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https://confindustriaservizi.sharepoint.com/sites/CentroStudi-ACSCsuCloud/Documenti condivisi/Prodotti ordinari/Indagine Confindustria sul Lavoro/Indagine del 2026/Richieste/ANCE/"/>
    </mc:Choice>
  </mc:AlternateContent>
  <xr:revisionPtr revIDLastSave="21" documentId="8_{9A00E3BB-227E-4B71-B6D5-52525B8F9521}" xr6:coauthVersionLast="47" xr6:coauthVersionMax="47" xr10:uidLastSave="{BE9E9E1B-D0A0-4253-B7D9-BE8A8D54BE03}"/>
  <bookViews>
    <workbookView xWindow="-108" yWindow="-108" windowWidth="23256" windowHeight="13896" tabRatio="846" xr2:uid="{00000000-000D-0000-FFFF-FFFF00000000}"/>
  </bookViews>
  <sheets>
    <sheet name="Occupazione - confronto" sheetId="121" r:id="rId1"/>
    <sheet name="Assenze - confronto" sheetId="147" r:id="rId2"/>
    <sheet name="SW, Cap. Umano e IA - confronto" sheetId="122" r:id="rId3"/>
    <sheet name="Politiche aziendali - confronto" sheetId="123" r:id="rId4"/>
    <sheet name="db A-B" sheetId="151" r:id="rId5"/>
    <sheet name="db A-C" sheetId="152" r:id="rId6"/>
    <sheet name="db A-DF" sheetId="153" r:id="rId7"/>
    <sheet name="test A-B" sheetId="28" r:id="rId8"/>
    <sheet name="test A-C" sheetId="29" r:id="rId9"/>
    <sheet name="test A-DF" sheetId="124" r:id="rId10"/>
    <sheet name="Riepilogo" sheetId="32" r:id="rId11"/>
    <sheet name="ITALIA" sheetId="79" r:id="rId12"/>
    <sheet name="NO" sheetId="78" r:id="rId13"/>
    <sheet name="NE" sheetId="77" r:id="rId14"/>
    <sheet name="CSI" sheetId="76" r:id="rId15"/>
    <sheet name="1-15" sheetId="75" r:id="rId16"/>
    <sheet name="16-99" sheetId="74" r:id="rId17"/>
    <sheet name="100+" sheetId="73" r:id="rId18"/>
    <sheet name="Industria" sheetId="72" r:id="rId19"/>
    <sheet name="IND netto COSTR" sheetId="71" r:id="rId20"/>
    <sheet name="Servizi" sheetId="70" r:id="rId21"/>
    <sheet name="ccnl" sheetId="4" r:id="rId22"/>
    <sheet name="provincia" sheetId="3" r:id="rId23"/>
    <sheet name="ateco2025_2digit" sheetId="142" r:id="rId24"/>
    <sheet name="ateco2025" sheetId="21" r:id="rId25"/>
    <sheet name="elenco associate" sheetId="22" r:id="rId26"/>
  </sheets>
  <definedNames>
    <definedName name="_xlnm._FilterDatabase" localSheetId="1" hidden="1">'Assenze - confronto'!$A$36:$T$45</definedName>
    <definedName name="_xlnm._FilterDatabase" localSheetId="24" hidden="1">ateco2025!$D$1:$D$3235</definedName>
    <definedName name="_xlnm._FilterDatabase" localSheetId="4" hidden="1">'db A-B'!$A$5:$FD$221</definedName>
    <definedName name="_xlnm._FilterDatabase" localSheetId="5" hidden="1">'db A-C'!$A$5:$JG$221</definedName>
    <definedName name="_xlnm._FilterDatabase" localSheetId="6" hidden="1">'db A-DF'!$A$5:$FH$221</definedName>
    <definedName name="_xlnm._FilterDatabase" localSheetId="0" hidden="1">#REF!</definedName>
    <definedName name="_xlnm._FilterDatabase" localSheetId="3" hidden="1">#REF!</definedName>
    <definedName name="_xlnm._FilterDatabase" localSheetId="2" hidden="1">'SW, Cap. Umano e IA - confronto'!$A$23:$O$72</definedName>
    <definedName name="_xlnm._FilterDatabase" localSheetId="7" hidden="1">'test A-B'!$A$5:$FD$5</definedName>
    <definedName name="_xlnm._FilterDatabase" localSheetId="8" hidden="1">'test A-C'!$A$5:$JG$5</definedName>
    <definedName name="_xlnm._FilterDatabase" localSheetId="9" hidden="1">'test A-DF'!$A$5:$FH$5</definedName>
    <definedName name="_xlnm._FilterDatabase" hidden="1">#REF!</definedName>
    <definedName name="_ftn1" localSheetId="1">#REF!</definedName>
    <definedName name="_ftn1" localSheetId="0">#REF!</definedName>
    <definedName name="_ftn1" localSheetId="3">#REF!</definedName>
    <definedName name="_ftn1" localSheetId="2">#REF!</definedName>
    <definedName name="_ftn1">#REF!</definedName>
    <definedName name="_ftnref1" localSheetId="1">#REF!</definedName>
    <definedName name="_ftnref1" localSheetId="0">#REF!</definedName>
    <definedName name="_ftnref1" localSheetId="3">#REF!</definedName>
    <definedName name="_ftnref1" localSheetId="2">#REF!</definedName>
    <definedName name="_ftnref1">#REF!</definedName>
    <definedName name="AccessDatabase" hidden="1">"C:\Documents and Settings\NDesanctis\Desktop\Struttura database  maschera biagi 2006.mdb"</definedName>
    <definedName name="_xlnm.Print_Area" localSheetId="1">'Assenze - confronto'!$A$1:$T$108</definedName>
    <definedName name="_xlnm.Print_Area" localSheetId="0">'Occupazione - confronto'!$A$1:$O$94</definedName>
    <definedName name="_xlnm.Print_Area" localSheetId="3">'Politiche aziendali - confronto'!$A$1:$O$70</definedName>
    <definedName name="_xlnm.Print_Area" localSheetId="22">provincia!$A$1:$E$111</definedName>
    <definedName name="_xlnm.Print_Area" localSheetId="10">Riepilogo!$A$200:$AU$231</definedName>
    <definedName name="_xlnm.Print_Area" localSheetId="2">'SW, Cap. Umano e IA - confronto'!$A$1:$O$110</definedName>
    <definedName name="_xlnm.Print_Area">#REF!</definedName>
    <definedName name="Button_1">"Struttura_database__maschera_biagi_2006_maschera_Elenca"</definedName>
    <definedName name="gg" localSheetId="1" hidden="1">#REF!</definedName>
    <definedName name="gg" localSheetId="3" hidden="1">#REF!</definedName>
    <definedName name="gg" localSheetId="2" hidden="1">#REF!</definedName>
    <definedName name="gg" hidden="1">#REF!</definedName>
    <definedName name="ggggg" localSheetId="1">#REF!</definedName>
    <definedName name="ggggg" localSheetId="3">#REF!</definedName>
    <definedName name="ggggg" localSheetId="2">#REF!</definedName>
    <definedName name="ggggg">#REF!</definedName>
    <definedName name="SOLO_TITOLI_CORRETTI_5" localSheetId="1">#REF!</definedName>
    <definedName name="SOLO_TITOLI_CORRETTI_5" localSheetId="0">#REF!</definedName>
    <definedName name="SOLO_TITOLI_CORRETTI_5" localSheetId="3">#REF!</definedName>
    <definedName name="SOLO_TITOLI_CORRETTI_5" localSheetId="2">#REF!</definedName>
    <definedName name="SOLO_TITOLI_CORRETTI_5">#REF!</definedName>
    <definedName name="Struttura_database__maschera_biagi_2006_maschera_Elenca" localSheetId="1">#REF!</definedName>
    <definedName name="Struttura_database__maschera_biagi_2006_maschera_Elenca" localSheetId="0">#REF!</definedName>
    <definedName name="Struttura_database__maschera_biagi_2006_maschera_Elenca" localSheetId="3">#REF!</definedName>
    <definedName name="Struttura_database__maschera_biagi_2006_maschera_Elenca" localSheetId="2">#REF!</definedName>
    <definedName name="Struttura_database__maschera_biagi_2006_maschera_Elenc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122" l="1"/>
  <c r="E84" i="122"/>
  <c r="E101" i="122"/>
  <c r="E43" i="123"/>
  <c r="R266" i="78" l="1"/>
  <c r="R265" i="78"/>
  <c r="R264" i="78"/>
  <c r="R263" i="78"/>
  <c r="R266" i="77"/>
  <c r="R265" i="77"/>
  <c r="R264" i="77"/>
  <c r="R263" i="77"/>
  <c r="R266" i="76"/>
  <c r="R265" i="76"/>
  <c r="R264" i="76"/>
  <c r="R263" i="76"/>
  <c r="R266" i="75"/>
  <c r="R265" i="75"/>
  <c r="R264" i="75"/>
  <c r="R263" i="75"/>
  <c r="R266" i="74"/>
  <c r="R265" i="74"/>
  <c r="R264" i="74"/>
  <c r="R263" i="74"/>
  <c r="R266" i="73"/>
  <c r="R265" i="73"/>
  <c r="R264" i="73"/>
  <c r="R263" i="73"/>
  <c r="R266" i="72"/>
  <c r="R265" i="72"/>
  <c r="R264" i="72"/>
  <c r="R263" i="72"/>
  <c r="R266" i="71"/>
  <c r="R265" i="71"/>
  <c r="R264" i="71"/>
  <c r="R263" i="71"/>
  <c r="R266" i="70"/>
  <c r="R265" i="70"/>
  <c r="R264" i="70"/>
  <c r="R263" i="70"/>
  <c r="R266" i="79"/>
  <c r="R265" i="79"/>
  <c r="R264" i="79"/>
  <c r="R263" i="79"/>
  <c r="P266" i="78"/>
  <c r="P265" i="78"/>
  <c r="P264" i="78"/>
  <c r="P263" i="78"/>
  <c r="P266" i="77"/>
  <c r="P265" i="77"/>
  <c r="P264" i="77"/>
  <c r="P263" i="77"/>
  <c r="P266" i="76"/>
  <c r="P265" i="76"/>
  <c r="P264" i="76"/>
  <c r="P263" i="76"/>
  <c r="P266" i="75"/>
  <c r="P265" i="75"/>
  <c r="P264" i="75"/>
  <c r="P263" i="75"/>
  <c r="P266" i="74"/>
  <c r="P265" i="74"/>
  <c r="P264" i="74"/>
  <c r="P263" i="74"/>
  <c r="P266" i="73"/>
  <c r="P265" i="73"/>
  <c r="P264" i="73"/>
  <c r="P263" i="73"/>
  <c r="P266" i="72"/>
  <c r="P265" i="72"/>
  <c r="P264" i="72"/>
  <c r="P263" i="72"/>
  <c r="P266" i="71"/>
  <c r="P265" i="71"/>
  <c r="P264" i="71"/>
  <c r="P263" i="71"/>
  <c r="P266" i="70"/>
  <c r="P265" i="70"/>
  <c r="P264" i="70"/>
  <c r="P263" i="70"/>
  <c r="P266" i="79"/>
  <c r="P265" i="79"/>
  <c r="P264" i="79"/>
  <c r="P263" i="79"/>
  <c r="BG226" i="153" l="1"/>
  <c r="CF225" i="153"/>
  <c r="CE225" i="153"/>
  <c r="CD225" i="153"/>
  <c r="CC225" i="153"/>
  <c r="CB225" i="153"/>
  <c r="CA225" i="153"/>
  <c r="BZ225" i="153"/>
  <c r="BY225" i="153"/>
  <c r="BW225" i="153"/>
  <c r="BV225" i="153"/>
  <c r="BU225" i="153"/>
  <c r="BT225" i="153"/>
  <c r="BS225" i="153"/>
  <c r="BR225" i="153"/>
  <c r="BQ225" i="153"/>
  <c r="BP225" i="153"/>
  <c r="BO225" i="153"/>
  <c r="BN225" i="153"/>
  <c r="BM225" i="153"/>
  <c r="BL225" i="153"/>
  <c r="BK225" i="153"/>
  <c r="BJ225" i="153"/>
  <c r="BI225" i="153"/>
  <c r="BH225" i="153"/>
  <c r="BG225" i="153"/>
  <c r="BE225" i="153"/>
  <c r="BD225" i="153"/>
  <c r="BC225" i="153"/>
  <c r="BB225" i="153"/>
  <c r="BA225" i="153"/>
  <c r="AZ225" i="153"/>
  <c r="AX225" i="153"/>
  <c r="AW225" i="153"/>
  <c r="AV225" i="153"/>
  <c r="AU225" i="153"/>
  <c r="AT225" i="153"/>
  <c r="AS225" i="153"/>
  <c r="AR225" i="153"/>
  <c r="AQ225" i="153"/>
  <c r="AP225" i="153"/>
  <c r="AO225" i="153"/>
  <c r="AN225" i="153"/>
  <c r="AM225" i="153"/>
  <c r="AL225" i="153"/>
  <c r="AK225" i="153"/>
  <c r="AJ225" i="153"/>
  <c r="AI225" i="153"/>
  <c r="AH225" i="153"/>
  <c r="AG225" i="153"/>
  <c r="AF225" i="153"/>
  <c r="AE225" i="153"/>
  <c r="AD225" i="153"/>
  <c r="AC225" i="153"/>
  <c r="AB225" i="153"/>
  <c r="AA225" i="153"/>
  <c r="Z225" i="153"/>
  <c r="Y225" i="153"/>
  <c r="X225" i="153"/>
  <c r="W225" i="153"/>
  <c r="V225" i="153"/>
  <c r="U225" i="153"/>
  <c r="T225" i="153"/>
  <c r="S225" i="153"/>
  <c r="R225" i="153"/>
  <c r="Q225" i="153"/>
  <c r="P225" i="153"/>
  <c r="O225" i="153"/>
  <c r="N225" i="153"/>
  <c r="A225" i="153"/>
  <c r="DY223" i="153"/>
  <c r="DX223" i="153"/>
  <c r="CO229" i="152"/>
  <c r="CN229" i="152"/>
  <c r="CO228" i="152"/>
  <c r="CN228" i="152"/>
  <c r="Z225" i="152"/>
  <c r="Y225" i="152"/>
  <c r="X225" i="152"/>
  <c r="W225" i="152"/>
  <c r="V225" i="152"/>
  <c r="U225" i="152"/>
  <c r="A225" i="152"/>
  <c r="DJ225" i="151"/>
  <c r="DI225" i="151"/>
  <c r="DH225" i="151"/>
  <c r="DG225" i="151"/>
  <c r="DF225" i="151"/>
  <c r="DE225" i="151"/>
  <c r="DD225" i="151"/>
  <c r="DC225" i="151"/>
  <c r="DB225" i="151"/>
  <c r="DA225" i="151"/>
  <c r="CZ225" i="151"/>
  <c r="CY225" i="151"/>
  <c r="CX225" i="151"/>
  <c r="CW225" i="151"/>
  <c r="CV225" i="151"/>
  <c r="CU225" i="151"/>
  <c r="CT225" i="151"/>
  <c r="CS225" i="151"/>
  <c r="CQ225" i="151"/>
  <c r="CP225" i="151"/>
  <c r="CO225" i="151"/>
  <c r="CN225" i="151"/>
  <c r="CM225" i="151"/>
  <c r="CL225" i="151"/>
  <c r="CK225" i="151"/>
  <c r="CJ225" i="151"/>
  <c r="CI225" i="151"/>
  <c r="CH225" i="151"/>
  <c r="CG225" i="151"/>
  <c r="CF225" i="151"/>
  <c r="CE225" i="151"/>
  <c r="CD225" i="151"/>
  <c r="CC225" i="151"/>
  <c r="CB225" i="151"/>
  <c r="CA225" i="151"/>
  <c r="BZ225" i="151"/>
  <c r="BY225" i="151"/>
  <c r="BX225" i="151"/>
  <c r="BW225" i="151"/>
  <c r="BV225" i="151"/>
  <c r="BU225" i="151"/>
  <c r="BT225" i="151"/>
  <c r="BS225" i="151"/>
  <c r="BR225" i="151"/>
  <c r="BQ225" i="151"/>
  <c r="BP225" i="151"/>
  <c r="BO225" i="151"/>
  <c r="BN225" i="151"/>
  <c r="BM225" i="151"/>
  <c r="BL225" i="151"/>
  <c r="BK225" i="151"/>
  <c r="BJ225" i="151"/>
  <c r="BI225" i="151"/>
  <c r="BH225" i="151"/>
  <c r="BG225" i="151"/>
  <c r="BF225" i="151"/>
  <c r="BE225" i="151"/>
  <c r="BD225" i="151"/>
  <c r="BC225" i="151"/>
  <c r="BB225" i="151"/>
  <c r="BA225" i="151"/>
  <c r="AZ225" i="151"/>
  <c r="AY225" i="151"/>
  <c r="AX225" i="151"/>
  <c r="AW225" i="151"/>
  <c r="AV225" i="151"/>
  <c r="AU225" i="151"/>
  <c r="AT225" i="151"/>
  <c r="AS225" i="151"/>
  <c r="AR225" i="151"/>
  <c r="AQ225" i="151"/>
  <c r="AP225" i="151"/>
  <c r="AO225" i="151"/>
  <c r="AN225" i="151"/>
  <c r="AM225" i="151"/>
  <c r="AL225" i="151"/>
  <c r="AK225" i="151"/>
  <c r="AJ225" i="151"/>
  <c r="AI225" i="151"/>
  <c r="AH225" i="151"/>
  <c r="AG225" i="151"/>
  <c r="AF225" i="151"/>
  <c r="AE225" i="151"/>
  <c r="AD225" i="151"/>
  <c r="AC225" i="151"/>
  <c r="AB225" i="151"/>
  <c r="AA225" i="151"/>
  <c r="Z225" i="151"/>
  <c r="Y225" i="151"/>
  <c r="X225" i="151"/>
  <c r="W225" i="151"/>
  <c r="V225" i="151"/>
  <c r="U225" i="151"/>
  <c r="T225" i="151"/>
  <c r="S225" i="151"/>
  <c r="R225" i="151"/>
  <c r="Q225" i="151"/>
  <c r="P225" i="151"/>
  <c r="A225" i="151"/>
  <c r="M223" i="151"/>
  <c r="L223" i="151"/>
  <c r="K223" i="151"/>
  <c r="J223" i="151"/>
  <c r="ES225" i="151"/>
  <c r="EP225" i="151"/>
  <c r="EO225" i="151"/>
  <c r="EN225" i="151"/>
  <c r="EI226" i="151"/>
  <c r="EH225" i="151"/>
  <c r="EC225" i="151"/>
  <c r="EB225" i="151"/>
  <c r="DY225" i="151"/>
  <c r="DX225" i="151"/>
  <c r="DW225" i="151"/>
  <c r="DV225" i="151"/>
  <c r="DS225" i="151"/>
  <c r="DR225" i="151"/>
  <c r="DQ225" i="151"/>
  <c r="DP225" i="151"/>
  <c r="DM225" i="151"/>
  <c r="DL225" i="151"/>
  <c r="E63" i="123"/>
  <c r="K225" i="151" l="1"/>
  <c r="L225" i="151"/>
  <c r="M225" i="151"/>
  <c r="EI225" i="151"/>
  <c r="DN225" i="151"/>
  <c r="DO225" i="151"/>
  <c r="EA225" i="151"/>
  <c r="EM225" i="151"/>
  <c r="HR228" i="152"/>
  <c r="HR225" i="152"/>
  <c r="HT225" i="152" s="1"/>
  <c r="HR229" i="152"/>
  <c r="EJ225" i="151"/>
  <c r="DZ225" i="151"/>
  <c r="EL225" i="151"/>
  <c r="J225" i="151"/>
  <c r="EQ225" i="151"/>
  <c r="DT225" i="151"/>
  <c r="ER225" i="151"/>
  <c r="DU225" i="151"/>
  <c r="CP225" i="152"/>
  <c r="CP226" i="152"/>
  <c r="HT229" i="152"/>
  <c r="HT228" i="152"/>
  <c r="CS225" i="152"/>
  <c r="CS226" i="152"/>
  <c r="CR225" i="153"/>
  <c r="DS225" i="153"/>
  <c r="DT225" i="153"/>
  <c r="EG225" i="153"/>
  <c r="EH225" i="153" s="1"/>
  <c r="DD225" i="153"/>
  <c r="DP225" i="153"/>
  <c r="EV225" i="153"/>
  <c r="DG225" i="153"/>
  <c r="CU225" i="153"/>
  <c r="DH225" i="153"/>
  <c r="DU225" i="153"/>
  <c r="CV225" i="153"/>
  <c r="DI225" i="153"/>
  <c r="CW225" i="153"/>
  <c r="CX225" i="153"/>
  <c r="EN225" i="153"/>
  <c r="DX225" i="153"/>
  <c r="CZ225" i="153"/>
  <c r="DL225" i="153"/>
  <c r="EQ225" i="153"/>
  <c r="EE225" i="153"/>
  <c r="ER225" i="153"/>
  <c r="CN225" i="153"/>
  <c r="ES225" i="153"/>
  <c r="DJ224" i="153"/>
  <c r="DV225" i="153"/>
  <c r="ET225" i="153"/>
  <c r="CM225" i="153"/>
  <c r="CY225" i="153"/>
  <c r="DK225" i="153"/>
  <c r="DW225" i="153"/>
  <c r="EI225" i="153"/>
  <c r="EJ225" i="153" s="1"/>
  <c r="EU225" i="153"/>
  <c r="CO225" i="153"/>
  <c r="DA225" i="153"/>
  <c r="DM225" i="153"/>
  <c r="DY225" i="153"/>
  <c r="EK225" i="153"/>
  <c r="EW225" i="153"/>
  <c r="CP225" i="153"/>
  <c r="DB225" i="153"/>
  <c r="DN225" i="153"/>
  <c r="EL225" i="153"/>
  <c r="CQ225" i="153"/>
  <c r="DC225" i="153"/>
  <c r="DO225" i="153"/>
  <c r="EM225" i="153"/>
  <c r="CS225" i="153"/>
  <c r="DE225" i="153"/>
  <c r="DQ225" i="153"/>
  <c r="EO225" i="153"/>
  <c r="CT225" i="153"/>
  <c r="DF225" i="153"/>
  <c r="DR225" i="153"/>
  <c r="EP225" i="153"/>
  <c r="E61" i="122"/>
  <c r="D77" i="121"/>
  <c r="D60" i="121"/>
  <c r="CS227" i="152" l="1"/>
  <c r="DJ225" i="153"/>
  <c r="HU228" i="152"/>
  <c r="HU229" i="152"/>
  <c r="FD229" i="152"/>
  <c r="CU226" i="152"/>
  <c r="DZ225" i="153"/>
  <c r="CT225" i="152"/>
  <c r="EF225" i="153"/>
  <c r="EA225" i="153"/>
  <c r="CU225" i="152"/>
  <c r="EB225" i="153"/>
  <c r="ED225" i="153" s="1"/>
  <c r="CR226" i="152"/>
  <c r="CR225" i="152"/>
  <c r="CT226" i="152"/>
  <c r="CI228" i="152"/>
  <c r="CI231" i="152" s="1"/>
  <c r="CV225" i="152"/>
  <c r="FS228" i="152"/>
  <c r="FS225" i="152"/>
  <c r="FU225" i="152" s="1"/>
  <c r="FS229" i="152"/>
  <c r="HA225" i="152"/>
  <c r="HC225" i="152" s="1"/>
  <c r="FD228" i="152"/>
  <c r="FF225" i="152"/>
  <c r="CP227" i="152"/>
  <c r="HA229" i="152"/>
  <c r="HC229" i="152"/>
  <c r="HC228" i="152"/>
  <c r="HA228" i="152"/>
  <c r="CH229" i="152"/>
  <c r="CH232" i="152" s="1"/>
  <c r="CH228" i="152"/>
  <c r="CH231" i="152" s="1"/>
  <c r="GN225" i="152"/>
  <c r="CI225" i="152"/>
  <c r="CK229" i="152"/>
  <c r="CK232" i="152" s="1"/>
  <c r="CK228" i="152"/>
  <c r="CK231" i="152" s="1"/>
  <c r="CM228" i="152"/>
  <c r="CL228" i="152"/>
  <c r="FB229" i="152"/>
  <c r="FU229" i="152"/>
  <c r="FU228" i="152"/>
  <c r="EO225" i="152"/>
  <c r="HS229" i="152"/>
  <c r="HS228" i="152"/>
  <c r="HS225" i="152"/>
  <c r="HU225" i="152" s="1"/>
  <c r="FB225" i="152"/>
  <c r="FD225" i="152" s="1"/>
  <c r="DH229" i="152"/>
  <c r="DH225" i="152"/>
  <c r="DH228" i="152"/>
  <c r="DK225" i="152"/>
  <c r="HE225" i="152"/>
  <c r="FB228" i="152"/>
  <c r="CJ228" i="152"/>
  <c r="CJ231" i="152" s="1"/>
  <c r="CJ229" i="152"/>
  <c r="DW229" i="152"/>
  <c r="DW225" i="152"/>
  <c r="DW228" i="152"/>
  <c r="CI229" i="152"/>
  <c r="CI232" i="152" s="1"/>
  <c r="FC229" i="152"/>
  <c r="FC228" i="152"/>
  <c r="CQ226" i="152"/>
  <c r="CQ225" i="152"/>
  <c r="CU227" i="152" l="1"/>
  <c r="CQ227" i="152"/>
  <c r="HD229" i="152"/>
  <c r="HD228" i="152"/>
  <c r="DJ229" i="152"/>
  <c r="DJ228" i="152"/>
  <c r="DJ231" i="152" s="1"/>
  <c r="FV228" i="152"/>
  <c r="FV229" i="152"/>
  <c r="FC225" i="152"/>
  <c r="FE225" i="152" s="1"/>
  <c r="HN225" i="152"/>
  <c r="HJ225" i="152"/>
  <c r="HI225" i="152"/>
  <c r="HF225" i="152"/>
  <c r="HP225" i="152"/>
  <c r="HM225" i="152"/>
  <c r="HL225" i="152"/>
  <c r="HK225" i="152"/>
  <c r="HH225" i="152"/>
  <c r="HG225" i="152"/>
  <c r="HQ225" i="152"/>
  <c r="CR227" i="152"/>
  <c r="CL225" i="152"/>
  <c r="FR225" i="152"/>
  <c r="FN225" i="152"/>
  <c r="FM225" i="152"/>
  <c r="FJ225" i="152"/>
  <c r="FO225" i="152"/>
  <c r="FL225" i="152"/>
  <c r="FK225" i="152"/>
  <c r="FI225" i="152"/>
  <c r="FH225" i="152"/>
  <c r="FG225" i="152"/>
  <c r="FQ225" i="152"/>
  <c r="DZ225" i="152"/>
  <c r="CN225" i="152"/>
  <c r="CJ225" i="152"/>
  <c r="DY228" i="152"/>
  <c r="DY229" i="152"/>
  <c r="CH225" i="152"/>
  <c r="CM231" i="152" s="1"/>
  <c r="DX225" i="152"/>
  <c r="DY225" i="152" s="1"/>
  <c r="DX229" i="152"/>
  <c r="DX228" i="152"/>
  <c r="CM229" i="152"/>
  <c r="CT227" i="152"/>
  <c r="FT229" i="152"/>
  <c r="FT228" i="152"/>
  <c r="FT225" i="152"/>
  <c r="FV225" i="152" s="1"/>
  <c r="HB228" i="152"/>
  <c r="CM225" i="152"/>
  <c r="IQ229" i="152"/>
  <c r="HB225" i="152"/>
  <c r="HD225" i="152" s="1"/>
  <c r="FE229" i="152"/>
  <c r="IQ228" i="152"/>
  <c r="EC225" i="153"/>
  <c r="DV225" i="152"/>
  <c r="DR225" i="152"/>
  <c r="DQ225" i="152"/>
  <c r="DN225" i="152"/>
  <c r="DL225" i="152"/>
  <c r="DT225" i="152"/>
  <c r="DS225" i="152"/>
  <c r="DP225" i="152"/>
  <c r="DO225" i="152"/>
  <c r="DM225" i="152"/>
  <c r="HB229" i="152"/>
  <c r="HV225" i="152"/>
  <c r="CO225" i="152"/>
  <c r="CK225" i="152"/>
  <c r="FP225" i="152"/>
  <c r="CX225" i="152"/>
  <c r="DE225" i="152"/>
  <c r="DB225" i="152"/>
  <c r="DG225" i="152"/>
  <c r="DD225" i="152"/>
  <c r="DC225" i="152"/>
  <c r="DA225" i="152"/>
  <c r="CZ225" i="152"/>
  <c r="CY225" i="152"/>
  <c r="CW225" i="152"/>
  <c r="GP225" i="152"/>
  <c r="GW225" i="152"/>
  <c r="GT225" i="152"/>
  <c r="GY225" i="152"/>
  <c r="GV225" i="152"/>
  <c r="GU225" i="152"/>
  <c r="GS225" i="152"/>
  <c r="GR225" i="152"/>
  <c r="GQ225" i="152"/>
  <c r="GO225" i="152"/>
  <c r="GZ225" i="152"/>
  <c r="DI228" i="152"/>
  <c r="DI225" i="152"/>
  <c r="DJ225" i="152" s="1"/>
  <c r="DI229" i="152"/>
  <c r="FW225" i="152"/>
  <c r="CL229" i="152"/>
  <c r="ET225" i="152"/>
  <c r="EP225" i="152"/>
  <c r="FA225" i="152"/>
  <c r="EX225" i="152"/>
  <c r="EV225" i="152"/>
  <c r="EU225" i="152"/>
  <c r="ES225" i="152"/>
  <c r="ER225" i="152"/>
  <c r="EQ225" i="152"/>
  <c r="EW225" i="152"/>
  <c r="EZ225" i="152"/>
  <c r="EY225" i="152"/>
  <c r="DL225" i="124"/>
  <c r="DK225" i="124"/>
  <c r="DR225" i="124"/>
  <c r="DQ225" i="124"/>
  <c r="DT225" i="124"/>
  <c r="DS225" i="124"/>
  <c r="DN225" i="124"/>
  <c r="DM225" i="124"/>
  <c r="DP225" i="124"/>
  <c r="DO225" i="124"/>
  <c r="CJ232" i="152" l="1"/>
  <c r="EY226" i="152"/>
  <c r="CL232" i="152"/>
  <c r="FP226" i="152"/>
  <c r="IN226" i="152"/>
  <c r="CM232" i="152"/>
  <c r="IQ226" i="152"/>
  <c r="II228" i="152"/>
  <c r="II225" i="152"/>
  <c r="IK225" i="152" s="1"/>
  <c r="II229" i="152"/>
  <c r="GL229" i="152"/>
  <c r="GL228" i="152"/>
  <c r="GJ228" i="152"/>
  <c r="GJ229" i="152"/>
  <c r="GJ225" i="152"/>
  <c r="GL225" i="152" s="1"/>
  <c r="IQ225" i="152"/>
  <c r="CL231" i="152"/>
  <c r="IK229" i="152"/>
  <c r="IK228" i="152"/>
  <c r="IN228" i="152"/>
  <c r="IN229" i="152"/>
  <c r="IN225" i="152"/>
  <c r="EM229" i="152"/>
  <c r="EM232" i="152" s="1"/>
  <c r="GD225" i="152"/>
  <c r="FZ225" i="152"/>
  <c r="FY225" i="152"/>
  <c r="GH225" i="152"/>
  <c r="GF225" i="152"/>
  <c r="GE225" i="152"/>
  <c r="GC225" i="152"/>
  <c r="GB225" i="152"/>
  <c r="GA225" i="152"/>
  <c r="FX225" i="152"/>
  <c r="GI225" i="152"/>
  <c r="IT229" i="152"/>
  <c r="IT225" i="152"/>
  <c r="IT228" i="152"/>
  <c r="EL225" i="152"/>
  <c r="EL229" i="152"/>
  <c r="EL232" i="152" s="1"/>
  <c r="EL228" i="152"/>
  <c r="EL231" i="152" s="1"/>
  <c r="HZ225" i="152"/>
  <c r="IH225" i="152"/>
  <c r="IG225" i="152"/>
  <c r="ID225" i="152"/>
  <c r="IE225" i="152"/>
  <c r="IC225" i="152"/>
  <c r="IB225" i="152"/>
  <c r="IA225" i="152"/>
  <c r="HY225" i="152"/>
  <c r="HX225" i="152"/>
  <c r="HW225" i="152"/>
  <c r="GX225" i="152"/>
  <c r="GX226" i="152" s="1"/>
  <c r="DF225" i="152"/>
  <c r="DF226" i="152" s="1"/>
  <c r="FE228" i="152"/>
  <c r="EH225" i="152"/>
  <c r="ED225" i="152"/>
  <c r="EC225" i="152"/>
  <c r="EE225" i="152"/>
  <c r="EB225" i="152"/>
  <c r="EA225" i="152"/>
  <c r="EK225" i="152"/>
  <c r="EI225" i="152"/>
  <c r="EG225" i="152"/>
  <c r="EF225" i="152"/>
  <c r="HO225" i="152"/>
  <c r="HO226" i="152" s="1"/>
  <c r="EP227" i="152"/>
  <c r="DU225" i="152"/>
  <c r="DU226" i="152" s="1"/>
  <c r="FG227" i="152"/>
  <c r="EM225" i="28"/>
  <c r="B64" i="32" s="1"/>
  <c r="ES225" i="28"/>
  <c r="B76" i="32" s="1"/>
  <c r="EQ225" i="28"/>
  <c r="B73" i="32" s="1"/>
  <c r="ER225" i="28"/>
  <c r="EO225" i="28"/>
  <c r="B67" i="32" s="1"/>
  <c r="BM225" i="124"/>
  <c r="E259" i="32" s="1"/>
  <c r="BN225" i="124"/>
  <c r="E260" i="32" s="1"/>
  <c r="BO225" i="124"/>
  <c r="E261" i="32" s="1"/>
  <c r="BP225" i="124"/>
  <c r="E262" i="32" s="1"/>
  <c r="BQ225" i="124"/>
  <c r="E263" i="32" s="1"/>
  <c r="BR225" i="124"/>
  <c r="E264" i="32" s="1"/>
  <c r="BS225" i="124"/>
  <c r="E265" i="32" s="1"/>
  <c r="BT225" i="124"/>
  <c r="E266" i="32" s="1"/>
  <c r="BU225" i="124"/>
  <c r="E267" i="32" s="1"/>
  <c r="BV225" i="124"/>
  <c r="E268" i="32" s="1"/>
  <c r="BW225" i="124"/>
  <c r="E269" i="32" s="1"/>
  <c r="BY225" i="124"/>
  <c r="E273" i="32" s="1"/>
  <c r="BZ225" i="124"/>
  <c r="E274" i="32" s="1"/>
  <c r="CA225" i="124"/>
  <c r="E275" i="32" s="1"/>
  <c r="CB225" i="124"/>
  <c r="E276" i="32" s="1"/>
  <c r="IT226" i="152" l="1"/>
  <c r="IS229" i="152"/>
  <c r="IJ229" i="152"/>
  <c r="IJ228" i="152"/>
  <c r="IJ225" i="152"/>
  <c r="IL225" i="152" s="1"/>
  <c r="IR229" i="152"/>
  <c r="GO227" i="152"/>
  <c r="IU225" i="152"/>
  <c r="IV225" i="152" s="1"/>
  <c r="IU228" i="152"/>
  <c r="IU229" i="152"/>
  <c r="IR225" i="152"/>
  <c r="IS225" i="152" s="1"/>
  <c r="CW227" i="152"/>
  <c r="IO228" i="152"/>
  <c r="IO225" i="152"/>
  <c r="IP225" i="152" s="1"/>
  <c r="IO229" i="152"/>
  <c r="IR228" i="152"/>
  <c r="GG225" i="152"/>
  <c r="GG226" i="152" s="1"/>
  <c r="GM228" i="152"/>
  <c r="GM229" i="152"/>
  <c r="GK229" i="152"/>
  <c r="IS228" i="152"/>
  <c r="IF225" i="152"/>
  <c r="IF226" i="152" s="1"/>
  <c r="GK228" i="152"/>
  <c r="GK225" i="152"/>
  <c r="GM225" i="152" s="1"/>
  <c r="EN229" i="152"/>
  <c r="EN232" i="152" s="1"/>
  <c r="EN228" i="152"/>
  <c r="EN231" i="152" s="1"/>
  <c r="DL227" i="152"/>
  <c r="HF227" i="152"/>
  <c r="EM228" i="152"/>
  <c r="EM231" i="152" s="1"/>
  <c r="EM225" i="152"/>
  <c r="EN225" i="152" s="1"/>
  <c r="EJ225" i="152"/>
  <c r="EJ226" i="152" s="1"/>
  <c r="O267" i="32"/>
  <c r="O265" i="32"/>
  <c r="O264" i="32"/>
  <c r="O263" i="32"/>
  <c r="O266" i="32"/>
  <c r="B75" i="32"/>
  <c r="B74" i="32"/>
  <c r="C74" i="32" s="1"/>
  <c r="P266" i="32" l="1"/>
  <c r="P264" i="32"/>
  <c r="P263" i="32"/>
  <c r="P265" i="32"/>
  <c r="IP229" i="152"/>
  <c r="IP228" i="152"/>
  <c r="IL228" i="152"/>
  <c r="IL229" i="152"/>
  <c r="FX227" i="152"/>
  <c r="EA227" i="152"/>
  <c r="HW227" i="152"/>
  <c r="IV228" i="152"/>
  <c r="IV229" i="152"/>
  <c r="C75" i="32"/>
  <c r="C73" i="32"/>
  <c r="C76" i="32"/>
  <c r="D82" i="121" l="1"/>
  <c r="D83" i="121"/>
  <c r="X225" i="29"/>
  <c r="DB225" i="28" l="1"/>
  <c r="DC225" i="28"/>
  <c r="G69" i="32" s="1"/>
  <c r="DD225" i="28"/>
  <c r="G70" i="32" s="1"/>
  <c r="DE225" i="28"/>
  <c r="G71" i="32" s="1"/>
  <c r="DF225" i="28"/>
  <c r="G72" i="32" s="1"/>
  <c r="DG225" i="28"/>
  <c r="G73" i="32" s="1"/>
  <c r="DH225" i="28"/>
  <c r="G74" i="32" s="1"/>
  <c r="DI225" i="28"/>
  <c r="G75" i="32" s="1"/>
  <c r="DJ225" i="28"/>
  <c r="G76" i="32" s="1"/>
  <c r="CX225" i="28"/>
  <c r="G64" i="32" s="1"/>
  <c r="CY225" i="28"/>
  <c r="G65" i="32" s="1"/>
  <c r="CZ225" i="28"/>
  <c r="G66" i="32" s="1"/>
  <c r="DA225" i="28"/>
  <c r="G67" i="32" s="1"/>
  <c r="AK225" i="124" l="1"/>
  <c r="AL225" i="124"/>
  <c r="M131" i="32" s="1"/>
  <c r="AM225" i="124"/>
  <c r="M132" i="32" s="1"/>
  <c r="AN225" i="124"/>
  <c r="M133" i="32" s="1"/>
  <c r="AO225" i="124"/>
  <c r="M134" i="32" s="1"/>
  <c r="AP225" i="124"/>
  <c r="AI225" i="124"/>
  <c r="DJ224" i="124" l="1"/>
  <c r="CW225" i="124"/>
  <c r="G260" i="32" s="1"/>
  <c r="EI225" i="124"/>
  <c r="ES225" i="124"/>
  <c r="M135" i="32" s="1"/>
  <c r="EW225" i="124"/>
  <c r="EE225" i="124"/>
  <c r="EG225" i="124"/>
  <c r="EH225" i="124" l="1"/>
  <c r="H292" i="32" s="1"/>
  <c r="E66" i="123" s="1"/>
  <c r="I292" i="32"/>
  <c r="EJ225" i="124"/>
  <c r="H293" i="32" s="1"/>
  <c r="I293" i="32"/>
  <c r="EF225" i="124"/>
  <c r="H291" i="32" s="1"/>
  <c r="E65" i="123" s="1"/>
  <c r="I291" i="32"/>
  <c r="G269" i="32"/>
  <c r="G264" i="32"/>
  <c r="G263" i="32"/>
  <c r="G267" i="32"/>
  <c r="G262" i="32"/>
  <c r="G268" i="32"/>
  <c r="G265" i="32"/>
  <c r="G261" i="32"/>
  <c r="G259" i="32"/>
  <c r="G266" i="32"/>
  <c r="N134" i="32"/>
  <c r="N133" i="32"/>
  <c r="N132" i="32"/>
  <c r="N131" i="32"/>
  <c r="CX225" i="124"/>
  <c r="CV225" i="124"/>
  <c r="E67" i="123" l="1"/>
  <c r="H294" i="32"/>
  <c r="E35" i="123"/>
  <c r="E28" i="123"/>
  <c r="E30" i="123"/>
  <c r="E34" i="123"/>
  <c r="E37" i="123"/>
  <c r="E29" i="123"/>
  <c r="E31" i="123"/>
  <c r="E36" i="123"/>
  <c r="E72" i="122"/>
  <c r="E32" i="123"/>
  <c r="E73" i="122"/>
  <c r="E33" i="123"/>
  <c r="E74" i="122"/>
  <c r="E38" i="123"/>
  <c r="E75" i="122"/>
  <c r="E68" i="123" l="1"/>
  <c r="P8" i="32"/>
  <c r="CI228" i="29" l="1"/>
  <c r="CI231" i="29" s="1"/>
  <c r="CK228" i="29"/>
  <c r="BG226" i="124"/>
  <c r="DI229" i="29" l="1"/>
  <c r="DY223" i="124"/>
  <c r="DX223" i="124"/>
  <c r="O95" i="122" l="1"/>
  <c r="N95" i="122"/>
  <c r="M95" i="122"/>
  <c r="L95" i="122"/>
  <c r="K95" i="122"/>
  <c r="J95" i="122"/>
  <c r="I95" i="122"/>
  <c r="H95" i="122"/>
  <c r="F95" i="122"/>
  <c r="D95" i="122"/>
  <c r="E91" i="122"/>
  <c r="EV225" i="124" l="1"/>
  <c r="E170" i="32" s="1"/>
  <c r="EU225" i="124"/>
  <c r="E148" i="32" s="1"/>
  <c r="BE225" i="124" l="1"/>
  <c r="E169" i="32" s="1"/>
  <c r="G169" i="32" s="1"/>
  <c r="BD225" i="124"/>
  <c r="E168" i="32" s="1"/>
  <c r="G168" i="32" s="1"/>
  <c r="BC225" i="124"/>
  <c r="E167" i="32" s="1"/>
  <c r="G167" i="32" s="1"/>
  <c r="BB225" i="124"/>
  <c r="E166" i="32" s="1"/>
  <c r="G166" i="32" s="1"/>
  <c r="BA225" i="124"/>
  <c r="E165" i="32" s="1"/>
  <c r="G165" i="32" s="1"/>
  <c r="AZ225" i="124"/>
  <c r="E164" i="32" s="1"/>
  <c r="G164" i="32" s="1"/>
  <c r="AX225" i="124"/>
  <c r="E147" i="32" s="1"/>
  <c r="G147" i="32" s="1"/>
  <c r="E98" i="122" s="1"/>
  <c r="AW225" i="124"/>
  <c r="E146" i="32" s="1"/>
  <c r="G146" i="32" s="1"/>
  <c r="E97" i="122" s="1"/>
  <c r="AV225" i="124"/>
  <c r="E145" i="32" s="1"/>
  <c r="G145" i="32" s="1"/>
  <c r="E96" i="122" s="1"/>
  <c r="AU225" i="124"/>
  <c r="E144" i="32" s="1"/>
  <c r="AT225" i="124"/>
  <c r="E140" i="32" s="1"/>
  <c r="AS225" i="124"/>
  <c r="E139" i="32" s="1"/>
  <c r="AR225" i="124"/>
  <c r="E138" i="32" s="1"/>
  <c r="AQ225" i="124"/>
  <c r="E133" i="32" s="1"/>
  <c r="E132" i="32"/>
  <c r="E131" i="32"/>
  <c r="Z225" i="124"/>
  <c r="D114" i="32" s="1"/>
  <c r="AG225" i="124"/>
  <c r="E125" i="32" s="1"/>
  <c r="E104" i="122" l="1"/>
  <c r="E105" i="122"/>
  <c r="E106" i="122"/>
  <c r="E107" i="122"/>
  <c r="E108" i="122"/>
  <c r="E103" i="122"/>
  <c r="F139" i="32"/>
  <c r="F140" i="32"/>
  <c r="F144" i="32"/>
  <c r="E93" i="122" s="1"/>
  <c r="F148" i="32"/>
  <c r="F138" i="32"/>
  <c r="E51" i="123"/>
  <c r="E24" i="123"/>
  <c r="E18" i="123"/>
  <c r="E94" i="122" l="1"/>
  <c r="E88" i="122"/>
  <c r="E87" i="122"/>
  <c r="E86" i="122"/>
  <c r="DU225" i="124" l="1"/>
  <c r="G273" i="32" l="1"/>
  <c r="G274" i="32"/>
  <c r="G275" i="32"/>
  <c r="G276" i="32"/>
  <c r="E46" i="123" l="1"/>
  <c r="E48" i="123"/>
  <c r="E47" i="123"/>
  <c r="E45" i="123"/>
  <c r="EM225" i="124"/>
  <c r="DZ225" i="124" l="1"/>
  <c r="BV9" i="32" l="1"/>
  <c r="BR13" i="32"/>
  <c r="BR21" i="32"/>
  <c r="BR9" i="32"/>
  <c r="BV10" i="32"/>
  <c r="BR14" i="32"/>
  <c r="BR10" i="32"/>
  <c r="BR15" i="32"/>
  <c r="BV11" i="32"/>
  <c r="BV12" i="32"/>
  <c r="BR16" i="32"/>
  <c r="BR17" i="32"/>
  <c r="BR20" i="32"/>
  <c r="BV13" i="32"/>
  <c r="BV14" i="32"/>
  <c r="BR18" i="32"/>
  <c r="BR11" i="32"/>
  <c r="BR19" i="32"/>
  <c r="BR12" i="32"/>
  <c r="ET225" i="124" l="1"/>
  <c r="EP225" i="124" l="1"/>
  <c r="D116" i="32" s="1"/>
  <c r="H114" i="32" s="1"/>
  <c r="EQ225" i="124"/>
  <c r="E43" i="122" l="1"/>
  <c r="E127" i="32"/>
  <c r="O225" i="124"/>
  <c r="J84" i="32" s="1"/>
  <c r="N225" i="124"/>
  <c r="F84" i="32" s="1"/>
  <c r="G85" i="32" l="1"/>
  <c r="K85" i="32"/>
  <c r="E14" i="122" s="1"/>
  <c r="A7" i="122"/>
  <c r="CF225" i="124"/>
  <c r="CD225" i="124"/>
  <c r="DY225" i="124" l="1"/>
  <c r="DX225" i="124"/>
  <c r="DW225" i="124"/>
  <c r="EA225" i="124" l="1"/>
  <c r="EB225" i="124"/>
  <c r="H286" i="32" s="1"/>
  <c r="EC225" i="124" l="1"/>
  <c r="E285" i="32" s="1"/>
  <c r="E58" i="123" s="1"/>
  <c r="H285" i="32"/>
  <c r="ED225" i="124"/>
  <c r="E286" i="32" s="1"/>
  <c r="E60" i="123" l="1"/>
  <c r="EP225" i="28" l="1"/>
  <c r="EN225" i="28"/>
  <c r="B66" i="32" l="1"/>
  <c r="B65" i="32"/>
  <c r="C67" i="32" s="1"/>
  <c r="I76" i="32"/>
  <c r="I75" i="32"/>
  <c r="I74" i="32"/>
  <c r="I73" i="32"/>
  <c r="I72" i="32"/>
  <c r="I71" i="32"/>
  <c r="I70" i="32"/>
  <c r="I69" i="32"/>
  <c r="CE225" i="124"/>
  <c r="CC225" i="124"/>
  <c r="I64" i="32" l="1"/>
  <c r="C66" i="32"/>
  <c r="I67" i="32"/>
  <c r="D75" i="121" s="1"/>
  <c r="C64" i="32"/>
  <c r="D65" i="121" s="1"/>
  <c r="I66" i="32"/>
  <c r="D74" i="121" s="1"/>
  <c r="C65" i="32"/>
  <c r="I65" i="32"/>
  <c r="D73" i="121" s="1"/>
  <c r="C285" i="32"/>
  <c r="E57" i="123" s="1"/>
  <c r="D91" i="121"/>
  <c r="D90" i="121"/>
  <c r="D88" i="121"/>
  <c r="D89" i="121"/>
  <c r="D92" i="121"/>
  <c r="D66" i="121"/>
  <c r="D85" i="121"/>
  <c r="D87" i="121"/>
  <c r="D72" i="121"/>
  <c r="D86" i="121"/>
  <c r="C286" i="32"/>
  <c r="C287" i="32"/>
  <c r="E287" i="32"/>
  <c r="E55" i="123" l="1"/>
  <c r="E59" i="123"/>
  <c r="E56" i="123"/>
  <c r="BK225" i="124"/>
  <c r="E251" i="32" s="1"/>
  <c r="EJ225" i="28" l="1"/>
  <c r="CP225" i="124"/>
  <c r="O244" i="32" s="1"/>
  <c r="CR225" i="124"/>
  <c r="CU225" i="124"/>
  <c r="CS225" i="124"/>
  <c r="O253" i="32" s="1"/>
  <c r="CT225" i="124"/>
  <c r="G254" i="32" l="1"/>
  <c r="CQ225" i="124"/>
  <c r="DV225" i="124"/>
  <c r="G245" i="32" l="1"/>
  <c r="IR225" i="29"/>
  <c r="E21" i="123" l="1"/>
  <c r="EI226" i="28"/>
  <c r="O51" i="122" l="1"/>
  <c r="N51" i="122"/>
  <c r="M51" i="122"/>
  <c r="L51" i="122"/>
  <c r="K51" i="122"/>
  <c r="J51" i="122"/>
  <c r="I51" i="122"/>
  <c r="H51" i="122"/>
  <c r="F51" i="122"/>
  <c r="D51" i="122"/>
  <c r="EN225" i="124" l="1"/>
  <c r="EL225" i="124"/>
  <c r="EO225" i="124"/>
  <c r="DV225" i="28" l="1"/>
  <c r="DT225" i="28"/>
  <c r="DY225" i="28"/>
  <c r="DZ225" i="28"/>
  <c r="DU225" i="28"/>
  <c r="EB225" i="28"/>
  <c r="EC225" i="28"/>
  <c r="EA225" i="28"/>
  <c r="DX225" i="28"/>
  <c r="DW225" i="28"/>
  <c r="EH225" i="28" l="1"/>
  <c r="E17" i="122" l="1"/>
  <c r="CO229" i="29" l="1"/>
  <c r="CO228" i="29"/>
  <c r="CN229" i="29"/>
  <c r="CN228" i="29"/>
  <c r="BL225" i="124" l="1"/>
  <c r="P225" i="124"/>
  <c r="Q225" i="124"/>
  <c r="R225" i="124"/>
  <c r="S225" i="124"/>
  <c r="T225" i="124"/>
  <c r="U225" i="124"/>
  <c r="D109" i="32" s="1"/>
  <c r="V225" i="124"/>
  <c r="D110" i="32" s="1"/>
  <c r="G114" i="32" s="1"/>
  <c r="W225" i="124"/>
  <c r="D111" i="32" s="1"/>
  <c r="X225" i="124"/>
  <c r="D112" i="32" s="1"/>
  <c r="Y225" i="124"/>
  <c r="D113" i="32" s="1"/>
  <c r="AA225" i="124"/>
  <c r="D115" i="32" s="1"/>
  <c r="AB225" i="124"/>
  <c r="E120" i="32" s="1"/>
  <c r="AC225" i="124"/>
  <c r="E121" i="32" s="1"/>
  <c r="AD225" i="124"/>
  <c r="E122" i="32" s="1"/>
  <c r="AE225" i="124"/>
  <c r="E123" i="32" s="1"/>
  <c r="AF225" i="124"/>
  <c r="E124" i="32" s="1"/>
  <c r="AH225" i="124"/>
  <c r="E126" i="32" s="1"/>
  <c r="AJ225" i="124"/>
  <c r="D93" i="32" l="1"/>
  <c r="E93" i="32" s="1"/>
  <c r="D92" i="32"/>
  <c r="D91" i="32"/>
  <c r="D90" i="32"/>
  <c r="E130" i="32"/>
  <c r="H111" i="32"/>
  <c r="G111" i="32"/>
  <c r="G110" i="32"/>
  <c r="G116" i="32"/>
  <c r="H112" i="32"/>
  <c r="G112" i="32"/>
  <c r="H115" i="32"/>
  <c r="G115" i="32"/>
  <c r="H113" i="32"/>
  <c r="G113" i="32"/>
  <c r="G251" i="32"/>
  <c r="E270" i="32" s="1"/>
  <c r="F270" i="32" s="1"/>
  <c r="ER225" i="124"/>
  <c r="E134" i="32" s="1"/>
  <c r="E277" i="32" l="1"/>
  <c r="F277" i="32" s="1"/>
  <c r="F275" i="32"/>
  <c r="F274" i="32"/>
  <c r="F273" i="32"/>
  <c r="F269" i="32"/>
  <c r="F276" i="32"/>
  <c r="G253" i="32"/>
  <c r="E26" i="123" s="1"/>
  <c r="F267" i="32"/>
  <c r="F264" i="32"/>
  <c r="F266" i="32"/>
  <c r="F265" i="32"/>
  <c r="F263" i="32"/>
  <c r="F259" i="32"/>
  <c r="F268" i="32"/>
  <c r="F261" i="32"/>
  <c r="F260" i="32"/>
  <c r="F262" i="32"/>
  <c r="G130" i="32"/>
  <c r="E92" i="32"/>
  <c r="E90" i="32"/>
  <c r="E91" i="32"/>
  <c r="E20" i="122"/>
  <c r="E21" i="122"/>
  <c r="E19" i="122"/>
  <c r="E22" i="122"/>
  <c r="G132" i="32"/>
  <c r="G131" i="32"/>
  <c r="G133" i="32"/>
  <c r="G121" i="32"/>
  <c r="G126" i="32"/>
  <c r="F126" i="32"/>
  <c r="F123" i="32"/>
  <c r="F120" i="32"/>
  <c r="F124" i="32"/>
  <c r="F121" i="32"/>
  <c r="G124" i="32"/>
  <c r="E66" i="122" s="1"/>
  <c r="G122" i="32"/>
  <c r="G125" i="32"/>
  <c r="F122" i="32"/>
  <c r="F125" i="32"/>
  <c r="G123" i="32"/>
  <c r="E65" i="122" s="1"/>
  <c r="E41" i="122"/>
  <c r="E42" i="122"/>
  <c r="E40" i="122"/>
  <c r="E44" i="122"/>
  <c r="E52" i="122" l="1"/>
  <c r="E63" i="122"/>
  <c r="E53" i="122"/>
  <c r="E64" i="122"/>
  <c r="E57" i="122"/>
  <c r="E54" i="122"/>
  <c r="E49" i="122"/>
  <c r="E55" i="122"/>
  <c r="E56" i="122"/>
  <c r="CP225" i="29"/>
  <c r="CP226" i="29"/>
  <c r="CS226" i="29"/>
  <c r="CS225" i="29"/>
  <c r="HR229" i="29"/>
  <c r="HR228" i="29"/>
  <c r="HT228" i="29"/>
  <c r="HT229" i="29"/>
  <c r="CV225" i="29"/>
  <c r="CP227" i="29" l="1"/>
  <c r="CS227" i="29"/>
  <c r="CI229" i="29"/>
  <c r="DW229" i="29"/>
  <c r="DW228" i="29"/>
  <c r="CK229" i="29"/>
  <c r="FU228" i="29"/>
  <c r="FU229" i="29"/>
  <c r="FD228" i="29"/>
  <c r="FD229" i="29"/>
  <c r="CT226" i="29"/>
  <c r="CT225" i="29"/>
  <c r="HC229" i="29"/>
  <c r="HC228" i="29"/>
  <c r="HS229" i="29"/>
  <c r="HS228" i="29"/>
  <c r="CH229" i="29"/>
  <c r="CH228" i="29"/>
  <c r="CQ226" i="29"/>
  <c r="CQ225" i="29"/>
  <c r="CJ229" i="29"/>
  <c r="CJ228" i="29"/>
  <c r="FB229" i="29"/>
  <c r="FB228" i="29"/>
  <c r="HA228" i="29"/>
  <c r="HA229" i="29"/>
  <c r="CR225" i="29"/>
  <c r="CR226" i="29"/>
  <c r="CU226" i="29"/>
  <c r="CU225" i="29"/>
  <c r="FS229" i="29"/>
  <c r="FS228" i="29"/>
  <c r="CW225" i="29"/>
  <c r="DH228" i="29"/>
  <c r="DH229" i="29"/>
  <c r="CH225" i="29"/>
  <c r="CH231" i="29" l="1"/>
  <c r="CH232" i="29"/>
  <c r="CR227" i="29"/>
  <c r="CU227" i="29"/>
  <c r="CT227" i="29"/>
  <c r="FV229" i="29"/>
  <c r="FV228" i="29"/>
  <c r="CQ227" i="29"/>
  <c r="HD229" i="29"/>
  <c r="HD228" i="29"/>
  <c r="DI228" i="29"/>
  <c r="FC229" i="29"/>
  <c r="FC228" i="29"/>
  <c r="DX229" i="29"/>
  <c r="DX228" i="29"/>
  <c r="FT228" i="29"/>
  <c r="FT229" i="29"/>
  <c r="HB229" i="29"/>
  <c r="HB228" i="29"/>
  <c r="CJ225" i="29"/>
  <c r="CN225" i="29"/>
  <c r="CK225" i="29"/>
  <c r="CO225" i="29"/>
  <c r="CM225" i="29"/>
  <c r="CM229" i="29"/>
  <c r="CM228" i="29"/>
  <c r="CL229" i="29"/>
  <c r="CL225" i="29"/>
  <c r="CL228" i="29"/>
  <c r="HU229" i="29"/>
  <c r="HU228" i="29"/>
  <c r="CI225" i="29"/>
  <c r="CJ232" i="29" l="1"/>
  <c r="CL231" i="29"/>
  <c r="CK231" i="29"/>
  <c r="CI232" i="29"/>
  <c r="CM232" i="29"/>
  <c r="CL232" i="29"/>
  <c r="CJ231" i="29"/>
  <c r="CK232" i="29"/>
  <c r="CM231" i="29"/>
  <c r="GK229" i="29"/>
  <c r="GK228" i="29"/>
  <c r="DY228" i="29"/>
  <c r="DY229" i="29"/>
  <c r="GL228" i="29"/>
  <c r="GL229" i="29"/>
  <c r="II229" i="29"/>
  <c r="II228" i="29"/>
  <c r="IQ229" i="29"/>
  <c r="IQ228" i="29"/>
  <c r="IK229" i="29"/>
  <c r="IK228" i="29"/>
  <c r="EM229" i="29"/>
  <c r="EM232" i="29" s="1"/>
  <c r="EM228" i="29"/>
  <c r="EM231" i="29" s="1"/>
  <c r="GJ228" i="29"/>
  <c r="GJ229" i="29"/>
  <c r="IR229" i="29"/>
  <c r="IR228" i="29"/>
  <c r="FE229" i="29"/>
  <c r="FE228" i="29"/>
  <c r="IT229" i="29"/>
  <c r="IT228" i="29"/>
  <c r="EL228" i="29"/>
  <c r="EL231" i="29" s="1"/>
  <c r="EL229" i="29"/>
  <c r="EL232" i="29" s="1"/>
  <c r="IN229" i="29"/>
  <c r="IN228" i="29"/>
  <c r="DJ228" i="29"/>
  <c r="DJ231" i="29" s="1"/>
  <c r="DJ229" i="29"/>
  <c r="IO228" i="29" l="1"/>
  <c r="IO229" i="29"/>
  <c r="IJ229" i="29"/>
  <c r="IJ228" i="29"/>
  <c r="IS228" i="29"/>
  <c r="IS229" i="29"/>
  <c r="IU229" i="29"/>
  <c r="IU228" i="29"/>
  <c r="GM229" i="29"/>
  <c r="GM228" i="29"/>
  <c r="EN229" i="29"/>
  <c r="EN232" i="29" s="1"/>
  <c r="EN228" i="29"/>
  <c r="EN231" i="29" s="1"/>
  <c r="IL229" i="29" l="1"/>
  <c r="IL228" i="29"/>
  <c r="IV229" i="29"/>
  <c r="IV228" i="29"/>
  <c r="IP228" i="29"/>
  <c r="IP229" i="29"/>
  <c r="BN19" i="32" l="1"/>
  <c r="BN15" i="32"/>
  <c r="D99" i="147" l="1"/>
  <c r="A11" i="147"/>
  <c r="E50" i="122" l="1"/>
  <c r="EK225" i="124" l="1"/>
  <c r="DE225" i="124" l="1"/>
  <c r="H265" i="32" s="1"/>
  <c r="CV225" i="28"/>
  <c r="G62" i="32" s="1"/>
  <c r="I62" i="32" s="1"/>
  <c r="D70" i="121" l="1"/>
  <c r="CM225" i="124"/>
  <c r="O238" i="32" s="1"/>
  <c r="A7" i="123" l="1"/>
  <c r="BG225" i="124" l="1"/>
  <c r="U8" i="32" l="1"/>
  <c r="AB8" i="32"/>
  <c r="AH8" i="32"/>
  <c r="AL8" i="32"/>
  <c r="AP8" i="32"/>
  <c r="AT8" i="32"/>
  <c r="AX8" i="32"/>
  <c r="BB8" i="32"/>
  <c r="BF8" i="32"/>
  <c r="BJ8" i="32"/>
  <c r="BN8" i="32"/>
  <c r="BR8" i="32"/>
  <c r="BV8" i="32"/>
  <c r="P9" i="32"/>
  <c r="U9" i="32"/>
  <c r="AB9" i="32"/>
  <c r="AH9" i="32"/>
  <c r="AL9" i="32"/>
  <c r="AP9" i="32"/>
  <c r="AT9" i="32"/>
  <c r="AX9" i="32"/>
  <c r="BB9" i="32"/>
  <c r="BF9" i="32"/>
  <c r="BJ9" i="32"/>
  <c r="BN9" i="32"/>
  <c r="P10" i="32"/>
  <c r="U10" i="32"/>
  <c r="AB10" i="32"/>
  <c r="AH10" i="32"/>
  <c r="AL10" i="32"/>
  <c r="AP10" i="32"/>
  <c r="AT10" i="32"/>
  <c r="AX10" i="32"/>
  <c r="BB10" i="32"/>
  <c r="BF10" i="32"/>
  <c r="BJ10" i="32"/>
  <c r="BN10" i="32"/>
  <c r="P11" i="32"/>
  <c r="AB11" i="32"/>
  <c r="AH11" i="32"/>
  <c r="AL11" i="32"/>
  <c r="AP11" i="32"/>
  <c r="AT11" i="32"/>
  <c r="AX11" i="32"/>
  <c r="BB11" i="32"/>
  <c r="BF11" i="32"/>
  <c r="BJ11" i="32"/>
  <c r="BN11" i="32"/>
  <c r="P12" i="32"/>
  <c r="AB12" i="32"/>
  <c r="AH12" i="32"/>
  <c r="AL12" i="32"/>
  <c r="AP12" i="32"/>
  <c r="AT12" i="32"/>
  <c r="AX12" i="32"/>
  <c r="BB12" i="32"/>
  <c r="BF12" i="32"/>
  <c r="BJ12" i="32"/>
  <c r="BN12" i="32"/>
  <c r="P13" i="32"/>
  <c r="AB13" i="32"/>
  <c r="AH13" i="32"/>
  <c r="AL13" i="32"/>
  <c r="AP13" i="32"/>
  <c r="AT13" i="32"/>
  <c r="AX13" i="32"/>
  <c r="BF13" i="32"/>
  <c r="BJ13" i="32"/>
  <c r="BN13" i="32"/>
  <c r="AB14" i="32"/>
  <c r="AL14" i="32"/>
  <c r="AP14" i="32"/>
  <c r="AT14" i="32"/>
  <c r="AX14" i="32"/>
  <c r="BB13" i="32"/>
  <c r="BF14" i="32"/>
  <c r="BJ14" i="32"/>
  <c r="BN14" i="32"/>
  <c r="P15" i="32"/>
  <c r="AB15" i="32"/>
  <c r="AL15" i="32"/>
  <c r="AP15" i="32"/>
  <c r="AT15" i="32"/>
  <c r="AX15" i="32"/>
  <c r="BF15" i="32"/>
  <c r="BJ15" i="32"/>
  <c r="P16" i="32"/>
  <c r="AB16" i="32"/>
  <c r="AL16" i="32"/>
  <c r="AP16" i="32"/>
  <c r="AT16" i="32"/>
  <c r="AX16" i="32"/>
  <c r="BB14" i="32"/>
  <c r="BF16" i="32"/>
  <c r="BJ16" i="32"/>
  <c r="BN16" i="32"/>
  <c r="P17" i="32"/>
  <c r="AB17" i="32"/>
  <c r="AL17" i="32"/>
  <c r="AT17" i="32"/>
  <c r="AX17" i="32"/>
  <c r="BB15" i="32"/>
  <c r="BF17" i="32"/>
  <c r="BJ17" i="32"/>
  <c r="P18" i="32"/>
  <c r="AB18" i="32"/>
  <c r="AH18" i="32"/>
  <c r="AL18" i="32"/>
  <c r="AP17" i="32"/>
  <c r="AT18" i="32"/>
  <c r="AX18" i="32"/>
  <c r="BB16" i="32"/>
  <c r="BF18" i="32"/>
  <c r="BJ18" i="32"/>
  <c r="BN17" i="32"/>
  <c r="P19" i="32"/>
  <c r="AB19" i="32"/>
  <c r="AH19" i="32"/>
  <c r="AL19" i="32"/>
  <c r="AP18" i="32"/>
  <c r="AT19" i="32"/>
  <c r="AX19" i="32"/>
  <c r="BB17" i="32"/>
  <c r="BF19" i="32"/>
  <c r="BJ19" i="32"/>
  <c r="BN18" i="32"/>
  <c r="AB20" i="32"/>
  <c r="AH20" i="32"/>
  <c r="AL20" i="32"/>
  <c r="AP19" i="32"/>
  <c r="AT20" i="32"/>
  <c r="AX20" i="32"/>
  <c r="BB18" i="32"/>
  <c r="BF20" i="32"/>
  <c r="BJ20" i="32"/>
  <c r="AB21" i="32"/>
  <c r="AL21" i="32"/>
  <c r="AP20" i="32"/>
  <c r="AT21" i="32"/>
  <c r="AX21" i="32"/>
  <c r="BB19" i="32"/>
  <c r="BF21" i="32"/>
  <c r="BJ21" i="32"/>
  <c r="H204" i="32"/>
  <c r="E70" i="122"/>
  <c r="E47" i="122"/>
  <c r="E38" i="122"/>
  <c r="E12" i="122"/>
  <c r="BV21" i="32" l="1"/>
  <c r="BN21" i="32"/>
  <c r="AH21" i="32"/>
  <c r="AC10" i="32" s="1"/>
  <c r="P20" i="32"/>
  <c r="P14" i="32"/>
  <c r="AH14" i="32"/>
  <c r="U11" i="32"/>
  <c r="V9" i="32" s="1"/>
  <c r="A225" i="124"/>
  <c r="BO19" i="32" l="1"/>
  <c r="BS14" i="32"/>
  <c r="BS17" i="32"/>
  <c r="BS13" i="32"/>
  <c r="BS15" i="32"/>
  <c r="BS20" i="32"/>
  <c r="BS12" i="32"/>
  <c r="BS19" i="32"/>
  <c r="BS18" i="32"/>
  <c r="BS16" i="32"/>
  <c r="BS21" i="32"/>
  <c r="P21" i="32"/>
  <c r="Q13" i="32" s="1"/>
  <c r="BW11" i="32"/>
  <c r="BW13" i="32"/>
  <c r="BW10" i="32"/>
  <c r="BW14" i="32"/>
  <c r="BW12" i="32"/>
  <c r="BO15" i="32"/>
  <c r="AM18" i="32"/>
  <c r="BC8" i="32"/>
  <c r="BO18" i="32"/>
  <c r="BG15" i="32"/>
  <c r="BO17" i="32"/>
  <c r="AQ10" i="32"/>
  <c r="AY18" i="32"/>
  <c r="BG17" i="32"/>
  <c r="BW8" i="32"/>
  <c r="BG9" i="32"/>
  <c r="BG8" i="32"/>
  <c r="AM9" i="32"/>
  <c r="AY10" i="32"/>
  <c r="BC10" i="32"/>
  <c r="BK10" i="32"/>
  <c r="BK20" i="32"/>
  <c r="AI9" i="32"/>
  <c r="BS9" i="32"/>
  <c r="BK14" i="32"/>
  <c r="AU14" i="32"/>
  <c r="AM16" i="32"/>
  <c r="BK16" i="32"/>
  <c r="AU16" i="32"/>
  <c r="AM21" i="32"/>
  <c r="BO9" i="32"/>
  <c r="AU10" i="32"/>
  <c r="AQ8" i="32"/>
  <c r="AY8" i="32"/>
  <c r="BC15" i="32"/>
  <c r="BG16" i="32"/>
  <c r="AI19" i="32"/>
  <c r="AM20" i="32"/>
  <c r="AC20" i="32"/>
  <c r="AM8" i="32"/>
  <c r="AY9" i="32"/>
  <c r="AI10" i="32"/>
  <c r="BK15" i="32"/>
  <c r="AQ13" i="32"/>
  <c r="BC16" i="32"/>
  <c r="AQ18" i="32"/>
  <c r="AU17" i="32"/>
  <c r="BC18" i="32"/>
  <c r="BK9" i="32"/>
  <c r="AQ15" i="32"/>
  <c r="BO8" i="32"/>
  <c r="BS8" i="32"/>
  <c r="BG10" i="32"/>
  <c r="BO10" i="32"/>
  <c r="BC14" i="32"/>
  <c r="BG21" i="32"/>
  <c r="AU20" i="32"/>
  <c r="AM10" i="32"/>
  <c r="AC8" i="32"/>
  <c r="AQ9" i="32"/>
  <c r="AU9" i="32"/>
  <c r="AU8" i="32"/>
  <c r="AQ17" i="32"/>
  <c r="AM17" i="32"/>
  <c r="AU21" i="32"/>
  <c r="AY21" i="32"/>
  <c r="BS10" i="32"/>
  <c r="BK8" i="32"/>
  <c r="BW9" i="32"/>
  <c r="BC9" i="32"/>
  <c r="BG14" i="32"/>
  <c r="BK19" i="32"/>
  <c r="AY19" i="32"/>
  <c r="AC15" i="32"/>
  <c r="BC19" i="32"/>
  <c r="AC9" i="32"/>
  <c r="AY11" i="32"/>
  <c r="BO11" i="32"/>
  <c r="AU12" i="32"/>
  <c r="BK12" i="32"/>
  <c r="AY13" i="32"/>
  <c r="BO13" i="32"/>
  <c r="BS11" i="32"/>
  <c r="BC12" i="32"/>
  <c r="AU13" i="32"/>
  <c r="BC13" i="32"/>
  <c r="AM15" i="32"/>
  <c r="BC11" i="32"/>
  <c r="AM12" i="32"/>
  <c r="AM14" i="32"/>
  <c r="AM11" i="32"/>
  <c r="BG12" i="32"/>
  <c r="BG11" i="32"/>
  <c r="AQ12" i="32"/>
  <c r="AQ14" i="32"/>
  <c r="AU15" i="32"/>
  <c r="BO16" i="32"/>
  <c r="BK18" i="32"/>
  <c r="AU19" i="32"/>
  <c r="AQ11" i="32"/>
  <c r="AM13" i="32"/>
  <c r="AY16" i="32"/>
  <c r="BK11" i="32"/>
  <c r="BO12" i="32"/>
  <c r="BG13" i="32"/>
  <c r="BO14" i="32"/>
  <c r="AY15" i="32"/>
  <c r="AU11" i="32"/>
  <c r="AY12" i="32"/>
  <c r="AY14" i="32"/>
  <c r="BK13" i="32"/>
  <c r="AQ16" i="32"/>
  <c r="AU18" i="32"/>
  <c r="BK17" i="32"/>
  <c r="AY20" i="32"/>
  <c r="AM19" i="32"/>
  <c r="BG20" i="32"/>
  <c r="BK21" i="32"/>
  <c r="BC17" i="32"/>
  <c r="AY17" i="32"/>
  <c r="BG18" i="32"/>
  <c r="BG19" i="32"/>
  <c r="AQ19" i="32"/>
  <c r="AQ20" i="32"/>
  <c r="V8" i="32"/>
  <c r="V10" i="32"/>
  <c r="AI11" i="32"/>
  <c r="AC12" i="32"/>
  <c r="AI13" i="32"/>
  <c r="AC14" i="32"/>
  <c r="AI8" i="32"/>
  <c r="AC13" i="32"/>
  <c r="AC11" i="32"/>
  <c r="AI12" i="32"/>
  <c r="AC16" i="32"/>
  <c r="AI18" i="32"/>
  <c r="AC19" i="32"/>
  <c r="AC17" i="32"/>
  <c r="AC18" i="32"/>
  <c r="AI20" i="32"/>
  <c r="AC21" i="32"/>
  <c r="BW21" i="32" l="1"/>
  <c r="BO21" i="32"/>
  <c r="Q17" i="32"/>
  <c r="Q16" i="32"/>
  <c r="Q9" i="32"/>
  <c r="Q15" i="32"/>
  <c r="Q12" i="32"/>
  <c r="Q8" i="32"/>
  <c r="Q11" i="32"/>
  <c r="Q19" i="32"/>
  <c r="Q18" i="32"/>
  <c r="AI21" i="32"/>
  <c r="AI14" i="32"/>
  <c r="V11" i="32"/>
  <c r="Q10" i="32"/>
  <c r="EL225" i="28"/>
  <c r="C70" i="32" s="1"/>
  <c r="D80" i="121" l="1"/>
  <c r="Q20" i="32"/>
  <c r="Q14" i="32"/>
  <c r="EI225" i="28"/>
  <c r="Q21" i="32" l="1"/>
  <c r="CZ225" i="124" l="1"/>
  <c r="H260" i="32" s="1"/>
  <c r="DB225" i="124"/>
  <c r="H262" i="32" s="1"/>
  <c r="DD225" i="124"/>
  <c r="H264" i="32" s="1"/>
  <c r="DF225" i="124"/>
  <c r="H266" i="32" s="1"/>
  <c r="DI225" i="124"/>
  <c r="H269" i="32" s="1"/>
  <c r="CY225" i="124"/>
  <c r="H259" i="32" s="1"/>
  <c r="DA225" i="124"/>
  <c r="H261" i="32" s="1"/>
  <c r="DC225" i="124"/>
  <c r="DG225" i="124"/>
  <c r="H267" i="32" s="1"/>
  <c r="DH225" i="124"/>
  <c r="H268" i="32" s="1"/>
  <c r="Q264" i="32" l="1"/>
  <c r="Q266" i="32"/>
  <c r="Q263" i="32"/>
  <c r="Q265" i="32"/>
  <c r="Q267" i="32"/>
  <c r="DJ225" i="124"/>
  <c r="K263" i="32" s="1"/>
  <c r="H263" i="32"/>
  <c r="BJ225" i="124"/>
  <c r="G242" i="32" s="1"/>
  <c r="G244" i="32" s="1"/>
  <c r="BI225" i="124"/>
  <c r="CT225" i="28"/>
  <c r="G60" i="32" s="1"/>
  <c r="I60" i="32" s="1"/>
  <c r="CU225" i="28"/>
  <c r="G61" i="32" s="1"/>
  <c r="I61" i="32" s="1"/>
  <c r="CW225" i="28"/>
  <c r="G63" i="32" s="1"/>
  <c r="I63" i="32" s="1"/>
  <c r="CQ225" i="28"/>
  <c r="R266" i="32" l="1"/>
  <c r="R265" i="32"/>
  <c r="R263" i="32"/>
  <c r="R264" i="32"/>
  <c r="D71" i="121"/>
  <c r="D69" i="121"/>
  <c r="D68" i="121"/>
  <c r="E40" i="123"/>
  <c r="E242" i="32"/>
  <c r="I56" i="32"/>
  <c r="N56" i="32" s="1"/>
  <c r="E236" i="32"/>
  <c r="E12" i="123" l="1"/>
  <c r="D46" i="121"/>
  <c r="D35" i="121"/>
  <c r="D26" i="121"/>
  <c r="D13" i="121"/>
  <c r="CO225" i="124"/>
  <c r="BH225" i="124"/>
  <c r="U225" i="29"/>
  <c r="CS225" i="28"/>
  <c r="C61" i="32" s="1"/>
  <c r="CP225" i="28"/>
  <c r="CO225" i="28"/>
  <c r="CN225" i="28"/>
  <c r="CM225" i="28"/>
  <c r="CL225" i="28"/>
  <c r="CK225" i="28"/>
  <c r="CJ225" i="28"/>
  <c r="CI225" i="28"/>
  <c r="CH225" i="28"/>
  <c r="CG225" i="28"/>
  <c r="CF225" i="28"/>
  <c r="CE225" i="28"/>
  <c r="CD225" i="28"/>
  <c r="CC225" i="28"/>
  <c r="CB225" i="28"/>
  <c r="CA225" i="28"/>
  <c r="BZ225" i="28"/>
  <c r="BY225" i="28"/>
  <c r="BX225" i="28"/>
  <c r="BW225" i="28"/>
  <c r="BV225" i="28"/>
  <c r="BU225" i="28"/>
  <c r="BT225" i="28"/>
  <c r="BS225" i="28"/>
  <c r="BR225" i="28"/>
  <c r="BQ225" i="28"/>
  <c r="BP225" i="28"/>
  <c r="BO225" i="28"/>
  <c r="BN225" i="28"/>
  <c r="BM225" i="28"/>
  <c r="BL225" i="28"/>
  <c r="BK225" i="28"/>
  <c r="BJ225" i="28"/>
  <c r="BI225" i="28"/>
  <c r="BH225" i="28"/>
  <c r="BG225" i="28"/>
  <c r="BF225" i="28"/>
  <c r="BE225" i="28"/>
  <c r="BD225" i="28"/>
  <c r="BC225" i="28"/>
  <c r="BB225" i="28"/>
  <c r="BA225" i="28"/>
  <c r="AZ225" i="28"/>
  <c r="AY225" i="28"/>
  <c r="AX225" i="28"/>
  <c r="AW225" i="28"/>
  <c r="AV225" i="28"/>
  <c r="AU225" i="28"/>
  <c r="AT225" i="28"/>
  <c r="AS225" i="28"/>
  <c r="AR225" i="28"/>
  <c r="AQ225" i="28"/>
  <c r="AP225" i="28"/>
  <c r="AO225" i="28"/>
  <c r="AN225" i="28"/>
  <c r="AM225" i="28"/>
  <c r="AL225" i="28"/>
  <c r="AK225" i="28"/>
  <c r="AJ225" i="28"/>
  <c r="AI225" i="28"/>
  <c r="AH225" i="28"/>
  <c r="AG225" i="28"/>
  <c r="AF225" i="28"/>
  <c r="AE225" i="28"/>
  <c r="AD225" i="28"/>
  <c r="AC225" i="28"/>
  <c r="AB225" i="28"/>
  <c r="AA225" i="28"/>
  <c r="Z225" i="28"/>
  <c r="Y225" i="28"/>
  <c r="X225" i="28"/>
  <c r="W225" i="28"/>
  <c r="V225" i="28"/>
  <c r="U225" i="28"/>
  <c r="T225" i="28"/>
  <c r="S225" i="28"/>
  <c r="R225" i="28"/>
  <c r="Q225" i="28"/>
  <c r="P225" i="28"/>
  <c r="A225" i="28"/>
  <c r="M223" i="28"/>
  <c r="L223" i="28"/>
  <c r="K223" i="28"/>
  <c r="J223" i="28"/>
  <c r="DS225" i="28"/>
  <c r="DR225" i="28"/>
  <c r="DQ225" i="28"/>
  <c r="DP225" i="28"/>
  <c r="DO225" i="28"/>
  <c r="DN225" i="28"/>
  <c r="DM225" i="28"/>
  <c r="DL225" i="28"/>
  <c r="HR225" i="29"/>
  <c r="HT225" i="29" s="1"/>
  <c r="Z225" i="29"/>
  <c r="Y225" i="29"/>
  <c r="W225" i="29"/>
  <c r="V225" i="29"/>
  <c r="L1223" i="21"/>
  <c r="L1222" i="21"/>
  <c r="L1221" i="21"/>
  <c r="L1220" i="21"/>
  <c r="L1219" i="21"/>
  <c r="L1218" i="21"/>
  <c r="L1217" i="21"/>
  <c r="L1216" i="21"/>
  <c r="L1215" i="21"/>
  <c r="L1214" i="21"/>
  <c r="L1213" i="21"/>
  <c r="L1212" i="21"/>
  <c r="L1211" i="21"/>
  <c r="L1210" i="21"/>
  <c r="L1209" i="21"/>
  <c r="L1208" i="21"/>
  <c r="L1207" i="21"/>
  <c r="L1206" i="21"/>
  <c r="L1205" i="21"/>
  <c r="L1204" i="21"/>
  <c r="L1203" i="21"/>
  <c r="L1202" i="21"/>
  <c r="L1201" i="21"/>
  <c r="L1200" i="21"/>
  <c r="L1199" i="21"/>
  <c r="L1198" i="21"/>
  <c r="L1197" i="21"/>
  <c r="L1196" i="21"/>
  <c r="L1195" i="21"/>
  <c r="L1194" i="21"/>
  <c r="L1193" i="21"/>
  <c r="L1192" i="21"/>
  <c r="L1191" i="21"/>
  <c r="L1190" i="21"/>
  <c r="L1189" i="21"/>
  <c r="L1188" i="21"/>
  <c r="L1187" i="21"/>
  <c r="L1186" i="21"/>
  <c r="L1185" i="21"/>
  <c r="L1184" i="21"/>
  <c r="L1183" i="21"/>
  <c r="L1182" i="21"/>
  <c r="L1181" i="21"/>
  <c r="L1180" i="21"/>
  <c r="L1179" i="21"/>
  <c r="L1178" i="21"/>
  <c r="L1177" i="21"/>
  <c r="L1176" i="21"/>
  <c r="L1175" i="21"/>
  <c r="L1174" i="21"/>
  <c r="L1173" i="21"/>
  <c r="L1172" i="21"/>
  <c r="L1171" i="21"/>
  <c r="L1170" i="21"/>
  <c r="L1169" i="21"/>
  <c r="L1168" i="21"/>
  <c r="L1167" i="21"/>
  <c r="L1166" i="21"/>
  <c r="L1165" i="21"/>
  <c r="L1164" i="21"/>
  <c r="L1163" i="21"/>
  <c r="L1162" i="21"/>
  <c r="L1161" i="21"/>
  <c r="L1160" i="21"/>
  <c r="L1159" i="21"/>
  <c r="L1158" i="21"/>
  <c r="L1157" i="21"/>
  <c r="L1156" i="21"/>
  <c r="L1155" i="21"/>
  <c r="L1154" i="21"/>
  <c r="L1153" i="21"/>
  <c r="L1152" i="21"/>
  <c r="L1151" i="21"/>
  <c r="L1150" i="21"/>
  <c r="L1149" i="21"/>
  <c r="L1148" i="21"/>
  <c r="L1147" i="21"/>
  <c r="L1146" i="21"/>
  <c r="L1145" i="21"/>
  <c r="L1144" i="21"/>
  <c r="L1143" i="21"/>
  <c r="L1142" i="21"/>
  <c r="L1141" i="21"/>
  <c r="L1140" i="21"/>
  <c r="L1139" i="21"/>
  <c r="L1138" i="21"/>
  <c r="L1137" i="21"/>
  <c r="L1136" i="21"/>
  <c r="L1135" i="21"/>
  <c r="L1134" i="21"/>
  <c r="L1133" i="21"/>
  <c r="L1132" i="21"/>
  <c r="L1131" i="21"/>
  <c r="L1130" i="21"/>
  <c r="L1129" i="21"/>
  <c r="L1128" i="21"/>
  <c r="L1127" i="21"/>
  <c r="L1126" i="21"/>
  <c r="L1125" i="21"/>
  <c r="L1124" i="21"/>
  <c r="L1123" i="21"/>
  <c r="L1122" i="21"/>
  <c r="L1121" i="21"/>
  <c r="L1120" i="21"/>
  <c r="L1119" i="21"/>
  <c r="L1118" i="21"/>
  <c r="L1117" i="21"/>
  <c r="L1116" i="21"/>
  <c r="L1115" i="21"/>
  <c r="L1114" i="21"/>
  <c r="L1113" i="21"/>
  <c r="L1112" i="21"/>
  <c r="L1111" i="21"/>
  <c r="L1110" i="21"/>
  <c r="L1109" i="21"/>
  <c r="L1108" i="21"/>
  <c r="L1107" i="21"/>
  <c r="L1106" i="21"/>
  <c r="L1105" i="21"/>
  <c r="L1104" i="21"/>
  <c r="L1103" i="21"/>
  <c r="L1102" i="21"/>
  <c r="L1101" i="21"/>
  <c r="L1100" i="21"/>
  <c r="L1099" i="21"/>
  <c r="L1098" i="21"/>
  <c r="L1097" i="21"/>
  <c r="L1096" i="21"/>
  <c r="L1095" i="21"/>
  <c r="L1094" i="21"/>
  <c r="L1093" i="21"/>
  <c r="L1092" i="21"/>
  <c r="L1091" i="21"/>
  <c r="L1090" i="21"/>
  <c r="L1089" i="21"/>
  <c r="L1088" i="21"/>
  <c r="L1087" i="21"/>
  <c r="L1086" i="21"/>
  <c r="L1085" i="21"/>
  <c r="L1084" i="21"/>
  <c r="L1083" i="21"/>
  <c r="L1082" i="21"/>
  <c r="L1081" i="21"/>
  <c r="L1080" i="21"/>
  <c r="L1079" i="21"/>
  <c r="L1078" i="21"/>
  <c r="L1077" i="21"/>
  <c r="L1076" i="21"/>
  <c r="L1075" i="21"/>
  <c r="L1074" i="21"/>
  <c r="L1073" i="21"/>
  <c r="L1072" i="21"/>
  <c r="L1071" i="21"/>
  <c r="L1070" i="21"/>
  <c r="L1069" i="21"/>
  <c r="L1068" i="21"/>
  <c r="L1067" i="21"/>
  <c r="L1066" i="21"/>
  <c r="L1065" i="21"/>
  <c r="L1064" i="21"/>
  <c r="L1063" i="21"/>
  <c r="L1062" i="21"/>
  <c r="L1061" i="21"/>
  <c r="L1060" i="21"/>
  <c r="L1059" i="21"/>
  <c r="L1058" i="21"/>
  <c r="L1057" i="21"/>
  <c r="L1056" i="21"/>
  <c r="L1055" i="21"/>
  <c r="L1054" i="21"/>
  <c r="L1053" i="21"/>
  <c r="L1052" i="21"/>
  <c r="L1051" i="21"/>
  <c r="L1050" i="21"/>
  <c r="L1049" i="21"/>
  <c r="L1048" i="21"/>
  <c r="L1047" i="21"/>
  <c r="L1046" i="21"/>
  <c r="L1045" i="21"/>
  <c r="L1044" i="21"/>
  <c r="L1043" i="21"/>
  <c r="L1042" i="21"/>
  <c r="L1041" i="21"/>
  <c r="L1040" i="21"/>
  <c r="L1039" i="21"/>
  <c r="L1038" i="21"/>
  <c r="L1037" i="21"/>
  <c r="L1036" i="21"/>
  <c r="L1035" i="21"/>
  <c r="L1034" i="21"/>
  <c r="L1033" i="21"/>
  <c r="L1032" i="21"/>
  <c r="L1031" i="21"/>
  <c r="L1030" i="21"/>
  <c r="L1029" i="21"/>
  <c r="L1028" i="21"/>
  <c r="L1027" i="21"/>
  <c r="L1026" i="21"/>
  <c r="L1025" i="21"/>
  <c r="L1024" i="21"/>
  <c r="L1023" i="21"/>
  <c r="L1022" i="21"/>
  <c r="L1021" i="21"/>
  <c r="L1020" i="21"/>
  <c r="L1019" i="21"/>
  <c r="L1018" i="21"/>
  <c r="L1017" i="21"/>
  <c r="L1016" i="21"/>
  <c r="L1015" i="21"/>
  <c r="L1014" i="21"/>
  <c r="L1013" i="21"/>
  <c r="L1012" i="21"/>
  <c r="L1011" i="21"/>
  <c r="L1010" i="21"/>
  <c r="L1009" i="21"/>
  <c r="L1008" i="21"/>
  <c r="L1007" i="21"/>
  <c r="L1006" i="21"/>
  <c r="L1005" i="21"/>
  <c r="L1004" i="21"/>
  <c r="L1003" i="21"/>
  <c r="L1002" i="21"/>
  <c r="L1001" i="21"/>
  <c r="L1000" i="21"/>
  <c r="L999" i="21"/>
  <c r="L998" i="21"/>
  <c r="L997" i="21"/>
  <c r="L996" i="21"/>
  <c r="L995" i="21"/>
  <c r="L994" i="21"/>
  <c r="L993" i="21"/>
  <c r="L992" i="21"/>
  <c r="L991" i="21"/>
  <c r="L990" i="21"/>
  <c r="L989" i="21"/>
  <c r="L988" i="21"/>
  <c r="L987" i="21"/>
  <c r="L986" i="21"/>
  <c r="L985" i="21"/>
  <c r="L984" i="21"/>
  <c r="L983" i="21"/>
  <c r="L982" i="21"/>
  <c r="L981" i="21"/>
  <c r="L980" i="21"/>
  <c r="L979" i="21"/>
  <c r="L978" i="21"/>
  <c r="L977" i="21"/>
  <c r="L976" i="21"/>
  <c r="L975" i="21"/>
  <c r="L974" i="21"/>
  <c r="L973" i="21"/>
  <c r="L972" i="21"/>
  <c r="L971" i="21"/>
  <c r="L970" i="21"/>
  <c r="L969" i="21"/>
  <c r="L968" i="21"/>
  <c r="L967" i="21"/>
  <c r="L966" i="21"/>
  <c r="L965" i="21"/>
  <c r="L964" i="21"/>
  <c r="L963" i="21"/>
  <c r="L962" i="21"/>
  <c r="L961" i="21"/>
  <c r="L960" i="21"/>
  <c r="L959" i="21"/>
  <c r="L958" i="21"/>
  <c r="L957" i="21"/>
  <c r="L956" i="21"/>
  <c r="L955" i="21"/>
  <c r="L954" i="21"/>
  <c r="L953" i="21"/>
  <c r="L952" i="21"/>
  <c r="L951" i="21"/>
  <c r="L950" i="21"/>
  <c r="L949" i="21"/>
  <c r="L948" i="21"/>
  <c r="L947" i="21"/>
  <c r="L946" i="21"/>
  <c r="L945" i="21"/>
  <c r="L944" i="21"/>
  <c r="L943" i="21"/>
  <c r="L942" i="21"/>
  <c r="L941" i="21"/>
  <c r="L940" i="21"/>
  <c r="L939" i="21"/>
  <c r="L938" i="21"/>
  <c r="L937" i="21"/>
  <c r="L936" i="21"/>
  <c r="L935" i="21"/>
  <c r="L934" i="21"/>
  <c r="L933" i="21"/>
  <c r="L932" i="21"/>
  <c r="L931" i="21"/>
  <c r="L930" i="21"/>
  <c r="L929" i="21"/>
  <c r="L928" i="21"/>
  <c r="L927" i="21"/>
  <c r="L926" i="21"/>
  <c r="L925" i="21"/>
  <c r="L924" i="21"/>
  <c r="L923" i="21"/>
  <c r="L922" i="21"/>
  <c r="L921" i="21"/>
  <c r="L920" i="21"/>
  <c r="L919" i="21"/>
  <c r="L918" i="21"/>
  <c r="L917" i="21"/>
  <c r="L916" i="21"/>
  <c r="L915" i="21"/>
  <c r="L914" i="21"/>
  <c r="L913" i="21"/>
  <c r="L912" i="21"/>
  <c r="L911" i="21"/>
  <c r="L910" i="21"/>
  <c r="L909" i="21"/>
  <c r="L908" i="21"/>
  <c r="L907" i="21"/>
  <c r="L906" i="21"/>
  <c r="L905" i="21"/>
  <c r="L904" i="21"/>
  <c r="L903" i="21"/>
  <c r="L902" i="21"/>
  <c r="L901" i="21"/>
  <c r="L900" i="21"/>
  <c r="L899" i="21"/>
  <c r="L898" i="21"/>
  <c r="L897" i="21"/>
  <c r="L896" i="21"/>
  <c r="L895" i="21"/>
  <c r="L894" i="21"/>
  <c r="L893" i="21"/>
  <c r="L892" i="21"/>
  <c r="L891" i="21"/>
  <c r="L890" i="21"/>
  <c r="L889" i="21"/>
  <c r="L888" i="21"/>
  <c r="L887" i="21"/>
  <c r="L886" i="21"/>
  <c r="L885" i="21"/>
  <c r="L884" i="21"/>
  <c r="L883" i="21"/>
  <c r="L882" i="21"/>
  <c r="L881" i="21"/>
  <c r="L880" i="21"/>
  <c r="L879" i="21"/>
  <c r="L878" i="21"/>
  <c r="L877" i="21"/>
  <c r="L876" i="21"/>
  <c r="L875" i="21"/>
  <c r="L874" i="21"/>
  <c r="L873" i="21"/>
  <c r="L872" i="21"/>
  <c r="L871" i="21"/>
  <c r="L870" i="21"/>
  <c r="L869" i="21"/>
  <c r="L868" i="21"/>
  <c r="L867" i="21"/>
  <c r="L866" i="21"/>
  <c r="L865" i="21"/>
  <c r="L864" i="21"/>
  <c r="L863" i="21"/>
  <c r="L862" i="21"/>
  <c r="L861" i="21"/>
  <c r="L860" i="21"/>
  <c r="L859" i="21"/>
  <c r="L858" i="21"/>
  <c r="L857" i="21"/>
  <c r="L856" i="21"/>
  <c r="L855" i="21"/>
  <c r="L854" i="21"/>
  <c r="L853" i="21"/>
  <c r="L852" i="21"/>
  <c r="L851" i="21"/>
  <c r="L850" i="21"/>
  <c r="L849" i="21"/>
  <c r="L848" i="21"/>
  <c r="L847" i="21"/>
  <c r="L846" i="21"/>
  <c r="L845" i="21"/>
  <c r="L844" i="21"/>
  <c r="L843" i="21"/>
  <c r="L842" i="21"/>
  <c r="L841" i="21"/>
  <c r="L840" i="21"/>
  <c r="L839" i="21"/>
  <c r="L838" i="21"/>
  <c r="L837" i="21"/>
  <c r="L836" i="21"/>
  <c r="L835" i="21"/>
  <c r="L834" i="21"/>
  <c r="L833" i="21"/>
  <c r="L832" i="21"/>
  <c r="L831" i="21"/>
  <c r="L830" i="21"/>
  <c r="L829" i="21"/>
  <c r="L828" i="21"/>
  <c r="L827" i="21"/>
  <c r="L826" i="21"/>
  <c r="L825" i="21"/>
  <c r="L824" i="21"/>
  <c r="L823" i="21"/>
  <c r="L822" i="21"/>
  <c r="L821" i="21"/>
  <c r="L820" i="21"/>
  <c r="L819" i="21"/>
  <c r="L818" i="21"/>
  <c r="L817" i="21"/>
  <c r="L816" i="21"/>
  <c r="L815" i="21"/>
  <c r="L814" i="21"/>
  <c r="L813" i="21"/>
  <c r="L812" i="21"/>
  <c r="L811" i="21"/>
  <c r="L810" i="21"/>
  <c r="L809" i="21"/>
  <c r="L808" i="21"/>
  <c r="L807" i="21"/>
  <c r="L806" i="21"/>
  <c r="L805" i="21"/>
  <c r="L804" i="21"/>
  <c r="L803" i="21"/>
  <c r="L802" i="21"/>
  <c r="L801" i="21"/>
  <c r="L800" i="21"/>
  <c r="L799" i="21"/>
  <c r="L798" i="21"/>
  <c r="L797" i="21"/>
  <c r="L796" i="21"/>
  <c r="L795" i="21"/>
  <c r="L794" i="21"/>
  <c r="L793" i="21"/>
  <c r="L792" i="21"/>
  <c r="L791" i="21"/>
  <c r="L790" i="21"/>
  <c r="L789" i="21"/>
  <c r="L788" i="21"/>
  <c r="L787" i="21"/>
  <c r="L786" i="21"/>
  <c r="L785" i="21"/>
  <c r="L784" i="21"/>
  <c r="L783" i="21"/>
  <c r="L782" i="21"/>
  <c r="L781" i="21"/>
  <c r="L780" i="21"/>
  <c r="L779" i="21"/>
  <c r="L778" i="21"/>
  <c r="L777" i="21"/>
  <c r="L776" i="21"/>
  <c r="L775" i="21"/>
  <c r="L774" i="21"/>
  <c r="L773" i="21"/>
  <c r="L772" i="21"/>
  <c r="L771" i="21"/>
  <c r="L770" i="21"/>
  <c r="L769" i="21"/>
  <c r="L768" i="21"/>
  <c r="L767" i="21"/>
  <c r="L766" i="21"/>
  <c r="L765" i="21"/>
  <c r="L764" i="21"/>
  <c r="L763" i="21"/>
  <c r="L762" i="21"/>
  <c r="L761" i="21"/>
  <c r="L760" i="21"/>
  <c r="L759" i="21"/>
  <c r="L758" i="21"/>
  <c r="L757" i="21"/>
  <c r="L756" i="21"/>
  <c r="L755" i="21"/>
  <c r="L754" i="21"/>
  <c r="L753" i="21"/>
  <c r="L752" i="21"/>
  <c r="L751" i="21"/>
  <c r="L750" i="21"/>
  <c r="L749" i="21"/>
  <c r="L748" i="21"/>
  <c r="L747" i="21"/>
  <c r="L746" i="21"/>
  <c r="L745" i="21"/>
  <c r="L744" i="21"/>
  <c r="L743" i="21"/>
  <c r="L742" i="21"/>
  <c r="L741" i="21"/>
  <c r="L740" i="21"/>
  <c r="L739" i="21"/>
  <c r="L738" i="21"/>
  <c r="L737" i="21"/>
  <c r="L736" i="21"/>
  <c r="L735" i="21"/>
  <c r="L734" i="21"/>
  <c r="L733" i="21"/>
  <c r="L732" i="21"/>
  <c r="L731" i="21"/>
  <c r="L730" i="21"/>
  <c r="L729" i="21"/>
  <c r="L728" i="21"/>
  <c r="L727" i="21"/>
  <c r="L726" i="21"/>
  <c r="L725" i="21"/>
  <c r="L724" i="21"/>
  <c r="L723" i="21"/>
  <c r="L722" i="21"/>
  <c r="L721" i="21"/>
  <c r="L720" i="21"/>
  <c r="L719" i="21"/>
  <c r="L718" i="21"/>
  <c r="L717" i="21"/>
  <c r="L716" i="21"/>
  <c r="L715" i="21"/>
  <c r="L714" i="21"/>
  <c r="L713" i="21"/>
  <c r="L712" i="21"/>
  <c r="L711" i="21"/>
  <c r="L710" i="21"/>
  <c r="L709" i="21"/>
  <c r="L708" i="21"/>
  <c r="L707" i="21"/>
  <c r="L706" i="21"/>
  <c r="L705" i="21"/>
  <c r="L704" i="21"/>
  <c r="L703" i="21"/>
  <c r="L702" i="21"/>
  <c r="L701" i="21"/>
  <c r="L700" i="21"/>
  <c r="L699" i="21"/>
  <c r="L698" i="21"/>
  <c r="L697" i="21"/>
  <c r="L696" i="21"/>
  <c r="L695" i="21"/>
  <c r="L694" i="21"/>
  <c r="L693" i="21"/>
  <c r="L692" i="21"/>
  <c r="L691" i="21"/>
  <c r="L690" i="21"/>
  <c r="L689" i="21"/>
  <c r="L688" i="21"/>
  <c r="L687" i="21"/>
  <c r="L686" i="21"/>
  <c r="L685" i="21"/>
  <c r="L684" i="21"/>
  <c r="L683" i="21"/>
  <c r="L682" i="21"/>
  <c r="L681" i="21"/>
  <c r="L680" i="21"/>
  <c r="L679" i="21"/>
  <c r="L678" i="21"/>
  <c r="L677" i="21"/>
  <c r="L676" i="21"/>
  <c r="L675" i="21"/>
  <c r="L674" i="21"/>
  <c r="L673" i="21"/>
  <c r="L672" i="21"/>
  <c r="L671" i="21"/>
  <c r="L670" i="21"/>
  <c r="L669" i="21"/>
  <c r="L668" i="21"/>
  <c r="L667" i="21"/>
  <c r="L666" i="21"/>
  <c r="L665" i="21"/>
  <c r="L664" i="21"/>
  <c r="L663" i="21"/>
  <c r="L662" i="21"/>
  <c r="L661" i="21"/>
  <c r="L660" i="21"/>
  <c r="L659" i="21"/>
  <c r="L658" i="21"/>
  <c r="L657" i="21"/>
  <c r="L656" i="21"/>
  <c r="L655" i="21"/>
  <c r="L654" i="21"/>
  <c r="L653" i="21"/>
  <c r="L652" i="21"/>
  <c r="L651" i="21"/>
  <c r="L650" i="21"/>
  <c r="L649" i="21"/>
  <c r="L648" i="21"/>
  <c r="L647" i="21"/>
  <c r="L646" i="21"/>
  <c r="L645" i="21"/>
  <c r="L644" i="21"/>
  <c r="L643" i="21"/>
  <c r="L642" i="21"/>
  <c r="L641" i="21"/>
  <c r="L640" i="21"/>
  <c r="L639" i="21"/>
  <c r="L638" i="21"/>
  <c r="L637" i="21"/>
  <c r="L636" i="21"/>
  <c r="L635" i="21"/>
  <c r="L634" i="21"/>
  <c r="L633" i="21"/>
  <c r="L632" i="21"/>
  <c r="L631" i="21"/>
  <c r="L630" i="21"/>
  <c r="L629" i="21"/>
  <c r="L628" i="21"/>
  <c r="L627" i="21"/>
  <c r="L626" i="21"/>
  <c r="L625" i="21"/>
  <c r="L624" i="21"/>
  <c r="L623" i="21"/>
  <c r="L622" i="21"/>
  <c r="L621" i="21"/>
  <c r="L620" i="21"/>
  <c r="L619" i="21"/>
  <c r="L618" i="21"/>
  <c r="L617" i="21"/>
  <c r="L616" i="21"/>
  <c r="L615" i="21"/>
  <c r="L614" i="21"/>
  <c r="L613" i="21"/>
  <c r="L612" i="21"/>
  <c r="L611" i="21"/>
  <c r="L610" i="21"/>
  <c r="L609" i="21"/>
  <c r="L608" i="21"/>
  <c r="L607" i="21"/>
  <c r="L606" i="21"/>
  <c r="L605" i="21"/>
  <c r="L604" i="21"/>
  <c r="L603" i="21"/>
  <c r="L602" i="21"/>
  <c r="L601" i="21"/>
  <c r="L600" i="21"/>
  <c r="L599" i="21"/>
  <c r="L598" i="21"/>
  <c r="L597" i="21"/>
  <c r="L596" i="21"/>
  <c r="L595" i="21"/>
  <c r="L594" i="21"/>
  <c r="L593" i="21"/>
  <c r="L592" i="21"/>
  <c r="L591" i="21"/>
  <c r="L590" i="21"/>
  <c r="L589" i="21"/>
  <c r="L588" i="21"/>
  <c r="L587" i="21"/>
  <c r="L586" i="21"/>
  <c r="L585" i="21"/>
  <c r="L584" i="21"/>
  <c r="L583" i="21"/>
  <c r="L582" i="21"/>
  <c r="L581" i="21"/>
  <c r="L580" i="21"/>
  <c r="L579" i="21"/>
  <c r="L578" i="21"/>
  <c r="L577" i="21"/>
  <c r="L576" i="21"/>
  <c r="L575" i="21"/>
  <c r="L574" i="21"/>
  <c r="L573" i="21"/>
  <c r="L572" i="21"/>
  <c r="L571" i="21"/>
  <c r="L570" i="21"/>
  <c r="L569" i="21"/>
  <c r="L568" i="21"/>
  <c r="L567" i="21"/>
  <c r="L566" i="21"/>
  <c r="L565" i="21"/>
  <c r="L564" i="21"/>
  <c r="L563" i="21"/>
  <c r="L562" i="21"/>
  <c r="L561" i="21"/>
  <c r="L560" i="21"/>
  <c r="L559" i="21"/>
  <c r="L558" i="21"/>
  <c r="L557" i="21"/>
  <c r="L556" i="21"/>
  <c r="L555" i="21"/>
  <c r="L554" i="21"/>
  <c r="L553" i="21"/>
  <c r="L552" i="21"/>
  <c r="L551" i="21"/>
  <c r="L550" i="21"/>
  <c r="L549" i="21"/>
  <c r="L548" i="21"/>
  <c r="L547" i="21"/>
  <c r="L546" i="21"/>
  <c r="L545" i="21"/>
  <c r="L544" i="21"/>
  <c r="L543" i="21"/>
  <c r="L542" i="21"/>
  <c r="L541" i="21"/>
  <c r="L540" i="21"/>
  <c r="L539" i="21"/>
  <c r="L538" i="21"/>
  <c r="L537" i="21"/>
  <c r="L536" i="21"/>
  <c r="L535" i="21"/>
  <c r="L534" i="21"/>
  <c r="L533" i="21"/>
  <c r="L532" i="21"/>
  <c r="L531" i="21"/>
  <c r="L530" i="21"/>
  <c r="L529" i="21"/>
  <c r="L528" i="21"/>
  <c r="L527" i="21"/>
  <c r="L526" i="21"/>
  <c r="L525" i="21"/>
  <c r="L524" i="21"/>
  <c r="L523" i="21"/>
  <c r="L522" i="21"/>
  <c r="L521" i="21"/>
  <c r="L520" i="21"/>
  <c r="L519" i="21"/>
  <c r="L518" i="21"/>
  <c r="L517" i="21"/>
  <c r="L516" i="21"/>
  <c r="L515" i="21"/>
  <c r="L514" i="21"/>
  <c r="L513" i="21"/>
  <c r="L512" i="21"/>
  <c r="L511" i="21"/>
  <c r="L510" i="21"/>
  <c r="L509" i="21"/>
  <c r="L508" i="21"/>
  <c r="L507" i="21"/>
  <c r="L506" i="21"/>
  <c r="L505" i="21"/>
  <c r="L504" i="21"/>
  <c r="L503" i="21"/>
  <c r="L502" i="21"/>
  <c r="L501" i="21"/>
  <c r="L500" i="21"/>
  <c r="L499" i="21"/>
  <c r="L498" i="21"/>
  <c r="L497" i="21"/>
  <c r="L496" i="21"/>
  <c r="L495" i="21"/>
  <c r="L494" i="21"/>
  <c r="L493" i="21"/>
  <c r="L492" i="21"/>
  <c r="L491" i="21"/>
  <c r="L490" i="21"/>
  <c r="L489" i="21"/>
  <c r="L488" i="21"/>
  <c r="L487" i="21"/>
  <c r="L486" i="21"/>
  <c r="L485" i="21"/>
  <c r="L484" i="21"/>
  <c r="L483" i="21"/>
  <c r="L482" i="21"/>
  <c r="L481" i="21"/>
  <c r="L480" i="21"/>
  <c r="L479" i="21"/>
  <c r="L478" i="21"/>
  <c r="L477" i="21"/>
  <c r="L476" i="21"/>
  <c r="L475" i="21"/>
  <c r="L474" i="21"/>
  <c r="L473" i="21"/>
  <c r="L472" i="21"/>
  <c r="L471" i="21"/>
  <c r="L470" i="21"/>
  <c r="L469" i="21"/>
  <c r="L468" i="21"/>
  <c r="L467" i="21"/>
  <c r="L466" i="21"/>
  <c r="L465" i="21"/>
  <c r="L464" i="21"/>
  <c r="L463" i="21"/>
  <c r="L462" i="21"/>
  <c r="L461" i="21"/>
  <c r="L460" i="21"/>
  <c r="L459" i="21"/>
  <c r="L458" i="21"/>
  <c r="L457" i="21"/>
  <c r="L456" i="21"/>
  <c r="L455" i="21"/>
  <c r="L454" i="21"/>
  <c r="L453" i="21"/>
  <c r="L452" i="21"/>
  <c r="L451" i="21"/>
  <c r="L450" i="21"/>
  <c r="L449" i="21"/>
  <c r="L448" i="21"/>
  <c r="L447" i="21"/>
  <c r="L446" i="21"/>
  <c r="L445" i="21"/>
  <c r="L444" i="21"/>
  <c r="L443" i="21"/>
  <c r="L442" i="21"/>
  <c r="L441" i="21"/>
  <c r="L440" i="21"/>
  <c r="L439" i="21"/>
  <c r="L438" i="21"/>
  <c r="L437" i="21"/>
  <c r="L436" i="21"/>
  <c r="L435" i="21"/>
  <c r="L434" i="21"/>
  <c r="L433" i="21"/>
  <c r="L432" i="21"/>
  <c r="L431" i="21"/>
  <c r="L430" i="21"/>
  <c r="L429" i="21"/>
  <c r="L428" i="21"/>
  <c r="L427" i="21"/>
  <c r="L426" i="21"/>
  <c r="L425" i="21"/>
  <c r="L424" i="21"/>
  <c r="L423" i="21"/>
  <c r="L422" i="21"/>
  <c r="L421" i="21"/>
  <c r="L420" i="21"/>
  <c r="L419" i="21"/>
  <c r="L418" i="21"/>
  <c r="L417" i="21"/>
  <c r="L416" i="21"/>
  <c r="L415" i="21"/>
  <c r="L414" i="21"/>
  <c r="L413" i="21"/>
  <c r="L412" i="21"/>
  <c r="L411" i="21"/>
  <c r="L410" i="21"/>
  <c r="L409" i="21"/>
  <c r="L408" i="21"/>
  <c r="L407" i="21"/>
  <c r="L406" i="21"/>
  <c r="L405" i="21"/>
  <c r="L404" i="21"/>
  <c r="L403" i="21"/>
  <c r="L402" i="21"/>
  <c r="L401" i="21"/>
  <c r="L400" i="21"/>
  <c r="L399" i="21"/>
  <c r="L398" i="21"/>
  <c r="L397" i="21"/>
  <c r="L396" i="21"/>
  <c r="L395" i="21"/>
  <c r="L394" i="21"/>
  <c r="L393" i="21"/>
  <c r="L392" i="21"/>
  <c r="L391" i="21"/>
  <c r="L390" i="21"/>
  <c r="L389" i="21"/>
  <c r="L388" i="21"/>
  <c r="L387" i="21"/>
  <c r="L386" i="21"/>
  <c r="L385" i="21"/>
  <c r="L384" i="21"/>
  <c r="L383" i="21"/>
  <c r="L382" i="21"/>
  <c r="L381" i="21"/>
  <c r="L380" i="21"/>
  <c r="L379" i="21"/>
  <c r="L378" i="21"/>
  <c r="L377" i="21"/>
  <c r="L376" i="21"/>
  <c r="L375" i="21"/>
  <c r="L374" i="21"/>
  <c r="L373" i="21"/>
  <c r="L372" i="21"/>
  <c r="L371" i="21"/>
  <c r="L370" i="21"/>
  <c r="L369" i="21"/>
  <c r="L368" i="21"/>
  <c r="L367" i="21"/>
  <c r="L366" i="21"/>
  <c r="L365" i="21"/>
  <c r="L364" i="21"/>
  <c r="L363" i="21"/>
  <c r="L362" i="21"/>
  <c r="L361" i="21"/>
  <c r="L360" i="21"/>
  <c r="L359" i="21"/>
  <c r="L358" i="21"/>
  <c r="L357" i="21"/>
  <c r="L356" i="21"/>
  <c r="L355" i="21"/>
  <c r="L354" i="21"/>
  <c r="L353" i="21"/>
  <c r="L352" i="21"/>
  <c r="L351" i="21"/>
  <c r="L350" i="21"/>
  <c r="L349" i="21"/>
  <c r="L348" i="21"/>
  <c r="L347" i="21"/>
  <c r="L346" i="21"/>
  <c r="L345" i="21"/>
  <c r="L344" i="21"/>
  <c r="L343" i="21"/>
  <c r="L342" i="21"/>
  <c r="L341" i="21"/>
  <c r="L340" i="21"/>
  <c r="L339" i="21"/>
  <c r="L338" i="21"/>
  <c r="L337" i="21"/>
  <c r="L336" i="21"/>
  <c r="L335" i="21"/>
  <c r="L334" i="21"/>
  <c r="L333" i="21"/>
  <c r="L332" i="21"/>
  <c r="L331" i="21"/>
  <c r="L330" i="21"/>
  <c r="L329" i="21"/>
  <c r="L328" i="21"/>
  <c r="L327" i="21"/>
  <c r="L326" i="21"/>
  <c r="L325" i="21"/>
  <c r="L324" i="21"/>
  <c r="L323" i="21"/>
  <c r="L322" i="21"/>
  <c r="L321" i="21"/>
  <c r="L320" i="21"/>
  <c r="L319" i="21"/>
  <c r="L318" i="21"/>
  <c r="L317" i="21"/>
  <c r="L316" i="21"/>
  <c r="L315" i="21"/>
  <c r="L314" i="21"/>
  <c r="L313" i="21"/>
  <c r="L312" i="21"/>
  <c r="L311" i="21"/>
  <c r="L310" i="21"/>
  <c r="L309" i="21"/>
  <c r="L308" i="21"/>
  <c r="L307" i="21"/>
  <c r="L306" i="21"/>
  <c r="L305" i="21"/>
  <c r="L304" i="21"/>
  <c r="L303" i="21"/>
  <c r="L302" i="21"/>
  <c r="L301" i="21"/>
  <c r="L300" i="21"/>
  <c r="L299" i="21"/>
  <c r="L298" i="21"/>
  <c r="L297" i="21"/>
  <c r="L296" i="21"/>
  <c r="L295" i="21"/>
  <c r="L294" i="21"/>
  <c r="L293" i="21"/>
  <c r="L292" i="21"/>
  <c r="L291" i="21"/>
  <c r="L290" i="21"/>
  <c r="L289" i="21"/>
  <c r="L288" i="21"/>
  <c r="L287" i="21"/>
  <c r="L286" i="21"/>
  <c r="L285" i="21"/>
  <c r="L284" i="21"/>
  <c r="L283" i="21"/>
  <c r="L282" i="21"/>
  <c r="L281" i="21"/>
  <c r="L280" i="21"/>
  <c r="L279" i="21"/>
  <c r="L278" i="21"/>
  <c r="L277" i="21"/>
  <c r="L276" i="21"/>
  <c r="L275" i="21"/>
  <c r="L274" i="21"/>
  <c r="L273" i="21"/>
  <c r="L272" i="21"/>
  <c r="L271" i="21"/>
  <c r="L270" i="21"/>
  <c r="L269" i="21"/>
  <c r="L268" i="21"/>
  <c r="L267" i="21"/>
  <c r="L266" i="21"/>
  <c r="L265" i="21"/>
  <c r="L264" i="21"/>
  <c r="L263" i="21"/>
  <c r="L262" i="21"/>
  <c r="L261" i="21"/>
  <c r="L260" i="21"/>
  <c r="L259" i="21"/>
  <c r="L258" i="21"/>
  <c r="L257" i="21"/>
  <c r="L256" i="21"/>
  <c r="L255" i="21"/>
  <c r="L254" i="21"/>
  <c r="L253" i="21"/>
  <c r="L252" i="21"/>
  <c r="L251" i="21"/>
  <c r="L250" i="21"/>
  <c r="L249" i="21"/>
  <c r="L248" i="21"/>
  <c r="L247" i="21"/>
  <c r="L246" i="21"/>
  <c r="L245" i="21"/>
  <c r="L244" i="21"/>
  <c r="L243" i="21"/>
  <c r="L242" i="21"/>
  <c r="L241" i="21"/>
  <c r="L240" i="21"/>
  <c r="L239" i="21"/>
  <c r="L238" i="21"/>
  <c r="L237" i="21"/>
  <c r="L236" i="21"/>
  <c r="L235" i="21"/>
  <c r="L234" i="21"/>
  <c r="L233" i="21"/>
  <c r="L232" i="21"/>
  <c r="L231" i="21"/>
  <c r="L230" i="21"/>
  <c r="L229" i="21"/>
  <c r="L228" i="21"/>
  <c r="L227" i="21"/>
  <c r="L226" i="21"/>
  <c r="L225" i="21"/>
  <c r="L224" i="21"/>
  <c r="L223" i="21"/>
  <c r="L222" i="21"/>
  <c r="L221" i="21"/>
  <c r="L220" i="21"/>
  <c r="L219" i="21"/>
  <c r="L218" i="21"/>
  <c r="L217" i="21"/>
  <c r="L216" i="21"/>
  <c r="L215" i="21"/>
  <c r="L214" i="21"/>
  <c r="L213" i="21"/>
  <c r="L212" i="21"/>
  <c r="L211" i="21"/>
  <c r="L210" i="21"/>
  <c r="L209" i="21"/>
  <c r="L208" i="21"/>
  <c r="L207" i="21"/>
  <c r="L206" i="21"/>
  <c r="L205" i="21"/>
  <c r="L204" i="21"/>
  <c r="L203" i="21"/>
  <c r="L202" i="21"/>
  <c r="L201" i="21"/>
  <c r="L200" i="21"/>
  <c r="L199" i="21"/>
  <c r="L198" i="21"/>
  <c r="L197" i="21"/>
  <c r="L196" i="21"/>
  <c r="L195" i="21"/>
  <c r="L194" i="21"/>
  <c r="L193" i="21"/>
  <c r="L192" i="21"/>
  <c r="L191" i="21"/>
  <c r="L190" i="21"/>
  <c r="L189" i="21"/>
  <c r="L188" i="21"/>
  <c r="L187" i="21"/>
  <c r="L186" i="21"/>
  <c r="L185" i="21"/>
  <c r="L184" i="21"/>
  <c r="L183" i="21"/>
  <c r="L182" i="21"/>
  <c r="L181" i="21"/>
  <c r="L180" i="21"/>
  <c r="L179" i="21"/>
  <c r="L178" i="21"/>
  <c r="L177" i="21"/>
  <c r="L176" i="21"/>
  <c r="L175" i="21"/>
  <c r="L174" i="21"/>
  <c r="L173" i="21"/>
  <c r="L172" i="21"/>
  <c r="L171" i="21"/>
  <c r="L170" i="21"/>
  <c r="L169" i="21"/>
  <c r="L168" i="21"/>
  <c r="L167" i="21"/>
  <c r="L166" i="21"/>
  <c r="L165" i="21"/>
  <c r="L164" i="21"/>
  <c r="L163" i="21"/>
  <c r="L162" i="21"/>
  <c r="L161" i="21"/>
  <c r="L160" i="21"/>
  <c r="L159" i="21"/>
  <c r="L158" i="21"/>
  <c r="L157" i="21"/>
  <c r="L156" i="21"/>
  <c r="L155" i="21"/>
  <c r="L154" i="21"/>
  <c r="L153" i="21"/>
  <c r="L152" i="21"/>
  <c r="L151" i="21"/>
  <c r="L150" i="21"/>
  <c r="L149" i="21"/>
  <c r="L148" i="21"/>
  <c r="L147" i="21"/>
  <c r="L146" i="21"/>
  <c r="L145" i="21"/>
  <c r="L144" i="21"/>
  <c r="L143" i="21"/>
  <c r="L142" i="21"/>
  <c r="L141" i="21"/>
  <c r="L140" i="21"/>
  <c r="L139" i="21"/>
  <c r="L138" i="21"/>
  <c r="L137" i="21"/>
  <c r="L136" i="21"/>
  <c r="L135" i="21"/>
  <c r="L134" i="21"/>
  <c r="L133" i="21"/>
  <c r="L132" i="21"/>
  <c r="L131" i="21"/>
  <c r="L130" i="21"/>
  <c r="L129" i="21"/>
  <c r="L128" i="21"/>
  <c r="L127" i="21"/>
  <c r="L126" i="21"/>
  <c r="L125" i="21"/>
  <c r="L124" i="21"/>
  <c r="L123" i="21"/>
  <c r="L122" i="21"/>
  <c r="L121" i="21"/>
  <c r="L120" i="21"/>
  <c r="L119" i="21"/>
  <c r="L118" i="21"/>
  <c r="L117" i="21"/>
  <c r="L116" i="21"/>
  <c r="L115" i="21"/>
  <c r="L114" i="21"/>
  <c r="L113" i="21"/>
  <c r="L112" i="21"/>
  <c r="L111" i="21"/>
  <c r="L110" i="21"/>
  <c r="L109" i="21"/>
  <c r="L108" i="21"/>
  <c r="L107" i="21"/>
  <c r="L106" i="21"/>
  <c r="L105" i="21"/>
  <c r="L104" i="21"/>
  <c r="L103" i="21"/>
  <c r="L102" i="21"/>
  <c r="L101" i="21"/>
  <c r="L100" i="21"/>
  <c r="L99" i="21"/>
  <c r="L98" i="21"/>
  <c r="L97" i="21"/>
  <c r="L96" i="21"/>
  <c r="L95" i="21"/>
  <c r="L94" i="21"/>
  <c r="L93" i="21"/>
  <c r="L92" i="21"/>
  <c r="L91" i="21"/>
  <c r="L90" i="21"/>
  <c r="L89" i="21"/>
  <c r="L88" i="21"/>
  <c r="L87" i="21"/>
  <c r="L86" i="21"/>
  <c r="L85" i="21"/>
  <c r="L84" i="21"/>
  <c r="L83" i="21"/>
  <c r="L82" i="21"/>
  <c r="L81" i="21"/>
  <c r="L80" i="21"/>
  <c r="L79" i="21"/>
  <c r="L78" i="21"/>
  <c r="L77" i="21"/>
  <c r="L76" i="21"/>
  <c r="L75" i="21"/>
  <c r="L74" i="21"/>
  <c r="L73" i="21"/>
  <c r="L72" i="21"/>
  <c r="L71" i="21"/>
  <c r="L70" i="21"/>
  <c r="L69" i="21"/>
  <c r="L68" i="21"/>
  <c r="L67" i="21"/>
  <c r="L66" i="21"/>
  <c r="L65" i="21"/>
  <c r="L64" i="21"/>
  <c r="L63" i="21"/>
  <c r="L62" i="21"/>
  <c r="L61" i="21"/>
  <c r="L60" i="21"/>
  <c r="L59" i="21"/>
  <c r="L58" i="21"/>
  <c r="L57" i="21"/>
  <c r="L56" i="21"/>
  <c r="L55" i="21"/>
  <c r="L54" i="21"/>
  <c r="L53" i="21"/>
  <c r="L52" i="21"/>
  <c r="L51" i="21"/>
  <c r="L50" i="21"/>
  <c r="L49" i="21"/>
  <c r="L48" i="21"/>
  <c r="L47" i="21"/>
  <c r="L46" i="21"/>
  <c r="L45" i="21"/>
  <c r="L44" i="21"/>
  <c r="L43" i="21"/>
  <c r="L42" i="21"/>
  <c r="L41" i="21"/>
  <c r="L40" i="21"/>
  <c r="L39" i="21"/>
  <c r="L38" i="21"/>
  <c r="L37" i="21"/>
  <c r="L36" i="21"/>
  <c r="L35" i="21"/>
  <c r="L34" i="21"/>
  <c r="L33" i="21"/>
  <c r="L32" i="21"/>
  <c r="L31" i="21"/>
  <c r="L30" i="21"/>
  <c r="L29" i="21"/>
  <c r="L28" i="21"/>
  <c r="L27" i="21"/>
  <c r="L26" i="21"/>
  <c r="L25" i="21"/>
  <c r="L24" i="21"/>
  <c r="L23" i="21"/>
  <c r="L22" i="21"/>
  <c r="L21" i="21"/>
  <c r="L20" i="21"/>
  <c r="L19" i="21"/>
  <c r="L18" i="21"/>
  <c r="L17" i="21"/>
  <c r="L16" i="21"/>
  <c r="L15" i="21"/>
  <c r="L14" i="21"/>
  <c r="L13" i="21"/>
  <c r="L12" i="21"/>
  <c r="L11" i="21"/>
  <c r="L10" i="21"/>
  <c r="L9" i="21"/>
  <c r="L8" i="21"/>
  <c r="L7" i="21"/>
  <c r="L6" i="21"/>
  <c r="L5" i="21"/>
  <c r="L4" i="21"/>
  <c r="L3" i="21"/>
  <c r="L2" i="21"/>
  <c r="L1" i="21"/>
  <c r="CN225" i="124"/>
  <c r="HS225" i="29"/>
  <c r="DH225" i="29"/>
  <c r="FF225" i="29"/>
  <c r="A225" i="29"/>
  <c r="DK225" i="29"/>
  <c r="EO225" i="29"/>
  <c r="HA225" i="29"/>
  <c r="HC225" i="29" s="1"/>
  <c r="DX225" i="29"/>
  <c r="DW225" i="29"/>
  <c r="HE225" i="29"/>
  <c r="FS225" i="29"/>
  <c r="FU225" i="29" s="1"/>
  <c r="DI225" i="29"/>
  <c r="HB225" i="29"/>
  <c r="FC225" i="29"/>
  <c r="GN225" i="29"/>
  <c r="FB225" i="29"/>
  <c r="FD225" i="29" s="1"/>
  <c r="FT225" i="29"/>
  <c r="HV225" i="29"/>
  <c r="DZ225" i="29"/>
  <c r="FW225" i="29"/>
  <c r="EL225" i="29"/>
  <c r="IQ225" i="29"/>
  <c r="GJ225" i="29"/>
  <c r="GL225" i="29" s="1"/>
  <c r="EM225" i="29"/>
  <c r="GK225" i="29"/>
  <c r="D63" i="121" l="1"/>
  <c r="B282" i="32"/>
  <c r="J209" i="32"/>
  <c r="D46" i="32"/>
  <c r="T208" i="32"/>
  <c r="R208" i="32"/>
  <c r="A7" i="147" s="1"/>
  <c r="G29" i="32"/>
  <c r="G33" i="32"/>
  <c r="G37" i="32"/>
  <c r="G38" i="32" s="1"/>
  <c r="E45" i="32"/>
  <c r="E46" i="32"/>
  <c r="E47" i="32"/>
  <c r="E48" i="32"/>
  <c r="E49" i="32"/>
  <c r="I54" i="32"/>
  <c r="G236" i="32"/>
  <c r="H206" i="32"/>
  <c r="J208" i="32"/>
  <c r="I29" i="32"/>
  <c r="I33" i="32"/>
  <c r="I37" i="32"/>
  <c r="I38" i="32" s="1"/>
  <c r="F45" i="32"/>
  <c r="F46" i="32"/>
  <c r="F47" i="32"/>
  <c r="F48" i="32"/>
  <c r="F49" i="32"/>
  <c r="I55" i="32"/>
  <c r="N55" i="32" s="1"/>
  <c r="F13" i="32"/>
  <c r="J29" i="32"/>
  <c r="J33" i="32"/>
  <c r="J37" i="32"/>
  <c r="J38" i="32" s="1"/>
  <c r="G45" i="32"/>
  <c r="G46" i="32"/>
  <c r="G47" i="32"/>
  <c r="G48" i="32"/>
  <c r="G49" i="32"/>
  <c r="F29" i="32"/>
  <c r="D45" i="32"/>
  <c r="D49" i="32"/>
  <c r="H209" i="32"/>
  <c r="F30" i="32"/>
  <c r="F32" i="32"/>
  <c r="F36" i="32"/>
  <c r="H45" i="32"/>
  <c r="H46" i="32"/>
  <c r="H47" i="32"/>
  <c r="H48" i="32"/>
  <c r="H49" i="32"/>
  <c r="DP225" i="29"/>
  <c r="F37" i="32"/>
  <c r="F38" i="32" s="1"/>
  <c r="D47" i="32"/>
  <c r="D48" i="32"/>
  <c r="I53" i="32"/>
  <c r="J204" i="32"/>
  <c r="V208" i="32"/>
  <c r="J15" i="32"/>
  <c r="G30" i="32"/>
  <c r="G32" i="32"/>
  <c r="G36" i="32"/>
  <c r="I45" i="32"/>
  <c r="I46" i="32"/>
  <c r="I47" i="32"/>
  <c r="I48" i="32"/>
  <c r="I49" i="32"/>
  <c r="J206" i="32"/>
  <c r="I30" i="32"/>
  <c r="I32" i="32"/>
  <c r="I36" i="32"/>
  <c r="J45" i="32"/>
  <c r="J46" i="32"/>
  <c r="J47" i="32"/>
  <c r="J48" i="32"/>
  <c r="J49" i="32"/>
  <c r="F33" i="32"/>
  <c r="H208" i="32"/>
  <c r="J30" i="32"/>
  <c r="J32" i="32"/>
  <c r="J36" i="32"/>
  <c r="K45" i="32"/>
  <c r="K46" i="32"/>
  <c r="K47" i="32"/>
  <c r="K48" i="32"/>
  <c r="K49" i="32"/>
  <c r="GH225" i="29"/>
  <c r="GA225" i="29"/>
  <c r="F216" i="32"/>
  <c r="CY225" i="29"/>
  <c r="CZ225" i="29"/>
  <c r="EF225" i="29"/>
  <c r="ED225" i="29"/>
  <c r="H216" i="32"/>
  <c r="ES225" i="29"/>
  <c r="ER225" i="29"/>
  <c r="K216" i="32"/>
  <c r="HI225" i="29"/>
  <c r="G216" i="32"/>
  <c r="DO225" i="29"/>
  <c r="I216" i="32"/>
  <c r="FJ225" i="29"/>
  <c r="J216" i="32"/>
  <c r="DC225" i="29"/>
  <c r="EZ225" i="29"/>
  <c r="J11" i="32"/>
  <c r="HL225" i="29"/>
  <c r="EK225" i="29"/>
  <c r="HO225" i="29"/>
  <c r="FE225" i="29"/>
  <c r="DD225" i="29"/>
  <c r="HD225" i="29"/>
  <c r="EY225" i="29"/>
  <c r="GF225" i="29"/>
  <c r="DE225" i="29"/>
  <c r="DT225" i="29"/>
  <c r="FV225" i="29"/>
  <c r="HM225" i="29"/>
  <c r="HH225" i="29"/>
  <c r="EH225" i="29"/>
  <c r="DB225" i="29"/>
  <c r="DG225" i="29"/>
  <c r="EE225" i="29"/>
  <c r="DR225" i="29"/>
  <c r="HU225" i="29"/>
  <c r="EA225" i="29"/>
  <c r="HG225" i="29"/>
  <c r="DL225" i="29"/>
  <c r="EN225" i="29"/>
  <c r="GM225" i="29"/>
  <c r="HJ225" i="29"/>
  <c r="DY225" i="29"/>
  <c r="FP225" i="29"/>
  <c r="EW225" i="29"/>
  <c r="FA225" i="29"/>
  <c r="FM225" i="29"/>
  <c r="DJ225" i="29"/>
  <c r="EJ225" i="29"/>
  <c r="EC225" i="29"/>
  <c r="EQ225" i="29"/>
  <c r="FR225" i="29"/>
  <c r="EU225" i="29"/>
  <c r="EP225" i="29"/>
  <c r="EB225" i="29"/>
  <c r="EV225" i="29"/>
  <c r="ET225" i="29"/>
  <c r="FI225" i="29"/>
  <c r="FL225" i="29"/>
  <c r="FG225" i="29"/>
  <c r="EX225" i="29"/>
  <c r="FQ225" i="29"/>
  <c r="DN225" i="29"/>
  <c r="HQ225" i="29"/>
  <c r="HK225" i="29"/>
  <c r="GC225" i="29"/>
  <c r="GG225" i="29"/>
  <c r="GD225" i="29"/>
  <c r="GI225" i="29"/>
  <c r="DU225" i="29"/>
  <c r="DM225" i="29"/>
  <c r="FX225" i="29"/>
  <c r="CX225" i="29"/>
  <c r="DF225" i="29"/>
  <c r="CW227" i="29" s="1"/>
  <c r="DS225" i="29"/>
  <c r="HN225" i="29"/>
  <c r="FO225" i="29"/>
  <c r="FK225" i="29"/>
  <c r="GE225" i="29"/>
  <c r="EI225" i="29"/>
  <c r="EG225" i="29"/>
  <c r="HF225" i="29"/>
  <c r="DQ225" i="29"/>
  <c r="FN225" i="29"/>
  <c r="FH225" i="29"/>
  <c r="GB225" i="29"/>
  <c r="FZ225" i="29"/>
  <c r="FY225" i="29"/>
  <c r="DA225" i="29"/>
  <c r="HP225" i="29"/>
  <c r="DV225" i="29"/>
  <c r="G239" i="32"/>
  <c r="J13" i="32"/>
  <c r="J16" i="32"/>
  <c r="J225" i="28"/>
  <c r="M225" i="28"/>
  <c r="L225" i="28"/>
  <c r="K225" i="28"/>
  <c r="FG227" i="29" l="1"/>
  <c r="C84" i="32"/>
  <c r="C85" i="32" s="1"/>
  <c r="J85" i="32"/>
  <c r="F85" i="32"/>
  <c r="E163" i="32"/>
  <c r="E143" i="32"/>
  <c r="E137" i="32"/>
  <c r="A79" i="122" s="1"/>
  <c r="E119" i="32"/>
  <c r="V244" i="32"/>
  <c r="E114" i="32"/>
  <c r="E20" i="123"/>
  <c r="E53" i="123"/>
  <c r="E243" i="32"/>
  <c r="E116" i="32"/>
  <c r="E115" i="32"/>
  <c r="D108" i="32"/>
  <c r="F114" i="32" s="1"/>
  <c r="E113" i="32"/>
  <c r="E112" i="32"/>
  <c r="E252" i="32"/>
  <c r="V253" i="32"/>
  <c r="G252" i="32"/>
  <c r="C251" i="32"/>
  <c r="C252" i="32" s="1"/>
  <c r="C242" i="32"/>
  <c r="C243" i="32" s="1"/>
  <c r="G243" i="32"/>
  <c r="G238" i="32"/>
  <c r="C236" i="32"/>
  <c r="C237" i="32" s="1"/>
  <c r="AP32" i="32"/>
  <c r="K32" i="32"/>
  <c r="AG32" i="32" s="1"/>
  <c r="AP37" i="32"/>
  <c r="FX227" i="29"/>
  <c r="EY226" i="29"/>
  <c r="DL227" i="29"/>
  <c r="IQ226" i="29"/>
  <c r="IS225" i="29" s="1"/>
  <c r="E109" i="32"/>
  <c r="E110" i="32"/>
  <c r="C58" i="32"/>
  <c r="E111" i="32"/>
  <c r="DU226" i="29"/>
  <c r="EP227" i="29"/>
  <c r="EA227" i="29"/>
  <c r="FP226" i="29"/>
  <c r="HO226" i="29"/>
  <c r="GG226" i="29"/>
  <c r="HF227" i="29"/>
  <c r="EJ226" i="29"/>
  <c r="DF226" i="29"/>
  <c r="AZ46" i="32"/>
  <c r="J55" i="32"/>
  <c r="F34" i="32"/>
  <c r="BB49" i="32"/>
  <c r="J54" i="32"/>
  <c r="J56" i="32"/>
  <c r="J53" i="32"/>
  <c r="D49" i="121" s="1"/>
  <c r="I57" i="32"/>
  <c r="D48" i="121" s="1"/>
  <c r="BB47" i="32"/>
  <c r="AQ29" i="32"/>
  <c r="AP47" i="32"/>
  <c r="AQ48" i="32"/>
  <c r="K37" i="32"/>
  <c r="K29" i="32"/>
  <c r="AH29" i="32" s="1"/>
  <c r="W46" i="32"/>
  <c r="BA46" i="32"/>
  <c r="U46" i="32"/>
  <c r="S46" i="32"/>
  <c r="AI49" i="32"/>
  <c r="AQ45" i="32"/>
  <c r="AP45" i="32"/>
  <c r="AZ45" i="32"/>
  <c r="S48" i="32"/>
  <c r="BA48" i="32"/>
  <c r="AQ37" i="32"/>
  <c r="S49" i="32"/>
  <c r="I31" i="32"/>
  <c r="J31" i="32"/>
  <c r="AG47" i="32"/>
  <c r="AG46" i="32"/>
  <c r="AQ46" i="32"/>
  <c r="BC47" i="32"/>
  <c r="AQ32" i="32"/>
  <c r="AG45" i="32"/>
  <c r="J35" i="32"/>
  <c r="BF29" i="32" s="1"/>
  <c r="BC49" i="32"/>
  <c r="K30" i="32"/>
  <c r="AG30" i="32" s="1"/>
  <c r="AE47" i="32"/>
  <c r="H32" i="32"/>
  <c r="AE32" i="32" s="1"/>
  <c r="AP30" i="32"/>
  <c r="BA49" i="32"/>
  <c r="U45" i="32"/>
  <c r="AZ47" i="32"/>
  <c r="K33" i="32"/>
  <c r="AH33" i="32" s="1"/>
  <c r="BA47" i="32"/>
  <c r="G34" i="32"/>
  <c r="AP29" i="32"/>
  <c r="AQ49" i="32"/>
  <c r="J34" i="32"/>
  <c r="U47" i="32"/>
  <c r="BC45" i="32"/>
  <c r="W45" i="32"/>
  <c r="BC46" i="32"/>
  <c r="AQ30" i="32"/>
  <c r="K13" i="32"/>
  <c r="AR49" i="32"/>
  <c r="AI45" i="32"/>
  <c r="J50" i="32"/>
  <c r="AF45" i="32" s="1"/>
  <c r="I34" i="32"/>
  <c r="AQ33" i="32"/>
  <c r="BA45" i="32"/>
  <c r="AG49" i="32"/>
  <c r="AE48" i="32"/>
  <c r="H36" i="32"/>
  <c r="W49" i="32"/>
  <c r="AP49" i="32"/>
  <c r="I35" i="32"/>
  <c r="BE30" i="32" s="1"/>
  <c r="AE49" i="32"/>
  <c r="G31" i="32"/>
  <c r="AZ49" i="32"/>
  <c r="S45" i="32"/>
  <c r="G35" i="32"/>
  <c r="BC29" i="32" s="1"/>
  <c r="D50" i="32"/>
  <c r="R45" i="32" s="1"/>
  <c r="AQ47" i="32"/>
  <c r="AI47" i="32"/>
  <c r="AR47" i="32"/>
  <c r="U49" i="32"/>
  <c r="G50" i="32"/>
  <c r="AZ48" i="32"/>
  <c r="AP33" i="32"/>
  <c r="W48" i="32"/>
  <c r="E50" i="32"/>
  <c r="AP48" i="32"/>
  <c r="H29" i="32"/>
  <c r="AD29" i="32" s="1"/>
  <c r="AE45" i="32"/>
  <c r="AR45" i="32"/>
  <c r="U48" i="32"/>
  <c r="W47" i="32"/>
  <c r="H33" i="32"/>
  <c r="AE33" i="32" s="1"/>
  <c r="BB45" i="32"/>
  <c r="F50" i="32"/>
  <c r="T49" i="32" s="1"/>
  <c r="S47" i="32"/>
  <c r="AG48" i="32"/>
  <c r="K36" i="32"/>
  <c r="AP36" i="32" s="1"/>
  <c r="AP46" i="32"/>
  <c r="AI48" i="32"/>
  <c r="H37" i="32"/>
  <c r="K50" i="32"/>
  <c r="H50" i="32"/>
  <c r="AD48" i="32" s="1"/>
  <c r="BC48" i="32"/>
  <c r="BB48" i="32"/>
  <c r="AR48" i="32"/>
  <c r="I50" i="32"/>
  <c r="H30" i="32"/>
  <c r="AE30" i="32" s="1"/>
  <c r="BB46" i="32"/>
  <c r="I231" i="32"/>
  <c r="F31" i="32"/>
  <c r="G217" i="32"/>
  <c r="F32" i="147" s="1"/>
  <c r="F225" i="32"/>
  <c r="E20" i="147" s="1"/>
  <c r="F222" i="32"/>
  <c r="K225" i="32"/>
  <c r="I223" i="32"/>
  <c r="J18" i="147" s="1"/>
  <c r="H222" i="32"/>
  <c r="I17" i="147" s="1"/>
  <c r="H227" i="32"/>
  <c r="I22" i="147" s="1"/>
  <c r="F223" i="32"/>
  <c r="AI46" i="32"/>
  <c r="F35" i="32"/>
  <c r="BB29" i="32" s="1"/>
  <c r="AE46" i="32"/>
  <c r="AR46" i="32"/>
  <c r="I222" i="32"/>
  <c r="J17" i="147" s="1"/>
  <c r="K229" i="32"/>
  <c r="N25" i="147" s="1"/>
  <c r="H224" i="32"/>
  <c r="I19" i="147" s="1"/>
  <c r="K222" i="32"/>
  <c r="N17" i="147" s="1"/>
  <c r="G229" i="32"/>
  <c r="F25" i="147" s="1"/>
  <c r="I227" i="32"/>
  <c r="J22" i="147" s="1"/>
  <c r="I224" i="32"/>
  <c r="J19" i="147" s="1"/>
  <c r="G222" i="32"/>
  <c r="F17" i="147" s="1"/>
  <c r="G223" i="32"/>
  <c r="F18" i="147" s="1"/>
  <c r="H226" i="32"/>
  <c r="I21" i="147" s="1"/>
  <c r="V210" i="32"/>
  <c r="F228" i="32"/>
  <c r="T210" i="32"/>
  <c r="G231" i="32"/>
  <c r="G225" i="32"/>
  <c r="F20" i="147" s="1"/>
  <c r="I228" i="32"/>
  <c r="I230" i="32"/>
  <c r="J26" i="147" s="1"/>
  <c r="H230" i="32"/>
  <c r="I26" i="147" s="1"/>
  <c r="K230" i="32"/>
  <c r="N26" i="147" s="1"/>
  <c r="K228" i="32"/>
  <c r="N23" i="147" s="1"/>
  <c r="H228" i="32"/>
  <c r="I23" i="147" s="1"/>
  <c r="I226" i="32"/>
  <c r="J21" i="147" s="1"/>
  <c r="G226" i="32"/>
  <c r="F21" i="147" s="1"/>
  <c r="K223" i="32"/>
  <c r="N18" i="147" s="1"/>
  <c r="K231" i="32"/>
  <c r="G224" i="32"/>
  <c r="F19" i="147" s="1"/>
  <c r="F224" i="32"/>
  <c r="E19" i="147" s="1"/>
  <c r="I217" i="32"/>
  <c r="J32" i="147" s="1"/>
  <c r="K224" i="32"/>
  <c r="N19" i="147" s="1"/>
  <c r="K227" i="32"/>
  <c r="N22" i="147" s="1"/>
  <c r="F226" i="32"/>
  <c r="E21" i="147" s="1"/>
  <c r="G227" i="32"/>
  <c r="F22" i="147" s="1"/>
  <c r="H225" i="32"/>
  <c r="I20" i="147" s="1"/>
  <c r="F227" i="32"/>
  <c r="K226" i="32"/>
  <c r="N21" i="147" s="1"/>
  <c r="H223" i="32"/>
  <c r="I18" i="147" s="1"/>
  <c r="I225" i="32"/>
  <c r="J20" i="147" s="1"/>
  <c r="I229" i="32"/>
  <c r="J25" i="147" s="1"/>
  <c r="H229" i="32"/>
  <c r="I25" i="147" s="1"/>
  <c r="G228" i="32"/>
  <c r="F23" i="147" s="1"/>
  <c r="H231" i="32"/>
  <c r="F231" i="32"/>
  <c r="A7" i="121"/>
  <c r="T204" i="32"/>
  <c r="V209" i="32"/>
  <c r="T209" i="32"/>
  <c r="G237" i="32"/>
  <c r="V238" i="32"/>
  <c r="E237" i="32"/>
  <c r="R209" i="32"/>
  <c r="G58" i="32"/>
  <c r="S204" i="32"/>
  <c r="R204" i="32"/>
  <c r="V204" i="32"/>
  <c r="U204" i="32"/>
  <c r="F229" i="32"/>
  <c r="H217" i="32"/>
  <c r="I32" i="147" s="1"/>
  <c r="F217" i="32"/>
  <c r="K217" i="32"/>
  <c r="N32" i="147" s="1"/>
  <c r="K16" i="32"/>
  <c r="G13" i="32"/>
  <c r="K15" i="32"/>
  <c r="E15" i="123"/>
  <c r="A26" i="122" l="1"/>
  <c r="O22" i="121"/>
  <c r="N57" i="32"/>
  <c r="F116" i="32"/>
  <c r="E108" i="32"/>
  <c r="F109" i="32"/>
  <c r="F111" i="32"/>
  <c r="F115" i="32"/>
  <c r="F110" i="32"/>
  <c r="F113" i="32"/>
  <c r="F112" i="32"/>
  <c r="AH32" i="32"/>
  <c r="AI32" i="32" s="1"/>
  <c r="G39" i="32"/>
  <c r="S32" i="32" s="1"/>
  <c r="AG36" i="32"/>
  <c r="AE37" i="32"/>
  <c r="H38" i="32"/>
  <c r="AD38" i="32" s="1"/>
  <c r="AG37" i="32"/>
  <c r="K38" i="32"/>
  <c r="AG38" i="32" s="1"/>
  <c r="AQ35" i="32"/>
  <c r="AP34" i="32"/>
  <c r="AD45" i="32"/>
  <c r="AG29" i="32"/>
  <c r="AI29" i="32" s="1"/>
  <c r="E17" i="147"/>
  <c r="F220" i="32"/>
  <c r="R225" i="32"/>
  <c r="H20" i="147" s="1"/>
  <c r="AH37" i="32"/>
  <c r="AH30" i="32"/>
  <c r="AI30" i="32" s="1"/>
  <c r="AP38" i="32"/>
  <c r="AQ34" i="32"/>
  <c r="AG33" i="32"/>
  <c r="AI33" i="32" s="1"/>
  <c r="J39" i="32"/>
  <c r="AQ31" i="32"/>
  <c r="T45" i="32"/>
  <c r="T48" i="32"/>
  <c r="BC31" i="32"/>
  <c r="BC30" i="32"/>
  <c r="K34" i="32"/>
  <c r="AG34" i="32" s="1"/>
  <c r="T47" i="32"/>
  <c r="T46" i="32"/>
  <c r="R48" i="32"/>
  <c r="V49" i="32"/>
  <c r="V47" i="32"/>
  <c r="I39" i="32"/>
  <c r="U33" i="32" s="1"/>
  <c r="BE31" i="32"/>
  <c r="U50" i="32"/>
  <c r="AR33" i="32"/>
  <c r="AD33" i="32"/>
  <c r="AF33" i="32" s="1"/>
  <c r="K35" i="32"/>
  <c r="BG30" i="32" s="1"/>
  <c r="K31" i="32"/>
  <c r="AH31" i="32" s="1"/>
  <c r="V48" i="32"/>
  <c r="AF47" i="32"/>
  <c r="AF46" i="32"/>
  <c r="AF49" i="32"/>
  <c r="AR32" i="32"/>
  <c r="AH49" i="32"/>
  <c r="D41" i="121" s="1"/>
  <c r="R49" i="32"/>
  <c r="AZ50" i="32"/>
  <c r="AD32" i="32"/>
  <c r="AF32" i="32" s="1"/>
  <c r="R47" i="32"/>
  <c r="V46" i="32"/>
  <c r="AF48" i="32"/>
  <c r="AQ50" i="32"/>
  <c r="V45" i="32"/>
  <c r="R46" i="32"/>
  <c r="I40" i="147"/>
  <c r="AD46" i="32"/>
  <c r="BF31" i="32"/>
  <c r="AD47" i="32"/>
  <c r="AE29" i="32"/>
  <c r="AF29" i="32" s="1"/>
  <c r="AH47" i="32"/>
  <c r="D39" i="121" s="1"/>
  <c r="AH46" i="32"/>
  <c r="D38" i="121" s="1"/>
  <c r="AR29" i="32"/>
  <c r="AP50" i="32"/>
  <c r="BB50" i="32"/>
  <c r="BF30" i="32"/>
  <c r="AR50" i="32"/>
  <c r="AH48" i="32"/>
  <c r="AH45" i="32"/>
  <c r="D37" i="121" s="1"/>
  <c r="AD49" i="32"/>
  <c r="AE50" i="32"/>
  <c r="J40" i="147"/>
  <c r="AQ36" i="32"/>
  <c r="BA50" i="32"/>
  <c r="BE29" i="32"/>
  <c r="AI50" i="32"/>
  <c r="AG227" i="32"/>
  <c r="R231" i="32"/>
  <c r="F43" i="147"/>
  <c r="R224" i="32"/>
  <c r="H19" i="147" s="1"/>
  <c r="AE224" i="32"/>
  <c r="S50" i="32"/>
  <c r="F41" i="147"/>
  <c r="J52" i="147"/>
  <c r="F39" i="32"/>
  <c r="R33" i="32" s="1"/>
  <c r="W50" i="32"/>
  <c r="AE231" i="32"/>
  <c r="H31" i="32"/>
  <c r="AD31" i="32" s="1"/>
  <c r="S226" i="32"/>
  <c r="S223" i="32"/>
  <c r="F39" i="147"/>
  <c r="F51" i="147"/>
  <c r="H35" i="32"/>
  <c r="BD31" i="32" s="1"/>
  <c r="S224" i="32"/>
  <c r="L19" i="147" s="1"/>
  <c r="J42" i="147"/>
  <c r="AD30" i="32"/>
  <c r="AF30" i="32" s="1"/>
  <c r="AE225" i="32"/>
  <c r="AE228" i="32"/>
  <c r="F44" i="147"/>
  <c r="F38" i="147"/>
  <c r="AR30" i="32"/>
  <c r="V227" i="32"/>
  <c r="R22" i="147" s="1"/>
  <c r="F42" i="147"/>
  <c r="AE227" i="32"/>
  <c r="AG224" i="32"/>
  <c r="J41" i="147"/>
  <c r="S230" i="32"/>
  <c r="AG223" i="32"/>
  <c r="AG230" i="32"/>
  <c r="AG226" i="32"/>
  <c r="J39" i="147"/>
  <c r="K220" i="32"/>
  <c r="J43" i="147"/>
  <c r="AQ38" i="32"/>
  <c r="J38" i="147"/>
  <c r="V230" i="32"/>
  <c r="R26" i="147" s="1"/>
  <c r="J51" i="147"/>
  <c r="BC50" i="32"/>
  <c r="BB31" i="32"/>
  <c r="AP35" i="32"/>
  <c r="V231" i="32"/>
  <c r="V229" i="32"/>
  <c r="R25" i="147" s="1"/>
  <c r="AR36" i="32"/>
  <c r="AE229" i="32"/>
  <c r="AG50" i="32"/>
  <c r="AH36" i="32"/>
  <c r="H34" i="32"/>
  <c r="AE34" i="32" s="1"/>
  <c r="AE223" i="32"/>
  <c r="S227" i="32"/>
  <c r="AD36" i="32"/>
  <c r="R222" i="32"/>
  <c r="H17" i="147" s="1"/>
  <c r="V223" i="32"/>
  <c r="R18" i="147" s="1"/>
  <c r="S231" i="32"/>
  <c r="AG231" i="32"/>
  <c r="AP31" i="32"/>
  <c r="AE36" i="32"/>
  <c r="S229" i="32"/>
  <c r="AG229" i="32"/>
  <c r="BB30" i="32"/>
  <c r="AE222" i="32"/>
  <c r="AD37" i="32"/>
  <c r="AG222" i="32"/>
  <c r="AE226" i="32"/>
  <c r="I220" i="32"/>
  <c r="J24" i="147" s="1"/>
  <c r="J45" i="147" s="1"/>
  <c r="H220" i="32"/>
  <c r="I24" i="147" s="1"/>
  <c r="I45" i="147" s="1"/>
  <c r="R226" i="32"/>
  <c r="V224" i="32"/>
  <c r="R19" i="147" s="1"/>
  <c r="V226" i="32"/>
  <c r="R21" i="147" s="1"/>
  <c r="V222" i="32"/>
  <c r="R17" i="147" s="1"/>
  <c r="AR37" i="32"/>
  <c r="S222" i="32"/>
  <c r="L17" i="147" s="1"/>
  <c r="G220" i="32"/>
  <c r="F24" i="147" s="1"/>
  <c r="F45" i="147" s="1"/>
  <c r="J23" i="147"/>
  <c r="J44" i="147" s="1"/>
  <c r="AG228" i="32"/>
  <c r="S228" i="32"/>
  <c r="L23" i="147" s="1"/>
  <c r="E18" i="147"/>
  <c r="R223" i="32"/>
  <c r="H18" i="147" s="1"/>
  <c r="N20" i="147"/>
  <c r="N41" i="147" s="1"/>
  <c r="V225" i="32"/>
  <c r="R20" i="147" s="1"/>
  <c r="E23" i="147"/>
  <c r="R228" i="32"/>
  <c r="H23" i="147" s="1"/>
  <c r="E22" i="147"/>
  <c r="R227" i="32"/>
  <c r="H22" i="147" s="1"/>
  <c r="AG225" i="32"/>
  <c r="F40" i="147"/>
  <c r="V228" i="32"/>
  <c r="R23" i="147" s="1"/>
  <c r="S225" i="32"/>
  <c r="N52" i="147"/>
  <c r="N39" i="147"/>
  <c r="AD231" i="32"/>
  <c r="E32" i="147"/>
  <c r="I41" i="147"/>
  <c r="I44" i="147"/>
  <c r="I42" i="147"/>
  <c r="N44" i="147"/>
  <c r="I43" i="147"/>
  <c r="I51" i="147"/>
  <c r="I39" i="147"/>
  <c r="N43" i="147"/>
  <c r="I52" i="147"/>
  <c r="N38" i="147"/>
  <c r="I38" i="147"/>
  <c r="N40" i="147"/>
  <c r="E25" i="147"/>
  <c r="N42" i="147"/>
  <c r="N51" i="147"/>
  <c r="W204" i="32"/>
  <c r="R229" i="32"/>
  <c r="AI229" i="32"/>
  <c r="AI231" i="32"/>
  <c r="AF228" i="32"/>
  <c r="AF231" i="32"/>
  <c r="AD222" i="32"/>
  <c r="AI225" i="32"/>
  <c r="AF225" i="32"/>
  <c r="AD224" i="32"/>
  <c r="AI228" i="32"/>
  <c r="AI230" i="32"/>
  <c r="AF227" i="32"/>
  <c r="AF230" i="32"/>
  <c r="AF223" i="32"/>
  <c r="AF224" i="32"/>
  <c r="AF229" i="32"/>
  <c r="S217" i="32"/>
  <c r="AF222" i="32"/>
  <c r="AF226" i="32"/>
  <c r="V217" i="32"/>
  <c r="R32" i="147" s="1"/>
  <c r="AI227" i="32"/>
  <c r="AI226" i="32"/>
  <c r="AI222" i="32"/>
  <c r="AI223" i="32"/>
  <c r="AI224" i="32"/>
  <c r="R217" i="32"/>
  <c r="H32" i="147" s="1"/>
  <c r="AD229" i="32"/>
  <c r="AD228" i="32"/>
  <c r="AD227" i="32"/>
  <c r="AD226" i="32"/>
  <c r="AD225" i="32"/>
  <c r="AD223" i="32"/>
  <c r="O42" i="121"/>
  <c r="D53" i="121"/>
  <c r="D54" i="121"/>
  <c r="E14" i="123"/>
  <c r="D50" i="121"/>
  <c r="D56" i="121"/>
  <c r="N24" i="147" l="1"/>
  <c r="N45" i="147" s="1"/>
  <c r="K221" i="32"/>
  <c r="E35" i="122"/>
  <c r="E33" i="122"/>
  <c r="E34" i="122"/>
  <c r="E24" i="147"/>
  <c r="E45" i="147" s="1"/>
  <c r="F221" i="32"/>
  <c r="AF37" i="32"/>
  <c r="AI36" i="32"/>
  <c r="AI37" i="32"/>
  <c r="R36" i="32"/>
  <c r="AH50" i="32"/>
  <c r="AH34" i="32"/>
  <c r="AI34" i="32" s="1"/>
  <c r="T50" i="32"/>
  <c r="U36" i="32"/>
  <c r="U30" i="32"/>
  <c r="U35" i="32" s="1"/>
  <c r="U29" i="32"/>
  <c r="U32" i="32"/>
  <c r="U34" i="32" s="1"/>
  <c r="U37" i="32"/>
  <c r="AQ39" i="32"/>
  <c r="V36" i="32"/>
  <c r="S36" i="32"/>
  <c r="V37" i="32"/>
  <c r="V38" i="32" s="1"/>
  <c r="S30" i="32"/>
  <c r="V29" i="32"/>
  <c r="S33" i="32"/>
  <c r="S34" i="32" s="1"/>
  <c r="V32" i="32"/>
  <c r="V33" i="32"/>
  <c r="S37" i="32"/>
  <c r="S38" i="32" s="1"/>
  <c r="V30" i="32"/>
  <c r="AH38" i="32"/>
  <c r="AI38" i="32" s="1"/>
  <c r="S29" i="32"/>
  <c r="L21" i="147"/>
  <c r="AF36" i="32"/>
  <c r="R50" i="32"/>
  <c r="AF50" i="32"/>
  <c r="AH35" i="32"/>
  <c r="V50" i="32"/>
  <c r="BG31" i="32"/>
  <c r="AG35" i="32"/>
  <c r="AD34" i="32"/>
  <c r="AF34" i="32" s="1"/>
  <c r="AR34" i="32"/>
  <c r="H218" i="32"/>
  <c r="H219" i="32" s="1"/>
  <c r="BG29" i="32"/>
  <c r="H221" i="32"/>
  <c r="AG31" i="32"/>
  <c r="AI31" i="32" s="1"/>
  <c r="K39" i="32"/>
  <c r="AG39" i="32" s="1"/>
  <c r="AD50" i="32"/>
  <c r="R32" i="32"/>
  <c r="R34" i="32" s="1"/>
  <c r="R29" i="32"/>
  <c r="AP39" i="32"/>
  <c r="R37" i="32"/>
  <c r="R38" i="32" s="1"/>
  <c r="L26" i="147"/>
  <c r="R30" i="32"/>
  <c r="R35" i="32" s="1"/>
  <c r="G218" i="32"/>
  <c r="G219" i="32" s="1"/>
  <c r="G221" i="32"/>
  <c r="I221" i="32"/>
  <c r="K218" i="32"/>
  <c r="K219" i="32" s="1"/>
  <c r="AE31" i="32"/>
  <c r="AF31" i="32" s="1"/>
  <c r="AR31" i="32"/>
  <c r="D28" i="121" s="1"/>
  <c r="I218" i="32"/>
  <c r="I219" i="32" s="1"/>
  <c r="AR38" i="32"/>
  <c r="H39" i="32"/>
  <c r="T30" i="32" s="1"/>
  <c r="H21" i="147"/>
  <c r="H42" i="147" s="1"/>
  <c r="AE38" i="32"/>
  <c r="AF38" i="32" s="1"/>
  <c r="BD29" i="32"/>
  <c r="AD35" i="32"/>
  <c r="BD30" i="32"/>
  <c r="AR35" i="32"/>
  <c r="L25" i="147"/>
  <c r="AE35" i="32"/>
  <c r="L18" i="147"/>
  <c r="S220" i="32"/>
  <c r="L24" i="147" s="1"/>
  <c r="R220" i="32"/>
  <c r="H24" i="147" s="1"/>
  <c r="H45" i="147" s="1"/>
  <c r="D101" i="147" s="1"/>
  <c r="L20" i="147"/>
  <c r="F218" i="32"/>
  <c r="F219" i="32" s="1"/>
  <c r="L22" i="147"/>
  <c r="V220" i="32"/>
  <c r="R24" i="147" s="1"/>
  <c r="R45" i="147" s="1"/>
  <c r="D105" i="147" s="1"/>
  <c r="H41" i="147"/>
  <c r="R39" i="147"/>
  <c r="H39" i="147"/>
  <c r="AQ222" i="32"/>
  <c r="L32" i="147"/>
  <c r="H43" i="147"/>
  <c r="R52" i="147"/>
  <c r="H40" i="147"/>
  <c r="E51" i="147"/>
  <c r="R51" i="147"/>
  <c r="R38" i="147"/>
  <c r="R41" i="147"/>
  <c r="H25" i="147"/>
  <c r="H51" i="147" s="1"/>
  <c r="H44" i="147"/>
  <c r="R44" i="147"/>
  <c r="R42" i="147"/>
  <c r="R40" i="147"/>
  <c r="H38" i="147"/>
  <c r="E40" i="147"/>
  <c r="E42" i="147"/>
  <c r="E41" i="147"/>
  <c r="E44" i="147"/>
  <c r="E39" i="147"/>
  <c r="E38" i="147"/>
  <c r="E43" i="147"/>
  <c r="R43" i="147"/>
  <c r="AQ224" i="32"/>
  <c r="AQ231" i="32"/>
  <c r="AT223" i="32"/>
  <c r="AT231" i="32"/>
  <c r="AP222" i="32"/>
  <c r="AP231" i="32"/>
  <c r="AP223" i="32"/>
  <c r="AP225" i="32"/>
  <c r="AT229" i="32"/>
  <c r="AT224" i="32"/>
  <c r="AT222" i="32"/>
  <c r="AT225" i="32"/>
  <c r="AP227" i="32"/>
  <c r="AQ226" i="32"/>
  <c r="AQ230" i="32"/>
  <c r="AQ225" i="32"/>
  <c r="AQ229" i="32"/>
  <c r="AQ223" i="32"/>
  <c r="AQ227" i="32"/>
  <c r="AQ228" i="32"/>
  <c r="AP226" i="32"/>
  <c r="AP228" i="32"/>
  <c r="AP224" i="32"/>
  <c r="AT226" i="32"/>
  <c r="AT230" i="32"/>
  <c r="AT228" i="32"/>
  <c r="AP229" i="32"/>
  <c r="AT227" i="32"/>
  <c r="M42" i="121"/>
  <c r="D40" i="121"/>
  <c r="D42" i="121" s="1"/>
  <c r="H22" i="121" l="1"/>
  <c r="N22" i="121"/>
  <c r="M22" i="121"/>
  <c r="V34" i="32"/>
  <c r="U38" i="32"/>
  <c r="W29" i="32"/>
  <c r="D16" i="121" s="1"/>
  <c r="S31" i="32"/>
  <c r="V31" i="32"/>
  <c r="U31" i="32"/>
  <c r="AI35" i="32"/>
  <c r="V35" i="32"/>
  <c r="W33" i="32"/>
  <c r="D20" i="121" s="1"/>
  <c r="AH39" i="32"/>
  <c r="AI39" i="32" s="1"/>
  <c r="W30" i="32"/>
  <c r="D17" i="121" s="1"/>
  <c r="S35" i="32"/>
  <c r="W36" i="32"/>
  <c r="W37" i="32"/>
  <c r="T29" i="32"/>
  <c r="T31" i="32" s="1"/>
  <c r="W32" i="32"/>
  <c r="R221" i="32"/>
  <c r="R31" i="32"/>
  <c r="R218" i="32"/>
  <c r="R219" i="32" s="1"/>
  <c r="AF35" i="32"/>
  <c r="L42" i="121"/>
  <c r="T37" i="32"/>
  <c r="T38" i="32" s="1"/>
  <c r="AR39" i="32"/>
  <c r="D31" i="121" s="1"/>
  <c r="T36" i="32"/>
  <c r="T33" i="32"/>
  <c r="T35" i="32" s="1"/>
  <c r="T32" i="32"/>
  <c r="AD39" i="32"/>
  <c r="AE39" i="32"/>
  <c r="K42" i="121"/>
  <c r="L45" i="147"/>
  <c r="D102" i="147" s="1"/>
  <c r="S218" i="32"/>
  <c r="S219" i="32" s="1"/>
  <c r="S221" i="32"/>
  <c r="V221" i="32"/>
  <c r="V218" i="32"/>
  <c r="V219" i="32" s="1"/>
  <c r="L42" i="147"/>
  <c r="L43" i="147"/>
  <c r="L41" i="147"/>
  <c r="L39" i="147"/>
  <c r="L40" i="147"/>
  <c r="L44" i="147"/>
  <c r="L38" i="147"/>
  <c r="L52" i="147"/>
  <c r="L51" i="147"/>
  <c r="H42" i="121"/>
  <c r="N42" i="121"/>
  <c r="D29" i="121"/>
  <c r="D30" i="121"/>
  <c r="D15" i="121" l="1"/>
  <c r="D21" i="121"/>
  <c r="W38" i="32"/>
  <c r="R39" i="32"/>
  <c r="U39" i="32"/>
  <c r="S39" i="32"/>
  <c r="V39" i="32"/>
  <c r="W34" i="32"/>
  <c r="W35" i="32"/>
  <c r="W31" i="32"/>
  <c r="T34" i="32"/>
  <c r="AF39" i="32"/>
  <c r="J42" i="121"/>
  <c r="D19" i="121"/>
  <c r="D18" i="121" s="1"/>
  <c r="D22" i="121" l="1"/>
  <c r="W39" i="32"/>
  <c r="T39" i="32"/>
  <c r="I42" i="121"/>
  <c r="F42" i="121"/>
  <c r="J22" i="121" l="1"/>
  <c r="K22" i="121"/>
  <c r="L22" i="121"/>
  <c r="I22" i="121" l="1"/>
  <c r="F22" i="121"/>
  <c r="GY225" i="29" l="1"/>
  <c r="J230" i="32" s="1"/>
  <c r="U230" i="32" s="1"/>
  <c r="GT225" i="29"/>
  <c r="J225" i="32" s="1"/>
  <c r="GR225" i="29"/>
  <c r="J231" i="32" s="1"/>
  <c r="GV225" i="29"/>
  <c r="J227" i="32" s="1"/>
  <c r="GU225" i="29"/>
  <c r="J226" i="32" s="1"/>
  <c r="U226" i="32" s="1"/>
  <c r="GP225" i="29"/>
  <c r="J222" i="32" s="1"/>
  <c r="GZ225" i="29"/>
  <c r="J229" i="32" s="1"/>
  <c r="GQ225" i="29"/>
  <c r="J223" i="32" s="1"/>
  <c r="T223" i="32" s="1"/>
  <c r="GS225" i="29"/>
  <c r="J224" i="32" s="1"/>
  <c r="GW225" i="29"/>
  <c r="J228" i="32" s="1"/>
  <c r="U228" i="32" s="1"/>
  <c r="IF225" i="29"/>
  <c r="IU225" i="29"/>
  <c r="HW225" i="29"/>
  <c r="GX225" i="29"/>
  <c r="IO225" i="29"/>
  <c r="GO225" i="29"/>
  <c r="IE225" i="29"/>
  <c r="IJ225" i="29"/>
  <c r="HY225" i="29"/>
  <c r="ID225" i="29"/>
  <c r="IA225" i="29"/>
  <c r="IB225" i="29"/>
  <c r="IH225" i="29"/>
  <c r="HX225" i="29"/>
  <c r="IC225" i="29"/>
  <c r="HZ225" i="29"/>
  <c r="IG225" i="29"/>
  <c r="IN225" i="29"/>
  <c r="II225" i="29"/>
  <c r="IK225" i="29" s="1"/>
  <c r="IT225" i="29"/>
  <c r="GX226" i="29" l="1"/>
  <c r="HW227" i="29"/>
  <c r="IT226" i="29"/>
  <c r="IV225" i="29" s="1"/>
  <c r="IF226" i="29"/>
  <c r="GO227" i="29"/>
  <c r="IN226" i="29"/>
  <c r="IP225" i="29" s="1"/>
  <c r="T228" i="32"/>
  <c r="M23" i="147"/>
  <c r="IL225" i="29"/>
  <c r="Q26" i="147"/>
  <c r="W230" i="32"/>
  <c r="U222" i="32"/>
  <c r="M17" i="147"/>
  <c r="J220" i="32"/>
  <c r="T222" i="32"/>
  <c r="M19" i="147"/>
  <c r="T224" i="32"/>
  <c r="U224" i="32"/>
  <c r="W228" i="32"/>
  <c r="Q23" i="147"/>
  <c r="P18" i="147"/>
  <c r="Q21" i="147"/>
  <c r="W226" i="32"/>
  <c r="U227" i="32"/>
  <c r="M22" i="147"/>
  <c r="T227" i="32"/>
  <c r="M25" i="147"/>
  <c r="U229" i="32"/>
  <c r="T229" i="32"/>
  <c r="M26" i="147"/>
  <c r="M18" i="147"/>
  <c r="U223" i="32"/>
  <c r="M20" i="147"/>
  <c r="T230" i="32"/>
  <c r="J217" i="32"/>
  <c r="T226" i="32"/>
  <c r="T225" i="32"/>
  <c r="T231" i="32"/>
  <c r="U231" i="32"/>
  <c r="U225" i="32"/>
  <c r="M21" i="147"/>
  <c r="AH224" i="32" l="1"/>
  <c r="U217" i="32"/>
  <c r="W217" i="32" s="1"/>
  <c r="P23" i="147"/>
  <c r="AH225" i="32"/>
  <c r="AH223" i="32"/>
  <c r="AH231" i="32"/>
  <c r="AH222" i="32"/>
  <c r="AH226" i="32"/>
  <c r="AH227" i="32"/>
  <c r="AH229" i="32"/>
  <c r="W229" i="32"/>
  <c r="Q25" i="147"/>
  <c r="T23" i="147"/>
  <c r="P25" i="147"/>
  <c r="M24" i="147"/>
  <c r="J221" i="32"/>
  <c r="W224" i="32"/>
  <c r="Q19" i="147"/>
  <c r="P17" i="147"/>
  <c r="T220" i="32"/>
  <c r="W231" i="32"/>
  <c r="T21" i="147"/>
  <c r="P20" i="147"/>
  <c r="P19" i="147"/>
  <c r="T217" i="32"/>
  <c r="AR229" i="32" s="1"/>
  <c r="J218" i="32"/>
  <c r="J219" i="32" s="1"/>
  <c r="AH230" i="32"/>
  <c r="M32" i="147"/>
  <c r="M44" i="147" s="1"/>
  <c r="AS227" i="32"/>
  <c r="T26" i="147"/>
  <c r="W223" i="32"/>
  <c r="Q18" i="147"/>
  <c r="U220" i="32"/>
  <c r="W222" i="32"/>
  <c r="Q17" i="147"/>
  <c r="P21" i="147"/>
  <c r="P22" i="147"/>
  <c r="Q20" i="147"/>
  <c r="W225" i="32"/>
  <c r="P26" i="147"/>
  <c r="AH228" i="32"/>
  <c r="W227" i="32"/>
  <c r="Q22" i="147"/>
  <c r="M39" i="147" l="1"/>
  <c r="M52" i="147"/>
  <c r="M43" i="147"/>
  <c r="M51" i="147"/>
  <c r="M45" i="147"/>
  <c r="AS222" i="32"/>
  <c r="AS223" i="32"/>
  <c r="AS224" i="32"/>
  <c r="AS225" i="32"/>
  <c r="M40" i="147"/>
  <c r="M41" i="147"/>
  <c r="T221" i="32"/>
  <c r="P24" i="147"/>
  <c r="T18" i="147"/>
  <c r="T25" i="147"/>
  <c r="AR230" i="32"/>
  <c r="AR224" i="32"/>
  <c r="AR225" i="32"/>
  <c r="AR226" i="32"/>
  <c r="T20" i="147"/>
  <c r="T17" i="147"/>
  <c r="W220" i="32"/>
  <c r="P32" i="147"/>
  <c r="P43" i="147" s="1"/>
  <c r="T218" i="32"/>
  <c r="T219" i="32" s="1"/>
  <c r="AR223" i="32"/>
  <c r="AR228" i="32"/>
  <c r="U218" i="32"/>
  <c r="U219" i="32" s="1"/>
  <c r="AU231" i="32"/>
  <c r="Q32" i="147"/>
  <c r="Q39" i="147" s="1"/>
  <c r="AS230" i="32"/>
  <c r="AS226" i="32"/>
  <c r="AS228" i="32"/>
  <c r="AR222" i="32"/>
  <c r="AS229" i="32"/>
  <c r="M42" i="147"/>
  <c r="M38" i="147"/>
  <c r="T22" i="147"/>
  <c r="AR227" i="32"/>
  <c r="U221" i="32"/>
  <c r="Q24" i="147"/>
  <c r="AS231" i="32"/>
  <c r="T19" i="147"/>
  <c r="AR231" i="32"/>
  <c r="P38" i="147" l="1"/>
  <c r="AU227" i="32"/>
  <c r="AU225" i="32"/>
  <c r="AU223" i="32"/>
  <c r="P51" i="147"/>
  <c r="P45" i="147"/>
  <c r="D103" i="147" s="1"/>
  <c r="AU224" i="32"/>
  <c r="P41" i="147"/>
  <c r="AU229" i="32"/>
  <c r="AU222" i="32"/>
  <c r="Q51" i="147"/>
  <c r="W221" i="32"/>
  <c r="T24" i="147"/>
  <c r="Q45" i="147"/>
  <c r="D104" i="147" s="1"/>
  <c r="Q38" i="147"/>
  <c r="W218" i="32"/>
  <c r="W219" i="32" s="1"/>
  <c r="T32" i="147"/>
  <c r="AU228" i="32"/>
  <c r="AU230" i="32"/>
  <c r="AU226" i="32"/>
  <c r="P39" i="147"/>
  <c r="P44" i="147"/>
  <c r="Q41" i="147"/>
  <c r="P40" i="147"/>
  <c r="P52" i="147"/>
  <c r="Q52" i="147"/>
  <c r="Q44" i="147"/>
  <c r="Q42" i="147"/>
  <c r="Q43" i="147"/>
  <c r="Q40" i="147"/>
  <c r="P42" i="147"/>
  <c r="T41" i="147" l="1"/>
  <c r="T43" i="147"/>
  <c r="T38" i="147"/>
  <c r="T44" i="147"/>
  <c r="T42" i="147"/>
  <c r="T52" i="147"/>
  <c r="T40" i="147"/>
  <c r="T45" i="147"/>
  <c r="D106" i="147" s="1"/>
  <c r="T39" i="147"/>
  <c r="T51" i="147"/>
</calcChain>
</file>

<file path=xl/sharedStrings.xml><?xml version="1.0" encoding="utf-8"?>
<sst xmlns="http://schemas.openxmlformats.org/spreadsheetml/2006/main" count="69642" uniqueCount="7703">
  <si>
    <t>Indagine Confindustria sul lavoro del 2026</t>
  </si>
  <si>
    <t>STRUTTURA E DINAMICA DELL'OCCUPAZIONE</t>
  </si>
  <si>
    <t>Statistiche di confronto per l'intero campione nazionale (3.751 imprese associate), per macrosettori e dimensione aziendale.</t>
  </si>
  <si>
    <t>Nota metodologica: le medie calcolate per l'intero database, per dimensione aziendale e per macrosettori sono ponderate sulla base della distribuzione (per 11 comparti e 3 dimensioni aziendali) delle imprese associate a Confindustria e dei lavoratori addetti in tali imprese.</t>
  </si>
  <si>
    <t>Distribuzione dipendenti per tipologia contrattuale al 31/12/2025</t>
  </si>
  <si>
    <t>Italia</t>
  </si>
  <si>
    <t>Settore</t>
  </si>
  <si>
    <t>Numero di dipendenti</t>
  </si>
  <si>
    <t>Industria netto costruzioni</t>
  </si>
  <si>
    <t>Industria</t>
  </si>
  <si>
    <t>Servizi</t>
  </si>
  <si>
    <t>1-15</t>
  </si>
  <si>
    <t>16-99</t>
  </si>
  <si>
    <t>100+</t>
  </si>
  <si>
    <t>INDETERMINATO</t>
  </si>
  <si>
    <t>- full-time</t>
  </si>
  <si>
    <t>- part-time</t>
  </si>
  <si>
    <t>DETERMINATO</t>
  </si>
  <si>
    <t>Apprendistato</t>
  </si>
  <si>
    <t>TOTALE</t>
  </si>
  <si>
    <t>Variazione dell'occupazione dipendente tra il 31/12/2024 e il 31/12/2025 per tipologia contrattuale</t>
  </si>
  <si>
    <t>Indeterminato</t>
  </si>
  <si>
    <t>Determinato</t>
  </si>
  <si>
    <r>
      <t xml:space="preserve">Distribuzione </t>
    </r>
    <r>
      <rPr>
        <b/>
        <u/>
        <sz val="16"/>
        <rFont val="Arial"/>
        <family val="2"/>
      </rPr>
      <t>dipendenti a tempo indeterminato</t>
    </r>
    <r>
      <rPr>
        <b/>
        <sz val="16"/>
        <rFont val="Arial"/>
        <family val="2"/>
      </rPr>
      <t xml:space="preserve"> al 31/12/2025 per inquadramento professionale</t>
    </r>
  </si>
  <si>
    <t>Dirigenti</t>
  </si>
  <si>
    <t>Quadri</t>
  </si>
  <si>
    <t>Impiegati</t>
  </si>
  <si>
    <t>Intermedi</t>
  </si>
  <si>
    <t>Operai</t>
  </si>
  <si>
    <t>TOTALE Indeterminato</t>
  </si>
  <si>
    <r>
      <t xml:space="preserve">Turnover nel corso del 2025
</t>
    </r>
    <r>
      <rPr>
        <b/>
        <sz val="14"/>
        <rFont val="Arial"/>
        <family val="2"/>
      </rPr>
      <t>Rapporto tra la somma dei lavoratori assunti e cessati nel 2025 e l'organico aziendale al 31/12/2024</t>
    </r>
    <r>
      <rPr>
        <b/>
        <sz val="13"/>
        <rFont val="Arial"/>
        <family val="2"/>
      </rPr>
      <t xml:space="preserve"> (nelle imprese che hanno risposto o che non hanno avuto assunti/cessati)</t>
    </r>
  </si>
  <si>
    <t>Tasso di turnover complessivo</t>
  </si>
  <si>
    <t>Tasso di turnover in entrata</t>
  </si>
  <si>
    <t>Tasso di turnover in uscita</t>
  </si>
  <si>
    <t>Lavoratori cessati (in % sul totale dei lavoratori cessati) per:</t>
  </si>
  <si>
    <t>Dimissioni</t>
  </si>
  <si>
    <t>Uscita concordata incentivata</t>
  </si>
  <si>
    <t>Imprese con turnover nullo
(in % sul totale delle imprese)</t>
  </si>
  <si>
    <t>Quota di lavoratori dipendenti over-60 e under-30 e azioni di attraction e retention</t>
  </si>
  <si>
    <t>Lavoratori dipendenti over-60</t>
  </si>
  <si>
    <t>Quota di lavoratori over-60 sul totale dei dipendenti</t>
  </si>
  <si>
    <r>
      <t xml:space="preserve">Quota di imprese che </t>
    </r>
    <r>
      <rPr>
        <u/>
        <sz val="14"/>
        <rFont val="Arial"/>
        <family val="2"/>
      </rPr>
      <t>NON</t>
    </r>
    <r>
      <rPr>
        <sz val="14"/>
        <rFont val="Arial"/>
        <family val="2"/>
      </rPr>
      <t xml:space="preserve"> mette in pratica azioni specifiche per la loro gestione</t>
    </r>
  </si>
  <si>
    <t>Quota di imprese che mette in pratica almeno una azione specifica per la loro gestione</t>
  </si>
  <si>
    <t>Azioni messe in pratica, in % sul totale delle imprese che hanno indicato almeno una azione (possibili più risposte):</t>
  </si>
  <si>
    <t xml:space="preserve">Coinvolgimento in programmi di mentoring / affiancamento di risorse più giovani </t>
  </si>
  <si>
    <t>Cambio di attività o mansioni in funzione dell'età e delle competenze / Job rotation</t>
  </si>
  <si>
    <t>Percorsi di riqualificazione (upskilling/reskilling)</t>
  </si>
  <si>
    <t>Flessibilizzazione dell’orario di lavoro (part-time senior, phased retirement)</t>
  </si>
  <si>
    <t>Adattamenti ergonomici del posto di lavoro</t>
  </si>
  <si>
    <t>Incentivi all’uscita anticipata / accompagnamento al pensionamento</t>
  </si>
  <si>
    <t>Sostituzione dopo il pensionamento</t>
  </si>
  <si>
    <t>Proposte di trattenimento in azienda anche dopo il raggiungimento dell'età pensionabile (es: alle dipendenze o con ruoli di consulenza)</t>
  </si>
  <si>
    <t>Lavoratori dipendenti under-30</t>
  </si>
  <si>
    <t>Quota di lavoratori under-30 sul totale dei dipendenti</t>
  </si>
  <si>
    <t>Azioni messe in pratica, in % sul totale delle imprese che hanno indicato almeno una azione (possibili più risposte)</t>
  </si>
  <si>
    <t>Attrazione e inserimento di giovani da altre parti d'Italia (supporto a spese di trasferimento/alloggio)</t>
  </si>
  <si>
    <t>Attrazione e inserimento di giovani dall’estero (recruiting internazionale, relocation, supporto visti/permessi)</t>
  </si>
  <si>
    <t>Programmi di formazione iniziale e “onboarding” dedicato</t>
  </si>
  <si>
    <t>Coinvolgimento in programmi di mentoring / affiancamento intergenerazionale con risorse più senior</t>
  </si>
  <si>
    <t>Percorsi di crescita e carriera (job rotation, avanzamenti, responsabilizzazione)</t>
  </si>
  <si>
    <t>Iniziative di retention (premi, programmi per giovani talenti)</t>
  </si>
  <si>
    <t>Iniziative di welfare articolate e flessibili, tarate su cluster di popolazione aziendale (incluse palestre, iniziative su nutrizione, salute psicologica, ecc.)</t>
  </si>
  <si>
    <t>Lavoro agile / Smart working</t>
  </si>
  <si>
    <t>ORARI E ASSENZE DAL LAVORO</t>
  </si>
  <si>
    <t>Statistiche di confronto per l'intero campione nazionale (3.457 imprese associate), per macrosettori e dimensione aziendale.</t>
  </si>
  <si>
    <t>Ore PRO-CAPITE di assenza, CIG e straordinario nel corso del 2024</t>
  </si>
  <si>
    <t>Impiegati/Intermedi</t>
  </si>
  <si>
    <t>Addetto medio</t>
  </si>
  <si>
    <t>Maschi</t>
  </si>
  <si>
    <t>Femmine</t>
  </si>
  <si>
    <t>Totale</t>
  </si>
  <si>
    <t>Infortuni sul lavoro e malattie professionali</t>
  </si>
  <si>
    <t>Malattie non professionali</t>
  </si>
  <si>
    <t>Congedi retribuiti</t>
  </si>
  <si>
    <t>Permessi Legge 104</t>
  </si>
  <si>
    <t>Altri permessi retribuiti</t>
  </si>
  <si>
    <t>Altre assenze non retribuite</t>
  </si>
  <si>
    <t>Assenze per sciopero</t>
  </si>
  <si>
    <t>CIG (ordinaria + straordinaria)</t>
  </si>
  <si>
    <t>Ore di lavoro straordinario</t>
  </si>
  <si>
    <t>Ore LAVORABILI nel corso del 2024 (al netto delle ore di CIG)</t>
  </si>
  <si>
    <t>TASSI DI GRAVITÀ delle assenze (ore di assenza in % delle ore lavorabili annue)</t>
  </si>
  <si>
    <t>Ore di CIG e di straordinario in % delle ore lavorabili annue</t>
  </si>
  <si>
    <r>
      <t xml:space="preserve">CIG </t>
    </r>
    <r>
      <rPr>
        <b/>
        <sz val="12"/>
        <rFont val="Arial"/>
        <family val="2"/>
      </rPr>
      <t>(ordinaria + straordinaria)</t>
    </r>
  </si>
  <si>
    <t>ITALIA</t>
  </si>
  <si>
    <t>Tasso di gravità: confronto</t>
  </si>
  <si>
    <t>-</t>
  </si>
  <si>
    <t>LAVORO AGILE/SMART WORKING</t>
  </si>
  <si>
    <t>Statistiche di confronto per l'intero campione nazionale (3.689 imprese associate), per macrosettori e dimensione aziendale.</t>
  </si>
  <si>
    <r>
      <t>Utilizzo del lavoro agile/</t>
    </r>
    <r>
      <rPr>
        <b/>
        <i/>
        <sz val="16"/>
        <rFont val="Arial"/>
        <family val="2"/>
      </rPr>
      <t>smart working</t>
    </r>
    <r>
      <rPr>
        <b/>
        <sz val="16"/>
        <rFont val="Arial"/>
        <family val="2"/>
      </rPr>
      <t xml:space="preserve"> prima del Covid e nel 2025 (in % sul totale delle risposte)</t>
    </r>
  </si>
  <si>
    <t>Imprese con lavoro agile nel 2025</t>
  </si>
  <si>
    <t>Dipendenti impiegati in lavoro agile per giorni medi di utilizzo a fine 2025 (in % sui dipendenti non dirigenti)</t>
  </si>
  <si>
    <t>Fino a 1 giorno alla settimana (4 giorni al mese)</t>
  </si>
  <si>
    <t>Fino a 2 giorni alla settimana (8 giorni al mese)</t>
  </si>
  <si>
    <t>3 o più giorni alla settimana (12 giorni al mese)</t>
  </si>
  <si>
    <t>CAPITALE UMANO</t>
  </si>
  <si>
    <t>Statistiche di confronto per l'intero campione nazionale (3.652 imprese associate), per macrosettori e dimensione aziendale.</t>
  </si>
  <si>
    <t>Difficoltà di reperimento di personale nelle politiche di assunzione da parte delle imprese (in % sul totale delle risposte)</t>
  </si>
  <si>
    <t>Nessuna ricerca di personale in corso al momento</t>
  </si>
  <si>
    <t>Ricerca di personale in corso ma nessuna difficoltà riscontrata</t>
  </si>
  <si>
    <r>
      <t xml:space="preserve">Ricerca di personale in corso e almeno una difficoltà riscontrata </t>
    </r>
    <r>
      <rPr>
        <sz val="16"/>
        <rFont val="Arial"/>
        <family val="2"/>
      </rPr>
      <t>*</t>
    </r>
  </si>
  <si>
    <r>
      <rPr>
        <b/>
        <sz val="18"/>
        <rFont val="Arial"/>
        <family val="2"/>
      </rPr>
      <t>*</t>
    </r>
    <r>
      <rPr>
        <b/>
        <sz val="16"/>
        <rFont val="Arial"/>
        <family val="2"/>
      </rPr>
      <t xml:space="preserve"> Per le imprese che le hanno riscontrate, le difficoltà di reperimento sono relative principalmente…</t>
    </r>
  </si>
  <si>
    <t>(possibili fino a 2 risposte)</t>
  </si>
  <si>
    <t>Alle competenze trasversali</t>
  </si>
  <si>
    <t>Alle competenze manageriali</t>
  </si>
  <si>
    <t>Alle competenze tecniche</t>
  </si>
  <si>
    <t>Alle competenze digitali</t>
  </si>
  <si>
    <t>Alle mansioni manuali (es. operai, turnisti)</t>
  </si>
  <si>
    <t>Azioni intraprese dalle imprese che stanno riscontrando mancanza/insufficienza di competenze</t>
  </si>
  <si>
    <t>Nessuna azione specifica</t>
  </si>
  <si>
    <t>Almeno una azione specifica</t>
  </si>
  <si>
    <t>Azioni intraprese, in % sul totale delle imprese che hanno indicato almeno una azione (possibili più risposte):</t>
  </si>
  <si>
    <t>Attività di formazione rivolte al personale</t>
  </si>
  <si>
    <t>Ricorso a servizi esterni (collaborazioni, consulenti, ecc.)</t>
  </si>
  <si>
    <r>
      <t xml:space="preserve">Coinvolgimento in programmi educativi (ITS, PCTO, tirocini, ecc.) </t>
    </r>
    <r>
      <rPr>
        <sz val="16"/>
        <rFont val="Arial"/>
        <family val="2"/>
      </rPr>
      <t>**</t>
    </r>
  </si>
  <si>
    <t>Allargamento del bacino di ricerca (area geografica o metodologie)</t>
  </si>
  <si>
    <t>Inserimento in organico di personale qualificato proveniente da altri Paesi</t>
  </si>
  <si>
    <t>Partecipazione a partenariati pubblico-privati per formazione specialistica finanziata (es. Patti Territoriali)</t>
  </si>
  <si>
    <t>** Livello di coinvolgimento delle imprese nei programmi educativi sul territorio</t>
  </si>
  <si>
    <t>In % sul totale delle imprese che hanno risposto</t>
  </si>
  <si>
    <t>(possibili più risposte)</t>
  </si>
  <si>
    <t>Scuole primarie / secondarie di primo grado (orientamento di base o visite aziendali)</t>
  </si>
  <si>
    <r>
      <t xml:space="preserve">Scuole secondarie di secondo grado / IeFP (PCTO, docenze tecniche, visite aziendali) </t>
    </r>
    <r>
      <rPr>
        <sz val="16"/>
        <rFont val="Arial"/>
        <family val="2"/>
      </rPr>
      <t>***</t>
    </r>
  </si>
  <si>
    <t>ITS Academy (governance, didattica, tirocini, visite aziendali)</t>
  </si>
  <si>
    <t>Università (didattica, ricerca, terza missione, placement)</t>
  </si>
  <si>
    <t>*** Quando le imprese collaborano con le scuole secondarie di secondo grado, lo fanno in particolare per…</t>
  </si>
  <si>
    <t>Formazione scuola-lavoro (ex-PCTO)</t>
  </si>
  <si>
    <t>Docenze tecniche</t>
  </si>
  <si>
    <t>Visite aziendali</t>
  </si>
  <si>
    <t>Accordi di partenariato 4+2</t>
  </si>
  <si>
    <t>INTELLIGENZA ARTIFICIALE</t>
  </si>
  <si>
    <t>Statistiche di confronto per l'intero campione nazionale (3.646 imprese associate), per macrosettori e dimensione aziendale.</t>
  </si>
  <si>
    <t>Integrazione dell'Intelligenza Artificiale nei processi da parte delle imprese (in % sul totale delle risposte)</t>
  </si>
  <si>
    <t>No, nessun interesse a utilizzarla</t>
  </si>
  <si>
    <t>Non ancora, valutazioni in corso</t>
  </si>
  <si>
    <t>Sì, IA adottata e utilizzata regolarmente</t>
  </si>
  <si>
    <t>Azioni intraprese dalle imprese, in ambito di gestione del capitale umano, per l'integrazione (o per valutare l'integrazione) dell'IA</t>
  </si>
  <si>
    <t>Ricerca e assunzione di personale con competenze in IA</t>
  </si>
  <si>
    <t>Formazione del personale interno sull'IA</t>
  </si>
  <si>
    <t>Ricorso a consulenti o fornitori esterni</t>
  </si>
  <si>
    <t>Principali difficoltà riscontrate dalle imprese nell'adozione dell'IA</t>
  </si>
  <si>
    <t>Mancanza di informazioni chiare sulle opportunità offerte dall’IA</t>
  </si>
  <si>
    <t>Mancanza di competenze interne</t>
  </si>
  <si>
    <t>Resistenza al cambiamento da parte del personale</t>
  </si>
  <si>
    <t>Costi elevati delle tecnologie o dei servizi</t>
  </si>
  <si>
    <t>Complessità tecnica nell’integrazione dei sistemi</t>
  </si>
  <si>
    <t>Sicurezza e privacy dei dati</t>
  </si>
  <si>
    <t>POLITICHE AZIENDALI</t>
  </si>
  <si>
    <t>Statistiche di confronto per l'intero campione nazionale (3.696 imprese associate), per macrosettori e dimensione aziendale.</t>
  </si>
  <si>
    <t>Nota metodologica: le medie calcolate per l'intero database, per dimensione aziendale e per macrosettore sono ponderate sulla base della distribuzione (per 11 comparti e 3 dimensioni aziendali) dell'universo associativo Confindustria. I dati di natura aziendale sono ponderati sul numero di imprese associate; i dati relativi al personale sono ponderati sul numero di lavoratori addetti.</t>
  </si>
  <si>
    <t>Imprese che attualmente applicano un contratto aziendale</t>
  </si>
  <si>
    <t>Imprese con contratto aziendale
(in % sul totale delle imprese rispondenti)</t>
  </si>
  <si>
    <t>Lavoratori in imprese con contratto aziendale
(in % sul totale dei lavoratori)</t>
  </si>
  <si>
    <t>Imprese che hanno erogato premi variabili collettivi nel 2025 e incidenza media del premio sulla retribuzione media annua</t>
  </si>
  <si>
    <t>Imprese che hanno erogato premi
(in % sul totale delle imprese rispondenti)</t>
  </si>
  <si>
    <t>Lavoratori in imprese che hanno erogato premi
(in % sul totale dei lavoratori)</t>
  </si>
  <si>
    <t>Imprese che hanno adottato iniziative di welfare e tipologia di servizio attivato</t>
  </si>
  <si>
    <t>Imprese che adottato iniziative di welfare
(in % sul totale delle imprese rispondenti)</t>
  </si>
  <si>
    <t>Tipologia di servizio attivato (in % sul totale delle imprese che ne ha indicato almeno uno)</t>
  </si>
  <si>
    <t>Assistenza sanitaria integrativa</t>
  </si>
  <si>
    <t>Previdenza complementare</t>
  </si>
  <si>
    <t>Servizi di trasporto collettivo e/o rimborso spese trasporto pubblico</t>
  </si>
  <si>
    <t>Mensa aziendale o equivalente</t>
  </si>
  <si>
    <r>
      <t xml:space="preserve">Buono pasto </t>
    </r>
    <r>
      <rPr>
        <sz val="16"/>
        <rFont val="Arial"/>
        <family val="2"/>
      </rPr>
      <t>*</t>
    </r>
  </si>
  <si>
    <t>Somme e servizi con finalità di educazione, istruzione, ricreazione, assistenza sociale e sanitaria o culto</t>
  </si>
  <si>
    <t>Somme e servizi di educazione, istruzione, ricreazione e borse di studio per familiari</t>
  </si>
  <si>
    <t>Assistenza ai familiari anziani o non autosufficienti</t>
  </si>
  <si>
    <t>Carrello della spesa/Buoni carburante</t>
  </si>
  <si>
    <t>Rimborso utenze</t>
  </si>
  <si>
    <t>Altri fringe benefit
(autovetture assegnate ad uso promiscuo; fabbricati in locazione, in uso o in comodato; prestiti agevolati)</t>
  </si>
  <si>
    <r>
      <rPr>
        <sz val="16"/>
        <rFont val="Arial"/>
        <family val="2"/>
      </rPr>
      <t>*</t>
    </r>
    <r>
      <rPr>
        <sz val="14"/>
        <rFont val="Arial"/>
        <family val="2"/>
      </rPr>
      <t xml:space="preserve"> Valore medio giornaliero del buono pasto</t>
    </r>
  </si>
  <si>
    <t>Fonti del welfare erogato in azienda (in % sul totale delle imprese che hanno risposto, possibili più risposte)</t>
  </si>
  <si>
    <t>Conversione del premio di risultato</t>
  </si>
  <si>
    <t>Erogazione attribuita direttamente dall'azienda per applicazione di previsioni da CCNL</t>
  </si>
  <si>
    <t>Erogazione attribuita direttamente dall'azienda per applicazione di previsioni da contratto aziendale</t>
  </si>
  <si>
    <t>Erogazione attribuita direttamente dall'azienda per decisione unilaterale dell'azienda</t>
  </si>
  <si>
    <t>Conversione del premio in welfare nel 2025</t>
  </si>
  <si>
    <t>Imprese in cui almeno un lavoratore ha convertito il premio in welfare
(in % sul totale delle imprese con welfare)</t>
  </si>
  <si>
    <t>Nelle imprese in cui almeno un lavoratore ha convertito il premio in welfare:</t>
  </si>
  <si>
    <t>Lavoratori che hanno convertito (in % sul totale)</t>
  </si>
  <si>
    <t>% del premio mediamente convertita</t>
  </si>
  <si>
    <t>Operai/impiegati che hanno convertito (in % sul totale di operai/impiegati)</t>
  </si>
  <si>
    <t>% del premio mediamente convertita da operai/impiegati</t>
  </si>
  <si>
    <t>Quadri che hanno convertito (in % del totale dei quadri)</t>
  </si>
  <si>
    <t>% del premio mediamente convertita dai quadri</t>
  </si>
  <si>
    <t>Valore del credito welfare attribuito per decisione unilaterale dell'azienda nel 2025 a ciascun dipendente (per categoria e media complessiva)</t>
  </si>
  <si>
    <t>Media</t>
  </si>
  <si>
    <t>Indeterminato full-time</t>
  </si>
  <si>
    <t>Indeterminato part-time</t>
  </si>
  <si>
    <t>Determinato full-time</t>
  </si>
  <si>
    <t>Determinato part-time</t>
  </si>
  <si>
    <t>TOTALE Determinato</t>
  </si>
  <si>
    <t>Inserimento</t>
  </si>
  <si>
    <t>Medio</t>
  </si>
  <si>
    <t>Buono pasto</t>
  </si>
  <si>
    <t>fino a 4 euro/giorno</t>
  </si>
  <si>
    <t>operai</t>
  </si>
  <si>
    <t>impiegati</t>
  </si>
  <si>
    <t>quadri</t>
  </si>
  <si>
    <t>media ponderata</t>
  </si>
  <si>
    <t>Altri fringe benefit</t>
  </si>
  <si>
    <t>Numero</t>
  </si>
  <si>
    <t>Quote</t>
  </si>
  <si>
    <t>Nessuna difficoltà</t>
  </si>
  <si>
    <t>Ricorso a servizi esterni</t>
  </si>
  <si>
    <t>Inserimento personale da altri Paesi</t>
  </si>
  <si>
    <t>Scuole primarie / secondarie di primo grado</t>
  </si>
  <si>
    <t>Scuole secondarie di secondo grado e/o IeFP</t>
  </si>
  <si>
    <t>formazione scuola-lavoro</t>
  </si>
  <si>
    <t>docenze tecniche</t>
  </si>
  <si>
    <t>visite aziendali</t>
  </si>
  <si>
    <t>accordi di partenariato 4+2</t>
  </si>
  <si>
    <t>ITS Academy</t>
  </si>
  <si>
    <t>Università</t>
  </si>
  <si>
    <t>Non ancora</t>
  </si>
  <si>
    <t>Nessuna azione</t>
  </si>
  <si>
    <t>1 o 2 azioni</t>
  </si>
  <si>
    <t>3 o più azioni</t>
  </si>
  <si>
    <t xml:space="preserve">Mentoring / affiancamento giovani </t>
  </si>
  <si>
    <t>Cambio di attività / Job rotation</t>
  </si>
  <si>
    <t>Percorsi di riqualificazione</t>
  </si>
  <si>
    <t>Flessibilizzazione orario</t>
  </si>
  <si>
    <t>Adattamenti ergonomici</t>
  </si>
  <si>
    <t>Incentivi uscita / accompagnamento</t>
  </si>
  <si>
    <t>Trattenimento dopo pensionabile</t>
  </si>
  <si>
    <t>Attrazione giovani da Italia</t>
  </si>
  <si>
    <t>Attrazione giovani da estero</t>
  </si>
  <si>
    <t>Formazione e “onboarding”</t>
  </si>
  <si>
    <t>Mentoring / affiancamento</t>
  </si>
  <si>
    <t>Percorsi di crescita</t>
  </si>
  <si>
    <t>Iniziative di retention</t>
  </si>
  <si>
    <t>Welfare flessibile</t>
  </si>
  <si>
    <t>Costruzioni</t>
  </si>
  <si>
    <t>Terziario</t>
  </si>
  <si>
    <t>Trasporti</t>
  </si>
  <si>
    <t>Altre attività terziarie</t>
  </si>
  <si>
    <t>Industria in senso stretto</t>
  </si>
  <si>
    <t>Alimentare</t>
  </si>
  <si>
    <t>TEST A-B</t>
  </si>
  <si>
    <t>Azienda plurilocalizzata:</t>
  </si>
  <si>
    <t>I dati si riferiscono a:</t>
  </si>
  <si>
    <t>Provincia della:</t>
  </si>
  <si>
    <t>Indeterminato full-time:</t>
  </si>
  <si>
    <t>Indeterminato part-time:</t>
  </si>
  <si>
    <t>TOTALE INDETERMINATO</t>
  </si>
  <si>
    <t>Determinato full-time:</t>
  </si>
  <si>
    <t>Determinato part-time:</t>
  </si>
  <si>
    <t>Apprendistato:</t>
  </si>
  <si>
    <t>TOTALE:</t>
  </si>
  <si>
    <t>Indeterminato - Dirigenti:</t>
  </si>
  <si>
    <t>Indeterminato - Quadri:</t>
  </si>
  <si>
    <t>Indeterminato - Impiegati:</t>
  </si>
  <si>
    <t>Indeterminato - Intermedi:</t>
  </si>
  <si>
    <t>Indeterminato - Operai:</t>
  </si>
  <si>
    <t>Indeterminato - TOTALE:</t>
  </si>
  <si>
    <t>Domanda B.3 - turnover</t>
  </si>
  <si>
    <t>Domanda B.4-5 - Lavoratori over-60</t>
  </si>
  <si>
    <t>Domanda B.6-7 - Lavoratori under-30</t>
  </si>
  <si>
    <t>Check se numero lavoratori indeterminato totali in B.1=B.2</t>
  </si>
  <si>
    <t>Check se numero lavoratori indeterminato part-time in B.1=B.2</t>
  </si>
  <si>
    <t>Check somme tabelle B.1 e B.2</t>
  </si>
  <si>
    <t>Check Part-time &lt;= Totale dipendenti</t>
  </si>
  <si>
    <t>B.3 Turnover</t>
  </si>
  <si>
    <t>B.4-7 Lavoratori over-60 e under-30</t>
  </si>
  <si>
    <t>Codice Identificativo</t>
  </si>
  <si>
    <t>Versione questionario</t>
  </si>
  <si>
    <t>Persona a cui inviare la sintesi</t>
  </si>
  <si>
    <t>E-mail</t>
  </si>
  <si>
    <t>Impresa</t>
  </si>
  <si>
    <t>Associazione</t>
  </si>
  <si>
    <t>PIVA</t>
  </si>
  <si>
    <t>CCNL</t>
  </si>
  <si>
    <t>Ateco 2-digit</t>
  </si>
  <si>
    <t>No</t>
  </si>
  <si>
    <t>Sì</t>
  </si>
  <si>
    <t>Impresa
a livello nazionale</t>
  </si>
  <si>
    <t>Unità locale</t>
  </si>
  <si>
    <t>Sede principale</t>
  </si>
  <si>
    <t>2024
Maschi</t>
  </si>
  <si>
    <t>2024
Femmine</t>
  </si>
  <si>
    <t>2025
Maschi</t>
  </si>
  <si>
    <t>2025
Femmine</t>
  </si>
  <si>
    <t>2024 M 
di cui
part-time</t>
  </si>
  <si>
    <t>2024 F 
di cui
part-time</t>
  </si>
  <si>
    <t>2025 M 
di cui
part-time</t>
  </si>
  <si>
    <t>2025 F 
di cui
part-time</t>
  </si>
  <si>
    <t>Assunti 2025</t>
  </si>
  <si>
    <t>Cessati 2025</t>
  </si>
  <si>
    <t>Cessati per dimissioni 2025</t>
  </si>
  <si>
    <t>Cessati per uscita incentivata</t>
  </si>
  <si>
    <t>Tasso di turnover 2025</t>
  </si>
  <si>
    <t>N. over-60</t>
  </si>
  <si>
    <t>Mentoring / affiancamento di risorse più giovani</t>
  </si>
  <si>
    <t>Cambio di attività o mansioni / Job rotation</t>
  </si>
  <si>
    <t>Riqualificazione (upskilling/reskilling)</t>
  </si>
  <si>
    <t>Adattamenti ergonomici o organizzativi</t>
  </si>
  <si>
    <t>Incentivi all’uscita / accompagnamento</t>
  </si>
  <si>
    <t>Proposte di trattenimento in azienda</t>
  </si>
  <si>
    <t>N. under-30</t>
  </si>
  <si>
    <t>Attrazione giovani Italia (trasferimento/alloggio)</t>
  </si>
  <si>
    <t>Attrazione giovani estero (relocation, visti/permessi)</t>
  </si>
  <si>
    <t>Formazione iniziale “onboarding”</t>
  </si>
  <si>
    <t>Mentoring / affiancamento intergenerazionale</t>
  </si>
  <si>
    <t>Percorsi di crescita e carriera</t>
  </si>
  <si>
    <t>Retention (premi, programmi per giovani talenti)</t>
  </si>
  <si>
    <t>Sistemi di welfare (ad es. alloggio, auto, ecc.)</t>
  </si>
  <si>
    <t>B.1 - Indeterminato</t>
  </si>
  <si>
    <t>B.1 - Totale</t>
  </si>
  <si>
    <t>B.2 - Maschi 2024</t>
  </si>
  <si>
    <t>B.2 - Maschi PT 2024</t>
  </si>
  <si>
    <t>B.2 - Femmine 2024</t>
  </si>
  <si>
    <t>B.2 - Femmine PT 2024</t>
  </si>
  <si>
    <t>B.2 - Maschi 2025</t>
  </si>
  <si>
    <t>B.2 - Maschi PT 2025</t>
  </si>
  <si>
    <t>B.2 - Femmine 2025</t>
  </si>
  <si>
    <t>B.2 - Femmine PT 2025</t>
  </si>
  <si>
    <t>Maschi 2024</t>
  </si>
  <si>
    <t>Femmine 2024</t>
  </si>
  <si>
    <t>Maschi 2025</t>
  </si>
  <si>
    <t>Femmine 2025</t>
  </si>
  <si>
    <r>
      <t>Check turnover</t>
    </r>
    <r>
      <rPr>
        <sz val="10"/>
        <color rgb="FFFF0000"/>
        <rFont val="Arial"/>
        <family val="2"/>
      </rPr>
      <t xml:space="preserve">
Restituisce numero &lt;&gt; 0 se diff. in B.3 non è uguale a diff. in B.1</t>
    </r>
  </si>
  <si>
    <t>TOT dip 2025 (da B.1) in aziende che hanno compilato B.3 oppure turnover nullo (M25=M24 &amp; F25=F24)</t>
  </si>
  <si>
    <t>Turnover nullo (M25 = M24 &amp; F25 = F24)</t>
  </si>
  <si>
    <r>
      <t xml:space="preserve">B.4 e B. 6 &lt;= Totale dipendenti </t>
    </r>
    <r>
      <rPr>
        <b/>
        <sz val="9"/>
        <color rgb="FFFF0000"/>
        <rFont val="Arial"/>
        <family val="2"/>
      </rPr>
      <t>Restituisce numero &lt; 0 se somma B.4-6 è maggiore di B.1</t>
    </r>
  </si>
  <si>
    <t>TOT dip 2025 (da B.1) in aziende che hanno compilato B.4</t>
  </si>
  <si>
    <t>Nessuna azione in B.5 per over-60</t>
  </si>
  <si>
    <t>Una o due azioni in B.5 per over-60</t>
  </si>
  <si>
    <t>Tre o più azioni in B.5 per over-60</t>
  </si>
  <si>
    <t>TOT dip 2025 (da B.1) in aziende che hanno compilato B.6</t>
  </si>
  <si>
    <t>Nessuna azione in B.5 per under-30</t>
  </si>
  <si>
    <t>Una o due azioni in B.5 per under-30</t>
  </si>
  <si>
    <t>Tre o più azioni in B.5 per under-30</t>
  </si>
  <si>
    <t>Elenco associate</t>
  </si>
  <si>
    <t>Provincia</t>
  </si>
  <si>
    <t>Regione</t>
  </si>
  <si>
    <t>Ripartizione territoriale</t>
  </si>
  <si>
    <t>Numero
dipendenti
al 31-12-2024</t>
  </si>
  <si>
    <t>Dimensione
CSC
(1-15, 16-99, 100+)</t>
  </si>
  <si>
    <t>Macro-settore</t>
  </si>
  <si>
    <t>Macro-settore con Industria
in senso stretto</t>
  </si>
  <si>
    <t>Sezione ATECO</t>
  </si>
  <si>
    <t>BO</t>
  </si>
  <si>
    <t>EMILIA-ROMAGNA</t>
  </si>
  <si>
    <t>NORD-EST</t>
  </si>
  <si>
    <t>Metalmeccanico</t>
  </si>
  <si>
    <t>Industria s.s.</t>
  </si>
  <si>
    <t>C</t>
  </si>
  <si>
    <t>MO</t>
  </si>
  <si>
    <t>FR</t>
  </si>
  <si>
    <t>LAZIO</t>
  </si>
  <si>
    <t>CENTRO-SUD</t>
  </si>
  <si>
    <t>ANCE</t>
  </si>
  <si>
    <t>AL</t>
  </si>
  <si>
    <t>PIEMONTE</t>
  </si>
  <si>
    <t>NORD-OVEST</t>
  </si>
  <si>
    <t>M</t>
  </si>
  <si>
    <t>Giuseppe Malfatto</t>
  </si>
  <si>
    <t>amministrazione@erde.it</t>
  </si>
  <si>
    <t>F</t>
  </si>
  <si>
    <t>Ferrari Antonio</t>
  </si>
  <si>
    <t>ferredilsrl@mediacomm.it</t>
  </si>
  <si>
    <t>info@simacostruzioni.it</t>
  </si>
  <si>
    <t>BS</t>
  </si>
  <si>
    <t>LOMBARDIA</t>
  </si>
  <si>
    <t>ROSSANA ZANAGNOLO</t>
  </si>
  <si>
    <t>info@cavecastenedolo.it</t>
  </si>
  <si>
    <t>B</t>
  </si>
  <si>
    <t>Dott.ssa Sara Zoni</t>
  </si>
  <si>
    <t>sara.zoni@ancebrescia.it</t>
  </si>
  <si>
    <t>Gallia Rudy</t>
  </si>
  <si>
    <t>impresa.gallia@gmail.com</t>
  </si>
  <si>
    <t>Angelo Marchina</t>
  </si>
  <si>
    <t>info@costruzionimarchina.it</t>
  </si>
  <si>
    <t>Amici Dario</t>
  </si>
  <si>
    <t xml:space="preserve">dapam@dapam.it </t>
  </si>
  <si>
    <t>info@gonzatocoperture.com</t>
  </si>
  <si>
    <t>ANGELA TRONCATTI</t>
  </si>
  <si>
    <t>mosconi@mosconihydro.it</t>
  </si>
  <si>
    <t>Luisa Paterlini</t>
  </si>
  <si>
    <t>omnia.luisa@gmail.com</t>
  </si>
  <si>
    <t>Gloria Giacomi</t>
  </si>
  <si>
    <t>gloria.giacomi@pacspa.it</t>
  </si>
  <si>
    <t>ELENA POLI</t>
  </si>
  <si>
    <t>elena@panizza1914.it</t>
  </si>
  <si>
    <t>SILVIA SOLAZZI</t>
  </si>
  <si>
    <t>amministrazione@pannicave.it</t>
  </si>
  <si>
    <t>SARA ZONI</t>
  </si>
  <si>
    <t>STEFANO COREA</t>
  </si>
  <si>
    <t>s.corea@unindustriacalabria.it</t>
  </si>
  <si>
    <t>SI</t>
  </si>
  <si>
    <t>TOSCANA</t>
  </si>
  <si>
    <t>H</t>
  </si>
  <si>
    <t>amministrazione@buacostruzionisrl.com</t>
  </si>
  <si>
    <t>CT</t>
  </si>
  <si>
    <t>SICILIA</t>
  </si>
  <si>
    <t>KR</t>
  </si>
  <si>
    <t>CALABRIA</t>
  </si>
  <si>
    <t>L</t>
  </si>
  <si>
    <t>CZ</t>
  </si>
  <si>
    <t>N</t>
  </si>
  <si>
    <t>ZAPPA MICHELA</t>
  </si>
  <si>
    <t>info@fratellivalli.it</t>
  </si>
  <si>
    <t>VA</t>
  </si>
  <si>
    <t>paola@immgestioni.it</t>
  </si>
  <si>
    <t>CO</t>
  </si>
  <si>
    <t>GIUSEPPE PALMA</t>
  </si>
  <si>
    <t>INFO@EDILEPALMA.IT</t>
  </si>
  <si>
    <t>RESTELLI ADALBERTO</t>
  </si>
  <si>
    <t>info@costruzionirestelli.it</t>
  </si>
  <si>
    <t>info@domosistemi.com</t>
  </si>
  <si>
    <t>Dott.ssa Colmano</t>
  </si>
  <si>
    <t xml:space="preserve">colmano@ancecomo.it </t>
  </si>
  <si>
    <t>BARBARA PASQUATO</t>
  </si>
  <si>
    <t>barbara@italcave2000.it</t>
  </si>
  <si>
    <t>Cristian Tripodi</t>
  </si>
  <si>
    <t>stilpav@stilpavsrl.it</t>
  </si>
  <si>
    <t>samuele@fratelliceriali.it</t>
  </si>
  <si>
    <t>CR</t>
  </si>
  <si>
    <t>Geom. EUGENIO VILLA</t>
  </si>
  <si>
    <t>info@lacometa.it</t>
  </si>
  <si>
    <t>info@galma.org</t>
  </si>
  <si>
    <t>MB</t>
  </si>
  <si>
    <t>ARCH. RIVA PAOLO VITTORIO</t>
  </si>
  <si>
    <t>riva@guerinisrl.it</t>
  </si>
  <si>
    <t>MI</t>
  </si>
  <si>
    <t>SAPIENZA GIUSEPPE</t>
  </si>
  <si>
    <t>sagi.costruzioni@tiscali.it</t>
  </si>
  <si>
    <t>LO</t>
  </si>
  <si>
    <t>CB</t>
  </si>
  <si>
    <t>MOLISE</t>
  </si>
  <si>
    <t>NA</t>
  </si>
  <si>
    <t>CAMPANIA</t>
  </si>
  <si>
    <t>DOMENICO DI CARLO</t>
  </si>
  <si>
    <t>amministrazione@coopbriganti.it</t>
  </si>
  <si>
    <t>g.immobiliaresrl2018@gmail.com</t>
  </si>
  <si>
    <t>AMATO ROSA</t>
  </si>
  <si>
    <t xml:space="preserve">UFFICIO.PERSONALE@RCMCOSTRUZIONI.IT </t>
  </si>
  <si>
    <t>SA</t>
  </si>
  <si>
    <t xml:space="preserve">AMBROSINO CLAUDIA </t>
  </si>
  <si>
    <t>claudia.ambrosino@italstrutturescpa.info</t>
  </si>
  <si>
    <t>Barbara Valdata</t>
  </si>
  <si>
    <t>mb.valdata@ancepavia.it</t>
  </si>
  <si>
    <t>PV</t>
  </si>
  <si>
    <t>TO</t>
  </si>
  <si>
    <t>Micaela Mangone</t>
  </si>
  <si>
    <t>mangone@boriogiacomo.it</t>
  </si>
  <si>
    <t>UFFICIO AMMINISTRATIVO</t>
  </si>
  <si>
    <t>amministrazione@costruzioniallegri.it</t>
  </si>
  <si>
    <t>VR</t>
  </si>
  <si>
    <t>VENETO</t>
  </si>
  <si>
    <t>Carli Francesca</t>
  </si>
  <si>
    <t>info@carlicostruzioni.it</t>
  </si>
  <si>
    <t>NADIA FRAVEZZI - RESPONSABILE AMMINISTRATIVA</t>
  </si>
  <si>
    <t>amministrazione@cgedilservice.it</t>
  </si>
  <si>
    <t>info@costruzioniscattolini.it</t>
  </si>
  <si>
    <t xml:space="preserve">LONARDI ASIA </t>
  </si>
  <si>
    <t>amministrativo@impresadegani.net</t>
  </si>
  <si>
    <t>Altra industria</t>
  </si>
  <si>
    <t xml:space="preserve">collegiocostruttoriedili@ancevr.it </t>
  </si>
  <si>
    <t>info@gfscavisrl.it</t>
  </si>
  <si>
    <t>LASARACINA GEOM. PIETRO</t>
  </si>
  <si>
    <t>info@giemmesrl.org</t>
  </si>
  <si>
    <t>info@imreco.it</t>
  </si>
  <si>
    <t>AGOSTINO MIELE</t>
  </si>
  <si>
    <t>amministrazione@mielecostruzioni.it</t>
  </si>
  <si>
    <t>Nadia Scabari</t>
  </si>
  <si>
    <t>direzione@mozzoscavi.com</t>
  </si>
  <si>
    <t>safdibaruffolo@libero.it</t>
  </si>
  <si>
    <t>SORIO MARIANNA</t>
  </si>
  <si>
    <t>INFO@SORIOCOSTRUZIONI.COM</t>
  </si>
  <si>
    <t>DOTT.MICHELE SEGALA</t>
  </si>
  <si>
    <t>michele.segala@technital.it</t>
  </si>
  <si>
    <t>ufficiodelpersonale@ve-cos.it</t>
  </si>
  <si>
    <t>AMMINISTRAZIONE</t>
  </si>
  <si>
    <t>INFO@ZORDANSAS.COM</t>
  </si>
  <si>
    <t>BT</t>
  </si>
  <si>
    <t>PUGLIA</t>
  </si>
  <si>
    <t>BL</t>
  </si>
  <si>
    <t>G</t>
  </si>
  <si>
    <t>GE</t>
  </si>
  <si>
    <t>LIGURIA</t>
  </si>
  <si>
    <t>Tessile-Abbigliamento</t>
  </si>
  <si>
    <t>PD</t>
  </si>
  <si>
    <t>RM</t>
  </si>
  <si>
    <t>O</t>
  </si>
  <si>
    <t>TN</t>
  </si>
  <si>
    <t>TRENTINO-ALTO ADIGE</t>
  </si>
  <si>
    <t>FI</t>
  </si>
  <si>
    <t>PN</t>
  </si>
  <si>
    <t>FRIULI-VENEZIA GIULIA</t>
  </si>
  <si>
    <t>BZ</t>
  </si>
  <si>
    <t>PR</t>
  </si>
  <si>
    <t>TE</t>
  </si>
  <si>
    <t>ABRUZZO</t>
  </si>
  <si>
    <t>K</t>
  </si>
  <si>
    <t/>
  </si>
  <si>
    <t>PA</t>
  </si>
  <si>
    <t>BA</t>
  </si>
  <si>
    <t>TV</t>
  </si>
  <si>
    <t>FE</t>
  </si>
  <si>
    <t>A</t>
  </si>
  <si>
    <t>BG</t>
  </si>
  <si>
    <t>PG</t>
  </si>
  <si>
    <t>UMBRIA</t>
  </si>
  <si>
    <t>I</t>
  </si>
  <si>
    <t>SS</t>
  </si>
  <si>
    <t>SARDEGNA</t>
  </si>
  <si>
    <t>VI</t>
  </si>
  <si>
    <t>MN</t>
  </si>
  <si>
    <t>VE</t>
  </si>
  <si>
    <t>CH</t>
  </si>
  <si>
    <t>RA</t>
  </si>
  <si>
    <t>SR</t>
  </si>
  <si>
    <t>UD</t>
  </si>
  <si>
    <t>CA</t>
  </si>
  <si>
    <t>TR</t>
  </si>
  <si>
    <t>FC</t>
  </si>
  <si>
    <t>J</t>
  </si>
  <si>
    <t>PC</t>
  </si>
  <si>
    <t>PZ</t>
  </si>
  <si>
    <t>BASILICATA</t>
  </si>
  <si>
    <t>RI</t>
  </si>
  <si>
    <t>CN</t>
  </si>
  <si>
    <t>LU</t>
  </si>
  <si>
    <t>LC</t>
  </si>
  <si>
    <t>RE</t>
  </si>
  <si>
    <t>MC</t>
  </si>
  <si>
    <t>MARCHE</t>
  </si>
  <si>
    <t>RN</t>
  </si>
  <si>
    <t>AG</t>
  </si>
  <si>
    <t>AN</t>
  </si>
  <si>
    <t>RO</t>
  </si>
  <si>
    <t>LI</t>
  </si>
  <si>
    <t>TS</t>
  </si>
  <si>
    <t>VT</t>
  </si>
  <si>
    <t>T</t>
  </si>
  <si>
    <t>Chimico-Farmaceutico</t>
  </si>
  <si>
    <t>Gomma-Plastica</t>
  </si>
  <si>
    <t>AV</t>
  </si>
  <si>
    <t>SO</t>
  </si>
  <si>
    <t>Telecomunicazioni</t>
  </si>
  <si>
    <t>FIAMMETTA SANNA</t>
  </si>
  <si>
    <t xml:space="preserve">sanna@confindustriacns.it </t>
  </si>
  <si>
    <t>OR</t>
  </si>
  <si>
    <t>LT</t>
  </si>
  <si>
    <t>S</t>
  </si>
  <si>
    <t>D</t>
  </si>
  <si>
    <t>CE</t>
  </si>
  <si>
    <t>R</t>
  </si>
  <si>
    <t>CARMELA MAZZA</t>
  </si>
  <si>
    <t>INFO@FRATELLI-MAZZA.IT</t>
  </si>
  <si>
    <t>SP</t>
  </si>
  <si>
    <t>SV</t>
  </si>
  <si>
    <t>ME</t>
  </si>
  <si>
    <t>FM</t>
  </si>
  <si>
    <t>Ilaria Anselmi</t>
  </si>
  <si>
    <t>info@cardinaletti.it</t>
  </si>
  <si>
    <t>MASSIMILIANO CELI</t>
  </si>
  <si>
    <t>INFO@CELICOSTRUZIONISRL.IT</t>
  </si>
  <si>
    <t>VIRGILI DANILO</t>
  </si>
  <si>
    <t>fara.ecoedil@alice.it</t>
  </si>
  <si>
    <t>IM</t>
  </si>
  <si>
    <t>m.benedetto@confindustria.imperia.it</t>
  </si>
  <si>
    <t>dott. Manuela BENEDETTO</t>
  </si>
  <si>
    <t>INFO@CALCESTRUZZIVALROJA.COM</t>
  </si>
  <si>
    <t>Lorena Siffredi</t>
  </si>
  <si>
    <t>georanzo2005@gmail.com</t>
  </si>
  <si>
    <t>MANFREDI GIOVANNI GINO</t>
  </si>
  <si>
    <t>info@manfredisebastianosnc.com</t>
  </si>
  <si>
    <t>Michela Regis</t>
  </si>
  <si>
    <t xml:space="preserve">info@gloriocostruzioni.com </t>
  </si>
  <si>
    <t>MANFREDI AUGUSTO</t>
  </si>
  <si>
    <t>GIANCARLO MAGNANO</t>
  </si>
  <si>
    <t>giancarlomagnano@assennatocostruzioni.it</t>
  </si>
  <si>
    <t>BR</t>
  </si>
  <si>
    <t>studi@confindustria.tn.it</t>
  </si>
  <si>
    <t>PISETTA MARTA</t>
  </si>
  <si>
    <t>INDUSTRIAITALIANAPORFIDO@GMAIL.COM</t>
  </si>
  <si>
    <t>Ceschinelli Fausto</t>
  </si>
  <si>
    <t>fausto@mazzottispa.it</t>
  </si>
  <si>
    <t>FACCINI ALBERTO</t>
  </si>
  <si>
    <t>info@stradasfalti.com</t>
  </si>
  <si>
    <t>PE</t>
  </si>
  <si>
    <t>AQ</t>
  </si>
  <si>
    <t>Lattanzio Antonio</t>
  </si>
  <si>
    <t>info@lattanziocostruzioni.com</t>
  </si>
  <si>
    <t>Sig.ra Ida Fagnani</t>
  </si>
  <si>
    <t>i.fagnani@confindustriaabruzzoma.it</t>
  </si>
  <si>
    <t>Q</t>
  </si>
  <si>
    <t>BALACCO IGNAZIO</t>
  </si>
  <si>
    <t>balaccolavoriedili@gmail.com</t>
  </si>
  <si>
    <t>TAGLIAFERRO DAMARIDE</t>
  </si>
  <si>
    <t>UFFICIODELPERSONALE@LFMCOSTRUZIONI.IT</t>
  </si>
  <si>
    <t>AR</t>
  </si>
  <si>
    <t>VB</t>
  </si>
  <si>
    <t>PO</t>
  </si>
  <si>
    <t>Dott. Andrea Lombardi Borgia</t>
  </si>
  <si>
    <t>a.lombardiborgia@confindustria.pu.it</t>
  </si>
  <si>
    <t>PU</t>
  </si>
  <si>
    <t>CS</t>
  </si>
  <si>
    <t>RC</t>
  </si>
  <si>
    <t>SU</t>
  </si>
  <si>
    <t>VITTORIO COTZA</t>
  </si>
  <si>
    <t>vittoriocotza@cualbu.it</t>
  </si>
  <si>
    <t>NU</t>
  </si>
  <si>
    <t>organizzazione@confindustria.umbria.it</t>
  </si>
  <si>
    <t>BARDANI BRUNO</t>
  </si>
  <si>
    <t>amministrazione@bardanisrl.lit</t>
  </si>
  <si>
    <t>ZINNI ANTONIO</t>
  </si>
  <si>
    <t>personale@bettispa.it</t>
  </si>
  <si>
    <t>BOSCHETTI GIANLUCA</t>
  </si>
  <si>
    <t>amministrazione@biessrl.com</t>
  </si>
  <si>
    <t>imma.fusco@cagimm.it</t>
  </si>
  <si>
    <t>MARTA NERI</t>
  </si>
  <si>
    <t>neri.calzonispa@gmail.com</t>
  </si>
  <si>
    <t xml:space="preserve">STEFANIA SILVERI </t>
  </si>
  <si>
    <t>AMMINISTRAZIONE@CIANIGROUP.IT</t>
  </si>
  <si>
    <t>GABRIELE MORELLI</t>
  </si>
  <si>
    <t>g.morelli@financo.it</t>
  </si>
  <si>
    <t>Caprini Sofia</t>
  </si>
  <si>
    <t>info@ediliziaeservizi.it</t>
  </si>
  <si>
    <t>LAURA TOPO</t>
  </si>
  <si>
    <t>fratelli.topo@tiscali.it</t>
  </si>
  <si>
    <t>GMP@GMPSPA.IT</t>
  </si>
  <si>
    <t>iepem@iepem.it</t>
  </si>
  <si>
    <t>MARRONE NICOLA</t>
  </si>
  <si>
    <t>info@costruzionimarrone.it</t>
  </si>
  <si>
    <t>Granata Crescenzo</t>
  </si>
  <si>
    <t>ing.granata@naplagappalti.com</t>
  </si>
  <si>
    <t>Uff. Amm. Antonia Mazzoli</t>
  </si>
  <si>
    <t>am.murasecco@virgilio.it</t>
  </si>
  <si>
    <t>acquisti.rescosrl@gmail.com</t>
  </si>
  <si>
    <t>info@semoter.it</t>
  </si>
  <si>
    <t>FRANCESCO CAPORALI</t>
  </si>
  <si>
    <t>info@tecnostrade.it</t>
  </si>
  <si>
    <t>info@valentiniescarponicostruzioni.it</t>
  </si>
  <si>
    <t>Margherita Henry</t>
  </si>
  <si>
    <t>economico@confindustria.aosta.it</t>
  </si>
  <si>
    <t>AO</t>
  </si>
  <si>
    <t>VALLE D'AOSTA</t>
  </si>
  <si>
    <t>VV</t>
  </si>
  <si>
    <t>MS</t>
  </si>
  <si>
    <t>PI</t>
  </si>
  <si>
    <t>Corti Carola</t>
  </si>
  <si>
    <t>amministrazione@impresaedilecorti.com</t>
  </si>
  <si>
    <t>Paolo Basso</t>
  </si>
  <si>
    <t>info@lecasebio.com</t>
  </si>
  <si>
    <t>AT</t>
  </si>
  <si>
    <t>BN</t>
  </si>
  <si>
    <t>LE</t>
  </si>
  <si>
    <t>TP</t>
  </si>
  <si>
    <t>AP</t>
  </si>
  <si>
    <t>RICCARDI ANTONELLA</t>
  </si>
  <si>
    <t>icelsa@cnnet.it</t>
  </si>
  <si>
    <t>lunghi@ui.asti.it</t>
  </si>
  <si>
    <t>segreteria@iefi.it</t>
  </si>
  <si>
    <t>mario pafundi</t>
  </si>
  <si>
    <t>mario.pafundi@ruscallarenato.it</t>
  </si>
  <si>
    <t>NO</t>
  </si>
  <si>
    <t>TEDESCHI</t>
  </si>
  <si>
    <t>info@srltedeschi.it</t>
  </si>
  <si>
    <t>AREA LAVORO UINA</t>
  </si>
  <si>
    <t>lavoro@unindustria.na.it</t>
  </si>
  <si>
    <t>MT</t>
  </si>
  <si>
    <t>PT</t>
  </si>
  <si>
    <t>65</t>
  </si>
  <si>
    <t>GR</t>
  </si>
  <si>
    <t>U</t>
  </si>
  <si>
    <t>VC</t>
  </si>
  <si>
    <t>BI</t>
  </si>
  <si>
    <t>Qui dati pescano da questionari, formula in tabelle assenze. Ricordarsi ripescare da test A-B se lì si fanno correzioni a fronte dei check su B1 e B2</t>
  </si>
  <si>
    <t>TEST A-C</t>
  </si>
  <si>
    <r>
      <t xml:space="preserve">Ferie:
</t>
    </r>
    <r>
      <rPr>
        <b/>
        <sz val="10"/>
        <rFont val="Arial"/>
        <family val="2"/>
      </rPr>
      <t>(giorni medi pro-capite)</t>
    </r>
  </si>
  <si>
    <r>
      <t xml:space="preserve">Ore di lavoro:
</t>
    </r>
    <r>
      <rPr>
        <b/>
        <sz val="10"/>
        <rFont val="Arial"/>
        <family val="2"/>
      </rPr>
      <t>(settimanali pro-capite)</t>
    </r>
  </si>
  <si>
    <r>
      <t xml:space="preserve">Pause retribuite:
</t>
    </r>
    <r>
      <rPr>
        <b/>
        <sz val="10"/>
        <rFont val="Arial"/>
        <family val="2"/>
      </rPr>
      <t>(minuti settimanali pro-capite)</t>
    </r>
  </si>
  <si>
    <r>
      <t xml:space="preserve">Quadri:
</t>
    </r>
    <r>
      <rPr>
        <b/>
        <sz val="10"/>
        <rFont val="Arial"/>
        <family val="2"/>
      </rPr>
      <t>(Indeterminato, numero medio)</t>
    </r>
  </si>
  <si>
    <r>
      <t xml:space="preserve">Impiegati/Intermedi:
</t>
    </r>
    <r>
      <rPr>
        <b/>
        <sz val="10"/>
        <rFont val="Arial"/>
        <family val="2"/>
      </rPr>
      <t>(Indeterminato, numero medio)</t>
    </r>
  </si>
  <si>
    <r>
      <t xml:space="preserve">Operai:
</t>
    </r>
    <r>
      <rPr>
        <b/>
        <sz val="10"/>
        <rFont val="Arial"/>
        <family val="2"/>
      </rPr>
      <t>(Indeterminato, numero medio)</t>
    </r>
  </si>
  <si>
    <t>Infortuni e malattie professionali:</t>
  </si>
  <si>
    <t>Malattie non professionali:</t>
  </si>
  <si>
    <t>di cui: per carenza</t>
  </si>
  <si>
    <t>Congedi retribuiti:</t>
  </si>
  <si>
    <t>Altri permessi retribuiti:</t>
  </si>
  <si>
    <t>Assenze per sciopero:</t>
  </si>
  <si>
    <t>Altre assenze non retribuite:</t>
  </si>
  <si>
    <t>Ore di assemblea:</t>
  </si>
  <si>
    <t>CIG (ordinaria+straordinaria):</t>
  </si>
  <si>
    <t>Straordinario:</t>
  </si>
  <si>
    <r>
      <t xml:space="preserve">Ferie </t>
    </r>
    <r>
      <rPr>
        <b/>
        <sz val="10"/>
        <rFont val="Arial"/>
        <family val="2"/>
      </rPr>
      <t xml:space="preserve">(giorni medi pro-capite)
</t>
    </r>
    <r>
      <rPr>
        <sz val="10"/>
        <rFont val="Arial"/>
        <family val="2"/>
      </rPr>
      <t>Non riportato se tab. C.1 non compilata</t>
    </r>
  </si>
  <si>
    <r>
      <t xml:space="preserve">Ore di lavoro </t>
    </r>
    <r>
      <rPr>
        <b/>
        <sz val="10"/>
        <rFont val="Arial"/>
        <family val="2"/>
      </rPr>
      <t>(settimanali pro-capite)</t>
    </r>
  </si>
  <si>
    <r>
      <t xml:space="preserve">Pause retrib </t>
    </r>
    <r>
      <rPr>
        <b/>
        <sz val="10"/>
        <rFont val="Arial"/>
        <family val="2"/>
      </rPr>
      <t xml:space="preserve">(min. settim. pro-capite)
</t>
    </r>
    <r>
      <rPr>
        <sz val="10"/>
        <rFont val="Arial"/>
        <family val="2"/>
      </rPr>
      <t>"-" se pause compilate=0</t>
    </r>
  </si>
  <si>
    <r>
      <t xml:space="preserve">Lavoratori turnisti </t>
    </r>
    <r>
      <rPr>
        <b/>
        <sz val="10"/>
        <rFont val="Arial"/>
        <family val="2"/>
      </rPr>
      <t xml:space="preserve">(Percentuale)
</t>
    </r>
    <r>
      <rPr>
        <sz val="10"/>
        <rFont val="Arial"/>
        <family val="2"/>
      </rPr>
      <t>"-" se % turnisti=0</t>
    </r>
  </si>
  <si>
    <t>Check Assenze</t>
  </si>
  <si>
    <r>
      <t xml:space="preserve">Se Assenze=sì, Check CIG e Straord.
</t>
    </r>
    <r>
      <rPr>
        <sz val="10"/>
        <rFont val="Arial"/>
        <family val="2"/>
      </rPr>
      <t>"SI" se almeno un'ora</t>
    </r>
  </si>
  <si>
    <t>Check Assenze o CIG/Straord</t>
  </si>
  <si>
    <r>
      <t xml:space="preserve">Se Assenze=sì, Check CIG e Straord.
</t>
    </r>
    <r>
      <rPr>
        <sz val="10"/>
        <color rgb="FFCC0099"/>
        <rFont val="Arial"/>
        <family val="2"/>
      </rPr>
      <t>"SI" se almeno un'ora</t>
    </r>
  </si>
  <si>
    <r>
      <t xml:space="preserve">QUADRI </t>
    </r>
    <r>
      <rPr>
        <b/>
        <u/>
        <sz val="11"/>
        <rFont val="Arial"/>
        <family val="2"/>
      </rPr>
      <t>Maschi</t>
    </r>
    <r>
      <rPr>
        <b/>
        <sz val="11"/>
        <rFont val="Arial"/>
        <family val="2"/>
      </rPr>
      <t xml:space="preserve"> (# lavoratori; MONTE ore lavorabili, assenze, ore lavorate, CIG)</t>
    </r>
  </si>
  <si>
    <r>
      <t xml:space="preserve">QUADRI </t>
    </r>
    <r>
      <rPr>
        <b/>
        <u/>
        <sz val="11"/>
        <rFont val="Arial"/>
        <family val="2"/>
      </rPr>
      <t>Maschi</t>
    </r>
    <r>
      <rPr>
        <b/>
        <sz val="11"/>
        <rFont val="Arial"/>
        <family val="2"/>
      </rPr>
      <t xml:space="preserve"> (dati</t>
    </r>
    <r>
      <rPr>
        <b/>
        <sz val="11"/>
        <color rgb="FFFF0000"/>
        <rFont val="Arial"/>
        <family val="2"/>
      </rPr>
      <t xml:space="preserve"> aziendali</t>
    </r>
    <r>
      <rPr>
        <b/>
        <sz val="11"/>
        <rFont val="Arial"/>
        <family val="2"/>
      </rPr>
      <t xml:space="preserve"> PRO-CAPITE)</t>
    </r>
  </si>
  <si>
    <r>
      <t xml:space="preserve">QUADRI </t>
    </r>
    <r>
      <rPr>
        <b/>
        <u/>
        <sz val="11"/>
        <rFont val="Arial"/>
        <family val="2"/>
      </rPr>
      <t>Femmine</t>
    </r>
    <r>
      <rPr>
        <b/>
        <sz val="11"/>
        <rFont val="Arial"/>
        <family val="2"/>
      </rPr>
      <t xml:space="preserve"> (# lavoratori; MONTE ore lavorabili, assenze, ore lavorate, CIG)</t>
    </r>
  </si>
  <si>
    <r>
      <t xml:space="preserve">QUADRI </t>
    </r>
    <r>
      <rPr>
        <b/>
        <u/>
        <sz val="11"/>
        <rFont val="Arial"/>
        <family val="2"/>
      </rPr>
      <t>Femmine</t>
    </r>
    <r>
      <rPr>
        <b/>
        <sz val="11"/>
        <rFont val="Arial"/>
        <family val="2"/>
      </rPr>
      <t xml:space="preserve"> (dati aziendali PRO-CAPITE)</t>
    </r>
  </si>
  <si>
    <r>
      <t xml:space="preserve">QUADRI </t>
    </r>
    <r>
      <rPr>
        <b/>
        <u/>
        <sz val="11"/>
        <rFont val="Arial"/>
        <family val="2"/>
      </rPr>
      <t>Totale</t>
    </r>
    <r>
      <rPr>
        <b/>
        <sz val="11"/>
        <rFont val="Arial"/>
        <family val="2"/>
      </rPr>
      <t xml:space="preserve"> (# lavoratori; MONTE ore lavorabili, assenze, ore lavorate, CIG)</t>
    </r>
  </si>
  <si>
    <r>
      <t xml:space="preserve">QUADRI </t>
    </r>
    <r>
      <rPr>
        <b/>
        <u/>
        <sz val="11"/>
        <rFont val="Arial"/>
        <family val="2"/>
      </rPr>
      <t>Totale</t>
    </r>
    <r>
      <rPr>
        <b/>
        <sz val="11"/>
        <rFont val="Arial"/>
        <family val="2"/>
      </rPr>
      <t xml:space="preserve"> (dati aziendali PRO-CAPITE)</t>
    </r>
  </si>
  <si>
    <r>
      <t xml:space="preserve">IMPIEGATI/INTERMEDI </t>
    </r>
    <r>
      <rPr>
        <b/>
        <u/>
        <sz val="11"/>
        <rFont val="Arial"/>
        <family val="2"/>
      </rPr>
      <t>Maschi</t>
    </r>
    <r>
      <rPr>
        <b/>
        <sz val="11"/>
        <rFont val="Arial"/>
        <family val="2"/>
      </rPr>
      <t xml:space="preserve"> (# lavoratori; MONTE ore lavorabili, assenze, ore lavorate, CIG)</t>
    </r>
  </si>
  <si>
    <r>
      <t xml:space="preserve">IMPIEGATI/INTERMEDI </t>
    </r>
    <r>
      <rPr>
        <b/>
        <u/>
        <sz val="11"/>
        <rFont val="Arial"/>
        <family val="2"/>
      </rPr>
      <t>Maschi</t>
    </r>
    <r>
      <rPr>
        <b/>
        <sz val="11"/>
        <rFont val="Arial"/>
        <family val="2"/>
      </rPr>
      <t xml:space="preserve"> (dati aziendali PRO-CAPITE)</t>
    </r>
  </si>
  <si>
    <r>
      <t xml:space="preserve">IMPIEGATI/INTERMEDI </t>
    </r>
    <r>
      <rPr>
        <b/>
        <u/>
        <sz val="11"/>
        <rFont val="Arial"/>
        <family val="2"/>
      </rPr>
      <t>Femmine</t>
    </r>
    <r>
      <rPr>
        <b/>
        <sz val="11"/>
        <rFont val="Arial"/>
        <family val="2"/>
      </rPr>
      <t xml:space="preserve"> (# lavoratori; MONTE ore lavorabili, assenze, ore lavorate, CIG)</t>
    </r>
  </si>
  <si>
    <t>IMPIEGATI/INTERMEDI Femmine (dati aziendali PRO-CAPITE)</t>
  </si>
  <si>
    <r>
      <t xml:space="preserve">IMPIEGATI/INTERMEDI </t>
    </r>
    <r>
      <rPr>
        <b/>
        <u/>
        <sz val="11"/>
        <rFont val="Arial"/>
        <family val="2"/>
      </rPr>
      <t>Totale</t>
    </r>
    <r>
      <rPr>
        <b/>
        <sz val="11"/>
        <rFont val="Arial"/>
        <family val="2"/>
      </rPr>
      <t xml:space="preserve"> (# lavoratori; MONTE ore lavorabili, assenze, ore lavorate, CIG)</t>
    </r>
  </si>
  <si>
    <r>
      <t xml:space="preserve">IMPIEGATI/INTERMEDI </t>
    </r>
    <r>
      <rPr>
        <b/>
        <u/>
        <sz val="11"/>
        <rFont val="Arial"/>
        <family val="2"/>
      </rPr>
      <t>Totale</t>
    </r>
    <r>
      <rPr>
        <b/>
        <sz val="11"/>
        <rFont val="Arial"/>
        <family val="2"/>
      </rPr>
      <t xml:space="preserve"> (dati aziendali PRO-CAPITE)</t>
    </r>
  </si>
  <si>
    <r>
      <t xml:space="preserve">OPERAI </t>
    </r>
    <r>
      <rPr>
        <b/>
        <u/>
        <sz val="11"/>
        <rFont val="Arial"/>
        <family val="2"/>
      </rPr>
      <t>Maschi</t>
    </r>
    <r>
      <rPr>
        <b/>
        <sz val="11"/>
        <rFont val="Arial"/>
        <family val="2"/>
      </rPr>
      <t xml:space="preserve"> (# lavoratori; MONTE ore lavorabili, assenze, ore lavorate, CIG)</t>
    </r>
  </si>
  <si>
    <r>
      <t xml:space="preserve">OPERAI </t>
    </r>
    <r>
      <rPr>
        <b/>
        <u/>
        <sz val="11"/>
        <rFont val="Arial"/>
        <family val="2"/>
      </rPr>
      <t>Maschi</t>
    </r>
    <r>
      <rPr>
        <b/>
        <sz val="11"/>
        <rFont val="Arial"/>
        <family val="2"/>
      </rPr>
      <t xml:space="preserve"> (dati aziendali PRO-CAPITE)</t>
    </r>
  </si>
  <si>
    <r>
      <t xml:space="preserve">OPERAI </t>
    </r>
    <r>
      <rPr>
        <b/>
        <u/>
        <sz val="11"/>
        <rFont val="Arial"/>
        <family val="2"/>
      </rPr>
      <t>Femmine</t>
    </r>
    <r>
      <rPr>
        <b/>
        <sz val="11"/>
        <rFont val="Arial"/>
        <family val="2"/>
      </rPr>
      <t xml:space="preserve"> (# lavoratori; MONTE ore lavorabili, assenze, ore lavorate, CIG)</t>
    </r>
  </si>
  <si>
    <r>
      <t xml:space="preserve">OPERAI </t>
    </r>
    <r>
      <rPr>
        <b/>
        <u/>
        <sz val="11"/>
        <rFont val="Arial"/>
        <family val="2"/>
      </rPr>
      <t>Femmine</t>
    </r>
    <r>
      <rPr>
        <b/>
        <sz val="11"/>
        <rFont val="Arial"/>
        <family val="2"/>
      </rPr>
      <t xml:space="preserve"> (dati aziendali PRO-CAPITE)</t>
    </r>
  </si>
  <si>
    <r>
      <t xml:space="preserve">OPERAI </t>
    </r>
    <r>
      <rPr>
        <b/>
        <u/>
        <sz val="11"/>
        <rFont val="Arial"/>
        <family val="2"/>
      </rPr>
      <t>Totale</t>
    </r>
    <r>
      <rPr>
        <b/>
        <sz val="11"/>
        <rFont val="Arial"/>
        <family val="2"/>
      </rPr>
      <t xml:space="preserve"> (# lavoratori; MONTE ore lavorabili, assenze, ore lavorate, CIG)</t>
    </r>
  </si>
  <si>
    <r>
      <t xml:space="preserve">OPERAI </t>
    </r>
    <r>
      <rPr>
        <b/>
        <u/>
        <sz val="11"/>
        <rFont val="Arial"/>
        <family val="2"/>
      </rPr>
      <t>Totale</t>
    </r>
    <r>
      <rPr>
        <b/>
        <sz val="11"/>
        <rFont val="Arial"/>
        <family val="2"/>
      </rPr>
      <t xml:space="preserve"> (dati aziendali PRO-CAPITE)</t>
    </r>
  </si>
  <si>
    <r>
      <t xml:space="preserve">TOTALE </t>
    </r>
    <r>
      <rPr>
        <b/>
        <u/>
        <sz val="11"/>
        <rFont val="Arial"/>
        <family val="2"/>
      </rPr>
      <t>Maschi</t>
    </r>
    <r>
      <rPr>
        <b/>
        <sz val="11"/>
        <rFont val="Arial"/>
        <family val="2"/>
      </rPr>
      <t xml:space="preserve"> (dati aziendali PRO-CAPITE)</t>
    </r>
  </si>
  <si>
    <r>
      <t xml:space="preserve">TOTALE </t>
    </r>
    <r>
      <rPr>
        <b/>
        <u/>
        <sz val="11"/>
        <rFont val="Arial"/>
        <family val="2"/>
      </rPr>
      <t>Femmine</t>
    </r>
    <r>
      <rPr>
        <b/>
        <sz val="11"/>
        <rFont val="Arial"/>
        <family val="2"/>
      </rPr>
      <t xml:space="preserve"> (dati aziendali PRO-CAPITE)</t>
    </r>
  </si>
  <si>
    <t>TOTALE (dati aziendali PRO-CAPITE)</t>
  </si>
  <si>
    <t>Cerca per:</t>
  </si>
  <si>
    <t>Quadri/
Impiegati/Intermedi</t>
  </si>
  <si>
    <t>I dati
si riferiscono a:</t>
  </si>
  <si>
    <t>Quadri
Maschi</t>
  </si>
  <si>
    <t>Quadri
Femmine</t>
  </si>
  <si>
    <t>Impiegati/Intermedi
Maschi</t>
  </si>
  <si>
    <t>Impiegati/Intermedi
Femmine</t>
  </si>
  <si>
    <t>Operai
Maschi</t>
  </si>
  <si>
    <t>Operai
Femmine</t>
  </si>
  <si>
    <r>
      <t xml:space="preserve">Check
</t>
    </r>
    <r>
      <rPr>
        <sz val="10"/>
        <rFont val="Arial"/>
        <family val="2"/>
      </rPr>
      <t>"NO" se tab. C.4-</t>
    </r>
    <r>
      <rPr>
        <u/>
        <sz val="10"/>
        <rFont val="Arial"/>
        <family val="2"/>
      </rPr>
      <t>righe 1-7 (assenze)</t>
    </r>
    <r>
      <rPr>
        <sz val="10"/>
        <rFont val="Arial"/>
        <family val="2"/>
      </rPr>
      <t xml:space="preserve"> non compilata</t>
    </r>
  </si>
  <si>
    <t>CIG</t>
  </si>
  <si>
    <t>STRAORD</t>
  </si>
  <si>
    <r>
      <t xml:space="preserve">Check
</t>
    </r>
    <r>
      <rPr>
        <sz val="10"/>
        <color rgb="FFCC0099"/>
        <rFont val="Arial"/>
        <family val="2"/>
      </rPr>
      <t>"NO" se tab. C.4</t>
    </r>
    <r>
      <rPr>
        <u/>
        <sz val="10"/>
        <color rgb="FFCC0099"/>
        <rFont val="Arial"/>
        <family val="2"/>
      </rPr>
      <t xml:space="preserve"> (incluse CIG e Straord)</t>
    </r>
    <r>
      <rPr>
        <sz val="10"/>
        <color rgb="FFCC0099"/>
        <rFont val="Arial"/>
        <family val="2"/>
      </rPr>
      <t xml:space="preserve"> non compilata</t>
    </r>
  </si>
  <si>
    <r>
      <t xml:space="preserve">Numero
lavoratori
</t>
    </r>
    <r>
      <rPr>
        <sz val="10"/>
        <rFont val="Arial"/>
        <family val="2"/>
      </rPr>
      <t>(con tab. C.4 compilata)</t>
    </r>
  </si>
  <si>
    <r>
      <t xml:space="preserve">LB
</t>
    </r>
    <r>
      <rPr>
        <sz val="10"/>
        <rFont val="Arial"/>
        <family val="2"/>
      </rPr>
      <t>(# lavoratori X ore lavorabili annuali)</t>
    </r>
  </si>
  <si>
    <t>Infortuni
e malattie professionali</t>
  </si>
  <si>
    <t>Malattie
non professionali</t>
  </si>
  <si>
    <t>Congedi
retribuiti</t>
  </si>
  <si>
    <t>Sciopero</t>
  </si>
  <si>
    <t>Altre assenze
non retribuite</t>
  </si>
  <si>
    <t>Ore
di assemblea</t>
  </si>
  <si>
    <r>
      <t xml:space="preserve">LR
</t>
    </r>
    <r>
      <rPr>
        <sz val="10"/>
        <rFont val="Arial"/>
        <family val="2"/>
      </rPr>
      <t>(LB - assenze)</t>
    </r>
  </si>
  <si>
    <t>LB</t>
  </si>
  <si>
    <t>LR</t>
  </si>
  <si>
    <t>GRAV</t>
  </si>
  <si>
    <r>
      <t xml:space="preserve">STRAORD
</t>
    </r>
    <r>
      <rPr>
        <sz val="9"/>
        <rFont val="Arial"/>
        <family val="2"/>
      </rPr>
      <t>"-" se ore straord=0
"0" se qual X sesso =0</t>
    </r>
  </si>
  <si>
    <t>Sezione Ateco</t>
  </si>
  <si>
    <t>0</t>
  </si>
  <si>
    <t>…...........................................................................</t>
  </si>
  <si>
    <t xml:space="preserve">TUTTTI I  DIPENDENTI </t>
  </si>
  <si>
    <t>maschi + femmine + operai+impiegati</t>
  </si>
  <si>
    <t>maschi+femmine;impiegati</t>
  </si>
  <si>
    <t>anno 2025</t>
  </si>
  <si>
    <t>OPERAIO MASCHIO</t>
  </si>
  <si>
    <t>…..........maschi+femmine+impiegati.................................................................</t>
  </si>
  <si>
    <t>…..........TUTTO IL PERSONALE TEMPO INDETERMINATO ANNO 2025..........</t>
  </si>
  <si>
    <t>TUTTI</t>
  </si>
  <si>
    <t>Per impiegati: maschi+femmine</t>
  </si>
  <si>
    <t>….........MASCHI........+ FEMMINE..........................................................</t>
  </si>
  <si>
    <t>….................operai..........................................................</t>
  </si>
  <si>
    <t>CAVALLO ROBERTO</t>
  </si>
  <si>
    <t xml:space="preserve">OPERAI + IMPIEGIATI </t>
  </si>
  <si>
    <t>Medie ponderata x # lavoratori - in media solo se tabella C4 compilata per parte assenze (cioè CJ diverso da NO)</t>
  </si>
  <si>
    <t xml:space="preserve"># e % imprese che hanno </t>
  </si>
  <si>
    <t>compilato assenze</t>
  </si>
  <si>
    <t>compilato ass. e fatto CIG</t>
  </si>
  <si>
    <t>comp. ass. e fatto straord.</t>
  </si>
  <si>
    <t>compilato ass. e/o CIG/straord</t>
  </si>
  <si>
    <t>comp. ass/CIG/str&amp;fatto CIG</t>
  </si>
  <si>
    <t>comp. ass/CIG/str.&amp;fatto str.</t>
  </si>
  <si>
    <t>Somma</t>
  </si>
  <si>
    <t>Pro-capite</t>
  </si>
  <si>
    <t>medie grezze (ogni azienda conta 1)</t>
  </si>
  <si>
    <t>Gravità</t>
  </si>
  <si>
    <t>Max</t>
  </si>
  <si>
    <t>Min</t>
  </si>
  <si>
    <t>COD Max</t>
  </si>
  <si>
    <t>COD Min</t>
  </si>
  <si>
    <t>D) LAVORO AGILE / SMART WORKING</t>
  </si>
  <si>
    <t>E) CAPITALE UMANO</t>
  </si>
  <si>
    <t>Domanda F.1</t>
  </si>
  <si>
    <t>F. 1 CONTRATTO AZIENDALE ATTUALMENTE APPLICATO</t>
  </si>
  <si>
    <t>F.2 PREMI EROGATI</t>
  </si>
  <si>
    <t>F.3 WELFARE</t>
  </si>
  <si>
    <t>F.5 CONVERSIONE PREMIO IN WELFARE</t>
  </si>
  <si>
    <t>F.6 AMMONTARE CREDITO WELFARE PER CATEGORIA</t>
  </si>
  <si>
    <t>D) SMART WORKING</t>
  </si>
  <si>
    <t>E) INTELLIGENZA ARTIFICIALE</t>
  </si>
  <si>
    <t>TEST A-DF</t>
  </si>
  <si>
    <t>D.1 Lavoro agile nel 2025</t>
  </si>
  <si>
    <t>D.2 Numero dipendenti coinvolti</t>
  </si>
  <si>
    <t>E.1 Difficoltà reperimento</t>
  </si>
  <si>
    <t>E.2 Azioni intraprese</t>
  </si>
  <si>
    <t>E.2-bis A che livello l'azienda è stata coinvolta in programmi educativi?</t>
  </si>
  <si>
    <t>E.3 L'azienda ha integrato l'Intelligenza Artificiale nei propri processi?</t>
  </si>
  <si>
    <r>
      <t xml:space="preserve">E.4 Lato capitale umano, quali azioni ha intrapreso l’azienda per integrare l’IA nei propri processi o per valutarne l’integrazione? </t>
    </r>
    <r>
      <rPr>
        <sz val="10"/>
        <rFont val="Arial"/>
        <family val="2"/>
      </rPr>
      <t>(possibili più risposte)</t>
    </r>
  </si>
  <si>
    <t>E.5 Quali sono le principali difficoltà che avete incontrato nell’adozione di soluzioni di Intelligenza Artificiale?</t>
  </si>
  <si>
    <t>F. 1 Contratto aziendale ATTUALMENTE applicato</t>
  </si>
  <si>
    <t>F.2 Premi variabili collettivi erogati nel 2025</t>
  </si>
  <si>
    <t>F.3 Iniziative di welfare</t>
  </si>
  <si>
    <t>Quali</t>
  </si>
  <si>
    <t xml:space="preserve">F.4 Fonti del welfare </t>
  </si>
  <si>
    <t>F.5 N. lavoratori (tempo indet.) che hanno convertito premio in welfare e percentuale premio</t>
  </si>
  <si>
    <t>F. 6 Ammontare erogazione welfare</t>
  </si>
  <si>
    <t>Num TOT dip (da B.1) in aziende con:</t>
  </si>
  <si>
    <t>F.4 Fonte welfare aziendale</t>
  </si>
  <si>
    <t>Solo in imprese con iniziative di welfare:</t>
  </si>
  <si>
    <t>Medie ponderate per categoria SOLO TEMPO PIENO E INDETERMINATO (usa valore welfare per categoria quando indicato distintamente, oppure media complessiva)</t>
  </si>
  <si>
    <t>Fino a 1 giorno alla settimana (o fino a 4 giorni al mese)</t>
  </si>
  <si>
    <t>Fino a 2 giorni alla settimana (o fino a 8 giorni al mese)</t>
  </si>
  <si>
    <t>Più di 3 giorni alla settimana (o più di 12 giorni al mese)</t>
  </si>
  <si>
    <t>TOTALE dipendenti coinvolti</t>
  </si>
  <si>
    <t>sul totale di</t>
  </si>
  <si>
    <t>No ricerche</t>
  </si>
  <si>
    <t>Sì, per competenze trasversali (cd. soft skills)</t>
  </si>
  <si>
    <t>Sì, per competenze manageriali</t>
  </si>
  <si>
    <t>Sì, per competenze tecniche</t>
  </si>
  <si>
    <t>Sì, per competenze digitali</t>
  </si>
  <si>
    <t>Sì, per mansioni manuali (es. operai, turnisti)</t>
  </si>
  <si>
    <t>Nessuna</t>
  </si>
  <si>
    <t>Formazione al personale</t>
  </si>
  <si>
    <t>Allargamento bacino di ricerca</t>
  </si>
  <si>
    <t>Trasferimento lavorazioni in altre stabilimenti</t>
  </si>
  <si>
    <t xml:space="preserve">Partecipazione a partenariati pubblico-privati </t>
  </si>
  <si>
    <t>Coinvolgimento in programmi educativi (ITS, PCTO, …)</t>
  </si>
  <si>
    <t>formazione scuola-lavoro (ex-PCTO)</t>
  </si>
  <si>
    <t>ITS Academy (per governance, didattica, tirocini, visite aziendali)</t>
  </si>
  <si>
    <r>
      <t xml:space="preserve">Università (per didattica, ricerca, terzamissione, </t>
    </r>
    <r>
      <rPr>
        <i/>
        <sz val="10"/>
        <color theme="1"/>
        <rFont val="Arial"/>
        <family val="2"/>
      </rPr>
      <t>placement</t>
    </r>
    <r>
      <rPr>
        <sz val="10"/>
        <color theme="1"/>
        <rFont val="Arial"/>
        <family val="2"/>
      </rPr>
      <t>)</t>
    </r>
  </si>
  <si>
    <t>No, non siamo interessati a utilizzarla</t>
  </si>
  <si>
    <t xml:space="preserve">Non ancora, ma stiamo valutando l'adozione di soluzioni di Intelligenza Artificiale </t>
  </si>
  <si>
    <t>Sì, abbiamo adottato e utilizziamo regolarmente strumenti di Intelligenza Artificiale nelle attività aziendali  o ne stiamo sperimentando l'adozione</t>
  </si>
  <si>
    <t>Ricerca e assunzione di personale con competenze specifiche in ambito IA</t>
  </si>
  <si>
    <t>Formazione del personale interno per sviluppare competenze sull’uso dell’IA</t>
  </si>
  <si>
    <t>Ricorso a consulenti o fornitori esterni per l’adozione dell’IA</t>
  </si>
  <si>
    <t>Altro (specificare)</t>
  </si>
  <si>
    <t>Servizi/rimborso trasporto collettivo</t>
  </si>
  <si>
    <t>Educazione, istruzione</t>
  </si>
  <si>
    <t>Educazione e istruzione dei familiari</t>
  </si>
  <si>
    <t>Assistenza ai familiari non autosufficienti</t>
  </si>
  <si>
    <t>Valore buono pasto</t>
  </si>
  <si>
    <t>N. Op.-Imp.-Int-</t>
  </si>
  <si>
    <t>% premio Op.-Imp.-Int-</t>
  </si>
  <si>
    <t>N. Quadri</t>
  </si>
  <si>
    <t>% premio Quadri</t>
  </si>
  <si>
    <t>valore medio</t>
  </si>
  <si>
    <t>Check se F.1 compilato</t>
  </si>
  <si>
    <t>Num TOT dip (da B.1) in aziende che hanno compilato F.1</t>
  </si>
  <si>
    <t>Num TOT dip (da B.1) in aziende con contratto aziendale</t>
  </si>
  <si>
    <t>Check se F.2 compilato</t>
  </si>
  <si>
    <t>Num TOT dip (da B.1) in aziende che hanno compilato F.2</t>
  </si>
  <si>
    <t>Num TOT dip (da B.1) in aziende con erogazione premi</t>
  </si>
  <si>
    <t>Check se F.3 compilato</t>
  </si>
  <si>
    <t>Num TOT dip (da B.1) in aziende che hanno compilato F.3</t>
  </si>
  <si>
    <t>Num TOT dip (da B.1) in aziende con welfare</t>
  </si>
  <si>
    <t>Check coerenza F.3 e lista welfare</t>
  </si>
  <si>
    <t>Imprese che hanno indicato almeno una opzione nella lista F.3</t>
  </si>
  <si>
    <t>Lavoratori in imprese che hanno indicato almeno una opzione nella lista F.3</t>
  </si>
  <si>
    <t>Valore buono pasto: colonna per media ponderata valore</t>
  </si>
  <si>
    <t>Buono pasto SI / valore non indicato</t>
  </si>
  <si>
    <t>-------&gt; lavoratori</t>
  </si>
  <si>
    <t>Buono pasto SI / valore fino a 4</t>
  </si>
  <si>
    <t>Buono pasto SI / valore tra 4 e 8</t>
  </si>
  <si>
    <t>Buono pasto SI / valore tra 8 e 10</t>
  </si>
  <si>
    <t>Buono pasto SI / valore oltre 10</t>
  </si>
  <si>
    <t>Almeno una risposta in F.4</t>
  </si>
  <si>
    <t>Check coerenza F.3-F.4</t>
  </si>
  <si>
    <t>Check coerenza F.2-F.4-F.5-F.6</t>
  </si>
  <si>
    <t>imprese che hanno indicato dati in riga op-imp-int ("check" se incoerenti)</t>
  </si>
  <si>
    <t>imprese che hanno indicato dati in riga quadri ("check" se incoerenti)</t>
  </si>
  <si>
    <t>imprese con almeno un lavoratore che ha convertito</t>
  </si>
  <si>
    <t>n. MEDIO op-imp-int. in imprese che hanno risposto</t>
  </si>
  <si>
    <t>n. MEDIO quadri in imprese che hanno risposto</t>
  </si>
  <si>
    <t>% conversione Op-Imp-Int. X num. MEDIO</t>
  </si>
  <si>
    <t>% conversione Quadri X num. MEDIO</t>
  </si>
  <si>
    <t>n. MEDIO Operai in imprese che hanno risposto</t>
  </si>
  <si>
    <t>€ x Operai</t>
  </si>
  <si>
    <t>n. MEDIO Impiegati in imprese che hanno risposto</t>
  </si>
  <si>
    <t>€ x Impiegati</t>
  </si>
  <si>
    <t>n. MEDIO Quadri in imprese che hanno risposto</t>
  </si>
  <si>
    <t>€ x Quadri</t>
  </si>
  <si>
    <t>Check coerenza D.1-2</t>
  </si>
  <si>
    <t>Check dati dipendenti coinvolti</t>
  </si>
  <si>
    <t>Dipendenti in forza a fine 2025 (da B.1) al netto dirigenti (da B.2) in imprese che hanno risposto Sì</t>
  </si>
  <si>
    <t>Check coerenza E.1-E.2-E.2-bis</t>
  </si>
  <si>
    <t>Check n. risposte E.1</t>
  </si>
  <si>
    <t>Almeno un sì in E.1</t>
  </si>
  <si>
    <t>Almeno una opzione in E.2</t>
  </si>
  <si>
    <t>Almeno una opzione in E.2-bis</t>
  </si>
  <si>
    <t>Almeno una opzione in E.2-bis - scuola secondaria</t>
  </si>
  <si>
    <t>Check coerenza risposte E.3 e ss.</t>
  </si>
  <si>
    <t>Almeno una opzione in E.4</t>
  </si>
  <si>
    <t>Almeno una opzione in E.5</t>
  </si>
  <si>
    <t>Check coerenza E.3, E.4</t>
  </si>
  <si>
    <t>Numero
dipendenti
al 31-12-2022</t>
  </si>
  <si>
    <t>…….............................................</t>
  </si>
  <si>
    <t>usato solamente per marketing</t>
  </si>
  <si>
    <t>In corso di valutazione</t>
  </si>
  <si>
    <t>Costituzione di comitato interno interdisciplinare per sviluppo e monitoraggio</t>
  </si>
  <si>
    <t>media aritm:</t>
  </si>
  <si>
    <t>media pesata:</t>
  </si>
  <si>
    <t>almeno una</t>
  </si>
  <si>
    <t>A) INFORMAZIONI GENERALI SUL CAMPIONE</t>
  </si>
  <si>
    <t>SETTORE</t>
  </si>
  <si>
    <t>DIMENSIONE CSC</t>
  </si>
  <si>
    <t>REGIONE</t>
  </si>
  <si>
    <t>PROVINCIA</t>
  </si>
  <si>
    <t>SETTORE ATECO</t>
  </si>
  <si>
    <t>Campione di imprese</t>
  </si>
  <si>
    <t>IS</t>
  </si>
  <si>
    <t>Associazione territoriale e/o di categoria</t>
  </si>
  <si>
    <t>P</t>
  </si>
  <si>
    <t>Numero complessivo di imprese intervistate</t>
  </si>
  <si>
    <t>EN</t>
  </si>
  <si>
    <t>E</t>
  </si>
  <si>
    <t>Le imprese sono plurilocalizzate?</t>
  </si>
  <si>
    <t>Industria senso stretto</t>
  </si>
  <si>
    <t>FG</t>
  </si>
  <si>
    <t>I dati inseriti nel questionario riguardano:</t>
  </si>
  <si>
    <t>tutta l'impresa a livello nazionale</t>
  </si>
  <si>
    <t>solo l'unità locale</t>
  </si>
  <si>
    <t>RIPARTIZIONE</t>
  </si>
  <si>
    <t>TA</t>
  </si>
  <si>
    <t>CL</t>
  </si>
  <si>
    <t>RG</t>
  </si>
  <si>
    <t>GO</t>
  </si>
  <si>
    <t>B) STRUTTURA E  DINAMICA DELL'OCCUPAZIONE</t>
  </si>
  <si>
    <t>Numero di lavoratori dipendenti per sesso e tipologia contrattuale</t>
  </si>
  <si>
    <r>
      <rPr>
        <b/>
        <u/>
        <sz val="11"/>
        <rFont val="Arial"/>
        <family val="2"/>
      </rPr>
      <t>Distribuzione</t>
    </r>
    <r>
      <rPr>
        <b/>
        <sz val="11"/>
        <rFont val="Arial"/>
        <family val="2"/>
      </rPr>
      <t xml:space="preserve"> lavoratori dipendenti per tipologia contrattuale</t>
    </r>
  </si>
  <si>
    <t>Distribuzione lavoratori dipendenti per sesso</t>
  </si>
  <si>
    <t>Dinamica dell'occupazione per sesso e tipologia contrattuale</t>
  </si>
  <si>
    <t>Distribuzione lavoratori dipendenti part-time per tipologia contrattuale</t>
  </si>
  <si>
    <t>(corrisponde ai saldi del turnover se comprese le trasformazioni)</t>
  </si>
  <si>
    <t>2024-2025</t>
  </si>
  <si>
    <t>TOTALE Part-time</t>
  </si>
  <si>
    <t>TOTALE  Apprendistato</t>
  </si>
  <si>
    <t>TOTALE  Apprendistato+Inserimento</t>
  </si>
  <si>
    <t>TOTALE Inserimento + Apprendistato</t>
  </si>
  <si>
    <t>Numero di lavoratori dipendenti a tempo indeterminato per sesso e inquadramento professionale</t>
  </si>
  <si>
    <t>Distribuzione lavoratori dipendenti a tempo indeterminato per sesso e inquadramento professionale, 2024</t>
  </si>
  <si>
    <t>Distribuzione lavoratori dipendenti a tempo indeterminato per sesso e inquadramento professionale, 2025</t>
  </si>
  <si>
    <t>Dinamica dell'occupazione a t. indet. per sesso e inquadramento professionale</t>
  </si>
  <si>
    <t>Tasso di femminilizzazione per inquadramento professionale</t>
  </si>
  <si>
    <t>di cui part-time</t>
  </si>
  <si>
    <t>tra i 
part-time</t>
  </si>
  <si>
    <t>tra i
part-time</t>
  </si>
  <si>
    <t xml:space="preserve">B.3 Numero di dipendenti che nel corso del 2025 sono stati: </t>
  </si>
  <si>
    <r>
      <t xml:space="preserve">assunti e </t>
    </r>
    <r>
      <rPr>
        <b/>
        <u/>
        <sz val="10"/>
        <color rgb="FF00B050"/>
        <rFont val="Arial"/>
        <family val="2"/>
      </rPr>
      <t>tasso di turnover in entrata</t>
    </r>
  </si>
  <si>
    <r>
      <t xml:space="preserve">cessati (dim., pens., lic., termine contr., ecc.) e </t>
    </r>
    <r>
      <rPr>
        <b/>
        <u/>
        <sz val="10"/>
        <color rgb="FFFF0000"/>
        <rFont val="Arial"/>
        <family val="2"/>
      </rPr>
      <t>tasso di turnover in uscita</t>
    </r>
  </si>
  <si>
    <t>→  →  →  →  →  →  →  →  ↘</t>
  </si>
  <si>
    <r>
      <t xml:space="preserve">di cui </t>
    </r>
    <r>
      <rPr>
        <b/>
        <u/>
        <sz val="10"/>
        <color rgb="FF0070C0"/>
        <rFont val="Arial"/>
        <family val="2"/>
      </rPr>
      <t>per dimissioni</t>
    </r>
    <r>
      <rPr>
        <b/>
        <sz val="10"/>
        <color rgb="FF0070C0"/>
        <rFont val="Arial"/>
        <family val="2"/>
      </rPr>
      <t xml:space="preserve"> (in valore assoluto e in % tot. cessati)</t>
    </r>
  </si>
  <si>
    <t>turnover in uscita volontario</t>
  </si>
  <si>
    <r>
      <t xml:space="preserve">di cui </t>
    </r>
    <r>
      <rPr>
        <b/>
        <u/>
        <sz val="10"/>
        <color rgb="FF0070C0"/>
        <rFont val="Arial"/>
        <family val="2"/>
      </rPr>
      <t>per uscita incentivata</t>
    </r>
    <r>
      <rPr>
        <b/>
        <sz val="10"/>
        <color rgb="FF0070C0"/>
        <rFont val="Arial"/>
        <family val="2"/>
      </rPr>
      <t xml:space="preserve"> (in valore assoluto e in % tot. cessati)</t>
    </r>
  </si>
  <si>
    <t>turnover in uscita incentivato</t>
  </si>
  <si>
    <t>Solo su aziende che hanno compilato B.3 oppure non hanno avuto assunti/cessati, nel 2025 il turnover =</t>
  </si>
  <si>
    <t>turnover in uscita di altro tipo</t>
  </si>
  <si>
    <t>% nessuna risposta</t>
  </si>
  <si>
    <t>% imprese senza turnover</t>
  </si>
  <si>
    <t>B.4 Lavoratori dipendenti di 60 o più anni su tot. B.1 fine 2025</t>
  </si>
  <si>
    <t>=</t>
  </si>
  <si>
    <t>Tra chi ha indicato dip. in B.4:</t>
  </si>
  <si>
    <t>Almeno un'azione</t>
  </si>
  <si>
    <t>----------------&gt;</t>
  </si>
  <si>
    <t>B.4 Lavoratori dipendenti fino a 30 anni su tot. B.1 fine 2025</t>
  </si>
  <si>
    <t>Tra chi ha indicato dip. in B.6:</t>
  </si>
  <si>
    <r>
      <t xml:space="preserve">D) LAVORO AGILE / </t>
    </r>
    <r>
      <rPr>
        <b/>
        <i/>
        <sz val="14"/>
        <rFont val="Arial"/>
        <family val="2"/>
      </rPr>
      <t>SMART WORKING</t>
    </r>
  </si>
  <si>
    <t>D.1 Imprese con Smart Working nel 2025</t>
  </si>
  <si>
    <t>Nessuna risposta</t>
  </si>
  <si>
    <t>in % campione SW</t>
  </si>
  <si>
    <t>in % campione totale</t>
  </si>
  <si>
    <t>D.2 Dipendenti (non dirigenti) in smart working per giorni mediamente alla settimana (o al mese) di utilizzo consentito</t>
  </si>
  <si>
    <t>sul totale dei dipendenti in forza a fine 2025 (da B.1) al netto dirigenti (da B.2), nelle imprese con SW</t>
  </si>
  <si>
    <t>3 o più giorni alla settimana (12 o più giorni al mese)</t>
  </si>
  <si>
    <t>TOTALE DIPENDENTI in smart-working nel 2025</t>
  </si>
  <si>
    <t>E) CAPITALE UMANO  e  INTELLIGENZA ARTIFICIALE</t>
  </si>
  <si>
    <t>E.1 Significative difficoltà di reperimento di personale nelle politiche di assunzione</t>
  </si>
  <si>
    <t>in % imprese che hanno risposto</t>
  </si>
  <si>
    <t>Nessuna ricerca di personale al momento</t>
  </si>
  <si>
    <t>in % imprese che stanno effettuando ricerca di personale</t>
  </si>
  <si>
    <t>in % imprese che riscontrano almeno una difficoltà</t>
  </si>
  <si>
    <t>Sì, per competenze trasversali</t>
  </si>
  <si>
    <t>Almeno un Sì</t>
  </si>
  <si>
    <t>E.2 Azioni intraprese dall’impresa che sta riscontrando mancanza/insufficienza di competenze (possibili più risposte)</t>
  </si>
  <si>
    <t>% azioni intraprese da imprese che ne hanno indicata almeno una</t>
  </si>
  <si>
    <t>Coinvolgimento in programmi educativi (ITS, PCTO, tirocini, ecc.)</t>
  </si>
  <si>
    <t>Partenariati pubblico-privati</t>
  </si>
  <si>
    <t>E.2-bis Livello coinvolgimento programmi educativi</t>
  </si>
  <si>
    <t>% opzione da imprese che ne hanno indicata almeno una</t>
  </si>
  <si>
    <r>
      <t>---------&gt;</t>
    </r>
    <r>
      <rPr>
        <sz val="10"/>
        <rFont val="Arial"/>
        <family val="2"/>
      </rPr>
      <t xml:space="preserve"> in particolare per:</t>
    </r>
  </si>
  <si>
    <t>Almeno un'opzione</t>
  </si>
  <si>
    <t>E.3 Integrazione IA in azienda</t>
  </si>
  <si>
    <t>E.4 Azioni intraprese lato capitale umano</t>
  </si>
  <si>
    <t>Ricerca e assunzione di personale con competenze IA</t>
  </si>
  <si>
    <t>Formazione del personale interno per competenze IA</t>
  </si>
  <si>
    <t>Ricorso a consulenti o fornitori esterni IA</t>
  </si>
  <si>
    <t>E.5 Difficoltà nell'adozione dell'IA</t>
  </si>
  <si>
    <t>% difficoltà per imprese che ne hanno indicata almeno una</t>
  </si>
  <si>
    <t>Almeno una difficoltà</t>
  </si>
  <si>
    <t>C) ORARI E ASSENZE DAL LAVORO</t>
  </si>
  <si>
    <r>
      <t xml:space="preserve">Le informazionisi riferiscono al personale dipendente con contratto A TEMPO INDETERMINATO FULL-TIME
Tutti i valori riportati sono </t>
    </r>
    <r>
      <rPr>
        <b/>
        <u/>
        <sz val="9"/>
        <rFont val="Arial"/>
        <family val="2"/>
      </rPr>
      <t>medie ponderate per il # di lavoratori</t>
    </r>
    <r>
      <rPr>
        <b/>
        <sz val="9"/>
        <rFont val="Arial"/>
        <family val="2"/>
      </rPr>
      <t xml:space="preserve"> (a tempo ind. full-time) in azienda (solo per aziende che hanno compilato assenze in Tabella C.4)</t>
    </r>
  </si>
  <si>
    <t>Numero addetti del campione "assenze" (media di dicembre 2024 e dicembre 2025)</t>
  </si>
  <si>
    <t>GIORNI di ferie, P.A.R. e permessi per banca ore e conto ore
pro-capite effettivamente goduti nel 2025 (es. 20+4+9 = 33 giorni)</t>
  </si>
  <si>
    <t>Addetti</t>
  </si>
  <si>
    <r>
      <rPr>
        <b/>
        <sz val="10"/>
        <rFont val="Arial"/>
        <family val="2"/>
      </rPr>
      <t xml:space="preserve">ORE di lavoro pro-capite </t>
    </r>
    <r>
      <rPr>
        <b/>
        <u/>
        <sz val="10"/>
        <rFont val="Arial"/>
        <family val="2"/>
      </rPr>
      <t>al lordo</t>
    </r>
    <r>
      <rPr>
        <b/>
        <sz val="10"/>
        <rFont val="Arial"/>
        <family val="2"/>
      </rPr>
      <t xml:space="preserve"> delle pause retribuite</t>
    </r>
    <r>
      <rPr>
        <sz val="10"/>
        <rFont val="Arial"/>
        <family val="2"/>
      </rPr>
      <t xml:space="preserve">
(es. 40 ore alla settimana; 37,5 ore; ecc.)</t>
    </r>
  </si>
  <si>
    <t>Aziende del campione "assenze"</t>
  </si>
  <si>
    <r>
      <rPr>
        <sz val="10"/>
        <rFont val="Arial"/>
        <family val="2"/>
      </rPr>
      <t>che hanno compilato</t>
    </r>
    <r>
      <rPr>
        <b/>
        <sz val="10"/>
        <rFont val="Arial"/>
        <family val="2"/>
      </rPr>
      <t xml:space="preserve">
ore di assenza</t>
    </r>
  </si>
  <si>
    <t>di cui hanno fatto</t>
  </si>
  <si>
    <t>Straordinario</t>
  </si>
  <si>
    <r>
      <rPr>
        <b/>
        <sz val="10"/>
        <rFont val="Arial"/>
        <family val="2"/>
      </rPr>
      <t>MINUTI di pause retribuite pro-capite</t>
    </r>
    <r>
      <rPr>
        <sz val="10"/>
        <rFont val="Arial"/>
        <family val="2"/>
      </rPr>
      <t xml:space="preserve">
(es. 10 minuti x 5 giorni = 50 minuti alla settimana)</t>
    </r>
  </si>
  <si>
    <t>Numero di aziende</t>
  </si>
  <si>
    <r>
      <rPr>
        <b/>
        <sz val="10"/>
        <color theme="0" tint="-4.9989318521683403E-2"/>
        <rFont val="Arial"/>
        <family val="2"/>
      </rPr>
      <t>PERCENTUALE di lavoratori turnisti</t>
    </r>
    <r>
      <rPr>
        <sz val="10"/>
        <color theme="0" tint="-4.9989318521683403E-2"/>
        <rFont val="Arial"/>
        <family val="2"/>
      </rPr>
      <t xml:space="preserve">
(es. quadri/impiegati/intermedi= 0%; operai= 25%)</t>
    </r>
  </si>
  <si>
    <t>Quota sul totale aziende "indagine"</t>
  </si>
  <si>
    <t>Quota sul campione aziende "assenze"</t>
  </si>
  <si>
    <t>Ore lavorabili, lavorate e di assenza, CIG e straordinario pro capite nel 2025 (per qualifica e genere)</t>
  </si>
  <si>
    <t>Ore lavorabili, lavorate e di assenza, CIG e straordinario nel 2025 (per qualifica e genere)</t>
  </si>
  <si>
    <t>Numero medio di lavoratori 2024-2025</t>
  </si>
  <si>
    <t>ORE LAVORABILI*</t>
  </si>
  <si>
    <t>ORE LAVORABILI</t>
  </si>
  <si>
    <t>Tassi di gravità delle assenze per causale (e incidenza CIG e straordinario sulle ore lavorabili)</t>
  </si>
  <si>
    <t>ORE LAVORATE</t>
  </si>
  <si>
    <t>ORE EFFETTIVAMENTE LAVORATE (+straord)</t>
  </si>
  <si>
    <t>ORE DI ASSENZA</t>
  </si>
  <si>
    <t>TASSO DI GRAVITA' (assenze in % ore lavorabili)</t>
  </si>
  <si>
    <t>1. Infortuni sul lavoro e malattie professionali</t>
  </si>
  <si>
    <t>2. Malattie non professionali</t>
  </si>
  <si>
    <t>3. Congedi retribuiti</t>
  </si>
  <si>
    <t>4. Permessi legge 104</t>
  </si>
  <si>
    <t>4. Altri permessi retribuiti</t>
  </si>
  <si>
    <t>5. Altri permessi retribuiti</t>
  </si>
  <si>
    <t>5. Assenze per sciopero</t>
  </si>
  <si>
    <t>6. Altre assenze non retribuite</t>
  </si>
  <si>
    <t>7. Assenze per sciopero</t>
  </si>
  <si>
    <t>7. Ore di assemblea</t>
  </si>
  <si>
    <t>8. CIG (ordinaria + straordinaria)</t>
  </si>
  <si>
    <t>9. Ore di lavoro straordinario</t>
  </si>
  <si>
    <t>2.a. di cui carenza</t>
  </si>
  <si>
    <t>* Le ore lavorabili sono al netto di weekend, festività infrasettimanali, ferie e CIG</t>
  </si>
  <si>
    <t>F) POLITICHE AZIENDALI</t>
  </si>
  <si>
    <t>F.1 Imprese che dichiarano di applicare un contratto aziendale ("attualmente")</t>
  </si>
  <si>
    <t>Aziende del campione "contrattazione aziendale"</t>
  </si>
  <si>
    <t>Diffusione (in % campione contrattazione aziendale)</t>
  </si>
  <si>
    <t>% lavoratori in imprese con c.a. sul totale lavoratori in imprese del campione c.a.</t>
  </si>
  <si>
    <t>F.2 Imprese che hanno erogato premi variabili collettivi nel 2025</t>
  </si>
  <si>
    <t>Aziende del campione "premio erogato Sì/No"</t>
  </si>
  <si>
    <t>% Sì sul campione "premio erogato Sì/No"</t>
  </si>
  <si>
    <t>% lavoratori in imprese con premi sul totale lavoratori imprese rispondenti</t>
  </si>
  <si>
    <t>F.3 Imprese che dichiarano di adottare iniziative di welfare</t>
  </si>
  <si>
    <t>Aziende del campione "welfare aziendale"</t>
  </si>
  <si>
    <t>Diffusione (in % campione welfare aziendale)</t>
  </si>
  <si>
    <t>% lavoratori in imprese con welfare sul totale lavoratori in imprese del campione welfare</t>
  </si>
  <si>
    <r>
      <rPr>
        <b/>
        <i/>
        <sz val="11"/>
        <color theme="1"/>
        <rFont val="Arial"/>
        <family val="2"/>
      </rPr>
      <t>Se sì,</t>
    </r>
    <r>
      <rPr>
        <b/>
        <sz val="11"/>
        <color theme="1"/>
        <rFont val="Arial"/>
        <family val="2"/>
      </rPr>
      <t xml:space="preserve"> iniziative di welfare:</t>
    </r>
  </si>
  <si>
    <t>in % imprese con welfare</t>
  </si>
  <si>
    <t>in % imprese che indicano almeno una opz welfare</t>
  </si>
  <si>
    <t>in % lav. nelle imprese che indicano almeno una opz welfare</t>
  </si>
  <si>
    <t>Tra le imprese che hanno indicato il valore dei buoni pasto:</t>
  </si>
  <si>
    <t>% imprese</t>
  </si>
  <si>
    <t>% lavoratori</t>
  </si>
  <si>
    <t>valore medio del buono</t>
  </si>
  <si>
    <t>-&gt;</t>
  </si>
  <si>
    <t>Educazione, istruzione, ricreazione, assistenza sociale e sanitaria o culto</t>
  </si>
  <si>
    <t xml:space="preserve"> (su dipendenti tot. fine 2025)</t>
  </si>
  <si>
    <t>Educazione, istruzione, ricreazione e borse di studio per familiari</t>
  </si>
  <si>
    <t>non indica valore</t>
  </si>
  <si>
    <t>Altri fringe (autovetture; fabbricati in locazione, uso, comodato; prestiti)</t>
  </si>
  <si>
    <r>
      <t>F.4</t>
    </r>
    <r>
      <rPr>
        <i/>
        <sz val="11"/>
        <rFont val="Arial"/>
        <family val="2"/>
      </rPr>
      <t xml:space="preserve"> (se sì in F3) </t>
    </r>
    <r>
      <rPr>
        <b/>
        <sz val="11"/>
        <rFont val="Arial"/>
        <family val="2"/>
      </rPr>
      <t>Fonti del welfare erogato in azienda</t>
    </r>
  </si>
  <si>
    <t>in % imprese che indicano almeno una opz fonte</t>
  </si>
  <si>
    <t>Erogazione diretta dell'azienda per CCNL</t>
  </si>
  <si>
    <t>Erogazione diretta dell'azienda per CONTRATTO AZIENDALE</t>
  </si>
  <si>
    <t>Erogazione diretta UNILATERALE dell'azienda</t>
  </si>
  <si>
    <t>---&gt; F.6</t>
  </si>
  <si>
    <t>F.5 Conversione del premio in welfare nel 2025</t>
  </si>
  <si>
    <t>tra quelle che hanno erogato premi variabili nel 2025, c'è stato almeno un lavoratore che ha convertito il premio nel</t>
  </si>
  <si>
    <t>delle imprese e, in queste:</t>
  </si>
  <si>
    <t>↓↓↓</t>
  </si>
  <si>
    <t>% lavoratori che hanno convertito</t>
  </si>
  <si>
    <t>% del premio mediamente convertita in welfare</t>
  </si>
  <si>
    <t>(numero dip.)</t>
  </si>
  <si>
    <t>Operai / Impiegati / Intermedi</t>
  </si>
  <si>
    <r>
      <t xml:space="preserve">F.6 Valore del credito welfare attribuito </t>
    </r>
    <r>
      <rPr>
        <b/>
        <u/>
        <sz val="11"/>
        <rFont val="Arial"/>
        <family val="2"/>
      </rPr>
      <t>per decisione unilaterale dell'azienda</t>
    </r>
    <r>
      <rPr>
        <b/>
        <sz val="11"/>
        <rFont val="Arial"/>
        <family val="2"/>
      </rPr>
      <t xml:space="preserve"> nel 2025 a ciascun dipendente</t>
    </r>
  </si>
  <si>
    <t>importo</t>
  </si>
  <si>
    <t>numero dip.</t>
  </si>
  <si>
    <t>* Medie ponderate per categoria calcolate su dipendenti TEMPO PIENO E INDETERMINATO (usa valore welfare per categoria quando indicato distintamente, oppure media complessiva)</t>
  </si>
  <si>
    <t>Nord-Ovest</t>
  </si>
  <si>
    <t>Nord-Est</t>
  </si>
  <si>
    <t>Centro-Sud-Isole</t>
  </si>
  <si>
    <t>1-15 dip.</t>
  </si>
  <si>
    <t>16-99 dip.</t>
  </si>
  <si>
    <t>100+ dip.</t>
  </si>
  <si>
    <t>(Scegliere CCNL principale)</t>
  </si>
  <si>
    <t>Comparto di appartenenza</t>
  </si>
  <si>
    <t>Macrosettore</t>
  </si>
  <si>
    <t>100 - Alimentare</t>
  </si>
  <si>
    <t>102 - Pesca marittima</t>
  </si>
  <si>
    <t>300 - Tessile</t>
  </si>
  <si>
    <t>302 - Calzaturiero</t>
  </si>
  <si>
    <t>303 - Pelletteria</t>
  </si>
  <si>
    <t>601 - Chimico-Farmaceutico</t>
  </si>
  <si>
    <t>610 - Ceramica-Abrasivi</t>
  </si>
  <si>
    <t>611 - Gomma-Plastica</t>
  </si>
  <si>
    <t>200 - Metalmeccanico</t>
  </si>
  <si>
    <t>204 - Orafi</t>
  </si>
  <si>
    <t>304 - Penne</t>
  </si>
  <si>
    <t>306 - Ombrelli</t>
  </si>
  <si>
    <t>307 - Giocattoli</t>
  </si>
  <si>
    <t>308 - Occhiali</t>
  </si>
  <si>
    <t>309 - Retifici</t>
  </si>
  <si>
    <t>310 - Lavanderie</t>
  </si>
  <si>
    <t>401 - Legno</t>
  </si>
  <si>
    <t>402 - Cemento</t>
  </si>
  <si>
    <t>403 - Laterizi</t>
  </si>
  <si>
    <t>501 - Carta</t>
  </si>
  <si>
    <t>502 - Grafico</t>
  </si>
  <si>
    <t>505 - Videofonografici</t>
  </si>
  <si>
    <t>603 - Oleario</t>
  </si>
  <si>
    <t>604 - Conciario</t>
  </si>
  <si>
    <t>607 - Coibentazioni t.a.</t>
  </si>
  <si>
    <t>608 - Vetro</t>
  </si>
  <si>
    <t>609 - Lampade</t>
  </si>
  <si>
    <t>900 - Minerario</t>
  </si>
  <si>
    <t>800 - Lapidei</t>
  </si>
  <si>
    <t>1000 - Petrolio-Energia</t>
  </si>
  <si>
    <t>1100 - Gas-Acqua</t>
  </si>
  <si>
    <t>1300 - Settore elettrico</t>
  </si>
  <si>
    <t>700 - Edilizia</t>
  </si>
  <si>
    <t>3030 - Commercio</t>
  </si>
  <si>
    <t>1400 - Autotrasporto</t>
  </si>
  <si>
    <t>1500 - Autolinee</t>
  </si>
  <si>
    <t>1510 - Trasporti fune</t>
  </si>
  <si>
    <t>1520 - Trasporti aerei</t>
  </si>
  <si>
    <t>1530 - Naviglio maggiore</t>
  </si>
  <si>
    <t>1540 - Soccorso stradale</t>
  </si>
  <si>
    <t>1550 - Naviglio minore</t>
  </si>
  <si>
    <t>1560 - Rimorchiatori</t>
  </si>
  <si>
    <t>1570 - Crociere</t>
  </si>
  <si>
    <t>1580 - Aliscafi</t>
  </si>
  <si>
    <t>1581 - Capitani di lungo corso al comando e capitani di macchina alla direzione</t>
  </si>
  <si>
    <t>1582 - Società e aziende di navigazione</t>
  </si>
  <si>
    <t>1583 - Navi locate a scafo nudo e ad armatore straniero</t>
  </si>
  <si>
    <t>1584 - Mezzi navali speciali</t>
  </si>
  <si>
    <t>1585 - Comandanti mezzi navali speciali</t>
  </si>
  <si>
    <t>1586 - Unità di diporto destinate a scopi commerciali</t>
  </si>
  <si>
    <t>1590 - Servizi elicott.</t>
  </si>
  <si>
    <t>1600 - Servizi trasporto</t>
  </si>
  <si>
    <t>1700 - Servizi postali</t>
  </si>
  <si>
    <t>1800 - Area porti</t>
  </si>
  <si>
    <t>2010 - Autoferrotranvieri</t>
  </si>
  <si>
    <t>2020 - Ferrovie</t>
  </si>
  <si>
    <t>2100 - Recapito telegr.</t>
  </si>
  <si>
    <t>2200 - Pompe funebri</t>
  </si>
  <si>
    <t>2300 - Autonoleggio</t>
  </si>
  <si>
    <t>2400 - Autostrade conces.</t>
  </si>
  <si>
    <t>2950 - Telecomunicazioni</t>
  </si>
  <si>
    <t>504 - Troupes cinemat.</t>
  </si>
  <si>
    <t>506 - Aereofotogrammet.</t>
  </si>
  <si>
    <t>507 - Fotolaboratori</t>
  </si>
  <si>
    <t>508 - Emittenti TV</t>
  </si>
  <si>
    <t>509 - Produz. Cinematog.</t>
  </si>
  <si>
    <t>510 - Teatri priv.</t>
  </si>
  <si>
    <t>511 - Cinema</t>
  </si>
  <si>
    <t>512 - Enti autonomi lirici</t>
  </si>
  <si>
    <t>513 - Teatri pubb.</t>
  </si>
  <si>
    <t>514 - Doppiaggio</t>
  </si>
  <si>
    <t>515 - Generici e comparse cinematografici dipendenti da case di produzione</t>
  </si>
  <si>
    <t>2500 - Servizi di pulizia</t>
  </si>
  <si>
    <t>2600 - Servizi NU</t>
  </si>
  <si>
    <t>2650 - Interinale</t>
  </si>
  <si>
    <t>2660 - Dipendenti da agenti immobiliari mandatari professionali a titolo oneroso e mediatori creditizi</t>
  </si>
  <si>
    <t>2700 - Magaz. Generali</t>
  </si>
  <si>
    <t>2800 - Termale</t>
  </si>
  <si>
    <t>2850 - Industria turistica</t>
  </si>
  <si>
    <t>3000 - Ospedali privati (personale non medico)</t>
  </si>
  <si>
    <t>3001 - Ospedali privati (personale medico)</t>
  </si>
  <si>
    <t>3010 - Assicurazioni</t>
  </si>
  <si>
    <t>3020 - Bancario</t>
  </si>
  <si>
    <t>3040 - Studi prof.</t>
  </si>
  <si>
    <t>3050 - Catene alberghiere</t>
  </si>
  <si>
    <t>3060 - Piloti collaudatori e sperimentatori e di produzione di aziende di costruzioni aerospaziali</t>
  </si>
  <si>
    <t>3100 - Altro</t>
  </si>
  <si>
    <t>(Scegliere Provincia)</t>
  </si>
  <si>
    <t>Denominazione regione</t>
  </si>
  <si>
    <t>Ripartizione geografica</t>
  </si>
  <si>
    <t>AG - Agrigento</t>
  </si>
  <si>
    <t>ISOLE</t>
  </si>
  <si>
    <t>AL - Alessandria</t>
  </si>
  <si>
    <t>AN - Ancona</t>
  </si>
  <si>
    <t>CENTRO</t>
  </si>
  <si>
    <t>AO - Valle d'Aosta</t>
  </si>
  <si>
    <t>AP - Ascoli Piceno</t>
  </si>
  <si>
    <t>AQ - L'Aquila</t>
  </si>
  <si>
    <t>SUD</t>
  </si>
  <si>
    <t>AR - Arezzo</t>
  </si>
  <si>
    <t>AT - Asti</t>
  </si>
  <si>
    <t>AV - Avellino</t>
  </si>
  <si>
    <t>BA - Bari</t>
  </si>
  <si>
    <t>BG - Bergamo</t>
  </si>
  <si>
    <t>BI - Biella</t>
  </si>
  <si>
    <t>BL - Belluno</t>
  </si>
  <si>
    <t>BN - Benevento</t>
  </si>
  <si>
    <t>BO - Bologna</t>
  </si>
  <si>
    <t>BR - Brindisi</t>
  </si>
  <si>
    <t>BS - Brescia</t>
  </si>
  <si>
    <t>BT - Barletta-Andria-Trani</t>
  </si>
  <si>
    <t>BZ - Bolzano</t>
  </si>
  <si>
    <t>CA - Cagliari</t>
  </si>
  <si>
    <t>CB - Campobasso</t>
  </si>
  <si>
    <t>CE - Caserta</t>
  </si>
  <si>
    <t>CH - Chieti</t>
  </si>
  <si>
    <t>CL - Caltanissetta</t>
  </si>
  <si>
    <t>CN - Cuneo</t>
  </si>
  <si>
    <t>CO - Como</t>
  </si>
  <si>
    <t>CR - Cremona</t>
  </si>
  <si>
    <t>CS - Cosenza</t>
  </si>
  <si>
    <t>CT - Catania</t>
  </si>
  <si>
    <t>CZ - Catanzaro</t>
  </si>
  <si>
    <t>EN - Enna</t>
  </si>
  <si>
    <t>FC - Forlì-Cesena</t>
  </si>
  <si>
    <t>FE - Ferrara</t>
  </si>
  <si>
    <t>FG - Foggia</t>
  </si>
  <si>
    <t>FI - Firenze</t>
  </si>
  <si>
    <t>FM - Fermo</t>
  </si>
  <si>
    <t>FR - Frosinone</t>
  </si>
  <si>
    <t>GE - Genova</t>
  </si>
  <si>
    <t>GO - Gorizia</t>
  </si>
  <si>
    <t>GR - Grosseto</t>
  </si>
  <si>
    <t>IM - Imperia</t>
  </si>
  <si>
    <t>IS - Isernia</t>
  </si>
  <si>
    <t>KR - Crotone</t>
  </si>
  <si>
    <t>LC - Lecco</t>
  </si>
  <si>
    <t>LE - Lecce</t>
  </si>
  <si>
    <t>LI - Livorno</t>
  </si>
  <si>
    <t>LO - Lodi</t>
  </si>
  <si>
    <t>LT - Latina</t>
  </si>
  <si>
    <t>LU - Lucca</t>
  </si>
  <si>
    <t>MB - Monza e della Brianza</t>
  </si>
  <si>
    <t>MC - Macerata</t>
  </si>
  <si>
    <t>ME - Messina</t>
  </si>
  <si>
    <t>MI - Milano</t>
  </si>
  <si>
    <t>MN - Mantova</t>
  </si>
  <si>
    <t>MO - Modena</t>
  </si>
  <si>
    <t>MS - Massa-Carrara</t>
  </si>
  <si>
    <t>MT - Matera</t>
  </si>
  <si>
    <t>NA - Napoli</t>
  </si>
  <si>
    <t>NO - Novara</t>
  </si>
  <si>
    <t>NU - Nuoro</t>
  </si>
  <si>
    <t>OR - Oristano</t>
  </si>
  <si>
    <t>PA - Palermo</t>
  </si>
  <si>
    <t>PC - Piacenza</t>
  </si>
  <si>
    <t>PD - Padova</t>
  </si>
  <si>
    <t>PE - Pescara</t>
  </si>
  <si>
    <t>PG - Perugia</t>
  </si>
  <si>
    <t>PI - Pisa</t>
  </si>
  <si>
    <t>PN - Pordenone</t>
  </si>
  <si>
    <t>PO - Prato</t>
  </si>
  <si>
    <t>PR - Parma</t>
  </si>
  <si>
    <t>PT - Pistoia</t>
  </si>
  <si>
    <t>PU - Pesaro e Urbino</t>
  </si>
  <si>
    <t>PV - Pavia</t>
  </si>
  <si>
    <t>PZ - Potenza</t>
  </si>
  <si>
    <t>RA - Ravenna</t>
  </si>
  <si>
    <t>RC - Reggio di Calabria</t>
  </si>
  <si>
    <t>RE - Reggio nell'Emilia</t>
  </si>
  <si>
    <t>RG - Ragusa</t>
  </si>
  <si>
    <t>RI - Rieti</t>
  </si>
  <si>
    <t>RM - Roma</t>
  </si>
  <si>
    <t>RN - Rimini</t>
  </si>
  <si>
    <t>RO - Rovigo</t>
  </si>
  <si>
    <t>SA - Salerno</t>
  </si>
  <si>
    <t>SI - Siena</t>
  </si>
  <si>
    <t>SO - Sondrio</t>
  </si>
  <si>
    <t>SP - La Spezia</t>
  </si>
  <si>
    <t>SR - Siracusa</t>
  </si>
  <si>
    <t>SS - Sassari</t>
  </si>
  <si>
    <t>SU - Sud Sardegna</t>
  </si>
  <si>
    <t>SV - Savona</t>
  </si>
  <si>
    <t>TA - Taranto</t>
  </si>
  <si>
    <t>TE - Teramo</t>
  </si>
  <si>
    <t>TN - Trento</t>
  </si>
  <si>
    <t>TO - Torino</t>
  </si>
  <si>
    <t>TP - Trapani</t>
  </si>
  <si>
    <t>TR - Terni</t>
  </si>
  <si>
    <t>TS - Trieste</t>
  </si>
  <si>
    <t>TV - Treviso</t>
  </si>
  <si>
    <t>UD - Udine</t>
  </si>
  <si>
    <t>VA - Varese</t>
  </si>
  <si>
    <t>VB - Verbano-Cusio-Ossola</t>
  </si>
  <si>
    <t>VC - Vercelli</t>
  </si>
  <si>
    <t>VE - Venezia</t>
  </si>
  <si>
    <t>VI - Vicenza</t>
  </si>
  <si>
    <t>VR - Verona</t>
  </si>
  <si>
    <t>VT - Viterbo</t>
  </si>
  <si>
    <t>VV - Vibo Valentia</t>
  </si>
  <si>
    <t>Riga</t>
  </si>
  <si>
    <t>Descrizione</t>
  </si>
  <si>
    <t>Codice Ateco 2007</t>
  </si>
  <si>
    <t>Divisione Ateco</t>
  </si>
  <si>
    <t>Macrosettore Ateco</t>
  </si>
  <si>
    <t>(Scegliere Ateco principale)</t>
  </si>
  <si>
    <t>ND</t>
  </si>
  <si>
    <t>01 - Produzioni vegetali e animali, caccia e servizi connessi</t>
  </si>
  <si>
    <t>Produzioni vegetali e animali, caccia e servizi connessi</t>
  </si>
  <si>
    <t>Agricoltura, silvicoltura e pesca</t>
  </si>
  <si>
    <t>02 - Silvicoltura e utilizzo di aree forestali</t>
  </si>
  <si>
    <t>Silvicoltura e utilizzo di aree forestali</t>
  </si>
  <si>
    <t>03 - Pesca e acquacoltura</t>
  </si>
  <si>
    <t>Pesca e acquacoltura</t>
  </si>
  <si>
    <t>05 - Estrazione di carbone e lignite</t>
  </si>
  <si>
    <t>Estrazione di carbone e lignite</t>
  </si>
  <si>
    <t>Attività estrattive</t>
  </si>
  <si>
    <t>06 - Estrazione di petrolio greggio e gas naturale</t>
  </si>
  <si>
    <t>Estrazione di petrolio greggio e gas naturale</t>
  </si>
  <si>
    <t>07 - Estrazione di minerali metalliferi</t>
  </si>
  <si>
    <t>Estrazione di minerali metalliferi</t>
  </si>
  <si>
    <t>08 - Altre attività estrattive</t>
  </si>
  <si>
    <t>Altre attività estrattive</t>
  </si>
  <si>
    <t>09 - Attività dei servizi di supporto all'estrazione</t>
  </si>
  <si>
    <t>Attività dei servizi di supporto all'estrazione</t>
  </si>
  <si>
    <t>10 - Produzione di prodotti alimentari</t>
  </si>
  <si>
    <t>Produzione di prodotti alimentari</t>
  </si>
  <si>
    <t>Attività manifatturiere</t>
  </si>
  <si>
    <t>11 - Produzione di bevande</t>
  </si>
  <si>
    <t>Produzione di bevande</t>
  </si>
  <si>
    <t>12 - Produzione di prodotti del tabacco</t>
  </si>
  <si>
    <t>Produzione di prodotti del tabacco</t>
  </si>
  <si>
    <t>13 - Fabbricazione di tessili</t>
  </si>
  <si>
    <t>Fabbricazione di tessili</t>
  </si>
  <si>
    <t>14 - Fabbricazione di articoli di abbigliamento</t>
  </si>
  <si>
    <t>Fabbricazione di articoli di abbigliamento</t>
  </si>
  <si>
    <t>15 - Fabbricazione di pelli e cuoi e articoli in pelle e simili di altri materiali</t>
  </si>
  <si>
    <t>Fabbricazione di pelli e cuoi e articoli in pelle e simili di altri materiali</t>
  </si>
  <si>
    <t>16 - Produzione e lavorazione del legno e dei prodotti a base di legno e sughero, esclusi i mobili; fabbricazione di articoli in paglia e materiale da intreccio</t>
  </si>
  <si>
    <t>Produzione e lavorazione del legno e dei prodotti a base di legno e sughero, esclusi i mobili; fabbricazione di articoli in paglia e materiale da intreccio</t>
  </si>
  <si>
    <t>17 - Fabbricazione di carta e di prodotti di carta</t>
  </si>
  <si>
    <t>Fabbricazione di carta e di prodotti di carta</t>
  </si>
  <si>
    <t>18 - Stampa e riproduzione di supporti registrati</t>
  </si>
  <si>
    <t>Stampa e riproduzione di supporti registrati</t>
  </si>
  <si>
    <t>19 - Fabbricazione di coke e prodotti derivanti dalla raffinazione del petrolio</t>
  </si>
  <si>
    <t>Fabbricazione di coke e prodotti derivanti dalla raffinazione del petrolio</t>
  </si>
  <si>
    <t>20 - Fabbricazione di prodotti chimici</t>
  </si>
  <si>
    <t>Fabbricazione di prodotti chimici</t>
  </si>
  <si>
    <t>21 - Fabbricazione di prodotti farmaceutici di base e di preparati farmaceutici</t>
  </si>
  <si>
    <t>Fabbricazione di prodotti farmaceutici di base e di preparati farmaceutici</t>
  </si>
  <si>
    <t>22 - Fabbricazione di prodotti in gomma e in materie plastiche</t>
  </si>
  <si>
    <t>Fabbricazione di prodotti in gomma e in materie plastiche</t>
  </si>
  <si>
    <t>23 - Fabbricazione di altri prodotti della lavorazione di minerali non metalliferi</t>
  </si>
  <si>
    <t>Fabbricazione di altri prodotti della lavorazione di minerali non metalliferi</t>
  </si>
  <si>
    <t>24 - Fabbricazione di metalli di base</t>
  </si>
  <si>
    <t>Fabbricazione di metalli di base</t>
  </si>
  <si>
    <t>25 - Fabbricazione di prodotti in metallo, esclusi macchinari e attrezzature</t>
  </si>
  <si>
    <t>Fabbricazione di prodotti in metallo, esclusi macchinari e attrezzature</t>
  </si>
  <si>
    <t>26 - Fabbricazione di computer e prodotti di elettronica e ottica</t>
  </si>
  <si>
    <t>Fabbricazione di computer e prodotti di elettronica e ottica</t>
  </si>
  <si>
    <t>27 - Fabbricazione di apparecchiature elettriche</t>
  </si>
  <si>
    <t>Fabbricazione di apparecchiature elettriche</t>
  </si>
  <si>
    <t>28 - Fabbricazione di macchinari e apparecchiature n.c.a.</t>
  </si>
  <si>
    <t>Fabbricazione di macchinari e apparecchiature n.c.a.</t>
  </si>
  <si>
    <t>29 - Fabbricazione di autoveicoli, rimorchi e semirimorchi</t>
  </si>
  <si>
    <t>Fabbricazione di autoveicoli, rimorchi e semirimorchi</t>
  </si>
  <si>
    <t>30 - Fabbricazione di altri mezzi di trasporto</t>
  </si>
  <si>
    <t>Fabbricazione di altri mezzi di trasporto</t>
  </si>
  <si>
    <t>31 - Fabbricazione di mobili</t>
  </si>
  <si>
    <t>Fabbricazione di mobili</t>
  </si>
  <si>
    <t>32 - Altre attività manifatturiere</t>
  </si>
  <si>
    <t>Altre attività manifatturiere</t>
  </si>
  <si>
    <t>33 - Riparazione, manutenzione e installazione di macchine e apparecchiature</t>
  </si>
  <si>
    <t>Riparazione, manutenzione e installazione di macchine e apparecchiature</t>
  </si>
  <si>
    <t>35 - Fornitura di energia elettrica, gas, vapore e aria condizionata</t>
  </si>
  <si>
    <t>Fornitura di energia elettrica, gas, vapore e aria condizionata</t>
  </si>
  <si>
    <t>36 - Raccolta, trattamento e fornitura di acqua</t>
  </si>
  <si>
    <t>Raccolta, trattamento e fornitura di acqua</t>
  </si>
  <si>
    <t>Fornitura di acqua; gestione reti fogniarie, attività di trattamento dei rifiuti e risanamento</t>
  </si>
  <si>
    <t>37 - Gestione delle reti fognarie</t>
  </si>
  <si>
    <t>Gestione delle reti fognarie</t>
  </si>
  <si>
    <t>38 - Attività di raccolta, recupero e smaltimento dei rifiuti</t>
  </si>
  <si>
    <t>Attività di raccolta, recupero e smaltimento dei rifiuti</t>
  </si>
  <si>
    <t>39 - Attività di risanamento e altri servizi di gestione dei rifiuti</t>
  </si>
  <si>
    <t>Attività di risanamento e altri servizi di gestione dei rifiuti</t>
  </si>
  <si>
    <t>41 - Costruzione di edifici residenziali e non residenziali</t>
  </si>
  <si>
    <t>Costruzione di edifici residenziali e non residenziali</t>
  </si>
  <si>
    <t>42 - Ingegneria civile</t>
  </si>
  <si>
    <t>Ingegneria civile</t>
  </si>
  <si>
    <t>43 - Lavori di costruzione specializzati</t>
  </si>
  <si>
    <t>Lavori di costruzione specializzati</t>
  </si>
  <si>
    <t>46 - Commercio all'ingrosso</t>
  </si>
  <si>
    <t>Commercio all'ingrosso</t>
  </si>
  <si>
    <t>Commercio all'ingrosso e al dettaglio</t>
  </si>
  <si>
    <t>47 - Commercio al dettaglio</t>
  </si>
  <si>
    <t>Commercio al dettaglio</t>
  </si>
  <si>
    <t>49 - Trasporto terrestre e trasporto mediante condotte</t>
  </si>
  <si>
    <t>Trasporto terrestre e trasporto mediante condotte</t>
  </si>
  <si>
    <t>Trasporto e magazzinaggio</t>
  </si>
  <si>
    <t>50 - Trasporto marittimo e per vie d'acqua interne</t>
  </si>
  <si>
    <t>Trasporto marittimo e per vie d'acqua interne</t>
  </si>
  <si>
    <t>51 - Trasporto aereo</t>
  </si>
  <si>
    <t>Trasporto aereo</t>
  </si>
  <si>
    <t>52 - Magazzinaggio, deposito e attività di supporto ai trasporti</t>
  </si>
  <si>
    <t>Magazzinaggio, deposito e attività di supporto ai trasporti</t>
  </si>
  <si>
    <t>53 - Attività postali e di corriere</t>
  </si>
  <si>
    <t>Attività postali e di corriere</t>
  </si>
  <si>
    <t>55 - Servizi di alloggio</t>
  </si>
  <si>
    <t>Servizi di alloggio</t>
  </si>
  <si>
    <t>Attività dei servizi di alloggio e di ristorazione</t>
  </si>
  <si>
    <t>56 - Attività di servizi di ristorazione</t>
  </si>
  <si>
    <t>Attività di servizi di ristorazione</t>
  </si>
  <si>
    <t>58 - Attività editoriali</t>
  </si>
  <si>
    <t>Attività editoriali</t>
  </si>
  <si>
    <t>Attività editoriali, trasmissioni radiofoniche e produzione e distribuzione di contenuti</t>
  </si>
  <si>
    <t>59 - Attività di produzione, post-produzione e distribuzione cinematografica, di video e programmi televisivi, di registrazioni musicali e sonore</t>
  </si>
  <si>
    <t>Attività di produzione, post-produzione e distribuzione cinematografica, di video e programmi televisivi, di registrazioni musicali e sonore</t>
  </si>
  <si>
    <t>60 - Attività di programmazione, trasmissione, agenzie di stampa e altre attività di distribuzione di contenuti</t>
  </si>
  <si>
    <t>Attività di programmazione, trasmissione, agenzie di stampa e altre attività di distribuzione di contenuti</t>
  </si>
  <si>
    <t>61 - Telecomunicazioni</t>
  </si>
  <si>
    <t>Telecomunicazioni, programmazione e consulenza informativa, infrastrutture informatihe e altre attività dei servizi di informazione</t>
  </si>
  <si>
    <t>62 - Attività di programmazione, consulenza informatica e attività connesse</t>
  </si>
  <si>
    <t>Attività di programmazione, consulenza informatica e attività connesse</t>
  </si>
  <si>
    <t>63 - Infrastrutture informatiche, elaborazione dati, hosting e altri servizi di informazione</t>
  </si>
  <si>
    <t>Infrastrutture informatiche, elaborazione dati, hosting e altri servizi di informazione</t>
  </si>
  <si>
    <t>64 - Attività dei servizi finanziari, escluse le assicurazioni e i fondi pensione</t>
  </si>
  <si>
    <t>Attività dei servizi finanziari, escluse le assicurazioni e i fondi pensione</t>
  </si>
  <si>
    <t>Attività finanziarie e assicurative</t>
  </si>
  <si>
    <t>65 - Assicurazioni, riassicurazioni e fondi pensione, escluse le assicurazioni sociali obbligatorie</t>
  </si>
  <si>
    <t>Assicurazioni, riassicurazioni e fondi pensione, escluse le assicurazioni sociali obbligatorie</t>
  </si>
  <si>
    <t>66 - Attività ausiliarie dei servizi finanziari e delle attività assicurative</t>
  </si>
  <si>
    <t>Attività ausiliarie dei servizi finanziari e delle attività assicurative</t>
  </si>
  <si>
    <t>68 - Attività immobiliari</t>
  </si>
  <si>
    <t>Attività immobiliari</t>
  </si>
  <si>
    <t>69 - Attività legali e di contabilità</t>
  </si>
  <si>
    <t>Attività legali e di contabilità</t>
  </si>
  <si>
    <t>70 - Attività di sedi centrali e consulenza gestionale</t>
  </si>
  <si>
    <t>Attività di sedi centrali e consulenza gestionale</t>
  </si>
  <si>
    <t>Attività professionali, scientifiche e tecniche</t>
  </si>
  <si>
    <t>71 - Attività di architettura e ingegneria; collaudi e analisi tecniche</t>
  </si>
  <si>
    <t>Attività di architettura e ingegneria; collaudi e analisi tecniche</t>
  </si>
  <si>
    <t>72 - Ricerca scientifica e sviluppo</t>
  </si>
  <si>
    <t>Ricerca scientifica e sviluppo</t>
  </si>
  <si>
    <t>73 - Attività di pubblicità, ricerche di mercato e pubbliche relazioni</t>
  </si>
  <si>
    <t>Attività di pubblicità, ricerche di mercato e pubbliche relazioni</t>
  </si>
  <si>
    <t>74 - Altre attività professionali, scientifiche e tecniche</t>
  </si>
  <si>
    <t>Altre attività professionali, scientifiche e tecniche</t>
  </si>
  <si>
    <t>75 - Servizi veterinari</t>
  </si>
  <si>
    <t>Servizi veterinari</t>
  </si>
  <si>
    <t>77 - Attività di noleggio e leasing operativo</t>
  </si>
  <si>
    <t>Attività di noleggio e leasing operativo</t>
  </si>
  <si>
    <t>Attività amministrative e di servizi di supporto</t>
  </si>
  <si>
    <t>78 - Attività di ricerca, selezione, fornitura di risorse umane</t>
  </si>
  <si>
    <t>Attività di ricerca, selezione, fornitura di risorse umane</t>
  </si>
  <si>
    <t>79 - Attività di agenzie di viaggio, tour operator e altri servizi di prenotazione e attività connesse</t>
  </si>
  <si>
    <t>Attività di agenzie di viaggio, tour operator e altri servizi di prenotazione e attività connesse</t>
  </si>
  <si>
    <t>80 - Attività di investigazione e vigilanza</t>
  </si>
  <si>
    <t>Attività di investigazione e vigilanza</t>
  </si>
  <si>
    <t>81 - Attività di servizi per edifici e per la cura del paesaggio</t>
  </si>
  <si>
    <t>Attività di servizi per edifici e per la cura del paesaggio</t>
  </si>
  <si>
    <t>82 - Attività amministrative, di supporto per le funzioni di ufficio e altri servizi di supporto alle imprese</t>
  </si>
  <si>
    <t>Attività amministrative, di supporto per le funzioni di ufficio e altri servizi di supporto alle imprese</t>
  </si>
  <si>
    <t>84 - Amministrazione pubblica e difesa; assicurazione sociale obbligatoria</t>
  </si>
  <si>
    <t>Amministrazione pubblica e difesa; assicurazione sociale obbligatoria</t>
  </si>
  <si>
    <t>85 - Istruzione e formazione</t>
  </si>
  <si>
    <t>Istruzione e formazione</t>
  </si>
  <si>
    <t>86 - Attività per la salute umana</t>
  </si>
  <si>
    <t>Attività per la salute umana</t>
  </si>
  <si>
    <t>Attività per la salute umana e di assistenza sociale</t>
  </si>
  <si>
    <t>87 - Attività di assistenza residenziale</t>
  </si>
  <si>
    <t>Attività di assistenza residenziale</t>
  </si>
  <si>
    <t>88 - Attività di assistenza sociale non residenziale</t>
  </si>
  <si>
    <t>Attività di assistenza sociale non residenziale</t>
  </si>
  <si>
    <t>90 - Attività di creazione artistica e rappresentazioni artistiche</t>
  </si>
  <si>
    <t>Attività di creazione artistica e rappresentazioni artistiche</t>
  </si>
  <si>
    <t>Attività artistiche, sportive  e di divertimento</t>
  </si>
  <si>
    <t>91 - Attività di biblioteche, archivi, musei e altre attività culturali</t>
  </si>
  <si>
    <t>Attività di biblioteche, archivi, musei e altre attività culturali</t>
  </si>
  <si>
    <t>92 - Attività di scommesse, lotterie e altri giochi d'azzardo</t>
  </si>
  <si>
    <t>Attività di scommesse, lotterie e altri giochi d'azzardo</t>
  </si>
  <si>
    <t>93 - Attività sportive, di intrattenimento e divertimento</t>
  </si>
  <si>
    <t>Attività sportive, di intrattenimento e divertimento</t>
  </si>
  <si>
    <t>94 - Attività delle organizzazioni associative</t>
  </si>
  <si>
    <t>Attività delle organizzazioni associative</t>
  </si>
  <si>
    <t>Altre attività di servizi</t>
  </si>
  <si>
    <t>95 - Riparazione e manutenzione di computer, beni per uso personale e per la casa, autoveicoli e motocicli</t>
  </si>
  <si>
    <t>Riparazione e manutenzione di computer, beni per uso personale e per la casa, autoveicoli e motocicli</t>
  </si>
  <si>
    <t>96 - Attività di servizi alla persona</t>
  </si>
  <si>
    <t>Attività di servizi alla persona</t>
  </si>
  <si>
    <t>97 - Attività di famiglie e convivenze come datori di lavoro per personale domestico</t>
  </si>
  <si>
    <t>Attività di famiglie e convivenze come datori di lavoro per personale domestico</t>
  </si>
  <si>
    <t>98 - Produzione di beni e di servizi indifferenziati per uso proprio da parte di famiglie e convivenze</t>
  </si>
  <si>
    <t>Produzione di beni e di servizi indifferenziati per uso proprio da parte di famiglie e convivenze</t>
  </si>
  <si>
    <t>99 - Attività di organizzazioni e organismi extraterritoriali</t>
  </si>
  <si>
    <t>Attività di organizzazioni e organismi extraterritoriali</t>
  </si>
  <si>
    <t>V</t>
  </si>
  <si>
    <t>01</t>
  </si>
  <si>
    <t>01.11.10 - Coltivazione di cereali (escluso il riso)</t>
  </si>
  <si>
    <t>01.1</t>
  </si>
  <si>
    <t>Coltivazione di colture agricole non permanenti</t>
  </si>
  <si>
    <t>01.11.20 - Coltivazione di semi oleosi</t>
  </si>
  <si>
    <t>01.11</t>
  </si>
  <si>
    <t>Coltivazione di cereali, legumi da granella e semi oleosi, escluso il riso</t>
  </si>
  <si>
    <t>01.11.30 - Coltivazione di legumi da granella</t>
  </si>
  <si>
    <t>01.11.0</t>
  </si>
  <si>
    <t>01.11.40 - Coltivazioni miste di cereali, legumi da granella e semi oleosi</t>
  </si>
  <si>
    <t>01.11.00</t>
  </si>
  <si>
    <t>01.12.00 - Coltivazione di riso</t>
  </si>
  <si>
    <t>01.12</t>
  </si>
  <si>
    <t>Coltivazione di riso</t>
  </si>
  <si>
    <t>01.13.10 - Coltivazione di ortaggi (inclusi i meloni) in foglia, a fusto, a frutto, in radici, bulbi e tuberi in piena aria (escluse barbabietola da zucchero e patate)</t>
  </si>
  <si>
    <t>01.12.0</t>
  </si>
  <si>
    <t>01.13.20 - Coltivazione di ortaggi (inclusi i meloni) in foglia, a fusto, a frutto, in radici, bulbi e tuberi in colture protette (escluse barbabietola da zucchero e patate)</t>
  </si>
  <si>
    <t>01.12.00</t>
  </si>
  <si>
    <t>01.13.30 - Coltivazione di barbabietola da zucchero</t>
  </si>
  <si>
    <t>01.13</t>
  </si>
  <si>
    <t>Coltivazione di ortaggi e meloni, radici e tuberi</t>
  </si>
  <si>
    <t>01.13.40 - Coltivazione di patate</t>
  </si>
  <si>
    <t>01.13.1</t>
  </si>
  <si>
    <t>Coltivazione di ortaggi e meloni</t>
  </si>
  <si>
    <t>01.14.00 - Coltivazione di canna da zucchero</t>
  </si>
  <si>
    <t>01.13.11</t>
  </si>
  <si>
    <t>Coltivazione di ortaggi e meloni in piena aria</t>
  </si>
  <si>
    <t>01.15.00 - Coltivazione di tabacco</t>
  </si>
  <si>
    <t>01.13.12</t>
  </si>
  <si>
    <t>Coltivazione di ortaggi e meloni in colture protette fuori suolo</t>
  </si>
  <si>
    <t>01.16.00 - Coltivazione di piante per la preparazione di fibre tessili</t>
  </si>
  <si>
    <t>01.13.13</t>
  </si>
  <si>
    <t>Coltivazione di ortaggi e meloni in altre colture protette, escluse colture fuori suolo</t>
  </si>
  <si>
    <t>01.19.10 - Coltivazione di fiori in piena aria</t>
  </si>
  <si>
    <t>01.13.2</t>
  </si>
  <si>
    <t>Coltivazione di radici, incluse barbabietole da zucchero</t>
  </si>
  <si>
    <t>01.19.20 - Coltivazione di fiori in colture protette</t>
  </si>
  <si>
    <t>01.13.20</t>
  </si>
  <si>
    <t>01.19.90 - Coltivazione di piante da foraggio e di altre colture non permanenti</t>
  </si>
  <si>
    <t>01.13.3</t>
  </si>
  <si>
    <t>Coltivazione di tuberi, incluse patate</t>
  </si>
  <si>
    <t>01.21.00 - Coltivazione di uva</t>
  </si>
  <si>
    <t>01.13.30</t>
  </si>
  <si>
    <t>01.22.00 - Coltivazione di frutta di origine tropicale e subtropicale</t>
  </si>
  <si>
    <t>01.14</t>
  </si>
  <si>
    <t>Coltivazione di canna da zucchero</t>
  </si>
  <si>
    <t>01.23.00 - Coltivazione di agrumi</t>
  </si>
  <si>
    <t>01.14.0</t>
  </si>
  <si>
    <t>01.24.00 - Coltivazione di pomacee e frutta a nocciolo</t>
  </si>
  <si>
    <t>01.14.00</t>
  </si>
  <si>
    <t>01.25.00 - Coltivazione di altri alberi da frutta, frutti di bosco e frutta in guscio</t>
  </si>
  <si>
    <t>01.15</t>
  </si>
  <si>
    <t>Coltivazione di tabacco</t>
  </si>
  <si>
    <t>01.26.00 - Coltivazione di frutti oleosi</t>
  </si>
  <si>
    <t>01.15.0</t>
  </si>
  <si>
    <t>01.27.00 - Coltivazione di piante per la produzione di bevande</t>
  </si>
  <si>
    <t>01.15.00</t>
  </si>
  <si>
    <t>01.28.00 - Coltivazione di spezie, piante aromatiche e farmaceutiche</t>
  </si>
  <si>
    <t>01.16</t>
  </si>
  <si>
    <t>Coltivazione di piante tessili</t>
  </si>
  <si>
    <t>01.29.00 - Coltivazione di altre colture permanenti (inclusi alberi di Natale)</t>
  </si>
  <si>
    <t>01.16.0</t>
  </si>
  <si>
    <t>01.30.00 - Riproduzione delle piante</t>
  </si>
  <si>
    <t>01.16.00</t>
  </si>
  <si>
    <t>01.41.00 - Allevamento di bovini e bufale da latte, produzione di latte crudo</t>
  </si>
  <si>
    <t>01.19</t>
  </si>
  <si>
    <t>Coltivazione di altre colture agricole non permanenti</t>
  </si>
  <si>
    <t>01.42.00 - Allevamento di bovini e bufalini da carne</t>
  </si>
  <si>
    <t>01.19.1</t>
  </si>
  <si>
    <t>Coltivazione di fiori</t>
  </si>
  <si>
    <t>01.43.00 - Allevamento di cavalli e altri equini</t>
  </si>
  <si>
    <t>01.19.11</t>
  </si>
  <si>
    <t>Coltivazione di fiori in piena aria</t>
  </si>
  <si>
    <t>01.44.00 - Allevamento di cammelli e camelidi</t>
  </si>
  <si>
    <t>01.19.12</t>
  </si>
  <si>
    <t>Coltivazione di fiori in colture protette fuori suolo</t>
  </si>
  <si>
    <t>01.45.00 - Allevamento di ovini e caprini</t>
  </si>
  <si>
    <t>01.19.13</t>
  </si>
  <si>
    <t>Coltivazione di fiori in altre colture protette, escluse colture fuori suolo</t>
  </si>
  <si>
    <t>01.46.00 - Allevamento di suini</t>
  </si>
  <si>
    <t>01.19.9</t>
  </si>
  <si>
    <t>Coltivazione di piante da foraggio e di altre colture agricole non permanenti n.c.a.</t>
  </si>
  <si>
    <t>01.47.00 - Allevamento di pollame</t>
  </si>
  <si>
    <t>01.19.90</t>
  </si>
  <si>
    <t>01.49.10 - Allevamento di conigli</t>
  </si>
  <si>
    <t>01.2</t>
  </si>
  <si>
    <t>Coltivazione di colture agricole permanenti</t>
  </si>
  <si>
    <t>01.49.20 - Allevamento di animali da pelliccia</t>
  </si>
  <si>
    <t>01.21</t>
  </si>
  <si>
    <t>Coltivazione di uva</t>
  </si>
  <si>
    <t>01.49.30 - Apicoltura</t>
  </si>
  <si>
    <t>01.21.0</t>
  </si>
  <si>
    <t>01.49.40 - Bachicoltura</t>
  </si>
  <si>
    <t>01.21.00</t>
  </si>
  <si>
    <t>01.49.90 - Allevamento di altri animali nca</t>
  </si>
  <si>
    <t>01.22</t>
  </si>
  <si>
    <t>Coltivazione di frutta di origine tropicale e subtropicale</t>
  </si>
  <si>
    <t>01.50.00 - Coltivazioni agricole associate all'allevamento di animali: attività mista</t>
  </si>
  <si>
    <t>01.22.0</t>
  </si>
  <si>
    <t>01.61.00 - Attività di supporto alla produzione vegetale</t>
  </si>
  <si>
    <t>01.22.00</t>
  </si>
  <si>
    <t>01.62.01 - Attività dei maniscalchi</t>
  </si>
  <si>
    <t>01.23</t>
  </si>
  <si>
    <t>Coltivazione di agrumi</t>
  </si>
  <si>
    <t>01.62.09 - Altre attività di supporto alla produzione animale (esclusi i servizi veterinari)</t>
  </si>
  <si>
    <t>01.23.0</t>
  </si>
  <si>
    <t>01.63.00 - Attività che seguono la raccolta</t>
  </si>
  <si>
    <t>01.23.00</t>
  </si>
  <si>
    <t>01.64.01 - Pulitura e cernita di semi e granaglie</t>
  </si>
  <si>
    <t>01.24</t>
  </si>
  <si>
    <t>Coltivazione di pomacee e frutta a nocciolo</t>
  </si>
  <si>
    <t>01.64.09 - Altre lavorazioni delle sementi per la semina</t>
  </si>
  <si>
    <t>01.24.0</t>
  </si>
  <si>
    <t>01.70.00 - Caccia, cattura di animali e servizi connessi</t>
  </si>
  <si>
    <t>01.24.00</t>
  </si>
  <si>
    <t>02.10.00 - Silvicoltura e altre attività forestali</t>
  </si>
  <si>
    <t>01.25</t>
  </si>
  <si>
    <t>Coltivazione di altri alberi da frutto, frutti di bosco e frutta in guscio</t>
  </si>
  <si>
    <t>02.20.00 - Utilizzo di aree forestali</t>
  </si>
  <si>
    <t>01.25.0</t>
  </si>
  <si>
    <t>02.30.00 - Raccolta di prodotti selvatici non legnosi</t>
  </si>
  <si>
    <t>01.25.00</t>
  </si>
  <si>
    <t>02.40.00 - Servizi di supporto per la silvicoltura</t>
  </si>
  <si>
    <t>01.26</t>
  </si>
  <si>
    <t>Coltivazione di frutti oleosi</t>
  </si>
  <si>
    <t>03.11.00 - Pesca in acque marine e lagunari e servizi connessi</t>
  </si>
  <si>
    <t>01.26.0</t>
  </si>
  <si>
    <t>03.12.00 - Pesca in acque dolci e servizi connessi</t>
  </si>
  <si>
    <t>01.26.00</t>
  </si>
  <si>
    <t>03.21.00 - Acquacoltura in acqua di mare, salmastra o lagunare e servizi connessi</t>
  </si>
  <si>
    <t>01.27</t>
  </si>
  <si>
    <t>Coltivazione di piante per la produzione di bevande</t>
  </si>
  <si>
    <t>03.22.00 - Acquacoltura in acque dolci e servizi connessi</t>
  </si>
  <si>
    <t>01.27.0</t>
  </si>
  <si>
    <t>05.10.00 - Estrazione di antracite e litantrace</t>
  </si>
  <si>
    <t>01.27.00</t>
  </si>
  <si>
    <t>05.20.00 - Estrazione di lignite</t>
  </si>
  <si>
    <t>01.28</t>
  </si>
  <si>
    <t>Coltivazione di spezie, piante aromatiche e farmaceutiche</t>
  </si>
  <si>
    <t>06.10.00 - Estrazione di petrolio greggio</t>
  </si>
  <si>
    <t>01.28.0</t>
  </si>
  <si>
    <t>06.20.00 - Estrazione di gas naturale</t>
  </si>
  <si>
    <t>01.28.00</t>
  </si>
  <si>
    <t>07.10.00 - Estrazione di minerali metalliferi ferrosi</t>
  </si>
  <si>
    <t>01.29</t>
  </si>
  <si>
    <t>Coltivazione di altre colture agricole permanenti</t>
  </si>
  <si>
    <t>07.21.00 - Estrazione di minerali di uranio e di torio</t>
  </si>
  <si>
    <t>01.29.0</t>
  </si>
  <si>
    <t>07.29.00 - Estrazione di altri minerali metalliferi non ferrosi</t>
  </si>
  <si>
    <t>01.29.00</t>
  </si>
  <si>
    <t>08.11.00 - Estrazione di pietre ornamentali e da costruzione, calcare, pietra da gesso, creta e ardesia</t>
  </si>
  <si>
    <t>01.3</t>
  </si>
  <si>
    <t>Riproduzione delle piante</t>
  </si>
  <si>
    <t>08.12.00 - Estrazione di ghiaia, sabbia; estrazione di argille e caolino</t>
  </si>
  <si>
    <t>01.30</t>
  </si>
  <si>
    <t>08.91.00 - Estrazione di minerali per l'industria chimica e per la produzione di fertilizzanti</t>
  </si>
  <si>
    <t>01.30.0</t>
  </si>
  <si>
    <t>08.92.00 - Estrazione di torba</t>
  </si>
  <si>
    <t>01.30.00</t>
  </si>
  <si>
    <t>08.93.00 - Estrazione di sale</t>
  </si>
  <si>
    <t>01.4</t>
  </si>
  <si>
    <t>Allevamento di animali</t>
  </si>
  <si>
    <t>08.99.01 - Estrazione di asfalto e bitume naturale</t>
  </si>
  <si>
    <t>01.41</t>
  </si>
  <si>
    <t>Allevamento di bovini da latte</t>
  </si>
  <si>
    <t>08.99.09 - Estrazione di pomice e di altri minerali nca</t>
  </si>
  <si>
    <t>01.41.0</t>
  </si>
  <si>
    <t>09.10.00 - Attività di supporto all'estrazione di petrolio e di gas naturale</t>
  </si>
  <si>
    <t>01.41.00</t>
  </si>
  <si>
    <t>09.90.01 - Attività di supporto all'estrazione di pietre ornamentali, da costruzione, da gesso, di anidrite, per calce e cementi, di dolomite, di ardesia, di ghiaia e sabbia, di argilla, di caolino, di pomice</t>
  </si>
  <si>
    <t>01.42</t>
  </si>
  <si>
    <t>Allevamento di altri bovini e bufalini</t>
  </si>
  <si>
    <t>09.90.09 - Attività di supporto all'estrazione di altri minerali nca</t>
  </si>
  <si>
    <t>01.42.0</t>
  </si>
  <si>
    <t>10.11.00 - Produzione di carne non di volatili e di prodotti della macellazione (attività dei mattatoi)</t>
  </si>
  <si>
    <t>01.42.00</t>
  </si>
  <si>
    <t>10.12.00 - Produzione di carne di volatili e prodotti della loro macellazione (attività dei mattatoi)</t>
  </si>
  <si>
    <t>01.43</t>
  </si>
  <si>
    <t>Allevamento di cavalli e altri equini</t>
  </si>
  <si>
    <t>10.13.00 - Produzione di prodotti a base di carne (inclusa la carne di volatili)</t>
  </si>
  <si>
    <t>01.43.0</t>
  </si>
  <si>
    <t>10.20.00 - Lavorazione e conservazione di pesce, crostacei e molluschi mediante surgelamento, salatura eccetera</t>
  </si>
  <si>
    <t>01.43.00</t>
  </si>
  <si>
    <t>10.31.00 - Lavorazione e conservazione delle patate</t>
  </si>
  <si>
    <t>01.44</t>
  </si>
  <si>
    <t>Allevamento di cammelli e camelidi</t>
  </si>
  <si>
    <t>10.32.00 - Produzione di succhi di frutta e di ortaggi</t>
  </si>
  <si>
    <t>01.44.0</t>
  </si>
  <si>
    <t>10.39.00 - Lavorazione e conservazione di frutta e di ortaggi (esclusi i succhi di frutta e di ortaggi)</t>
  </si>
  <si>
    <t>01.44.00</t>
  </si>
  <si>
    <t>10.41.10 - Produzione di olio di oliva da olive prevalentemente non di produzione propria</t>
  </si>
  <si>
    <t>01.45</t>
  </si>
  <si>
    <t>Allevamento di ovini e caprini</t>
  </si>
  <si>
    <t>10.41.20 - Produzione di olio raffinato o grezzo da semi oleosi o frutti oleosi prevalentemente non di produzione propria</t>
  </si>
  <si>
    <t>01.45.0</t>
  </si>
  <si>
    <t>10.41.30 - Produzione di oli e grassi animali grezzi o raffinati</t>
  </si>
  <si>
    <t>01.45.00</t>
  </si>
  <si>
    <t>10.42.00 - Produzione di margarina e di grassi commestibili simili</t>
  </si>
  <si>
    <t>01.46</t>
  </si>
  <si>
    <t>Allevamento di suini</t>
  </si>
  <si>
    <t>10.51.10 - Trattamento igienico del latte</t>
  </si>
  <si>
    <t>01.46.0</t>
  </si>
  <si>
    <t>10.51.20 - Produzione dei derivati del latte</t>
  </si>
  <si>
    <t>01.46.00</t>
  </si>
  <si>
    <t>10.52.00 - Produzione di gelati senza vendita diretta al pubblico</t>
  </si>
  <si>
    <t>01.47</t>
  </si>
  <si>
    <t>Allevamento di pollame</t>
  </si>
  <si>
    <t>10.61.10 - Molitura del frumento</t>
  </si>
  <si>
    <t>01.47.0</t>
  </si>
  <si>
    <t>10.61.20 - Molitura di altri cereali</t>
  </si>
  <si>
    <t>01.47.00</t>
  </si>
  <si>
    <t>10.61.30 - Lavorazione del riso</t>
  </si>
  <si>
    <t>01.48</t>
  </si>
  <si>
    <t>Allevamento di altri animali</t>
  </si>
  <si>
    <t>10.61.40 - Altre lavorazioni di semi e granaglie</t>
  </si>
  <si>
    <t>01.48.1</t>
  </si>
  <si>
    <t>Allevamento di conigli</t>
  </si>
  <si>
    <t>10.62.00 - Produzione di amidi e di prodotti amidacei (inclusa produzione di olio di mais)</t>
  </si>
  <si>
    <t>01.48.10</t>
  </si>
  <si>
    <t>10.71.10 - Produzione di prodotti di panetteria freschi</t>
  </si>
  <si>
    <t>01.48.2</t>
  </si>
  <si>
    <t>Allevamento di altri animali da pelliccia</t>
  </si>
  <si>
    <t>10.71.20 - Produzione di pasticceria fresca</t>
  </si>
  <si>
    <t>01.48.20</t>
  </si>
  <si>
    <t>10.72.00 - Produzione di fette biscottate, biscotti; prodotti di pasticceria conservati</t>
  </si>
  <si>
    <t>01.48.3</t>
  </si>
  <si>
    <t>Apicoltura</t>
  </si>
  <si>
    <t>10.73.00 - Produzione di paste alimentari, di cuscus e di prodotti farinacei simili</t>
  </si>
  <si>
    <t>01.48.30</t>
  </si>
  <si>
    <t>10.81.00 - Produzione di zucchero</t>
  </si>
  <si>
    <t>01.48.4</t>
  </si>
  <si>
    <t>Bachicoltura</t>
  </si>
  <si>
    <t>10.82.00 - Produzione di cacao in polvere, cioccolato, caramelle e confetterie</t>
  </si>
  <si>
    <t>01.48.40</t>
  </si>
  <si>
    <t>10.83.01 - Lavorazione del caffè</t>
  </si>
  <si>
    <t>01.48.9</t>
  </si>
  <si>
    <t>Allevamento di altri animali n.c.a.</t>
  </si>
  <si>
    <t>10.83.02 - Lavorazione del tè e di altri preparati per infusi</t>
  </si>
  <si>
    <t>01.48.91</t>
  </si>
  <si>
    <t>Allevamento di insetti</t>
  </si>
  <si>
    <t>10.84.00 - Produzione di condimenti e spezie</t>
  </si>
  <si>
    <t>01.48.99</t>
  </si>
  <si>
    <t>Allevamento di altri animali vari n.c.a.</t>
  </si>
  <si>
    <t>10.85.01 - Produzione di piatti pronti a base di carne e pollame</t>
  </si>
  <si>
    <t>01.5</t>
  </si>
  <si>
    <t>Coltivazioni agricole associate all'allevamento di animali: attività mista</t>
  </si>
  <si>
    <t>10.85.02 - Produzione di piatti pronti a base di pesce, inclusi fish and chips</t>
  </si>
  <si>
    <t>01.50</t>
  </si>
  <si>
    <t>10.85.03 - Produzione di piatti pronti a base di ortaggi</t>
  </si>
  <si>
    <t>01.50.0</t>
  </si>
  <si>
    <t>10.85.04 - Produzione di pizza confezionata</t>
  </si>
  <si>
    <t>01.50.00</t>
  </si>
  <si>
    <t>10.85.05 - Produzione di piatti pronti a base di pasta</t>
  </si>
  <si>
    <t>01.6</t>
  </si>
  <si>
    <t>Attività di supporto all'agricoltura e attività successive alla raccolta</t>
  </si>
  <si>
    <t>10.85.09 - Produzione di pasti e piatti pronti di altri prodotti alimentari</t>
  </si>
  <si>
    <t>01.61</t>
  </si>
  <si>
    <t>Attività di supporto alla produzione vegetale</t>
  </si>
  <si>
    <t>10.86.00 - Produzione di preparati omogeneizzati e di alimenti dietetici</t>
  </si>
  <si>
    <t>01.61.1</t>
  </si>
  <si>
    <t>Manutenzione del terreno per mantenerlo in buone condizioni</t>
  </si>
  <si>
    <t>10.89.01 - Produzione di estratti e succhi di carne</t>
  </si>
  <si>
    <t>01.61.10</t>
  </si>
  <si>
    <t>10.89.09 - Produzione di altri prodotti alimentari nca</t>
  </si>
  <si>
    <t>01.61.9</t>
  </si>
  <si>
    <t>Attività di supporto alla produzione vegetale n.c.a.</t>
  </si>
  <si>
    <t>10.91.00 - Produzione di mangimi per l'alimentazione degli animali da allevamento</t>
  </si>
  <si>
    <t>01.61.91</t>
  </si>
  <si>
    <t>Trattamenti fitosanitari</t>
  </si>
  <si>
    <t>10.92.00 - Produzione di prodotti per l'alimentazione degli animali da compagnia</t>
  </si>
  <si>
    <t>01.61.99</t>
  </si>
  <si>
    <t>Altre attività di supporto alla produzione vegetale n.c.a.</t>
  </si>
  <si>
    <t>11.01.00 - Distillazione, rettifica e miscelatura degli alcolici</t>
  </si>
  <si>
    <t>01.62</t>
  </si>
  <si>
    <t>Attività di supporto alla produzione animale</t>
  </si>
  <si>
    <t>11.02.10 - Produzione di vini da tavola e v.q.p.r.d.</t>
  </si>
  <si>
    <t>01.62.0</t>
  </si>
  <si>
    <t>11.02.20 - Produzione di vino spumante e altri vini speciali</t>
  </si>
  <si>
    <t>01.62.01</t>
  </si>
  <si>
    <t>Attività di maniscalchi</t>
  </si>
  <si>
    <t>11.03.00 - Produzione di sidro e di altri vini a base di frutta</t>
  </si>
  <si>
    <t>01.62.09</t>
  </si>
  <si>
    <t>Altre attività di supporto alla produzione animale</t>
  </si>
  <si>
    <t>11.04.00 - Produzione di altre bevande fermentate non distillate</t>
  </si>
  <si>
    <t>01.63</t>
  </si>
  <si>
    <t>Attività successive alla raccolta e lavorazione delle sementi per la semina</t>
  </si>
  <si>
    <t>11.05.00 - Produzione di birra</t>
  </si>
  <si>
    <t>01.63.1</t>
  </si>
  <si>
    <t>Attività successive alla raccolta</t>
  </si>
  <si>
    <t>11.06.00 - Produzione di malto</t>
  </si>
  <si>
    <t>01.63.10</t>
  </si>
  <si>
    <t>11.07.00 - Industria delle bibite analcoliche, delle acque minerali e di altre acque in bottiglia</t>
  </si>
  <si>
    <t>01.63.2</t>
  </si>
  <si>
    <t>Lavorazione delle sementi per la semina</t>
  </si>
  <si>
    <t>12.00.00 - Industria del tabacco</t>
  </si>
  <si>
    <t>01.63.20</t>
  </si>
  <si>
    <t>13.10.00 - Preparazione e filatura di fibre tessili</t>
  </si>
  <si>
    <t>01.7</t>
  </si>
  <si>
    <t>Caccia, cattura di animali e servizi connessi</t>
  </si>
  <si>
    <t>13.20.00 - Tessitura</t>
  </si>
  <si>
    <t>01.70</t>
  </si>
  <si>
    <t>13.30.00 - Finissaggio dei tessili, degli articoli di vestiario e attività similari</t>
  </si>
  <si>
    <t>01.70.0</t>
  </si>
  <si>
    <t>13.91.00 - Fabbricazione di tessuti a maglia</t>
  </si>
  <si>
    <t>01.70.00</t>
  </si>
  <si>
    <t>13.92.10 - Confezionamento di biancheria da letto, da tavola e per l'arredamento</t>
  </si>
  <si>
    <t>02</t>
  </si>
  <si>
    <t>13.92.20 - Fabbricazione di articoli in materie tessili nca</t>
  </si>
  <si>
    <t>02.1</t>
  </si>
  <si>
    <t>Silvicoltura e altre attività forestali</t>
  </si>
  <si>
    <t>13.93.00 - Fabbricazione di tappeti e moquette</t>
  </si>
  <si>
    <t>02.10</t>
  </si>
  <si>
    <t>13.94.00 - Fabbricazione di spago, corde, funi e reti</t>
  </si>
  <si>
    <t>02.10.0</t>
  </si>
  <si>
    <t>13.95.00 - Fabbricazione di tessuti non tessuti e di articoli in tali materie (esclusi gli articoli di abbigliamento)</t>
  </si>
  <si>
    <t>02.10.00</t>
  </si>
  <si>
    <t>13.96.10 - Fabbricazione di nastri, etichette e passamanerie di fibre tessili</t>
  </si>
  <si>
    <t>02.2</t>
  </si>
  <si>
    <t>Utilizzo di aree forestali</t>
  </si>
  <si>
    <t>13.96.20 - Fabbricazione di altri articoli tessili tecnici ed industriali</t>
  </si>
  <si>
    <t>02.20</t>
  </si>
  <si>
    <t>13.99.10 - Fabbricazione di ricami</t>
  </si>
  <si>
    <t>02.20.0</t>
  </si>
  <si>
    <t>13.99.20 - Fabbricazione di tulle, pizzi e merletti</t>
  </si>
  <si>
    <t>02.20.00</t>
  </si>
  <si>
    <t>13.99.90 - Fabbricazione di feltro e articoli tessili diversi</t>
  </si>
  <si>
    <t>02.3</t>
  </si>
  <si>
    <t>Raccolta di prodotti selvatici non legnosi</t>
  </si>
  <si>
    <t>14.11.00 - Confezione di abbigliamento in pelle e similpelle</t>
  </si>
  <si>
    <t>02.30</t>
  </si>
  <si>
    <t>14.12.00 - Confezione di camici, divise ed altri indumenti da lavoro</t>
  </si>
  <si>
    <t>02.30.0</t>
  </si>
  <si>
    <t>14.13.10 - Confezione in serie di abbigliamento esterno</t>
  </si>
  <si>
    <t>02.30.00</t>
  </si>
  <si>
    <t>14.13.20 - Sartoria e confezione su misura di abbigliamento esterno</t>
  </si>
  <si>
    <t>02.4</t>
  </si>
  <si>
    <t>Servizi di supporto per la silvicoltura</t>
  </si>
  <si>
    <t>14.14.00 - Confezione di camicie, T-shirt, corsetteria e altra biancheria intima</t>
  </si>
  <si>
    <t>02.40</t>
  </si>
  <si>
    <t>14.19.10 - Confezioni varie e accessori per l'abbigliamento</t>
  </si>
  <si>
    <t>02.40.0</t>
  </si>
  <si>
    <t>14.19.21 - Fabbricazione di calzature realizzate in materiale tessile senza suole applicate</t>
  </si>
  <si>
    <t>02.40.00</t>
  </si>
  <si>
    <t>14.19.29 - Confezioni di abbigliamento sportivo o di altri indumenti particolari</t>
  </si>
  <si>
    <t>03</t>
  </si>
  <si>
    <t>14.20.00 - Confezione di articoli in pelliccia</t>
  </si>
  <si>
    <t>03.1</t>
  </si>
  <si>
    <t>Pesca</t>
  </si>
  <si>
    <t>14.31.00 - Fabbricazione di articoli di calzetteria in maglia</t>
  </si>
  <si>
    <t>03.11</t>
  </si>
  <si>
    <t>Pesca marina</t>
  </si>
  <si>
    <t>14.39.00 - Fabbricazione di pullover, cardigan ed altri articoli simili a maglia</t>
  </si>
  <si>
    <t>03.11.0</t>
  </si>
  <si>
    <t>15.11.00 - Preparazione e concia del cuoio e pelle; preparazione e tintura di pellicce</t>
  </si>
  <si>
    <t>03.11.00</t>
  </si>
  <si>
    <t>15.12.01 - Fabbricazione di frustini e scudisci per equitazione</t>
  </si>
  <si>
    <t>03.12</t>
  </si>
  <si>
    <t>Pesca in acque dolci</t>
  </si>
  <si>
    <t>15.12.09 - Fabbricazione di altri articoli da viaggio, borse e simili, pelletteria e selleria</t>
  </si>
  <si>
    <t>03.12.0</t>
  </si>
  <si>
    <t>15.20.10 - Fabbricazione di calzature</t>
  </si>
  <si>
    <t>03.12.00</t>
  </si>
  <si>
    <t>15.20.20 - Fabbricazione di parti in cuoio per calzature</t>
  </si>
  <si>
    <t>03.2</t>
  </si>
  <si>
    <t>Acquacoltura</t>
  </si>
  <si>
    <t>16.10.00 - Taglio e piallatura del legno</t>
  </si>
  <si>
    <t>03.21</t>
  </si>
  <si>
    <t>Acquacoltura marina</t>
  </si>
  <si>
    <t>16.21.00 - Fabbricazione di fogli da impiallacciatura e di pannelli a base di legno</t>
  </si>
  <si>
    <t>03.21.0</t>
  </si>
  <si>
    <t>16.22.00 - Fabbricazione di pavimenti in parquet assemblato</t>
  </si>
  <si>
    <t>03.21.01</t>
  </si>
  <si>
    <t>Coltivazione di alghe marine</t>
  </si>
  <si>
    <t>16.23.10 - Fabbricazione di porte e finestre in legno (escluse porte blindate)</t>
  </si>
  <si>
    <t>03.21.09</t>
  </si>
  <si>
    <t>Altre attività di acquacoltura marina</t>
  </si>
  <si>
    <t>16.23.20 - Fabbricazione di altri elementi in legno e di falegnameria per l'edilizia</t>
  </si>
  <si>
    <t>03.22</t>
  </si>
  <si>
    <t>Acquacoltura in acque dolci</t>
  </si>
  <si>
    <t>16.24.00 - Fabbricazione di imballaggi in legno</t>
  </si>
  <si>
    <t>03.22.0</t>
  </si>
  <si>
    <t>16.29.11 - Fabbricazione di parti in legno per calzature</t>
  </si>
  <si>
    <t>03.22.01</t>
  </si>
  <si>
    <t>Coltivazione di alghe in acque dolci</t>
  </si>
  <si>
    <t>16.29.12 - Fabbricazione di manici di ombrelli, bastoni e simili</t>
  </si>
  <si>
    <t>03.22.09</t>
  </si>
  <si>
    <t>Altre attività di acquacoltura in acque dolci</t>
  </si>
  <si>
    <t>16.29.19 - Fabbricazione di altri prodotti vari in legno (esclusi i mobili)</t>
  </si>
  <si>
    <t>03.3</t>
  </si>
  <si>
    <t>Attività di supporto alla pesca e all'acquacoltura</t>
  </si>
  <si>
    <t>16.29.20 - Fabbricazione dei prodotti della lavorazione del sughero</t>
  </si>
  <si>
    <t>03.30</t>
  </si>
  <si>
    <t>16.29.30 - Fabbricazione di articoli in paglia e materiali da intreccio</t>
  </si>
  <si>
    <t>03.30.0</t>
  </si>
  <si>
    <t>16.29.40 - Laboratori di corniciai</t>
  </si>
  <si>
    <t>03.30.00</t>
  </si>
  <si>
    <t>17.11.00 - Fabbricazione di pasta-carta</t>
  </si>
  <si>
    <t>05</t>
  </si>
  <si>
    <t>17.12.00 - Fabbricazione di carta e cartone</t>
  </si>
  <si>
    <t>05.1</t>
  </si>
  <si>
    <t>Estrazione di antracite</t>
  </si>
  <si>
    <t>17.21.00 - Fabbricazione di carta e cartone ondulato e di imballaggi di carta e cartone (esclusi quelli in carta pressata)</t>
  </si>
  <si>
    <t>05.10</t>
  </si>
  <si>
    <t>17.22.00 - Fabbricazione di prodotti igienico-sanitari e per uso domestico in carta e ovatta di cellulosa</t>
  </si>
  <si>
    <t>05.10.0</t>
  </si>
  <si>
    <t>17.23.01 - Fabbricazione di prodotti cartotecnici scolastici e commerciali quando l'attività di stampa non è la principale caratteristica</t>
  </si>
  <si>
    <t>05.10.00</t>
  </si>
  <si>
    <t>17.23.09 - Fabbricazione di altri prodotti cartotecnici</t>
  </si>
  <si>
    <t>05.2</t>
  </si>
  <si>
    <t>Estrazione di lignite</t>
  </si>
  <si>
    <t>17.24.00 - Fabbricazione di carta da parati</t>
  </si>
  <si>
    <t>05.20</t>
  </si>
  <si>
    <t>17.29.00 - Fabbricazione di altri articoli di carta e cartone</t>
  </si>
  <si>
    <t>05.20.0</t>
  </si>
  <si>
    <t>18.11.00 - Stampa di giornali</t>
  </si>
  <si>
    <t>05.20.00</t>
  </si>
  <si>
    <t>18.12.00 - Altra stampa</t>
  </si>
  <si>
    <t>06</t>
  </si>
  <si>
    <t>18.13.00 - Lavorazioni preliminari alla stampa e ai media</t>
  </si>
  <si>
    <t>06.1</t>
  </si>
  <si>
    <t>Estrazione di petrolio greggio</t>
  </si>
  <si>
    <t>18.14.00 - Legatoria e servizi connessi</t>
  </si>
  <si>
    <t>06.10</t>
  </si>
  <si>
    <t>18.20.00 - Riproduzione di supporti registrati</t>
  </si>
  <si>
    <t>06.10.0</t>
  </si>
  <si>
    <t>19.10.01 - Fabbricazione di pece e coke di pece</t>
  </si>
  <si>
    <t>06.10.00</t>
  </si>
  <si>
    <t>19.10.09 - Fabbricazione di altri prodotti di cokeria</t>
  </si>
  <si>
    <t>06.2</t>
  </si>
  <si>
    <t>Estrazione di gas naturale</t>
  </si>
  <si>
    <t>19.20.10 - Raffinerie di petrolio</t>
  </si>
  <si>
    <t>06.20</t>
  </si>
  <si>
    <t>19.20.20 - Preparazione o miscelazione di derivati del petrolio (esclusa la petrolchimica)</t>
  </si>
  <si>
    <t>06.20.0</t>
  </si>
  <si>
    <t>19.20.30 - Miscelazione di gas petroliferi liquefatti (GPL) e loro imbottigliamento</t>
  </si>
  <si>
    <t>06.20.00</t>
  </si>
  <si>
    <t>19.20.40 - Fabbricazione di emulsioni di bitume, di catrame e di leganti per uso stradale</t>
  </si>
  <si>
    <t>07</t>
  </si>
  <si>
    <t>19.20.90 - Fabbricazione di altri prodotti petroliferi raffinati</t>
  </si>
  <si>
    <t>07.1</t>
  </si>
  <si>
    <t>Estrazione di minerali metalliferi ferrosi</t>
  </si>
  <si>
    <t>20.11.00 - Fabbricazione di gas industriali</t>
  </si>
  <si>
    <t>07.10</t>
  </si>
  <si>
    <t>20.12.00 - Fabbricazione di coloranti e pigmenti</t>
  </si>
  <si>
    <t>07.10.0</t>
  </si>
  <si>
    <t>20.13.01 - Fabbricazione di uranio e torio arricchito</t>
  </si>
  <si>
    <t>07.10.00</t>
  </si>
  <si>
    <t>20.13.09 - Fabbricazione di altri prodotti chimici di base inorganici</t>
  </si>
  <si>
    <t>07.2</t>
  </si>
  <si>
    <t>Estrazione di minerali metalliferi non ferrosi</t>
  </si>
  <si>
    <t>20.14.01 - Fabbricazione di alcol etilico da materiali fermentati</t>
  </si>
  <si>
    <t>07.21</t>
  </si>
  <si>
    <t>Estrazione di minerali di uranio e torio</t>
  </si>
  <si>
    <t>20.14.09 - Fabbricazione di altri prodotti chimici di base organici nca</t>
  </si>
  <si>
    <t>07.21.0</t>
  </si>
  <si>
    <t>20.15.00 - Fabbricazione di fertilizzanti e composti azotati (esclusa la fabbricazione di compost)</t>
  </si>
  <si>
    <t>07.21.00</t>
  </si>
  <si>
    <t>20.16.00 - Fabbricazione di materie plastiche in forme primarie</t>
  </si>
  <si>
    <t>07.29</t>
  </si>
  <si>
    <t>Estrazione di altri minerali metalliferi non ferrosi</t>
  </si>
  <si>
    <t>20.17.00 - Fabbricazione di gomma sintetica in forme primarie</t>
  </si>
  <si>
    <t>07.29.0</t>
  </si>
  <si>
    <t>20.20.00 - Fabbricazione di agrofarmaci e di altri prodotti chimici per l'agricoltura (esclusi i concimi)</t>
  </si>
  <si>
    <t>07.29.00</t>
  </si>
  <si>
    <t>20.30.00 - Fabbricazione di pitture, vernici e smalti, inchiostri da stampa e adesivi sintetici (mastici)</t>
  </si>
  <si>
    <t>08</t>
  </si>
  <si>
    <t>20.41.10 - Fabbricazione di saponi, detergenti e di agenti organici tensioattivi (esclusi i prodotti per toletta)</t>
  </si>
  <si>
    <t>08.1</t>
  </si>
  <si>
    <t>Estrazione di pietra, sabbia e argilla</t>
  </si>
  <si>
    <t>20.41.20 - Fabbricazione di specialità chimiche per uso domestico e per manutenzione</t>
  </si>
  <si>
    <t>08.11</t>
  </si>
  <si>
    <t>Estrazione di pietre ornamentali, calcare, pietra di gesso, ardesia e altre pietre</t>
  </si>
  <si>
    <t>20.42.00 - Fabbricazione di prodotti per toletta: profumi, cosmetici, saponi e simili</t>
  </si>
  <si>
    <t>08.11.0</t>
  </si>
  <si>
    <t>20.51.01 - Fabbricazione di fiammiferi</t>
  </si>
  <si>
    <t>08.11.00</t>
  </si>
  <si>
    <t>20.51.02 - Fabbricazione di articoli esplosivi</t>
  </si>
  <si>
    <t>08.12</t>
  </si>
  <si>
    <t>Estrazione di ghiaia, sabbia, argilla e caolino</t>
  </si>
  <si>
    <t>20.52.00 - Fabbricazione di colle</t>
  </si>
  <si>
    <t>08.12.0</t>
  </si>
  <si>
    <t>20.53.00 - Fabbricazione di oli essenziali</t>
  </si>
  <si>
    <t>08.12.00</t>
  </si>
  <si>
    <t>20.59.10 - Fabbricazione di prodotti chimici per uso fotografico</t>
  </si>
  <si>
    <t>08.9</t>
  </si>
  <si>
    <t>Attività estrattive n.c.a.</t>
  </si>
  <si>
    <t>20.59.20 - Fabbricazione di prodotti chimici organici ottenuti da prodotti di base derivati da processi di fermentazione o da materie prime vegetali</t>
  </si>
  <si>
    <t>08.91</t>
  </si>
  <si>
    <t>Estrazione di minerali per l'industria chimica e per la produzione di fertilizzanti</t>
  </si>
  <si>
    <t>20.59.30 - Trattamento chimico degli acidi grassi</t>
  </si>
  <si>
    <t>08.91.0</t>
  </si>
  <si>
    <t>20.59.40 - Fabbricazione di prodotti chimici vari per uso industriale (inclusi i preparati antidetonanti e antigelo)</t>
  </si>
  <si>
    <t>08.91.00</t>
  </si>
  <si>
    <t>20.59.50 - Fabbricazione di prodotti chimici impiegati per ufficio e per il consumo non industriale</t>
  </si>
  <si>
    <t>08.92</t>
  </si>
  <si>
    <t>Estrazione di torba</t>
  </si>
  <si>
    <t>20.59.60 - Fabbricazione di prodotti ausiliari per le industrie tessili e del cuoio</t>
  </si>
  <si>
    <t>08.92.0</t>
  </si>
  <si>
    <t>20.59.70 - Fabbricazione di prodotti elettrochimici (esclusa produzione di cloro, soda e potassa) ed elettrotermici</t>
  </si>
  <si>
    <t>08.92.00</t>
  </si>
  <si>
    <t>20.59.90 - Fabbricazione di altri prodotti chimici nca</t>
  </si>
  <si>
    <t>08.93</t>
  </si>
  <si>
    <t>Estrazione di sale</t>
  </si>
  <si>
    <t>20.60.00 - Fabbricazione di fibre sintetiche e artificiali</t>
  </si>
  <si>
    <t>08.93.0</t>
  </si>
  <si>
    <t>21.10.00 - Fabbricazione di prodotti farmaceutici di base</t>
  </si>
  <si>
    <t>08.93.01</t>
  </si>
  <si>
    <t>Estrazione di sale dal sottosuolo</t>
  </si>
  <si>
    <t>21.20.01 - Fabbricazione di sostanze diagnostiche radioattive in vivo</t>
  </si>
  <si>
    <t>08.93.02</t>
  </si>
  <si>
    <t>Salicoltura marina</t>
  </si>
  <si>
    <t>21.20.09 - Fabbricazione di medicinali ed altri preparati farmaceutici</t>
  </si>
  <si>
    <t>08.93.03</t>
  </si>
  <si>
    <t>Produzione di sale da salamoia</t>
  </si>
  <si>
    <t>22.11.10 - Fabbricazione di pneumatici e di camere d'aria</t>
  </si>
  <si>
    <t>08.99</t>
  </si>
  <si>
    <t>Altre attività estrattive n.c.a.</t>
  </si>
  <si>
    <t>22.11.20 - Rigenerazione e ricostruzione di pneumatici</t>
  </si>
  <si>
    <t>08.99.0</t>
  </si>
  <si>
    <t>22.19.01 - Fabbricazione di suole di gomma e altre parti in gomma per calzature</t>
  </si>
  <si>
    <t>08.99.01</t>
  </si>
  <si>
    <t>Estrazione di asfalto e bitume naturale</t>
  </si>
  <si>
    <t>22.19.09 - Fabbricazione di altri prodotti in gomma nca</t>
  </si>
  <si>
    <t>08.99.09</t>
  </si>
  <si>
    <t>Altre attività estrattive varie n.c.a.</t>
  </si>
  <si>
    <t>22.21.00 - Fabbricazione di lastre, fogli, tubi e profilati in materie plastiche</t>
  </si>
  <si>
    <t>09</t>
  </si>
  <si>
    <t>22.22.00 - Fabbricazione di imballaggi in materie plastiche</t>
  </si>
  <si>
    <t>09.1</t>
  </si>
  <si>
    <t>Attività di supporto all'estrazione di petrolio e gas naturale</t>
  </si>
  <si>
    <t>22.23.01 - Fabbricazione di rivestimenti elastici per pavimenti (vinile, linoleum eccetera)</t>
  </si>
  <si>
    <t>09.10</t>
  </si>
  <si>
    <t>22.23.02 - Fabbricazione di porte, finestre, intelaiature eccetera in plastica per l'edilizia</t>
  </si>
  <si>
    <t>09.10.0</t>
  </si>
  <si>
    <t>22.23.09 - Fabbricazione di altri articoli in plastica per l'edilizia</t>
  </si>
  <si>
    <t>09.10.00</t>
  </si>
  <si>
    <t>22.29.01 - Fabbricazione di parti in plastica per calzature</t>
  </si>
  <si>
    <t>09.9</t>
  </si>
  <si>
    <t>Attività di supporto ad altre attività estrattive</t>
  </si>
  <si>
    <t>22.29.02 - Fabbricazione di oggetti per l'ufficio e la scuola in plastica</t>
  </si>
  <si>
    <t>09.90</t>
  </si>
  <si>
    <t>22.29.09 - Fabbricazione di altri articoli in materie plastiche nca</t>
  </si>
  <si>
    <t>09.90.0</t>
  </si>
  <si>
    <t>23.11.00 - Fabbricazione di vetro piano</t>
  </si>
  <si>
    <t>09.90.00</t>
  </si>
  <si>
    <t>23.12.00 - Lavorazione e trasformazione del vetro piano</t>
  </si>
  <si>
    <t>10</t>
  </si>
  <si>
    <t>23.13.00 - Fabbricazione di vetro cavo</t>
  </si>
  <si>
    <t>10.1</t>
  </si>
  <si>
    <t>Lavorazione e conservazione di carne e produzione di prodotti a base di carne</t>
  </si>
  <si>
    <t>23.14.00 - Fabbricazione di fibre di vetro</t>
  </si>
  <si>
    <t>10.11</t>
  </si>
  <si>
    <t>Lavorazione e conservazione di carne, esclusa la carne di volatili</t>
  </si>
  <si>
    <t>23.19.10 - Fabbricazione di vetrerie per laboratori, per uso igienico, per farmacia</t>
  </si>
  <si>
    <t>10.11.0</t>
  </si>
  <si>
    <t>23.19.20 - Lavorazione di vetro a mano e a soffio artistico</t>
  </si>
  <si>
    <t>10.11.00</t>
  </si>
  <si>
    <t>23.19.90 - Fabbricazione di altri prodotti in vetro (inclusa la vetreria tecnica)</t>
  </si>
  <si>
    <t>10.12</t>
  </si>
  <si>
    <t>Lavorazione e conservazione di carne di volatili</t>
  </si>
  <si>
    <t>23.20.00 - Fabbricazione di prodotti refrattari</t>
  </si>
  <si>
    <t>10.12.0</t>
  </si>
  <si>
    <t>23.31.00 - Fabbricazione di piastrelle in ceramica per pavimenti e rivestimenti</t>
  </si>
  <si>
    <t>10.12.00</t>
  </si>
  <si>
    <t>23.32.00 - Fabbricazione di mattoni, tegole ed altri prodotti per l'edilizia in terracotta</t>
  </si>
  <si>
    <t>10.13</t>
  </si>
  <si>
    <t>Produzione di prodotti a base di carne, inclusi prodotti a base di carne di volatili</t>
  </si>
  <si>
    <t>23.41.00 - Fabbricazione di prodotti in ceramica per usi domestici e ornamentali</t>
  </si>
  <si>
    <t>10.13.0</t>
  </si>
  <si>
    <t>23.42.00 - Fabbricazione di articoli sanitari in ceramica</t>
  </si>
  <si>
    <t>10.13.00</t>
  </si>
  <si>
    <t>23.43.00 - Fabbricazione di isolatori e di pezzi isolanti in ceramica</t>
  </si>
  <si>
    <t>10.2</t>
  </si>
  <si>
    <t>Lavorazione e conservazione di pesce, crostacei e molluschi</t>
  </si>
  <si>
    <t>23.44.00 - Fabbricazione di altri prodotti in ceramica per uso tecnico e industriale</t>
  </si>
  <si>
    <t>10.20</t>
  </si>
  <si>
    <t>23.49.00 - Fabbricazione di altri prodotti in ceramica</t>
  </si>
  <si>
    <t>10.20.0</t>
  </si>
  <si>
    <t>23.51.00 - Produzione di cemento</t>
  </si>
  <si>
    <t>10.20.01</t>
  </si>
  <si>
    <t>Lavorazione di alghe</t>
  </si>
  <si>
    <t>23.52.10 - Produzione di calce</t>
  </si>
  <si>
    <t>10.20.09</t>
  </si>
  <si>
    <t>Altre attività di lavorazione e conservazione di pesce, crostacei e molluschi</t>
  </si>
  <si>
    <t>23.52.20 - Produzione di gesso</t>
  </si>
  <si>
    <t>10.3</t>
  </si>
  <si>
    <t>Lavorazione e conservazione di frutta e ortaggi</t>
  </si>
  <si>
    <t>23.61.00 - Fabbricazione di prodotti in calcestruzzo per l'edilizia</t>
  </si>
  <si>
    <t>10.31</t>
  </si>
  <si>
    <t>Lavorazione e conservazione di patate</t>
  </si>
  <si>
    <t>23.62.00 - Fabbricazione di prodotti in gesso per l'edilizia</t>
  </si>
  <si>
    <t>10.31.0</t>
  </si>
  <si>
    <t>23.63.00 - Produzione di calcestruzzo pronto per l'uso</t>
  </si>
  <si>
    <t>10.31.00</t>
  </si>
  <si>
    <t>23.64.00 - Produzione di malta</t>
  </si>
  <si>
    <t>10.32</t>
  </si>
  <si>
    <t>Produzione di succhi a base di frutta e ortaggi</t>
  </si>
  <si>
    <t>23.65.00 - Fabbricazione di prodotti in fibrocemento</t>
  </si>
  <si>
    <t>10.32.0</t>
  </si>
  <si>
    <t>23.69.00 - Fabbricazione di altri prodotti in calcestruzzo, gesso e cemento</t>
  </si>
  <si>
    <t>10.32.00</t>
  </si>
  <si>
    <t>23.70.10 - Segagione e lavorazione delle pietre e del marmo</t>
  </si>
  <si>
    <t>10.39</t>
  </si>
  <si>
    <t>Altre attività di lavorazione e conservazione di frutta e ortaggi</t>
  </si>
  <si>
    <t>23.70.20 - Lavorazione artistica del marmo e di altre pietre affini, lavori in mosaico</t>
  </si>
  <si>
    <t>10.39.0</t>
  </si>
  <si>
    <t>23.70.30 - Frantumazione di pietre e minerali vari non in connessione con l'estrazione</t>
  </si>
  <si>
    <t>10.39.00</t>
  </si>
  <si>
    <t>23.91.00 - Produzione di prodotti abrasivi</t>
  </si>
  <si>
    <t>10.4</t>
  </si>
  <si>
    <t>Produzione di oli e grassi vegetali e animali</t>
  </si>
  <si>
    <t>23.99.00 - Fabbricazione di altri prodotti in minerali non metalliferi nca</t>
  </si>
  <si>
    <t>10.41</t>
  </si>
  <si>
    <t>Produzione di oli e grassi</t>
  </si>
  <si>
    <t>24.10.00 - Siderurgia - Fabbricazione di ferro, acciaio e ferroleghe</t>
  </si>
  <si>
    <t>10.41.1</t>
  </si>
  <si>
    <t>Produzione di olio di oliva</t>
  </si>
  <si>
    <t>24.20.10 - Fabbricazione di tubi e condotti senza saldatura</t>
  </si>
  <si>
    <t>10.41.10</t>
  </si>
  <si>
    <t>24.20.20 - Fabbricazione di tubi e condotti saldati e simili</t>
  </si>
  <si>
    <t>10.41.2</t>
  </si>
  <si>
    <t>Produzione di altri oli vegetali</t>
  </si>
  <si>
    <t>24.31.00 - Stiratura a freddo di barre</t>
  </si>
  <si>
    <t>10.41.20</t>
  </si>
  <si>
    <t>24.32.00 - Laminazione a freddo di nastri</t>
  </si>
  <si>
    <t>10.41.3</t>
  </si>
  <si>
    <t>Produzione di oli e grassi animali</t>
  </si>
  <si>
    <t>24.33.01 - Fabbricazione di pannelli stratificati in acciaio</t>
  </si>
  <si>
    <t>10.41.30</t>
  </si>
  <si>
    <t>24.33.02 - Profilatura mediante formatura o piegatura a freddo</t>
  </si>
  <si>
    <t>10.42</t>
  </si>
  <si>
    <t>Produzione di margarina e di grassi alimentari simili</t>
  </si>
  <si>
    <t>24.34.00 - Trafilatura a freddo</t>
  </si>
  <si>
    <t>10.42.0</t>
  </si>
  <si>
    <t>24.41.00 - Produzione di metalli preziosi e semilavorati</t>
  </si>
  <si>
    <t>10.42.00</t>
  </si>
  <si>
    <t>24.42.00 - Produzione di alluminio e semilavorati</t>
  </si>
  <si>
    <t>10.5</t>
  </si>
  <si>
    <t>Produzione di prodotti lattiero-caseari e gelati</t>
  </si>
  <si>
    <t>24.43.00 - Produzione di piombo, zinco e stagno e semilavorati</t>
  </si>
  <si>
    <t>10.51</t>
  </si>
  <si>
    <t>Produzione di prodotti lattiero-caseari</t>
  </si>
  <si>
    <t>24.44.00 - Produzione di rame e semilavorati</t>
  </si>
  <si>
    <t>10.51.1</t>
  </si>
  <si>
    <t>Trattamento igienico del latte</t>
  </si>
  <si>
    <t>24.45.00 - Produzione di altri metalli non ferrosi e semilavorati</t>
  </si>
  <si>
    <t>10.51.10</t>
  </si>
  <si>
    <t>24.46.00 - Trattamento dei combustibili nucleari (escluso l'arricchimento di uranio e torio)</t>
  </si>
  <si>
    <t>10.51.2</t>
  </si>
  <si>
    <t>Produzione di derivati del latte</t>
  </si>
  <si>
    <t>24.51.00 - Fusione di ghisa e produzione di tubi e raccordi in ghisa</t>
  </si>
  <si>
    <t>10.51.20</t>
  </si>
  <si>
    <t>24.52.00 - Fusione di acciaio</t>
  </si>
  <si>
    <t>10.52</t>
  </si>
  <si>
    <t>Produzione di gelati</t>
  </si>
  <si>
    <t>24.53.00 - Fusione di metalli leggeri</t>
  </si>
  <si>
    <t>10.52.0</t>
  </si>
  <si>
    <t>24.54.00 - Fusione di altri metalli non ferrosi</t>
  </si>
  <si>
    <t>10.52.00</t>
  </si>
  <si>
    <t>25.11.00 - Fabbricazione di strutture metalliche e parti assemblate di strutture</t>
  </si>
  <si>
    <t>10.6</t>
  </si>
  <si>
    <t>Lavorazione di granaglie, produzione di amidi e di prodotti amidacei</t>
  </si>
  <si>
    <t>25.12.10 - Fabbricazione di porte, finestre e loro telai, imposte e cancelli metallici</t>
  </si>
  <si>
    <t>10.61</t>
  </si>
  <si>
    <t>Lavorazione di granaglie</t>
  </si>
  <si>
    <t>25.12.20 - Fabbricazione di strutture metalliche per tende da sole, tende alla veneziana e simili</t>
  </si>
  <si>
    <t>10.61.1</t>
  </si>
  <si>
    <t>Lavorazione di frumento e altri cereali</t>
  </si>
  <si>
    <t>25.21.00 - Fabbricazione di radiatori e contenitori in metallo per caldaie per il riscaldamento centrale</t>
  </si>
  <si>
    <t>10.61.11</t>
  </si>
  <si>
    <t>Lavorazione di frumento</t>
  </si>
  <si>
    <t>25.29.00 - Fabbricazione di cisterne, serbatoi e contenitori in metallo per impieghi di stoccaggio o di produzione</t>
  </si>
  <si>
    <t>10.61.19</t>
  </si>
  <si>
    <t>Lavorazione di altri cereali</t>
  </si>
  <si>
    <t>25.30.00 - Fabbricazione di generatori di vapore (esclusi i contenitori in metallo per caldaie per il riscaldamento centrale ad acqua calda)</t>
  </si>
  <si>
    <t>10.61.2</t>
  </si>
  <si>
    <t>Lavorazione del riso</t>
  </si>
  <si>
    <t>25.40.00 - Fabbricazione di armi e munizioni</t>
  </si>
  <si>
    <t>10.61.20</t>
  </si>
  <si>
    <t>25.50.00 - Fucinatura, imbutitura, stampaggio e profilatura dei metalli; metallurgia delle polveri</t>
  </si>
  <si>
    <t>10.61.9</t>
  </si>
  <si>
    <t>Lavorazioni di altre granaglie</t>
  </si>
  <si>
    <t>25.61.00 - Trattamento e rivestimento dei metalli</t>
  </si>
  <si>
    <t>10.61.90</t>
  </si>
  <si>
    <t>25.62.00 - Lavori di meccanica generale</t>
  </si>
  <si>
    <t>10.62</t>
  </si>
  <si>
    <t>Produzione di amidi e di prodotti amidacei</t>
  </si>
  <si>
    <t>25.71.00 - Fabbricazione di articoli di coltelleria, posateria ed armi bianche</t>
  </si>
  <si>
    <t>10.62.0</t>
  </si>
  <si>
    <t>25.72.00 - Fabbricazione di serrature e cerniere e ferramenta simili</t>
  </si>
  <si>
    <t>10.62.00</t>
  </si>
  <si>
    <t>25.73.11 - Fabbricazione di utensileria ad azionamento manuale</t>
  </si>
  <si>
    <t>10.7</t>
  </si>
  <si>
    <t>Produzione di prodotti da forno e farinacei</t>
  </si>
  <si>
    <t>25.73.12 - Fabbricazione di parti intercambiabili per macchine utensili</t>
  </si>
  <si>
    <t>10.71</t>
  </si>
  <si>
    <t>Produzione di pane; produzione di prodotti di pasticceria freschi</t>
  </si>
  <si>
    <t>25.73.20 - Fabbricazione di stampi, portastampi, sagome, forme per macchine</t>
  </si>
  <si>
    <t>10.71.1</t>
  </si>
  <si>
    <t>Produzione di pane e prodotti di panetteria simili</t>
  </si>
  <si>
    <t>25.91.00 - Fabbricazione di bidoni in acciaio e contenitori analoghi per il trasporto e l'imballaggio</t>
  </si>
  <si>
    <t>10.71.10</t>
  </si>
  <si>
    <t>25.92.00 - Fabbricazione di imballaggi leggeri in metallo</t>
  </si>
  <si>
    <t>10.71.2</t>
  </si>
  <si>
    <t>Produzione di prodotti di pasticceria freschi</t>
  </si>
  <si>
    <t>25.93.10 - Fabbricazione di prodotti fabbricati con fili metallici</t>
  </si>
  <si>
    <t>10.71.20</t>
  </si>
  <si>
    <t>25.93.20 - Fabbricazione di molle</t>
  </si>
  <si>
    <t>10.72</t>
  </si>
  <si>
    <t>Produzione di fette biscottate, biscotti, prodotti di pasticceria conservati</t>
  </si>
  <si>
    <t>25.93.30 - Fabbricazione di catene fucinate senza saldatura e stampate</t>
  </si>
  <si>
    <t>10.72.0</t>
  </si>
  <si>
    <t>25.94.00 - Fabbricazione di articoli di bulloneria</t>
  </si>
  <si>
    <t>10.72.00</t>
  </si>
  <si>
    <t>25.99.11 - Fabbricazione di caraffe e bottiglie isolate in metallo</t>
  </si>
  <si>
    <t>10.73</t>
  </si>
  <si>
    <t>Produzione di prodotti farinacei</t>
  </si>
  <si>
    <t>25.99.19 - Fabbricazione di stoviglie, pentolame, vasellame, attrezzi da cucina e altri accessori casalinghi non elettrici, articoli metallici per l'arredamento di stanze da bagno</t>
  </si>
  <si>
    <t>10.73.0</t>
  </si>
  <si>
    <t>25.99.20 - Fabbricazione di casseforti, forzieri e porte metalliche blindate</t>
  </si>
  <si>
    <t>10.73.01</t>
  </si>
  <si>
    <t>Produzione di prodotti farinacei freschi</t>
  </si>
  <si>
    <t>25.99.30 - Fabbricazione di oggetti in ferro, in rame ed altri metalli</t>
  </si>
  <si>
    <t>10.73.02</t>
  </si>
  <si>
    <t>Produzione di prodotti farinacei conservati</t>
  </si>
  <si>
    <t>25.99.91 - Fabbricazione di magneti metallici permanenti</t>
  </si>
  <si>
    <t>10.8</t>
  </si>
  <si>
    <t>Produzione di altri prodotti alimentari</t>
  </si>
  <si>
    <t>25.99.99 - Fabbricazione di altri articoli metallici e minuteria metallica nca</t>
  </si>
  <si>
    <t>10.81</t>
  </si>
  <si>
    <t>Produzione di zucchero</t>
  </si>
  <si>
    <t>26.11.01 - Fabbricazione di diodi, transistor e relativi congegni elettronici</t>
  </si>
  <si>
    <t>10.81.0</t>
  </si>
  <si>
    <t>26.11.09 - Fabbricazione di altri componenti elettronici</t>
  </si>
  <si>
    <t>10.81.00</t>
  </si>
  <si>
    <t>26.12.00 - Fabbricazione di schede elettroniche assemblate</t>
  </si>
  <si>
    <t>10.82</t>
  </si>
  <si>
    <t>Produzione di cacao, cioccolato, caramelle e confetterie</t>
  </si>
  <si>
    <t>26.20.00 - Fabbricazione di computer e unità periferiche</t>
  </si>
  <si>
    <t>10.82.0</t>
  </si>
  <si>
    <t>26.30.10 - Fabbricazione di apparecchi trasmittenti radiotelevisivi (incluse le telecamere)</t>
  </si>
  <si>
    <t>10.82.00</t>
  </si>
  <si>
    <t>26.30.21 - Fabbricazione di sistemi antifurto e antincendio</t>
  </si>
  <si>
    <t>10.83</t>
  </si>
  <si>
    <t>Lavorazione di tè e caffè</t>
  </si>
  <si>
    <t>26.30.29 - Fabbricazione di altri apparecchi elettrici ed elettronici per telecomunicazioni</t>
  </si>
  <si>
    <t>10.83.0</t>
  </si>
  <si>
    <t>26.40.01 - Fabbricazione di apparecchi per la riproduzione e registrazione del suono e delle immagini</t>
  </si>
  <si>
    <t>10.83.01</t>
  </si>
  <si>
    <t>Lavorazione di tè e di altri preparati per infusi</t>
  </si>
  <si>
    <t>26.40.02 - Fabbricazione di console per videogiochi (esclusi i giochi elettronici)</t>
  </si>
  <si>
    <t>10.83.02</t>
  </si>
  <si>
    <t>Lavorazione di caffè</t>
  </si>
  <si>
    <t>26.51.10 - Fabbricazione di strumenti per navigazione, idrologia, geofisica e meteorologia</t>
  </si>
  <si>
    <t>10.84</t>
  </si>
  <si>
    <t>Produzione di condimenti e spezie</t>
  </si>
  <si>
    <t>26.51.21 - Fabbricazione di rilevatori di fiamma e combustione, di mine, di movimento, generatori d'impulso e metal detector</t>
  </si>
  <si>
    <t>10.84.0</t>
  </si>
  <si>
    <t>26.51.29 - Fabbricazione di altri apparecchi di misura e regolazione, strumenti da disegno, di contatori di elettricità, gas, acqua ed altri liquidi, di bilance analitiche di precisione (incluse parti staccate ed accessori)</t>
  </si>
  <si>
    <t>10.84.00</t>
  </si>
  <si>
    <t>26.52.00 - Fabbricazione di orologi</t>
  </si>
  <si>
    <t>10.85</t>
  </si>
  <si>
    <t>Produzione di pasti e piatti preparati</t>
  </si>
  <si>
    <t>26.60.01 - Fabbricazione di apparecchiature di irradiazione per alimenti e latte</t>
  </si>
  <si>
    <t>10.85.0</t>
  </si>
  <si>
    <t>26.60.02 - Fabbricazione di apparecchi elettromedicali (incluse parti staccate e accessori)</t>
  </si>
  <si>
    <t>10.85.01</t>
  </si>
  <si>
    <t>Produzione di pasti e piatti preparati a base di carne, inclusi pasti e piatti preparati a base di carne di volatili</t>
  </si>
  <si>
    <t>26.60.09 - Fabbricazione di altri strumenti per irradiazione ed altre apparecchiature elettroterapeutiche</t>
  </si>
  <si>
    <t>10.85.02</t>
  </si>
  <si>
    <t>Produzione di pasti e piatti preparati a base di pesce</t>
  </si>
  <si>
    <t>26.70.11 - Fabbricazione di elementi ottici e strumenti ottici di precisione</t>
  </si>
  <si>
    <t>10.85.03</t>
  </si>
  <si>
    <t>Produzione di pasti e piatti preparati a base di ortaggi</t>
  </si>
  <si>
    <t>26.70.12 - Fabbricazione di attrezzature ottiche di misurazione e controllo</t>
  </si>
  <si>
    <t>10.85.04</t>
  </si>
  <si>
    <t>Produzione di pizza surgelata o altrimenti conservata</t>
  </si>
  <si>
    <t>26.70.20 - Fabbricazione di apparecchiature fotografiche e cinematografiche</t>
  </si>
  <si>
    <t>10.85.05</t>
  </si>
  <si>
    <t>Produzione di pasti e piatti preparati a base di pasta</t>
  </si>
  <si>
    <t>26.80.00 - Fabbricazione di supporti magnetici ed ottici</t>
  </si>
  <si>
    <t>10.85.09</t>
  </si>
  <si>
    <t>Produzione di altri pasti e piatti preparati</t>
  </si>
  <si>
    <t>27.11.00 - Fabbricazione di motori, generatori e trasformatori elettrici</t>
  </si>
  <si>
    <t>10.86</t>
  </si>
  <si>
    <t>Produzione di preparati omogeneizzati e di alimenti dietetici</t>
  </si>
  <si>
    <t>27.12.00 - Fabbricazione di apparecchiature per le reti di distribuzione e il controllo dell'elettricità</t>
  </si>
  <si>
    <t>10.86.0</t>
  </si>
  <si>
    <t>27.20.00 - Fabbricazione di batterie di pile ed accumulatori elettrici</t>
  </si>
  <si>
    <t>10.86.00</t>
  </si>
  <si>
    <t>27.31.01 - Fabbricazione di cavi a fibra ottica per la trasmissione di dati o di immagini</t>
  </si>
  <si>
    <t>10.89</t>
  </si>
  <si>
    <t>Produzione di altri prodotti alimentari n.c.a.</t>
  </si>
  <si>
    <t>27.31.02 - Fabbricazione di fibre ottiche</t>
  </si>
  <si>
    <t>10.89.0</t>
  </si>
  <si>
    <t>27.32.00 - Fabbricazione di altri fili e cavi elettrici ed elettronici</t>
  </si>
  <si>
    <t>10.89.01</t>
  </si>
  <si>
    <t>Produzione di integratori alimentari</t>
  </si>
  <si>
    <t>27.33.01 - Fabbricazione di apparecchiature in plastica non conduttiva</t>
  </si>
  <si>
    <t>10.89.09</t>
  </si>
  <si>
    <t>Produzione di altri prodotti alimentari vari n.c.a.</t>
  </si>
  <si>
    <t>27.33.09 - Fabbricazione di altre attrezzature per cablaggio</t>
  </si>
  <si>
    <t>10.9</t>
  </si>
  <si>
    <t>Produzione di prodotti per l'alimentazione degli animali</t>
  </si>
  <si>
    <t>27.40.01 - Fabbricazione di apparecchiature di illuminazione e segnalazione per mezzi di trasporto</t>
  </si>
  <si>
    <t>10.91</t>
  </si>
  <si>
    <t>Produzione di mangimi per l'alimentazione degli animali da allevamento</t>
  </si>
  <si>
    <t>27.40.09 - Fabbricazione di altre apparecchiature per illuminazione</t>
  </si>
  <si>
    <t>10.91.0</t>
  </si>
  <si>
    <t>27.51.00 - Fabbricazione di elettrodomestici</t>
  </si>
  <si>
    <t>10.91.00</t>
  </si>
  <si>
    <t>27.52.00 - Fabbricazione di apparecchi per uso domestico non elettrici</t>
  </si>
  <si>
    <t>10.92</t>
  </si>
  <si>
    <t>Produzione di prodotti per l'alimentazione degli animali da compagnia</t>
  </si>
  <si>
    <t>27.90.01 - Fabbricazione di apparecchiature elettriche per saldature e brasature</t>
  </si>
  <si>
    <t>10.92.0</t>
  </si>
  <si>
    <t>27.90.02 - Fabbricazione di insegne elettriche e apparecchiature elettriche di segnalazione</t>
  </si>
  <si>
    <t>10.92.00</t>
  </si>
  <si>
    <t>27.90.03 - Fabbricazione di capacitori elettrici, resistenze, condensatori e simili, acceleratori</t>
  </si>
  <si>
    <t>11</t>
  </si>
  <si>
    <t>27.90.09 - Fabbricazione di altre apparecchiature elettriche nca</t>
  </si>
  <si>
    <t>11.0</t>
  </si>
  <si>
    <t>28.11.11 - Fabbricazione di motori a combustione interna (esclusi i motori destinati ai mezzi di trasporto su strada e ad aeromobili)</t>
  </si>
  <si>
    <t>11.01</t>
  </si>
  <si>
    <t>Distillazione, rettifica e miscelatura di alcolici</t>
  </si>
  <si>
    <t>28.11.12 - Fabbricazione di pistoni, fasce elastiche, carburatori e parti simili di motori a combustione interna</t>
  </si>
  <si>
    <t>11.01.0</t>
  </si>
  <si>
    <t>28.11.20 - Fabbricazione di turbine e turboalternatori (incluse parti e accessori)</t>
  </si>
  <si>
    <t>11.01.00</t>
  </si>
  <si>
    <t>28.12.00 - Fabbricazione di apparecchiature fluidodinamiche</t>
  </si>
  <si>
    <t>11.02</t>
  </si>
  <si>
    <t>Produzione di vini da uve</t>
  </si>
  <si>
    <t>28.13.00 - Fabbricazione di altre pompe e compressori</t>
  </si>
  <si>
    <t>11.02.1</t>
  </si>
  <si>
    <t>Produzione di vini, esclusi vini spumanti e altri vini speciali</t>
  </si>
  <si>
    <t>28.14.00 - Fabbricazione di altri rubinetti e valvole</t>
  </si>
  <si>
    <t>11.02.10</t>
  </si>
  <si>
    <t>28.15.10 - Fabbricazione di organi di trasmissione (esclusi quelli idraulici e quelli per autoveicoli, aeromobili e motocicli)</t>
  </si>
  <si>
    <t>11.02.2</t>
  </si>
  <si>
    <t>Produzione di vini spumanti e altri vini speciali</t>
  </si>
  <si>
    <t>28.15.20 - Fabbricazione di cuscinetti a sfere</t>
  </si>
  <si>
    <t>11.02.20</t>
  </si>
  <si>
    <t>28.21.10 - Fabbricazione di forni, fornaci e bruciatori</t>
  </si>
  <si>
    <t>11.03</t>
  </si>
  <si>
    <t>Produzione di sidro e di altre bevande fermentate a base di frutta</t>
  </si>
  <si>
    <t>28.21.29 - Fabbricazione di altri sistemi per riscaldamento</t>
  </si>
  <si>
    <t>11.03.0</t>
  </si>
  <si>
    <t>28.22.01 - Fabbricazione di ascensori, montacarichi e scale mobili</t>
  </si>
  <si>
    <t>11.03.00</t>
  </si>
  <si>
    <t>28.22.02 - Fabbricazione di gru, argani, verricelli a mano e a motore, carrelli trasbordatori, carrelli elevatori e piattaforme girevoli</t>
  </si>
  <si>
    <t>11.04</t>
  </si>
  <si>
    <t>Produzione di altre bevande fermentate non distillate</t>
  </si>
  <si>
    <t>28.22.03 - Fabbricazione di carriole</t>
  </si>
  <si>
    <t>11.04.0</t>
  </si>
  <si>
    <t>28.22.09 - Fabbricazione di altre macchine e apparecchi di sollevamento e movimentazione</t>
  </si>
  <si>
    <t>11.04.00</t>
  </si>
  <si>
    <t>28.23.01 - Fabbricazione di cartucce toner</t>
  </si>
  <si>
    <t>11.05</t>
  </si>
  <si>
    <t>Produzione di birra</t>
  </si>
  <si>
    <t>28.23.09 - Fabbricazione di macchine ed altre attrezzature per ufficio (esclusi computer e periferiche)</t>
  </si>
  <si>
    <t>11.05.0</t>
  </si>
  <si>
    <t>28.24.00 - Fabbricazione di utensili portatili a motore</t>
  </si>
  <si>
    <t>11.05.00</t>
  </si>
  <si>
    <t>28.25.00 - Fabbricazione di attrezzature di uso non domestico per la refrigerazione e la ventilazione; fabbricazione di condizionatori domestici fissi</t>
  </si>
  <si>
    <t>11.06</t>
  </si>
  <si>
    <t>Produzione di malto</t>
  </si>
  <si>
    <t>28.29.10 - Fabbricazione di bilance e di macchine automatiche per la vendita e la distribuzione (incluse parti staccate e accessori)</t>
  </si>
  <si>
    <t>11.06.0</t>
  </si>
  <si>
    <t>28.29.20 - Fabbricazione di macchine e apparecchi per le industrie chimiche, petrolchimiche e petrolifere (incluse parti e accessori)</t>
  </si>
  <si>
    <t>11.06.00</t>
  </si>
  <si>
    <t>28.29.30 - Fabbricazione di macchine automatiche per la dosatura, la confezione e per l'imballaggio (incluse parti e accessori)</t>
  </si>
  <si>
    <t>11.07</t>
  </si>
  <si>
    <t>Produzione di bibite analcoliche e di acque in bottiglia</t>
  </si>
  <si>
    <t>28.29.91 - Fabbricazione di apparecchi per depurare e filtrare liquidi e gas per uso non domestico</t>
  </si>
  <si>
    <t>11.07.0</t>
  </si>
  <si>
    <t>28.29.92 - Fabbricazione di macchine per la pulizia (incluse le lavastoviglie) per uso non domestico</t>
  </si>
  <si>
    <t>11.07.01</t>
  </si>
  <si>
    <t>Produzione di bibite analcoliche</t>
  </si>
  <si>
    <t>28.29.93 - Fabbricazione di livelle, metri doppi a nastro e utensili simili, strumenti di precisione per meccanica (esclusi quelli ottici)</t>
  </si>
  <si>
    <t>11.07.02</t>
  </si>
  <si>
    <t>Produzione di acque in bottiglia</t>
  </si>
  <si>
    <t>28.29.99 - Fabbricazione di altro materiale meccanico e di altre macchine di impiego generale nca</t>
  </si>
  <si>
    <t>12</t>
  </si>
  <si>
    <t>28.30.10 - Fabbricazione di trattori agricoli</t>
  </si>
  <si>
    <t>12.0</t>
  </si>
  <si>
    <t>28.30.90 - Fabbricazione di altre macchine per l'agricoltura, la silvicoltura e la zootecnia</t>
  </si>
  <si>
    <t>12.00</t>
  </si>
  <si>
    <t>28.41.00 - Fabbricazione di macchine utensili per la formatura dei metalli (incluse parti e accessori ed escluse le parti intercambiabili)</t>
  </si>
  <si>
    <t>12.00.0</t>
  </si>
  <si>
    <t>28.49.01 - Fabbricazione di macchine per la galvanostegia</t>
  </si>
  <si>
    <t>12.00.00</t>
  </si>
  <si>
    <t>28.49.09 - Fabbricazione di altre macchine utensili (incluse parti e accessori) nca</t>
  </si>
  <si>
    <t>13</t>
  </si>
  <si>
    <t>28.91.00 - Fabbricazione di macchine per la metallurgia (incluse parti e accessori)</t>
  </si>
  <si>
    <t>13.1</t>
  </si>
  <si>
    <t>Preparazione e filatura di fibre tessili</t>
  </si>
  <si>
    <t>28.92.01 - Fabbricazione di macchine per il trasporto a cassone ribaltabile per impiego specifico in miniere, cave e cantieri</t>
  </si>
  <si>
    <t>13.10</t>
  </si>
  <si>
    <t>28.92.09 - Fabbricazione di altre macchine da miniera, cava e cantiere (incluse parti e accessori)</t>
  </si>
  <si>
    <t>13.10.0</t>
  </si>
  <si>
    <t>28.93.00 - Fabbricazione di macchine per l'industria alimentare, delle bevande e del tabacco (incluse parti e accessori)</t>
  </si>
  <si>
    <t>13.10.00</t>
  </si>
  <si>
    <t>28.94.10 - Fabbricazione di macchine tessili, di macchine e di impianti per il trattamento ausiliario dei tessili, di macchine per cucire e per maglieria (incluse parti e accessori)</t>
  </si>
  <si>
    <t>13.2</t>
  </si>
  <si>
    <t>Tessitura</t>
  </si>
  <si>
    <t>28.94.20 - Fabbricazione di macchine e apparecchi per l'industria delle pelli, del cuoio e delle calzature (incluse parti e accessori)</t>
  </si>
  <si>
    <t>13.20</t>
  </si>
  <si>
    <t>28.94.30 - Fabbricazione di apparecchiature e di macchine per lavanderie e stirerie (incluse parti e accessori)</t>
  </si>
  <si>
    <t>13.20.0</t>
  </si>
  <si>
    <t>28.95.00 - Fabbricazione di macchine per l'industria della carta e del cartone (incluse parti e accessori)</t>
  </si>
  <si>
    <t>13.20.00</t>
  </si>
  <si>
    <t>28.96.00 - Fabbricazione di macchine per l'industria delle materie plastiche e della gomma (incluse parti e accessori)</t>
  </si>
  <si>
    <t>13.3</t>
  </si>
  <si>
    <t>Finissaggio dei tessili</t>
  </si>
  <si>
    <t>28.99.10 - Fabbricazione di macchine per la stampa e la legatoria (incluse parti e accessori)</t>
  </si>
  <si>
    <t>13.30</t>
  </si>
  <si>
    <t>28.99.20 - Fabbricazione di robot industriali per usi molteplici (incluse parti e accessori)</t>
  </si>
  <si>
    <t>13.30.0</t>
  </si>
  <si>
    <t>28.99.30 - Fabbricazione di apparecchi per istituti di bellezza e centri di benessere</t>
  </si>
  <si>
    <t>13.30.00</t>
  </si>
  <si>
    <t>28.99.91 - Fabbricazione di apparecchiature per il lancio di aeromobili, catapulte per portaerei e apparecchiature simili</t>
  </si>
  <si>
    <t>13.9</t>
  </si>
  <si>
    <t>Altre fabbricazioni tessili</t>
  </si>
  <si>
    <t>28.99.92 - Fabbricazione di giostre, altalene ed altre attrezzature per parchi di divertimento</t>
  </si>
  <si>
    <t>13.91</t>
  </si>
  <si>
    <t>Fabbricazione di tessuti a maglia e all'uncinetto</t>
  </si>
  <si>
    <t>28.99.93 - Fabbricazione di apparecchiature per l'allineamento e il bilanciamento delle ruote; altre apparecchiature per il bilanciamento</t>
  </si>
  <si>
    <t>13.91.0</t>
  </si>
  <si>
    <t>28.99.99 - Fabbricazione di altre macchine ed attrezzature per impieghi speciali nca (incluse parti e accessori)</t>
  </si>
  <si>
    <t>13.91.00</t>
  </si>
  <si>
    <t>29.10.00 - Fabbricazione di autoveicoli</t>
  </si>
  <si>
    <t>13.92</t>
  </si>
  <si>
    <t>Fabbricazione di tessili per la casa e l'arredo</t>
  </si>
  <si>
    <t>29.20.00 - Fabbricazione di carrozzerie per autoveicoli, rimorchi e semirimorchi</t>
  </si>
  <si>
    <t>13.92.1</t>
  </si>
  <si>
    <t>Fabbricazione di tessili per la casa</t>
  </si>
  <si>
    <t>29.31.00 - Fabbricazione di apparecchiature elettriche ed elettroniche per autoveicoli e loro motori</t>
  </si>
  <si>
    <t>13.92.10</t>
  </si>
  <si>
    <t>29.32.01 - Fabbricazione di sedili per autoveicoli</t>
  </si>
  <si>
    <t>13.92.2</t>
  </si>
  <si>
    <t>Fabbricazione di tessili per l'arredo</t>
  </si>
  <si>
    <t>29.32.09 - Fabbricazione di altre parti ed accessori per autoveicoli e loro motori nca</t>
  </si>
  <si>
    <t>13.92.20</t>
  </si>
  <si>
    <t>30.11.01 - Fabbricazione di sedili per navi</t>
  </si>
  <si>
    <t>13.93</t>
  </si>
  <si>
    <t>Fabbricazione di tappeti e moquette</t>
  </si>
  <si>
    <t>30.11.02 - Cantieri navali per costruzioni metalliche e non metalliche (esclusi i sedili per navi)</t>
  </si>
  <si>
    <t>13.93.0</t>
  </si>
  <si>
    <t>30.12.00 - Costruzione di imbarcazioni da diporto e sportive</t>
  </si>
  <si>
    <t>13.93.00</t>
  </si>
  <si>
    <t>30.20.01 - Fabbricazione di sedili per tram, filovie e metropolitane</t>
  </si>
  <si>
    <t>13.94</t>
  </si>
  <si>
    <t>Fabbricazione di spago, corde, funi e reti</t>
  </si>
  <si>
    <t>30.20.02 - Costruzione di altro materiale rotabile ferroviario, tranviario, filoviario, per metropolitane e per miniere</t>
  </si>
  <si>
    <t>13.94.0</t>
  </si>
  <si>
    <t>30.30.01 - Fabbricazione di sedili per aeromobili</t>
  </si>
  <si>
    <t>13.94.00</t>
  </si>
  <si>
    <t>30.30.02 - Fabbricazione di missili balistici</t>
  </si>
  <si>
    <t>13.95</t>
  </si>
  <si>
    <t>Fabbricazione di tessuti non-tessuti e di articoli in tessuto non-tessuto</t>
  </si>
  <si>
    <t>30.30.09 - Fabbricazione di aeromobili, di veicoli spaziali e dei relativi dispositivi nca</t>
  </si>
  <si>
    <t>13.95.0</t>
  </si>
  <si>
    <t>30.40.00 - Fabbricazione di veicoli militari da combattimento</t>
  </si>
  <si>
    <t>13.95.00</t>
  </si>
  <si>
    <t>30.91.11 - Fabbricazione di motori per motocicli</t>
  </si>
  <si>
    <t>13.96</t>
  </si>
  <si>
    <t>Fabbricazione di altri tessuti per uso tecnico e industriale</t>
  </si>
  <si>
    <t>30.91.12 - Fabbricazione di motocicli</t>
  </si>
  <si>
    <t>13.96.0</t>
  </si>
  <si>
    <t>30.91.20 - Fabbricazione di accessori e pezzi staccati per motocicli e ciclomotori</t>
  </si>
  <si>
    <t>13.96.00</t>
  </si>
  <si>
    <t>30.92.10 - Fabbricazione e montaggio di biciclette</t>
  </si>
  <si>
    <t>13.99</t>
  </si>
  <si>
    <t>Fabbricazione di altri prodotti tessili n.c.a.</t>
  </si>
  <si>
    <t>30.92.20 - Fabbricazione di parti ed accessori per biciclette</t>
  </si>
  <si>
    <t>13.99.1</t>
  </si>
  <si>
    <t>Fabbricazione di ricami, tulle, pizzi e merletti</t>
  </si>
  <si>
    <t>30.92.30 - Fabbricazione di veicoli per invalidi (incluse parti e accessori)</t>
  </si>
  <si>
    <t>13.99.10</t>
  </si>
  <si>
    <t>30.92.40 - Fabbricazione di carrozzine e passeggini per neonati</t>
  </si>
  <si>
    <t>13.99.9</t>
  </si>
  <si>
    <t>Fabbricazione di feltro e altri prodotti tessili diversi n.c.a.</t>
  </si>
  <si>
    <t>30.99.00 - Fabbricazione di veicoli a trazione manuale o animale</t>
  </si>
  <si>
    <t>13.99.90</t>
  </si>
  <si>
    <t>31.01.10 - Fabbricazione di sedie e poltrone per ufficio e negozi</t>
  </si>
  <si>
    <t>14</t>
  </si>
  <si>
    <t>31.01.21 - Fabbricazione di altri mobili metallici per ufficio e negozi</t>
  </si>
  <si>
    <t>14.1</t>
  </si>
  <si>
    <t>Fabbricazione di articoli a maglia e all'uncinetto</t>
  </si>
  <si>
    <t>31.01.22 - Fabbricazione di altri mobili non metallici per ufficio e negozi</t>
  </si>
  <si>
    <t>14.10</t>
  </si>
  <si>
    <t>31.02.00 - Fabbricazione di mobili per cucina</t>
  </si>
  <si>
    <t>14.10.1</t>
  </si>
  <si>
    <t>Fabbricazione di articoli di calzetteria a maglia e all'uncinetto</t>
  </si>
  <si>
    <t>31.03.00 - Fabbricazione di materassi</t>
  </si>
  <si>
    <t>14.10.10</t>
  </si>
  <si>
    <t>31.09.10 - Fabbricazione di mobili per arredo domestico</t>
  </si>
  <si>
    <t>14.10.2</t>
  </si>
  <si>
    <t>Fabbricazione di maglioni e altri articoli a maglia e all'uncinetto</t>
  </si>
  <si>
    <t>31.09.20 - Fabbricazione di sedie e sedili (esclusi quelli per aeromobili, autoveicoli, navi, treni, ufficio e negozi)</t>
  </si>
  <si>
    <t>14.10.20</t>
  </si>
  <si>
    <t>31.09.30 - Fabbricazione di poltrone e divani</t>
  </si>
  <si>
    <t>14.2</t>
  </si>
  <si>
    <t>Fabbricazione di altri articoli di abbigliamento e accessori</t>
  </si>
  <si>
    <t>31.09.40 - Fabbricazione di parti e accessori di mobili</t>
  </si>
  <si>
    <t>14.21</t>
  </si>
  <si>
    <t>Fabbricazione di abbigliamento esterno</t>
  </si>
  <si>
    <t>31.09.50 - Finitura di mobili</t>
  </si>
  <si>
    <t>14.21.1</t>
  </si>
  <si>
    <t>Fabbricazione in serie di abbigliamento esterno</t>
  </si>
  <si>
    <t>31.09.90 - Fabbricazione di altri mobili (inclusi quelli per arredo esterno)</t>
  </si>
  <si>
    <t>14.21.10</t>
  </si>
  <si>
    <t>32.11.00 - Coniazione di monete</t>
  </si>
  <si>
    <t>14.21.2</t>
  </si>
  <si>
    <t>Sartoria e confezione su misura di abbigliamento esterno</t>
  </si>
  <si>
    <t>32.12.10 - Fabbricazione di oggetti di gioielleria ed oreficeria in metalli preziosi o rivestiti di metalli preziosi</t>
  </si>
  <si>
    <t>14.21.20</t>
  </si>
  <si>
    <t>32.12.20 - Lavorazione di pietre preziose e semipreziose per gioielleria e per uso industriale</t>
  </si>
  <si>
    <t>14.22</t>
  </si>
  <si>
    <t>Fabbricazione di biancheria intima</t>
  </si>
  <si>
    <t>32.13.01 - Fabbricazione di cinturini metallici per orologi (esclusi quelli in metalli preziosi)</t>
  </si>
  <si>
    <t>14.22.0</t>
  </si>
  <si>
    <t>32.13.09 - Fabbricazione di bigiotteria e articoli simili nca</t>
  </si>
  <si>
    <t>14.22.00</t>
  </si>
  <si>
    <t>32.20.00 - Fabbricazione di strumenti musicali (incluse parti e accessori)</t>
  </si>
  <si>
    <t>14.23</t>
  </si>
  <si>
    <t>Fabbricazione di indumenti da lavoro</t>
  </si>
  <si>
    <t>32.30.00 - Fabbricazione di articoli sportivi</t>
  </si>
  <si>
    <t>14.23.0</t>
  </si>
  <si>
    <t>32.40.10 - Fabbricazione di giochi (inclusi i giochi elettronici)</t>
  </si>
  <si>
    <t>14.23.00</t>
  </si>
  <si>
    <t>32.40.20 - Fabbricazione di giocattoli (inclusi i tricicli e gli strumenti musicali giocattolo)</t>
  </si>
  <si>
    <t>14.24</t>
  </si>
  <si>
    <t>Fabbricazione di abbigliamento in pelle e in pelliccia</t>
  </si>
  <si>
    <t>32.50.11 - Fabbricazione di materiale medico-chirurgico e veterinario</t>
  </si>
  <si>
    <t>14.24.0</t>
  </si>
  <si>
    <t>32.50.12 - Fabbricazione di apparecchi e strumenti per odontoiatria e di apparecchi medicali (incluse parti staccate e accessori)</t>
  </si>
  <si>
    <t>14.24.00</t>
  </si>
  <si>
    <t>32.50.13 - Fabbricazione di mobili per uso medico, chirurgico, odontoiatrico e veterinario</t>
  </si>
  <si>
    <t>14.29</t>
  </si>
  <si>
    <t>Fabbricazione di altri articoli di abbigliamento e accessori n.c.a.</t>
  </si>
  <si>
    <t>32.50.14 - Fabbricazione di centrifughe per laboratori</t>
  </si>
  <si>
    <t>14.29.0</t>
  </si>
  <si>
    <t>32.50.20 - Fabbricazione di protesi dentarie (inclusa riparazione)</t>
  </si>
  <si>
    <t>14.29.00</t>
  </si>
  <si>
    <t>32.50.30 - Fabbricazione di protesi ortopediche, altre protesi ed ausili (inclusa riparazione)</t>
  </si>
  <si>
    <t>15</t>
  </si>
  <si>
    <t>32.50.40 - Fabbricazione di lenti oftalmiche</t>
  </si>
  <si>
    <t>15.1</t>
  </si>
  <si>
    <t>Concia, tintura e rifinizione di pelli, cuoi e pellicce; fabbricazione di articoli da viaggio, borse, pelletteria e selleria</t>
  </si>
  <si>
    <t>32.50.50 - Fabbricazione di armature per occhiali di qualsiasi tipo; montatura in serie di occhiali comuni</t>
  </si>
  <si>
    <t>15.11</t>
  </si>
  <si>
    <t>Concia, tintura e rifinizione di pelli, cuoi e pellicce</t>
  </si>
  <si>
    <t>32.91.00 - Fabbricazione di scope e spazzole</t>
  </si>
  <si>
    <t>15.11.0</t>
  </si>
  <si>
    <t>32.99.11 - Fabbricazione di articoli di vestiario ignifughi e protettivi di sicurezza</t>
  </si>
  <si>
    <t>15.11.00</t>
  </si>
  <si>
    <t>32.99.12 - Fabbricazione di articoli in plastica per la sicurezza personale</t>
  </si>
  <si>
    <t>15.12</t>
  </si>
  <si>
    <t>Fabbricazione di articoli da viaggio, borse, pelletteria e selleria di qualsiasi materiale</t>
  </si>
  <si>
    <t>32.99.13 - Fabbricazione di articoli in metallo per la sicurezza personale</t>
  </si>
  <si>
    <t>15.12.0</t>
  </si>
  <si>
    <t>32.99.14 - Fabbricazione di maschere antigas</t>
  </si>
  <si>
    <t>15.12.00</t>
  </si>
  <si>
    <t>32.99.19 - Fabbricazione di altre attrezzature ed altri articoli protettivi di sicurezza</t>
  </si>
  <si>
    <t>15.2</t>
  </si>
  <si>
    <t>Fabbricazione di calzature</t>
  </si>
  <si>
    <t>32.99.20 - Fabbricazione di ombrelli, bottoni, chiusure lampo, parrucche e affini</t>
  </si>
  <si>
    <t>15.20</t>
  </si>
  <si>
    <t>32.99.30 - Fabbricazione di oggetti di cancelleria</t>
  </si>
  <si>
    <t>15.20.1</t>
  </si>
  <si>
    <t>Fabbricazione di calzature, escluse parti in cuoio per calzature</t>
  </si>
  <si>
    <t>32.99.40 - Fabbricazione di casse funebri</t>
  </si>
  <si>
    <t>15.20.10</t>
  </si>
  <si>
    <t>32.99.90 - Fabbricazione di altri articoli nca</t>
  </si>
  <si>
    <t>15.20.2</t>
  </si>
  <si>
    <t>Fabbricazione di parti in cuoio per calzature</t>
  </si>
  <si>
    <t>33.11.01 - Riparazione e manutenzione di stampi, portastampi, sagome, forme per macchine</t>
  </si>
  <si>
    <t>15.20.20</t>
  </si>
  <si>
    <t>33.11.02 - Riparazione e manutenzione di utensileria ad azionamento manuale</t>
  </si>
  <si>
    <t>16</t>
  </si>
  <si>
    <t>33.11.03 - Riparazione e manutenzione di armi, sistemi d'arma e munizioni</t>
  </si>
  <si>
    <t>16.1</t>
  </si>
  <si>
    <t>Taglio e piallatura del legno; lavorazione e finitura del legno</t>
  </si>
  <si>
    <t>33.11.04 - Riparazione e manutenzione di casseforti, forzieri, porte metalliche blindate</t>
  </si>
  <si>
    <t>16.11</t>
  </si>
  <si>
    <t>Taglio e piallatura del legno</t>
  </si>
  <si>
    <t>33.11.05 - Riparazione e manutenzione di armi bianche</t>
  </si>
  <si>
    <t>16.11.0</t>
  </si>
  <si>
    <t>33.11.06 - Riparazione e manutenzione di container</t>
  </si>
  <si>
    <t>16.11.00</t>
  </si>
  <si>
    <t>33.11.07 - Riparazione e manutenzione di carrelli per la spesa</t>
  </si>
  <si>
    <t>16.12</t>
  </si>
  <si>
    <t>Lavorazione e finitura del legno</t>
  </si>
  <si>
    <t>33.11.09 - Riparazione e manutenzione di altri prodotti in metallo</t>
  </si>
  <si>
    <t>16.12.0</t>
  </si>
  <si>
    <t>33.12.10 - Riparazione e manutenzione di macchine di impiego generale</t>
  </si>
  <si>
    <t>16.12.00</t>
  </si>
  <si>
    <t>33.12.20 - Riparazione e manutenzione di forni, fornaci e bruciatori</t>
  </si>
  <si>
    <t>16.2</t>
  </si>
  <si>
    <t>Fabbricazione di prodotti in legno, sughero, paglia e materiali da intreccio</t>
  </si>
  <si>
    <t>33.12.30 - Riparazione e manutenzione di macchine e apparecchi di sollevamento e movimentazione (esclusi ascensori)</t>
  </si>
  <si>
    <t>16.21</t>
  </si>
  <si>
    <t>Fabbricazione di fogli da impiallacciatura e di pannelli a base di legno</t>
  </si>
  <si>
    <t>33.12.40 - Riparazione e manutenzione di attrezzature di uso non domestico per la refrigerazione e la ventilazione</t>
  </si>
  <si>
    <t>16.21.0</t>
  </si>
  <si>
    <t>33.12.51 - Riparazione e manutenzione di macchine ed attrezzature per ufficio (esclusi computer, periferiche, fax)</t>
  </si>
  <si>
    <t>16.21.00</t>
  </si>
  <si>
    <t>33.12.52 - Riparazione e manutenzione di bilance e macchine automatiche per la vendita e la distribuzione</t>
  </si>
  <si>
    <t>16.22</t>
  </si>
  <si>
    <t>Fabbricazione di pavimenti di legno con elementi pre-assemblati</t>
  </si>
  <si>
    <t>33.12.53 - Riparazione e manutenzione di macchine per le industrie chimiche, petrolchimiche e petrolifere</t>
  </si>
  <si>
    <t>16.22.0</t>
  </si>
  <si>
    <t>33.12.54 - Riparazione e manutenzione di macchine per la dosatura, la confezione e l'imballaggio</t>
  </si>
  <si>
    <t>16.22.00</t>
  </si>
  <si>
    <t>33.12.55 - Riparazione e manutenzione di estintori (inclusa la ricarica)</t>
  </si>
  <si>
    <t>16.23</t>
  </si>
  <si>
    <t>Fabbricazione di altri prodotti di carpenteria in legno e falegnameria per l'edilizia</t>
  </si>
  <si>
    <t>33.12.59 - Riparazione e manutenzione di altre macchine di impiego generale nca</t>
  </si>
  <si>
    <t>16.23.0</t>
  </si>
  <si>
    <t>33.12.60 - Riparazione e manutenzione di trattori agricoli</t>
  </si>
  <si>
    <t>16.23.01</t>
  </si>
  <si>
    <t>Fabbricazione di stand e strutture simili in legno per convegni e fiere</t>
  </si>
  <si>
    <t>33.12.70 - Riparazione e manutenzione di altre macchine per l'agricoltura, la silvicoltura e la zootecnia</t>
  </si>
  <si>
    <t>16.23.09</t>
  </si>
  <si>
    <t>Fabbricazione di altri prodotti di carpenteria in legno e falegnameria per l'edilizia n.c.a.</t>
  </si>
  <si>
    <t>33.12.91 - Riparazione e manutenzione di parti intercambiabili per macchine utensili</t>
  </si>
  <si>
    <t>16.24</t>
  </si>
  <si>
    <t>Fabbricazione di imballaggi in legno</t>
  </si>
  <si>
    <t>33.12.92 - Riparazione e manutenzione di giostre, altalene, padiglioni da tiro al bersaglio ed altre attrezzature per parchi di divertimento</t>
  </si>
  <si>
    <t>16.24.0</t>
  </si>
  <si>
    <t>33.12.99 - Riparazione e manutenzione di altre macchine per impieghi speciali nca (incluse le macchine utensili)</t>
  </si>
  <si>
    <t>16.24.00</t>
  </si>
  <si>
    <t>33.13.01 - Riparazione e manutenzione di apparecchiature ottiche, fotografiche e cinematografiche (escluse videocamere)</t>
  </si>
  <si>
    <t>16.25</t>
  </si>
  <si>
    <t>Fabbricazione di porte e finestre in legno</t>
  </si>
  <si>
    <t>33.13.03 - Riparazione e manutenzione di apparecchi elettromedicali, di materiale medico-chirurgico e veterinario, di apparecchi e strumenti per odontoiatria</t>
  </si>
  <si>
    <t>16.25.0</t>
  </si>
  <si>
    <t>33.13.04 - Riparazione e manutenzione di apparati di distillazione per laboratori, di centrifughe per laboratori e di macchinari per pulizia ad ultrasuoni per laboratori</t>
  </si>
  <si>
    <t>16.25.00</t>
  </si>
  <si>
    <t>33.13.09 - Riparazione e manutenzione di altre apparecchiature elettroniche (escluse quelle per le telecomunicazioni ed i computer)</t>
  </si>
  <si>
    <t>16.26</t>
  </si>
  <si>
    <t>Produzione di combustibili solidi da biomassa vegetale</t>
  </si>
  <si>
    <t>33.14.00 - Riparazione e manutenzione di apparecchiature elettriche (esclusi gli elettrodomestici)</t>
  </si>
  <si>
    <t>16.26.0</t>
  </si>
  <si>
    <t>33.15.00 - Riparazione e manutenzione di navi commerciali e imbarcazioni da diporto (esclusi i loro motori)</t>
  </si>
  <si>
    <t>16.26.00</t>
  </si>
  <si>
    <t>33.16.00 - Riparazione e manutenzione di aeromobili e di veicoli spaziali</t>
  </si>
  <si>
    <t>16.27</t>
  </si>
  <si>
    <t>Finitura di prodotti in legno</t>
  </si>
  <si>
    <t>33.17.00 - Riparazione e manutenzione di materiale rotabile ferroviario, tranviario, filoviario e per metropolitane (esclusi i loro motori)</t>
  </si>
  <si>
    <t>16.27.0</t>
  </si>
  <si>
    <t>33.19.01 - Riparazioni di pallets e contenitori in legno per trasporto</t>
  </si>
  <si>
    <t>16.27.00</t>
  </si>
  <si>
    <t>33.19.02 - Riparazione di prodotti in gomma</t>
  </si>
  <si>
    <t>16.28</t>
  </si>
  <si>
    <t>Fabbricazione di altri prodotti in legno e articoli in sughero, paglia e materiali da intreccio</t>
  </si>
  <si>
    <t>33.19.03 - Riparazione di articoli in vetro</t>
  </si>
  <si>
    <t>16.28.1</t>
  </si>
  <si>
    <t>Fabbricazione di altri prodotti in legno</t>
  </si>
  <si>
    <t>33.19.04 - Riparazioni di altri prodotti in legno nca</t>
  </si>
  <si>
    <t>16.28.11</t>
  </si>
  <si>
    <t>Fabbricazione di cornici</t>
  </si>
  <si>
    <t>33.19.09 - Riparazione di altre apparecchiature nca</t>
  </si>
  <si>
    <t>16.28.19</t>
  </si>
  <si>
    <t>Fabbricazione di altri prodotti in legno n.c.a.</t>
  </si>
  <si>
    <t>33.20.01 - Installazione di motori, generatori e trasformatori elettrici; di apparecchiature per la distribuzione e il controllo dell'elettricità (esclusa l'installazione all'interno degli edifici)</t>
  </si>
  <si>
    <t>16.28.2</t>
  </si>
  <si>
    <t>Fabbricazione di articoli in sughero</t>
  </si>
  <si>
    <t>33.20.02 - Installazione di apparecchi elettrici ed elettronici per telecomunicazioni, di apparecchi trasmittenti radiotelevisivi, di impianti di apparecchiature elettriche ed elettroniche (esclusa l'installazione all'interno degli edifici)</t>
  </si>
  <si>
    <t>16.28.20</t>
  </si>
  <si>
    <t>33.20.03 - Installazione di strumenti ed apparecchi di misurazione, controllo, prova, navigazione e simili (incluse le apparecchiature di controllo dei processi industriali)</t>
  </si>
  <si>
    <t>16.28.3</t>
  </si>
  <si>
    <t>Fabbricazione di articoli in paglia e materiali da intreccio</t>
  </si>
  <si>
    <t>33.20.04 - Installazione di cisterne, serbatoi e contenitori in metallo</t>
  </si>
  <si>
    <t>16.28.30</t>
  </si>
  <si>
    <t>33.20.05 - Installazione di generatori di vapore (escluse le caldaie per il riscaldamento centrale ad acqua calda)</t>
  </si>
  <si>
    <t>17</t>
  </si>
  <si>
    <t>33.20.06 - Installazione di macchine per ufficio, di mainframe e computer simili</t>
  </si>
  <si>
    <t>17.1</t>
  </si>
  <si>
    <t>Fabbricazione di pasta-carta, carta e cartone</t>
  </si>
  <si>
    <t>33.20.07 - Installazione di apparecchi medicali, di apparecchi e strumenti per odontoiatria</t>
  </si>
  <si>
    <t>17.11</t>
  </si>
  <si>
    <t>Fabbricazione di pasta-carta</t>
  </si>
  <si>
    <t>33.20.08 - Installazione di apparecchi elettromedicali</t>
  </si>
  <si>
    <t>17.11.0</t>
  </si>
  <si>
    <t>33.20.09 - Installazione di altre macchine ed apparecchiature industriali</t>
  </si>
  <si>
    <t>17.11.00</t>
  </si>
  <si>
    <t>35.11.00 - Produzione di energia elettrica</t>
  </si>
  <si>
    <t>17.12</t>
  </si>
  <si>
    <t>Fabbricazione di carta e cartone</t>
  </si>
  <si>
    <t>35.12.00 - Trasmissione di energia elettrica</t>
  </si>
  <si>
    <t>17.12.0</t>
  </si>
  <si>
    <t>35.13.00 - Distribuzione di energia elettrica</t>
  </si>
  <si>
    <t>17.12.00</t>
  </si>
  <si>
    <t>35.14.00 - Commercio di energia elettrica</t>
  </si>
  <si>
    <t>17.2</t>
  </si>
  <si>
    <t>Fabbricazione di articoli di carta e cartone</t>
  </si>
  <si>
    <t>35.21.00 - Produzione di gas</t>
  </si>
  <si>
    <t>17.21</t>
  </si>
  <si>
    <t>Fabbricazione di carta, cartone ondulato e di imballaggi di carta e cartone</t>
  </si>
  <si>
    <t>35.22.00 - Distribuzione di combustibili gassosi mediante condotte</t>
  </si>
  <si>
    <t>17.21.0</t>
  </si>
  <si>
    <t>35.23.00 - Commercio di gas distribuito mediante condotte</t>
  </si>
  <si>
    <t>17.21.00</t>
  </si>
  <si>
    <t>35.30.00 - Fornitura di vapore e aria condizionata</t>
  </si>
  <si>
    <t>17.22</t>
  </si>
  <si>
    <t>Fabbricazione di prodotti igienico-sanitari e per uso domestico in carta e ovatta di cellulosa</t>
  </si>
  <si>
    <t>36.00.00 - Raccolta, trattamento e fornitura di acqua</t>
  </si>
  <si>
    <t>17.22.0</t>
  </si>
  <si>
    <t>37.00.00 - Raccolta e depurazione delle acque di scarico</t>
  </si>
  <si>
    <t>17.22.00</t>
  </si>
  <si>
    <t>38.11.00 - Raccolta di rifiuti solidi non pericolosi</t>
  </si>
  <si>
    <t>17.23</t>
  </si>
  <si>
    <t>Fabbricazione di prodotti cartotecnici</t>
  </si>
  <si>
    <t>38.12.00 - Raccolta di rifiuti pericolosi solidi e non solidi</t>
  </si>
  <si>
    <t>17.23.0</t>
  </si>
  <si>
    <t>38.21.01 - Produzione di compost</t>
  </si>
  <si>
    <t>17.23.01</t>
  </si>
  <si>
    <t>Fabbricazione di prodotti cartotecnici scolastici e commerciali</t>
  </si>
  <si>
    <t>38.21.09 - Trattamento e smaltimento di altri rifiuti non pericolosi</t>
  </si>
  <si>
    <t>17.23.09</t>
  </si>
  <si>
    <t>Fabbricazione di altri prodotti cartotecnici</t>
  </si>
  <si>
    <t>38.22.00 - Trattamento e smaltimento di rifiuti pericolosi</t>
  </si>
  <si>
    <t>17.24</t>
  </si>
  <si>
    <t>Fabbricazione di carta da parati</t>
  </si>
  <si>
    <t>38.31.10 - Demolizione di carcasse</t>
  </si>
  <si>
    <t>17.24.0</t>
  </si>
  <si>
    <t>38.31.20 - Cantieri di demolizione navali</t>
  </si>
  <si>
    <t>17.24.00</t>
  </si>
  <si>
    <t>38.32.10 - Recupero e preparazione per il riciclaggio di cascami e rottami metallici</t>
  </si>
  <si>
    <t>17.25</t>
  </si>
  <si>
    <t>Fabbricazione di altri articoli di carta e cartone</t>
  </si>
  <si>
    <t>38.32.20 - Recupero e preparazione per il riciclaggio di materiale plastico per produzione di materie prime plastiche, resine sintetiche</t>
  </si>
  <si>
    <t>17.25.0</t>
  </si>
  <si>
    <t>38.32.30 - Recupero e preparazione per il riciclaggio dei rifiuti solidi urbani, industriali e biomasse</t>
  </si>
  <si>
    <t>17.25.00</t>
  </si>
  <si>
    <t>39.00.01 - Attività di rimozione di strutture ed elementi in amianto specializzata per l'edilizia</t>
  </si>
  <si>
    <t>18</t>
  </si>
  <si>
    <t>39.00.09 - Altre attività di risanamento e altri servizi di gestione dei rifiuti</t>
  </si>
  <si>
    <t>18.1</t>
  </si>
  <si>
    <t>Stampa e servizi connessi alla stampa</t>
  </si>
  <si>
    <t>41.10.00 - Sviluppo di progetti immobiliari senza costruzione</t>
  </si>
  <si>
    <t>18.11</t>
  </si>
  <si>
    <t>Stampa di giornali</t>
  </si>
  <si>
    <t>41.20.00 - Costruzione di edifici residenziali e non residenziali</t>
  </si>
  <si>
    <t>18.11.0</t>
  </si>
  <si>
    <t>42.11.00 - Costruzione di strade, autostrade e piste aeroportuali</t>
  </si>
  <si>
    <t>18.11.00</t>
  </si>
  <si>
    <t>42.12.00 - Costruzione di linee ferroviarie e metropolitane</t>
  </si>
  <si>
    <t>18.12</t>
  </si>
  <si>
    <t>Altra stampa</t>
  </si>
  <si>
    <t>42.13.00 - Costruzione di ponti e gallerie</t>
  </si>
  <si>
    <t>18.12.0</t>
  </si>
  <si>
    <t>42.21.00 - Costruzione di opere di pubblica utilità per il trasporto di fluidi</t>
  </si>
  <si>
    <t>18.12.00</t>
  </si>
  <si>
    <t>42.22.00 - Costruzione di opere di pubblica utilità per l'energia elettrica e le telecomunicazioni</t>
  </si>
  <si>
    <t>18.13</t>
  </si>
  <si>
    <t>Lavorazioni preliminari alla stampa e ai media</t>
  </si>
  <si>
    <t>42.91.00 - Costruzione di opere idrauliche</t>
  </si>
  <si>
    <t>18.13.0</t>
  </si>
  <si>
    <t>42.99.01 - Lottizzazione dei terreni connessa con l'urbanizzazione</t>
  </si>
  <si>
    <t>18.13.00</t>
  </si>
  <si>
    <t>42.99.09 - Altre attività di costruzione di altre opere di ingegneria civile nca</t>
  </si>
  <si>
    <t>18.14</t>
  </si>
  <si>
    <t>Legatoria e servizi connessi</t>
  </si>
  <si>
    <t>43.11.00 - Demolizione</t>
  </si>
  <si>
    <t>18.14.0</t>
  </si>
  <si>
    <t>43.12.00 - Preparazione del cantiere edile e sistemazione del terreno</t>
  </si>
  <si>
    <t>18.14.00</t>
  </si>
  <si>
    <t>43.13.00 - Trivellazioni e perforazioni</t>
  </si>
  <si>
    <t>18.2</t>
  </si>
  <si>
    <t>Riproduzione di supporti registrati</t>
  </si>
  <si>
    <t>43.21.01 - Installazione di impianti elettrici in edifici o in altre opere di costruzione (inclusa manutenzione e riparazione)</t>
  </si>
  <si>
    <t>18.20</t>
  </si>
  <si>
    <t>43.21.02 - Installazione di impianti elettronici (inclusa manutenzione e riparazione)</t>
  </si>
  <si>
    <t>18.20.0</t>
  </si>
  <si>
    <t>43.21.03 - Installazione impianti di illuminazione stradale e dispositivi elettrici di segnalazione, illuminazione delle piste degli aeroporti (inclusa manutenzione e riparazione)</t>
  </si>
  <si>
    <t>18.20.00</t>
  </si>
  <si>
    <t>43.22.01 - Installazione di impianti idraulici, di riscaldamento e di condizionamento dell'aria (inclusa manutenzione e riparazione) in edifici o in altre opere di costruzione</t>
  </si>
  <si>
    <t>19</t>
  </si>
  <si>
    <t>43.22.02 - Installazione di impianti per la distribuzione del gas (inclusa manutenzione e riparazione)</t>
  </si>
  <si>
    <t>19.1</t>
  </si>
  <si>
    <t>Fabbricazione di prodotti di cokeria</t>
  </si>
  <si>
    <t>43.22.03 - Installazione di impianti di spegnimento antincendio (inclusi quelli integrati e la manutenzione e riparazione)</t>
  </si>
  <si>
    <t>19.10</t>
  </si>
  <si>
    <t>43.22.04 - Installazione di impianti di depurazione per piscine (inclusa manutenzione e riparazione)</t>
  </si>
  <si>
    <t>19.10.0</t>
  </si>
  <si>
    <t>43.22.05 - Installazione di impianti di irrigazione per giardini (inclusa manutenzione e riparazione)</t>
  </si>
  <si>
    <t>19.10.00</t>
  </si>
  <si>
    <t>43.29.01 - Installazione, riparazione e manutenzione di ascensori e scale mobili</t>
  </si>
  <si>
    <t>19.2</t>
  </si>
  <si>
    <t>Fabbricazione di prodotti derivanti dalla raffinazione del petrolio e prodotti da combustibili fossili</t>
  </si>
  <si>
    <t>43.29.02 - Lavori di isolamento termico, acustico o antivibrazioni</t>
  </si>
  <si>
    <t>19.20</t>
  </si>
  <si>
    <t>43.29.09 - Altri lavori di costruzione e installazione nca</t>
  </si>
  <si>
    <t>19.20.1</t>
  </si>
  <si>
    <t>Raffinazione di petrolio</t>
  </si>
  <si>
    <t>43.31.00 - Intonacatura e stuccatura</t>
  </si>
  <si>
    <t>19.20.10</t>
  </si>
  <si>
    <t>43.32.01 - Posa in opera di casseforti, forzieri, porte blindate</t>
  </si>
  <si>
    <t>19.20.2</t>
  </si>
  <si>
    <t>Fabbricazione di derivati del petrolio</t>
  </si>
  <si>
    <t>43.32.02 - Posa in opera di infissi, arredi, controsoffitti, pareti mobili e simili</t>
  </si>
  <si>
    <t>19.20.20</t>
  </si>
  <si>
    <t>43.33.00 - Rivestimento di pavimenti e di muri</t>
  </si>
  <si>
    <t>19.20.3</t>
  </si>
  <si>
    <t>Miscelazione di gas petroliferi liquefatti (GPL) e loro imbottigliamento</t>
  </si>
  <si>
    <t>43.34.00 - Tinteggiatura e posa in opera di vetri</t>
  </si>
  <si>
    <t>19.20.30</t>
  </si>
  <si>
    <t>43.39.01 - Attività non specializzate di lavori edili (muratori)</t>
  </si>
  <si>
    <t>19.20.4</t>
  </si>
  <si>
    <t>Fabbricazione di prodotti di base per la copertura stradale</t>
  </si>
  <si>
    <t>43.39.09 - Altri lavori di completamento e di finitura degli edifici nca</t>
  </si>
  <si>
    <t>19.20.40</t>
  </si>
  <si>
    <t>43.91.00 - Realizzazione di coperture</t>
  </si>
  <si>
    <t>19.20.9</t>
  </si>
  <si>
    <t>Fabbricazione di altri prodotti derivanti dalla raffinazione del petrolio e prodotti da combustibili fossili</t>
  </si>
  <si>
    <t>43.99.01 - Pulizia a vapore, sabbiatura e attività simili per pareti esterne di edifici</t>
  </si>
  <si>
    <t>19.20.90</t>
  </si>
  <si>
    <t>43.99.02 - Noleggio di gru ed altre attrezzature con operatore per la costruzione o la demolizione</t>
  </si>
  <si>
    <t>20</t>
  </si>
  <si>
    <t>43.99.09 - Altre attività di lavori specializzati di costruzione nca</t>
  </si>
  <si>
    <t>20.1</t>
  </si>
  <si>
    <t>Fabbricazione di prodotti chimici di base, di fertilizzanti e composti azotati, di materie plastiche e gomma sintetica in forme primarie</t>
  </si>
  <si>
    <t>45.11.01 - Commercio all'ingrosso e al dettaglio di autovetture e di autoveicoli leggeri</t>
  </si>
  <si>
    <t>20.11</t>
  </si>
  <si>
    <t>Fabbricazione di gas industriali</t>
  </si>
  <si>
    <t>45.11.02 - Intermediari del commercio di autovetture e di autoveicoli leggeri (incluse le agenzie di compravendita)</t>
  </si>
  <si>
    <t>20.11.0</t>
  </si>
  <si>
    <t>45.19.01 - Commercio all'ingrosso e al dettaglio di altri autoveicoli</t>
  </si>
  <si>
    <t>20.11.00</t>
  </si>
  <si>
    <t>45.19.02 - Intermediari del commercio di altri autoveicoli (incluse le agenzie di compravendita)</t>
  </si>
  <si>
    <t>20.12</t>
  </si>
  <si>
    <t>Fabbricazione di coloranti e pigmenti</t>
  </si>
  <si>
    <t>45.20.10 - Riparazioni meccaniche di autoveicoli</t>
  </si>
  <si>
    <t>20.12.0</t>
  </si>
  <si>
    <t>45.20.20 - Riparazione di carrozzerie di autoveicoli</t>
  </si>
  <si>
    <t>20.12.00</t>
  </si>
  <si>
    <t>45.20.30 - Riparazione di impianti elettrici e di alimentazione per autoveicoli</t>
  </si>
  <si>
    <t>20.13</t>
  </si>
  <si>
    <t>Fabbricazione di altri prodotti chimici di base inorganici</t>
  </si>
  <si>
    <t>45.20.40 - Riparazione e sostituzione di pneumatici per autoveicoli</t>
  </si>
  <si>
    <t>20.13.0</t>
  </si>
  <si>
    <t>45.20.91 - Lavaggio auto</t>
  </si>
  <si>
    <t>20.13.00</t>
  </si>
  <si>
    <t>45.20.99 - Altre attività di manutenzione e di riparazione di autoveicoli</t>
  </si>
  <si>
    <t>20.14</t>
  </si>
  <si>
    <t>Fabbricazione di altri prodotti chimici di base organici</t>
  </si>
  <si>
    <t>45.31.01 - Commercio all'ingrosso di parti e accessori di autoveicoli</t>
  </si>
  <si>
    <t>20.14.0</t>
  </si>
  <si>
    <t>45.31.02 - Intermediari del commercio di parti ed accessori di autoveicoli</t>
  </si>
  <si>
    <t>20.14.00</t>
  </si>
  <si>
    <t>45.32.00 - Commercio al dettaglio di parti e accessori di autoveicoli</t>
  </si>
  <si>
    <t>20.15</t>
  </si>
  <si>
    <t>Fabbricazione di fertilizzanti e composti azotati</t>
  </si>
  <si>
    <t>45.40.11 - Commercio all'ingrosso e al dettaglio di motocicli e ciclomotori</t>
  </si>
  <si>
    <t>20.15.0</t>
  </si>
  <si>
    <t>45.40.12 - Intermediari del commercio di motocicli e ciclomotori</t>
  </si>
  <si>
    <t>20.15.00</t>
  </si>
  <si>
    <t>45.40.21 - Commercio all'ingrosso e al dettaglio di parti e accessori per motocicli e ciclomotori</t>
  </si>
  <si>
    <t>20.16</t>
  </si>
  <si>
    <t>Fabbricazione di materie plastiche in forme primarie</t>
  </si>
  <si>
    <t>45.40.22 - Intermediari del commercio di parti ed accessori di motocicli e ciclomotori</t>
  </si>
  <si>
    <t>20.16.0</t>
  </si>
  <si>
    <t>45.40.30 - Manutenzione e riparazione di motocicli e ciclomotori (inclusi i pneumatici)</t>
  </si>
  <si>
    <t>20.16.00</t>
  </si>
  <si>
    <t>46.11.01 - Agenti e rappresentanti di materie prime agricole</t>
  </si>
  <si>
    <t>20.17</t>
  </si>
  <si>
    <t>Fabbricazione di gomma sintetica in forme primarie</t>
  </si>
  <si>
    <t>46.11.02 - Agenti e rappresentanti di fiori e piante</t>
  </si>
  <si>
    <t>20.17.0</t>
  </si>
  <si>
    <t>46.11.03 - Agenti e rappresentanti di animali vivi</t>
  </si>
  <si>
    <t>20.17.00</t>
  </si>
  <si>
    <t>46.11.04 - Agenti e rappresentanti di fibre tessili gregge e semilavorate; pelli grezze</t>
  </si>
  <si>
    <t>20.2</t>
  </si>
  <si>
    <t>Fabbricazione di fitofarmaci, disinfettanti e altri prodotti chimici per l'agricoltura</t>
  </si>
  <si>
    <t>46.11.05 - Procacciatori d'affari di materie prime agricole, animali vivi, materie prime e semilavorati tessili; pelli grezze</t>
  </si>
  <si>
    <t>20.20</t>
  </si>
  <si>
    <t>46.11.06 - Mediatori in materie prime agricole, materie prime e semilavorati tessili; pelli grezze</t>
  </si>
  <si>
    <t>20.20.0</t>
  </si>
  <si>
    <t>46.11.07 - Mediatori in animali vivi</t>
  </si>
  <si>
    <t>20.20.00</t>
  </si>
  <si>
    <t>46.12.01 - Agenti e rappresentanti di carburanti, gpl, gas in bombole e simili; lubrificanti</t>
  </si>
  <si>
    <t>20.3</t>
  </si>
  <si>
    <t>Fabbricazione di pitture, vernici e smalti, inchiostri da stampa e adesivi sintetici</t>
  </si>
  <si>
    <t>46.12.02 - Agenti e rappresentanti di combustibili solidi</t>
  </si>
  <si>
    <t>20.30</t>
  </si>
  <si>
    <t>46.12.03 - Agenti e rappresentanti di minerali, metalli e prodotti semilavorati</t>
  </si>
  <si>
    <t>20.30.0</t>
  </si>
  <si>
    <t>46.12.04 - Agenti e rappresentanti di prodotti chimici per l'industria</t>
  </si>
  <si>
    <t>20.30.00</t>
  </si>
  <si>
    <t>46.12.05 - Agenti e rappresentanti di prodotti chimici per l'agricoltura (inclusi i fertilizzanti)</t>
  </si>
  <si>
    <t>20.4</t>
  </si>
  <si>
    <t>Fabbricazione di prodotti per il lavaggio, la pulizia e la lucidatura</t>
  </si>
  <si>
    <t>46.12.06 - Procacciatori d'affari di combustibili, minerali, metalli e prodotti chimici</t>
  </si>
  <si>
    <t>20.41</t>
  </si>
  <si>
    <t>Fabbricazione di saponi e detergenti, di prodotti per la pulizia e la lucidatura</t>
  </si>
  <si>
    <t>46.12.07 - Mediatori in combustibili, minerali, metalli e prodotti chimici</t>
  </si>
  <si>
    <t>20.41.1</t>
  </si>
  <si>
    <t>Fabbricazione di saponi, detergenti e preparazioni tensioattive</t>
  </si>
  <si>
    <t>46.13.01 - Agenti e rappresentanti di legname, semilavorati in legno e legno artificiale</t>
  </si>
  <si>
    <t>20.41.10</t>
  </si>
  <si>
    <t>46.13.02 - Agenti e rappresentanti di materiale da costruzione (inclusi gli infissi e gli articoli igienico-sanitari); vetro piano</t>
  </si>
  <si>
    <t>20.41.2</t>
  </si>
  <si>
    <t>Fabbricazione di glicerina e altri prodotti per la pulizia e la lucidatura</t>
  </si>
  <si>
    <t>46.13.03 - Agenti e rappresentanti di apparecchi ed accessori per riscaldamento e condizionamento e altri prodotti similari</t>
  </si>
  <si>
    <t>20.41.20</t>
  </si>
  <si>
    <t>46.13.04 - Procacciatori d'affari di legname e materiali da costruzione</t>
  </si>
  <si>
    <t>20.42</t>
  </si>
  <si>
    <t>Fabbricazione di profumi e cosmetici</t>
  </si>
  <si>
    <t>46.13.05 - Mediatori in legname e materiali da costruzione</t>
  </si>
  <si>
    <t>20.42.0</t>
  </si>
  <si>
    <t>46.14.01 - Agenti e rappresentanti di macchine, attrezzature ed impianti per l'industria ed il commercio; materiale e apparecchi elettrici ed elettronici per uso non domestico</t>
  </si>
  <si>
    <t>20.42.00</t>
  </si>
  <si>
    <t>46.14.02 - Agenti e rappresentanti di macchine per costruzioni edili e stradali</t>
  </si>
  <si>
    <t>20.5</t>
  </si>
  <si>
    <t>Fabbricazione di altri prodotti chimici</t>
  </si>
  <si>
    <t>46.14.03 - Agenti e rappresentanti di macchine, attrezzature per ufficio, attrezzature per le telecomunicazioni, computer e loro periferiche</t>
  </si>
  <si>
    <t>20.51</t>
  </si>
  <si>
    <t>Produzione di biocarburanti liquidi</t>
  </si>
  <si>
    <t>46.14.04 - Agenti e rappresentanti di macchine ed attrezzature per uso agricolo (inclusi i trattori)</t>
  </si>
  <si>
    <t>20.51.0</t>
  </si>
  <si>
    <t>46.14.05 - Agenti e rappresentanti di navi, aeromobili e altri veicoli (esclusi autoveicoli, motocicli, ciclomotori e biciclette)</t>
  </si>
  <si>
    <t>20.51.00</t>
  </si>
  <si>
    <t>46.14.06 - Procacciatori d'affari di macchinari, impianti industriali, navi e aeromobili, macchine agricole, macchine per ufficio, attrezzature per le telecomunicazioni, computer e loro periferiche</t>
  </si>
  <si>
    <t>20.59</t>
  </si>
  <si>
    <t>Fabbricazione di altri prodotti chimici n.c.a.</t>
  </si>
  <si>
    <t>46.14.07 - Mediatori in macchinari, impianti industriali, navi e aeromobili, macchine agricole, macchine per ufficio, attrezzature per le telecomunicazioni, computer e loro periferiche</t>
  </si>
  <si>
    <t>20.59.1</t>
  </si>
  <si>
    <t>Fabbricazione di fiammiferi e articoli esplosivi</t>
  </si>
  <si>
    <t>46.15.01 - Agenti e rappresentanti di mobili in legno, metallo e materie plastiche</t>
  </si>
  <si>
    <t>20.59.11</t>
  </si>
  <si>
    <t>Fabbricazione di fiammiferi</t>
  </si>
  <si>
    <t>46.15.02 - Agenti e rappresentanti di articoli di ferramenta e di bricolage</t>
  </si>
  <si>
    <t>20.59.12</t>
  </si>
  <si>
    <t>Fabbricazione di articoli esplosivi</t>
  </si>
  <si>
    <t>46.15.03 - Agenti e rappresentanti di articoli casalinghi, porcellane, articoli in vetro eccetera</t>
  </si>
  <si>
    <t>20.59.2</t>
  </si>
  <si>
    <t>Fabbricazione di colle</t>
  </si>
  <si>
    <t>46.15.04 - Agenti e rappresentanti di vernici, carte da parati, stucchi e cornici decorativi</t>
  </si>
  <si>
    <t>20.59.20</t>
  </si>
  <si>
    <t>46.15.05 - Agenti e rappresentanti di mobili e oggetti di arredamento per la casa in canna, vimini, giunco, sughero, paglia; scope, spazzole, cesti e simili</t>
  </si>
  <si>
    <t>20.59.3</t>
  </si>
  <si>
    <t>Fabbricazione di oli essenziali</t>
  </si>
  <si>
    <t>46.15.06 - Procacciatori d'affari di mobili, articoli per la casa e ferramenta</t>
  </si>
  <si>
    <t>20.59.30</t>
  </si>
  <si>
    <t>46.15.07 - Mediatori in mobili, articoli per la casa e ferramenta</t>
  </si>
  <si>
    <t>20.59.9</t>
  </si>
  <si>
    <t>Fabbricazione di altri prodotti chimici vari n.c.a.</t>
  </si>
  <si>
    <t>46.16.01 - Agenti e rappresentanti di vestiario ed accessori di abbigliamento</t>
  </si>
  <si>
    <t>20.59.91</t>
  </si>
  <si>
    <t>Fabbricazione di liquidi per inalazione per sigarette elettroniche</t>
  </si>
  <si>
    <t>46.16.02 - Agenti e rappresentanti di pellicce</t>
  </si>
  <si>
    <t>20.59.99</t>
  </si>
  <si>
    <t>Fabbricazione di tutti gli altri prodotti chimici vari n.c.a.</t>
  </si>
  <si>
    <t>46.16.03 - Agenti e rappresentanti di tessuti per abbigliamento ed arredamento (incluse merceria e passamaneria)</t>
  </si>
  <si>
    <t>20.6</t>
  </si>
  <si>
    <t>Fabbricazione di fibre sintetiche e artificiali</t>
  </si>
  <si>
    <t>46.16.04 - Agenti e rappresentanti di camicie, biancheria e maglieria intima</t>
  </si>
  <si>
    <t>20.60</t>
  </si>
  <si>
    <t>46.16.05 - Agenti e rappresentanti di calzature ed accessori</t>
  </si>
  <si>
    <t>20.60.0</t>
  </si>
  <si>
    <t>46.16.06 - Agenti e rappresentanti di pelletteria, valige ed articoli da viaggio</t>
  </si>
  <si>
    <t>20.60.00</t>
  </si>
  <si>
    <t>46.16.07 - Agenti e rappresentanti di articoli tessili per la casa, tappeti, stuoie e materassi</t>
  </si>
  <si>
    <t>21</t>
  </si>
  <si>
    <t>46.16.08 - Procacciatori d'affari di prodotti tessili, abbigliamento, pellicce, calzature e articoli in pelle</t>
  </si>
  <si>
    <t>21.1</t>
  </si>
  <si>
    <t>Fabbricazione di prodotti farmaceutici di base</t>
  </si>
  <si>
    <t>46.16.09 - Mediatori in prodotti tessili, abbigliamento, pellicce, calzature e articoli in pelle</t>
  </si>
  <si>
    <t>21.10</t>
  </si>
  <si>
    <t>46.17.01 - Agenti e rappresentanti di prodotti ortofrutticoli freschi, congelati e surgelati</t>
  </si>
  <si>
    <t>21.10.0</t>
  </si>
  <si>
    <t>46.17.02 - Agenti e rappresentanti di carni fresche, congelate, surgelate, conservate e secche; salumi</t>
  </si>
  <si>
    <t>21.10.00</t>
  </si>
  <si>
    <t>46.17.03 - Agenti e rappresentanti di latte, burro e formaggi</t>
  </si>
  <si>
    <t>21.2</t>
  </si>
  <si>
    <t>Fabbricazione di medicinali e preparati farmaceutici</t>
  </si>
  <si>
    <t>46.17.04 - Agenti e rappresentanti di oli e grassi alimentari: olio d'oliva e di semi, margarina ed altri prodotti similari</t>
  </si>
  <si>
    <t>21.20</t>
  </si>
  <si>
    <t>46.17.05 - Agenti e rappresentanti di bevande e prodotti similari</t>
  </si>
  <si>
    <t>21.20.0</t>
  </si>
  <si>
    <t>46.17.06 - Agenti e rappresentanti di prodotti ittici freschi, congelati, surgelati e conservati e secchi</t>
  </si>
  <si>
    <t>21.20.01</t>
  </si>
  <si>
    <t>Fabbricazione di sostanze diagnostiche radioattive in vivo</t>
  </si>
  <si>
    <t>46.17.07 - Agenti e rappresentanti di altri prodotti alimentari (incluse le uova e gli alimenti per gli animali domestici); tabacco</t>
  </si>
  <si>
    <t>21.20.09</t>
  </si>
  <si>
    <t>Fabbricazione di medicinali e altri preparati farmaceutici</t>
  </si>
  <si>
    <t>46.17.08 - Procacciatori d'affari di prodotti alimentari, bevande e tabacco</t>
  </si>
  <si>
    <t>22</t>
  </si>
  <si>
    <t>46.17.09 - Mediatori in prodotti alimentari, bevande e tabacco</t>
  </si>
  <si>
    <t>22.1</t>
  </si>
  <si>
    <t>Fabbricazione di prodotti in gomma</t>
  </si>
  <si>
    <t>46.18.11 - Agenti e rappresentanti di carta e cartone (esclusi gli imballaggi); articoli di cartoleria e cancelleria</t>
  </si>
  <si>
    <t>22.11</t>
  </si>
  <si>
    <t>Fabbricazione, rigenerazione e ricostruzione di pneumatici e fabbricazione di camere d'aria</t>
  </si>
  <si>
    <t>46.18.12 - Agenti e rappresentanti di libri e altre pubblicazioni (incluso i relativi abbonamenti)</t>
  </si>
  <si>
    <t>22.11.1</t>
  </si>
  <si>
    <t>Fabbricazione di pneumatici e camere d'aria</t>
  </si>
  <si>
    <t>46.18.13 - Procacciatori d'affari di prodotti di carta, cancelleria, libri</t>
  </si>
  <si>
    <t>22.11.10</t>
  </si>
  <si>
    <t>46.18.14 - Mediatori in prodotti di carta, cancelleria, libri</t>
  </si>
  <si>
    <t>22.11.2</t>
  </si>
  <si>
    <t>Rigenerazione e ricostruzione di pneumatici</t>
  </si>
  <si>
    <t>46.18.21 - Agenti e rappresentanti di elettronica di consumo audio e video, materiale elettrico per uso domestico</t>
  </si>
  <si>
    <t>22.11.20</t>
  </si>
  <si>
    <t>46.18.22 - Agenti e rappresentanti di apparecchi elettrodomestici</t>
  </si>
  <si>
    <t>22.12</t>
  </si>
  <si>
    <t>Fabbricazione di altri prodotti in gomma</t>
  </si>
  <si>
    <t>46.18.23 - Procacciatori d'affari di elettronica di consumo audio e video, materiale elettrico per uso domestico, elettrodomestici</t>
  </si>
  <si>
    <t>22.12.0</t>
  </si>
  <si>
    <t>46.18.24 - Mediatori in elettronica di consumo audio e video, materiale elettrico per uso domestico, elettrodomestici</t>
  </si>
  <si>
    <t>22.12.00</t>
  </si>
  <si>
    <t>46.18.31 - Agenti e rappresentanti di prodotti farmaceutici; prodotti di erboristeria per uso medico</t>
  </si>
  <si>
    <t>22.2</t>
  </si>
  <si>
    <t>Fabbricazione di prodotti in materie plastiche</t>
  </si>
  <si>
    <t>46.18.32 - Agenti e rappresentanti di prodotti sanitari ed apparecchi medicali, chirurgici e ortopedici; apparecchi per centri di estetica</t>
  </si>
  <si>
    <t>22.21</t>
  </si>
  <si>
    <t>Fabbricazione di lastre, fogli, tubi e profilati in materie plastiche</t>
  </si>
  <si>
    <t>46.18.33 - Agenti e rappresentanti di prodotti di profumeria e di cosmetica (inclusi articoli per parrucchieri); prodotti di erboristeria per uso cosmetico</t>
  </si>
  <si>
    <t>22.21.0</t>
  </si>
  <si>
    <t>46.18.34 - Procacciatori d'affari di prodotti farmaceutici e di cosmetici</t>
  </si>
  <si>
    <t>22.21.00</t>
  </si>
  <si>
    <t>46.18.35 - Mediatori in prodotti farmaceutici e cosmetici</t>
  </si>
  <si>
    <t>22.22</t>
  </si>
  <si>
    <t>Fabbricazione di imballaggi in materie plastiche</t>
  </si>
  <si>
    <t>46.18.91 - Agenti e rappresentanti di attrezzature sportive; biciclette</t>
  </si>
  <si>
    <t>22.22.0</t>
  </si>
  <si>
    <t>46.18.92 - Agenti e rappresentanti di orologi, oggetti e semilavorati per gioielleria e oreficeria</t>
  </si>
  <si>
    <t>22.22.00</t>
  </si>
  <si>
    <t>46.18.93 - Agenti e rappresentanti di articoli fotografici, ottici e prodotti simili; strumenti scientifici e per laboratori di analisi</t>
  </si>
  <si>
    <t>22.23</t>
  </si>
  <si>
    <t>Fabbricazione di porte e finestre in materie plastiche</t>
  </si>
  <si>
    <t>46.18.94 - Agenti e rappresentanti di saponi, detersivi, candele e prodotti simili</t>
  </si>
  <si>
    <t>22.23.0</t>
  </si>
  <si>
    <t>46.18.95 - Agenti e rappresentanti di giocattoli</t>
  </si>
  <si>
    <t>22.23.00</t>
  </si>
  <si>
    <t>46.18.96 - Agenti e rappresentanti di chincaglieria e bigiotteria</t>
  </si>
  <si>
    <t>22.24</t>
  </si>
  <si>
    <t>Fabbricazione di articoli in materie plastiche per l'edilizia</t>
  </si>
  <si>
    <t>46.18.97 - Agenti e rappresentanti di altri prodotti non alimentari nca (inclusi gli imballaggi e gli articoli antinfortunistici, antincendio e pubblicitari)</t>
  </si>
  <si>
    <t>22.24.0</t>
  </si>
  <si>
    <t>46.18.98 - Procacciatori d'affari di attrezzature sportive, biciclette e altri prodotti nca</t>
  </si>
  <si>
    <t>22.24.01</t>
  </si>
  <si>
    <t>Fabbricazione di rivestimenti per pareti e pavimenti in materie plastiche</t>
  </si>
  <si>
    <t>46.18.99 - Mediatori in attrezzature sportive, biciclette e altri prodotti nca</t>
  </si>
  <si>
    <t>22.24.09</t>
  </si>
  <si>
    <t>Fabbricazione di altri articoli in materie plastiche per l'edilizia</t>
  </si>
  <si>
    <t>46.19.01 - Agenti e rappresentanti di vari prodotti senza prevalenza di alcuno</t>
  </si>
  <si>
    <t>22.25</t>
  </si>
  <si>
    <t>Lavorazione e finitura di prodotti in materie plastiche</t>
  </si>
  <si>
    <t>46.19.02 - Procacciatori d'affari di vari prodotti senza prevalenza di alcuno</t>
  </si>
  <si>
    <t>22.25.0</t>
  </si>
  <si>
    <t>46.19.03 - Mediatori in vari prodotti senza prevalenza di alcuno</t>
  </si>
  <si>
    <t>22.25.00</t>
  </si>
  <si>
    <t>46.19.04 - Gruppi di acquisto; mandatari agli acquisti; buyer</t>
  </si>
  <si>
    <t>22.26</t>
  </si>
  <si>
    <t>Fabbricazione di altri prodotti in materie plastiche</t>
  </si>
  <si>
    <t>46.21.10 - Commercio all'ingrosso di cereali e legumi secchi</t>
  </si>
  <si>
    <t>22.26.1</t>
  </si>
  <si>
    <t>Fabbricazione di articoli e attrezzature per la pulizia in materie plastiche</t>
  </si>
  <si>
    <t>46.21.21 - Commercio all'ingrosso di tabacco grezzo</t>
  </si>
  <si>
    <t>22.26.11</t>
  </si>
  <si>
    <t>Fabbricazione di articoli e attrezzature per la pulizia per uso domestico in materie plastiche</t>
  </si>
  <si>
    <t>46.21.22 - Commercio all'ingrosso di sementi e alimenti per il bestiame (mangimi), piante officinali, semi oleosi, patate da semina</t>
  </si>
  <si>
    <t>22.26.12</t>
  </si>
  <si>
    <t>Fabbricazione di articoli e attrezzature per la pulizia per uso non domestico in materie plastiche</t>
  </si>
  <si>
    <t>46.22.00 - Commercio all'ingrosso di fiori e piante</t>
  </si>
  <si>
    <t>22.26.9</t>
  </si>
  <si>
    <t>Fabbricazione di altri prodotti in materie plastiche n.c.a.</t>
  </si>
  <si>
    <t>46.23.00 - Commercio all'ingrosso di animali vivi</t>
  </si>
  <si>
    <t>22.26.91</t>
  </si>
  <si>
    <t>Fabbricazione di articoli per l'ufficio e la scuola in materie plastiche</t>
  </si>
  <si>
    <t>46.24.10 - Commercio all'ingrosso di cuoio e pelli gregge e lavorate (escluse le pelli per pellicceria)</t>
  </si>
  <si>
    <t>22.26.99</t>
  </si>
  <si>
    <t>Fabbricazione di altri prodotti vari in materie plastiche n.c.a.</t>
  </si>
  <si>
    <t>46.24.20 - Commercio all'ingrosso di pelli gregge e lavorate per pellicceria</t>
  </si>
  <si>
    <t>23</t>
  </si>
  <si>
    <t>46.31.10 - Commercio all'ingrosso di frutta e ortaggi freschi</t>
  </si>
  <si>
    <t>23.1</t>
  </si>
  <si>
    <t>Fabbricazione di vetro e di prodotti in vetro</t>
  </si>
  <si>
    <t>46.31.20 - Commercio all'ingrosso di frutta e ortaggi conservati</t>
  </si>
  <si>
    <t>23.11</t>
  </si>
  <si>
    <t>Fabbricazione di vetro piano</t>
  </si>
  <si>
    <t>46.32.10 - Commercio all'ingrosso di carne fresca, congelata e surgelata</t>
  </si>
  <si>
    <t>23.11.0</t>
  </si>
  <si>
    <t>46.32.20 - Commercio all'ingrosso di prodotti di salumeria</t>
  </si>
  <si>
    <t>23.11.00</t>
  </si>
  <si>
    <t>46.33.10 - Commercio all'ingrosso di prodotti lattiero-caseari e di uova</t>
  </si>
  <si>
    <t>23.12</t>
  </si>
  <si>
    <t>Lavorazione e trasformazione del vetro piano</t>
  </si>
  <si>
    <t>46.33.20 - Commercio all'ingrosso di oli e grassi alimentari di origine vegetale o animale</t>
  </si>
  <si>
    <t>23.12.0</t>
  </si>
  <si>
    <t>46.34.10 - Commercio all'ingrosso di bevande alcoliche</t>
  </si>
  <si>
    <t>23.12.00</t>
  </si>
  <si>
    <t>46.34.20 - Commercio all'ingrosso di bevande non alcoliche</t>
  </si>
  <si>
    <t>23.13</t>
  </si>
  <si>
    <t>Fabbricazione di vetro cavo</t>
  </si>
  <si>
    <t>46.35.00 - Commercio all'ingrosso di prodotti del tabacco</t>
  </si>
  <si>
    <t>23.13.0</t>
  </si>
  <si>
    <t>46.36.00 - Commercio all'ingrosso di zucchero, cioccolato, dolciumi e prodotti da forno</t>
  </si>
  <si>
    <t>23.13.00</t>
  </si>
  <si>
    <t>46.37.01 - Commercio all'ingrosso di caffè</t>
  </si>
  <si>
    <t>23.14</t>
  </si>
  <si>
    <t>Fabbricazione di fibre di vetro</t>
  </si>
  <si>
    <t>46.37.02 - Commercio all'ingrosso di tè, cacao e spezie</t>
  </si>
  <si>
    <t>23.14.0</t>
  </si>
  <si>
    <t>46.38.10 - Commercio all'ingrosso di prodotti della pesca freschi</t>
  </si>
  <si>
    <t>23.14.00</t>
  </si>
  <si>
    <t>46.38.20 - Commercio all'ingrosso di prodotti della pesca congelati, surgelati, conservati, secchi</t>
  </si>
  <si>
    <t>23.15</t>
  </si>
  <si>
    <t>Fabbricazione e lavorazione di altro vetro incluso il vetro per usi tecnici</t>
  </si>
  <si>
    <t>46.38.30 - Commercio all'ingrosso di pasti e piatti pronti</t>
  </si>
  <si>
    <t>23.15.1</t>
  </si>
  <si>
    <t>Lavorazione di vetro a mano e a soffio artistico</t>
  </si>
  <si>
    <t>46.38.90 - Commercio all'ingrosso di altri prodotti alimentari</t>
  </si>
  <si>
    <t>23.15.10</t>
  </si>
  <si>
    <t>46.39.10 - Commercio all'ingrosso non specializzato di prodotti surgelati</t>
  </si>
  <si>
    <t>23.15.9</t>
  </si>
  <si>
    <t>Altre attività di fabbricazione e lavorazione di altro vetro incluso il vetro per usi tecnici</t>
  </si>
  <si>
    <t>46.39.20 - Commercio all'ingrosso non specializzato di altri prodotti alimentari, bevande e tabacco</t>
  </si>
  <si>
    <t>23.15.90</t>
  </si>
  <si>
    <t>46.41.10 - Commercio all'ingrosso di tessuti</t>
  </si>
  <si>
    <t>23.2</t>
  </si>
  <si>
    <t>Fabbricazione di prodotti refrattari</t>
  </si>
  <si>
    <t>46.41.20 - Commercio all'ingrosso di articoli di merceria, filati e passamaneria</t>
  </si>
  <si>
    <t>23.20</t>
  </si>
  <si>
    <t>46.41.90 - Commercio all'ingrosso di altri articoli tessili</t>
  </si>
  <si>
    <t>23.20.0</t>
  </si>
  <si>
    <t>46.42.10 - Commercio all'ingrosso di abbigliamento e accessori</t>
  </si>
  <si>
    <t>23.20.00</t>
  </si>
  <si>
    <t>46.42.20 - Commercio all'ingrosso di articoli in pelliccia</t>
  </si>
  <si>
    <t>23.3</t>
  </si>
  <si>
    <t>Fabbricazione di materiali da costruzione in terracotta</t>
  </si>
  <si>
    <t>46.42.30 - Commercio all'ingrosso di camicie, biancheria intima, maglieria e simili</t>
  </si>
  <si>
    <t>23.31</t>
  </si>
  <si>
    <t>Fabbricazione di piastrelle in ceramica per pavimenti e rivestimenti</t>
  </si>
  <si>
    <t>46.42.40 - Commercio all'ingrosso di calzature e accessori</t>
  </si>
  <si>
    <t>23.31.0</t>
  </si>
  <si>
    <t>46.43.10 - Commercio all'ingrosso di elettrodomestici, di elettronica di consumo audio e video</t>
  </si>
  <si>
    <t>23.31.00</t>
  </si>
  <si>
    <t>46.43.20 - Commercio all'ingrosso di supporti registrati, audio, video (Cd, Dvd e altri supporti)</t>
  </si>
  <si>
    <t>23.32</t>
  </si>
  <si>
    <t>Fabbricazione di mattoni, tegole e altri prodotti per l'edilizia in terracotta</t>
  </si>
  <si>
    <t>46.43.30 - Commercio all'ingrosso di articoli per fotografia, cinematografia e ottica</t>
  </si>
  <si>
    <t>23.32.0</t>
  </si>
  <si>
    <t>46.44.10 - Commercio all'ingrosso di vetreria e cristalleria</t>
  </si>
  <si>
    <t>23.32.00</t>
  </si>
  <si>
    <t>46.44.20 - Commercio all'ingrosso di ceramiche e porcellana</t>
  </si>
  <si>
    <t>23.4</t>
  </si>
  <si>
    <t>Fabbricazione di altri prodotti in porcellana e in ceramica</t>
  </si>
  <si>
    <t>46.44.30 - Commercio all'ingrosso di saponi, detersivi e altri prodotti per la pulizia</t>
  </si>
  <si>
    <t>23.41</t>
  </si>
  <si>
    <t>Fabbricazione di prodotti in ceramica per usi domestici e ornamentali</t>
  </si>
  <si>
    <t>46.44.40 - Commercio all'ingrosso di coltelleria, posateria e pentolame</t>
  </si>
  <si>
    <t>23.41.0</t>
  </si>
  <si>
    <t>46.45.00 - Commercio all'ingrosso di profumi e cosmetici</t>
  </si>
  <si>
    <t>23.41.00</t>
  </si>
  <si>
    <t>46.46.10 - Commercio all'ingrosso di medicinali</t>
  </si>
  <si>
    <t>23.42</t>
  </si>
  <si>
    <t>Fabbricazione di articoli sanitari in ceramica</t>
  </si>
  <si>
    <t>46.46.20 - Commercio all'ingrosso di prodotti botanici per uso farmaceutico</t>
  </si>
  <si>
    <t>23.42.0</t>
  </si>
  <si>
    <t>46.46.30 - Commercio all'ingrosso di articoli medicali ed ortopedici</t>
  </si>
  <si>
    <t>23.42.00</t>
  </si>
  <si>
    <t>46.47.10 - Commercio all'ingrosso di mobili di qualsiasi materiale</t>
  </si>
  <si>
    <t>23.43</t>
  </si>
  <si>
    <t>Fabbricazione di isolatori e di pezzi isolanti in ceramica</t>
  </si>
  <si>
    <t>46.47.20 - Commercio all'ingrosso di tappeti</t>
  </si>
  <si>
    <t>23.43.0</t>
  </si>
  <si>
    <t>46.47.30 - Commercio all'ingrosso di articoli per l'illuminazione; materiale elettrico vario per uso domestico</t>
  </si>
  <si>
    <t>23.43.00</t>
  </si>
  <si>
    <t>46.48.00 - Commercio all'ingrosso di orologi e di gioielleria</t>
  </si>
  <si>
    <t>23.44</t>
  </si>
  <si>
    <t>Fabbricazione di altri prodotti in ceramica per uso tecnico e industriale</t>
  </si>
  <si>
    <t>46.49.10 - Commercio all'ingrosso di carta, cartone e articoli di cartoleria</t>
  </si>
  <si>
    <t>23.44.0</t>
  </si>
  <si>
    <t>46.49.20 - Commercio all'ingrosso di libri, riviste e giornali</t>
  </si>
  <si>
    <t>23.44.00</t>
  </si>
  <si>
    <t>46.49.30 - Commercio all'ingrosso di giochi e giocattoli</t>
  </si>
  <si>
    <t>23.45</t>
  </si>
  <si>
    <t>Fabbricazione di altri prodotti in ceramica</t>
  </si>
  <si>
    <t>46.49.40 - Commercio all'ingrosso di articoli sportivi (incluse le biciclette)</t>
  </si>
  <si>
    <t>23.45.0</t>
  </si>
  <si>
    <t>46.49.50 - Commercio all'ingrosso di articoli in pelle; articoli da viaggio in qualsiasi materiale</t>
  </si>
  <si>
    <t>23.45.00</t>
  </si>
  <si>
    <t>46.49.90 - Commercio all'ingrosso di vari prodotti di consumo non alimentare nca</t>
  </si>
  <si>
    <t>23.5</t>
  </si>
  <si>
    <t>Produzione di cemento, calce e gesso</t>
  </si>
  <si>
    <t>46.51.00 - Commercio all'ingrosso di computer, apparecchiature informatiche periferiche e di software</t>
  </si>
  <si>
    <t>23.51</t>
  </si>
  <si>
    <t>Produzione di cemento</t>
  </si>
  <si>
    <t>46.52.01 - Commercio all'ingrosso di apparecchi e materiali telefonici</t>
  </si>
  <si>
    <t>23.51.0</t>
  </si>
  <si>
    <t>46.52.02 - Commercio all'ingrosso di nastri non registrati</t>
  </si>
  <si>
    <t>23.51.00</t>
  </si>
  <si>
    <t>46.52.09 - Commercio all'ingrosso di altre apparecchiature elettroniche per telecomunicazioni e di altri componenti elettronici</t>
  </si>
  <si>
    <t>23.52</t>
  </si>
  <si>
    <t>Produzione di calce e gesso</t>
  </si>
  <si>
    <t>46.61.00 - Commercio all'ingrosso di macchine, accessori e utensili agricoli, inclusi i trattori</t>
  </si>
  <si>
    <t>23.52.1</t>
  </si>
  <si>
    <t>Produzione di calce</t>
  </si>
  <si>
    <t>46.62.00 - Commercio all'ingrosso di macchine utensili (incluse le relative parti intercambiabili)</t>
  </si>
  <si>
    <t>23.52.10</t>
  </si>
  <si>
    <t>46.63.00 - Commercio all'ingrosso di macchine per le miniere, l'edilizia e l'ingegneria civile</t>
  </si>
  <si>
    <t>23.52.2</t>
  </si>
  <si>
    <t>Produzione di gesso</t>
  </si>
  <si>
    <t>46.64.00 - Commercio all'ingrosso di macchine per l'industria tessile, di macchine per cucire e per maglieria</t>
  </si>
  <si>
    <t>23.52.20</t>
  </si>
  <si>
    <t>46.65.00 - Commercio all'ingrosso di mobili per ufficio e negozi</t>
  </si>
  <si>
    <t>23.6</t>
  </si>
  <si>
    <t>Fabbricazione di prodotti in calcestruzzo, cemento e gesso</t>
  </si>
  <si>
    <t>46.66.00 - Commercio all'ingrosso di altre macchine e attrezzature per ufficio</t>
  </si>
  <si>
    <t>23.61</t>
  </si>
  <si>
    <t>Fabbricazione di prodotti in calcestruzzo per l'edilizia</t>
  </si>
  <si>
    <t>46.69.11 - Commercio all'ingrosso di imbarcazioni da diporto</t>
  </si>
  <si>
    <t>23.61.0</t>
  </si>
  <si>
    <t>46.69.19 - Commercio all'ingrosso di altri mezzi ed attrezzature di trasporto</t>
  </si>
  <si>
    <t>23.61.01</t>
  </si>
  <si>
    <t>Fabbricazione di tubi prefabbricati in calcestruzzo per acqua potabile</t>
  </si>
  <si>
    <t>46.69.20 - Commercio all'ingrosso di materiale elettrico per impianti di uso industriale</t>
  </si>
  <si>
    <t>23.61.02</t>
  </si>
  <si>
    <t>Fabbricazione di caminetti prefabbricati in calcestruzzo</t>
  </si>
  <si>
    <t>46.69.30 - Commercio all'ingrosso di apparecchiature per parrucchieri, palestre, solarium e centri estetici</t>
  </si>
  <si>
    <t>23.61.03</t>
  </si>
  <si>
    <t>Fabbricazione di elementi prefabbricati in calcestruzzo per l'edilizia</t>
  </si>
  <si>
    <t>46.69.91 - Commercio all'ingrosso di strumenti e attrezzature di misurazione per uso scientifico</t>
  </si>
  <si>
    <t>23.61.04</t>
  </si>
  <si>
    <t>Fabbricazione di strutture prefabbricate in calcestruzzo per l'edilizia</t>
  </si>
  <si>
    <t>46.69.92 - Commercio all'ingrosso di strumenti e attrezzature di misurazione per uso non scientifico</t>
  </si>
  <si>
    <t>23.61.09</t>
  </si>
  <si>
    <t>Fabbricazione di prodotti in calcestruzzo per l'edilizia n.c.a.</t>
  </si>
  <si>
    <t>46.69.93 - Commercio all'ingrosso di giochi per luna-park e videogiochi per pubblici esercizi</t>
  </si>
  <si>
    <t>23.62</t>
  </si>
  <si>
    <t>Fabbricazione di prodotti in gesso per l'edilizia</t>
  </si>
  <si>
    <t>46.69.94 - Commercio all'ingrosso di articoli antincendio e antinfortunistici</t>
  </si>
  <si>
    <t>23.62.0</t>
  </si>
  <si>
    <t>46.69.99 - Commercio all'ingrosso di altre macchine ed attrezzature per l'industria, il commercio e la navigazione nca</t>
  </si>
  <si>
    <t>23.62.00</t>
  </si>
  <si>
    <t>46.71.00 - Commercio all'ingrosso di prodotti petroliferi e lubrificanti per autotrazione, di combustibili per riscaldamento</t>
  </si>
  <si>
    <t>23.63</t>
  </si>
  <si>
    <t>Produzione di calcestruzzo pronto per l'uso</t>
  </si>
  <si>
    <t>46.72.10 - Commercio all'ingrosso di minerali metalliferi, di metalli ferrosi e prodotti semilavorati</t>
  </si>
  <si>
    <t>23.63.0</t>
  </si>
  <si>
    <t>46.72.20 - Commercio all'ingrosso di metalli non ferrosi e prodotti semilavorati</t>
  </si>
  <si>
    <t>23.63.00</t>
  </si>
  <si>
    <t>46.73.10 - Commercio all'ingrosso di legname, semilavorati in legno e legno artificiale</t>
  </si>
  <si>
    <t>23.64</t>
  </si>
  <si>
    <t>Produzione di malta</t>
  </si>
  <si>
    <t>46.73.21 - Commercio all'ingrosso di moquette e linoleum</t>
  </si>
  <si>
    <t>23.64.0</t>
  </si>
  <si>
    <t>46.73.22 - Commercio all'ingrosso di altri materiali per rivestimenti (inclusi gli apparecchi igienico-sanitari)</t>
  </si>
  <si>
    <t>23.64.00</t>
  </si>
  <si>
    <t>46.73.23 - Commercio all'ingrosso di infissi</t>
  </si>
  <si>
    <t>23.65</t>
  </si>
  <si>
    <t>Fabbricazione di prodotti in fibrocemento</t>
  </si>
  <si>
    <t>46.73.29 - Commercio all'ingrosso di altri materiali da costruzione</t>
  </si>
  <si>
    <t>23.65.0</t>
  </si>
  <si>
    <t>46.73.30 - Commercio all'ingrosso di vetro piano</t>
  </si>
  <si>
    <t>23.65.01</t>
  </si>
  <si>
    <t>Fabbricazione di prodotti in sostanze vegetali agglomerate con cemento, gesso o altri leganti minerali</t>
  </si>
  <si>
    <t>46.73.40 - Commercio all'ingrosso di carta da parati, colori e vernici</t>
  </si>
  <si>
    <t>23.65.02</t>
  </si>
  <si>
    <t>Fabbricazione di prodotti in asbesto-cemento o cellulosa fibrocemento</t>
  </si>
  <si>
    <t>46.74.10 - Commercio all'ingrosso di articoli in ferro e in altri metalli (ferramenta)</t>
  </si>
  <si>
    <t>23.66</t>
  </si>
  <si>
    <t>Fabbricazione di altri prodotti in calcestruzzo, cemento e gesso</t>
  </si>
  <si>
    <t>46.74.20 - Commercio all'ingrosso di apparecchi e accessori per impianti idraulici, di riscaldamento e di condizionamento</t>
  </si>
  <si>
    <t>23.66.0</t>
  </si>
  <si>
    <t>46.75.01 - Commercio all'ingrosso di fertilizzanti e di altri prodotti chimici per l'agricoltura</t>
  </si>
  <si>
    <t>23.66.01</t>
  </si>
  <si>
    <t>Fabbricazione di statue, bassorilievi e altorilievi, vasi e fioriere</t>
  </si>
  <si>
    <t>46.75.02 - Commercio all'ingrosso di prodotti chimici per l'industria</t>
  </si>
  <si>
    <t>23.66.09</t>
  </si>
  <si>
    <t>Fabbricazione di altri prodotti in calcestruzzo, cemento e gesso n.c.a.</t>
  </si>
  <si>
    <t>46.76.10 - Commercio all'ingrosso di fibre tessili gregge e semilavorate</t>
  </si>
  <si>
    <t>23.7</t>
  </si>
  <si>
    <t>Taglio, modellatura e finitura di pietre</t>
  </si>
  <si>
    <t>46.76.20 - Commercio all'ingrosso di gomma greggia, materie plastiche in forme primarie e semilavorati</t>
  </si>
  <si>
    <t>23.70</t>
  </si>
  <si>
    <t>46.76.30 - Commercio all'ingrosso di imballaggi</t>
  </si>
  <si>
    <t>23.70.1</t>
  </si>
  <si>
    <t>Taglio e lavorazione di pietre e di marmo</t>
  </si>
  <si>
    <t>46.76.90 - Commercio all'ingrosso di altri prodotti intermedi nca</t>
  </si>
  <si>
    <t>23.70.10</t>
  </si>
  <si>
    <t>46.77.10 - Commercio all'ingrosso di rottami e sottoprodotti della lavorazione industriale metallici</t>
  </si>
  <si>
    <t>23.70.2</t>
  </si>
  <si>
    <t>Lavorazione artistica di marmo e di altre pietre affini</t>
  </si>
  <si>
    <t>46.77.20 - Commercio all'ingrosso di altri materiali di recupero non metallici (vetro, carta, cartoni eccetera); sottoprodotti non metallici della lavorazione industriale (cascami)</t>
  </si>
  <si>
    <t>23.70.20</t>
  </si>
  <si>
    <t>46.90.00 - Commercio all'ingrosso non specializzato</t>
  </si>
  <si>
    <t>23.70.3</t>
  </si>
  <si>
    <t>Frantumazione di pietre</t>
  </si>
  <si>
    <t>47.11.10 - Ipermercati</t>
  </si>
  <si>
    <t>23.70.30</t>
  </si>
  <si>
    <t>47.11.20 - Supermercati</t>
  </si>
  <si>
    <t>23.9</t>
  </si>
  <si>
    <t>Fabbricazione di prodotti abrasivi e in minerali non metalliferi n.c.a.</t>
  </si>
  <si>
    <t>47.11.30 - Discount di alimentari</t>
  </si>
  <si>
    <t>23.91</t>
  </si>
  <si>
    <t>Fabbricazione di prodotti abrasivi</t>
  </si>
  <si>
    <t>47.11.40 - Minimercati ed altri esercizi non specializzati di alimentari vari</t>
  </si>
  <si>
    <t>23.91.0</t>
  </si>
  <si>
    <t>47.11.50 - Commercio al dettaglio di prodotti surgelati</t>
  </si>
  <si>
    <t>23.91.00</t>
  </si>
  <si>
    <t>47.19.10 - Grandi magazzini</t>
  </si>
  <si>
    <t>23.99</t>
  </si>
  <si>
    <t>Fabbricazione di altri prodotti in minerali non metalliferi n.c.a.</t>
  </si>
  <si>
    <t>47.19.20 - Commercio al dettaglio in esercizi non specializzati di computer, periferiche, attrezzature per le telecomunicazioni, elettronica di consumo audio e video, elettrodomestici</t>
  </si>
  <si>
    <t>23.99.0</t>
  </si>
  <si>
    <t>47.19.90 - Empori ed altri negozi non specializzati di vari prodotti non alimentari</t>
  </si>
  <si>
    <t>23.99.00</t>
  </si>
  <si>
    <t>47.21.01 - Commercio al dettaglio di frutta e verdura fresca</t>
  </si>
  <si>
    <t>24</t>
  </si>
  <si>
    <t>47.21.02 - Commercio al dettaglio di frutta e verdura preparata e conservata</t>
  </si>
  <si>
    <t>24.1</t>
  </si>
  <si>
    <t>Fabbricazione di ferro, acciaio e ferroleghe</t>
  </si>
  <si>
    <t>47.22.00 - Commercio al dettaglio di carni e di prodotti a base di carne</t>
  </si>
  <si>
    <t>24.10</t>
  </si>
  <si>
    <t>47.23.00 - Commercio al dettaglio di pesci, crostacei e molluschi</t>
  </si>
  <si>
    <t>24.10.0</t>
  </si>
  <si>
    <t>47.24.10 - Commercio al dettaglio di pane</t>
  </si>
  <si>
    <t>24.10.00</t>
  </si>
  <si>
    <t>47.24.20 - Commercio al dettaglio di torte, dolciumi, confetteria</t>
  </si>
  <si>
    <t>24.2</t>
  </si>
  <si>
    <t>Fabbricazione di tubi, condotti, profilati cavi e relativi raccordi in acciaio</t>
  </si>
  <si>
    <t>47.25.00 - Commercio al dettaglio di bevande</t>
  </si>
  <si>
    <t>24.20</t>
  </si>
  <si>
    <t>47.26.00 - Commercio al dettaglio di generi di monopolio (tabaccherie)</t>
  </si>
  <si>
    <t>24.20.1</t>
  </si>
  <si>
    <t>Fabbricazione di tubi, condotti, profilati cavi non saldati e relativi raccordi in acciaio</t>
  </si>
  <si>
    <t>47.29.10 - Commercio al dettaglio di latte e di prodotti lattiero-caseari</t>
  </si>
  <si>
    <t>24.20.10</t>
  </si>
  <si>
    <t>47.29.20 - Commercio al dettaglio di caffè torrefatto</t>
  </si>
  <si>
    <t>24.20.2</t>
  </si>
  <si>
    <t>Fabbricazione di tubi, condotti, profilati cavi saldati e relativi raccordi in acciaio</t>
  </si>
  <si>
    <t>47.29.30 - Commercio al dettaglio di prodotti macrobiotici e dietetici</t>
  </si>
  <si>
    <t>24.20.20</t>
  </si>
  <si>
    <t>47.29.90 - Commercio al dettaglio di altri prodotti alimentari in esercizi specializzati nca</t>
  </si>
  <si>
    <t>24.3</t>
  </si>
  <si>
    <t>Fabbricazione di altri prodotti della prima trasformazione dell'acciaio</t>
  </si>
  <si>
    <t>47.30.00 - Commercio al dettaglio di carburante per autotrazione</t>
  </si>
  <si>
    <t>24.31</t>
  </si>
  <si>
    <t>Trafilatura a freddo di barre</t>
  </si>
  <si>
    <t>47.41.00 - Commercio al dettaglio di computer, unità periferiche, software e attrezzature per ufficio in esercizi specializzati</t>
  </si>
  <si>
    <t>24.31.0</t>
  </si>
  <si>
    <t>47.42.00 - Commercio al dettaglio di apparecchiature per le telecomunicazioni e la telefonia in esercizi specializzati</t>
  </si>
  <si>
    <t>24.31.00</t>
  </si>
  <si>
    <t>47.43.00 - Commercio al dettaglio di apparecchi audio e video in esercizi specializzati</t>
  </si>
  <si>
    <t>24.32</t>
  </si>
  <si>
    <t>Laminazione a freddo di nastri</t>
  </si>
  <si>
    <t>47.51.10 - Commercio al dettaglio di tessuti per l'abbigliamento, l'arredamento e di biancheria per la casa</t>
  </si>
  <si>
    <t>24.32.0</t>
  </si>
  <si>
    <t>47.51.20 - Commercio al dettaglio di filati per maglieria e merceria</t>
  </si>
  <si>
    <t>24.32.00</t>
  </si>
  <si>
    <t>47.52.10 - Commercio al dettaglio di ferramenta, vernici, vetro piano e materiale elettrico e termoidraulico</t>
  </si>
  <si>
    <t>24.33</t>
  </si>
  <si>
    <t>Profilatura mediante formatura o piegatura a freddo</t>
  </si>
  <si>
    <t>47.52.20 - Commercio al dettaglio di articoli igienico-sanitari</t>
  </si>
  <si>
    <t>24.33.0</t>
  </si>
  <si>
    <t>47.52.30 - Commercio al dettaglio di materiali da costruzione, ceramiche e piastrelle</t>
  </si>
  <si>
    <t>24.33.01</t>
  </si>
  <si>
    <t>Profilatura mediante formatura o piegatura a freddo di profilati aperti e lamiere grecate</t>
  </si>
  <si>
    <t>47.52.40 - Commercio al dettaglio di macchine, attrezzature e prodotti per l'agricoltura; macchine e attrezzature per il giardinaggio</t>
  </si>
  <si>
    <t>24.33.02</t>
  </si>
  <si>
    <t>Profilatura mediante formatura o piegatura a freddo di pannelli stratificati</t>
  </si>
  <si>
    <t>47.53.11 - Commercio al dettaglio di tende e tendine</t>
  </si>
  <si>
    <t>24.33.03</t>
  </si>
  <si>
    <t>Presagomatura dell'acciaio per cemento armato e attività simili</t>
  </si>
  <si>
    <t>47.53.12 - Commercio al dettaglio di tappeti</t>
  </si>
  <si>
    <t>24.34</t>
  </si>
  <si>
    <t>Trafilatura a freddo di fili</t>
  </si>
  <si>
    <t>47.53.20 - Commercio al dettaglio di carta da parati e rivestimenti per pavimenti (moquette e linoleum)</t>
  </si>
  <si>
    <t>24.34.0</t>
  </si>
  <si>
    <t>47.54.00 - Commercio al dettaglio di elettrodomestici in esercizi specializzati</t>
  </si>
  <si>
    <t>24.34.00</t>
  </si>
  <si>
    <t>47.59.10 - Commercio al dettaglio di mobili per la casa</t>
  </si>
  <si>
    <t>24.4</t>
  </si>
  <si>
    <t>Produzione di metalli preziosi di base e di altri metalli non ferrosi</t>
  </si>
  <si>
    <t>47.59.20 - Commercio al dettaglio di utensili per la casa, di cristallerie e vasellame</t>
  </si>
  <si>
    <t>24.41</t>
  </si>
  <si>
    <t>Produzione di metalli preziosi</t>
  </si>
  <si>
    <t>47.59.30 - Commercio al dettaglio di articoli per l'illuminazione</t>
  </si>
  <si>
    <t>24.41.0</t>
  </si>
  <si>
    <t>47.59.40 - Commercio al dettaglio di macchine per cucire e per maglieria per uso domestico</t>
  </si>
  <si>
    <t>24.41.00</t>
  </si>
  <si>
    <t>47.59.50 - Commercio al dettaglio di sistemi di sicurezza</t>
  </si>
  <si>
    <t>24.42</t>
  </si>
  <si>
    <t>Produzione di alluminio</t>
  </si>
  <si>
    <t>47.59.60 - Commercio al dettaglio di strumenti musicali e spartiti</t>
  </si>
  <si>
    <t>24.42.0</t>
  </si>
  <si>
    <t>47.59.91 - Commercio al dettaglio di articoli in legno, sughero, vimini e articoli in plastica per uso domestico</t>
  </si>
  <si>
    <t>24.42.00</t>
  </si>
  <si>
    <t>47.59.99 - Commercio al dettaglio di altri articoli per uso domestico nca</t>
  </si>
  <si>
    <t>24.43</t>
  </si>
  <si>
    <t>Produzione di piombo, zinco e stagno</t>
  </si>
  <si>
    <t>47.61.00 - Commercio al dettaglio di libri nuovi in esercizi specializzati</t>
  </si>
  <si>
    <t>24.43.0</t>
  </si>
  <si>
    <t>47.62.10 - Commercio al dettaglio di giornali, riviste e periodici</t>
  </si>
  <si>
    <t>24.43.00</t>
  </si>
  <si>
    <t>47.62.20 - Commercio al dettaglio di articoli di cartoleria e forniture per ufficio</t>
  </si>
  <si>
    <t>24.44</t>
  </si>
  <si>
    <t>Produzione di rame</t>
  </si>
  <si>
    <t>47.63.00 - Commercio al dettaglio di registrazioni musicali e video in esercizi specializzati</t>
  </si>
  <si>
    <t>24.44.0</t>
  </si>
  <si>
    <t>47.64.10 - Commercio al dettaglio di articoli sportivi, biciclette e articoli per il tempo libero</t>
  </si>
  <si>
    <t>24.44.00</t>
  </si>
  <si>
    <t>47.64.20 - Commercio al dettaglio di natanti e accessori</t>
  </si>
  <si>
    <t>24.45</t>
  </si>
  <si>
    <t>Produzione di altri metalli non ferrosi</t>
  </si>
  <si>
    <t>47.65.00 - Commercio al dettaglio di giochi e giocattoli (inclusi quelli elettronici)</t>
  </si>
  <si>
    <t>24.45.0</t>
  </si>
  <si>
    <t>47.71.10 - Commercio al dettaglio di confezioni per adulti</t>
  </si>
  <si>
    <t>24.45.00</t>
  </si>
  <si>
    <t>47.71.20 - Commercio al dettaglio di confezioni per bambini e neonati</t>
  </si>
  <si>
    <t>24.46</t>
  </si>
  <si>
    <t>Trattamento di combustibili nucleari</t>
  </si>
  <si>
    <t>47.71.30 - Commercio al dettaglio di biancheria personale, maglieria, camicie</t>
  </si>
  <si>
    <t>24.46.0</t>
  </si>
  <si>
    <t>47.71.40 - Commercio al dettaglio di pellicce e di abbigliamento in pelle</t>
  </si>
  <si>
    <t>24.46.00</t>
  </si>
  <si>
    <t>47.71.50 - Commercio al dettaglio di cappelli, ombrelli, guanti e cravatte</t>
  </si>
  <si>
    <t>24.5</t>
  </si>
  <si>
    <t>Fusione di getti in metallo</t>
  </si>
  <si>
    <t>47.72.10 - Commercio al dettaglio di calzature e accessori</t>
  </si>
  <si>
    <t>24.51</t>
  </si>
  <si>
    <t>Fusione di getti in ghisa</t>
  </si>
  <si>
    <t>47.72.20 - Commercio al dettaglio di articoli di pelletteria e da viaggio</t>
  </si>
  <si>
    <t>24.51.0</t>
  </si>
  <si>
    <t>47.73.10 - Farmacie</t>
  </si>
  <si>
    <t>24.51.01</t>
  </si>
  <si>
    <t>Fusione di getti in ghisa grigia o lamellare</t>
  </si>
  <si>
    <t>47.73.20 - Commercio al dettaglio in altri esercizi specializzati di medicinali non soggetti a prescrizione medica</t>
  </si>
  <si>
    <t>24.51.02</t>
  </si>
  <si>
    <t>Fusione di getti in ghisa duttile</t>
  </si>
  <si>
    <t>47.74.00 - Commercio al dettaglio di articoli medicali e ortopedici in esercizi specializzati</t>
  </si>
  <si>
    <t>24.51.09</t>
  </si>
  <si>
    <t>Fusione di getti in ghisa n.c.a.</t>
  </si>
  <si>
    <t>47.75.10 - Commercio al dettaglio di articoli di profumeria, prodotti per toletta e per l'igiene personale</t>
  </si>
  <si>
    <t>24.52</t>
  </si>
  <si>
    <t>Fusione di getti in acciaio</t>
  </si>
  <si>
    <t>47.75.20 - Erboristerie</t>
  </si>
  <si>
    <t>24.52.0</t>
  </si>
  <si>
    <t>47.76.10 - Commercio al dettaglio di fiori e piante</t>
  </si>
  <si>
    <t>24.52.00</t>
  </si>
  <si>
    <t>47.76.20 - Commercio al dettaglio di piccoli animali domestici</t>
  </si>
  <si>
    <t>24.53</t>
  </si>
  <si>
    <t>Fusione di getti in metalli leggeri</t>
  </si>
  <si>
    <t>47.77.00 - Commercio al dettaglio di orologi, articoli di gioielleria e argenteria</t>
  </si>
  <si>
    <t>24.53.0</t>
  </si>
  <si>
    <t>47.78.10 - Commercio al dettaglio di mobili per ufficio</t>
  </si>
  <si>
    <t>24.53.01</t>
  </si>
  <si>
    <t>Fusione di getti in alluminio</t>
  </si>
  <si>
    <t>47.78.20 - Commercio al dettaglio di materiale per ottica e fotografia</t>
  </si>
  <si>
    <t>24.53.02</t>
  </si>
  <si>
    <t>Fusione di getti in magnesio</t>
  </si>
  <si>
    <t>47.78.31 - Commercio al dettaglio di oggetti d'arte (incluse le gallerie d'arte)</t>
  </si>
  <si>
    <t>24.53.03</t>
  </si>
  <si>
    <t>Fusione di getti in superleghe a base cobalto</t>
  </si>
  <si>
    <t>47.78.32 - Commercio al dettaglio di oggetti d'artigianato</t>
  </si>
  <si>
    <t>24.53.09</t>
  </si>
  <si>
    <t>Fusione di getti in metalli leggeri n.c.a.</t>
  </si>
  <si>
    <t>47.78.33 - Commercio al dettaglio di arredi sacri ed articoli religiosi</t>
  </si>
  <si>
    <t>24.54</t>
  </si>
  <si>
    <t>Fusione di getti in altri metalli non ferrosi</t>
  </si>
  <si>
    <t>47.78.34 - Commercio al dettaglio di articoli da regalo e per fumatori</t>
  </si>
  <si>
    <t>24.54.0</t>
  </si>
  <si>
    <t>47.78.35 - Commercio al dettaglio di bomboniere</t>
  </si>
  <si>
    <t>24.54.01</t>
  </si>
  <si>
    <t>Fusione di getti in rame</t>
  </si>
  <si>
    <t>47.78.36 - Commercio al dettaglio di chincaglieria e bigiotteria (inclusi gli oggetti ricordo e gli articoli di promozione pubblicitaria)</t>
  </si>
  <si>
    <t>24.54.02</t>
  </si>
  <si>
    <t>Fusione di getti in zinco</t>
  </si>
  <si>
    <t>47.78.37 - Commercio al dettaglio di articoli per le belle arti</t>
  </si>
  <si>
    <t>24.54.03</t>
  </si>
  <si>
    <t>Fusione di getti in nichel</t>
  </si>
  <si>
    <t>47.78.40 - Commercio al dettaglio di combustibile per uso domestico e per riscaldamento</t>
  </si>
  <si>
    <t>24.54.09</t>
  </si>
  <si>
    <t>Fusione di getti in altri metalli non ferrosi n.c.a.</t>
  </si>
  <si>
    <t>47.78.50 - Commercio al dettaglio di armi e munizioni, articoli militari</t>
  </si>
  <si>
    <t>25</t>
  </si>
  <si>
    <t>47.78.60 - Commercio al dettaglio di saponi, detersivi, prodotti per la lucidatura e affini</t>
  </si>
  <si>
    <t>25.1</t>
  </si>
  <si>
    <t>Fabbricazione di elementi da costruzione in metallo</t>
  </si>
  <si>
    <t>47.78.91 - Commercio al dettaglio di filatelia, numismatica e articoli da collezionismo</t>
  </si>
  <si>
    <t>25.11</t>
  </si>
  <si>
    <t>Fabbricazione di strutture metalliche e di parti di strutture metalliche</t>
  </si>
  <si>
    <t>47.78.92 - Commercio al dettaglio di spaghi, cordami, tele e sacchi di juta e prodotti per l'imballaggio (esclusi quelli in carta e cartone)</t>
  </si>
  <si>
    <t>25.11.0</t>
  </si>
  <si>
    <t>47.78.93 - Commercio al dettaglio di articoli funerari e cimiteriali</t>
  </si>
  <si>
    <t>25.11.00</t>
  </si>
  <si>
    <t>47.78.94 - Commercio al dettaglio di articoli per adulti (sexy shop)</t>
  </si>
  <si>
    <t>25.12</t>
  </si>
  <si>
    <t>Fabbricazione di porte e finestre in metallo</t>
  </si>
  <si>
    <t>47.78.99 - Commercio al dettaglio di altri prodotti non alimentari nca</t>
  </si>
  <si>
    <t>25.12.1</t>
  </si>
  <si>
    <t>Fabbricazione di porte, finestre e loro telai, imposte e cancelli in metallo</t>
  </si>
  <si>
    <t>47.79.10 - Commercio al dettaglio di libri di seconda mano</t>
  </si>
  <si>
    <t>25.12.10</t>
  </si>
  <si>
    <t>47.79.20 - Commercio al dettaglio di mobili usati e oggetti di antiquariato</t>
  </si>
  <si>
    <t>25.12.2</t>
  </si>
  <si>
    <t>Fabbricazione di tende in metallo e prodotti simili</t>
  </si>
  <si>
    <t>47.79.30 - Commercio al dettaglio di indumenti e altri oggetti usati</t>
  </si>
  <si>
    <t>25.12.20</t>
  </si>
  <si>
    <t>47.79.40 - Case d'asta al dettaglio (escluse aste via internet)</t>
  </si>
  <si>
    <t>25.2</t>
  </si>
  <si>
    <t>Fabbricazione di cisterne, serbatoi e contenitori in metallo</t>
  </si>
  <si>
    <t>47.81.01 - Commercio al dettaglio ambulante di prodotti ortofrutticoli</t>
  </si>
  <si>
    <t>25.21</t>
  </si>
  <si>
    <t>Fabbricazione di radiatori, generatori di vapore e contenitori in metallo per caldaie per il riscaldamento centrale</t>
  </si>
  <si>
    <t>47.81.02 - Commercio al dettaglio ambulante di prodotti ittici</t>
  </si>
  <si>
    <t>25.21.1</t>
  </si>
  <si>
    <t>Fabbricazione di radiatori e contenitori in metallo per caldaie per il riscaldamento centrale</t>
  </si>
  <si>
    <t>47.81.03 - Commercio al dettaglio ambulante di carne</t>
  </si>
  <si>
    <t>25.21.10</t>
  </si>
  <si>
    <t>47.81.09 - Commercio al dettaglio ambulante di altri prodotti alimentari e bevande nca</t>
  </si>
  <si>
    <t>25.21.2</t>
  </si>
  <si>
    <t>Fabbricazione di generatori di vapore</t>
  </si>
  <si>
    <t>47.82.01 - Commercio al dettaglio ambulante di tessuti, articoli tessili per la casa, articoli di abbigliamento</t>
  </si>
  <si>
    <t>25.21.20</t>
  </si>
  <si>
    <t>47.82.02 - Commercio al dettaglio ambulante di calzature e pelletterie</t>
  </si>
  <si>
    <t>25.22</t>
  </si>
  <si>
    <t>Fabbricazione di altre cisterne, serbatoi e contenitori in metallo</t>
  </si>
  <si>
    <t>47.89.01 - Commercio al dettaglio ambulante di fiori, piante, bulbi, semi e fertilizzanti</t>
  </si>
  <si>
    <t>25.22.0</t>
  </si>
  <si>
    <t>47.89.02 - Commercio al dettaglio ambulante di macchine, attrezzature e prodotti per l'agricoltura; attrezzature per il giardinaggio</t>
  </si>
  <si>
    <t>25.22.00</t>
  </si>
  <si>
    <t>47.89.03 - Commercio al dettaglio ambulante di profumi e cosmetici; saponi, detersivi ed altri detergenti per qualsiasi uso</t>
  </si>
  <si>
    <t>25.3</t>
  </si>
  <si>
    <t>Fabbricazione di armi e munizioni</t>
  </si>
  <si>
    <t>47.89.04 - Commercio al dettaglio ambulante di chincaglieria e bigiotteria</t>
  </si>
  <si>
    <t>25.30</t>
  </si>
  <si>
    <t>47.89.05 - Commercio al dettaglio ambulante di arredamenti per giardino; mobili; tappeti e stuoie; articoli casalinghi; elettrodomestici; materiale elettrico</t>
  </si>
  <si>
    <t>25.30.1</t>
  </si>
  <si>
    <t>Fabbricazione di armi e munizioni per uso militare</t>
  </si>
  <si>
    <t>47.89.09 - Commercio al dettaglio ambulante di altri prodotti nca</t>
  </si>
  <si>
    <t>25.30.10</t>
  </si>
  <si>
    <t>47.91.10 - Commercio al dettaglio di qualsiasi tipo di prodotto effettuato via internet</t>
  </si>
  <si>
    <t>25.30.2</t>
  </si>
  <si>
    <t>Fabbricazione di armi e munizioni per uso sportivo e civile</t>
  </si>
  <si>
    <t>47.91.20 - Commercio al dettaglio di qualsiasi tipo di prodotto effettuato per televisione</t>
  </si>
  <si>
    <t>25.30.20</t>
  </si>
  <si>
    <t>47.91.30 - Commercio al dettaglio di qualsiasi tipo di prodotto per corrispondenza, radio, telefono</t>
  </si>
  <si>
    <t>25.4</t>
  </si>
  <si>
    <t>Fucinatura e formatura dei metalli e metallurgia delle polveri</t>
  </si>
  <si>
    <t>47.99.10 - Commercio al dettaglio di prodotti vari, mediante l'intervento di un dimostratore o di un incaricato alla vendita (porta a porta)</t>
  </si>
  <si>
    <t>25.40</t>
  </si>
  <si>
    <t>47.99.20 - Commercio effettuato per mezzo di distributori automatici</t>
  </si>
  <si>
    <t>25.40.0</t>
  </si>
  <si>
    <t>49.10.00 - Trasporto ferroviario di passeggeri (interurbano)</t>
  </si>
  <si>
    <t>25.40.00</t>
  </si>
  <si>
    <t>49.20.00 - Trasporto ferroviario di merci</t>
  </si>
  <si>
    <t>25.5</t>
  </si>
  <si>
    <t>Trattamento e rivestimento dei metalli; lavori di meccanica generale</t>
  </si>
  <si>
    <t>49.31.00 - Trasporto terrestre di passeggeri in aree urbane e suburbane</t>
  </si>
  <si>
    <t>25.51</t>
  </si>
  <si>
    <t>Rivestimento dei metalli</t>
  </si>
  <si>
    <t>49.32.10 - Trasporto con taxi</t>
  </si>
  <si>
    <t>25.51.0</t>
  </si>
  <si>
    <t>49.32.20 - Trasporto mediante noleggio di autovetture da rimessa con conducente</t>
  </si>
  <si>
    <t>25.51.00</t>
  </si>
  <si>
    <t>49.39.01 - Gestioni di funicolari, ski-lift e seggiovie se non facenti parte dei sistemi di transito urbano o suburbano</t>
  </si>
  <si>
    <t>25.52</t>
  </si>
  <si>
    <t>Trattamento termico dei metalli</t>
  </si>
  <si>
    <t>49.39.09 - Altre attività di trasporti terrestri di passeggeri nca</t>
  </si>
  <si>
    <t>25.52.0</t>
  </si>
  <si>
    <t>49.41.00 - Trasporto di merci su strada</t>
  </si>
  <si>
    <t>25.52.00</t>
  </si>
  <si>
    <t>49.42.00 - Servizi di trasloco</t>
  </si>
  <si>
    <t>25.53</t>
  </si>
  <si>
    <t>Lavori di meccanica generale dei metalli</t>
  </si>
  <si>
    <t>49.50.10 - Trasporto mediante condotte di gas</t>
  </si>
  <si>
    <t>25.53.0</t>
  </si>
  <si>
    <t>49.50.20 - Trasporto mediante condotte di liquidi</t>
  </si>
  <si>
    <t>25.53.00</t>
  </si>
  <si>
    <t>50.10.00 - Trasporto marittimo e costiero di passeggeri</t>
  </si>
  <si>
    <t>25.6</t>
  </si>
  <si>
    <t>Fabbricazione di articoli di coltelleria e posateria, utensili e oggetti di ferramenta</t>
  </si>
  <si>
    <t>50.20.00 - Trasporto marittimo e costiero di merci</t>
  </si>
  <si>
    <t>25.61</t>
  </si>
  <si>
    <t>Fabbricazione di articoli di coltelleria e posateria</t>
  </si>
  <si>
    <t>50.30.00 - Trasporto di passeggeri per vie d'acqua interne (inclusi i trasporti lagunari)</t>
  </si>
  <si>
    <t>25.61.0</t>
  </si>
  <si>
    <t>50.40.00 - Trasporto di merci per vie d'acqua interne</t>
  </si>
  <si>
    <t>25.61.00</t>
  </si>
  <si>
    <t>51.10.10 - Trasporto aereo di linea di passeggeri</t>
  </si>
  <si>
    <t>25.62</t>
  </si>
  <si>
    <t>Fabbricazione di serrature e cerniere</t>
  </si>
  <si>
    <t>51.10.20 - Trasporto aereo non di linea di passeggeri; voli charter</t>
  </si>
  <si>
    <t>25.62.0</t>
  </si>
  <si>
    <t>51.21.00 - Trasporto aereo di merci</t>
  </si>
  <si>
    <t>25.62.00</t>
  </si>
  <si>
    <t>51.22.00 - Trasporto spaziale</t>
  </si>
  <si>
    <t>25.63</t>
  </si>
  <si>
    <t>Fabbricazione di utensileria</t>
  </si>
  <si>
    <t>52.10.10 - Magazzini di custodia e deposito per conto terzi</t>
  </si>
  <si>
    <t>25.63.1</t>
  </si>
  <si>
    <t>Fabbricazione di utensileria ad azionamento manuale e di parti intercambiabili per macchine utensili</t>
  </si>
  <si>
    <t>52.10.20 - Magazzini frigoriferi per conto terzi</t>
  </si>
  <si>
    <t>25.63.11</t>
  </si>
  <si>
    <t>Fabbricazione di utensileria ad azionamento manuale</t>
  </si>
  <si>
    <t>52.21.10 - Gestione di infrastrutture ferroviarie</t>
  </si>
  <si>
    <t>25.63.12</t>
  </si>
  <si>
    <t>Fabbricazione di parti intercambiabili per macchine utensili</t>
  </si>
  <si>
    <t>52.21.20 - Gestione di strade, ponti, gallerie</t>
  </si>
  <si>
    <t>25.63.2</t>
  </si>
  <si>
    <t>Fabbricazione di stampi, portastampi, sagome, forme per macchine</t>
  </si>
  <si>
    <t>52.21.30 - Gestione di stazioni per autobus</t>
  </si>
  <si>
    <t>25.63.20</t>
  </si>
  <si>
    <t>52.21.40 - Gestione di centri di movimentazione merci (interporti)</t>
  </si>
  <si>
    <t>25.9</t>
  </si>
  <si>
    <t>Fabbricazione di altri prodotti in metallo</t>
  </si>
  <si>
    <t>52.21.50 - Gestione di parcheggi e autorimesse</t>
  </si>
  <si>
    <t>25.91</t>
  </si>
  <si>
    <t>Fabbricazione di bidoni in acciaio e di contenitori simili</t>
  </si>
  <si>
    <t>52.21.60 - Attività di traino e soccorso stradale</t>
  </si>
  <si>
    <t>25.91.0</t>
  </si>
  <si>
    <t>52.21.90 - Altre attività connesse ai trasporti terrestri nca</t>
  </si>
  <si>
    <t>25.91.00</t>
  </si>
  <si>
    <t>52.22.01 - Liquefazione e rigassificazione di gas a scopo di trasporto marittimo e per vie d'acqua effettuata al di fuori del sito di estrazione</t>
  </si>
  <si>
    <t>25.92</t>
  </si>
  <si>
    <t>Fabbricazione di imballaggi in metallo leggero</t>
  </si>
  <si>
    <t>52.22.09 - Altre attività dei servizi connessi al trasporto marittimo e per vie d'acqua</t>
  </si>
  <si>
    <t>25.92.0</t>
  </si>
  <si>
    <t>52.23.00 - Attività dei servizi connessi al trasporto aereo</t>
  </si>
  <si>
    <t>25.92.00</t>
  </si>
  <si>
    <t>52.24.10 - Movimento merci relativo a trasporti aerei</t>
  </si>
  <si>
    <t>25.93</t>
  </si>
  <si>
    <t>Fabbricazione di prodotti fabbricati con fili metallici, catene e molle</t>
  </si>
  <si>
    <t>52.24.20 - Movimento merci relativo a trasporti marittimi e fluviali</t>
  </si>
  <si>
    <t>25.93.1</t>
  </si>
  <si>
    <t>Fabbricazione di prodotti fabbricati con fili metallici</t>
  </si>
  <si>
    <t>52.24.30 - Movimento merci relativo a trasporti ferroviari</t>
  </si>
  <si>
    <t>25.93.10</t>
  </si>
  <si>
    <t>52.24.40 - Movimento merci relativo ad altri trasporti terrestri</t>
  </si>
  <si>
    <t>25.93.2</t>
  </si>
  <si>
    <t>Fabbricazione di catene</t>
  </si>
  <si>
    <t>52.29.10 - Spedizionieri e agenzie di operazioni doganali</t>
  </si>
  <si>
    <t>25.93.20</t>
  </si>
  <si>
    <t>52.29.21 - Intermediari dei trasporti</t>
  </si>
  <si>
    <t>25.93.3</t>
  </si>
  <si>
    <t>Fabbricazione di molle</t>
  </si>
  <si>
    <t>52.29.22 - Servizi logistici relativi alla distribuzione delle merci</t>
  </si>
  <si>
    <t>25.93.30</t>
  </si>
  <si>
    <t>53.10.00 - Attività postali con obbligo di servizio universale</t>
  </si>
  <si>
    <t>25.94</t>
  </si>
  <si>
    <t>Fabbricazione di articoli di bulloneria</t>
  </si>
  <si>
    <t>53.20.00 - Altre attività postali e di corriere senza obbligo di servizio universale</t>
  </si>
  <si>
    <t>25.94.0</t>
  </si>
  <si>
    <t>55.10.00 - Alberghi</t>
  </si>
  <si>
    <t>25.94.00</t>
  </si>
  <si>
    <t>55.20.10 - Villaggi turistici</t>
  </si>
  <si>
    <t>25.99</t>
  </si>
  <si>
    <t>Fabbricazione di altri prodotti in metallo n.c.a.</t>
  </si>
  <si>
    <t>55.20.20 - Ostelli della gioventù</t>
  </si>
  <si>
    <t>25.99.1</t>
  </si>
  <si>
    <t>Fabbricazione di articoli domestici in metallo per la cucina e le stanze da bagno</t>
  </si>
  <si>
    <t>55.20.30 - Rifugi di montagna</t>
  </si>
  <si>
    <t>25.99.10</t>
  </si>
  <si>
    <t>55.20.40 - Colonie marine e montane</t>
  </si>
  <si>
    <t>25.99.2</t>
  </si>
  <si>
    <t>Fabbricazione di casseforti, cassette di sicurezza e porte metalliche blindate</t>
  </si>
  <si>
    <t>55.20.51 - Affittacamere per brevi soggiorni, case ed appartamenti per vacanze, bed and breakfast, residence</t>
  </si>
  <si>
    <t>25.99.20</t>
  </si>
  <si>
    <t>55.20.52 - Attività di alloggio connesse alle aziende agricole</t>
  </si>
  <si>
    <t>25.99.9</t>
  </si>
  <si>
    <t>Fabbricazione di altri prodotti vari in metallo n.c.a.</t>
  </si>
  <si>
    <t>55.30.00 - Aree di campeggio e aree attrezzate per camper e roulotte</t>
  </si>
  <si>
    <t>25.99.90</t>
  </si>
  <si>
    <t>55.90.10 - Gestione di vagoni letto</t>
  </si>
  <si>
    <t>26</t>
  </si>
  <si>
    <t>55.90.20 - Alloggi per studenti e lavoratori con servizi accessori di tipo alberghiero</t>
  </si>
  <si>
    <t>26.1</t>
  </si>
  <si>
    <t>Fabbricazione di componenti elettronici e schede elettroniche</t>
  </si>
  <si>
    <t>56.10.11 - Ristorazione con somministrazione</t>
  </si>
  <si>
    <t>26.11</t>
  </si>
  <si>
    <t>Fabbricazione di componenti elettronici</t>
  </si>
  <si>
    <t>56.10.12 - Attività di ristorazione connesse alle aziende agricole</t>
  </si>
  <si>
    <t>26.11.0</t>
  </si>
  <si>
    <t>56.10.20 - Ristorazione senza somministrazione con preparazione di cibi da asporto</t>
  </si>
  <si>
    <t>26.11.00</t>
  </si>
  <si>
    <t>56.10.30 - Gelaterie e pasticcerie</t>
  </si>
  <si>
    <t>26.12</t>
  </si>
  <si>
    <t>Fabbricazione di schede elettroniche integrate</t>
  </si>
  <si>
    <t>56.10.41 - Gelaterie e pasticcerie ambulanti</t>
  </si>
  <si>
    <t>26.12.0</t>
  </si>
  <si>
    <t>56.10.42 - Ristorazione ambulante</t>
  </si>
  <si>
    <t>26.12.00</t>
  </si>
  <si>
    <t>56.10.50 - Ristorazione su treni e navi</t>
  </si>
  <si>
    <t>26.2</t>
  </si>
  <si>
    <t>Fabbricazione di computer e unità periferiche</t>
  </si>
  <si>
    <t>56.21.00 - Catering per eventi, banqueting</t>
  </si>
  <si>
    <t>26.20</t>
  </si>
  <si>
    <t>56.29.10 - Mense</t>
  </si>
  <si>
    <t>26.20.0</t>
  </si>
  <si>
    <t>56.29.20 - Catering continuativo su base contrattuale</t>
  </si>
  <si>
    <t>26.20.00</t>
  </si>
  <si>
    <t>56.30.00 - Bar e altri esercizi simili senza cucina</t>
  </si>
  <si>
    <t>26.3</t>
  </si>
  <si>
    <t>Fabbricazione di apparecchiature per le comunicazioni</t>
  </si>
  <si>
    <t>58.11.00 - Edizione di libri</t>
  </si>
  <si>
    <t>26.30</t>
  </si>
  <si>
    <t>58.12.01 - Pubblicazione di elenchi</t>
  </si>
  <si>
    <t>26.30.0</t>
  </si>
  <si>
    <t>58.12.02 - Pubblicazione di mailing list</t>
  </si>
  <si>
    <t>26.30.01</t>
  </si>
  <si>
    <t>Fabbricazione di apparecchiature trasmittenti radiotelevisive</t>
  </si>
  <si>
    <t>58.13.00 - Edizione di quotidiani</t>
  </si>
  <si>
    <t>26.30.09</t>
  </si>
  <si>
    <t>Fabbricazione di altre apparecchiature per le comunicazioni</t>
  </si>
  <si>
    <t>58.14.00 - Edizione di riviste e periodici</t>
  </si>
  <si>
    <t>26.4</t>
  </si>
  <si>
    <t>Fabbricazione di prodotti di elettronica di consumo</t>
  </si>
  <si>
    <t>58.19.00 - Altre attività editoriali</t>
  </si>
  <si>
    <t>26.40</t>
  </si>
  <si>
    <t>58.21.00 - Edizione di giochi per computer</t>
  </si>
  <si>
    <t>26.40.0</t>
  </si>
  <si>
    <t>58.29.00 - Edizione di altri software a pacchetto (esclusi giochi per computer)</t>
  </si>
  <si>
    <t>26.40.01</t>
  </si>
  <si>
    <t>Fabbricazione di console per videogiochi</t>
  </si>
  <si>
    <t>59.11.00 - Attività di produzione cinematografica, di video e di programmi televisivi</t>
  </si>
  <si>
    <t>26.40.09</t>
  </si>
  <si>
    <t>Fabbricazione di altri prodotti di elettronica di consumo</t>
  </si>
  <si>
    <t>59.12.00 - Attività di post-produzione cinematografica, di video e di programmi televisivi</t>
  </si>
  <si>
    <t>26.5</t>
  </si>
  <si>
    <t>Fabbricazione di strumenti di misurazione e prova e di orologi</t>
  </si>
  <si>
    <t>59.13.00 - Attività di distribuzione cinematografica, di video e di programmi televisivi</t>
  </si>
  <si>
    <t>26.51</t>
  </si>
  <si>
    <t>Fabbricazione di strumenti e apparecchi di misurazione, prova e navigazione</t>
  </si>
  <si>
    <t>59.14.00 - Attività di proiezione cinematografica</t>
  </si>
  <si>
    <t>26.51.1</t>
  </si>
  <si>
    <t>Fabbricazione di strumenti per navigazione, idrologia, geofisica e meteorologia</t>
  </si>
  <si>
    <t>59.20.10 - Edizione di registrazioni sonore</t>
  </si>
  <si>
    <t>26.51.10</t>
  </si>
  <si>
    <t>59.20.20 - Edizione di musica stampata</t>
  </si>
  <si>
    <t>26.51.2</t>
  </si>
  <si>
    <t>Fabbricazione di altri strumenti e apparecchi di misurazione e prova</t>
  </si>
  <si>
    <t>59.20.30 - Studi di registrazione sonora</t>
  </si>
  <si>
    <t>26.51.21</t>
  </si>
  <si>
    <t>Fabbricazione di sistemi antifurto e antincendio</t>
  </si>
  <si>
    <t>60.10.00 - Trasmissioni radiofoniche</t>
  </si>
  <si>
    <t>26.51.29</t>
  </si>
  <si>
    <t>Fabbricazione di altri strumenti e apparecchi di misurazione e prova n.c.a.</t>
  </si>
  <si>
    <t>60.20.00 - Programmazione e trasmissioni televisive</t>
  </si>
  <si>
    <t>26.52</t>
  </si>
  <si>
    <t>Fabbricazione di orologi</t>
  </si>
  <si>
    <t>61.10.00 - Telecomunicazioni fisse</t>
  </si>
  <si>
    <t>26.52.0</t>
  </si>
  <si>
    <t>61.20.00 - Telecomunicazioni mobili</t>
  </si>
  <si>
    <t>26.52.00</t>
  </si>
  <si>
    <t>61.30.00 - Telecomunicazioni satellitari</t>
  </si>
  <si>
    <t>26.6</t>
  </si>
  <si>
    <t>Fabbricazione di apparecchiature per irradiazione, elettromedicali ed elettroterapeutiche</t>
  </si>
  <si>
    <t>61.90.10 - Erogazione di servizi di accesso ad internet (ISP)</t>
  </si>
  <si>
    <t>26.60</t>
  </si>
  <si>
    <t>61.90.20 - Posto telefonico pubblico ed Internet Point</t>
  </si>
  <si>
    <t>26.60.0</t>
  </si>
  <si>
    <t>61.90.91 - Intermediazione in servizi di telecomunicazione e trasmissione dati</t>
  </si>
  <si>
    <t>26.60.01</t>
  </si>
  <si>
    <t>Fabbricazione di apparecchiature per irradiazione, elettromedicali ed elettroterapeutiche per usi medici</t>
  </si>
  <si>
    <t>61.90.99 - Altre attività connesse alle telecomunicazioni nca</t>
  </si>
  <si>
    <t>26.60.02</t>
  </si>
  <si>
    <t>Fabbricazione di apparecchiature per irradiazione, elettromedicali ed elettroterapeutiche per usi non medici</t>
  </si>
  <si>
    <t>62.01.00 - Produzione di software non connesso all'edizione</t>
  </si>
  <si>
    <t>26.7</t>
  </si>
  <si>
    <t>Fabbricazione di strumenti ottici, supporti magnetici e ottici e apparecchiature fotografiche</t>
  </si>
  <si>
    <t>62.02.00 - Consulenza nel settore delle tecnologie dell'informatica</t>
  </si>
  <si>
    <t>26.70</t>
  </si>
  <si>
    <t>62.03.00 - Gestione di strutture e apparecchiature informatiche hardware - housing (esclusa la riparazione)</t>
  </si>
  <si>
    <t>26.70.1</t>
  </si>
  <si>
    <t>Fabbricazione di strumenti ottici, strumenti ottici di precisione, misurazione e controllo</t>
  </si>
  <si>
    <t>62.09.01 - Configurazione di personal computer</t>
  </si>
  <si>
    <t>26.70.11</t>
  </si>
  <si>
    <t>Fabbricazione di strumenti ottici e strumenti ottici di precisione</t>
  </si>
  <si>
    <t>62.09.09 - Altre attività dei servizi connessi alle tecnologie dell'informatica nca</t>
  </si>
  <si>
    <t>26.70.12</t>
  </si>
  <si>
    <t>Fabbricazione di strumenti ottici di misurazione e controllo</t>
  </si>
  <si>
    <t>63.11.11 - Elaborazione elettronica di dati contabili (esclusi i Centri di assistenza fiscale - Caf)</t>
  </si>
  <si>
    <t>26.70.2</t>
  </si>
  <si>
    <t>Fabbricazione di supporti magnetici e ottici</t>
  </si>
  <si>
    <t>63.11.19 - Altre elaborazioni elettroniche di dati</t>
  </si>
  <si>
    <t>26.70.20</t>
  </si>
  <si>
    <t>63.11.20 - Gestione database (attività delle banche dati)</t>
  </si>
  <si>
    <t>26.70.3</t>
  </si>
  <si>
    <t>Fabbricazione di apparecchiature fotografiche</t>
  </si>
  <si>
    <t>63.11.30 - Hosting e fornitura di servizi applicativi (ASP)</t>
  </si>
  <si>
    <t>26.70.30</t>
  </si>
  <si>
    <t>63.12.00 - Portali web</t>
  </si>
  <si>
    <t>27</t>
  </si>
  <si>
    <t>63.91.00 - Attività delle agenzie di stampa</t>
  </si>
  <si>
    <t>27.1</t>
  </si>
  <si>
    <t>Fabbricazione di motori, generatori e trasformatori elettrici e di apparecchiature per la distribuzione e il controllo dell'elettricità</t>
  </si>
  <si>
    <t>63.99.00 - Altre attività dei servizi di informazione nca</t>
  </si>
  <si>
    <t>27.11</t>
  </si>
  <si>
    <t>Fabbricazione di motori, generatori e trasformatori elettrici</t>
  </si>
  <si>
    <t>64.11.00 - Attività della Banca Centrale</t>
  </si>
  <si>
    <t>27.11.0</t>
  </si>
  <si>
    <t>64.19.10 - Intermediazione monetaria di istituti monetari diverse dalle Banche centrali</t>
  </si>
  <si>
    <t>27.11.00</t>
  </si>
  <si>
    <t>64.19.20 - Fondi comuni di investimento monetario</t>
  </si>
  <si>
    <t>27.12</t>
  </si>
  <si>
    <t>Fabbricazione di apparecchiature per la distribuzione e il controllo dell'elettricità</t>
  </si>
  <si>
    <t>64.19.30 - Istituti di moneta elettronica (Imel)</t>
  </si>
  <si>
    <t>27.12.0</t>
  </si>
  <si>
    <t>64.19.40 - Cassa Depositi e Prestiti</t>
  </si>
  <si>
    <t>27.12.00</t>
  </si>
  <si>
    <t>64.20.00 - Attività delle società di partecipazione (holding)</t>
  </si>
  <si>
    <t>27.2</t>
  </si>
  <si>
    <t>Fabbricazione di batterie e accumulatori</t>
  </si>
  <si>
    <t>64.30.10 - Fondi comuni di investimento (aperti e chiusi, immobiliari, di mercato mobiliare)</t>
  </si>
  <si>
    <t>27.20</t>
  </si>
  <si>
    <t>64.30.20 - Sicav (Società di investimento a capitale variabile)</t>
  </si>
  <si>
    <t>27.20.0</t>
  </si>
  <si>
    <t>64.91.00 - Leasing finanziario</t>
  </si>
  <si>
    <t>27.20.00</t>
  </si>
  <si>
    <t>64.92.01 - Attività dei consorzi di garanzia collettiva fidi</t>
  </si>
  <si>
    <t>27.3</t>
  </si>
  <si>
    <t>Fabbricazione di cablaggi e attrezzature per cablaggio</t>
  </si>
  <si>
    <t>64.92.09 - Altre attività creditizie nca</t>
  </si>
  <si>
    <t>27.31</t>
  </si>
  <si>
    <t>Fabbricazione di cavi in fibra ottica</t>
  </si>
  <si>
    <t>64.99.10 - Attività di intermediazione mobiliare</t>
  </si>
  <si>
    <t>27.31.0</t>
  </si>
  <si>
    <t>64.99.20 - Attività di factoring</t>
  </si>
  <si>
    <t>27.31.00</t>
  </si>
  <si>
    <t>64.99.30 - Attività di merchant bank</t>
  </si>
  <si>
    <t>27.32</t>
  </si>
  <si>
    <t>Fabbricazione di altri fili e cavi elettronici ed elettrici</t>
  </si>
  <si>
    <t>64.99.40 - Attività delle società veicolo</t>
  </si>
  <si>
    <t>27.32.0</t>
  </si>
  <si>
    <t>64.99.50 - Attività di intermediazione in cambi</t>
  </si>
  <si>
    <t>27.32.00</t>
  </si>
  <si>
    <t>64.99.60 - Altre intermediazioni finanziarie nca</t>
  </si>
  <si>
    <t>27.33</t>
  </si>
  <si>
    <t>Fabbricazione di attrezzature per cablaggio</t>
  </si>
  <si>
    <t>65.11.00 - Assicurazioni sulla vita</t>
  </si>
  <si>
    <t>27.33.0</t>
  </si>
  <si>
    <t>65.12.00 - Assicurazioni diverse da quelle sulla vita</t>
  </si>
  <si>
    <t>27.33.00</t>
  </si>
  <si>
    <t>65.20.00 - Attività di riassicurazione</t>
  </si>
  <si>
    <t>27.4</t>
  </si>
  <si>
    <t>Fabbricazione di apparecchiature per l'illuminazione</t>
  </si>
  <si>
    <t>65.30.10 - Attività dei fondi pensione aperti</t>
  </si>
  <si>
    <t>27.40</t>
  </si>
  <si>
    <t>65.30.20 - Attività dei fondi pensione negoziali</t>
  </si>
  <si>
    <t>27.40.0</t>
  </si>
  <si>
    <t>65.30.30 - Attività dei fondi pensione preesistenti</t>
  </si>
  <si>
    <t>27.40.01</t>
  </si>
  <si>
    <t>Fabbricazione di apparecchiature per l'illuminazione per mezzi di trasporto</t>
  </si>
  <si>
    <t>66.11.00 - Amministrazione di mercati finanziari</t>
  </si>
  <si>
    <t>27.40.02</t>
  </si>
  <si>
    <t>Fabbricazione di luminarie per feste</t>
  </si>
  <si>
    <t>66.12.00 - Attività di negoziazione di contratti relativi a titoli e merci</t>
  </si>
  <si>
    <t>27.40.09</t>
  </si>
  <si>
    <t>Fabbricazione di altre apparecchiature per l'illuminazione</t>
  </si>
  <si>
    <t>66.19.10 - Attività di gestione ed elaborazione di pagamenti tramite carta di credito</t>
  </si>
  <si>
    <t>27.5</t>
  </si>
  <si>
    <t>Fabbricazione di apparecchi per uso domestico</t>
  </si>
  <si>
    <t>66.19.21 - Promotori finanziari</t>
  </si>
  <si>
    <t>27.51</t>
  </si>
  <si>
    <t>Fabbricazione di elettrodomestici</t>
  </si>
  <si>
    <t>66.19.22 - Agenti, mediatori e procacciatori in prodotti finanziari</t>
  </si>
  <si>
    <t>27.51.0</t>
  </si>
  <si>
    <t>66.19.30 - Attività delle società fiduciarie di amministrazione</t>
  </si>
  <si>
    <t>27.51.00</t>
  </si>
  <si>
    <t>66.19.40 - Attività di Bancoposta</t>
  </si>
  <si>
    <t>27.52</t>
  </si>
  <si>
    <t>Fabbricazione di apparecchi non elettrici per uso domestico</t>
  </si>
  <si>
    <t>66.19.50 - Servizi di trasferimento di denaro (money transfer)</t>
  </si>
  <si>
    <t>27.52.0</t>
  </si>
  <si>
    <t>66.21.00 - Attività dei periti e liquidatori indipendenti delle assicurazioni</t>
  </si>
  <si>
    <t>27.52.00</t>
  </si>
  <si>
    <t>66.22.01 - Broker di assicurazioni</t>
  </si>
  <si>
    <t>27.9</t>
  </si>
  <si>
    <t>Fabbricazione di altre apparecchiature elettriche</t>
  </si>
  <si>
    <t>66.22.02 - Agenti di assicurazioni</t>
  </si>
  <si>
    <t>27.90</t>
  </si>
  <si>
    <t>66.22.03 - Sub-agenti di assicurazioni</t>
  </si>
  <si>
    <t>27.90.0</t>
  </si>
  <si>
    <t>66.22.04 - Produttori, procacciatori ed altri intermediari delle assicurazioni</t>
  </si>
  <si>
    <t>27.90.01</t>
  </si>
  <si>
    <t>Fabbricazione di apparecchiature elettriche per saldatura e brasatura</t>
  </si>
  <si>
    <t>66.29.01 - Autorità centrali di vigilanza su assicurazioni e fondi pensione</t>
  </si>
  <si>
    <t>27.90.02</t>
  </si>
  <si>
    <t>Fabbricazione di insegne elettriche e apparecchiature elettriche di segnalazione</t>
  </si>
  <si>
    <t>66.29.09 - Altre attività ausiliarie delle assicurazioni e dei fondi pensione nca</t>
  </si>
  <si>
    <t>27.90.03</t>
  </si>
  <si>
    <t>Fabbricazione di capacitori, resistenze, condensatori elettrici e simili</t>
  </si>
  <si>
    <t>66.30.00 - Gestione di fondi comuni di investimento e dei fondi pensione</t>
  </si>
  <si>
    <t>27.90.04</t>
  </si>
  <si>
    <t>Fabbricazione di apparecchiature elettriche per parrucchieri, solarium e centri estetici</t>
  </si>
  <si>
    <t>68.10.00 - Compravendita di beni immobili effettuata su beni propri</t>
  </si>
  <si>
    <t>27.90.09</t>
  </si>
  <si>
    <t>Fabbricazione di altre apparecchiature elettriche n.c.a.</t>
  </si>
  <si>
    <t>68.20.01 - Locazione immobiliare di beni propri o in leasing (affitto)</t>
  </si>
  <si>
    <t>28</t>
  </si>
  <si>
    <t>68.20.02 - Affitto di aziende</t>
  </si>
  <si>
    <t>28.1</t>
  </si>
  <si>
    <t>Fabbricazione di macchine di impiego generale</t>
  </si>
  <si>
    <t>68.31.00 - Attività di mediazione immobiliare</t>
  </si>
  <si>
    <t>28.11</t>
  </si>
  <si>
    <t>Fabbricazione di motori e turbine, esclusi i motori per aeromobili, veicoli e motocicli</t>
  </si>
  <si>
    <t>68.32.00 - Amministrazione di condomini e gestione di beni immobili per conto terzi</t>
  </si>
  <si>
    <t>28.11.1</t>
  </si>
  <si>
    <t>Fabbricazione di motori, esclusi motori per aeromobili, veicoli e motocicli</t>
  </si>
  <si>
    <t>69.10.10 - Attività degli studi legali</t>
  </si>
  <si>
    <t>28.11.10</t>
  </si>
  <si>
    <t>69.10.20 - Attività degli studi notarili</t>
  </si>
  <si>
    <t>28.11.2</t>
  </si>
  <si>
    <t>Fabbricazione di turbine</t>
  </si>
  <si>
    <t>69.20.11 - Servizi forniti da dottori commercialisti</t>
  </si>
  <si>
    <t>28.11.20</t>
  </si>
  <si>
    <t>69.20.12 - Servizi forniti da ragionieri e periti commerciali</t>
  </si>
  <si>
    <t>28.12</t>
  </si>
  <si>
    <t>Fabbricazione di apparecchiature fluidodinamiche</t>
  </si>
  <si>
    <t>69.20.13 - Servizi forniti da revisori contabili, periti, consulenti ed altri soggetti che svolgono attività in materia di amministrazione, contabilità e tributi</t>
  </si>
  <si>
    <t>28.12.0</t>
  </si>
  <si>
    <t>69.20.14 - Attività svolta dai Centri di assistenza fiscale (Caf)</t>
  </si>
  <si>
    <t>28.12.00</t>
  </si>
  <si>
    <t>69.20.15 - Gestione ed amministrazione del personale per conto terzi</t>
  </si>
  <si>
    <t>28.13</t>
  </si>
  <si>
    <t>Fabbricazione di altre pompe e compressori</t>
  </si>
  <si>
    <t>69.20.20 - Attività delle società di revisione e certificazione di bilanci</t>
  </si>
  <si>
    <t>28.13.0</t>
  </si>
  <si>
    <t>69.20.30 - Attività dei consulenti del lavoro</t>
  </si>
  <si>
    <t>28.13.00</t>
  </si>
  <si>
    <t>70.10.00 - Attività delle holding impegnate nelle attività gestionali (holding operative)</t>
  </si>
  <si>
    <t>28.14</t>
  </si>
  <si>
    <t>Fabbricazione di altri rubinetti e valvole</t>
  </si>
  <si>
    <t>70.21.00 - Pubbliche relazioni e comunicazione</t>
  </si>
  <si>
    <t>28.14.0</t>
  </si>
  <si>
    <t>70.22.01 - Attività di consulenza per la gestione della logistica aziendale</t>
  </si>
  <si>
    <t>28.14.00</t>
  </si>
  <si>
    <t>70.22.09 - Altre attività di consulenza imprenditoriale e altra consulenza amministrativo-gestionale e pianificazione aziendale</t>
  </si>
  <si>
    <t>28.15</t>
  </si>
  <si>
    <t>Fabbricazione di cuscinetti, ingranaggi e organi di trasmissione</t>
  </si>
  <si>
    <t>71.11.00 - Attività degli studi di architettura</t>
  </si>
  <si>
    <t>28.15.0</t>
  </si>
  <si>
    <t>71.12.10 - Attività degli studi di ingegneria</t>
  </si>
  <si>
    <t>28.15.00</t>
  </si>
  <si>
    <t>71.12.20 - Servizi di progettazione di ingegneria integrata</t>
  </si>
  <si>
    <t>28.2</t>
  </si>
  <si>
    <t>Fabbricazione di altre macchine di impiego generale</t>
  </si>
  <si>
    <t>71.12.30 - Attività tecniche svolte da geometri</t>
  </si>
  <si>
    <t>28.21</t>
  </si>
  <si>
    <t>Fabbricazione di forni, caldaie e apparecchiature fisse per il riscaldamento domestico</t>
  </si>
  <si>
    <t>71.12.40 - Attività di cartografia e aerofotogrammetria</t>
  </si>
  <si>
    <t>28.21.1</t>
  </si>
  <si>
    <t>Fabbricazione di forni</t>
  </si>
  <si>
    <t>71.12.50 - Attività di studio geologico e di prospezione geognostica e mineraria</t>
  </si>
  <si>
    <t>28.21.10</t>
  </si>
  <si>
    <t>71.20.10 - Collaudi e analisi tecniche di prodotti</t>
  </si>
  <si>
    <t>28.21.2</t>
  </si>
  <si>
    <t>Fabbricazione di caldaie e apparecchiature fisse per il riscaldamento domestico</t>
  </si>
  <si>
    <t>71.20.21 - Controllo di qualità e certificazione di prodotti, processi e sistemi</t>
  </si>
  <si>
    <t>28.21.20</t>
  </si>
  <si>
    <t>71.20.22 - Attività per la tutela di beni di produzione controllata</t>
  </si>
  <si>
    <t>28.22</t>
  </si>
  <si>
    <t>Fabbricazione di apparecchi di sollevamento e movimentazione</t>
  </si>
  <si>
    <t>72.11.00 - Ricerca e sviluppo sperimentale nel campo delle biotecnologie</t>
  </si>
  <si>
    <t>28.22.0</t>
  </si>
  <si>
    <t>72.19.01 - Ricerca e sviluppo sperimentale nel campo della geologia</t>
  </si>
  <si>
    <t>28.22.01</t>
  </si>
  <si>
    <t>Fabbricazione di ascensori, scale mobili e tappeti mobili</t>
  </si>
  <si>
    <t>72.19.09 - Ricerca e sviluppo sperimentale nel campo delle altre scienze naturali e dell'ingegneria</t>
  </si>
  <si>
    <t>28.22.09</t>
  </si>
  <si>
    <t>Fabbricazione di altri apparecchi di sollevamento e movimentazione</t>
  </si>
  <si>
    <t>72.20.00 - Ricerca e sviluppo sperimentale nel campo delle scienze sociali e umanistiche</t>
  </si>
  <si>
    <t>28.23</t>
  </si>
  <si>
    <t>Fabbricazione di macchine e attrezzature per ufficio, esclusi computer e unità periferiche</t>
  </si>
  <si>
    <t>73.11.01 - Ideazione di campagne pubblicitarie</t>
  </si>
  <si>
    <t>28.23.0</t>
  </si>
  <si>
    <t>73.11.02 - Conduzione di campagne di marketing e altri servizi pubblicitari</t>
  </si>
  <si>
    <t>28.23.00</t>
  </si>
  <si>
    <t>73.12.00 - Attività delle concessionarie e degli altri intermediari di servizi pubblicitari</t>
  </si>
  <si>
    <t>28.24</t>
  </si>
  <si>
    <t>Fabbricazione di utensili portatili a motore</t>
  </si>
  <si>
    <t>73.20.00 - Ricerche di mercato e sondaggi di opinione</t>
  </si>
  <si>
    <t>28.24.0</t>
  </si>
  <si>
    <t>74.10.10 - Attività di design di moda e design industriale</t>
  </si>
  <si>
    <t>28.24.00</t>
  </si>
  <si>
    <t>74.10.21 - Attività dei disegnatori grafici di pagine web</t>
  </si>
  <si>
    <t>28.25</t>
  </si>
  <si>
    <t>Fabbricazione di apparecchiature di climatizzazione per uso non domestico</t>
  </si>
  <si>
    <t>74.10.29 - Altre attività dei disegnatori grafici</t>
  </si>
  <si>
    <t>28.25.0</t>
  </si>
  <si>
    <t>74.10.30 - Attività dei disegnatori tecnici</t>
  </si>
  <si>
    <t>28.25.00</t>
  </si>
  <si>
    <t>74.10.90 - Altre attività di design</t>
  </si>
  <si>
    <t>28.29</t>
  </si>
  <si>
    <t>Fabbricazione di altre macchine di impiego generale n.c.a.</t>
  </si>
  <si>
    <t>74.20.11 - Attività di fotoreporter</t>
  </si>
  <si>
    <t>28.29.1</t>
  </si>
  <si>
    <t>Fabbricazione di bilance e distributori automatici</t>
  </si>
  <si>
    <t>74.20.12 - Attività di riprese aeree nel campo della fotografia</t>
  </si>
  <si>
    <t>28.29.10</t>
  </si>
  <si>
    <t>74.20.19 - Altre attività di riprese fotografiche</t>
  </si>
  <si>
    <t>28.29.2</t>
  </si>
  <si>
    <t>Fabbricazione di impianti di distillazione o rettificazione per raffinerie di petrolio e industrie chimiche</t>
  </si>
  <si>
    <t>74.20.20 - Laboratori fotografici per lo sviluppo e la stampa</t>
  </si>
  <si>
    <t>28.29.20</t>
  </si>
  <si>
    <t>74.30.00 - Traduzione e interpretariato</t>
  </si>
  <si>
    <t>28.29.3</t>
  </si>
  <si>
    <t>Fabbricazione di macchine per la dosatura, la confezione e per l'imballaggio</t>
  </si>
  <si>
    <t>74.90.11 - Consulenza agraria fornita da agronomi</t>
  </si>
  <si>
    <t>28.29.30</t>
  </si>
  <si>
    <t>74.90.12 - Consulenza agraria fornita da agrotecnici e periti agrari</t>
  </si>
  <si>
    <t>28.29.4</t>
  </si>
  <si>
    <t>Fabbricazione di macchine per la pulizia per uso non domestico</t>
  </si>
  <si>
    <t>74.90.21 - Consulenza sulla sicurezza ed igiene dei posti di lavoro</t>
  </si>
  <si>
    <t>28.29.41</t>
  </si>
  <si>
    <t>Fabbricazione di macchine per la pulizia di pavimenti, superfici e ambienti per uso non domestico</t>
  </si>
  <si>
    <t>74.90.29 - Altra attività di consulenza in materia di sicurezza</t>
  </si>
  <si>
    <t>28.29.49</t>
  </si>
  <si>
    <t>Fabbricazione di altre macchine per la pulizia per uso non domestico</t>
  </si>
  <si>
    <t>74.90.91 - Attività tecniche svolte da periti industriali</t>
  </si>
  <si>
    <t>28.29.9</t>
  </si>
  <si>
    <t>Fabbricazione di altre macchine varie di impiego generale</t>
  </si>
  <si>
    <t>74.90.92 - Attività riguardanti le previsioni meteorologiche</t>
  </si>
  <si>
    <t>28.29.91</t>
  </si>
  <si>
    <t>Fabbricazione di apparecchi per depurare e filtrare liquidi</t>
  </si>
  <si>
    <t>74.90.93 - Altre attività di consulenza tecnica nca</t>
  </si>
  <si>
    <t>28.29.92</t>
  </si>
  <si>
    <t>Fabbricazione di livelle, metri doppi a nastro e utensili simili, strumenti di precisione per meccanica</t>
  </si>
  <si>
    <t>74.90.94 - Agenzie ed agenti o procuratori per lo spettacolo e lo sport</t>
  </si>
  <si>
    <t>28.29.99</t>
  </si>
  <si>
    <t>Fabbricazione di altre macchine varie di impiego generale n.c.a.</t>
  </si>
  <si>
    <t>74.90.99 - Altre attività professionali nca</t>
  </si>
  <si>
    <t>28.3</t>
  </si>
  <si>
    <t>Fabbricazione di macchine per l'agricoltura e la silvicoltura</t>
  </si>
  <si>
    <t>75.00.00 - Servizi veterinari</t>
  </si>
  <si>
    <t>28.30</t>
  </si>
  <si>
    <t>77.11.00 - Noleggio di autovetture ed autoveicoli leggeri</t>
  </si>
  <si>
    <t>28.30.1</t>
  </si>
  <si>
    <t>Fabbricazione di trattori per l'agricoltura e la silvicoltura</t>
  </si>
  <si>
    <t>77.12.00 - Noleggio di autocarri e di altri veicoli pesanti</t>
  </si>
  <si>
    <t>28.30.10</t>
  </si>
  <si>
    <t>77.21.01 - Noleggio di biciclette</t>
  </si>
  <si>
    <t>28.30.9</t>
  </si>
  <si>
    <t>Fabbricazione di altre macchine per l'agricoltura e la silvicoltura</t>
  </si>
  <si>
    <t>77.21.02 - Noleggio senza equipaggio di imbarcazioni da diporto (inclusi i pedalò)</t>
  </si>
  <si>
    <t>28.30.91</t>
  </si>
  <si>
    <t>Fabbricazione di macchine per il giardinaggio e la cura del verde</t>
  </si>
  <si>
    <t>77.21.09 - Noleggio di altre attrezzature sportive e ricreative</t>
  </si>
  <si>
    <t>28.30.99</t>
  </si>
  <si>
    <t>Fabbricazione di altre macchine per l'agricoltura e la silvicoltura n.c.a.</t>
  </si>
  <si>
    <t>77.22.00 - Noleggio di videocassette, Cd, Dvd e dischi contenenti audiovisivi o videogame</t>
  </si>
  <si>
    <t>28.4</t>
  </si>
  <si>
    <t>Fabbricazione di macchine per la deformazione dei metalli e di altre macchine utensili</t>
  </si>
  <si>
    <t>77.29.10 - Noleggio di biancheria da tavola, da letto, da bagno e di articoli di vestiario</t>
  </si>
  <si>
    <t>28.41</t>
  </si>
  <si>
    <t>Fabbricazione di macchine per la deformazione dei metalli e di altre macchine utensili per la lavorazione dei metalli</t>
  </si>
  <si>
    <t>77.29.90 - Noleggio di altri beni per uso personale e domestico nca (escluse le attrezzature sportive e ricreative)</t>
  </si>
  <si>
    <t>28.41.0</t>
  </si>
  <si>
    <t>77.31.00 - Noleggio di macchine e attrezzature agricole</t>
  </si>
  <si>
    <t>28.41.00</t>
  </si>
  <si>
    <t>77.32.00 - Noleggio di macchine e attrezzature per lavori edili e di genio civile</t>
  </si>
  <si>
    <t>28.42</t>
  </si>
  <si>
    <t>Fabbricazione di altre macchine utensili</t>
  </si>
  <si>
    <t>77.33.00 - Noleggio di macchine e attrezzature per ufficio (inclusi i computer)</t>
  </si>
  <si>
    <t>28.42.0</t>
  </si>
  <si>
    <t>77.34.00 - Noleggio di mezzi di trasporto marittimo e fluviale</t>
  </si>
  <si>
    <t>28.42.00</t>
  </si>
  <si>
    <t>77.35.00 - Noleggio di mezzi di trasporto aereo</t>
  </si>
  <si>
    <t>28.9</t>
  </si>
  <si>
    <t>Fabbricazione di altre macchine per impieghi speciali</t>
  </si>
  <si>
    <t>77.39.10 - Noleggio di altri mezzi di trasporto terrestri</t>
  </si>
  <si>
    <t>28.91</t>
  </si>
  <si>
    <t>Fabbricazione di macchine per la metallurgia</t>
  </si>
  <si>
    <t>77.39.91 - Noleggio di container adibiti ad alloggi o ad uffici</t>
  </si>
  <si>
    <t>28.91.0</t>
  </si>
  <si>
    <t>77.39.92 - Noleggio di container per diverse modalità di trasporto</t>
  </si>
  <si>
    <t>28.91.00</t>
  </si>
  <si>
    <t>77.39.93 - Noleggio senza operatore di attrezzature di sollevamento e movimentazione merci: carrelli elevatori, pallet eccetera</t>
  </si>
  <si>
    <t>28.92</t>
  </si>
  <si>
    <t>Fabbricazione di macchine da miniera, cava e cantiere</t>
  </si>
  <si>
    <t>77.39.94 - Noleggio di strutture ed attrezzature per manifestazioni e spettacoli: impianti luce ed audio senza operatore, palchi, stand ed addobbi luminosi</t>
  </si>
  <si>
    <t>28.92.0</t>
  </si>
  <si>
    <t>77.39.99 - Noleggio senza operatore di altre macchine ed attrezzature nca</t>
  </si>
  <si>
    <t>28.92.00</t>
  </si>
  <si>
    <t>77.40.00 - Concessione dei diritti di sfruttamento di proprietà intellettuale e prodotti simili (escluse le opere protette dal copyright)</t>
  </si>
  <si>
    <t>28.93</t>
  </si>
  <si>
    <t>Fabbricazione di macchine per l'industria alimentare, delle bevande e del tabacco</t>
  </si>
  <si>
    <t>78.10.00 - Servizi di ricerca, selezione, collocamento e supporto per il ricollocamento di personale</t>
  </si>
  <si>
    <t>28.93.0</t>
  </si>
  <si>
    <t>78.20.00 - Attività delle agenzie di fornitura di lavoro temporaneo (interinale)</t>
  </si>
  <si>
    <t>28.93.00</t>
  </si>
  <si>
    <t>78.30.00 - Altre attività di fornitura e gestione di risorse umane (staff leasing)</t>
  </si>
  <si>
    <t>28.94</t>
  </si>
  <si>
    <t>Fabbricazione di macchine per l'industria tessile, dell'abbigliamento e del cuoio</t>
  </si>
  <si>
    <t>79.11.00 - Attività delle agenzie di viaggio</t>
  </si>
  <si>
    <t>28.94.1</t>
  </si>
  <si>
    <t>Fabbricazione di macchine tessili</t>
  </si>
  <si>
    <t>79.12.00 - Attività dei tour operator</t>
  </si>
  <si>
    <t>28.94.10</t>
  </si>
  <si>
    <t>79.90.11 - Servizi di biglietteria per eventi teatrali, sportivi ed altri eventi ricreativi e d'intrattenimento</t>
  </si>
  <si>
    <t>28.94.2</t>
  </si>
  <si>
    <t>Fabbricazione di macchine per la lavorazione delle pelli e del cuoio</t>
  </si>
  <si>
    <t>79.90.19 - Altri servizi di prenotazione e altre attività di assistenza turistica non svolte dalle agenzie di viaggio nca</t>
  </si>
  <si>
    <t>28.94.20</t>
  </si>
  <si>
    <t>79.90.20 - Attività delle guide e degli accompagnatori turistici</t>
  </si>
  <si>
    <t>28.94.3</t>
  </si>
  <si>
    <t>Fabbricazione di macchine per lavanderie e stirerie</t>
  </si>
  <si>
    <t>80.10.00 - Servizi di vigilanza privata</t>
  </si>
  <si>
    <t>28.94.30</t>
  </si>
  <si>
    <t>80.20.00 - Servizi connessi ai sistemi di vigilanza</t>
  </si>
  <si>
    <t>28.95</t>
  </si>
  <si>
    <t>Fabbricazione di macchine per l'industria della carta e del cartone</t>
  </si>
  <si>
    <t>80.30.00 - Servizi di investigazione privata</t>
  </si>
  <si>
    <t>28.95.0</t>
  </si>
  <si>
    <t>81.10.00 - Servizi integrati di gestione agli edifici</t>
  </si>
  <si>
    <t>28.95.00</t>
  </si>
  <si>
    <t>81.21.00 - Pulizia generale (non specializzata) di edifici</t>
  </si>
  <si>
    <t>28.96</t>
  </si>
  <si>
    <t>Fabbricazione di macchine per l'industria delle materie plastiche e della gomma</t>
  </si>
  <si>
    <t>81.22.01 - Attività di sterilizzazione di attrezzature medico sanitarie</t>
  </si>
  <si>
    <t>28.96.0</t>
  </si>
  <si>
    <t>81.22.02 - Altre attività di pulizia specializzata di edifici e di impianti e macchinari industriali</t>
  </si>
  <si>
    <t>28.96.00</t>
  </si>
  <si>
    <t>81.29.10 - Servizi di disinfestazione</t>
  </si>
  <si>
    <t>28.97</t>
  </si>
  <si>
    <t>Fabbricazione di macchine per la produzione additiva</t>
  </si>
  <si>
    <t>81.29.91 - Pulizia e lavaggio di aree pubbliche, rimozione di neve e ghiaccio</t>
  </si>
  <si>
    <t>28.97.0</t>
  </si>
  <si>
    <t>81.29.99 - Altre attività di pulizia nca</t>
  </si>
  <si>
    <t>28.97.01</t>
  </si>
  <si>
    <t>Fabbricazione di macchine per la produzione additiva per deposizione di materiali metallici</t>
  </si>
  <si>
    <t>81.30.00 - Cura e manutenzione del paesaggio (inclusi parchi, giardini e aiuole)</t>
  </si>
  <si>
    <t>28.97.02</t>
  </si>
  <si>
    <t>Fabbricazione di macchine per la produzione additiva per deposizione di materie plastiche o di gomma</t>
  </si>
  <si>
    <t>82.11.01 - Servizi integrati di supporto per le funzioni d'ufficio</t>
  </si>
  <si>
    <t>28.97.09</t>
  </si>
  <si>
    <t>Fabbricazione di macchine per la produzione additiva n.c.a.</t>
  </si>
  <si>
    <t>82.11.02 - Gestione di uffici temporanei, uffici residence</t>
  </si>
  <si>
    <t>28.99</t>
  </si>
  <si>
    <t>Fabbricazione di altre macchine per impieghi speciali n.c.a.</t>
  </si>
  <si>
    <t>82.19.01 - Spedizione di materiale propagandistico, compilazione e gestione di indirizzi</t>
  </si>
  <si>
    <t>28.99.1</t>
  </si>
  <si>
    <t>Fabbricazione di macchine per la stampa e la legatoria</t>
  </si>
  <si>
    <t>82.19.09 - Servizi di fotocopiatura, preparazione di documenti e altre attività di supporto specializzate per le funzioni d'ufficio</t>
  </si>
  <si>
    <t>28.99.10</t>
  </si>
  <si>
    <t>82.20.00 - Attività dei call center</t>
  </si>
  <si>
    <t>28.99.2</t>
  </si>
  <si>
    <t>Fabbricazione di robot industriali con compiti multipli per scopi speciali</t>
  </si>
  <si>
    <t>82.30.00 - Organizzazione di convegni e fiere</t>
  </si>
  <si>
    <t>28.99.20</t>
  </si>
  <si>
    <t>82.91.10 - Attività di agenzie di recupero crediti</t>
  </si>
  <si>
    <t>28.99.9</t>
  </si>
  <si>
    <t>Fabbricazione di altre macchine varie per impieghi speciali n.c.a.</t>
  </si>
  <si>
    <t>82.91.20 - Agenzie di informazioni commerciali</t>
  </si>
  <si>
    <t>28.99.91</t>
  </si>
  <si>
    <t>Fabbricazione di apparecchiature per il lancio di aeromobili, catapulte per portaerei e relative attrezzature</t>
  </si>
  <si>
    <t>82.92.10 - Imballaggio e confezionamento di generi alimentari</t>
  </si>
  <si>
    <t>28.99.92</t>
  </si>
  <si>
    <t>Fabbricazione di giostre, altalene e altre attrazioni di divertimento</t>
  </si>
  <si>
    <t>82.92.20 - Imballaggio e confezionamento di generi non alimentari</t>
  </si>
  <si>
    <t>28.99.93</t>
  </si>
  <si>
    <t>Fabbricazione di apparecchiature per l'allineamento e il bilanciamento delle ruote e altre apparecchiature per il bilanciamento</t>
  </si>
  <si>
    <t>82.99.10 - Imprese di gestione esattoriale</t>
  </si>
  <si>
    <t>28.99.99</t>
  </si>
  <si>
    <t>Fabbricazione di tutte le altre macchine varie per impieghi speciali n.c.a.</t>
  </si>
  <si>
    <t>82.99.20 - Agenzie di distribuzione di libri, giornali e riviste</t>
  </si>
  <si>
    <t>29</t>
  </si>
  <si>
    <t>82.99.30 - Servizi di gestione di pubblici mercati e pese pubbliche</t>
  </si>
  <si>
    <t>29.1</t>
  </si>
  <si>
    <t>Fabbricazione di autoveicoli</t>
  </si>
  <si>
    <t>82.99.40 - Richiesta certificati e disbrigo pratiche</t>
  </si>
  <si>
    <t>29.10</t>
  </si>
  <si>
    <t>82.99.91 - Servizi di stenotipia</t>
  </si>
  <si>
    <t>29.10.0</t>
  </si>
  <si>
    <t>82.99.99 - Altri servizi di sostegno alle imprese nca</t>
  </si>
  <si>
    <t>29.10.00</t>
  </si>
  <si>
    <t>84.11.10 - Attività degli organi legislativi ed esecutivi, centrali e locali; amministrazione finanziaria; amministrazioni regionali, provinciali e comunali</t>
  </si>
  <si>
    <t>29.2</t>
  </si>
  <si>
    <t>Fabbricazione di carrozzerie per autoveicoli; fabbricazione di rimorchi e semirimorchi</t>
  </si>
  <si>
    <t>84.11.20 - Attività di pianificazione generale e servizi statistici generali</t>
  </si>
  <si>
    <t>29.20</t>
  </si>
  <si>
    <t>84.12.10 - Regolamentazione dell'attività degli organismi preposti alla sanità</t>
  </si>
  <si>
    <t>29.20.0</t>
  </si>
  <si>
    <t>84.12.20 - Regolamentazione dell'attività degli organismi preposti all'istruzione</t>
  </si>
  <si>
    <t>29.20.00</t>
  </si>
  <si>
    <t>84.12.30 - Regolamentazione dell'attività degli organismi preposti alla gestione di progetti per l'edilizia abitativa e l'assetto del territorio e per la tutela dell'ambiente</t>
  </si>
  <si>
    <t>29.3</t>
  </si>
  <si>
    <t>Fabbricazione di parti e accessori per autoveicoli</t>
  </si>
  <si>
    <t>84.12.40 - Regolamentazione dell'attività degli organismi preposti ai servizi ricreativi, culturali e sociali vari</t>
  </si>
  <si>
    <t>29.31</t>
  </si>
  <si>
    <t>Fabbricazione di apparecchiature elettriche ed elettroniche per autoveicoli</t>
  </si>
  <si>
    <t>84.13.10 - Regolamentazione degli affari concernenti i combustibili e l'energia</t>
  </si>
  <si>
    <t>29.31.0</t>
  </si>
  <si>
    <t>84.13.20 - Regolamentazione degli affari e servizi concernenti l'agricoltura, silvicoltura, caccia e pesca</t>
  </si>
  <si>
    <t>29.31.00</t>
  </si>
  <si>
    <t>84.13.30 - Regolamentazione degli affari e dei servizi concernenti le industrie estrattive e le risorse minerarie (eccetto i combustibili) le industrie manifatturiere, le costruzioni e le opere pubbliche ad eccezione delle strade e opere per la navigazione</t>
  </si>
  <si>
    <t>29.32</t>
  </si>
  <si>
    <t>Fabbricazione di altre parti e accessori per autoveicoli</t>
  </si>
  <si>
    <t>84.13.40 - Regolamentazione degli affari e servizi concernenti la costruzione di strade</t>
  </si>
  <si>
    <t>29.32.0</t>
  </si>
  <si>
    <t>84.13.50 - Regolamentazione degli affari e servizi concernenti la costruzione di opere per la navigazione interna e marittima</t>
  </si>
  <si>
    <t>29.32.00</t>
  </si>
  <si>
    <t>84.13.60 - Regolamentazione degli affari e servizi concernenti i trasporti e le comunicazioni</t>
  </si>
  <si>
    <t>30</t>
  </si>
  <si>
    <t>84.13.70 - Regolamentazione degli affari e servizi concernenti il commercio interno</t>
  </si>
  <si>
    <t>30.1</t>
  </si>
  <si>
    <t>Costruzione di navi e imbarcazioni</t>
  </si>
  <si>
    <t>84.13.80 - Regolamentazione degli affari e servizi concernenti il turismo</t>
  </si>
  <si>
    <t>30.11</t>
  </si>
  <si>
    <t>Costruzione di navi e di strutture galleggianti per scopi civili</t>
  </si>
  <si>
    <t>84.13.90 - Regolamentazione di altri affari e servizi economici</t>
  </si>
  <si>
    <t>30.11.0</t>
  </si>
  <si>
    <t>84.21.00 - Affari esteri</t>
  </si>
  <si>
    <t>30.11.00</t>
  </si>
  <si>
    <t>84.22.00 - Difesa nazionale</t>
  </si>
  <si>
    <t>30.12</t>
  </si>
  <si>
    <t>Costruzione di imbarcazioni da diporto e sportive</t>
  </si>
  <si>
    <t>84.23.00 - Giustizia ed attività giudiziarie</t>
  </si>
  <si>
    <t>30.12.0</t>
  </si>
  <si>
    <t>84.24.00 - Ordine pubblico e sicurezza nazionale</t>
  </si>
  <si>
    <t>30.12.00</t>
  </si>
  <si>
    <t>84.25.10 - Attività dei vigili del fuoco</t>
  </si>
  <si>
    <t>30.13</t>
  </si>
  <si>
    <t>Costruzione di navi e imbarcazioni per scopi militari</t>
  </si>
  <si>
    <t>84.25.20 - Attività di protezione civile</t>
  </si>
  <si>
    <t>30.13.0</t>
  </si>
  <si>
    <t>84.30.00 - Assicurazione sociale obbligatoria</t>
  </si>
  <si>
    <t>30.13.00</t>
  </si>
  <si>
    <t>85.10.00 - Istruzione di grado preparatorio: scuole dell'infanzia, scuole speciali collegate a quelle primarie</t>
  </si>
  <si>
    <t>30.2</t>
  </si>
  <si>
    <t>Costruzione di locomotive e di materiale rotabile ferro-tranviario</t>
  </si>
  <si>
    <t>85.20.00 - Istruzione primaria: scuole elementari</t>
  </si>
  <si>
    <t>30.20</t>
  </si>
  <si>
    <t>85.31.10 - Istruzione secondaria di primo grado: scuole medie</t>
  </si>
  <si>
    <t>30.20.0</t>
  </si>
  <si>
    <t>85.31.20 - Istruzione secondaria di secondo grado di formazione generale: licei</t>
  </si>
  <si>
    <t>30.20.00</t>
  </si>
  <si>
    <t>85.32.01 - Scuole di vela e navigazione che rilasciano brevetti o patenti commerciali</t>
  </si>
  <si>
    <t>30.3</t>
  </si>
  <si>
    <t>Fabbricazione di aeromobili, veicoli spaziali e relativi equipaggiamenti</t>
  </si>
  <si>
    <t>85.32.02 - Scuole di volo che rilasciano brevetti o patenti commerciali</t>
  </si>
  <si>
    <t>30.31</t>
  </si>
  <si>
    <t>Fabbricazione di aeromobili, veicoli spaziali e relativi equipaggiamenti per scopi civili</t>
  </si>
  <si>
    <t>85.32.03 - Scuole di guida professionale per autisti, ad esempio di autocarri, di autobus e di pullman</t>
  </si>
  <si>
    <t>30.31.0</t>
  </si>
  <si>
    <t>85.32.09 - Altra istruzione secondaria di secondo grado di formazione tecnica, professionale e artistica</t>
  </si>
  <si>
    <t>30.31.00</t>
  </si>
  <si>
    <t>85.41.00 - Istruzione e formazione tecnica superiore (IFTS)</t>
  </si>
  <si>
    <t>30.32</t>
  </si>
  <si>
    <t>Fabbricazione di aeromobili, veicoli spaziali e relativi equipaggiamenti per scopi militari</t>
  </si>
  <si>
    <t>85.42.00 - Istruzione universitaria e post-universitaria; accademie e conservatori</t>
  </si>
  <si>
    <t>30.32.0</t>
  </si>
  <si>
    <t>85.51.00 - Corsi sportivi e ricreativi</t>
  </si>
  <si>
    <t>30.32.00</t>
  </si>
  <si>
    <t>85.52.01 - Corsi di danza</t>
  </si>
  <si>
    <t>30.4</t>
  </si>
  <si>
    <t>Fabbricazione di veicoli militari da combattimento</t>
  </si>
  <si>
    <t>85.52.09 - Altra formazione culturale</t>
  </si>
  <si>
    <t>30.40</t>
  </si>
  <si>
    <t>85.53.00 - Autoscuole, scuole di pilotaggio e nautiche</t>
  </si>
  <si>
    <t>30.40.0</t>
  </si>
  <si>
    <t>85.59.10 - Università popolare</t>
  </si>
  <si>
    <t>30.40.00</t>
  </si>
  <si>
    <t>85.59.20 - Corsi di formazione e corsi di aggiornamento professionale</t>
  </si>
  <si>
    <t>30.9</t>
  </si>
  <si>
    <t>Fabbricazione di mezzi di trasporto n.c.a.</t>
  </si>
  <si>
    <t>85.59.30 - Scuole e corsi di lingua</t>
  </si>
  <si>
    <t>30.91</t>
  </si>
  <si>
    <t>Fabbricazione di motocicli</t>
  </si>
  <si>
    <t>85.59.90 - Altri servizi di istruzione nca</t>
  </si>
  <si>
    <t>30.91.1</t>
  </si>
  <si>
    <t>Fabbricazione di motocicli, escluse parti e accessori</t>
  </si>
  <si>
    <t>85.60.01 - Consulenza scolastica e servizi di orientamento scolastico</t>
  </si>
  <si>
    <t>30.91.11</t>
  </si>
  <si>
    <t>Fabbricazione di motori per motocicli</t>
  </si>
  <si>
    <t>85.60.09 - Altre attività di supporto all'istruzione</t>
  </si>
  <si>
    <t>30.91.12</t>
  </si>
  <si>
    <t>Fabbricazione di motocicli, esclusi motori</t>
  </si>
  <si>
    <t>86.10.10 - Ospedali e case di cura generici</t>
  </si>
  <si>
    <t>30.91.2</t>
  </si>
  <si>
    <t>Fabbricazione di parti e accessori per motocicli</t>
  </si>
  <si>
    <t>86.10.20 - Ospedali e case di cura specialistici</t>
  </si>
  <si>
    <t>30.91.20</t>
  </si>
  <si>
    <t>86.10.30 - Istituti, cliniche e policlinici universitari</t>
  </si>
  <si>
    <t>30.92</t>
  </si>
  <si>
    <t>Fabbricazione di biciclette e veicoli per disabili</t>
  </si>
  <si>
    <t>86.10.40 - Ospedali e case di cura per lunga degenza</t>
  </si>
  <si>
    <t>30.92.1</t>
  </si>
  <si>
    <t>Fabbricazione di biciclette, escluse parti e accessori</t>
  </si>
  <si>
    <t>86.21.00 - Servizi degli studi medici di medicina generale</t>
  </si>
  <si>
    <t>30.92.10</t>
  </si>
  <si>
    <t>86.22.01 - Prestazioni sanitarie svolte da chirurghi</t>
  </si>
  <si>
    <t>30.92.2</t>
  </si>
  <si>
    <t>Fabbricazione di parti e accessori per biciclette</t>
  </si>
  <si>
    <t>86.22.02 - Ambulatori e poliambulatori del Servizio Sanitario Nazionale</t>
  </si>
  <si>
    <t>30.92.20</t>
  </si>
  <si>
    <t>86.22.03 - Attività dei centri di radioterapia</t>
  </si>
  <si>
    <t>30.92.3</t>
  </si>
  <si>
    <t>Fabbricazione di veicoli per disabili</t>
  </si>
  <si>
    <t>86.22.04 - Attività dei centri di dialisi</t>
  </si>
  <si>
    <t>30.92.30</t>
  </si>
  <si>
    <t>86.22.05 - Studi di omeopatia e di agopuntura</t>
  </si>
  <si>
    <t>30.92.4</t>
  </si>
  <si>
    <t>Fabbricazione di carrozzine e passeggini</t>
  </si>
  <si>
    <t>86.22.06 - Centri di medicina estetica</t>
  </si>
  <si>
    <t>30.92.40</t>
  </si>
  <si>
    <t>86.22.09 - Altri studi medici specialistici e poliambulatori</t>
  </si>
  <si>
    <t>30.99</t>
  </si>
  <si>
    <t>Fabbricazione di altri mezzi di trasporto n.c.a.</t>
  </si>
  <si>
    <t>86.23.00 - Attività degli studi odontoiatrici</t>
  </si>
  <si>
    <t>30.99.0</t>
  </si>
  <si>
    <t>86.90.11 - Laboratori radiografici</t>
  </si>
  <si>
    <t>30.99.00</t>
  </si>
  <si>
    <t>86.90.12 - Laboratori di analisi cliniche</t>
  </si>
  <si>
    <t>31</t>
  </si>
  <si>
    <t>86.90.13 - Laboratori di igiene e profilassi</t>
  </si>
  <si>
    <t>31.0</t>
  </si>
  <si>
    <t>86.90.21 - Fisioterapia</t>
  </si>
  <si>
    <t>31.00</t>
  </si>
  <si>
    <t>86.90.29 - Altre attività paramediche indipendenti nca</t>
  </si>
  <si>
    <t>31.00.1</t>
  </si>
  <si>
    <t>Fabbricazione di mobili per negozi, uffici e altri spazi per collettività</t>
  </si>
  <si>
    <t>86.90.30 - Attività svolta da psicologi</t>
  </si>
  <si>
    <t>31.00.11</t>
  </si>
  <si>
    <t>Fabbricazione di moduli dedicati al comfort acustico per negozi, uffici e altri spazi per collettività</t>
  </si>
  <si>
    <t>86.90.41 - Attività degli ambulatori tricologici</t>
  </si>
  <si>
    <t>31.00.12</t>
  </si>
  <si>
    <t>Fabbricazione di sedie e poltrone per negozi</t>
  </si>
  <si>
    <t>86.90.42 - Servizi di ambulanza, delle banche del sangue e altri servizi sanitari nca</t>
  </si>
  <si>
    <t>31.00.13</t>
  </si>
  <si>
    <t>Fabbricazione di altri mobili per negozi</t>
  </si>
  <si>
    <t>87.10.00 - Strutture di assistenza infermieristica residenziale per anziani</t>
  </si>
  <si>
    <t>31.00.14</t>
  </si>
  <si>
    <t>Fabbricazione di sedie e poltrone per uffici e altri spazi per collettività</t>
  </si>
  <si>
    <t>87.20.00 - Strutture di assistenza residenziale per persone affette da ritardi mentali, disturbi mentali o che abusano di sostanze stupefacenti</t>
  </si>
  <si>
    <t>31.00.15</t>
  </si>
  <si>
    <t>Fabbricazione di altri mobili per uffici e altri spazi per collettività</t>
  </si>
  <si>
    <t>87.30.00 - Strutture di assistenza residenziale per anziani e disabili</t>
  </si>
  <si>
    <t>31.00.2</t>
  </si>
  <si>
    <t>Fabbricazione di mobili da cucina</t>
  </si>
  <si>
    <t>87.90.00 - Altre strutture di assistenza sociale residenziale</t>
  </si>
  <si>
    <t>31.00.20</t>
  </si>
  <si>
    <t>88.10.00 - Assistenza sociale non residenziale per anziani e disabili</t>
  </si>
  <si>
    <t>31.00.3</t>
  </si>
  <si>
    <t>Fabbricazione di altri mobili per la casa</t>
  </si>
  <si>
    <t>88.91.00 - Servizi di asili nido; assistenza diurna per minori disabili</t>
  </si>
  <si>
    <t>31.00.31</t>
  </si>
  <si>
    <t>Fabbricazione di mobili per arredo interno, esclusi mobili da cucina, sedie, divani e prodotti simili</t>
  </si>
  <si>
    <t>88.99.00 - Altre attività di assistenza sociale non residenziale nca</t>
  </si>
  <si>
    <t>31.00.32</t>
  </si>
  <si>
    <t>Fabbricazione di mobili per arredo esterno</t>
  </si>
  <si>
    <t>90.01.01 - Attività nel campo della recitazione</t>
  </si>
  <si>
    <t>31.00.33</t>
  </si>
  <si>
    <t>Fabbricazione di sedie e sedili</t>
  </si>
  <si>
    <t>90.01.09 - Altre rappresentazioni artistiche</t>
  </si>
  <si>
    <t>31.00.34</t>
  </si>
  <si>
    <t>Fabbricazione di divani, divani letto e poltrone</t>
  </si>
  <si>
    <t>90.02.01 - Noleggio con operatore di strutture ed attrezzature per manifestazioni e spettacoli</t>
  </si>
  <si>
    <t>31.00.35</t>
  </si>
  <si>
    <t>Fabbricazione di materassi</t>
  </si>
  <si>
    <t>90.02.02 - Attività nel campo della regia</t>
  </si>
  <si>
    <t>31.00.36</t>
  </si>
  <si>
    <t>Fabbricazione di parti e accessori di mobili</t>
  </si>
  <si>
    <t>90.02.09 - Altre attività di supporto alle rappresentazioni artistiche</t>
  </si>
  <si>
    <t>31.00.37</t>
  </si>
  <si>
    <t>Finitura di mobili</t>
  </si>
  <si>
    <t>90.03.01 - Attività dei giornalisti indipendenti</t>
  </si>
  <si>
    <t>31.00.39</t>
  </si>
  <si>
    <t>Fabbricazione di altri mobili n.c.a.</t>
  </si>
  <si>
    <t>90.03.02 - Attività di conservazione e restauro di opere d'arte</t>
  </si>
  <si>
    <t>32</t>
  </si>
  <si>
    <t>90.03.09 - Altre creazioni artistiche e letterarie</t>
  </si>
  <si>
    <t>32.1</t>
  </si>
  <si>
    <t>Fabbricazione di gioielleria, bigiotteria e articoli connessi</t>
  </si>
  <si>
    <t>90.04.00 - Gestione di teatri, sale da concerto e altre strutture artistiche</t>
  </si>
  <si>
    <t>32.11</t>
  </si>
  <si>
    <t>Coniazione di monete</t>
  </si>
  <si>
    <t>91.01.00 - Attività di biblioteche ed archivi</t>
  </si>
  <si>
    <t>32.11.0</t>
  </si>
  <si>
    <t>91.02.00 - Attività di musei</t>
  </si>
  <si>
    <t>32.11.00</t>
  </si>
  <si>
    <t>91.03.00 - Gestione di luoghi e monumenti storici e attrazioni simili</t>
  </si>
  <si>
    <t>32.12</t>
  </si>
  <si>
    <t>Fabbricazione di gioielli e articoli simili</t>
  </si>
  <si>
    <t>91.04.00 - Attività degli orti botanici, dei giardini zoologici e delle riserve naturali</t>
  </si>
  <si>
    <t>32.12.1</t>
  </si>
  <si>
    <t>Lavorazione di pietre preziose e semipreziose</t>
  </si>
  <si>
    <t>92.00.01 - Ricevitorie del Lotto, SuperEnalotto, Totocalcio eccetera</t>
  </si>
  <si>
    <t>32.12.10</t>
  </si>
  <si>
    <t>92.00.02 - Gestione di apparecchi che consentono vincite in denaro funzionanti a moneta o a gettone</t>
  </si>
  <si>
    <t>32.12.2</t>
  </si>
  <si>
    <t>Fabbricazione di gioielli e articoli di oreficeria in metalli preziosi</t>
  </si>
  <si>
    <t>92.00.09 - Altre attività connesse con le lotterie e le scommesse</t>
  </si>
  <si>
    <t>32.12.20</t>
  </si>
  <si>
    <t>93.11.10 - Gestione di stadi</t>
  </si>
  <si>
    <t>32.13</t>
  </si>
  <si>
    <t>Fabbricazione di bigiotteria e articoli simili</t>
  </si>
  <si>
    <t>93.11.20 - Gestione di piscine</t>
  </si>
  <si>
    <t>32.13.0</t>
  </si>
  <si>
    <t>93.11.30 - Gestione di impianti sportivi polivalenti</t>
  </si>
  <si>
    <t>32.13.00</t>
  </si>
  <si>
    <t>93.11.90 - Gestione di altri impianti sportivi nca</t>
  </si>
  <si>
    <t>32.2</t>
  </si>
  <si>
    <t>Fabbricazione di strumenti musicali</t>
  </si>
  <si>
    <t>93.12.00 - Attività di club sportivi</t>
  </si>
  <si>
    <t>32.20</t>
  </si>
  <si>
    <t>93.13.00 - Gestione di palestre</t>
  </si>
  <si>
    <t>32.20.0</t>
  </si>
  <si>
    <t>93.19.10 - Enti e organizzazioni sportive, promozione di eventi sportivi</t>
  </si>
  <si>
    <t>32.20.00</t>
  </si>
  <si>
    <t>93.19.91 - Ricarica di bombole per attività subacquee</t>
  </si>
  <si>
    <t>32.3</t>
  </si>
  <si>
    <t>Fabbricazione di articoli sportivi</t>
  </si>
  <si>
    <t>93.19.92 - Attività delle guide alpine</t>
  </si>
  <si>
    <t>32.30</t>
  </si>
  <si>
    <t>93.19.99 - Altre attività sportive nca</t>
  </si>
  <si>
    <t>32.30.0</t>
  </si>
  <si>
    <t>93.21.00 - Parchi di divertimento e parchi tematici</t>
  </si>
  <si>
    <t>32.30.01</t>
  </si>
  <si>
    <t>Fabbricazione di attrezzature da palestra, per centri di fitness e per atletica</t>
  </si>
  <si>
    <t>93.29.10 - Discoteche, sale da ballo night-club e simili</t>
  </si>
  <si>
    <t>32.30.09</t>
  </si>
  <si>
    <t>Fabbricazione di altri articoli sportivi</t>
  </si>
  <si>
    <t>93.29.20 - Gestione di stabilimenti balneari: marittimi, lacuali e fluviali</t>
  </si>
  <si>
    <t>32.4</t>
  </si>
  <si>
    <t>Fabbricazione di giochi e giocattoli</t>
  </si>
  <si>
    <t>93.29.30 - Sale giochi e biliardi</t>
  </si>
  <si>
    <t>32.40</t>
  </si>
  <si>
    <t>93.29.90 - Altre attività di intrattenimento e di divertimento nca</t>
  </si>
  <si>
    <t>32.40.1</t>
  </si>
  <si>
    <t>Fabbricazione di giochi</t>
  </si>
  <si>
    <t>94.11.00 - Attività di organizzazione di datori di lavoro, federazioni di industria, commercio, artigianato e servizi, associazioni, unioni, federazioni fra istituzioni</t>
  </si>
  <si>
    <t>32.40.10</t>
  </si>
  <si>
    <t>94.12.10 - Attività di federazioni e consigli di ordini e collegi professionali</t>
  </si>
  <si>
    <t>32.40.2</t>
  </si>
  <si>
    <t>Fabbricazione di giocattoli</t>
  </si>
  <si>
    <t>94.12.20 - Attività di associazioni professionali</t>
  </si>
  <si>
    <t>32.40.20</t>
  </si>
  <si>
    <t>94.20.00 - Attività dei sindacati di lavoratori dipendenti</t>
  </si>
  <si>
    <t>32.5</t>
  </si>
  <si>
    <t>Fabbricazione di strumenti e forniture mediche e dentistiche</t>
  </si>
  <si>
    <t>94.91.00 - Attività delle organizzazioni religiose nell'esercizio del culto</t>
  </si>
  <si>
    <t>32.50</t>
  </si>
  <si>
    <t>94.92.00 - Attività dei partiti e delle associazioni politiche</t>
  </si>
  <si>
    <t>32.50.1</t>
  </si>
  <si>
    <t>Fabbricazione di protesi dentarie</t>
  </si>
  <si>
    <t>94.99.10 - Attività di organizzazioni per la tutela degli interessi e dei diritti dei cittadini</t>
  </si>
  <si>
    <t>32.50.10</t>
  </si>
  <si>
    <t>94.99.20 - Attività di organizzazioni che perseguono fini culturali, ricreativi e la coltivazione di hobby</t>
  </si>
  <si>
    <t>32.50.2</t>
  </si>
  <si>
    <t>Fabbricazione di altre protesi e ausili</t>
  </si>
  <si>
    <t>94.99.30 - Attività di organizzazioni patriottiche e associazioni combattentistiche</t>
  </si>
  <si>
    <t>32.50.20</t>
  </si>
  <si>
    <t>94.99.40 - Attività di organizzazioni per la cooperazione e la solidarietà internazionale</t>
  </si>
  <si>
    <t>32.50.3</t>
  </si>
  <si>
    <t>Fabbricazione di lenti oftalmiche</t>
  </si>
  <si>
    <t>94.99.50 - Attività di organizzazioni per la filantropia</t>
  </si>
  <si>
    <t>32.50.30</t>
  </si>
  <si>
    <t>94.99.60 - Attività di organizzazioni per la promozione e la difesa degli animali e dell'ambiente</t>
  </si>
  <si>
    <t>32.50.4</t>
  </si>
  <si>
    <t>Fabbricazione di montature per occhiali</t>
  </si>
  <si>
    <t>94.99.90 - Attività di altre organizzazioni associative nca</t>
  </si>
  <si>
    <t>32.50.40</t>
  </si>
  <si>
    <t>95.11.00 - Riparazione e manutenzione di computer e periferiche</t>
  </si>
  <si>
    <t>32.50.5</t>
  </si>
  <si>
    <t>Fabbricazione di altri strumenti e forniture mediche e dentistiche</t>
  </si>
  <si>
    <t>95.12.01 - Riparazione e manutenzione di telefoni fissi, cordless e cellulari</t>
  </si>
  <si>
    <t>32.50.51</t>
  </si>
  <si>
    <t>Fabbricazione di strumenti e apparecchiature mediche e dentistiche</t>
  </si>
  <si>
    <t>95.12.09 - Riparazione e manutenzione di altre apparecchiature per le comunicazioni</t>
  </si>
  <si>
    <t>32.50.52</t>
  </si>
  <si>
    <t>Fabbricazione di forniture mediche e dentistiche</t>
  </si>
  <si>
    <t>95.21.00 - Riparazione di prodotti elettronici di consumo audio e video</t>
  </si>
  <si>
    <t>32.50.53</t>
  </si>
  <si>
    <t>Fabbricazione di mobili per uso medico e dentistico</t>
  </si>
  <si>
    <t>95.22.01 - Riparazione di elettrodomestici e di articoli per la casa</t>
  </si>
  <si>
    <t>32.9</t>
  </si>
  <si>
    <t>Attività manifatturiere n.c.a.</t>
  </si>
  <si>
    <t>95.22.02 - Riparazione di articoli per il giardinaggio</t>
  </si>
  <si>
    <t>32.91</t>
  </si>
  <si>
    <t>Fabbricazione di scope e spazzole</t>
  </si>
  <si>
    <t>95.23.00 - Riparazione di calzature e articoli da viaggio in pelle, cuoio o in altri materiali simili</t>
  </si>
  <si>
    <t>32.91.0</t>
  </si>
  <si>
    <t>95.24.01 - Riparazione di mobili e di oggetti di arredamento</t>
  </si>
  <si>
    <t>32.91.00</t>
  </si>
  <si>
    <t>95.24.02 - Laboratori di tappezzeria</t>
  </si>
  <si>
    <t>32.99</t>
  </si>
  <si>
    <t>Altre attività manifatturiere n.c.a.</t>
  </si>
  <si>
    <t>95.25.00 - Riparazione di orologi e di gioielli</t>
  </si>
  <si>
    <t>32.99.1</t>
  </si>
  <si>
    <t>Fabbricazione di dispositivi protettivi di sicurezza</t>
  </si>
  <si>
    <t>95.29.01 - Riparazione di strumenti musicali</t>
  </si>
  <si>
    <t>32.99.10</t>
  </si>
  <si>
    <t>95.29.02 - Riparazione di articoli sportivi (escluse le armi sportive) e attrezzature da campeggio (incluse le biciclette)</t>
  </si>
  <si>
    <t>32.99.2</t>
  </si>
  <si>
    <t>Fabbricazione di ombrelli, bottoni, chiusure lampo, parrucche e affini</t>
  </si>
  <si>
    <t>95.29.03 - Modifica e riparazione di articoli di vestiario non effettuate dalle sartorie</t>
  </si>
  <si>
    <t>32.99.20</t>
  </si>
  <si>
    <t>95.29.04 - Servizi di riparazioni rapide, duplicazione chiavi, affilatura coltelli, stampa immediata su articoli tessili, incisioni rapide su metallo non prezioso</t>
  </si>
  <si>
    <t>32.99.3</t>
  </si>
  <si>
    <t>Fabbricazione di articoli di cancelleria</t>
  </si>
  <si>
    <t>95.29.09 - Riparazione di altri beni di consumo per uso personale e per la casa nca</t>
  </si>
  <si>
    <t>32.99.30</t>
  </si>
  <si>
    <t>96.01.10 - Attività delle lavanderie industriali</t>
  </si>
  <si>
    <t>32.99.4</t>
  </si>
  <si>
    <t>Fabbricazione di casse funebri</t>
  </si>
  <si>
    <t>96.01.20 - Altre lavanderie, tintorie</t>
  </si>
  <si>
    <t>32.99.40</t>
  </si>
  <si>
    <t>96.02.01 - Servizi dei saloni di barbiere e parrucchiere</t>
  </si>
  <si>
    <t>32.99.9</t>
  </si>
  <si>
    <t>Fabbricazione di altri articoli n.c.a.</t>
  </si>
  <si>
    <t>96.02.02 - Servizi degli istituti di bellezza</t>
  </si>
  <si>
    <t>32.99.91</t>
  </si>
  <si>
    <t>Fabbricazione di sigarette elettroniche</t>
  </si>
  <si>
    <t>96.02.03 - Servizi di manicure e pedicure</t>
  </si>
  <si>
    <t>32.99.99</t>
  </si>
  <si>
    <t>Fabbricazione di altri articoli vari n.c.a.</t>
  </si>
  <si>
    <t>96.03.00 - Servizi di pompe funebri e attività connesse</t>
  </si>
  <si>
    <t>33</t>
  </si>
  <si>
    <t>96.04.10 - Servizi di centri per il benessere fisico (esclusi gli stabilimenti termali)</t>
  </si>
  <si>
    <t>33.1</t>
  </si>
  <si>
    <t>Riparazione e manutenzione di prodotti in metallo, macchine e apparecchiature</t>
  </si>
  <si>
    <t>96.04.20 - Stabilimenti termali</t>
  </si>
  <si>
    <t>33.11</t>
  </si>
  <si>
    <t>Riparazione e manutenzione di prodotti in metallo</t>
  </si>
  <si>
    <t>96.09.01 - Attività di sgombero di cantine, solai e garage</t>
  </si>
  <si>
    <t>33.11.0</t>
  </si>
  <si>
    <t>96.09.02 - Attività di tatuaggio e piercing</t>
  </si>
  <si>
    <t>33.11.01</t>
  </si>
  <si>
    <t>Riparazione e manutenzione di cisterne, serbatoi e contenitori in metallo</t>
  </si>
  <si>
    <t>96.09.03 - Agenzie matrimoniali e d'incontro</t>
  </si>
  <si>
    <t>33.11.02</t>
  </si>
  <si>
    <t>Riparazione e manutenzione di utensileria ad azionamento manuale</t>
  </si>
  <si>
    <t>96.09.04 - Servizi di cura degli animali da compagnia (esclusi i servizi veterinari)</t>
  </si>
  <si>
    <t>33.11.03</t>
  </si>
  <si>
    <t>Riparazione e manutenzione di stampi, portastampi, sagome, forme per macchine</t>
  </si>
  <si>
    <t>96.09.05 - Organizzazione di feste e cerimonie</t>
  </si>
  <si>
    <t>33.11.04</t>
  </si>
  <si>
    <t>Riparazione e manutenzione di casseforti, cassette di sicurezza, porte metalliche blindate</t>
  </si>
  <si>
    <t>96.09.09 - Altre attività di servizi per la persona nca</t>
  </si>
  <si>
    <t>33.11.05</t>
  </si>
  <si>
    <t>Riparazione e manutenzione di armi da fuoco militari, di ordinanza e artiglieria</t>
  </si>
  <si>
    <t>97.00.00 - Attività di famiglie e convivenze come datori di lavoro per personale domestico</t>
  </si>
  <si>
    <t>33.11.06</t>
  </si>
  <si>
    <t>Riparazione e manutenzione di armi per uso sportivo e civile</t>
  </si>
  <si>
    <t>98.10.00 - Produzione di beni indifferenziati per uso proprio da parte di famiglie e convivenze</t>
  </si>
  <si>
    <t>33.11.09</t>
  </si>
  <si>
    <t>Riparazione e manutenzione di altri prodotti in metallo</t>
  </si>
  <si>
    <t>98.20.00 - Produzione di servizi indifferenziati per uso proprio da parte di famiglie e convivenze</t>
  </si>
  <si>
    <t>33.12</t>
  </si>
  <si>
    <t>Riparazione e manutenzione di macchinari</t>
  </si>
  <si>
    <t>99.00.00 - Organizzazioni ed organismi extraterritoriali</t>
  </si>
  <si>
    <t>33.12.1</t>
  </si>
  <si>
    <t>Riparazione e manutenzione di motori, turbine, pompe, compressori e altri elementi simili</t>
  </si>
  <si>
    <t>33.12.10</t>
  </si>
  <si>
    <t>33.12.2</t>
  </si>
  <si>
    <t>Riparazione e manutenzione di caldaie per processi industriali</t>
  </si>
  <si>
    <t>33.12.20</t>
  </si>
  <si>
    <t>33.12.3</t>
  </si>
  <si>
    <t>Riparazione e manutenzione di apparecchi di sollevamento e movimentazione</t>
  </si>
  <si>
    <t>33.12.30</t>
  </si>
  <si>
    <t>33.12.4</t>
  </si>
  <si>
    <t>Riparazione e manutenzione di impianti di refrigerazione industriale e di depurazione dell'aria</t>
  </si>
  <si>
    <t>33.12.40</t>
  </si>
  <si>
    <t>33.12.5</t>
  </si>
  <si>
    <t>Riparazione e manutenzione di altre macchine di impiego generale</t>
  </si>
  <si>
    <t>33.12.51</t>
  </si>
  <si>
    <t>Riparazione e manutenzione di macchine e attrezzature per ufficio</t>
  </si>
  <si>
    <t>33.12.52</t>
  </si>
  <si>
    <t>Riparazione e manutenzione di bilance e distributori automatici</t>
  </si>
  <si>
    <t>33.12.53</t>
  </si>
  <si>
    <t>Riparazione e manutenzione di impianti di distillazione o rettificazione per raffinerie di petrolio e industrie chimiche</t>
  </si>
  <si>
    <t>33.12.54</t>
  </si>
  <si>
    <t>Riparazione e manutenzione di macchine per impacchettare e imballare</t>
  </si>
  <si>
    <t>33.12.59</t>
  </si>
  <si>
    <t>Riparazione e manutenzione di altre macchine di impiego generale n.c.a.</t>
  </si>
  <si>
    <t>33.12.6</t>
  </si>
  <si>
    <t>Riparazione e manutenzione di trattori agricoli</t>
  </si>
  <si>
    <t>33.12.60</t>
  </si>
  <si>
    <t>33.12.7</t>
  </si>
  <si>
    <t>Riparazione e manutenzione di altre macchine per l'agricoltura e la silvicoltura</t>
  </si>
  <si>
    <t>33.12.70</t>
  </si>
  <si>
    <t>33.12.9</t>
  </si>
  <si>
    <t>Riparazione e manutenzione di altre macchine per impieghi speciali</t>
  </si>
  <si>
    <t>33.12.91</t>
  </si>
  <si>
    <t>Affilatura di lame e seghe per macchinari</t>
  </si>
  <si>
    <t>33.12.92</t>
  </si>
  <si>
    <t>Riparazione e manutenzione di giostre, altalene e altre attrazioni di divertimento</t>
  </si>
  <si>
    <t>33.12.99</t>
  </si>
  <si>
    <t>Riparazione e manutenzione di altre macchine per impieghi speciali n.c.a.</t>
  </si>
  <si>
    <t>33.13</t>
  </si>
  <si>
    <t>Riparazione e manutenzione di apparecchiature elettroniche e ottiche</t>
  </si>
  <si>
    <t>33.13.0</t>
  </si>
  <si>
    <t>33.13.01</t>
  </si>
  <si>
    <t>Riparazione e manutenzione di apparecchiature per irradiazione, elettromedicali ed elettroterapeutiche</t>
  </si>
  <si>
    <t>33.13.02</t>
  </si>
  <si>
    <t>Riparazione e manutenzione di strumenti e apparecchiature ottiche</t>
  </si>
  <si>
    <t>33.13.09</t>
  </si>
  <si>
    <t>Riparazione e manutenzione di altre apparecchiature elettroniche e ottiche</t>
  </si>
  <si>
    <t>33.14</t>
  </si>
  <si>
    <t>Riparazione e manutenzione di apparecchiature elettriche</t>
  </si>
  <si>
    <t>33.14.0</t>
  </si>
  <si>
    <t>33.14.00</t>
  </si>
  <si>
    <t>33.15</t>
  </si>
  <si>
    <t>Riparazione e manutenzione di navi e imbarcazioni per scopi civili</t>
  </si>
  <si>
    <t>33.15.0</t>
  </si>
  <si>
    <t>33.15.00</t>
  </si>
  <si>
    <t>33.16</t>
  </si>
  <si>
    <t>Riparazione e manutenzione di aeromobili e veicoli spaziali per scopi civili</t>
  </si>
  <si>
    <t>33.16.0</t>
  </si>
  <si>
    <t>33.16.00</t>
  </si>
  <si>
    <t>33.17</t>
  </si>
  <si>
    <t>Riparazione e manutenzione di altri mezzi di trasporto per scopi civili</t>
  </si>
  <si>
    <t>33.17.0</t>
  </si>
  <si>
    <t>33.17.00</t>
  </si>
  <si>
    <t>33.18</t>
  </si>
  <si>
    <t>Riparazione e manutenzione di veicoli da combattimento, navi, imbarcazioni, aeromobili e veicoli spaziali per scopi militari</t>
  </si>
  <si>
    <t>33.18.1</t>
  </si>
  <si>
    <t>Riparazione e manutenzione di veicoli da combattimento per scopi militari</t>
  </si>
  <si>
    <t>33.18.10</t>
  </si>
  <si>
    <t>33.18.2</t>
  </si>
  <si>
    <t>Riparazione e manutenzione di navi e imbarcazioni per scopi militari</t>
  </si>
  <si>
    <t>33.18.20</t>
  </si>
  <si>
    <t>33.18.3</t>
  </si>
  <si>
    <t>Riparazione e manutenzione di aeromobili e veicoli spaziali per scopi militari</t>
  </si>
  <si>
    <t>33.18.30</t>
  </si>
  <si>
    <t>33.19</t>
  </si>
  <si>
    <t>Riparazione e manutenzione di altre apparecchiature</t>
  </si>
  <si>
    <t>33.19.0</t>
  </si>
  <si>
    <t>33.19.00</t>
  </si>
  <si>
    <t>33.2</t>
  </si>
  <si>
    <t>Installazione di macchine e apparecchiature industriali</t>
  </si>
  <si>
    <t>33.20</t>
  </si>
  <si>
    <t>33.20.0</t>
  </si>
  <si>
    <t>33.20.01</t>
  </si>
  <si>
    <t>Installazione di motori, generatori e trasformatori elettrici e di apparecchiature per la distribuzione e il controllo della elettricità</t>
  </si>
  <si>
    <t>33.20.02</t>
  </si>
  <si>
    <t>Installazione di apparecchiature per le comunicazioni e di apparecchiature radiotelevisive</t>
  </si>
  <si>
    <t>33.20.03</t>
  </si>
  <si>
    <t>Installazione di strumenti e apparecchi di misurazione e controllo</t>
  </si>
  <si>
    <t>33.20.04</t>
  </si>
  <si>
    <t>Installazione di cisterne, serbatoi e contenitori in metallo</t>
  </si>
  <si>
    <t>33.20.05</t>
  </si>
  <si>
    <t>Installazione di generatori di vapore</t>
  </si>
  <si>
    <t>33.20.06</t>
  </si>
  <si>
    <t>Installazione di macchinari e attrezzature per ufficio</t>
  </si>
  <si>
    <t>33.20.07</t>
  </si>
  <si>
    <t>Installazione di strumenti e apparecchiature mediche e dentistiche</t>
  </si>
  <si>
    <t>33.20.09</t>
  </si>
  <si>
    <t>Installazione di altre macchine e apparecchiature industriali</t>
  </si>
  <si>
    <t>35</t>
  </si>
  <si>
    <t>35.1</t>
  </si>
  <si>
    <t>Produzione, trasmissione e distribuzione di energia elettrica</t>
  </si>
  <si>
    <t>35.11</t>
  </si>
  <si>
    <t>Produzione di energia elettrica da fonti non rinnovabili</t>
  </si>
  <si>
    <t>35.11.0</t>
  </si>
  <si>
    <t>35.11.00</t>
  </si>
  <si>
    <t>35.12</t>
  </si>
  <si>
    <t>Produzione di energia elettrica da fonti rinnovabili</t>
  </si>
  <si>
    <t>35.12.0</t>
  </si>
  <si>
    <t>35.12.00</t>
  </si>
  <si>
    <t>35.13</t>
  </si>
  <si>
    <t>Trasmissione di energia elettrica</t>
  </si>
  <si>
    <t>35.13.0</t>
  </si>
  <si>
    <t>35.13.00</t>
  </si>
  <si>
    <t>35.14</t>
  </si>
  <si>
    <t>Distribuzione di energia elettrica</t>
  </si>
  <si>
    <t>35.14.0</t>
  </si>
  <si>
    <t>35.14.00</t>
  </si>
  <si>
    <t>35.15</t>
  </si>
  <si>
    <t>Commercio di energia elettrica</t>
  </si>
  <si>
    <t>35.15.0</t>
  </si>
  <si>
    <t>35.15.00</t>
  </si>
  <si>
    <t>35.16</t>
  </si>
  <si>
    <t>Stoccaggio di energia elettrica</t>
  </si>
  <si>
    <t>35.16.0</t>
  </si>
  <si>
    <t>35.16.00</t>
  </si>
  <si>
    <t>35.2</t>
  </si>
  <si>
    <t>Produzione di gas e distribuzione di combustibili gassosi mediante condotte</t>
  </si>
  <si>
    <t>35.21</t>
  </si>
  <si>
    <t>Produzione di gas</t>
  </si>
  <si>
    <t>35.21.0</t>
  </si>
  <si>
    <t>35.21.00</t>
  </si>
  <si>
    <t>35.22</t>
  </si>
  <si>
    <t>Distribuzione di combustibili gassosi mediante condotte</t>
  </si>
  <si>
    <t>35.22.0</t>
  </si>
  <si>
    <t>35.22.00</t>
  </si>
  <si>
    <t>35.23</t>
  </si>
  <si>
    <t>Commercio di gas distribuito mediante condotte</t>
  </si>
  <si>
    <t>35.23.0</t>
  </si>
  <si>
    <t>35.23.00</t>
  </si>
  <si>
    <t>35.24</t>
  </si>
  <si>
    <t>Stoccaggio di gas nell'ambito dei servizi di fornitura della rete</t>
  </si>
  <si>
    <t>35.24.0</t>
  </si>
  <si>
    <t>35.24.00</t>
  </si>
  <si>
    <t>35.3</t>
  </si>
  <si>
    <t>Fornitura di vapore e aria condizionata</t>
  </si>
  <si>
    <t>35.30</t>
  </si>
  <si>
    <t>35.30.0</t>
  </si>
  <si>
    <t>35.30.00</t>
  </si>
  <si>
    <t>35.4</t>
  </si>
  <si>
    <t>Attività di servizi di intermediazione per l'energia elettrica e il gas naturale</t>
  </si>
  <si>
    <t>35.40</t>
  </si>
  <si>
    <t>35.40.0</t>
  </si>
  <si>
    <t>35.40.00</t>
  </si>
  <si>
    <t>36</t>
  </si>
  <si>
    <t>36.0</t>
  </si>
  <si>
    <t>36.00</t>
  </si>
  <si>
    <t>36.00.0</t>
  </si>
  <si>
    <t>36.00.00</t>
  </si>
  <si>
    <t>37</t>
  </si>
  <si>
    <t>37.0</t>
  </si>
  <si>
    <t>37.00</t>
  </si>
  <si>
    <t>37.00.0</t>
  </si>
  <si>
    <t>37.00.00</t>
  </si>
  <si>
    <t>38</t>
  </si>
  <si>
    <t>38.1</t>
  </si>
  <si>
    <t>Raccolta dei rifiuti</t>
  </si>
  <si>
    <t>38.11</t>
  </si>
  <si>
    <t>Raccolta di rifiuti non pericolosi</t>
  </si>
  <si>
    <t>38.11.0</t>
  </si>
  <si>
    <t>38.11.00</t>
  </si>
  <si>
    <t>38.12</t>
  </si>
  <si>
    <t>Raccolta di rifiuti pericolosi</t>
  </si>
  <si>
    <t>38.12.0</t>
  </si>
  <si>
    <t>38.12.00</t>
  </si>
  <si>
    <t>38.2</t>
  </si>
  <si>
    <t>Recupero dei rifiuti</t>
  </si>
  <si>
    <t>38.21</t>
  </si>
  <si>
    <t>Recupero dei materiali</t>
  </si>
  <si>
    <t>38.21.1</t>
  </si>
  <si>
    <t>Smantellamento di carcasse</t>
  </si>
  <si>
    <t>38.21.11</t>
  </si>
  <si>
    <t>Smantellamento di carcasse di navi per il recupero dei materiali</t>
  </si>
  <si>
    <t>38.21.12</t>
  </si>
  <si>
    <t>Smantellamento di altre carcasse</t>
  </si>
  <si>
    <t>38.21.2</t>
  </si>
  <si>
    <t>Recupero dei materiali da rifiuti metallici</t>
  </si>
  <si>
    <t>38.21.20</t>
  </si>
  <si>
    <t>38.21.3</t>
  </si>
  <si>
    <t>Recupero dei materiali da rifiuti plastici</t>
  </si>
  <si>
    <t>38.21.30</t>
  </si>
  <si>
    <t>38.21.4</t>
  </si>
  <si>
    <t>Recupero dei materiali da altri rifiuti</t>
  </si>
  <si>
    <t>38.21.40</t>
  </si>
  <si>
    <t>38.22</t>
  </si>
  <si>
    <t>Recupero di energia</t>
  </si>
  <si>
    <t>38.22.0</t>
  </si>
  <si>
    <t>38.22.00</t>
  </si>
  <si>
    <t>38.23</t>
  </si>
  <si>
    <t>Altre attività di recupero dei rifiuti</t>
  </si>
  <si>
    <t>38.23.0</t>
  </si>
  <si>
    <t>38.23.00</t>
  </si>
  <si>
    <t>38.3</t>
  </si>
  <si>
    <t>Smaltimento dei rifiuti senza recupero</t>
  </si>
  <si>
    <t>38.31</t>
  </si>
  <si>
    <t>Incenerimento senza recupero di energia</t>
  </si>
  <si>
    <t>38.31.0</t>
  </si>
  <si>
    <t>38.31.00</t>
  </si>
  <si>
    <t>38.32</t>
  </si>
  <si>
    <t>Conferimento in discarica o stoccaggio permanente</t>
  </si>
  <si>
    <t>38.32.0</t>
  </si>
  <si>
    <t>38.32.00</t>
  </si>
  <si>
    <t>38.33</t>
  </si>
  <si>
    <t>Altre attività di smaltimento dei rifiuti</t>
  </si>
  <si>
    <t>38.33.0</t>
  </si>
  <si>
    <t>38.33.00</t>
  </si>
  <si>
    <t>39</t>
  </si>
  <si>
    <t>39.0</t>
  </si>
  <si>
    <t>39.00</t>
  </si>
  <si>
    <t>39.00.0</t>
  </si>
  <si>
    <t>39.00.01</t>
  </si>
  <si>
    <t>Attività di rimozione di amianto, vernici a base di piombo e altri materiali tossici</t>
  </si>
  <si>
    <t>39.00.09</t>
  </si>
  <si>
    <t>Attività di risanamento e altri servizi di gestione dei rifiuti n.c.a.</t>
  </si>
  <si>
    <t>41</t>
  </si>
  <si>
    <t>41.0</t>
  </si>
  <si>
    <t>41.00</t>
  </si>
  <si>
    <t>41.00.0</t>
  </si>
  <si>
    <t>41.00.00</t>
  </si>
  <si>
    <t>42</t>
  </si>
  <si>
    <t>42.1</t>
  </si>
  <si>
    <t>Costruzione di strade e linee ferroviarie</t>
  </si>
  <si>
    <t>42.11</t>
  </si>
  <si>
    <t>Costruzione di strade e autostrade</t>
  </si>
  <si>
    <t>42.11.0</t>
  </si>
  <si>
    <t>42.11.00</t>
  </si>
  <si>
    <t>42.12</t>
  </si>
  <si>
    <t>Costruzione di linee ferroviarie e metropolitane</t>
  </si>
  <si>
    <t>42.12.0</t>
  </si>
  <si>
    <t>42.12.00</t>
  </si>
  <si>
    <t>42.13</t>
  </si>
  <si>
    <t>Costruzione di ponti e gallerie</t>
  </si>
  <si>
    <t>42.13.0</t>
  </si>
  <si>
    <t>42.13.00</t>
  </si>
  <si>
    <t>42.2</t>
  </si>
  <si>
    <t>Costruzione di opere di pubblica utilità</t>
  </si>
  <si>
    <t>42.21</t>
  </si>
  <si>
    <t>Costruzione di opere di pubblica utilità per il trasporto dei fluidi</t>
  </si>
  <si>
    <t>42.21.0</t>
  </si>
  <si>
    <t>42.21.00</t>
  </si>
  <si>
    <t>42.22</t>
  </si>
  <si>
    <t>Costruzione di opere di pubblica utilità per l'energia elettrica e le telecomunicazioni</t>
  </si>
  <si>
    <t>42.22.0</t>
  </si>
  <si>
    <t>42.22.00</t>
  </si>
  <si>
    <t>42.9</t>
  </si>
  <si>
    <t>Costruzione di altre opere di ingegneria civile</t>
  </si>
  <si>
    <t>42.91</t>
  </si>
  <si>
    <t>Costruzione di opere idrauliche</t>
  </si>
  <si>
    <t>42.91.0</t>
  </si>
  <si>
    <t>42.91.00</t>
  </si>
  <si>
    <t>42.99</t>
  </si>
  <si>
    <t>Costruzione di altre opere di ingegneria civile n.c.a.</t>
  </si>
  <si>
    <t>42.99.0</t>
  </si>
  <si>
    <t>42.99.00</t>
  </si>
  <si>
    <t>43</t>
  </si>
  <si>
    <t>43.1</t>
  </si>
  <si>
    <t>Demolizione e preparazione del cantiere edile</t>
  </si>
  <si>
    <t>43.11</t>
  </si>
  <si>
    <t>Demolizione</t>
  </si>
  <si>
    <t>43.11.0</t>
  </si>
  <si>
    <t>43.11.00</t>
  </si>
  <si>
    <t>43.12</t>
  </si>
  <si>
    <t>Preparazione del cantiere edile</t>
  </si>
  <si>
    <t>43.12.0</t>
  </si>
  <si>
    <t>43.12.01</t>
  </si>
  <si>
    <t>Preparazione del sito per scavi archeologici</t>
  </si>
  <si>
    <t>43.12.09</t>
  </si>
  <si>
    <t>Altre attività di preparazione del cantiere edile</t>
  </si>
  <si>
    <t>43.13</t>
  </si>
  <si>
    <t>Trivellazioni e perforazioni</t>
  </si>
  <si>
    <t>43.13.0</t>
  </si>
  <si>
    <t>43.13.00</t>
  </si>
  <si>
    <t>43.2</t>
  </si>
  <si>
    <t>Installazione di impianti elettrici, idraulici e altri lavori di installazione edili</t>
  </si>
  <si>
    <t>43.21</t>
  </si>
  <si>
    <t>Installazione di impianti elettrici</t>
  </si>
  <si>
    <t>43.21.0</t>
  </si>
  <si>
    <t>43.21.01</t>
  </si>
  <si>
    <t>Installazione di impianti di illuminazione e fotovoltaici in edifici</t>
  </si>
  <si>
    <t>43.21.02</t>
  </si>
  <si>
    <t>Installazione di cablaggi per telecomunicazioni e altre reti</t>
  </si>
  <si>
    <t>43.21.03</t>
  </si>
  <si>
    <t>Installazione di impianti di illuminazione stradale e di piste aeroportuali</t>
  </si>
  <si>
    <t>43.21.04</t>
  </si>
  <si>
    <t>Installazione di insegne elettriche e luminarie per feste</t>
  </si>
  <si>
    <t>43.21.05</t>
  </si>
  <si>
    <t>Installazione di impianti di illuminazione elettrica votiva e cimiteriale</t>
  </si>
  <si>
    <t>43.22</t>
  </si>
  <si>
    <t>Installazione di impianti idraulici, di riscaldamento e di condizionamento dell'aria</t>
  </si>
  <si>
    <t>43.22.0</t>
  </si>
  <si>
    <t>43.22.01</t>
  </si>
  <si>
    <t>Installazione di impianti geotermici</t>
  </si>
  <si>
    <t>43.22.02</t>
  </si>
  <si>
    <t>Installazione di impianti di depurazione per piscine</t>
  </si>
  <si>
    <t>43.22.03</t>
  </si>
  <si>
    <t>Installazione di impianti di spegnimento di incendi</t>
  </si>
  <si>
    <t>43.22.04</t>
  </si>
  <si>
    <t>Installazione di impianti di irrigazione per giardini</t>
  </si>
  <si>
    <t>43.22.05</t>
  </si>
  <si>
    <t>Installazione di altri impianti termo-idraulici</t>
  </si>
  <si>
    <t>43.22.06</t>
  </si>
  <si>
    <t>Installazione di impianti per la distribuzione del gas</t>
  </si>
  <si>
    <t>43.22.07</t>
  </si>
  <si>
    <t>Installazione di impianti di riscaldamento e di condizionamento dell'aria</t>
  </si>
  <si>
    <t>43.23</t>
  </si>
  <si>
    <t>Installazione di sistemi per l'isolamento</t>
  </si>
  <si>
    <t>43.23.0</t>
  </si>
  <si>
    <t>43.23.00</t>
  </si>
  <si>
    <t>43.24</t>
  </si>
  <si>
    <t>Altri lavori di installazione edili</t>
  </si>
  <si>
    <t>43.24.0</t>
  </si>
  <si>
    <t>43.24.01</t>
  </si>
  <si>
    <t>Installazione di ascensori e scale mobili</t>
  </si>
  <si>
    <t>43.24.02</t>
  </si>
  <si>
    <t>Installazione di insegne non elettriche</t>
  </si>
  <si>
    <t>43.24.09</t>
  </si>
  <si>
    <t>Altri lavori di installazione edili n.c.a.</t>
  </si>
  <si>
    <t>43.3</t>
  </si>
  <si>
    <t>Completamento e finitura di edifici</t>
  </si>
  <si>
    <t>43.31</t>
  </si>
  <si>
    <t>Intonacatura</t>
  </si>
  <si>
    <t>43.31.0</t>
  </si>
  <si>
    <t>43.31.01</t>
  </si>
  <si>
    <t>Posa in opera di cartongesso</t>
  </si>
  <si>
    <t>43.31.02</t>
  </si>
  <si>
    <t>Altri lavori di intonacatura</t>
  </si>
  <si>
    <t>43.32</t>
  </si>
  <si>
    <t>Posa in opera di infissi</t>
  </si>
  <si>
    <t>43.32.0</t>
  </si>
  <si>
    <t>43.32.01</t>
  </si>
  <si>
    <t>Posa in opera di porte blindate</t>
  </si>
  <si>
    <t>43.32.02</t>
  </si>
  <si>
    <t>Posa in opera di porte non blindate, finestre, arredi, controsoffitti, pareti mobili e simili</t>
  </si>
  <si>
    <t>43.33</t>
  </si>
  <si>
    <t>Rivestimento di pavimenti e di pareti</t>
  </si>
  <si>
    <t>43.33.0</t>
  </si>
  <si>
    <t>43.33.00</t>
  </si>
  <si>
    <t>43.34</t>
  </si>
  <si>
    <t>Tinteggiatura e posa in opera di vetri</t>
  </si>
  <si>
    <t>43.34.0</t>
  </si>
  <si>
    <t>43.34.01</t>
  </si>
  <si>
    <t>Tinteggiatura</t>
  </si>
  <si>
    <t>43.34.02</t>
  </si>
  <si>
    <t>Posa in opera di vetri</t>
  </si>
  <si>
    <t>43.35</t>
  </si>
  <si>
    <t>Altri lavori di completamento e finitura degli edifici</t>
  </si>
  <si>
    <t>43.35.0</t>
  </si>
  <si>
    <t>43.35.00</t>
  </si>
  <si>
    <t>43.4</t>
  </si>
  <si>
    <t>Lavori di costruzione specializzati nella costruzione di edifici</t>
  </si>
  <si>
    <t>43.41</t>
  </si>
  <si>
    <t>Realizzazione di coperture</t>
  </si>
  <si>
    <t>43.41.0</t>
  </si>
  <si>
    <t>43.41.00</t>
  </si>
  <si>
    <t>43.42</t>
  </si>
  <si>
    <t>Altri lavori di costruzione specializzati nella costruzione di edifici</t>
  </si>
  <si>
    <t>43.42.0</t>
  </si>
  <si>
    <t>43.42.00</t>
  </si>
  <si>
    <t>43.5</t>
  </si>
  <si>
    <t>Lavori di costruzione specializzati nell'ingegneria civile</t>
  </si>
  <si>
    <t>43.50</t>
  </si>
  <si>
    <t>43.50.0</t>
  </si>
  <si>
    <t>43.50.00</t>
  </si>
  <si>
    <t>43.6</t>
  </si>
  <si>
    <t>Attività di servizi di intermediazione per servizi di costruzione specializzati</t>
  </si>
  <si>
    <t>43.60</t>
  </si>
  <si>
    <t>43.60.0</t>
  </si>
  <si>
    <t>43.60.00</t>
  </si>
  <si>
    <t>43.9</t>
  </si>
  <si>
    <t>Altri lavori di costruzione specializzati</t>
  </si>
  <si>
    <t>43.91</t>
  </si>
  <si>
    <t>Lavori di muratura</t>
  </si>
  <si>
    <t>43.91.0</t>
  </si>
  <si>
    <t>43.91.00</t>
  </si>
  <si>
    <t>43.99</t>
  </si>
  <si>
    <t>Altri lavori di costruzione specializzati n.c.a.</t>
  </si>
  <si>
    <t>43.99.0</t>
  </si>
  <si>
    <t>43.99.01</t>
  </si>
  <si>
    <t>Noleggio di gru e altre attrezzature edili con operatore</t>
  </si>
  <si>
    <t>43.99.02</t>
  </si>
  <si>
    <t>Interventi su siti ed edifici storici e archeologici</t>
  </si>
  <si>
    <t>43.99.09</t>
  </si>
  <si>
    <t>Altri lavori vari di costruzione specializzati n.c.a.</t>
  </si>
  <si>
    <t>46</t>
  </si>
  <si>
    <t>46.1</t>
  </si>
  <si>
    <t>Attività di servizi di intermediazione per il commercio all'ingrosso</t>
  </si>
  <si>
    <t>46.11</t>
  </si>
  <si>
    <t>Attività di intermediari del commercio all'ingrosso di materie prime agricole, animali vivi, materie prime tessili e semilavorati</t>
  </si>
  <si>
    <t>46.11.0</t>
  </si>
  <si>
    <t>46.11.01</t>
  </si>
  <si>
    <t>Attività di intermediari del commercio all'ingrosso di materie prime agricole</t>
  </si>
  <si>
    <t>46.11.02</t>
  </si>
  <si>
    <t>Attività di intermediari del commercio all'ingrosso di fiori e piante</t>
  </si>
  <si>
    <t>46.11.03</t>
  </si>
  <si>
    <t>Attività di intermediari del commercio all'ingrosso di animali vivi</t>
  </si>
  <si>
    <t>46.11.04</t>
  </si>
  <si>
    <t>Attività di intermediari del commercio all'ingrosso di materie prime tessili e semilavorati</t>
  </si>
  <si>
    <t>46.12</t>
  </si>
  <si>
    <t>Attività di intermediari del commercio all'ingrosso di combustibili, minerali, metalli e prodotti chimici per l'industria</t>
  </si>
  <si>
    <t>46.12.0</t>
  </si>
  <si>
    <t>46.12.01</t>
  </si>
  <si>
    <t>Attività di intermediari del commercio all'ingrosso di combustibili liquidi e gassosi</t>
  </si>
  <si>
    <t>46.12.02</t>
  </si>
  <si>
    <t>Attività di intermediari del commercio all'ingrosso di combustibili solidi</t>
  </si>
  <si>
    <t>46.12.03</t>
  </si>
  <si>
    <t>Attività di intermediari del commercio all'ingrosso di minerali e metalli</t>
  </si>
  <si>
    <t>46.12.04</t>
  </si>
  <si>
    <t>Attività di intermediari del commercio all'ingrosso di fertilizzanti e altri prodotti chimici per l'agricoltura</t>
  </si>
  <si>
    <t>46.12.05</t>
  </si>
  <si>
    <t>Attività di intermediari del commercio all'ingrosso di prodotti chimici per l'industria</t>
  </si>
  <si>
    <t>46.13</t>
  </si>
  <si>
    <t>Attività di intermediari del commercio all'ingrosso di legname e materiali da costruzione</t>
  </si>
  <si>
    <t>46.13.0</t>
  </si>
  <si>
    <t>46.13.01</t>
  </si>
  <si>
    <t>Attività di intermediari del commercio all'ingrosso di legname</t>
  </si>
  <si>
    <t>46.13.02</t>
  </si>
  <si>
    <t>Attività di intermediari del commercio all'ingrosso di pitture, vernici e lacche</t>
  </si>
  <si>
    <t>46.13.03</t>
  </si>
  <si>
    <t>Attività di intermediari del commercio all'ingrosso di altri materiali da costruzione</t>
  </si>
  <si>
    <t>46.14</t>
  </si>
  <si>
    <t>Attività di intermediari del commercio all'ingrosso di macchine e attrezzature industriali, navi e aeromobili</t>
  </si>
  <si>
    <t>46.14.0</t>
  </si>
  <si>
    <t>46.14.01</t>
  </si>
  <si>
    <t>Attività di intermediari del commercio all'ingrosso di macchine e attrezzature per l'industria e il commercio</t>
  </si>
  <si>
    <t>46.14.02</t>
  </si>
  <si>
    <t>Attività di intermediari del commercio all'ingrosso di macchine e attrezzature per l'edilizia</t>
  </si>
  <si>
    <t>46.14.03</t>
  </si>
  <si>
    <t>Attività di intermediari del commercio all'ingrosso di macchine per ufficio, computer e apparecchiature per le comunicazioni</t>
  </si>
  <si>
    <t>46.14.04</t>
  </si>
  <si>
    <t>Attività di intermediari del commercio all'ingrosso di attrezzature agricole</t>
  </si>
  <si>
    <t>46.14.05</t>
  </si>
  <si>
    <t>Attività di intermediari del commercio all'ingrosso di navi e aeromobili</t>
  </si>
  <si>
    <t>46.15</t>
  </si>
  <si>
    <t>Attività di intermediari del commercio all'ingrosso di mobili, articoli per la casa e ferramenta</t>
  </si>
  <si>
    <t>46.15.0</t>
  </si>
  <si>
    <t>46.15.01</t>
  </si>
  <si>
    <t>Attività di intermediari del commercio all'ingrosso di mobili in legno, metallo e materie plastiche</t>
  </si>
  <si>
    <t>46.15.02</t>
  </si>
  <si>
    <t>Attività di intermediari del commercio all'ingrosso di altri mobili e oggetti di arredamento per la casa</t>
  </si>
  <si>
    <t>46.15.03</t>
  </si>
  <si>
    <t>Attività di intermediari del commercio all'ingrosso di apparecchiature di riscaldamento, ventilazione e condizionamento domestico</t>
  </si>
  <si>
    <t>46.15.04</t>
  </si>
  <si>
    <t>Attività di intermediari del commercio all'ingrosso di altri articoli per la casa</t>
  </si>
  <si>
    <t>46.15.05</t>
  </si>
  <si>
    <t>Attività di intermediari del commercio all'ingrosso di ferramenta</t>
  </si>
  <si>
    <t>46.16</t>
  </si>
  <si>
    <t>Attività di intermediari del commercio all'ingrosso di prodotti tessili, abbigliamento, pellicce, calzature e articoli in pelle</t>
  </si>
  <si>
    <t>46.16.0</t>
  </si>
  <si>
    <t>46.16.01</t>
  </si>
  <si>
    <t>Attività di intermediari del commercio all'ingrosso di tessuti per l'abbigliamento e l'arredamento</t>
  </si>
  <si>
    <t>46.16.02</t>
  </si>
  <si>
    <t>Attività di intermediari del commercio all'ingrosso di prodotti tessili per la casa e tappeti</t>
  </si>
  <si>
    <t>46.16.03</t>
  </si>
  <si>
    <t>Attività di intermediari del commercio all'ingrosso di camicie, biancheria intima e articoli simili</t>
  </si>
  <si>
    <t>46.16.04</t>
  </si>
  <si>
    <t>Attività di intermediari del commercio all'ingrosso di altri articoli di abbigliamento e accessori per l'abbigliamento</t>
  </si>
  <si>
    <t>46.16.05</t>
  </si>
  <si>
    <t>Attività di intermediari del commercio all'ingrosso di pellicce</t>
  </si>
  <si>
    <t>46.16.06</t>
  </si>
  <si>
    <t>Attività di intermediari del commercio all'ingrosso di calzature</t>
  </si>
  <si>
    <t>46.16.07</t>
  </si>
  <si>
    <t>Attività di intermediari del commercio all'ingrosso di articoli in pelle e articoli da viaggio</t>
  </si>
  <si>
    <t>46.17</t>
  </si>
  <si>
    <t>Attività di intermediari del commercio all'ingrosso di prodotti alimentari, bevande e tabacchi</t>
  </si>
  <si>
    <t>46.17.0</t>
  </si>
  <si>
    <t>46.17.01</t>
  </si>
  <si>
    <t>Attività di intermediari del commercio all'ingrosso di frutta e ortaggi</t>
  </si>
  <si>
    <t>46.17.02</t>
  </si>
  <si>
    <t>Attività di intermediari del commercio all'ingrosso di carne e prodotti a base di carne</t>
  </si>
  <si>
    <t>46.17.03</t>
  </si>
  <si>
    <t>Attività di intermediari del commercio all'ingrosso di pesce e prodotti a base di pesce</t>
  </si>
  <si>
    <t>46.17.04</t>
  </si>
  <si>
    <t>Attività di intermediari del commercio all'ingrosso di latte e prodotti lattiero-caseari</t>
  </si>
  <si>
    <t>46.17.05</t>
  </si>
  <si>
    <t>Attività di intermediari del commercio all'ingrosso di oli e grassi alimentari</t>
  </si>
  <si>
    <t>46.17.06</t>
  </si>
  <si>
    <t>Attività di intermediari del commercio all'ingrosso di bevande</t>
  </si>
  <si>
    <t>46.17.07</t>
  </si>
  <si>
    <t>Attività di intermediari del commercio all'ingrosso di altri prodotti alimentari e tabacchi</t>
  </si>
  <si>
    <t>46.18</t>
  </si>
  <si>
    <t>Attività di intermediari del commercio all'ingrosso di altri prodotti specifici</t>
  </si>
  <si>
    <t>46.18.1</t>
  </si>
  <si>
    <t>Attività di intermediari del commercio all'ingrosso di prodotti farmaceutici e articoli medicali, profumi e articoli di profumeria e prodotti per la pulizia</t>
  </si>
  <si>
    <t>46.18.11</t>
  </si>
  <si>
    <t>Attività di intermediari del commercio all'ingrosso di prodotti farmaceutici</t>
  </si>
  <si>
    <t>46.18.12</t>
  </si>
  <si>
    <t>Attività di intermediari del commercio all'ingrosso di articoli medicali</t>
  </si>
  <si>
    <t>46.18.13</t>
  </si>
  <si>
    <t>Attività di intermediari del commercio all'ingrosso di profumi e articoli di profumeria</t>
  </si>
  <si>
    <t>46.18.14</t>
  </si>
  <si>
    <t>Attività di intermediari del commercio all'ingrosso di prodotti per la pulizia</t>
  </si>
  <si>
    <t>46.18.2</t>
  </si>
  <si>
    <t>Attività di intermediari del commercio all'ingrosso di giochi e giocattoli, attrezzature sportive, orologi e gioielli, apparecchiature fotografiche e strumenti ottici</t>
  </si>
  <si>
    <t>46.18.21</t>
  </si>
  <si>
    <t>Attività di intermediari del commercio all'ingrosso di giochi e giocattoli</t>
  </si>
  <si>
    <t>46.18.22</t>
  </si>
  <si>
    <t>Attività di intermediari del commercio all'ingrosso di biciclette</t>
  </si>
  <si>
    <t>46.18.23</t>
  </si>
  <si>
    <t>Attività di intermediari del commercio all'ingrosso di altre attrezzature sportive</t>
  </si>
  <si>
    <t>46.18.24</t>
  </si>
  <si>
    <t>Attività di intermediari del commercio all'ingrosso di orologi e gioielli</t>
  </si>
  <si>
    <t>46.18.25</t>
  </si>
  <si>
    <t>Attività di intermediari del commercio all'ingrosso di oggetti di bigiotteria</t>
  </si>
  <si>
    <t>46.18.26</t>
  </si>
  <si>
    <t>Attività di intermediari del commercio all'ingrosso di apparecchiature fotografiche e strumenti ottici</t>
  </si>
  <si>
    <t>46.18.3</t>
  </si>
  <si>
    <t>Attività di intermediari del commercio all'ingrosso di libri, giornali, riviste e articoli di cancelleria</t>
  </si>
  <si>
    <t>46.18.31</t>
  </si>
  <si>
    <t>Attività di intermediari del commercio all'ingrosso di libri</t>
  </si>
  <si>
    <t>46.18.32</t>
  </si>
  <si>
    <t>Attività di intermediari del commercio all'ingrosso di giornali e riviste</t>
  </si>
  <si>
    <t>46.18.33</t>
  </si>
  <si>
    <t>Attività di intermediari del commercio all'ingrosso di articoli di cancelleria</t>
  </si>
  <si>
    <t>46.18.4</t>
  </si>
  <si>
    <t>Attività di intermediari del commercio all'ingrosso di automobili, altri autoveicoli e motocicli</t>
  </si>
  <si>
    <t>46.18.41</t>
  </si>
  <si>
    <t>Attività di intermediari del commercio all'ingrosso di automobili e autoveicoli leggeri</t>
  </si>
  <si>
    <t>46.18.42</t>
  </si>
  <si>
    <t>Attività di intermediari del commercio all'ingrosso di altri autoveicoli</t>
  </si>
  <si>
    <t>46.18.43</t>
  </si>
  <si>
    <t>Attività di intermediari del commercio all'ingrosso di parti e accessori di autoveicoli</t>
  </si>
  <si>
    <t>46.18.44</t>
  </si>
  <si>
    <t>Attività di intermediari del commercio all'ingrosso di motocicli</t>
  </si>
  <si>
    <t>46.18.45</t>
  </si>
  <si>
    <t>Attività di intermediari del commercio all'ingrosso di parti e accessori di motocicli</t>
  </si>
  <si>
    <t>46.18.46</t>
  </si>
  <si>
    <t>Attività di intermediari del commercio all'ingrosso di materiale rotabile e di parti e accessori per materiale rotabile</t>
  </si>
  <si>
    <t>46.18.5</t>
  </si>
  <si>
    <t>Attività di intermediari del commercio all'ingrosso di apparecchiature audio e video</t>
  </si>
  <si>
    <t>46.18.50</t>
  </si>
  <si>
    <t>46.18.9</t>
  </si>
  <si>
    <t>Attività di intermediari del commercio all'ingrosso di altri prodotti specifici n.c.a.</t>
  </si>
  <si>
    <t>46.18.91</t>
  </si>
  <si>
    <t>Attività di intermediari del commercio all'ingrosso di rifiuti</t>
  </si>
  <si>
    <t>46.18.92</t>
  </si>
  <si>
    <t>Attività di intermediari del commercio all'ingrosso di rivestimenti per pareti e per pavimenti</t>
  </si>
  <si>
    <t>46.18.93</t>
  </si>
  <si>
    <t>Attività di intermediari del commercio all'ingrosso di strumenti musicali</t>
  </si>
  <si>
    <t>46.18.99</t>
  </si>
  <si>
    <t>Attività di intermediari del commercio all'ingrosso di altri prodotti specifici vari n.c.a.</t>
  </si>
  <si>
    <t>46.19</t>
  </si>
  <si>
    <t>Attività di intermediari del commercio all'ingrosso non specializzato</t>
  </si>
  <si>
    <t>46.19.0</t>
  </si>
  <si>
    <t>46.19.00</t>
  </si>
  <si>
    <t>46.2</t>
  </si>
  <si>
    <t>Commercio all'ingrosso di materie prime agricole e animali vivi</t>
  </si>
  <si>
    <t>46.21</t>
  </si>
  <si>
    <t>Commercio all'ingrosso di cereali, tabacco grezzo, sementi e alimenti per il bestiame</t>
  </si>
  <si>
    <t>46.21.1</t>
  </si>
  <si>
    <t>Commercio all'ingrosso di cereali</t>
  </si>
  <si>
    <t>46.21.10</t>
  </si>
  <si>
    <t>46.21.2</t>
  </si>
  <si>
    <t>Commercio all'ingrosso di tabacco grezzo, sementi e alimenti per il bestiame</t>
  </si>
  <si>
    <t>46.21.21</t>
  </si>
  <si>
    <t>Commercio all'ingrosso di tabacco grezzo</t>
  </si>
  <si>
    <t>46.21.22</t>
  </si>
  <si>
    <t>Commercio all'ingrosso di sementi e alimenti per il bestiame</t>
  </si>
  <si>
    <t>46.22</t>
  </si>
  <si>
    <t>Commercio all'ingrosso di fiori e piante</t>
  </si>
  <si>
    <t>46.22.0</t>
  </si>
  <si>
    <t>46.22.00</t>
  </si>
  <si>
    <t>46.23</t>
  </si>
  <si>
    <t>Commercio all'ingrosso di animali vivi</t>
  </si>
  <si>
    <t>46.23.0</t>
  </si>
  <si>
    <t>46.23.00</t>
  </si>
  <si>
    <t>46.24</t>
  </si>
  <si>
    <t>Commercio all'ingrosso di pelli e cuoio</t>
  </si>
  <si>
    <t>46.24.0</t>
  </si>
  <si>
    <t>46.24.01</t>
  </si>
  <si>
    <t>Commercio all'ingrosso di pelli per pellicceria</t>
  </si>
  <si>
    <t>46.24.02</t>
  </si>
  <si>
    <t>Commercio all'ingrosso di pelli non per pellicceria e cuoio</t>
  </si>
  <si>
    <t>46.3</t>
  </si>
  <si>
    <t>Commercio all'ingrosso di prodotti alimentari, bevande e tabacchi</t>
  </si>
  <si>
    <t>46.31</t>
  </si>
  <si>
    <t>Commercio all'ingrosso di frutta e ortaggi</t>
  </si>
  <si>
    <t>46.31.1</t>
  </si>
  <si>
    <t>Commercio all'ingrosso di frutta e ortaggi freschi</t>
  </si>
  <si>
    <t>46.31.10</t>
  </si>
  <si>
    <t>46.31.2</t>
  </si>
  <si>
    <t>Commercio all'ingrosso di frutta e ortaggi conservati o surgelati</t>
  </si>
  <si>
    <t>46.31.20</t>
  </si>
  <si>
    <t>46.32</t>
  </si>
  <si>
    <t>Commercio all'ingrosso di carne, prodotti a base di carne, pesce e prodotti a base di pesce</t>
  </si>
  <si>
    <t>46.32.1</t>
  </si>
  <si>
    <t>Commercio all'ingrosso di carne</t>
  </si>
  <si>
    <t>46.32.11</t>
  </si>
  <si>
    <t>Commercio all'ingrosso di carni fresche</t>
  </si>
  <si>
    <t>46.32.12</t>
  </si>
  <si>
    <t>Commercio all'ingrosso di carni conservate o surgelate</t>
  </si>
  <si>
    <t>46.32.2</t>
  </si>
  <si>
    <t>Commercio all'ingrosso di salumi e di altri prodotti a base di carne</t>
  </si>
  <si>
    <t>46.32.20</t>
  </si>
  <si>
    <t>46.32.3</t>
  </si>
  <si>
    <t>Commercio all'ingrosso di pesce</t>
  </si>
  <si>
    <t>46.32.31</t>
  </si>
  <si>
    <t>Commercio all'ingrosso di pesci freschi</t>
  </si>
  <si>
    <t>46.32.32</t>
  </si>
  <si>
    <t>Commercio all'ingrosso di pesci conservati o surgelati e di prodotti a base di pesce</t>
  </si>
  <si>
    <t>46.33</t>
  </si>
  <si>
    <t>Commercio all'ingrosso di prodotti lattiero-caseari, uova, oli e grassi alimentari</t>
  </si>
  <si>
    <t>46.33.1</t>
  </si>
  <si>
    <t>Commercio all'ingrosso di prodotti lattiero-caseari e uova</t>
  </si>
  <si>
    <t>46.33.10</t>
  </si>
  <si>
    <t>46.33.2</t>
  </si>
  <si>
    <t>Commercio all'ingrosso di oli e grassi alimentari</t>
  </si>
  <si>
    <t>46.33.20</t>
  </si>
  <si>
    <t>46.34</t>
  </si>
  <si>
    <t>Commercio all'ingrosso di bevande</t>
  </si>
  <si>
    <t>46.34.1</t>
  </si>
  <si>
    <t>Commercio all'ingrosso di bevande alcoliche</t>
  </si>
  <si>
    <t>46.34.10</t>
  </si>
  <si>
    <t>46.34.2</t>
  </si>
  <si>
    <t>Commercio all'ingrosso di bevande analcoliche</t>
  </si>
  <si>
    <t>46.34.20</t>
  </si>
  <si>
    <t>46.35</t>
  </si>
  <si>
    <t>Commercio all'ingrosso di prodotti del tabacco</t>
  </si>
  <si>
    <t>46.35.0</t>
  </si>
  <si>
    <t>46.35.01</t>
  </si>
  <si>
    <t>Commercio all'ingrosso di sigarette elettroniche</t>
  </si>
  <si>
    <t>46.35.09</t>
  </si>
  <si>
    <t>Commercio all'ingrosso di prodotti del tabacco n.c.a.</t>
  </si>
  <si>
    <t>46.36</t>
  </si>
  <si>
    <t>Commercio all'ingrosso di zucchero, cioccolato e dolciumi</t>
  </si>
  <si>
    <t>46.36.0</t>
  </si>
  <si>
    <t>46.36.00</t>
  </si>
  <si>
    <t>46.37</t>
  </si>
  <si>
    <t>Commercio all'ingrosso di caffè, tè, cacao e spezie</t>
  </si>
  <si>
    <t>46.37.0</t>
  </si>
  <si>
    <t>46.37.01</t>
  </si>
  <si>
    <t>Commercio all'ingrosso di caffè</t>
  </si>
  <si>
    <t>46.37.02</t>
  </si>
  <si>
    <t>Commercio all'ingrosso di tè, cacao e spezie</t>
  </si>
  <si>
    <t>46.38</t>
  </si>
  <si>
    <t>Commercio all'ingrosso di altri prodotti alimentari</t>
  </si>
  <si>
    <t>46.38.0</t>
  </si>
  <si>
    <t>46.38.00</t>
  </si>
  <si>
    <t>46.39</t>
  </si>
  <si>
    <t>Commercio all'ingrosso non specializzato di prodotti alimentari, bevande e tabacchi</t>
  </si>
  <si>
    <t>46.39.0</t>
  </si>
  <si>
    <t>46.39.00</t>
  </si>
  <si>
    <t>46.4</t>
  </si>
  <si>
    <t>Commercio all'ingrosso di beni di consumo</t>
  </si>
  <si>
    <t>46.41</t>
  </si>
  <si>
    <t>Commercio all'ingrosso di prodotti tessili</t>
  </si>
  <si>
    <t>46.41.1</t>
  </si>
  <si>
    <t>Commercio all'ingrosso di tessuti</t>
  </si>
  <si>
    <t>46.41.10</t>
  </si>
  <si>
    <t>46.41.2</t>
  </si>
  <si>
    <t>Commercio all'ingrosso di filati e articoli di merceria</t>
  </si>
  <si>
    <t>46.41.20</t>
  </si>
  <si>
    <t>46.41.9</t>
  </si>
  <si>
    <t>Commercio all'ingrosso di altri prodotti tessili</t>
  </si>
  <si>
    <t>46.41.90</t>
  </si>
  <si>
    <t>46.42</t>
  </si>
  <si>
    <t>Commercio all'ingrosso di abbigliamento e di calzature</t>
  </si>
  <si>
    <t>46.42.1</t>
  </si>
  <si>
    <t>Commercio all'ingrosso di abbigliamento e di accessori per l'abbigliamento</t>
  </si>
  <si>
    <t>46.42.10</t>
  </si>
  <si>
    <t>46.42.2</t>
  </si>
  <si>
    <t>Commercio all'ingrosso di articoli in pelliccia</t>
  </si>
  <si>
    <t>46.42.20</t>
  </si>
  <si>
    <t>46.42.3</t>
  </si>
  <si>
    <t>Commercio all'ingrosso di calzature</t>
  </si>
  <si>
    <t>46.42.30</t>
  </si>
  <si>
    <t>46.43</t>
  </si>
  <si>
    <t>Commercio all'ingrosso di elettrodomestici</t>
  </si>
  <si>
    <t>46.43.1</t>
  </si>
  <si>
    <t>Commercio all'ingrosso di articoli per fotografia e ottica</t>
  </si>
  <si>
    <t>46.43.10</t>
  </si>
  <si>
    <t>46.43.2</t>
  </si>
  <si>
    <t>Commercio all'ingrosso di apparecchiature radiotelevisive</t>
  </si>
  <si>
    <t>46.43.20</t>
  </si>
  <si>
    <t>46.43.3</t>
  </si>
  <si>
    <t>Commercio all'ingrosso di altri elettrodomestici</t>
  </si>
  <si>
    <t>46.43.30</t>
  </si>
  <si>
    <t>46.44</t>
  </si>
  <si>
    <t>Commercio all'ingrosso di articoli di porcellana, di vetro e di prodotti per la pulizia</t>
  </si>
  <si>
    <t>46.44.1</t>
  </si>
  <si>
    <t>Commercio all'ingrosso di articoli di porcellana</t>
  </si>
  <si>
    <t>46.44.10</t>
  </si>
  <si>
    <t>46.44.2</t>
  </si>
  <si>
    <t>Commercio all'ingrosso di articoli di vetro</t>
  </si>
  <si>
    <t>46.44.20</t>
  </si>
  <si>
    <t>46.44.3</t>
  </si>
  <si>
    <t>Commercio all'ingrosso di altri utensili per la casa, stoviglie e vasellame</t>
  </si>
  <si>
    <t>46.44.30</t>
  </si>
  <si>
    <t>46.44.4</t>
  </si>
  <si>
    <t>Commercio all'ingrosso di prodotti per la pulizia</t>
  </si>
  <si>
    <t>46.44.40</t>
  </si>
  <si>
    <t>46.45</t>
  </si>
  <si>
    <t>Commercio all'ingrosso di profumi e cosmetici</t>
  </si>
  <si>
    <t>46.45.0</t>
  </si>
  <si>
    <t>46.45.00</t>
  </si>
  <si>
    <t>46.46</t>
  </si>
  <si>
    <t>Commercio all'ingrosso di prodotti farmaceutici e medicali</t>
  </si>
  <si>
    <t>46.46.1</t>
  </si>
  <si>
    <t>Commercio all'ingrosso di prodotti farmaceutici di base e di preparati farmaceutici</t>
  </si>
  <si>
    <t>46.46.10</t>
  </si>
  <si>
    <t>46.46.2</t>
  </si>
  <si>
    <t>Commercio all'ingrosso di rimedi erboristici</t>
  </si>
  <si>
    <t>46.46.20</t>
  </si>
  <si>
    <t>46.46.3</t>
  </si>
  <si>
    <t>Commercio all'ingrosso di prodotti medicali e ortopedici</t>
  </si>
  <si>
    <t>46.46.31</t>
  </si>
  <si>
    <t>Commercio all'ingrosso di occhiali e lenti</t>
  </si>
  <si>
    <t>46.46.39</t>
  </si>
  <si>
    <t>Commercio all'ingrosso di prodotti medicali e ortopedici n.c.a.</t>
  </si>
  <si>
    <t>46.47</t>
  </si>
  <si>
    <t>Commercio all'ingrosso di mobili, tappeti e articoli per l'illuminazione per la casa, l'ufficio e i negozi</t>
  </si>
  <si>
    <t>46.47.1</t>
  </si>
  <si>
    <t>Commercio all'ingrosso di mobili per la casa, l'ufficio e i negozi</t>
  </si>
  <si>
    <t>46.47.10</t>
  </si>
  <si>
    <t>46.47.2</t>
  </si>
  <si>
    <t>Commercio all'ingrosso di tappeti per la casa, l'ufficio e i negozi</t>
  </si>
  <si>
    <t>46.47.20</t>
  </si>
  <si>
    <t>46.47.3</t>
  </si>
  <si>
    <t>Commercio all'ingrosso di articoli per l'illuminazione per la casa, l'ufficio e i negozi</t>
  </si>
  <si>
    <t>46.47.30</t>
  </si>
  <si>
    <t>46.48</t>
  </si>
  <si>
    <t>Commercio all'ingrosso di orologi e di gioielleria</t>
  </si>
  <si>
    <t>46.48.0</t>
  </si>
  <si>
    <t>46.48.00</t>
  </si>
  <si>
    <t>46.49</t>
  </si>
  <si>
    <t>Commercio all'ingrosso di altri beni di consumo</t>
  </si>
  <si>
    <t>46.49.1</t>
  </si>
  <si>
    <t>Commercio all'ingrosso di carta, cartone e articoli di cartoleria</t>
  </si>
  <si>
    <t>46.49.10</t>
  </si>
  <si>
    <t>46.49.2</t>
  </si>
  <si>
    <t>Commercio all'ingrosso di libri, riviste e giornali</t>
  </si>
  <si>
    <t>46.49.21</t>
  </si>
  <si>
    <t>Commercio all'ingrosso di libri</t>
  </si>
  <si>
    <t>46.49.22</t>
  </si>
  <si>
    <t>Commercio all'ingrosso di riviste e giornali</t>
  </si>
  <si>
    <t>46.49.3</t>
  </si>
  <si>
    <t>Commercio all'ingrosso di giochi, giocattoli e attrezzature per bambini</t>
  </si>
  <si>
    <t>46.49.30</t>
  </si>
  <si>
    <t>46.49.4</t>
  </si>
  <si>
    <t>Commercio all'ingrosso di biciclette e altre attrezzature e articoli sportivi</t>
  </si>
  <si>
    <t>46.49.41</t>
  </si>
  <si>
    <t>Commercio all'ingrosso di biciclette</t>
  </si>
  <si>
    <t>46.49.49</t>
  </si>
  <si>
    <t>Commercio all'ingrosso di altre attrezzature e articoli sportivi</t>
  </si>
  <si>
    <t>46.49.5</t>
  </si>
  <si>
    <t>Commercio all'ingrosso di articoli in pelle e articoli da viaggio</t>
  </si>
  <si>
    <t>46.49.50</t>
  </si>
  <si>
    <t>46.49.9</t>
  </si>
  <si>
    <t>Commercio all'ingrosso di altri beni di consumo n.c.a.</t>
  </si>
  <si>
    <t>46.49.91</t>
  </si>
  <si>
    <t>Commercio all'ingrosso di articoli promozionali</t>
  </si>
  <si>
    <t>46.49.92</t>
  </si>
  <si>
    <t>Commercio all'ingrosso di bomboniere</t>
  </si>
  <si>
    <t>46.49.99</t>
  </si>
  <si>
    <t>Commercio all'ingrosso di altri beni di consumo vari n.c.a.</t>
  </si>
  <si>
    <t>46.5</t>
  </si>
  <si>
    <t>Commercio all'ingrosso di apparecchiature informatiche e di comunicazione</t>
  </si>
  <si>
    <t>46.50</t>
  </si>
  <si>
    <t>46.50.1</t>
  </si>
  <si>
    <t>Commercio all'ingrosso di computer, unità periferiche e software</t>
  </si>
  <si>
    <t>46.50.10</t>
  </si>
  <si>
    <t>46.50.2</t>
  </si>
  <si>
    <t>Commercio all'ingrosso di apparecchiature per telecomunicazioni</t>
  </si>
  <si>
    <t>46.50.20</t>
  </si>
  <si>
    <t>46.50.3</t>
  </si>
  <si>
    <t>Commercio all'ingrosso di altre macchine e attrezzature per ufficio</t>
  </si>
  <si>
    <t>46.50.30</t>
  </si>
  <si>
    <t>46.6</t>
  </si>
  <si>
    <t>Commercio all'ingrosso di altri macchinari, attrezzature e forniture</t>
  </si>
  <si>
    <t>46.61</t>
  </si>
  <si>
    <t>Commercio all'ingrosso di macchinari, attrezzature e forniture agricole</t>
  </si>
  <si>
    <t>46.61.0</t>
  </si>
  <si>
    <t>46.61.00</t>
  </si>
  <si>
    <t>46.62</t>
  </si>
  <si>
    <t>Commercio all'ingrosso di macchine utensili</t>
  </si>
  <si>
    <t>46.62.0</t>
  </si>
  <si>
    <t>46.62.00</t>
  </si>
  <si>
    <t>46.63</t>
  </si>
  <si>
    <t>Commercio all'ingrosso di macchinari per l'estrazione, l'edilizia e l'ingegneria civile</t>
  </si>
  <si>
    <t>46.63.0</t>
  </si>
  <si>
    <t>46.63.00</t>
  </si>
  <si>
    <t>46.64</t>
  </si>
  <si>
    <t>Commercio all'ingrosso di altri macchinari e attrezzature</t>
  </si>
  <si>
    <t>46.64.1</t>
  </si>
  <si>
    <t>Commercio all'ingrosso di mezzi di trasporto</t>
  </si>
  <si>
    <t>46.64.11</t>
  </si>
  <si>
    <t>Commercio all'ingrosso di navi e imbarcazioni</t>
  </si>
  <si>
    <t>46.64.19</t>
  </si>
  <si>
    <t>Commercio all'ingrosso di altri mezzi di trasporto</t>
  </si>
  <si>
    <t>46.64.2</t>
  </si>
  <si>
    <t>Commercio all'ingrosso di materiale elettrico per impianti industriali</t>
  </si>
  <si>
    <t>46.64.20</t>
  </si>
  <si>
    <t>46.64.3</t>
  </si>
  <si>
    <t>Commercio all'ingrosso di attrezzature per parrucchieri, palestre, solarium e centri estetici</t>
  </si>
  <si>
    <t>46.64.30</t>
  </si>
  <si>
    <t>46.64.4</t>
  </si>
  <si>
    <t>Commercio all'ingrosso di macchine tessili, per la lavorazione delle pelli e del cuoio, per lavanderie e stirerie</t>
  </si>
  <si>
    <t>46.64.40</t>
  </si>
  <si>
    <t>46.64.5</t>
  </si>
  <si>
    <t>Commercio all'ingrosso di macchinari per l'industria alimentare e delle bevande</t>
  </si>
  <si>
    <t>46.64.51</t>
  </si>
  <si>
    <t>Commercio all'ingrosso di macchine e attrezzature per ristoranti e bar</t>
  </si>
  <si>
    <t>46.64.59</t>
  </si>
  <si>
    <t>Commercio all'ingrosso di altri macchinari per l'industria alimentare e delle bevande</t>
  </si>
  <si>
    <t>46.64.6</t>
  </si>
  <si>
    <t>Commercio all'ingrosso di macchinari e attrezzature per la pulizia</t>
  </si>
  <si>
    <t>46.64.60</t>
  </si>
  <si>
    <t>46.64.9</t>
  </si>
  <si>
    <t>Commercio all'ingrosso di altri macchinari e attrezzature n.c.a.</t>
  </si>
  <si>
    <t>46.64.91</t>
  </si>
  <si>
    <t>Commercio all'ingrosso di strumenti e apparecchiature di misurazione</t>
  </si>
  <si>
    <t>46.64.92</t>
  </si>
  <si>
    <t>Commercio all'ingrosso di attrazioni per parchi divertimento e parchi tematici e videogiochi</t>
  </si>
  <si>
    <t>46.64.99</t>
  </si>
  <si>
    <t>Commercio all'ingrosso di altri macchinari e attrezzature varie n.c.a.</t>
  </si>
  <si>
    <t>46.7</t>
  </si>
  <si>
    <t>Commercio all'ingrosso di autoveicoli, motocicli e relative parti e accessori</t>
  </si>
  <si>
    <t>46.71</t>
  </si>
  <si>
    <t>Commercio all'ingrosso di autoveicoli</t>
  </si>
  <si>
    <t>46.71.1</t>
  </si>
  <si>
    <t>Commercio all'ingrosso di automobili e autoveicoli leggeri</t>
  </si>
  <si>
    <t>46.71.10</t>
  </si>
  <si>
    <t>46.71.2</t>
  </si>
  <si>
    <t>Commercio all'ingrosso di altri autoveicoli</t>
  </si>
  <si>
    <t>46.71.20</t>
  </si>
  <si>
    <t>46.72</t>
  </si>
  <si>
    <t>Commercio all'ingrosso di parti e accessori di autoveicoli</t>
  </si>
  <si>
    <t>46.72.0</t>
  </si>
  <si>
    <t>46.72.00</t>
  </si>
  <si>
    <t>46.73</t>
  </si>
  <si>
    <t>Commercio all'ingrosso di motocicli, parti e accessori di motocicli</t>
  </si>
  <si>
    <t>46.73.1</t>
  </si>
  <si>
    <t>Commercio all'ingrosso di motocicli</t>
  </si>
  <si>
    <t>46.73.10</t>
  </si>
  <si>
    <t>46.73.2</t>
  </si>
  <si>
    <t>Commercio all'ingrosso di parti e accessori di motocicli</t>
  </si>
  <si>
    <t>46.73.20</t>
  </si>
  <si>
    <t>46.8</t>
  </si>
  <si>
    <t>Commercio all'ingrosso specializzato di altri prodotti</t>
  </si>
  <si>
    <t>46.81</t>
  </si>
  <si>
    <t>Commercio all'ingrosso di combustibili solidi, liquidi, gassosi e di prodotti derivati</t>
  </si>
  <si>
    <t>46.81.0</t>
  </si>
  <si>
    <t>46.81.00</t>
  </si>
  <si>
    <t>46.82</t>
  </si>
  <si>
    <t>Commercio all'ingrosso di metalli e minerali metalliferi</t>
  </si>
  <si>
    <t>46.82.1</t>
  </si>
  <si>
    <t>Commercio all'ingrosso di metalli e minerali metalliferi ferrosi</t>
  </si>
  <si>
    <t>46.82.10</t>
  </si>
  <si>
    <t>46.82.2</t>
  </si>
  <si>
    <t>Commercio all'ingrosso di metalli e minerali metalliferi non ferrosi</t>
  </si>
  <si>
    <t>46.82.21</t>
  </si>
  <si>
    <t>Attività di compro oro</t>
  </si>
  <si>
    <t>46.82.29</t>
  </si>
  <si>
    <t>Commercio all'ingrosso di altri metalli e minerali metalliferi non ferrosi</t>
  </si>
  <si>
    <t>46.83</t>
  </si>
  <si>
    <t>Commercio all'ingrosso di legname, materiali da costruzione e articoli igienico-sanitari</t>
  </si>
  <si>
    <t>46.83.1</t>
  </si>
  <si>
    <t>Commercio all'ingrosso di legname</t>
  </si>
  <si>
    <t>46.83.10</t>
  </si>
  <si>
    <t>46.83.2</t>
  </si>
  <si>
    <t>Commercio all'ingrosso di materiali da costruzione</t>
  </si>
  <si>
    <t>46.83.21</t>
  </si>
  <si>
    <t>Commercio all'ingrosso di pitture, vernici e lacche</t>
  </si>
  <si>
    <t>46.83.22</t>
  </si>
  <si>
    <t>Commercio all'ingrosso di carta da parati e rivestimenti per pavimenti</t>
  </si>
  <si>
    <t>46.83.23</t>
  </si>
  <si>
    <t>Commercio all'ingrosso di porte, finestre e persiane</t>
  </si>
  <si>
    <t>46.83.29</t>
  </si>
  <si>
    <t>Commercio all'ingrosso di altri materiali da costruzione</t>
  </si>
  <si>
    <t>46.83.3</t>
  </si>
  <si>
    <t>Commercio all'ingrosso di articoli igienico-sanitari</t>
  </si>
  <si>
    <t>46.83.30</t>
  </si>
  <si>
    <t>46.84</t>
  </si>
  <si>
    <t>Commercio all'ingrosso di ferramenta, di apparecchi e accessori per impianti idraulici e di riscaldamento</t>
  </si>
  <si>
    <t>46.84.1</t>
  </si>
  <si>
    <t>Commercio all'ingrosso di ferramenta</t>
  </si>
  <si>
    <t>46.84.10</t>
  </si>
  <si>
    <t>46.84.2</t>
  </si>
  <si>
    <t>Commercio all'ingrosso di apparecchi e accessori per impianti idraulici e di riscaldamento</t>
  </si>
  <si>
    <t>46.84.20</t>
  </si>
  <si>
    <t>46.85</t>
  </si>
  <si>
    <t>Commercio all'ingrosso di prodotti chimici</t>
  </si>
  <si>
    <t>46.85.0</t>
  </si>
  <si>
    <t>46.85.01</t>
  </si>
  <si>
    <t>Commercio all'ingrosso di fertilizzanti e altri prodotti chimici per l'agricoltura</t>
  </si>
  <si>
    <t>46.85.02</t>
  </si>
  <si>
    <t>Commercio all'ingrosso di liquidi per inalazione per sigarette elettroniche</t>
  </si>
  <si>
    <t>46.85.09</t>
  </si>
  <si>
    <t>Commercio all'ingrosso di altri prodotti chimici</t>
  </si>
  <si>
    <t>46.86</t>
  </si>
  <si>
    <t>Commercio all'ingrosso di altri prodotti intermedi</t>
  </si>
  <si>
    <t>46.86.1</t>
  </si>
  <si>
    <t>Commercio all'ingrosso di materie plastiche in forme primarie e gomma</t>
  </si>
  <si>
    <t>46.86.10</t>
  </si>
  <si>
    <t>46.86.2</t>
  </si>
  <si>
    <t>Commercio all'ingrosso di fibre tessili</t>
  </si>
  <si>
    <t>46.86.20</t>
  </si>
  <si>
    <t>46.86.3</t>
  </si>
  <si>
    <t>Commercio all'ingrosso di articoli per imballaggio</t>
  </si>
  <si>
    <t>46.86.30</t>
  </si>
  <si>
    <t>46.86.9</t>
  </si>
  <si>
    <t>Commercio all'ingrosso di altri prodotti intermedi n.c.a.</t>
  </si>
  <si>
    <t>46.86.90</t>
  </si>
  <si>
    <t>46.87</t>
  </si>
  <si>
    <t>Commercio all'ingrosso di rottami e cascami</t>
  </si>
  <si>
    <t>46.87.1</t>
  </si>
  <si>
    <t>Commercio all'ingrosso di rottami e cascami metallici</t>
  </si>
  <si>
    <t>46.87.10</t>
  </si>
  <si>
    <t>46.87.9</t>
  </si>
  <si>
    <t>Commercio all'ingrosso di altri rottami e cascami</t>
  </si>
  <si>
    <t>46.87.90</t>
  </si>
  <si>
    <t>46.89</t>
  </si>
  <si>
    <t>Commercio all'ingrosso specializzato di altri prodotti n.c.a.</t>
  </si>
  <si>
    <t>46.89.0</t>
  </si>
  <si>
    <t>46.89.00</t>
  </si>
  <si>
    <t>46.9</t>
  </si>
  <si>
    <t>Commercio all'ingrosso non specializzato</t>
  </si>
  <si>
    <t>46.90</t>
  </si>
  <si>
    <t>46.90.0</t>
  </si>
  <si>
    <t>46.90.00</t>
  </si>
  <si>
    <t>47</t>
  </si>
  <si>
    <t>47.1</t>
  </si>
  <si>
    <t>Commercio al dettaglio non specializzato</t>
  </si>
  <si>
    <t>47.11</t>
  </si>
  <si>
    <t>Commercio al dettaglio non specializzato con prevalenza di prodotti alimentari, bevande o tabacchi</t>
  </si>
  <si>
    <t>47.11.0</t>
  </si>
  <si>
    <t>47.11.01</t>
  </si>
  <si>
    <t>Commercio al dettaglio non specializzato con prevalenza di prodotti alimentari surgelati</t>
  </si>
  <si>
    <t>47.11.02</t>
  </si>
  <si>
    <t>Commercio al dettaglio non specializzato con prevalenza di altri prodotti alimentari, bevande o tabacchi</t>
  </si>
  <si>
    <t>47.12</t>
  </si>
  <si>
    <t>Commercio al dettaglio non specializzato di altri prodotti</t>
  </si>
  <si>
    <t>47.12.1</t>
  </si>
  <si>
    <t>Commercio al dettaglio non specializzato con prevalenza di apparecchiature informatiche ed elettrodomestici</t>
  </si>
  <si>
    <t>47.12.10</t>
  </si>
  <si>
    <t>47.12.2</t>
  </si>
  <si>
    <t>Commercio al dettaglio non specializzato con prevalenza di mobili e articoli per uso domestico</t>
  </si>
  <si>
    <t>47.12.20</t>
  </si>
  <si>
    <t>47.12.3</t>
  </si>
  <si>
    <t>Commercio al dettaglio non specializzato con prevalenza di ferramenta, materiali da costruzione e piante</t>
  </si>
  <si>
    <t>47.12.30</t>
  </si>
  <si>
    <t>47.12.4</t>
  </si>
  <si>
    <t>Commercio al dettaglio non specializzato con prevalenza di cosmetici, articoli di profumeria e detersivi, articoli di cancelleria e giochi</t>
  </si>
  <si>
    <t>47.12.40</t>
  </si>
  <si>
    <t>47.12.5</t>
  </si>
  <si>
    <t>Commercio al dettaglio non specializzato con prevalenza di articoli di abbigliamento e calzature</t>
  </si>
  <si>
    <t>47.12.50</t>
  </si>
  <si>
    <t>47.12.9</t>
  </si>
  <si>
    <t>Commercio al dettaglio non specializzato di altri prodotti n.c.a.</t>
  </si>
  <si>
    <t>47.12.90</t>
  </si>
  <si>
    <t>47.2</t>
  </si>
  <si>
    <t>Commercio al dettaglio di prodotti alimentari, bevande e tabacchi</t>
  </si>
  <si>
    <t>47.21</t>
  </si>
  <si>
    <t>Commercio al dettaglio di frutta e verdura</t>
  </si>
  <si>
    <t>47.21.0</t>
  </si>
  <si>
    <t>47.21.01</t>
  </si>
  <si>
    <t>Commercio al dettaglio di frutta e verdura fresca</t>
  </si>
  <si>
    <t>47.21.02</t>
  </si>
  <si>
    <t>Commercio al dettaglio di frutta e verdura secca e conservata</t>
  </si>
  <si>
    <t>47.22</t>
  </si>
  <si>
    <t>Commercio al dettaglio di carne e di prodotti a base di carne</t>
  </si>
  <si>
    <t>47.22.0</t>
  </si>
  <si>
    <t>47.22.00</t>
  </si>
  <si>
    <t>47.23</t>
  </si>
  <si>
    <t>Commercio al dettaglio di pesce, crostacei e molluschi</t>
  </si>
  <si>
    <t>47.23.0</t>
  </si>
  <si>
    <t>47.23.00</t>
  </si>
  <si>
    <t>47.24</t>
  </si>
  <si>
    <t>Commercio al dettaglio di pane, pasticceria e dolciumi</t>
  </si>
  <si>
    <t>47.24.1</t>
  </si>
  <si>
    <t>Commercio al dettaglio di pane</t>
  </si>
  <si>
    <t>47.24.10</t>
  </si>
  <si>
    <t>47.24.2</t>
  </si>
  <si>
    <t>Commercio al dettaglio di pasticceria e dolciumi</t>
  </si>
  <si>
    <t>47.24.20</t>
  </si>
  <si>
    <t>47.25</t>
  </si>
  <si>
    <t>Commercio al dettaglio di bevande</t>
  </si>
  <si>
    <t>47.25.0</t>
  </si>
  <si>
    <t>47.25.00</t>
  </si>
  <si>
    <t>47.26</t>
  </si>
  <si>
    <t>Commercio al dettaglio di prodotti del tabacco</t>
  </si>
  <si>
    <t>47.26.0</t>
  </si>
  <si>
    <t>47.26.01</t>
  </si>
  <si>
    <t>Commercio al dettaglio di tabacco in qualsiasi forma</t>
  </si>
  <si>
    <t>47.26.02</t>
  </si>
  <si>
    <t>Commercio al dettaglio di sigarette elettroniche e di liquidi per inalazione per sigarette elettroniche</t>
  </si>
  <si>
    <t>47.26.09</t>
  </si>
  <si>
    <t>Commercio al dettaglio di altri accessori per fumatori</t>
  </si>
  <si>
    <t>47.27</t>
  </si>
  <si>
    <t>Commercio al dettaglio di altri prodotti alimentari</t>
  </si>
  <si>
    <t>47.27.1</t>
  </si>
  <si>
    <t>Commercio al dettaglio di latte e prodotti lattiero-caseari</t>
  </si>
  <si>
    <t>47.27.10</t>
  </si>
  <si>
    <t>47.27.2</t>
  </si>
  <si>
    <t>Commercio al dettaglio di caffè</t>
  </si>
  <si>
    <t>47.27.20</t>
  </si>
  <si>
    <t>47.27.3</t>
  </si>
  <si>
    <t>Commercio al dettaglio di integratori alimentari e prodotti dietetici</t>
  </si>
  <si>
    <t>47.27.30</t>
  </si>
  <si>
    <t>47.27.9</t>
  </si>
  <si>
    <t>Commercio al dettaglio di altri prodotti alimentari n.c.a.</t>
  </si>
  <si>
    <t>47.27.90</t>
  </si>
  <si>
    <t>47.3</t>
  </si>
  <si>
    <t>Commercio al dettaglio di carburanti per autotrazione</t>
  </si>
  <si>
    <t>47.30</t>
  </si>
  <si>
    <t>47.30.0</t>
  </si>
  <si>
    <t>47.30.00</t>
  </si>
  <si>
    <t>47.4</t>
  </si>
  <si>
    <t>Commercio al dettaglio di apparecchiature informatiche e di comunicazione</t>
  </si>
  <si>
    <t>47.40</t>
  </si>
  <si>
    <t>47.40.1</t>
  </si>
  <si>
    <t>Commercio al dettaglio di computer, unità periferiche e software</t>
  </si>
  <si>
    <t>47.40.10</t>
  </si>
  <si>
    <t>47.40.2</t>
  </si>
  <si>
    <t>Commercio al dettaglio di apparecchiature per telecomunicazioni</t>
  </si>
  <si>
    <t>47.40.20</t>
  </si>
  <si>
    <t>47.40.3</t>
  </si>
  <si>
    <t>Commercio al dettaglio di apparecchiature radiotelevisive</t>
  </si>
  <si>
    <t>47.40.30</t>
  </si>
  <si>
    <t>47.5</t>
  </si>
  <si>
    <t>Commercio al dettaglio di altre attrezzature per uso domestico</t>
  </si>
  <si>
    <t>47.51</t>
  </si>
  <si>
    <t>Commercio al dettaglio di prodotti tessili</t>
  </si>
  <si>
    <t>47.51.1</t>
  </si>
  <si>
    <t>Commercio al dettaglio di tessuti per abbigliamento e arredamento</t>
  </si>
  <si>
    <t>47.51.10</t>
  </si>
  <si>
    <t>47.51.2</t>
  </si>
  <si>
    <t>Commercio al dettaglio di filati per maglieria e merceria</t>
  </si>
  <si>
    <t>47.51.20</t>
  </si>
  <si>
    <t>47.52</t>
  </si>
  <si>
    <t>Commercio al dettaglio di ferramenta, materiali da costruzione, vernici e vetro</t>
  </si>
  <si>
    <t>47.52.1</t>
  </si>
  <si>
    <t>Commercio al dettaglio di ferramenta, vernici, vetro e materiale elettrico e termoidraulico</t>
  </si>
  <si>
    <t>47.52.10</t>
  </si>
  <si>
    <t>47.52.2</t>
  </si>
  <si>
    <t>Commercio al dettaglio di articoli igienico-sanitari e per riscaldamento</t>
  </si>
  <si>
    <t>47.52.20</t>
  </si>
  <si>
    <t>47.52.3</t>
  </si>
  <si>
    <t>Commercio al dettaglio di altri materiali da costruzione, mattoni e piastrelle</t>
  </si>
  <si>
    <t>47.52.31</t>
  </si>
  <si>
    <t>Commercio al dettaglio di porte e finestre</t>
  </si>
  <si>
    <t>47.52.32</t>
  </si>
  <si>
    <t>Commercio al dettaglio di altri materiali da costruzione, mattoni e piastrelle n.c.a.</t>
  </si>
  <si>
    <t>47.52.4</t>
  </si>
  <si>
    <t>Commercio al dettaglio di attrezzature per il giardinaggio e la paesaggistica</t>
  </si>
  <si>
    <t>47.52.40</t>
  </si>
  <si>
    <t>47.53</t>
  </si>
  <si>
    <t>Commercio al dettaglio di tappeti, moquette, rivestimenti per pareti e pavimenti</t>
  </si>
  <si>
    <t>47.53.1</t>
  </si>
  <si>
    <t>Commercio al dettaglio di tappeti e tende</t>
  </si>
  <si>
    <t>47.53.11</t>
  </si>
  <si>
    <t>Commercio al dettaglio di tappeti e moquette</t>
  </si>
  <si>
    <t>47.53.12</t>
  </si>
  <si>
    <t>Commercio al dettaglio di tende</t>
  </si>
  <si>
    <t>47.53.2</t>
  </si>
  <si>
    <t>Commercio al dettaglio di rivestimenti per pareti e pavimenti</t>
  </si>
  <si>
    <t>47.53.20</t>
  </si>
  <si>
    <t>47.54</t>
  </si>
  <si>
    <t>Commercio al dettaglio di elettrodomestici</t>
  </si>
  <si>
    <t>47.54.0</t>
  </si>
  <si>
    <t>47.54.00</t>
  </si>
  <si>
    <t>47.55</t>
  </si>
  <si>
    <t>Commercio al dettaglio di mobili, di articoli per l'illuminazione, articoli per la tavola e altri articoli per la casa</t>
  </si>
  <si>
    <t>47.55.1</t>
  </si>
  <si>
    <t>Commercio al dettaglio di mobili per la casa</t>
  </si>
  <si>
    <t>47.55.10</t>
  </si>
  <si>
    <t>47.55.2</t>
  </si>
  <si>
    <t>Commercio al dettaglio di altri mobili</t>
  </si>
  <si>
    <t>47.55.20</t>
  </si>
  <si>
    <t>47.55.3</t>
  </si>
  <si>
    <t>Commercio al dettaglio di articoli per l'illuminazione</t>
  </si>
  <si>
    <t>47.55.30</t>
  </si>
  <si>
    <t>47.55.4</t>
  </si>
  <si>
    <t>Commercio al dettaglio di articoli per la tavola e la cucina</t>
  </si>
  <si>
    <t>47.55.40</t>
  </si>
  <si>
    <t>47.55.9</t>
  </si>
  <si>
    <t>Commercio al dettaglio di attrezzature per bambini e altri articoli per la casa</t>
  </si>
  <si>
    <t>47.55.90</t>
  </si>
  <si>
    <t>47.6</t>
  </si>
  <si>
    <t>Commercio al dettaglio di articoli culturali e ricreativi</t>
  </si>
  <si>
    <t>47.61</t>
  </si>
  <si>
    <t>Commercio al dettaglio di libri</t>
  </si>
  <si>
    <t>47.61.0</t>
  </si>
  <si>
    <t>47.61.00</t>
  </si>
  <si>
    <t>47.62</t>
  </si>
  <si>
    <t>Commercio al dettaglio di giornali, altre pubblicazioni periodiche e articoli di cancelleria</t>
  </si>
  <si>
    <t>47.62.1</t>
  </si>
  <si>
    <t>Commercio al dettaglio di giornali e altre pubblicazioni periodiche</t>
  </si>
  <si>
    <t>47.62.10</t>
  </si>
  <si>
    <t>47.62.2</t>
  </si>
  <si>
    <t>Commercio al dettaglio di articoli di cancelleria</t>
  </si>
  <si>
    <t>47.62.20</t>
  </si>
  <si>
    <t>47.63</t>
  </si>
  <si>
    <t>Commercio al dettaglio di attrezzature sportive</t>
  </si>
  <si>
    <t>47.63.1</t>
  </si>
  <si>
    <t>Commercio al dettaglio di imbarcazioni</t>
  </si>
  <si>
    <t>47.63.10</t>
  </si>
  <si>
    <t>47.63.2</t>
  </si>
  <si>
    <t>Commercio al dettaglio di biciclette e altre attrezzature sportive</t>
  </si>
  <si>
    <t>47.63.21</t>
  </si>
  <si>
    <t>Commercio al dettaglio di biciclette</t>
  </si>
  <si>
    <t>47.63.29</t>
  </si>
  <si>
    <t>Commercio al dettaglio di altre attrezzature sportive</t>
  </si>
  <si>
    <t>47.64</t>
  </si>
  <si>
    <t>Commercio al dettaglio di giochi e giocattoli</t>
  </si>
  <si>
    <t>47.64.0</t>
  </si>
  <si>
    <t>47.64.00</t>
  </si>
  <si>
    <t>47.69</t>
  </si>
  <si>
    <t>Commercio al dettaglio di articoli culturali e ricreativi n.c.a.</t>
  </si>
  <si>
    <t>47.69.1</t>
  </si>
  <si>
    <t>Commercio al dettaglio di supporti registrati e strumenti musicali</t>
  </si>
  <si>
    <t>47.69.11</t>
  </si>
  <si>
    <t>Commercio al dettaglio di supporti registrati</t>
  </si>
  <si>
    <t>47.69.12</t>
  </si>
  <si>
    <t>Commercio al dettaglio di strumenti musicali</t>
  </si>
  <si>
    <t>47.69.2</t>
  </si>
  <si>
    <t>Commercio al dettaglio di articoli di filatelia, numismatica e da collezionismo</t>
  </si>
  <si>
    <t>47.69.20</t>
  </si>
  <si>
    <t>47.69.3</t>
  </si>
  <si>
    <t>Commercio al dettaglio di articoli per disegno, pittura e scultura</t>
  </si>
  <si>
    <t>47.69.30</t>
  </si>
  <si>
    <t>47.69.9</t>
  </si>
  <si>
    <t>Commercio al dettaglio di altri articoli culturali e ricreativi n.c.a.</t>
  </si>
  <si>
    <t>47.69.91</t>
  </si>
  <si>
    <t>Commercio al dettaglio di opere d'arte</t>
  </si>
  <si>
    <t>47.69.99</t>
  </si>
  <si>
    <t>Commercio al dettaglio di altri articoli vari culturali e ricreativi n.c.a.</t>
  </si>
  <si>
    <t>47.7</t>
  </si>
  <si>
    <t>Commercio al dettaglio di altri prodotti, esclusi autoveicoli e motocicli</t>
  </si>
  <si>
    <t>47.71</t>
  </si>
  <si>
    <t>Commercio al dettaglio di articoli di abbigliamento</t>
  </si>
  <si>
    <t>47.71.1</t>
  </si>
  <si>
    <t>Commercio al dettaglio di articoli di abbigliamento per adulti</t>
  </si>
  <si>
    <t>47.71.10</t>
  </si>
  <si>
    <t>47.71.2</t>
  </si>
  <si>
    <t>Commercio al dettaglio di articoli di abbigliamento per neonati e bambini</t>
  </si>
  <si>
    <t>47.71.20</t>
  </si>
  <si>
    <t>47.71.3</t>
  </si>
  <si>
    <t>Commercio al dettaglio di articoli di biancheria intima</t>
  </si>
  <si>
    <t>47.71.30</t>
  </si>
  <si>
    <t>47.71.4</t>
  </si>
  <si>
    <t>Commercio al dettaglio di articoli di abbigliamento in pelle e pelliccia</t>
  </si>
  <si>
    <t>47.71.40</t>
  </si>
  <si>
    <t>47.71.5</t>
  </si>
  <si>
    <t>Commercio al dettaglio di accessori per l'abbigliamento</t>
  </si>
  <si>
    <t>47.71.50</t>
  </si>
  <si>
    <t>47.72</t>
  </si>
  <si>
    <t>Commercio al dettaglio di calzature e articoli in pelle</t>
  </si>
  <si>
    <t>47.72.1</t>
  </si>
  <si>
    <t>Commercio al dettaglio di calzature e accessori per calzature</t>
  </si>
  <si>
    <t>47.72.11</t>
  </si>
  <si>
    <t>Commercio al dettaglio di calzature e accessori per calzature per adulti</t>
  </si>
  <si>
    <t>47.72.12</t>
  </si>
  <si>
    <t>Commercio al dettaglio di calzature e accessori per calzature per neonati e bambini</t>
  </si>
  <si>
    <t>47.72.2</t>
  </si>
  <si>
    <t>Commercio al dettaglio di articoli in pelle e articoli da viaggio</t>
  </si>
  <si>
    <t>47.72.20</t>
  </si>
  <si>
    <t>47.73</t>
  </si>
  <si>
    <t>Commercio al dettaglio di prodotti farmaceutici</t>
  </si>
  <si>
    <t>47.73.1</t>
  </si>
  <si>
    <t>Commercio al dettaglio di medicinali soggetti a prescrizione medica</t>
  </si>
  <si>
    <t>47.73.10</t>
  </si>
  <si>
    <t>47.73.2</t>
  </si>
  <si>
    <t>Commercio al dettaglio di rimedi erboristici</t>
  </si>
  <si>
    <t>47.73.20</t>
  </si>
  <si>
    <t>47.73.9</t>
  </si>
  <si>
    <t>Commercio al dettaglio di altri prodotti farmaceutici</t>
  </si>
  <si>
    <t>47.73.90</t>
  </si>
  <si>
    <t>47.74</t>
  </si>
  <si>
    <t>Commercio al dettaglio di articoli medicali e ortopedici</t>
  </si>
  <si>
    <t>47.74.0</t>
  </si>
  <si>
    <t>47.74.01</t>
  </si>
  <si>
    <t>Commercio al dettaglio di occhiali e lenti</t>
  </si>
  <si>
    <t>47.74.09</t>
  </si>
  <si>
    <t>Commercio al dettaglio di altri articoli medicali e ortopedici</t>
  </si>
  <si>
    <t>47.75</t>
  </si>
  <si>
    <t>Commercio al dettaglio di cosmetici e di articoli di profumeria</t>
  </si>
  <si>
    <t>47.75.0</t>
  </si>
  <si>
    <t>47.75.00</t>
  </si>
  <si>
    <t>47.76</t>
  </si>
  <si>
    <t>Commercio al dettaglio di fiori, piante, fertilizzanti, animali da compagnia e alimenti per animali da compagnia</t>
  </si>
  <si>
    <t>47.76.1</t>
  </si>
  <si>
    <t>Commercio al dettaglio di fiori, piante e fertilizzanti</t>
  </si>
  <si>
    <t>47.76.10</t>
  </si>
  <si>
    <t>47.76.2</t>
  </si>
  <si>
    <t>Commercio al dettaglio di animali da compagnia e alimenti per animali da compagnia</t>
  </si>
  <si>
    <t>47.76.20</t>
  </si>
  <si>
    <t>47.77</t>
  </si>
  <si>
    <t>Commercio al dettaglio di orologi e articoli di gioielleria</t>
  </si>
  <si>
    <t>47.77.0</t>
  </si>
  <si>
    <t>47.77.00</t>
  </si>
  <si>
    <t>47.78</t>
  </si>
  <si>
    <t>Commercio al dettaglio di altri prodotti non di seconda mano</t>
  </si>
  <si>
    <t>47.78.1</t>
  </si>
  <si>
    <t>Commercio al dettaglio di articoli per fotografia e ottica</t>
  </si>
  <si>
    <t>47.78.10</t>
  </si>
  <si>
    <t>47.78.2</t>
  </si>
  <si>
    <t>Commercio al dettaglio di souvenir, articoli di artigianato, articoli religiosi, bigiotteria e bomboniere</t>
  </si>
  <si>
    <t>47.78.21</t>
  </si>
  <si>
    <t>Commercio al dettaglio di souvenir</t>
  </si>
  <si>
    <t>47.78.22</t>
  </si>
  <si>
    <t>Commercio al dettaglio di articoli di artigianato</t>
  </si>
  <si>
    <t>47.78.23</t>
  </si>
  <si>
    <t>Commercio al dettaglio di articoli religiosi</t>
  </si>
  <si>
    <t>47.78.24</t>
  </si>
  <si>
    <t>Commercio al dettaglio di bigiotteria</t>
  </si>
  <si>
    <t>47.78.25</t>
  </si>
  <si>
    <t>Commercio al dettaglio di bomboniere</t>
  </si>
  <si>
    <t>47.78.3</t>
  </si>
  <si>
    <t>Commercio al dettaglio di combustibile per uso domestico, bombole di gas, carbone e legna da ardere</t>
  </si>
  <si>
    <t>47.78.30</t>
  </si>
  <si>
    <t>47.78.4</t>
  </si>
  <si>
    <t>Commercio al dettaglio di prodotti per la pulizia</t>
  </si>
  <si>
    <t>47.78.40</t>
  </si>
  <si>
    <t>47.78.9</t>
  </si>
  <si>
    <t>Commercio al dettaglio di altri prodotti non di seconda mano n.c.a.</t>
  </si>
  <si>
    <t>47.78.91</t>
  </si>
  <si>
    <t>Commercio al dettaglio di articoli per imballaggio</t>
  </si>
  <si>
    <t>47.78.92</t>
  </si>
  <si>
    <t>Commercio al dettaglio di articoli funerari e cimiteriali</t>
  </si>
  <si>
    <t>47.78.93</t>
  </si>
  <si>
    <t>Commercio al dettaglio di articoli per adulti</t>
  </si>
  <si>
    <t>47.78.99</t>
  </si>
  <si>
    <t>Commercio al dettaglio di altri prodotti vari non di seconda mano n.c.a.</t>
  </si>
  <si>
    <t>47.79</t>
  </si>
  <si>
    <t>Commercio al dettaglio di articoli di seconda mano</t>
  </si>
  <si>
    <t>47.79.1</t>
  </si>
  <si>
    <t>Commercio al dettaglio di libri di seconda mano</t>
  </si>
  <si>
    <t>47.79.10</t>
  </si>
  <si>
    <t>47.79.2</t>
  </si>
  <si>
    <t>Commercio al dettaglio di oggetti di antiquariato e mobili di seconda mano</t>
  </si>
  <si>
    <t>47.79.20</t>
  </si>
  <si>
    <t>47.79.3</t>
  </si>
  <si>
    <t>Commercio al dettaglio di articoli di abbigliamento e altri articoli di seconda mano</t>
  </si>
  <si>
    <t>47.79.31</t>
  </si>
  <si>
    <t>Commercio al dettaglio di articoli di abbigliamento di seconda mano</t>
  </si>
  <si>
    <t>47.79.32</t>
  </si>
  <si>
    <t>Commercio al dettaglio di orologi e articoli di gioielleria di seconda mano</t>
  </si>
  <si>
    <t>47.79.39</t>
  </si>
  <si>
    <t>Commercio al dettaglio di altri articoli di seconda mano n.c.a.</t>
  </si>
  <si>
    <t>47.8</t>
  </si>
  <si>
    <t>Commercio al dettaglio di autoveicoli, motocicli e relative parti e accessori</t>
  </si>
  <si>
    <t>47.81</t>
  </si>
  <si>
    <t>Commercio al dettaglio di autoveicoli</t>
  </si>
  <si>
    <t>47.81.1</t>
  </si>
  <si>
    <t>Commercio al dettaglio di automobili e autoveicoli leggeri</t>
  </si>
  <si>
    <t>47.81.10</t>
  </si>
  <si>
    <t>47.81.2</t>
  </si>
  <si>
    <t>Commercio al dettaglio di altri autoveicoli</t>
  </si>
  <si>
    <t>47.81.20</t>
  </si>
  <si>
    <t>47.82</t>
  </si>
  <si>
    <t>Commercio al dettaglio di parti e accessori di autoveicoli</t>
  </si>
  <si>
    <t>47.82.0</t>
  </si>
  <si>
    <t>47.82.00</t>
  </si>
  <si>
    <t>47.83</t>
  </si>
  <si>
    <t>Commercio al dettaglio di motocicli, parti e accessori di motocicli</t>
  </si>
  <si>
    <t>47.83.1</t>
  </si>
  <si>
    <t>Commercio al dettaglio di motocicli</t>
  </si>
  <si>
    <t>47.83.10</t>
  </si>
  <si>
    <t>47.83.2</t>
  </si>
  <si>
    <t>Commercio al dettaglio di parti e accessori di motocicli</t>
  </si>
  <si>
    <t>47.83.20</t>
  </si>
  <si>
    <t>47.9</t>
  </si>
  <si>
    <t>Attività di servizi di intermediazione per il commercio al dettaglio</t>
  </si>
  <si>
    <t>47.91</t>
  </si>
  <si>
    <t>Attività di servizi di intermediazione per il commercio al dettaglio non specializzato</t>
  </si>
  <si>
    <t>47.91.1</t>
  </si>
  <si>
    <t>Attività di servizi di intermediazione per il commercio al dettaglio non specializzato di articoli di seconda mano</t>
  </si>
  <si>
    <t>47.91.10</t>
  </si>
  <si>
    <t>47.91.2</t>
  </si>
  <si>
    <t>Attività di servizi di intermediazione per il commercio al dettaglio non specializzato di prodotti nuovi</t>
  </si>
  <si>
    <t>47.91.20</t>
  </si>
  <si>
    <t>47.92</t>
  </si>
  <si>
    <t>Attività di servizi di intermediazione per il commercio al dettaglio specializzato</t>
  </si>
  <si>
    <t>47.92.1</t>
  </si>
  <si>
    <t>Attività di servizi di intermediazione per il commercio al dettaglio specializzato di prodotti alimentari e bevande</t>
  </si>
  <si>
    <t>47.92.10</t>
  </si>
  <si>
    <t>47.92.2</t>
  </si>
  <si>
    <t>Attività di servizi di intermediazione per il commercio al dettaglio specializzato di articoli di seconda mano</t>
  </si>
  <si>
    <t>47.92.21</t>
  </si>
  <si>
    <t>Attività di servizi di intermediazione per il commercio al dettaglio specializzato di autoveicoli e motocicli di seconda mano</t>
  </si>
  <si>
    <t>47.92.22</t>
  </si>
  <si>
    <t>Attività di servizi di intermediazione per il commercio al dettaglio specializzato di parti e accessori di autoveicoli e motocicli di seconda mano</t>
  </si>
  <si>
    <t>47.92.29</t>
  </si>
  <si>
    <t>Attività di servizi di intermediazione per il commercio al dettaglio specializzato di altri articoli di seconda mano</t>
  </si>
  <si>
    <t>47.92.3</t>
  </si>
  <si>
    <t>Attività di servizi di intermediazione per il commercio al dettaglio specializzato di prodotti nuovi</t>
  </si>
  <si>
    <t>47.92.31</t>
  </si>
  <si>
    <t>Attività di servizi di intermediazione per il commercio al dettaglio specializzato di autoveicoli, esclusi articoli di seconda mano</t>
  </si>
  <si>
    <t>47.92.32</t>
  </si>
  <si>
    <t>Attività di servizi di intermediazione per il commercio al dettaglio specializzato di parti e accessori di autoveicoli, esclusi articoli di seconda mano</t>
  </si>
  <si>
    <t>47.92.33</t>
  </si>
  <si>
    <t>Attività di servizi di intermediazione per il commercio al dettaglio specializzato di motocicli, parti e accessori di motocicli, esclusi articoli di seconda mano</t>
  </si>
  <si>
    <t>47.92.34</t>
  </si>
  <si>
    <t>Attività di servizi di intermediazione per il commercio al dettaglio specializzato di elettrodomestici e altri articoli per la casa, esclusi articoli di seconda mano</t>
  </si>
  <si>
    <t>47.92.35</t>
  </si>
  <si>
    <t>Attività di servizi di intermediazione per il commercio al dettaglio specializzato di prodotti tessili, articoli di abbigliamento e calzature, esclusi articoli di seconda mano</t>
  </si>
  <si>
    <t>47.92.36</t>
  </si>
  <si>
    <t>Attività di servizi di intermediazione per il commercio al dettaglio specializzato di cosmetici e di articoli di profumeria, esclusi articoli di seconda mano</t>
  </si>
  <si>
    <t>47.92.39</t>
  </si>
  <si>
    <t>Attività di servizi di intermediazione per il commercio al dettaglio specializzato di prodotti nuovi n.c.a.</t>
  </si>
  <si>
    <t>49</t>
  </si>
  <si>
    <t>49.1</t>
  </si>
  <si>
    <t>Trasporto ferroviario di passeggeri</t>
  </si>
  <si>
    <t>49.11</t>
  </si>
  <si>
    <t>Trasporto di passeggeri su ferrovia pesante</t>
  </si>
  <si>
    <t>49.11.0</t>
  </si>
  <si>
    <t>49.11.00</t>
  </si>
  <si>
    <t>49.12</t>
  </si>
  <si>
    <t>Altri trasporti ferroviari di passeggeri</t>
  </si>
  <si>
    <t>49.12.0</t>
  </si>
  <si>
    <t>49.12.00</t>
  </si>
  <si>
    <t>49.2</t>
  </si>
  <si>
    <t>Trasporto ferroviario di merci</t>
  </si>
  <si>
    <t>49.20</t>
  </si>
  <si>
    <t>49.20.0</t>
  </si>
  <si>
    <t>49.20.00</t>
  </si>
  <si>
    <t>49.3</t>
  </si>
  <si>
    <t>Altri trasporti terrestri di passeggeri</t>
  </si>
  <si>
    <t>49.31</t>
  </si>
  <si>
    <t>Trasporto di linea di passeggeri su strada</t>
  </si>
  <si>
    <t>49.31.0</t>
  </si>
  <si>
    <t>49.31.01</t>
  </si>
  <si>
    <t>Trasporto di linea di passeggeri su strada specializzato per visite turistiche</t>
  </si>
  <si>
    <t>49.31.02</t>
  </si>
  <si>
    <t>Altri trasporti di linea di passeggeri su strada</t>
  </si>
  <si>
    <t>49.32</t>
  </si>
  <si>
    <t>Trasporto non di linea di passeggeri su strada</t>
  </si>
  <si>
    <t>49.32.0</t>
  </si>
  <si>
    <t>49.32.01</t>
  </si>
  <si>
    <t>Trasporto non di linea di passeggeri su strada specializzato per visite turistiche</t>
  </si>
  <si>
    <t>49.32.02</t>
  </si>
  <si>
    <t>Altri trasporti non di linea di passeggeri su strada</t>
  </si>
  <si>
    <t>49.33</t>
  </si>
  <si>
    <t>Trasporto di passeggeri a richiesta su veicoli con conducente</t>
  </si>
  <si>
    <t>49.33.1</t>
  </si>
  <si>
    <t>Trasporto su taxi</t>
  </si>
  <si>
    <t>49.33.10</t>
  </si>
  <si>
    <t>49.33.2</t>
  </si>
  <si>
    <t>Trasporto su veicoli a noleggio con conducente</t>
  </si>
  <si>
    <t>49.33.20</t>
  </si>
  <si>
    <t>49.34</t>
  </si>
  <si>
    <t>Trasporto di passeggeri mediante funivie e sciovie</t>
  </si>
  <si>
    <t>49.34.0</t>
  </si>
  <si>
    <t>49.34.00</t>
  </si>
  <si>
    <t>49.39</t>
  </si>
  <si>
    <t>Altri trasporti terrestri di passeggeri n.c.a.</t>
  </si>
  <si>
    <t>49.39.0</t>
  </si>
  <si>
    <t>49.39.00</t>
  </si>
  <si>
    <t>49.4</t>
  </si>
  <si>
    <t>Trasporto di merci su strada e servizi di trasloco</t>
  </si>
  <si>
    <t>49.41</t>
  </si>
  <si>
    <t>Trasporto di merci su strada</t>
  </si>
  <si>
    <t>49.41.0</t>
  </si>
  <si>
    <t>49.41.00</t>
  </si>
  <si>
    <t>49.42</t>
  </si>
  <si>
    <t>Servizi di trasloco</t>
  </si>
  <si>
    <t>49.42.0</t>
  </si>
  <si>
    <t>49.42.00</t>
  </si>
  <si>
    <t>49.5</t>
  </si>
  <si>
    <t>Trasporto mediante condotte</t>
  </si>
  <si>
    <t>49.50</t>
  </si>
  <si>
    <t>49.50.1</t>
  </si>
  <si>
    <t>Trasporto mediante condotte di gas</t>
  </si>
  <si>
    <t>49.50.10</t>
  </si>
  <si>
    <t>49.50.2</t>
  </si>
  <si>
    <t>Trasporto mediante condotte di liquidi</t>
  </si>
  <si>
    <t>49.50.20</t>
  </si>
  <si>
    <t>50</t>
  </si>
  <si>
    <t>50.1</t>
  </si>
  <si>
    <t>Trasporto marittimo e costiero di passeggeri</t>
  </si>
  <si>
    <t>50.10</t>
  </si>
  <si>
    <t>50.10.0</t>
  </si>
  <si>
    <t>50.10.00</t>
  </si>
  <si>
    <t>50.2</t>
  </si>
  <si>
    <t>Trasporto marittimo e costiero di merci</t>
  </si>
  <si>
    <t>50.20</t>
  </si>
  <si>
    <t>50.20.0</t>
  </si>
  <si>
    <t>50.20.00</t>
  </si>
  <si>
    <t>50.3</t>
  </si>
  <si>
    <t>Trasporto per vie d'acqua interne di passeggeri</t>
  </si>
  <si>
    <t>50.30</t>
  </si>
  <si>
    <t>50.30.0</t>
  </si>
  <si>
    <t>50.30.00</t>
  </si>
  <si>
    <t>50.4</t>
  </si>
  <si>
    <t>Trasporto per vie d'acqua interne di merci</t>
  </si>
  <si>
    <t>50.40</t>
  </si>
  <si>
    <t>50.40.0</t>
  </si>
  <si>
    <t>50.40.00</t>
  </si>
  <si>
    <t>51</t>
  </si>
  <si>
    <t>51.1</t>
  </si>
  <si>
    <t>Trasporto aereo di passeggeri</t>
  </si>
  <si>
    <t>51.10</t>
  </si>
  <si>
    <t>51.10.1</t>
  </si>
  <si>
    <t>Trasporto aereo di linea di passeggeri</t>
  </si>
  <si>
    <t>51.10.10</t>
  </si>
  <si>
    <t>51.10.2</t>
  </si>
  <si>
    <t>Trasporto aereo non di linea di passeggeri</t>
  </si>
  <si>
    <t>51.10.20</t>
  </si>
  <si>
    <t>51.2</t>
  </si>
  <si>
    <t>Trasporto aereo di merci e trasporto spaziale</t>
  </si>
  <si>
    <t>51.21</t>
  </si>
  <si>
    <t>Trasporto aereo di merci</t>
  </si>
  <si>
    <t>51.21.0</t>
  </si>
  <si>
    <t>51.21.00</t>
  </si>
  <si>
    <t>51.22</t>
  </si>
  <si>
    <t>Trasporto spaziale</t>
  </si>
  <si>
    <t>51.22.0</t>
  </si>
  <si>
    <t>51.22.00</t>
  </si>
  <si>
    <t>52</t>
  </si>
  <si>
    <t>52.1</t>
  </si>
  <si>
    <t>Magazzinaggio e deposito</t>
  </si>
  <si>
    <t>52.10</t>
  </si>
  <si>
    <t>52.10.1</t>
  </si>
  <si>
    <t>Magazzinaggio e deposito non refrigerato</t>
  </si>
  <si>
    <t>52.10.10</t>
  </si>
  <si>
    <t>52.10.2</t>
  </si>
  <si>
    <t>Magazzinaggio e deposito refrigerato</t>
  </si>
  <si>
    <t>52.10.20</t>
  </si>
  <si>
    <t>52.2</t>
  </si>
  <si>
    <t>Attività di supporto ai trasporti</t>
  </si>
  <si>
    <t>52.21</t>
  </si>
  <si>
    <t>Servizi di supporto al trasporto terrestre</t>
  </si>
  <si>
    <t>52.21.1</t>
  </si>
  <si>
    <t>Gestione di infrastrutture ferroviarie</t>
  </si>
  <si>
    <t>52.21.10</t>
  </si>
  <si>
    <t>52.21.2</t>
  </si>
  <si>
    <t>Gestione e manutenzione di strade</t>
  </si>
  <si>
    <t>52.21.20</t>
  </si>
  <si>
    <t>52.21.3</t>
  </si>
  <si>
    <t>Gestione di stazioni per autobus</t>
  </si>
  <si>
    <t>52.21.30</t>
  </si>
  <si>
    <t>52.21.4</t>
  </si>
  <si>
    <t>Gestione di centri di movimentazione merci</t>
  </si>
  <si>
    <t>52.21.40</t>
  </si>
  <si>
    <t>52.21.5</t>
  </si>
  <si>
    <t>Gestione di parcheggi e autorimesse</t>
  </si>
  <si>
    <t>52.21.50</t>
  </si>
  <si>
    <t>52.21.6</t>
  </si>
  <si>
    <t>Attività di traino e soccorso stradale</t>
  </si>
  <si>
    <t>52.21.60</t>
  </si>
  <si>
    <t>52.21.9</t>
  </si>
  <si>
    <t>Altri servizi di supporto al trasporto terrestre</t>
  </si>
  <si>
    <t>52.21.90</t>
  </si>
  <si>
    <t>52.22</t>
  </si>
  <si>
    <t>Servizi di supporto al trasporto marittimo e per vie d'acqua interne</t>
  </si>
  <si>
    <t>52.22.0</t>
  </si>
  <si>
    <t>52.22.01</t>
  </si>
  <si>
    <t>Liquefazione e rigassificazione di gas a scopo di trasporto marittimo e per vie d'acqua interne</t>
  </si>
  <si>
    <t>52.22.09</t>
  </si>
  <si>
    <t>Altri servizi di supporto al trasporto marittimo e per vie d'acqua interne</t>
  </si>
  <si>
    <t>52.23</t>
  </si>
  <si>
    <t>Servizi di supporto al trasporto aereo</t>
  </si>
  <si>
    <t>52.23.0</t>
  </si>
  <si>
    <t>52.23.00</t>
  </si>
  <si>
    <t>52.24</t>
  </si>
  <si>
    <t>Movimentazione merci</t>
  </si>
  <si>
    <t>52.24.1</t>
  </si>
  <si>
    <t>Movimentazione merci relativa a trasporti aerei</t>
  </si>
  <si>
    <t>52.24.10</t>
  </si>
  <si>
    <t>52.24.2</t>
  </si>
  <si>
    <t>Movimentazione merci relativa a trasporti marittimi e per vie d'acqua interne</t>
  </si>
  <si>
    <t>52.24.20</t>
  </si>
  <si>
    <t>52.24.3</t>
  </si>
  <si>
    <t>Movimentazione merci relativa a trasporti ferroviari</t>
  </si>
  <si>
    <t>52.24.30</t>
  </si>
  <si>
    <t>52.24.4</t>
  </si>
  <si>
    <t>Movimentazione merci relativa ad altri trasporti terrestri</t>
  </si>
  <si>
    <t>52.24.40</t>
  </si>
  <si>
    <t>52.25</t>
  </si>
  <si>
    <t>Servizi di logistica</t>
  </si>
  <si>
    <t>52.25.0</t>
  </si>
  <si>
    <t>52.25.01</t>
  </si>
  <si>
    <t>Servizi di logistica per opere d'arte</t>
  </si>
  <si>
    <t>52.25.09</t>
  </si>
  <si>
    <t>Altri servizi di logistica</t>
  </si>
  <si>
    <t>52.26</t>
  </si>
  <si>
    <t>Altre attività di supporto ai trasporti</t>
  </si>
  <si>
    <t>52.26.0</t>
  </si>
  <si>
    <t>52.26.01</t>
  </si>
  <si>
    <t>Attività di agenti e agenzie di dogana</t>
  </si>
  <si>
    <t>52.26.02</t>
  </si>
  <si>
    <t>Attività di spedizione merci</t>
  </si>
  <si>
    <t>52.3</t>
  </si>
  <si>
    <t>Attività di servizi di intermediazione per il trasporto</t>
  </si>
  <si>
    <t>52.31</t>
  </si>
  <si>
    <t>Attività di servizi di intermediazione per il trasporto di merci</t>
  </si>
  <si>
    <t>52.31.0</t>
  </si>
  <si>
    <t>52.31.00</t>
  </si>
  <si>
    <t>52.32</t>
  </si>
  <si>
    <t>Attività di servizi di intermediazione per il trasporto di passeggeri</t>
  </si>
  <si>
    <t>52.32.0</t>
  </si>
  <si>
    <t>52.32.00</t>
  </si>
  <si>
    <t>53</t>
  </si>
  <si>
    <t>53.1</t>
  </si>
  <si>
    <t>Attività postali con obbligo di servizio universale</t>
  </si>
  <si>
    <t>53.10</t>
  </si>
  <si>
    <t>53.10.0</t>
  </si>
  <si>
    <t>53.10.00</t>
  </si>
  <si>
    <t>53.2</t>
  </si>
  <si>
    <t>Altre attività postali e di corriere</t>
  </si>
  <si>
    <t>53.20</t>
  </si>
  <si>
    <t>53.20.0</t>
  </si>
  <si>
    <t>53.20.00</t>
  </si>
  <si>
    <t>53.3</t>
  </si>
  <si>
    <t>Attività di servizi di intermediazione per attività postali e di corriere</t>
  </si>
  <si>
    <t>53.30</t>
  </si>
  <si>
    <t>53.30.0</t>
  </si>
  <si>
    <t>53.30.00</t>
  </si>
  <si>
    <t>55</t>
  </si>
  <si>
    <t>55.1</t>
  </si>
  <si>
    <t>Servizi di alloggio di alberghi e simili</t>
  </si>
  <si>
    <t>55.10</t>
  </si>
  <si>
    <t>55.10.0</t>
  </si>
  <si>
    <t>55.10.00</t>
  </si>
  <si>
    <t>55.2</t>
  </si>
  <si>
    <t>Servizi di alloggio per vacanze e altri soggiorni di breve durata</t>
  </si>
  <si>
    <t>55.20</t>
  </si>
  <si>
    <t>55.20.1</t>
  </si>
  <si>
    <t>Ostelli</t>
  </si>
  <si>
    <t>55.20.10</t>
  </si>
  <si>
    <t>55.20.2</t>
  </si>
  <si>
    <t>Rifugi e baite di montagna</t>
  </si>
  <si>
    <t>55.20.20</t>
  </si>
  <si>
    <t>55.20.3</t>
  </si>
  <si>
    <t>Case religiose e sociali di ospitalità</t>
  </si>
  <si>
    <t>55.20.31</t>
  </si>
  <si>
    <t>Case religiose di ospitalità</t>
  </si>
  <si>
    <t>55.20.32</t>
  </si>
  <si>
    <t>Altre case sociali di ospitalità</t>
  </si>
  <si>
    <t>55.20.4</t>
  </si>
  <si>
    <t>Bed and breakfast, servizi di alloggio in camere, case e appartamenti per vacanze</t>
  </si>
  <si>
    <t>55.20.41</t>
  </si>
  <si>
    <t>Bed and breakfast</t>
  </si>
  <si>
    <t>55.20.42</t>
  </si>
  <si>
    <t>Servizi di alloggio in camere, case e appartamenti per vacanze</t>
  </si>
  <si>
    <t>55.20.5</t>
  </si>
  <si>
    <t>Servizi di alloggio in aziende agricole e ittiche</t>
  </si>
  <si>
    <t>55.20.51</t>
  </si>
  <si>
    <t>Servizi di alloggio in aziende agricole</t>
  </si>
  <si>
    <t>55.20.52</t>
  </si>
  <si>
    <t>Servizi di alloggio in aziende ittiche</t>
  </si>
  <si>
    <t>55.3</t>
  </si>
  <si>
    <t>Servizi di aree di campeggio e aree attrezzate per veicoli ricreazionali</t>
  </si>
  <si>
    <t>55.30</t>
  </si>
  <si>
    <t>55.30.0</t>
  </si>
  <si>
    <t>55.30.01</t>
  </si>
  <si>
    <t>Campeggi</t>
  </si>
  <si>
    <t>55.30.02</t>
  </si>
  <si>
    <t>Villaggi turistici e alloggi glamping</t>
  </si>
  <si>
    <t>55.30.03</t>
  </si>
  <si>
    <t>Aree attrezzate per veicoli ricreazionali</t>
  </si>
  <si>
    <t>55.30.04</t>
  </si>
  <si>
    <t>Marina resort</t>
  </si>
  <si>
    <t>55.4</t>
  </si>
  <si>
    <t>Attività di servizi di intermediazione per servizi di alloggio</t>
  </si>
  <si>
    <t>55.40</t>
  </si>
  <si>
    <t>55.40.0</t>
  </si>
  <si>
    <t>55.40.00</t>
  </si>
  <si>
    <t>55.9</t>
  </si>
  <si>
    <t>Altri servizi di alloggio</t>
  </si>
  <si>
    <t>55.90</t>
  </si>
  <si>
    <t>55.90.0</t>
  </si>
  <si>
    <t>55.90.00</t>
  </si>
  <si>
    <t>56</t>
  </si>
  <si>
    <t>56.1</t>
  </si>
  <si>
    <t>Attività di ristoranti e di servizi di ristorazione mobile</t>
  </si>
  <si>
    <t>56.11</t>
  </si>
  <si>
    <t>Attività di ristoranti</t>
  </si>
  <si>
    <t>56.11.1</t>
  </si>
  <si>
    <t>Attività di ristoranti, escluse gelaterie e pasticcerie</t>
  </si>
  <si>
    <t>56.11.11</t>
  </si>
  <si>
    <t xml:space="preserve">Attività di ristoranti con servizio al tavolo, escluse gelaterie e pasticcerie </t>
  </si>
  <si>
    <t>56.11.12</t>
  </si>
  <si>
    <t>Attività di ristoranti senza servizio al tavolo o da asporto, escluse gelaterie e pasticcerie</t>
  </si>
  <si>
    <t>56.11.2</t>
  </si>
  <si>
    <t>Attività di gelaterie e pasticcerie</t>
  </si>
  <si>
    <t>56.11.21</t>
  </si>
  <si>
    <t>Attività di gelaterie con servizio al tavolo</t>
  </si>
  <si>
    <t>56.11.22</t>
  </si>
  <si>
    <t>Attività di gelaterie senza servizio al tavolo o da asporto</t>
  </si>
  <si>
    <t>56.11.23</t>
  </si>
  <si>
    <t>Attività di pasticcerie con servizio al tavolo</t>
  </si>
  <si>
    <t>56.11.24</t>
  </si>
  <si>
    <t>Attività di pasticcerie senza servizio al tavolo o da asporto</t>
  </si>
  <si>
    <t>56.11.9</t>
  </si>
  <si>
    <t>Attività di ristoranti n.c.a.</t>
  </si>
  <si>
    <t>56.11.91</t>
  </si>
  <si>
    <t>Attività di ristoranti connesse alle aziende agricole</t>
  </si>
  <si>
    <t>56.11.92</t>
  </si>
  <si>
    <t>Attività di ristoranti connesse alle aziende ittiche</t>
  </si>
  <si>
    <t>56.11.93</t>
  </si>
  <si>
    <t>Attività di ristoranti a bordo di mezzi di trasporto</t>
  </si>
  <si>
    <t>56.12</t>
  </si>
  <si>
    <t>Attività di servizi di ristorazione mobile</t>
  </si>
  <si>
    <t>56.12.0</t>
  </si>
  <si>
    <t>56.12.01</t>
  </si>
  <si>
    <t>Attività di servizi di ristorazione mobile di ristoranti e altri esercizi di ristorazione simili</t>
  </si>
  <si>
    <t>56.12.02</t>
  </si>
  <si>
    <t>Attività di servizi di ristorazione mobile di gelaterie</t>
  </si>
  <si>
    <t>56.12.03</t>
  </si>
  <si>
    <t>Attività di servizi di ristorazione mobile di pasticcerie</t>
  </si>
  <si>
    <t>56.2</t>
  </si>
  <si>
    <t>Attività di servizi di catering per eventi, catering su base contrattuale e altri servizi di ristorazione</t>
  </si>
  <si>
    <t>56.21</t>
  </si>
  <si>
    <t>Attività di catering per eventi</t>
  </si>
  <si>
    <t>56.21.0</t>
  </si>
  <si>
    <t>56.21.01</t>
  </si>
  <si>
    <t>Attività di catering per eventi presso location dei clienti</t>
  </si>
  <si>
    <t>56.21.02</t>
  </si>
  <si>
    <t>Attività di catering per eventi presso sale per banchetti</t>
  </si>
  <si>
    <t>56.22</t>
  </si>
  <si>
    <t>Attività di servizi di catering su base contrattuale e altri servizi di ristorazione</t>
  </si>
  <si>
    <t>56.22.0</t>
  </si>
  <si>
    <t>56.22.01</t>
  </si>
  <si>
    <t>Attività di servizi di catering su base contrattuale</t>
  </si>
  <si>
    <t>56.22.02</t>
  </si>
  <si>
    <t>Altri servizi di ristorazione</t>
  </si>
  <si>
    <t>56.3</t>
  </si>
  <si>
    <t>Attività di somministrazione di bevande</t>
  </si>
  <si>
    <t>56.30</t>
  </si>
  <si>
    <t>56.30.0</t>
  </si>
  <si>
    <t>56.30.01</t>
  </si>
  <si>
    <t>Attività di somministrazione di bevande in bar e caffetterie</t>
  </si>
  <si>
    <t>56.30.02</t>
  </si>
  <si>
    <t>Attività di somministrazione di bevande in lounge cocktail bar</t>
  </si>
  <si>
    <t>56.30.03</t>
  </si>
  <si>
    <t>Attività di somministrazione mobile di bevande</t>
  </si>
  <si>
    <t>56.30.04</t>
  </si>
  <si>
    <t>Attività di somministrazione di bevande a bordo di mezzi di trasporto</t>
  </si>
  <si>
    <t>56.4</t>
  </si>
  <si>
    <t>Attività di servizi di intermediazione per servizi di ristorazione</t>
  </si>
  <si>
    <t>56.40</t>
  </si>
  <si>
    <t>56.40.0</t>
  </si>
  <si>
    <t>56.40.00</t>
  </si>
  <si>
    <t>58</t>
  </si>
  <si>
    <t>58.1</t>
  </si>
  <si>
    <t>Edizione di libri, quotidiani e altre attività editoriali, esclusa l'edizione di software</t>
  </si>
  <si>
    <t>58.11</t>
  </si>
  <si>
    <t>Edizione di libri</t>
  </si>
  <si>
    <t>58.11.0</t>
  </si>
  <si>
    <t>58.11.00</t>
  </si>
  <si>
    <t>58.12</t>
  </si>
  <si>
    <t>Edizione di quotidiani</t>
  </si>
  <si>
    <t>58.12.0</t>
  </si>
  <si>
    <t>58.12.00</t>
  </si>
  <si>
    <t>58.13</t>
  </si>
  <si>
    <t>Edizione di riviste e periodici</t>
  </si>
  <si>
    <t>58.13.0</t>
  </si>
  <si>
    <t>58.13.00</t>
  </si>
  <si>
    <t>58.19</t>
  </si>
  <si>
    <t>Altre attività editoriali, esclusa l'edizione di software</t>
  </si>
  <si>
    <t>58.19.0</t>
  </si>
  <si>
    <t>58.19.00</t>
  </si>
  <si>
    <t>58.2</t>
  </si>
  <si>
    <t>Edizione di software</t>
  </si>
  <si>
    <t>58.21</t>
  </si>
  <si>
    <t>Edizione di videogiochi</t>
  </si>
  <si>
    <t>58.21.0</t>
  </si>
  <si>
    <t>58.21.00</t>
  </si>
  <si>
    <t>58.29</t>
  </si>
  <si>
    <t>Edizione di altri software</t>
  </si>
  <si>
    <t>58.29.0</t>
  </si>
  <si>
    <t>58.29.00</t>
  </si>
  <si>
    <t>59</t>
  </si>
  <si>
    <t>59.1</t>
  </si>
  <si>
    <t>Attività di produzione, post-produzione e distribuzione cinematografica, di video e programmi televisivi</t>
  </si>
  <si>
    <t>59.11</t>
  </si>
  <si>
    <t>Attività di produzione cinematografica, di video e programmi televisivi</t>
  </si>
  <si>
    <t>59.11.0</t>
  </si>
  <si>
    <t>59.11.00</t>
  </si>
  <si>
    <t>59.12</t>
  </si>
  <si>
    <t>Attività di post-produzione cinematografica, di video e programmi televisivi</t>
  </si>
  <si>
    <t>59.12.0</t>
  </si>
  <si>
    <t>59.12.00</t>
  </si>
  <si>
    <t>59.13</t>
  </si>
  <si>
    <t>Attività di distribuzione cinematografica, di video e programmi televisivi</t>
  </si>
  <si>
    <t>59.13.0</t>
  </si>
  <si>
    <t>59.13.00</t>
  </si>
  <si>
    <t>59.14</t>
  </si>
  <si>
    <t>Attività di proiezione cinematografica</t>
  </si>
  <si>
    <t>59.14.0</t>
  </si>
  <si>
    <t>59.14.00</t>
  </si>
  <si>
    <t>59.2</t>
  </si>
  <si>
    <t>Attività di registrazione sonora e dell'editoria musicale</t>
  </si>
  <si>
    <t>59.20</t>
  </si>
  <si>
    <t>59.20.1</t>
  </si>
  <si>
    <t>Attività di registrazione sonora</t>
  </si>
  <si>
    <t>59.20.10</t>
  </si>
  <si>
    <t>59.20.2</t>
  </si>
  <si>
    <t>Editoria musicale</t>
  </si>
  <si>
    <t>59.20.20</t>
  </si>
  <si>
    <t>60</t>
  </si>
  <si>
    <t>60.1</t>
  </si>
  <si>
    <t>Attività di trasmissione radiofonica e distribuzione di audio</t>
  </si>
  <si>
    <t>60.10</t>
  </si>
  <si>
    <t>60.10.0</t>
  </si>
  <si>
    <t>60.10.00</t>
  </si>
  <si>
    <t>60.2</t>
  </si>
  <si>
    <t>Attività di programmazione e trasmissione televisive e di distribuzione di video</t>
  </si>
  <si>
    <t>60.20</t>
  </si>
  <si>
    <t>60.20.0</t>
  </si>
  <si>
    <t>60.20.00</t>
  </si>
  <si>
    <t>60.3</t>
  </si>
  <si>
    <t>Attività delle agenzie di stampa e altre attività di distribuzione di contenuti</t>
  </si>
  <si>
    <t>60.31</t>
  </si>
  <si>
    <t>Attività delle agenzie di stampa</t>
  </si>
  <si>
    <t>60.31.0</t>
  </si>
  <si>
    <t>60.31.00</t>
  </si>
  <si>
    <t>60.39</t>
  </si>
  <si>
    <t>Altre attività di distribuzione di contenuti</t>
  </si>
  <si>
    <t>60.39.0</t>
  </si>
  <si>
    <t>60.39.00</t>
  </si>
  <si>
    <t>61</t>
  </si>
  <si>
    <t>61.1</t>
  </si>
  <si>
    <t>Attività di telecomunicazioni fisse, mobili e satellitari</t>
  </si>
  <si>
    <t>61.10</t>
  </si>
  <si>
    <t>61.10.0</t>
  </si>
  <si>
    <t>61.10.01</t>
  </si>
  <si>
    <t>Attività di telecomunicazioni fisse</t>
  </si>
  <si>
    <t>61.10.02</t>
  </si>
  <si>
    <t>Attività di telecomunicazioni mobili</t>
  </si>
  <si>
    <t>61.10.03</t>
  </si>
  <si>
    <t>Attività di telecomunicazioni satellitari</t>
  </si>
  <si>
    <t>61.2</t>
  </si>
  <si>
    <t>Attività di rivendita di telecomunicazioni e attività di servizi di intermediazione per telecomunicazioni</t>
  </si>
  <si>
    <t>61.20</t>
  </si>
  <si>
    <t>61.20.0</t>
  </si>
  <si>
    <t>61.20.00</t>
  </si>
  <si>
    <t>61.9</t>
  </si>
  <si>
    <t>Altre attività di telecomunicazioni</t>
  </si>
  <si>
    <t>61.90</t>
  </si>
  <si>
    <t>61.90.1</t>
  </si>
  <si>
    <t>Erogazione di servizi di accesso a Internet</t>
  </si>
  <si>
    <t>61.90.10</t>
  </si>
  <si>
    <t>61.90.2</t>
  </si>
  <si>
    <t>Erogazione di servizi di messaggistica e di notifica</t>
  </si>
  <si>
    <t>61.90.20</t>
  </si>
  <si>
    <t>61.90.9</t>
  </si>
  <si>
    <t>Altre attività di telecomunicazioni n.c.a.</t>
  </si>
  <si>
    <t>61.90.90</t>
  </si>
  <si>
    <t>62</t>
  </si>
  <si>
    <t>62.1</t>
  </si>
  <si>
    <t>Attività di programmazione informatica</t>
  </si>
  <si>
    <t>62.10</t>
  </si>
  <si>
    <t>62.10.0</t>
  </si>
  <si>
    <t>62.10.00</t>
  </si>
  <si>
    <t>62.2</t>
  </si>
  <si>
    <t>Attività di consulenza informatica e di gestione di strutture informatiche</t>
  </si>
  <si>
    <t>62.20</t>
  </si>
  <si>
    <t>62.20.1</t>
  </si>
  <si>
    <t>Attività di consulenza informatica</t>
  </si>
  <si>
    <t>62.20.10</t>
  </si>
  <si>
    <t>62.20.2</t>
  </si>
  <si>
    <t>Attività di gestione di strutture informatiche</t>
  </si>
  <si>
    <t>62.20.20</t>
  </si>
  <si>
    <t>62.9</t>
  </si>
  <si>
    <t>Altre attività dei servizi connessi alle tecnologie dell'informazione e dell'informatica</t>
  </si>
  <si>
    <t>62.90</t>
  </si>
  <si>
    <t>62.90.0</t>
  </si>
  <si>
    <t>62.90.01</t>
  </si>
  <si>
    <t>Configurazione di personal computer</t>
  </si>
  <si>
    <t>62.90.09</t>
  </si>
  <si>
    <t>Altre attività dei servizi connessi alle tecnologie dell'informazione e dell'informatica n.c.a.</t>
  </si>
  <si>
    <t>63</t>
  </si>
  <si>
    <t>63.1</t>
  </si>
  <si>
    <t>Infrastrutture informatiche, elaborazione dati, hosting e attività connesse</t>
  </si>
  <si>
    <t>63.10</t>
  </si>
  <si>
    <t>63.10.1</t>
  </si>
  <si>
    <t>Fornitura di infrastrutture informatiche, hosting e attività connesse</t>
  </si>
  <si>
    <t>63.10.10</t>
  </si>
  <si>
    <t>63.10.2</t>
  </si>
  <si>
    <t>Elaborazione dati</t>
  </si>
  <si>
    <t>63.10.21</t>
  </si>
  <si>
    <t>Elaborazione dati contabili</t>
  </si>
  <si>
    <t>63.10.29</t>
  </si>
  <si>
    <t>Elaborazione altri dati</t>
  </si>
  <si>
    <t>63.9</t>
  </si>
  <si>
    <t>Attività dei portali di ricerca web e altre attività dei servizi di informazione</t>
  </si>
  <si>
    <t>63.91</t>
  </si>
  <si>
    <t>Attività dei portali di ricerca sul web</t>
  </si>
  <si>
    <t>63.91.0</t>
  </si>
  <si>
    <t>63.91.00</t>
  </si>
  <si>
    <t>63.92</t>
  </si>
  <si>
    <t>Altre attività dei servizi di informazione</t>
  </si>
  <si>
    <t>63.92.0</t>
  </si>
  <si>
    <t>63.92.00</t>
  </si>
  <si>
    <t>64</t>
  </si>
  <si>
    <t>64.1</t>
  </si>
  <si>
    <t>Intermediazione monetaria</t>
  </si>
  <si>
    <t>64.11</t>
  </si>
  <si>
    <t>Attività delle banche centrali</t>
  </si>
  <si>
    <t>64.11.0</t>
  </si>
  <si>
    <t>64.11.00</t>
  </si>
  <si>
    <t>64.19</t>
  </si>
  <si>
    <t>Altre intermediazioni monetarie</t>
  </si>
  <si>
    <t>64.19.1</t>
  </si>
  <si>
    <t>Altre intermediazioni monetarie fornite da istituti monetari diversi dalla banca centrale</t>
  </si>
  <si>
    <t>64.19.10</t>
  </si>
  <si>
    <t>64.19.2</t>
  </si>
  <si>
    <t>Altre intermediazioni monetarie fornite da istituti di moneta elettronica</t>
  </si>
  <si>
    <t>64.19.20</t>
  </si>
  <si>
    <t>64.19.3</t>
  </si>
  <si>
    <t>Altre intermediazioni monetarie fornite da Cassa Depositi e Prestiti (CDP)</t>
  </si>
  <si>
    <t>64.19.30</t>
  </si>
  <si>
    <t>64.2</t>
  </si>
  <si>
    <t>Attività delle società di partecipazione (holding) e dei conduit di finanziamento</t>
  </si>
  <si>
    <t>64.21</t>
  </si>
  <si>
    <t>Attività delle società di partecipazione (holding)</t>
  </si>
  <si>
    <t>64.21.0</t>
  </si>
  <si>
    <t>64.21.00</t>
  </si>
  <si>
    <t>64.22</t>
  </si>
  <si>
    <t>Attività dei conduit di finanziamento</t>
  </si>
  <si>
    <t>64.22.0</t>
  </si>
  <si>
    <t>64.22.00</t>
  </si>
  <si>
    <t>64.3</t>
  </si>
  <si>
    <t>Attività delle società fiduciarie, dei fondi e altre entità simili</t>
  </si>
  <si>
    <t>64.31</t>
  </si>
  <si>
    <t>Attività dei fondi di investimento del mercato monetario e del mercato non monetario</t>
  </si>
  <si>
    <t>64.31.0</t>
  </si>
  <si>
    <t>64.31.00</t>
  </si>
  <si>
    <t>64.32</t>
  </si>
  <si>
    <t>Attività di conti fiduciari, per la gestione dell'eredità e di agenzia</t>
  </si>
  <si>
    <t>64.32.0</t>
  </si>
  <si>
    <t>64.32.00</t>
  </si>
  <si>
    <t>64.9</t>
  </si>
  <si>
    <t>Altre attività di servizi finanziari, ad esclusione di assicurazioni e fondi pensione</t>
  </si>
  <si>
    <t>64.91</t>
  </si>
  <si>
    <t>Leasing finanziario</t>
  </si>
  <si>
    <t>64.91.0</t>
  </si>
  <si>
    <t>64.91.00</t>
  </si>
  <si>
    <t>64.92</t>
  </si>
  <si>
    <t>Altre attività creditizie</t>
  </si>
  <si>
    <t>64.92.1</t>
  </si>
  <si>
    <t>Attività di factoring</t>
  </si>
  <si>
    <t>64.92.10</t>
  </si>
  <si>
    <t>64.92.9</t>
  </si>
  <si>
    <t>Altre attività di concessione del credito n.c.a.</t>
  </si>
  <si>
    <t>64.92.91</t>
  </si>
  <si>
    <t>Altre attività di concessione del credito fornite dai consorzi di garanzia collettiva fidi</t>
  </si>
  <si>
    <t>64.92.99</t>
  </si>
  <si>
    <t>Altre attività varie di concessione del credito n.c.a.</t>
  </si>
  <si>
    <t>64.99</t>
  </si>
  <si>
    <t>Altre attività di servizi finanziari, ad esclusione di assicurazioni e fondi pensione n.c.a.</t>
  </si>
  <si>
    <t>64.99.0</t>
  </si>
  <si>
    <t>64.99.00</t>
  </si>
  <si>
    <t>65.1</t>
  </si>
  <si>
    <t>Assicurazioni</t>
  </si>
  <si>
    <t>65.11</t>
  </si>
  <si>
    <t>Assicurazioni sulla vita</t>
  </si>
  <si>
    <t>65.11.0</t>
  </si>
  <si>
    <t>65.11.00</t>
  </si>
  <si>
    <t>65.12</t>
  </si>
  <si>
    <t>Assicurazioni diverse da quelle sulla vita</t>
  </si>
  <si>
    <t>65.12.0</t>
  </si>
  <si>
    <t>65.12.00</t>
  </si>
  <si>
    <t>65.2</t>
  </si>
  <si>
    <t>Riassicurazioni</t>
  </si>
  <si>
    <t>65.20</t>
  </si>
  <si>
    <t>65.20.0</t>
  </si>
  <si>
    <t>65.20.00</t>
  </si>
  <si>
    <t>65.3</t>
  </si>
  <si>
    <t>Fondi pensione</t>
  </si>
  <si>
    <t>65.30</t>
  </si>
  <si>
    <t>65.30.0</t>
  </si>
  <si>
    <t>65.30.00</t>
  </si>
  <si>
    <t>66</t>
  </si>
  <si>
    <t>66.1</t>
  </si>
  <si>
    <t>Attività ausiliarie dei servizi finanziari, escluse le assicurazioni e i fondi pensione</t>
  </si>
  <si>
    <t>66.11</t>
  </si>
  <si>
    <t>Amministrazione di mercati finanziari</t>
  </si>
  <si>
    <t>66.11.0</t>
  </si>
  <si>
    <t>66.11.00</t>
  </si>
  <si>
    <t>66.12</t>
  </si>
  <si>
    <t>Attività di negoziazione di contratti relativi a titoli e merci</t>
  </si>
  <si>
    <t>66.12.0</t>
  </si>
  <si>
    <t>66.12.00</t>
  </si>
  <si>
    <t>66.19</t>
  </si>
  <si>
    <t>Altre attività ausiliarie dei servizi finanziari, escluse le assicurazioni e i fondi pensione</t>
  </si>
  <si>
    <t>66.19.1</t>
  </si>
  <si>
    <t>Attività di elaborazione e liquidazione delle transazioni finanziarie tramite carta di credito</t>
  </si>
  <si>
    <t>66.19.10</t>
  </si>
  <si>
    <t>66.19.2</t>
  </si>
  <si>
    <t>Attività di consulenza finanziaria</t>
  </si>
  <si>
    <t>66.19.21</t>
  </si>
  <si>
    <t>Attività di consulenza finanziaria fornite da consulenti finanziari abilitati all'offerta fuori sede</t>
  </si>
  <si>
    <t>66.19.22</t>
  </si>
  <si>
    <t>Altre attività di consulenza finanziaria</t>
  </si>
  <si>
    <t>66.19.9</t>
  </si>
  <si>
    <t>Altre attività ausiliarie dei servizi finanziari n.c.a., escluse assicurazioni e fondi pensione</t>
  </si>
  <si>
    <t>66.19.90</t>
  </si>
  <si>
    <t>66.2</t>
  </si>
  <si>
    <t>Attività ausiliarie delle assicurazioni e dei fondi pensione</t>
  </si>
  <si>
    <t>66.21</t>
  </si>
  <si>
    <t>Valutazione dei rischi e dei danni</t>
  </si>
  <si>
    <t>66.21.0</t>
  </si>
  <si>
    <t>66.21.00</t>
  </si>
  <si>
    <t>66.22</t>
  </si>
  <si>
    <t>Attività di agenti e intermediari delle assicurazioni</t>
  </si>
  <si>
    <t>66.22.0</t>
  </si>
  <si>
    <t>66.22.00</t>
  </si>
  <si>
    <t>66.29</t>
  </si>
  <si>
    <t>Attività ausiliarie delle assicurazioni e dei fondi pensione n.c.a.</t>
  </si>
  <si>
    <t>66.29.0</t>
  </si>
  <si>
    <t>66.29.01</t>
  </si>
  <si>
    <t>Attività di vigilanza su assicurazioni e fondi pensione</t>
  </si>
  <si>
    <t>66.29.09</t>
  </si>
  <si>
    <t>Altre attività ausiliarie delle assicurazioni e dei fondi pensione n.c.a.</t>
  </si>
  <si>
    <t>66.3</t>
  </si>
  <si>
    <t>Attività di gestione di fondi</t>
  </si>
  <si>
    <t>66.30</t>
  </si>
  <si>
    <t>66.30.0</t>
  </si>
  <si>
    <t>66.30.01</t>
  </si>
  <si>
    <t>Gestione di organismi di investimento collettivo del risparmio, fondi pensione e portafogli</t>
  </si>
  <si>
    <t>66.30.02</t>
  </si>
  <si>
    <t>Servizi di gestione di trust</t>
  </si>
  <si>
    <t>66.30.03</t>
  </si>
  <si>
    <t>Servizi fiduciari e di custodia</t>
  </si>
  <si>
    <t>68</t>
  </si>
  <si>
    <t>68.1</t>
  </si>
  <si>
    <t>Attività immobiliari su beni propri e sviluppo di progetti immobiliari</t>
  </si>
  <si>
    <t>68.11</t>
  </si>
  <si>
    <t>Compravendita di beni immobili effettuata su beni propri</t>
  </si>
  <si>
    <t>68.11.0</t>
  </si>
  <si>
    <t>68.11.00</t>
  </si>
  <si>
    <t>68.12</t>
  </si>
  <si>
    <t>Sviluppo di progetti immobiliari</t>
  </si>
  <si>
    <t>68.12.0</t>
  </si>
  <si>
    <t>68.12.00</t>
  </si>
  <si>
    <t>68.2</t>
  </si>
  <si>
    <t>Affitto e gestione di beni immobili propri o in locazione</t>
  </si>
  <si>
    <t>68.20</t>
  </si>
  <si>
    <t>68.20.0</t>
  </si>
  <si>
    <t>68.20.01</t>
  </si>
  <si>
    <t>Affitto e gestione di terreni per telecomunicazioni propri o in locazione</t>
  </si>
  <si>
    <t>68.20.02</t>
  </si>
  <si>
    <t>Affitto e gestione di altri terreni ed edifici non residenziali, impianti e fabbriche propri o in locazione</t>
  </si>
  <si>
    <t>68.20.09</t>
  </si>
  <si>
    <t>Affitto e gestione di beni immobili propri o in locazione n.c.a.</t>
  </si>
  <si>
    <t>68.3</t>
  </si>
  <si>
    <t>Attività immobiliari per conto terzi</t>
  </si>
  <si>
    <t>68.31</t>
  </si>
  <si>
    <t>Attività di servizi di intermediazione per attività immobiliari</t>
  </si>
  <si>
    <t>68.31.0</t>
  </si>
  <si>
    <t>68.31.00</t>
  </si>
  <si>
    <t>68.32</t>
  </si>
  <si>
    <t>Altre attività immobiliari per conto terzi</t>
  </si>
  <si>
    <t>68.32.0</t>
  </si>
  <si>
    <t>68.32.01</t>
  </si>
  <si>
    <t>Gestione di beni immobili per conto terzi</t>
  </si>
  <si>
    <t>68.32.09</t>
  </si>
  <si>
    <t>Altre attività immobiliari per conto terzi n.c.a.</t>
  </si>
  <si>
    <t>69</t>
  </si>
  <si>
    <t>69.1</t>
  </si>
  <si>
    <t>Attività legali, giuridiche e notarili</t>
  </si>
  <si>
    <t>69.10</t>
  </si>
  <si>
    <t>69.10.1</t>
  </si>
  <si>
    <t>Attività legali e giuridiche</t>
  </si>
  <si>
    <t>69.10.10</t>
  </si>
  <si>
    <t>69.10.2</t>
  </si>
  <si>
    <t>Attività notarili</t>
  </si>
  <si>
    <t>69.10.20</t>
  </si>
  <si>
    <t>69.10.3</t>
  </si>
  <si>
    <t>Attività di supporto alle attività legali, giuridiche e notarili</t>
  </si>
  <si>
    <t>69.10.30</t>
  </si>
  <si>
    <t>69.2</t>
  </si>
  <si>
    <t>Attività di contabilità, controllo e revisione contabile; consulenza fiscale</t>
  </si>
  <si>
    <t>69.20</t>
  </si>
  <si>
    <t>69.20.0</t>
  </si>
  <si>
    <t>69.20.01</t>
  </si>
  <si>
    <t>Attività di commercialisti</t>
  </si>
  <si>
    <t>69.20.02</t>
  </si>
  <si>
    <t>Attività di revisori legali in ambito contabile</t>
  </si>
  <si>
    <t>69.20.03</t>
  </si>
  <si>
    <t>Attività di esperti contabili</t>
  </si>
  <si>
    <t>69.20.04</t>
  </si>
  <si>
    <t>Attività di consulenti del lavoro</t>
  </si>
  <si>
    <t>69.20.05</t>
  </si>
  <si>
    <t>Attività di altri soggetti simili in materia di contabilità delle retribuzioni e buste paga</t>
  </si>
  <si>
    <t>69.20.06</t>
  </si>
  <si>
    <t>Attività di altri consulenti, periti e altri soggetti simili in ambito tributario e contabile</t>
  </si>
  <si>
    <t>69.20.07</t>
  </si>
  <si>
    <t>Attività di centri di assistenza fiscale</t>
  </si>
  <si>
    <t>70</t>
  </si>
  <si>
    <t>70.1</t>
  </si>
  <si>
    <t>Attività di sedi centrali</t>
  </si>
  <si>
    <t>70.10</t>
  </si>
  <si>
    <t>70.10.0</t>
  </si>
  <si>
    <t>70.10.00</t>
  </si>
  <si>
    <t>70.2</t>
  </si>
  <si>
    <t>Consulenza imprenditoriale e altre attività di consulenza gestionale</t>
  </si>
  <si>
    <t>70.20</t>
  </si>
  <si>
    <t>70.20.0</t>
  </si>
  <si>
    <t>70.20.01</t>
  </si>
  <si>
    <t>Attività di consulenza in materia di logistica</t>
  </si>
  <si>
    <t>70.20.02</t>
  </si>
  <si>
    <t>Attività di certificazione di processi</t>
  </si>
  <si>
    <t>70.20.09</t>
  </si>
  <si>
    <t>Consulenza imprenditoriale e altre attività di consulenza gestionale n.c.a.</t>
  </si>
  <si>
    <t>71</t>
  </si>
  <si>
    <t>71.1</t>
  </si>
  <si>
    <t>Attività di architettura, di ingegneria e altre consulenze tecniche connesse</t>
  </si>
  <si>
    <t>71.11</t>
  </si>
  <si>
    <t>Attività di architettura</t>
  </si>
  <si>
    <t>71.11.0</t>
  </si>
  <si>
    <t>71.11.01</t>
  </si>
  <si>
    <t>Progettazione, pianificazione e supervisione di scavi archeologici</t>
  </si>
  <si>
    <t>71.11.09</t>
  </si>
  <si>
    <t>Attività di architettura n.c.a.</t>
  </si>
  <si>
    <t>71.12</t>
  </si>
  <si>
    <t>Attività di ingegneria e altre consulenze tecniche connesse</t>
  </si>
  <si>
    <t>71.12.1</t>
  </si>
  <si>
    <t>Attività di ingegneria</t>
  </si>
  <si>
    <t>71.12.10</t>
  </si>
  <si>
    <t>71.12.2</t>
  </si>
  <si>
    <t>Gestione di progetti relativi a opere di ingegneria integrata</t>
  </si>
  <si>
    <t>71.12.20</t>
  </si>
  <si>
    <t>71.12.3</t>
  </si>
  <si>
    <t>Elaborazione e supervisione di progetti da parte di geometri</t>
  </si>
  <si>
    <t>71.12.30</t>
  </si>
  <si>
    <t>71.12.4</t>
  </si>
  <si>
    <t>Attività di cartografia e aerofotogrammetria</t>
  </si>
  <si>
    <t>71.12.40</t>
  </si>
  <si>
    <t>71.12.5</t>
  </si>
  <si>
    <t>Attività di geologia, di prospezione geognostica e mineraria</t>
  </si>
  <si>
    <t>71.12.50</t>
  </si>
  <si>
    <t>71.2</t>
  </si>
  <si>
    <t>Collaudi e analisi tecniche</t>
  </si>
  <si>
    <t>71.20</t>
  </si>
  <si>
    <t>71.20.1</t>
  </si>
  <si>
    <t>Collaudi e analisi tecniche di prodotti</t>
  </si>
  <si>
    <t>71.20.11</t>
  </si>
  <si>
    <t>Collaudi e analisi tecniche per indagini archeologiche</t>
  </si>
  <si>
    <t>71.20.19</t>
  </si>
  <si>
    <t>Altri collaudi e analisi tecniche di prodotti</t>
  </si>
  <si>
    <t>71.20.2</t>
  </si>
  <si>
    <t>Attività di controllo di qualità e certificazione di prodotti</t>
  </si>
  <si>
    <t>71.20.21</t>
  </si>
  <si>
    <t>Attività di riconoscimento dell'origine dei prodotti</t>
  </si>
  <si>
    <t>71.20.22</t>
  </si>
  <si>
    <t>Revisione periodica a norma di legge dell'idoneità alla circolazione di autoveicoli e motocicli</t>
  </si>
  <si>
    <t>71.20.29</t>
  </si>
  <si>
    <t>Altre attività di controllo di qualità e certificazione di prodotti</t>
  </si>
  <si>
    <t>72</t>
  </si>
  <si>
    <t>72.1</t>
  </si>
  <si>
    <t>Ricerca e sviluppo sperimentale nel campo delle scienze naturali e dell'ingegneria</t>
  </si>
  <si>
    <t>72.10</t>
  </si>
  <si>
    <t>72.10.1</t>
  </si>
  <si>
    <t>Ricerca e sviluppo sperimentale nel campo delle biotecnologie</t>
  </si>
  <si>
    <t>72.10.10</t>
  </si>
  <si>
    <t>72.10.2</t>
  </si>
  <si>
    <t>Ricerca e sviluppo sperimentale nel campo delle altre scienze naturali e dell'ingegneria</t>
  </si>
  <si>
    <t>72.10.21</t>
  </si>
  <si>
    <t>Ricerca e sviluppo sperimentale nel campo della geologia</t>
  </si>
  <si>
    <t>72.10.22</t>
  </si>
  <si>
    <t>Ricerca e sviluppo sperimentale nel campo della diagnostica per la conservazione dei beni culturali</t>
  </si>
  <si>
    <t>72.10.29</t>
  </si>
  <si>
    <t>Ricerca e sviluppo sperimentale nel campo delle altre scienze naturali e dell'ingegneria n.c.a.</t>
  </si>
  <si>
    <t>72.2</t>
  </si>
  <si>
    <t>Ricerca e sviluppo sperimentale nel campo delle scienze sociali e umanistiche</t>
  </si>
  <si>
    <t>72.20</t>
  </si>
  <si>
    <t>72.20.0</t>
  </si>
  <si>
    <t>72.20.01</t>
  </si>
  <si>
    <t>Ricerca e sviluppo sperimentale nel campo dell'archeologia</t>
  </si>
  <si>
    <t>72.20.09</t>
  </si>
  <si>
    <t>Ricerca e sviluppo sperimentale nel campo delle altre scienze sociali e umanistiche</t>
  </si>
  <si>
    <t>73</t>
  </si>
  <si>
    <t>73.1</t>
  </si>
  <si>
    <t>Pubblicità</t>
  </si>
  <si>
    <t>73.11</t>
  </si>
  <si>
    <t>Attività di agenzie pubblicitarie</t>
  </si>
  <si>
    <t>73.11.0</t>
  </si>
  <si>
    <t>73.11.01</t>
  </si>
  <si>
    <t>Ideazione di campagne pubblicitarie</t>
  </si>
  <si>
    <t>73.11.02</t>
  </si>
  <si>
    <t>Conduzione di campagne di marketing e altri servizi pubblicitari</t>
  </si>
  <si>
    <t>73.11.03</t>
  </si>
  <si>
    <t>Attività di influencer marketing</t>
  </si>
  <si>
    <t>73.12</t>
  </si>
  <si>
    <t>Attività di concessionarie pubblicitarie</t>
  </si>
  <si>
    <t>73.12.0</t>
  </si>
  <si>
    <t>73.12.00</t>
  </si>
  <si>
    <t>73.2</t>
  </si>
  <si>
    <t>Ricerche di mercato e sondaggi di opinione</t>
  </si>
  <si>
    <t>73.20</t>
  </si>
  <si>
    <t>73.20.0</t>
  </si>
  <si>
    <t>73.20.00</t>
  </si>
  <si>
    <t>73.3</t>
  </si>
  <si>
    <t>Pubbliche relazioni e comunicazione</t>
  </si>
  <si>
    <t>73.30</t>
  </si>
  <si>
    <t>73.30.0</t>
  </si>
  <si>
    <t>73.30.01</t>
  </si>
  <si>
    <t>Attività di rappresentanza di interessi</t>
  </si>
  <si>
    <t>73.30.02</t>
  </si>
  <si>
    <t>Attività di informazione scientifica inerente prodotti farmaceutici e articoli medicali per scopi promozionali</t>
  </si>
  <si>
    <t>73.30.03</t>
  </si>
  <si>
    <t>Attività di promozione di altri prodotti</t>
  </si>
  <si>
    <t>73.30.09</t>
  </si>
  <si>
    <t>Pubbliche relazioni e comunicazione n.c.a.</t>
  </si>
  <si>
    <t>74</t>
  </si>
  <si>
    <t>74.1</t>
  </si>
  <si>
    <t>Attività di progettazione specializzata</t>
  </si>
  <si>
    <t>74.11</t>
  </si>
  <si>
    <t>Attività di progettazione di prodotti industriali e di moda</t>
  </si>
  <si>
    <t>74.11.1</t>
  </si>
  <si>
    <t>Attività di progettazione di prodotti industriali</t>
  </si>
  <si>
    <t>74.11.10</t>
  </si>
  <si>
    <t>74.11.2</t>
  </si>
  <si>
    <t>Attività di progettazione di moda</t>
  </si>
  <si>
    <t>74.11.20</t>
  </si>
  <si>
    <t>74.12</t>
  </si>
  <si>
    <t>Attività di progettazione grafica e di comunicazione visiva</t>
  </si>
  <si>
    <t>74.12.0</t>
  </si>
  <si>
    <t>74.12.01</t>
  </si>
  <si>
    <t>Grafica di pagine web</t>
  </si>
  <si>
    <t>74.12.09</t>
  </si>
  <si>
    <t>Altre attività di progettazione grafica e di comunicazione visiva</t>
  </si>
  <si>
    <t>74.13</t>
  </si>
  <si>
    <t>Attività di progettazione di interni</t>
  </si>
  <si>
    <t>74.13.0</t>
  </si>
  <si>
    <t>74.13.00</t>
  </si>
  <si>
    <t>74.14</t>
  </si>
  <si>
    <t>Altre attività di progettazione specializzata</t>
  </si>
  <si>
    <t>74.14.0</t>
  </si>
  <si>
    <t>74.14.01</t>
  </si>
  <si>
    <t>Attività di progettazione specializzata fornite da disegnatori tecnici</t>
  </si>
  <si>
    <t>74.14.09</t>
  </si>
  <si>
    <t>Altre attività di progettazione specializzata n.c.a.</t>
  </si>
  <si>
    <t>74.2</t>
  </si>
  <si>
    <t>Attività fotografiche</t>
  </si>
  <si>
    <t>74.20</t>
  </si>
  <si>
    <t>74.20.1</t>
  </si>
  <si>
    <t>Attività fotografiche specializzate</t>
  </si>
  <si>
    <t>74.20.11</t>
  </si>
  <si>
    <t>Attività fotografiche fornite da fotoreporter</t>
  </si>
  <si>
    <t>74.20.12</t>
  </si>
  <si>
    <t>Attività fotografiche aeree e subacquee</t>
  </si>
  <si>
    <t>74.20.19</t>
  </si>
  <si>
    <t>Altre attività fotografiche specializzate</t>
  </si>
  <si>
    <t>74.20.2</t>
  </si>
  <si>
    <t>Attività di sviluppo e stampa e altre attività fotografiche</t>
  </si>
  <si>
    <t>74.20.20</t>
  </si>
  <si>
    <t>74.3</t>
  </si>
  <si>
    <t>Attività di traduzione e interpretariato</t>
  </si>
  <si>
    <t>74.30</t>
  </si>
  <si>
    <t>74.30.0</t>
  </si>
  <si>
    <t>74.30.00</t>
  </si>
  <si>
    <t>74.9</t>
  </si>
  <si>
    <t>Altre attività professionali, scientifiche e tecniche n.c.a.</t>
  </si>
  <si>
    <t>74.91</t>
  </si>
  <si>
    <t>Attività di servizi di intermediazione e marketing di brevetti</t>
  </si>
  <si>
    <t>74.91.0</t>
  </si>
  <si>
    <t>74.91.00</t>
  </si>
  <si>
    <t>74.99</t>
  </si>
  <si>
    <t>Tutte le altre attività professionali, scientifiche e tecniche n.c.a.</t>
  </si>
  <si>
    <t>74.99.1</t>
  </si>
  <si>
    <t>Attività di consulenza agraria</t>
  </si>
  <si>
    <t>74.99.11</t>
  </si>
  <si>
    <t>Attività di consulenza agraria fornite da agronomi</t>
  </si>
  <si>
    <t>74.99.12</t>
  </si>
  <si>
    <t>Attività di consulenza agraria fornite da agrotecnici</t>
  </si>
  <si>
    <t>74.99.13</t>
  </si>
  <si>
    <t>Attività di consulenza agraria fornite da periti agrari</t>
  </si>
  <si>
    <t>74.99.14</t>
  </si>
  <si>
    <t>Attività di consulenza agraria fornite da altri economisti specializzati in agricoltura</t>
  </si>
  <si>
    <t>74.99.15</t>
  </si>
  <si>
    <t>Attività di consulenza agraria viticolo enologica fornite da enologi</t>
  </si>
  <si>
    <t>74.99.16</t>
  </si>
  <si>
    <t>Attività di consulenza agraria viticolo enologica fornite da enotecnici</t>
  </si>
  <si>
    <t>74.99.19</t>
  </si>
  <si>
    <t>Altre attività di consulenza agraria n.c.a.</t>
  </si>
  <si>
    <t>74.99.2</t>
  </si>
  <si>
    <t>Attività di consulenza in materia di sicurezza</t>
  </si>
  <si>
    <t>74.99.21</t>
  </si>
  <si>
    <t>Attività di consulenza in materia di sicurezza e salute dei posti di lavoro</t>
  </si>
  <si>
    <t>74.99.29</t>
  </si>
  <si>
    <t>Altre attività di consulenza in materia di sicurezza</t>
  </si>
  <si>
    <t>74.99.3</t>
  </si>
  <si>
    <t>Attività di consulenza ambientale e di risparmio energetico</t>
  </si>
  <si>
    <t>74.99.31</t>
  </si>
  <si>
    <t>Attività di consulenza in materia di prevenzione e riduzione dell'inquinamento e di gestione dei rifiuti</t>
  </si>
  <si>
    <t>74.99.32</t>
  </si>
  <si>
    <t>Attività di consulenza in materia di gestione delle risorse energetiche, energie rinnovabili ed efficienza energetica</t>
  </si>
  <si>
    <t>74.99.33</t>
  </si>
  <si>
    <t>Attività di consulenza in materia di gestione delle risorse idriche, minerali e altre risorse naturali per usi differenti da quelli energetici</t>
  </si>
  <si>
    <t>74.99.4</t>
  </si>
  <si>
    <t>Attività di consulenza in enogastronomia</t>
  </si>
  <si>
    <t>74.99.41</t>
  </si>
  <si>
    <t>Attività di consulenza fornite da enotecari e sommelier</t>
  </si>
  <si>
    <t>74.99.42</t>
  </si>
  <si>
    <t>Attività di consulenza in gastronomia</t>
  </si>
  <si>
    <t>74.99.9</t>
  </si>
  <si>
    <t>Altre attività varie professionali, scientifiche e tecniche n.c.a.</t>
  </si>
  <si>
    <t>74.99.91</t>
  </si>
  <si>
    <t>Attività tecniche svolte da periti industriali</t>
  </si>
  <si>
    <t>74.99.92</t>
  </si>
  <si>
    <t>Attività di previsione meteorologica</t>
  </si>
  <si>
    <t>74.99.93</t>
  </si>
  <si>
    <t>Attività di agenzie, agenti e procuratori per lo spettacolo e lo sport</t>
  </si>
  <si>
    <t>74.99.94</t>
  </si>
  <si>
    <t>Attività di consulenza tecnica in ambito grafologico</t>
  </si>
  <si>
    <t>74.99.99</t>
  </si>
  <si>
    <t>Tutte le altre attività varie professionali, scientifiche e tecniche n.c.a.</t>
  </si>
  <si>
    <t>75</t>
  </si>
  <si>
    <t>75.0</t>
  </si>
  <si>
    <t>75.00</t>
  </si>
  <si>
    <t>75.00.0</t>
  </si>
  <si>
    <t>75.00.00</t>
  </si>
  <si>
    <t>77</t>
  </si>
  <si>
    <t>77.1</t>
  </si>
  <si>
    <t>Noleggio e leasing operativo di autoveicoli</t>
  </si>
  <si>
    <t>77.11</t>
  </si>
  <si>
    <t>Noleggio e leasing operativo di automobili e autoveicoli leggeri</t>
  </si>
  <si>
    <t>77.11.0</t>
  </si>
  <si>
    <t>77.11.00</t>
  </si>
  <si>
    <t>77.12</t>
  </si>
  <si>
    <t>Noleggio e leasing operativo di autocarri</t>
  </si>
  <si>
    <t>77.12.0</t>
  </si>
  <si>
    <t>77.12.00</t>
  </si>
  <si>
    <t>77.2</t>
  </si>
  <si>
    <t>Noleggio e leasing operativo di beni per uso personale e per la casa</t>
  </si>
  <si>
    <t>77.21</t>
  </si>
  <si>
    <t>Noleggio e leasing operativo di attrezzature e articoli sportivi e ricreativi</t>
  </si>
  <si>
    <t>77.21.0</t>
  </si>
  <si>
    <t>77.21.01</t>
  </si>
  <si>
    <t>Noleggio e leasing operativo di biciclette</t>
  </si>
  <si>
    <t>77.21.02</t>
  </si>
  <si>
    <t>Noleggio e leasing operativo di imbarcazioni da diporto senza operatore</t>
  </si>
  <si>
    <t>77.21.09</t>
  </si>
  <si>
    <t>Noleggio e leasing operativo di altre attrezzature e articoli sportivi e ricreativi</t>
  </si>
  <si>
    <t>77.22</t>
  </si>
  <si>
    <t>Noleggio e leasing operativo di altri beni per uso personale e per la casa</t>
  </si>
  <si>
    <t>77.22.1</t>
  </si>
  <si>
    <t>Noleggio e leasing operativo di tessili, articoli di abbigliamento e calzature</t>
  </si>
  <si>
    <t>77.22.10</t>
  </si>
  <si>
    <t>77.22.9</t>
  </si>
  <si>
    <t>Noleggio e leasing operativo di altri beni per uso personale e per la casa n.c.a.</t>
  </si>
  <si>
    <t>77.22.90</t>
  </si>
  <si>
    <t>77.3</t>
  </si>
  <si>
    <t>Noleggio e leasing operativo di altre macchine, attrezzature e beni materiali</t>
  </si>
  <si>
    <t>77.31</t>
  </si>
  <si>
    <t>Noleggio e leasing operativo di macchine e attrezzature agricole</t>
  </si>
  <si>
    <t>77.31.0</t>
  </si>
  <si>
    <t>77.31.00</t>
  </si>
  <si>
    <t>77.32</t>
  </si>
  <si>
    <t>Noleggio e leasing operativo di macchine e attrezzature per lavori edili e di ingegneria civile</t>
  </si>
  <si>
    <t>77.32.0</t>
  </si>
  <si>
    <t>77.32.00</t>
  </si>
  <si>
    <t>77.33</t>
  </si>
  <si>
    <t>Noleggio e leasing operativo di macchine, attrezzature e computer per ufficio</t>
  </si>
  <si>
    <t>77.33.0</t>
  </si>
  <si>
    <t>77.33.00</t>
  </si>
  <si>
    <t>77.34</t>
  </si>
  <si>
    <t>Noleggio e leasing operativo di mezzi di trasporto marittimi, fluviali e lacustri</t>
  </si>
  <si>
    <t>77.34.0</t>
  </si>
  <si>
    <t>77.34.00</t>
  </si>
  <si>
    <t>77.35</t>
  </si>
  <si>
    <t>Noleggio e leasing operativo di mezzi di trasporto aereo</t>
  </si>
  <si>
    <t>77.35.0</t>
  </si>
  <si>
    <t>77.35.00</t>
  </si>
  <si>
    <t>77.39</t>
  </si>
  <si>
    <t>Noleggio e leasing operativo di altre macchine, attrezzature e beni materiali n.c.a.</t>
  </si>
  <si>
    <t>77.39.1</t>
  </si>
  <si>
    <t>Noleggio e leasing operativo di altri mezzi di trasporto terrestre</t>
  </si>
  <si>
    <t>77.39.10</t>
  </si>
  <si>
    <t>77.39.9</t>
  </si>
  <si>
    <t>Noleggio e leasing operativo di altre macchine, attrezzature e beni materiali n.c.a., esclusi altri mezzi di trasporto terrestre</t>
  </si>
  <si>
    <t>77.39.91</t>
  </si>
  <si>
    <t>Noleggio e leasing operativo di apparecchi di sollevamento e movimentazione merci</t>
  </si>
  <si>
    <t>77.39.92</t>
  </si>
  <si>
    <t>Noleggio e leasing operativo di strutture e attrezzature per manifestazioni e spettacoli</t>
  </si>
  <si>
    <t>77.39.99</t>
  </si>
  <si>
    <t>Noleggio e leasing operativo di altre macchine, attrezzature e beni materiali vari n.c.a.</t>
  </si>
  <si>
    <t>77.4</t>
  </si>
  <si>
    <t>Concessione dei diritti di sfruttamento di proprietà intellettuale, escluse le opere soggette a diritto d'autore</t>
  </si>
  <si>
    <t>77.40</t>
  </si>
  <si>
    <t>77.40.0</t>
  </si>
  <si>
    <t>77.40.00</t>
  </si>
  <si>
    <t>77.5</t>
  </si>
  <si>
    <t>Attività di servizi di intermediazione per il noleggio e il leasing operativo di beni materiali e beni immateriali non finanziari</t>
  </si>
  <si>
    <t>77.51</t>
  </si>
  <si>
    <t>Attività di servizi di intermediazione per il noleggio e il leasing operativo di automobili, autocaravan e rimorchi</t>
  </si>
  <si>
    <t>77.51.0</t>
  </si>
  <si>
    <t>77.51.00</t>
  </si>
  <si>
    <t>77.52</t>
  </si>
  <si>
    <t>Attività di servizi di intermediazione per il noleggio e il leasing operativo di altri beni materiali e beni immateriali non finanziari</t>
  </si>
  <si>
    <t>77.52.0</t>
  </si>
  <si>
    <t>77.52.00</t>
  </si>
  <si>
    <t>78</t>
  </si>
  <si>
    <t>78.1</t>
  </si>
  <si>
    <t>Attività di agenzie di collocamento</t>
  </si>
  <si>
    <t>78.10</t>
  </si>
  <si>
    <t>78.10.0</t>
  </si>
  <si>
    <t>78.10.00</t>
  </si>
  <si>
    <t>78.2</t>
  </si>
  <si>
    <t>Attività di agenzie di lavoro interinale e altre attività di fornitura di risorse umane</t>
  </si>
  <si>
    <t>78.20</t>
  </si>
  <si>
    <t>78.20.0</t>
  </si>
  <si>
    <t>78.20.00</t>
  </si>
  <si>
    <t>79</t>
  </si>
  <si>
    <t>79.1</t>
  </si>
  <si>
    <t>Attività di agenzie di viaggio e tour operator</t>
  </si>
  <si>
    <t>79.11</t>
  </si>
  <si>
    <t>Attività di agenzie di viaggio</t>
  </si>
  <si>
    <t>79.11.0</t>
  </si>
  <si>
    <t>79.11.00</t>
  </si>
  <si>
    <t>79.12</t>
  </si>
  <si>
    <t>Attività di tour operator</t>
  </si>
  <si>
    <t>79.12.0</t>
  </si>
  <si>
    <t>79.12.00</t>
  </si>
  <si>
    <t>79.9</t>
  </si>
  <si>
    <t>Altri servizi di prenotazione e attività connesse</t>
  </si>
  <si>
    <t>79.90</t>
  </si>
  <si>
    <t>79.90.0</t>
  </si>
  <si>
    <t>79.90.01</t>
  </si>
  <si>
    <t>Servizi di guida turistica</t>
  </si>
  <si>
    <t>79.90.02</t>
  </si>
  <si>
    <t>Servizi di accompagnamento in ambiente naturale</t>
  </si>
  <si>
    <t>79.90.03</t>
  </si>
  <si>
    <t>Altri servizi di accompagnamento turistico</t>
  </si>
  <si>
    <t>79.90.04</t>
  </si>
  <si>
    <t>Altre attività di assistenza turistica</t>
  </si>
  <si>
    <t>80</t>
  </si>
  <si>
    <t>80.0</t>
  </si>
  <si>
    <t>80.01</t>
  </si>
  <si>
    <t>Attività di investigazione e vigilanza privata</t>
  </si>
  <si>
    <t>80.01.1</t>
  </si>
  <si>
    <t>Attività di investigazione</t>
  </si>
  <si>
    <t>80.01.11</t>
  </si>
  <si>
    <t>Attività di investigazione in ambito privato</t>
  </si>
  <si>
    <t>80.01.12</t>
  </si>
  <si>
    <t>Attività di investigazione in ambito aziendale e commerciale</t>
  </si>
  <si>
    <t>80.01.13</t>
  </si>
  <si>
    <t>Attività di investigazione in ambito assicurativo</t>
  </si>
  <si>
    <t>80.01.14</t>
  </si>
  <si>
    <t>Attività di investigazione in ambito legale</t>
  </si>
  <si>
    <t>80.01.2</t>
  </si>
  <si>
    <t>Attività di vigilanza privata</t>
  </si>
  <si>
    <t>80.01.21</t>
  </si>
  <si>
    <t>Attività di vigilanza privata non armata</t>
  </si>
  <si>
    <t>80.01.29</t>
  </si>
  <si>
    <t>Altre attività di vigilanza privata</t>
  </si>
  <si>
    <t>80.09</t>
  </si>
  <si>
    <t>Attività di vigilanza n.c.a.</t>
  </si>
  <si>
    <t>80.09.0</t>
  </si>
  <si>
    <t>80.09.00</t>
  </si>
  <si>
    <t>81</t>
  </si>
  <si>
    <t>81.1</t>
  </si>
  <si>
    <t>Attività di servizi integrati agli edifici</t>
  </si>
  <si>
    <t>81.10</t>
  </si>
  <si>
    <t>81.10.0</t>
  </si>
  <si>
    <t>81.10.00</t>
  </si>
  <si>
    <t>81.2</t>
  </si>
  <si>
    <t>Attività di pulizia</t>
  </si>
  <si>
    <t>81.21</t>
  </si>
  <si>
    <t>Attività di pulizia generale di edifici</t>
  </si>
  <si>
    <t>81.21.0</t>
  </si>
  <si>
    <t>81.21.00</t>
  </si>
  <si>
    <t>81.22</t>
  </si>
  <si>
    <t>Altre attività di pulizia di edifici e pulizia industriale</t>
  </si>
  <si>
    <t>81.22.0</t>
  </si>
  <si>
    <t>81.22.01</t>
  </si>
  <si>
    <t>Attività di sterilizzazione di attrezzature mediche</t>
  </si>
  <si>
    <t>81.22.09</t>
  </si>
  <si>
    <t>Altre attività di pulizia di edifici e pulizia industriale n.c.a.</t>
  </si>
  <si>
    <t>81.23</t>
  </si>
  <si>
    <t>Altre attività di pulizia</t>
  </si>
  <si>
    <t>81.23.1</t>
  </si>
  <si>
    <t>Attività di sanificazione, disinfezione e disinfestazione</t>
  </si>
  <si>
    <t>81.23.10</t>
  </si>
  <si>
    <t>81.23.9</t>
  </si>
  <si>
    <t>Altre attività di pulizia n.c.a.</t>
  </si>
  <si>
    <t>81.23.91</t>
  </si>
  <si>
    <t>Pulitura delle strade e rimozione di neve e ghiaccio</t>
  </si>
  <si>
    <t>81.23.99</t>
  </si>
  <si>
    <t>Altre attività di pulizia varie n.c.a.</t>
  </si>
  <si>
    <t>81.3</t>
  </si>
  <si>
    <t>Attività di servizi per la cura del paesaggio</t>
  </si>
  <si>
    <t>81.30</t>
  </si>
  <si>
    <t>81.30.0</t>
  </si>
  <si>
    <t>81.30.00</t>
  </si>
  <si>
    <t>82</t>
  </si>
  <si>
    <t>82.1</t>
  </si>
  <si>
    <t>Attività amministrative e di supporto per le funzioni di ufficio</t>
  </si>
  <si>
    <t>82.10</t>
  </si>
  <si>
    <t>82.10.0</t>
  </si>
  <si>
    <t>82.10.00</t>
  </si>
  <si>
    <t>82.2</t>
  </si>
  <si>
    <t>Attività dei call center</t>
  </si>
  <si>
    <t>82.20</t>
  </si>
  <si>
    <t>82.20.0</t>
  </si>
  <si>
    <t>82.20.00</t>
  </si>
  <si>
    <t>82.3</t>
  </si>
  <si>
    <t>Organizzazione di convegni e fiere</t>
  </si>
  <si>
    <t>82.30</t>
  </si>
  <si>
    <t>82.30.0</t>
  </si>
  <si>
    <t>82.30.01</t>
  </si>
  <si>
    <t>Organizzazione di conferenze e congressi</t>
  </si>
  <si>
    <t>82.30.02</t>
  </si>
  <si>
    <t>Organizzazione di fiere commerciali e di affari</t>
  </si>
  <si>
    <t>82.30.03</t>
  </si>
  <si>
    <t>Organizzazione di convegni ed eventi aziendali</t>
  </si>
  <si>
    <t>82.30.04</t>
  </si>
  <si>
    <t>Organizzazione di mercati agricoli e fiere dell'artigianato</t>
  </si>
  <si>
    <t>82.30.09</t>
  </si>
  <si>
    <t>Organizzazione di altri eventi</t>
  </si>
  <si>
    <t>82.4</t>
  </si>
  <si>
    <t>Attività di servizi di intermediazione per servizi di supporto alle imprese n.c.a.</t>
  </si>
  <si>
    <t>82.40</t>
  </si>
  <si>
    <t>82.40.0</t>
  </si>
  <si>
    <t>82.40.01</t>
  </si>
  <si>
    <t>Attività di servizi di prenotazione di biglietti per spettacoli teatrali, sportivi e altri spettacoli di intrattenimento e divertimento</t>
  </si>
  <si>
    <t>82.40.09</t>
  </si>
  <si>
    <t>Altre attività di servizi di intermediazione per servizi di supporto alle imprese n.c.a.</t>
  </si>
  <si>
    <t>82.9</t>
  </si>
  <si>
    <t>Servizi di supporto alle imprese n.c.a.</t>
  </si>
  <si>
    <t>82.91</t>
  </si>
  <si>
    <t>Attività di recupero crediti, di informazioni commerciali e di rating</t>
  </si>
  <si>
    <t>82.91.1</t>
  </si>
  <si>
    <t>Attività di recupero crediti</t>
  </si>
  <si>
    <t>82.91.10</t>
  </si>
  <si>
    <t>82.91.2</t>
  </si>
  <si>
    <t>Attività di raccolta e fornitura di informazioni commerciali e di rating</t>
  </si>
  <si>
    <t>82.91.20</t>
  </si>
  <si>
    <t>82.92</t>
  </si>
  <si>
    <t>Attività di imballaggio</t>
  </si>
  <si>
    <t>82.92.1</t>
  </si>
  <si>
    <t>Attività di imballaggio di generi alimentari</t>
  </si>
  <si>
    <t>82.92.10</t>
  </si>
  <si>
    <t>82.92.2</t>
  </si>
  <si>
    <t>Attività di imballaggio di generi non alimentari</t>
  </si>
  <si>
    <t>82.92.20</t>
  </si>
  <si>
    <t>82.99</t>
  </si>
  <si>
    <t>Altri servizi di supporto alle imprese n.c.a.</t>
  </si>
  <si>
    <t>82.99.1</t>
  </si>
  <si>
    <t>Richiesta certificati e disbrigo pratiche</t>
  </si>
  <si>
    <t>82.99.11</t>
  </si>
  <si>
    <t>Fornitura di assistenza per la registrazione di autoveicoli</t>
  </si>
  <si>
    <t>82.99.19</t>
  </si>
  <si>
    <t>Richiesta certificati e disbrigo pratiche n.c.a.</t>
  </si>
  <si>
    <t>82.99.9</t>
  </si>
  <si>
    <t>Altri servizi vari di supporto alle imprese n.c.a.</t>
  </si>
  <si>
    <t>82.99.91</t>
  </si>
  <si>
    <t>Rilevamento del consumo di calore e acqua calda</t>
  </si>
  <si>
    <t>82.99.99</t>
  </si>
  <si>
    <t>Tutti gli altri servizi vari di supporto alle imprese n.c.a.</t>
  </si>
  <si>
    <t>84</t>
  </si>
  <si>
    <t>84.1</t>
  </si>
  <si>
    <t>Amministrazione dello Stato e delle politiche economiche, sociali e ambientali della comunità</t>
  </si>
  <si>
    <t>84.11</t>
  </si>
  <si>
    <t>Attività generali di amministrazione pubblica</t>
  </si>
  <si>
    <t>84.11.1</t>
  </si>
  <si>
    <t>Attività degli organi legislativi ed esecutivi e delle amministrazioni centrali e locali</t>
  </si>
  <si>
    <t>84.11.10</t>
  </si>
  <si>
    <t>84.11.2</t>
  </si>
  <si>
    <t>Servizi di gestione esattoriale per conto terzi</t>
  </si>
  <si>
    <t>84.11.20</t>
  </si>
  <si>
    <t>84.11.3</t>
  </si>
  <si>
    <t>Attività di pianificazione generale e servizi statistici generali</t>
  </si>
  <si>
    <t>84.11.30</t>
  </si>
  <si>
    <t>84.12</t>
  </si>
  <si>
    <t>Regolamentazione dei servizi di assistenza sanitaria, istruzione, servizi culturali e di altri servizi sociali</t>
  </si>
  <si>
    <t>84.12.1</t>
  </si>
  <si>
    <t>Regolamentazione dei servizi di assistenza sanitaria</t>
  </si>
  <si>
    <t>84.12.10</t>
  </si>
  <si>
    <t>84.12.2</t>
  </si>
  <si>
    <t>Regolamentazione dei servizi di istruzione</t>
  </si>
  <si>
    <t>84.12.20</t>
  </si>
  <si>
    <t>84.12.3</t>
  </si>
  <si>
    <t>Regolamentazione dei servizi per l'edilizia abitativa e la tutela dell'ambiente</t>
  </si>
  <si>
    <t>84.12.30</t>
  </si>
  <si>
    <t>84.12.4</t>
  </si>
  <si>
    <t>Regolamentazione dei servizi culturali e di altri servizi sociali</t>
  </si>
  <si>
    <t>84.12.40</t>
  </si>
  <si>
    <t>84.13</t>
  </si>
  <si>
    <t>Regolamentazione delle attività che contribuiscono a una più efficiente gestione delle attività economiche</t>
  </si>
  <si>
    <t>84.13.1</t>
  </si>
  <si>
    <t>Regolamentazione dei servizi connessi a agricoltura, silvicoltura, caccia e pesca</t>
  </si>
  <si>
    <t>84.13.10</t>
  </si>
  <si>
    <t>84.13.2</t>
  </si>
  <si>
    <t>Regolamentazione dei servizi connessi a combustibili ed energia</t>
  </si>
  <si>
    <t>84.13.20</t>
  </si>
  <si>
    <t>84.13.3</t>
  </si>
  <si>
    <t>Regolamentazione dei servizi connessi a industrie estrattive e risorse minerarie, industrie manifatturiere e di costruzione</t>
  </si>
  <si>
    <t>84.13.30</t>
  </si>
  <si>
    <t>84.13.4</t>
  </si>
  <si>
    <t>Regolamentazione dei servizi connessi a trasporti e comunicazioni</t>
  </si>
  <si>
    <t>84.13.40</t>
  </si>
  <si>
    <t>84.13.5</t>
  </si>
  <si>
    <t>Regolamentazione dei servizi connessi a commercio, servizi di alloggio e ristorazione</t>
  </si>
  <si>
    <t>84.13.50</t>
  </si>
  <si>
    <t>84.13.6</t>
  </si>
  <si>
    <t>Regolamentazione dei servizi connessi al turismo</t>
  </si>
  <si>
    <t>84.13.60</t>
  </si>
  <si>
    <t>84.13.9</t>
  </si>
  <si>
    <t>Regolamentazione di altri servizi</t>
  </si>
  <si>
    <t>84.13.90</t>
  </si>
  <si>
    <t>84.2</t>
  </si>
  <si>
    <t>Erogazione di servizi collettivi</t>
  </si>
  <si>
    <t>84.21</t>
  </si>
  <si>
    <t>Affari esteri</t>
  </si>
  <si>
    <t>84.21.0</t>
  </si>
  <si>
    <t>84.21.00</t>
  </si>
  <si>
    <t>84.22</t>
  </si>
  <si>
    <t>Difesa nazionale</t>
  </si>
  <si>
    <t>84.22.0</t>
  </si>
  <si>
    <t>84.22.00</t>
  </si>
  <si>
    <t>84.23</t>
  </si>
  <si>
    <t>Giustizia e attività giudiziarie</t>
  </si>
  <si>
    <t>84.23.0</t>
  </si>
  <si>
    <t>84.23.00</t>
  </si>
  <si>
    <t>84.24</t>
  </si>
  <si>
    <t>Ordine pubblico e sicurezza nazionale</t>
  </si>
  <si>
    <t>84.24.1</t>
  </si>
  <si>
    <t>Ordine pubblico e sicurezza nazionale delle Forze dell'Ordine</t>
  </si>
  <si>
    <t>84.24.10</t>
  </si>
  <si>
    <t>84.24.2</t>
  </si>
  <si>
    <t>Attività di supporto all'ordine pubblico e alla sicurezza nazionale fornite dalla Protezione Civile</t>
  </si>
  <si>
    <t>84.24.20</t>
  </si>
  <si>
    <t>84.25</t>
  </si>
  <si>
    <t>Servizi antincendio</t>
  </si>
  <si>
    <t>84.25.0</t>
  </si>
  <si>
    <t>84.25.00</t>
  </si>
  <si>
    <t>84.3</t>
  </si>
  <si>
    <t>Assicurazione sociale obbligatoria</t>
  </si>
  <si>
    <t>84.30</t>
  </si>
  <si>
    <t>84.30.0</t>
  </si>
  <si>
    <t>84.30.00</t>
  </si>
  <si>
    <t>85</t>
  </si>
  <si>
    <t>85.1</t>
  </si>
  <si>
    <t>Istruzione prescolastica</t>
  </si>
  <si>
    <t>85.10</t>
  </si>
  <si>
    <t>85.10.0</t>
  </si>
  <si>
    <t>85.10.00</t>
  </si>
  <si>
    <t>85.2</t>
  </si>
  <si>
    <t>Istruzione primaria</t>
  </si>
  <si>
    <t>85.20</t>
  </si>
  <si>
    <t>85.20.0</t>
  </si>
  <si>
    <t>85.20.00</t>
  </si>
  <si>
    <t>85.3</t>
  </si>
  <si>
    <t>Istruzione secondaria e post-secondaria non terziaria</t>
  </si>
  <si>
    <t>85.31</t>
  </si>
  <si>
    <t>Istruzione secondaria di formazione generale</t>
  </si>
  <si>
    <t>85.31.1</t>
  </si>
  <si>
    <t>Istruzione secondaria di formazione generale di primo grado</t>
  </si>
  <si>
    <t>85.31.10</t>
  </si>
  <si>
    <t>85.31.2</t>
  </si>
  <si>
    <t>Istruzione secondaria di formazione generale di secondo grado</t>
  </si>
  <si>
    <t>85.31.20</t>
  </si>
  <si>
    <t>85.32</t>
  </si>
  <si>
    <t>Istruzione secondaria professionale</t>
  </si>
  <si>
    <t>85.32.0</t>
  </si>
  <si>
    <t>85.32.01</t>
  </si>
  <si>
    <t>Istruzione secondaria professionale erogata da scuole di vela e navigazione</t>
  </si>
  <si>
    <t>85.32.02</t>
  </si>
  <si>
    <t>Istruzione secondaria professionale erogata da scuole di volo</t>
  </si>
  <si>
    <t>85.32.03</t>
  </si>
  <si>
    <t>Istruzione secondaria professionale erogata da scuole di guida</t>
  </si>
  <si>
    <t>85.32.09</t>
  </si>
  <si>
    <t>Altra istruzione secondaria professionale n.c.a.</t>
  </si>
  <si>
    <t>85.33</t>
  </si>
  <si>
    <t>Istruzione post-secondaria non terziaria</t>
  </si>
  <si>
    <t>85.33.0</t>
  </si>
  <si>
    <t>85.33.00</t>
  </si>
  <si>
    <t>85.4</t>
  </si>
  <si>
    <t>Istruzione terziaria</t>
  </si>
  <si>
    <t>85.40</t>
  </si>
  <si>
    <t>85.40.1</t>
  </si>
  <si>
    <t>Istruzione terziaria non universitaria professionale</t>
  </si>
  <si>
    <t>85.40.10</t>
  </si>
  <si>
    <t>85.40.2</t>
  </si>
  <si>
    <t>Istruzione terziaria universitaria di primo, secondo e terzo ciclo e a ciclo unico</t>
  </si>
  <si>
    <t>85.40.20</t>
  </si>
  <si>
    <t>85.5</t>
  </si>
  <si>
    <t>Altri servizi di istruzione e formazione</t>
  </si>
  <si>
    <t>85.51</t>
  </si>
  <si>
    <t>Formazione sportiva e ricreativa</t>
  </si>
  <si>
    <t>85.51.0</t>
  </si>
  <si>
    <t>85.51.01</t>
  </si>
  <si>
    <t>Insegnamento di pilates fornito da insegnanti e istruttori indipendenti</t>
  </si>
  <si>
    <t>85.51.09</t>
  </si>
  <si>
    <t>Formazione sportiva e ricreativa n.c.a.</t>
  </si>
  <si>
    <t>85.52</t>
  </si>
  <si>
    <t>Formazione culturale</t>
  </si>
  <si>
    <t>85.52.0</t>
  </si>
  <si>
    <t>85.52.01</t>
  </si>
  <si>
    <t>Corsi di danza</t>
  </si>
  <si>
    <t>85.52.02</t>
  </si>
  <si>
    <t>Attività di educazione al patrimonio culturale</t>
  </si>
  <si>
    <t>85.52.09</t>
  </si>
  <si>
    <t>Altra formazione culturale</t>
  </si>
  <si>
    <t>85.53</t>
  </si>
  <si>
    <t>Attività di scuole guida</t>
  </si>
  <si>
    <t>85.53.0</t>
  </si>
  <si>
    <t>85.53.00</t>
  </si>
  <si>
    <t>85.59</t>
  </si>
  <si>
    <t>Altri servizi di istruzione e formazione n.c.a.</t>
  </si>
  <si>
    <t>85.59.1</t>
  </si>
  <si>
    <t>Corsi di lingua straniera</t>
  </si>
  <si>
    <t>85.59.10</t>
  </si>
  <si>
    <t>85.59.2</t>
  </si>
  <si>
    <t>Corsi di formazione e corsi di aggiornamento professionale</t>
  </si>
  <si>
    <t>85.59.20</t>
  </si>
  <si>
    <t>85.59.3</t>
  </si>
  <si>
    <t>Altri servizi di istruzione e formazione n.c.a. forniti da università popolari</t>
  </si>
  <si>
    <t>85.59.30</t>
  </si>
  <si>
    <t>85.59.9</t>
  </si>
  <si>
    <t>Altri servizi vari di istruzione e formazione n.c.a.</t>
  </si>
  <si>
    <t>85.59.91</t>
  </si>
  <si>
    <t>Corsi di educazione consapevole attraverso il movimento</t>
  </si>
  <si>
    <t>85.59.99</t>
  </si>
  <si>
    <t>Tutti gli altri servizi vari di istruzione e formazione n.c.a.</t>
  </si>
  <si>
    <t>85.6</t>
  </si>
  <si>
    <t>Servizi di supporto all'istruzione e formazione</t>
  </si>
  <si>
    <t>85.61</t>
  </si>
  <si>
    <t>Attività di servizi di intermediazione per corsi e tutor</t>
  </si>
  <si>
    <t>85.61.0</t>
  </si>
  <si>
    <t>85.61.00</t>
  </si>
  <si>
    <t>85.69</t>
  </si>
  <si>
    <t>Altri servizi di supporto all'istruzione e formazione n.c.a.</t>
  </si>
  <si>
    <t>85.69.0</t>
  </si>
  <si>
    <t>85.69.01</t>
  </si>
  <si>
    <t>Consulenza scolastica e servizi di orientamento scolastico</t>
  </si>
  <si>
    <t>85.69.09</t>
  </si>
  <si>
    <t>Altri servizi vari di supporto all'istruzione e formazione n.c.a.</t>
  </si>
  <si>
    <t>86</t>
  </si>
  <si>
    <t>86.1</t>
  </si>
  <si>
    <t>Attività ospedaliere</t>
  </si>
  <si>
    <t>86.10</t>
  </si>
  <si>
    <t>86.10.0</t>
  </si>
  <si>
    <t>86.10.00</t>
  </si>
  <si>
    <t>86.2</t>
  </si>
  <si>
    <t>Attività mediche e odontoiatriche</t>
  </si>
  <si>
    <t>86.21</t>
  </si>
  <si>
    <t>Attività di medicina generale</t>
  </si>
  <si>
    <t>86.21.0</t>
  </si>
  <si>
    <t>86.21.00</t>
  </si>
  <si>
    <t>86.22</t>
  </si>
  <si>
    <t>Attività di medicina specialistica</t>
  </si>
  <si>
    <t>86.22.0</t>
  </si>
  <si>
    <t>86.22.01</t>
  </si>
  <si>
    <t>Trattamenti di chirurgia estetica</t>
  </si>
  <si>
    <t>86.22.02</t>
  </si>
  <si>
    <t>Altre attività di medicina specialistica svolte da medici specialisti indipendenti</t>
  </si>
  <si>
    <t>86.22.03</t>
  </si>
  <si>
    <t>Altre attività di medicina specialistica svolte presso cliniche e centri specialistici</t>
  </si>
  <si>
    <t>86.23</t>
  </si>
  <si>
    <t>Attività odontoiatriche</t>
  </si>
  <si>
    <t>86.23.0</t>
  </si>
  <si>
    <t>86.23.00</t>
  </si>
  <si>
    <t>86.9</t>
  </si>
  <si>
    <t>Altre attività per la salute umana</t>
  </si>
  <si>
    <t>86.91</t>
  </si>
  <si>
    <t>Attività di diagnostica per immagini e di laboratorio medico</t>
  </si>
  <si>
    <t>86.91.0</t>
  </si>
  <si>
    <t>86.91.01</t>
  </si>
  <si>
    <t>Attività di diagnostica per immagini</t>
  </si>
  <si>
    <t>86.91.02</t>
  </si>
  <si>
    <t>Attività di laboratorio medico</t>
  </si>
  <si>
    <t>86.92</t>
  </si>
  <si>
    <t>Trasporto di pazienti in ambulanza</t>
  </si>
  <si>
    <t>86.92.0</t>
  </si>
  <si>
    <t>86.92.00</t>
  </si>
  <si>
    <t>86.93</t>
  </si>
  <si>
    <t>Attività di psicologi e psicoterapeuti, esclusi i medici</t>
  </si>
  <si>
    <t>86.93.0</t>
  </si>
  <si>
    <t>86.93.00</t>
  </si>
  <si>
    <t>86.94</t>
  </si>
  <si>
    <t>Attività infermieristiche e ostetriche</t>
  </si>
  <si>
    <t>86.94.0</t>
  </si>
  <si>
    <t>86.94.01</t>
  </si>
  <si>
    <t>Attività infermieristiche</t>
  </si>
  <si>
    <t>86.94.02</t>
  </si>
  <si>
    <t>Attività ostetriche</t>
  </si>
  <si>
    <t>86.95</t>
  </si>
  <si>
    <t>Attività di fisioterapia</t>
  </si>
  <si>
    <t>86.95.0</t>
  </si>
  <si>
    <t>86.95.00</t>
  </si>
  <si>
    <t>86.96</t>
  </si>
  <si>
    <t>Attività di medicine complementari e alternative</t>
  </si>
  <si>
    <t>86.96.0</t>
  </si>
  <si>
    <t>86.96.01</t>
  </si>
  <si>
    <t>Chinesiologia</t>
  </si>
  <si>
    <t>86.96.09</t>
  </si>
  <si>
    <t>Attività di medicine complementari e alternative n.c.a.</t>
  </si>
  <si>
    <t>86.97</t>
  </si>
  <si>
    <t>Attività di servizi di intermediazione per attività mediche, odontoiatriche e altri servizi per la salute umana</t>
  </si>
  <si>
    <t>86.97.0</t>
  </si>
  <si>
    <t>86.97.00</t>
  </si>
  <si>
    <t>86.99</t>
  </si>
  <si>
    <t>Altre attività per la salute umana n.c.a.</t>
  </si>
  <si>
    <t>86.99.0</t>
  </si>
  <si>
    <t>86.99.01</t>
  </si>
  <si>
    <t>Tecniche di trattamento del corpo</t>
  </si>
  <si>
    <t>86.99.02</t>
  </si>
  <si>
    <t>Danza-movimento terapia</t>
  </si>
  <si>
    <t>86.99.03</t>
  </si>
  <si>
    <t>Attività di psicomotricità</t>
  </si>
  <si>
    <t>86.99.09</t>
  </si>
  <si>
    <t>Altre attività varie per la salute umana n.c.a.</t>
  </si>
  <si>
    <t>87</t>
  </si>
  <si>
    <t>87.1</t>
  </si>
  <si>
    <t>Attività di assistenza infermieristica residenziale</t>
  </si>
  <si>
    <t>87.10</t>
  </si>
  <si>
    <t>87.10.0</t>
  </si>
  <si>
    <t>87.10.00</t>
  </si>
  <si>
    <t>87.2</t>
  </si>
  <si>
    <t>Attività di assistenza residenziale per persone affette da disturbi mentali o abuso di sostanze</t>
  </si>
  <si>
    <t>87.20</t>
  </si>
  <si>
    <t>87.20.0</t>
  </si>
  <si>
    <t>87.20.00</t>
  </si>
  <si>
    <t>87.3</t>
  </si>
  <si>
    <t>Attività di assistenza residenziale per anziani o persone con disabilità fisiche</t>
  </si>
  <si>
    <t>87.30</t>
  </si>
  <si>
    <t>87.30.0</t>
  </si>
  <si>
    <t>87.30.00</t>
  </si>
  <si>
    <t>87.9</t>
  </si>
  <si>
    <t>Altre attività di assistenza residenziale</t>
  </si>
  <si>
    <t>87.91</t>
  </si>
  <si>
    <t>Attività di servizi di intermediazione per attività di assistenza residenziale</t>
  </si>
  <si>
    <t>87.91.0</t>
  </si>
  <si>
    <t>87.91.00</t>
  </si>
  <si>
    <t>87.99</t>
  </si>
  <si>
    <t>Altre attività di assistenza residenziale n.c.a.</t>
  </si>
  <si>
    <t>87.99.0</t>
  </si>
  <si>
    <t>87.99.00</t>
  </si>
  <si>
    <t>88</t>
  </si>
  <si>
    <t>88.1</t>
  </si>
  <si>
    <t>Attività di assistenza sociale non residenziale per anziani o persone con disabilità</t>
  </si>
  <si>
    <t>88.10</t>
  </si>
  <si>
    <t>88.10.0</t>
  </si>
  <si>
    <t>88.10.00</t>
  </si>
  <si>
    <t>88.9</t>
  </si>
  <si>
    <t>Altre attività di assistenza sociale non residenziale</t>
  </si>
  <si>
    <t>88.91</t>
  </si>
  <si>
    <t>Attività di assistenza diurna per l'infanzia</t>
  </si>
  <si>
    <t>88.91.0</t>
  </si>
  <si>
    <t>88.91.00</t>
  </si>
  <si>
    <t>88.99</t>
  </si>
  <si>
    <t>Altre attività di assistenza sociale non residenziale n.c.a.</t>
  </si>
  <si>
    <t>88.99.0</t>
  </si>
  <si>
    <t>88.99.01</t>
  </si>
  <si>
    <t>Servizi di counselling</t>
  </si>
  <si>
    <t>88.99.02</t>
  </si>
  <si>
    <t>Consulenza familiare</t>
  </si>
  <si>
    <t>88.99.03</t>
  </si>
  <si>
    <t>Mediazione culturale e interculturale</t>
  </si>
  <si>
    <t>88.99.04</t>
  </si>
  <si>
    <t>Altre attività di assistenza sociale non residenziale fornite da pedagogisti</t>
  </si>
  <si>
    <t>88.99.09</t>
  </si>
  <si>
    <t>Altre attività varie di assistenza sociale non residenziale n.c.a.</t>
  </si>
  <si>
    <t>90</t>
  </si>
  <si>
    <t>90.1</t>
  </si>
  <si>
    <t>Attività di creazione artistica</t>
  </si>
  <si>
    <t>90.11</t>
  </si>
  <si>
    <t>Attività di creazione letteraria e composizione musicale</t>
  </si>
  <si>
    <t>90.11.0</t>
  </si>
  <si>
    <t>90.11.01</t>
  </si>
  <si>
    <t>Attività di giornalisti indipendenti</t>
  </si>
  <si>
    <t>90.11.02</t>
  </si>
  <si>
    <t>Attività di blogger indipendenti</t>
  </si>
  <si>
    <t>90.11.09</t>
  </si>
  <si>
    <t>Altre attività di creazione letteraria e composizione musicale</t>
  </si>
  <si>
    <t>90.12</t>
  </si>
  <si>
    <t>Attività di creazione di arti visive</t>
  </si>
  <si>
    <t>90.12.0</t>
  </si>
  <si>
    <t>90.12.00</t>
  </si>
  <si>
    <t>90.13</t>
  </si>
  <si>
    <t>Altre attività di creazione artistica</t>
  </si>
  <si>
    <t>90.13.0</t>
  </si>
  <si>
    <t>90.13.00</t>
  </si>
  <si>
    <t>90.2</t>
  </si>
  <si>
    <t>Attività di arti performative e rappresentazioni artistiche</t>
  </si>
  <si>
    <t>90.20</t>
  </si>
  <si>
    <t>90.20.0</t>
  </si>
  <si>
    <t>90.20.01</t>
  </si>
  <si>
    <t>Attività nel campo della recitazione</t>
  </si>
  <si>
    <t>90.20.09</t>
  </si>
  <si>
    <t>Altre attività di arti performative e rappresentazioni artistiche</t>
  </si>
  <si>
    <t>90.3</t>
  </si>
  <si>
    <t>Attività di supporto alle creazioni e alle arti performative e rappresentazioni artistiche</t>
  </si>
  <si>
    <t>90.31</t>
  </si>
  <si>
    <t>Gestione di strutture e spazi per le arti</t>
  </si>
  <si>
    <t>90.31.0</t>
  </si>
  <si>
    <t>90.31.00</t>
  </si>
  <si>
    <t>90.39</t>
  </si>
  <si>
    <t>Altre attività di supporto alle arti performative e alle rappresentazioni artistiche</t>
  </si>
  <si>
    <t>90.39.0</t>
  </si>
  <si>
    <t>90.39.01</t>
  </si>
  <si>
    <t>Attività nel campo della regia</t>
  </si>
  <si>
    <t>90.39.09</t>
  </si>
  <si>
    <t>Altre attività di supporto alle arti performative e alle rappresentazioni artistiche n.c.a.</t>
  </si>
  <si>
    <t>91</t>
  </si>
  <si>
    <t>91.1</t>
  </si>
  <si>
    <t>Attività di biblioteche e archivi</t>
  </si>
  <si>
    <t>91.11</t>
  </si>
  <si>
    <t>Attività di biblioteche</t>
  </si>
  <si>
    <t>91.11.0</t>
  </si>
  <si>
    <t>91.11.00</t>
  </si>
  <si>
    <t>91.12</t>
  </si>
  <si>
    <t>Attività di archivi</t>
  </si>
  <si>
    <t>91.12.0</t>
  </si>
  <si>
    <t>91.12.00</t>
  </si>
  <si>
    <t>91.2</t>
  </si>
  <si>
    <t>Attività di musei, collezioni, luoghi e monumenti storici</t>
  </si>
  <si>
    <t>91.21</t>
  </si>
  <si>
    <t>Attività di musei e collezioni</t>
  </si>
  <si>
    <t>91.21.0</t>
  </si>
  <si>
    <t>91.21.00</t>
  </si>
  <si>
    <t>91.22</t>
  </si>
  <si>
    <t>Attività di luoghi e monumenti storici</t>
  </si>
  <si>
    <t>91.22.0</t>
  </si>
  <si>
    <t>91.22.00</t>
  </si>
  <si>
    <t>91.3</t>
  </si>
  <si>
    <t>Conservazione, restauro e altre attività di supporto al patrimonio culturale</t>
  </si>
  <si>
    <t>91.30</t>
  </si>
  <si>
    <t>91.30.0</t>
  </si>
  <si>
    <t>91.30.01</t>
  </si>
  <si>
    <t>Conservazione e restauro del patrimonio culturale</t>
  </si>
  <si>
    <t>91.30.02</t>
  </si>
  <si>
    <t>Creazione e gestione di apparecchiature multimediali per l'accompagnamento alle visite in musei e altri siti culturali</t>
  </si>
  <si>
    <t>91.30.09</t>
  </si>
  <si>
    <t>Altre attività di supporto al patrimonio culturale</t>
  </si>
  <si>
    <t>91.4</t>
  </si>
  <si>
    <t>Attività di orti botanici, giardini zoologici e riserve e parchi naturali</t>
  </si>
  <si>
    <t>91.41</t>
  </si>
  <si>
    <t>Attività di orti botanici e giardini zoologici</t>
  </si>
  <si>
    <t>91.41.0</t>
  </si>
  <si>
    <t>91.41.00</t>
  </si>
  <si>
    <t>91.42</t>
  </si>
  <si>
    <t>Attività di riserve e parchi naturali</t>
  </si>
  <si>
    <t>91.42.0</t>
  </si>
  <si>
    <t>91.42.00</t>
  </si>
  <si>
    <t>92</t>
  </si>
  <si>
    <t>92.0</t>
  </si>
  <si>
    <t>92.00</t>
  </si>
  <si>
    <t>92.00.0</t>
  </si>
  <si>
    <t>92.00.01</t>
  </si>
  <si>
    <t>Gestione di apparecchi che consentono vincite in denaro funzionanti a moneta o a gettone</t>
  </si>
  <si>
    <t>92.00.09</t>
  </si>
  <si>
    <t>Altre attività di scommesse, lotterie e altri giochi d'azzardo</t>
  </si>
  <si>
    <t>93</t>
  </si>
  <si>
    <t>93.1</t>
  </si>
  <si>
    <t>Attività sportive</t>
  </si>
  <si>
    <t>93.11</t>
  </si>
  <si>
    <t>Gestione di impianti sportivi</t>
  </si>
  <si>
    <t>93.11.1</t>
  </si>
  <si>
    <t>Gestione di piscine</t>
  </si>
  <si>
    <t>93.11.10</t>
  </si>
  <si>
    <t>93.11.9</t>
  </si>
  <si>
    <t>Gestione di altri impianti sportivi</t>
  </si>
  <si>
    <t>93.11.90</t>
  </si>
  <si>
    <t>93.12</t>
  </si>
  <si>
    <t>Attività dei club sportivi</t>
  </si>
  <si>
    <t>93.12.0</t>
  </si>
  <si>
    <t>93.12.00</t>
  </si>
  <si>
    <t>93.13</t>
  </si>
  <si>
    <t>Attività dei centri di fitness</t>
  </si>
  <si>
    <t>93.13.0</t>
  </si>
  <si>
    <t>93.13.01</t>
  </si>
  <si>
    <t>Attività di studi di yoga, pilates e Tai Chi</t>
  </si>
  <si>
    <t>93.13.09</t>
  </si>
  <si>
    <t>Altre attività dei centri di fitness</t>
  </si>
  <si>
    <t>93.19</t>
  </si>
  <si>
    <t>Attività sportive n.c.a.</t>
  </si>
  <si>
    <t>93.19.1</t>
  </si>
  <si>
    <t>Attività di organizzazioni ed enti sportivi e promozione di eventi sportivi</t>
  </si>
  <si>
    <t>93.19.10</t>
  </si>
  <si>
    <t>93.19.9</t>
  </si>
  <si>
    <t>Altre attività sportive n.c.a.</t>
  </si>
  <si>
    <t>93.19.91</t>
  </si>
  <si>
    <t>Attività di ricarica di bombole per attività subacquee</t>
  </si>
  <si>
    <t>93.19.92</t>
  </si>
  <si>
    <t>Attività di guida alpina</t>
  </si>
  <si>
    <t>93.19.93</t>
  </si>
  <si>
    <t>Attività di guida di pesca</t>
  </si>
  <si>
    <t>93.19.99</t>
  </si>
  <si>
    <t>Altre attività sportive varie n.c.a.</t>
  </si>
  <si>
    <t>93.2</t>
  </si>
  <si>
    <t>Attività di intrattenimento e divertimento</t>
  </si>
  <si>
    <t>93.21</t>
  </si>
  <si>
    <t>Attività dei parchi di divertimento e dei parchi tematici</t>
  </si>
  <si>
    <t>93.21.0</t>
  </si>
  <si>
    <t>93.21.00</t>
  </si>
  <si>
    <t>93.29</t>
  </si>
  <si>
    <t>Attività di intrattenimento e divertimento n.c.a.</t>
  </si>
  <si>
    <t>93.29.1</t>
  </si>
  <si>
    <t>Gestione di piste e sale da ballo</t>
  </si>
  <si>
    <t>93.29.10</t>
  </si>
  <si>
    <t>93.29.2</t>
  </si>
  <si>
    <t>Gestione di stabilimenti balneari</t>
  </si>
  <si>
    <t>93.29.20</t>
  </si>
  <si>
    <t>93.29.3</t>
  </si>
  <si>
    <t>Gestione di apparecchi da intrattenimento che non consentono vincite in denaro funzionanti a moneta o a gettone</t>
  </si>
  <si>
    <t>93.29.30</t>
  </si>
  <si>
    <t>93.29.9</t>
  </si>
  <si>
    <t>Altre attività di intrattenimento e divertimento n.c.a.</t>
  </si>
  <si>
    <t>93.29.91</t>
  </si>
  <si>
    <t>Gestione di attrazioni e attività di spettacolo in forma itinerante</t>
  </si>
  <si>
    <t>93.29.99</t>
  </si>
  <si>
    <t>Altre attività varie di intrattenimento e divertimento n.c.a.</t>
  </si>
  <si>
    <t>94</t>
  </si>
  <si>
    <t>94.1</t>
  </si>
  <si>
    <t>Attività di organizzazioni di imprese, dei datori di lavoro e professionali</t>
  </si>
  <si>
    <t>94.11</t>
  </si>
  <si>
    <t>Attività di organizzazioni di imprese e dei datori di lavoro</t>
  </si>
  <si>
    <t>94.11.0</t>
  </si>
  <si>
    <t>94.11.00</t>
  </si>
  <si>
    <t>94.12</t>
  </si>
  <si>
    <t>Attività delle organizzazioni professionali</t>
  </si>
  <si>
    <t>94.12.1</t>
  </si>
  <si>
    <t>Attività di ordini e collegi professionali</t>
  </si>
  <si>
    <t>94.12.10</t>
  </si>
  <si>
    <t>94.12.2</t>
  </si>
  <si>
    <t>Attività di associazioni professionali</t>
  </si>
  <si>
    <t>94.12.20</t>
  </si>
  <si>
    <t>94.2</t>
  </si>
  <si>
    <t>Attività dei sindacati di lavoratori</t>
  </si>
  <si>
    <t>94.20</t>
  </si>
  <si>
    <t>94.20.0</t>
  </si>
  <si>
    <t>94.20.00</t>
  </si>
  <si>
    <t>94.9</t>
  </si>
  <si>
    <t>Attività di altre organizzazioni associative</t>
  </si>
  <si>
    <t>94.91</t>
  </si>
  <si>
    <t>Attività delle organizzazioni religiose</t>
  </si>
  <si>
    <t>94.91.0</t>
  </si>
  <si>
    <t>94.91.00</t>
  </si>
  <si>
    <t>94.92</t>
  </si>
  <si>
    <t>Attività delle organizzazioni politiche</t>
  </si>
  <si>
    <t>94.92.0</t>
  </si>
  <si>
    <t>94.92.00</t>
  </si>
  <si>
    <t>94.99</t>
  </si>
  <si>
    <t>Attività di altre organizzazioni associative n.c.a.</t>
  </si>
  <si>
    <t>94.99.1</t>
  </si>
  <si>
    <t>Attività di organizzazioni associative per la tutela degli interessi e dei diritti dei cittadini</t>
  </si>
  <si>
    <t>94.99.10</t>
  </si>
  <si>
    <t>94.99.2</t>
  </si>
  <si>
    <t>Attività di organizzazioni associative culturali e ricreative</t>
  </si>
  <si>
    <t>94.99.20</t>
  </si>
  <si>
    <t>94.99.3</t>
  </si>
  <si>
    <t>Attività di organizzazioni associative a scopo patriottico</t>
  </si>
  <si>
    <t>94.99.30</t>
  </si>
  <si>
    <t>94.99.4</t>
  </si>
  <si>
    <t>Attività di organizzazioni associative per la cooperazione internazionale</t>
  </si>
  <si>
    <t>94.99.40</t>
  </si>
  <si>
    <t>94.99.5</t>
  </si>
  <si>
    <t>Attività di organizzazioni associative filantropiche</t>
  </si>
  <si>
    <t>94.99.50</t>
  </si>
  <si>
    <t>94.99.6</t>
  </si>
  <si>
    <t>Attività di organizzazioni associative per la promozione e la difesa degli animali e dell'ambiente</t>
  </si>
  <si>
    <t>94.99.60</t>
  </si>
  <si>
    <t>94.99.9</t>
  </si>
  <si>
    <t>Attività di altre organizzazioni associative varie n.c.a.</t>
  </si>
  <si>
    <t>94.99.90</t>
  </si>
  <si>
    <t>95</t>
  </si>
  <si>
    <t>95.1</t>
  </si>
  <si>
    <t>Riparazione e manutenzione di computer e di apparecchiature per le comunicazioni</t>
  </si>
  <si>
    <t>95.10</t>
  </si>
  <si>
    <t>95.10.1</t>
  </si>
  <si>
    <t>Riparazione e manutenzione di computer e periferiche</t>
  </si>
  <si>
    <t>95.10.10</t>
  </si>
  <si>
    <t>95.10.2</t>
  </si>
  <si>
    <t>Riparazione e manutenzione di apparecchiature per le comunicazioni</t>
  </si>
  <si>
    <t>95.10.21</t>
  </si>
  <si>
    <t>Riparazione e manutenzione di telefoni e tablet</t>
  </si>
  <si>
    <t>95.10.29</t>
  </si>
  <si>
    <t>Riparazione e manutenzione di altre apparecchiature per le comunicazioni</t>
  </si>
  <si>
    <t>95.2</t>
  </si>
  <si>
    <t>Riparazione e manutenzione di beni per uso personale e per la casa</t>
  </si>
  <si>
    <t>95.21</t>
  </si>
  <si>
    <t>Riparazione e manutenzione di prodotti di elettronica di consumo</t>
  </si>
  <si>
    <t>95.21.0</t>
  </si>
  <si>
    <t>95.21.00</t>
  </si>
  <si>
    <t>95.22</t>
  </si>
  <si>
    <t>Riparazione e manutenzione di elettrodomestici e di articoli per la casa e il giardinaggio</t>
  </si>
  <si>
    <t>95.22.0</t>
  </si>
  <si>
    <t>95.22.01</t>
  </si>
  <si>
    <t>Riparazione e manutenzione di elettrodomestici</t>
  </si>
  <si>
    <t>95.22.02</t>
  </si>
  <si>
    <t>Riparazione e manutenzione di articoli per la casa e il giardinaggio</t>
  </si>
  <si>
    <t>95.23</t>
  </si>
  <si>
    <t>Riparazione e manutenzione di calzature e articoli in pelle</t>
  </si>
  <si>
    <t>95.23.0</t>
  </si>
  <si>
    <t>95.23.00</t>
  </si>
  <si>
    <t>95.24</t>
  </si>
  <si>
    <t>Riparazione e manutenzione di mobili e di oggetti di arredamento per la casa</t>
  </si>
  <si>
    <t>95.24.0</t>
  </si>
  <si>
    <t>95.24.01</t>
  </si>
  <si>
    <t>Rivestimento di mobili e oggetti di arredamento per la casa imbottiti</t>
  </si>
  <si>
    <t>95.24.09</t>
  </si>
  <si>
    <t>Altre attività di riparazione e manutenzione di mobili e di oggetti di arredamento per la casa</t>
  </si>
  <si>
    <t>95.25</t>
  </si>
  <si>
    <t>Riparazione e manutenzione di orologi e gioielli</t>
  </si>
  <si>
    <t>95.25.0</t>
  </si>
  <si>
    <t>95.25.00</t>
  </si>
  <si>
    <t>95.29</t>
  </si>
  <si>
    <t>Riparazione e manutenzione di beni per uso personale e per la casa n.c.a.</t>
  </si>
  <si>
    <t>95.29.1</t>
  </si>
  <si>
    <t>Riparazione e accordatura di strumenti musicali non storici</t>
  </si>
  <si>
    <t>95.29.10</t>
  </si>
  <si>
    <t>95.29.2</t>
  </si>
  <si>
    <t>Riparazione e manutenzione di biciclette, articoli sportivi e attrezzature da campeggio</t>
  </si>
  <si>
    <t>95.29.21</t>
  </si>
  <si>
    <t>Riparazione e manutenzione di biciclette</t>
  </si>
  <si>
    <t>95.29.22</t>
  </si>
  <si>
    <t>Riparazione e manutenzione di articoli sportivi e attrezzature da campeggio</t>
  </si>
  <si>
    <t>95.29.3</t>
  </si>
  <si>
    <t>Riparazione e modifica di articoli di abbigliamento</t>
  </si>
  <si>
    <t>95.29.30</t>
  </si>
  <si>
    <t>95.29.9</t>
  </si>
  <si>
    <t>Riparazione e manutenzione di altri beni per uso personale e per la casa n.c.a.</t>
  </si>
  <si>
    <t>95.29.91</t>
  </si>
  <si>
    <t>Affilatura di coltelli, servizi di duplicazione di chiavi e di incisione rapida</t>
  </si>
  <si>
    <t>95.29.99</t>
  </si>
  <si>
    <t>Riparazione e manutenzione di altri beni vari per uso personale e per la casa n.c.a.</t>
  </si>
  <si>
    <t>95.3</t>
  </si>
  <si>
    <t>Riparazione e manutenzione di autoveicoli e motocicli</t>
  </si>
  <si>
    <t>95.31</t>
  </si>
  <si>
    <t>Riparazione e manutenzione di autoveicoli</t>
  </si>
  <si>
    <t>95.31.1</t>
  </si>
  <si>
    <t>Riparazione e manutenzione meccanica, elettrica ed elettronica di autoveicoli</t>
  </si>
  <si>
    <t>95.31.10</t>
  </si>
  <si>
    <t>95.31.2</t>
  </si>
  <si>
    <t>Riparazione e manutenzione di carrozzerie di autoveicoli</t>
  </si>
  <si>
    <t>95.31.20</t>
  </si>
  <si>
    <t>95.31.3</t>
  </si>
  <si>
    <t>Riparazione, montaggio o sostituzione di pneumatici e camere d'aria di autoveicoli</t>
  </si>
  <si>
    <t>95.31.30</t>
  </si>
  <si>
    <t>95.31.9</t>
  </si>
  <si>
    <t>Lavaggio e altre attività di riparazione e manutenzione di autoveicoli</t>
  </si>
  <si>
    <t>95.31.91</t>
  </si>
  <si>
    <t>Lavaggio di autoveicoli</t>
  </si>
  <si>
    <t>95.31.92</t>
  </si>
  <si>
    <t>Riparazione e manutenzione di cellule abitative per caravan e autocaravan</t>
  </si>
  <si>
    <t>95.31.99</t>
  </si>
  <si>
    <t>Altre attività di riparazione e manutenzione di autoveicoli n.c.a.</t>
  </si>
  <si>
    <t>95.32</t>
  </si>
  <si>
    <t>Riparazione e manutenzione di motocicli</t>
  </si>
  <si>
    <t>95.32.0</t>
  </si>
  <si>
    <t>95.32.00</t>
  </si>
  <si>
    <t>95.4</t>
  </si>
  <si>
    <t>Attività di servizi di intermediazione per la riparazione e la manutenzione di computer, beni per uso personale e per la casa, autoveicoli e motocicli</t>
  </si>
  <si>
    <t>95.40</t>
  </si>
  <si>
    <t>95.40.0</t>
  </si>
  <si>
    <t>95.40.00</t>
  </si>
  <si>
    <t>96</t>
  </si>
  <si>
    <t>96.1</t>
  </si>
  <si>
    <t>Servizi di lavaggio e pulitura di prodotti tessili e pellicce</t>
  </si>
  <si>
    <t>96.10</t>
  </si>
  <si>
    <t>96.10.1</t>
  </si>
  <si>
    <t>Lavaggio e pulitura di prodotti tessili forniti da lavanderie industriali</t>
  </si>
  <si>
    <t>96.10.11</t>
  </si>
  <si>
    <t>Lavaggio e pulitura di prodotti tessili forniti da lavanderie industriali per industrie, ospedali e altre strutture simili</t>
  </si>
  <si>
    <t>96.10.12</t>
  </si>
  <si>
    <t>Lavaggio e pulitura di prodotti tessili forniti da lavanderie industriali per ristorazione, alberghi e altri servizi di alloggio</t>
  </si>
  <si>
    <t>96.10.2</t>
  </si>
  <si>
    <t>Lavaggio e pulitura di prodotti tessili e pellicce forniti da lavanderie e tintorie non industriali</t>
  </si>
  <si>
    <t>96.10.21</t>
  </si>
  <si>
    <t>Lavaggio e pulitura di prodotti tessili e pellicce forniti da lavanderie e tintorie tradizionali</t>
  </si>
  <si>
    <t>96.10.22</t>
  </si>
  <si>
    <t>Lavaggio e pulitura di prodotti tessili e pellicce forniti da lavanderie self-service</t>
  </si>
  <si>
    <t>96.2</t>
  </si>
  <si>
    <t>Servizi di parrucchieri e barbieri, trattamenti di bellezza, centri benessere e attività simili</t>
  </si>
  <si>
    <t>96.21</t>
  </si>
  <si>
    <t>Servizi di parrucchieri e barbieri</t>
  </si>
  <si>
    <t>96.21.0</t>
  </si>
  <si>
    <t>96.21.00</t>
  </si>
  <si>
    <t>96.22</t>
  </si>
  <si>
    <t>Servizi di cura della bellezza e altri trattamenti di bellezza</t>
  </si>
  <si>
    <t>96.22.0</t>
  </si>
  <si>
    <t>96.22.01</t>
  </si>
  <si>
    <t>Servizi di manicure e pedicure</t>
  </si>
  <si>
    <t>96.22.09</t>
  </si>
  <si>
    <t>Altri servizi di cura della bellezza e altri trattamenti di bellezza n.c.a.</t>
  </si>
  <si>
    <t>96.23</t>
  </si>
  <si>
    <t>Servizi di centri benessere, sauna e bagno di vapore</t>
  </si>
  <si>
    <t>96.23.1</t>
  </si>
  <si>
    <t>Servizi di centri termali</t>
  </si>
  <si>
    <t>96.23.10</t>
  </si>
  <si>
    <t>96.23.9</t>
  </si>
  <si>
    <t>Altri servizi di centri benessere, sauna e bagno di vapore</t>
  </si>
  <si>
    <t>96.23.91</t>
  </si>
  <si>
    <t>Terapia del sale</t>
  </si>
  <si>
    <t>96.23.99</t>
  </si>
  <si>
    <t>Altri servizi di centri benessere, sauna e bagno di vapore n.c.a.</t>
  </si>
  <si>
    <t>96.3</t>
  </si>
  <si>
    <t>Servizi funerari e attività connesse</t>
  </si>
  <si>
    <t>96.30</t>
  </si>
  <si>
    <t>96.30.0</t>
  </si>
  <si>
    <t>96.30.01</t>
  </si>
  <si>
    <t>Servizi di pompe funebri</t>
  </si>
  <si>
    <t>96.30.02</t>
  </si>
  <si>
    <t>Servizi di sepoltura</t>
  </si>
  <si>
    <t>96.30.09</t>
  </si>
  <si>
    <t>Servizi funerari e attività connesse n.c.a.</t>
  </si>
  <si>
    <t>96.4</t>
  </si>
  <si>
    <t>Attività di servizi di intermediazione per servizi alla persona</t>
  </si>
  <si>
    <t>96.40</t>
  </si>
  <si>
    <t>96.40.0</t>
  </si>
  <si>
    <t>96.40.00</t>
  </si>
  <si>
    <t>96.9</t>
  </si>
  <si>
    <t>Altre attività di servizi alla persona</t>
  </si>
  <si>
    <t>96.91</t>
  </si>
  <si>
    <t>Fornitura di servizi domestici</t>
  </si>
  <si>
    <t>96.91.0</t>
  </si>
  <si>
    <t>96.91.00</t>
  </si>
  <si>
    <t>96.99</t>
  </si>
  <si>
    <t>Altre attività di servizi alla persona n.c.a.</t>
  </si>
  <si>
    <t>96.99.1</t>
  </si>
  <si>
    <t>Servizi di cura per animali da compagnia</t>
  </si>
  <si>
    <t>96.99.11</t>
  </si>
  <si>
    <t>Servizi di presa in pensione e custodia per animali da compagnia</t>
  </si>
  <si>
    <t>96.99.12</t>
  </si>
  <si>
    <t>Servizi di toelettatura per animali da compagnia</t>
  </si>
  <si>
    <t>96.99.13</t>
  </si>
  <si>
    <t>Servizi di addestramento per animali da compagnia</t>
  </si>
  <si>
    <t>96.99.14</t>
  </si>
  <si>
    <t>Gestione di rifugi per animali</t>
  </si>
  <si>
    <t>96.99.19</t>
  </si>
  <si>
    <t>Servizi di cura per animali da compagnia n.c.a.</t>
  </si>
  <si>
    <t>96.99.9</t>
  </si>
  <si>
    <t>Altre attività varie di servizi alla persona n.c.a.</t>
  </si>
  <si>
    <t>96.99.91</t>
  </si>
  <si>
    <t>Attività di studi di tatuaggi e piercing</t>
  </si>
  <si>
    <t>96.99.92</t>
  </si>
  <si>
    <t>Servizi di incontro ed eventi simili</t>
  </si>
  <si>
    <t>96.99.93</t>
  </si>
  <si>
    <t>Servizi di organizzazione di feste e cerimonie</t>
  </si>
  <si>
    <t>96.99.94</t>
  </si>
  <si>
    <t>Servizi di consulenza di immagine</t>
  </si>
  <si>
    <t>96.99.99</t>
  </si>
  <si>
    <t>Tutte le altre attività varie di servizi alla persona n.c.a.</t>
  </si>
  <si>
    <t>97</t>
  </si>
  <si>
    <t>97.0</t>
  </si>
  <si>
    <t>97.00</t>
  </si>
  <si>
    <t>97.00.1</t>
  </si>
  <si>
    <t>Attività di condomini come datori di lavoro per personale domestico</t>
  </si>
  <si>
    <t>97.00.10</t>
  </si>
  <si>
    <t>97.00.9</t>
  </si>
  <si>
    <t>Attività di famiglie e convivenze come datori di lavoro per personale domestico n.c.a.</t>
  </si>
  <si>
    <t>97.00.90</t>
  </si>
  <si>
    <t>98</t>
  </si>
  <si>
    <t>98.1</t>
  </si>
  <si>
    <t>Produzione di beni indifferenziati per uso proprio da parte di famiglie e convivenze</t>
  </si>
  <si>
    <t>98.10</t>
  </si>
  <si>
    <t>98.10.0</t>
  </si>
  <si>
    <t>98.10.00</t>
  </si>
  <si>
    <t>98.2</t>
  </si>
  <si>
    <t>Produzione di servizi indifferenziati per uso proprio da parte di famiglie e convivenze</t>
  </si>
  <si>
    <t>98.20</t>
  </si>
  <si>
    <t>98.20.0</t>
  </si>
  <si>
    <t>98.20.00</t>
  </si>
  <si>
    <t>99</t>
  </si>
  <si>
    <t>99.0</t>
  </si>
  <si>
    <t>99.00</t>
  </si>
  <si>
    <t>99.00.0</t>
  </si>
  <si>
    <t>99.00.00</t>
  </si>
  <si>
    <t>Ore LAVORABILI nel corso del 2025 (al netto delle ore di CIG)</t>
  </si>
  <si>
    <t>oltre 4 e fino a 8</t>
  </si>
  <si>
    <t>oltre 8 e fino a 10</t>
  </si>
  <si>
    <t>oltre 10 euro/giorno</t>
  </si>
  <si>
    <t>\=CERCA.VERT(G6;'elenco associate'!A:B;2;FALSO)</t>
  </si>
  <si>
    <t>\=CERCA.VERT(E6;'elenco associate'!A:B;2;FALSO)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</si>
</sst>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0.0%"/>
    <numFmt numFmtId="165" formatCode="0.0"/>
    <numFmt numFmtId="166" formatCode="_-* #,##0.0_-;\-* #,##0.0_-;_-* &quot;-&quot;??_-;_-@_-"/>
    <numFmt numFmtId="167" formatCode="#,##0.0"/>
    <numFmt numFmtId="168" formatCode="0.0000%"/>
    <numFmt numFmtId="169" formatCode="_-* #,##0_-;\-* #,##0_-;_-* &quot;-&quot;??_-;_-@_-"/>
    <numFmt numFmtId="170" formatCode="_-* #,##0.0_-;\-* #,##0.0_-;_-* &quot;-&quot;?_-;_-@_-"/>
    <numFmt numFmtId="171" formatCode="_-* #,##0.0000_-;\-* #,##0.0000_-;_-* &quot;-&quot;?_-;_-@_-"/>
    <numFmt numFmtId="172" formatCode="#,##0.000"/>
    <numFmt numFmtId="173" formatCode="#,##0.0_ ;\-#,##0.0\ "/>
    <numFmt numFmtId="174" formatCode="0.000"/>
    <numFmt numFmtId="175" formatCode="0.0000"/>
    <numFmt numFmtId="176" formatCode="0.0\ &quot;€&quot;"/>
    <numFmt numFmtId="177" formatCode="#,##0.0\ &quot;€&quot;"/>
  </numFmts>
  <fonts count="176">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i/>
      <sz val="10"/>
      <name val="Arial"/>
      <family val="2"/>
    </font>
    <font>
      <sz val="10"/>
      <name val="Arial"/>
      <family val="2"/>
    </font>
    <font>
      <b/>
      <sz val="10"/>
      <name val="Arial"/>
      <family val="2"/>
    </font>
    <font>
      <b/>
      <sz val="9"/>
      <name val="Arial"/>
      <family val="2"/>
    </font>
    <font>
      <b/>
      <sz val="11"/>
      <name val="Arial"/>
      <family val="2"/>
    </font>
    <font>
      <sz val="11"/>
      <name val="Arial"/>
      <family val="2"/>
    </font>
    <font>
      <sz val="9"/>
      <name val="Arial"/>
      <family val="2"/>
    </font>
    <font>
      <sz val="10"/>
      <color indexed="10"/>
      <name val="Arial"/>
      <family val="2"/>
    </font>
    <font>
      <b/>
      <sz val="14"/>
      <name val="Arial"/>
      <family val="2"/>
    </font>
    <font>
      <sz val="8"/>
      <color indexed="10"/>
      <name val="Arial"/>
      <family val="2"/>
    </font>
    <font>
      <sz val="9"/>
      <color indexed="8"/>
      <name val="Arial"/>
      <family val="2"/>
    </font>
    <font>
      <sz val="14"/>
      <color indexed="8"/>
      <name val="Arial"/>
      <family val="2"/>
    </font>
    <font>
      <b/>
      <sz val="16"/>
      <color indexed="8"/>
      <name val="Arial"/>
      <family val="2"/>
    </font>
    <font>
      <b/>
      <sz val="10"/>
      <color indexed="8"/>
      <name val="Arial"/>
      <family val="2"/>
    </font>
    <font>
      <sz val="10"/>
      <color indexed="9"/>
      <name val="Arial"/>
      <family val="2"/>
    </font>
    <font>
      <b/>
      <i/>
      <sz val="10"/>
      <name val="Arial"/>
      <family val="2"/>
    </font>
    <font>
      <b/>
      <sz val="11"/>
      <color indexed="8"/>
      <name val="Arial"/>
      <family val="2"/>
    </font>
    <font>
      <sz val="11"/>
      <color indexed="8"/>
      <name val="Arial"/>
      <family val="2"/>
    </font>
    <font>
      <b/>
      <u/>
      <sz val="10"/>
      <name val="Arial"/>
      <family val="2"/>
    </font>
    <font>
      <b/>
      <i/>
      <sz val="9"/>
      <name val="Arial"/>
      <family val="2"/>
    </font>
    <font>
      <sz val="11"/>
      <color indexed="8"/>
      <name val="Calibri"/>
      <family val="2"/>
    </font>
    <font>
      <b/>
      <u/>
      <sz val="11"/>
      <name val="Arial"/>
      <family val="2"/>
    </font>
    <font>
      <i/>
      <u/>
      <sz val="10"/>
      <name val="Arial"/>
      <family val="2"/>
    </font>
    <font>
      <b/>
      <sz val="12"/>
      <name val="Arial"/>
      <family val="2"/>
    </font>
    <font>
      <b/>
      <sz val="10"/>
      <color indexed="17"/>
      <name val="Arial"/>
      <family val="2"/>
    </font>
    <font>
      <b/>
      <sz val="11"/>
      <color theme="1"/>
      <name val="Arial"/>
      <family val="2"/>
    </font>
    <font>
      <sz val="10"/>
      <color theme="1"/>
      <name val="Arial"/>
      <family val="2"/>
    </font>
    <font>
      <b/>
      <sz val="10"/>
      <color theme="1"/>
      <name val="Arial"/>
      <family val="2"/>
    </font>
    <font>
      <sz val="10"/>
      <color rgb="FFFF0000"/>
      <name val="Arial"/>
      <family val="2"/>
    </font>
    <font>
      <b/>
      <sz val="10"/>
      <color rgb="FFFF0000"/>
      <name val="Arial"/>
      <family val="2"/>
    </font>
    <font>
      <b/>
      <sz val="16"/>
      <color rgb="FF003366"/>
      <name val="Arial"/>
      <family val="2"/>
    </font>
    <font>
      <sz val="8"/>
      <color theme="1"/>
      <name val="Arial"/>
      <family val="2"/>
    </font>
    <font>
      <i/>
      <sz val="10"/>
      <color theme="1"/>
      <name val="Arial"/>
      <family val="2"/>
    </font>
    <font>
      <i/>
      <sz val="9"/>
      <name val="Arial"/>
      <family val="2"/>
    </font>
    <font>
      <i/>
      <sz val="10"/>
      <color indexed="8"/>
      <name val="Arial"/>
      <family val="2"/>
    </font>
    <font>
      <sz val="11"/>
      <color rgb="FFFF0000"/>
      <name val="Arial"/>
      <family val="2"/>
    </font>
    <font>
      <sz val="11"/>
      <color theme="1"/>
      <name val="Arial"/>
      <family val="2"/>
    </font>
    <font>
      <b/>
      <sz val="11"/>
      <color rgb="FFFF0000"/>
      <name val="Arial"/>
      <family val="2"/>
    </font>
    <font>
      <sz val="10"/>
      <color rgb="FF0000FF"/>
      <name val="Arial"/>
      <family val="2"/>
    </font>
    <font>
      <u/>
      <sz val="10"/>
      <name val="Arial"/>
      <family val="2"/>
    </font>
    <font>
      <b/>
      <sz val="11"/>
      <color rgb="FFCC0099"/>
      <name val="Arial"/>
      <family val="2"/>
    </font>
    <font>
      <sz val="10"/>
      <color rgb="FFCC0099"/>
      <name val="Arial"/>
      <family val="2"/>
    </font>
    <font>
      <b/>
      <sz val="10"/>
      <color rgb="FFCC0099"/>
      <name val="Arial"/>
      <family val="2"/>
    </font>
    <font>
      <u/>
      <sz val="10"/>
      <color rgb="FFCC0099"/>
      <name val="Arial"/>
      <family val="2"/>
    </font>
    <font>
      <sz val="11"/>
      <color rgb="FFCC0099"/>
      <name val="Arial"/>
      <family val="2"/>
    </font>
    <font>
      <i/>
      <sz val="10"/>
      <color rgb="FFCC0099"/>
      <name val="Arial"/>
      <family val="2"/>
    </font>
    <font>
      <sz val="8"/>
      <color rgb="FFCC0099"/>
      <name val="Arial"/>
      <family val="2"/>
    </font>
    <font>
      <b/>
      <sz val="36"/>
      <color rgb="FF003366"/>
      <name val="Arial"/>
      <family val="2"/>
    </font>
    <font>
      <b/>
      <sz val="20"/>
      <color rgb="FF003366"/>
      <name val="Arial"/>
      <family val="2"/>
    </font>
    <font>
      <b/>
      <sz val="22"/>
      <name val="Arial"/>
      <family val="2"/>
    </font>
    <font>
      <sz val="16"/>
      <name val="Arial"/>
      <family val="2"/>
    </font>
    <font>
      <b/>
      <sz val="16"/>
      <name val="Arial"/>
      <family val="2"/>
    </font>
    <font>
      <i/>
      <sz val="16"/>
      <name val="Arial"/>
      <family val="2"/>
    </font>
    <font>
      <sz val="14"/>
      <name val="Arial"/>
      <family val="2"/>
    </font>
    <font>
      <b/>
      <sz val="14"/>
      <color rgb="FFFF0000"/>
      <name val="Arial"/>
      <family val="2"/>
    </font>
    <font>
      <sz val="14"/>
      <color rgb="FFFF000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b/>
      <sz val="11"/>
      <color indexed="8"/>
      <name val="Calibri"/>
      <family val="2"/>
    </font>
    <font>
      <sz val="11"/>
      <color indexed="10"/>
      <name val="Calibri"/>
      <family val="2"/>
    </font>
    <font>
      <b/>
      <sz val="20"/>
      <name val="Arial"/>
      <family val="2"/>
    </font>
    <font>
      <i/>
      <sz val="14"/>
      <name val="Arial"/>
      <family val="2"/>
    </font>
    <font>
      <b/>
      <sz val="14"/>
      <color indexed="18"/>
      <name val="Arial"/>
      <family val="2"/>
    </font>
    <font>
      <b/>
      <sz val="14"/>
      <color theme="1"/>
      <name val="Arial"/>
      <family val="2"/>
    </font>
    <font>
      <sz val="11"/>
      <color rgb="FFFF0000"/>
      <name val="Calibri"/>
      <family val="2"/>
      <scheme val="minor"/>
    </font>
    <font>
      <i/>
      <sz val="9.5"/>
      <color indexed="8"/>
      <name val="Arial"/>
      <family val="2"/>
    </font>
    <font>
      <b/>
      <i/>
      <sz val="16"/>
      <name val="Arial"/>
      <family val="2"/>
    </font>
    <font>
      <b/>
      <i/>
      <sz val="14"/>
      <name val="Arial"/>
      <family val="2"/>
    </font>
    <font>
      <i/>
      <sz val="10"/>
      <color rgb="FF0000FF"/>
      <name val="Arial"/>
      <family val="2"/>
    </font>
    <font>
      <sz val="8"/>
      <color rgb="FFFF0000"/>
      <name val="Arial"/>
      <family val="2"/>
    </font>
    <font>
      <i/>
      <u/>
      <sz val="10"/>
      <color theme="1"/>
      <name val="Arial"/>
      <family val="2"/>
    </font>
    <font>
      <i/>
      <u/>
      <sz val="11"/>
      <color theme="1"/>
      <name val="Calibri"/>
      <family val="2"/>
      <scheme val="minor"/>
    </font>
    <font>
      <sz val="11"/>
      <color theme="0"/>
      <name val="Calibri"/>
      <family val="2"/>
      <scheme val="minor"/>
    </font>
    <font>
      <sz val="10"/>
      <color theme="0"/>
      <name val="Arial"/>
      <family val="2"/>
    </font>
    <font>
      <sz val="10"/>
      <color theme="1"/>
      <name val="Calibri"/>
      <family val="2"/>
      <scheme val="minor"/>
    </font>
    <font>
      <sz val="10"/>
      <color rgb="FF006600"/>
      <name val="Arial"/>
      <family val="2"/>
    </font>
    <font>
      <b/>
      <sz val="10"/>
      <color theme="8" tint="-0.249977111117893"/>
      <name val="Arial"/>
      <family val="2"/>
    </font>
    <font>
      <b/>
      <sz val="10"/>
      <color theme="9" tint="-0.249977111117893"/>
      <name val="Arial"/>
      <family val="2"/>
    </font>
    <font>
      <b/>
      <sz val="10"/>
      <color rgb="FF006600"/>
      <name val="Arial"/>
      <family val="2"/>
    </font>
    <font>
      <b/>
      <sz val="10"/>
      <color rgb="FFC00000"/>
      <name val="Arial"/>
      <family val="2"/>
    </font>
    <font>
      <b/>
      <i/>
      <sz val="10"/>
      <color indexed="8"/>
      <name val="Arial"/>
      <family val="2"/>
    </font>
    <font>
      <b/>
      <i/>
      <sz val="11"/>
      <color rgb="FFFF0000"/>
      <name val="Arial"/>
      <family val="2"/>
    </font>
    <font>
      <sz val="11"/>
      <color theme="9" tint="0.39997558519241921"/>
      <name val="Arial"/>
      <family val="2"/>
    </font>
    <font>
      <sz val="10"/>
      <color theme="9" tint="0.39997558519241921"/>
      <name val="Arial"/>
      <family val="2"/>
    </font>
    <font>
      <b/>
      <sz val="10"/>
      <color theme="9" tint="0.39997558519241921"/>
      <name val="Arial"/>
      <family val="2"/>
    </font>
    <font>
      <b/>
      <sz val="10"/>
      <color theme="4" tint="-0.499984740745262"/>
      <name val="Arial"/>
      <family val="2"/>
    </font>
    <font>
      <b/>
      <sz val="10"/>
      <color theme="5" tint="-0.499984740745262"/>
      <name val="Arial"/>
      <family val="2"/>
    </font>
    <font>
      <b/>
      <sz val="10"/>
      <color rgb="FF33CC33"/>
      <name val="Arial"/>
      <family val="2"/>
    </font>
    <font>
      <sz val="11"/>
      <color rgb="FF0000FF"/>
      <name val="Arial"/>
      <family val="2"/>
    </font>
    <font>
      <b/>
      <u/>
      <sz val="9"/>
      <name val="Arial"/>
      <family val="2"/>
    </font>
    <font>
      <sz val="10"/>
      <color theme="0" tint="-4.9989318521683403E-2"/>
      <name val="Arial"/>
      <family val="2"/>
    </font>
    <font>
      <b/>
      <sz val="10"/>
      <color theme="0" tint="-4.9989318521683403E-2"/>
      <name val="Arial"/>
      <family val="2"/>
    </font>
    <font>
      <b/>
      <u/>
      <sz val="10"/>
      <color rgb="FFFF0000"/>
      <name val="Arial"/>
      <family val="2"/>
    </font>
    <font>
      <b/>
      <sz val="10"/>
      <color rgb="FF00B050"/>
      <name val="Arial"/>
      <family val="2"/>
    </font>
    <font>
      <sz val="10"/>
      <color rgb="FF00B050"/>
      <name val="Arial"/>
      <family val="2"/>
    </font>
    <font>
      <sz val="10"/>
      <color rgb="FFC00000"/>
      <name val="Arial"/>
      <family val="2"/>
    </font>
    <font>
      <b/>
      <sz val="10"/>
      <color rgb="FF0070C0"/>
      <name val="Arial"/>
      <family val="2"/>
    </font>
    <font>
      <b/>
      <u/>
      <sz val="10"/>
      <color rgb="FF0070C0"/>
      <name val="Arial"/>
      <family val="2"/>
    </font>
    <font>
      <sz val="12"/>
      <color theme="1"/>
      <name val="Arial"/>
      <family val="2"/>
    </font>
    <font>
      <b/>
      <sz val="10"/>
      <color theme="4" tint="0.39997558519241921"/>
      <name val="Arial"/>
      <family val="2"/>
    </font>
    <font>
      <sz val="11"/>
      <name val="Calibri"/>
      <family val="2"/>
      <scheme val="minor"/>
    </font>
    <font>
      <sz val="11"/>
      <color theme="4" tint="0.39997558519241921"/>
      <name val="Calibri"/>
      <family val="2"/>
      <scheme val="minor"/>
    </font>
    <font>
      <sz val="10"/>
      <name val="Calibri"/>
      <family val="2"/>
      <scheme val="minor"/>
    </font>
    <font>
      <b/>
      <sz val="10"/>
      <name val="Calibri"/>
      <family val="2"/>
      <scheme val="minor"/>
    </font>
    <font>
      <b/>
      <sz val="10"/>
      <color rgb="FFFF9900"/>
      <name val="Arial"/>
      <family val="2"/>
    </font>
    <font>
      <i/>
      <sz val="9"/>
      <color rgb="FFFF0000"/>
      <name val="Arial"/>
      <family val="2"/>
    </font>
    <font>
      <sz val="8"/>
      <name val="Arial"/>
      <family val="2"/>
    </font>
    <font>
      <b/>
      <i/>
      <sz val="11"/>
      <name val="Arial"/>
      <family val="2"/>
    </font>
    <font>
      <b/>
      <sz val="13"/>
      <name val="Arial"/>
      <family val="2"/>
    </font>
    <font>
      <sz val="11"/>
      <color rgb="FF33CC33"/>
      <name val="Arial"/>
      <family val="2"/>
    </font>
    <font>
      <sz val="9"/>
      <color theme="1"/>
      <name val="Arial"/>
      <family val="2"/>
    </font>
    <font>
      <sz val="11"/>
      <color indexed="9"/>
      <name val="Arial"/>
      <family val="2"/>
    </font>
    <font>
      <i/>
      <u/>
      <sz val="11"/>
      <color theme="1"/>
      <name val="Arial"/>
      <family val="2"/>
    </font>
    <font>
      <b/>
      <sz val="11"/>
      <color theme="4" tint="-0.499984740745262"/>
      <name val="Arial"/>
      <family val="2"/>
    </font>
    <font>
      <b/>
      <sz val="10"/>
      <color theme="7"/>
      <name val="Arial"/>
      <family val="2"/>
    </font>
    <font>
      <b/>
      <sz val="10"/>
      <color rgb="FFCC00CC"/>
      <name val="Arial"/>
      <family val="2"/>
    </font>
    <font>
      <b/>
      <u/>
      <sz val="16"/>
      <name val="Arial"/>
      <family val="2"/>
    </font>
    <font>
      <u/>
      <sz val="11"/>
      <color theme="10"/>
      <name val="Calibri"/>
      <family val="2"/>
      <scheme val="minor"/>
    </font>
    <font>
      <sz val="10"/>
      <color theme="4" tint="0.39997558519241921"/>
      <name val="Arial"/>
      <family val="2"/>
    </font>
    <font>
      <sz val="10"/>
      <color theme="8" tint="-0.249977111117893"/>
      <name val="Arial"/>
      <family val="2"/>
    </font>
    <font>
      <sz val="10"/>
      <color theme="6" tint="-0.249977111117893"/>
      <name val="Arial"/>
      <family val="2"/>
    </font>
    <font>
      <b/>
      <i/>
      <sz val="11"/>
      <color theme="1"/>
      <name val="Arial"/>
      <family val="2"/>
    </font>
    <font>
      <i/>
      <u/>
      <sz val="11"/>
      <color indexed="8"/>
      <name val="Arial"/>
      <family val="2"/>
    </font>
    <font>
      <i/>
      <u/>
      <sz val="11"/>
      <name val="Arial"/>
      <family val="2"/>
    </font>
    <font>
      <b/>
      <u/>
      <sz val="10"/>
      <color rgb="FF00B050"/>
      <name val="Arial"/>
      <family val="2"/>
    </font>
    <font>
      <b/>
      <sz val="18"/>
      <name val="Arial"/>
      <family val="2"/>
    </font>
    <font>
      <b/>
      <sz val="10"/>
      <color theme="8" tint="-0.249977111117893"/>
      <name val="Calibri"/>
      <family val="2"/>
    </font>
    <font>
      <sz val="10"/>
      <color theme="7"/>
      <name val="Arial"/>
      <family val="2"/>
    </font>
    <font>
      <i/>
      <sz val="11"/>
      <color rgb="FF339933"/>
      <name val="Arial"/>
      <family val="2"/>
    </font>
    <font>
      <sz val="10"/>
      <color rgb="FF339933"/>
      <name val="Arial"/>
      <family val="2"/>
    </font>
    <font>
      <i/>
      <sz val="11"/>
      <color rgb="FFC00000"/>
      <name val="Arial"/>
      <family val="2"/>
    </font>
    <font>
      <b/>
      <sz val="10"/>
      <color rgb="FF339933"/>
      <name val="Arial"/>
      <family val="2"/>
    </font>
    <font>
      <b/>
      <sz val="11"/>
      <color theme="0"/>
      <name val="Arial"/>
      <family val="2"/>
    </font>
    <font>
      <b/>
      <sz val="9"/>
      <color rgb="FFFF0000"/>
      <name val="Arial"/>
      <family val="2"/>
    </font>
    <font>
      <b/>
      <sz val="10"/>
      <color rgb="FF008FFA"/>
      <name val="Arial"/>
      <family val="2"/>
    </font>
    <font>
      <b/>
      <sz val="11"/>
      <color rgb="FF008FFA"/>
      <name val="Arial"/>
      <family val="2"/>
    </font>
    <font>
      <b/>
      <sz val="11"/>
      <color rgb="FF60C000"/>
      <name val="Arial"/>
      <family val="2"/>
    </font>
    <font>
      <i/>
      <sz val="10"/>
      <color theme="0" tint="-0.499984740745262"/>
      <name val="Arial"/>
      <family val="2"/>
    </font>
    <font>
      <b/>
      <sz val="10"/>
      <color rgb="FF00A854"/>
      <name val="Arial"/>
      <family val="2"/>
    </font>
    <font>
      <b/>
      <u/>
      <sz val="10"/>
      <color indexed="8"/>
      <name val="Arial"/>
      <family val="2"/>
    </font>
    <font>
      <sz val="12"/>
      <color rgb="FFFF158A"/>
      <name val="Calibri"/>
      <family val="2"/>
      <scheme val="minor"/>
    </font>
    <font>
      <sz val="10"/>
      <color rgb="FFFF158A"/>
      <name val="Arial"/>
      <family val="2"/>
    </font>
    <font>
      <b/>
      <sz val="10"/>
      <color rgb="FFFF158A"/>
      <name val="Arial"/>
      <family val="2"/>
    </font>
    <font>
      <b/>
      <i/>
      <sz val="10"/>
      <color rgb="FFFF158A"/>
      <name val="Arial"/>
      <family val="2"/>
    </font>
    <font>
      <i/>
      <sz val="10"/>
      <color rgb="FFFF158A"/>
      <name val="Arial"/>
      <family val="2"/>
    </font>
    <font>
      <b/>
      <sz val="11"/>
      <color rgb="FFFF0000"/>
      <name val="Calibri"/>
      <family val="2"/>
      <scheme val="minor"/>
    </font>
    <font>
      <sz val="12"/>
      <color rgb="FFFF0000"/>
      <name val="Calibri"/>
      <family val="2"/>
      <scheme val="minor"/>
    </font>
    <font>
      <i/>
      <sz val="11"/>
      <color indexed="8"/>
      <name val="Arial"/>
      <family val="2"/>
    </font>
    <font>
      <sz val="12"/>
      <name val="Calibri"/>
      <family val="2"/>
      <scheme val="minor"/>
    </font>
    <font>
      <sz val="12"/>
      <color theme="0"/>
      <name val="Arial"/>
      <family val="2"/>
    </font>
    <font>
      <i/>
      <sz val="16"/>
      <color rgb="FFFF0000"/>
      <name val="Arial"/>
      <family val="2"/>
    </font>
    <font>
      <sz val="24"/>
      <color rgb="FFFF0000"/>
      <name val="Arial"/>
      <family val="2"/>
    </font>
    <font>
      <i/>
      <sz val="11"/>
      <name val="Arial"/>
      <family val="2"/>
    </font>
    <font>
      <b/>
      <sz val="10"/>
      <color rgb="FF00B0F0"/>
      <name val="Arial"/>
      <family val="2"/>
    </font>
    <font>
      <sz val="11"/>
      <color theme="1"/>
      <name val="Ari+"/>
    </font>
    <font>
      <i/>
      <sz val="11"/>
      <color rgb="FFFF0000"/>
      <name val="Ari+"/>
    </font>
    <font>
      <b/>
      <sz val="12"/>
      <color rgb="FFFF158A"/>
      <name val="Arial"/>
      <family val="2"/>
    </font>
    <font>
      <i/>
      <sz val="10"/>
      <color rgb="FFC00000"/>
      <name val="Arial"/>
      <family val="2"/>
    </font>
    <font>
      <sz val="12"/>
      <color indexed="8"/>
      <name val="Arial"/>
      <family val="2"/>
    </font>
    <font>
      <u/>
      <sz val="14"/>
      <name val="Arial"/>
      <family val="2"/>
    </font>
  </fonts>
  <fills count="81">
    <fill>
      <patternFill patternType="none"/>
    </fill>
    <fill>
      <patternFill patternType="gray125"/>
    </fill>
    <fill>
      <patternFill patternType="mediumGray"/>
    </fill>
    <fill>
      <patternFill patternType="lightGray">
        <fgColor indexed="47"/>
      </patternFill>
    </fill>
    <fill>
      <patternFill patternType="lightGray">
        <fgColor indexed="47"/>
        <bgColor indexed="9"/>
      </patternFill>
    </fill>
    <fill>
      <patternFill patternType="solid">
        <fgColor indexed="47"/>
        <bgColor indexed="64"/>
      </patternFill>
    </fill>
    <fill>
      <patternFill patternType="darkGray">
        <fgColor indexed="47"/>
        <bgColor indexed="9"/>
      </patternFill>
    </fill>
    <fill>
      <patternFill patternType="darkGray">
        <fgColor indexed="47"/>
      </patternFill>
    </fill>
    <fill>
      <patternFill patternType="solid">
        <fgColor rgb="FFFFFF00"/>
        <bgColor indexed="64"/>
      </patternFill>
    </fill>
    <fill>
      <patternFill patternType="solid">
        <fgColor theme="9" tint="0.39997558519241921"/>
        <bgColor indexed="64"/>
      </patternFill>
    </fill>
    <fill>
      <patternFill patternType="solid">
        <fgColor rgb="FF00FF00"/>
        <bgColor indexed="64"/>
      </patternFill>
    </fill>
    <fill>
      <patternFill patternType="solid">
        <fgColor theme="0" tint="-0.14999847407452621"/>
        <bgColor indexed="64"/>
      </patternFill>
    </fill>
    <fill>
      <patternFill patternType="solid">
        <fgColor rgb="FFFFCC99"/>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rgb="FFFFFFCC"/>
        <bgColor indexed="64"/>
      </patternFill>
    </fill>
    <fill>
      <patternFill patternType="solid">
        <fgColor theme="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indexed="9"/>
        <bgColor indexed="64"/>
      </patternFill>
    </fill>
    <fill>
      <patternFill patternType="lightGray">
        <fgColor rgb="FFFFCC99"/>
        <b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00FF"/>
        <bgColor indexed="64"/>
      </patternFill>
    </fill>
    <fill>
      <patternFill patternType="darkGray">
        <fgColor theme="5" tint="0.59996337778862885"/>
        <bgColor indexed="65"/>
      </patternFill>
    </fill>
    <fill>
      <patternFill patternType="solid">
        <fgColor rgb="FFFFFF99"/>
        <bgColor indexed="64"/>
      </patternFill>
    </fill>
    <fill>
      <patternFill patternType="darkGray">
        <fgColor theme="4" tint="0.59996337778862885"/>
        <bgColor indexed="65"/>
      </patternFill>
    </fill>
    <fill>
      <patternFill patternType="lightGray">
        <fgColor rgb="FFCCFFCC"/>
        <bgColor theme="0"/>
      </patternFill>
    </fill>
    <fill>
      <patternFill patternType="mediumGray">
        <fgColor rgb="FF99FF99"/>
        <bgColor theme="0"/>
      </patternFill>
    </fill>
    <fill>
      <patternFill patternType="solid">
        <fgColor rgb="FF99FF99"/>
        <bgColor indexed="64"/>
      </patternFill>
    </fill>
    <fill>
      <patternFill patternType="lightGray">
        <fgColor rgb="FF99FF99"/>
        <bgColor theme="0"/>
      </patternFill>
    </fill>
    <fill>
      <patternFill patternType="solid">
        <fgColor indexed="9"/>
        <bgColor rgb="FFFFCC99"/>
      </patternFill>
    </fill>
    <fill>
      <patternFill patternType="darkGray">
        <fgColor rgb="FFFFCC99"/>
        <bgColor theme="0"/>
      </patternFill>
    </fill>
    <fill>
      <patternFill patternType="darkGray">
        <fgColor indexed="47"/>
        <bgColor rgb="FFFFFF00"/>
      </patternFill>
    </fill>
    <fill>
      <patternFill patternType="mediumGray">
        <fgColor rgb="FFFFCC99"/>
        <bgColor theme="0"/>
      </patternFill>
    </fill>
    <fill>
      <patternFill patternType="solid">
        <fgColor rgb="FFFFC000"/>
        <bgColor indexed="64"/>
      </patternFill>
    </fill>
    <fill>
      <patternFill patternType="darkGray">
        <fgColor rgb="FFFFCC99"/>
        <bgColor indexed="9"/>
      </patternFill>
    </fill>
    <fill>
      <patternFill patternType="darkGray">
        <fgColor rgb="FF99FF99"/>
        <bgColor theme="0"/>
      </patternFill>
    </fill>
    <fill>
      <patternFill patternType="solid">
        <fgColor indexed="65"/>
        <bgColor rgb="FFFFCC99"/>
      </patternFill>
    </fill>
    <fill>
      <patternFill patternType="solid">
        <fgColor theme="7" tint="0.59999389629810485"/>
        <bgColor indexed="64"/>
      </patternFill>
    </fill>
    <fill>
      <patternFill patternType="solid">
        <fgColor rgb="FF99FFCC"/>
        <bgColor indexed="64"/>
      </patternFill>
    </fill>
    <fill>
      <patternFill patternType="mediumGray">
        <fgColor rgb="FF99FFCC"/>
      </patternFill>
    </fill>
    <fill>
      <patternFill patternType="darkGray">
        <fgColor rgb="FFBDE3FF"/>
      </patternFill>
    </fill>
    <fill>
      <patternFill patternType="mediumGray">
        <fgColor rgb="FFBDE3FF"/>
      </patternFill>
    </fill>
    <fill>
      <patternFill patternType="darkGray">
        <fgColor rgb="FFCCFF99"/>
      </patternFill>
    </fill>
    <fill>
      <patternFill patternType="mediumGray">
        <fgColor theme="3" tint="0.39994506668294322"/>
        <bgColor theme="3" tint="0.79995117038483843"/>
      </patternFill>
    </fill>
    <fill>
      <patternFill patternType="mediumGray">
        <fgColor rgb="FFD9B3FF"/>
      </patternFill>
    </fill>
    <fill>
      <patternFill patternType="mediumGray">
        <fgColor rgb="FF00A854"/>
        <bgColor auto="1"/>
      </patternFill>
    </fill>
    <fill>
      <patternFill patternType="solid">
        <fgColor rgb="FFFFCDE6"/>
        <bgColor indexed="64"/>
      </patternFill>
    </fill>
    <fill>
      <patternFill patternType="lightGray">
        <fgColor rgb="FF99FF99"/>
        <bgColor indexed="9"/>
      </patternFill>
    </fill>
    <fill>
      <patternFill patternType="lightGray">
        <fgColor rgb="FF99FF99"/>
      </patternFill>
    </fill>
    <fill>
      <patternFill patternType="mediumGray">
        <fgColor rgb="FF99FF99"/>
        <bgColor auto="1"/>
      </patternFill>
    </fill>
    <fill>
      <patternFill patternType="lightGray">
        <fgColor rgb="FFFFCC99"/>
      </patternFill>
    </fill>
    <fill>
      <patternFill patternType="darkGray">
        <fgColor rgb="FFC5ECFF"/>
        <bgColor theme="0"/>
      </patternFill>
    </fill>
    <fill>
      <patternFill patternType="darkGray">
        <fgColor theme="9" tint="0.59996337778862885"/>
        <bgColor theme="0"/>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FF66"/>
        <bgColor indexed="64"/>
      </patternFill>
    </fill>
    <fill>
      <patternFill patternType="solid">
        <fgColor rgb="FFFFFFCD"/>
        <bgColor indexed="64"/>
      </patternFill>
    </fill>
  </fills>
  <borders count="180">
    <border>
      <left/>
      <right/>
      <top/>
      <bottom/>
      <diagonal/>
    </border>
    <border>
      <left/>
      <right/>
      <top style="thin">
        <color indexed="64"/>
      </top>
      <bottom style="dotted">
        <color indexed="64"/>
      </bottom>
      <diagonal/>
    </border>
    <border>
      <left/>
      <right/>
      <top style="dotted">
        <color indexed="64"/>
      </top>
      <bottom style="dotted">
        <color indexed="64"/>
      </bottom>
      <diagonal/>
    </border>
    <border>
      <left style="thin">
        <color indexed="64"/>
      </left>
      <right/>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style="thin">
        <color indexed="64"/>
      </bottom>
      <diagonal/>
    </border>
    <border>
      <left style="dotted">
        <color indexed="64"/>
      </left>
      <right/>
      <top/>
      <bottom/>
      <diagonal/>
    </border>
    <border>
      <left style="dotted">
        <color indexed="64"/>
      </left>
      <right style="dotted">
        <color indexed="64"/>
      </right>
      <top style="dotted">
        <color indexed="64"/>
      </top>
      <bottom style="dotted">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hair">
        <color indexed="64"/>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right style="dotted">
        <color indexed="64"/>
      </right>
      <top/>
      <bottom/>
      <diagonal/>
    </border>
    <border>
      <left/>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top style="hair">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style="thin">
        <color indexed="64"/>
      </left>
      <right/>
      <top style="thin">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bottom style="dotted">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thin">
        <color indexed="64"/>
      </right>
      <top/>
      <bottom style="hair">
        <color indexed="64"/>
      </bottom>
      <diagonal/>
    </border>
    <border>
      <left style="hair">
        <color indexed="64"/>
      </left>
      <right style="thin">
        <color indexed="64"/>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thin">
        <color indexed="64"/>
      </right>
      <top/>
      <bottom style="dotted">
        <color indexed="64"/>
      </bottom>
      <diagonal/>
    </border>
    <border>
      <left style="thin">
        <color indexed="64"/>
      </left>
      <right/>
      <top/>
      <bottom style="dotted">
        <color indexed="64"/>
      </bottom>
      <diagonal/>
    </border>
    <border>
      <left/>
      <right style="dashed">
        <color auto="1"/>
      </right>
      <top/>
      <bottom/>
      <diagonal/>
    </border>
    <border>
      <left style="dotted">
        <color rgb="FFC00000"/>
      </left>
      <right style="dotted">
        <color rgb="FFC00000"/>
      </right>
      <top style="dotted">
        <color rgb="FFC00000"/>
      </top>
      <bottom style="dotted">
        <color rgb="FFC00000"/>
      </bottom>
      <diagonal/>
    </border>
    <border>
      <left style="dotted">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dotted">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medium">
        <color indexed="64"/>
      </bottom>
      <diagonal/>
    </border>
    <border>
      <left style="dotted">
        <color indexed="64"/>
      </left>
      <right style="hair">
        <color indexed="64"/>
      </right>
      <top style="hair">
        <color indexed="64"/>
      </top>
      <bottom style="hair">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auto="1"/>
      </left>
      <right/>
      <top style="medium">
        <color auto="1"/>
      </top>
      <bottom/>
      <diagonal/>
    </border>
    <border>
      <left style="thin">
        <color indexed="64"/>
      </left>
      <right style="thin">
        <color indexed="64"/>
      </right>
      <top style="hair">
        <color indexed="64"/>
      </top>
      <bottom/>
      <diagonal/>
    </border>
    <border>
      <left style="medium">
        <color rgb="FFFF158A"/>
      </left>
      <right style="medium">
        <color rgb="FFFF158A"/>
      </right>
      <top style="medium">
        <color rgb="FFFF158A"/>
      </top>
      <bottom style="medium">
        <color rgb="FFFF158A"/>
      </bottom>
      <diagonal/>
    </border>
    <border>
      <left style="dashed">
        <color auto="1"/>
      </left>
      <right/>
      <top style="dashed">
        <color auto="1"/>
      </top>
      <bottom/>
      <diagonal/>
    </border>
    <border>
      <left style="dashed">
        <color auto="1"/>
      </left>
      <right/>
      <top/>
      <bottom/>
      <diagonal/>
    </border>
    <border>
      <left style="dashed">
        <color auto="1"/>
      </left>
      <right/>
      <top/>
      <bottom style="dashed">
        <color auto="1"/>
      </bottom>
      <diagonal/>
    </border>
    <border>
      <left/>
      <right/>
      <top style="dashed">
        <color auto="1"/>
      </top>
      <bottom/>
      <diagonal/>
    </border>
    <border>
      <left style="dotted">
        <color indexed="64"/>
      </left>
      <right style="dotted">
        <color indexed="64"/>
      </right>
      <top style="dashed">
        <color auto="1"/>
      </top>
      <bottom style="dotted">
        <color indexed="64"/>
      </bottom>
      <diagonal/>
    </border>
    <border>
      <left style="hair">
        <color indexed="64"/>
      </left>
      <right style="hair">
        <color indexed="64"/>
      </right>
      <top style="dashed">
        <color auto="1"/>
      </top>
      <bottom/>
      <diagonal/>
    </border>
    <border>
      <left style="hair">
        <color indexed="64"/>
      </left>
      <right style="dashed">
        <color auto="1"/>
      </right>
      <top style="dashed">
        <color auto="1"/>
      </top>
      <bottom style="hair">
        <color indexed="64"/>
      </bottom>
      <diagonal/>
    </border>
    <border>
      <left style="hair">
        <color indexed="64"/>
      </left>
      <right style="dashed">
        <color auto="1"/>
      </right>
      <top style="hair">
        <color indexed="64"/>
      </top>
      <bottom style="hair">
        <color indexed="64"/>
      </bottom>
      <diagonal/>
    </border>
    <border>
      <left/>
      <right/>
      <top/>
      <bottom style="dashed">
        <color auto="1"/>
      </bottom>
      <diagonal/>
    </border>
    <border>
      <left style="dotted">
        <color indexed="64"/>
      </left>
      <right style="dotted">
        <color indexed="64"/>
      </right>
      <top style="dotted">
        <color indexed="64"/>
      </top>
      <bottom style="dashed">
        <color auto="1"/>
      </bottom>
      <diagonal/>
    </border>
    <border>
      <left style="hair">
        <color indexed="64"/>
      </left>
      <right style="hair">
        <color indexed="64"/>
      </right>
      <top/>
      <bottom style="dashed">
        <color auto="1"/>
      </bottom>
      <diagonal/>
    </border>
    <border>
      <left style="hair">
        <color indexed="64"/>
      </left>
      <right style="dashed">
        <color auto="1"/>
      </right>
      <top style="hair">
        <color indexed="64"/>
      </top>
      <bottom style="dashed">
        <color auto="1"/>
      </bottom>
      <diagonal/>
    </border>
    <border>
      <left style="dashed">
        <color rgb="FFFF158A"/>
      </left>
      <right/>
      <top style="dashed">
        <color rgb="FFFF158A"/>
      </top>
      <bottom/>
      <diagonal/>
    </border>
    <border>
      <left/>
      <right/>
      <top style="dashed">
        <color rgb="FFFF158A"/>
      </top>
      <bottom/>
      <diagonal/>
    </border>
    <border>
      <left/>
      <right style="dashed">
        <color rgb="FFFF158A"/>
      </right>
      <top style="dashed">
        <color rgb="FFFF158A"/>
      </top>
      <bottom/>
      <diagonal/>
    </border>
    <border>
      <left style="dashed">
        <color rgb="FFFF158A"/>
      </left>
      <right/>
      <top/>
      <bottom/>
      <diagonal/>
    </border>
    <border>
      <left/>
      <right style="dashed">
        <color rgb="FFFF158A"/>
      </right>
      <top/>
      <bottom/>
      <diagonal/>
    </border>
    <border>
      <left style="dashed">
        <color rgb="FFFF158A"/>
      </left>
      <right/>
      <top/>
      <bottom style="dashed">
        <color rgb="FFFF158A"/>
      </bottom>
      <diagonal/>
    </border>
    <border>
      <left/>
      <right/>
      <top/>
      <bottom style="dashed">
        <color rgb="FFFF158A"/>
      </bottom>
      <diagonal/>
    </border>
    <border>
      <left/>
      <right style="dashed">
        <color rgb="FFFF158A"/>
      </right>
      <top/>
      <bottom style="dashed">
        <color rgb="FFFF158A"/>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hair">
        <color indexed="64"/>
      </left>
      <right style="hair">
        <color indexed="64"/>
      </right>
      <top style="medium">
        <color rgb="FFFF158A"/>
      </top>
      <bottom style="medium">
        <color rgb="FFFF158A"/>
      </bottom>
      <diagonal/>
    </border>
    <border>
      <left style="hair">
        <color indexed="64"/>
      </left>
      <right style="medium">
        <color rgb="FFFF158A"/>
      </right>
      <top style="medium">
        <color rgb="FFFF158A"/>
      </top>
      <bottom style="medium">
        <color rgb="FFFF158A"/>
      </bottom>
      <diagonal/>
    </border>
    <border>
      <left style="medium">
        <color rgb="FFFF158A"/>
      </left>
      <right/>
      <top style="medium">
        <color rgb="FFFF158A"/>
      </top>
      <bottom style="medium">
        <color rgb="FFFF158A"/>
      </bottom>
      <diagonal/>
    </border>
    <border>
      <left style="dotted">
        <color indexed="64"/>
      </left>
      <right style="dotted">
        <color indexed="64"/>
      </right>
      <top style="medium">
        <color rgb="FFFF158A"/>
      </top>
      <bottom style="medium">
        <color rgb="FFFF158A"/>
      </bottom>
      <diagonal/>
    </border>
    <border>
      <left style="dotted">
        <color rgb="FFFFC000"/>
      </left>
      <right style="dotted">
        <color rgb="FFFFC000"/>
      </right>
      <top style="dotted">
        <color rgb="FFFFC000"/>
      </top>
      <bottom style="medium">
        <color rgb="FFFFC000"/>
      </bottom>
      <diagonal/>
    </border>
    <border>
      <left style="dotted">
        <color rgb="FFFFC000"/>
      </left>
      <right style="dotted">
        <color rgb="FFFFC000"/>
      </right>
      <top style="dotted">
        <color rgb="FFFFC000"/>
      </top>
      <bottom style="dotted">
        <color rgb="FFFFC000"/>
      </bottom>
      <diagonal/>
    </border>
    <border>
      <left style="medium">
        <color rgb="FFFFC000"/>
      </left>
      <right style="medium">
        <color rgb="FFFFC000"/>
      </right>
      <top style="medium">
        <color rgb="FFFFC000"/>
      </top>
      <bottom style="medium">
        <color rgb="FFFFC000"/>
      </bottom>
      <diagonal/>
    </border>
    <border>
      <left style="dotted">
        <color rgb="FFC00000"/>
      </left>
      <right style="dotted">
        <color rgb="FFC00000"/>
      </right>
      <top/>
      <bottom style="dotted">
        <color rgb="FFC00000"/>
      </bottom>
      <diagonal/>
    </border>
    <border>
      <left style="medium">
        <color rgb="FFFFC000"/>
      </left>
      <right/>
      <top style="medium">
        <color rgb="FFFFC000"/>
      </top>
      <bottom style="medium">
        <color rgb="FFFFC000"/>
      </bottom>
      <diagonal/>
    </border>
    <border>
      <left/>
      <right/>
      <top style="medium">
        <color rgb="FFFFC000"/>
      </top>
      <bottom style="medium">
        <color rgb="FFFFC000"/>
      </bottom>
      <diagonal/>
    </border>
    <border>
      <left style="dotted">
        <color indexed="64"/>
      </left>
      <right style="dotted">
        <color indexed="64"/>
      </right>
      <top style="medium">
        <color rgb="FFFFC000"/>
      </top>
      <bottom style="medium">
        <color rgb="FFFFC000"/>
      </bottom>
      <diagonal/>
    </border>
    <border>
      <left style="hair">
        <color indexed="64"/>
      </left>
      <right style="hair">
        <color indexed="64"/>
      </right>
      <top style="medium">
        <color rgb="FFFFC000"/>
      </top>
      <bottom style="medium">
        <color rgb="FFFFC000"/>
      </bottom>
      <diagonal/>
    </border>
    <border>
      <left style="hair">
        <color indexed="64"/>
      </left>
      <right style="medium">
        <color rgb="FFFFC000"/>
      </right>
      <top style="medium">
        <color rgb="FFFFC000"/>
      </top>
      <bottom style="medium">
        <color rgb="FFFFC000"/>
      </bottom>
      <diagonal/>
    </border>
    <border>
      <left style="dashed">
        <color rgb="FFFFC000"/>
      </left>
      <right/>
      <top style="dashed">
        <color rgb="FFFFC000"/>
      </top>
      <bottom/>
      <diagonal/>
    </border>
    <border>
      <left/>
      <right/>
      <top style="dashed">
        <color rgb="FFFFC000"/>
      </top>
      <bottom/>
      <diagonal/>
    </border>
    <border>
      <left/>
      <right style="dashed">
        <color rgb="FFFFC000"/>
      </right>
      <top style="dashed">
        <color rgb="FFFFC000"/>
      </top>
      <bottom/>
      <diagonal/>
    </border>
    <border>
      <left style="dashed">
        <color rgb="FFFFC000"/>
      </left>
      <right/>
      <top/>
      <bottom/>
      <diagonal/>
    </border>
    <border>
      <left/>
      <right style="dashed">
        <color rgb="FFFFC000"/>
      </right>
      <top/>
      <bottom/>
      <diagonal/>
    </border>
    <border>
      <left style="dashed">
        <color rgb="FFFFC000"/>
      </left>
      <right/>
      <top/>
      <bottom style="dashed">
        <color rgb="FFFFC000"/>
      </bottom>
      <diagonal/>
    </border>
    <border>
      <left/>
      <right/>
      <top/>
      <bottom style="dashed">
        <color rgb="FFFFC000"/>
      </bottom>
      <diagonal/>
    </border>
    <border>
      <left/>
      <right style="dashed">
        <color rgb="FFFFC000"/>
      </right>
      <top/>
      <bottom style="dashed">
        <color rgb="FFFFC000"/>
      </bottom>
      <diagonal/>
    </border>
  </borders>
  <cellStyleXfs count="74">
    <xf numFmtId="0" fontId="0"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23" fillId="0" borderId="0" applyFont="0" applyFill="0" applyBorder="0" applyAlignment="0" applyProtection="0"/>
    <xf numFmtId="9" fontId="2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42" fillId="0" borderId="0"/>
    <xf numFmtId="0" fontId="26"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25" borderId="0" applyNumberFormat="0" applyBorder="0" applyAlignment="0" applyProtection="0"/>
    <xf numFmtId="0" fontId="26" fillId="28" borderId="0" applyNumberFormat="0" applyBorder="0" applyAlignment="0" applyProtection="0"/>
    <xf numFmtId="0" fontId="26" fillId="31" borderId="0" applyNumberFormat="0" applyBorder="0" applyAlignment="0" applyProtection="0"/>
    <xf numFmtId="0" fontId="62" fillId="32" borderId="0" applyNumberFormat="0" applyBorder="0" applyAlignment="0" applyProtection="0"/>
    <xf numFmtId="0" fontId="62" fillId="29"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34" borderId="0" applyNumberFormat="0" applyBorder="0" applyAlignment="0" applyProtection="0"/>
    <xf numFmtId="0" fontId="62" fillId="35" borderId="0" applyNumberFormat="0" applyBorder="0" applyAlignment="0" applyProtection="0"/>
    <xf numFmtId="0" fontId="62" fillId="36"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33" borderId="0" applyNumberFormat="0" applyBorder="0" applyAlignment="0" applyProtection="0"/>
    <xf numFmtId="0" fontId="62" fillId="34" borderId="0" applyNumberFormat="0" applyBorder="0" applyAlignment="0" applyProtection="0"/>
    <xf numFmtId="0" fontId="62" fillId="39" borderId="0" applyNumberFormat="0" applyBorder="0" applyAlignment="0" applyProtection="0"/>
    <xf numFmtId="0" fontId="63" fillId="23" borderId="0" applyNumberFormat="0" applyBorder="0" applyAlignment="0" applyProtection="0"/>
    <xf numFmtId="0" fontId="64" fillId="40" borderId="101" applyNumberFormat="0" applyAlignment="0" applyProtection="0"/>
    <xf numFmtId="0" fontId="65" fillId="41" borderId="102" applyNumberFormat="0" applyAlignment="0" applyProtection="0"/>
    <xf numFmtId="0" fontId="66" fillId="0" borderId="0" applyNumberFormat="0" applyFill="0" applyBorder="0" applyAlignment="0" applyProtection="0"/>
    <xf numFmtId="0" fontId="67" fillId="24" borderId="0" applyNumberFormat="0" applyBorder="0" applyAlignment="0" applyProtection="0"/>
    <xf numFmtId="0" fontId="68" fillId="0" borderId="103" applyNumberFormat="0" applyFill="0" applyAlignment="0" applyProtection="0"/>
    <xf numFmtId="0" fontId="69" fillId="0" borderId="104" applyNumberFormat="0" applyFill="0" applyAlignment="0" applyProtection="0"/>
    <xf numFmtId="0" fontId="70" fillId="0" borderId="105" applyNumberFormat="0" applyFill="0" applyAlignment="0" applyProtection="0"/>
    <xf numFmtId="0" fontId="70" fillId="0" borderId="0" applyNumberFormat="0" applyFill="0" applyBorder="0" applyAlignment="0" applyProtection="0"/>
    <xf numFmtId="0" fontId="71" fillId="0" borderId="106" applyNumberFormat="0" applyFill="0" applyAlignment="0" applyProtection="0"/>
    <xf numFmtId="43" fontId="7" fillId="0" borderId="0" applyFont="0" applyFill="0" applyBorder="0" applyAlignment="0" applyProtection="0"/>
    <xf numFmtId="43" fontId="7" fillId="0" borderId="0" applyFont="0" applyFill="0" applyBorder="0" applyAlignment="0" applyProtection="0"/>
    <xf numFmtId="0" fontId="72" fillId="42" borderId="0" applyNumberFormat="0" applyBorder="0" applyAlignment="0" applyProtection="0"/>
    <xf numFmtId="0" fontId="26" fillId="0" borderId="0"/>
    <xf numFmtId="0" fontId="7" fillId="43" borderId="107" applyNumberFormat="0" applyFont="0" applyAlignment="0" applyProtection="0"/>
    <xf numFmtId="9" fontId="7" fillId="0" borderId="0" applyFont="0" applyFill="0" applyBorder="0" applyAlignment="0" applyProtection="0"/>
    <xf numFmtId="0" fontId="7" fillId="0" borderId="0"/>
    <xf numFmtId="0" fontId="7" fillId="0" borderId="0"/>
    <xf numFmtId="0" fontId="7" fillId="0" borderId="0"/>
    <xf numFmtId="0" fontId="73" fillId="0" borderId="0" applyNumberFormat="0" applyFill="0" applyBorder="0" applyAlignment="0" applyProtection="0"/>
    <xf numFmtId="0" fontId="74" fillId="0" borderId="108" applyNumberFormat="0" applyFill="0" applyAlignment="0" applyProtection="0"/>
    <xf numFmtId="0" fontId="75" fillId="0" borderId="0" applyNumberFormat="0" applyFill="0" applyBorder="0" applyAlignment="0" applyProtection="0"/>
    <xf numFmtId="0" fontId="4" fillId="0" borderId="0"/>
    <xf numFmtId="9" fontId="4" fillId="0" borderId="0" applyFont="0" applyFill="0" applyBorder="0" applyAlignment="0" applyProtection="0"/>
    <xf numFmtId="0" fontId="3" fillId="0" borderId="0"/>
    <xf numFmtId="0" fontId="2" fillId="0" borderId="0"/>
    <xf numFmtId="0" fontId="1" fillId="0" borderId="0"/>
    <xf numFmtId="9" fontId="1" fillId="0" borderId="0" applyFont="0" applyFill="0" applyBorder="0" applyAlignment="0" applyProtection="0"/>
    <xf numFmtId="0" fontId="42" fillId="0" borderId="0"/>
    <xf numFmtId="0" fontId="42" fillId="0" borderId="0"/>
    <xf numFmtId="9" fontId="2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0" fontId="133" fillId="0" borderId="0" applyNumberFormat="0" applyFill="0" applyBorder="0" applyAlignment="0" applyProtection="0"/>
  </cellStyleXfs>
  <cellXfs count="2011">
    <xf numFmtId="0" fontId="0" fillId="0" borderId="0" xfId="0"/>
    <xf numFmtId="0" fontId="7" fillId="0" borderId="0" xfId="0" applyFont="1" applyAlignment="1">
      <alignment vertical="center"/>
    </xf>
    <xf numFmtId="0" fontId="7" fillId="0" borderId="0" xfId="0" applyFont="1"/>
    <xf numFmtId="0" fontId="7" fillId="0" borderId="0" xfId="0" applyFont="1" applyAlignment="1">
      <alignment horizontal="center"/>
    </xf>
    <xf numFmtId="0" fontId="7" fillId="0" borderId="0" xfId="0" applyFont="1" applyAlignment="1">
      <alignment horizontal="left"/>
    </xf>
    <xf numFmtId="0" fontId="15" fillId="0" borderId="0" xfId="0" applyFont="1" applyAlignment="1">
      <alignment horizontal="left" vertical="center" indent="1"/>
    </xf>
    <xf numFmtId="0" fontId="7" fillId="0" borderId="0" xfId="3"/>
    <xf numFmtId="0" fontId="17" fillId="0" borderId="0" xfId="0" applyFont="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0" fillId="0" borderId="0" xfId="0" applyAlignment="1">
      <alignment horizontal="left" vertical="center"/>
    </xf>
    <xf numFmtId="0" fontId="0" fillId="0" borderId="0" xfId="0" applyAlignment="1">
      <alignment vertical="center"/>
    </xf>
    <xf numFmtId="0" fontId="0" fillId="0" borderId="0" xfId="0" applyAlignment="1">
      <alignment horizontal="right" vertical="center"/>
    </xf>
    <xf numFmtId="0" fontId="22" fillId="0" borderId="0" xfId="0" applyFont="1" applyAlignment="1">
      <alignment horizontal="left" vertical="center"/>
    </xf>
    <xf numFmtId="0" fontId="22" fillId="0" borderId="0" xfId="0" applyFont="1" applyAlignment="1">
      <alignment horizontal="right" vertical="center"/>
    </xf>
    <xf numFmtId="0" fontId="8" fillId="0" borderId="1" xfId="0" applyFont="1" applyBorder="1" applyAlignment="1">
      <alignment horizontal="left" vertical="center" wrapText="1"/>
    </xf>
    <xf numFmtId="49" fontId="8" fillId="0" borderId="1" xfId="0" applyNumberFormat="1" applyFont="1" applyBorder="1" applyAlignment="1">
      <alignment horizontal="right" vertical="center" wrapText="1"/>
    </xf>
    <xf numFmtId="0" fontId="8" fillId="0" borderId="1" xfId="0" applyFont="1" applyBorder="1" applyAlignment="1">
      <alignment horizontal="right" vertical="center" wrapText="1"/>
    </xf>
    <xf numFmtId="0" fontId="21" fillId="0" borderId="1" xfId="0" applyFont="1" applyBorder="1" applyAlignment="1">
      <alignment horizontal="right" vertical="center" wrapText="1"/>
    </xf>
    <xf numFmtId="0" fontId="7" fillId="0" borderId="2" xfId="0" applyFont="1" applyBorder="1" applyAlignment="1">
      <alignment horizontal="left" vertical="center"/>
    </xf>
    <xf numFmtId="0" fontId="7" fillId="0" borderId="2" xfId="0" applyFont="1" applyBorder="1" applyAlignment="1">
      <alignment horizontal="left" vertical="center" wrapText="1"/>
    </xf>
    <xf numFmtId="0" fontId="7" fillId="0" borderId="2" xfId="0" applyFont="1" applyBorder="1" applyAlignment="1">
      <alignment horizontal="right" vertical="center" wrapText="1"/>
    </xf>
    <xf numFmtId="0" fontId="18" fillId="0" borderId="0" xfId="0" applyFont="1" applyAlignment="1">
      <alignment horizontal="left" vertical="center"/>
    </xf>
    <xf numFmtId="0" fontId="22" fillId="0" borderId="3" xfId="0" applyFont="1" applyBorder="1" applyAlignment="1">
      <alignment horizontal="left" vertical="center"/>
    </xf>
    <xf numFmtId="0" fontId="8" fillId="0" borderId="4" xfId="0" applyFont="1" applyBorder="1" applyAlignment="1">
      <alignment horizontal="left" vertical="center" wrapText="1"/>
    </xf>
    <xf numFmtId="0" fontId="7" fillId="0" borderId="5" xfId="0" applyFont="1" applyBorder="1" applyAlignment="1">
      <alignment horizontal="left" vertical="center" wrapText="1"/>
    </xf>
    <xf numFmtId="0" fontId="8" fillId="0" borderId="4" xfId="0" applyFont="1" applyBorder="1" applyAlignment="1">
      <alignment horizontal="right" vertical="center" wrapText="1"/>
    </xf>
    <xf numFmtId="0" fontId="7" fillId="0" borderId="5" xfId="0" applyFont="1" applyBorder="1" applyAlignment="1">
      <alignment horizontal="right" vertical="center" wrapText="1"/>
    </xf>
    <xf numFmtId="0" fontId="8" fillId="0" borderId="6" xfId="0" applyFont="1" applyBorder="1" applyAlignment="1">
      <alignment horizontal="right" vertical="center" wrapText="1"/>
    </xf>
    <xf numFmtId="0" fontId="7" fillId="0" borderId="7" xfId="0" applyFont="1" applyBorder="1" applyAlignment="1">
      <alignment horizontal="right" vertical="center" wrapText="1"/>
    </xf>
    <xf numFmtId="0" fontId="7" fillId="0" borderId="0" xfId="0" applyFont="1" applyAlignment="1">
      <alignment horizontal="right" vertical="center"/>
    </xf>
    <xf numFmtId="0" fontId="7" fillId="0" borderId="0" xfId="0" applyFont="1" applyAlignment="1">
      <alignment horizontal="left" vertical="center" indent="3"/>
    </xf>
    <xf numFmtId="0" fontId="11" fillId="0" borderId="0" xfId="0" applyFont="1"/>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0" xfId="0" applyFont="1" applyAlignment="1">
      <alignment vertical="top"/>
    </xf>
    <xf numFmtId="1" fontId="7" fillId="2" borderId="16" xfId="0" applyNumberFormat="1" applyFont="1" applyFill="1" applyBorder="1" applyAlignment="1">
      <alignment vertical="center"/>
    </xf>
    <xf numFmtId="1" fontId="7" fillId="2" borderId="17" xfId="0" applyNumberFormat="1" applyFont="1" applyFill="1" applyBorder="1" applyAlignment="1">
      <alignment vertical="center"/>
    </xf>
    <xf numFmtId="0" fontId="32" fillId="0" borderId="0" xfId="0" applyFont="1"/>
    <xf numFmtId="0" fontId="7" fillId="0" borderId="0" xfId="4"/>
    <xf numFmtId="0" fontId="0" fillId="0" borderId="0" xfId="0" applyAlignment="1">
      <alignment horizontal="center"/>
    </xf>
    <xf numFmtId="49" fontId="11" fillId="0" borderId="18" xfId="4" applyNumberFormat="1" applyFont="1" applyBorder="1" applyAlignment="1">
      <alignment vertical="top" wrapText="1"/>
    </xf>
    <xf numFmtId="49" fontId="7" fillId="0" borderId="18" xfId="4" applyNumberFormat="1" applyBorder="1" applyAlignment="1">
      <alignment vertical="top" wrapText="1"/>
    </xf>
    <xf numFmtId="0" fontId="11" fillId="0" borderId="0" xfId="4" applyFont="1"/>
    <xf numFmtId="0" fontId="31" fillId="0" borderId="0" xfId="0" applyFont="1"/>
    <xf numFmtId="0" fontId="7" fillId="0" borderId="5" xfId="0" applyFont="1" applyBorder="1" applyAlignment="1">
      <alignment horizontal="center" vertical="center"/>
    </xf>
    <xf numFmtId="0" fontId="7" fillId="0" borderId="2" xfId="0" applyFont="1" applyBorder="1" applyAlignment="1">
      <alignment horizontal="center" vertical="center"/>
    </xf>
    <xf numFmtId="0" fontId="7" fillId="0" borderId="7" xfId="0" applyFont="1" applyBorder="1" applyAlignment="1">
      <alignment horizontal="center" vertical="center"/>
    </xf>
    <xf numFmtId="0" fontId="7" fillId="0" borderId="20" xfId="0" applyFont="1" applyBorder="1" applyAlignment="1">
      <alignment horizontal="center" vertical="center"/>
    </xf>
    <xf numFmtId="0" fontId="7" fillId="8" borderId="0" xfId="0" applyFont="1" applyFill="1" applyAlignment="1">
      <alignment horizontal="left" vertical="center"/>
    </xf>
    <xf numFmtId="0" fontId="7" fillId="8" borderId="0" xfId="0" applyFont="1" applyFill="1" applyAlignment="1">
      <alignment horizontal="right" vertical="center"/>
    </xf>
    <xf numFmtId="9" fontId="7" fillId="0" borderId="0" xfId="9" applyFont="1" applyBorder="1" applyAlignment="1">
      <alignment horizontal="center" vertical="center"/>
    </xf>
    <xf numFmtId="164" fontId="7" fillId="0" borderId="0" xfId="9" applyNumberFormat="1" applyFont="1" applyFill="1" applyBorder="1" applyAlignment="1">
      <alignment horizontal="right" vertical="center"/>
    </xf>
    <xf numFmtId="164" fontId="7" fillId="8" borderId="0" xfId="9" applyNumberFormat="1" applyFont="1" applyFill="1" applyBorder="1" applyAlignment="1">
      <alignment horizontal="right" vertical="center"/>
    </xf>
    <xf numFmtId="0" fontId="32" fillId="9" borderId="0" xfId="0" applyFont="1" applyFill="1"/>
    <xf numFmtId="0" fontId="32" fillId="0" borderId="0" xfId="0" applyFont="1" applyAlignment="1">
      <alignment vertical="center"/>
    </xf>
    <xf numFmtId="0" fontId="0" fillId="9" borderId="0" xfId="0" applyFill="1" applyAlignment="1">
      <alignment horizontal="left" vertical="center"/>
    </xf>
    <xf numFmtId="0" fontId="0" fillId="9" borderId="3" xfId="0" applyFill="1" applyBorder="1" applyAlignment="1">
      <alignment horizontal="left" vertical="center"/>
    </xf>
    <xf numFmtId="0" fontId="0" fillId="9" borderId="0" xfId="0" applyFill="1" applyAlignment="1">
      <alignment horizontal="right" vertical="center"/>
    </xf>
    <xf numFmtId="0" fontId="0" fillId="9" borderId="3" xfId="0" applyFill="1" applyBorder="1" applyAlignment="1">
      <alignment horizontal="right" vertical="center"/>
    </xf>
    <xf numFmtId="0" fontId="0" fillId="9" borderId="24" xfId="0" applyFill="1" applyBorder="1" applyAlignment="1">
      <alignment horizontal="right" vertical="center"/>
    </xf>
    <xf numFmtId="0" fontId="8" fillId="0" borderId="0" xfId="0" applyFont="1" applyAlignment="1">
      <alignment horizontal="right" vertical="center" wrapText="1"/>
    </xf>
    <xf numFmtId="0" fontId="32" fillId="0" borderId="0" xfId="0" applyFont="1" applyAlignment="1">
      <alignment horizontal="right" vertical="center"/>
    </xf>
    <xf numFmtId="1" fontId="7" fillId="9" borderId="0" xfId="0" applyNumberFormat="1" applyFont="1" applyFill="1" applyAlignment="1">
      <alignment horizontal="center" vertical="center"/>
    </xf>
    <xf numFmtId="0" fontId="0" fillId="9" borderId="0" xfId="0" applyFill="1" applyAlignment="1">
      <alignment vertical="center"/>
    </xf>
    <xf numFmtId="1" fontId="7" fillId="9" borderId="24" xfId="0" applyNumberFormat="1" applyFont="1" applyFill="1" applyBorder="1" applyAlignment="1">
      <alignment horizontal="center" vertical="center"/>
    </xf>
    <xf numFmtId="0" fontId="0" fillId="9" borderId="24" xfId="0" applyFill="1" applyBorder="1" applyAlignment="1">
      <alignment vertical="center"/>
    </xf>
    <xf numFmtId="1" fontId="7" fillId="9" borderId="3" xfId="0" applyNumberFormat="1" applyFont="1" applyFill="1" applyBorder="1" applyAlignment="1">
      <alignment horizontal="center" vertical="center"/>
    </xf>
    <xf numFmtId="0" fontId="0" fillId="9" borderId="3" xfId="0" applyFill="1" applyBorder="1" applyAlignment="1">
      <alignment vertical="center"/>
    </xf>
    <xf numFmtId="0" fontId="10" fillId="0" borderId="26" xfId="0" applyFont="1" applyBorder="1" applyAlignment="1">
      <alignment horizontal="left" vertical="center"/>
    </xf>
    <xf numFmtId="0" fontId="8" fillId="0" borderId="27" xfId="0" applyFont="1" applyBorder="1" applyAlignment="1">
      <alignment horizontal="right" vertical="center" wrapText="1"/>
    </xf>
    <xf numFmtId="1" fontId="7" fillId="9" borderId="26" xfId="0" applyNumberFormat="1" applyFont="1" applyFill="1" applyBorder="1" applyAlignment="1">
      <alignment horizontal="center" vertical="center"/>
    </xf>
    <xf numFmtId="0" fontId="0" fillId="9" borderId="26" xfId="0" applyFill="1" applyBorder="1" applyAlignment="1">
      <alignment vertical="center"/>
    </xf>
    <xf numFmtId="0" fontId="8" fillId="0" borderId="24" xfId="0" applyFont="1" applyBorder="1" applyAlignment="1">
      <alignment horizontal="right" vertical="center" wrapText="1"/>
    </xf>
    <xf numFmtId="164" fontId="7" fillId="8" borderId="0" xfId="11" applyNumberFormat="1" applyFont="1" applyFill="1" applyBorder="1" applyAlignment="1">
      <alignment horizontal="right" vertical="center"/>
    </xf>
    <xf numFmtId="170" fontId="7" fillId="0" borderId="0" xfId="0" applyNumberFormat="1" applyFont="1" applyAlignment="1">
      <alignment horizontal="center" vertical="center"/>
    </xf>
    <xf numFmtId="171" fontId="7" fillId="0" borderId="0" xfId="0" applyNumberFormat="1" applyFont="1" applyAlignment="1">
      <alignment horizontal="center" vertical="center"/>
    </xf>
    <xf numFmtId="0" fontId="0" fillId="8" borderId="0" xfId="0" applyFill="1" applyAlignment="1">
      <alignment horizontal="left" vertical="center"/>
    </xf>
    <xf numFmtId="0" fontId="0" fillId="8" borderId="0" xfId="0" applyFill="1" applyAlignment="1">
      <alignment horizontal="right" vertical="center"/>
    </xf>
    <xf numFmtId="0" fontId="0" fillId="8" borderId="0" xfId="0" applyFill="1" applyAlignment="1">
      <alignment vertical="center"/>
    </xf>
    <xf numFmtId="166" fontId="7" fillId="8" borderId="0" xfId="1" applyNumberFormat="1" applyFont="1" applyFill="1" applyBorder="1" applyAlignment="1">
      <alignment horizontal="right" vertical="center"/>
    </xf>
    <xf numFmtId="170" fontId="7" fillId="0" borderId="0" xfId="0" applyNumberFormat="1" applyFont="1" applyAlignment="1">
      <alignment horizontal="right" vertical="center"/>
    </xf>
    <xf numFmtId="164" fontId="7" fillId="0" borderId="0" xfId="11" applyNumberFormat="1" applyFont="1" applyFill="1" applyBorder="1" applyAlignment="1">
      <alignment horizontal="right" vertical="center"/>
    </xf>
    <xf numFmtId="0" fontId="7" fillId="10" borderId="0" xfId="0" applyFont="1" applyFill="1" applyAlignment="1">
      <alignment horizontal="right" vertical="center"/>
    </xf>
    <xf numFmtId="164" fontId="7" fillId="10" borderId="0" xfId="11" applyNumberFormat="1" applyFont="1" applyFill="1" applyBorder="1" applyAlignment="1">
      <alignment horizontal="right" vertical="center"/>
    </xf>
    <xf numFmtId="170" fontId="0" fillId="0" borderId="0" xfId="0" applyNumberFormat="1" applyAlignment="1">
      <alignment vertical="center"/>
    </xf>
    <xf numFmtId="1" fontId="0" fillId="9" borderId="22" xfId="0" applyNumberFormat="1" applyFill="1" applyBorder="1" applyAlignment="1">
      <alignment horizontal="right" vertical="center"/>
    </xf>
    <xf numFmtId="1" fontId="0" fillId="9" borderId="0" xfId="0" applyNumberFormat="1" applyFill="1" applyAlignment="1">
      <alignment horizontal="left" vertical="center"/>
    </xf>
    <xf numFmtId="1" fontId="0" fillId="9" borderId="3" xfId="0" applyNumberFormat="1" applyFill="1" applyBorder="1" applyAlignment="1">
      <alignment horizontal="left" vertical="center"/>
    </xf>
    <xf numFmtId="1" fontId="0" fillId="9" borderId="0" xfId="0" applyNumberFormat="1" applyFill="1" applyAlignment="1">
      <alignment horizontal="right" vertical="center"/>
    </xf>
    <xf numFmtId="1" fontId="0" fillId="9" borderId="3" xfId="0" applyNumberFormat="1" applyFill="1" applyBorder="1" applyAlignment="1">
      <alignment horizontal="right" vertical="center"/>
    </xf>
    <xf numFmtId="1" fontId="0" fillId="9" borderId="24" xfId="0" applyNumberFormat="1" applyFill="1" applyBorder="1" applyAlignment="1">
      <alignment horizontal="right"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2" xfId="0" applyFont="1" applyBorder="1" applyAlignment="1">
      <alignment horizontal="center" vertical="center"/>
    </xf>
    <xf numFmtId="0" fontId="6" fillId="0" borderId="32" xfId="0" applyFont="1" applyBorder="1" applyAlignment="1">
      <alignment horizontal="center" vertical="center" wrapText="1"/>
    </xf>
    <xf numFmtId="0" fontId="7" fillId="0" borderId="33" xfId="0" applyFont="1" applyBorder="1" applyAlignment="1">
      <alignment horizontal="center" vertical="center"/>
    </xf>
    <xf numFmtId="1" fontId="7" fillId="2" borderId="34" xfId="0" applyNumberFormat="1" applyFont="1" applyFill="1" applyBorder="1" applyAlignment="1">
      <alignment vertical="center"/>
    </xf>
    <xf numFmtId="0" fontId="7" fillId="0" borderId="35" xfId="0" applyFont="1" applyBorder="1" applyAlignment="1">
      <alignment horizontal="center" vertical="center"/>
    </xf>
    <xf numFmtId="164" fontId="7" fillId="3" borderId="38" xfId="0" applyNumberFormat="1" applyFont="1" applyFill="1" applyBorder="1" applyAlignment="1" applyProtection="1">
      <alignment horizontal="center" vertical="center"/>
      <protection locked="0"/>
    </xf>
    <xf numFmtId="164" fontId="7" fillId="3" borderId="39" xfId="0" applyNumberFormat="1" applyFont="1" applyFill="1" applyBorder="1" applyAlignment="1" applyProtection="1">
      <alignment horizontal="center" vertical="center"/>
      <protection locked="0"/>
    </xf>
    <xf numFmtId="164" fontId="7" fillId="3" borderId="40" xfId="0" applyNumberFormat="1" applyFont="1" applyFill="1" applyBorder="1" applyAlignment="1" applyProtection="1">
      <alignment horizontal="center" vertical="center"/>
      <protection locked="0"/>
    </xf>
    <xf numFmtId="164" fontId="7" fillId="3" borderId="29" xfId="0" applyNumberFormat="1" applyFont="1" applyFill="1" applyBorder="1" applyAlignment="1" applyProtection="1">
      <alignment horizontal="center" vertical="center"/>
      <protection locked="0"/>
    </xf>
    <xf numFmtId="164" fontId="7" fillId="3" borderId="43" xfId="0" applyNumberFormat="1" applyFont="1" applyFill="1" applyBorder="1" applyAlignment="1" applyProtection="1">
      <alignment horizontal="center" vertical="center"/>
      <protection locked="0"/>
    </xf>
    <xf numFmtId="164" fontId="8" fillId="0" borderId="35" xfId="0" applyNumberFormat="1" applyFont="1" applyBorder="1" applyAlignment="1" applyProtection="1">
      <alignment horizontal="center" vertical="center"/>
      <protection locked="0"/>
    </xf>
    <xf numFmtId="164" fontId="8" fillId="0" borderId="29" xfId="0" applyNumberFormat="1" applyFont="1" applyBorder="1" applyAlignment="1" applyProtection="1">
      <alignment horizontal="center" vertical="center"/>
      <protection locked="0"/>
    </xf>
    <xf numFmtId="164" fontId="8" fillId="0" borderId="30" xfId="0" applyNumberFormat="1" applyFont="1" applyBorder="1" applyAlignment="1" applyProtection="1">
      <alignment horizontal="center" vertical="center"/>
      <protection locked="0"/>
    </xf>
    <xf numFmtId="164" fontId="8" fillId="0" borderId="32" xfId="0" applyNumberFormat="1" applyFont="1" applyBorder="1" applyAlignment="1" applyProtection="1">
      <alignment horizontal="center" vertical="center"/>
      <protection locked="0"/>
    </xf>
    <xf numFmtId="164" fontId="8" fillId="0" borderId="44" xfId="0" applyNumberFormat="1" applyFont="1" applyBorder="1" applyAlignment="1" applyProtection="1">
      <alignment horizontal="center" vertical="center"/>
      <protection locked="0"/>
    </xf>
    <xf numFmtId="164" fontId="8" fillId="0" borderId="46" xfId="0" applyNumberFormat="1" applyFont="1" applyBorder="1" applyAlignment="1" applyProtection="1">
      <alignment horizontal="center" vertical="center"/>
      <protection locked="0"/>
    </xf>
    <xf numFmtId="164" fontId="7" fillId="3" borderId="49" xfId="0" applyNumberFormat="1" applyFont="1" applyFill="1" applyBorder="1" applyAlignment="1" applyProtection="1">
      <alignment horizontal="center" vertical="center"/>
      <protection locked="0"/>
    </xf>
    <xf numFmtId="164" fontId="7" fillId="3" borderId="32" xfId="0" applyNumberFormat="1" applyFont="1" applyFill="1" applyBorder="1" applyAlignment="1" applyProtection="1">
      <alignment horizontal="center" vertical="center"/>
      <protection locked="0"/>
    </xf>
    <xf numFmtId="164" fontId="7" fillId="3" borderId="50" xfId="0" applyNumberFormat="1" applyFont="1" applyFill="1" applyBorder="1" applyAlignment="1" applyProtection="1">
      <alignment horizontal="center" vertical="center"/>
      <protection locked="0"/>
    </xf>
    <xf numFmtId="164" fontId="7" fillId="3" borderId="51" xfId="0" applyNumberFormat="1" applyFont="1" applyFill="1" applyBorder="1" applyAlignment="1" applyProtection="1">
      <alignment horizontal="center" vertical="center"/>
      <protection locked="0"/>
    </xf>
    <xf numFmtId="164" fontId="7" fillId="4" borderId="8" xfId="0" applyNumberFormat="1" applyFont="1" applyFill="1" applyBorder="1" applyAlignment="1" applyProtection="1">
      <alignment horizontal="center" vertical="center"/>
      <protection locked="0"/>
    </xf>
    <xf numFmtId="164" fontId="6" fillId="4" borderId="9" xfId="0" applyNumberFormat="1" applyFont="1" applyFill="1" applyBorder="1" applyAlignment="1" applyProtection="1">
      <alignment horizontal="center" vertical="center"/>
      <protection locked="0"/>
    </xf>
    <xf numFmtId="164" fontId="7" fillId="4" borderId="34" xfId="0" applyNumberFormat="1" applyFont="1" applyFill="1" applyBorder="1" applyAlignment="1" applyProtection="1">
      <alignment horizontal="center" vertical="center"/>
      <protection locked="0"/>
    </xf>
    <xf numFmtId="164" fontId="6" fillId="4" borderId="42" xfId="0" applyNumberFormat="1" applyFont="1" applyFill="1" applyBorder="1" applyAlignment="1" applyProtection="1">
      <alignment horizontal="center" vertical="center"/>
      <protection locked="0"/>
    </xf>
    <xf numFmtId="164" fontId="7" fillId="4" borderId="10" xfId="0" applyNumberFormat="1" applyFont="1" applyFill="1" applyBorder="1" applyAlignment="1" applyProtection="1">
      <alignment horizontal="center" vertical="center"/>
      <protection locked="0"/>
    </xf>
    <xf numFmtId="164" fontId="7" fillId="4" borderId="11" xfId="0" applyNumberFormat="1" applyFont="1" applyFill="1" applyBorder="1" applyAlignment="1" applyProtection="1">
      <alignment horizontal="center" vertical="center"/>
      <protection locked="0"/>
    </xf>
    <xf numFmtId="3" fontId="7" fillId="0" borderId="37" xfId="0" applyNumberFormat="1" applyFont="1" applyBorder="1" applyAlignment="1" applyProtection="1">
      <alignment horizontal="center" vertical="center"/>
      <protection locked="0"/>
    </xf>
    <xf numFmtId="0" fontId="7" fillId="0" borderId="47" xfId="0" applyFont="1" applyBorder="1" applyAlignment="1">
      <alignment vertical="center" wrapText="1"/>
    </xf>
    <xf numFmtId="0" fontId="7" fillId="0" borderId="51" xfId="0" applyFont="1" applyBorder="1" applyAlignment="1">
      <alignment horizontal="center" vertical="center"/>
    </xf>
    <xf numFmtId="164" fontId="21" fillId="9" borderId="34" xfId="0" applyNumberFormat="1" applyFont="1" applyFill="1" applyBorder="1" applyAlignment="1" applyProtection="1">
      <alignment horizontal="center" vertical="center"/>
      <protection locked="0"/>
    </xf>
    <xf numFmtId="164" fontId="7" fillId="0" borderId="65" xfId="0" applyNumberFormat="1" applyFont="1" applyBorder="1" applyAlignment="1" applyProtection="1">
      <alignment horizontal="center" vertical="center"/>
      <protection locked="0"/>
    </xf>
    <xf numFmtId="164" fontId="7" fillId="0" borderId="66" xfId="0" applyNumberFormat="1" applyFont="1" applyBorder="1" applyAlignment="1" applyProtection="1">
      <alignment horizontal="center" vertical="center"/>
      <protection locked="0"/>
    </xf>
    <xf numFmtId="164" fontId="7" fillId="0" borderId="67" xfId="0" applyNumberFormat="1" applyFont="1" applyBorder="1" applyAlignment="1" applyProtection="1">
      <alignment horizontal="center" vertical="center"/>
      <protection locked="0"/>
    </xf>
    <xf numFmtId="164" fontId="7" fillId="0" borderId="8" xfId="0" applyNumberFormat="1" applyFont="1" applyBorder="1" applyAlignment="1" applyProtection="1">
      <alignment horizontal="center" vertical="center"/>
      <protection locked="0"/>
    </xf>
    <xf numFmtId="164" fontId="7" fillId="0" borderId="10" xfId="0" applyNumberFormat="1" applyFont="1" applyBorder="1" applyAlignment="1" applyProtection="1">
      <alignment horizontal="center" vertical="center"/>
      <protection locked="0"/>
    </xf>
    <xf numFmtId="164" fontId="32" fillId="0" borderId="34" xfId="0" applyNumberFormat="1" applyFont="1" applyBorder="1" applyAlignment="1">
      <alignment horizontal="center" vertical="center"/>
    </xf>
    <xf numFmtId="164" fontId="32" fillId="0" borderId="41" xfId="0" applyNumberFormat="1" applyFont="1" applyBorder="1" applyAlignment="1">
      <alignment horizontal="center" vertical="center"/>
    </xf>
    <xf numFmtId="164" fontId="32" fillId="0" borderId="56" xfId="0" applyNumberFormat="1" applyFont="1" applyBorder="1" applyAlignment="1">
      <alignment horizontal="center" vertical="center"/>
    </xf>
    <xf numFmtId="164" fontId="32" fillId="0" borderId="65" xfId="0" applyNumberFormat="1" applyFont="1" applyBorder="1" applyAlignment="1">
      <alignment horizontal="center" vertical="center"/>
    </xf>
    <xf numFmtId="164" fontId="32" fillId="0" borderId="68" xfId="0" applyNumberFormat="1" applyFont="1" applyBorder="1" applyAlignment="1">
      <alignment horizontal="center" vertical="center"/>
    </xf>
    <xf numFmtId="164" fontId="32" fillId="0" borderId="69" xfId="0" applyNumberFormat="1" applyFont="1" applyBorder="1" applyAlignment="1">
      <alignment horizontal="center" vertical="center"/>
    </xf>
    <xf numFmtId="164" fontId="32" fillId="0" borderId="10" xfId="0" applyNumberFormat="1" applyFont="1" applyBorder="1" applyAlignment="1">
      <alignment horizontal="center" vertical="center"/>
    </xf>
    <xf numFmtId="164" fontId="32" fillId="0" borderId="46" xfId="0" applyNumberFormat="1" applyFont="1" applyBorder="1" applyAlignment="1">
      <alignment horizontal="center" vertical="center"/>
    </xf>
    <xf numFmtId="164" fontId="32" fillId="0" borderId="57" xfId="0" applyNumberFormat="1" applyFont="1" applyBorder="1" applyAlignment="1">
      <alignment horizontal="center" vertical="center"/>
    </xf>
    <xf numFmtId="164" fontId="21" fillId="9" borderId="44" xfId="0" applyNumberFormat="1" applyFont="1" applyFill="1" applyBorder="1" applyAlignment="1" applyProtection="1">
      <alignment horizontal="center" vertical="center"/>
      <protection locked="0"/>
    </xf>
    <xf numFmtId="0" fontId="7" fillId="0" borderId="72" xfId="0" applyFont="1" applyBorder="1" applyAlignment="1">
      <alignment horizontal="center" vertical="center"/>
    </xf>
    <xf numFmtId="0" fontId="7" fillId="0" borderId="73" xfId="0" applyFont="1" applyBorder="1" applyAlignment="1">
      <alignment horizontal="center" vertical="center"/>
    </xf>
    <xf numFmtId="0" fontId="7" fillId="0" borderId="74" xfId="0" applyFont="1" applyBorder="1" applyAlignment="1">
      <alignment horizontal="center" vertical="center"/>
    </xf>
    <xf numFmtId="0" fontId="7" fillId="0" borderId="75" xfId="0" applyFont="1" applyBorder="1" applyAlignment="1">
      <alignment horizontal="center" vertical="center"/>
    </xf>
    <xf numFmtId="0" fontId="7" fillId="0" borderId="76" xfId="0" applyFont="1" applyBorder="1" applyAlignment="1">
      <alignment horizontal="center" vertical="center"/>
    </xf>
    <xf numFmtId="164" fontId="7" fillId="3" borderId="34" xfId="0" applyNumberFormat="1" applyFont="1" applyFill="1" applyBorder="1" applyAlignment="1" applyProtection="1">
      <alignment horizontal="center" vertical="center"/>
      <protection locked="0"/>
    </xf>
    <xf numFmtId="164" fontId="7" fillId="3" borderId="41" xfId="0" applyNumberFormat="1" applyFont="1" applyFill="1" applyBorder="1" applyAlignment="1" applyProtection="1">
      <alignment horizontal="center" vertical="center"/>
      <protection locked="0"/>
    </xf>
    <xf numFmtId="164" fontId="7" fillId="3" borderId="56" xfId="0" applyNumberFormat="1" applyFont="1" applyFill="1" applyBorder="1" applyAlignment="1" applyProtection="1">
      <alignment horizontal="center" vertical="center"/>
      <protection locked="0"/>
    </xf>
    <xf numFmtId="164" fontId="7" fillId="3" borderId="16" xfId="0" applyNumberFormat="1" applyFont="1" applyFill="1" applyBorder="1" applyAlignment="1" applyProtection="1">
      <alignment horizontal="center" vertical="center"/>
      <protection locked="0"/>
    </xf>
    <xf numFmtId="164" fontId="7" fillId="3" borderId="44" xfId="0" applyNumberFormat="1" applyFont="1" applyFill="1" applyBorder="1" applyAlignment="1" applyProtection="1">
      <alignment horizontal="center" vertical="center"/>
      <protection locked="0"/>
    </xf>
    <xf numFmtId="164" fontId="8" fillId="0" borderId="34" xfId="0" applyNumberFormat="1" applyFont="1" applyBorder="1" applyAlignment="1" applyProtection="1">
      <alignment horizontal="center" vertical="center"/>
      <protection locked="0"/>
    </xf>
    <xf numFmtId="164" fontId="8" fillId="0" borderId="41" xfId="0" applyNumberFormat="1" applyFont="1" applyBorder="1" applyAlignment="1" applyProtection="1">
      <alignment horizontal="center" vertical="center"/>
      <protection locked="0"/>
    </xf>
    <xf numFmtId="164" fontId="8" fillId="0" borderId="16" xfId="0" applyNumberFormat="1" applyFont="1" applyBorder="1" applyAlignment="1" applyProtection="1">
      <alignment horizontal="center" vertical="center"/>
      <protection locked="0"/>
    </xf>
    <xf numFmtId="164" fontId="8" fillId="6" borderId="34" xfId="0" applyNumberFormat="1" applyFont="1" applyFill="1" applyBorder="1" applyAlignment="1">
      <alignment horizontal="center" vertical="center"/>
    </xf>
    <xf numFmtId="164" fontId="8" fillId="6" borderId="41" xfId="0" applyNumberFormat="1" applyFont="1" applyFill="1" applyBorder="1" applyAlignment="1">
      <alignment horizontal="center" vertical="center"/>
    </xf>
    <xf numFmtId="164" fontId="8" fillId="6" borderId="44" xfId="0" applyNumberFormat="1" applyFont="1" applyFill="1" applyBorder="1" applyAlignment="1">
      <alignment horizontal="center" vertical="center"/>
    </xf>
    <xf numFmtId="164" fontId="8" fillId="5" borderId="16" xfId="0" applyNumberFormat="1" applyFont="1" applyFill="1" applyBorder="1" applyAlignment="1">
      <alignment horizontal="center" vertical="center"/>
    </xf>
    <xf numFmtId="164" fontId="8" fillId="5" borderId="41" xfId="0" applyNumberFormat="1" applyFont="1" applyFill="1" applyBorder="1" applyAlignment="1">
      <alignment horizontal="center" vertical="center"/>
    </xf>
    <xf numFmtId="164" fontId="8" fillId="5" borderId="44" xfId="0" applyNumberFormat="1" applyFont="1" applyFill="1" applyBorder="1" applyAlignment="1">
      <alignment horizontal="center" vertical="center"/>
    </xf>
    <xf numFmtId="164" fontId="8" fillId="7" borderId="16" xfId="0" applyNumberFormat="1" applyFont="1" applyFill="1" applyBorder="1" applyAlignment="1">
      <alignment horizontal="center" vertical="center"/>
    </xf>
    <xf numFmtId="164" fontId="21" fillId="4" borderId="17" xfId="0" applyNumberFormat="1" applyFont="1" applyFill="1" applyBorder="1" applyAlignment="1">
      <alignment horizontal="center" vertical="center"/>
    </xf>
    <xf numFmtId="164" fontId="8" fillId="7" borderId="34" xfId="0" applyNumberFormat="1" applyFont="1" applyFill="1" applyBorder="1" applyAlignment="1">
      <alignment horizontal="center" vertical="center"/>
    </xf>
    <xf numFmtId="164" fontId="8" fillId="7" borderId="42" xfId="0" applyNumberFormat="1" applyFont="1" applyFill="1" applyBorder="1" applyAlignment="1">
      <alignment horizontal="center" vertical="center"/>
    </xf>
    <xf numFmtId="164" fontId="8" fillId="7" borderId="41" xfId="0" applyNumberFormat="1" applyFont="1" applyFill="1" applyBorder="1" applyAlignment="1">
      <alignment horizontal="center" vertical="center"/>
    </xf>
    <xf numFmtId="164" fontId="8" fillId="7" borderId="44" xfId="0" applyNumberFormat="1" applyFont="1" applyFill="1" applyBorder="1" applyAlignment="1">
      <alignment horizontal="center" vertical="center"/>
    </xf>
    <xf numFmtId="164" fontId="21" fillId="4" borderId="44" xfId="0" applyNumberFormat="1" applyFont="1" applyFill="1" applyBorder="1" applyAlignment="1">
      <alignment horizontal="center" vertical="center"/>
    </xf>
    <xf numFmtId="164" fontId="33" fillId="12" borderId="81" xfId="0" applyNumberFormat="1" applyFont="1" applyFill="1" applyBorder="1" applyAlignment="1">
      <alignment horizontal="center" vertical="center"/>
    </xf>
    <xf numFmtId="164" fontId="33" fillId="12" borderId="25" xfId="0" applyNumberFormat="1" applyFont="1" applyFill="1" applyBorder="1" applyAlignment="1">
      <alignment horizontal="center" vertical="center"/>
    </xf>
    <xf numFmtId="0" fontId="0" fillId="0" borderId="24" xfId="0" applyBorder="1" applyAlignment="1">
      <alignment horizontal="right" vertical="center"/>
    </xf>
    <xf numFmtId="3" fontId="7" fillId="3" borderId="82" xfId="0" applyNumberFormat="1" applyFont="1" applyFill="1" applyBorder="1" applyAlignment="1" applyProtection="1">
      <alignment horizontal="center" vertical="center"/>
      <protection locked="0"/>
    </xf>
    <xf numFmtId="3" fontId="7" fillId="3" borderId="39" xfId="0" applyNumberFormat="1" applyFont="1" applyFill="1" applyBorder="1" applyAlignment="1" applyProtection="1">
      <alignment horizontal="center" vertical="center"/>
      <protection locked="0"/>
    </xf>
    <xf numFmtId="3" fontId="7" fillId="3" borderId="83" xfId="0" applyNumberFormat="1" applyFont="1" applyFill="1" applyBorder="1" applyAlignment="1" applyProtection="1">
      <alignment horizontal="center" vertical="center"/>
      <protection locked="0"/>
    </xf>
    <xf numFmtId="3" fontId="7" fillId="3" borderId="84" xfId="0" applyNumberFormat="1" applyFont="1" applyFill="1" applyBorder="1" applyAlignment="1" applyProtection="1">
      <alignment horizontal="center" vertical="center"/>
      <protection locked="0"/>
    </xf>
    <xf numFmtId="3" fontId="7" fillId="3" borderId="31" xfId="0" applyNumberFormat="1" applyFont="1" applyFill="1" applyBorder="1" applyAlignment="1" applyProtection="1">
      <alignment horizontal="center" vertical="center"/>
      <protection locked="0"/>
    </xf>
    <xf numFmtId="3" fontId="7" fillId="3" borderId="29" xfId="0" applyNumberFormat="1" applyFont="1" applyFill="1" applyBorder="1" applyAlignment="1" applyProtection="1">
      <alignment horizontal="center" vertical="center"/>
      <protection locked="0"/>
    </xf>
    <xf numFmtId="3" fontId="7" fillId="3" borderId="30" xfId="0" applyNumberFormat="1" applyFont="1" applyFill="1" applyBorder="1" applyAlignment="1" applyProtection="1">
      <alignment horizontal="center" vertical="center"/>
      <protection locked="0"/>
    </xf>
    <xf numFmtId="3" fontId="7" fillId="3" borderId="28" xfId="0" applyNumberFormat="1" applyFont="1" applyFill="1" applyBorder="1" applyAlignment="1" applyProtection="1">
      <alignment horizontal="center" vertical="center"/>
      <protection locked="0"/>
    </xf>
    <xf numFmtId="3" fontId="8" fillId="6" borderId="62" xfId="0" applyNumberFormat="1" applyFont="1" applyFill="1" applyBorder="1" applyAlignment="1">
      <alignment horizontal="center" vertical="center"/>
    </xf>
    <xf numFmtId="3" fontId="8" fillId="6" borderId="41" xfId="0" applyNumberFormat="1" applyFont="1" applyFill="1" applyBorder="1" applyAlignment="1">
      <alignment horizontal="center" vertical="center"/>
    </xf>
    <xf numFmtId="3" fontId="8" fillId="6" borderId="44" xfId="0" applyNumberFormat="1" applyFont="1" applyFill="1" applyBorder="1" applyAlignment="1">
      <alignment horizontal="center" vertical="center"/>
    </xf>
    <xf numFmtId="3" fontId="7" fillId="0" borderId="39" xfId="0" applyNumberFormat="1" applyFont="1" applyBorder="1" applyAlignment="1" applyProtection="1">
      <alignment horizontal="center" vertical="center"/>
      <protection locked="0"/>
    </xf>
    <xf numFmtId="3" fontId="7" fillId="0" borderId="85" xfId="0" applyNumberFormat="1" applyFont="1" applyBorder="1" applyAlignment="1" applyProtection="1">
      <alignment horizontal="center" vertical="center"/>
      <protection locked="0"/>
    </xf>
    <xf numFmtId="3" fontId="7" fillId="0" borderId="47" xfId="0" applyNumberFormat="1" applyFont="1" applyBorder="1" applyAlignment="1" applyProtection="1">
      <alignment horizontal="center" vertical="center"/>
      <protection locked="0"/>
    </xf>
    <xf numFmtId="3" fontId="7" fillId="0" borderId="14" xfId="0" applyNumberFormat="1" applyFont="1" applyBorder="1" applyAlignment="1" applyProtection="1">
      <alignment horizontal="center" vertical="center"/>
      <protection locked="0"/>
    </xf>
    <xf numFmtId="3" fontId="7" fillId="0" borderId="15" xfId="0" applyNumberFormat="1" applyFont="1" applyBorder="1" applyAlignment="1" applyProtection="1">
      <alignment horizontal="center" vertical="center"/>
      <protection locked="0"/>
    </xf>
    <xf numFmtId="3" fontId="8" fillId="0" borderId="31" xfId="0" applyNumberFormat="1" applyFont="1" applyBorder="1" applyAlignment="1" applyProtection="1">
      <alignment horizontal="center" vertical="center"/>
      <protection locked="0"/>
    </xf>
    <xf numFmtId="3" fontId="8" fillId="0" borderId="29" xfId="0" applyNumberFormat="1" applyFont="1" applyBorder="1" applyAlignment="1" applyProtection="1">
      <alignment horizontal="center" vertical="center"/>
      <protection locked="0"/>
    </xf>
    <xf numFmtId="3" fontId="8" fillId="0" borderId="32" xfId="0" applyNumberFormat="1" applyFont="1" applyBorder="1" applyAlignment="1" applyProtection="1">
      <alignment horizontal="center" vertical="center"/>
      <protection locked="0"/>
    </xf>
    <xf numFmtId="3" fontId="8" fillId="0" borderId="41" xfId="0" applyNumberFormat="1" applyFont="1" applyBorder="1" applyAlignment="1" applyProtection="1">
      <alignment horizontal="center" vertical="center"/>
      <protection locked="0"/>
    </xf>
    <xf numFmtId="3" fontId="8" fillId="0" borderId="44" xfId="0" applyNumberFormat="1" applyFont="1" applyBorder="1" applyAlignment="1" applyProtection="1">
      <alignment horizontal="center" vertical="center"/>
      <protection locked="0"/>
    </xf>
    <xf numFmtId="3" fontId="7" fillId="0" borderId="45" xfId="0" applyNumberFormat="1" applyFont="1" applyBorder="1" applyAlignment="1" applyProtection="1">
      <alignment horizontal="center" vertical="center"/>
      <protection locked="0"/>
    </xf>
    <xf numFmtId="3" fontId="8" fillId="5" borderId="41" xfId="0" applyNumberFormat="1" applyFont="1" applyFill="1" applyBorder="1" applyAlignment="1">
      <alignment horizontal="center" vertical="center"/>
    </xf>
    <xf numFmtId="3" fontId="8" fillId="5" borderId="44" xfId="0" applyNumberFormat="1" applyFont="1" applyFill="1" applyBorder="1" applyAlignment="1">
      <alignment horizontal="center" vertical="center"/>
    </xf>
    <xf numFmtId="3" fontId="7" fillId="4" borderId="8" xfId="0" applyNumberFormat="1" applyFont="1" applyFill="1" applyBorder="1" applyAlignment="1" applyProtection="1">
      <alignment horizontal="center" vertical="center"/>
      <protection locked="0"/>
    </xf>
    <xf numFmtId="3" fontId="6" fillId="4" borderId="9" xfId="0" applyNumberFormat="1" applyFont="1" applyFill="1" applyBorder="1" applyAlignment="1" applyProtection="1">
      <alignment horizontal="center" vertical="center"/>
      <protection locked="0"/>
    </xf>
    <xf numFmtId="3" fontId="7" fillId="4" borderId="34" xfId="0" applyNumberFormat="1" applyFont="1" applyFill="1" applyBorder="1" applyAlignment="1" applyProtection="1">
      <alignment horizontal="center" vertical="center"/>
      <protection locked="0"/>
    </xf>
    <xf numFmtId="3" fontId="6" fillId="4" borderId="17" xfId="0" applyNumberFormat="1" applyFont="1" applyFill="1" applyBorder="1" applyAlignment="1" applyProtection="1">
      <alignment horizontal="center" vertical="center"/>
      <protection locked="0"/>
    </xf>
    <xf numFmtId="3" fontId="7" fillId="4" borderId="10" xfId="0" applyNumberFormat="1" applyFont="1" applyFill="1" applyBorder="1" applyAlignment="1" applyProtection="1">
      <alignment horizontal="center" vertical="center"/>
      <protection locked="0"/>
    </xf>
    <xf numFmtId="3" fontId="6" fillId="4" borderId="11" xfId="0" applyNumberFormat="1" applyFont="1" applyFill="1" applyBorder="1" applyAlignment="1" applyProtection="1">
      <alignment horizontal="center" vertical="center"/>
      <protection locked="0"/>
    </xf>
    <xf numFmtId="3" fontId="7" fillId="4" borderId="16" xfId="0" applyNumberFormat="1" applyFont="1" applyFill="1" applyBorder="1" applyAlignment="1" applyProtection="1">
      <alignment horizontal="center" vertical="center"/>
      <protection locked="0"/>
    </xf>
    <xf numFmtId="3" fontId="6" fillId="4" borderId="42" xfId="0" applyNumberFormat="1" applyFont="1" applyFill="1" applyBorder="1" applyAlignment="1" applyProtection="1">
      <alignment horizontal="center" vertical="center"/>
      <protection locked="0"/>
    </xf>
    <xf numFmtId="3" fontId="7" fillId="4" borderId="63" xfId="0" applyNumberFormat="1" applyFont="1" applyFill="1" applyBorder="1" applyAlignment="1" applyProtection="1">
      <alignment horizontal="center" vertical="center"/>
      <protection locked="0"/>
    </xf>
    <xf numFmtId="3" fontId="6" fillId="4" borderId="59" xfId="0" applyNumberFormat="1" applyFont="1" applyFill="1" applyBorder="1" applyAlignment="1" applyProtection="1">
      <alignment horizontal="center" vertical="center"/>
      <protection locked="0"/>
    </xf>
    <xf numFmtId="3" fontId="7" fillId="4" borderId="64" xfId="0" applyNumberFormat="1" applyFont="1" applyFill="1" applyBorder="1" applyAlignment="1" applyProtection="1">
      <alignment horizontal="center" vertical="center"/>
      <protection locked="0"/>
    </xf>
    <xf numFmtId="3" fontId="6" fillId="4" borderId="60" xfId="0" applyNumberFormat="1" applyFont="1" applyFill="1" applyBorder="1" applyAlignment="1" applyProtection="1">
      <alignment horizontal="center" vertical="center"/>
      <protection locked="0"/>
    </xf>
    <xf numFmtId="3" fontId="8" fillId="7" borderId="16" xfId="0" applyNumberFormat="1" applyFont="1" applyFill="1" applyBorder="1" applyAlignment="1">
      <alignment horizontal="center" vertical="center"/>
    </xf>
    <xf numFmtId="3" fontId="21" fillId="4" borderId="17" xfId="0" applyNumberFormat="1" applyFont="1" applyFill="1" applyBorder="1" applyAlignment="1">
      <alignment horizontal="center" vertical="center"/>
    </xf>
    <xf numFmtId="3" fontId="8" fillId="7" borderId="34" xfId="0" applyNumberFormat="1" applyFont="1" applyFill="1" applyBorder="1" applyAlignment="1">
      <alignment horizontal="center" vertical="center"/>
    </xf>
    <xf numFmtId="3" fontId="21" fillId="4" borderId="42" xfId="0" applyNumberFormat="1" applyFont="1" applyFill="1" applyBorder="1" applyAlignment="1">
      <alignment horizontal="center" vertical="center"/>
    </xf>
    <xf numFmtId="3" fontId="5" fillId="0" borderId="41" xfId="0" applyNumberFormat="1" applyFont="1" applyBorder="1" applyAlignment="1">
      <alignment horizontal="center" vertical="center"/>
    </xf>
    <xf numFmtId="3" fontId="32" fillId="0" borderId="42" xfId="0" applyNumberFormat="1" applyFont="1" applyBorder="1" applyAlignment="1">
      <alignment horizontal="center" vertical="center"/>
    </xf>
    <xf numFmtId="3" fontId="32" fillId="0" borderId="56" xfId="0" applyNumberFormat="1" applyFont="1" applyBorder="1" applyAlignment="1">
      <alignment horizontal="center" vertical="center"/>
    </xf>
    <xf numFmtId="3" fontId="33" fillId="12" borderId="42" xfId="0" applyNumberFormat="1" applyFont="1" applyFill="1" applyBorder="1" applyAlignment="1">
      <alignment horizontal="center" vertical="center"/>
    </xf>
    <xf numFmtId="3" fontId="7" fillId="5" borderId="10" xfId="0" applyNumberFormat="1" applyFont="1" applyFill="1" applyBorder="1" applyAlignment="1">
      <alignment horizontal="center" vertical="center"/>
    </xf>
    <xf numFmtId="3" fontId="7" fillId="5" borderId="9" xfId="0" applyNumberFormat="1" applyFont="1" applyFill="1" applyBorder="1" applyAlignment="1">
      <alignment horizontal="center" vertical="center"/>
    </xf>
    <xf numFmtId="3" fontId="7" fillId="5" borderId="11" xfId="0" applyNumberFormat="1" applyFont="1" applyFill="1" applyBorder="1" applyAlignment="1">
      <alignment horizontal="center" vertical="center"/>
    </xf>
    <xf numFmtId="167" fontId="7" fillId="0" borderId="34" xfId="0" applyNumberFormat="1" applyFont="1" applyBorder="1" applyAlignment="1" applyProtection="1">
      <alignment horizontal="center" vertical="center"/>
      <protection locked="0"/>
    </xf>
    <xf numFmtId="167" fontId="7" fillId="0" borderId="17" xfId="0" applyNumberFormat="1" applyFont="1" applyBorder="1" applyAlignment="1" applyProtection="1">
      <alignment horizontal="center" vertical="center"/>
      <protection locked="0"/>
    </xf>
    <xf numFmtId="167" fontId="7" fillId="0" borderId="42" xfId="0" applyNumberFormat="1" applyFont="1" applyBorder="1" applyAlignment="1" applyProtection="1">
      <alignment horizontal="center" vertical="center"/>
      <protection locked="0"/>
    </xf>
    <xf numFmtId="167" fontId="7" fillId="0" borderId="65" xfId="0" applyNumberFormat="1" applyFont="1" applyBorder="1" applyAlignment="1" applyProtection="1">
      <alignment horizontal="center" vertical="center"/>
      <protection locked="0"/>
    </xf>
    <xf numFmtId="167" fontId="7" fillId="0" borderId="66" xfId="0" applyNumberFormat="1" applyFont="1" applyBorder="1" applyAlignment="1" applyProtection="1">
      <alignment horizontal="center" vertical="center"/>
      <protection locked="0"/>
    </xf>
    <xf numFmtId="167" fontId="7" fillId="0" borderId="67" xfId="0" applyNumberFormat="1" applyFont="1" applyBorder="1" applyAlignment="1" applyProtection="1">
      <alignment horizontal="center" vertical="center"/>
      <protection locked="0"/>
    </xf>
    <xf numFmtId="167" fontId="7" fillId="0" borderId="8" xfId="0" applyNumberFormat="1" applyFont="1" applyBorder="1" applyAlignment="1" applyProtection="1">
      <alignment horizontal="center" vertical="center"/>
      <protection locked="0"/>
    </xf>
    <xf numFmtId="167" fontId="7" fillId="0" borderId="9" xfId="0" applyNumberFormat="1" applyFont="1" applyBorder="1" applyAlignment="1" applyProtection="1">
      <alignment horizontal="center" vertical="center"/>
      <protection locked="0"/>
    </xf>
    <xf numFmtId="167" fontId="7" fillId="0" borderId="10" xfId="0" applyNumberFormat="1" applyFont="1" applyBorder="1" applyAlignment="1" applyProtection="1">
      <alignment horizontal="center" vertical="center"/>
      <protection locked="0"/>
    </xf>
    <xf numFmtId="167" fontId="7" fillId="0" borderId="11" xfId="0" applyNumberFormat="1" applyFont="1" applyBorder="1" applyAlignment="1" applyProtection="1">
      <alignment horizontal="center" vertical="center"/>
      <protection locked="0"/>
    </xf>
    <xf numFmtId="167" fontId="7" fillId="2" borderId="16" xfId="0" applyNumberFormat="1" applyFont="1" applyFill="1" applyBorder="1" applyAlignment="1">
      <alignment vertical="center"/>
    </xf>
    <xf numFmtId="167" fontId="7" fillId="2" borderId="17" xfId="0" applyNumberFormat="1" applyFont="1" applyFill="1" applyBorder="1" applyAlignment="1">
      <alignment vertical="center"/>
    </xf>
    <xf numFmtId="167" fontId="32" fillId="0" borderId="56" xfId="0" applyNumberFormat="1" applyFont="1" applyBorder="1" applyAlignment="1">
      <alignment horizontal="center" vertical="center"/>
    </xf>
    <xf numFmtId="167" fontId="33" fillId="12" borderId="62" xfId="0" applyNumberFormat="1" applyFont="1" applyFill="1" applyBorder="1" applyAlignment="1">
      <alignment horizontal="center" vertical="center"/>
    </xf>
    <xf numFmtId="167" fontId="32" fillId="0" borderId="68" xfId="0" applyNumberFormat="1" applyFont="1" applyBorder="1" applyAlignment="1">
      <alignment horizontal="center" vertical="center"/>
    </xf>
    <xf numFmtId="167" fontId="33" fillId="12" borderId="81" xfId="0" applyNumberFormat="1" applyFont="1" applyFill="1" applyBorder="1" applyAlignment="1">
      <alignment horizontal="center" vertical="center"/>
    </xf>
    <xf numFmtId="167" fontId="32" fillId="0" borderId="46" xfId="0" applyNumberFormat="1" applyFont="1" applyBorder="1" applyAlignment="1">
      <alignment horizontal="center" vertical="center"/>
    </xf>
    <xf numFmtId="167" fontId="32" fillId="0" borderId="57" xfId="0" applyNumberFormat="1" applyFont="1" applyBorder="1" applyAlignment="1">
      <alignment horizontal="center" vertical="center"/>
    </xf>
    <xf numFmtId="167" fontId="33" fillId="12" borderId="25" xfId="0" applyNumberFormat="1" applyFont="1" applyFill="1" applyBorder="1" applyAlignment="1">
      <alignment horizontal="center" vertical="center"/>
    </xf>
    <xf numFmtId="167" fontId="7" fillId="2" borderId="34" xfId="0" applyNumberFormat="1" applyFont="1" applyFill="1" applyBorder="1" applyAlignment="1">
      <alignment horizontal="center" vertical="center"/>
    </xf>
    <xf numFmtId="0" fontId="7" fillId="0" borderId="0" xfId="0" applyFont="1" applyAlignment="1">
      <alignment horizontal="right" vertical="center" wrapText="1"/>
    </xf>
    <xf numFmtId="0" fontId="0" fillId="11" borderId="0" xfId="0" applyFill="1" applyAlignment="1">
      <alignment vertical="center"/>
    </xf>
    <xf numFmtId="0" fontId="33" fillId="11" borderId="0" xfId="0" applyFont="1" applyFill="1" applyAlignment="1">
      <alignment vertical="center"/>
    </xf>
    <xf numFmtId="0" fontId="37" fillId="0" borderId="0" xfId="0" applyFont="1" applyAlignment="1">
      <alignment vertical="center"/>
    </xf>
    <xf numFmtId="0" fontId="38" fillId="0" borderId="0" xfId="0" applyFont="1" applyAlignment="1">
      <alignment vertical="center"/>
    </xf>
    <xf numFmtId="0" fontId="6" fillId="8" borderId="0" xfId="0" applyFont="1" applyFill="1" applyAlignment="1">
      <alignment horizontal="right" vertical="center"/>
    </xf>
    <xf numFmtId="164" fontId="6" fillId="0" borderId="0" xfId="9" applyNumberFormat="1" applyFont="1" applyBorder="1" applyAlignment="1">
      <alignment horizontal="right" vertical="center"/>
    </xf>
    <xf numFmtId="0" fontId="38" fillId="14" borderId="0" xfId="0" applyFont="1" applyFill="1" applyAlignment="1">
      <alignment vertical="center"/>
    </xf>
    <xf numFmtId="0" fontId="0" fillId="14" borderId="0" xfId="0" applyFill="1" applyAlignment="1">
      <alignment vertical="center"/>
    </xf>
    <xf numFmtId="167" fontId="7" fillId="0" borderId="0" xfId="11" applyNumberFormat="1" applyFont="1" applyFill="1" applyBorder="1" applyAlignment="1">
      <alignment horizontal="right" vertical="center"/>
    </xf>
    <xf numFmtId="0" fontId="32" fillId="15" borderId="0" xfId="0" applyFont="1" applyFill="1" applyAlignment="1">
      <alignment horizontal="left" vertical="center"/>
    </xf>
    <xf numFmtId="169" fontId="7" fillId="15" borderId="0" xfId="1" applyNumberFormat="1" applyFont="1" applyFill="1" applyBorder="1" applyAlignment="1">
      <alignment horizontal="right" vertical="center"/>
    </xf>
    <xf numFmtId="169" fontId="7" fillId="0" borderId="0" xfId="1" applyNumberFormat="1" applyFont="1" applyFill="1" applyBorder="1" applyAlignment="1">
      <alignment horizontal="right" vertical="center"/>
    </xf>
    <xf numFmtId="164" fontId="21" fillId="4" borderId="9" xfId="0" applyNumberFormat="1" applyFont="1" applyFill="1" applyBorder="1" applyAlignment="1" applyProtection="1">
      <alignment horizontal="center" vertical="center"/>
      <protection locked="0"/>
    </xf>
    <xf numFmtId="164" fontId="21" fillId="4" borderId="42" xfId="0" applyNumberFormat="1" applyFont="1" applyFill="1" applyBorder="1" applyAlignment="1" applyProtection="1">
      <alignment horizontal="center" vertical="center"/>
      <protection locked="0"/>
    </xf>
    <xf numFmtId="0" fontId="6" fillId="0" borderId="0" xfId="0" applyFont="1" applyAlignment="1">
      <alignment vertical="center"/>
    </xf>
    <xf numFmtId="3" fontId="0" fillId="0" borderId="0" xfId="0" applyNumberFormat="1"/>
    <xf numFmtId="0" fontId="25" fillId="0" borderId="0" xfId="0" applyFont="1" applyAlignment="1">
      <alignment horizontal="left" vertical="center"/>
    </xf>
    <xf numFmtId="166" fontId="7" fillId="16" borderId="0" xfId="1" applyNumberFormat="1" applyFont="1" applyFill="1" applyBorder="1" applyAlignment="1">
      <alignment horizontal="right" vertical="center"/>
    </xf>
    <xf numFmtId="164" fontId="7" fillId="16" borderId="0" xfId="11" applyNumberFormat="1" applyFont="1" applyFill="1" applyBorder="1" applyAlignment="1">
      <alignment horizontal="right" vertical="center"/>
    </xf>
    <xf numFmtId="0" fontId="0" fillId="16" borderId="0" xfId="0" applyFill="1" applyAlignment="1">
      <alignment vertical="center"/>
    </xf>
    <xf numFmtId="0" fontId="5" fillId="0" borderId="0" xfId="0" applyFont="1" applyAlignment="1">
      <alignment vertical="center"/>
    </xf>
    <xf numFmtId="0" fontId="8" fillId="0" borderId="59" xfId="0" applyFont="1" applyBorder="1" applyAlignment="1">
      <alignment vertical="center"/>
    </xf>
    <xf numFmtId="167" fontId="7" fillId="0" borderId="44" xfId="0" applyNumberFormat="1" applyFont="1" applyBorder="1" applyAlignment="1" applyProtection="1">
      <alignment horizontal="center" vertical="center"/>
      <protection locked="0"/>
    </xf>
    <xf numFmtId="167" fontId="7" fillId="0" borderId="62" xfId="0" applyNumberFormat="1" applyFont="1" applyBorder="1" applyAlignment="1" applyProtection="1">
      <alignment horizontal="center" vertical="center"/>
      <protection locked="0"/>
    </xf>
    <xf numFmtId="167" fontId="7" fillId="0" borderId="41" xfId="0" applyNumberFormat="1" applyFont="1" applyBorder="1" applyAlignment="1" applyProtection="1">
      <alignment horizontal="center" vertical="center"/>
      <protection locked="0"/>
    </xf>
    <xf numFmtId="167" fontId="7" fillId="0" borderId="16" xfId="0" applyNumberFormat="1" applyFont="1" applyBorder="1" applyAlignment="1" applyProtection="1">
      <alignment horizontal="center" vertical="center"/>
      <protection locked="0"/>
    </xf>
    <xf numFmtId="167" fontId="8" fillId="12" borderId="34" xfId="0" applyNumberFormat="1" applyFont="1" applyFill="1" applyBorder="1" applyAlignment="1" applyProtection="1">
      <alignment horizontal="center" vertical="center"/>
      <protection locked="0"/>
    </xf>
    <xf numFmtId="0" fontId="31" fillId="0" borderId="0" xfId="0" applyFont="1" applyAlignment="1">
      <alignment vertical="center" wrapText="1"/>
    </xf>
    <xf numFmtId="0" fontId="8" fillId="0" borderId="0" xfId="0" applyFont="1" applyAlignment="1">
      <alignment vertical="center" wrapText="1"/>
    </xf>
    <xf numFmtId="164" fontId="7" fillId="0" borderId="11" xfId="0" applyNumberFormat="1" applyFont="1" applyBorder="1" applyAlignment="1" applyProtection="1">
      <alignment horizontal="center" vertical="center"/>
      <protection locked="0"/>
    </xf>
    <xf numFmtId="164" fontId="21" fillId="9" borderId="56" xfId="0" applyNumberFormat="1" applyFont="1" applyFill="1" applyBorder="1" applyAlignment="1" applyProtection="1">
      <alignment horizontal="center" vertical="center"/>
      <protection locked="0"/>
    </xf>
    <xf numFmtId="164" fontId="21" fillId="9" borderId="41" xfId="0" applyNumberFormat="1" applyFont="1" applyFill="1" applyBorder="1" applyAlignment="1" applyProtection="1">
      <alignment horizontal="center" vertical="center"/>
      <protection locked="0"/>
    </xf>
    <xf numFmtId="164" fontId="21" fillId="9" borderId="62" xfId="0" applyNumberFormat="1" applyFont="1" applyFill="1" applyBorder="1" applyAlignment="1" applyProtection="1">
      <alignment horizontal="center" vertical="center"/>
      <protection locked="0"/>
    </xf>
    <xf numFmtId="173" fontId="7" fillId="0" borderId="0" xfId="1" applyNumberFormat="1" applyFont="1" applyFill="1" applyBorder="1" applyAlignment="1">
      <alignment horizontal="right" vertical="center"/>
    </xf>
    <xf numFmtId="164" fontId="7" fillId="0" borderId="0" xfId="9" applyNumberFormat="1" applyFont="1" applyFill="1" applyBorder="1" applyAlignment="1">
      <alignment vertical="center"/>
    </xf>
    <xf numFmtId="0" fontId="7" fillId="18" borderId="2" xfId="0" applyFont="1" applyFill="1" applyBorder="1" applyAlignment="1">
      <alignment horizontal="right" vertical="center" wrapText="1"/>
    </xf>
    <xf numFmtId="0" fontId="0" fillId="0" borderId="24" xfId="0" applyBorder="1" applyAlignment="1">
      <alignment vertical="center"/>
    </xf>
    <xf numFmtId="166" fontId="7" fillId="8" borderId="24" xfId="1" applyNumberFormat="1" applyFont="1" applyFill="1" applyBorder="1" applyAlignment="1">
      <alignment horizontal="right" vertical="center"/>
    </xf>
    <xf numFmtId="0" fontId="46" fillId="0" borderId="26" xfId="0" applyFont="1" applyBorder="1" applyAlignment="1">
      <alignment horizontal="left" vertical="center" wrapText="1"/>
    </xf>
    <xf numFmtId="0" fontId="47" fillId="0" borderId="20" xfId="0" applyFont="1" applyBorder="1" applyAlignment="1">
      <alignment horizontal="center" vertical="center"/>
    </xf>
    <xf numFmtId="0" fontId="47" fillId="0" borderId="5" xfId="0" applyFont="1" applyBorder="1" applyAlignment="1">
      <alignment horizontal="center" vertical="center"/>
    </xf>
    <xf numFmtId="0" fontId="47" fillId="0" borderId="7" xfId="0" applyFont="1" applyBorder="1" applyAlignment="1">
      <alignment horizontal="center" vertical="center"/>
    </xf>
    <xf numFmtId="1" fontId="47" fillId="9" borderId="26" xfId="0" applyNumberFormat="1" applyFont="1" applyFill="1" applyBorder="1" applyAlignment="1">
      <alignment horizontal="center" vertical="center"/>
    </xf>
    <xf numFmtId="1" fontId="47" fillId="9" borderId="3" xfId="0" applyNumberFormat="1" applyFont="1" applyFill="1" applyBorder="1" applyAlignment="1">
      <alignment horizontal="center" vertical="center"/>
    </xf>
    <xf numFmtId="1" fontId="47" fillId="9" borderId="24" xfId="0" applyNumberFormat="1" applyFont="1" applyFill="1" applyBorder="1" applyAlignment="1">
      <alignment horizontal="center" vertical="center"/>
    </xf>
    <xf numFmtId="0" fontId="50" fillId="9" borderId="26" xfId="0" applyFont="1" applyFill="1" applyBorder="1" applyAlignment="1">
      <alignment vertical="center"/>
    </xf>
    <xf numFmtId="0" fontId="50" fillId="9" borderId="3" xfId="0" applyFont="1" applyFill="1" applyBorder="1" applyAlignment="1">
      <alignment vertical="center"/>
    </xf>
    <xf numFmtId="0" fontId="50" fillId="9" borderId="24" xfId="0" applyFont="1" applyFill="1" applyBorder="1" applyAlignment="1">
      <alignment vertical="center"/>
    </xf>
    <xf numFmtId="0" fontId="51" fillId="14" borderId="0" xfId="0" applyFont="1" applyFill="1" applyAlignment="1">
      <alignment vertical="center"/>
    </xf>
    <xf numFmtId="0" fontId="50" fillId="14" borderId="0" xfId="0" applyFont="1" applyFill="1" applyAlignment="1">
      <alignment vertical="center"/>
    </xf>
    <xf numFmtId="0" fontId="51" fillId="0" borderId="0" xfId="0" applyFont="1" applyAlignment="1">
      <alignment vertical="center"/>
    </xf>
    <xf numFmtId="0" fontId="52" fillId="0" borderId="0" xfId="0" applyFont="1" applyAlignment="1">
      <alignment vertical="center"/>
    </xf>
    <xf numFmtId="0" fontId="51" fillId="8" borderId="0" xfId="0" applyFont="1" applyFill="1" applyAlignment="1">
      <alignment horizontal="right" vertical="center"/>
    </xf>
    <xf numFmtId="0" fontId="47" fillId="8" borderId="0" xfId="0" applyFont="1" applyFill="1" applyAlignment="1">
      <alignment horizontal="right" vertical="center"/>
    </xf>
    <xf numFmtId="0" fontId="47" fillId="0" borderId="0" xfId="0" applyFont="1" applyAlignment="1">
      <alignment horizontal="right" vertical="center"/>
    </xf>
    <xf numFmtId="164" fontId="51" fillId="0" borderId="0" xfId="9" applyNumberFormat="1" applyFont="1" applyBorder="1" applyAlignment="1">
      <alignment horizontal="right" vertical="center"/>
    </xf>
    <xf numFmtId="164" fontId="47" fillId="0" borderId="0" xfId="11" applyNumberFormat="1" applyFont="1" applyBorder="1" applyAlignment="1">
      <alignment horizontal="right" vertical="center"/>
    </xf>
    <xf numFmtId="0" fontId="50" fillId="0" borderId="0" xfId="0" applyFont="1" applyAlignment="1">
      <alignment vertical="center"/>
    </xf>
    <xf numFmtId="169" fontId="47" fillId="0" borderId="0" xfId="1" applyNumberFormat="1" applyFont="1" applyFill="1" applyBorder="1" applyAlignment="1">
      <alignment horizontal="right" vertical="center"/>
    </xf>
    <xf numFmtId="174" fontId="0" fillId="0" borderId="0" xfId="0" applyNumberFormat="1"/>
    <xf numFmtId="3" fontId="7" fillId="0" borderId="86" xfId="0" applyNumberFormat="1" applyFont="1" applyBorder="1" applyAlignment="1" applyProtection="1">
      <alignment horizontal="center" vertical="center"/>
      <protection locked="0"/>
    </xf>
    <xf numFmtId="0" fontId="7" fillId="0" borderId="25" xfId="0" applyFont="1" applyBorder="1" applyAlignment="1">
      <alignment horizontal="center" vertical="center"/>
    </xf>
    <xf numFmtId="164" fontId="7" fillId="0" borderId="9" xfId="0" applyNumberFormat="1" applyFont="1" applyBorder="1" applyAlignment="1" applyProtection="1">
      <alignment horizontal="center" vertical="center"/>
      <protection locked="0"/>
    </xf>
    <xf numFmtId="3" fontId="7" fillId="0" borderId="60" xfId="0" applyNumberFormat="1" applyFont="1" applyBorder="1" applyAlignment="1" applyProtection="1">
      <alignment horizontal="center" vertical="center"/>
      <protection locked="0"/>
    </xf>
    <xf numFmtId="3" fontId="7" fillId="0" borderId="59" xfId="0" applyNumberFormat="1" applyFont="1" applyBorder="1" applyAlignment="1" applyProtection="1">
      <alignment horizontal="center" vertical="center"/>
      <protection locked="0"/>
    </xf>
    <xf numFmtId="164" fontId="7" fillId="0" borderId="34" xfId="0" applyNumberFormat="1" applyFont="1" applyBorder="1" applyAlignment="1" applyProtection="1">
      <alignment horizontal="center" vertical="center"/>
      <protection locked="0"/>
    </xf>
    <xf numFmtId="167" fontId="32" fillId="0" borderId="97" xfId="0" applyNumberFormat="1" applyFont="1" applyBorder="1" applyAlignment="1">
      <alignment horizontal="center" vertical="center"/>
    </xf>
    <xf numFmtId="0" fontId="42" fillId="0" borderId="0" xfId="14" applyAlignment="1">
      <alignment vertical="center"/>
    </xf>
    <xf numFmtId="0" fontId="8" fillId="0" borderId="4" xfId="14" applyFont="1" applyBorder="1" applyAlignment="1">
      <alignment horizontal="right" vertical="center" wrapText="1"/>
    </xf>
    <xf numFmtId="0" fontId="8" fillId="0" borderId="1" xfId="14" applyFont="1" applyBorder="1" applyAlignment="1">
      <alignment horizontal="right" vertical="center" wrapText="1"/>
    </xf>
    <xf numFmtId="0" fontId="42" fillId="0" borderId="0" xfId="14" applyAlignment="1">
      <alignment horizontal="right"/>
    </xf>
    <xf numFmtId="3" fontId="0" fillId="0" borderId="0" xfId="0" applyNumberFormat="1" applyAlignment="1">
      <alignment vertical="center"/>
    </xf>
    <xf numFmtId="0" fontId="10" fillId="0" borderId="24" xfId="0" applyFont="1" applyBorder="1" applyAlignment="1">
      <alignment horizontal="left" vertical="center"/>
    </xf>
    <xf numFmtId="0" fontId="10" fillId="0" borderId="0" xfId="0" applyFont="1" applyAlignment="1">
      <alignment horizontal="left" vertical="center"/>
    </xf>
    <xf numFmtId="164" fontId="7" fillId="0" borderId="0" xfId="0" applyNumberFormat="1" applyFont="1" applyAlignment="1" applyProtection="1">
      <alignment vertical="center"/>
      <protection locked="0"/>
    </xf>
    <xf numFmtId="0" fontId="5" fillId="0" borderId="0" xfId="0" applyFont="1" applyAlignment="1">
      <alignment vertical="center" wrapText="1"/>
    </xf>
    <xf numFmtId="0" fontId="5" fillId="0" borderId="0" xfId="0" applyFont="1" applyAlignment="1">
      <alignment horizontal="right" vertical="center"/>
    </xf>
    <xf numFmtId="0" fontId="42" fillId="9" borderId="0" xfId="14" applyFill="1"/>
    <xf numFmtId="0" fontId="18" fillId="0" borderId="0" xfId="0" applyFont="1" applyAlignment="1">
      <alignment vertical="center"/>
    </xf>
    <xf numFmtId="0" fontId="54" fillId="0" borderId="0" xfId="0" applyFont="1" applyAlignment="1">
      <alignment horizontal="left" wrapText="1"/>
    </xf>
    <xf numFmtId="0" fontId="55" fillId="0" borderId="0" xfId="0" applyFont="1" applyAlignment="1">
      <alignment vertical="center"/>
    </xf>
    <xf numFmtId="0" fontId="7" fillId="0" borderId="0" xfId="6" applyAlignment="1">
      <alignment horizontal="left" vertical="center"/>
    </xf>
    <xf numFmtId="0" fontId="7" fillId="0" borderId="0" xfId="6"/>
    <xf numFmtId="0" fontId="14" fillId="20" borderId="0" xfId="6" applyFont="1" applyFill="1" applyAlignment="1">
      <alignment vertical="center"/>
    </xf>
    <xf numFmtId="0" fontId="14" fillId="20" borderId="0" xfId="6" applyFont="1" applyFill="1" applyAlignment="1">
      <alignment horizontal="left" vertical="center" indent="2"/>
    </xf>
    <xf numFmtId="0" fontId="59" fillId="0" borderId="0" xfId="6" applyFont="1"/>
    <xf numFmtId="0" fontId="14" fillId="0" borderId="0" xfId="6" applyFont="1"/>
    <xf numFmtId="0" fontId="14" fillId="20" borderId="25" xfId="6" applyFont="1" applyFill="1" applyBorder="1" applyAlignment="1">
      <alignment horizontal="center" vertical="center" wrapText="1"/>
    </xf>
    <xf numFmtId="0" fontId="14" fillId="20" borderId="51" xfId="6" applyFont="1" applyFill="1" applyBorder="1" applyAlignment="1">
      <alignment horizontal="center" vertical="center" wrapText="1"/>
    </xf>
    <xf numFmtId="17" fontId="14" fillId="20" borderId="25" xfId="6" quotePrefix="1" applyNumberFormat="1" applyFont="1" applyFill="1" applyBorder="1" applyAlignment="1">
      <alignment horizontal="center" vertical="center" wrapText="1"/>
    </xf>
    <xf numFmtId="0" fontId="14" fillId="20" borderId="29" xfId="6" applyFont="1" applyFill="1" applyBorder="1" applyAlignment="1">
      <alignment horizontal="center" vertical="center" wrapText="1"/>
    </xf>
    <xf numFmtId="0" fontId="14" fillId="20" borderId="9" xfId="6" applyFont="1" applyFill="1" applyBorder="1" applyAlignment="1">
      <alignment horizontal="center" vertical="center" wrapText="1"/>
    </xf>
    <xf numFmtId="0" fontId="14" fillId="20" borderId="29" xfId="6" quotePrefix="1" applyFont="1" applyFill="1" applyBorder="1" applyAlignment="1">
      <alignment horizontal="center" vertical="center" wrapText="1"/>
    </xf>
    <xf numFmtId="164" fontId="60" fillId="0" borderId="0" xfId="11" applyNumberFormat="1" applyFont="1" applyFill="1" applyBorder="1" applyAlignment="1" applyProtection="1">
      <alignment horizontal="center" vertical="center" wrapText="1"/>
    </xf>
    <xf numFmtId="164" fontId="14" fillId="0" borderId="0" xfId="11" applyNumberFormat="1" applyFont="1" applyFill="1" applyBorder="1" applyAlignment="1" applyProtection="1">
      <alignment horizontal="center" vertical="center" wrapText="1"/>
    </xf>
    <xf numFmtId="0" fontId="59" fillId="20" borderId="0" xfId="6" applyFont="1" applyFill="1" applyAlignment="1">
      <alignment horizontal="left" vertical="center"/>
    </xf>
    <xf numFmtId="0" fontId="14" fillId="20" borderId="0" xfId="6" applyFont="1" applyFill="1" applyAlignment="1">
      <alignment horizontal="left" vertical="justify" indent="2"/>
    </xf>
    <xf numFmtId="0" fontId="8" fillId="0" borderId="0" xfId="6" applyFont="1"/>
    <xf numFmtId="0" fontId="7" fillId="0" borderId="0" xfId="6" applyAlignment="1">
      <alignment horizontal="left" vertical="center" wrapText="1" indent="2"/>
    </xf>
    <xf numFmtId="0" fontId="59" fillId="0" borderId="0" xfId="6" applyFont="1" applyAlignment="1">
      <alignment horizontal="left" vertical="center" wrapText="1"/>
    </xf>
    <xf numFmtId="0" fontId="55" fillId="5" borderId="0" xfId="0" applyFont="1" applyFill="1" applyAlignment="1">
      <alignment vertical="center"/>
    </xf>
    <xf numFmtId="0" fontId="7" fillId="0" borderId="2" xfId="14" applyFont="1" applyBorder="1" applyAlignment="1">
      <alignment horizontal="right" vertical="center" wrapText="1"/>
    </xf>
    <xf numFmtId="0" fontId="7" fillId="0" borderId="5" xfId="14" applyFont="1" applyBorder="1" applyAlignment="1">
      <alignment horizontal="right" vertical="center" wrapText="1"/>
    </xf>
    <xf numFmtId="0" fontId="7" fillId="0" borderId="7" xfId="14" applyFont="1" applyBorder="1" applyAlignment="1">
      <alignment horizontal="right" vertical="center" wrapText="1"/>
    </xf>
    <xf numFmtId="0" fontId="41" fillId="0" borderId="0" xfId="0" applyFont="1" applyAlignment="1">
      <alignment horizontal="right" vertical="center"/>
    </xf>
    <xf numFmtId="0" fontId="0" fillId="44" borderId="0" xfId="0" applyFill="1" applyAlignment="1">
      <alignment vertical="center"/>
    </xf>
    <xf numFmtId="0" fontId="41" fillId="0" borderId="11" xfId="14" applyFont="1" applyBorder="1" applyAlignment="1">
      <alignment horizontal="left" vertical="center"/>
    </xf>
    <xf numFmtId="0" fontId="7" fillId="0" borderId="5" xfId="14" applyFont="1" applyBorder="1" applyAlignment="1">
      <alignment horizontal="left" vertical="center" wrapText="1"/>
    </xf>
    <xf numFmtId="0" fontId="7" fillId="0" borderId="2" xfId="14" applyFont="1" applyBorder="1" applyAlignment="1">
      <alignment horizontal="left" vertical="center" wrapText="1"/>
    </xf>
    <xf numFmtId="0" fontId="7" fillId="0" borderId="21" xfId="14" applyFont="1" applyBorder="1" applyAlignment="1">
      <alignment horizontal="right" vertical="center" wrapText="1"/>
    </xf>
    <xf numFmtId="0" fontId="42" fillId="9" borderId="0" xfId="14" applyFill="1" applyAlignment="1">
      <alignment horizontal="right"/>
    </xf>
    <xf numFmtId="1" fontId="4" fillId="9" borderId="0" xfId="61" applyNumberFormat="1" applyFill="1" applyAlignment="1">
      <alignment horizontal="right" vertical="center"/>
    </xf>
    <xf numFmtId="1" fontId="4" fillId="9" borderId="3" xfId="61" applyNumberFormat="1" applyFill="1" applyBorder="1" applyAlignment="1">
      <alignment horizontal="left" vertical="center"/>
    </xf>
    <xf numFmtId="1" fontId="4" fillId="9" borderId="3" xfId="61" applyNumberFormat="1" applyFill="1" applyBorder="1" applyAlignment="1">
      <alignment horizontal="right" vertical="center"/>
    </xf>
    <xf numFmtId="1" fontId="4" fillId="9" borderId="24" xfId="61" applyNumberFormat="1" applyFill="1" applyBorder="1" applyAlignment="1">
      <alignment horizontal="right" vertical="center"/>
    </xf>
    <xf numFmtId="0" fontId="4" fillId="9" borderId="0" xfId="61" applyFill="1"/>
    <xf numFmtId="0" fontId="4" fillId="9" borderId="24" xfId="61" applyFill="1" applyBorder="1"/>
    <xf numFmtId="1" fontId="4" fillId="9" borderId="23" xfId="61" applyNumberFormat="1" applyFill="1" applyBorder="1" applyAlignment="1">
      <alignment horizontal="right" vertical="center"/>
    </xf>
    <xf numFmtId="3" fontId="11" fillId="0" borderId="0" xfId="14" applyNumberFormat="1" applyFont="1" applyAlignment="1">
      <alignment horizontal="right"/>
    </xf>
    <xf numFmtId="0" fontId="11" fillId="0" borderId="0" xfId="14" applyFont="1"/>
    <xf numFmtId="1" fontId="80" fillId="9" borderId="3" xfId="61" applyNumberFormat="1" applyFont="1" applyFill="1" applyBorder="1" applyAlignment="1">
      <alignment horizontal="right" vertical="center" wrapText="1"/>
    </xf>
    <xf numFmtId="1" fontId="80" fillId="9" borderId="24" xfId="61" applyNumberFormat="1" applyFont="1" applyFill="1" applyBorder="1" applyAlignment="1">
      <alignment horizontal="right" vertical="center" wrapText="1"/>
    </xf>
    <xf numFmtId="164" fontId="40" fillId="0" borderId="0" xfId="9" applyNumberFormat="1" applyFont="1" applyFill="1" applyBorder="1" applyAlignment="1">
      <alignment vertical="center"/>
    </xf>
    <xf numFmtId="0" fontId="41" fillId="9" borderId="3" xfId="0" applyFont="1" applyFill="1" applyBorder="1" applyAlignment="1">
      <alignment horizontal="right" vertical="center"/>
    </xf>
    <xf numFmtId="0" fontId="41" fillId="9" borderId="24" xfId="0" applyFont="1" applyFill="1" applyBorder="1" applyAlignment="1">
      <alignment horizontal="right" vertical="center"/>
    </xf>
    <xf numFmtId="0" fontId="41" fillId="9" borderId="0" xfId="0" applyFont="1" applyFill="1" applyAlignment="1">
      <alignment horizontal="right" vertical="center"/>
    </xf>
    <xf numFmtId="1" fontId="11" fillId="9" borderId="0" xfId="0" applyNumberFormat="1" applyFont="1" applyFill="1" applyAlignment="1">
      <alignment horizontal="right" vertical="center"/>
    </xf>
    <xf numFmtId="1" fontId="11" fillId="9" borderId="24" xfId="0" applyNumberFormat="1" applyFont="1" applyFill="1" applyBorder="1" applyAlignment="1">
      <alignment horizontal="right" vertical="center"/>
    </xf>
    <xf numFmtId="1" fontId="11" fillId="9" borderId="3" xfId="0" applyNumberFormat="1" applyFont="1" applyFill="1" applyBorder="1" applyAlignment="1">
      <alignment horizontal="right" vertical="center"/>
    </xf>
    <xf numFmtId="0" fontId="7" fillId="0" borderId="2" xfId="0" applyFont="1" applyBorder="1" applyAlignment="1">
      <alignment horizontal="center" vertical="center" wrapText="1"/>
    </xf>
    <xf numFmtId="0" fontId="7" fillId="8" borderId="0" xfId="1" applyNumberFormat="1" applyFont="1" applyFill="1" applyBorder="1" applyAlignment="1">
      <alignment horizontal="right" vertical="center"/>
    </xf>
    <xf numFmtId="1" fontId="4" fillId="9" borderId="22" xfId="61" applyNumberFormat="1" applyFill="1" applyBorder="1" applyAlignment="1">
      <alignment horizontal="right" vertical="center"/>
    </xf>
    <xf numFmtId="1" fontId="4" fillId="9" borderId="21" xfId="61" applyNumberFormat="1" applyFill="1" applyBorder="1" applyAlignment="1">
      <alignment horizontal="right" vertical="center"/>
    </xf>
    <xf numFmtId="0" fontId="7" fillId="0" borderId="5" xfId="0" applyFont="1" applyBorder="1" applyAlignment="1">
      <alignment horizontal="center" vertical="center" wrapText="1"/>
    </xf>
    <xf numFmtId="0" fontId="7" fillId="0" borderId="22" xfId="14" applyFont="1" applyBorder="1" applyAlignment="1">
      <alignment horizontal="right" vertical="center" wrapText="1"/>
    </xf>
    <xf numFmtId="0" fontId="4" fillId="9" borderId="21" xfId="61" applyFill="1" applyBorder="1"/>
    <xf numFmtId="0" fontId="8" fillId="0" borderId="6" xfId="14" applyFont="1" applyBorder="1" applyAlignment="1">
      <alignment horizontal="right" vertical="center" wrapText="1"/>
    </xf>
    <xf numFmtId="0" fontId="4" fillId="9" borderId="3" xfId="61" applyFill="1" applyBorder="1"/>
    <xf numFmtId="0" fontId="42" fillId="9" borderId="3" xfId="14" applyFill="1" applyBorder="1"/>
    <xf numFmtId="0" fontId="8" fillId="0" borderId="92" xfId="14" applyFont="1" applyBorder="1" applyAlignment="1">
      <alignment horizontal="left" vertical="center" wrapText="1"/>
    </xf>
    <xf numFmtId="0" fontId="8" fillId="0" borderId="92" xfId="14" applyFont="1" applyBorder="1" applyAlignment="1">
      <alignment horizontal="right" vertical="center" wrapText="1"/>
    </xf>
    <xf numFmtId="0" fontId="8" fillId="0" borderId="0" xfId="0" applyFont="1" applyAlignment="1">
      <alignment horizontal="left" vertical="center" wrapText="1"/>
    </xf>
    <xf numFmtId="0" fontId="32" fillId="9" borderId="24" xfId="0" applyFont="1" applyFill="1" applyBorder="1"/>
    <xf numFmtId="0" fontId="11" fillId="0" borderId="24" xfId="0" applyFont="1" applyBorder="1" applyAlignment="1">
      <alignment vertical="center"/>
    </xf>
    <xf numFmtId="170" fontId="7" fillId="8" borderId="0" xfId="1" applyNumberFormat="1" applyFont="1" applyFill="1" applyBorder="1" applyAlignment="1">
      <alignment horizontal="right" vertical="center"/>
    </xf>
    <xf numFmtId="0" fontId="42" fillId="0" borderId="0" xfId="0" applyFont="1"/>
    <xf numFmtId="164" fontId="7" fillId="7" borderId="47" xfId="9" applyNumberFormat="1" applyFont="1" applyFill="1" applyBorder="1" applyAlignment="1" applyProtection="1">
      <alignment horizontal="center" vertical="center"/>
    </xf>
    <xf numFmtId="9" fontId="7" fillId="8" borderId="0" xfId="9" applyFont="1" applyFill="1" applyBorder="1" applyAlignment="1">
      <alignment horizontal="right" vertical="center"/>
    </xf>
    <xf numFmtId="0" fontId="11" fillId="0" borderId="0" xfId="14" applyFont="1" applyAlignment="1">
      <alignment horizontal="right"/>
    </xf>
    <xf numFmtId="0" fontId="11" fillId="0" borderId="3" xfId="0" applyFont="1" applyBorder="1" applyAlignment="1">
      <alignment vertical="center"/>
    </xf>
    <xf numFmtId="0" fontId="32" fillId="9" borderId="3" xfId="0" applyFont="1" applyFill="1" applyBorder="1"/>
    <xf numFmtId="1" fontId="89" fillId="0" borderId="0" xfId="0" quotePrefix="1" applyNumberFormat="1" applyFont="1" applyAlignment="1" applyProtection="1">
      <alignment horizontal="center" vertical="center"/>
      <protection locked="0"/>
    </xf>
    <xf numFmtId="164" fontId="7" fillId="0" borderId="0" xfId="9" applyNumberFormat="1" applyFont="1" applyFill="1" applyBorder="1" applyAlignment="1" applyProtection="1">
      <alignment horizontal="center" vertical="center"/>
    </xf>
    <xf numFmtId="3" fontId="7" fillId="0" borderId="0" xfId="0" applyNumberFormat="1" applyFont="1" applyAlignment="1" applyProtection="1">
      <alignment horizontal="center" vertical="center"/>
      <protection locked="0"/>
    </xf>
    <xf numFmtId="3" fontId="7" fillId="0" borderId="0" xfId="0" applyNumberFormat="1" applyFont="1" applyAlignment="1" applyProtection="1">
      <alignment vertical="center"/>
      <protection locked="0"/>
    </xf>
    <xf numFmtId="0" fontId="95" fillId="0" borderId="0" xfId="0" applyFont="1" applyAlignment="1">
      <alignment horizontal="right" vertical="center"/>
    </xf>
    <xf numFmtId="164" fontId="7" fillId="7" borderId="115" xfId="9" applyNumberFormat="1" applyFont="1" applyFill="1" applyBorder="1" applyAlignment="1" applyProtection="1">
      <alignment horizontal="center" vertical="center"/>
    </xf>
    <xf numFmtId="0" fontId="42" fillId="0" borderId="24" xfId="14" applyBorder="1" applyAlignment="1">
      <alignment vertical="center"/>
    </xf>
    <xf numFmtId="0" fontId="5" fillId="0" borderId="0" xfId="0" applyFont="1" applyAlignment="1">
      <alignment horizontal="right" vertical="center" wrapText="1"/>
    </xf>
    <xf numFmtId="0" fontId="42" fillId="0" borderId="0" xfId="14" applyAlignment="1">
      <alignment horizontal="left" vertical="center"/>
    </xf>
    <xf numFmtId="0" fontId="42" fillId="0" borderId="0" xfId="14" applyAlignment="1">
      <alignment horizontal="right" vertical="center"/>
    </xf>
    <xf numFmtId="0" fontId="41" fillId="0" borderId="0" xfId="14" applyFont="1" applyAlignment="1">
      <alignment vertical="center"/>
    </xf>
    <xf numFmtId="0" fontId="42" fillId="0" borderId="3" xfId="14" applyBorder="1" applyAlignment="1">
      <alignment vertical="center"/>
    </xf>
    <xf numFmtId="0" fontId="8" fillId="9" borderId="26" xfId="14" applyFont="1" applyFill="1" applyBorder="1" applyAlignment="1">
      <alignment vertical="center" wrapText="1"/>
    </xf>
    <xf numFmtId="0" fontId="7" fillId="9" borderId="26" xfId="14" applyFont="1" applyFill="1" applyBorder="1" applyAlignment="1">
      <alignment horizontal="center" vertical="center" wrapText="1"/>
    </xf>
    <xf numFmtId="0" fontId="32" fillId="9" borderId="23" xfId="0" applyFont="1" applyFill="1" applyBorder="1"/>
    <xf numFmtId="0" fontId="7" fillId="9" borderId="24" xfId="0" applyFont="1" applyFill="1" applyBorder="1" applyAlignment="1">
      <alignment horizontal="center" vertical="center"/>
    </xf>
    <xf numFmtId="0" fontId="97" fillId="0" borderId="0" xfId="0" applyFont="1" applyAlignment="1">
      <alignment vertical="center"/>
    </xf>
    <xf numFmtId="0" fontId="97" fillId="0" borderId="0" xfId="0" applyFont="1" applyAlignment="1">
      <alignment horizontal="center" vertical="center"/>
    </xf>
    <xf numFmtId="0" fontId="98" fillId="9" borderId="26" xfId="0" applyFont="1" applyFill="1" applyBorder="1" applyAlignment="1">
      <alignment vertical="center"/>
    </xf>
    <xf numFmtId="0" fontId="99" fillId="9" borderId="26" xfId="0" applyFont="1" applyFill="1" applyBorder="1" applyAlignment="1">
      <alignment horizontal="center" vertical="center"/>
    </xf>
    <xf numFmtId="0" fontId="100" fillId="9" borderId="26" xfId="0" applyFont="1" applyFill="1" applyBorder="1" applyAlignment="1">
      <alignment horizontal="center" vertical="center" wrapText="1"/>
    </xf>
    <xf numFmtId="1" fontId="99" fillId="9" borderId="26" xfId="0" applyNumberFormat="1" applyFont="1" applyFill="1" applyBorder="1" applyAlignment="1">
      <alignment horizontal="center" vertical="center"/>
    </xf>
    <xf numFmtId="0" fontId="98" fillId="9" borderId="26" xfId="14" applyFont="1" applyFill="1" applyBorder="1" applyAlignment="1">
      <alignment vertical="center"/>
    </xf>
    <xf numFmtId="0" fontId="31" fillId="0" borderId="11" xfId="0" applyFont="1" applyBorder="1" applyAlignment="1">
      <alignment vertical="center"/>
    </xf>
    <xf numFmtId="0" fontId="84" fillId="0" borderId="0" xfId="0" applyFont="1" applyAlignment="1">
      <alignment vertical="center"/>
    </xf>
    <xf numFmtId="164" fontId="6" fillId="0" borderId="0" xfId="9" quotePrefix="1" applyNumberFormat="1" applyFont="1" applyFill="1" applyBorder="1" applyAlignment="1">
      <alignment vertical="center"/>
    </xf>
    <xf numFmtId="164" fontId="8" fillId="7" borderId="47" xfId="9" applyNumberFormat="1" applyFont="1" applyFill="1" applyBorder="1" applyAlignment="1" applyProtection="1">
      <alignment horizontal="center" vertical="center"/>
    </xf>
    <xf numFmtId="164" fontId="101" fillId="47" borderId="47" xfId="9" applyNumberFormat="1" applyFont="1" applyFill="1" applyBorder="1" applyAlignment="1" applyProtection="1">
      <alignment horizontal="center" vertical="center"/>
    </xf>
    <xf numFmtId="164" fontId="102" fillId="45" borderId="47" xfId="9" applyNumberFormat="1" applyFont="1" applyFill="1" applyBorder="1" applyAlignment="1" applyProtection="1">
      <alignment horizontal="center" vertical="center"/>
    </xf>
    <xf numFmtId="0" fontId="32" fillId="0" borderId="0" xfId="0" applyFont="1" applyAlignment="1">
      <alignment horizontal="left" vertical="center"/>
    </xf>
    <xf numFmtId="0" fontId="7" fillId="0" borderId="0" xfId="0" applyFont="1" applyAlignment="1">
      <alignment horizontal="left" vertical="center"/>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3" fontId="7" fillId="0" borderId="62" xfId="0" applyNumberFormat="1" applyFont="1" applyBorder="1" applyAlignment="1" applyProtection="1">
      <alignment horizontal="center" vertical="center"/>
      <protection locked="0"/>
    </xf>
    <xf numFmtId="164" fontId="7" fillId="0" borderId="42" xfId="0" applyNumberFormat="1" applyFont="1" applyBorder="1" applyAlignment="1" applyProtection="1">
      <alignment horizontal="center" vertical="center"/>
      <protection locked="0"/>
    </xf>
    <xf numFmtId="164" fontId="7" fillId="0" borderId="17" xfId="0" applyNumberFormat="1" applyFont="1" applyBorder="1" applyAlignment="1" applyProtection="1">
      <alignment horizontal="center" vertical="center"/>
      <protection locked="0"/>
    </xf>
    <xf numFmtId="0" fontId="7" fillId="0" borderId="31" xfId="0" applyFont="1" applyBorder="1" applyAlignment="1">
      <alignment horizontal="center" vertical="center"/>
    </xf>
    <xf numFmtId="0" fontId="7" fillId="0" borderId="30" xfId="0" applyFont="1" applyBorder="1" applyAlignment="1">
      <alignment horizontal="center" vertical="center"/>
    </xf>
    <xf numFmtId="3" fontId="7" fillId="0" borderId="82" xfId="0" applyNumberFormat="1" applyFont="1" applyBorder="1" applyAlignment="1" applyProtection="1">
      <alignment horizontal="center" vertical="center"/>
      <protection locked="0"/>
    </xf>
    <xf numFmtId="3" fontId="7" fillId="0" borderId="84" xfId="0" applyNumberFormat="1" applyFont="1" applyBorder="1" applyAlignment="1" applyProtection="1">
      <alignment horizontal="center" vertical="center"/>
      <protection locked="0"/>
    </xf>
    <xf numFmtId="3" fontId="8" fillId="0" borderId="62" xfId="0" applyNumberFormat="1" applyFont="1" applyBorder="1" applyAlignment="1" applyProtection="1">
      <alignment horizontal="center" vertical="center"/>
      <protection locked="0"/>
    </xf>
    <xf numFmtId="164" fontId="8" fillId="0" borderId="17" xfId="0" applyNumberFormat="1" applyFont="1" applyBorder="1" applyAlignment="1" applyProtection="1">
      <alignment horizontal="center" vertical="center"/>
      <protection locked="0"/>
    </xf>
    <xf numFmtId="3" fontId="8" fillId="5" borderId="62" xfId="0" applyNumberFormat="1" applyFont="1" applyFill="1" applyBorder="1" applyAlignment="1">
      <alignment horizontal="center" vertical="center"/>
    </xf>
    <xf numFmtId="164" fontId="8" fillId="5" borderId="17" xfId="0" applyNumberFormat="1" applyFont="1" applyFill="1" applyBorder="1" applyAlignment="1">
      <alignment horizontal="center" vertical="center"/>
    </xf>
    <xf numFmtId="0" fontId="7" fillId="0" borderId="24" xfId="0" applyFont="1" applyBorder="1" applyAlignment="1">
      <alignment horizontal="center" vertical="center"/>
    </xf>
    <xf numFmtId="3" fontId="32" fillId="0" borderId="62" xfId="0" applyNumberFormat="1" applyFont="1" applyBorder="1" applyAlignment="1">
      <alignment horizontal="center" vertical="center"/>
    </xf>
    <xf numFmtId="164" fontId="33" fillId="12" borderId="62" xfId="0" applyNumberFormat="1" applyFont="1" applyFill="1" applyBorder="1" applyAlignment="1">
      <alignment horizontal="center" vertical="center"/>
    </xf>
    <xf numFmtId="3" fontId="7" fillId="0" borderId="83" xfId="0" applyNumberFormat="1" applyFont="1" applyBorder="1" applyAlignment="1" applyProtection="1">
      <alignment horizontal="center" vertical="center"/>
      <protection locked="0"/>
    </xf>
    <xf numFmtId="165" fontId="5" fillId="0" borderId="0" xfId="0" applyNumberFormat="1" applyFont="1" applyAlignment="1">
      <alignment vertical="center"/>
    </xf>
    <xf numFmtId="164" fontId="5" fillId="0" borderId="0" xfId="9" applyNumberFormat="1" applyFont="1" applyFill="1" applyBorder="1" applyAlignment="1">
      <alignment vertical="center"/>
    </xf>
    <xf numFmtId="0" fontId="14" fillId="20" borderId="11" xfId="6" quotePrefix="1" applyFont="1" applyFill="1" applyBorder="1" applyAlignment="1">
      <alignment horizontal="center" vertical="center" wrapText="1"/>
    </xf>
    <xf numFmtId="0" fontId="7" fillId="9" borderId="26" xfId="0" applyFont="1" applyFill="1" applyBorder="1" applyAlignment="1">
      <alignment horizontal="center" vertical="center"/>
    </xf>
    <xf numFmtId="0" fontId="42" fillId="9" borderId="26" xfId="14" applyFill="1" applyBorder="1" applyAlignment="1">
      <alignment vertical="center"/>
    </xf>
    <xf numFmtId="0" fontId="8" fillId="0" borderId="0" xfId="0" applyFont="1" applyAlignment="1">
      <alignment horizontal="left" vertical="center"/>
    </xf>
    <xf numFmtId="0" fontId="25" fillId="0" borderId="0" xfId="0" applyFont="1" applyAlignment="1">
      <alignment horizontal="left" vertical="center" wrapText="1"/>
    </xf>
    <xf numFmtId="0" fontId="7" fillId="0" borderId="11" xfId="0" applyFont="1" applyBorder="1" applyAlignment="1">
      <alignment horizontal="center" vertical="center"/>
    </xf>
    <xf numFmtId="0" fontId="92" fillId="0" borderId="0" xfId="0" applyFont="1" applyAlignment="1">
      <alignment horizontal="right" vertical="center"/>
    </xf>
    <xf numFmtId="0" fontId="11" fillId="0" borderId="0" xfId="0" applyFont="1" applyAlignment="1">
      <alignment vertical="center"/>
    </xf>
    <xf numFmtId="0" fontId="22" fillId="0" borderId="0" xfId="0" applyFont="1" applyAlignment="1">
      <alignment vertical="center"/>
    </xf>
    <xf numFmtId="0" fontId="31" fillId="0" borderId="25" xfId="14" applyFont="1" applyBorder="1" applyAlignment="1">
      <alignment vertical="center"/>
    </xf>
    <xf numFmtId="0" fontId="31" fillId="0" borderId="11" xfId="14" applyFont="1" applyBorder="1" applyAlignment="1">
      <alignment vertical="center"/>
    </xf>
    <xf numFmtId="0" fontId="8" fillId="0" borderId="1" xfId="14" applyFont="1" applyBorder="1" applyAlignment="1">
      <alignment horizontal="left" vertical="center" wrapText="1"/>
    </xf>
    <xf numFmtId="0" fontId="8" fillId="0" borderId="4" xfId="14" applyFont="1" applyBorder="1" applyAlignment="1">
      <alignment horizontal="left" vertical="center" wrapText="1"/>
    </xf>
    <xf numFmtId="49" fontId="8" fillId="0" borderId="1" xfId="14" applyNumberFormat="1" applyFont="1" applyBorder="1" applyAlignment="1">
      <alignment horizontal="right" vertical="center" wrapText="1"/>
    </xf>
    <xf numFmtId="0" fontId="21" fillId="0" borderId="1" xfId="14" applyFont="1" applyBorder="1" applyAlignment="1">
      <alignment horizontal="right" vertical="center" wrapText="1"/>
    </xf>
    <xf numFmtId="0" fontId="21" fillId="0" borderId="6" xfId="14" applyFont="1" applyBorder="1" applyAlignment="1">
      <alignment horizontal="right" vertical="center" wrapText="1"/>
    </xf>
    <xf numFmtId="0" fontId="8" fillId="9" borderId="0" xfId="0" applyFont="1" applyFill="1" applyAlignment="1">
      <alignment horizontal="center" vertical="center" wrapText="1"/>
    </xf>
    <xf numFmtId="0" fontId="8" fillId="0" borderId="86" xfId="0" applyFont="1" applyBorder="1" applyAlignment="1">
      <alignment horizontal="right" vertical="center" wrapText="1"/>
    </xf>
    <xf numFmtId="0" fontId="7" fillId="0" borderId="0" xfId="0" applyFont="1" applyAlignment="1">
      <alignment vertical="center" wrapText="1"/>
    </xf>
    <xf numFmtId="0" fontId="7" fillId="0" borderId="2" xfId="0" applyFont="1" applyBorder="1" applyAlignment="1">
      <alignment horizontal="right" vertical="center"/>
    </xf>
    <xf numFmtId="0" fontId="7" fillId="0" borderId="7" xfId="0" applyFont="1" applyBorder="1" applyAlignment="1">
      <alignment horizontal="right" vertical="center"/>
    </xf>
    <xf numFmtId="0" fontId="7" fillId="0" borderId="5" xfId="0" applyFont="1" applyBorder="1" applyAlignment="1">
      <alignment horizontal="right" vertical="center"/>
    </xf>
    <xf numFmtId="0" fontId="7" fillId="9" borderId="3" xfId="0" applyFont="1" applyFill="1" applyBorder="1"/>
    <xf numFmtId="0" fontId="7" fillId="9" borderId="0" xfId="0" applyFont="1" applyFill="1" applyAlignment="1">
      <alignment vertical="center"/>
    </xf>
    <xf numFmtId="0" fontId="7" fillId="8" borderId="0" xfId="0" applyFont="1" applyFill="1" applyAlignment="1">
      <alignment vertical="center"/>
    </xf>
    <xf numFmtId="0" fontId="35" fillId="8" borderId="0" xfId="0" applyFont="1" applyFill="1" applyAlignment="1">
      <alignment vertical="center"/>
    </xf>
    <xf numFmtId="0" fontId="7" fillId="8" borderId="0" xfId="0" applyFont="1" applyFill="1" applyAlignment="1">
      <alignment horizontal="center" vertical="center"/>
    </xf>
    <xf numFmtId="3" fontId="7" fillId="8" borderId="0" xfId="0" applyNumberFormat="1" applyFont="1" applyFill="1" applyAlignment="1">
      <alignment horizontal="right" vertical="center"/>
    </xf>
    <xf numFmtId="3" fontId="7" fillId="0" borderId="0" xfId="0" applyNumberFormat="1" applyFont="1" applyAlignment="1">
      <alignment horizontal="center" vertical="center"/>
    </xf>
    <xf numFmtId="0" fontId="7" fillId="0" borderId="42" xfId="8" applyBorder="1" applyAlignment="1">
      <alignment horizontal="center" vertical="center"/>
    </xf>
    <xf numFmtId="3" fontId="7" fillId="0" borderId="0" xfId="8" applyNumberFormat="1" applyAlignment="1">
      <alignment horizontal="center" vertical="center"/>
    </xf>
    <xf numFmtId="164" fontId="7" fillId="0" borderId="0" xfId="8" applyNumberFormat="1" applyAlignment="1">
      <alignment horizontal="center" vertical="center"/>
    </xf>
    <xf numFmtId="0" fontId="7" fillId="0" borderId="0" xfId="8" applyAlignment="1">
      <alignment horizontal="left" vertical="center"/>
    </xf>
    <xf numFmtId="0" fontId="7" fillId="0" borderId="0" xfId="8" applyAlignment="1">
      <alignment vertical="center"/>
    </xf>
    <xf numFmtId="0" fontId="10" fillId="0" borderId="0" xfId="0" applyFont="1" applyAlignment="1">
      <alignment vertical="center"/>
    </xf>
    <xf numFmtId="164" fontId="7" fillId="0" borderId="37" xfId="0" applyNumberFormat="1" applyFont="1" applyBorder="1" applyAlignment="1" applyProtection="1">
      <alignment horizontal="center" vertical="center"/>
      <protection locked="0"/>
    </xf>
    <xf numFmtId="0" fontId="20" fillId="0" borderId="36" xfId="0" applyFont="1" applyBorder="1" applyAlignment="1" applyProtection="1">
      <alignment vertical="center"/>
      <protection locked="0"/>
    </xf>
    <xf numFmtId="3" fontId="7" fillId="0" borderId="0" xfId="0" applyNumberFormat="1" applyFont="1" applyAlignment="1">
      <alignment vertical="center"/>
    </xf>
    <xf numFmtId="0" fontId="34" fillId="0" borderId="0" xfId="0" applyFont="1" applyAlignment="1">
      <alignment vertical="center"/>
    </xf>
    <xf numFmtId="0" fontId="8" fillId="0" borderId="0" xfId="8" applyFont="1" applyAlignment="1">
      <alignment vertical="center"/>
    </xf>
    <xf numFmtId="0" fontId="5" fillId="0" borderId="0" xfId="0" applyFont="1" applyAlignment="1">
      <alignment horizontal="center" vertical="center"/>
    </xf>
    <xf numFmtId="164" fontId="7" fillId="0" borderId="41" xfId="0" applyNumberFormat="1" applyFont="1" applyBorder="1" applyAlignment="1" applyProtection="1">
      <alignment horizontal="center" vertical="center"/>
      <protection locked="0"/>
    </xf>
    <xf numFmtId="164" fontId="7" fillId="0" borderId="56" xfId="0" applyNumberFormat="1" applyFont="1" applyBorder="1" applyAlignment="1" applyProtection="1">
      <alignment horizontal="center" vertical="center"/>
      <protection locked="0"/>
    </xf>
    <xf numFmtId="164" fontId="7" fillId="0" borderId="16" xfId="0" applyNumberFormat="1" applyFont="1" applyBorder="1" applyAlignment="1" applyProtection="1">
      <alignment horizontal="center" vertical="center"/>
      <protection locked="0"/>
    </xf>
    <xf numFmtId="164" fontId="7" fillId="0" borderId="44" xfId="0" applyNumberFormat="1" applyFont="1" applyBorder="1" applyAlignment="1" applyProtection="1">
      <alignment horizontal="center" vertical="center"/>
      <protection locked="0"/>
    </xf>
    <xf numFmtId="164" fontId="7" fillId="0" borderId="40" xfId="0" applyNumberFormat="1" applyFont="1" applyBorder="1" applyAlignment="1" applyProtection="1">
      <alignment horizontal="center" vertical="center"/>
      <protection locked="0"/>
    </xf>
    <xf numFmtId="164" fontId="7" fillId="0" borderId="45" xfId="0" applyNumberFormat="1" applyFont="1" applyBorder="1" applyAlignment="1" applyProtection="1">
      <alignment horizontal="center" vertical="center"/>
      <protection locked="0"/>
    </xf>
    <xf numFmtId="164" fontId="7" fillId="0" borderId="52" xfId="0" applyNumberFormat="1" applyFont="1" applyBorder="1" applyAlignment="1" applyProtection="1">
      <alignment horizontal="center" vertical="center"/>
      <protection locked="0"/>
    </xf>
    <xf numFmtId="164" fontId="7" fillId="0" borderId="38" xfId="0" applyNumberFormat="1" applyFont="1" applyBorder="1" applyAlignment="1" applyProtection="1">
      <alignment horizontal="center" vertical="center"/>
      <protection locked="0"/>
    </xf>
    <xf numFmtId="164" fontId="7" fillId="0" borderId="54" xfId="0" applyNumberFormat="1" applyFont="1" applyBorder="1" applyAlignment="1" applyProtection="1">
      <alignment horizontal="center" vertical="center"/>
      <protection locked="0"/>
    </xf>
    <xf numFmtId="164" fontId="7" fillId="0" borderId="43" xfId="0" applyNumberFormat="1" applyFont="1" applyBorder="1" applyAlignment="1" applyProtection="1">
      <alignment horizontal="center" vertical="center"/>
      <protection locked="0"/>
    </xf>
    <xf numFmtId="164" fontId="7" fillId="0" borderId="47" xfId="0" applyNumberFormat="1" applyFont="1" applyBorder="1" applyAlignment="1" applyProtection="1">
      <alignment horizontal="center" vertical="center"/>
      <protection locked="0"/>
    </xf>
    <xf numFmtId="164" fontId="7" fillId="0" borderId="53" xfId="0" applyNumberFormat="1" applyFont="1" applyBorder="1" applyAlignment="1" applyProtection="1">
      <alignment horizontal="center" vertical="center"/>
      <protection locked="0"/>
    </xf>
    <xf numFmtId="164" fontId="7" fillId="0" borderId="55" xfId="0" applyNumberFormat="1" applyFont="1" applyBorder="1" applyAlignment="1" applyProtection="1">
      <alignment horizontal="center" vertical="center"/>
      <protection locked="0"/>
    </xf>
    <xf numFmtId="164" fontId="7" fillId="0" borderId="77" xfId="0" applyNumberFormat="1" applyFont="1" applyBorder="1" applyAlignment="1" applyProtection="1">
      <alignment horizontal="center" vertical="center"/>
      <protection locked="0"/>
    </xf>
    <xf numFmtId="164" fontId="7" fillId="0" borderId="78" xfId="0" applyNumberFormat="1" applyFont="1" applyBorder="1" applyAlignment="1" applyProtection="1">
      <alignment horizontal="center" vertical="center"/>
      <protection locked="0"/>
    </xf>
    <xf numFmtId="164" fontId="7" fillId="0" borderId="79" xfId="0" applyNumberFormat="1" applyFont="1" applyBorder="1" applyAlignment="1" applyProtection="1">
      <alignment horizontal="center" vertical="center"/>
      <protection locked="0"/>
    </xf>
    <xf numFmtId="164" fontId="7" fillId="0" borderId="80" xfId="0" applyNumberFormat="1" applyFont="1" applyBorder="1" applyAlignment="1" applyProtection="1">
      <alignment horizontal="center" vertical="center"/>
      <protection locked="0"/>
    </xf>
    <xf numFmtId="164" fontId="7" fillId="0" borderId="48" xfId="0" applyNumberFormat="1" applyFont="1" applyBorder="1" applyAlignment="1" applyProtection="1">
      <alignment horizontal="center" vertical="center"/>
      <protection locked="0"/>
    </xf>
    <xf numFmtId="164" fontId="7" fillId="0" borderId="57" xfId="0" applyNumberFormat="1" applyFont="1" applyBorder="1" applyAlignment="1" applyProtection="1">
      <alignment horizontal="center" vertical="center"/>
      <protection locked="0"/>
    </xf>
    <xf numFmtId="164" fontId="7" fillId="0" borderId="58" xfId="0" applyNumberFormat="1" applyFont="1" applyBorder="1" applyAlignment="1" applyProtection="1">
      <alignment horizontal="center" vertical="center"/>
      <protection locked="0"/>
    </xf>
    <xf numFmtId="0" fontId="7" fillId="0" borderId="0" xfId="0" applyFont="1" applyAlignment="1" applyProtection="1">
      <alignment vertical="center"/>
      <protection locked="0"/>
    </xf>
    <xf numFmtId="1" fontId="34" fillId="0" borderId="0" xfId="0" applyNumberFormat="1" applyFont="1" applyAlignment="1">
      <alignment horizontal="left" vertical="center" indent="1"/>
    </xf>
    <xf numFmtId="0" fontId="85" fillId="0" borderId="0" xfId="0" applyFont="1" applyAlignment="1">
      <alignment horizontal="left" vertical="center" indent="1"/>
    </xf>
    <xf numFmtId="0" fontId="15" fillId="0" borderId="0" xfId="0" applyFont="1" applyAlignment="1">
      <alignment vertical="center"/>
    </xf>
    <xf numFmtId="0" fontId="104" fillId="0" borderId="0" xfId="0" applyFont="1"/>
    <xf numFmtId="0" fontId="86" fillId="0" borderId="0" xfId="0" applyFont="1"/>
    <xf numFmtId="0" fontId="87" fillId="0" borderId="0" xfId="0" applyFont="1"/>
    <xf numFmtId="0" fontId="33" fillId="0" borderId="0" xfId="0" applyFont="1" applyAlignment="1">
      <alignment horizontal="right" vertical="center"/>
    </xf>
    <xf numFmtId="0" fontId="95" fillId="0" borderId="111" xfId="0" applyFont="1" applyBorder="1" applyAlignment="1">
      <alignment horizontal="right" vertical="center"/>
    </xf>
    <xf numFmtId="0" fontId="90" fillId="0" borderId="0" xfId="0" applyFont="1"/>
    <xf numFmtId="0" fontId="93" fillId="0" borderId="0" xfId="0" applyFont="1" applyAlignment="1">
      <alignment horizontal="right" vertical="center"/>
    </xf>
    <xf numFmtId="0" fontId="91" fillId="0" borderId="0" xfId="0" applyFont="1" applyAlignment="1">
      <alignment vertical="center" wrapText="1"/>
    </xf>
    <xf numFmtId="164" fontId="6" fillId="0" borderId="0" xfId="0" applyNumberFormat="1" applyFont="1" applyAlignment="1" applyProtection="1">
      <alignment vertical="center"/>
      <protection locked="0"/>
    </xf>
    <xf numFmtId="0" fontId="6" fillId="0" borderId="0" xfId="0" quotePrefix="1" applyFont="1" applyAlignment="1">
      <alignment vertical="center"/>
    </xf>
    <xf numFmtId="164" fontId="8" fillId="0" borderId="0" xfId="0" applyNumberFormat="1" applyFont="1" applyAlignment="1" applyProtection="1">
      <alignment vertical="center"/>
      <protection locked="0"/>
    </xf>
    <xf numFmtId="0" fontId="32" fillId="0" borderId="0" xfId="0" applyFont="1" applyAlignment="1">
      <alignment horizontal="right"/>
    </xf>
    <xf numFmtId="0" fontId="88" fillId="0" borderId="0" xfId="0" applyFont="1" applyProtection="1">
      <protection locked="0"/>
    </xf>
    <xf numFmtId="0" fontId="94" fillId="0" borderId="0" xfId="0" applyFont="1" applyAlignment="1">
      <alignment wrapText="1"/>
    </xf>
    <xf numFmtId="0" fontId="34" fillId="0" borderId="0" xfId="0" applyFont="1" applyAlignment="1">
      <alignment horizontal="right" vertical="center"/>
    </xf>
    <xf numFmtId="0" fontId="80" fillId="0" borderId="0" xfId="0" applyFont="1"/>
    <xf numFmtId="0" fontId="41" fillId="0" borderId="0" xfId="0" applyFont="1"/>
    <xf numFmtId="164" fontId="6" fillId="0" borderId="0" xfId="0" applyNumberFormat="1" applyFont="1" applyAlignment="1">
      <alignment horizontal="center" vertical="center"/>
    </xf>
    <xf numFmtId="0" fontId="6" fillId="0" borderId="0" xfId="0" quotePrefix="1" applyFont="1" applyAlignment="1">
      <alignment horizontal="center" vertical="center"/>
    </xf>
    <xf numFmtId="3" fontId="34" fillId="0" borderId="0" xfId="0" applyNumberFormat="1" applyFont="1" applyAlignment="1" applyProtection="1">
      <alignment horizontal="center" vertical="center"/>
      <protection locked="0"/>
    </xf>
    <xf numFmtId="0" fontId="35" fillId="0" borderId="0" xfId="0" applyFont="1" applyAlignment="1">
      <alignment horizontal="right" vertical="center"/>
    </xf>
    <xf numFmtId="0" fontId="95" fillId="0" borderId="0" xfId="0" applyFont="1" applyAlignment="1">
      <alignment horizontal="center" vertical="center" wrapText="1"/>
    </xf>
    <xf numFmtId="164" fontId="7" fillId="0" borderId="0" xfId="0" applyNumberFormat="1" applyFont="1" applyAlignment="1" applyProtection="1">
      <alignment horizontal="center" vertical="center"/>
      <protection locked="0"/>
    </xf>
    <xf numFmtId="168" fontId="7" fillId="0" borderId="0" xfId="0" applyNumberFormat="1" applyFont="1" applyAlignment="1" applyProtection="1">
      <alignment horizontal="center" vertical="center"/>
      <protection locked="0"/>
    </xf>
    <xf numFmtId="164" fontId="5" fillId="0" borderId="0" xfId="9" applyNumberFormat="1" applyFont="1" applyFill="1" applyBorder="1" applyAlignment="1">
      <alignment horizontal="center" vertical="center"/>
    </xf>
    <xf numFmtId="0" fontId="42" fillId="0" borderId="0" xfId="0" applyFont="1" applyAlignment="1">
      <alignment horizontal="right"/>
    </xf>
    <xf numFmtId="3" fontId="7" fillId="0" borderId="37" xfId="0" applyNumberFormat="1" applyFont="1" applyBorder="1" applyAlignment="1">
      <alignment horizontal="center" vertical="center" wrapText="1"/>
    </xf>
    <xf numFmtId="164" fontId="34" fillId="0" borderId="0" xfId="0" applyNumberFormat="1" applyFont="1" applyAlignment="1" applyProtection="1">
      <alignment vertical="center"/>
      <protection locked="0"/>
    </xf>
    <xf numFmtId="164" fontId="5" fillId="0" borderId="0" xfId="9" applyNumberFormat="1" applyFont="1" applyFill="1" applyBorder="1" applyAlignment="1">
      <alignment horizontal="center" vertical="center" wrapText="1"/>
    </xf>
    <xf numFmtId="164" fontId="34" fillId="0" borderId="0" xfId="0" applyNumberFormat="1" applyFont="1" applyAlignment="1">
      <alignment vertical="center"/>
    </xf>
    <xf numFmtId="0" fontId="16" fillId="0" borderId="0" xfId="0" applyFont="1" applyAlignment="1">
      <alignment vertical="center"/>
    </xf>
    <xf numFmtId="164" fontId="15" fillId="0" borderId="0" xfId="0" applyNumberFormat="1" applyFont="1" applyAlignment="1">
      <alignment horizontal="left" vertical="center" indent="1"/>
    </xf>
    <xf numFmtId="0" fontId="40" fillId="0" borderId="0" xfId="0" applyFont="1" applyAlignment="1">
      <alignment vertical="center"/>
    </xf>
    <xf numFmtId="49" fontId="20" fillId="0" borderId="0" xfId="0" applyNumberFormat="1" applyFont="1" applyAlignment="1" applyProtection="1">
      <alignment horizontal="center" vertical="center"/>
      <protection locked="0"/>
    </xf>
    <xf numFmtId="164" fontId="8" fillId="0" borderId="0" xfId="0" applyNumberFormat="1" applyFont="1" applyAlignment="1">
      <alignment vertical="center"/>
    </xf>
    <xf numFmtId="164" fontId="6" fillId="0" borderId="0" xfId="0" applyNumberFormat="1" applyFont="1" applyAlignment="1">
      <alignment vertical="center"/>
    </xf>
    <xf numFmtId="164" fontId="0" fillId="0" borderId="0" xfId="0" applyNumberFormat="1"/>
    <xf numFmtId="164" fontId="7" fillId="0" borderId="0" xfId="0" applyNumberFormat="1" applyFont="1" applyAlignment="1">
      <alignment vertical="center"/>
    </xf>
    <xf numFmtId="0" fontId="12" fillId="0" borderId="0" xfId="0" applyFont="1" applyAlignment="1">
      <alignment vertical="center" wrapText="1"/>
    </xf>
    <xf numFmtId="0" fontId="12" fillId="0" borderId="0" xfId="0" applyFont="1" applyAlignment="1">
      <alignment vertical="center"/>
    </xf>
    <xf numFmtId="164" fontId="8" fillId="0" borderId="0" xfId="0" applyNumberFormat="1" applyFont="1" applyAlignment="1">
      <alignment horizontal="center" vertical="center"/>
    </xf>
    <xf numFmtId="164" fontId="11" fillId="0" borderId="0" xfId="0" applyNumberFormat="1" applyFont="1" applyAlignment="1">
      <alignment vertical="center"/>
    </xf>
    <xf numFmtId="0" fontId="12" fillId="0" borderId="0" xfId="0" applyFont="1" applyAlignment="1">
      <alignment horizontal="justify" vertical="center" wrapText="1"/>
    </xf>
    <xf numFmtId="0" fontId="39" fillId="0" borderId="0" xfId="0" applyFont="1" applyAlignment="1">
      <alignment horizontal="right" vertical="center"/>
    </xf>
    <xf numFmtId="0" fontId="8" fillId="0" borderId="0" xfId="0" applyFont="1" applyAlignment="1">
      <alignment horizontal="justify" vertical="center" wrapText="1"/>
    </xf>
    <xf numFmtId="0" fontId="7" fillId="0" borderId="0" xfId="0" applyFont="1" applyAlignment="1">
      <alignment horizontal="justify" vertical="center" wrapText="1"/>
    </xf>
    <xf numFmtId="3" fontId="15" fillId="0" borderId="0" xfId="0" applyNumberFormat="1" applyFont="1" applyAlignment="1">
      <alignment horizontal="left" vertical="center" indent="1"/>
    </xf>
    <xf numFmtId="49" fontId="7" fillId="0" borderId="0" xfId="0" applyNumberFormat="1" applyFont="1" applyAlignment="1">
      <alignment vertical="center" wrapText="1"/>
    </xf>
    <xf numFmtId="49" fontId="7" fillId="0" borderId="0" xfId="0" applyNumberFormat="1" applyFont="1" applyAlignment="1">
      <alignment horizontal="left" vertical="center"/>
    </xf>
    <xf numFmtId="49" fontId="7" fillId="0" borderId="0" xfId="0" applyNumberFormat="1" applyFont="1" applyAlignment="1">
      <alignment vertical="center"/>
    </xf>
    <xf numFmtId="3" fontId="7" fillId="0" borderId="0" xfId="0" applyNumberFormat="1" applyFont="1" applyAlignment="1">
      <alignment horizontal="center" vertical="center" wrapText="1"/>
    </xf>
    <xf numFmtId="49" fontId="7" fillId="0" borderId="0" xfId="0" applyNumberFormat="1" applyFont="1" applyAlignment="1">
      <alignment horizontal="center" vertical="center"/>
    </xf>
    <xf numFmtId="0" fontId="0" fillId="0" borderId="0" xfId="0" applyAlignment="1">
      <alignment vertical="center" wrapText="1"/>
    </xf>
    <xf numFmtId="164" fontId="32" fillId="0" borderId="16" xfId="0" applyNumberFormat="1" applyFont="1" applyBorder="1" applyAlignment="1">
      <alignment horizontal="center" vertical="center"/>
    </xf>
    <xf numFmtId="167" fontId="32" fillId="0" borderId="98" xfId="0" applyNumberFormat="1" applyFont="1" applyBorder="1" applyAlignment="1">
      <alignment horizontal="center" vertical="center"/>
    </xf>
    <xf numFmtId="167" fontId="32" fillId="0" borderId="69" xfId="0" applyNumberFormat="1" applyFont="1" applyBorder="1" applyAlignment="1">
      <alignment horizontal="center" vertical="center"/>
    </xf>
    <xf numFmtId="164" fontId="32" fillId="0" borderId="70" xfId="0" applyNumberFormat="1" applyFont="1" applyBorder="1" applyAlignment="1">
      <alignment horizontal="center" vertical="center"/>
    </xf>
    <xf numFmtId="164" fontId="32" fillId="0" borderId="8" xfId="0" applyNumberFormat="1" applyFont="1" applyBorder="1" applyAlignment="1">
      <alignment horizontal="center" vertical="center"/>
    </xf>
    <xf numFmtId="0" fontId="25" fillId="0" borderId="0" xfId="0" applyFont="1" applyAlignment="1">
      <alignment vertical="center" wrapText="1"/>
    </xf>
    <xf numFmtId="0" fontId="35" fillId="0" borderId="0" xfId="0" applyFont="1" applyAlignment="1">
      <alignment vertical="center"/>
    </xf>
    <xf numFmtId="3" fontId="7" fillId="0" borderId="37" xfId="0" applyNumberFormat="1" applyFont="1" applyBorder="1" applyAlignment="1">
      <alignment horizontal="center" vertical="center"/>
    </xf>
    <xf numFmtId="0" fontId="48" fillId="0" borderId="27" xfId="0" applyFont="1" applyBorder="1" applyAlignment="1">
      <alignment horizontal="right" vertical="center" wrapText="1"/>
    </xf>
    <xf numFmtId="0" fontId="48" fillId="0" borderId="4" xfId="0" applyFont="1" applyBorder="1" applyAlignment="1">
      <alignment horizontal="right" vertical="center" wrapText="1"/>
    </xf>
    <xf numFmtId="0" fontId="48" fillId="0" borderId="6" xfId="0" applyFont="1" applyBorder="1" applyAlignment="1">
      <alignment horizontal="right" vertical="center" wrapText="1"/>
    </xf>
    <xf numFmtId="0" fontId="8" fillId="0" borderId="3" xfId="0" applyFont="1" applyBorder="1" applyAlignment="1">
      <alignment horizontal="right" vertical="center" wrapText="1"/>
    </xf>
    <xf numFmtId="0" fontId="8" fillId="0" borderId="0" xfId="0" applyFont="1" applyAlignment="1">
      <alignment horizontal="center" vertical="center" wrapText="1"/>
    </xf>
    <xf numFmtId="0" fontId="8" fillId="0" borderId="27" xfId="0" applyFont="1" applyBorder="1" applyAlignment="1">
      <alignment horizontal="left" vertical="center" wrapText="1"/>
    </xf>
    <xf numFmtId="0" fontId="7" fillId="0" borderId="20" xfId="0" applyFont="1" applyBorder="1" applyAlignment="1">
      <alignment horizontal="left" vertical="center" wrapText="1"/>
    </xf>
    <xf numFmtId="1" fontId="0" fillId="9" borderId="118" xfId="0" applyNumberFormat="1" applyFill="1" applyBorder="1" applyAlignment="1">
      <alignment horizontal="left" vertical="center"/>
    </xf>
    <xf numFmtId="0" fontId="0" fillId="9" borderId="26" xfId="0" applyFill="1" applyBorder="1" applyAlignment="1">
      <alignment horizontal="left" vertical="center"/>
    </xf>
    <xf numFmtId="0" fontId="42" fillId="0" borderId="11" xfId="14" applyBorder="1" applyAlignment="1">
      <alignment horizontal="left" vertical="center"/>
    </xf>
    <xf numFmtId="0" fontId="42" fillId="0" borderId="11" xfId="14" applyBorder="1" applyAlignment="1">
      <alignment horizontal="right" vertical="center"/>
    </xf>
    <xf numFmtId="0" fontId="42" fillId="0" borderId="11" xfId="14" applyBorder="1" applyAlignment="1">
      <alignment horizontal="right" vertical="center" wrapText="1"/>
    </xf>
    <xf numFmtId="0" fontId="42" fillId="0" borderId="9" xfId="14" applyBorder="1" applyAlignment="1">
      <alignment horizontal="right" vertical="center"/>
    </xf>
    <xf numFmtId="0" fontId="29" fillId="0" borderId="11" xfId="14" applyFont="1" applyBorder="1" applyAlignment="1">
      <alignment vertical="center"/>
    </xf>
    <xf numFmtId="0" fontId="29" fillId="0" borderId="42" xfId="14" applyFont="1" applyBorder="1" applyAlignment="1">
      <alignment vertical="center"/>
    </xf>
    <xf numFmtId="0" fontId="8" fillId="0" borderId="42" xfId="14" applyFont="1" applyBorder="1" applyAlignment="1">
      <alignment vertical="center"/>
    </xf>
    <xf numFmtId="0" fontId="8" fillId="0" borderId="17" xfId="14" applyFont="1" applyBorder="1" applyAlignment="1">
      <alignment vertical="center"/>
    </xf>
    <xf numFmtId="0" fontId="8" fillId="0" borderId="11" xfId="14" applyFont="1" applyBorder="1" applyAlignment="1">
      <alignment vertical="center"/>
    </xf>
    <xf numFmtId="0" fontId="41" fillId="0" borderId="0" xfId="14" applyFont="1"/>
    <xf numFmtId="0" fontId="8" fillId="0" borderId="110" xfId="14" applyFont="1" applyBorder="1" applyAlignment="1">
      <alignment horizontal="left" vertical="center" wrapText="1"/>
    </xf>
    <xf numFmtId="49" fontId="8" fillId="0" borderId="92" xfId="14" applyNumberFormat="1" applyFont="1" applyBorder="1" applyAlignment="1">
      <alignment horizontal="right" vertical="center" wrapText="1"/>
    </xf>
    <xf numFmtId="0" fontId="8" fillId="0" borderId="110" xfId="14" applyFont="1" applyBorder="1" applyAlignment="1">
      <alignment horizontal="right" vertical="center" wrapText="1"/>
    </xf>
    <xf numFmtId="0" fontId="8" fillId="0" borderId="109" xfId="14" applyFont="1" applyBorder="1" applyAlignment="1">
      <alignment horizontal="right" vertical="center" wrapText="1"/>
    </xf>
    <xf numFmtId="0" fontId="7" fillId="0" borderId="5" xfId="14" applyFont="1" applyBorder="1" applyAlignment="1">
      <alignment horizontal="center" vertical="center" wrapText="1"/>
    </xf>
    <xf numFmtId="0" fontId="7" fillId="0" borderId="2" xfId="14" applyFont="1" applyBorder="1" applyAlignment="1">
      <alignment horizontal="center" vertical="center" wrapText="1"/>
    </xf>
    <xf numFmtId="1" fontId="4" fillId="9" borderId="0" xfId="61" applyNumberFormat="1" applyFill="1" applyAlignment="1">
      <alignment horizontal="left" vertical="center"/>
    </xf>
    <xf numFmtId="1" fontId="80" fillId="9" borderId="3" xfId="61" applyNumberFormat="1" applyFont="1" applyFill="1" applyBorder="1" applyAlignment="1">
      <alignment horizontal="right" vertical="center"/>
    </xf>
    <xf numFmtId="1" fontId="80" fillId="9" borderId="24" xfId="61" applyNumberFormat="1" applyFont="1" applyFill="1" applyBorder="1" applyAlignment="1">
      <alignment horizontal="right" vertical="center"/>
    </xf>
    <xf numFmtId="0" fontId="80" fillId="9" borderId="0" xfId="61" applyFont="1" applyFill="1"/>
    <xf numFmtId="0" fontId="42" fillId="0" borderId="0" xfId="14"/>
    <xf numFmtId="1" fontId="42" fillId="9" borderId="0" xfId="14" applyNumberFormat="1" applyFill="1" applyAlignment="1">
      <alignment horizontal="left" vertical="center"/>
    </xf>
    <xf numFmtId="0" fontId="42" fillId="9" borderId="0" xfId="14" applyFill="1" applyAlignment="1">
      <alignment horizontal="left" vertical="center"/>
    </xf>
    <xf numFmtId="0" fontId="42" fillId="9" borderId="0" xfId="14" applyFill="1" applyAlignment="1">
      <alignment horizontal="right" vertical="center"/>
    </xf>
    <xf numFmtId="0" fontId="41" fillId="9" borderId="0" xfId="14" applyFont="1" applyFill="1" applyAlignment="1">
      <alignment horizontal="left" vertical="center"/>
    </xf>
    <xf numFmtId="0" fontId="42" fillId="0" borderId="3" xfId="14" applyBorder="1"/>
    <xf numFmtId="0" fontId="11" fillId="0" borderId="0" xfId="14" applyFont="1" applyAlignment="1">
      <alignment horizontal="left" vertical="center"/>
    </xf>
    <xf numFmtId="0" fontId="11" fillId="0" borderId="0" xfId="14" applyFont="1" applyAlignment="1">
      <alignment horizontal="right" vertical="center"/>
    </xf>
    <xf numFmtId="0" fontId="11" fillId="0" borderId="3" xfId="14" applyFont="1" applyBorder="1"/>
    <xf numFmtId="0" fontId="42" fillId="0" borderId="9" xfId="14" applyBorder="1" applyAlignment="1">
      <alignment horizontal="left" vertical="center"/>
    </xf>
    <xf numFmtId="0" fontId="31" fillId="0" borderId="0" xfId="14" applyFont="1"/>
    <xf numFmtId="0" fontId="23" fillId="0" borderId="0" xfId="0" applyFont="1" applyAlignment="1">
      <alignment vertical="center"/>
    </xf>
    <xf numFmtId="0" fontId="41" fillId="0" borderId="25" xfId="14" applyFont="1" applyBorder="1" applyAlignment="1">
      <alignment horizontal="right" vertical="center"/>
    </xf>
    <xf numFmtId="3" fontId="11" fillId="0" borderId="3" xfId="14" applyNumberFormat="1" applyFont="1" applyBorder="1"/>
    <xf numFmtId="0" fontId="44" fillId="0" borderId="0" xfId="0" applyFont="1" applyAlignment="1">
      <alignment vertical="center"/>
    </xf>
    <xf numFmtId="0" fontId="44" fillId="0" borderId="0" xfId="0" applyFont="1" applyAlignment="1">
      <alignment horizontal="right" vertical="center"/>
    </xf>
    <xf numFmtId="164" fontId="5" fillId="0" borderId="0" xfId="0" applyNumberFormat="1" applyFont="1" applyAlignment="1">
      <alignment vertical="center"/>
    </xf>
    <xf numFmtId="0" fontId="8" fillId="0" borderId="25" xfId="14" applyFont="1" applyBorder="1" applyAlignment="1">
      <alignment vertical="center"/>
    </xf>
    <xf numFmtId="164" fontId="14" fillId="53" borderId="62" xfId="11" applyNumberFormat="1" applyFont="1" applyFill="1" applyBorder="1" applyAlignment="1" applyProtection="1">
      <alignment horizontal="center" vertical="center" wrapText="1"/>
    </xf>
    <xf numFmtId="164" fontId="14" fillId="53" borderId="56" xfId="11" applyNumberFormat="1" applyFont="1" applyFill="1" applyBorder="1" applyAlignment="1" applyProtection="1">
      <alignment horizontal="center" vertical="center" wrapText="1"/>
    </xf>
    <xf numFmtId="164" fontId="14" fillId="53" borderId="41" xfId="11" applyNumberFormat="1" applyFont="1" applyFill="1" applyBorder="1" applyAlignment="1" applyProtection="1">
      <alignment horizontal="center" vertical="center" wrapText="1"/>
    </xf>
    <xf numFmtId="164" fontId="14" fillId="53" borderId="44" xfId="11" applyNumberFormat="1" applyFont="1" applyFill="1" applyBorder="1" applyAlignment="1" applyProtection="1">
      <alignment horizontal="center" vertical="center" wrapText="1"/>
    </xf>
    <xf numFmtId="0" fontId="112" fillId="0" borderId="0" xfId="0" applyFont="1" applyAlignment="1">
      <alignment horizontal="right" vertical="center"/>
    </xf>
    <xf numFmtId="0" fontId="0" fillId="0" borderId="0" xfId="0" applyAlignment="1">
      <alignment horizontal="left" indent="1"/>
    </xf>
    <xf numFmtId="0" fontId="44" fillId="0" borderId="0" xfId="0" applyFont="1" applyAlignment="1">
      <alignment horizontal="left" vertical="center" indent="1"/>
    </xf>
    <xf numFmtId="1" fontId="7" fillId="0" borderId="0" xfId="0" applyNumberFormat="1" applyFont="1" applyAlignment="1" applyProtection="1">
      <alignment vertical="center"/>
      <protection locked="0"/>
    </xf>
    <xf numFmtId="164" fontId="44" fillId="0" borderId="0" xfId="0" applyNumberFormat="1" applyFont="1" applyAlignment="1" applyProtection="1">
      <alignment vertical="center"/>
      <protection locked="0"/>
    </xf>
    <xf numFmtId="0" fontId="114" fillId="0" borderId="0" xfId="0" applyFont="1"/>
    <xf numFmtId="0" fontId="115" fillId="0" borderId="0" xfId="0" applyFont="1" applyAlignment="1">
      <alignment horizontal="justify" vertical="top" wrapText="1"/>
    </xf>
    <xf numFmtId="0" fontId="117" fillId="0" borderId="0" xfId="0" applyFont="1"/>
    <xf numFmtId="0" fontId="7" fillId="0" borderId="0" xfId="0" applyFont="1" applyAlignment="1" applyProtection="1">
      <alignment wrapText="1"/>
      <protection locked="0"/>
    </xf>
    <xf numFmtId="0" fontId="34" fillId="0" borderId="0" xfId="0" applyFont="1" applyAlignment="1">
      <alignment vertical="top"/>
    </xf>
    <xf numFmtId="0" fontId="42" fillId="0" borderId="25" xfId="14" applyBorder="1" applyAlignment="1">
      <alignment horizontal="right" vertical="center"/>
    </xf>
    <xf numFmtId="3" fontId="42" fillId="8" borderId="0" xfId="14" applyNumberFormat="1" applyFill="1" applyAlignment="1">
      <alignment vertical="center"/>
    </xf>
    <xf numFmtId="3" fontId="42" fillId="8" borderId="0" xfId="14" applyNumberFormat="1" applyFill="1" applyAlignment="1">
      <alignment horizontal="right"/>
    </xf>
    <xf numFmtId="3" fontId="42" fillId="8" borderId="3" xfId="14" applyNumberFormat="1" applyFill="1" applyBorder="1" applyAlignment="1">
      <alignment horizontal="right"/>
    </xf>
    <xf numFmtId="0" fontId="7" fillId="0" borderId="42" xfId="14" applyFont="1" applyBorder="1" applyAlignment="1">
      <alignment vertical="center" wrapText="1"/>
    </xf>
    <xf numFmtId="0" fontId="10" fillId="0" borderId="42" xfId="0" applyFont="1" applyBorder="1" applyAlignment="1">
      <alignment vertical="center" wrapText="1"/>
    </xf>
    <xf numFmtId="49" fontId="118" fillId="11" borderId="18" xfId="64" applyNumberFormat="1" applyFont="1" applyFill="1" applyBorder="1" applyAlignment="1">
      <alignment horizontal="right" vertical="center" wrapText="1"/>
    </xf>
    <xf numFmtId="49" fontId="119" fillId="11" borderId="18" xfId="64" applyNumberFormat="1" applyFont="1" applyFill="1" applyBorder="1" applyAlignment="1">
      <alignment horizontal="center" vertical="center" wrapText="1"/>
    </xf>
    <xf numFmtId="0" fontId="90" fillId="0" borderId="0" xfId="64" applyFont="1"/>
    <xf numFmtId="0" fontId="118" fillId="0" borderId="18" xfId="64" applyFont="1" applyBorder="1" applyAlignment="1">
      <alignment horizontal="right" vertical="center" wrapText="1"/>
    </xf>
    <xf numFmtId="49" fontId="119" fillId="0" borderId="18" xfId="64" applyNumberFormat="1" applyFont="1" applyBorder="1" applyAlignment="1">
      <alignment horizontal="left" vertical="center" wrapText="1"/>
    </xf>
    <xf numFmtId="0" fontId="119" fillId="0" borderId="18" xfId="64" applyFont="1" applyBorder="1" applyAlignment="1">
      <alignment horizontal="center" vertical="center" wrapText="1"/>
    </xf>
    <xf numFmtId="0" fontId="119" fillId="0" borderId="18" xfId="64" applyFont="1" applyBorder="1" applyAlignment="1">
      <alignment vertical="center" wrapText="1"/>
    </xf>
    <xf numFmtId="0" fontId="90" fillId="0" borderId="0" xfId="64" applyFont="1" applyAlignment="1">
      <alignment horizontal="right"/>
    </xf>
    <xf numFmtId="0" fontId="90" fillId="0" borderId="0" xfId="64" applyFont="1" applyAlignment="1">
      <alignment horizontal="center"/>
    </xf>
    <xf numFmtId="49" fontId="119" fillId="11" borderId="18" xfId="64" applyNumberFormat="1" applyFont="1" applyFill="1" applyBorder="1" applyAlignment="1">
      <alignment horizontal="center" vertical="center"/>
    </xf>
    <xf numFmtId="49" fontId="119" fillId="0" borderId="18" xfId="64" applyNumberFormat="1" applyFont="1" applyBorder="1" applyAlignment="1">
      <alignment horizontal="left" vertical="center"/>
    </xf>
    <xf numFmtId="0" fontId="119" fillId="0" borderId="18" xfId="64" applyFont="1" applyBorder="1" applyAlignment="1">
      <alignment vertical="center"/>
    </xf>
    <xf numFmtId="0" fontId="31" fillId="0" borderId="62" xfId="0" applyFont="1" applyBorder="1" applyAlignment="1">
      <alignment vertical="center"/>
    </xf>
    <xf numFmtId="0" fontId="31" fillId="0" borderId="42" xfId="0" applyFont="1" applyBorder="1" applyAlignment="1">
      <alignment vertical="center"/>
    </xf>
    <xf numFmtId="1" fontId="0" fillId="5" borderId="21" xfId="0" applyNumberFormat="1" applyFill="1" applyBorder="1" applyAlignment="1">
      <alignment horizontal="right" vertical="center"/>
    </xf>
    <xf numFmtId="1" fontId="0" fillId="5" borderId="22" xfId="0" applyNumberFormat="1" applyFill="1" applyBorder="1" applyAlignment="1">
      <alignment horizontal="right" vertical="center"/>
    </xf>
    <xf numFmtId="1" fontId="0" fillId="5" borderId="23" xfId="0" applyNumberFormat="1" applyFill="1" applyBorder="1" applyAlignment="1">
      <alignment horizontal="right" vertical="center"/>
    </xf>
    <xf numFmtId="0" fontId="8" fillId="0" borderId="62" xfId="14" applyFont="1" applyBorder="1" applyAlignment="1">
      <alignment vertical="center"/>
    </xf>
    <xf numFmtId="164" fontId="7" fillId="54" borderId="47" xfId="9" applyNumberFormat="1" applyFont="1" applyFill="1" applyBorder="1" applyAlignment="1" applyProtection="1">
      <alignment horizontal="center" vertical="center"/>
    </xf>
    <xf numFmtId="0" fontId="120" fillId="0" borderId="0" xfId="0" applyFont="1" applyAlignment="1">
      <alignment horizontal="right" vertical="center"/>
    </xf>
    <xf numFmtId="10" fontId="44" fillId="0" borderId="0" xfId="0" applyNumberFormat="1" applyFont="1" applyAlignment="1" applyProtection="1">
      <alignment vertical="center"/>
      <protection locked="0"/>
    </xf>
    <xf numFmtId="0" fontId="115" fillId="0" borderId="0" xfId="0" applyFont="1" applyAlignment="1">
      <alignment horizontal="justify" vertical="top"/>
    </xf>
    <xf numFmtId="0" fontId="15" fillId="0" borderId="0" xfId="0" applyFont="1" applyAlignment="1">
      <alignment horizontal="left" vertical="center"/>
    </xf>
    <xf numFmtId="0" fontId="80" fillId="0" borderId="0" xfId="0" applyFont="1" applyAlignment="1">
      <alignment vertical="center" wrapText="1"/>
    </xf>
    <xf numFmtId="0" fontId="122" fillId="0" borderId="0" xfId="0" applyFont="1" applyAlignment="1">
      <alignment horizontal="left" vertical="center" indent="1"/>
    </xf>
    <xf numFmtId="0" fontId="116" fillId="0" borderId="0" xfId="0" applyFont="1" applyProtection="1">
      <protection locked="0"/>
    </xf>
    <xf numFmtId="0" fontId="33" fillId="0" borderId="0" xfId="0" applyFont="1" applyAlignment="1">
      <alignment vertical="top"/>
    </xf>
    <xf numFmtId="0" fontId="8" fillId="0" borderId="59" xfId="0" applyFont="1" applyBorder="1" applyAlignment="1">
      <alignment horizontal="right" vertical="center" wrapText="1"/>
    </xf>
    <xf numFmtId="0" fontId="57" fillId="20" borderId="0" xfId="6" applyFont="1" applyFill="1" applyAlignment="1">
      <alignment horizontal="left" vertical="center"/>
    </xf>
    <xf numFmtId="0" fontId="14" fillId="20" borderId="0" xfId="6" applyFont="1" applyFill="1" applyAlignment="1">
      <alignment horizontal="left" vertical="center"/>
    </xf>
    <xf numFmtId="0" fontId="7" fillId="0" borderId="24" xfId="0" applyFont="1" applyBorder="1" applyAlignment="1">
      <alignment vertical="center"/>
    </xf>
    <xf numFmtId="3" fontId="7" fillId="8" borderId="24" xfId="0" applyNumberFormat="1" applyFont="1" applyFill="1" applyBorder="1" applyAlignment="1">
      <alignment horizontal="right" vertical="center"/>
    </xf>
    <xf numFmtId="0" fontId="7" fillId="0" borderId="24" xfId="0" applyFont="1" applyBorder="1" applyAlignment="1">
      <alignment horizontal="right" vertical="center"/>
    </xf>
    <xf numFmtId="0" fontId="7" fillId="9" borderId="24" xfId="0" applyFont="1" applyFill="1" applyBorder="1"/>
    <xf numFmtId="0" fontId="32" fillId="9" borderId="26" xfId="0" applyFont="1" applyFill="1" applyBorder="1"/>
    <xf numFmtId="0" fontId="7" fillId="0" borderId="26" xfId="0" applyFont="1" applyBorder="1" applyAlignment="1">
      <alignment vertical="center"/>
    </xf>
    <xf numFmtId="164" fontId="108" fillId="7" borderId="47" xfId="9" applyNumberFormat="1" applyFont="1" applyFill="1" applyBorder="1" applyAlignment="1" applyProtection="1">
      <alignment horizontal="center" vertical="center"/>
    </xf>
    <xf numFmtId="164" fontId="7" fillId="0" borderId="0" xfId="6" applyNumberFormat="1"/>
    <xf numFmtId="0" fontId="32" fillId="0" borderId="0" xfId="0" applyFont="1" applyAlignment="1">
      <alignment horizontal="right" vertical="center" wrapText="1"/>
    </xf>
    <xf numFmtId="1" fontId="0" fillId="5" borderId="3" xfId="0" applyNumberFormat="1" applyFill="1" applyBorder="1" applyAlignment="1">
      <alignment horizontal="right" vertical="center"/>
    </xf>
    <xf numFmtId="1" fontId="0" fillId="5" borderId="0" xfId="0" applyNumberFormat="1" applyFill="1" applyAlignment="1">
      <alignment horizontal="right" vertical="center"/>
    </xf>
    <xf numFmtId="1" fontId="0" fillId="5" borderId="24" xfId="0" applyNumberFormat="1" applyFill="1" applyBorder="1" applyAlignment="1">
      <alignment horizontal="right" vertical="center"/>
    </xf>
    <xf numFmtId="0" fontId="7" fillId="0" borderId="23" xfId="14" applyFont="1" applyBorder="1" applyAlignment="1">
      <alignment horizontal="right" vertical="center" wrapText="1"/>
    </xf>
    <xf numFmtId="0" fontId="103" fillId="0" borderId="1" xfId="14" applyFont="1" applyBorder="1" applyAlignment="1">
      <alignment horizontal="right" vertical="center" wrapText="1"/>
    </xf>
    <xf numFmtId="1" fontId="125" fillId="5" borderId="22" xfId="0" applyNumberFormat="1" applyFont="1" applyFill="1" applyBorder="1" applyAlignment="1">
      <alignment horizontal="right" vertical="center"/>
    </xf>
    <xf numFmtId="0" fontId="125" fillId="9" borderId="0" xfId="0" applyFont="1" applyFill="1" applyAlignment="1">
      <alignment horizontal="right" vertical="center"/>
    </xf>
    <xf numFmtId="0" fontId="125" fillId="0" borderId="0" xfId="0" applyFont="1" applyAlignment="1">
      <alignment horizontal="right" vertical="center"/>
    </xf>
    <xf numFmtId="0" fontId="125" fillId="8" borderId="0" xfId="0" applyFont="1" applyFill="1" applyAlignment="1">
      <alignment horizontal="right" vertical="center"/>
    </xf>
    <xf numFmtId="164" fontId="7" fillId="0" borderId="0" xfId="9" applyNumberFormat="1" applyFont="1" applyFill="1" applyBorder="1" applyAlignment="1">
      <alignment horizontal="center" vertical="center" wrapText="1"/>
    </xf>
    <xf numFmtId="0" fontId="111" fillId="0" borderId="0" xfId="0" applyFont="1" applyAlignment="1">
      <alignment vertical="center"/>
    </xf>
    <xf numFmtId="3" fontId="111" fillId="0" borderId="0" xfId="0" applyNumberFormat="1" applyFont="1" applyAlignment="1" applyProtection="1">
      <alignment horizontal="center" vertical="center"/>
      <protection locked="0"/>
    </xf>
    <xf numFmtId="164" fontId="111" fillId="0" borderId="0" xfId="0" applyNumberFormat="1" applyFont="1" applyAlignment="1" applyProtection="1">
      <alignment horizontal="center" vertical="center"/>
      <protection locked="0"/>
    </xf>
    <xf numFmtId="0" fontId="7" fillId="0" borderId="3" xfId="0" applyFont="1" applyBorder="1" applyAlignment="1">
      <alignment vertical="center"/>
    </xf>
    <xf numFmtId="3" fontId="7" fillId="8" borderId="3" xfId="0" applyNumberFormat="1" applyFont="1" applyFill="1" applyBorder="1" applyAlignment="1">
      <alignment horizontal="right" vertical="center"/>
    </xf>
    <xf numFmtId="0" fontId="92" fillId="0" borderId="0" xfId="0" applyFont="1" applyAlignment="1">
      <alignment horizontal="left" vertical="center"/>
    </xf>
    <xf numFmtId="0" fontId="0" fillId="0" borderId="0" xfId="0" applyAlignment="1">
      <alignment horizontal="left" wrapText="1"/>
    </xf>
    <xf numFmtId="0" fontId="95" fillId="0" borderId="111" xfId="0" applyFont="1" applyBorder="1" applyAlignment="1">
      <alignment horizontal="right" vertical="center" wrapText="1"/>
    </xf>
    <xf numFmtId="3" fontId="95" fillId="0" borderId="37" xfId="0" applyNumberFormat="1" applyFont="1" applyBorder="1" applyAlignment="1" applyProtection="1">
      <alignment horizontal="center" vertical="center" wrapText="1"/>
      <protection locked="0"/>
    </xf>
    <xf numFmtId="3" fontId="7" fillId="0" borderId="37" xfId="0" applyNumberFormat="1" applyFont="1" applyBorder="1" applyAlignment="1" applyProtection="1">
      <alignment horizontal="center" vertical="center" wrapText="1"/>
      <protection locked="0"/>
    </xf>
    <xf numFmtId="0" fontId="120" fillId="0" borderId="0" xfId="0" applyFont="1" applyAlignment="1">
      <alignment horizontal="center" vertical="center" wrapText="1"/>
    </xf>
    <xf numFmtId="0" fontId="126" fillId="0" borderId="0" xfId="0" applyFont="1" applyAlignment="1" applyProtection="1">
      <alignment vertical="center"/>
      <protection hidden="1"/>
    </xf>
    <xf numFmtId="0" fontId="0" fillId="0" borderId="0" xfId="0" applyProtection="1">
      <protection hidden="1"/>
    </xf>
    <xf numFmtId="0" fontId="32" fillId="0" borderId="0" xfId="0" applyFont="1" applyAlignment="1" applyProtection="1">
      <alignment vertical="center"/>
      <protection hidden="1"/>
    </xf>
    <xf numFmtId="0" fontId="7" fillId="0" borderId="0" xfId="0" applyFont="1" applyAlignment="1">
      <alignment horizontal="left" vertical="center" wrapText="1"/>
    </xf>
    <xf numFmtId="3" fontId="11" fillId="0" borderId="0" xfId="0" applyNumberFormat="1" applyFont="1" applyAlignment="1">
      <alignment vertical="center"/>
    </xf>
    <xf numFmtId="1" fontId="127" fillId="0" borderId="0" xfId="0" applyNumberFormat="1" applyFont="1" applyAlignment="1" applyProtection="1">
      <alignment horizontal="center" vertical="center"/>
      <protection locked="0"/>
    </xf>
    <xf numFmtId="0" fontId="11" fillId="0" borderId="10" xfId="0" applyFont="1" applyBorder="1" applyAlignment="1">
      <alignment horizontal="center" vertical="center"/>
    </xf>
    <xf numFmtId="3" fontId="11" fillId="4" borderId="34" xfId="0" applyNumberFormat="1" applyFont="1" applyFill="1" applyBorder="1" applyAlignment="1" applyProtection="1">
      <alignment horizontal="center" vertical="center"/>
      <protection locked="0"/>
    </xf>
    <xf numFmtId="3" fontId="11" fillId="4" borderId="64" xfId="0" applyNumberFormat="1" applyFont="1" applyFill="1" applyBorder="1" applyAlignment="1" applyProtection="1">
      <alignment horizontal="center" vertical="center"/>
      <protection locked="0"/>
    </xf>
    <xf numFmtId="3" fontId="10" fillId="7" borderId="34" xfId="0" applyNumberFormat="1" applyFont="1" applyFill="1" applyBorder="1" applyAlignment="1">
      <alignment horizontal="center" vertical="center"/>
    </xf>
    <xf numFmtId="3" fontId="11" fillId="0" borderId="0" xfId="0" applyNumberFormat="1" applyFont="1" applyAlignment="1" applyProtection="1">
      <alignment vertical="center"/>
      <protection locked="0"/>
    </xf>
    <xf numFmtId="0" fontId="128" fillId="0" borderId="0" xfId="0" applyFont="1"/>
    <xf numFmtId="0" fontId="129" fillId="0" borderId="0" xfId="0" applyFont="1" applyAlignment="1">
      <alignment horizontal="right" vertical="center"/>
    </xf>
    <xf numFmtId="0" fontId="23" fillId="0" borderId="0" xfId="0" applyFont="1" applyAlignment="1">
      <alignment vertical="center" wrapText="1"/>
    </xf>
    <xf numFmtId="10" fontId="104" fillId="0" borderId="0" xfId="0" applyNumberFormat="1" applyFont="1" applyAlignment="1" applyProtection="1">
      <alignment vertical="center"/>
      <protection locked="0"/>
    </xf>
    <xf numFmtId="164" fontId="23" fillId="0" borderId="0" xfId="9" applyNumberFormat="1" applyFont="1" applyFill="1" applyBorder="1" applyAlignment="1">
      <alignment horizontal="center" vertical="center" wrapText="1"/>
    </xf>
    <xf numFmtId="0" fontId="123" fillId="0" borderId="0" xfId="0" applyFont="1" applyAlignment="1">
      <alignment horizontal="left" vertical="center" wrapText="1"/>
    </xf>
    <xf numFmtId="172" fontId="11" fillId="0" borderId="0" xfId="0" applyNumberFormat="1" applyFont="1" applyAlignment="1">
      <alignment vertical="center"/>
    </xf>
    <xf numFmtId="0" fontId="123" fillId="0" borderId="0" xfId="0" applyFont="1" applyAlignment="1">
      <alignment vertical="center" wrapText="1"/>
    </xf>
    <xf numFmtId="0" fontId="31" fillId="0" borderId="0" xfId="0" applyFont="1" applyAlignment="1">
      <alignment vertical="top"/>
    </xf>
    <xf numFmtId="0" fontId="18" fillId="0" borderId="17" xfId="14" applyFont="1" applyBorder="1" applyAlignment="1">
      <alignment horizontal="left" vertical="center" wrapText="1"/>
    </xf>
    <xf numFmtId="164" fontId="10" fillId="0" borderId="62" xfId="14" applyNumberFormat="1" applyFont="1" applyBorder="1" applyAlignment="1">
      <alignment vertical="center" wrapText="1"/>
    </xf>
    <xf numFmtId="0" fontId="7" fillId="0" borderId="11" xfId="14" applyFont="1" applyBorder="1" applyAlignment="1">
      <alignment horizontal="center" vertical="center" wrapText="1"/>
    </xf>
    <xf numFmtId="0" fontId="7" fillId="0" borderId="9" xfId="14" applyFont="1" applyBorder="1" applyAlignment="1">
      <alignment horizontal="center" vertical="center" wrapText="1"/>
    </xf>
    <xf numFmtId="0" fontId="34" fillId="0" borderId="11" xfId="14" applyFont="1" applyBorder="1" applyAlignment="1">
      <alignment horizontal="center" vertical="center" wrapText="1"/>
    </xf>
    <xf numFmtId="0" fontId="31" fillId="0" borderId="42" xfId="0" applyFont="1" applyBorder="1" applyAlignment="1">
      <alignment vertical="center" wrapText="1"/>
    </xf>
    <xf numFmtId="0" fontId="0" fillId="0" borderId="0" xfId="0" applyAlignment="1">
      <alignment wrapText="1"/>
    </xf>
    <xf numFmtId="0" fontId="34" fillId="0" borderId="42" xfId="14" applyFont="1" applyBorder="1" applyAlignment="1">
      <alignment vertical="center" wrapText="1"/>
    </xf>
    <xf numFmtId="0" fontId="8" fillId="0" borderId="60" xfId="0" applyFont="1" applyBorder="1" applyAlignment="1">
      <alignment horizontal="left" vertical="center" wrapText="1"/>
    </xf>
    <xf numFmtId="0" fontId="34" fillId="0" borderId="42" xfId="14" applyFont="1" applyBorder="1" applyAlignment="1">
      <alignment vertical="center"/>
    </xf>
    <xf numFmtId="0" fontId="130" fillId="0" borderId="0" xfId="0" applyFont="1" applyAlignment="1" applyProtection="1">
      <alignment horizontal="center" vertical="center"/>
      <protection hidden="1"/>
    </xf>
    <xf numFmtId="0" fontId="131" fillId="0" borderId="0" xfId="0" applyFont="1" applyAlignment="1" applyProtection="1">
      <alignment horizontal="center" vertical="center"/>
      <protection hidden="1"/>
    </xf>
    <xf numFmtId="0" fontId="6" fillId="0" borderId="0" xfId="0" applyFont="1" applyAlignment="1">
      <alignment horizontal="right" vertical="center"/>
    </xf>
    <xf numFmtId="1" fontId="7" fillId="0" borderId="0" xfId="0" quotePrefix="1" applyNumberFormat="1" applyFont="1" applyAlignment="1" applyProtection="1">
      <alignment horizontal="center" vertical="center"/>
      <protection locked="0"/>
    </xf>
    <xf numFmtId="164" fontId="7" fillId="0" borderId="0" xfId="9" applyNumberFormat="1" applyFont="1" applyFill="1" applyBorder="1" applyAlignment="1">
      <alignment horizontal="center" vertical="center"/>
    </xf>
    <xf numFmtId="3" fontId="7" fillId="0" borderId="0" xfId="0" applyNumberFormat="1" applyFont="1" applyAlignment="1">
      <alignment horizontal="left" vertical="center" wrapText="1"/>
    </xf>
    <xf numFmtId="164" fontId="7" fillId="0" borderId="0" xfId="9" applyNumberFormat="1" applyFont="1" applyFill="1" applyBorder="1" applyAlignment="1">
      <alignment horizontal="left" vertical="center"/>
    </xf>
    <xf numFmtId="164" fontId="7" fillId="0" borderId="0" xfId="9" applyNumberFormat="1" applyFont="1" applyFill="1" applyBorder="1" applyAlignment="1">
      <alignment horizontal="left" vertical="center" wrapText="1"/>
    </xf>
    <xf numFmtId="164" fontId="7" fillId="0" borderId="0" xfId="9" applyNumberFormat="1" applyFont="1" applyFill="1" applyBorder="1" applyAlignment="1" applyProtection="1">
      <alignment horizontal="left" vertical="center"/>
    </xf>
    <xf numFmtId="3" fontId="7" fillId="0" borderId="0" xfId="0" applyNumberFormat="1" applyFont="1" applyAlignment="1" applyProtection="1">
      <alignment horizontal="left" vertical="center"/>
      <protection locked="0"/>
    </xf>
    <xf numFmtId="49" fontId="7" fillId="0" borderId="0" xfId="0" applyNumberFormat="1" applyFont="1" applyAlignment="1" applyProtection="1">
      <alignment horizontal="left" vertical="center"/>
      <protection locked="0"/>
    </xf>
    <xf numFmtId="3" fontId="7" fillId="0" borderId="0" xfId="9" applyNumberFormat="1" applyFont="1" applyFill="1" applyBorder="1" applyAlignment="1">
      <alignment horizontal="left" vertical="center"/>
    </xf>
    <xf numFmtId="0" fontId="121" fillId="0" borderId="0" xfId="0" applyFont="1" applyAlignment="1">
      <alignment horizontal="center" vertical="center"/>
    </xf>
    <xf numFmtId="3" fontId="7" fillId="0" borderId="0" xfId="0" applyNumberFormat="1" applyFont="1" applyAlignment="1" applyProtection="1">
      <alignment horizontal="center" vertical="center" wrapText="1"/>
      <protection locked="0"/>
    </xf>
    <xf numFmtId="0" fontId="109" fillId="0" borderId="0" xfId="0" applyFont="1" applyAlignment="1">
      <alignment horizontal="left" vertical="center"/>
    </xf>
    <xf numFmtId="0" fontId="98" fillId="9" borderId="24" xfId="14" applyFont="1" applyFill="1" applyBorder="1" applyAlignment="1">
      <alignment vertical="center"/>
    </xf>
    <xf numFmtId="0" fontId="11" fillId="0" borderId="33" xfId="0" applyFont="1" applyBorder="1" applyAlignment="1">
      <alignment horizontal="center" vertical="center"/>
    </xf>
    <xf numFmtId="167" fontId="7" fillId="46" borderId="17" xfId="0" applyNumberFormat="1" applyFont="1" applyFill="1" applyBorder="1" applyAlignment="1" applyProtection="1">
      <alignment horizontal="center" vertical="center"/>
      <protection locked="0"/>
    </xf>
    <xf numFmtId="167" fontId="7" fillId="46" borderId="34" xfId="0" applyNumberFormat="1" applyFont="1" applyFill="1" applyBorder="1" applyAlignment="1" applyProtection="1">
      <alignment horizontal="center" vertical="center"/>
      <protection locked="0"/>
    </xf>
    <xf numFmtId="167" fontId="7" fillId="46" borderId="42" xfId="0" applyNumberFormat="1" applyFont="1" applyFill="1" applyBorder="1" applyAlignment="1" applyProtection="1">
      <alignment horizontal="center" vertical="center"/>
      <protection locked="0"/>
    </xf>
    <xf numFmtId="167" fontId="7" fillId="46" borderId="62" xfId="0" applyNumberFormat="1" applyFont="1" applyFill="1" applyBorder="1" applyAlignment="1" applyProtection="1">
      <alignment horizontal="center" vertical="center"/>
      <protection locked="0"/>
    </xf>
    <xf numFmtId="167" fontId="7" fillId="46" borderId="41" xfId="0" applyNumberFormat="1" applyFont="1" applyFill="1" applyBorder="1" applyAlignment="1" applyProtection="1">
      <alignment horizontal="center" vertical="center"/>
      <protection locked="0"/>
    </xf>
    <xf numFmtId="167" fontId="32" fillId="46" borderId="56" xfId="0" applyNumberFormat="1" applyFont="1" applyFill="1" applyBorder="1" applyAlignment="1">
      <alignment horizontal="center" vertical="center"/>
    </xf>
    <xf numFmtId="167" fontId="33" fillId="46" borderId="62" xfId="0" applyNumberFormat="1" applyFont="1" applyFill="1" applyBorder="1" applyAlignment="1">
      <alignment horizontal="center" vertical="center"/>
    </xf>
    <xf numFmtId="164" fontId="7" fillId="46" borderId="34" xfId="0" applyNumberFormat="1" applyFont="1" applyFill="1" applyBorder="1" applyAlignment="1" applyProtection="1">
      <alignment horizontal="center" vertical="center"/>
      <protection locked="0"/>
    </xf>
    <xf numFmtId="164" fontId="7" fillId="46" borderId="17" xfId="0" applyNumberFormat="1" applyFont="1" applyFill="1" applyBorder="1" applyAlignment="1" applyProtection="1">
      <alignment horizontal="center" vertical="center"/>
      <protection locked="0"/>
    </xf>
    <xf numFmtId="164" fontId="7" fillId="46" borderId="42" xfId="0" applyNumberFormat="1" applyFont="1" applyFill="1" applyBorder="1" applyAlignment="1" applyProtection="1">
      <alignment horizontal="center" vertical="center"/>
      <protection locked="0"/>
    </xf>
    <xf numFmtId="164" fontId="32" fillId="46" borderId="34" xfId="0" applyNumberFormat="1" applyFont="1" applyFill="1" applyBorder="1" applyAlignment="1">
      <alignment horizontal="center" vertical="center"/>
    </xf>
    <xf numFmtId="164" fontId="32" fillId="46" borderId="41" xfId="0" applyNumberFormat="1" applyFont="1" applyFill="1" applyBorder="1" applyAlignment="1">
      <alignment horizontal="center" vertical="center"/>
    </xf>
    <xf numFmtId="164" fontId="32" fillId="46" borderId="56" xfId="0" applyNumberFormat="1" applyFont="1" applyFill="1" applyBorder="1" applyAlignment="1">
      <alignment horizontal="center" vertical="center"/>
    </xf>
    <xf numFmtId="164" fontId="32" fillId="46" borderId="16" xfId="0" applyNumberFormat="1" applyFont="1" applyFill="1" applyBorder="1" applyAlignment="1">
      <alignment horizontal="center" vertical="center"/>
    </xf>
    <xf numFmtId="164" fontId="33" fillId="46" borderId="62" xfId="0" applyNumberFormat="1" applyFont="1" applyFill="1" applyBorder="1" applyAlignment="1">
      <alignment horizontal="center" vertical="center"/>
    </xf>
    <xf numFmtId="49" fontId="59" fillId="20" borderId="25" xfId="6" applyNumberFormat="1" applyFont="1" applyFill="1" applyBorder="1" applyAlignment="1">
      <alignment horizontal="center" vertical="center"/>
    </xf>
    <xf numFmtId="49" fontId="59" fillId="20" borderId="9" xfId="6" applyNumberFormat="1" applyFont="1" applyFill="1" applyBorder="1" applyAlignment="1">
      <alignment horizontal="center" vertical="center"/>
    </xf>
    <xf numFmtId="165" fontId="78" fillId="2" borderId="62" xfId="6" applyNumberFormat="1" applyFont="1" applyFill="1" applyBorder="1" applyAlignment="1">
      <alignment horizontal="center" vertical="center"/>
    </xf>
    <xf numFmtId="165" fontId="78" fillId="2" borderId="17" xfId="6" applyNumberFormat="1" applyFont="1" applyFill="1" applyBorder="1" applyAlignment="1">
      <alignment horizontal="center" vertical="center"/>
    </xf>
    <xf numFmtId="0" fontId="57" fillId="20" borderId="0" xfId="6" applyFont="1" applyFill="1" applyAlignment="1">
      <alignment horizontal="left" vertical="center" indent="2"/>
    </xf>
    <xf numFmtId="164" fontId="59" fillId="0" borderId="62" xfId="6" applyNumberFormat="1" applyFont="1" applyBorder="1" applyAlignment="1">
      <alignment horizontal="center" vertical="center"/>
    </xf>
    <xf numFmtId="164" fontId="59" fillId="0" borderId="17" xfId="6" applyNumberFormat="1" applyFont="1" applyBorder="1" applyAlignment="1">
      <alignment horizontal="center" vertical="center"/>
    </xf>
    <xf numFmtId="164" fontId="59" fillId="0" borderId="42" xfId="6" applyNumberFormat="1" applyFont="1" applyBorder="1" applyAlignment="1">
      <alignment horizontal="center" vertical="center"/>
    </xf>
    <xf numFmtId="0" fontId="7" fillId="0" borderId="0" xfId="6" applyAlignment="1">
      <alignment vertical="center"/>
    </xf>
    <xf numFmtId="164" fontId="59" fillId="0" borderId="40" xfId="6" applyNumberFormat="1" applyFont="1" applyBorder="1" applyAlignment="1">
      <alignment horizontal="center" vertical="center"/>
    </xf>
    <xf numFmtId="164" fontId="59" fillId="0" borderId="83" xfId="6" applyNumberFormat="1" applyFont="1" applyBorder="1" applyAlignment="1">
      <alignment horizontal="center" vertical="center"/>
    </xf>
    <xf numFmtId="164" fontId="59" fillId="0" borderId="39" xfId="6" applyNumberFormat="1" applyFont="1" applyBorder="1" applyAlignment="1">
      <alignment horizontal="center" vertical="center"/>
    </xf>
    <xf numFmtId="164" fontId="7" fillId="0" borderId="0" xfId="9" applyNumberFormat="1" applyFont="1"/>
    <xf numFmtId="164" fontId="59" fillId="0" borderId="13" xfId="6" applyNumberFormat="1" applyFont="1" applyBorder="1" applyAlignment="1">
      <alignment horizontal="center" vertical="center"/>
    </xf>
    <xf numFmtId="164" fontId="59" fillId="0" borderId="14" xfId="6" applyNumberFormat="1" applyFont="1" applyBorder="1" applyAlignment="1">
      <alignment horizontal="center" vertical="center"/>
    </xf>
    <xf numFmtId="164" fontId="59" fillId="0" borderId="47" xfId="6" applyNumberFormat="1" applyFont="1" applyBorder="1" applyAlignment="1">
      <alignment horizontal="center" vertical="center"/>
    </xf>
    <xf numFmtId="164" fontId="59" fillId="0" borderId="33" xfId="6" applyNumberFormat="1" applyFont="1" applyBorder="1" applyAlignment="1">
      <alignment horizontal="center" vertical="center"/>
    </xf>
    <xf numFmtId="164" fontId="59" fillId="0" borderId="30" xfId="6" applyNumberFormat="1" applyFont="1" applyBorder="1" applyAlignment="1">
      <alignment horizontal="center" vertical="center"/>
    </xf>
    <xf numFmtId="164" fontId="59" fillId="0" borderId="29" xfId="6" applyNumberFormat="1" applyFont="1" applyBorder="1" applyAlignment="1">
      <alignment horizontal="center" vertical="center"/>
    </xf>
    <xf numFmtId="164" fontId="14" fillId="55" borderId="33" xfId="6" applyNumberFormat="1" applyFont="1" applyFill="1" applyBorder="1" applyAlignment="1">
      <alignment horizontal="center" vertical="center"/>
    </xf>
    <xf numFmtId="164" fontId="14" fillId="55" borderId="30" xfId="6" applyNumberFormat="1" applyFont="1" applyFill="1" applyBorder="1" applyAlignment="1">
      <alignment horizontal="center" vertical="center"/>
    </xf>
    <xf numFmtId="164" fontId="14" fillId="55" borderId="29" xfId="6" applyNumberFormat="1" applyFont="1" applyFill="1" applyBorder="1" applyAlignment="1">
      <alignment horizontal="center" vertical="center"/>
    </xf>
    <xf numFmtId="0" fontId="0" fillId="13" borderId="0" xfId="0" applyFill="1" applyAlignment="1">
      <alignment horizontal="center"/>
    </xf>
    <xf numFmtId="2" fontId="0" fillId="9" borderId="3" xfId="0" applyNumberFormat="1" applyFill="1" applyBorder="1" applyAlignment="1">
      <alignment horizontal="right" vertical="center"/>
    </xf>
    <xf numFmtId="2" fontId="0" fillId="9" borderId="24" xfId="0" applyNumberFormat="1" applyFill="1" applyBorder="1" applyAlignment="1">
      <alignment horizontal="right" vertical="center"/>
    </xf>
    <xf numFmtId="0" fontId="14" fillId="0" borderId="9" xfId="6" applyFont="1" applyBorder="1" applyAlignment="1">
      <alignment horizontal="center" vertical="center"/>
    </xf>
    <xf numFmtId="167" fontId="59" fillId="51" borderId="62" xfId="6" applyNumberFormat="1" applyFont="1" applyFill="1" applyBorder="1" applyAlignment="1">
      <alignment horizontal="center" vertical="center"/>
    </xf>
    <xf numFmtId="167" fontId="59" fillId="51" borderId="17" xfId="6" applyNumberFormat="1" applyFont="1" applyFill="1" applyBorder="1" applyAlignment="1">
      <alignment horizontal="center" vertical="center"/>
    </xf>
    <xf numFmtId="167" fontId="59" fillId="51" borderId="42" xfId="6" applyNumberFormat="1" applyFont="1" applyFill="1" applyBorder="1" applyAlignment="1">
      <alignment horizontal="center" vertical="center"/>
    </xf>
    <xf numFmtId="167" fontId="14" fillId="49" borderId="81" xfId="6" applyNumberFormat="1" applyFont="1" applyFill="1" applyBorder="1" applyAlignment="1">
      <alignment horizontal="center" vertical="center"/>
    </xf>
    <xf numFmtId="167" fontId="14" fillId="49" borderId="66" xfId="6" applyNumberFormat="1" applyFont="1" applyFill="1" applyBorder="1" applyAlignment="1">
      <alignment horizontal="center" vertical="center"/>
    </xf>
    <xf numFmtId="167" fontId="14" fillId="49" borderId="67" xfId="6" applyNumberFormat="1" applyFont="1" applyFill="1" applyBorder="1" applyAlignment="1">
      <alignment horizontal="center" vertical="center"/>
    </xf>
    <xf numFmtId="167" fontId="78" fillId="2" borderId="62" xfId="6" applyNumberFormat="1" applyFont="1" applyFill="1" applyBorder="1" applyAlignment="1">
      <alignment horizontal="center" vertical="center"/>
    </xf>
    <xf numFmtId="167" fontId="78" fillId="2" borderId="17" xfId="6" applyNumberFormat="1" applyFont="1" applyFill="1" applyBorder="1" applyAlignment="1">
      <alignment horizontal="center" vertical="center"/>
    </xf>
    <xf numFmtId="3" fontId="14" fillId="49" borderId="62" xfId="6" applyNumberFormat="1" applyFont="1" applyFill="1" applyBorder="1" applyAlignment="1">
      <alignment horizontal="center" vertical="center"/>
    </xf>
    <xf numFmtId="3" fontId="14" fillId="49" borderId="17" xfId="6" applyNumberFormat="1" applyFont="1" applyFill="1" applyBorder="1" applyAlignment="1">
      <alignment horizontal="center" vertical="center"/>
    </xf>
    <xf numFmtId="3" fontId="14" fillId="49" borderId="42" xfId="6" applyNumberFormat="1" applyFont="1" applyFill="1" applyBorder="1" applyAlignment="1">
      <alignment horizontal="center" vertical="center"/>
    </xf>
    <xf numFmtId="164" fontId="59" fillId="51" borderId="62" xfId="6" applyNumberFormat="1" applyFont="1" applyFill="1" applyBorder="1" applyAlignment="1">
      <alignment horizontal="center" vertical="center"/>
    </xf>
    <xf numFmtId="164" fontId="59" fillId="51" borderId="17" xfId="6" applyNumberFormat="1" applyFont="1" applyFill="1" applyBorder="1" applyAlignment="1">
      <alignment horizontal="center" vertical="center"/>
    </xf>
    <xf numFmtId="164" fontId="59" fillId="51" borderId="42" xfId="6" applyNumberFormat="1" applyFont="1" applyFill="1" applyBorder="1" applyAlignment="1">
      <alignment horizontal="center" vertical="center"/>
    </xf>
    <xf numFmtId="164" fontId="14" fillId="49" borderId="62" xfId="6" applyNumberFormat="1" applyFont="1" applyFill="1" applyBorder="1" applyAlignment="1">
      <alignment horizontal="center" vertical="center"/>
    </xf>
    <xf numFmtId="164" fontId="14" fillId="49" borderId="17" xfId="6" applyNumberFormat="1" applyFont="1" applyFill="1" applyBorder="1" applyAlignment="1">
      <alignment horizontal="center" vertical="center"/>
    </xf>
    <xf numFmtId="164" fontId="14" fillId="49" borderId="42" xfId="6" applyNumberFormat="1" applyFont="1" applyFill="1" applyBorder="1" applyAlignment="1">
      <alignment horizontal="center" vertical="center"/>
    </xf>
    <xf numFmtId="164" fontId="78" fillId="2" borderId="62" xfId="6" applyNumberFormat="1" applyFont="1" applyFill="1" applyBorder="1" applyAlignment="1">
      <alignment horizontal="center" vertical="center"/>
    </xf>
    <xf numFmtId="164" fontId="78" fillId="2" borderId="17" xfId="6" applyNumberFormat="1" applyFont="1" applyFill="1" applyBorder="1" applyAlignment="1">
      <alignment horizontal="center" vertical="center"/>
    </xf>
    <xf numFmtId="167" fontId="59" fillId="0" borderId="62" xfId="6" applyNumberFormat="1" applyFont="1" applyBorder="1" applyAlignment="1">
      <alignment horizontal="center" vertical="center"/>
    </xf>
    <xf numFmtId="167" fontId="59" fillId="0" borderId="17" xfId="6" applyNumberFormat="1" applyFont="1" applyBorder="1" applyAlignment="1">
      <alignment horizontal="center" vertical="center"/>
    </xf>
    <xf numFmtId="167" fontId="59" fillId="0" borderId="42" xfId="6" applyNumberFormat="1" applyFont="1" applyBorder="1" applyAlignment="1">
      <alignment horizontal="center" vertical="center"/>
    </xf>
    <xf numFmtId="167" fontId="59" fillId="0" borderId="25" xfId="6" applyNumberFormat="1" applyFont="1" applyBorder="1" applyAlignment="1">
      <alignment horizontal="center" vertical="center"/>
    </xf>
    <xf numFmtId="167" fontId="59" fillId="0" borderId="9" xfId="6" applyNumberFormat="1" applyFont="1" applyBorder="1" applyAlignment="1">
      <alignment horizontal="center" vertical="center"/>
    </xf>
    <xf numFmtId="167" fontId="59" fillId="0" borderId="11" xfId="6" applyNumberFormat="1" applyFont="1" applyBorder="1" applyAlignment="1">
      <alignment horizontal="center" vertical="center"/>
    </xf>
    <xf numFmtId="167" fontId="14" fillId="2" borderId="62" xfId="6" applyNumberFormat="1" applyFont="1" applyFill="1" applyBorder="1" applyAlignment="1">
      <alignment horizontal="center" vertical="center"/>
    </xf>
    <xf numFmtId="167" fontId="14" fillId="2" borderId="17" xfId="6" applyNumberFormat="1" applyFont="1" applyFill="1" applyBorder="1" applyAlignment="1">
      <alignment horizontal="center" vertical="center"/>
    </xf>
    <xf numFmtId="167" fontId="14" fillId="55" borderId="81" xfId="6" applyNumberFormat="1" applyFont="1" applyFill="1" applyBorder="1" applyAlignment="1">
      <alignment horizontal="center" vertical="center"/>
    </xf>
    <xf numFmtId="167" fontId="14" fillId="55" borderId="66" xfId="6" applyNumberFormat="1" applyFont="1" applyFill="1" applyBorder="1" applyAlignment="1">
      <alignment horizontal="center" vertical="center"/>
    </xf>
    <xf numFmtId="167" fontId="14" fillId="55" borderId="97" xfId="6" applyNumberFormat="1" applyFont="1" applyFill="1" applyBorder="1" applyAlignment="1">
      <alignment horizontal="center" vertical="center"/>
    </xf>
    <xf numFmtId="164" fontId="14" fillId="55" borderId="62" xfId="9" applyNumberFormat="1" applyFont="1" applyFill="1" applyBorder="1" applyAlignment="1" applyProtection="1">
      <alignment horizontal="center" vertical="center"/>
    </xf>
    <xf numFmtId="164" fontId="14" fillId="55" borderId="42" xfId="9" applyNumberFormat="1" applyFont="1" applyFill="1" applyBorder="1" applyAlignment="1" applyProtection="1">
      <alignment horizontal="center" vertical="center"/>
    </xf>
    <xf numFmtId="164" fontId="14" fillId="55" borderId="44" xfId="9" applyNumberFormat="1" applyFont="1" applyFill="1" applyBorder="1" applyAlignment="1" applyProtection="1">
      <alignment horizontal="center" vertical="center"/>
    </xf>
    <xf numFmtId="3" fontId="14" fillId="55" borderId="62" xfId="6" applyNumberFormat="1" applyFont="1" applyFill="1" applyBorder="1" applyAlignment="1">
      <alignment horizontal="center" vertical="center"/>
    </xf>
    <xf numFmtId="3" fontId="14" fillId="55" borderId="42" xfId="6" applyNumberFormat="1" applyFont="1" applyFill="1" applyBorder="1" applyAlignment="1">
      <alignment horizontal="center" vertical="center"/>
    </xf>
    <xf numFmtId="3" fontId="14" fillId="55" borderId="44" xfId="6" applyNumberFormat="1" applyFont="1" applyFill="1" applyBorder="1" applyAlignment="1">
      <alignment horizontal="center" vertical="center"/>
    </xf>
    <xf numFmtId="49" fontId="14" fillId="20" borderId="25" xfId="6" applyNumberFormat="1" applyFont="1" applyFill="1" applyBorder="1" applyAlignment="1">
      <alignment horizontal="center" vertical="center"/>
    </xf>
    <xf numFmtId="49" fontId="14" fillId="20" borderId="11" xfId="6" applyNumberFormat="1" applyFont="1" applyFill="1" applyBorder="1" applyAlignment="1">
      <alignment horizontal="center" vertical="center"/>
    </xf>
    <xf numFmtId="0" fontId="14" fillId="0" borderId="33" xfId="6" applyFont="1" applyBorder="1" applyAlignment="1">
      <alignment horizontal="center" vertical="center"/>
    </xf>
    <xf numFmtId="0" fontId="14" fillId="0" borderId="29" xfId="6" quotePrefix="1" applyFont="1" applyBorder="1" applyAlignment="1">
      <alignment horizontal="center" vertical="center"/>
    </xf>
    <xf numFmtId="0" fontId="14" fillId="0" borderId="9" xfId="6" quotePrefix="1" applyFont="1" applyBorder="1" applyAlignment="1">
      <alignment horizontal="center" vertical="center"/>
    </xf>
    <xf numFmtId="0" fontId="8" fillId="0" borderId="0" xfId="68" applyFont="1" applyAlignment="1">
      <alignment horizontal="center" vertical="center"/>
    </xf>
    <xf numFmtId="0" fontId="8" fillId="0" borderId="0" xfId="68" applyFont="1" applyAlignment="1">
      <alignment vertical="center"/>
    </xf>
    <xf numFmtId="0" fontId="8" fillId="0" borderId="0" xfId="68" applyFont="1" applyAlignment="1">
      <alignment horizontal="left" vertical="center" wrapText="1"/>
    </xf>
    <xf numFmtId="0" fontId="7" fillId="0" borderId="0" xfId="68" applyFont="1" applyAlignment="1">
      <alignment vertical="center"/>
    </xf>
    <xf numFmtId="0" fontId="7" fillId="0" borderId="0" xfId="68" applyFont="1" applyAlignment="1">
      <alignment horizontal="center"/>
    </xf>
    <xf numFmtId="0" fontId="7" fillId="0" borderId="0" xfId="68" applyFont="1"/>
    <xf numFmtId="0" fontId="7" fillId="0" borderId="0" xfId="68" applyFont="1" applyAlignment="1">
      <alignment horizontal="left"/>
    </xf>
    <xf numFmtId="164" fontId="10" fillId="0" borderId="42" xfId="14" applyNumberFormat="1" applyFont="1" applyBorder="1" applyAlignment="1">
      <alignment horizontal="left" vertical="center" wrapText="1"/>
    </xf>
    <xf numFmtId="0" fontId="21" fillId="0" borderId="60" xfId="14" applyFont="1" applyBorder="1" applyAlignment="1">
      <alignment horizontal="right" vertical="center" wrapText="1"/>
    </xf>
    <xf numFmtId="0" fontId="31" fillId="0" borderId="9" xfId="14" applyFont="1" applyBorder="1" applyAlignment="1">
      <alignment vertical="center" wrapText="1"/>
    </xf>
    <xf numFmtId="165" fontId="11" fillId="56" borderId="0" xfId="0" applyNumberFormat="1" applyFont="1" applyFill="1" applyAlignment="1">
      <alignment horizontal="right" vertical="center"/>
    </xf>
    <xf numFmtId="0" fontId="98" fillId="9" borderId="0" xfId="0" applyFont="1" applyFill="1" applyAlignment="1">
      <alignment vertical="center"/>
    </xf>
    <xf numFmtId="0" fontId="42" fillId="9" borderId="0" xfId="14" applyFill="1" applyAlignment="1">
      <alignment horizontal="right" vertical="center" wrapText="1"/>
    </xf>
    <xf numFmtId="0" fontId="35" fillId="9" borderId="0" xfId="14" applyFont="1" applyFill="1" applyAlignment="1">
      <alignment horizontal="center" vertical="center" wrapText="1"/>
    </xf>
    <xf numFmtId="0" fontId="42" fillId="0" borderId="0" xfId="14" applyAlignment="1">
      <alignment horizontal="right" vertical="center" wrapText="1"/>
    </xf>
    <xf numFmtId="0" fontId="7" fillId="0" borderId="20" xfId="0" applyFont="1" applyBorder="1" applyAlignment="1">
      <alignment horizontal="right" vertical="center"/>
    </xf>
    <xf numFmtId="164" fontId="10" fillId="0" borderId="42" xfId="14" applyNumberFormat="1" applyFont="1" applyBorder="1" applyAlignment="1">
      <alignment vertical="center" wrapText="1"/>
    </xf>
    <xf numFmtId="0" fontId="31" fillId="0" borderId="17" xfId="0" applyFont="1" applyBorder="1" applyAlignment="1">
      <alignment vertical="center"/>
    </xf>
    <xf numFmtId="0" fontId="10" fillId="0" borderId="62" xfId="14" applyFont="1" applyBorder="1" applyAlignment="1">
      <alignment vertical="center"/>
    </xf>
    <xf numFmtId="0" fontId="10" fillId="0" borderId="42" xfId="14" applyFont="1" applyBorder="1" applyAlignment="1">
      <alignment vertical="center"/>
    </xf>
    <xf numFmtId="0" fontId="11" fillId="0" borderId="0" xfId="14" applyFont="1" applyAlignment="1">
      <alignment horizontal="right" vertical="center" wrapText="1"/>
    </xf>
    <xf numFmtId="1" fontId="42" fillId="0" borderId="0" xfId="14" applyNumberFormat="1" applyAlignment="1">
      <alignment horizontal="right" vertical="center"/>
    </xf>
    <xf numFmtId="0" fontId="11" fillId="56" borderId="0" xfId="14" applyFont="1" applyFill="1" applyAlignment="1">
      <alignment horizontal="right" vertical="center"/>
    </xf>
    <xf numFmtId="0" fontId="7" fillId="9" borderId="3" xfId="14" applyFont="1" applyFill="1" applyBorder="1" applyAlignment="1">
      <alignment horizontal="center" vertical="center" wrapText="1"/>
    </xf>
    <xf numFmtId="0" fontId="11" fillId="9" borderId="3" xfId="14" applyFont="1" applyFill="1" applyBorder="1"/>
    <xf numFmtId="0" fontId="31" fillId="0" borderId="3" xfId="14" applyFont="1" applyBorder="1" applyAlignment="1">
      <alignment vertical="center"/>
    </xf>
    <xf numFmtId="0" fontId="10" fillId="0" borderId="0" xfId="0" applyFont="1" applyAlignment="1" applyProtection="1">
      <alignment vertical="center"/>
      <protection hidden="1"/>
    </xf>
    <xf numFmtId="0" fontId="7" fillId="0" borderId="0" xfId="0" applyFont="1" applyAlignment="1" applyProtection="1">
      <alignment vertical="center"/>
      <protection hidden="1"/>
    </xf>
    <xf numFmtId="0" fontId="7" fillId="0" borderId="0" xfId="0" applyFont="1" applyAlignment="1" applyProtection="1">
      <alignment horizontal="right" vertical="center"/>
      <protection hidden="1"/>
    </xf>
    <xf numFmtId="0" fontId="19" fillId="0" borderId="0" xfId="0" applyFont="1" applyAlignment="1">
      <alignment horizontal="right" vertical="center" wrapText="1"/>
    </xf>
    <xf numFmtId="0" fontId="33" fillId="0" borderId="0" xfId="0" applyFont="1" applyAlignment="1">
      <alignment horizontal="right" vertical="center" wrapText="1"/>
    </xf>
    <xf numFmtId="0" fontId="19" fillId="0" borderId="0" xfId="0" applyFont="1" applyAlignment="1">
      <alignment horizontal="right" vertical="center"/>
    </xf>
    <xf numFmtId="0" fontId="120" fillId="0" borderId="0" xfId="0" applyFont="1" applyAlignment="1">
      <alignment horizontal="center" vertical="center"/>
    </xf>
    <xf numFmtId="0" fontId="112" fillId="0" borderId="0" xfId="0" applyFont="1" applyAlignment="1">
      <alignment horizontal="center" vertical="center" wrapText="1"/>
    </xf>
    <xf numFmtId="164" fontId="59" fillId="0" borderId="31" xfId="6" applyNumberFormat="1" applyFont="1" applyBorder="1" applyAlignment="1">
      <alignment horizontal="center" vertical="center"/>
    </xf>
    <xf numFmtId="164" fontId="59" fillId="0" borderId="85" xfId="6" applyNumberFormat="1" applyFont="1" applyBorder="1" applyAlignment="1">
      <alignment horizontal="center" vertical="center"/>
    </xf>
    <xf numFmtId="0" fontId="7" fillId="0" borderId="0" xfId="0" applyFont="1" applyAlignment="1" applyProtection="1">
      <alignment horizontal="left" vertical="center"/>
      <protection hidden="1"/>
    </xf>
    <xf numFmtId="0" fontId="34" fillId="0" borderId="0" xfId="0" applyFont="1" applyAlignment="1" applyProtection="1">
      <alignment vertical="center"/>
      <protection hidden="1"/>
    </xf>
    <xf numFmtId="0" fontId="134" fillId="0" borderId="0" xfId="0" applyFont="1" applyProtection="1">
      <protection hidden="1"/>
    </xf>
    <xf numFmtId="0" fontId="134" fillId="0" borderId="0" xfId="0" applyFont="1" applyAlignment="1" applyProtection="1">
      <alignment horizontal="center"/>
      <protection hidden="1"/>
    </xf>
    <xf numFmtId="0" fontId="135" fillId="0" borderId="0" xfId="0" applyFont="1" applyAlignment="1">
      <alignment horizontal="center" vertical="center"/>
    </xf>
    <xf numFmtId="0" fontId="136" fillId="0" borderId="0" xfId="0" applyFont="1" applyAlignment="1">
      <alignment horizontal="left" vertical="center"/>
    </xf>
    <xf numFmtId="0" fontId="11" fillId="0" borderId="0" xfId="0" applyFont="1" applyAlignment="1">
      <alignment horizontal="left"/>
    </xf>
    <xf numFmtId="0" fontId="7" fillId="0" borderId="0" xfId="0" applyFont="1" applyAlignment="1" applyProtection="1">
      <alignment horizontal="left"/>
      <protection hidden="1"/>
    </xf>
    <xf numFmtId="0" fontId="138" fillId="0" borderId="0" xfId="0" applyFont="1" applyAlignment="1">
      <alignment horizontal="right" vertical="center"/>
    </xf>
    <xf numFmtId="164" fontId="140" fillId="7" borderId="47" xfId="9" applyNumberFormat="1" applyFont="1" applyFill="1" applyBorder="1" applyAlignment="1" applyProtection="1">
      <alignment horizontal="center" vertical="center"/>
    </xf>
    <xf numFmtId="0" fontId="0" fillId="15" borderId="0" xfId="0" applyFill="1" applyAlignment="1">
      <alignment vertical="center"/>
    </xf>
    <xf numFmtId="0" fontId="95" fillId="0" borderId="0" xfId="0" applyFont="1" applyAlignment="1">
      <alignment horizontal="right" vertical="center" wrapText="1"/>
    </xf>
    <xf numFmtId="164" fontId="59" fillId="21" borderId="85" xfId="11" applyNumberFormat="1" applyFont="1" applyFill="1" applyBorder="1" applyAlignment="1" applyProtection="1">
      <alignment horizontal="center" vertical="center" wrapText="1"/>
    </xf>
    <xf numFmtId="164" fontId="59" fillId="21" borderId="53" xfId="11" applyNumberFormat="1" applyFont="1" applyFill="1" applyBorder="1" applyAlignment="1" applyProtection="1">
      <alignment horizontal="center" vertical="center" wrapText="1"/>
    </xf>
    <xf numFmtId="164" fontId="59" fillId="21" borderId="47" xfId="11" applyNumberFormat="1" applyFont="1" applyFill="1" applyBorder="1" applyAlignment="1" applyProtection="1">
      <alignment horizontal="center" vertical="center" wrapText="1"/>
    </xf>
    <xf numFmtId="164" fontId="59" fillId="21" borderId="14" xfId="11" applyNumberFormat="1" applyFont="1" applyFill="1" applyBorder="1" applyAlignment="1" applyProtection="1">
      <alignment horizontal="center" vertical="center" wrapText="1"/>
    </xf>
    <xf numFmtId="164" fontId="59" fillId="21" borderId="15" xfId="11" applyNumberFormat="1" applyFont="1" applyFill="1" applyBorder="1" applyAlignment="1" applyProtection="1">
      <alignment horizontal="center" vertical="center" wrapText="1"/>
    </xf>
    <xf numFmtId="167" fontId="59" fillId="51" borderId="86" xfId="6" applyNumberFormat="1" applyFont="1" applyFill="1" applyBorder="1" applyAlignment="1">
      <alignment horizontal="center" vertical="center"/>
    </xf>
    <xf numFmtId="167" fontId="59" fillId="51" borderId="59" xfId="6" applyNumberFormat="1" applyFont="1" applyFill="1" applyBorder="1" applyAlignment="1">
      <alignment horizontal="center" vertical="center"/>
    </xf>
    <xf numFmtId="167" fontId="59" fillId="51" borderId="60" xfId="6" applyNumberFormat="1" applyFont="1" applyFill="1" applyBorder="1" applyAlignment="1">
      <alignment horizontal="center" vertical="center"/>
    </xf>
    <xf numFmtId="167" fontId="59" fillId="51" borderId="25" xfId="6" applyNumberFormat="1" applyFont="1" applyFill="1" applyBorder="1" applyAlignment="1">
      <alignment horizontal="center" vertical="center"/>
    </xf>
    <xf numFmtId="167" fontId="59" fillId="51" borderId="9" xfId="6" applyNumberFormat="1" applyFont="1" applyFill="1" applyBorder="1" applyAlignment="1">
      <alignment horizontal="center" vertical="center"/>
    </xf>
    <xf numFmtId="167" fontId="59" fillId="51" borderId="11" xfId="6" applyNumberFormat="1" applyFont="1" applyFill="1" applyBorder="1" applyAlignment="1">
      <alignment horizontal="center" vertical="center"/>
    </xf>
    <xf numFmtId="167" fontId="59" fillId="51" borderId="85" xfId="6" applyNumberFormat="1" applyFont="1" applyFill="1" applyBorder="1" applyAlignment="1">
      <alignment horizontal="center" vertical="center"/>
    </xf>
    <xf numFmtId="167" fontId="59" fillId="51" borderId="14" xfId="6" applyNumberFormat="1" applyFont="1" applyFill="1" applyBorder="1" applyAlignment="1">
      <alignment horizontal="center" vertical="center"/>
    </xf>
    <xf numFmtId="167" fontId="59" fillId="51" borderId="15" xfId="6" applyNumberFormat="1" applyFont="1" applyFill="1" applyBorder="1" applyAlignment="1">
      <alignment horizontal="center" vertical="center"/>
    </xf>
    <xf numFmtId="164" fontId="59" fillId="51" borderId="86" xfId="6" applyNumberFormat="1" applyFont="1" applyFill="1" applyBorder="1" applyAlignment="1">
      <alignment horizontal="center" vertical="center"/>
    </xf>
    <xf numFmtId="164" fontId="59" fillId="51" borderId="59" xfId="6" applyNumberFormat="1" applyFont="1" applyFill="1" applyBorder="1" applyAlignment="1">
      <alignment horizontal="center" vertical="center"/>
    </xf>
    <xf numFmtId="164" fontId="59" fillId="51" borderId="60" xfId="6" applyNumberFormat="1" applyFont="1" applyFill="1" applyBorder="1" applyAlignment="1">
      <alignment horizontal="center" vertical="center"/>
    </xf>
    <xf numFmtId="164" fontId="59" fillId="51" borderId="25" xfId="6" applyNumberFormat="1" applyFont="1" applyFill="1" applyBorder="1" applyAlignment="1">
      <alignment horizontal="center" vertical="center"/>
    </xf>
    <xf numFmtId="164" fontId="59" fillId="51" borderId="9" xfId="6" applyNumberFormat="1" applyFont="1" applyFill="1" applyBorder="1" applyAlignment="1">
      <alignment horizontal="center" vertical="center"/>
    </xf>
    <xf numFmtId="164" fontId="59" fillId="51" borderId="11" xfId="6" applyNumberFormat="1" applyFont="1" applyFill="1" applyBorder="1" applyAlignment="1">
      <alignment horizontal="center" vertical="center"/>
    </xf>
    <xf numFmtId="164" fontId="59" fillId="51" borderId="85" xfId="6" applyNumberFormat="1" applyFont="1" applyFill="1" applyBorder="1" applyAlignment="1">
      <alignment horizontal="center" vertical="center"/>
    </xf>
    <xf numFmtId="164" fontId="59" fillId="51" borderId="14" xfId="6" applyNumberFormat="1" applyFont="1" applyFill="1" applyBorder="1" applyAlignment="1">
      <alignment horizontal="center" vertical="center"/>
    </xf>
    <xf numFmtId="164" fontId="59" fillId="51" borderId="15" xfId="6" applyNumberFormat="1" applyFont="1" applyFill="1" applyBorder="1" applyAlignment="1">
      <alignment horizontal="center" vertical="center"/>
    </xf>
    <xf numFmtId="167" fontId="59" fillId="0" borderId="82" xfId="6" applyNumberFormat="1" applyFont="1" applyBorder="1" applyAlignment="1">
      <alignment horizontal="center" vertical="center"/>
    </xf>
    <xf numFmtId="167" fontId="59" fillId="0" borderId="83" xfId="6" applyNumberFormat="1" applyFont="1" applyBorder="1" applyAlignment="1">
      <alignment horizontal="center" vertical="center"/>
    </xf>
    <xf numFmtId="167" fontId="59" fillId="0" borderId="84" xfId="6" applyNumberFormat="1" applyFont="1" applyBorder="1" applyAlignment="1">
      <alignment horizontal="center" vertical="center"/>
    </xf>
    <xf numFmtId="167" fontId="59" fillId="0" borderId="85" xfId="6" applyNumberFormat="1" applyFont="1" applyBorder="1" applyAlignment="1">
      <alignment horizontal="center" vertical="center"/>
    </xf>
    <xf numFmtId="167" fontId="59" fillId="0" borderId="14" xfId="6" applyNumberFormat="1" applyFont="1" applyBorder="1" applyAlignment="1">
      <alignment horizontal="center" vertical="center"/>
    </xf>
    <xf numFmtId="167" fontId="59" fillId="0" borderId="15" xfId="6" applyNumberFormat="1" applyFont="1" applyBorder="1" applyAlignment="1">
      <alignment horizontal="center" vertical="center"/>
    </xf>
    <xf numFmtId="167" fontId="59" fillId="0" borderId="31" xfId="6" applyNumberFormat="1" applyFont="1" applyBorder="1" applyAlignment="1">
      <alignment horizontal="center" vertical="center"/>
    </xf>
    <xf numFmtId="167" fontId="59" fillId="0" borderId="30" xfId="6" applyNumberFormat="1" applyFont="1" applyBorder="1" applyAlignment="1">
      <alignment horizontal="center" vertical="center"/>
    </xf>
    <xf numFmtId="167" fontId="59" fillId="0" borderId="28" xfId="6" applyNumberFormat="1" applyFont="1" applyBorder="1" applyAlignment="1">
      <alignment horizontal="center" vertical="center"/>
    </xf>
    <xf numFmtId="164" fontId="59" fillId="0" borderId="86" xfId="6" applyNumberFormat="1" applyFont="1" applyBorder="1" applyAlignment="1">
      <alignment horizontal="center" vertical="center"/>
    </xf>
    <xf numFmtId="164" fontId="59" fillId="0" borderId="59" xfId="6" applyNumberFormat="1" applyFont="1" applyBorder="1" applyAlignment="1">
      <alignment horizontal="center" vertical="center"/>
    </xf>
    <xf numFmtId="164" fontId="59" fillId="0" borderId="60" xfId="6" applyNumberFormat="1" applyFont="1" applyBorder="1" applyAlignment="1">
      <alignment horizontal="center" vertical="center"/>
    </xf>
    <xf numFmtId="164" fontId="59" fillId="0" borderId="15" xfId="6" applyNumberFormat="1" applyFont="1" applyBorder="1" applyAlignment="1">
      <alignment horizontal="center" vertical="center"/>
    </xf>
    <xf numFmtId="164" fontId="59" fillId="0" borderId="28" xfId="6" applyNumberFormat="1" applyFont="1" applyBorder="1" applyAlignment="1">
      <alignment horizontal="center" vertical="center"/>
    </xf>
    <xf numFmtId="164" fontId="110" fillId="0" borderId="0" xfId="0" applyNumberFormat="1" applyFont="1" applyAlignment="1">
      <alignment vertical="center"/>
    </xf>
    <xf numFmtId="0" fontId="109" fillId="0" borderId="0" xfId="0" applyFont="1" applyAlignment="1">
      <alignment vertical="center"/>
    </xf>
    <xf numFmtId="0" fontId="95" fillId="0" borderId="0" xfId="0" applyFont="1" applyAlignment="1" applyProtection="1">
      <alignment horizontal="left" vertical="center"/>
      <protection hidden="1"/>
    </xf>
    <xf numFmtId="0" fontId="95" fillId="0" borderId="0" xfId="0" applyFont="1" applyAlignment="1" applyProtection="1">
      <alignment horizontal="left"/>
      <protection hidden="1"/>
    </xf>
    <xf numFmtId="0" fontId="95" fillId="0" borderId="0" xfId="0" applyFont="1" applyProtection="1">
      <protection hidden="1"/>
    </xf>
    <xf numFmtId="0" fontId="95" fillId="0" borderId="0" xfId="0" applyFont="1" applyAlignment="1" applyProtection="1">
      <alignment horizontal="center"/>
      <protection hidden="1"/>
    </xf>
    <xf numFmtId="0" fontId="42" fillId="0" borderId="26" xfId="14" applyBorder="1" applyAlignment="1">
      <alignment vertical="center"/>
    </xf>
    <xf numFmtId="0" fontId="31" fillId="0" borderId="0" xfId="14" applyFont="1" applyAlignment="1">
      <alignment vertical="center"/>
    </xf>
    <xf numFmtId="0" fontId="8" fillId="0" borderId="60" xfId="0" applyFont="1" applyBorder="1" applyAlignment="1">
      <alignment horizontal="right" vertical="center" wrapText="1"/>
    </xf>
    <xf numFmtId="164" fontId="7" fillId="0" borderId="26" xfId="9" applyNumberFormat="1" applyFont="1" applyFill="1" applyBorder="1" applyAlignment="1">
      <alignment horizontal="right" vertical="center"/>
    </xf>
    <xf numFmtId="0" fontId="31" fillId="0" borderId="24" xfId="14" applyFont="1" applyBorder="1" applyAlignment="1">
      <alignment vertical="center"/>
    </xf>
    <xf numFmtId="0" fontId="8" fillId="0" borderId="0" xfId="3" applyFont="1" applyAlignment="1">
      <alignment horizontal="center" vertical="center" wrapText="1"/>
    </xf>
    <xf numFmtId="0" fontId="8" fillId="0" borderId="0" xfId="3" applyFont="1" applyAlignment="1">
      <alignment vertical="center" wrapText="1"/>
    </xf>
    <xf numFmtId="0" fontId="7" fillId="0" borderId="0" xfId="3" applyAlignment="1">
      <alignment vertical="center" wrapText="1"/>
    </xf>
    <xf numFmtId="0" fontId="7" fillId="0" borderId="0" xfId="3" applyAlignment="1">
      <alignment horizontal="center"/>
    </xf>
    <xf numFmtId="0" fontId="13" fillId="0" borderId="0" xfId="3" applyFont="1"/>
    <xf numFmtId="0" fontId="7" fillId="0" borderId="0" xfId="5" applyAlignment="1" applyProtection="1">
      <alignment vertical="center"/>
      <protection locked="0"/>
    </xf>
    <xf numFmtId="0" fontId="142" fillId="0" borderId="0" xfId="0" applyFont="1" applyAlignment="1">
      <alignment horizontal="center" vertical="center"/>
    </xf>
    <xf numFmtId="164" fontId="110" fillId="0" borderId="0" xfId="0" applyNumberFormat="1" applyFont="1" applyAlignment="1">
      <alignment horizontal="center" vertical="center"/>
    </xf>
    <xf numFmtId="0" fontId="143" fillId="0" borderId="0" xfId="0" applyFont="1" applyAlignment="1">
      <alignment vertical="center"/>
    </xf>
    <xf numFmtId="0" fontId="130" fillId="0" borderId="0" xfId="0" applyFont="1" applyAlignment="1">
      <alignment vertical="center"/>
    </xf>
    <xf numFmtId="3" fontId="8" fillId="0" borderId="0" xfId="0" applyNumberFormat="1" applyFont="1" applyAlignment="1">
      <alignment horizontal="right" vertical="center"/>
    </xf>
    <xf numFmtId="0" fontId="144" fillId="0" borderId="0" xfId="0" applyFont="1" applyAlignment="1">
      <alignment vertical="center"/>
    </xf>
    <xf numFmtId="0" fontId="145" fillId="0" borderId="0" xfId="0" applyFont="1" applyAlignment="1">
      <alignment vertical="center"/>
    </xf>
    <xf numFmtId="0" fontId="145" fillId="0" borderId="0" xfId="0" applyFont="1" applyAlignment="1">
      <alignment vertical="center" wrapText="1"/>
    </xf>
    <xf numFmtId="164" fontId="145" fillId="0" borderId="0" xfId="0" applyNumberFormat="1" applyFont="1" applyAlignment="1" applyProtection="1">
      <alignment vertical="center"/>
      <protection locked="0"/>
    </xf>
    <xf numFmtId="0" fontId="145" fillId="0" borderId="0" xfId="0" applyFont="1" applyAlignment="1">
      <alignment horizontal="right" vertical="center"/>
    </xf>
    <xf numFmtId="164" fontId="145" fillId="0" borderId="0" xfId="0" applyNumberFormat="1" applyFont="1" applyAlignment="1">
      <alignment vertical="center"/>
    </xf>
    <xf numFmtId="0" fontId="145" fillId="0" borderId="0" xfId="0" applyFont="1" applyAlignment="1">
      <alignment horizontal="right" vertical="center" wrapText="1"/>
    </xf>
    <xf numFmtId="0" fontId="146" fillId="0" borderId="0" xfId="0" applyFont="1" applyAlignment="1">
      <alignment horizontal="left" vertical="center"/>
    </xf>
    <xf numFmtId="164" fontId="111" fillId="0" borderId="0" xfId="9" applyNumberFormat="1" applyFont="1" applyFill="1" applyBorder="1" applyAlignment="1">
      <alignment horizontal="center" vertical="center" wrapText="1"/>
    </xf>
    <xf numFmtId="3" fontId="111" fillId="0" borderId="0" xfId="0" applyNumberFormat="1" applyFont="1" applyAlignment="1" applyProtection="1">
      <alignment horizontal="right" vertical="center"/>
      <protection locked="0"/>
    </xf>
    <xf numFmtId="0" fontId="111" fillId="0" borderId="0" xfId="0" applyFont="1" applyAlignment="1">
      <alignment horizontal="right" vertical="center"/>
    </xf>
    <xf numFmtId="3" fontId="95" fillId="0" borderId="0" xfId="0" applyNumberFormat="1" applyFont="1" applyAlignment="1">
      <alignment horizontal="right" vertical="center"/>
    </xf>
    <xf numFmtId="3" fontId="147" fillId="0" borderId="0" xfId="0" applyNumberFormat="1" applyFont="1" applyAlignment="1">
      <alignment horizontal="right" vertical="center"/>
    </xf>
    <xf numFmtId="164" fontId="59" fillId="0" borderId="85" xfId="11" applyNumberFormat="1" applyFont="1" applyFill="1" applyBorder="1" applyAlignment="1" applyProtection="1">
      <alignment horizontal="center" vertical="center" wrapText="1"/>
    </xf>
    <xf numFmtId="164" fontId="59" fillId="0" borderId="53" xfId="11" applyNumberFormat="1" applyFont="1" applyFill="1" applyBorder="1" applyAlignment="1" applyProtection="1">
      <alignment horizontal="center" vertical="center" wrapText="1"/>
    </xf>
    <xf numFmtId="164" fontId="59" fillId="0" borderId="47" xfId="11" applyNumberFormat="1" applyFont="1" applyFill="1" applyBorder="1" applyAlignment="1" applyProtection="1">
      <alignment horizontal="center" vertical="center" wrapText="1"/>
    </xf>
    <xf numFmtId="164" fontId="59" fillId="0" borderId="14" xfId="11" applyNumberFormat="1" applyFont="1" applyFill="1" applyBorder="1" applyAlignment="1" applyProtection="1">
      <alignment horizontal="center" vertical="center" wrapText="1"/>
    </xf>
    <xf numFmtId="164" fontId="59" fillId="0" borderId="15" xfId="11" applyNumberFormat="1" applyFont="1" applyFill="1" applyBorder="1" applyAlignment="1" applyProtection="1">
      <alignment horizontal="center" vertical="center" wrapText="1"/>
    </xf>
    <xf numFmtId="0" fontId="31" fillId="0" borderId="25" xfId="14" applyFont="1" applyBorder="1" applyAlignment="1">
      <alignment horizontal="left" vertical="center"/>
    </xf>
    <xf numFmtId="0" fontId="22" fillId="0" borderId="0" xfId="14" applyFont="1" applyAlignment="1">
      <alignment horizontal="left" vertical="center"/>
    </xf>
    <xf numFmtId="1" fontId="0" fillId="12" borderId="3" xfId="0" applyNumberFormat="1" applyFill="1" applyBorder="1" applyAlignment="1">
      <alignment horizontal="right" vertical="center"/>
    </xf>
    <xf numFmtId="1" fontId="0" fillId="12" borderId="0" xfId="0" applyNumberFormat="1" applyFill="1" applyAlignment="1">
      <alignment horizontal="right" vertical="center"/>
    </xf>
    <xf numFmtId="1" fontId="0" fillId="12" borderId="24" xfId="0" applyNumberFormat="1" applyFill="1" applyBorder="1" applyAlignment="1">
      <alignment horizontal="right" vertical="center"/>
    </xf>
    <xf numFmtId="0" fontId="42" fillId="0" borderId="11" xfId="14" applyBorder="1" applyAlignment="1">
      <alignment horizontal="right"/>
    </xf>
    <xf numFmtId="0" fontId="148" fillId="0" borderId="11" xfId="14" applyFont="1" applyBorder="1" applyAlignment="1">
      <alignment horizontal="left"/>
    </xf>
    <xf numFmtId="1" fontId="42" fillId="0" borderId="0" xfId="14" applyNumberFormat="1" applyAlignment="1">
      <alignment vertical="center"/>
    </xf>
    <xf numFmtId="1" fontId="11" fillId="0" borderId="0" xfId="14" applyNumberFormat="1" applyFont="1" applyAlignment="1">
      <alignment horizontal="right" vertical="center"/>
    </xf>
    <xf numFmtId="0" fontId="42" fillId="9" borderId="26" xfId="14" applyFill="1" applyBorder="1"/>
    <xf numFmtId="0" fontId="42" fillId="0" borderId="24" xfId="14" applyBorder="1"/>
    <xf numFmtId="0" fontId="42" fillId="9" borderId="24" xfId="14" applyFill="1" applyBorder="1"/>
    <xf numFmtId="0" fontId="11" fillId="0" borderId="24" xfId="14" applyFont="1" applyBorder="1"/>
    <xf numFmtId="0" fontId="7" fillId="0" borderId="25" xfId="14" applyFont="1" applyBorder="1" applyAlignment="1">
      <alignment horizontal="center" vertical="center" wrapText="1"/>
    </xf>
    <xf numFmtId="0" fontId="10" fillId="0" borderId="42" xfId="0" applyFont="1" applyBorder="1" applyAlignment="1">
      <alignment horizontal="left" vertical="center" wrapText="1"/>
    </xf>
    <xf numFmtId="0" fontId="31" fillId="0" borderId="3" xfId="14" applyFont="1" applyBorder="1"/>
    <xf numFmtId="165" fontId="42" fillId="0" borderId="0" xfId="14" applyNumberFormat="1"/>
    <xf numFmtId="0" fontId="0" fillId="0" borderId="11" xfId="0" applyBorder="1" applyAlignment="1">
      <alignment vertical="center"/>
    </xf>
    <xf numFmtId="0" fontId="10" fillId="0" borderId="25" xfId="14" applyFont="1" applyBorder="1" applyAlignment="1">
      <alignment vertical="center"/>
    </xf>
    <xf numFmtId="0" fontId="29" fillId="0" borderId="62" xfId="14" applyFont="1" applyBorder="1" applyAlignment="1">
      <alignment vertical="center"/>
    </xf>
    <xf numFmtId="3" fontId="42" fillId="8" borderId="24" xfId="14" applyNumberFormat="1" applyFill="1" applyBorder="1" applyAlignment="1">
      <alignment horizontal="right"/>
    </xf>
    <xf numFmtId="0" fontId="5" fillId="0" borderId="42" xfId="0" applyFont="1" applyBorder="1" applyAlignment="1">
      <alignment horizontal="center" vertical="center"/>
    </xf>
    <xf numFmtId="0" fontId="7" fillId="17" borderId="0" xfId="0" applyFont="1" applyFill="1" applyAlignment="1" applyProtection="1">
      <alignment vertical="center"/>
      <protection hidden="1"/>
    </xf>
    <xf numFmtId="164" fontId="95" fillId="0" borderId="0" xfId="9" applyNumberFormat="1" applyFont="1" applyFill="1" applyBorder="1" applyAlignment="1" applyProtection="1">
      <alignment horizontal="center" vertical="center"/>
    </xf>
    <xf numFmtId="164" fontId="30" fillId="0" borderId="0" xfId="9" quotePrefix="1" applyNumberFormat="1" applyFont="1" applyFill="1" applyBorder="1" applyAlignment="1" applyProtection="1">
      <alignment horizontal="center" vertical="center"/>
      <protection locked="0"/>
    </xf>
    <xf numFmtId="0" fontId="42" fillId="0" borderId="11" xfId="14" applyBorder="1" applyAlignment="1">
      <alignment vertical="center"/>
    </xf>
    <xf numFmtId="0" fontId="7" fillId="9" borderId="22" xfId="0" applyFont="1" applyFill="1" applyBorder="1"/>
    <xf numFmtId="0" fontId="42" fillId="0" borderId="0" xfId="14" applyAlignment="1">
      <alignment horizontal="center" vertical="center"/>
    </xf>
    <xf numFmtId="0" fontId="7" fillId="9" borderId="0" xfId="0" applyFont="1" applyFill="1"/>
    <xf numFmtId="0" fontId="8" fillId="9" borderId="26" xfId="0" applyFont="1" applyFill="1" applyBorder="1" applyAlignment="1">
      <alignment horizontal="center" vertical="center" wrapText="1"/>
    </xf>
    <xf numFmtId="0" fontId="35" fillId="0" borderId="0" xfId="0" applyFont="1" applyAlignment="1">
      <alignment horizontal="center" vertical="center" wrapText="1"/>
    </xf>
    <xf numFmtId="0" fontId="27" fillId="0" borderId="62" xfId="14" applyFont="1" applyBorder="1" applyAlignment="1">
      <alignment vertical="center" wrapText="1"/>
    </xf>
    <xf numFmtId="0" fontId="27" fillId="0" borderId="42" xfId="14" applyFont="1" applyBorder="1" applyAlignment="1">
      <alignment vertical="center" wrapText="1"/>
    </xf>
    <xf numFmtId="1" fontId="42" fillId="0" borderId="0" xfId="14" applyNumberFormat="1"/>
    <xf numFmtId="1" fontId="42" fillId="0" borderId="3" xfId="14" applyNumberFormat="1" applyBorder="1" applyAlignment="1">
      <alignment horizontal="right"/>
    </xf>
    <xf numFmtId="1" fontId="42" fillId="0" borderId="0" xfId="14" applyNumberFormat="1" applyAlignment="1">
      <alignment horizontal="right"/>
    </xf>
    <xf numFmtId="0" fontId="27" fillId="0" borderId="62" xfId="14" applyFont="1" applyBorder="1" applyAlignment="1">
      <alignment vertical="center"/>
    </xf>
    <xf numFmtId="0" fontId="27" fillId="0" borderId="42" xfId="14" applyFont="1" applyBorder="1" applyAlignment="1">
      <alignment vertical="center"/>
    </xf>
    <xf numFmtId="164" fontId="42" fillId="8" borderId="0" xfId="9" applyNumberFormat="1" applyFont="1" applyFill="1" applyAlignment="1">
      <alignment vertical="center"/>
    </xf>
    <xf numFmtId="4" fontId="11" fillId="0" borderId="0" xfId="14" applyNumberFormat="1" applyFont="1" applyAlignment="1">
      <alignment horizontal="right"/>
    </xf>
    <xf numFmtId="164" fontId="11" fillId="0" borderId="0" xfId="9" applyNumberFormat="1" applyFont="1"/>
    <xf numFmtId="0" fontId="8" fillId="60" borderId="1" xfId="14" applyFont="1" applyFill="1" applyBorder="1" applyAlignment="1">
      <alignment horizontal="right" vertical="center" wrapText="1"/>
    </xf>
    <xf numFmtId="0" fontId="8" fillId="61" borderId="4" xfId="14" applyFont="1" applyFill="1" applyBorder="1" applyAlignment="1">
      <alignment horizontal="right" vertical="center" wrapText="1"/>
    </xf>
    <xf numFmtId="0" fontId="8" fillId="61" borderId="1" xfId="14" applyFont="1" applyFill="1" applyBorder="1" applyAlignment="1">
      <alignment horizontal="right" vertical="center" wrapText="1"/>
    </xf>
    <xf numFmtId="0" fontId="8" fillId="60" borderId="6" xfId="14" applyFont="1" applyFill="1" applyBorder="1" applyAlignment="1">
      <alignment horizontal="right" vertical="center" wrapText="1"/>
    </xf>
    <xf numFmtId="164" fontId="95" fillId="0" borderId="0" xfId="9" applyNumberFormat="1" applyFont="1" applyFill="1" applyBorder="1" applyAlignment="1">
      <alignment horizontal="center" vertical="center"/>
    </xf>
    <xf numFmtId="164" fontId="7" fillId="63" borderId="73" xfId="9" applyNumberFormat="1" applyFont="1" applyFill="1" applyBorder="1" applyAlignment="1" applyProtection="1">
      <alignment horizontal="center" vertical="center"/>
    </xf>
    <xf numFmtId="164" fontId="8" fillId="63" borderId="73" xfId="9" applyNumberFormat="1" applyFont="1" applyFill="1" applyBorder="1" applyAlignment="1" applyProtection="1">
      <alignment horizontal="center" vertical="center"/>
    </xf>
    <xf numFmtId="164" fontId="24" fillId="0" borderId="0" xfId="9" applyNumberFormat="1" applyFont="1" applyFill="1" applyBorder="1" applyAlignment="1" applyProtection="1">
      <alignment horizontal="right" vertical="center"/>
    </xf>
    <xf numFmtId="164" fontId="7" fillId="65" borderId="47" xfId="9" applyNumberFormat="1" applyFont="1" applyFill="1" applyBorder="1" applyAlignment="1" applyProtection="1">
      <alignment horizontal="center" vertical="center"/>
    </xf>
    <xf numFmtId="0" fontId="150" fillId="0" borderId="0" xfId="0" applyFont="1" applyAlignment="1">
      <alignment horizontal="left" vertical="center"/>
    </xf>
    <xf numFmtId="0" fontId="151" fillId="0" borderId="0" xfId="0" applyFont="1" applyAlignment="1">
      <alignment horizontal="right" vertical="center"/>
    </xf>
    <xf numFmtId="164" fontId="151" fillId="0" borderId="90" xfId="9" applyNumberFormat="1" applyFont="1" applyFill="1" applyBorder="1" applyAlignment="1" applyProtection="1">
      <alignment horizontal="left" vertical="center" wrapText="1"/>
    </xf>
    <xf numFmtId="164" fontId="5" fillId="64" borderId="47" xfId="9" applyNumberFormat="1" applyFont="1" applyFill="1" applyBorder="1" applyAlignment="1">
      <alignment horizontal="center" vertical="center"/>
    </xf>
    <xf numFmtId="0" fontId="152" fillId="0" borderId="0" xfId="0" applyFont="1" applyAlignment="1">
      <alignment horizontal="right" vertical="center"/>
    </xf>
    <xf numFmtId="164" fontId="19" fillId="66" borderId="47" xfId="9" applyNumberFormat="1" applyFont="1" applyFill="1" applyBorder="1" applyAlignment="1">
      <alignment horizontal="center" vertical="center"/>
    </xf>
    <xf numFmtId="0" fontId="112" fillId="0" borderId="0" xfId="0" applyFont="1" applyAlignment="1">
      <alignment vertical="center"/>
    </xf>
    <xf numFmtId="164" fontId="5" fillId="66" borderId="47" xfId="9" applyNumberFormat="1" applyFont="1" applyFill="1" applyBorder="1" applyAlignment="1">
      <alignment horizontal="center" vertical="center"/>
    </xf>
    <xf numFmtId="164" fontId="7" fillId="7" borderId="120" xfId="9" applyNumberFormat="1" applyFont="1" applyFill="1" applyBorder="1" applyAlignment="1" applyProtection="1">
      <alignment horizontal="center" vertical="center"/>
    </xf>
    <xf numFmtId="164" fontId="7" fillId="63" borderId="47" xfId="9" applyNumberFormat="1" applyFont="1" applyFill="1" applyBorder="1" applyAlignment="1" applyProtection="1">
      <alignment horizontal="center" vertical="center"/>
    </xf>
    <xf numFmtId="0" fontId="10" fillId="0" borderId="62" xfId="0" applyFont="1" applyBorder="1" applyAlignment="1">
      <alignment vertical="center" wrapText="1"/>
    </xf>
    <xf numFmtId="0" fontId="10" fillId="0" borderId="62" xfId="0" applyFont="1" applyBorder="1" applyAlignment="1">
      <alignment vertical="center"/>
    </xf>
    <xf numFmtId="0" fontId="8" fillId="0" borderId="3" xfId="0" applyFont="1" applyBorder="1" applyAlignment="1">
      <alignment horizontal="left" vertical="center" wrapText="1"/>
    </xf>
    <xf numFmtId="0" fontId="42" fillId="0" borderId="3" xfId="14" applyBorder="1" applyAlignment="1">
      <alignment horizontal="right"/>
    </xf>
    <xf numFmtId="0" fontId="153" fillId="0" borderId="0" xfId="0" applyFont="1" applyAlignment="1">
      <alignment horizontal="right" vertical="center"/>
    </xf>
    <xf numFmtId="0" fontId="154" fillId="0" borderId="0" xfId="0" applyFont="1" applyAlignment="1">
      <alignment vertical="center"/>
    </xf>
    <xf numFmtId="164" fontId="5" fillId="68" borderId="47" xfId="9" applyNumberFormat="1" applyFont="1" applyFill="1" applyBorder="1" applyAlignment="1">
      <alignment horizontal="center" vertical="center"/>
    </xf>
    <xf numFmtId="3" fontId="153" fillId="0" borderId="37" xfId="0" applyNumberFormat="1" applyFont="1" applyBorder="1" applyAlignment="1">
      <alignment horizontal="center" vertical="center" wrapText="1"/>
    </xf>
    <xf numFmtId="164" fontId="21" fillId="63" borderId="47" xfId="9" applyNumberFormat="1" applyFont="1" applyFill="1" applyBorder="1" applyAlignment="1" applyProtection="1">
      <alignment horizontal="center" vertical="center"/>
    </xf>
    <xf numFmtId="164" fontId="96" fillId="66" borderId="47" xfId="9" applyNumberFormat="1" applyFont="1" applyFill="1" applyBorder="1" applyAlignment="1">
      <alignment horizontal="center" vertical="center"/>
    </xf>
    <xf numFmtId="164" fontId="110" fillId="0" borderId="0" xfId="9" applyNumberFormat="1" applyFont="1" applyFill="1" applyBorder="1" applyAlignment="1">
      <alignment horizontal="center" vertical="center"/>
    </xf>
    <xf numFmtId="1" fontId="7" fillId="0" borderId="0" xfId="0" applyNumberFormat="1" applyFont="1" applyAlignment="1">
      <alignment horizontal="center" vertical="center"/>
    </xf>
    <xf numFmtId="1" fontId="8" fillId="0" borderId="0" xfId="0" applyNumberFormat="1" applyFont="1" applyAlignment="1">
      <alignment horizontal="center" vertical="center"/>
    </xf>
    <xf numFmtId="164" fontId="19" fillId="0" borderId="0" xfId="9" applyNumberFormat="1" applyFont="1" applyFill="1" applyBorder="1" applyAlignment="1">
      <alignment horizontal="center" vertical="center"/>
    </xf>
    <xf numFmtId="3" fontId="42" fillId="8" borderId="0" xfId="14" applyNumberFormat="1" applyFill="1" applyAlignment="1">
      <alignment horizontal="right" vertical="center"/>
    </xf>
    <xf numFmtId="164" fontId="96" fillId="0" borderId="76" xfId="9" applyNumberFormat="1" applyFont="1" applyFill="1" applyBorder="1" applyAlignment="1">
      <alignment horizontal="center" vertical="center"/>
    </xf>
    <xf numFmtId="164" fontId="21" fillId="7" borderId="120" xfId="9" applyNumberFormat="1" applyFont="1" applyFill="1" applyBorder="1" applyAlignment="1" applyProtection="1">
      <alignment horizontal="center" vertical="center"/>
    </xf>
    <xf numFmtId="0" fontId="41" fillId="9" borderId="0" xfId="14" applyFont="1" applyFill="1" applyAlignment="1">
      <alignment vertical="center"/>
    </xf>
    <xf numFmtId="0" fontId="34" fillId="9" borderId="0" xfId="14" applyFont="1" applyFill="1" applyAlignment="1">
      <alignment horizontal="center" vertical="center" wrapText="1"/>
    </xf>
    <xf numFmtId="0" fontId="8" fillId="0" borderId="121" xfId="8" applyFont="1" applyBorder="1" applyAlignment="1">
      <alignment vertical="center"/>
    </xf>
    <xf numFmtId="0" fontId="8" fillId="0" borderId="95" xfId="8" applyFont="1" applyBorder="1" applyAlignment="1">
      <alignment vertical="center"/>
    </xf>
    <xf numFmtId="0" fontId="7" fillId="0" borderId="124" xfId="8" applyBorder="1" applyAlignment="1">
      <alignment horizontal="center" vertical="center"/>
    </xf>
    <xf numFmtId="164" fontId="7" fillId="0" borderId="126" xfId="8" applyNumberFormat="1" applyBorder="1" applyAlignment="1">
      <alignment horizontal="center" vertical="center"/>
    </xf>
    <xf numFmtId="0" fontId="7" fillId="0" borderId="127" xfId="8" applyBorder="1" applyAlignment="1">
      <alignment vertical="center"/>
    </xf>
    <xf numFmtId="3" fontId="8" fillId="0" borderId="67" xfId="8" applyNumberFormat="1" applyFont="1" applyBorder="1" applyAlignment="1">
      <alignment horizontal="center" vertical="center"/>
    </xf>
    <xf numFmtId="164" fontId="8" fillId="0" borderId="130" xfId="8" applyNumberFormat="1" applyFont="1" applyBorder="1" applyAlignment="1">
      <alignment horizontal="center" vertical="center"/>
    </xf>
    <xf numFmtId="0" fontId="5" fillId="0" borderId="123" xfId="0" applyFont="1" applyBorder="1" applyAlignment="1">
      <alignment vertical="center"/>
    </xf>
    <xf numFmtId="0" fontId="7" fillId="0" borderId="127" xfId="8" quotePrefix="1" applyBorder="1" applyAlignment="1">
      <alignment vertical="center"/>
    </xf>
    <xf numFmtId="0" fontId="8" fillId="0" borderId="129" xfId="8" applyFont="1" applyBorder="1" applyAlignment="1">
      <alignment vertical="center"/>
    </xf>
    <xf numFmtId="0" fontId="5" fillId="0" borderId="131" xfId="0" applyFont="1" applyBorder="1" applyAlignment="1">
      <alignment vertical="center"/>
    </xf>
    <xf numFmtId="0" fontId="5" fillId="0" borderId="123" xfId="0" applyFont="1" applyBorder="1" applyAlignment="1">
      <alignment horizontal="center" vertical="center"/>
    </xf>
    <xf numFmtId="0" fontId="7" fillId="0" borderId="127" xfId="8" applyBorder="1" applyAlignment="1">
      <alignment horizontal="left" vertical="center"/>
    </xf>
    <xf numFmtId="0" fontId="7" fillId="0" borderId="132" xfId="8" applyBorder="1" applyAlignment="1">
      <alignment horizontal="left" vertical="center"/>
    </xf>
    <xf numFmtId="3" fontId="7" fillId="0" borderId="133" xfId="8" applyNumberFormat="1" applyBorder="1" applyAlignment="1">
      <alignment horizontal="center" vertical="center"/>
    </xf>
    <xf numFmtId="164" fontId="7" fillId="0" borderId="133" xfId="8" applyNumberFormat="1" applyBorder="1" applyAlignment="1">
      <alignment horizontal="center" vertical="center"/>
    </xf>
    <xf numFmtId="0" fontId="5" fillId="0" borderId="133" xfId="0" applyFont="1" applyBorder="1" applyAlignment="1">
      <alignment vertical="center"/>
    </xf>
    <xf numFmtId="0" fontId="7" fillId="0" borderId="133" xfId="8" applyBorder="1" applyAlignment="1">
      <alignment horizontal="left" vertical="center"/>
    </xf>
    <xf numFmtId="0" fontId="5" fillId="0" borderId="126" xfId="0" applyFont="1" applyBorder="1" applyAlignment="1">
      <alignment vertical="center"/>
    </xf>
    <xf numFmtId="0" fontId="19" fillId="0" borderId="67" xfId="0" applyFont="1" applyBorder="1" applyAlignment="1">
      <alignment vertical="center"/>
    </xf>
    <xf numFmtId="0" fontId="19" fillId="0" borderId="95" xfId="0" applyFont="1" applyBorder="1" applyAlignment="1">
      <alignment vertical="center"/>
    </xf>
    <xf numFmtId="0" fontId="19" fillId="0" borderId="122" xfId="0" applyFont="1" applyBorder="1" applyAlignment="1">
      <alignment vertical="center"/>
    </xf>
    <xf numFmtId="3" fontId="33" fillId="0" borderId="67" xfId="0" applyNumberFormat="1" applyFont="1" applyBorder="1" applyAlignment="1">
      <alignment horizontal="center" vertical="center"/>
    </xf>
    <xf numFmtId="0" fontId="8" fillId="0" borderId="131" xfId="8" applyFont="1" applyBorder="1" applyAlignment="1">
      <alignment vertical="center"/>
    </xf>
    <xf numFmtId="0" fontId="19" fillId="0" borderId="131" xfId="0" applyFont="1" applyBorder="1" applyAlignment="1">
      <alignment vertical="center"/>
    </xf>
    <xf numFmtId="3" fontId="28" fillId="0" borderId="0" xfId="8" applyNumberFormat="1" applyFont="1" applyAlignment="1">
      <alignment horizontal="center" vertical="center"/>
    </xf>
    <xf numFmtId="164" fontId="28" fillId="0" borderId="126" xfId="8" applyNumberFormat="1" applyFont="1" applyBorder="1" applyAlignment="1">
      <alignment horizontal="center" vertical="center"/>
    </xf>
    <xf numFmtId="0" fontId="156" fillId="0" borderId="0" xfId="0" applyFont="1" applyAlignment="1">
      <alignment horizontal="center" vertical="center"/>
    </xf>
    <xf numFmtId="164" fontId="7" fillId="7" borderId="48" xfId="9" applyNumberFormat="1" applyFont="1" applyFill="1" applyBorder="1" applyAlignment="1" applyProtection="1">
      <alignment horizontal="center" vertical="center"/>
    </xf>
    <xf numFmtId="164" fontId="59" fillId="21" borderId="117" xfId="11" applyNumberFormat="1" applyFont="1" applyFill="1" applyBorder="1" applyAlignment="1" applyProtection="1">
      <alignment horizontal="center" vertical="center" wrapText="1"/>
    </xf>
    <xf numFmtId="0" fontId="162" fillId="0" borderId="0" xfId="0" applyFont="1" applyAlignment="1">
      <alignment horizontal="center" vertical="center"/>
    </xf>
    <xf numFmtId="164" fontId="59" fillId="0" borderId="0" xfId="11" applyNumberFormat="1" applyFont="1" applyFill="1" applyBorder="1" applyAlignment="1" applyProtection="1">
      <alignment horizontal="center" vertical="center" wrapText="1"/>
    </xf>
    <xf numFmtId="164" fontId="59" fillId="21" borderId="61" xfId="11" applyNumberFormat="1" applyFont="1" applyFill="1" applyBorder="1" applyAlignment="1" applyProtection="1">
      <alignment horizontal="center" vertical="center" wrapText="1"/>
    </xf>
    <xf numFmtId="164" fontId="59" fillId="21" borderId="116" xfId="11" applyNumberFormat="1" applyFont="1" applyFill="1" applyBorder="1" applyAlignment="1" applyProtection="1">
      <alignment horizontal="center" vertical="center" wrapText="1"/>
    </xf>
    <xf numFmtId="0" fontId="76" fillId="0" borderId="0" xfId="6" applyFont="1" applyAlignment="1">
      <alignment vertical="center"/>
    </xf>
    <xf numFmtId="164" fontId="59" fillId="21" borderId="62" xfId="11" applyNumberFormat="1" applyFont="1" applyFill="1" applyBorder="1" applyAlignment="1" applyProtection="1">
      <alignment horizontal="center" vertical="center" wrapText="1"/>
    </xf>
    <xf numFmtId="164" fontId="59" fillId="21" borderId="56" xfId="11" applyNumberFormat="1" applyFont="1" applyFill="1" applyBorder="1" applyAlignment="1" applyProtection="1">
      <alignment horizontal="center" vertical="center" wrapText="1"/>
    </xf>
    <xf numFmtId="164" fontId="59" fillId="21" borderId="41" xfId="11" applyNumberFormat="1" applyFont="1" applyFill="1" applyBorder="1" applyAlignment="1" applyProtection="1">
      <alignment horizontal="center" vertical="center" wrapText="1"/>
    </xf>
    <xf numFmtId="164" fontId="59" fillId="21" borderId="17" xfId="11" applyNumberFormat="1" applyFont="1" applyFill="1" applyBorder="1" applyAlignment="1" applyProtection="1">
      <alignment horizontal="center" vertical="center" wrapText="1"/>
    </xf>
    <xf numFmtId="164" fontId="59" fillId="21" borderId="42" xfId="11" applyNumberFormat="1" applyFont="1" applyFill="1" applyBorder="1" applyAlignment="1" applyProtection="1">
      <alignment horizontal="center" vertical="center" wrapText="1"/>
    </xf>
    <xf numFmtId="164" fontId="59" fillId="21" borderId="18" xfId="11" applyNumberFormat="1" applyFont="1" applyFill="1" applyBorder="1" applyAlignment="1" applyProtection="1">
      <alignment horizontal="center" vertical="center" wrapText="1"/>
    </xf>
    <xf numFmtId="175" fontId="14" fillId="20" borderId="0" xfId="6" applyNumberFormat="1" applyFont="1" applyFill="1" applyAlignment="1">
      <alignment horizontal="left" vertical="justify" indent="2"/>
    </xf>
    <xf numFmtId="164" fontId="59" fillId="0" borderId="0" xfId="11" applyNumberFormat="1" applyFont="1" applyFill="1" applyAlignment="1" applyProtection="1">
      <alignment horizontal="center" vertical="center" wrapText="1"/>
    </xf>
    <xf numFmtId="164" fontId="59" fillId="21" borderId="19" xfId="11" applyNumberFormat="1" applyFont="1" applyFill="1" applyBorder="1" applyAlignment="1" applyProtection="1">
      <alignment horizontal="center" vertical="center" wrapText="1"/>
    </xf>
    <xf numFmtId="164" fontId="59" fillId="21" borderId="82" xfId="11" applyNumberFormat="1" applyFont="1" applyFill="1" applyBorder="1" applyAlignment="1" applyProtection="1">
      <alignment horizontal="center" vertical="center" wrapText="1"/>
    </xf>
    <xf numFmtId="164" fontId="59" fillId="21" borderId="50" xfId="11" applyNumberFormat="1" applyFont="1" applyFill="1" applyBorder="1" applyAlignment="1" applyProtection="1">
      <alignment horizontal="center" vertical="center" wrapText="1"/>
    </xf>
    <xf numFmtId="164" fontId="59" fillId="21" borderId="39" xfId="11" applyNumberFormat="1" applyFont="1" applyFill="1" applyBorder="1" applyAlignment="1" applyProtection="1">
      <alignment horizontal="center" vertical="center" wrapText="1"/>
    </xf>
    <xf numFmtId="164" fontId="59" fillId="21" borderId="83" xfId="11" applyNumberFormat="1" applyFont="1" applyFill="1" applyBorder="1" applyAlignment="1" applyProtection="1">
      <alignment horizontal="center" vertical="center" wrapText="1"/>
    </xf>
    <xf numFmtId="164" fontId="59" fillId="21" borderId="84" xfId="11" applyNumberFormat="1" applyFont="1" applyFill="1" applyBorder="1" applyAlignment="1" applyProtection="1">
      <alignment horizontal="center" vertical="center" wrapText="1"/>
    </xf>
    <xf numFmtId="0" fontId="81" fillId="0" borderId="0" xfId="0" applyFont="1" applyAlignment="1">
      <alignment vertical="center" wrapText="1"/>
    </xf>
    <xf numFmtId="164" fontId="59" fillId="52" borderId="26" xfId="11" applyNumberFormat="1" applyFont="1" applyFill="1" applyBorder="1" applyAlignment="1" applyProtection="1">
      <alignment horizontal="center" vertical="center" wrapText="1"/>
    </xf>
    <xf numFmtId="164" fontId="59" fillId="52" borderId="3" xfId="11" applyNumberFormat="1" applyFont="1" applyFill="1" applyBorder="1" applyAlignment="1" applyProtection="1">
      <alignment horizontal="center" vertical="center" wrapText="1"/>
    </xf>
    <xf numFmtId="164" fontId="59" fillId="52" borderId="79" xfId="11" applyNumberFormat="1" applyFont="1" applyFill="1" applyBorder="1" applyAlignment="1" applyProtection="1">
      <alignment horizontal="center" vertical="center" wrapText="1"/>
    </xf>
    <xf numFmtId="164" fontId="59" fillId="52" borderId="78" xfId="11" applyNumberFormat="1" applyFont="1" applyFill="1" applyBorder="1" applyAlignment="1" applyProtection="1">
      <alignment horizontal="center" vertical="center" wrapText="1"/>
    </xf>
    <xf numFmtId="164" fontId="59" fillId="52" borderId="24" xfId="11" applyNumberFormat="1" applyFont="1" applyFill="1" applyBorder="1" applyAlignment="1" applyProtection="1">
      <alignment horizontal="center" vertical="center" wrapText="1"/>
    </xf>
    <xf numFmtId="164" fontId="59" fillId="52" borderId="0" xfId="11" applyNumberFormat="1" applyFont="1" applyFill="1" applyBorder="1" applyAlignment="1" applyProtection="1">
      <alignment horizontal="center" vertical="center" wrapText="1"/>
    </xf>
    <xf numFmtId="164" fontId="59" fillId="52" borderId="117" xfId="11" applyNumberFormat="1" applyFont="1" applyFill="1" applyBorder="1" applyAlignment="1" applyProtection="1">
      <alignment horizontal="center" vertical="center" wrapText="1"/>
    </xf>
    <xf numFmtId="164" fontId="59" fillId="52" borderId="85" xfId="11" applyNumberFormat="1" applyFont="1" applyFill="1" applyBorder="1" applyAlignment="1" applyProtection="1">
      <alignment horizontal="center" vertical="center" wrapText="1"/>
    </xf>
    <xf numFmtId="164" fontId="59" fillId="52" borderId="53" xfId="11" applyNumberFormat="1" applyFont="1" applyFill="1" applyBorder="1" applyAlignment="1" applyProtection="1">
      <alignment horizontal="center" vertical="center" wrapText="1"/>
    </xf>
    <xf numFmtId="164" fontId="59" fillId="52" borderId="47" xfId="11" applyNumberFormat="1" applyFont="1" applyFill="1" applyBorder="1" applyAlignment="1" applyProtection="1">
      <alignment horizontal="center" vertical="center" wrapText="1"/>
    </xf>
    <xf numFmtId="164" fontId="59" fillId="52" borderId="14" xfId="11" applyNumberFormat="1" applyFont="1" applyFill="1" applyBorder="1" applyAlignment="1" applyProtection="1">
      <alignment horizontal="center" vertical="center" wrapText="1"/>
    </xf>
    <xf numFmtId="164" fontId="59" fillId="52" borderId="15" xfId="11" applyNumberFormat="1" applyFont="1" applyFill="1" applyBorder="1" applyAlignment="1" applyProtection="1">
      <alignment horizontal="center" vertical="center" wrapText="1"/>
    </xf>
    <xf numFmtId="0" fontId="77" fillId="0" borderId="60" xfId="6" applyFont="1" applyBorder="1" applyAlignment="1">
      <alignment vertical="center"/>
    </xf>
    <xf numFmtId="164" fontId="14" fillId="0" borderId="60" xfId="11" applyNumberFormat="1" applyFont="1" applyFill="1" applyBorder="1" applyAlignment="1" applyProtection="1">
      <alignment horizontal="center" vertical="center" wrapText="1"/>
    </xf>
    <xf numFmtId="164" fontId="59" fillId="21" borderId="86" xfId="11" applyNumberFormat="1" applyFont="1" applyFill="1" applyBorder="1" applyAlignment="1" applyProtection="1">
      <alignment horizontal="center" vertical="center" wrapText="1"/>
    </xf>
    <xf numFmtId="164" fontId="59" fillId="21" borderId="52" xfId="11" applyNumberFormat="1" applyFont="1" applyFill="1" applyBorder="1" applyAlignment="1" applyProtection="1">
      <alignment horizontal="center" vertical="center" wrapText="1"/>
    </xf>
    <xf numFmtId="164" fontId="59" fillId="21" borderId="45" xfId="11" applyNumberFormat="1" applyFont="1" applyFill="1" applyBorder="1" applyAlignment="1" applyProtection="1">
      <alignment horizontal="center" vertical="center" wrapText="1"/>
    </xf>
    <xf numFmtId="164" fontId="59" fillId="21" borderId="59" xfId="11" applyNumberFormat="1" applyFont="1" applyFill="1" applyBorder="1" applyAlignment="1" applyProtection="1">
      <alignment horizontal="center" vertical="center" wrapText="1"/>
    </xf>
    <xf numFmtId="164" fontId="59" fillId="21" borderId="60" xfId="11" applyNumberFormat="1" applyFont="1" applyFill="1" applyBorder="1" applyAlignment="1" applyProtection="1">
      <alignment horizontal="center" vertical="center" wrapText="1"/>
    </xf>
    <xf numFmtId="0" fontId="57" fillId="20" borderId="0" xfId="6" applyFont="1" applyFill="1" applyAlignment="1">
      <alignment vertical="center" wrapText="1"/>
    </xf>
    <xf numFmtId="164" fontId="57" fillId="20" borderId="0" xfId="6" applyNumberFormat="1" applyFont="1" applyFill="1" applyAlignment="1">
      <alignment vertical="center" wrapText="1"/>
    </xf>
    <xf numFmtId="164" fontId="59" fillId="21" borderId="31" xfId="11" applyNumberFormat="1" applyFont="1" applyFill="1" applyBorder="1" applyAlignment="1" applyProtection="1">
      <alignment horizontal="center" vertical="center" wrapText="1"/>
    </xf>
    <xf numFmtId="164" fontId="59" fillId="21" borderId="51" xfId="11" applyNumberFormat="1" applyFont="1" applyFill="1" applyBorder="1" applyAlignment="1" applyProtection="1">
      <alignment horizontal="center" vertical="center" wrapText="1"/>
    </xf>
    <xf numFmtId="164" fontId="59" fillId="21" borderId="29" xfId="11" applyNumberFormat="1" applyFont="1" applyFill="1" applyBorder="1" applyAlignment="1" applyProtection="1">
      <alignment horizontal="center" vertical="center" wrapText="1"/>
    </xf>
    <xf numFmtId="164" fontId="59" fillId="21" borderId="30" xfId="11" applyNumberFormat="1" applyFont="1" applyFill="1" applyBorder="1" applyAlignment="1" applyProtection="1">
      <alignment horizontal="center" vertical="center" wrapText="1"/>
    </xf>
    <xf numFmtId="164" fontId="59" fillId="21" borderId="28" xfId="11" applyNumberFormat="1" applyFont="1" applyFill="1" applyBorder="1" applyAlignment="1" applyProtection="1">
      <alignment horizontal="center" vertical="center" wrapText="1"/>
    </xf>
    <xf numFmtId="164" fontId="59" fillId="52" borderId="116" xfId="11" applyNumberFormat="1" applyFont="1" applyFill="1" applyBorder="1" applyAlignment="1" applyProtection="1">
      <alignment horizontal="center" vertical="center" wrapText="1"/>
    </xf>
    <xf numFmtId="164" fontId="59" fillId="52" borderId="31" xfId="11" applyNumberFormat="1" applyFont="1" applyFill="1" applyBorder="1" applyAlignment="1" applyProtection="1">
      <alignment horizontal="center" vertical="center" wrapText="1"/>
    </xf>
    <xf numFmtId="164" fontId="59" fillId="52" borderId="51" xfId="11" applyNumberFormat="1" applyFont="1" applyFill="1" applyBorder="1" applyAlignment="1" applyProtection="1">
      <alignment horizontal="center" vertical="center" wrapText="1"/>
    </xf>
    <xf numFmtId="164" fontId="59" fillId="52" borderId="29" xfId="11" applyNumberFormat="1" applyFont="1" applyFill="1" applyBorder="1" applyAlignment="1" applyProtection="1">
      <alignment horizontal="center" vertical="center" wrapText="1"/>
    </xf>
    <xf numFmtId="164" fontId="59" fillId="52" borderId="30" xfId="11" applyNumberFormat="1" applyFont="1" applyFill="1" applyBorder="1" applyAlignment="1" applyProtection="1">
      <alignment horizontal="center" vertical="center" wrapText="1"/>
    </xf>
    <xf numFmtId="164" fontId="59" fillId="52" borderId="28" xfId="11" applyNumberFormat="1" applyFont="1" applyFill="1" applyBorder="1" applyAlignment="1" applyProtection="1">
      <alignment horizontal="center" vertical="center" wrapText="1"/>
    </xf>
    <xf numFmtId="0" fontId="77" fillId="0" borderId="0" xfId="6" applyFont="1" applyAlignment="1">
      <alignment vertical="center"/>
    </xf>
    <xf numFmtId="49" fontId="59" fillId="20" borderId="0" xfId="6" applyNumberFormat="1" applyFont="1" applyFill="1" applyAlignment="1">
      <alignment horizontal="center" vertical="center"/>
    </xf>
    <xf numFmtId="49" fontId="59" fillId="20" borderId="0" xfId="6" applyNumberFormat="1" applyFont="1" applyFill="1" applyAlignment="1">
      <alignment vertical="center"/>
    </xf>
    <xf numFmtId="164" fontId="59" fillId="0" borderId="61" xfId="11" applyNumberFormat="1" applyFont="1" applyFill="1" applyBorder="1" applyAlignment="1" applyProtection="1">
      <alignment horizontal="center" vertical="center" wrapText="1"/>
    </xf>
    <xf numFmtId="164" fontId="59" fillId="0" borderId="86" xfId="11" applyNumberFormat="1" applyFont="1" applyFill="1" applyBorder="1" applyAlignment="1" applyProtection="1">
      <alignment horizontal="center" vertical="center" wrapText="1"/>
    </xf>
    <xf numFmtId="164" fontId="59" fillId="0" borderId="52" xfId="11" applyNumberFormat="1" applyFont="1" applyFill="1" applyBorder="1" applyAlignment="1" applyProtection="1">
      <alignment horizontal="center" vertical="center" wrapText="1"/>
    </xf>
    <xf numFmtId="164" fontId="59" fillId="0" borderId="45" xfId="11" applyNumberFormat="1" applyFont="1" applyFill="1" applyBorder="1" applyAlignment="1" applyProtection="1">
      <alignment horizontal="center" vertical="center" wrapText="1"/>
    </xf>
    <xf numFmtId="164" fontId="59" fillId="0" borderId="59" xfId="11" applyNumberFormat="1" applyFont="1" applyFill="1" applyBorder="1" applyAlignment="1" applyProtection="1">
      <alignment horizontal="center" vertical="center" wrapText="1"/>
    </xf>
    <xf numFmtId="164" fontId="59" fillId="0" borderId="60" xfId="11" applyNumberFormat="1" applyFont="1" applyFill="1" applyBorder="1" applyAlignment="1" applyProtection="1">
      <alignment horizontal="center" vertical="center" wrapText="1"/>
    </xf>
    <xf numFmtId="164" fontId="59" fillId="21" borderId="99" xfId="11" applyNumberFormat="1" applyFont="1" applyFill="1" applyBorder="1" applyAlignment="1" applyProtection="1">
      <alignment horizontal="center" vertical="center" wrapText="1"/>
    </xf>
    <xf numFmtId="164" fontId="59" fillId="21" borderId="89" xfId="11" applyNumberFormat="1" applyFont="1" applyFill="1" applyBorder="1" applyAlignment="1" applyProtection="1">
      <alignment horizontal="center" vertical="center" wrapText="1"/>
    </xf>
    <xf numFmtId="164" fontId="59" fillId="21" borderId="100" xfId="11" applyNumberFormat="1" applyFont="1" applyFill="1" applyBorder="1" applyAlignment="1" applyProtection="1">
      <alignment horizontal="center" vertical="center" wrapText="1"/>
    </xf>
    <xf numFmtId="164" fontId="59" fillId="21" borderId="48" xfId="11" applyNumberFormat="1" applyFont="1" applyFill="1" applyBorder="1" applyAlignment="1" applyProtection="1">
      <alignment horizontal="center" vertical="center" wrapText="1"/>
    </xf>
    <xf numFmtId="164" fontId="59" fillId="21" borderId="91" xfId="11" applyNumberFormat="1" applyFont="1" applyFill="1" applyBorder="1" applyAlignment="1" applyProtection="1">
      <alignment horizontal="center" vertical="center" wrapText="1"/>
    </xf>
    <xf numFmtId="164" fontId="59" fillId="21" borderId="90" xfId="11" applyNumberFormat="1" applyFont="1" applyFill="1" applyBorder="1" applyAlignment="1" applyProtection="1">
      <alignment horizontal="center" vertical="center" wrapText="1"/>
    </xf>
    <xf numFmtId="164" fontId="59" fillId="21" borderId="12" xfId="11" applyNumberFormat="1" applyFont="1" applyFill="1" applyBorder="1" applyAlignment="1" applyProtection="1">
      <alignment horizontal="center" vertical="center" wrapText="1"/>
    </xf>
    <xf numFmtId="164" fontId="59" fillId="21" borderId="25" xfId="11" applyNumberFormat="1" applyFont="1" applyFill="1" applyBorder="1" applyAlignment="1" applyProtection="1">
      <alignment horizontal="center" vertical="center" wrapText="1"/>
    </xf>
    <xf numFmtId="164" fontId="59" fillId="21" borderId="57" xfId="11" applyNumberFormat="1" applyFont="1" applyFill="1" applyBorder="1" applyAlignment="1" applyProtection="1">
      <alignment horizontal="center" vertical="center" wrapText="1"/>
    </xf>
    <xf numFmtId="164" fontId="59" fillId="21" borderId="46" xfId="11" applyNumberFormat="1" applyFont="1" applyFill="1" applyBorder="1" applyAlignment="1" applyProtection="1">
      <alignment horizontal="center" vertical="center" wrapText="1"/>
    </xf>
    <xf numFmtId="164" fontId="59" fillId="21" borderId="9" xfId="11" applyNumberFormat="1" applyFont="1" applyFill="1" applyBorder="1" applyAlignment="1" applyProtection="1">
      <alignment horizontal="center" vertical="center" wrapText="1"/>
    </xf>
    <xf numFmtId="164" fontId="59" fillId="21" borderId="11" xfId="11" applyNumberFormat="1" applyFont="1" applyFill="1" applyBorder="1" applyAlignment="1" applyProtection="1">
      <alignment horizontal="center" vertical="center" wrapText="1"/>
    </xf>
    <xf numFmtId="164" fontId="59" fillId="0" borderId="135" xfId="11" applyNumberFormat="1" applyFont="1" applyFill="1" applyBorder="1" applyAlignment="1" applyProtection="1">
      <alignment horizontal="center" vertical="center" wrapText="1"/>
    </xf>
    <xf numFmtId="164" fontId="59" fillId="0" borderId="75" xfId="11" applyNumberFormat="1" applyFont="1" applyFill="1" applyBorder="1" applyAlignment="1" applyProtection="1">
      <alignment horizontal="center" vertical="center" wrapText="1"/>
    </xf>
    <xf numFmtId="164" fontId="59" fillId="0" borderId="93" xfId="11" applyNumberFormat="1" applyFont="1" applyFill="1" applyBorder="1" applyAlignment="1" applyProtection="1">
      <alignment horizontal="center" vertical="center" wrapText="1"/>
    </xf>
    <xf numFmtId="164" fontId="59" fillId="0" borderId="73" xfId="11" applyNumberFormat="1" applyFont="1" applyFill="1" applyBorder="1" applyAlignment="1" applyProtection="1">
      <alignment horizontal="center" vertical="center" wrapText="1"/>
    </xf>
    <xf numFmtId="164" fontId="59" fillId="0" borderId="74" xfId="11" applyNumberFormat="1" applyFont="1" applyFill="1" applyBorder="1" applyAlignment="1" applyProtection="1">
      <alignment horizontal="center" vertical="center" wrapText="1"/>
    </xf>
    <xf numFmtId="164" fontId="59" fillId="0" borderId="72" xfId="11" applyNumberFormat="1" applyFont="1" applyFill="1" applyBorder="1" applyAlignment="1" applyProtection="1">
      <alignment horizontal="center" vertical="center" wrapText="1"/>
    </xf>
    <xf numFmtId="164" fontId="59" fillId="0" borderId="19" xfId="11" applyNumberFormat="1" applyFont="1" applyFill="1" applyBorder="1" applyAlignment="1" applyProtection="1">
      <alignment horizontal="center" vertical="center" wrapText="1"/>
    </xf>
    <xf numFmtId="164" fontId="59" fillId="0" borderId="82" xfId="11" applyNumberFormat="1" applyFont="1" applyFill="1" applyBorder="1" applyAlignment="1" applyProtection="1">
      <alignment horizontal="center" vertical="center" wrapText="1"/>
    </xf>
    <xf numFmtId="164" fontId="59" fillId="0" borderId="50" xfId="11" applyNumberFormat="1" applyFont="1" applyFill="1" applyBorder="1" applyAlignment="1" applyProtection="1">
      <alignment horizontal="center" vertical="center" wrapText="1"/>
    </xf>
    <xf numFmtId="164" fontId="59" fillId="0" borderId="39" xfId="11" applyNumberFormat="1" applyFont="1" applyFill="1" applyBorder="1" applyAlignment="1" applyProtection="1">
      <alignment horizontal="center" vertical="center" wrapText="1"/>
    </xf>
    <xf numFmtId="164" fontId="59" fillId="0" borderId="83" xfId="11" applyNumberFormat="1" applyFont="1" applyFill="1" applyBorder="1" applyAlignment="1" applyProtection="1">
      <alignment horizontal="center" vertical="center" wrapText="1"/>
    </xf>
    <xf numFmtId="164" fontId="59" fillId="0" borderId="84" xfId="11" applyNumberFormat="1" applyFont="1" applyFill="1" applyBorder="1" applyAlignment="1" applyProtection="1">
      <alignment horizontal="center" vertical="center" wrapText="1"/>
    </xf>
    <xf numFmtId="164" fontId="77" fillId="0" borderId="116" xfId="11" applyNumberFormat="1" applyFont="1" applyFill="1" applyBorder="1" applyAlignment="1" applyProtection="1">
      <alignment horizontal="center" vertical="center" wrapText="1"/>
    </xf>
    <xf numFmtId="164" fontId="77" fillId="0" borderId="31" xfId="11" applyNumberFormat="1" applyFont="1" applyFill="1" applyBorder="1" applyAlignment="1" applyProtection="1">
      <alignment horizontal="center" vertical="center" wrapText="1"/>
    </xf>
    <xf numFmtId="164" fontId="77" fillId="0" borderId="51" xfId="11" applyNumberFormat="1" applyFont="1" applyFill="1" applyBorder="1" applyAlignment="1" applyProtection="1">
      <alignment horizontal="center" vertical="center" wrapText="1"/>
    </xf>
    <xf numFmtId="164" fontId="77" fillId="0" borderId="29" xfId="11" applyNumberFormat="1" applyFont="1" applyFill="1" applyBorder="1" applyAlignment="1" applyProtection="1">
      <alignment horizontal="center" vertical="center" wrapText="1"/>
    </xf>
    <xf numFmtId="164" fontId="77" fillId="0" borderId="30" xfId="11" applyNumberFormat="1" applyFont="1" applyFill="1" applyBorder="1" applyAlignment="1" applyProtection="1">
      <alignment horizontal="center" vertical="center" wrapText="1"/>
    </xf>
    <xf numFmtId="164" fontId="77" fillId="0" borderId="28" xfId="11" applyNumberFormat="1" applyFont="1" applyFill="1" applyBorder="1" applyAlignment="1" applyProtection="1">
      <alignment horizontal="center" vertical="center" wrapText="1"/>
    </xf>
    <xf numFmtId="3" fontId="95" fillId="0" borderId="112" xfId="0" applyNumberFormat="1" applyFont="1" applyBorder="1" applyAlignment="1">
      <alignment horizontal="center" vertical="center"/>
    </xf>
    <xf numFmtId="0" fontId="23" fillId="0" borderId="0" xfId="0" applyFont="1" applyAlignment="1">
      <alignment horizontal="left" vertical="center"/>
    </xf>
    <xf numFmtId="0" fontId="163" fillId="0" borderId="0" xfId="0" applyFont="1" applyAlignment="1">
      <alignment vertical="center"/>
    </xf>
    <xf numFmtId="0" fontId="163" fillId="0" borderId="0" xfId="0" applyFont="1" applyAlignment="1">
      <alignment horizontal="right" vertical="center"/>
    </xf>
    <xf numFmtId="0" fontId="164" fillId="0" borderId="0" xfId="0" applyFont="1" applyAlignment="1">
      <alignment horizontal="left" vertical="center"/>
    </xf>
    <xf numFmtId="164" fontId="22" fillId="64" borderId="47" xfId="9" applyNumberFormat="1" applyFont="1" applyFill="1" applyBorder="1" applyAlignment="1">
      <alignment horizontal="center" vertical="center"/>
    </xf>
    <xf numFmtId="3" fontId="109" fillId="0" borderId="37" xfId="0" applyNumberFormat="1" applyFont="1" applyBorder="1" applyAlignment="1">
      <alignment horizontal="center" vertical="center"/>
    </xf>
    <xf numFmtId="3" fontId="35" fillId="0" borderId="37" xfId="0" applyNumberFormat="1" applyFont="1" applyBorder="1" applyAlignment="1">
      <alignment horizontal="center" vertical="center"/>
    </xf>
    <xf numFmtId="3" fontId="112" fillId="0" borderId="37" xfId="0" applyNumberFormat="1" applyFont="1" applyBorder="1" applyAlignment="1">
      <alignment horizontal="center" vertical="center"/>
    </xf>
    <xf numFmtId="164" fontId="112" fillId="0" borderId="37" xfId="9" applyNumberFormat="1" applyFont="1" applyBorder="1" applyAlignment="1" applyProtection="1">
      <alignment horizontal="center" vertical="center"/>
    </xf>
    <xf numFmtId="1" fontId="162" fillId="0" borderId="0" xfId="0" applyNumberFormat="1" applyFont="1" applyAlignment="1">
      <alignment horizontal="left" vertical="center"/>
    </xf>
    <xf numFmtId="0" fontId="15" fillId="13" borderId="0" xfId="0" applyFont="1" applyFill="1" applyAlignment="1">
      <alignment horizontal="left" vertical="center" indent="1"/>
    </xf>
    <xf numFmtId="0" fontId="7" fillId="13" borderId="0" xfId="0" applyFont="1" applyFill="1" applyAlignment="1">
      <alignment vertical="center"/>
    </xf>
    <xf numFmtId="0" fontId="5" fillId="13" borderId="0" xfId="0" applyFont="1" applyFill="1" applyAlignment="1">
      <alignment vertical="center"/>
    </xf>
    <xf numFmtId="0" fontId="0" fillId="13" borderId="0" xfId="0" applyFill="1" applyAlignment="1">
      <alignment vertical="center"/>
    </xf>
    <xf numFmtId="0" fontId="0" fillId="13" borderId="0" xfId="0" applyFill="1"/>
    <xf numFmtId="164" fontId="8" fillId="13" borderId="0" xfId="8" applyNumberFormat="1" applyFont="1" applyFill="1" applyAlignment="1">
      <alignment horizontal="center" vertical="center"/>
    </xf>
    <xf numFmtId="0" fontId="17" fillId="13" borderId="0" xfId="0" applyFont="1" applyFill="1" applyAlignment="1">
      <alignment vertical="center"/>
    </xf>
    <xf numFmtId="0" fontId="19" fillId="13" borderId="0" xfId="0" applyFont="1" applyFill="1" applyAlignment="1">
      <alignment horizontal="left" vertical="center"/>
    </xf>
    <xf numFmtId="0" fontId="7" fillId="13" borderId="0" xfId="8" applyFill="1" applyAlignment="1">
      <alignment horizontal="center" vertical="center"/>
    </xf>
    <xf numFmtId="0" fontId="7" fillId="13" borderId="0" xfId="8" quotePrefix="1" applyFill="1" applyAlignment="1">
      <alignment vertical="center"/>
    </xf>
    <xf numFmtId="3" fontId="32" fillId="13" borderId="0" xfId="0" applyNumberFormat="1" applyFont="1" applyFill="1" applyAlignment="1">
      <alignment horizontal="center" vertical="center"/>
    </xf>
    <xf numFmtId="164" fontId="7" fillId="13" borderId="0" xfId="8" applyNumberFormat="1" applyFill="1" applyAlignment="1">
      <alignment horizontal="center" vertical="center"/>
    </xf>
    <xf numFmtId="0" fontId="7" fillId="13" borderId="0" xfId="8" applyFill="1" applyAlignment="1">
      <alignment vertical="center"/>
    </xf>
    <xf numFmtId="0" fontId="8" fillId="13" borderId="0" xfId="8" applyFont="1" applyFill="1" applyAlignment="1">
      <alignment vertical="center"/>
    </xf>
    <xf numFmtId="3" fontId="33" fillId="13" borderId="0" xfId="0" applyNumberFormat="1" applyFont="1" applyFill="1" applyAlignment="1">
      <alignment horizontal="center" vertical="center"/>
    </xf>
    <xf numFmtId="0" fontId="5" fillId="13" borderId="134" xfId="0" applyFont="1" applyFill="1" applyBorder="1" applyAlignment="1">
      <alignment vertical="center"/>
    </xf>
    <xf numFmtId="0" fontId="5" fillId="13" borderId="127" xfId="0" applyFont="1" applyFill="1" applyBorder="1" applyAlignment="1">
      <alignment vertical="center"/>
    </xf>
    <xf numFmtId="0" fontId="5" fillId="13" borderId="0" xfId="0" applyFont="1" applyFill="1" applyAlignment="1">
      <alignment horizontal="center" vertical="center"/>
    </xf>
    <xf numFmtId="0" fontId="59" fillId="0" borderId="0" xfId="6" applyFont="1" applyAlignment="1">
      <alignment horizontal="center" vertical="center"/>
    </xf>
    <xf numFmtId="0" fontId="53" fillId="0" borderId="0" xfId="0" applyFont="1" applyAlignment="1">
      <alignment vertical="center"/>
    </xf>
    <xf numFmtId="0" fontId="56" fillId="20" borderId="0" xfId="6" applyFont="1" applyFill="1" applyAlignment="1">
      <alignment vertical="center"/>
    </xf>
    <xf numFmtId="0" fontId="58" fillId="20" borderId="0" xfId="6" applyFont="1" applyFill="1" applyAlignment="1">
      <alignment vertical="center" wrapText="1"/>
    </xf>
    <xf numFmtId="0" fontId="57" fillId="20" borderId="0" xfId="6" applyFont="1" applyFill="1" applyAlignment="1">
      <alignment vertical="center"/>
    </xf>
    <xf numFmtId="0" fontId="59" fillId="0" borderId="0" xfId="6" applyFont="1" applyAlignment="1">
      <alignment horizontal="center" vertical="center" wrapText="1"/>
    </xf>
    <xf numFmtId="164" fontId="59" fillId="52" borderId="82" xfId="11" applyNumberFormat="1" applyFont="1" applyFill="1" applyBorder="1" applyAlignment="1" applyProtection="1">
      <alignment horizontal="center" vertical="center" wrapText="1"/>
    </xf>
    <xf numFmtId="164" fontId="59" fillId="52" borderId="50" xfId="11" applyNumberFormat="1" applyFont="1" applyFill="1" applyBorder="1" applyAlignment="1" applyProtection="1">
      <alignment horizontal="center" vertical="center" wrapText="1"/>
    </xf>
    <xf numFmtId="164" fontId="59" fillId="52" borderId="39" xfId="11" applyNumberFormat="1" applyFont="1" applyFill="1" applyBorder="1" applyAlignment="1" applyProtection="1">
      <alignment horizontal="center" vertical="center" wrapText="1"/>
    </xf>
    <xf numFmtId="164" fontId="59" fillId="52" borderId="83" xfId="11" applyNumberFormat="1" applyFont="1" applyFill="1" applyBorder="1" applyAlignment="1" applyProtection="1">
      <alignment horizontal="center" vertical="center" wrapText="1"/>
    </xf>
    <xf numFmtId="164" fontId="59" fillId="52" borderId="84" xfId="11" applyNumberFormat="1" applyFont="1" applyFill="1" applyBorder="1" applyAlignment="1" applyProtection="1">
      <alignment horizontal="center" vertical="center" wrapText="1"/>
    </xf>
    <xf numFmtId="164" fontId="7" fillId="0" borderId="0" xfId="6" applyNumberFormat="1" applyAlignment="1">
      <alignment horizontal="left" vertical="center"/>
    </xf>
    <xf numFmtId="164" fontId="61" fillId="0" borderId="0" xfId="11" applyNumberFormat="1" applyFont="1" applyFill="1" applyBorder="1" applyAlignment="1" applyProtection="1">
      <alignment horizontal="center" vertical="center" wrapText="1"/>
    </xf>
    <xf numFmtId="164" fontId="59" fillId="0" borderId="31" xfId="11" applyNumberFormat="1" applyFont="1" applyBorder="1" applyAlignment="1" applyProtection="1">
      <alignment horizontal="center" vertical="center" wrapText="1"/>
    </xf>
    <xf numFmtId="164" fontId="59" fillId="0" borderId="51" xfId="11" applyNumberFormat="1" applyFont="1" applyBorder="1" applyAlignment="1" applyProtection="1">
      <alignment horizontal="center" vertical="center" wrapText="1"/>
    </xf>
    <xf numFmtId="164" fontId="59" fillId="0" borderId="29" xfId="11" applyNumberFormat="1" applyFont="1" applyBorder="1" applyAlignment="1" applyProtection="1">
      <alignment horizontal="center" vertical="center" wrapText="1"/>
    </xf>
    <xf numFmtId="164" fontId="59" fillId="0" borderId="30" xfId="11" applyNumberFormat="1" applyFont="1" applyBorder="1" applyAlignment="1" applyProtection="1">
      <alignment horizontal="center" vertical="center" wrapText="1"/>
    </xf>
    <xf numFmtId="164" fontId="59" fillId="0" borderId="28" xfId="11" applyNumberFormat="1" applyFont="1" applyBorder="1" applyAlignment="1" applyProtection="1">
      <alignment horizontal="center" vertical="center" wrapText="1"/>
    </xf>
    <xf numFmtId="17" fontId="59" fillId="0" borderId="0" xfId="6" quotePrefix="1" applyNumberFormat="1" applyFont="1" applyAlignment="1">
      <alignment horizontal="center" vertical="center" wrapText="1"/>
    </xf>
    <xf numFmtId="164" fontId="59" fillId="0" borderId="31" xfId="11" applyNumberFormat="1" applyFont="1" applyFill="1" applyBorder="1" applyAlignment="1" applyProtection="1">
      <alignment horizontal="center" vertical="center" wrapText="1"/>
    </xf>
    <xf numFmtId="164" fontId="59" fillId="0" borderId="51" xfId="11" applyNumberFormat="1" applyFont="1" applyFill="1" applyBorder="1" applyAlignment="1" applyProtection="1">
      <alignment horizontal="center" vertical="center" wrapText="1"/>
    </xf>
    <xf numFmtId="164" fontId="59" fillId="0" borderId="29" xfId="11" applyNumberFormat="1" applyFont="1" applyFill="1" applyBorder="1" applyAlignment="1" applyProtection="1">
      <alignment horizontal="center" vertical="center" wrapText="1"/>
    </xf>
    <xf numFmtId="164" fontId="59" fillId="0" borderId="30" xfId="11" applyNumberFormat="1" applyFont="1" applyFill="1" applyBorder="1" applyAlignment="1" applyProtection="1">
      <alignment horizontal="center" vertical="center" wrapText="1"/>
    </xf>
    <xf numFmtId="164" fontId="59" fillId="0" borderId="28" xfId="11" applyNumberFormat="1" applyFont="1" applyFill="1" applyBorder="1" applyAlignment="1" applyProtection="1">
      <alignment horizontal="center" vertical="center" wrapText="1"/>
    </xf>
    <xf numFmtId="0" fontId="59" fillId="0" borderId="0" xfId="6" applyFont="1" applyAlignment="1">
      <alignment horizontal="left" vertical="center" wrapText="1" indent="2"/>
    </xf>
    <xf numFmtId="164" fontId="59" fillId="0" borderId="90" xfId="11" applyNumberFormat="1" applyFont="1" applyFill="1" applyBorder="1" applyAlignment="1" applyProtection="1">
      <alignment horizontal="center" vertical="center" wrapText="1"/>
    </xf>
    <xf numFmtId="0" fontId="53" fillId="0" borderId="0" xfId="0" applyFont="1"/>
    <xf numFmtId="0" fontId="59" fillId="0" borderId="60" xfId="6" applyFont="1" applyBorder="1" applyAlignment="1">
      <alignment horizontal="left" vertical="center" wrapText="1"/>
    </xf>
    <xf numFmtId="164" fontId="14" fillId="21" borderId="31" xfId="11" applyNumberFormat="1" applyFont="1" applyFill="1" applyBorder="1" applyAlignment="1" applyProtection="1">
      <alignment horizontal="center" vertical="center" wrapText="1"/>
    </xf>
    <xf numFmtId="164" fontId="14" fillId="21" borderId="51" xfId="11" applyNumberFormat="1" applyFont="1" applyFill="1" applyBorder="1" applyAlignment="1" applyProtection="1">
      <alignment horizontal="center" vertical="center" wrapText="1"/>
    </xf>
    <xf numFmtId="164" fontId="14" fillId="21" borderId="29" xfId="11" applyNumberFormat="1" applyFont="1" applyFill="1" applyBorder="1" applyAlignment="1" applyProtection="1">
      <alignment horizontal="center" vertical="center" wrapText="1"/>
    </xf>
    <xf numFmtId="164" fontId="14" fillId="21" borderId="30" xfId="11" applyNumberFormat="1" applyFont="1" applyFill="1" applyBorder="1" applyAlignment="1" applyProtection="1">
      <alignment horizontal="center" vertical="center" wrapText="1"/>
    </xf>
    <xf numFmtId="164" fontId="14" fillId="21" borderId="28" xfId="11" applyNumberFormat="1" applyFont="1" applyFill="1" applyBorder="1" applyAlignment="1" applyProtection="1">
      <alignment horizontal="center" vertical="center" wrapText="1"/>
    </xf>
    <xf numFmtId="164" fontId="14" fillId="52" borderId="31" xfId="11" applyNumberFormat="1" applyFont="1" applyFill="1" applyBorder="1" applyAlignment="1" applyProtection="1">
      <alignment horizontal="center" vertical="center" wrapText="1"/>
    </xf>
    <xf numFmtId="164" fontId="14" fillId="52" borderId="51" xfId="11" applyNumberFormat="1" applyFont="1" applyFill="1" applyBorder="1" applyAlignment="1" applyProtection="1">
      <alignment horizontal="center" vertical="center" wrapText="1"/>
    </xf>
    <xf numFmtId="164" fontId="14" fillId="52" borderId="29" xfId="11" applyNumberFormat="1" applyFont="1" applyFill="1" applyBorder="1" applyAlignment="1" applyProtection="1">
      <alignment horizontal="center" vertical="center" wrapText="1"/>
    </xf>
    <xf numFmtId="164" fontId="14" fillId="52" borderId="30" xfId="11" applyNumberFormat="1" applyFont="1" applyFill="1" applyBorder="1" applyAlignment="1" applyProtection="1">
      <alignment horizontal="center" vertical="center" wrapText="1"/>
    </xf>
    <xf numFmtId="164" fontId="14" fillId="52" borderId="28" xfId="11" applyNumberFormat="1" applyFont="1" applyFill="1" applyBorder="1" applyAlignment="1" applyProtection="1">
      <alignment horizontal="center" vertical="center" wrapText="1"/>
    </xf>
    <xf numFmtId="164" fontId="14" fillId="52" borderId="82" xfId="11" applyNumberFormat="1" applyFont="1" applyFill="1" applyBorder="1" applyAlignment="1" applyProtection="1">
      <alignment horizontal="center" vertical="center" wrapText="1"/>
    </xf>
    <xf numFmtId="164" fontId="14" fillId="52" borderId="50" xfId="11" applyNumberFormat="1" applyFont="1" applyFill="1" applyBorder="1" applyAlignment="1" applyProtection="1">
      <alignment horizontal="center" vertical="center" wrapText="1"/>
    </xf>
    <xf numFmtId="164" fontId="14" fillId="52" borderId="39" xfId="11" applyNumberFormat="1" applyFont="1" applyFill="1" applyBorder="1" applyAlignment="1" applyProtection="1">
      <alignment horizontal="center" vertical="center" wrapText="1"/>
    </xf>
    <xf numFmtId="164" fontId="14" fillId="52" borderId="83" xfId="11" applyNumberFormat="1" applyFont="1" applyFill="1" applyBorder="1" applyAlignment="1" applyProtection="1">
      <alignment horizontal="center" vertical="center" wrapText="1"/>
    </xf>
    <xf numFmtId="164" fontId="14" fillId="52" borderId="84" xfId="11" applyNumberFormat="1" applyFont="1" applyFill="1" applyBorder="1" applyAlignment="1" applyProtection="1">
      <alignment horizontal="center" vertical="center" wrapText="1"/>
    </xf>
    <xf numFmtId="164" fontId="59" fillId="0" borderId="0" xfId="6" applyNumberFormat="1" applyFont="1" applyAlignment="1">
      <alignment vertical="center"/>
    </xf>
    <xf numFmtId="0" fontId="59" fillId="0" borderId="0" xfId="6" applyFont="1" applyAlignment="1">
      <alignment vertical="center"/>
    </xf>
    <xf numFmtId="164" fontId="59" fillId="0" borderId="0" xfId="9" applyNumberFormat="1" applyFont="1" applyAlignment="1" applyProtection="1">
      <alignment vertical="center"/>
    </xf>
    <xf numFmtId="164" fontId="42" fillId="0" borderId="0" xfId="0" applyNumberFormat="1" applyFont="1"/>
    <xf numFmtId="0" fontId="8" fillId="0" borderId="82" xfId="14" applyFont="1" applyBorder="1" applyAlignment="1">
      <alignment horizontal="right" vertical="center" wrapText="1"/>
    </xf>
    <xf numFmtId="0" fontId="8" fillId="0" borderId="84" xfId="14" applyFont="1" applyBorder="1" applyAlignment="1">
      <alignment horizontal="right" vertical="center" wrapText="1"/>
    </xf>
    <xf numFmtId="0" fontId="8" fillId="0" borderId="83" xfId="14" applyFont="1" applyBorder="1" applyAlignment="1">
      <alignment horizontal="right" vertical="center" wrapText="1"/>
    </xf>
    <xf numFmtId="3" fontId="42" fillId="0" borderId="0" xfId="14" applyNumberFormat="1" applyAlignment="1">
      <alignment vertical="center"/>
    </xf>
    <xf numFmtId="164" fontId="8" fillId="0" borderId="3" xfId="14" applyNumberFormat="1" applyFont="1" applyBorder="1" applyAlignment="1">
      <alignment horizontal="left" vertical="center" wrapText="1"/>
    </xf>
    <xf numFmtId="0" fontId="11" fillId="0" borderId="3" xfId="14" applyFont="1" applyBorder="1" applyAlignment="1">
      <alignment horizontal="right"/>
    </xf>
    <xf numFmtId="1" fontId="7" fillId="0" borderId="0" xfId="0" applyNumberFormat="1" applyFont="1" applyAlignment="1" applyProtection="1">
      <alignment horizontal="right" vertical="center"/>
      <protection locked="0"/>
    </xf>
    <xf numFmtId="164" fontId="109" fillId="0" borderId="0" xfId="9" applyNumberFormat="1" applyFont="1" applyFill="1" applyBorder="1" applyAlignment="1">
      <alignment vertical="center"/>
    </xf>
    <xf numFmtId="0" fontId="110" fillId="0" borderId="0" xfId="9" applyNumberFormat="1" applyFont="1" applyFill="1" applyBorder="1" applyAlignment="1">
      <alignment horizontal="center" vertical="center"/>
    </xf>
    <xf numFmtId="3" fontId="7" fillId="0" borderId="0" xfId="0" applyNumberFormat="1" applyFont="1" applyAlignment="1" applyProtection="1">
      <alignment horizontal="right" vertical="center" wrapText="1"/>
      <protection locked="0"/>
    </xf>
    <xf numFmtId="3" fontId="7" fillId="0" borderId="0" xfId="0" applyNumberFormat="1" applyFont="1" applyAlignment="1">
      <alignment horizontal="right" vertical="center" wrapText="1"/>
    </xf>
    <xf numFmtId="0" fontId="32" fillId="0" borderId="0" xfId="0" applyFont="1" applyAlignment="1" applyProtection="1">
      <alignment horizontal="right" vertical="center"/>
      <protection hidden="1"/>
    </xf>
    <xf numFmtId="0" fontId="89" fillId="0" borderId="0" xfId="0" applyFont="1" applyAlignment="1" applyProtection="1">
      <alignment horizontal="right"/>
      <protection locked="0"/>
    </xf>
    <xf numFmtId="0" fontId="8" fillId="0" borderId="0" xfId="0" applyFont="1" applyAlignment="1" applyProtection="1">
      <alignment horizontal="right" vertical="center"/>
      <protection locked="0"/>
    </xf>
    <xf numFmtId="0" fontId="89" fillId="0" borderId="0" xfId="0" applyFont="1" applyAlignment="1" applyProtection="1">
      <alignment horizontal="right" vertical="center"/>
      <protection locked="0"/>
    </xf>
    <xf numFmtId="0" fontId="89" fillId="0" borderId="0" xfId="0" applyFont="1" applyAlignment="1" applyProtection="1">
      <alignment horizontal="right" wrapText="1"/>
      <protection hidden="1"/>
    </xf>
    <xf numFmtId="0" fontId="8" fillId="0" borderId="0" xfId="0" applyFont="1" applyAlignment="1" applyProtection="1">
      <alignment horizontal="right" vertical="center" wrapText="1"/>
      <protection locked="0"/>
    </xf>
    <xf numFmtId="0" fontId="88" fillId="0" borderId="0" xfId="0" applyFont="1" applyAlignment="1" applyProtection="1">
      <alignment horizontal="right"/>
      <protection locked="0"/>
    </xf>
    <xf numFmtId="0" fontId="165" fillId="0" borderId="0" xfId="0" applyFont="1" applyAlignment="1" applyProtection="1">
      <alignment horizontal="right" vertical="center" wrapText="1"/>
      <protection hidden="1"/>
    </xf>
    <xf numFmtId="3" fontId="139" fillId="0" borderId="0" xfId="0" applyNumberFormat="1" applyFont="1" applyAlignment="1" applyProtection="1">
      <alignment horizontal="center" vertical="center" wrapText="1"/>
      <protection locked="0"/>
    </xf>
    <xf numFmtId="3" fontId="95" fillId="0" borderId="0" xfId="0" applyNumberFormat="1" applyFont="1" applyAlignment="1">
      <alignment horizontal="center" vertical="center" wrapText="1"/>
    </xf>
    <xf numFmtId="164" fontId="24" fillId="63" borderId="47" xfId="9" applyNumberFormat="1" applyFont="1" applyFill="1" applyBorder="1" applyAlignment="1" applyProtection="1">
      <alignment horizontal="center" vertical="center"/>
    </xf>
    <xf numFmtId="164" fontId="155" fillId="66" borderId="47" xfId="9" applyNumberFormat="1" applyFont="1" applyFill="1" applyBorder="1" applyAlignment="1">
      <alignment horizontal="center" vertical="center"/>
    </xf>
    <xf numFmtId="0" fontId="32" fillId="0" borderId="0" xfId="0" applyFont="1" applyAlignment="1" applyProtection="1">
      <alignment vertical="center" wrapText="1"/>
      <protection hidden="1"/>
    </xf>
    <xf numFmtId="0" fontId="11" fillId="9" borderId="0" xfId="14" applyFont="1" applyFill="1" applyAlignment="1">
      <alignment horizontal="right" vertical="center"/>
    </xf>
    <xf numFmtId="0" fontId="11" fillId="0" borderId="0" xfId="14" applyFont="1" applyAlignment="1">
      <alignment vertical="center"/>
    </xf>
    <xf numFmtId="0" fontId="10" fillId="0" borderId="62" xfId="14" applyFont="1" applyBorder="1" applyAlignment="1">
      <alignment horizontal="left" vertical="center" wrapText="1"/>
    </xf>
    <xf numFmtId="0" fontId="10" fillId="0" borderId="42" xfId="14" applyFont="1" applyBorder="1" applyAlignment="1">
      <alignment horizontal="left" vertical="center" wrapText="1"/>
    </xf>
    <xf numFmtId="0" fontId="31" fillId="0" borderId="11" xfId="14" applyFont="1" applyBorder="1" applyAlignment="1">
      <alignment vertical="center" wrapText="1"/>
    </xf>
    <xf numFmtId="0" fontId="32" fillId="9" borderId="0" xfId="0" applyFont="1" applyFill="1" applyAlignment="1">
      <alignment horizontal="right"/>
    </xf>
    <xf numFmtId="0" fontId="0" fillId="0" borderId="0" xfId="0" applyAlignment="1">
      <alignment horizontal="right"/>
    </xf>
    <xf numFmtId="1" fontId="80" fillId="9" borderId="0" xfId="61" applyNumberFormat="1" applyFont="1" applyFill="1" applyAlignment="1">
      <alignment horizontal="right" vertical="center"/>
    </xf>
    <xf numFmtId="0" fontId="34" fillId="0" borderId="2" xfId="0" applyFont="1" applyBorder="1" applyAlignment="1">
      <alignment horizontal="center" vertical="center" wrapText="1"/>
    </xf>
    <xf numFmtId="0" fontId="10" fillId="0" borderId="11" xfId="14" applyFont="1" applyBorder="1" applyAlignment="1">
      <alignment vertical="center"/>
    </xf>
    <xf numFmtId="0" fontId="7" fillId="0" borderId="62" xfId="14" applyFont="1" applyBorder="1" applyAlignment="1">
      <alignment vertical="center" wrapText="1"/>
    </xf>
    <xf numFmtId="165" fontId="42" fillId="0" borderId="3" xfId="14" applyNumberFormat="1" applyBorder="1"/>
    <xf numFmtId="164" fontId="11" fillId="0" borderId="3" xfId="9" applyNumberFormat="1" applyFont="1" applyBorder="1"/>
    <xf numFmtId="164" fontId="11" fillId="0" borderId="0" xfId="9" applyNumberFormat="1" applyFont="1" applyBorder="1"/>
    <xf numFmtId="0" fontId="8" fillId="13" borderId="84" xfId="14" applyFont="1" applyFill="1" applyBorder="1" applyAlignment="1">
      <alignment horizontal="right" vertical="center" wrapText="1"/>
    </xf>
    <xf numFmtId="0" fontId="7" fillId="0" borderId="88" xfId="0" applyFont="1" applyBorder="1" applyAlignment="1">
      <alignment horizontal="right" vertical="center"/>
    </xf>
    <xf numFmtId="0" fontId="8" fillId="46" borderId="6" xfId="0" applyFont="1" applyFill="1" applyBorder="1" applyAlignment="1">
      <alignment horizontal="right" vertical="center" wrapText="1"/>
    </xf>
    <xf numFmtId="3" fontId="95" fillId="0" borderId="0" xfId="0" applyNumberFormat="1" applyFont="1" applyAlignment="1" applyProtection="1">
      <alignment horizontal="center" vertical="center" wrapText="1"/>
      <protection locked="0"/>
    </xf>
    <xf numFmtId="3" fontId="153" fillId="0" borderId="0" xfId="0" applyNumberFormat="1" applyFont="1" applyAlignment="1">
      <alignment horizontal="center" vertical="center" wrapText="1"/>
    </xf>
    <xf numFmtId="164" fontId="29" fillId="0" borderId="0" xfId="9" quotePrefix="1" applyNumberFormat="1" applyFont="1" applyFill="1" applyBorder="1" applyAlignment="1" applyProtection="1">
      <alignment horizontal="left" vertical="center"/>
      <protection locked="0"/>
    </xf>
    <xf numFmtId="0" fontId="153" fillId="0" borderId="0" xfId="0" applyFont="1" applyAlignment="1">
      <alignment horizontal="left" vertical="center"/>
    </xf>
    <xf numFmtId="0" fontId="154" fillId="0" borderId="0" xfId="0" applyFont="1" applyAlignment="1">
      <alignment horizontal="left" vertical="center"/>
    </xf>
    <xf numFmtId="0" fontId="117" fillId="0" borderId="0" xfId="0" applyFont="1" applyAlignment="1" applyProtection="1">
      <alignment horizontal="right"/>
      <protection hidden="1"/>
    </xf>
    <xf numFmtId="0" fontId="8" fillId="0" borderId="0" xfId="0" applyFont="1" applyAlignment="1" applyProtection="1">
      <alignment horizontal="center" vertical="center" wrapText="1"/>
      <protection hidden="1"/>
    </xf>
    <xf numFmtId="3" fontId="5" fillId="0" borderId="0" xfId="9" applyNumberFormat="1" applyFont="1" applyFill="1" applyBorder="1" applyAlignment="1">
      <alignment horizontal="center" vertical="center"/>
    </xf>
    <xf numFmtId="0" fontId="32" fillId="0" borderId="0" xfId="0" applyFont="1" applyAlignment="1" applyProtection="1">
      <alignment horizontal="right" vertical="center" wrapText="1"/>
      <protection hidden="1"/>
    </xf>
    <xf numFmtId="3" fontId="88" fillId="0" borderId="0" xfId="0" applyNumberFormat="1" applyFont="1" applyAlignment="1" applyProtection="1">
      <alignment horizontal="right"/>
      <protection locked="0"/>
    </xf>
    <xf numFmtId="3" fontId="139" fillId="0" borderId="0" xfId="0" applyNumberFormat="1" applyFont="1" applyAlignment="1">
      <alignment horizontal="center" vertical="center"/>
    </xf>
    <xf numFmtId="3" fontId="7" fillId="0" borderId="0" xfId="0" applyNumberFormat="1" applyFont="1" applyAlignment="1">
      <alignment horizontal="right" vertical="center"/>
    </xf>
    <xf numFmtId="164" fontId="7" fillId="0" borderId="78" xfId="9" applyNumberFormat="1" applyFont="1" applyFill="1" applyBorder="1" applyAlignment="1" applyProtection="1">
      <alignment horizontal="center" vertical="center"/>
    </xf>
    <xf numFmtId="164" fontId="95" fillId="0" borderId="0" xfId="9" applyNumberFormat="1" applyFont="1" applyBorder="1" applyAlignment="1">
      <alignment horizontal="center" vertical="center"/>
    </xf>
    <xf numFmtId="0" fontId="157" fillId="0" borderId="0" xfId="0" applyFont="1" applyAlignment="1">
      <alignment horizontal="right"/>
    </xf>
    <xf numFmtId="0" fontId="158" fillId="0" borderId="0" xfId="0" applyFont="1" applyAlignment="1">
      <alignment horizontal="right" vertical="center"/>
    </xf>
    <xf numFmtId="0" fontId="157" fillId="0" borderId="0" xfId="0" applyFont="1" applyAlignment="1">
      <alignment vertical="center"/>
    </xf>
    <xf numFmtId="3" fontId="5" fillId="0" borderId="0" xfId="0" applyNumberFormat="1" applyFont="1" applyAlignment="1">
      <alignment horizontal="center" vertical="center"/>
    </xf>
    <xf numFmtId="0" fontId="159" fillId="0" borderId="0" xfId="0" applyFont="1" applyAlignment="1">
      <alignment horizontal="right" vertical="center"/>
    </xf>
    <xf numFmtId="3" fontId="6" fillId="0" borderId="0" xfId="0" applyNumberFormat="1" applyFont="1" applyAlignment="1">
      <alignment horizontal="center" vertical="center"/>
    </xf>
    <xf numFmtId="0" fontId="34" fillId="0" borderId="0" xfId="0" applyFont="1" applyAlignment="1">
      <alignment vertical="center" wrapText="1"/>
    </xf>
    <xf numFmtId="164" fontId="161" fillId="0" borderId="0" xfId="9" applyNumberFormat="1" applyFont="1" applyFill="1" applyBorder="1" applyAlignment="1">
      <alignment vertical="center" wrapText="1"/>
    </xf>
    <xf numFmtId="0" fontId="7" fillId="0" borderId="0" xfId="0" applyFont="1" applyAlignment="1" applyProtection="1">
      <alignment vertical="center" wrapText="1"/>
      <protection hidden="1"/>
    </xf>
    <xf numFmtId="0" fontId="109" fillId="0" borderId="0" xfId="0" applyFont="1" applyAlignment="1">
      <alignment horizontal="left" vertical="center" wrapText="1"/>
    </xf>
    <xf numFmtId="4" fontId="42" fillId="8" borderId="0" xfId="14" applyNumberFormat="1" applyFill="1" applyAlignment="1">
      <alignment horizontal="right"/>
    </xf>
    <xf numFmtId="0" fontId="38" fillId="0" borderId="0" xfId="0" applyFont="1" applyAlignment="1" applyProtection="1">
      <alignment vertical="center" wrapText="1"/>
      <protection hidden="1"/>
    </xf>
    <xf numFmtId="0" fontId="167" fillId="0" borderId="0" xfId="0" applyFont="1" applyAlignment="1" applyProtection="1">
      <alignment horizontal="left"/>
      <protection hidden="1"/>
    </xf>
    <xf numFmtId="0" fontId="89" fillId="0" borderId="0" xfId="0" applyFont="1" applyAlignment="1" applyProtection="1">
      <alignment vertical="center"/>
      <protection locked="0"/>
    </xf>
    <xf numFmtId="164" fontId="7" fillId="74" borderId="47" xfId="9" applyNumberFormat="1" applyFont="1" applyFill="1" applyBorder="1" applyAlignment="1" applyProtection="1">
      <alignment horizontal="center" vertical="center"/>
    </xf>
    <xf numFmtId="0" fontId="8" fillId="0" borderId="0" xfId="0" applyFont="1" applyAlignment="1" applyProtection="1">
      <alignment vertical="center"/>
      <protection hidden="1"/>
    </xf>
    <xf numFmtId="164" fontId="19" fillId="0" borderId="80" xfId="9" applyNumberFormat="1" applyFont="1" applyFill="1" applyBorder="1" applyAlignment="1">
      <alignment horizontal="center" vertical="center"/>
    </xf>
    <xf numFmtId="0" fontId="169" fillId="0" borderId="0" xfId="0" applyFont="1" applyAlignment="1">
      <alignment horizontal="left" vertical="center" wrapText="1"/>
    </xf>
    <xf numFmtId="164" fontId="7" fillId="75" borderId="47" xfId="9" applyNumberFormat="1" applyFont="1" applyFill="1" applyBorder="1" applyAlignment="1" applyProtection="1">
      <alignment horizontal="center" vertical="center"/>
    </xf>
    <xf numFmtId="10" fontId="42" fillId="8" borderId="0" xfId="9" applyNumberFormat="1" applyFont="1" applyFill="1" applyAlignment="1">
      <alignment horizontal="right"/>
    </xf>
    <xf numFmtId="4" fontId="31" fillId="69" borderId="136" xfId="0" applyNumberFormat="1" applyFont="1" applyFill="1" applyBorder="1" applyAlignment="1" applyProtection="1">
      <alignment horizontal="center" vertical="center"/>
      <protection hidden="1"/>
    </xf>
    <xf numFmtId="164" fontId="34" fillId="0" borderId="0" xfId="9" applyNumberFormat="1" applyFont="1" applyFill="1" applyBorder="1" applyAlignment="1" applyProtection="1">
      <alignment horizontal="left" vertical="center"/>
    </xf>
    <xf numFmtId="0" fontId="168" fillId="0" borderId="0" xfId="0" applyFont="1" applyAlignment="1">
      <alignment horizontal="left" vertical="center"/>
    </xf>
    <xf numFmtId="0" fontId="160" fillId="0" borderId="0" xfId="0" applyFont="1" applyAlignment="1" applyProtection="1">
      <alignment horizontal="right" vertical="center"/>
      <protection hidden="1"/>
    </xf>
    <xf numFmtId="16" fontId="153" fillId="0" borderId="0" xfId="0" applyNumberFormat="1" applyFont="1" applyAlignment="1">
      <alignment horizontal="left" vertical="center"/>
    </xf>
    <xf numFmtId="0" fontId="6" fillId="0" borderId="0" xfId="0" applyFont="1" applyAlignment="1">
      <alignment horizontal="left" vertical="center"/>
    </xf>
    <xf numFmtId="0" fontId="173" fillId="0" borderId="0" xfId="0" applyFont="1" applyAlignment="1">
      <alignment horizontal="left" vertical="center" wrapText="1"/>
    </xf>
    <xf numFmtId="3" fontId="173" fillId="0" borderId="87" xfId="0" applyNumberFormat="1" applyFont="1" applyBorder="1" applyAlignment="1" applyProtection="1">
      <alignment horizontal="center" vertical="center" wrapText="1"/>
      <protection locked="0"/>
    </xf>
    <xf numFmtId="3" fontId="6" fillId="0" borderId="87" xfId="0" applyNumberFormat="1" applyFont="1" applyBorder="1" applyAlignment="1">
      <alignment horizontal="center" vertical="center" wrapText="1"/>
    </xf>
    <xf numFmtId="3" fontId="153" fillId="0" borderId="87" xfId="0" applyNumberFormat="1" applyFont="1" applyBorder="1" applyAlignment="1">
      <alignment horizontal="center" vertical="center" wrapText="1"/>
    </xf>
    <xf numFmtId="164" fontId="173" fillId="0" borderId="47" xfId="9" applyNumberFormat="1" applyFont="1" applyBorder="1" applyAlignment="1">
      <alignment horizontal="center" vertical="center"/>
    </xf>
    <xf numFmtId="164" fontId="40" fillId="0" borderId="47" xfId="9" applyNumberFormat="1" applyFont="1" applyBorder="1" applyAlignment="1">
      <alignment horizontal="center" vertical="center"/>
    </xf>
    <xf numFmtId="164" fontId="153" fillId="0" borderId="47" xfId="9" applyNumberFormat="1" applyFont="1" applyBorder="1" applyAlignment="1">
      <alignment horizontal="center" vertical="center"/>
    </xf>
    <xf numFmtId="0" fontId="21" fillId="0" borderId="0" xfId="0" applyFont="1" applyAlignment="1">
      <alignment vertical="center"/>
    </xf>
    <xf numFmtId="0" fontId="5" fillId="0" borderId="137" xfId="0" applyFont="1" applyBorder="1" applyAlignment="1">
      <alignment vertical="center"/>
    </xf>
    <xf numFmtId="0" fontId="5" fillId="0" borderId="138" xfId="0" applyFont="1" applyBorder="1" applyAlignment="1">
      <alignment vertical="center"/>
    </xf>
    <xf numFmtId="0" fontId="5" fillId="0" borderId="139" xfId="0" applyFont="1" applyBorder="1" applyAlignment="1">
      <alignment vertical="center"/>
    </xf>
    <xf numFmtId="0" fontId="32" fillId="0" borderId="140" xfId="0" applyFont="1" applyBorder="1" applyAlignment="1">
      <alignment horizontal="right" vertical="center"/>
    </xf>
    <xf numFmtId="3" fontId="7" fillId="0" borderId="141" xfId="0" applyNumberFormat="1" applyFont="1" applyBorder="1" applyAlignment="1">
      <alignment horizontal="center" vertical="center" wrapText="1"/>
    </xf>
    <xf numFmtId="164" fontId="7" fillId="0" borderId="142" xfId="9" applyNumberFormat="1" applyFont="1" applyFill="1" applyBorder="1" applyAlignment="1" applyProtection="1">
      <alignment horizontal="center" vertical="center"/>
    </xf>
    <xf numFmtId="164" fontId="5" fillId="68" borderId="143" xfId="9" applyNumberFormat="1" applyFont="1" applyFill="1" applyBorder="1" applyAlignment="1">
      <alignment horizontal="center" vertical="center"/>
    </xf>
    <xf numFmtId="164" fontId="5" fillId="68" borderId="144" xfId="9" applyNumberFormat="1" applyFont="1" applyFill="1" applyBorder="1" applyAlignment="1">
      <alignment horizontal="center" vertical="center"/>
    </xf>
    <xf numFmtId="0" fontId="32" fillId="0" borderId="145" xfId="0" applyFont="1" applyBorder="1" applyAlignment="1">
      <alignment horizontal="right" vertical="center"/>
    </xf>
    <xf numFmtId="3" fontId="7" fillId="0" borderId="146" xfId="0" applyNumberFormat="1" applyFont="1" applyBorder="1" applyAlignment="1">
      <alignment horizontal="center" vertical="center" wrapText="1"/>
    </xf>
    <xf numFmtId="164" fontId="7" fillId="0" borderId="147" xfId="9" applyNumberFormat="1" applyFont="1" applyFill="1" applyBorder="1" applyAlignment="1" applyProtection="1">
      <alignment horizontal="center" vertical="center"/>
    </xf>
    <xf numFmtId="164" fontId="5" fillId="68" borderId="148" xfId="9" applyNumberFormat="1" applyFont="1" applyFill="1" applyBorder="1" applyAlignment="1">
      <alignment horizontal="center" vertical="center"/>
    </xf>
    <xf numFmtId="0" fontId="5" fillId="0" borderId="140" xfId="0" applyFont="1" applyBorder="1" applyAlignment="1">
      <alignment horizontal="right" vertical="center"/>
    </xf>
    <xf numFmtId="0" fontId="174" fillId="0" borderId="0" xfId="0" quotePrefix="1" applyFont="1" applyAlignment="1">
      <alignment horizontal="center" vertical="center"/>
    </xf>
    <xf numFmtId="0" fontId="8" fillId="18" borderId="60" xfId="14" applyFont="1" applyFill="1" applyBorder="1" applyAlignment="1">
      <alignment horizontal="right" vertical="center" wrapText="1"/>
    </xf>
    <xf numFmtId="0" fontId="8" fillId="18" borderId="60" xfId="14" quotePrefix="1" applyFont="1" applyFill="1" applyBorder="1" applyAlignment="1">
      <alignment horizontal="right" vertical="center" wrapText="1"/>
    </xf>
    <xf numFmtId="0" fontId="8" fillId="19" borderId="60" xfId="14" applyFont="1" applyFill="1" applyBorder="1" applyAlignment="1">
      <alignment horizontal="right" vertical="center" wrapText="1"/>
    </xf>
    <xf numFmtId="0" fontId="8" fillId="19" borderId="60" xfId="14" quotePrefix="1" applyFont="1" applyFill="1" applyBorder="1" applyAlignment="1">
      <alignment horizontal="right" vertical="center" wrapText="1"/>
    </xf>
    <xf numFmtId="0" fontId="8" fillId="77" borderId="60" xfId="14" applyFont="1" applyFill="1" applyBorder="1" applyAlignment="1">
      <alignment horizontal="right" vertical="center" wrapText="1"/>
    </xf>
    <xf numFmtId="0" fontId="8" fillId="77" borderId="60" xfId="14" quotePrefix="1" applyFont="1" applyFill="1" applyBorder="1" applyAlignment="1">
      <alignment horizontal="right" vertical="center" wrapText="1"/>
    </xf>
    <xf numFmtId="0" fontId="8" fillId="78" borderId="60" xfId="14" applyFont="1" applyFill="1" applyBorder="1" applyAlignment="1">
      <alignment horizontal="right" vertical="center" wrapText="1"/>
    </xf>
    <xf numFmtId="0" fontId="8" fillId="78" borderId="60" xfId="14" quotePrefix="1" applyFont="1" applyFill="1" applyBorder="1" applyAlignment="1">
      <alignment horizontal="right" vertical="center" wrapText="1"/>
    </xf>
    <xf numFmtId="0" fontId="8" fillId="13" borderId="60" xfId="14" applyFont="1" applyFill="1" applyBorder="1" applyAlignment="1">
      <alignment horizontal="right" vertical="center" wrapText="1"/>
    </xf>
    <xf numFmtId="0" fontId="8" fillId="13" borderId="60" xfId="14" quotePrefix="1" applyFont="1" applyFill="1" applyBorder="1" applyAlignment="1">
      <alignment horizontal="right" vertical="center" wrapText="1"/>
    </xf>
    <xf numFmtId="1" fontId="11" fillId="46" borderId="0" xfId="14" applyNumberFormat="1" applyFont="1" applyFill="1" applyAlignment="1">
      <alignment horizontal="right"/>
    </xf>
    <xf numFmtId="0" fontId="172" fillId="0" borderId="0" xfId="0" quotePrefix="1" applyFont="1" applyAlignment="1" applyProtection="1">
      <alignment horizontal="left" vertical="center"/>
      <protection hidden="1"/>
    </xf>
    <xf numFmtId="0" fontId="159" fillId="0" borderId="149" xfId="0" applyFont="1" applyBorder="1" applyAlignment="1">
      <alignment vertical="center"/>
    </xf>
    <xf numFmtId="0" fontId="38" fillId="0" borderId="150" xfId="0" applyFont="1" applyBorder="1" applyAlignment="1" applyProtection="1">
      <alignment vertical="center" wrapText="1"/>
      <protection hidden="1"/>
    </xf>
    <xf numFmtId="0" fontId="5" fillId="0" borderId="150" xfId="0" applyFont="1" applyBorder="1" applyAlignment="1">
      <alignment vertical="center"/>
    </xf>
    <xf numFmtId="0" fontId="40" fillId="0" borderId="150" xfId="0" applyFont="1" applyBorder="1" applyAlignment="1">
      <alignment vertical="center"/>
    </xf>
    <xf numFmtId="0" fontId="5" fillId="0" borderId="151" xfId="0" applyFont="1" applyBorder="1" applyAlignment="1">
      <alignment vertical="center"/>
    </xf>
    <xf numFmtId="0" fontId="32" fillId="0" borderId="152" xfId="0" applyFont="1" applyBorder="1" applyAlignment="1" applyProtection="1">
      <alignment vertical="center" wrapText="1"/>
      <protection hidden="1"/>
    </xf>
    <xf numFmtId="0" fontId="32" fillId="0" borderId="152" xfId="0" applyFont="1" applyBorder="1" applyAlignment="1" applyProtection="1">
      <alignment vertical="center"/>
      <protection hidden="1"/>
    </xf>
    <xf numFmtId="164" fontId="6" fillId="69" borderId="0" xfId="9" applyNumberFormat="1" applyFont="1" applyFill="1" applyBorder="1" applyAlignment="1">
      <alignment vertical="center"/>
    </xf>
    <xf numFmtId="0" fontId="32" fillId="0" borderId="154" xfId="0" applyFont="1" applyBorder="1" applyAlignment="1" applyProtection="1">
      <alignment vertical="center"/>
      <protection hidden="1"/>
    </xf>
    <xf numFmtId="0" fontId="34" fillId="0" borderId="155" xfId="0" applyFont="1" applyBorder="1" applyAlignment="1" applyProtection="1">
      <alignment horizontal="right" vertical="center"/>
      <protection hidden="1"/>
    </xf>
    <xf numFmtId="164" fontId="5" fillId="76" borderId="155" xfId="9" applyNumberFormat="1" applyFont="1" applyFill="1" applyBorder="1" applyAlignment="1">
      <alignment vertical="center"/>
    </xf>
    <xf numFmtId="0" fontId="7" fillId="0" borderId="155" xfId="0" applyFont="1" applyBorder="1" applyAlignment="1">
      <alignment vertical="center"/>
    </xf>
    <xf numFmtId="164" fontId="7" fillId="76" borderId="155" xfId="9" applyNumberFormat="1" applyFont="1" applyFill="1" applyBorder="1" applyAlignment="1">
      <alignment vertical="center"/>
    </xf>
    <xf numFmtId="0" fontId="5" fillId="0" borderId="156" xfId="0" applyFont="1" applyBorder="1" applyAlignment="1">
      <alignment vertical="center"/>
    </xf>
    <xf numFmtId="3" fontId="7" fillId="0" borderId="157" xfId="0" applyNumberFormat="1" applyFont="1" applyBorder="1" applyAlignment="1">
      <alignment horizontal="center" vertical="center"/>
    </xf>
    <xf numFmtId="164" fontId="7" fillId="74" borderId="73" xfId="9" applyNumberFormat="1" applyFont="1" applyFill="1" applyBorder="1" applyAlignment="1" applyProtection="1">
      <alignment horizontal="center" vertical="center"/>
    </xf>
    <xf numFmtId="164" fontId="5" fillId="68" borderId="73" xfId="9" applyNumberFormat="1" applyFont="1" applyFill="1" applyBorder="1" applyAlignment="1">
      <alignment horizontal="center" vertical="center"/>
    </xf>
    <xf numFmtId="164" fontId="19" fillId="66" borderId="73" xfId="9" applyNumberFormat="1" applyFont="1" applyFill="1" applyBorder="1" applyAlignment="1">
      <alignment horizontal="center" vertical="center"/>
    </xf>
    <xf numFmtId="3" fontId="7" fillId="0" borderId="158" xfId="0" applyNumberFormat="1" applyFont="1" applyBorder="1" applyAlignment="1">
      <alignment horizontal="center" vertical="center"/>
    </xf>
    <xf numFmtId="164" fontId="7" fillId="74" borderId="48" xfId="9" applyNumberFormat="1" applyFont="1" applyFill="1" applyBorder="1" applyAlignment="1" applyProtection="1">
      <alignment horizontal="center" vertical="center"/>
    </xf>
    <xf numFmtId="164" fontId="5" fillId="68" borderId="48" xfId="9" applyNumberFormat="1" applyFont="1" applyFill="1" applyBorder="1" applyAlignment="1">
      <alignment horizontal="center" vertical="center"/>
    </xf>
    <xf numFmtId="164" fontId="19" fillId="66" borderId="48" xfId="9" applyNumberFormat="1" applyFont="1" applyFill="1" applyBorder="1" applyAlignment="1">
      <alignment horizontal="center" vertical="center"/>
    </xf>
    <xf numFmtId="164" fontId="7" fillId="74" borderId="159" xfId="9" applyNumberFormat="1" applyFont="1" applyFill="1" applyBorder="1" applyAlignment="1" applyProtection="1">
      <alignment horizontal="center" vertical="center"/>
    </xf>
    <xf numFmtId="164" fontId="5" fillId="68" borderId="159" xfId="9" applyNumberFormat="1" applyFont="1" applyFill="1" applyBorder="1" applyAlignment="1">
      <alignment horizontal="center" vertical="center"/>
    </xf>
    <xf numFmtId="164" fontId="19" fillId="66" borderId="160" xfId="9" applyNumberFormat="1" applyFont="1" applyFill="1" applyBorder="1" applyAlignment="1">
      <alignment horizontal="center" vertical="center"/>
    </xf>
    <xf numFmtId="0" fontId="32" fillId="0" borderId="161" xfId="0" applyFont="1" applyBorder="1" applyAlignment="1">
      <alignment horizontal="right" vertical="center"/>
    </xf>
    <xf numFmtId="3" fontId="7" fillId="0" borderId="162" xfId="0" applyNumberFormat="1" applyFont="1" applyBorder="1" applyAlignment="1">
      <alignment horizontal="center" vertical="center"/>
    </xf>
    <xf numFmtId="0" fontId="10" fillId="79" borderId="0" xfId="0" quotePrefix="1" applyFont="1" applyFill="1" applyAlignment="1" applyProtection="1">
      <alignment vertical="center"/>
      <protection hidden="1"/>
    </xf>
    <xf numFmtId="4" fontId="32" fillId="80" borderId="164" xfId="9" applyNumberFormat="1" applyFont="1" applyFill="1" applyBorder="1" applyAlignment="1" applyProtection="1">
      <alignment horizontal="center" vertical="center"/>
      <protection locked="0"/>
    </xf>
    <xf numFmtId="4" fontId="32" fillId="80" borderId="163" xfId="9" applyNumberFormat="1" applyFont="1" applyFill="1" applyBorder="1" applyAlignment="1" applyProtection="1">
      <alignment horizontal="center" vertical="center"/>
      <protection locked="0"/>
    </xf>
    <xf numFmtId="4" fontId="21" fillId="79" borderId="165" xfId="9" applyNumberFormat="1" applyFont="1" applyFill="1" applyBorder="1" applyAlignment="1" applyProtection="1">
      <alignment horizontal="center" vertical="center"/>
      <protection hidden="1"/>
    </xf>
    <xf numFmtId="3" fontId="95" fillId="0" borderId="166" xfId="0" applyNumberFormat="1" applyFont="1" applyBorder="1" applyAlignment="1">
      <alignment horizontal="center" vertical="center"/>
    </xf>
    <xf numFmtId="164" fontId="7" fillId="75" borderId="48" xfId="9" applyNumberFormat="1" applyFont="1" applyFill="1" applyBorder="1" applyAlignment="1" applyProtection="1">
      <alignment horizontal="center" vertical="center"/>
    </xf>
    <xf numFmtId="0" fontId="5" fillId="46" borderId="167" xfId="0" applyFont="1" applyFill="1" applyBorder="1" applyAlignment="1">
      <alignment vertical="center"/>
    </xf>
    <xf numFmtId="0" fontId="7" fillId="46" borderId="168" xfId="0" applyFont="1" applyFill="1" applyBorder="1" applyAlignment="1" applyProtection="1">
      <alignment vertical="center"/>
      <protection hidden="1"/>
    </xf>
    <xf numFmtId="0" fontId="7" fillId="46" borderId="168" xfId="0" applyFont="1" applyFill="1" applyBorder="1" applyAlignment="1" applyProtection="1">
      <alignment horizontal="right" vertical="center"/>
      <protection hidden="1"/>
    </xf>
    <xf numFmtId="3" fontId="7" fillId="0" borderId="169" xfId="0" applyNumberFormat="1" applyFont="1" applyBorder="1" applyAlignment="1">
      <alignment horizontal="center" vertical="center"/>
    </xf>
    <xf numFmtId="164" fontId="7" fillId="74" borderId="170" xfId="9" applyNumberFormat="1" applyFont="1" applyFill="1" applyBorder="1" applyAlignment="1" applyProtection="1">
      <alignment horizontal="center" vertical="center"/>
    </xf>
    <xf numFmtId="164" fontId="5" fillId="68" borderId="171" xfId="9" applyNumberFormat="1" applyFont="1" applyFill="1" applyBorder="1" applyAlignment="1">
      <alignment horizontal="center" vertical="center"/>
    </xf>
    <xf numFmtId="0" fontId="10" fillId="0" borderId="172" xfId="0" applyFont="1" applyBorder="1" applyAlignment="1" applyProtection="1">
      <alignment vertical="center"/>
      <protection hidden="1"/>
    </xf>
    <xf numFmtId="0" fontId="8" fillId="0" borderId="173" xfId="0" applyFont="1" applyBorder="1" applyAlignment="1" applyProtection="1">
      <alignment vertical="center"/>
      <protection hidden="1"/>
    </xf>
    <xf numFmtId="0" fontId="32" fillId="0" borderId="175" xfId="0" applyFont="1" applyBorder="1" applyProtection="1">
      <protection hidden="1"/>
    </xf>
    <xf numFmtId="0" fontId="32" fillId="0" borderId="0" xfId="0" applyFont="1" applyProtection="1">
      <protection hidden="1"/>
    </xf>
    <xf numFmtId="0" fontId="38" fillId="0" borderId="0" xfId="0" applyFont="1" applyAlignment="1" applyProtection="1">
      <alignment horizontal="right" vertical="center"/>
      <protection hidden="1"/>
    </xf>
    <xf numFmtId="0" fontId="170" fillId="0" borderId="0" xfId="0" applyFont="1" applyProtection="1">
      <protection hidden="1"/>
    </xf>
    <xf numFmtId="0" fontId="5" fillId="0" borderId="176" xfId="0" applyFont="1" applyBorder="1" applyAlignment="1">
      <alignment vertical="center"/>
    </xf>
    <xf numFmtId="0" fontId="171" fillId="0" borderId="0" xfId="0" applyFont="1" applyAlignment="1" applyProtection="1">
      <alignment vertical="center"/>
      <protection hidden="1"/>
    </xf>
    <xf numFmtId="0" fontId="32" fillId="0" borderId="177" xfId="0" applyFont="1" applyBorder="1" applyProtection="1">
      <protection hidden="1"/>
    </xf>
    <xf numFmtId="0" fontId="32" fillId="0" borderId="178" xfId="0" applyFont="1" applyBorder="1" applyProtection="1">
      <protection hidden="1"/>
    </xf>
    <xf numFmtId="0" fontId="0" fillId="0" borderId="178" xfId="0" applyBorder="1" applyProtection="1">
      <protection hidden="1"/>
    </xf>
    <xf numFmtId="0" fontId="15" fillId="0" borderId="178" xfId="0" applyFont="1" applyBorder="1" applyAlignment="1">
      <alignment horizontal="left" vertical="center" indent="1"/>
    </xf>
    <xf numFmtId="0" fontId="7" fillId="0" borderId="178" xfId="0" applyFont="1" applyBorder="1" applyAlignment="1">
      <alignment vertical="center"/>
    </xf>
    <xf numFmtId="0" fontId="5" fillId="0" borderId="178" xfId="0" applyFont="1" applyBorder="1" applyAlignment="1">
      <alignment vertical="center"/>
    </xf>
    <xf numFmtId="0" fontId="5" fillId="0" borderId="179" xfId="0" applyFont="1" applyBorder="1" applyAlignment="1">
      <alignment vertical="center"/>
    </xf>
    <xf numFmtId="0" fontId="21" fillId="46" borderId="0" xfId="0" applyFont="1" applyFill="1" applyAlignment="1" applyProtection="1">
      <alignment horizontal="right" vertical="center"/>
      <protection hidden="1"/>
    </xf>
    <xf numFmtId="0" fontId="120" fillId="0" borderId="0" xfId="0" applyFont="1" applyAlignment="1">
      <alignment horizontal="left" vertical="center"/>
    </xf>
    <xf numFmtId="164" fontId="59" fillId="0" borderId="116" xfId="11" applyNumberFormat="1" applyFont="1" applyFill="1" applyBorder="1" applyAlignment="1" applyProtection="1">
      <alignment horizontal="center" vertical="center" wrapText="1"/>
    </xf>
    <xf numFmtId="0" fontId="166" fillId="0" borderId="0" xfId="6" applyFont="1" applyAlignment="1">
      <alignment vertical="center" wrapText="1"/>
    </xf>
    <xf numFmtId="0" fontId="59" fillId="0" borderId="42" xfId="6" applyFont="1" applyBorder="1" applyAlignment="1">
      <alignment horizontal="left" vertical="center" wrapText="1" indent="2"/>
    </xf>
    <xf numFmtId="164" fontId="14" fillId="0" borderId="42" xfId="11" applyNumberFormat="1" applyFont="1" applyFill="1" applyBorder="1" applyAlignment="1" applyProtection="1">
      <alignment horizontal="center" vertical="center" wrapText="1"/>
    </xf>
    <xf numFmtId="164" fontId="59" fillId="0" borderId="42" xfId="11" applyNumberFormat="1" applyFont="1" applyFill="1" applyBorder="1" applyAlignment="1" applyProtection="1">
      <alignment horizontal="center" vertical="center" wrapText="1"/>
    </xf>
    <xf numFmtId="164" fontId="59" fillId="52" borderId="61" xfId="11" applyNumberFormat="1" applyFont="1" applyFill="1" applyBorder="1" applyAlignment="1" applyProtection="1">
      <alignment horizontal="center" vertical="center" wrapText="1"/>
    </xf>
    <xf numFmtId="164" fontId="59" fillId="52" borderId="86" xfId="11" applyNumberFormat="1" applyFont="1" applyFill="1" applyBorder="1" applyAlignment="1" applyProtection="1">
      <alignment horizontal="center" vertical="center" wrapText="1"/>
    </xf>
    <xf numFmtId="164" fontId="59" fillId="52" borderId="52" xfId="11" applyNumberFormat="1" applyFont="1" applyFill="1" applyBorder="1" applyAlignment="1" applyProtection="1">
      <alignment horizontal="center" vertical="center" wrapText="1"/>
    </xf>
    <xf numFmtId="164" fontId="59" fillId="52" borderId="45" xfId="11" applyNumberFormat="1" applyFont="1" applyFill="1" applyBorder="1" applyAlignment="1" applyProtection="1">
      <alignment horizontal="center" vertical="center" wrapText="1"/>
    </xf>
    <xf numFmtId="164" fontId="59" fillId="52" borderId="59" xfId="11" applyNumberFormat="1" applyFont="1" applyFill="1" applyBorder="1" applyAlignment="1" applyProtection="1">
      <alignment horizontal="center" vertical="center" wrapText="1"/>
    </xf>
    <xf numFmtId="164" fontId="59" fillId="52" borderId="60" xfId="11" applyNumberFormat="1" applyFont="1" applyFill="1" applyBorder="1" applyAlignment="1" applyProtection="1">
      <alignment horizontal="center" vertical="center" wrapText="1"/>
    </xf>
    <xf numFmtId="164" fontId="59" fillId="52" borderId="12" xfId="11" applyNumberFormat="1" applyFont="1" applyFill="1" applyBorder="1" applyAlignment="1" applyProtection="1">
      <alignment horizontal="center" vertical="center" wrapText="1"/>
    </xf>
    <xf numFmtId="164" fontId="59" fillId="52" borderId="25" xfId="11" applyNumberFormat="1" applyFont="1" applyFill="1" applyBorder="1" applyAlignment="1" applyProtection="1">
      <alignment horizontal="center" vertical="center" wrapText="1"/>
    </xf>
    <xf numFmtId="164" fontId="59" fillId="52" borderId="57" xfId="11" applyNumberFormat="1" applyFont="1" applyFill="1" applyBorder="1" applyAlignment="1" applyProtection="1">
      <alignment horizontal="center" vertical="center" wrapText="1"/>
    </xf>
    <xf numFmtId="164" fontId="59" fillId="52" borderId="46" xfId="11" applyNumberFormat="1" applyFont="1" applyFill="1" applyBorder="1" applyAlignment="1" applyProtection="1">
      <alignment horizontal="center" vertical="center" wrapText="1"/>
    </xf>
    <xf numFmtId="164" fontId="59" fillId="52" borderId="9" xfId="11" applyNumberFormat="1" applyFont="1" applyFill="1" applyBorder="1" applyAlignment="1" applyProtection="1">
      <alignment horizontal="center" vertical="center" wrapText="1"/>
    </xf>
    <xf numFmtId="164" fontId="59" fillId="52" borderId="11" xfId="11" applyNumberFormat="1" applyFont="1" applyFill="1" applyBorder="1" applyAlignment="1" applyProtection="1">
      <alignment horizontal="center" vertical="center" wrapText="1"/>
    </xf>
    <xf numFmtId="0" fontId="40" fillId="0" borderId="0" xfId="0" applyFont="1" applyAlignment="1">
      <alignment horizontal="center" vertical="center"/>
    </xf>
    <xf numFmtId="167" fontId="40" fillId="67" borderId="47" xfId="9" applyNumberFormat="1" applyFont="1" applyFill="1" applyBorder="1" applyAlignment="1">
      <alignment horizontal="center" vertical="center"/>
    </xf>
    <xf numFmtId="167" fontId="40" fillId="62" borderId="47" xfId="9" quotePrefix="1" applyNumberFormat="1" applyFont="1" applyFill="1" applyBorder="1" applyAlignment="1">
      <alignment horizontal="center" vertical="center"/>
    </xf>
    <xf numFmtId="0" fontId="8" fillId="0" borderId="173" xfId="0" applyFont="1" applyBorder="1" applyAlignment="1" applyProtection="1">
      <alignment horizontal="center" vertical="center"/>
      <protection hidden="1"/>
    </xf>
    <xf numFmtId="167" fontId="32" fillId="0" borderId="164" xfId="9" applyNumberFormat="1" applyFont="1" applyFill="1" applyBorder="1" applyAlignment="1" applyProtection="1">
      <alignment horizontal="center" vertical="center"/>
      <protection locked="0"/>
    </xf>
    <xf numFmtId="0" fontId="1" fillId="0" borderId="0" xfId="0" applyFont="1"/>
    <xf numFmtId="164" fontId="159" fillId="0" borderId="0" xfId="0" applyNumberFormat="1" applyFont="1" applyAlignment="1">
      <alignment vertical="center"/>
    </xf>
    <xf numFmtId="164" fontId="159" fillId="0" borderId="153" xfId="9" applyNumberFormat="1" applyFont="1" applyBorder="1" applyAlignment="1">
      <alignment vertical="center"/>
    </xf>
    <xf numFmtId="176" fontId="59" fillId="21" borderId="18" xfId="11" applyNumberFormat="1" applyFont="1" applyFill="1" applyBorder="1" applyAlignment="1" applyProtection="1">
      <alignment horizontal="center" vertical="center" wrapText="1"/>
    </xf>
    <xf numFmtId="176" fontId="59" fillId="21" borderId="62" xfId="11" applyNumberFormat="1" applyFont="1" applyFill="1" applyBorder="1" applyAlignment="1" applyProtection="1">
      <alignment horizontal="center" vertical="center" wrapText="1"/>
    </xf>
    <xf numFmtId="176" fontId="59" fillId="21" borderId="56" xfId="11" applyNumberFormat="1" applyFont="1" applyFill="1" applyBorder="1" applyAlignment="1" applyProtection="1">
      <alignment horizontal="center" vertical="center" wrapText="1"/>
    </xf>
    <xf numFmtId="176" fontId="59" fillId="21" borderId="41" xfId="11" applyNumberFormat="1" applyFont="1" applyFill="1" applyBorder="1" applyAlignment="1" applyProtection="1">
      <alignment horizontal="center" vertical="center" wrapText="1"/>
    </xf>
    <xf numFmtId="176" fontId="59" fillId="21" borderId="17" xfId="11" applyNumberFormat="1" applyFont="1" applyFill="1" applyBorder="1" applyAlignment="1" applyProtection="1">
      <alignment horizontal="center" vertical="center" wrapText="1"/>
    </xf>
    <xf numFmtId="176" fontId="59" fillId="21" borderId="42" xfId="11" applyNumberFormat="1" applyFont="1" applyFill="1" applyBorder="1" applyAlignment="1" applyProtection="1">
      <alignment horizontal="center" vertical="center" wrapText="1"/>
    </xf>
    <xf numFmtId="177" fontId="59" fillId="0" borderId="19" xfId="11" applyNumberFormat="1" applyFont="1" applyFill="1" applyBorder="1" applyAlignment="1" applyProtection="1">
      <alignment horizontal="center" vertical="center" wrapText="1"/>
    </xf>
    <xf numFmtId="177" fontId="59" fillId="0" borderId="82" xfId="11" applyNumberFormat="1" applyFont="1" applyFill="1" applyBorder="1" applyAlignment="1" applyProtection="1">
      <alignment horizontal="center" vertical="center" wrapText="1"/>
    </xf>
    <xf numFmtId="177" fontId="59" fillId="0" borderId="50" xfId="11" applyNumberFormat="1" applyFont="1" applyFill="1" applyBorder="1" applyAlignment="1" applyProtection="1">
      <alignment horizontal="center" vertical="center" wrapText="1"/>
    </xf>
    <xf numFmtId="177" fontId="59" fillId="0" borderId="39" xfId="11" applyNumberFormat="1" applyFont="1" applyFill="1" applyBorder="1" applyAlignment="1" applyProtection="1">
      <alignment horizontal="center" vertical="center" wrapText="1"/>
    </xf>
    <xf numFmtId="177" fontId="59" fillId="0" borderId="83" xfId="11" applyNumberFormat="1" applyFont="1" applyFill="1" applyBorder="1" applyAlignment="1" applyProtection="1">
      <alignment horizontal="center" vertical="center" wrapText="1"/>
    </xf>
    <xf numFmtId="177" fontId="59" fillId="0" borderId="84" xfId="11" applyNumberFormat="1" applyFont="1" applyFill="1" applyBorder="1" applyAlignment="1" applyProtection="1">
      <alignment horizontal="center" vertical="center" wrapText="1"/>
    </xf>
    <xf numFmtId="0" fontId="7" fillId="0" borderId="2" xfId="14" applyFont="1" applyBorder="1" applyAlignment="1">
      <alignment horizontal="left" vertical="center"/>
    </xf>
    <xf numFmtId="164" fontId="14" fillId="57" borderId="18" xfId="11" applyNumberFormat="1" applyFont="1" applyFill="1" applyBorder="1" applyAlignment="1" applyProtection="1">
      <alignment horizontal="center" vertical="center" wrapText="1"/>
    </xf>
    <xf numFmtId="164" fontId="14" fillId="57" borderId="62" xfId="11" applyNumberFormat="1" applyFont="1" applyFill="1" applyBorder="1" applyAlignment="1" applyProtection="1">
      <alignment horizontal="center" vertical="center" wrapText="1"/>
    </xf>
    <xf numFmtId="164" fontId="14" fillId="57" borderId="56" xfId="11" applyNumberFormat="1" applyFont="1" applyFill="1" applyBorder="1" applyAlignment="1" applyProtection="1">
      <alignment horizontal="center" vertical="center" wrapText="1"/>
    </xf>
    <xf numFmtId="164" fontId="14" fillId="57" borderId="41" xfId="11" applyNumberFormat="1" applyFont="1" applyFill="1" applyBorder="1" applyAlignment="1" applyProtection="1">
      <alignment horizontal="center" vertical="center" wrapText="1"/>
    </xf>
    <xf numFmtId="164" fontId="14" fillId="57" borderId="17" xfId="11" applyNumberFormat="1" applyFont="1" applyFill="1" applyBorder="1" applyAlignment="1" applyProtection="1">
      <alignment horizontal="center" vertical="center" wrapText="1"/>
    </xf>
    <xf numFmtId="164" fontId="14" fillId="57" borderId="42" xfId="11" applyNumberFormat="1" applyFont="1" applyFill="1" applyBorder="1" applyAlignment="1" applyProtection="1">
      <alignment horizontal="center" vertical="center" wrapText="1"/>
    </xf>
    <xf numFmtId="177" fontId="14" fillId="21" borderId="61" xfId="11" applyNumberFormat="1" applyFont="1" applyFill="1" applyBorder="1" applyAlignment="1" applyProtection="1">
      <alignment horizontal="center" vertical="center" wrapText="1"/>
    </xf>
    <xf numFmtId="177" fontId="14" fillId="21" borderId="86" xfId="11" applyNumberFormat="1" applyFont="1" applyFill="1" applyBorder="1" applyAlignment="1" applyProtection="1">
      <alignment horizontal="center" vertical="center" wrapText="1"/>
    </xf>
    <xf numFmtId="177" fontId="14" fillId="21" borderId="52" xfId="11" applyNumberFormat="1" applyFont="1" applyFill="1" applyBorder="1" applyAlignment="1" applyProtection="1">
      <alignment horizontal="center" vertical="center" wrapText="1"/>
    </xf>
    <xf numFmtId="177" fontId="14" fillId="21" borderId="45" xfId="11" applyNumberFormat="1" applyFont="1" applyFill="1" applyBorder="1" applyAlignment="1" applyProtection="1">
      <alignment horizontal="center" vertical="center" wrapText="1"/>
    </xf>
    <xf numFmtId="177" fontId="14" fillId="21" borderId="59" xfId="11" applyNumberFormat="1" applyFont="1" applyFill="1" applyBorder="1" applyAlignment="1" applyProtection="1">
      <alignment horizontal="center" vertical="center" wrapText="1"/>
    </xf>
    <xf numFmtId="177" fontId="14" fillId="21" borderId="60" xfId="11" applyNumberFormat="1" applyFont="1" applyFill="1" applyBorder="1" applyAlignment="1" applyProtection="1">
      <alignment horizontal="center" vertical="center" wrapText="1"/>
    </xf>
    <xf numFmtId="0" fontId="59" fillId="0" borderId="14" xfId="6" applyFont="1" applyBorder="1" applyAlignment="1">
      <alignment horizontal="left" vertical="center" wrapText="1" indent="2"/>
    </xf>
    <xf numFmtId="0" fontId="59" fillId="0" borderId="117" xfId="6" applyFont="1" applyBorder="1" applyAlignment="1">
      <alignment horizontal="left" vertical="center" wrapText="1" indent="2"/>
    </xf>
    <xf numFmtId="0" fontId="77" fillId="0" borderId="84" xfId="6" applyFont="1" applyBorder="1" applyAlignment="1">
      <alignment horizontal="left" vertical="center" wrapText="1"/>
    </xf>
    <xf numFmtId="0" fontId="59" fillId="21" borderId="17" xfId="6" applyFont="1" applyFill="1" applyBorder="1" applyAlignment="1">
      <alignment horizontal="left" vertical="center" wrapText="1"/>
    </xf>
    <xf numFmtId="0" fontId="59" fillId="21" borderId="18" xfId="6" applyFont="1" applyFill="1" applyBorder="1" applyAlignment="1">
      <alignment horizontal="left" vertical="center" wrapText="1"/>
    </xf>
    <xf numFmtId="164" fontId="14" fillId="51" borderId="18" xfId="11" applyNumberFormat="1" applyFont="1" applyFill="1" applyBorder="1" applyAlignment="1" applyProtection="1">
      <alignment horizontal="center" vertical="center" wrapText="1"/>
    </xf>
    <xf numFmtId="164" fontId="59" fillId="21" borderId="18" xfId="11" applyNumberFormat="1" applyFont="1" applyFill="1" applyBorder="1" applyAlignment="1" applyProtection="1">
      <alignment horizontal="center" vertical="center" wrapText="1"/>
    </xf>
    <xf numFmtId="0" fontId="14" fillId="53" borderId="42" xfId="6" applyFont="1" applyFill="1" applyBorder="1" applyAlignment="1">
      <alignment horizontal="left" vertical="center"/>
    </xf>
    <xf numFmtId="0" fontId="14" fillId="20" borderId="82" xfId="6" applyFont="1" applyFill="1" applyBorder="1" applyAlignment="1">
      <alignment horizontal="center" vertical="center"/>
    </xf>
    <xf numFmtId="0" fontId="14" fillId="20" borderId="84" xfId="6" applyFont="1" applyFill="1" applyBorder="1" applyAlignment="1">
      <alignment horizontal="center" vertical="center"/>
    </xf>
    <xf numFmtId="0" fontId="57" fillId="20" borderId="0" xfId="6" applyFont="1" applyFill="1" applyAlignment="1">
      <alignment horizontal="left" vertical="center"/>
    </xf>
    <xf numFmtId="0" fontId="59" fillId="20" borderId="82" xfId="6" applyFont="1" applyFill="1" applyBorder="1" applyAlignment="1">
      <alignment horizontal="center" vertical="center"/>
    </xf>
    <xf numFmtId="0" fontId="59" fillId="20" borderId="83" xfId="6" applyFont="1" applyFill="1" applyBorder="1" applyAlignment="1">
      <alignment horizontal="center" vertical="center"/>
    </xf>
    <xf numFmtId="0" fontId="59" fillId="20" borderId="84" xfId="6" applyFont="1" applyFill="1" applyBorder="1" applyAlignment="1">
      <alignment horizontal="center" vertical="center"/>
    </xf>
    <xf numFmtId="0" fontId="14" fillId="20" borderId="0" xfId="6" applyFont="1" applyFill="1" applyAlignment="1">
      <alignment horizontal="center" vertical="center"/>
    </xf>
    <xf numFmtId="0" fontId="14" fillId="20" borderId="24" xfId="6" applyFont="1" applyFill="1" applyBorder="1" applyAlignment="1">
      <alignment horizontal="center" vertical="center"/>
    </xf>
    <xf numFmtId="0" fontId="14" fillId="20" borderId="11" xfId="6" applyFont="1" applyFill="1" applyBorder="1" applyAlignment="1">
      <alignment horizontal="center" vertical="center"/>
    </xf>
    <xf numFmtId="0" fontId="14" fillId="20" borderId="9" xfId="6" applyFont="1" applyFill="1" applyBorder="1" applyAlignment="1">
      <alignment horizontal="center" vertical="center"/>
    </xf>
    <xf numFmtId="0" fontId="14" fillId="50" borderId="86" xfId="6" applyFont="1" applyFill="1" applyBorder="1" applyAlignment="1">
      <alignment horizontal="center" vertical="center" wrapText="1"/>
    </xf>
    <xf numFmtId="0" fontId="14" fillId="50" borderId="59" xfId="6" applyFont="1" applyFill="1" applyBorder="1" applyAlignment="1">
      <alignment horizontal="center" vertical="center" wrapText="1"/>
    </xf>
    <xf numFmtId="0" fontId="14" fillId="50" borderId="25" xfId="6" applyFont="1" applyFill="1" applyBorder="1" applyAlignment="1">
      <alignment horizontal="center" vertical="center" wrapText="1"/>
    </xf>
    <xf numFmtId="0" fontId="14" fillId="50" borderId="9" xfId="6" applyFont="1" applyFill="1" applyBorder="1" applyAlignment="1">
      <alignment horizontal="center" vertical="center" wrapText="1"/>
    </xf>
    <xf numFmtId="0" fontId="14" fillId="20" borderId="86" xfId="6" applyFont="1" applyFill="1" applyBorder="1" applyAlignment="1">
      <alignment horizontal="center" vertical="center" wrapText="1"/>
    </xf>
    <xf numFmtId="0" fontId="14" fillId="20" borderId="59" xfId="6" applyFont="1" applyFill="1" applyBorder="1" applyAlignment="1">
      <alignment horizontal="center" vertical="center" wrapText="1"/>
    </xf>
    <xf numFmtId="0" fontId="14" fillId="20" borderId="25" xfId="6" applyFont="1" applyFill="1" applyBorder="1" applyAlignment="1">
      <alignment horizontal="center" vertical="center" wrapText="1"/>
    </xf>
    <xf numFmtId="0" fontId="14" fillId="20" borderId="9" xfId="6" applyFont="1" applyFill="1" applyBorder="1" applyAlignment="1">
      <alignment horizontal="center" vertical="center" wrapText="1"/>
    </xf>
    <xf numFmtId="164" fontId="14" fillId="48" borderId="117" xfId="11" applyNumberFormat="1" applyFont="1" applyFill="1" applyBorder="1" applyAlignment="1" applyProtection="1">
      <alignment horizontal="center" vertical="center" wrapText="1"/>
    </xf>
    <xf numFmtId="164" fontId="59" fillId="0" borderId="117" xfId="11" applyNumberFormat="1" applyFont="1" applyFill="1" applyBorder="1" applyAlignment="1" applyProtection="1">
      <alignment horizontal="center" vertical="center" wrapText="1"/>
    </xf>
    <xf numFmtId="0" fontId="55" fillId="5" borderId="0" xfId="0" applyFont="1" applyFill="1" applyAlignment="1">
      <alignment horizontal="center" vertical="center"/>
    </xf>
    <xf numFmtId="0" fontId="59" fillId="21" borderId="30" xfId="6" applyFont="1" applyFill="1" applyBorder="1" applyAlignment="1">
      <alignment horizontal="left" vertical="center" wrapText="1"/>
    </xf>
    <xf numFmtId="0" fontId="59" fillId="21" borderId="116" xfId="6" applyFont="1" applyFill="1" applyBorder="1" applyAlignment="1">
      <alignment horizontal="left" vertical="center" wrapText="1"/>
    </xf>
    <xf numFmtId="164" fontId="14" fillId="51" borderId="116" xfId="11" applyNumberFormat="1" applyFont="1" applyFill="1" applyBorder="1" applyAlignment="1" applyProtection="1">
      <alignment horizontal="center" vertical="center" wrapText="1"/>
    </xf>
    <xf numFmtId="164" fontId="59" fillId="21" borderId="116" xfId="11" applyNumberFormat="1" applyFont="1" applyFill="1" applyBorder="1" applyAlignment="1" applyProtection="1">
      <alignment horizontal="center" vertical="center" wrapText="1"/>
    </xf>
    <xf numFmtId="0" fontId="14" fillId="53" borderId="42" xfId="6" applyFont="1" applyFill="1" applyBorder="1" applyAlignment="1">
      <alignment horizontal="left" vertical="center" wrapText="1"/>
    </xf>
    <xf numFmtId="0" fontId="14" fillId="53" borderId="17" xfId="6" applyFont="1" applyFill="1" applyBorder="1" applyAlignment="1">
      <alignment horizontal="left" vertical="center" wrapText="1"/>
    </xf>
    <xf numFmtId="164" fontId="14" fillId="49" borderId="18" xfId="11" applyNumberFormat="1" applyFont="1" applyFill="1" applyBorder="1" applyAlignment="1" applyProtection="1">
      <alignment horizontal="center" vertical="center" wrapText="1"/>
    </xf>
    <xf numFmtId="164" fontId="14" fillId="53" borderId="62" xfId="11" applyNumberFormat="1" applyFont="1" applyFill="1" applyBorder="1" applyAlignment="1" applyProtection="1">
      <alignment horizontal="center" vertical="center" wrapText="1"/>
    </xf>
    <xf numFmtId="164" fontId="14" fillId="53" borderId="17" xfId="11" applyNumberFormat="1" applyFont="1" applyFill="1" applyBorder="1" applyAlignment="1" applyProtection="1">
      <alignment horizontal="center" vertical="center" wrapText="1"/>
    </xf>
    <xf numFmtId="0" fontId="59" fillId="21" borderId="83" xfId="6" applyFont="1" applyFill="1" applyBorder="1" applyAlignment="1">
      <alignment horizontal="left" vertical="center" wrapText="1"/>
    </xf>
    <xf numFmtId="0" fontId="59" fillId="21" borderId="19" xfId="6" applyFont="1" applyFill="1" applyBorder="1" applyAlignment="1">
      <alignment horizontal="left" vertical="center" wrapText="1"/>
    </xf>
    <xf numFmtId="164" fontId="14" fillId="51" borderId="19" xfId="11" applyNumberFormat="1" applyFont="1" applyFill="1" applyBorder="1" applyAlignment="1" applyProtection="1">
      <alignment horizontal="center" vertical="center" wrapText="1"/>
    </xf>
    <xf numFmtId="164" fontId="59" fillId="21" borderId="19" xfId="11" applyNumberFormat="1" applyFont="1" applyFill="1" applyBorder="1" applyAlignment="1" applyProtection="1">
      <alignment horizontal="center" vertical="center" wrapText="1"/>
    </xf>
    <xf numFmtId="0" fontId="59" fillId="0" borderId="0" xfId="6" applyFont="1" applyAlignment="1">
      <alignment horizontal="left" vertical="center" wrapText="1" indent="1"/>
    </xf>
    <xf numFmtId="164" fontId="14" fillId="0" borderId="0" xfId="11" applyNumberFormat="1" applyFont="1" applyFill="1" applyBorder="1" applyAlignment="1" applyProtection="1">
      <alignment horizontal="center" vertical="center" wrapText="1"/>
    </xf>
    <xf numFmtId="164" fontId="59" fillId="0" borderId="0" xfId="11" applyNumberFormat="1" applyFont="1" applyFill="1" applyBorder="1" applyAlignment="1" applyProtection="1">
      <alignment horizontal="center" vertical="center" wrapText="1"/>
    </xf>
    <xf numFmtId="0" fontId="59" fillId="21" borderId="59" xfId="6" applyFont="1" applyFill="1" applyBorder="1" applyAlignment="1">
      <alignment horizontal="left" vertical="center" wrapText="1"/>
    </xf>
    <xf numFmtId="0" fontId="59" fillId="21" borderId="61" xfId="6" applyFont="1" applyFill="1" applyBorder="1" applyAlignment="1">
      <alignment horizontal="left" vertical="center" wrapText="1"/>
    </xf>
    <xf numFmtId="164" fontId="14" fillId="51" borderId="61" xfId="11" applyNumberFormat="1" applyFont="1" applyFill="1" applyBorder="1" applyAlignment="1" applyProtection="1">
      <alignment horizontal="center" vertical="center" wrapText="1"/>
    </xf>
    <xf numFmtId="164" fontId="59" fillId="21" borderId="61" xfId="11" applyNumberFormat="1" applyFont="1" applyFill="1" applyBorder="1" applyAlignment="1" applyProtection="1">
      <alignment horizontal="center" vertical="center" wrapText="1"/>
    </xf>
    <xf numFmtId="0" fontId="59" fillId="0" borderId="9" xfId="6" quotePrefix="1" applyFont="1" applyBorder="1" applyAlignment="1">
      <alignment horizontal="left" vertical="center" wrapText="1" indent="2"/>
    </xf>
    <xf numFmtId="0" fontId="59" fillId="0" borderId="12" xfId="6" applyFont="1" applyBorder="1" applyAlignment="1">
      <alignment horizontal="left" vertical="center" wrapText="1" indent="2"/>
    </xf>
    <xf numFmtId="0" fontId="14" fillId="21" borderId="9" xfId="6" applyFont="1" applyFill="1" applyBorder="1" applyAlignment="1">
      <alignment horizontal="left" vertical="center" wrapText="1"/>
    </xf>
    <xf numFmtId="0" fontId="14" fillId="21" borderId="12" xfId="6" applyFont="1" applyFill="1" applyBorder="1" applyAlignment="1">
      <alignment horizontal="left" vertical="center" wrapText="1"/>
    </xf>
    <xf numFmtId="164" fontId="14" fillId="21" borderId="116" xfId="11" applyNumberFormat="1" applyFont="1" applyFill="1" applyBorder="1" applyAlignment="1" applyProtection="1">
      <alignment horizontal="center" vertical="center" wrapText="1"/>
    </xf>
    <xf numFmtId="0" fontId="14" fillId="0" borderId="9" xfId="6" applyFont="1" applyBorder="1" applyAlignment="1">
      <alignment horizontal="left" vertical="center" wrapText="1"/>
    </xf>
    <xf numFmtId="0" fontId="14" fillId="0" borderId="12" xfId="6" applyFont="1" applyBorder="1" applyAlignment="1">
      <alignment horizontal="left" vertical="center" wrapText="1"/>
    </xf>
    <xf numFmtId="164" fontId="14" fillId="52" borderId="116" xfId="11" applyNumberFormat="1" applyFont="1" applyFill="1" applyBorder="1" applyAlignment="1" applyProtection="1">
      <alignment horizontal="center" vertical="center" wrapText="1"/>
    </xf>
    <xf numFmtId="164" fontId="59" fillId="52" borderId="116" xfId="11" applyNumberFormat="1" applyFont="1" applyFill="1" applyBorder="1" applyAlignment="1" applyProtection="1">
      <alignment horizontal="center" vertical="center" wrapText="1"/>
    </xf>
    <xf numFmtId="0" fontId="14" fillId="20" borderId="17" xfId="6" applyFont="1" applyFill="1" applyBorder="1" applyAlignment="1">
      <alignment horizontal="left" vertical="center" wrapText="1"/>
    </xf>
    <xf numFmtId="0" fontId="14" fillId="20" borderId="18" xfId="6" applyFont="1" applyFill="1" applyBorder="1" applyAlignment="1">
      <alignment horizontal="left" vertical="center" wrapText="1"/>
    </xf>
    <xf numFmtId="164" fontId="14" fillId="52" borderId="19" xfId="11" applyNumberFormat="1" applyFont="1" applyFill="1" applyBorder="1" applyAlignment="1" applyProtection="1">
      <alignment horizontal="center" vertical="center" wrapText="1"/>
    </xf>
    <xf numFmtId="0" fontId="53" fillId="0" borderId="0" xfId="0" applyFont="1" applyAlignment="1">
      <alignment horizontal="left" vertical="center"/>
    </xf>
    <xf numFmtId="0" fontId="59" fillId="21" borderId="83" xfId="6" quotePrefix="1" applyFont="1" applyFill="1" applyBorder="1" applyAlignment="1">
      <alignment horizontal="left" vertical="center" wrapText="1" indent="2"/>
    </xf>
    <xf numFmtId="0" fontId="59" fillId="21" borderId="19" xfId="6" applyFont="1" applyFill="1" applyBorder="1" applyAlignment="1">
      <alignment horizontal="left" vertical="center" wrapText="1" indent="2"/>
    </xf>
    <xf numFmtId="0" fontId="59" fillId="21" borderId="9" xfId="6" quotePrefix="1" applyFont="1" applyFill="1" applyBorder="1" applyAlignment="1">
      <alignment horizontal="left" vertical="center" wrapText="1" indent="2"/>
    </xf>
    <xf numFmtId="0" fontId="59" fillId="21" borderId="12" xfId="6" applyFont="1" applyFill="1" applyBorder="1" applyAlignment="1">
      <alignment horizontal="left" vertical="center" wrapText="1" indent="2"/>
    </xf>
    <xf numFmtId="0" fontId="59" fillId="0" borderId="83" xfId="6" quotePrefix="1" applyFont="1" applyBorder="1" applyAlignment="1">
      <alignment horizontal="left" vertical="center" wrapText="1" indent="2"/>
    </xf>
    <xf numFmtId="0" fontId="59" fillId="0" borderId="19" xfId="6" applyFont="1" applyBorder="1" applyAlignment="1">
      <alignment horizontal="left" vertical="center" wrapText="1" indent="2"/>
    </xf>
    <xf numFmtId="164" fontId="59" fillId="52" borderId="19" xfId="11" applyNumberFormat="1" applyFont="1" applyFill="1" applyBorder="1" applyAlignment="1" applyProtection="1">
      <alignment horizontal="center" vertical="center" wrapText="1"/>
    </xf>
    <xf numFmtId="0" fontId="55" fillId="5" borderId="0" xfId="0" applyFont="1" applyFill="1" applyAlignment="1">
      <alignment horizontal="left" vertical="center"/>
    </xf>
    <xf numFmtId="0" fontId="56" fillId="0" borderId="0" xfId="6" applyFont="1" applyAlignment="1">
      <alignment horizontal="left" vertical="center"/>
    </xf>
    <xf numFmtId="0" fontId="58" fillId="20" borderId="0" xfId="6" applyFont="1" applyFill="1" applyAlignment="1">
      <alignment horizontal="left" vertical="center" wrapText="1"/>
    </xf>
    <xf numFmtId="0" fontId="59" fillId="21" borderId="9" xfId="6" applyFont="1" applyFill="1" applyBorder="1" applyAlignment="1">
      <alignment horizontal="left" vertical="center" wrapText="1"/>
    </xf>
    <xf numFmtId="0" fontId="59" fillId="21" borderId="12" xfId="6" applyFont="1" applyFill="1" applyBorder="1" applyAlignment="1">
      <alignment horizontal="left" vertical="center" wrapText="1"/>
    </xf>
    <xf numFmtId="164" fontId="14" fillId="49" borderId="19" xfId="11" applyNumberFormat="1" applyFont="1" applyFill="1" applyBorder="1" applyAlignment="1" applyProtection="1">
      <alignment horizontal="center" vertical="center" wrapText="1"/>
    </xf>
    <xf numFmtId="164" fontId="59" fillId="21" borderId="99" xfId="11" applyNumberFormat="1" applyFont="1" applyFill="1" applyBorder="1" applyAlignment="1" applyProtection="1">
      <alignment horizontal="center" vertical="center" wrapText="1"/>
    </xf>
    <xf numFmtId="0" fontId="59" fillId="0" borderId="83" xfId="6" applyFont="1" applyBorder="1" applyAlignment="1">
      <alignment horizontal="left" vertical="center" wrapText="1"/>
    </xf>
    <xf numFmtId="0" fontId="59" fillId="0" borderId="19" xfId="6" applyFont="1" applyBorder="1" applyAlignment="1">
      <alignment horizontal="left" vertical="center" wrapText="1"/>
    </xf>
    <xf numFmtId="164" fontId="14" fillId="48" borderId="19" xfId="11" applyNumberFormat="1" applyFont="1" applyFill="1" applyBorder="1" applyAlignment="1" applyProtection="1">
      <alignment horizontal="center" vertical="center" wrapText="1"/>
    </xf>
    <xf numFmtId="164" fontId="59" fillId="0" borderId="19" xfId="11" applyNumberFormat="1" applyFont="1" applyFill="1" applyBorder="1" applyAlignment="1" applyProtection="1">
      <alignment horizontal="center" vertical="center" wrapText="1"/>
    </xf>
    <xf numFmtId="0" fontId="59" fillId="20" borderId="30" xfId="6" applyFont="1" applyFill="1" applyBorder="1" applyAlignment="1">
      <alignment horizontal="left" vertical="center" wrapText="1"/>
    </xf>
    <xf numFmtId="0" fontId="59" fillId="20" borderId="116" xfId="6" applyFont="1" applyFill="1" applyBorder="1" applyAlignment="1">
      <alignment horizontal="left" vertical="center" wrapText="1"/>
    </xf>
    <xf numFmtId="164" fontId="14" fillId="48" borderId="116" xfId="11" applyNumberFormat="1" applyFont="1" applyFill="1" applyBorder="1" applyAlignment="1" applyProtection="1">
      <alignment horizontal="center" vertical="center" wrapText="1"/>
    </xf>
    <xf numFmtId="164" fontId="59" fillId="0" borderId="116" xfId="11" applyNumberFormat="1" applyFont="1" applyBorder="1" applyAlignment="1" applyProtection="1">
      <alignment horizontal="center" vertical="center" wrapText="1"/>
    </xf>
    <xf numFmtId="0" fontId="59" fillId="21" borderId="14" xfId="6" applyFont="1" applyFill="1" applyBorder="1" applyAlignment="1">
      <alignment horizontal="left" vertical="center" wrapText="1"/>
    </xf>
    <xf numFmtId="0" fontId="59" fillId="21" borderId="117" xfId="6" applyFont="1" applyFill="1" applyBorder="1" applyAlignment="1">
      <alignment horizontal="left" vertical="center" wrapText="1"/>
    </xf>
    <xf numFmtId="164" fontId="14" fillId="51" borderId="117" xfId="11" applyNumberFormat="1" applyFont="1" applyFill="1" applyBorder="1" applyAlignment="1" applyProtection="1">
      <alignment horizontal="center" vertical="center" wrapText="1"/>
    </xf>
    <xf numFmtId="164" fontId="59" fillId="21" borderId="117" xfId="11" applyNumberFormat="1" applyFont="1" applyFill="1" applyBorder="1" applyAlignment="1" applyProtection="1">
      <alignment horizontal="center" vertical="center" wrapText="1"/>
    </xf>
    <xf numFmtId="164" fontId="59" fillId="0" borderId="116" xfId="11" applyNumberFormat="1" applyFont="1" applyFill="1" applyBorder="1" applyAlignment="1" applyProtection="1">
      <alignment horizontal="center" vertical="center" wrapText="1"/>
    </xf>
    <xf numFmtId="0" fontId="59" fillId="0" borderId="30" xfId="6" applyFont="1" applyBorder="1" applyAlignment="1">
      <alignment horizontal="left" vertical="center" wrapText="1" indent="2"/>
    </xf>
    <xf numFmtId="0" fontId="59" fillId="0" borderId="116" xfId="6" applyFont="1" applyBorder="1" applyAlignment="1">
      <alignment horizontal="left" vertical="center" wrapText="1" indent="2"/>
    </xf>
    <xf numFmtId="0" fontId="59" fillId="0" borderId="91" xfId="6" applyFont="1" applyBorder="1" applyAlignment="1">
      <alignment horizontal="left" vertical="center" wrapText="1" indent="2"/>
    </xf>
    <xf numFmtId="0" fontId="59" fillId="0" borderId="99" xfId="6" applyFont="1" applyBorder="1" applyAlignment="1">
      <alignment horizontal="left" vertical="center" wrapText="1" indent="2"/>
    </xf>
    <xf numFmtId="164" fontId="14" fillId="48" borderId="99" xfId="11" applyNumberFormat="1" applyFont="1" applyFill="1" applyBorder="1" applyAlignment="1" applyProtection="1">
      <alignment horizontal="center" vertical="center" wrapText="1"/>
    </xf>
    <xf numFmtId="164" fontId="59" fillId="0" borderId="99" xfId="11" applyNumberFormat="1" applyFont="1" applyFill="1" applyBorder="1" applyAlignment="1" applyProtection="1">
      <alignment horizontal="center" vertical="center" wrapText="1"/>
    </xf>
    <xf numFmtId="0" fontId="57" fillId="20" borderId="0" xfId="6" applyFont="1" applyFill="1" applyAlignment="1">
      <alignment horizontal="left" vertical="center" wrapText="1"/>
    </xf>
    <xf numFmtId="164" fontId="14" fillId="55" borderId="44" xfId="6" applyNumberFormat="1" applyFont="1" applyFill="1" applyBorder="1" applyAlignment="1">
      <alignment horizontal="center" vertical="center"/>
    </xf>
    <xf numFmtId="164" fontId="14" fillId="55" borderId="42" xfId="6" applyNumberFormat="1" applyFont="1" applyFill="1" applyBorder="1" applyAlignment="1">
      <alignment horizontal="center" vertical="center"/>
    </xf>
    <xf numFmtId="0" fontId="59" fillId="20" borderId="0" xfId="6" applyFont="1" applyFill="1" applyAlignment="1">
      <alignment horizontal="left" vertical="center"/>
    </xf>
    <xf numFmtId="0" fontId="14" fillId="55" borderId="42" xfId="6" applyFont="1" applyFill="1" applyBorder="1" applyAlignment="1">
      <alignment horizontal="left" vertical="center"/>
    </xf>
    <xf numFmtId="0" fontId="14" fillId="55" borderId="17" xfId="6" applyFont="1" applyFill="1" applyBorder="1" applyAlignment="1">
      <alignment horizontal="left" vertical="center"/>
    </xf>
    <xf numFmtId="164" fontId="79" fillId="49" borderId="62" xfId="0" applyNumberFormat="1" applyFont="1" applyFill="1" applyBorder="1" applyAlignment="1">
      <alignment horizontal="center" vertical="center"/>
    </xf>
    <xf numFmtId="164" fontId="79" fillId="49" borderId="17" xfId="0" applyNumberFormat="1" applyFont="1" applyFill="1" applyBorder="1" applyAlignment="1">
      <alignment horizontal="center" vertical="center"/>
    </xf>
    <xf numFmtId="164" fontId="14" fillId="55" borderId="62" xfId="6" applyNumberFormat="1" applyFont="1" applyFill="1" applyBorder="1" applyAlignment="1">
      <alignment horizontal="center" vertical="center"/>
    </xf>
    <xf numFmtId="164" fontId="14" fillId="55" borderId="17" xfId="6" applyNumberFormat="1" applyFont="1" applyFill="1" applyBorder="1" applyAlignment="1">
      <alignment horizontal="center" vertical="center"/>
    </xf>
    <xf numFmtId="164" fontId="14" fillId="55" borderId="16" xfId="6" applyNumberFormat="1" applyFont="1" applyFill="1" applyBorder="1" applyAlignment="1">
      <alignment horizontal="center" vertical="center"/>
    </xf>
    <xf numFmtId="164" fontId="59" fillId="0" borderId="83" xfId="6" applyNumberFormat="1" applyFont="1" applyBorder="1" applyAlignment="1">
      <alignment horizontal="center" vertical="center"/>
    </xf>
    <xf numFmtId="164" fontId="59" fillId="0" borderId="82" xfId="6" applyNumberFormat="1" applyFont="1" applyBorder="1" applyAlignment="1">
      <alignment horizontal="center" vertical="center"/>
    </xf>
    <xf numFmtId="0" fontId="59" fillId="0" borderId="11" xfId="6" applyFont="1" applyBorder="1" applyAlignment="1">
      <alignment horizontal="left" vertical="center"/>
    </xf>
    <xf numFmtId="164" fontId="79" fillId="51" borderId="25" xfId="0" applyNumberFormat="1" applyFont="1" applyFill="1" applyBorder="1" applyAlignment="1">
      <alignment horizontal="center" vertical="center"/>
    </xf>
    <xf numFmtId="164" fontId="79" fillId="51" borderId="9" xfId="0" applyNumberFormat="1" applyFont="1" applyFill="1" applyBorder="1" applyAlignment="1">
      <alignment horizontal="center" vertical="center"/>
    </xf>
    <xf numFmtId="164" fontId="59" fillId="0" borderId="31" xfId="6" applyNumberFormat="1" applyFont="1" applyBorder="1" applyAlignment="1">
      <alignment horizontal="center" vertical="center"/>
    </xf>
    <xf numFmtId="164" fontId="59" fillId="0" borderId="30" xfId="6" applyNumberFormat="1" applyFont="1" applyBorder="1" applyAlignment="1">
      <alignment horizontal="center" vertical="center"/>
    </xf>
    <xf numFmtId="164" fontId="59" fillId="0" borderId="35" xfId="6" applyNumberFormat="1" applyFont="1" applyBorder="1" applyAlignment="1">
      <alignment horizontal="center" vertical="center"/>
    </xf>
    <xf numFmtId="164" fontId="59" fillId="0" borderId="116" xfId="6" applyNumberFormat="1" applyFont="1" applyBorder="1" applyAlignment="1">
      <alignment horizontal="center" vertical="center"/>
    </xf>
    <xf numFmtId="164" fontId="59" fillId="0" borderId="51" xfId="6" applyNumberFormat="1" applyFont="1" applyBorder="1" applyAlignment="1">
      <alignment horizontal="center" vertical="center"/>
    </xf>
    <xf numFmtId="164" fontId="59" fillId="0" borderId="33" xfId="6" applyNumberFormat="1" applyFont="1" applyBorder="1" applyAlignment="1">
      <alignment horizontal="center" vertical="center"/>
    </xf>
    <xf numFmtId="0" fontId="59" fillId="0" borderId="84" xfId="6" applyFont="1" applyBorder="1" applyAlignment="1">
      <alignment horizontal="left" vertical="center"/>
    </xf>
    <xf numFmtId="164" fontId="79" fillId="51" borderId="82" xfId="0" applyNumberFormat="1" applyFont="1" applyFill="1" applyBorder="1" applyAlignment="1">
      <alignment horizontal="center" vertical="center"/>
    </xf>
    <xf numFmtId="164" fontId="79" fillId="51" borderId="83" xfId="0" applyNumberFormat="1" applyFont="1" applyFill="1" applyBorder="1" applyAlignment="1">
      <alignment horizontal="center" vertical="center"/>
    </xf>
    <xf numFmtId="164" fontId="59" fillId="0" borderId="38" xfId="6" applyNumberFormat="1" applyFont="1" applyBorder="1" applyAlignment="1">
      <alignment horizontal="center" vertical="center"/>
    </xf>
    <xf numFmtId="164" fontId="59" fillId="0" borderId="19" xfId="6" applyNumberFormat="1" applyFont="1" applyBorder="1" applyAlignment="1">
      <alignment horizontal="center" vertical="center"/>
    </xf>
    <xf numFmtId="164" fontId="59" fillId="0" borderId="50" xfId="6" applyNumberFormat="1" applyFont="1" applyBorder="1" applyAlignment="1">
      <alignment horizontal="center" vertical="center"/>
    </xf>
    <xf numFmtId="164" fontId="59" fillId="0" borderId="40" xfId="6" applyNumberFormat="1" applyFont="1" applyBorder="1" applyAlignment="1">
      <alignment horizontal="center" vertical="center"/>
    </xf>
    <xf numFmtId="0" fontId="59" fillId="0" borderId="60" xfId="6" applyFont="1" applyBorder="1" applyAlignment="1">
      <alignment horizontal="left" vertical="center"/>
    </xf>
    <xf numFmtId="164" fontId="79" fillId="51" borderId="86" xfId="0" applyNumberFormat="1" applyFont="1" applyFill="1" applyBorder="1" applyAlignment="1">
      <alignment horizontal="center" vertical="center"/>
    </xf>
    <xf numFmtId="164" fontId="79" fillId="51" borderId="59" xfId="0" applyNumberFormat="1" applyFont="1" applyFill="1" applyBorder="1" applyAlignment="1">
      <alignment horizontal="center" vertical="center"/>
    </xf>
    <xf numFmtId="164" fontId="59" fillId="0" borderId="14" xfId="6" applyNumberFormat="1" applyFont="1" applyBorder="1" applyAlignment="1">
      <alignment horizontal="center" vertical="center"/>
    </xf>
    <xf numFmtId="164" fontId="59" fillId="0" borderId="85" xfId="6" applyNumberFormat="1" applyFont="1" applyBorder="1" applyAlignment="1">
      <alignment horizontal="center" vertical="center"/>
    </xf>
    <xf numFmtId="0" fontId="59" fillId="0" borderId="0" xfId="6" applyFont="1" applyAlignment="1">
      <alignment horizontal="left" vertical="center"/>
    </xf>
    <xf numFmtId="164" fontId="79" fillId="51" borderId="3" xfId="0" applyNumberFormat="1" applyFont="1" applyFill="1" applyBorder="1" applyAlignment="1">
      <alignment horizontal="center" vertical="center"/>
    </xf>
    <xf numFmtId="164" fontId="79" fillId="51" borderId="24" xfId="0" applyNumberFormat="1" applyFont="1" applyFill="1" applyBorder="1" applyAlignment="1">
      <alignment horizontal="center" vertical="center"/>
    </xf>
    <xf numFmtId="0" fontId="59" fillId="0" borderId="15" xfId="6" applyFont="1" applyBorder="1" applyAlignment="1">
      <alignment horizontal="left" vertical="center"/>
    </xf>
    <xf numFmtId="164" fontId="79" fillId="51" borderId="85" xfId="0" applyNumberFormat="1" applyFont="1" applyFill="1" applyBorder="1" applyAlignment="1">
      <alignment horizontal="center" vertical="center"/>
    </xf>
    <xf numFmtId="164" fontId="79" fillId="51" borderId="14" xfId="0" applyNumberFormat="1" applyFont="1" applyFill="1" applyBorder="1" applyAlignment="1">
      <alignment horizontal="center" vertical="center"/>
    </xf>
    <xf numFmtId="164" fontId="59" fillId="0" borderId="114" xfId="6" applyNumberFormat="1" applyFont="1" applyBorder="1" applyAlignment="1">
      <alignment horizontal="center" vertical="center"/>
    </xf>
    <xf numFmtId="164" fontId="59" fillId="0" borderId="117" xfId="6" applyNumberFormat="1" applyFont="1" applyBorder="1" applyAlignment="1">
      <alignment horizontal="center" vertical="center"/>
    </xf>
    <xf numFmtId="164" fontId="59" fillId="0" borderId="53" xfId="6" applyNumberFormat="1" applyFont="1" applyBorder="1" applyAlignment="1">
      <alignment horizontal="center" vertical="center"/>
    </xf>
    <xf numFmtId="164" fontId="59" fillId="0" borderId="13" xfId="6" applyNumberFormat="1" applyFont="1" applyBorder="1" applyAlignment="1">
      <alignment horizontal="center" vertical="center"/>
    </xf>
    <xf numFmtId="0" fontId="77" fillId="20" borderId="0" xfId="6" applyFont="1" applyFill="1" applyAlignment="1">
      <alignment horizontal="left" vertical="center"/>
    </xf>
    <xf numFmtId="0" fontId="59" fillId="0" borderId="0" xfId="6" applyFont="1" applyAlignment="1">
      <alignment horizontal="center" vertical="center"/>
    </xf>
    <xf numFmtId="0" fontId="59" fillId="0" borderId="24" xfId="6" applyFont="1" applyBorder="1" applyAlignment="1">
      <alignment horizontal="center" vertical="center"/>
    </xf>
    <xf numFmtId="0" fontId="59" fillId="0" borderId="11" xfId="6" applyFont="1" applyBorder="1" applyAlignment="1">
      <alignment horizontal="center" vertical="center"/>
    </xf>
    <xf numFmtId="0" fontId="59" fillId="0" borderId="9" xfId="6" applyFont="1" applyBorder="1" applyAlignment="1">
      <alignment horizontal="center" vertical="center"/>
    </xf>
    <xf numFmtId="0" fontId="14" fillId="0" borderId="86" xfId="6" applyFont="1" applyBorder="1" applyAlignment="1">
      <alignment horizontal="center" vertical="center"/>
    </xf>
    <xf numFmtId="0" fontId="14" fillId="0" borderId="59" xfId="6" applyFont="1" applyBorder="1" applyAlignment="1">
      <alignment horizontal="center" vertical="center"/>
    </xf>
    <xf numFmtId="0" fontId="14" fillId="0" borderId="25" xfId="6" applyFont="1" applyBorder="1" applyAlignment="1">
      <alignment horizontal="center" vertical="center"/>
    </xf>
    <xf numFmtId="0" fontId="14" fillId="0" borderId="9" xfId="6" applyFont="1" applyBorder="1" applyAlignment="1">
      <alignment horizontal="center" vertical="center"/>
    </xf>
    <xf numFmtId="0" fontId="59" fillId="0" borderId="82" xfId="6" applyFont="1" applyBorder="1" applyAlignment="1">
      <alignment horizontal="center" vertical="center"/>
    </xf>
    <xf numFmtId="0" fontId="59" fillId="0" borderId="83" xfId="6" applyFont="1" applyBorder="1" applyAlignment="1">
      <alignment horizontal="center" vertical="center"/>
    </xf>
    <xf numFmtId="0" fontId="59" fillId="0" borderId="84" xfId="6" applyFont="1" applyBorder="1" applyAlignment="1">
      <alignment horizontal="center" vertical="center"/>
    </xf>
    <xf numFmtId="0" fontId="14" fillId="0" borderId="82" xfId="6" applyFont="1" applyBorder="1" applyAlignment="1">
      <alignment horizontal="center" vertical="center"/>
    </xf>
    <xf numFmtId="0" fontId="14" fillId="0" borderId="84" xfId="6" applyFont="1" applyBorder="1" applyAlignment="1">
      <alignment horizontal="center" vertical="center"/>
    </xf>
    <xf numFmtId="0" fontId="14" fillId="0" borderId="25" xfId="6" quotePrefix="1" applyFont="1" applyBorder="1" applyAlignment="1">
      <alignment horizontal="center" vertical="center"/>
    </xf>
    <xf numFmtId="0" fontId="14" fillId="0" borderId="11" xfId="6" applyFont="1" applyBorder="1" applyAlignment="1">
      <alignment horizontal="center" vertical="center"/>
    </xf>
    <xf numFmtId="17" fontId="14" fillId="0" borderId="31" xfId="6" quotePrefix="1" applyNumberFormat="1" applyFont="1" applyBorder="1" applyAlignment="1">
      <alignment horizontal="center" vertical="center"/>
    </xf>
    <xf numFmtId="0" fontId="14" fillId="0" borderId="28" xfId="6" applyFont="1" applyBorder="1" applyAlignment="1">
      <alignment horizontal="center" vertical="center"/>
    </xf>
    <xf numFmtId="0" fontId="14" fillId="0" borderId="32" xfId="6" applyFont="1" applyBorder="1" applyAlignment="1">
      <alignment horizontal="center" vertical="center"/>
    </xf>
    <xf numFmtId="0" fontId="14" fillId="0" borderId="35" xfId="6" applyFont="1" applyBorder="1" applyAlignment="1">
      <alignment horizontal="center" vertical="center"/>
    </xf>
    <xf numFmtId="0" fontId="14" fillId="0" borderId="28" xfId="6" quotePrefix="1" applyFont="1" applyBorder="1" applyAlignment="1">
      <alignment horizontal="center" vertical="center"/>
    </xf>
    <xf numFmtId="49" fontId="59" fillId="20" borderId="17" xfId="6" applyNumberFormat="1" applyFont="1" applyFill="1" applyBorder="1" applyAlignment="1">
      <alignment horizontal="left" vertical="center" wrapText="1"/>
    </xf>
    <xf numFmtId="49" fontId="59" fillId="20" borderId="18" xfId="6" applyNumberFormat="1" applyFont="1" applyFill="1" applyBorder="1" applyAlignment="1">
      <alignment horizontal="left" vertical="center" wrapText="1"/>
    </xf>
    <xf numFmtId="164" fontId="59" fillId="0" borderId="56" xfId="6" applyNumberFormat="1" applyFont="1" applyBorder="1" applyAlignment="1">
      <alignment horizontal="center" vertical="center"/>
    </xf>
    <xf numFmtId="164" fontId="59" fillId="0" borderId="34" xfId="6" applyNumberFormat="1" applyFont="1" applyBorder="1" applyAlignment="1">
      <alignment horizontal="center" vertical="center"/>
    </xf>
    <xf numFmtId="165" fontId="78" fillId="2" borderId="56" xfId="6" applyNumberFormat="1" applyFont="1" applyFill="1" applyBorder="1" applyAlignment="1">
      <alignment horizontal="center" vertical="center"/>
    </xf>
    <xf numFmtId="165" fontId="78" fillId="2" borderId="34" xfId="6" applyNumberFormat="1" applyFont="1" applyFill="1" applyBorder="1" applyAlignment="1">
      <alignment horizontal="center" vertical="center"/>
    </xf>
    <xf numFmtId="0" fontId="77" fillId="0" borderId="0" xfId="6" applyFont="1" applyAlignment="1">
      <alignment horizontal="center" vertical="center"/>
    </xf>
    <xf numFmtId="0" fontId="77" fillId="0" borderId="24" xfId="6" applyFont="1" applyBorder="1" applyAlignment="1">
      <alignment horizontal="center" vertical="center"/>
    </xf>
    <xf numFmtId="0" fontId="77" fillId="0" borderId="11" xfId="6" applyFont="1" applyBorder="1" applyAlignment="1">
      <alignment horizontal="center" vertical="center"/>
    </xf>
    <xf numFmtId="0" fontId="77" fillId="0" borderId="9" xfId="6" applyFont="1" applyBorder="1" applyAlignment="1">
      <alignment horizontal="center" vertical="center"/>
    </xf>
    <xf numFmtId="49" fontId="59" fillId="20" borderId="19" xfId="6" applyNumberFormat="1" applyFont="1" applyFill="1" applyBorder="1" applyAlignment="1">
      <alignment horizontal="center" vertical="center" wrapText="1"/>
    </xf>
    <xf numFmtId="49" fontId="14" fillId="20" borderId="19" xfId="6" applyNumberFormat="1" applyFont="1" applyFill="1" applyBorder="1" applyAlignment="1">
      <alignment horizontal="center" vertical="center" wrapText="1"/>
    </xf>
    <xf numFmtId="49" fontId="14" fillId="20" borderId="82" xfId="6" applyNumberFormat="1" applyFont="1" applyFill="1" applyBorder="1" applyAlignment="1">
      <alignment horizontal="center" vertical="center" wrapText="1"/>
    </xf>
    <xf numFmtId="49" fontId="59" fillId="20" borderId="51" xfId="6" applyNumberFormat="1" applyFont="1" applyFill="1" applyBorder="1" applyAlignment="1">
      <alignment horizontal="center" vertical="center"/>
    </xf>
    <xf numFmtId="49" fontId="59" fillId="20" borderId="33" xfId="6" applyNumberFormat="1" applyFont="1" applyFill="1" applyBorder="1" applyAlignment="1">
      <alignment horizontal="center" vertical="center"/>
    </xf>
    <xf numFmtId="49" fontId="14" fillId="20" borderId="51" xfId="6" applyNumberFormat="1" applyFont="1" applyFill="1" applyBorder="1" applyAlignment="1">
      <alignment horizontal="center" vertical="center"/>
    </xf>
    <xf numFmtId="49" fontId="14" fillId="20" borderId="33" xfId="6" applyNumberFormat="1" applyFont="1" applyFill="1" applyBorder="1" applyAlignment="1">
      <alignment horizontal="center" vertical="center"/>
    </xf>
    <xf numFmtId="49" fontId="59" fillId="20" borderId="14" xfId="6" applyNumberFormat="1" applyFont="1" applyFill="1" applyBorder="1" applyAlignment="1">
      <alignment horizontal="left" vertical="center" wrapText="1"/>
    </xf>
    <xf numFmtId="49" fontId="59" fillId="20" borderId="117" xfId="6" applyNumberFormat="1" applyFont="1" applyFill="1" applyBorder="1" applyAlignment="1">
      <alignment horizontal="left" vertical="center" wrapText="1"/>
    </xf>
    <xf numFmtId="49" fontId="14" fillId="55" borderId="17" xfId="6" applyNumberFormat="1" applyFont="1" applyFill="1" applyBorder="1" applyAlignment="1">
      <alignment horizontal="left" vertical="center" wrapText="1"/>
    </xf>
    <xf numFmtId="49" fontId="14" fillId="55" borderId="18" xfId="6" applyNumberFormat="1" applyFont="1" applyFill="1" applyBorder="1" applyAlignment="1">
      <alignment horizontal="left" vertical="center" wrapText="1"/>
    </xf>
    <xf numFmtId="164" fontId="14" fillId="55" borderId="56" xfId="9" applyNumberFormat="1" applyFont="1" applyFill="1" applyBorder="1" applyAlignment="1" applyProtection="1">
      <alignment horizontal="center" vertical="center"/>
    </xf>
    <xf numFmtId="164" fontId="14" fillId="55" borderId="34" xfId="9" applyNumberFormat="1" applyFont="1" applyFill="1" applyBorder="1" applyAlignment="1" applyProtection="1">
      <alignment horizontal="center" vertical="center"/>
    </xf>
    <xf numFmtId="164" fontId="14" fillId="55" borderId="62" xfId="9" applyNumberFormat="1" applyFont="1" applyFill="1" applyBorder="1" applyAlignment="1" applyProtection="1">
      <alignment horizontal="center" vertical="center"/>
    </xf>
    <xf numFmtId="49" fontId="59" fillId="20" borderId="59" xfId="6" applyNumberFormat="1" applyFont="1" applyFill="1" applyBorder="1" applyAlignment="1">
      <alignment horizontal="left" vertical="center" wrapText="1"/>
    </xf>
    <xf numFmtId="0" fontId="7" fillId="0" borderId="61" xfId="6" applyBorder="1"/>
    <xf numFmtId="164" fontId="59" fillId="0" borderId="52" xfId="6" applyNumberFormat="1" applyFont="1" applyBorder="1" applyAlignment="1">
      <alignment horizontal="center" vertical="center"/>
    </xf>
    <xf numFmtId="164" fontId="59" fillId="0" borderId="64" xfId="6" applyNumberFormat="1" applyFont="1" applyBorder="1" applyAlignment="1">
      <alignment horizontal="center" vertical="center"/>
    </xf>
    <xf numFmtId="3" fontId="14" fillId="55" borderId="56" xfId="6" applyNumberFormat="1" applyFont="1" applyFill="1" applyBorder="1" applyAlignment="1">
      <alignment horizontal="center" vertical="center"/>
    </xf>
    <xf numFmtId="3" fontId="14" fillId="55" borderId="34" xfId="6" applyNumberFormat="1" applyFont="1" applyFill="1" applyBorder="1" applyAlignment="1">
      <alignment horizontal="center" vertical="center"/>
    </xf>
    <xf numFmtId="3" fontId="14" fillId="55" borderId="62" xfId="6" applyNumberFormat="1" applyFont="1" applyFill="1" applyBorder="1" applyAlignment="1">
      <alignment horizontal="center" vertical="center"/>
    </xf>
    <xf numFmtId="167" fontId="14" fillId="2" borderId="56" xfId="6" applyNumberFormat="1" applyFont="1" applyFill="1" applyBorder="1" applyAlignment="1">
      <alignment horizontal="center" vertical="center"/>
    </xf>
    <xf numFmtId="167" fontId="14" fillId="2" borderId="34" xfId="6" applyNumberFormat="1" applyFont="1" applyFill="1" applyBorder="1" applyAlignment="1">
      <alignment horizontal="center" vertical="center"/>
    </xf>
    <xf numFmtId="167" fontId="59" fillId="0" borderId="56" xfId="6" applyNumberFormat="1" applyFont="1" applyBorder="1" applyAlignment="1">
      <alignment horizontal="center" vertical="center"/>
    </xf>
    <xf numFmtId="167" fontId="59" fillId="0" borderId="34" xfId="6" applyNumberFormat="1" applyFont="1" applyBorder="1" applyAlignment="1">
      <alignment horizontal="center" vertical="center"/>
    </xf>
    <xf numFmtId="49" fontId="14" fillId="55" borderId="66" xfId="6" applyNumberFormat="1" applyFont="1" applyFill="1" applyBorder="1" applyAlignment="1">
      <alignment horizontal="left" vertical="center" wrapText="1"/>
    </xf>
    <xf numFmtId="49" fontId="14" fillId="55" borderId="119" xfId="6" applyNumberFormat="1" applyFont="1" applyFill="1" applyBorder="1" applyAlignment="1">
      <alignment horizontal="left" vertical="center" wrapText="1"/>
    </xf>
    <xf numFmtId="167" fontId="14" fillId="55" borderId="69" xfId="6" applyNumberFormat="1" applyFont="1" applyFill="1" applyBorder="1" applyAlignment="1">
      <alignment horizontal="center" vertical="center"/>
    </xf>
    <xf numFmtId="167" fontId="14" fillId="55" borderId="65" xfId="6" applyNumberFormat="1" applyFont="1" applyFill="1" applyBorder="1" applyAlignment="1">
      <alignment horizontal="center" vertical="center"/>
    </xf>
    <xf numFmtId="49" fontId="59" fillId="20" borderId="9" xfId="6" applyNumberFormat="1" applyFont="1" applyFill="1" applyBorder="1" applyAlignment="1">
      <alignment horizontal="left" vertical="center" wrapText="1"/>
    </xf>
    <xf numFmtId="49" fontId="59" fillId="20" borderId="12" xfId="6" applyNumberFormat="1" applyFont="1" applyFill="1" applyBorder="1" applyAlignment="1">
      <alignment horizontal="left" vertical="center" wrapText="1"/>
    </xf>
    <xf numFmtId="167" fontId="59" fillId="0" borderId="57" xfId="6" applyNumberFormat="1" applyFont="1" applyBorder="1" applyAlignment="1">
      <alignment horizontal="center" vertical="center"/>
    </xf>
    <xf numFmtId="167" fontId="59" fillId="0" borderId="10" xfId="6" applyNumberFormat="1" applyFont="1" applyBorder="1" applyAlignment="1">
      <alignment horizontal="center" vertical="center"/>
    </xf>
    <xf numFmtId="167" fontId="59" fillId="0" borderId="53" xfId="6" applyNumberFormat="1" applyFont="1" applyBorder="1" applyAlignment="1">
      <alignment horizontal="center" vertical="center"/>
    </xf>
    <xf numFmtId="167" fontId="59" fillId="0" borderId="13" xfId="6" applyNumberFormat="1" applyFont="1" applyBorder="1" applyAlignment="1">
      <alignment horizontal="center" vertical="center"/>
    </xf>
    <xf numFmtId="167" fontId="59" fillId="0" borderId="51" xfId="6" applyNumberFormat="1" applyFont="1" applyBorder="1" applyAlignment="1">
      <alignment horizontal="center" vertical="center"/>
    </xf>
    <xf numFmtId="167" fontId="59" fillId="0" borderId="33" xfId="6" applyNumberFormat="1" applyFont="1" applyBorder="1" applyAlignment="1">
      <alignment horizontal="center" vertical="center"/>
    </xf>
    <xf numFmtId="167" fontId="59" fillId="0" borderId="50" xfId="6" applyNumberFormat="1" applyFont="1" applyBorder="1" applyAlignment="1">
      <alignment horizontal="center" vertical="center"/>
    </xf>
    <xf numFmtId="167" fontId="59" fillId="0" borderId="40" xfId="6" applyNumberFormat="1" applyFont="1" applyBorder="1" applyAlignment="1">
      <alignment horizontal="center" vertical="center"/>
    </xf>
    <xf numFmtId="0" fontId="76" fillId="12" borderId="0" xfId="6" applyFont="1" applyFill="1" applyAlignment="1">
      <alignment horizontal="center" vertical="center"/>
    </xf>
    <xf numFmtId="49" fontId="59" fillId="70" borderId="17" xfId="6" applyNumberFormat="1" applyFont="1" applyFill="1" applyBorder="1" applyAlignment="1">
      <alignment horizontal="left" vertical="center" wrapText="1"/>
    </xf>
    <xf numFmtId="49" fontId="59" fillId="70" borderId="18" xfId="6" applyNumberFormat="1" applyFont="1" applyFill="1" applyBorder="1" applyAlignment="1">
      <alignment horizontal="left" vertical="center" wrapText="1"/>
    </xf>
    <xf numFmtId="164" fontId="59" fillId="51" borderId="44" xfId="6" applyNumberFormat="1" applyFont="1" applyFill="1" applyBorder="1" applyAlignment="1">
      <alignment horizontal="center" vertical="center"/>
    </xf>
    <xf numFmtId="164" fontId="59" fillId="51" borderId="16" xfId="6" applyNumberFormat="1" applyFont="1" applyFill="1" applyBorder="1" applyAlignment="1">
      <alignment horizontal="center" vertical="center"/>
    </xf>
    <xf numFmtId="164" fontId="78" fillId="2" borderId="56" xfId="6" applyNumberFormat="1" applyFont="1" applyFill="1" applyBorder="1" applyAlignment="1">
      <alignment horizontal="center" vertical="center"/>
    </xf>
    <xf numFmtId="164" fontId="78" fillId="2" borderId="34" xfId="6" applyNumberFormat="1" applyFont="1" applyFill="1" applyBorder="1" applyAlignment="1">
      <alignment horizontal="center" vertical="center"/>
    </xf>
    <xf numFmtId="49" fontId="59" fillId="70" borderId="9" xfId="6" applyNumberFormat="1" applyFont="1" applyFill="1" applyBorder="1" applyAlignment="1">
      <alignment horizontal="left" vertical="center" wrapText="1"/>
    </xf>
    <xf numFmtId="49" fontId="59" fillId="70" borderId="12" xfId="6" applyNumberFormat="1" applyFont="1" applyFill="1" applyBorder="1" applyAlignment="1">
      <alignment horizontal="left" vertical="center" wrapText="1"/>
    </xf>
    <xf numFmtId="164" fontId="59" fillId="51" borderId="58" xfId="6" applyNumberFormat="1" applyFont="1" applyFill="1" applyBorder="1" applyAlignment="1">
      <alignment horizontal="center" vertical="center"/>
    </xf>
    <xf numFmtId="164" fontId="59" fillId="51" borderId="8" xfId="6" applyNumberFormat="1" applyFont="1" applyFill="1" applyBorder="1" applyAlignment="1">
      <alignment horizontal="center" vertical="center"/>
    </xf>
    <xf numFmtId="49" fontId="14" fillId="72" borderId="17" xfId="6" applyNumberFormat="1" applyFont="1" applyFill="1" applyBorder="1" applyAlignment="1">
      <alignment horizontal="left" vertical="center" wrapText="1"/>
    </xf>
    <xf numFmtId="49" fontId="14" fillId="72" borderId="18" xfId="6" applyNumberFormat="1" applyFont="1" applyFill="1" applyBorder="1" applyAlignment="1">
      <alignment horizontal="left" vertical="center" wrapText="1"/>
    </xf>
    <xf numFmtId="164" fontId="14" fillId="49" borderId="44" xfId="6" applyNumberFormat="1" applyFont="1" applyFill="1" applyBorder="1" applyAlignment="1">
      <alignment horizontal="center" vertical="center"/>
    </xf>
    <xf numFmtId="164" fontId="14" fillId="49" borderId="16" xfId="6" applyNumberFormat="1" applyFont="1" applyFill="1" applyBorder="1" applyAlignment="1">
      <alignment horizontal="center" vertical="center"/>
    </xf>
    <xf numFmtId="49" fontId="59" fillId="70" borderId="14" xfId="6" applyNumberFormat="1" applyFont="1" applyFill="1" applyBorder="1" applyAlignment="1">
      <alignment horizontal="left" vertical="center" wrapText="1"/>
    </xf>
    <xf numFmtId="49" fontId="59" fillId="70" borderId="117" xfId="6" applyNumberFormat="1" applyFont="1" applyFill="1" applyBorder="1" applyAlignment="1">
      <alignment horizontal="left" vertical="center" wrapText="1"/>
    </xf>
    <xf numFmtId="164" fontId="59" fillId="51" borderId="55" xfId="6" applyNumberFormat="1" applyFont="1" applyFill="1" applyBorder="1" applyAlignment="1">
      <alignment horizontal="center" vertical="center"/>
    </xf>
    <xf numFmtId="164" fontId="59" fillId="51" borderId="114" xfId="6" applyNumberFormat="1" applyFont="1" applyFill="1" applyBorder="1" applyAlignment="1">
      <alignment horizontal="center" vertical="center"/>
    </xf>
    <xf numFmtId="49" fontId="59" fillId="70" borderId="59" xfId="6" applyNumberFormat="1" applyFont="1" applyFill="1" applyBorder="1" applyAlignment="1">
      <alignment horizontal="left" vertical="center" wrapText="1"/>
    </xf>
    <xf numFmtId="49" fontId="59" fillId="70" borderId="61" xfId="6" applyNumberFormat="1" applyFont="1" applyFill="1" applyBorder="1" applyAlignment="1">
      <alignment horizontal="left" vertical="center" wrapText="1"/>
    </xf>
    <xf numFmtId="164" fontId="59" fillId="51" borderId="54" xfId="6" applyNumberFormat="1" applyFont="1" applyFill="1" applyBorder="1" applyAlignment="1">
      <alignment horizontal="center" vertical="center"/>
    </xf>
    <xf numFmtId="164" fontId="59" fillId="51" borderId="63" xfId="6" applyNumberFormat="1" applyFont="1" applyFill="1" applyBorder="1" applyAlignment="1">
      <alignment horizontal="center" vertical="center"/>
    </xf>
    <xf numFmtId="3" fontId="14" fillId="49" borderId="44" xfId="6" applyNumberFormat="1" applyFont="1" applyFill="1" applyBorder="1" applyAlignment="1">
      <alignment horizontal="center" vertical="center"/>
    </xf>
    <xf numFmtId="3" fontId="14" fillId="49" borderId="16" xfId="6" applyNumberFormat="1" applyFont="1" applyFill="1" applyBorder="1" applyAlignment="1">
      <alignment horizontal="center" vertical="center"/>
    </xf>
    <xf numFmtId="167" fontId="59" fillId="51" borderId="44" xfId="6" applyNumberFormat="1" applyFont="1" applyFill="1" applyBorder="1" applyAlignment="1">
      <alignment horizontal="center" vertical="center"/>
    </xf>
    <xf numFmtId="167" fontId="59" fillId="51" borderId="16" xfId="6" applyNumberFormat="1" applyFont="1" applyFill="1" applyBorder="1" applyAlignment="1">
      <alignment horizontal="center" vertical="center"/>
    </xf>
    <xf numFmtId="167" fontId="78" fillId="2" borderId="56" xfId="6" applyNumberFormat="1" applyFont="1" applyFill="1" applyBorder="1" applyAlignment="1">
      <alignment horizontal="center" vertical="center"/>
    </xf>
    <xf numFmtId="167" fontId="78" fillId="2" borderId="34" xfId="6" applyNumberFormat="1" applyFont="1" applyFill="1" applyBorder="1" applyAlignment="1">
      <alignment horizontal="center" vertical="center"/>
    </xf>
    <xf numFmtId="167" fontId="59" fillId="51" borderId="58" xfId="6" applyNumberFormat="1" applyFont="1" applyFill="1" applyBorder="1" applyAlignment="1">
      <alignment horizontal="center" vertical="center"/>
    </xf>
    <xf numFmtId="167" fontId="59" fillId="51" borderId="8" xfId="6" applyNumberFormat="1" applyFont="1" applyFill="1" applyBorder="1" applyAlignment="1">
      <alignment horizontal="center" vertical="center"/>
    </xf>
    <xf numFmtId="49" fontId="14" fillId="72" borderId="66" xfId="6" applyNumberFormat="1" applyFont="1" applyFill="1" applyBorder="1" applyAlignment="1">
      <alignment horizontal="left" vertical="center" wrapText="1"/>
    </xf>
    <xf numFmtId="49" fontId="14" fillId="72" borderId="119" xfId="6" applyNumberFormat="1" applyFont="1" applyFill="1" applyBorder="1" applyAlignment="1">
      <alignment horizontal="left" vertical="center" wrapText="1"/>
    </xf>
    <xf numFmtId="167" fontId="14" fillId="49" borderId="97" xfId="6" applyNumberFormat="1" applyFont="1" applyFill="1" applyBorder="1" applyAlignment="1">
      <alignment horizontal="center" vertical="center"/>
    </xf>
    <xf numFmtId="167" fontId="14" fillId="49" borderId="70" xfId="6" applyNumberFormat="1" applyFont="1" applyFill="1" applyBorder="1" applyAlignment="1">
      <alignment horizontal="center" vertical="center"/>
    </xf>
    <xf numFmtId="167" fontId="59" fillId="51" borderId="55" xfId="6" applyNumberFormat="1" applyFont="1" applyFill="1" applyBorder="1" applyAlignment="1">
      <alignment horizontal="center" vertical="center"/>
    </xf>
    <xf numFmtId="167" fontId="59" fillId="51" borderId="114" xfId="6" applyNumberFormat="1" applyFont="1" applyFill="1" applyBorder="1" applyAlignment="1">
      <alignment horizontal="center" vertical="center"/>
    </xf>
    <xf numFmtId="0" fontId="7" fillId="71" borderId="61" xfId="6" applyFill="1" applyBorder="1"/>
    <xf numFmtId="167" fontId="59" fillId="51" borderId="54" xfId="6" applyNumberFormat="1" applyFont="1" applyFill="1" applyBorder="1" applyAlignment="1">
      <alignment horizontal="center" vertical="center"/>
    </xf>
    <xf numFmtId="167" fontId="59" fillId="51" borderId="63" xfId="6" applyNumberFormat="1" applyFont="1" applyFill="1" applyBorder="1" applyAlignment="1">
      <alignment horizontal="center" vertical="center"/>
    </xf>
    <xf numFmtId="0" fontId="0" fillId="0" borderId="0" xfId="0"/>
    <xf numFmtId="0" fontId="76" fillId="50" borderId="0" xfId="6" applyFont="1" applyFill="1" applyAlignment="1">
      <alignment horizontal="center" vertical="center" wrapText="1"/>
    </xf>
    <xf numFmtId="0" fontId="59" fillId="52" borderId="15" xfId="6" applyFont="1" applyFill="1" applyBorder="1" applyAlignment="1">
      <alignment horizontal="left" vertical="center" wrapText="1"/>
    </xf>
    <xf numFmtId="0" fontId="59" fillId="21" borderId="11" xfId="6" applyFont="1" applyFill="1" applyBorder="1" applyAlignment="1">
      <alignment horizontal="left" vertical="center" wrapText="1"/>
    </xf>
    <xf numFmtId="0" fontId="57" fillId="0" borderId="0" xfId="6" applyFont="1" applyAlignment="1">
      <alignment horizontal="left" vertical="center" wrapText="1"/>
    </xf>
    <xf numFmtId="0" fontId="14" fillId="57" borderId="42" xfId="6" applyFont="1" applyFill="1" applyBorder="1" applyAlignment="1">
      <alignment horizontal="left" vertical="center" wrapText="1"/>
    </xf>
    <xf numFmtId="0" fontId="14" fillId="57" borderId="17" xfId="6" applyFont="1" applyFill="1" applyBorder="1" applyAlignment="1">
      <alignment horizontal="left" vertical="center" wrapText="1"/>
    </xf>
    <xf numFmtId="164" fontId="14" fillId="0" borderId="60" xfId="11" applyNumberFormat="1" applyFont="1" applyFill="1" applyBorder="1" applyAlignment="1" applyProtection="1">
      <alignment horizontal="center" vertical="center" wrapText="1"/>
    </xf>
    <xf numFmtId="164" fontId="14" fillId="51" borderId="12" xfId="11" applyNumberFormat="1" applyFont="1" applyFill="1" applyBorder="1" applyAlignment="1" applyProtection="1">
      <alignment horizontal="center" vertical="center" wrapText="1"/>
    </xf>
    <xf numFmtId="0" fontId="55" fillId="12" borderId="0" xfId="6" applyFont="1" applyFill="1" applyAlignment="1">
      <alignment horizontal="left" vertical="center" wrapText="1"/>
    </xf>
    <xf numFmtId="0" fontId="14" fillId="20" borderId="18" xfId="6" applyFont="1" applyFill="1" applyBorder="1" applyAlignment="1">
      <alignment horizontal="center" vertical="center" wrapText="1"/>
    </xf>
    <xf numFmtId="0" fontId="59" fillId="21" borderId="60" xfId="6" applyFont="1" applyFill="1" applyBorder="1" applyAlignment="1">
      <alignment horizontal="left" vertical="center" wrapText="1"/>
    </xf>
    <xf numFmtId="0" fontId="59" fillId="52" borderId="0" xfId="6" applyFont="1" applyFill="1" applyAlignment="1">
      <alignment horizontal="left" vertical="center" wrapText="1" indent="2"/>
    </xf>
    <xf numFmtId="0" fontId="59" fillId="52" borderId="15" xfId="6" applyFont="1" applyFill="1" applyBorder="1" applyAlignment="1">
      <alignment horizontal="left" vertical="center" wrapText="1" indent="2"/>
    </xf>
    <xf numFmtId="0" fontId="77" fillId="0" borderId="9" xfId="6" applyFont="1" applyBorder="1" applyAlignment="1">
      <alignment horizontal="left" wrapText="1"/>
    </xf>
    <xf numFmtId="0" fontId="77" fillId="0" borderId="12" xfId="6" applyFont="1" applyBorder="1" applyAlignment="1">
      <alignment horizontal="left" wrapText="1"/>
    </xf>
    <xf numFmtId="0" fontId="77" fillId="0" borderId="17" xfId="6" applyFont="1" applyBorder="1" applyAlignment="1">
      <alignment horizontal="left" wrapText="1"/>
    </xf>
    <xf numFmtId="0" fontId="77" fillId="0" borderId="18" xfId="6" applyFont="1" applyBorder="1" applyAlignment="1">
      <alignment horizontal="left" wrapText="1"/>
    </xf>
    <xf numFmtId="0" fontId="58" fillId="0" borderId="0" xfId="6" applyFont="1" applyAlignment="1">
      <alignment horizontal="left" vertical="center" wrapText="1"/>
    </xf>
    <xf numFmtId="0" fontId="14" fillId="0" borderId="9" xfId="6" applyFont="1" applyBorder="1" applyAlignment="1">
      <alignment horizontal="center" vertical="center" wrapText="1"/>
    </xf>
    <xf numFmtId="0" fontId="14" fillId="0" borderId="12" xfId="6" applyFont="1" applyBorder="1" applyAlignment="1">
      <alignment horizontal="center" vertical="center" wrapText="1"/>
    </xf>
    <xf numFmtId="0" fontId="14" fillId="0" borderId="17" xfId="6" applyFont="1" applyBorder="1" applyAlignment="1">
      <alignment horizontal="center" vertical="center" wrapText="1"/>
    </xf>
    <xf numFmtId="0" fontId="14" fillId="0" borderId="18" xfId="6" applyFont="1" applyBorder="1" applyAlignment="1">
      <alignment horizontal="center" vertical="center" wrapText="1"/>
    </xf>
    <xf numFmtId="0" fontId="59" fillId="21" borderId="42" xfId="6" applyFont="1" applyFill="1" applyBorder="1" applyAlignment="1">
      <alignment horizontal="left" vertical="center" wrapText="1"/>
    </xf>
    <xf numFmtId="0" fontId="59" fillId="21" borderId="90" xfId="6" applyFont="1" applyFill="1" applyBorder="1" applyAlignment="1">
      <alignment horizontal="left" vertical="center" wrapText="1"/>
    </xf>
    <xf numFmtId="0" fontId="59" fillId="21" borderId="84" xfId="6" applyFont="1" applyFill="1" applyBorder="1" applyAlignment="1">
      <alignment horizontal="left" vertical="center" wrapText="1"/>
    </xf>
    <xf numFmtId="0" fontId="59" fillId="21" borderId="15" xfId="6" applyFont="1" applyFill="1" applyBorder="1" applyAlignment="1">
      <alignment horizontal="left" vertical="center" wrapText="1"/>
    </xf>
    <xf numFmtId="164" fontId="14" fillId="51" borderId="99" xfId="11" applyNumberFormat="1" applyFont="1" applyFill="1" applyBorder="1" applyAlignment="1" applyProtection="1">
      <alignment horizontal="center" vertical="center" wrapText="1"/>
    </xf>
    <xf numFmtId="164" fontId="14" fillId="58" borderId="18" xfId="11" applyNumberFormat="1" applyFont="1" applyFill="1" applyBorder="1" applyAlignment="1" applyProtection="1">
      <alignment horizontal="center" vertical="center" wrapText="1"/>
    </xf>
    <xf numFmtId="0" fontId="59" fillId="52" borderId="11" xfId="6" applyFont="1" applyFill="1" applyBorder="1" applyAlignment="1">
      <alignment horizontal="left" vertical="center" wrapText="1"/>
    </xf>
    <xf numFmtId="0" fontId="59" fillId="52" borderId="60" xfId="6" applyFont="1" applyFill="1" applyBorder="1" applyAlignment="1">
      <alignment horizontal="left" vertical="center" wrapText="1"/>
    </xf>
    <xf numFmtId="0" fontId="59" fillId="52" borderId="28" xfId="6" applyFont="1" applyFill="1" applyBorder="1" applyAlignment="1">
      <alignment horizontal="left" vertical="center" wrapText="1" indent="2"/>
    </xf>
    <xf numFmtId="0" fontId="59" fillId="21" borderId="28" xfId="6" applyFont="1" applyFill="1" applyBorder="1" applyAlignment="1">
      <alignment horizontal="left" vertical="center" wrapText="1"/>
    </xf>
    <xf numFmtId="0" fontId="77" fillId="59" borderId="84" xfId="6" applyFont="1" applyFill="1" applyBorder="1" applyAlignment="1">
      <alignment horizontal="left" vertical="center" wrapText="1"/>
    </xf>
    <xf numFmtId="0" fontId="7" fillId="0" borderId="0" xfId="6" applyAlignment="1">
      <alignment horizontal="left" wrapText="1"/>
    </xf>
    <xf numFmtId="0" fontId="59" fillId="0" borderId="28" xfId="6" applyFont="1" applyBorder="1" applyAlignment="1">
      <alignment horizontal="left" vertical="center" wrapText="1" indent="2"/>
    </xf>
    <xf numFmtId="0" fontId="59" fillId="0" borderId="84" xfId="6" applyFont="1" applyBorder="1" applyAlignment="1">
      <alignment horizontal="left" vertical="center" wrapText="1"/>
    </xf>
    <xf numFmtId="177" fontId="14" fillId="51" borderId="19" xfId="11" applyNumberFormat="1" applyFont="1" applyFill="1" applyBorder="1" applyAlignment="1" applyProtection="1">
      <alignment horizontal="center" vertical="center" wrapText="1"/>
    </xf>
    <xf numFmtId="0" fontId="14" fillId="73" borderId="60" xfId="6" applyFont="1" applyFill="1" applyBorder="1" applyAlignment="1">
      <alignment horizontal="left" vertical="center" wrapText="1"/>
    </xf>
    <xf numFmtId="0" fontId="59" fillId="73" borderId="42" xfId="6" applyFont="1" applyFill="1" applyBorder="1" applyAlignment="1">
      <alignment horizontal="center" vertical="center" wrapText="1"/>
    </xf>
    <xf numFmtId="176" fontId="14" fillId="51" borderId="18" xfId="11" applyNumberFormat="1" applyFont="1" applyFill="1" applyBorder="1" applyAlignment="1" applyProtection="1">
      <alignment horizontal="center" vertical="center" wrapText="1"/>
    </xf>
    <xf numFmtId="0" fontId="59" fillId="73" borderId="60" xfId="6" applyFont="1" applyFill="1" applyBorder="1" applyAlignment="1">
      <alignment horizontal="left" vertical="center" wrapText="1"/>
    </xf>
    <xf numFmtId="0" fontId="59" fillId="0" borderId="72" xfId="6" applyFont="1" applyBorder="1" applyAlignment="1">
      <alignment horizontal="left" vertical="center" wrapText="1" indent="2"/>
    </xf>
    <xf numFmtId="164" fontId="14" fillId="51" borderId="135" xfId="11" applyNumberFormat="1" applyFont="1" applyFill="1" applyBorder="1" applyAlignment="1" applyProtection="1">
      <alignment horizontal="center" vertical="center" wrapText="1"/>
    </xf>
    <xf numFmtId="0" fontId="59" fillId="73" borderId="42" xfId="6" applyFont="1" applyFill="1" applyBorder="1" applyAlignment="1">
      <alignment horizontal="left" vertical="center" wrapText="1"/>
    </xf>
    <xf numFmtId="0" fontId="59" fillId="0" borderId="15" xfId="6" applyFont="1" applyBorder="1" applyAlignment="1">
      <alignment horizontal="left" vertical="center" wrapText="1" indent="2"/>
    </xf>
    <xf numFmtId="0" fontId="59" fillId="0" borderId="42" xfId="6" applyFont="1" applyBorder="1" applyAlignment="1">
      <alignment horizontal="center" vertical="center" wrapText="1"/>
    </xf>
    <xf numFmtId="0" fontId="59" fillId="0" borderId="84" xfId="6" applyFont="1" applyBorder="1" applyAlignment="1">
      <alignment horizontal="left" vertical="center" wrapText="1" indent="2"/>
    </xf>
    <xf numFmtId="0" fontId="77" fillId="0" borderId="28" xfId="6" applyFont="1" applyBorder="1" applyAlignment="1">
      <alignment horizontal="left" vertical="center" wrapText="1" indent="2"/>
    </xf>
    <xf numFmtId="164" fontId="83" fillId="51" borderId="116" xfId="11" applyNumberFormat="1" applyFont="1" applyFill="1" applyBorder="1" applyAlignment="1" applyProtection="1">
      <alignment horizontal="center" vertical="center" wrapText="1"/>
    </xf>
    <xf numFmtId="0" fontId="59" fillId="0" borderId="60" xfId="6" applyFont="1" applyBorder="1" applyAlignment="1">
      <alignment horizontal="left" vertical="center" wrapText="1" indent="2"/>
    </xf>
    <xf numFmtId="0" fontId="77" fillId="0" borderId="60" xfId="6" applyFont="1" applyBorder="1" applyAlignment="1">
      <alignment horizontal="left" vertical="center" wrapText="1"/>
    </xf>
    <xf numFmtId="0" fontId="22" fillId="0" borderId="3" xfId="14" applyFont="1" applyBorder="1" applyAlignment="1">
      <alignment horizontal="left" vertical="center"/>
    </xf>
    <xf numFmtId="0" fontId="22" fillId="0" borderId="0" xfId="14" applyFont="1" applyAlignment="1">
      <alignment horizontal="left" vertical="center"/>
    </xf>
    <xf numFmtId="0" fontId="22" fillId="0" borderId="24" xfId="14" applyFont="1" applyBorder="1" applyAlignment="1">
      <alignment horizontal="left" vertical="center"/>
    </xf>
    <xf numFmtId="0" fontId="18" fillId="0" borderId="11" xfId="14" applyFont="1" applyBorder="1" applyAlignment="1">
      <alignment vertical="center"/>
    </xf>
    <xf numFmtId="0" fontId="18" fillId="0" borderId="9" xfId="14" applyFont="1" applyBorder="1" applyAlignment="1">
      <alignment vertical="center"/>
    </xf>
    <xf numFmtId="0" fontId="22" fillId="0" borderId="25" xfId="14" applyFont="1" applyBorder="1" applyAlignment="1">
      <alignment horizontal="center" vertical="center"/>
    </xf>
    <xf numFmtId="0" fontId="22" fillId="0" borderId="11" xfId="14" applyFont="1" applyBorder="1" applyAlignment="1">
      <alignment horizontal="center" vertical="center"/>
    </xf>
    <xf numFmtId="0" fontId="22" fillId="0" borderId="9" xfId="14" applyFont="1" applyBorder="1" applyAlignment="1">
      <alignment horizontal="center" vertical="center"/>
    </xf>
    <xf numFmtId="0" fontId="22" fillId="0" borderId="3" xfId="14" applyFont="1" applyBorder="1" applyAlignment="1">
      <alignment vertical="center"/>
    </xf>
    <xf numFmtId="0" fontId="22" fillId="0" borderId="24" xfId="14" applyFont="1" applyBorder="1" applyAlignment="1">
      <alignment vertical="center"/>
    </xf>
    <xf numFmtId="0" fontId="22" fillId="0" borderId="3" xfId="14" applyFont="1" applyBorder="1" applyAlignment="1">
      <alignment horizontal="right" vertical="center"/>
    </xf>
    <xf numFmtId="0" fontId="22" fillId="0" borderId="24" xfId="14" applyFont="1" applyBorder="1" applyAlignment="1">
      <alignment horizontal="right" vertical="center"/>
    </xf>
    <xf numFmtId="0" fontId="10" fillId="0" borderId="25" xfId="0" applyFont="1" applyBorder="1" applyAlignment="1">
      <alignment horizontal="left" vertical="center"/>
    </xf>
    <xf numFmtId="0" fontId="10" fillId="0" borderId="11" xfId="0" applyFont="1" applyBorder="1" applyAlignment="1">
      <alignment horizontal="left" vertical="center"/>
    </xf>
    <xf numFmtId="0" fontId="10" fillId="0" borderId="9" xfId="0" applyFont="1" applyBorder="1" applyAlignment="1">
      <alignment horizontal="left" vertical="center"/>
    </xf>
    <xf numFmtId="0" fontId="41" fillId="0" borderId="0" xfId="0" applyFont="1" applyAlignment="1">
      <alignment horizontal="left" vertical="center" wrapText="1"/>
    </xf>
    <xf numFmtId="0" fontId="22" fillId="0" borderId="25" xfId="0" applyFont="1" applyBorder="1" applyAlignment="1">
      <alignment horizontal="left" vertical="center"/>
    </xf>
    <xf numFmtId="0" fontId="22" fillId="0" borderId="9" xfId="0" applyFont="1" applyBorder="1" applyAlignment="1">
      <alignment horizontal="left" vertical="center"/>
    </xf>
    <xf numFmtId="0" fontId="22" fillId="0" borderId="25" xfId="0" applyFont="1" applyBorder="1" applyAlignment="1">
      <alignment horizontal="center" vertical="center"/>
    </xf>
    <xf numFmtId="0" fontId="22" fillId="0" borderId="9" xfId="0" applyFont="1" applyBorder="1" applyAlignment="1">
      <alignment horizontal="center" vertical="center"/>
    </xf>
    <xf numFmtId="0" fontId="10" fillId="0" borderId="25" xfId="0" applyFont="1" applyBorder="1" applyAlignment="1">
      <alignment horizontal="left" vertical="center" wrapText="1"/>
    </xf>
    <xf numFmtId="0" fontId="10" fillId="0" borderId="9" xfId="0" applyFont="1" applyBorder="1" applyAlignment="1">
      <alignment horizontal="left" vertical="center" wrapText="1"/>
    </xf>
    <xf numFmtId="0" fontId="10" fillId="0" borderId="3" xfId="14" applyFont="1" applyBorder="1" applyAlignment="1">
      <alignment horizontal="left" vertical="center"/>
    </xf>
    <xf numFmtId="0" fontId="10" fillId="0" borderId="0" xfId="14" applyFont="1" applyAlignment="1">
      <alignment horizontal="left" vertical="center"/>
    </xf>
    <xf numFmtId="0" fontId="10" fillId="0" borderId="24" xfId="14" applyFont="1" applyBorder="1" applyAlignment="1">
      <alignment horizontal="left" vertical="center"/>
    </xf>
    <xf numFmtId="0" fontId="10" fillId="0" borderId="11" xfId="0" applyFont="1" applyBorder="1" applyAlignment="1">
      <alignment horizontal="left" vertical="center" wrapText="1"/>
    </xf>
    <xf numFmtId="0" fontId="46" fillId="0" borderId="25" xfId="0" applyFont="1" applyBorder="1" applyAlignment="1">
      <alignment horizontal="left" vertical="center" wrapText="1"/>
    </xf>
    <xf numFmtId="0" fontId="46" fillId="0" borderId="9" xfId="0" applyFont="1" applyBorder="1" applyAlignment="1">
      <alignment horizontal="left" vertical="center" wrapText="1"/>
    </xf>
    <xf numFmtId="0" fontId="8" fillId="0" borderId="62" xfId="0" applyFont="1" applyBorder="1" applyAlignment="1" applyProtection="1">
      <alignment horizontal="left" vertical="center" wrapText="1"/>
      <protection hidden="1"/>
    </xf>
    <xf numFmtId="0" fontId="8" fillId="0" borderId="42" xfId="0" applyFont="1" applyBorder="1" applyAlignment="1" applyProtection="1">
      <alignment horizontal="left" vertical="center" wrapText="1"/>
      <protection hidden="1"/>
    </xf>
    <xf numFmtId="0" fontId="8" fillId="0" borderId="17" xfId="0" applyFont="1" applyBorder="1" applyAlignment="1" applyProtection="1">
      <alignment horizontal="left" vertical="center" wrapText="1"/>
      <protection hidden="1"/>
    </xf>
    <xf numFmtId="0" fontId="18" fillId="0" borderId="42" xfId="14" applyFont="1" applyBorder="1" applyAlignment="1">
      <alignment horizontal="left" vertical="center" wrapText="1"/>
    </xf>
    <xf numFmtId="0" fontId="22" fillId="0" borderId="62" xfId="14" applyFont="1" applyBorder="1" applyAlignment="1">
      <alignment horizontal="left" vertical="center" wrapText="1"/>
    </xf>
    <xf numFmtId="0" fontId="22" fillId="0" borderId="17" xfId="14" applyFont="1" applyBorder="1" applyAlignment="1">
      <alignment horizontal="left" vertical="center" wrapText="1"/>
    </xf>
    <xf numFmtId="0" fontId="22" fillId="0" borderId="62" xfId="14" applyFont="1" applyBorder="1" applyAlignment="1">
      <alignment horizontal="center" vertical="center" wrapText="1"/>
    </xf>
    <xf numFmtId="0" fontId="22" fillId="0" borderId="17" xfId="14" applyFont="1" applyBorder="1" applyAlignment="1">
      <alignment horizontal="center" vertical="center" wrapText="1"/>
    </xf>
    <xf numFmtId="0" fontId="10" fillId="0" borderId="62" xfId="14" applyFont="1" applyBorder="1" applyAlignment="1">
      <alignment horizontal="left" vertical="center"/>
    </xf>
    <xf numFmtId="0" fontId="10" fillId="0" borderId="17" xfId="14" applyFont="1" applyBorder="1" applyAlignment="1">
      <alignment horizontal="left" vertical="center"/>
    </xf>
    <xf numFmtId="0" fontId="27" fillId="0" borderId="62" xfId="14" applyFont="1" applyBorder="1" applyAlignment="1">
      <alignment horizontal="left" vertical="center" wrapText="1"/>
    </xf>
    <xf numFmtId="0" fontId="27" fillId="0" borderId="42" xfId="14" applyFont="1" applyBorder="1" applyAlignment="1">
      <alignment horizontal="left" vertical="center" wrapText="1"/>
    </xf>
    <xf numFmtId="0" fontId="27" fillId="0" borderId="17" xfId="14" applyFont="1" applyBorder="1" applyAlignment="1">
      <alignment horizontal="left" vertical="center" wrapText="1"/>
    </xf>
    <xf numFmtId="0" fontId="10" fillId="0" borderId="25" xfId="14" applyFont="1" applyBorder="1" applyAlignment="1">
      <alignment horizontal="left" vertical="center" wrapText="1"/>
    </xf>
    <xf numFmtId="0" fontId="10" fillId="0" borderId="9" xfId="14" applyFont="1" applyBorder="1" applyAlignment="1">
      <alignment horizontal="left" vertical="center" wrapText="1"/>
    </xf>
    <xf numFmtId="0" fontId="10" fillId="0" borderId="62" xfId="14" applyFont="1" applyBorder="1" applyAlignment="1">
      <alignment horizontal="left" vertical="center" wrapText="1"/>
    </xf>
    <xf numFmtId="0" fontId="10" fillId="0" borderId="17" xfId="14" applyFont="1" applyBorder="1" applyAlignment="1">
      <alignment horizontal="left" vertical="center" wrapText="1"/>
    </xf>
    <xf numFmtId="0" fontId="10" fillId="0" borderId="11" xfId="14" applyFont="1" applyBorder="1" applyAlignment="1">
      <alignment horizontal="left" vertical="center" wrapText="1"/>
    </xf>
    <xf numFmtId="0" fontId="10" fillId="0" borderId="42" xfId="14" applyFont="1" applyBorder="1" applyAlignment="1">
      <alignment horizontal="left" vertical="center" wrapText="1"/>
    </xf>
    <xf numFmtId="0" fontId="7" fillId="0" borderId="62" xfId="0" applyFont="1" applyBorder="1" applyAlignment="1">
      <alignment horizontal="center" vertical="center"/>
    </xf>
    <xf numFmtId="0" fontId="7" fillId="0" borderId="16" xfId="0" applyFont="1" applyBorder="1" applyAlignment="1">
      <alignment horizontal="center" vertical="center"/>
    </xf>
    <xf numFmtId="0" fontId="32" fillId="0" borderId="11" xfId="0" applyFont="1" applyBorder="1" applyAlignment="1">
      <alignment horizontal="center" vertical="center"/>
    </xf>
    <xf numFmtId="0" fontId="32" fillId="0" borderId="9" xfId="0" applyFont="1" applyBorder="1" applyAlignment="1">
      <alignment horizontal="center" vertical="center"/>
    </xf>
    <xf numFmtId="0" fontId="7" fillId="0" borderId="44" xfId="0" applyFont="1" applyBorder="1" applyAlignment="1">
      <alignment horizontal="center" vertical="center"/>
    </xf>
    <xf numFmtId="0" fontId="7" fillId="0" borderId="42" xfId="0" applyFont="1" applyBorder="1" applyAlignment="1">
      <alignment horizontal="center" vertical="center"/>
    </xf>
    <xf numFmtId="0" fontId="8" fillId="0" borderId="60" xfId="0" applyFont="1" applyBorder="1" applyAlignment="1">
      <alignment horizontal="left" vertical="center"/>
    </xf>
    <xf numFmtId="0" fontId="32" fillId="0" borderId="42" xfId="0" applyFont="1" applyBorder="1" applyAlignment="1">
      <alignment horizontal="left" vertical="center"/>
    </xf>
    <xf numFmtId="0" fontId="32" fillId="0" borderId="17" xfId="0" applyFont="1" applyBorder="1" applyAlignment="1">
      <alignment horizontal="left" vertical="center"/>
    </xf>
    <xf numFmtId="0" fontId="32" fillId="0" borderId="0" xfId="0" applyFont="1" applyAlignment="1">
      <alignment horizontal="left" vertical="center"/>
    </xf>
    <xf numFmtId="0" fontId="32" fillId="0" borderId="71" xfId="0" applyFont="1" applyBorder="1" applyAlignment="1">
      <alignment horizontal="left" vertical="center"/>
    </xf>
    <xf numFmtId="3" fontId="7" fillId="0" borderId="87" xfId="0" applyNumberFormat="1" applyFont="1" applyBorder="1" applyAlignment="1" applyProtection="1">
      <alignment horizontal="center" vertical="center"/>
      <protection locked="0"/>
    </xf>
    <xf numFmtId="3" fontId="7" fillId="0" borderId="88" xfId="0" applyNumberFormat="1" applyFont="1" applyBorder="1" applyAlignment="1" applyProtection="1">
      <alignment horizontal="center" vertical="center"/>
      <protection locked="0"/>
    </xf>
    <xf numFmtId="0" fontId="93" fillId="0" borderId="0" xfId="0" applyFont="1" applyAlignment="1">
      <alignment horizontal="center" vertical="center"/>
    </xf>
    <xf numFmtId="0" fontId="93" fillId="0" borderId="71" xfId="0" applyFont="1" applyBorder="1" applyAlignment="1">
      <alignment horizontal="center" vertical="center"/>
    </xf>
    <xf numFmtId="164" fontId="7" fillId="7" borderId="113" xfId="9" applyNumberFormat="1" applyFont="1" applyFill="1" applyBorder="1" applyAlignment="1" applyProtection="1">
      <alignment horizontal="center" vertical="center"/>
    </xf>
    <xf numFmtId="164" fontId="7" fillId="7" borderId="114" xfId="9" applyNumberFormat="1" applyFont="1" applyFill="1" applyBorder="1" applyAlignment="1" applyProtection="1">
      <alignment horizontal="center" vertical="center"/>
    </xf>
    <xf numFmtId="0" fontId="33" fillId="12" borderId="86" xfId="0" applyFont="1" applyFill="1" applyBorder="1" applyAlignment="1">
      <alignment horizontal="center" vertical="center" wrapText="1"/>
    </xf>
    <xf numFmtId="0" fontId="33" fillId="12" borderId="3" xfId="0" applyFont="1" applyFill="1" applyBorder="1" applyAlignment="1">
      <alignment horizontal="center" vertical="center" wrapText="1"/>
    </xf>
    <xf numFmtId="0" fontId="33" fillId="12" borderId="25" xfId="0" applyFont="1" applyFill="1" applyBorder="1" applyAlignment="1">
      <alignment horizontal="center" vertical="center" wrapText="1"/>
    </xf>
    <xf numFmtId="0" fontId="32" fillId="0" borderId="93" xfId="0" applyFont="1" applyBorder="1" applyAlignment="1">
      <alignment horizontal="center" vertical="center" wrapText="1"/>
    </xf>
    <xf numFmtId="0" fontId="32" fillId="0" borderId="57" xfId="0" applyFont="1" applyBorder="1" applyAlignment="1">
      <alignment horizontal="center" vertical="center" wrapText="1"/>
    </xf>
    <xf numFmtId="0" fontId="32" fillId="0" borderId="82" xfId="0" applyFont="1" applyBorder="1" applyAlignment="1">
      <alignment horizontal="center" vertical="center"/>
    </xf>
    <xf numFmtId="0" fontId="32" fillId="0" borderId="84" xfId="0" applyFont="1" applyBorder="1" applyAlignment="1">
      <alignment horizontal="center" vertical="center"/>
    </xf>
    <xf numFmtId="0" fontId="32" fillId="0" borderId="83" xfId="0" applyFont="1" applyBorder="1" applyAlignment="1">
      <alignment horizontal="center" vertical="center"/>
    </xf>
    <xf numFmtId="0" fontId="7" fillId="0" borderId="60" xfId="0" applyFont="1" applyBorder="1" applyAlignment="1">
      <alignment horizontal="left" vertical="center"/>
    </xf>
    <xf numFmtId="0" fontId="7" fillId="0" borderId="59" xfId="0" applyFont="1" applyBorder="1" applyAlignment="1">
      <alignment horizontal="left" vertical="center"/>
    </xf>
    <xf numFmtId="0" fontId="7" fillId="0" borderId="0" xfId="0" applyFont="1" applyAlignment="1">
      <alignment horizontal="left" vertical="center"/>
    </xf>
    <xf numFmtId="0" fontId="7" fillId="0" borderId="24" xfId="0" applyFont="1" applyBorder="1" applyAlignment="1">
      <alignment horizontal="left" vertical="center"/>
    </xf>
    <xf numFmtId="0" fontId="7" fillId="0" borderId="11" xfId="0" applyFont="1" applyBorder="1" applyAlignment="1">
      <alignment horizontal="left" vertical="center"/>
    </xf>
    <xf numFmtId="0" fontId="7" fillId="0" borderId="9" xfId="0" applyFont="1" applyBorder="1" applyAlignment="1">
      <alignment horizontal="left" vertical="center"/>
    </xf>
    <xf numFmtId="0" fontId="7" fillId="0" borderId="67" xfId="0" applyFont="1" applyBorder="1" applyAlignment="1">
      <alignment horizontal="left" vertical="center"/>
    </xf>
    <xf numFmtId="0" fontId="7" fillId="0" borderId="66" xfId="0" applyFont="1" applyBorder="1" applyAlignment="1">
      <alignment horizontal="left" vertical="center"/>
    </xf>
    <xf numFmtId="0" fontId="7" fillId="9" borderId="42" xfId="0" applyFont="1" applyFill="1" applyBorder="1" applyAlignment="1">
      <alignment horizontal="right" vertical="center"/>
    </xf>
    <xf numFmtId="0" fontId="7" fillId="9" borderId="17" xfId="0" applyFont="1" applyFill="1" applyBorder="1" applyAlignment="1">
      <alignment horizontal="right" vertical="center"/>
    </xf>
    <xf numFmtId="0" fontId="7" fillId="0" borderId="82" xfId="0" applyFont="1" applyBorder="1" applyAlignment="1">
      <alignment horizontal="center" vertical="center"/>
    </xf>
    <xf numFmtId="0" fontId="7" fillId="0" borderId="83" xfId="0" applyFont="1" applyBorder="1" applyAlignment="1">
      <alignment horizontal="center" vertical="center"/>
    </xf>
    <xf numFmtId="0" fontId="7" fillId="0" borderId="60" xfId="0" applyFont="1" applyBorder="1" applyAlignment="1">
      <alignment horizontal="center" vertical="center"/>
    </xf>
    <xf numFmtId="0" fontId="7" fillId="0" borderId="59" xfId="0" applyFont="1" applyBorder="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32" fillId="0" borderId="94"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73" xfId="0" applyFont="1" applyBorder="1" applyAlignment="1">
      <alignment horizontal="center" vertical="center" wrapText="1"/>
    </xf>
    <xf numFmtId="0" fontId="32" fillId="0" borderId="46" xfId="0" applyFont="1" applyBorder="1" applyAlignment="1">
      <alignment horizontal="center" vertical="center" wrapText="1"/>
    </xf>
    <xf numFmtId="0" fontId="7" fillId="0" borderId="95" xfId="0" applyFont="1" applyBorder="1" applyAlignment="1">
      <alignment horizontal="left" vertical="center"/>
    </xf>
    <xf numFmtId="0" fontId="7" fillId="0" borderId="96" xfId="0" applyFont="1" applyBorder="1" applyAlignment="1">
      <alignment horizontal="left" vertical="center"/>
    </xf>
    <xf numFmtId="0" fontId="7" fillId="0" borderId="42" xfId="0" applyFont="1" applyBorder="1" applyAlignment="1">
      <alignment horizontal="left" vertical="center"/>
    </xf>
    <xf numFmtId="0" fontId="7" fillId="0" borderId="17" xfId="0" applyFont="1" applyBorder="1" applyAlignment="1">
      <alignment horizontal="left" vertical="center"/>
    </xf>
    <xf numFmtId="0" fontId="7" fillId="46" borderId="42" xfId="0" applyFont="1" applyFill="1" applyBorder="1" applyAlignment="1">
      <alignment horizontal="left" vertical="center" indent="2"/>
    </xf>
    <xf numFmtId="0" fontId="7" fillId="46" borderId="17" xfId="0" applyFont="1" applyFill="1" applyBorder="1" applyAlignment="1">
      <alignment horizontal="left" vertical="center" indent="2"/>
    </xf>
    <xf numFmtId="0" fontId="31" fillId="0" borderId="0" xfId="0" applyFont="1" applyAlignment="1">
      <alignment horizontal="left" vertical="center" wrapText="1"/>
    </xf>
    <xf numFmtId="0" fontId="14" fillId="5" borderId="0" xfId="0" applyFont="1" applyFill="1" applyAlignment="1">
      <alignment horizontal="left" vertical="center"/>
    </xf>
    <xf numFmtId="0" fontId="7" fillId="0" borderId="86" xfId="0" applyFont="1" applyBorder="1" applyAlignment="1">
      <alignment horizontal="center" vertical="center"/>
    </xf>
    <xf numFmtId="0" fontId="7" fillId="0" borderId="89" xfId="0" applyFont="1" applyBorder="1" applyAlignment="1">
      <alignment horizontal="center" vertical="center"/>
    </xf>
    <xf numFmtId="0" fontId="7" fillId="0" borderId="90" xfId="0" applyFont="1" applyBorder="1" applyAlignment="1">
      <alignment horizontal="center" vertical="center"/>
    </xf>
    <xf numFmtId="0" fontId="0" fillId="0" borderId="60" xfId="0" applyBorder="1" applyAlignment="1">
      <alignment horizontal="center"/>
    </xf>
    <xf numFmtId="0" fontId="0" fillId="0" borderId="59" xfId="0" applyBorder="1" applyAlignment="1">
      <alignment horizontal="center"/>
    </xf>
    <xf numFmtId="0" fontId="0" fillId="0" borderId="0" xfId="0" applyAlignment="1">
      <alignment horizontal="center"/>
    </xf>
    <xf numFmtId="0" fontId="0" fillId="0" borderId="24" xfId="0" applyBorder="1" applyAlignment="1">
      <alignment horizontal="center"/>
    </xf>
    <xf numFmtId="0" fontId="0" fillId="0" borderId="11" xfId="0" applyBorder="1" applyAlignment="1">
      <alignment horizontal="center"/>
    </xf>
    <xf numFmtId="0" fontId="0" fillId="0" borderId="9" xfId="0" applyBorder="1" applyAlignment="1">
      <alignment horizontal="center"/>
    </xf>
    <xf numFmtId="0" fontId="21" fillId="9" borderId="42" xfId="0" applyFont="1" applyFill="1" applyBorder="1" applyAlignment="1">
      <alignment horizontal="left" vertical="center"/>
    </xf>
    <xf numFmtId="0" fontId="21" fillId="9" borderId="17" xfId="0" applyFont="1" applyFill="1" applyBorder="1" applyAlignment="1">
      <alignment horizontal="left" vertical="center"/>
    </xf>
    <xf numFmtId="9" fontId="106" fillId="0" borderId="86" xfId="0" applyNumberFormat="1" applyFont="1" applyBorder="1" applyAlignment="1">
      <alignment horizontal="center" vertical="center" wrapText="1"/>
    </xf>
    <xf numFmtId="9" fontId="106" fillId="0" borderId="60" xfId="0" applyNumberFormat="1" applyFont="1" applyBorder="1" applyAlignment="1">
      <alignment horizontal="center" vertical="center" wrapText="1"/>
    </xf>
    <xf numFmtId="9" fontId="106" fillId="0" borderId="25" xfId="0" applyNumberFormat="1" applyFont="1" applyBorder="1" applyAlignment="1">
      <alignment horizontal="center" vertical="center" wrapText="1"/>
    </xf>
    <xf numFmtId="9" fontId="106" fillId="0" borderId="11" xfId="0" applyNumberFormat="1" applyFont="1" applyBorder="1" applyAlignment="1">
      <alignment horizontal="center" vertical="center" wrapText="1"/>
    </xf>
    <xf numFmtId="0" fontId="7" fillId="0" borderId="91" xfId="0" applyFont="1" applyBorder="1" applyAlignment="1">
      <alignment horizontal="center" vertical="center"/>
    </xf>
    <xf numFmtId="164" fontId="7" fillId="0" borderId="62" xfId="0" applyNumberFormat="1" applyFont="1" applyBorder="1" applyAlignment="1">
      <alignment horizontal="center" vertical="center"/>
    </xf>
    <xf numFmtId="164" fontId="7" fillId="0" borderId="17" xfId="0" applyNumberFormat="1" applyFont="1" applyBorder="1" applyAlignment="1">
      <alignment horizontal="center" vertical="center"/>
    </xf>
    <xf numFmtId="164" fontId="7" fillId="0" borderId="16" xfId="0" applyNumberFormat="1" applyFont="1" applyBorder="1" applyAlignment="1">
      <alignment horizontal="center" vertical="center"/>
    </xf>
    <xf numFmtId="0" fontId="10" fillId="0" borderId="0" xfId="0" applyFont="1" applyAlignment="1">
      <alignment horizontal="left" vertical="center"/>
    </xf>
    <xf numFmtId="0" fontId="8" fillId="5" borderId="42" xfId="0" applyFont="1" applyFill="1" applyBorder="1" applyAlignment="1">
      <alignment horizontal="left" vertical="center"/>
    </xf>
    <xf numFmtId="0" fontId="8" fillId="5" borderId="17" xfId="0" applyFont="1" applyFill="1" applyBorder="1" applyAlignment="1">
      <alignment horizontal="left" vertical="center"/>
    </xf>
    <xf numFmtId="0" fontId="7" fillId="0" borderId="84" xfId="0" applyFont="1" applyBorder="1" applyAlignment="1">
      <alignment horizontal="center" vertical="center"/>
    </xf>
    <xf numFmtId="0" fontId="8" fillId="0" borderId="42" xfId="0" applyFont="1" applyBorder="1" applyAlignment="1">
      <alignment horizontal="left" vertical="center"/>
    </xf>
    <xf numFmtId="0" fontId="8" fillId="0" borderId="17" xfId="0" applyFont="1" applyBorder="1" applyAlignment="1">
      <alignment horizontal="left" vertical="center"/>
    </xf>
    <xf numFmtId="165" fontId="7" fillId="0" borderId="86" xfId="0" applyNumberFormat="1" applyFont="1" applyBorder="1" applyAlignment="1">
      <alignment horizontal="center" vertical="center"/>
    </xf>
    <xf numFmtId="165" fontId="7" fillId="0" borderId="59" xfId="0" applyNumberFormat="1" applyFont="1" applyBorder="1" applyAlignment="1">
      <alignment horizontal="center" vertical="center"/>
    </xf>
    <xf numFmtId="165" fontId="7" fillId="0" borderId="89" xfId="0" applyNumberFormat="1" applyFont="1" applyBorder="1" applyAlignment="1">
      <alignment horizontal="center" vertical="center"/>
    </xf>
    <xf numFmtId="165" fontId="7" fillId="0" borderId="91" xfId="0" applyNumberFormat="1" applyFont="1" applyBorder="1" applyAlignment="1">
      <alignment horizontal="center" vertical="center"/>
    </xf>
    <xf numFmtId="165" fontId="7" fillId="0" borderId="60" xfId="0" applyNumberFormat="1" applyFont="1" applyBorder="1" applyAlignment="1">
      <alignment horizontal="center" vertical="center"/>
    </xf>
    <xf numFmtId="165" fontId="7" fillId="0" borderId="90" xfId="0" applyNumberFormat="1" applyFont="1" applyBorder="1" applyAlignment="1">
      <alignment horizontal="center" vertical="center"/>
    </xf>
    <xf numFmtId="0" fontId="7" fillId="0" borderId="62" xfId="0" applyFont="1" applyBorder="1" applyAlignment="1">
      <alignment horizontal="center" vertical="center" wrapText="1"/>
    </xf>
    <xf numFmtId="0" fontId="7" fillId="0" borderId="17" xfId="0" applyFont="1" applyBorder="1" applyAlignment="1">
      <alignment horizontal="center" vertical="center" wrapText="1"/>
    </xf>
    <xf numFmtId="165" fontId="7" fillId="0" borderId="25" xfId="0" applyNumberFormat="1" applyFont="1" applyBorder="1" applyAlignment="1">
      <alignment horizontal="center" vertical="center"/>
    </xf>
    <xf numFmtId="165" fontId="7" fillId="0" borderId="9" xfId="0" applyNumberFormat="1" applyFont="1" applyBorder="1" applyAlignment="1">
      <alignment horizontal="center" vertical="center"/>
    </xf>
    <xf numFmtId="0" fontId="7" fillId="0" borderId="42" xfId="0" applyFont="1" applyBorder="1" applyAlignment="1">
      <alignment horizontal="left" vertical="center" indent="1"/>
    </xf>
    <xf numFmtId="0" fontId="7" fillId="0" borderId="17" xfId="0" applyFont="1" applyBorder="1" applyAlignment="1">
      <alignment horizontal="left" vertical="center" indent="1"/>
    </xf>
    <xf numFmtId="165" fontId="7" fillId="0" borderId="11" xfId="0" applyNumberFormat="1" applyFont="1" applyBorder="1" applyAlignment="1">
      <alignment horizontal="center" vertical="center"/>
    </xf>
    <xf numFmtId="0" fontId="9" fillId="0" borderId="0" xfId="0" applyFont="1" applyAlignment="1">
      <alignment horizontal="left" vertical="center" wrapText="1"/>
    </xf>
    <xf numFmtId="0" fontId="7" fillId="0" borderId="17" xfId="0" applyFont="1" applyBorder="1" applyAlignment="1">
      <alignment horizontal="center" vertical="center"/>
    </xf>
    <xf numFmtId="0" fontId="7" fillId="0" borderId="60" xfId="0" applyFont="1" applyBorder="1" applyAlignment="1">
      <alignment horizontal="left" vertical="center" wrapText="1"/>
    </xf>
    <xf numFmtId="0" fontId="7" fillId="0" borderId="59" xfId="0" applyFont="1" applyBorder="1" applyAlignment="1">
      <alignment horizontal="left" vertical="center" wrapText="1"/>
    </xf>
    <xf numFmtId="0" fontId="7" fillId="0" borderId="90" xfId="0" applyFont="1" applyBorder="1" applyAlignment="1">
      <alignment horizontal="left" vertical="center" wrapText="1"/>
    </xf>
    <xf numFmtId="0" fontId="7" fillId="0" borderId="91" xfId="0" applyFont="1" applyBorder="1" applyAlignment="1">
      <alignment horizontal="left" vertical="center" wrapText="1"/>
    </xf>
    <xf numFmtId="0" fontId="7" fillId="4" borderId="42" xfId="0" applyFont="1" applyFill="1" applyBorder="1" applyAlignment="1">
      <alignment horizontal="left" vertical="center"/>
    </xf>
    <xf numFmtId="0" fontId="7" fillId="4" borderId="17" xfId="0" applyFont="1" applyFill="1" applyBorder="1" applyAlignment="1">
      <alignment horizontal="left" vertical="center"/>
    </xf>
    <xf numFmtId="0" fontId="18" fillId="0" borderId="0" xfId="0" applyFont="1" applyAlignment="1">
      <alignment horizontal="center" vertical="center"/>
    </xf>
    <xf numFmtId="0" fontId="36" fillId="0" borderId="0" xfId="0" applyFont="1" applyAlignment="1">
      <alignment horizontal="left" vertical="center" wrapText="1"/>
    </xf>
    <xf numFmtId="0" fontId="10" fillId="0" borderId="87"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0" fillId="0" borderId="88" xfId="0" applyFont="1" applyBorder="1" applyAlignment="1" applyProtection="1">
      <alignment horizontal="center" vertical="center"/>
      <protection locked="0"/>
    </xf>
    <xf numFmtId="3" fontId="32" fillId="0" borderId="87" xfId="0" applyNumberFormat="1" applyFont="1" applyBorder="1" applyAlignment="1">
      <alignment horizontal="center" vertical="center"/>
    </xf>
    <xf numFmtId="3" fontId="32" fillId="0" borderId="88" xfId="0" applyNumberFormat="1" applyFont="1" applyBorder="1" applyAlignment="1">
      <alignment horizontal="center" vertical="center"/>
    </xf>
    <xf numFmtId="0" fontId="10" fillId="0" borderId="0" xfId="0" applyFont="1" applyAlignment="1">
      <alignment horizontal="right" vertical="center"/>
    </xf>
    <xf numFmtId="0" fontId="10" fillId="0" borderId="71" xfId="0" applyFont="1" applyBorder="1" applyAlignment="1">
      <alignment horizontal="right" vertical="center"/>
    </xf>
    <xf numFmtId="0" fontId="8" fillId="0" borderId="87" xfId="0" applyFont="1" applyBorder="1" applyAlignment="1" applyProtection="1">
      <alignment horizontal="right" vertical="center"/>
      <protection locked="0"/>
    </xf>
    <xf numFmtId="0" fontId="8" fillId="0" borderId="2" xfId="0" applyFont="1" applyBorder="1" applyAlignment="1" applyProtection="1">
      <alignment horizontal="right" vertical="center"/>
      <protection locked="0"/>
    </xf>
    <xf numFmtId="0" fontId="8" fillId="0" borderId="2" xfId="0" applyFont="1" applyBorder="1" applyAlignment="1" applyProtection="1">
      <alignment horizontal="left" vertical="center"/>
      <protection locked="0"/>
    </xf>
    <xf numFmtId="0" fontId="8" fillId="0" borderId="88" xfId="0" applyFont="1" applyBorder="1" applyAlignment="1" applyProtection="1">
      <alignment horizontal="left" vertical="center"/>
      <protection locked="0"/>
    </xf>
    <xf numFmtId="0" fontId="28" fillId="0" borderId="127" xfId="7" applyFont="1" applyBorder="1" applyAlignment="1">
      <alignment vertical="center"/>
    </xf>
    <xf numFmtId="0" fontId="28" fillId="0" borderId="0" xfId="7" applyFont="1" applyAlignment="1">
      <alignment vertical="center"/>
    </xf>
    <xf numFmtId="0" fontId="7" fillId="0" borderId="127" xfId="7" applyBorder="1" applyAlignment="1">
      <alignment vertical="center"/>
    </xf>
    <xf numFmtId="0" fontId="7" fillId="0" borderId="0" xfId="7" applyAlignment="1">
      <alignment vertical="center"/>
    </xf>
    <xf numFmtId="0" fontId="7" fillId="0" borderId="127" xfId="8" applyBorder="1" applyAlignment="1">
      <alignment vertical="center"/>
    </xf>
    <xf numFmtId="0" fontId="7" fillId="0" borderId="0" xfId="8" applyAlignment="1">
      <alignment vertical="center"/>
    </xf>
    <xf numFmtId="0" fontId="7" fillId="0" borderId="128" xfId="8" applyBorder="1" applyAlignment="1">
      <alignment vertical="center"/>
    </xf>
    <xf numFmtId="0" fontId="7" fillId="0" borderId="11" xfId="8" applyBorder="1" applyAlignment="1">
      <alignment vertical="center"/>
    </xf>
    <xf numFmtId="0" fontId="15" fillId="0" borderId="42" xfId="0" applyFont="1" applyBorder="1" applyAlignment="1">
      <alignment horizontal="center" vertical="center"/>
    </xf>
    <xf numFmtId="0" fontId="7" fillId="0" borderId="125" xfId="8" applyBorder="1" applyAlignment="1">
      <alignment vertical="center"/>
    </xf>
    <xf numFmtId="0" fontId="7" fillId="0" borderId="60" xfId="8" applyBorder="1" applyAlignment="1">
      <alignment vertical="center"/>
    </xf>
    <xf numFmtId="0" fontId="15" fillId="0" borderId="123" xfId="0" applyFont="1" applyBorder="1" applyAlignment="1">
      <alignment vertical="center"/>
    </xf>
    <xf numFmtId="0" fontId="15" fillId="0" borderId="42" xfId="0" applyFont="1" applyBorder="1" applyAlignment="1">
      <alignment vertical="center"/>
    </xf>
    <xf numFmtId="0" fontId="8" fillId="0" borderId="121" xfId="8" applyFont="1" applyBorder="1" applyAlignment="1">
      <alignment vertical="center"/>
    </xf>
    <xf numFmtId="0" fontId="8" fillId="0" borderId="95" xfId="8" applyFont="1" applyBorder="1" applyAlignment="1">
      <alignment vertical="center"/>
    </xf>
    <xf numFmtId="0" fontId="8" fillId="0" borderId="122" xfId="8" applyFont="1" applyBorder="1" applyAlignment="1">
      <alignment vertical="center"/>
    </xf>
    <xf numFmtId="0" fontId="19" fillId="0" borderId="129" xfId="0" applyFont="1" applyBorder="1" applyAlignment="1">
      <alignment horizontal="left" vertical="center"/>
    </xf>
    <xf numFmtId="0" fontId="19" fillId="0" borderId="67" xfId="0" applyFont="1" applyBorder="1" applyAlignment="1">
      <alignment horizontal="left" vertical="center"/>
    </xf>
    <xf numFmtId="0" fontId="8" fillId="0" borderId="67" xfId="8" applyFont="1" applyBorder="1" applyAlignment="1">
      <alignment horizontal="left" vertical="center"/>
    </xf>
    <xf numFmtId="0" fontId="8" fillId="0" borderId="121" xfId="8" applyFont="1" applyBorder="1" applyAlignment="1">
      <alignment horizontal="left" vertical="center"/>
    </xf>
    <xf numFmtId="0" fontId="8" fillId="0" borderId="95" xfId="8" applyFont="1" applyBorder="1" applyAlignment="1">
      <alignment horizontal="left" vertical="center"/>
    </xf>
    <xf numFmtId="0" fontId="8" fillId="0" borderId="122" xfId="8" applyFont="1" applyBorder="1" applyAlignment="1">
      <alignment horizontal="left" vertical="center"/>
    </xf>
    <xf numFmtId="0" fontId="7" fillId="0" borderId="125" xfId="7" applyBorder="1" applyAlignment="1">
      <alignment vertical="center"/>
    </xf>
    <xf numFmtId="0" fontId="7" fillId="0" borderId="60" xfId="7" applyBorder="1" applyAlignment="1">
      <alignment vertical="center"/>
    </xf>
    <xf numFmtId="0" fontId="7" fillId="0" borderId="132" xfId="8" applyBorder="1" applyAlignment="1">
      <alignment vertical="center"/>
    </xf>
    <xf numFmtId="0" fontId="7" fillId="0" borderId="133" xfId="8" applyBorder="1" applyAlignment="1">
      <alignment vertical="center"/>
    </xf>
    <xf numFmtId="0" fontId="15" fillId="0" borderId="123" xfId="0" applyFont="1" applyBorder="1" applyAlignment="1">
      <alignment horizontal="left" vertical="center"/>
    </xf>
    <xf numFmtId="0" fontId="15" fillId="0" borderId="42" xfId="0" applyFont="1" applyBorder="1" applyAlignment="1">
      <alignment horizontal="left" vertical="center"/>
    </xf>
    <xf numFmtId="0" fontId="28" fillId="0" borderId="128" xfId="7" applyFont="1" applyBorder="1" applyAlignment="1">
      <alignment vertical="center"/>
    </xf>
    <xf numFmtId="0" fontId="28" fillId="0" borderId="11" xfId="7" applyFont="1" applyBorder="1" applyAlignment="1">
      <alignment vertical="center"/>
    </xf>
    <xf numFmtId="0" fontId="8" fillId="0" borderId="129" xfId="8" applyFont="1" applyBorder="1" applyAlignment="1">
      <alignment horizontal="left" vertical="center"/>
    </xf>
    <xf numFmtId="0" fontId="7" fillId="3" borderId="42" xfId="0" applyFont="1" applyFill="1" applyBorder="1" applyAlignment="1">
      <alignment horizontal="left" vertical="center"/>
    </xf>
    <xf numFmtId="0" fontId="7" fillId="3" borderId="17" xfId="0" applyFont="1" applyFill="1" applyBorder="1" applyAlignment="1">
      <alignment horizontal="left" vertical="center"/>
    </xf>
    <xf numFmtId="0" fontId="8" fillId="6" borderId="42" xfId="0" applyFont="1" applyFill="1" applyBorder="1" applyAlignment="1">
      <alignment horizontal="left" vertical="center"/>
    </xf>
    <xf numFmtId="0" fontId="8" fillId="6" borderId="17" xfId="0" applyFont="1" applyFill="1" applyBorder="1" applyAlignment="1">
      <alignment horizontal="left" vertical="center"/>
    </xf>
    <xf numFmtId="0" fontId="7" fillId="0" borderId="84" xfId="0" applyFont="1" applyBorder="1" applyAlignment="1">
      <alignment horizontal="left" vertical="center" indent="1"/>
    </xf>
    <xf numFmtId="0" fontId="7" fillId="0" borderId="83" xfId="0" applyFont="1" applyBorder="1" applyAlignment="1">
      <alignment horizontal="left" vertical="center" indent="1"/>
    </xf>
    <xf numFmtId="0" fontId="7" fillId="3" borderId="84" xfId="0" applyFont="1" applyFill="1" applyBorder="1" applyAlignment="1">
      <alignment horizontal="left" vertical="center" indent="1"/>
    </xf>
    <xf numFmtId="0" fontId="7" fillId="3" borderId="83" xfId="0" applyFont="1" applyFill="1" applyBorder="1" applyAlignment="1">
      <alignment horizontal="left" vertical="center" indent="1"/>
    </xf>
    <xf numFmtId="0" fontId="7" fillId="3" borderId="28" xfId="0" applyFont="1" applyFill="1" applyBorder="1" applyAlignment="1">
      <alignment horizontal="left" vertical="center" indent="1"/>
    </xf>
    <xf numFmtId="0" fontId="7" fillId="3" borderId="30" xfId="0" applyFont="1" applyFill="1" applyBorder="1" applyAlignment="1">
      <alignment horizontal="left" vertical="center" indent="1"/>
    </xf>
    <xf numFmtId="0" fontId="8" fillId="0" borderId="28" xfId="0" applyFont="1" applyBorder="1" applyAlignment="1">
      <alignment horizontal="left" vertical="center"/>
    </xf>
    <xf numFmtId="0" fontId="8" fillId="0" borderId="30" xfId="0" applyFont="1" applyBorder="1" applyAlignment="1">
      <alignment horizontal="left" vertical="center"/>
    </xf>
    <xf numFmtId="0" fontId="7" fillId="0" borderId="15" xfId="0" applyFont="1" applyBorder="1" applyAlignment="1">
      <alignment horizontal="left" vertical="center" indent="1"/>
    </xf>
    <xf numFmtId="0" fontId="7" fillId="0" borderId="14" xfId="0" applyFont="1" applyBorder="1" applyAlignment="1">
      <alignment horizontal="left" vertical="center" indent="1"/>
    </xf>
    <xf numFmtId="0" fontId="8" fillId="7" borderId="42" xfId="0" applyFont="1" applyFill="1" applyBorder="1" applyAlignment="1">
      <alignment horizontal="left" vertical="center"/>
    </xf>
    <xf numFmtId="0" fontId="8" fillId="7" borderId="17" xfId="0" applyFont="1" applyFill="1" applyBorder="1" applyAlignment="1">
      <alignment horizontal="left" vertical="center"/>
    </xf>
    <xf numFmtId="0" fontId="34" fillId="0" borderId="0" xfId="0" applyFont="1" applyAlignment="1">
      <alignment horizontal="left" vertical="center"/>
    </xf>
    <xf numFmtId="164" fontId="34" fillId="0" borderId="0" xfId="0" applyNumberFormat="1" applyFont="1" applyAlignment="1">
      <alignment horizontal="center" vertical="center"/>
    </xf>
    <xf numFmtId="0" fontId="8" fillId="0" borderId="0" xfId="0" applyFont="1" applyAlignment="1">
      <alignment horizontal="left" vertical="center"/>
    </xf>
    <xf numFmtId="0" fontId="7" fillId="0" borderId="28" xfId="0" applyFont="1" applyBorder="1" applyAlignment="1">
      <alignment horizontal="left" vertical="center" wrapText="1" indent="1"/>
    </xf>
    <xf numFmtId="0" fontId="7" fillId="0" borderId="30" xfId="0" applyFont="1" applyBorder="1" applyAlignment="1">
      <alignment horizontal="left" vertical="center" wrapText="1" indent="1"/>
    </xf>
    <xf numFmtId="165" fontId="7" fillId="0" borderId="31" xfId="0" applyNumberFormat="1" applyFont="1" applyBorder="1" applyAlignment="1">
      <alignment horizontal="center" vertical="center"/>
    </xf>
    <xf numFmtId="165" fontId="7" fillId="0" borderId="30" xfId="0" applyNumberFormat="1" applyFont="1" applyBorder="1" applyAlignment="1">
      <alignment horizontal="center" vertical="center"/>
    </xf>
    <xf numFmtId="0" fontId="109" fillId="0" borderId="0" xfId="0" applyFont="1" applyAlignment="1">
      <alignment horizontal="right" vertical="center"/>
    </xf>
    <xf numFmtId="0" fontId="8" fillId="0" borderId="0" xfId="0" applyFont="1" applyAlignment="1">
      <alignment horizontal="center" vertical="center" wrapText="1"/>
    </xf>
    <xf numFmtId="3" fontId="7" fillId="0" borderId="0" xfId="0" applyNumberFormat="1" applyFont="1" applyAlignment="1" applyProtection="1">
      <alignment horizontal="center" vertical="center"/>
      <protection locked="0"/>
    </xf>
    <xf numFmtId="0" fontId="7" fillId="0" borderId="11" xfId="0" applyFont="1" applyBorder="1" applyAlignment="1">
      <alignment horizontal="left" vertical="center" wrapText="1"/>
    </xf>
    <xf numFmtId="0" fontId="7" fillId="0" borderId="9" xfId="0" applyFont="1" applyBorder="1" applyAlignment="1">
      <alignment horizontal="left" vertical="center" wrapText="1"/>
    </xf>
    <xf numFmtId="0" fontId="10" fillId="0" borderId="0" xfId="0" applyFont="1" applyAlignment="1">
      <alignment horizontal="left" vertical="center" wrapText="1"/>
    </xf>
    <xf numFmtId="0" fontId="106" fillId="0" borderId="60" xfId="0" applyFont="1" applyBorder="1" applyAlignment="1">
      <alignment horizontal="left" vertical="center" wrapText="1"/>
    </xf>
    <xf numFmtId="0" fontId="106" fillId="0" borderId="59" xfId="0" applyFont="1" applyBorder="1" applyAlignment="1">
      <alignment horizontal="left" vertical="center" wrapText="1"/>
    </xf>
    <xf numFmtId="0" fontId="106" fillId="0" borderId="11" xfId="0" applyFont="1" applyBorder="1" applyAlignment="1">
      <alignment horizontal="left" vertical="center" wrapText="1"/>
    </xf>
    <xf numFmtId="0" fontId="106" fillId="0" borderId="9" xfId="0" applyFont="1" applyBorder="1" applyAlignment="1">
      <alignment horizontal="left" vertical="center" wrapText="1"/>
    </xf>
    <xf numFmtId="9" fontId="106" fillId="0" borderId="59" xfId="0" applyNumberFormat="1" applyFont="1" applyBorder="1" applyAlignment="1">
      <alignment horizontal="center" vertical="center" wrapText="1"/>
    </xf>
    <xf numFmtId="9" fontId="106" fillId="0" borderId="9" xfId="0" applyNumberFormat="1" applyFont="1" applyBorder="1" applyAlignment="1">
      <alignment horizontal="center" vertical="center" wrapText="1"/>
    </xf>
    <xf numFmtId="164" fontId="7" fillId="0" borderId="44" xfId="0" applyNumberFormat="1" applyFont="1" applyBorder="1" applyAlignment="1">
      <alignment horizontal="center" vertical="center"/>
    </xf>
    <xf numFmtId="164" fontId="7" fillId="0" borderId="42" xfId="0" applyNumberFormat="1" applyFont="1" applyBorder="1" applyAlignment="1">
      <alignment horizontal="center" vertical="center"/>
    </xf>
    <xf numFmtId="164" fontId="7" fillId="2" borderId="62" xfId="0" applyNumberFormat="1" applyFont="1" applyFill="1" applyBorder="1" applyAlignment="1">
      <alignment horizontal="center" vertical="center"/>
    </xf>
    <xf numFmtId="164" fontId="7" fillId="2" borderId="17" xfId="0" applyNumberFormat="1" applyFont="1" applyFill="1" applyBorder="1" applyAlignment="1">
      <alignment horizontal="center" vertical="center"/>
    </xf>
    <xf numFmtId="165" fontId="7" fillId="0" borderId="28" xfId="0" applyNumberFormat="1" applyFont="1" applyBorder="1" applyAlignment="1">
      <alignment horizontal="center" vertical="center"/>
    </xf>
    <xf numFmtId="0" fontId="7" fillId="0" borderId="0" xfId="0" applyFont="1" applyAlignment="1">
      <alignment horizontal="left" vertical="center" wrapText="1"/>
    </xf>
    <xf numFmtId="0" fontId="8" fillId="0" borderId="62" xfId="0" applyFont="1" applyBorder="1" applyAlignment="1">
      <alignment horizontal="center" vertical="center"/>
    </xf>
    <xf numFmtId="0" fontId="8" fillId="0" borderId="42" xfId="0" applyFont="1" applyBorder="1" applyAlignment="1">
      <alignment horizontal="center" vertical="center"/>
    </xf>
    <xf numFmtId="3" fontId="7" fillId="0" borderId="62" xfId="0" applyNumberFormat="1" applyFont="1" applyBorder="1" applyAlignment="1">
      <alignment horizontal="center" vertical="center"/>
    </xf>
    <xf numFmtId="3" fontId="7" fillId="0" borderId="17" xfId="0" applyNumberFormat="1" applyFont="1" applyBorder="1" applyAlignment="1">
      <alignment horizontal="center" vertical="center"/>
    </xf>
    <xf numFmtId="0" fontId="32" fillId="0" borderId="60" xfId="0" applyFont="1" applyBorder="1" applyAlignment="1">
      <alignment horizontal="center" vertical="center"/>
    </xf>
    <xf numFmtId="0" fontId="32" fillId="0" borderId="59" xfId="0" applyFont="1" applyBorder="1" applyAlignment="1">
      <alignment horizontal="center" vertical="center"/>
    </xf>
    <xf numFmtId="0" fontId="8" fillId="12" borderId="86" xfId="0" applyFont="1" applyFill="1" applyBorder="1" applyAlignment="1">
      <alignment horizontal="center" vertical="center"/>
    </xf>
    <xf numFmtId="0" fontId="8" fillId="12" borderId="25" xfId="0" applyFont="1" applyFill="1" applyBorder="1" applyAlignment="1">
      <alignment horizontal="center" vertical="center"/>
    </xf>
    <xf numFmtId="3" fontId="7" fillId="0" borderId="44" xfId="0" applyNumberFormat="1" applyFont="1" applyBorder="1" applyAlignment="1">
      <alignment horizontal="center" vertical="center"/>
    </xf>
    <xf numFmtId="3" fontId="7" fillId="0" borderId="42" xfId="0" applyNumberFormat="1" applyFont="1" applyBorder="1" applyAlignment="1">
      <alignment horizontal="center" vertical="center"/>
    </xf>
    <xf numFmtId="164" fontId="7" fillId="0" borderId="0" xfId="9" applyNumberFormat="1" applyFont="1" applyFill="1" applyBorder="1" applyAlignment="1" applyProtection="1">
      <alignment horizontal="center" vertical="center"/>
    </xf>
    <xf numFmtId="0" fontId="8" fillId="0" borderId="86" xfId="0" applyFont="1" applyBorder="1" applyAlignment="1">
      <alignment horizontal="center" vertical="center" wrapText="1"/>
    </xf>
    <xf numFmtId="0" fontId="8" fillId="0" borderId="59"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9" xfId="0" applyFont="1" applyBorder="1" applyAlignment="1">
      <alignment horizontal="center" vertical="center" wrapText="1"/>
    </xf>
    <xf numFmtId="3" fontId="7" fillId="0" borderId="16" xfId="0" applyNumberFormat="1" applyFont="1" applyBorder="1" applyAlignment="1">
      <alignment horizontal="center" vertical="center"/>
    </xf>
    <xf numFmtId="0" fontId="6" fillId="46" borderId="173" xfId="0" applyFont="1" applyFill="1" applyBorder="1" applyAlignment="1" applyProtection="1">
      <alignment horizontal="left" vertical="center" wrapText="1"/>
      <protection hidden="1"/>
    </xf>
    <xf numFmtId="0" fontId="6" fillId="46" borderId="174" xfId="0" applyFont="1" applyFill="1" applyBorder="1" applyAlignment="1" applyProtection="1">
      <alignment horizontal="left" vertical="center" wrapText="1"/>
      <protection hidden="1"/>
    </xf>
    <xf numFmtId="0" fontId="6" fillId="46" borderId="0" xfId="0" applyFont="1" applyFill="1" applyAlignment="1" applyProtection="1">
      <alignment horizontal="left" vertical="center" wrapText="1"/>
      <protection hidden="1"/>
    </xf>
    <xf numFmtId="0" fontId="6" fillId="46" borderId="176" xfId="0" applyFont="1" applyFill="1" applyBorder="1" applyAlignment="1" applyProtection="1">
      <alignment horizontal="left" vertical="center" wrapText="1"/>
      <protection hidden="1"/>
    </xf>
    <xf numFmtId="3" fontId="7" fillId="0" borderId="87" xfId="0" applyNumberFormat="1" applyFont="1" applyBorder="1" applyAlignment="1">
      <alignment horizontal="center" vertical="center"/>
    </xf>
    <xf numFmtId="3" fontId="7" fillId="0" borderId="88" xfId="0" applyNumberFormat="1" applyFont="1" applyBorder="1" applyAlignment="1">
      <alignment horizontal="center" vertical="center"/>
    </xf>
    <xf numFmtId="164" fontId="40" fillId="0" borderId="0" xfId="9" applyNumberFormat="1" applyFont="1" applyFill="1" applyBorder="1" applyAlignment="1">
      <alignment horizontal="center" vertical="center"/>
    </xf>
    <xf numFmtId="164" fontId="5" fillId="0" borderId="55" xfId="9" applyNumberFormat="1" applyFont="1" applyFill="1" applyBorder="1" applyAlignment="1">
      <alignment horizontal="center" vertical="center"/>
    </xf>
    <xf numFmtId="164" fontId="5" fillId="0" borderId="114" xfId="9" applyNumberFormat="1" applyFont="1" applyFill="1" applyBorder="1" applyAlignment="1">
      <alignment horizontal="center" vertical="center"/>
    </xf>
    <xf numFmtId="10" fontId="5" fillId="0" borderId="55" xfId="9" applyNumberFormat="1" applyFont="1" applyFill="1" applyBorder="1" applyAlignment="1">
      <alignment horizontal="center" vertical="center"/>
    </xf>
    <xf numFmtId="10" fontId="5" fillId="0" borderId="114" xfId="9" applyNumberFormat="1" applyFont="1" applyFill="1" applyBorder="1" applyAlignment="1">
      <alignment horizontal="center" vertical="center"/>
    </xf>
    <xf numFmtId="164" fontId="5" fillId="62" borderId="55" xfId="9" applyNumberFormat="1" applyFont="1" applyFill="1" applyBorder="1" applyAlignment="1">
      <alignment horizontal="center" vertical="center"/>
    </xf>
    <xf numFmtId="164" fontId="5" fillId="62" borderId="114" xfId="9" applyNumberFormat="1" applyFont="1" applyFill="1" applyBorder="1" applyAlignment="1">
      <alignment horizontal="center" vertical="center"/>
    </xf>
    <xf numFmtId="164" fontId="5" fillId="67" borderId="55" xfId="9" applyNumberFormat="1" applyFont="1" applyFill="1" applyBorder="1" applyAlignment="1">
      <alignment horizontal="center" vertical="center"/>
    </xf>
    <xf numFmtId="164" fontId="5" fillId="67" borderId="114" xfId="9" applyNumberFormat="1" applyFont="1" applyFill="1" applyBorder="1" applyAlignment="1">
      <alignment horizontal="center" vertical="center"/>
    </xf>
    <xf numFmtId="10" fontId="5" fillId="62" borderId="55" xfId="9" applyNumberFormat="1" applyFont="1" applyFill="1" applyBorder="1" applyAlignment="1">
      <alignment horizontal="center" vertical="center"/>
    </xf>
    <xf numFmtId="10" fontId="5" fillId="62" borderId="114" xfId="9" applyNumberFormat="1" applyFont="1" applyFill="1" applyBorder="1" applyAlignment="1">
      <alignment horizontal="center" vertical="center"/>
    </xf>
    <xf numFmtId="10" fontId="5" fillId="67" borderId="55" xfId="9" applyNumberFormat="1" applyFont="1" applyFill="1" applyBorder="1" applyAlignment="1">
      <alignment horizontal="center" vertical="center"/>
    </xf>
    <xf numFmtId="10" fontId="5" fillId="67" borderId="114" xfId="9" applyNumberFormat="1" applyFont="1" applyFill="1" applyBorder="1" applyAlignment="1">
      <alignment horizontal="center" vertical="center"/>
    </xf>
    <xf numFmtId="0" fontId="112" fillId="0" borderId="0" xfId="0" applyFont="1" applyAlignment="1">
      <alignment horizontal="left" vertical="center" wrapText="1"/>
    </xf>
    <xf numFmtId="0" fontId="160" fillId="0" borderId="0" xfId="0" applyFont="1" applyAlignment="1">
      <alignment horizontal="center" vertical="center"/>
    </xf>
    <xf numFmtId="0" fontId="160" fillId="0" borderId="153" xfId="0" applyFont="1" applyBorder="1" applyAlignment="1">
      <alignment horizontal="center" vertical="center"/>
    </xf>
  </cellXfs>
  <cellStyles count="74">
    <cellStyle name="20% - Accent1" xfId="15" xr:uid="{00000000-0005-0000-0000-000000000000}"/>
    <cellStyle name="20% - Accent2" xfId="16" xr:uid="{00000000-0005-0000-0000-000001000000}"/>
    <cellStyle name="20% - Accent3" xfId="17" xr:uid="{00000000-0005-0000-0000-000002000000}"/>
    <cellStyle name="20% - Accent4" xfId="18" xr:uid="{00000000-0005-0000-0000-000003000000}"/>
    <cellStyle name="20% - Accent5" xfId="19" xr:uid="{00000000-0005-0000-0000-000004000000}"/>
    <cellStyle name="20% - Accent6" xfId="20" xr:uid="{00000000-0005-0000-0000-000005000000}"/>
    <cellStyle name="40% - Accent1" xfId="21" xr:uid="{00000000-0005-0000-0000-000006000000}"/>
    <cellStyle name="40% - Accent2" xfId="22" xr:uid="{00000000-0005-0000-0000-000007000000}"/>
    <cellStyle name="40% - Accent3" xfId="23" xr:uid="{00000000-0005-0000-0000-000008000000}"/>
    <cellStyle name="40% - Accent4" xfId="24" xr:uid="{00000000-0005-0000-0000-000009000000}"/>
    <cellStyle name="40% - Accent5" xfId="25" xr:uid="{00000000-0005-0000-0000-00000A000000}"/>
    <cellStyle name="40% - Accent6" xfId="26" xr:uid="{00000000-0005-0000-0000-00000B000000}"/>
    <cellStyle name="60% - Accent1" xfId="27" xr:uid="{00000000-0005-0000-0000-00000C000000}"/>
    <cellStyle name="60% - Accent2" xfId="28" xr:uid="{00000000-0005-0000-0000-00000D000000}"/>
    <cellStyle name="60% - Accent3" xfId="29" xr:uid="{00000000-0005-0000-0000-00000E000000}"/>
    <cellStyle name="60% - Accent4" xfId="30" xr:uid="{00000000-0005-0000-0000-00000F000000}"/>
    <cellStyle name="60% - Accent5" xfId="31" xr:uid="{00000000-0005-0000-0000-000010000000}"/>
    <cellStyle name="60% - Accent6" xfId="32" xr:uid="{00000000-0005-0000-0000-000011000000}"/>
    <cellStyle name="Accent1" xfId="33" xr:uid="{00000000-0005-0000-0000-000012000000}"/>
    <cellStyle name="Accent2" xfId="34" xr:uid="{00000000-0005-0000-0000-000013000000}"/>
    <cellStyle name="Accent3" xfId="35" xr:uid="{00000000-0005-0000-0000-000014000000}"/>
    <cellStyle name="Accent4" xfId="36" xr:uid="{00000000-0005-0000-0000-000015000000}"/>
    <cellStyle name="Accent5" xfId="37" xr:uid="{00000000-0005-0000-0000-000016000000}"/>
    <cellStyle name="Accent6" xfId="38" xr:uid="{00000000-0005-0000-0000-000017000000}"/>
    <cellStyle name="Bad" xfId="39" xr:uid="{00000000-0005-0000-0000-000018000000}"/>
    <cellStyle name="Calculation" xfId="40" xr:uid="{00000000-0005-0000-0000-000019000000}"/>
    <cellStyle name="Check Cell" xfId="41" xr:uid="{00000000-0005-0000-0000-00001A000000}"/>
    <cellStyle name="Collegamento ipertestuale 2" xfId="73" xr:uid="{8F7F4B94-3C7D-4422-BDEA-27D0FCE2D436}"/>
    <cellStyle name="Explanatory Text" xfId="42" xr:uid="{00000000-0005-0000-0000-00001C000000}"/>
    <cellStyle name="Good" xfId="43" xr:uid="{00000000-0005-0000-0000-00001D000000}"/>
    <cellStyle name="Heading 1" xfId="44" xr:uid="{00000000-0005-0000-0000-00001E000000}"/>
    <cellStyle name="Heading 2" xfId="45" xr:uid="{00000000-0005-0000-0000-00001F000000}"/>
    <cellStyle name="Heading 3" xfId="46" xr:uid="{00000000-0005-0000-0000-000020000000}"/>
    <cellStyle name="Heading 4" xfId="47" xr:uid="{00000000-0005-0000-0000-000021000000}"/>
    <cellStyle name="Linked Cell" xfId="48" xr:uid="{00000000-0005-0000-0000-000022000000}"/>
    <cellStyle name="Migliaia 2" xfId="49" xr:uid="{00000000-0005-0000-0000-000024000000}"/>
    <cellStyle name="Migliaia 2 2" xfId="1" xr:uid="{00000000-0005-0000-0000-000025000000}"/>
    <cellStyle name="Migliaia 2 3" xfId="70" xr:uid="{B8055AE6-7C97-4F99-8215-AC13C10B6916}"/>
    <cellStyle name="Migliaia 3" xfId="50" xr:uid="{00000000-0005-0000-0000-000026000000}"/>
    <cellStyle name="Neutral" xfId="51" xr:uid="{00000000-0005-0000-0000-000027000000}"/>
    <cellStyle name="Normal 2" xfId="2" xr:uid="{00000000-0005-0000-0000-000028000000}"/>
    <cellStyle name="Normale" xfId="0" builtinId="0"/>
    <cellStyle name="Normale 2" xfId="3" xr:uid="{00000000-0005-0000-0000-00002A000000}"/>
    <cellStyle name="Normale 2 2" xfId="4" xr:uid="{00000000-0005-0000-0000-00002B000000}"/>
    <cellStyle name="Normale 2 3" xfId="67" xr:uid="{5F4E6493-B85E-4ED1-B58A-2B6316186329}"/>
    <cellStyle name="Normale 3" xfId="5" xr:uid="{00000000-0005-0000-0000-00002C000000}"/>
    <cellStyle name="Normale 3 2" xfId="6" xr:uid="{00000000-0005-0000-0000-00002D000000}"/>
    <cellStyle name="Normale 4" xfId="52" xr:uid="{00000000-0005-0000-0000-00002E000000}"/>
    <cellStyle name="Normale 4 2" xfId="68" xr:uid="{2BD8BB22-A91C-4DA8-BB0F-0A6770A32EA5}"/>
    <cellStyle name="Normale 5" xfId="14" xr:uid="{00000000-0005-0000-0000-00002F000000}"/>
    <cellStyle name="Normale 6" xfId="61" xr:uid="{00000000-0005-0000-0000-000030000000}"/>
    <cellStyle name="Normale 7" xfId="63" xr:uid="{00000000-0005-0000-0000-000031000000}"/>
    <cellStyle name="Normale 8" xfId="64" xr:uid="{FCC09F1D-9232-416B-A1A3-05DD80712E9B}"/>
    <cellStyle name="Normale 9" xfId="65" xr:uid="{D32BBD66-68DA-4E3C-A8CD-C5EABAA898C7}"/>
    <cellStyle name="Normale_CSC - elab_strutt_2008 2" xfId="7" xr:uid="{00000000-0005-0000-0000-000032000000}"/>
    <cellStyle name="Normale_Tabelle_anchexAssociazioni_Indagine2009_4410aziende_campione10aziende" xfId="8" xr:uid="{00000000-0005-0000-0000-000033000000}"/>
    <cellStyle name="Note" xfId="53" xr:uid="{00000000-0005-0000-0000-000034000000}"/>
    <cellStyle name="Percentuale" xfId="9" builtinId="5"/>
    <cellStyle name="Percentuale 2" xfId="10" xr:uid="{00000000-0005-0000-0000-000036000000}"/>
    <cellStyle name="Percentuale 2 2" xfId="54" xr:uid="{00000000-0005-0000-0000-000037000000}"/>
    <cellStyle name="Percentuale 2 2 2" xfId="11" xr:uid="{00000000-0005-0000-0000-000038000000}"/>
    <cellStyle name="Percentuale 2 2 3" xfId="72" xr:uid="{10266406-51AD-4B82-AB99-D3D968E9B970}"/>
    <cellStyle name="Percentuale 2 3" xfId="69" xr:uid="{B4E8424A-86FA-4C50-A2DC-CEDFE2820D88}"/>
    <cellStyle name="Percentuale 3" xfId="12" xr:uid="{00000000-0005-0000-0000-000039000000}"/>
    <cellStyle name="Percentuale 3 2" xfId="71" xr:uid="{D0F477A7-6EF0-41F1-8160-E5C89C03BF82}"/>
    <cellStyle name="Percentuale 4" xfId="62" xr:uid="{00000000-0005-0000-0000-00003A000000}"/>
    <cellStyle name="Percentuale 5" xfId="66" xr:uid="{CBEFB72C-0849-418F-A8DA-41955774596C}"/>
    <cellStyle name="Stile 1" xfId="55" xr:uid="{00000000-0005-0000-0000-00003B000000}"/>
    <cellStyle name="Stile 1 2" xfId="56" xr:uid="{00000000-0005-0000-0000-00003C000000}"/>
    <cellStyle name="Style 1" xfId="13" xr:uid="{00000000-0005-0000-0000-00003D000000}"/>
    <cellStyle name="Style 1 2" xfId="57" xr:uid="{00000000-0005-0000-0000-00003E000000}"/>
    <cellStyle name="Title" xfId="58" xr:uid="{00000000-0005-0000-0000-00003F000000}"/>
    <cellStyle name="Total" xfId="59" xr:uid="{00000000-0005-0000-0000-000040000000}"/>
    <cellStyle name="Warning Text" xfId="60" xr:uid="{00000000-0005-0000-0000-000041000000}"/>
  </cellStyles>
  <dxfs count="270">
    <dxf>
      <font>
        <color theme="0" tint="-0.14996795556505021"/>
      </font>
    </dxf>
    <dxf>
      <font>
        <color theme="0" tint="-0.14996795556505021"/>
      </font>
    </dxf>
    <dxf>
      <border>
        <left/>
        <right/>
        <top/>
        <bottom/>
        <vertical/>
        <horizontal/>
      </border>
    </dxf>
    <dxf>
      <font>
        <color theme="0" tint="-0.14996795556505021"/>
      </font>
    </dxf>
    <dxf>
      <border>
        <left/>
        <right/>
        <top/>
        <bottom/>
        <vertical/>
        <horizontal/>
      </border>
    </dxf>
    <dxf>
      <font>
        <color theme="2"/>
      </font>
      <border>
        <left/>
        <right/>
        <top/>
        <bottom/>
      </border>
    </dxf>
    <dxf>
      <font>
        <strike val="0"/>
        <color theme="0" tint="-0.14990691854609822"/>
      </font>
      <fill>
        <patternFill>
          <bgColor theme="0"/>
        </patternFill>
      </fill>
    </dxf>
    <dxf>
      <font>
        <color theme="0" tint="-0.14996795556505021"/>
      </font>
    </dxf>
    <dxf>
      <font>
        <strike val="0"/>
        <color theme="0" tint="-0.14990691854609822"/>
      </font>
      <fill>
        <patternFill>
          <bgColor theme="0"/>
        </patternFill>
      </fill>
    </dxf>
    <dxf>
      <font>
        <color theme="0" tint="-0.14996795556505021"/>
      </font>
    </dxf>
    <dxf>
      <fill>
        <patternFill>
          <bgColor theme="0"/>
        </patternFill>
      </fill>
      <border>
        <left/>
        <right/>
        <top/>
        <bottom/>
        <vertical/>
        <horizontal/>
      </border>
    </dxf>
    <dxf>
      <fill>
        <patternFill>
          <bgColor theme="0"/>
        </patternFill>
      </fill>
      <border>
        <left/>
        <right/>
        <top/>
        <bottom/>
        <vertical/>
        <horizontal/>
      </border>
    </dxf>
    <dxf>
      <fill>
        <patternFill>
          <bgColor theme="0"/>
        </patternFill>
      </fill>
      <border>
        <left/>
        <right/>
        <top/>
        <bottom/>
        <vertical/>
        <horizontal/>
      </border>
    </dxf>
    <dxf>
      <font>
        <color theme="0" tint="-0.14996795556505021"/>
      </font>
    </dxf>
    <dxf>
      <font>
        <color theme="0" tint="-0.14996795556505021"/>
      </font>
    </dxf>
    <dxf>
      <font>
        <color theme="0" tint="-0.14996795556505021"/>
      </font>
    </dxf>
    <dxf>
      <fill>
        <patternFill>
          <bgColor theme="0"/>
        </patternFill>
      </fill>
      <border>
        <left/>
        <right/>
        <top/>
        <bottom/>
        <vertical/>
        <horizontal/>
      </border>
    </dxf>
    <dxf>
      <font>
        <color theme="0" tint="-0.14996795556505021"/>
      </font>
    </dxf>
    <dxf>
      <font>
        <color theme="0" tint="-0.14996795556505021"/>
      </font>
    </dxf>
    <dxf>
      <font>
        <color theme="0" tint="-0.14996795556505021"/>
      </font>
    </dxf>
    <dxf>
      <border>
        <left/>
        <right/>
        <top/>
        <bottom/>
        <vertical/>
        <horizontal/>
      </border>
    </dxf>
    <dxf>
      <font>
        <color theme="0" tint="-0.14996795556505021"/>
      </font>
    </dxf>
    <dxf>
      <border>
        <left/>
        <right/>
        <top/>
        <bottom/>
        <vertical/>
        <horizontal/>
      </border>
    </dxf>
    <dxf>
      <font>
        <color theme="2"/>
      </font>
      <border>
        <left/>
        <right/>
        <top/>
        <bottom/>
      </border>
    </dxf>
    <dxf>
      <font>
        <strike val="0"/>
        <color theme="0" tint="-0.14990691854609822"/>
      </font>
      <fill>
        <patternFill>
          <bgColor theme="0"/>
        </patternFill>
      </fill>
    </dxf>
    <dxf>
      <font>
        <color theme="0" tint="-0.14996795556505021"/>
      </font>
    </dxf>
    <dxf>
      <font>
        <strike val="0"/>
        <color theme="0" tint="-0.14990691854609822"/>
      </font>
      <fill>
        <patternFill>
          <bgColor theme="0"/>
        </patternFill>
      </fill>
    </dxf>
    <dxf>
      <font>
        <color theme="0" tint="-0.14996795556505021"/>
      </font>
    </dxf>
    <dxf>
      <fill>
        <patternFill>
          <bgColor theme="0"/>
        </patternFill>
      </fill>
      <border>
        <left/>
        <right/>
        <top/>
        <bottom/>
        <vertical/>
        <horizontal/>
      </border>
    </dxf>
    <dxf>
      <fill>
        <patternFill>
          <bgColor theme="0"/>
        </patternFill>
      </fill>
      <border>
        <left/>
        <right/>
        <top/>
        <bottom/>
        <vertical/>
        <horizontal/>
      </border>
    </dxf>
    <dxf>
      <fill>
        <patternFill>
          <bgColor theme="0"/>
        </patternFill>
      </fill>
      <border>
        <left/>
        <right/>
        <top/>
        <bottom/>
        <vertical/>
        <horizontal/>
      </border>
    </dxf>
    <dxf>
      <font>
        <color theme="0" tint="-0.14996795556505021"/>
      </font>
    </dxf>
    <dxf>
      <font>
        <color theme="0" tint="-0.14996795556505021"/>
      </font>
    </dxf>
    <dxf>
      <font>
        <color theme="0" tint="-0.14996795556505021"/>
      </font>
    </dxf>
    <dxf>
      <fill>
        <patternFill>
          <bgColor theme="0"/>
        </patternFill>
      </fill>
      <border>
        <left/>
        <right/>
        <top/>
        <bottom/>
        <vertical/>
        <horizontal/>
      </border>
    </dxf>
    <dxf>
      <font>
        <color theme="0" tint="-0.14996795556505021"/>
      </font>
    </dxf>
    <dxf>
      <font>
        <color theme="0" tint="-0.14996795556505021"/>
      </font>
    </dxf>
    <dxf>
      <font>
        <color theme="0" tint="-0.14996795556505021"/>
      </font>
    </dxf>
    <dxf>
      <border>
        <left/>
        <right/>
        <top/>
        <bottom/>
        <vertical/>
        <horizontal/>
      </border>
    </dxf>
    <dxf>
      <font>
        <color theme="0" tint="-0.14996795556505021"/>
      </font>
    </dxf>
    <dxf>
      <border>
        <left/>
        <right/>
        <top/>
        <bottom/>
        <vertical/>
        <horizontal/>
      </border>
    </dxf>
    <dxf>
      <font>
        <color theme="2"/>
      </font>
      <border>
        <left/>
        <right/>
        <top/>
        <bottom/>
      </border>
    </dxf>
    <dxf>
      <font>
        <strike val="0"/>
        <color theme="0" tint="-0.14990691854609822"/>
      </font>
      <fill>
        <patternFill>
          <bgColor theme="0"/>
        </patternFill>
      </fill>
    </dxf>
    <dxf>
      <font>
        <color theme="0" tint="-0.14996795556505021"/>
      </font>
    </dxf>
    <dxf>
      <font>
        <strike val="0"/>
        <color theme="0" tint="-0.14990691854609822"/>
      </font>
      <fill>
        <patternFill>
          <bgColor theme="0"/>
        </patternFill>
      </fill>
    </dxf>
    <dxf>
      <font>
        <color theme="0" tint="-0.14996795556505021"/>
      </font>
    </dxf>
    <dxf>
      <fill>
        <patternFill>
          <bgColor theme="0"/>
        </patternFill>
      </fill>
      <border>
        <left/>
        <right/>
        <top/>
        <bottom/>
        <vertical/>
        <horizontal/>
      </border>
    </dxf>
    <dxf>
      <fill>
        <patternFill>
          <bgColor theme="0"/>
        </patternFill>
      </fill>
      <border>
        <left/>
        <right/>
        <top/>
        <bottom/>
        <vertical/>
        <horizontal/>
      </border>
    </dxf>
    <dxf>
      <fill>
        <patternFill>
          <bgColor theme="0"/>
        </patternFill>
      </fill>
      <border>
        <left/>
        <right/>
        <top/>
        <bottom/>
        <vertical/>
        <horizontal/>
      </border>
    </dxf>
    <dxf>
      <font>
        <color theme="0" tint="-0.14996795556505021"/>
      </font>
    </dxf>
    <dxf>
      <font>
        <color theme="0" tint="-0.14996795556505021"/>
      </font>
    </dxf>
    <dxf>
      <font>
        <color theme="0" tint="-0.14996795556505021"/>
      </font>
    </dxf>
    <dxf>
      <fill>
        <patternFill>
          <bgColor theme="0"/>
        </patternFill>
      </fill>
      <border>
        <left/>
        <right/>
        <top/>
        <bottom/>
        <vertical/>
        <horizontal/>
      </border>
    </dxf>
    <dxf>
      <font>
        <color theme="0" tint="-0.14996795556505021"/>
      </font>
    </dxf>
    <dxf>
      <font>
        <color theme="0" tint="-0.14996795556505021"/>
      </font>
    </dxf>
    <dxf>
      <font>
        <color theme="0" tint="-0.14996795556505021"/>
      </font>
    </dxf>
    <dxf>
      <border>
        <left/>
        <right/>
        <top/>
        <bottom/>
        <vertical/>
        <horizontal/>
      </border>
    </dxf>
    <dxf>
      <font>
        <color theme="0" tint="-0.14996795556505021"/>
      </font>
    </dxf>
    <dxf>
      <border>
        <left/>
        <right/>
        <top/>
        <bottom/>
        <vertical/>
        <horizontal/>
      </border>
    </dxf>
    <dxf>
      <font>
        <color theme="2"/>
      </font>
      <border>
        <left/>
        <right/>
        <top/>
        <bottom/>
      </border>
    </dxf>
    <dxf>
      <font>
        <strike val="0"/>
        <color theme="0" tint="-0.14990691854609822"/>
      </font>
      <fill>
        <patternFill>
          <bgColor theme="0"/>
        </patternFill>
      </fill>
    </dxf>
    <dxf>
      <font>
        <color theme="0" tint="-0.14996795556505021"/>
      </font>
    </dxf>
    <dxf>
      <font>
        <strike val="0"/>
        <color theme="0" tint="-0.14990691854609822"/>
      </font>
      <fill>
        <patternFill>
          <bgColor theme="0"/>
        </patternFill>
      </fill>
    </dxf>
    <dxf>
      <font>
        <color theme="0" tint="-0.14996795556505021"/>
      </font>
    </dxf>
    <dxf>
      <fill>
        <patternFill>
          <bgColor theme="0"/>
        </patternFill>
      </fill>
      <border>
        <left/>
        <right/>
        <top/>
        <bottom/>
        <vertical/>
        <horizontal/>
      </border>
    </dxf>
    <dxf>
      <fill>
        <patternFill>
          <bgColor theme="0"/>
        </patternFill>
      </fill>
      <border>
        <left/>
        <right/>
        <top/>
        <bottom/>
        <vertical/>
        <horizontal/>
      </border>
    </dxf>
    <dxf>
      <fill>
        <patternFill>
          <bgColor theme="0"/>
        </patternFill>
      </fill>
      <border>
        <left/>
        <right/>
        <top/>
        <bottom/>
        <vertical/>
        <horizontal/>
      </border>
    </dxf>
    <dxf>
      <font>
        <color theme="0" tint="-0.14996795556505021"/>
      </font>
    </dxf>
    <dxf>
      <font>
        <color theme="0" tint="-0.14996795556505021"/>
      </font>
    </dxf>
    <dxf>
      <font>
        <color theme="0" tint="-0.14996795556505021"/>
      </font>
    </dxf>
    <dxf>
      <fill>
        <patternFill>
          <bgColor theme="0"/>
        </patternFill>
      </fill>
      <border>
        <left/>
        <right/>
        <top/>
        <bottom/>
        <vertical/>
        <horizontal/>
      </border>
    </dxf>
    <dxf>
      <font>
        <color theme="0" tint="-0.14996795556505021"/>
      </font>
    </dxf>
    <dxf>
      <font>
        <color theme="0" tint="-0.14996795556505021"/>
      </font>
    </dxf>
    <dxf>
      <font>
        <color theme="0" tint="-0.14996795556505021"/>
      </font>
    </dxf>
    <dxf>
      <border>
        <left/>
        <right/>
        <top/>
        <bottom/>
        <vertical/>
        <horizontal/>
      </border>
    </dxf>
    <dxf>
      <font>
        <color theme="0" tint="-0.14996795556505021"/>
      </font>
    </dxf>
    <dxf>
      <border>
        <left/>
        <right/>
        <top/>
        <bottom/>
        <vertical/>
        <horizontal/>
      </border>
    </dxf>
    <dxf>
      <font>
        <color theme="2"/>
      </font>
      <border>
        <left/>
        <right/>
        <top/>
        <bottom/>
      </border>
    </dxf>
    <dxf>
      <font>
        <strike val="0"/>
        <color theme="0" tint="-0.14990691854609822"/>
      </font>
      <fill>
        <patternFill>
          <bgColor theme="0"/>
        </patternFill>
      </fill>
    </dxf>
    <dxf>
      <font>
        <color theme="0" tint="-0.14996795556505021"/>
      </font>
    </dxf>
    <dxf>
      <font>
        <strike val="0"/>
        <color theme="0" tint="-0.14990691854609822"/>
      </font>
      <fill>
        <patternFill>
          <bgColor theme="0"/>
        </patternFill>
      </fill>
    </dxf>
    <dxf>
      <font>
        <color theme="0" tint="-0.14996795556505021"/>
      </font>
    </dxf>
    <dxf>
      <fill>
        <patternFill>
          <bgColor theme="0"/>
        </patternFill>
      </fill>
      <border>
        <left/>
        <right/>
        <top/>
        <bottom/>
        <vertical/>
        <horizontal/>
      </border>
    </dxf>
    <dxf>
      <fill>
        <patternFill>
          <bgColor theme="0"/>
        </patternFill>
      </fill>
      <border>
        <left/>
        <right/>
        <top/>
        <bottom/>
        <vertical/>
        <horizontal/>
      </border>
    </dxf>
    <dxf>
      <fill>
        <patternFill>
          <bgColor theme="0"/>
        </patternFill>
      </fill>
      <border>
        <left/>
        <right/>
        <top/>
        <bottom/>
        <vertical/>
        <horizontal/>
      </border>
    </dxf>
    <dxf>
      <font>
        <color theme="0" tint="-0.14996795556505021"/>
      </font>
    </dxf>
    <dxf>
      <font>
        <color theme="0" tint="-0.14996795556505021"/>
      </font>
    </dxf>
    <dxf>
      <font>
        <color theme="0" tint="-0.14996795556505021"/>
      </font>
    </dxf>
    <dxf>
      <fill>
        <patternFill>
          <bgColor theme="0"/>
        </patternFill>
      </fill>
      <border>
        <left/>
        <right/>
        <top/>
        <bottom/>
        <vertical/>
        <horizontal/>
      </border>
    </dxf>
    <dxf>
      <font>
        <color theme="0" tint="-0.14996795556505021"/>
      </font>
    </dxf>
    <dxf>
      <font>
        <color theme="0" tint="-0.14996795556505021"/>
      </font>
    </dxf>
    <dxf>
      <font>
        <color theme="0" tint="-0.14996795556505021"/>
      </font>
    </dxf>
    <dxf>
      <border>
        <left/>
        <right/>
        <top/>
        <bottom/>
        <vertical/>
        <horizontal/>
      </border>
    </dxf>
    <dxf>
      <font>
        <color theme="0" tint="-0.14996795556505021"/>
      </font>
    </dxf>
    <dxf>
      <border>
        <left/>
        <right/>
        <top/>
        <bottom/>
        <vertical/>
        <horizontal/>
      </border>
    </dxf>
    <dxf>
      <font>
        <color theme="2"/>
      </font>
      <border>
        <left/>
        <right/>
        <top/>
        <bottom/>
      </border>
    </dxf>
    <dxf>
      <font>
        <strike val="0"/>
        <color theme="0" tint="-0.14990691854609822"/>
      </font>
      <fill>
        <patternFill>
          <bgColor theme="0"/>
        </patternFill>
      </fill>
    </dxf>
    <dxf>
      <font>
        <color theme="0" tint="-0.14996795556505021"/>
      </font>
    </dxf>
    <dxf>
      <font>
        <strike val="0"/>
        <color theme="0" tint="-0.14990691854609822"/>
      </font>
      <fill>
        <patternFill>
          <bgColor theme="0"/>
        </patternFill>
      </fill>
    </dxf>
    <dxf>
      <font>
        <color theme="0" tint="-0.14996795556505021"/>
      </font>
    </dxf>
    <dxf>
      <fill>
        <patternFill>
          <bgColor theme="0"/>
        </patternFill>
      </fill>
      <border>
        <left/>
        <right/>
        <top/>
        <bottom/>
        <vertical/>
        <horizontal/>
      </border>
    </dxf>
    <dxf>
      <fill>
        <patternFill>
          <bgColor theme="0"/>
        </patternFill>
      </fill>
      <border>
        <left/>
        <right/>
        <top/>
        <bottom/>
        <vertical/>
        <horizontal/>
      </border>
    </dxf>
    <dxf>
      <fill>
        <patternFill>
          <bgColor theme="0"/>
        </patternFill>
      </fill>
      <border>
        <left/>
        <right/>
        <top/>
        <bottom/>
        <vertical/>
        <horizontal/>
      </border>
    </dxf>
    <dxf>
      <font>
        <color theme="0" tint="-0.14996795556505021"/>
      </font>
    </dxf>
    <dxf>
      <font>
        <color theme="0" tint="-0.14996795556505021"/>
      </font>
    </dxf>
    <dxf>
      <font>
        <color theme="0" tint="-0.14996795556505021"/>
      </font>
    </dxf>
    <dxf>
      <fill>
        <patternFill>
          <bgColor theme="0"/>
        </patternFill>
      </fill>
      <border>
        <left/>
        <right/>
        <top/>
        <bottom/>
        <vertical/>
        <horizontal/>
      </border>
    </dxf>
    <dxf>
      <font>
        <color theme="0" tint="-0.14996795556505021"/>
      </font>
    </dxf>
    <dxf>
      <font>
        <color theme="0" tint="-0.14996795556505021"/>
      </font>
    </dxf>
    <dxf>
      <font>
        <color theme="0" tint="-0.14996795556505021"/>
      </font>
    </dxf>
    <dxf>
      <border>
        <left/>
        <right/>
        <top/>
        <bottom/>
        <vertical/>
        <horizontal/>
      </border>
    </dxf>
    <dxf>
      <font>
        <color theme="0" tint="-0.14996795556505021"/>
      </font>
    </dxf>
    <dxf>
      <border>
        <left/>
        <right/>
        <top/>
        <bottom/>
        <vertical/>
        <horizontal/>
      </border>
    </dxf>
    <dxf>
      <font>
        <color theme="2"/>
      </font>
      <border>
        <left/>
        <right/>
        <top/>
        <bottom/>
      </border>
    </dxf>
    <dxf>
      <font>
        <strike val="0"/>
        <color theme="0" tint="-0.14990691854609822"/>
      </font>
      <fill>
        <patternFill>
          <bgColor theme="0"/>
        </patternFill>
      </fill>
    </dxf>
    <dxf>
      <font>
        <color theme="0" tint="-0.14996795556505021"/>
      </font>
    </dxf>
    <dxf>
      <font>
        <strike val="0"/>
        <color theme="0" tint="-0.14990691854609822"/>
      </font>
      <fill>
        <patternFill>
          <bgColor theme="0"/>
        </patternFill>
      </fill>
    </dxf>
    <dxf>
      <font>
        <color theme="0" tint="-0.14996795556505021"/>
      </font>
    </dxf>
    <dxf>
      <fill>
        <patternFill>
          <bgColor theme="0"/>
        </patternFill>
      </fill>
      <border>
        <left/>
        <right/>
        <top/>
        <bottom/>
        <vertical/>
        <horizontal/>
      </border>
    </dxf>
    <dxf>
      <fill>
        <patternFill>
          <bgColor theme="0"/>
        </patternFill>
      </fill>
      <border>
        <left/>
        <right/>
        <top/>
        <bottom/>
        <vertical/>
        <horizontal/>
      </border>
    </dxf>
    <dxf>
      <fill>
        <patternFill>
          <bgColor theme="0"/>
        </patternFill>
      </fill>
      <border>
        <left/>
        <right/>
        <top/>
        <bottom/>
        <vertical/>
        <horizontal/>
      </border>
    </dxf>
    <dxf>
      <font>
        <color theme="0" tint="-0.14996795556505021"/>
      </font>
    </dxf>
    <dxf>
      <font>
        <color theme="0" tint="-0.14996795556505021"/>
      </font>
    </dxf>
    <dxf>
      <font>
        <color theme="0" tint="-0.14996795556505021"/>
      </font>
    </dxf>
    <dxf>
      <fill>
        <patternFill>
          <bgColor theme="0"/>
        </patternFill>
      </fill>
      <border>
        <left/>
        <right/>
        <top/>
        <bottom/>
        <vertical/>
        <horizontal/>
      </border>
    </dxf>
    <dxf>
      <font>
        <color theme="0" tint="-0.14996795556505021"/>
      </font>
    </dxf>
    <dxf>
      <font>
        <color theme="0" tint="-0.14996795556505021"/>
      </font>
    </dxf>
    <dxf>
      <font>
        <color theme="0" tint="-0.14996795556505021"/>
      </font>
    </dxf>
    <dxf>
      <border>
        <left/>
        <right/>
        <top/>
        <bottom/>
        <vertical/>
        <horizontal/>
      </border>
    </dxf>
    <dxf>
      <font>
        <color theme="0" tint="-0.14996795556505021"/>
      </font>
    </dxf>
    <dxf>
      <border>
        <left/>
        <right/>
        <top/>
        <bottom/>
        <vertical/>
        <horizontal/>
      </border>
    </dxf>
    <dxf>
      <font>
        <color theme="2"/>
      </font>
      <border>
        <left/>
        <right/>
        <top/>
        <bottom/>
      </border>
    </dxf>
    <dxf>
      <font>
        <strike val="0"/>
        <color theme="0" tint="-0.14990691854609822"/>
      </font>
      <fill>
        <patternFill>
          <bgColor theme="0"/>
        </patternFill>
      </fill>
    </dxf>
    <dxf>
      <font>
        <color theme="0" tint="-0.14996795556505021"/>
      </font>
    </dxf>
    <dxf>
      <font>
        <strike val="0"/>
        <color theme="0" tint="-0.14990691854609822"/>
      </font>
      <fill>
        <patternFill>
          <bgColor theme="0"/>
        </patternFill>
      </fill>
    </dxf>
    <dxf>
      <font>
        <color theme="0" tint="-0.14996795556505021"/>
      </font>
    </dxf>
    <dxf>
      <fill>
        <patternFill>
          <bgColor theme="0"/>
        </patternFill>
      </fill>
      <border>
        <left/>
        <right/>
        <top/>
        <bottom/>
        <vertical/>
        <horizontal/>
      </border>
    </dxf>
    <dxf>
      <fill>
        <patternFill>
          <bgColor theme="0"/>
        </patternFill>
      </fill>
      <border>
        <left/>
        <right/>
        <top/>
        <bottom/>
        <vertical/>
        <horizontal/>
      </border>
    </dxf>
    <dxf>
      <fill>
        <patternFill>
          <bgColor theme="0"/>
        </patternFill>
      </fill>
      <border>
        <left/>
        <right/>
        <top/>
        <bottom/>
        <vertical/>
        <horizontal/>
      </border>
    </dxf>
    <dxf>
      <font>
        <color theme="0" tint="-0.14996795556505021"/>
      </font>
    </dxf>
    <dxf>
      <font>
        <color theme="0" tint="-0.14996795556505021"/>
      </font>
    </dxf>
    <dxf>
      <font>
        <color theme="0" tint="-0.14996795556505021"/>
      </font>
    </dxf>
    <dxf>
      <fill>
        <patternFill>
          <bgColor theme="0"/>
        </patternFill>
      </fill>
      <border>
        <left/>
        <right/>
        <top/>
        <bottom/>
        <vertical/>
        <horizontal/>
      </border>
    </dxf>
    <dxf>
      <font>
        <color theme="0" tint="-0.14996795556505021"/>
      </font>
    </dxf>
    <dxf>
      <font>
        <color theme="0" tint="-0.14996795556505021"/>
      </font>
    </dxf>
    <dxf>
      <font>
        <color theme="0" tint="-0.14996795556505021"/>
      </font>
    </dxf>
    <dxf>
      <border>
        <left/>
        <right/>
        <top/>
        <bottom/>
        <vertical/>
        <horizontal/>
      </border>
    </dxf>
    <dxf>
      <font>
        <color theme="0" tint="-0.14996795556505021"/>
      </font>
    </dxf>
    <dxf>
      <border>
        <left/>
        <right/>
        <top/>
        <bottom/>
        <vertical/>
        <horizontal/>
      </border>
    </dxf>
    <dxf>
      <font>
        <color theme="2"/>
      </font>
      <border>
        <left/>
        <right/>
        <top/>
        <bottom/>
      </border>
    </dxf>
    <dxf>
      <font>
        <strike val="0"/>
        <color theme="0" tint="-0.14990691854609822"/>
      </font>
      <fill>
        <patternFill>
          <bgColor theme="0"/>
        </patternFill>
      </fill>
    </dxf>
    <dxf>
      <font>
        <color theme="0" tint="-0.14996795556505021"/>
      </font>
    </dxf>
    <dxf>
      <font>
        <strike val="0"/>
        <color theme="0" tint="-0.14990691854609822"/>
      </font>
      <fill>
        <patternFill>
          <bgColor theme="0"/>
        </patternFill>
      </fill>
    </dxf>
    <dxf>
      <font>
        <color theme="0" tint="-0.14996795556505021"/>
      </font>
    </dxf>
    <dxf>
      <fill>
        <patternFill>
          <bgColor theme="0"/>
        </patternFill>
      </fill>
      <border>
        <left/>
        <right/>
        <top/>
        <bottom/>
        <vertical/>
        <horizontal/>
      </border>
    </dxf>
    <dxf>
      <fill>
        <patternFill>
          <bgColor theme="0"/>
        </patternFill>
      </fill>
      <border>
        <left/>
        <right/>
        <top/>
        <bottom/>
        <vertical/>
        <horizontal/>
      </border>
    </dxf>
    <dxf>
      <fill>
        <patternFill>
          <bgColor theme="0"/>
        </patternFill>
      </fill>
      <border>
        <left/>
        <right/>
        <top/>
        <bottom/>
        <vertical/>
        <horizontal/>
      </border>
    </dxf>
    <dxf>
      <font>
        <color theme="0" tint="-0.14996795556505021"/>
      </font>
    </dxf>
    <dxf>
      <font>
        <color theme="0" tint="-0.14996795556505021"/>
      </font>
    </dxf>
    <dxf>
      <font>
        <color theme="0" tint="-0.14996795556505021"/>
      </font>
    </dxf>
    <dxf>
      <fill>
        <patternFill>
          <bgColor theme="0"/>
        </patternFill>
      </fill>
      <border>
        <left/>
        <right/>
        <top/>
        <bottom/>
        <vertical/>
        <horizontal/>
      </border>
    </dxf>
    <dxf>
      <font>
        <color theme="0" tint="-0.14996795556505021"/>
      </font>
    </dxf>
    <dxf>
      <font>
        <color theme="0" tint="-0.14996795556505021"/>
      </font>
    </dxf>
    <dxf>
      <font>
        <color theme="0" tint="-0.14996795556505021"/>
      </font>
    </dxf>
    <dxf>
      <border>
        <left/>
        <right/>
        <top/>
        <bottom/>
        <vertical/>
        <horizontal/>
      </border>
    </dxf>
    <dxf>
      <font>
        <color theme="0" tint="-0.14996795556505021"/>
      </font>
    </dxf>
    <dxf>
      <font>
        <color theme="2"/>
      </font>
      <border>
        <left/>
        <right/>
        <top/>
        <bottom/>
      </border>
    </dxf>
    <dxf>
      <font>
        <strike val="0"/>
        <color theme="0" tint="-0.14990691854609822"/>
      </font>
      <fill>
        <patternFill>
          <bgColor theme="0"/>
        </patternFill>
      </fill>
    </dxf>
    <dxf>
      <font>
        <color theme="0" tint="-0.14996795556505021"/>
      </font>
    </dxf>
    <dxf>
      <font>
        <strike val="0"/>
        <color theme="0" tint="-0.14990691854609822"/>
      </font>
      <fill>
        <patternFill>
          <bgColor theme="0"/>
        </patternFill>
      </fill>
    </dxf>
    <dxf>
      <font>
        <color theme="0" tint="-0.14996795556505021"/>
      </font>
    </dxf>
    <dxf>
      <fill>
        <patternFill>
          <bgColor theme="0"/>
        </patternFill>
      </fill>
      <border>
        <left/>
        <right/>
        <top/>
        <bottom/>
        <vertical/>
        <horizontal/>
      </border>
    </dxf>
    <dxf>
      <fill>
        <patternFill>
          <bgColor theme="0"/>
        </patternFill>
      </fill>
      <border>
        <left/>
        <right/>
        <top/>
        <bottom/>
        <vertical/>
        <horizontal/>
      </border>
    </dxf>
    <dxf>
      <fill>
        <patternFill>
          <bgColor theme="0"/>
        </patternFill>
      </fill>
      <border>
        <left/>
        <right/>
        <top/>
        <bottom/>
        <vertical/>
        <horizontal/>
      </border>
    </dxf>
    <dxf>
      <font>
        <color theme="0" tint="-0.14996795556505021"/>
      </font>
    </dxf>
    <dxf>
      <font>
        <color theme="0" tint="-0.14996795556505021"/>
      </font>
    </dxf>
    <dxf>
      <font>
        <color theme="0" tint="-0.14996795556505021"/>
      </font>
    </dxf>
    <dxf>
      <fill>
        <patternFill>
          <bgColor theme="0"/>
        </patternFill>
      </fill>
      <border>
        <left/>
        <right/>
        <top/>
        <bottom/>
        <vertical/>
        <horizontal/>
      </border>
    </dxf>
    <dxf>
      <font>
        <color theme="0" tint="-0.14996795556505021"/>
      </font>
    </dxf>
    <dxf>
      <font>
        <color theme="0" tint="-0.14996795556505021"/>
      </font>
    </dxf>
    <dxf>
      <font>
        <color theme="0" tint="-0.14996795556505021"/>
      </font>
    </dxf>
    <dxf>
      <border>
        <left/>
        <right/>
        <top/>
        <bottom/>
        <vertical/>
        <horizontal/>
      </border>
    </dxf>
    <dxf>
      <font>
        <color theme="0" tint="-0.14996795556505021"/>
      </font>
    </dxf>
    <dxf>
      <border>
        <left/>
        <right/>
        <top/>
        <bottom/>
        <vertical/>
        <horizontal/>
      </border>
    </dxf>
    <dxf>
      <font>
        <color theme="2"/>
      </font>
      <border>
        <left/>
        <right/>
        <top/>
        <bottom/>
      </border>
    </dxf>
    <dxf>
      <font>
        <strike val="0"/>
        <color theme="0" tint="-0.14990691854609822"/>
      </font>
      <fill>
        <patternFill>
          <bgColor theme="0"/>
        </patternFill>
      </fill>
    </dxf>
    <dxf>
      <font>
        <color theme="0" tint="-0.14996795556505021"/>
      </font>
    </dxf>
    <dxf>
      <font>
        <strike val="0"/>
        <color theme="0" tint="-0.14990691854609822"/>
      </font>
      <fill>
        <patternFill>
          <bgColor theme="0"/>
        </patternFill>
      </fill>
    </dxf>
    <dxf>
      <font>
        <color theme="0" tint="-0.14996795556505021"/>
      </font>
    </dxf>
    <dxf>
      <fill>
        <patternFill>
          <bgColor theme="0"/>
        </patternFill>
      </fill>
      <border>
        <left/>
        <right/>
        <top/>
        <bottom/>
        <vertical/>
        <horizontal/>
      </border>
    </dxf>
    <dxf>
      <fill>
        <patternFill>
          <bgColor theme="0"/>
        </patternFill>
      </fill>
      <border>
        <left/>
        <right/>
        <top/>
        <bottom/>
        <vertical/>
        <horizontal/>
      </border>
    </dxf>
    <dxf>
      <fill>
        <patternFill>
          <bgColor theme="0"/>
        </patternFill>
      </fill>
      <border>
        <left/>
        <right/>
        <top/>
        <bottom/>
        <vertical/>
        <horizontal/>
      </border>
    </dxf>
    <dxf>
      <font>
        <color theme="0" tint="-0.14996795556505021"/>
      </font>
    </dxf>
    <dxf>
      <font>
        <color theme="0" tint="-0.14996795556505021"/>
      </font>
    </dxf>
    <dxf>
      <font>
        <color theme="0" tint="-0.14996795556505021"/>
      </font>
    </dxf>
    <dxf>
      <fill>
        <patternFill>
          <bgColor theme="0"/>
        </patternFill>
      </fill>
      <border>
        <left/>
        <right/>
        <top/>
        <bottom/>
        <vertical/>
        <horizontal/>
      </border>
    </dxf>
    <dxf>
      <font>
        <color theme="0" tint="-0.14996795556505021"/>
      </font>
    </dxf>
    <dxf>
      <font>
        <b/>
        <i val="0"/>
        <condense val="0"/>
        <extend val="0"/>
        <color indexed="9"/>
      </font>
      <fill>
        <patternFill>
          <bgColor indexed="10"/>
        </patternFill>
      </fill>
    </dxf>
    <dxf>
      <font>
        <b/>
        <i val="0"/>
        <condense val="0"/>
        <extend val="0"/>
        <color indexed="9"/>
      </font>
      <fill>
        <patternFill>
          <bgColor rgb="FF00FF00"/>
        </patternFill>
      </fill>
    </dxf>
    <dxf>
      <font>
        <b/>
        <i val="0"/>
        <condense val="0"/>
        <extend val="0"/>
        <color indexed="9"/>
      </font>
      <fill>
        <patternFill>
          <bgColor indexed="10"/>
        </patternFill>
      </fill>
    </dxf>
    <dxf>
      <font>
        <b/>
        <i val="0"/>
        <condense val="0"/>
        <extend val="0"/>
        <color indexed="9"/>
      </font>
      <fill>
        <patternFill>
          <bgColor rgb="FF00FF00"/>
        </patternFill>
      </fill>
    </dxf>
    <dxf>
      <font>
        <b/>
        <i val="0"/>
        <condense val="0"/>
        <extend val="0"/>
        <color indexed="9"/>
      </font>
      <fill>
        <patternFill>
          <bgColor indexed="10"/>
        </patternFill>
      </fill>
    </dxf>
    <dxf>
      <font>
        <b/>
        <i val="0"/>
        <condense val="0"/>
        <extend val="0"/>
        <color indexed="9"/>
      </font>
      <fill>
        <patternFill>
          <bgColor rgb="FF00FF00"/>
        </patternFill>
      </fill>
    </dxf>
    <dxf>
      <font>
        <b/>
        <i val="0"/>
        <condense val="0"/>
        <extend val="0"/>
        <color indexed="9"/>
      </font>
      <fill>
        <patternFill>
          <bgColor indexed="10"/>
        </patternFill>
      </fill>
    </dxf>
    <dxf>
      <font>
        <b/>
        <i val="0"/>
        <condense val="0"/>
        <extend val="0"/>
        <color indexed="9"/>
      </font>
      <fill>
        <patternFill>
          <bgColor rgb="FF00FF00"/>
        </patternFill>
      </fill>
    </dxf>
    <dxf>
      <font>
        <b/>
        <i val="0"/>
        <condense val="0"/>
        <extend val="0"/>
        <color indexed="9"/>
      </font>
      <fill>
        <patternFill>
          <bgColor indexed="10"/>
        </patternFill>
      </fill>
    </dxf>
    <dxf>
      <font>
        <b/>
        <i val="0"/>
        <condense val="0"/>
        <extend val="0"/>
        <color indexed="9"/>
      </font>
      <fill>
        <patternFill>
          <bgColor rgb="FF00FF00"/>
        </patternFill>
      </fill>
    </dxf>
    <dxf>
      <font>
        <b/>
        <i val="0"/>
        <condense val="0"/>
        <extend val="0"/>
        <color indexed="9"/>
      </font>
      <fill>
        <patternFill>
          <bgColor indexed="10"/>
        </patternFill>
      </fill>
    </dxf>
    <dxf>
      <font>
        <b/>
        <i val="0"/>
        <condense val="0"/>
        <extend val="0"/>
        <color indexed="9"/>
      </font>
      <fill>
        <patternFill>
          <bgColor rgb="FF00FF00"/>
        </patternFill>
      </fill>
    </dxf>
    <dxf>
      <font>
        <b/>
        <i val="0"/>
        <condense val="0"/>
        <extend val="0"/>
        <color indexed="9"/>
      </font>
      <fill>
        <patternFill>
          <bgColor indexed="10"/>
        </patternFill>
      </fill>
    </dxf>
    <dxf>
      <font>
        <b/>
        <i val="0"/>
        <condense val="0"/>
        <extend val="0"/>
        <color indexed="9"/>
      </font>
      <fill>
        <patternFill>
          <bgColor rgb="FF00FF00"/>
        </patternFill>
      </fill>
    </dxf>
    <dxf>
      <font>
        <color theme="0" tint="-0.14996795556505021"/>
      </font>
    </dxf>
    <dxf>
      <font>
        <color theme="0" tint="-0.14996795556505021"/>
      </font>
    </dxf>
    <dxf>
      <font>
        <b/>
        <i val="0"/>
        <condense val="0"/>
        <extend val="0"/>
        <color indexed="9"/>
      </font>
      <fill>
        <patternFill>
          <bgColor indexed="10"/>
        </patternFill>
      </fill>
    </dxf>
    <dxf>
      <font>
        <condense val="0"/>
        <extend val="0"/>
        <color indexed="9"/>
      </font>
    </dxf>
    <dxf>
      <font>
        <b/>
        <i val="0"/>
        <condense val="0"/>
        <extend val="0"/>
        <color indexed="9"/>
      </font>
      <fill>
        <patternFill>
          <bgColor rgb="FF00FF0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9"/>
      </font>
      <fill>
        <patternFill>
          <bgColor indexed="10"/>
        </patternFill>
      </fill>
    </dxf>
    <dxf>
      <font>
        <b/>
        <i val="0"/>
        <condense val="0"/>
        <extend val="0"/>
        <color indexed="9"/>
      </font>
      <fill>
        <patternFill>
          <bgColor indexed="10"/>
        </patternFill>
      </fill>
    </dxf>
    <dxf>
      <font>
        <condense val="0"/>
        <extend val="0"/>
        <color indexed="9"/>
      </font>
    </dxf>
    <dxf>
      <font>
        <b/>
        <i val="0"/>
        <condense val="0"/>
        <extend val="0"/>
        <color indexed="9"/>
      </font>
      <fill>
        <patternFill>
          <bgColor indexed="10"/>
        </patternFill>
      </fill>
    </dxf>
    <dxf>
      <font>
        <condense val="0"/>
        <extend val="0"/>
        <color indexed="9"/>
      </font>
    </dxf>
    <dxf>
      <font>
        <b/>
        <i val="0"/>
        <condense val="0"/>
        <extend val="0"/>
        <color indexed="9"/>
      </font>
      <fill>
        <patternFill>
          <bgColor indexed="10"/>
        </patternFill>
      </fill>
    </dxf>
    <dxf>
      <font>
        <condense val="0"/>
        <extend val="0"/>
        <color indexed="9"/>
      </font>
    </dxf>
    <dxf>
      <font>
        <b/>
        <i val="0"/>
        <condense val="0"/>
        <extend val="0"/>
        <color indexed="9"/>
      </font>
      <fill>
        <patternFill>
          <bgColor indexed="10"/>
        </patternFill>
      </fill>
    </dxf>
    <dxf>
      <font>
        <b/>
        <i val="0"/>
        <condense val="0"/>
        <extend val="0"/>
        <color indexed="9"/>
      </font>
      <fill>
        <patternFill>
          <bgColor rgb="FF00FF00"/>
        </patternFill>
      </fill>
    </dxf>
    <dxf>
      <font>
        <color theme="0"/>
      </font>
      <fill>
        <patternFill>
          <bgColor rgb="FF00FF00"/>
        </patternFill>
      </fill>
    </dxf>
    <dxf>
      <font>
        <color theme="0"/>
      </font>
      <fill>
        <patternFill>
          <bgColor rgb="FFFF0000"/>
        </patternFill>
      </fill>
    </dxf>
    <dxf>
      <font>
        <b/>
        <i val="0"/>
        <condense val="0"/>
        <extend val="0"/>
        <color indexed="9"/>
      </font>
      <fill>
        <patternFill>
          <bgColor indexed="10"/>
        </patternFill>
      </fill>
    </dxf>
    <dxf>
      <font>
        <b/>
        <i val="0"/>
        <condense val="0"/>
        <extend val="0"/>
        <color indexed="9"/>
      </font>
      <fill>
        <patternFill>
          <bgColor rgb="FF00FF00"/>
        </patternFill>
      </fill>
    </dxf>
    <dxf>
      <font>
        <b/>
        <i val="0"/>
        <condense val="0"/>
        <extend val="0"/>
        <color indexed="9"/>
      </font>
      <fill>
        <patternFill>
          <bgColor indexed="10"/>
        </patternFill>
      </fill>
    </dxf>
    <dxf>
      <font>
        <b/>
        <i val="0"/>
        <condense val="0"/>
        <extend val="0"/>
        <color indexed="9"/>
      </font>
      <fill>
        <patternFill>
          <bgColor rgb="FF00FF00"/>
        </patternFill>
      </fill>
    </dxf>
    <dxf>
      <font>
        <b/>
        <i val="0"/>
        <condense val="0"/>
        <extend val="0"/>
        <color indexed="9"/>
      </font>
      <fill>
        <patternFill>
          <bgColor indexed="10"/>
        </patternFill>
      </fill>
    </dxf>
    <dxf>
      <font>
        <b/>
        <i val="0"/>
        <condense val="0"/>
        <extend val="0"/>
        <color indexed="9"/>
      </font>
      <fill>
        <patternFill>
          <bgColor rgb="FF00FF00"/>
        </patternFill>
      </fill>
    </dxf>
    <dxf>
      <font>
        <b/>
        <i val="0"/>
        <condense val="0"/>
        <extend val="0"/>
        <color indexed="9"/>
      </font>
      <fill>
        <patternFill>
          <bgColor indexed="10"/>
        </patternFill>
      </fill>
    </dxf>
    <dxf>
      <font>
        <b/>
        <i val="0"/>
        <condense val="0"/>
        <extend val="0"/>
        <color indexed="9"/>
      </font>
      <fill>
        <patternFill>
          <bgColor rgb="FF00FF00"/>
        </patternFill>
      </fill>
    </dxf>
    <dxf>
      <font>
        <b/>
        <i val="0"/>
        <condense val="0"/>
        <extend val="0"/>
        <color indexed="9"/>
      </font>
      <fill>
        <patternFill>
          <bgColor indexed="10"/>
        </patternFill>
      </fill>
    </dxf>
    <dxf>
      <font>
        <b/>
        <i val="0"/>
        <condense val="0"/>
        <extend val="0"/>
        <color indexed="9"/>
      </font>
      <fill>
        <patternFill>
          <bgColor rgb="FF00FF00"/>
        </patternFill>
      </fill>
    </dxf>
    <dxf>
      <font>
        <b/>
        <i val="0"/>
        <condense val="0"/>
        <extend val="0"/>
        <color indexed="9"/>
      </font>
      <fill>
        <patternFill>
          <bgColor indexed="10"/>
        </patternFill>
      </fill>
    </dxf>
    <dxf>
      <font>
        <b/>
        <i val="0"/>
        <condense val="0"/>
        <extend val="0"/>
        <color indexed="9"/>
      </font>
      <fill>
        <patternFill>
          <bgColor rgb="FF00FF00"/>
        </patternFill>
      </fill>
    </dxf>
    <dxf>
      <font>
        <b/>
        <i val="0"/>
        <condense val="0"/>
        <extend val="0"/>
        <color indexed="9"/>
      </font>
      <fill>
        <patternFill>
          <bgColor indexed="10"/>
        </patternFill>
      </fill>
    </dxf>
    <dxf>
      <font>
        <b/>
        <i val="0"/>
        <condense val="0"/>
        <extend val="0"/>
        <color indexed="9"/>
      </font>
      <fill>
        <patternFill>
          <bgColor rgb="FF00FF00"/>
        </patternFill>
      </fill>
    </dxf>
    <dxf>
      <font>
        <b/>
        <i val="0"/>
        <condense val="0"/>
        <extend val="0"/>
        <color indexed="9"/>
      </font>
      <fill>
        <patternFill>
          <bgColor indexed="10"/>
        </patternFill>
      </fill>
    </dxf>
    <dxf>
      <font>
        <b/>
        <i val="0"/>
        <condense val="0"/>
        <extend val="0"/>
        <color indexed="9"/>
      </font>
      <fill>
        <patternFill>
          <bgColor rgb="FF00FF00"/>
        </patternFill>
      </fill>
    </dxf>
    <dxf>
      <font>
        <color theme="0" tint="-0.14996795556505021"/>
      </font>
    </dxf>
    <dxf>
      <font>
        <color theme="0" tint="-0.14996795556505021"/>
      </font>
    </dxf>
    <dxf>
      <font>
        <condense val="0"/>
        <extend val="0"/>
        <color indexed="9"/>
      </font>
    </dxf>
    <dxf>
      <font>
        <condense val="0"/>
        <extend val="0"/>
        <color indexed="9"/>
      </font>
    </dxf>
    <dxf>
      <font>
        <condense val="0"/>
        <extend val="0"/>
        <color indexed="9"/>
      </font>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0"/>
        </patternFill>
      </fill>
    </dxf>
    <dxf>
      <font>
        <condense val="0"/>
        <extend val="0"/>
        <color indexed="9"/>
      </font>
    </dxf>
    <dxf>
      <font>
        <b/>
        <i val="0"/>
        <condense val="0"/>
        <extend val="0"/>
        <color indexed="9"/>
      </font>
      <fill>
        <patternFill>
          <bgColor indexed="10"/>
        </patternFill>
      </fill>
    </dxf>
    <dxf>
      <font>
        <condense val="0"/>
        <extend val="0"/>
        <color indexed="9"/>
      </font>
    </dxf>
    <dxf>
      <font>
        <b/>
        <i val="0"/>
        <condense val="0"/>
        <extend val="0"/>
        <color indexed="9"/>
      </font>
      <fill>
        <patternFill>
          <bgColor rgb="FF00FF00"/>
        </patternFill>
      </fill>
    </dxf>
    <dxf>
      <font>
        <condense val="0"/>
        <extend val="0"/>
        <color indexed="9"/>
      </font>
    </dxf>
    <dxf>
      <font>
        <b/>
        <i val="0"/>
        <condense val="0"/>
        <extend val="0"/>
        <color indexed="9"/>
      </font>
      <fill>
        <patternFill>
          <bgColor indexed="10"/>
        </patternFill>
      </fill>
    </dxf>
    <dxf>
      <font>
        <condense val="0"/>
        <extend val="0"/>
        <color indexed="9"/>
      </font>
    </dxf>
    <dxf>
      <font>
        <color theme="0"/>
      </font>
      <fill>
        <patternFill>
          <bgColor rgb="FF00FF00"/>
        </patternFill>
      </fill>
    </dxf>
    <dxf>
      <font>
        <color theme="0"/>
      </font>
      <fill>
        <patternFill>
          <bgColor rgb="FFFF0000"/>
        </patternFill>
      </fill>
    </dxf>
    <dxf>
      <font>
        <b/>
        <i val="0"/>
        <condense val="0"/>
        <extend val="0"/>
        <color indexed="9"/>
      </font>
      <fill>
        <patternFill>
          <bgColor indexed="10"/>
        </patternFill>
      </fill>
    </dxf>
    <dxf>
      <font>
        <b/>
        <i val="0"/>
        <condense val="0"/>
        <extend val="0"/>
        <color indexed="9"/>
      </font>
      <fill>
        <patternFill>
          <bgColor rgb="FF00FF00"/>
        </patternFill>
      </fill>
    </dxf>
    <dxf>
      <font>
        <b/>
        <i val="0"/>
        <condense val="0"/>
        <extend val="0"/>
        <color indexed="9"/>
      </font>
      <fill>
        <patternFill>
          <bgColor indexed="10"/>
        </patternFill>
      </fill>
    </dxf>
    <dxf>
      <font>
        <b/>
        <i val="0"/>
        <condense val="0"/>
        <extend val="0"/>
        <color indexed="9"/>
      </font>
      <fill>
        <patternFill>
          <bgColor rgb="FF00FF00"/>
        </patternFill>
      </fill>
    </dxf>
    <dxf>
      <font>
        <color theme="0" tint="-0.14996795556505021"/>
      </font>
    </dxf>
    <dxf>
      <fill>
        <patternFill>
          <bgColor theme="0"/>
        </patternFill>
      </fill>
      <border>
        <left/>
        <right/>
        <top/>
        <bottom/>
        <vertical/>
        <horizontal/>
      </border>
    </dxf>
  </dxfs>
  <tableStyles count="0" defaultTableStyle="TableStyleMedium9" defaultPivotStyle="PivotStyleLight16"/>
  <colors>
    <mruColors>
      <color rgb="FFCDFFCD"/>
      <color rgb="FF6DFF6D"/>
      <color rgb="FF47FF47"/>
      <color rgb="FFFF158A"/>
      <color rgb="FFFFFFCD"/>
      <color rgb="FFFFFF66"/>
      <color rgb="FFCCFFCC"/>
      <color rgb="FFFFFF99"/>
      <color rgb="FFF2E600"/>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0</xdr:col>
      <xdr:colOff>758865</xdr:colOff>
      <xdr:row>1</xdr:row>
      <xdr:rowOff>339000</xdr:rowOff>
    </xdr:to>
    <xdr:pic>
      <xdr:nvPicPr>
        <xdr:cNvPr id="2" name="Immagin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57150" y="57150"/>
          <a:ext cx="696000" cy="72000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oneCellAnchor>
    <xdr:from>
      <xdr:col>2</xdr:col>
      <xdr:colOff>0</xdr:colOff>
      <xdr:row>221</xdr:row>
      <xdr:rowOff>0</xdr:rowOff>
    </xdr:from>
    <xdr:ext cx="9525" cy="152400"/>
    <xdr:sp macro="" textlink="">
      <xdr:nvSpPr>
        <xdr:cNvPr id="2" name="AutoShape 937" hidden="1">
          <a:extLst>
            <a:ext uri="{FF2B5EF4-FFF2-40B4-BE49-F238E27FC236}">
              <a16:creationId xmlns:a16="http://schemas.microsoft.com/office/drawing/2014/main" id="{E1626923-53BB-4CF2-B742-90ADBFD46BBA}"/>
            </a:ext>
          </a:extLst>
        </xdr:cNvPr>
        <xdr:cNvSpPr>
          <a:spLocks noChangeAspect="1" noChangeArrowheads="1"/>
        </xdr:cNvSpPr>
      </xdr:nvSpPr>
      <xdr:spPr bwMode="auto">
        <a:xfrm>
          <a:off x="1695450" y="4594955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 name="AutoShape 506" hidden="1">
          <a:extLst>
            <a:ext uri="{FF2B5EF4-FFF2-40B4-BE49-F238E27FC236}">
              <a16:creationId xmlns:a16="http://schemas.microsoft.com/office/drawing/2014/main" id="{37C08EB9-C64B-4F7A-A200-0900AA8399E6}"/>
            </a:ext>
          </a:extLst>
        </xdr:cNvPr>
        <xdr:cNvSpPr>
          <a:spLocks noChangeAspect="1" noChangeArrowheads="1"/>
        </xdr:cNvSpPr>
      </xdr:nvSpPr>
      <xdr:spPr bwMode="auto">
        <a:xfrm>
          <a:off x="1695450" y="4594955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 name="AutoShape 937" hidden="1">
          <a:extLst>
            <a:ext uri="{FF2B5EF4-FFF2-40B4-BE49-F238E27FC236}">
              <a16:creationId xmlns:a16="http://schemas.microsoft.com/office/drawing/2014/main" id="{ABF2148A-E43B-4DBA-9C9D-F35BDB705D77}"/>
            </a:ext>
          </a:extLst>
        </xdr:cNvPr>
        <xdr:cNvSpPr>
          <a:spLocks noChangeAspect="1" noChangeArrowheads="1"/>
        </xdr:cNvSpPr>
      </xdr:nvSpPr>
      <xdr:spPr bwMode="auto">
        <a:xfrm>
          <a:off x="1695450" y="40951785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5" name="AutoShape 506" hidden="1">
          <a:extLst>
            <a:ext uri="{FF2B5EF4-FFF2-40B4-BE49-F238E27FC236}">
              <a16:creationId xmlns:a16="http://schemas.microsoft.com/office/drawing/2014/main" id="{F0BB2FB3-2106-4DEA-919A-9AC52EA005B4}"/>
            </a:ext>
          </a:extLst>
        </xdr:cNvPr>
        <xdr:cNvSpPr>
          <a:spLocks noChangeAspect="1" noChangeArrowheads="1"/>
        </xdr:cNvSpPr>
      </xdr:nvSpPr>
      <xdr:spPr bwMode="auto">
        <a:xfrm>
          <a:off x="1695450" y="4048125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6" name="AutoShape 937" hidden="1">
          <a:extLst>
            <a:ext uri="{FF2B5EF4-FFF2-40B4-BE49-F238E27FC236}">
              <a16:creationId xmlns:a16="http://schemas.microsoft.com/office/drawing/2014/main" id="{8BD13E64-CE13-4D82-8CE4-5338EAA392B9}"/>
            </a:ext>
          </a:extLst>
        </xdr:cNvPr>
        <xdr:cNvSpPr>
          <a:spLocks noChangeAspect="1" noChangeArrowheads="1"/>
        </xdr:cNvSpPr>
      </xdr:nvSpPr>
      <xdr:spPr bwMode="auto">
        <a:xfrm>
          <a:off x="1695450" y="41820465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7" name="AutoShape 506" hidden="1">
          <a:extLst>
            <a:ext uri="{FF2B5EF4-FFF2-40B4-BE49-F238E27FC236}">
              <a16:creationId xmlns:a16="http://schemas.microsoft.com/office/drawing/2014/main" id="{E5EE879B-45D8-4DBF-B268-78787824D29E}"/>
            </a:ext>
          </a:extLst>
        </xdr:cNvPr>
        <xdr:cNvSpPr>
          <a:spLocks noChangeAspect="1" noChangeArrowheads="1"/>
        </xdr:cNvSpPr>
      </xdr:nvSpPr>
      <xdr:spPr bwMode="auto">
        <a:xfrm>
          <a:off x="1695450" y="41820465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8" name="AutoShape 937" hidden="1">
          <a:extLst>
            <a:ext uri="{FF2B5EF4-FFF2-40B4-BE49-F238E27FC236}">
              <a16:creationId xmlns:a16="http://schemas.microsoft.com/office/drawing/2014/main" id="{730BCA48-4D01-47F9-92EC-FAE18CA15C29}"/>
            </a:ext>
          </a:extLst>
        </xdr:cNvPr>
        <xdr:cNvSpPr>
          <a:spLocks noChangeAspect="1" noChangeArrowheads="1"/>
        </xdr:cNvSpPr>
      </xdr:nvSpPr>
      <xdr:spPr bwMode="auto">
        <a:xfrm>
          <a:off x="1695450" y="3693414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9" name="AutoShape 506" hidden="1">
          <a:extLst>
            <a:ext uri="{FF2B5EF4-FFF2-40B4-BE49-F238E27FC236}">
              <a16:creationId xmlns:a16="http://schemas.microsoft.com/office/drawing/2014/main" id="{D74A3AE5-5860-4615-BFB6-E2BE83FD1BDD}"/>
            </a:ext>
          </a:extLst>
        </xdr:cNvPr>
        <xdr:cNvSpPr>
          <a:spLocks noChangeAspect="1" noChangeArrowheads="1"/>
        </xdr:cNvSpPr>
      </xdr:nvSpPr>
      <xdr:spPr bwMode="auto">
        <a:xfrm>
          <a:off x="1695450" y="36463605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0" name="AutoShape 937" hidden="1">
          <a:extLst>
            <a:ext uri="{FF2B5EF4-FFF2-40B4-BE49-F238E27FC236}">
              <a16:creationId xmlns:a16="http://schemas.microsoft.com/office/drawing/2014/main" id="{C4999742-A6A6-4639-BE07-5842879D9A4A}"/>
            </a:ext>
          </a:extLst>
        </xdr:cNvPr>
        <xdr:cNvSpPr>
          <a:spLocks noChangeAspect="1" noChangeArrowheads="1"/>
        </xdr:cNvSpPr>
      </xdr:nvSpPr>
      <xdr:spPr bwMode="auto">
        <a:xfrm>
          <a:off x="1409700" y="46774608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1" name="AutoShape 506" hidden="1">
          <a:extLst>
            <a:ext uri="{FF2B5EF4-FFF2-40B4-BE49-F238E27FC236}">
              <a16:creationId xmlns:a16="http://schemas.microsoft.com/office/drawing/2014/main" id="{DB2035BD-9B70-4B88-8734-7A36A5BBEECC}"/>
            </a:ext>
          </a:extLst>
        </xdr:cNvPr>
        <xdr:cNvSpPr>
          <a:spLocks noChangeAspect="1" noChangeArrowheads="1"/>
        </xdr:cNvSpPr>
      </xdr:nvSpPr>
      <xdr:spPr bwMode="auto">
        <a:xfrm>
          <a:off x="1409700" y="46774608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2" name="AutoShape 937" hidden="1">
          <a:extLst>
            <a:ext uri="{FF2B5EF4-FFF2-40B4-BE49-F238E27FC236}">
              <a16:creationId xmlns:a16="http://schemas.microsoft.com/office/drawing/2014/main" id="{70A1280D-2674-42D5-8C83-16AF8D02D384}"/>
            </a:ext>
          </a:extLst>
        </xdr:cNvPr>
        <xdr:cNvSpPr>
          <a:spLocks noChangeAspect="1" noChangeArrowheads="1"/>
        </xdr:cNvSpPr>
      </xdr:nvSpPr>
      <xdr:spPr bwMode="auto">
        <a:xfrm>
          <a:off x="1409700" y="5262829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3" name="AutoShape 937" hidden="1">
          <a:extLst>
            <a:ext uri="{FF2B5EF4-FFF2-40B4-BE49-F238E27FC236}">
              <a16:creationId xmlns:a16="http://schemas.microsoft.com/office/drawing/2014/main" id="{F26717E8-10BF-448A-963C-00B8DD6818AE}"/>
            </a:ext>
          </a:extLst>
        </xdr:cNvPr>
        <xdr:cNvSpPr>
          <a:spLocks noChangeAspect="1" noChangeArrowheads="1"/>
        </xdr:cNvSpPr>
      </xdr:nvSpPr>
      <xdr:spPr bwMode="auto">
        <a:xfrm>
          <a:off x="1409700" y="5262829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4" name="AutoShape 506" hidden="1">
          <a:extLst>
            <a:ext uri="{FF2B5EF4-FFF2-40B4-BE49-F238E27FC236}">
              <a16:creationId xmlns:a16="http://schemas.microsoft.com/office/drawing/2014/main" id="{278C318A-BB11-43F5-BB3B-2D80CB7DA6B4}"/>
            </a:ext>
          </a:extLst>
        </xdr:cNvPr>
        <xdr:cNvSpPr>
          <a:spLocks noChangeAspect="1" noChangeArrowheads="1"/>
        </xdr:cNvSpPr>
      </xdr:nvSpPr>
      <xdr:spPr bwMode="auto">
        <a:xfrm>
          <a:off x="1409700" y="1613916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5" name="AutoShape 937" hidden="1">
          <a:extLst>
            <a:ext uri="{FF2B5EF4-FFF2-40B4-BE49-F238E27FC236}">
              <a16:creationId xmlns:a16="http://schemas.microsoft.com/office/drawing/2014/main" id="{5952BC29-B458-4697-9B9F-F8AFE7793F6F}"/>
            </a:ext>
          </a:extLst>
        </xdr:cNvPr>
        <xdr:cNvSpPr>
          <a:spLocks noChangeAspect="1" noChangeArrowheads="1"/>
        </xdr:cNvSpPr>
      </xdr:nvSpPr>
      <xdr:spPr bwMode="auto">
        <a:xfrm>
          <a:off x="1409700" y="48001428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6" name="AutoShape 506" hidden="1">
          <a:extLst>
            <a:ext uri="{FF2B5EF4-FFF2-40B4-BE49-F238E27FC236}">
              <a16:creationId xmlns:a16="http://schemas.microsoft.com/office/drawing/2014/main" id="{5B6F9CDA-52CF-495E-BCA5-83D7C74D9AC3}"/>
            </a:ext>
          </a:extLst>
        </xdr:cNvPr>
        <xdr:cNvSpPr>
          <a:spLocks noChangeAspect="1" noChangeArrowheads="1"/>
        </xdr:cNvSpPr>
      </xdr:nvSpPr>
      <xdr:spPr bwMode="auto">
        <a:xfrm>
          <a:off x="1409700" y="48001428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7" name="AutoShape 937" hidden="1">
          <a:extLst>
            <a:ext uri="{FF2B5EF4-FFF2-40B4-BE49-F238E27FC236}">
              <a16:creationId xmlns:a16="http://schemas.microsoft.com/office/drawing/2014/main" id="{62A47178-690B-4478-892B-16503DBBD5F5}"/>
            </a:ext>
          </a:extLst>
        </xdr:cNvPr>
        <xdr:cNvSpPr>
          <a:spLocks noChangeAspect="1" noChangeArrowheads="1"/>
        </xdr:cNvSpPr>
      </xdr:nvSpPr>
      <xdr:spPr bwMode="auto">
        <a:xfrm>
          <a:off x="1409700" y="46511718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8" name="AutoShape 506" hidden="1">
          <a:extLst>
            <a:ext uri="{FF2B5EF4-FFF2-40B4-BE49-F238E27FC236}">
              <a16:creationId xmlns:a16="http://schemas.microsoft.com/office/drawing/2014/main" id="{64C272AD-436B-4B0E-92B8-DFF2628CC835}"/>
            </a:ext>
          </a:extLst>
        </xdr:cNvPr>
        <xdr:cNvSpPr>
          <a:spLocks noChangeAspect="1" noChangeArrowheads="1"/>
        </xdr:cNvSpPr>
      </xdr:nvSpPr>
      <xdr:spPr bwMode="auto">
        <a:xfrm>
          <a:off x="1409700" y="4605604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9" name="AutoShape 937" hidden="1">
          <a:extLst>
            <a:ext uri="{FF2B5EF4-FFF2-40B4-BE49-F238E27FC236}">
              <a16:creationId xmlns:a16="http://schemas.microsoft.com/office/drawing/2014/main" id="{B4A99CBF-D56C-4F6B-9CAE-F4CA4E45AE4F}"/>
            </a:ext>
          </a:extLst>
        </xdr:cNvPr>
        <xdr:cNvSpPr>
          <a:spLocks noChangeAspect="1" noChangeArrowheads="1"/>
        </xdr:cNvSpPr>
      </xdr:nvSpPr>
      <xdr:spPr bwMode="auto">
        <a:xfrm>
          <a:off x="1409700" y="1599895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0" name="AutoShape 937" hidden="1">
          <a:extLst>
            <a:ext uri="{FF2B5EF4-FFF2-40B4-BE49-F238E27FC236}">
              <a16:creationId xmlns:a16="http://schemas.microsoft.com/office/drawing/2014/main" id="{2E32F30B-6D70-400C-81B5-E355610CC0DE}"/>
            </a:ext>
          </a:extLst>
        </xdr:cNvPr>
        <xdr:cNvSpPr>
          <a:spLocks noChangeAspect="1" noChangeArrowheads="1"/>
        </xdr:cNvSpPr>
      </xdr:nvSpPr>
      <xdr:spPr bwMode="auto">
        <a:xfrm>
          <a:off x="1409700" y="5271592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1" name="AutoShape 506" hidden="1">
          <a:extLst>
            <a:ext uri="{FF2B5EF4-FFF2-40B4-BE49-F238E27FC236}">
              <a16:creationId xmlns:a16="http://schemas.microsoft.com/office/drawing/2014/main" id="{4B1232EC-43ED-4BED-985E-D42E6757A77C}"/>
            </a:ext>
          </a:extLst>
        </xdr:cNvPr>
        <xdr:cNvSpPr>
          <a:spLocks noChangeAspect="1" noChangeArrowheads="1"/>
        </xdr:cNvSpPr>
      </xdr:nvSpPr>
      <xdr:spPr bwMode="auto">
        <a:xfrm>
          <a:off x="1409700" y="5271592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2" name="AutoShape 506" hidden="1">
          <a:extLst>
            <a:ext uri="{FF2B5EF4-FFF2-40B4-BE49-F238E27FC236}">
              <a16:creationId xmlns:a16="http://schemas.microsoft.com/office/drawing/2014/main" id="{AFBF1093-2876-45E3-8EC9-3129FBDB6AE0}"/>
            </a:ext>
          </a:extLst>
        </xdr:cNvPr>
        <xdr:cNvSpPr>
          <a:spLocks noChangeAspect="1" noChangeArrowheads="1"/>
        </xdr:cNvSpPr>
      </xdr:nvSpPr>
      <xdr:spPr bwMode="auto">
        <a:xfrm>
          <a:off x="1409700" y="48702468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3" name="AutoShape 937" hidden="1">
          <a:extLst>
            <a:ext uri="{FF2B5EF4-FFF2-40B4-BE49-F238E27FC236}">
              <a16:creationId xmlns:a16="http://schemas.microsoft.com/office/drawing/2014/main" id="{62D242A3-A283-4FA7-81E2-AD93EEFE29B4}"/>
            </a:ext>
          </a:extLst>
        </xdr:cNvPr>
        <xdr:cNvSpPr>
          <a:spLocks noChangeAspect="1" noChangeArrowheads="1"/>
        </xdr:cNvSpPr>
      </xdr:nvSpPr>
      <xdr:spPr bwMode="auto">
        <a:xfrm>
          <a:off x="1409700" y="279166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4" name="AutoShape 506" hidden="1">
          <a:extLst>
            <a:ext uri="{FF2B5EF4-FFF2-40B4-BE49-F238E27FC236}">
              <a16:creationId xmlns:a16="http://schemas.microsoft.com/office/drawing/2014/main" id="{84C60B00-27E1-4870-8777-3191A996C229}"/>
            </a:ext>
          </a:extLst>
        </xdr:cNvPr>
        <xdr:cNvSpPr>
          <a:spLocks noChangeAspect="1" noChangeArrowheads="1"/>
        </xdr:cNvSpPr>
      </xdr:nvSpPr>
      <xdr:spPr bwMode="auto">
        <a:xfrm>
          <a:off x="1409700" y="279166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5" name="AutoShape 937" hidden="1">
          <a:extLst>
            <a:ext uri="{FF2B5EF4-FFF2-40B4-BE49-F238E27FC236}">
              <a16:creationId xmlns:a16="http://schemas.microsoft.com/office/drawing/2014/main" id="{56814A17-5F92-4C15-9973-647DA30C65D4}"/>
            </a:ext>
          </a:extLst>
        </xdr:cNvPr>
        <xdr:cNvSpPr>
          <a:spLocks noChangeAspect="1" noChangeArrowheads="1"/>
        </xdr:cNvSpPr>
      </xdr:nvSpPr>
      <xdr:spPr bwMode="auto">
        <a:xfrm>
          <a:off x="1409700" y="58569606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6" name="AutoShape 506" hidden="1">
          <a:extLst>
            <a:ext uri="{FF2B5EF4-FFF2-40B4-BE49-F238E27FC236}">
              <a16:creationId xmlns:a16="http://schemas.microsoft.com/office/drawing/2014/main" id="{EABD6EFD-AEEF-4535-92A3-43744BA6749B}"/>
            </a:ext>
          </a:extLst>
        </xdr:cNvPr>
        <xdr:cNvSpPr>
          <a:spLocks noChangeAspect="1" noChangeArrowheads="1"/>
        </xdr:cNvSpPr>
      </xdr:nvSpPr>
      <xdr:spPr bwMode="auto">
        <a:xfrm>
          <a:off x="1409700" y="58394346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7" name="AutoShape 937" hidden="1">
          <a:extLst>
            <a:ext uri="{FF2B5EF4-FFF2-40B4-BE49-F238E27FC236}">
              <a16:creationId xmlns:a16="http://schemas.microsoft.com/office/drawing/2014/main" id="{0950F8CF-A08E-4ADC-90A1-BBADFA5CFE55}"/>
            </a:ext>
          </a:extLst>
        </xdr:cNvPr>
        <xdr:cNvSpPr>
          <a:spLocks noChangeAspect="1" noChangeArrowheads="1"/>
        </xdr:cNvSpPr>
      </xdr:nvSpPr>
      <xdr:spPr bwMode="auto">
        <a:xfrm>
          <a:off x="1409700" y="4519517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8" name="AutoShape 506" hidden="1">
          <a:extLst>
            <a:ext uri="{FF2B5EF4-FFF2-40B4-BE49-F238E27FC236}">
              <a16:creationId xmlns:a16="http://schemas.microsoft.com/office/drawing/2014/main" id="{D5B4ADDF-312C-4C9D-ABAF-5CD3A8DCCE44}"/>
            </a:ext>
          </a:extLst>
        </xdr:cNvPr>
        <xdr:cNvSpPr>
          <a:spLocks noChangeAspect="1" noChangeArrowheads="1"/>
        </xdr:cNvSpPr>
      </xdr:nvSpPr>
      <xdr:spPr bwMode="auto">
        <a:xfrm>
          <a:off x="1409700" y="4519517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9" name="AutoShape 937" hidden="1">
          <a:extLst>
            <a:ext uri="{FF2B5EF4-FFF2-40B4-BE49-F238E27FC236}">
              <a16:creationId xmlns:a16="http://schemas.microsoft.com/office/drawing/2014/main" id="{34CA4B82-CF61-42CD-8AEC-A1149EC0FF2B}"/>
            </a:ext>
          </a:extLst>
        </xdr:cNvPr>
        <xdr:cNvSpPr>
          <a:spLocks noChangeAspect="1" noChangeArrowheads="1"/>
        </xdr:cNvSpPr>
      </xdr:nvSpPr>
      <xdr:spPr bwMode="auto">
        <a:xfrm>
          <a:off x="1409700" y="4009167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0" name="AutoShape 506" hidden="1">
          <a:extLst>
            <a:ext uri="{FF2B5EF4-FFF2-40B4-BE49-F238E27FC236}">
              <a16:creationId xmlns:a16="http://schemas.microsoft.com/office/drawing/2014/main" id="{C5AAA1A9-195C-4D9B-981A-0958110425AE}"/>
            </a:ext>
          </a:extLst>
        </xdr:cNvPr>
        <xdr:cNvSpPr>
          <a:spLocks noChangeAspect="1" noChangeArrowheads="1"/>
        </xdr:cNvSpPr>
      </xdr:nvSpPr>
      <xdr:spPr bwMode="auto">
        <a:xfrm>
          <a:off x="1409700" y="3962114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1" name="AutoShape 937" hidden="1">
          <a:extLst>
            <a:ext uri="{FF2B5EF4-FFF2-40B4-BE49-F238E27FC236}">
              <a16:creationId xmlns:a16="http://schemas.microsoft.com/office/drawing/2014/main" id="{344B3BFE-A727-463A-B1AE-5260309B9491}"/>
            </a:ext>
          </a:extLst>
        </xdr:cNvPr>
        <xdr:cNvSpPr>
          <a:spLocks noChangeAspect="1" noChangeArrowheads="1"/>
        </xdr:cNvSpPr>
      </xdr:nvSpPr>
      <xdr:spPr bwMode="auto">
        <a:xfrm>
          <a:off x="1409700" y="5236178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2" name="AutoShape 506" hidden="1">
          <a:extLst>
            <a:ext uri="{FF2B5EF4-FFF2-40B4-BE49-F238E27FC236}">
              <a16:creationId xmlns:a16="http://schemas.microsoft.com/office/drawing/2014/main" id="{2301134D-4360-4CB2-B17A-24A20C3B0C5E}"/>
            </a:ext>
          </a:extLst>
        </xdr:cNvPr>
        <xdr:cNvSpPr>
          <a:spLocks noChangeAspect="1" noChangeArrowheads="1"/>
        </xdr:cNvSpPr>
      </xdr:nvSpPr>
      <xdr:spPr bwMode="auto">
        <a:xfrm>
          <a:off x="1409700" y="5236178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3" name="AutoShape 937" hidden="1">
          <a:extLst>
            <a:ext uri="{FF2B5EF4-FFF2-40B4-BE49-F238E27FC236}">
              <a16:creationId xmlns:a16="http://schemas.microsoft.com/office/drawing/2014/main" id="{7C2A42FB-250E-4388-B119-1C5B659E1B72}"/>
            </a:ext>
          </a:extLst>
        </xdr:cNvPr>
        <xdr:cNvSpPr>
          <a:spLocks noChangeAspect="1" noChangeArrowheads="1"/>
        </xdr:cNvSpPr>
      </xdr:nvSpPr>
      <xdr:spPr bwMode="auto">
        <a:xfrm>
          <a:off x="1409700" y="5073300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4" name="AutoShape 506" hidden="1">
          <a:extLst>
            <a:ext uri="{FF2B5EF4-FFF2-40B4-BE49-F238E27FC236}">
              <a16:creationId xmlns:a16="http://schemas.microsoft.com/office/drawing/2014/main" id="{F7561E70-86F1-45C7-A88A-7F8AF139779A}"/>
            </a:ext>
          </a:extLst>
        </xdr:cNvPr>
        <xdr:cNvSpPr>
          <a:spLocks noChangeAspect="1" noChangeArrowheads="1"/>
        </xdr:cNvSpPr>
      </xdr:nvSpPr>
      <xdr:spPr bwMode="auto">
        <a:xfrm>
          <a:off x="1409700" y="5026247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5" name="AutoShape 937" hidden="1">
          <a:extLst>
            <a:ext uri="{FF2B5EF4-FFF2-40B4-BE49-F238E27FC236}">
              <a16:creationId xmlns:a16="http://schemas.microsoft.com/office/drawing/2014/main" id="{51A136BF-67FC-427A-9183-223F9D63AA02}"/>
            </a:ext>
          </a:extLst>
        </xdr:cNvPr>
        <xdr:cNvSpPr>
          <a:spLocks noChangeAspect="1" noChangeArrowheads="1"/>
        </xdr:cNvSpPr>
      </xdr:nvSpPr>
      <xdr:spPr bwMode="auto">
        <a:xfrm>
          <a:off x="1409700" y="17017365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6" name="AutoShape 937" hidden="1">
          <a:extLst>
            <a:ext uri="{FF2B5EF4-FFF2-40B4-BE49-F238E27FC236}">
              <a16:creationId xmlns:a16="http://schemas.microsoft.com/office/drawing/2014/main" id="{DD7705A2-B242-4366-BC56-2CEFF07AA161}"/>
            </a:ext>
          </a:extLst>
        </xdr:cNvPr>
        <xdr:cNvSpPr>
          <a:spLocks noChangeAspect="1" noChangeArrowheads="1"/>
        </xdr:cNvSpPr>
      </xdr:nvSpPr>
      <xdr:spPr bwMode="auto">
        <a:xfrm>
          <a:off x="1409700" y="5590889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7" name="AutoShape 506" hidden="1">
          <a:extLst>
            <a:ext uri="{FF2B5EF4-FFF2-40B4-BE49-F238E27FC236}">
              <a16:creationId xmlns:a16="http://schemas.microsoft.com/office/drawing/2014/main" id="{71B54F9E-E716-4233-AD54-F547875E22AC}"/>
            </a:ext>
          </a:extLst>
        </xdr:cNvPr>
        <xdr:cNvSpPr>
          <a:spLocks noChangeAspect="1" noChangeArrowheads="1"/>
        </xdr:cNvSpPr>
      </xdr:nvSpPr>
      <xdr:spPr bwMode="auto">
        <a:xfrm>
          <a:off x="1409700" y="5590889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8" name="AutoShape 506" hidden="1">
          <a:extLst>
            <a:ext uri="{FF2B5EF4-FFF2-40B4-BE49-F238E27FC236}">
              <a16:creationId xmlns:a16="http://schemas.microsoft.com/office/drawing/2014/main" id="{B9B12C78-6DDC-4AD9-8037-F0AB58FD48D4}"/>
            </a:ext>
          </a:extLst>
        </xdr:cNvPr>
        <xdr:cNvSpPr>
          <a:spLocks noChangeAspect="1" noChangeArrowheads="1"/>
        </xdr:cNvSpPr>
      </xdr:nvSpPr>
      <xdr:spPr bwMode="auto">
        <a:xfrm>
          <a:off x="1409700" y="5158359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9" name="AutoShape 937" hidden="1">
          <a:extLst>
            <a:ext uri="{FF2B5EF4-FFF2-40B4-BE49-F238E27FC236}">
              <a16:creationId xmlns:a16="http://schemas.microsoft.com/office/drawing/2014/main" id="{EDA599DE-242B-48AA-8E8C-D614CBEFC61F}"/>
            </a:ext>
          </a:extLst>
        </xdr:cNvPr>
        <xdr:cNvSpPr>
          <a:spLocks noChangeAspect="1" noChangeArrowheads="1"/>
        </xdr:cNvSpPr>
      </xdr:nvSpPr>
      <xdr:spPr bwMode="auto">
        <a:xfrm>
          <a:off x="1409700" y="3151346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0" name="AutoShape 506" hidden="1">
          <a:extLst>
            <a:ext uri="{FF2B5EF4-FFF2-40B4-BE49-F238E27FC236}">
              <a16:creationId xmlns:a16="http://schemas.microsoft.com/office/drawing/2014/main" id="{CF28A055-2FBC-4DD1-B332-B16CC699E392}"/>
            </a:ext>
          </a:extLst>
        </xdr:cNvPr>
        <xdr:cNvSpPr>
          <a:spLocks noChangeAspect="1" noChangeArrowheads="1"/>
        </xdr:cNvSpPr>
      </xdr:nvSpPr>
      <xdr:spPr bwMode="auto">
        <a:xfrm>
          <a:off x="1409700" y="3151346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1" name="AutoShape 937" hidden="1">
          <a:extLst>
            <a:ext uri="{FF2B5EF4-FFF2-40B4-BE49-F238E27FC236}">
              <a16:creationId xmlns:a16="http://schemas.microsoft.com/office/drawing/2014/main" id="{4ABF8D4B-FF63-4829-905C-547F75B51051}"/>
            </a:ext>
          </a:extLst>
        </xdr:cNvPr>
        <xdr:cNvSpPr>
          <a:spLocks noChangeAspect="1" noChangeArrowheads="1"/>
        </xdr:cNvSpPr>
      </xdr:nvSpPr>
      <xdr:spPr bwMode="auto">
        <a:xfrm>
          <a:off x="1409700" y="6229731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2" name="AutoShape 506" hidden="1">
          <a:extLst>
            <a:ext uri="{FF2B5EF4-FFF2-40B4-BE49-F238E27FC236}">
              <a16:creationId xmlns:a16="http://schemas.microsoft.com/office/drawing/2014/main" id="{3CDC4A08-12BF-4921-B11E-2C92CF17F227}"/>
            </a:ext>
          </a:extLst>
        </xdr:cNvPr>
        <xdr:cNvSpPr>
          <a:spLocks noChangeAspect="1" noChangeArrowheads="1"/>
        </xdr:cNvSpPr>
      </xdr:nvSpPr>
      <xdr:spPr bwMode="auto">
        <a:xfrm>
          <a:off x="1409700" y="62116335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3" name="AutoShape 937" hidden="1">
          <a:extLst>
            <a:ext uri="{FF2B5EF4-FFF2-40B4-BE49-F238E27FC236}">
              <a16:creationId xmlns:a16="http://schemas.microsoft.com/office/drawing/2014/main" id="{7B2D6856-1AD9-4376-9CB8-0848D56EF72E}"/>
            </a:ext>
          </a:extLst>
        </xdr:cNvPr>
        <xdr:cNvSpPr>
          <a:spLocks noChangeAspect="1" noChangeArrowheads="1"/>
        </xdr:cNvSpPr>
      </xdr:nvSpPr>
      <xdr:spPr bwMode="auto">
        <a:xfrm>
          <a:off x="1409700" y="3151346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4" name="AutoShape 506" hidden="1">
          <a:extLst>
            <a:ext uri="{FF2B5EF4-FFF2-40B4-BE49-F238E27FC236}">
              <a16:creationId xmlns:a16="http://schemas.microsoft.com/office/drawing/2014/main" id="{FE1AA8E2-3F48-4D38-B6A9-DABAB3C2FB0D}"/>
            </a:ext>
          </a:extLst>
        </xdr:cNvPr>
        <xdr:cNvSpPr>
          <a:spLocks noChangeAspect="1" noChangeArrowheads="1"/>
        </xdr:cNvSpPr>
      </xdr:nvSpPr>
      <xdr:spPr bwMode="auto">
        <a:xfrm>
          <a:off x="1409700" y="3151346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5" name="AutoShape 937" hidden="1">
          <a:extLst>
            <a:ext uri="{FF2B5EF4-FFF2-40B4-BE49-F238E27FC236}">
              <a16:creationId xmlns:a16="http://schemas.microsoft.com/office/drawing/2014/main" id="{FFCFC2AD-2A1E-43F7-8146-371F700D8449}"/>
            </a:ext>
          </a:extLst>
        </xdr:cNvPr>
        <xdr:cNvSpPr>
          <a:spLocks noChangeAspect="1" noChangeArrowheads="1"/>
        </xdr:cNvSpPr>
      </xdr:nvSpPr>
      <xdr:spPr bwMode="auto">
        <a:xfrm>
          <a:off x="1409700" y="4962906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6" name="AutoShape 506" hidden="1">
          <a:extLst>
            <a:ext uri="{FF2B5EF4-FFF2-40B4-BE49-F238E27FC236}">
              <a16:creationId xmlns:a16="http://schemas.microsoft.com/office/drawing/2014/main" id="{C39BE3F6-5E36-4CBE-953E-76C8418A4E2F}"/>
            </a:ext>
          </a:extLst>
        </xdr:cNvPr>
        <xdr:cNvSpPr>
          <a:spLocks noChangeAspect="1" noChangeArrowheads="1"/>
        </xdr:cNvSpPr>
      </xdr:nvSpPr>
      <xdr:spPr bwMode="auto">
        <a:xfrm>
          <a:off x="1409700" y="4962906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7" name="AutoShape 937" hidden="1">
          <a:extLst>
            <a:ext uri="{FF2B5EF4-FFF2-40B4-BE49-F238E27FC236}">
              <a16:creationId xmlns:a16="http://schemas.microsoft.com/office/drawing/2014/main" id="{B817FFCF-831D-4651-BF4D-A9B295340667}"/>
            </a:ext>
          </a:extLst>
        </xdr:cNvPr>
        <xdr:cNvSpPr>
          <a:spLocks noChangeAspect="1" noChangeArrowheads="1"/>
        </xdr:cNvSpPr>
      </xdr:nvSpPr>
      <xdr:spPr bwMode="auto">
        <a:xfrm>
          <a:off x="1409700" y="5580030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8" name="AutoShape 937" hidden="1">
          <a:extLst>
            <a:ext uri="{FF2B5EF4-FFF2-40B4-BE49-F238E27FC236}">
              <a16:creationId xmlns:a16="http://schemas.microsoft.com/office/drawing/2014/main" id="{DE905DFC-F2A5-401A-BAD1-95420663F604}"/>
            </a:ext>
          </a:extLst>
        </xdr:cNvPr>
        <xdr:cNvSpPr>
          <a:spLocks noChangeAspect="1" noChangeArrowheads="1"/>
        </xdr:cNvSpPr>
      </xdr:nvSpPr>
      <xdr:spPr bwMode="auto">
        <a:xfrm>
          <a:off x="1409700" y="5580030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9" name="AutoShape 506" hidden="1">
          <a:extLst>
            <a:ext uri="{FF2B5EF4-FFF2-40B4-BE49-F238E27FC236}">
              <a16:creationId xmlns:a16="http://schemas.microsoft.com/office/drawing/2014/main" id="{19E28FC0-04A8-4DE3-A54D-F1F45297F9D3}"/>
            </a:ext>
          </a:extLst>
        </xdr:cNvPr>
        <xdr:cNvSpPr>
          <a:spLocks noChangeAspect="1" noChangeArrowheads="1"/>
        </xdr:cNvSpPr>
      </xdr:nvSpPr>
      <xdr:spPr bwMode="auto">
        <a:xfrm>
          <a:off x="1409700" y="1718024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0</xdr:col>
      <xdr:colOff>758460</xdr:colOff>
      <xdr:row>1</xdr:row>
      <xdr:rowOff>337095</xdr:rowOff>
    </xdr:to>
    <xdr:pic>
      <xdr:nvPicPr>
        <xdr:cNvPr id="2" name="Immagine 2">
          <a:extLst>
            <a:ext uri="{FF2B5EF4-FFF2-40B4-BE49-F238E27FC236}">
              <a16:creationId xmlns:a16="http://schemas.microsoft.com/office/drawing/2014/main" id="{1C6EA030-2E51-4859-B4EC-C32BDFA68249}"/>
            </a:ext>
          </a:extLst>
        </xdr:cNvPr>
        <xdr:cNvPicPr>
          <a:picLocks noChangeAspect="1"/>
        </xdr:cNvPicPr>
      </xdr:nvPicPr>
      <xdr:blipFill>
        <a:blip xmlns:r="http://schemas.openxmlformats.org/officeDocument/2006/relationships" r:embed="rId1" cstate="print"/>
        <a:srcRect/>
        <a:stretch>
          <a:fillRect/>
        </a:stretch>
      </xdr:blipFill>
      <xdr:spPr bwMode="auto">
        <a:xfrm>
          <a:off x="57150" y="57150"/>
          <a:ext cx="697500" cy="7200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0</xdr:col>
      <xdr:colOff>758460</xdr:colOff>
      <xdr:row>1</xdr:row>
      <xdr:rowOff>339000</xdr:rowOff>
    </xdr:to>
    <xdr:pic>
      <xdr:nvPicPr>
        <xdr:cNvPr id="2" name="Immagine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57150" y="57150"/>
          <a:ext cx="697500" cy="7200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68036</xdr:colOff>
      <xdr:row>0</xdr:row>
      <xdr:rowOff>57150</xdr:rowOff>
    </xdr:from>
    <xdr:to>
      <xdr:col>0</xdr:col>
      <xdr:colOff>764036</xdr:colOff>
      <xdr:row>1</xdr:row>
      <xdr:rowOff>339000</xdr:rowOff>
    </xdr:to>
    <xdr:pic>
      <xdr:nvPicPr>
        <xdr:cNvPr id="2" name="Immagine 3">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68036" y="57150"/>
          <a:ext cx="696000" cy="7200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4</xdr:col>
      <xdr:colOff>0</xdr:colOff>
      <xdr:row>221</xdr:row>
      <xdr:rowOff>0</xdr:rowOff>
    </xdr:from>
    <xdr:ext cx="9525" cy="152400"/>
    <xdr:sp macro="" textlink="">
      <xdr:nvSpPr>
        <xdr:cNvPr id="2" name="AutoShape 937" hidden="1">
          <a:extLst>
            <a:ext uri="{FF2B5EF4-FFF2-40B4-BE49-F238E27FC236}">
              <a16:creationId xmlns:a16="http://schemas.microsoft.com/office/drawing/2014/main" id="{F0ACB4D2-60E7-462F-AA4E-043C1DAC6FBB}"/>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3" name="AutoShape 506" hidden="1">
          <a:extLst>
            <a:ext uri="{FF2B5EF4-FFF2-40B4-BE49-F238E27FC236}">
              <a16:creationId xmlns:a16="http://schemas.microsoft.com/office/drawing/2014/main" id="{2336F902-9E8C-40AC-9E9B-2A9CDCA17919}"/>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4" name="AutoShape 937" hidden="1">
          <a:extLst>
            <a:ext uri="{FF2B5EF4-FFF2-40B4-BE49-F238E27FC236}">
              <a16:creationId xmlns:a16="http://schemas.microsoft.com/office/drawing/2014/main" id="{5C13A03A-33C1-4327-8B33-986AF8454F1B}"/>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5" name="AutoShape 506" hidden="1">
          <a:extLst>
            <a:ext uri="{FF2B5EF4-FFF2-40B4-BE49-F238E27FC236}">
              <a16:creationId xmlns:a16="http://schemas.microsoft.com/office/drawing/2014/main" id="{1CCDC896-E322-4D19-9525-B449DA0FF0B5}"/>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6" name="AutoShape 937" hidden="1">
          <a:extLst>
            <a:ext uri="{FF2B5EF4-FFF2-40B4-BE49-F238E27FC236}">
              <a16:creationId xmlns:a16="http://schemas.microsoft.com/office/drawing/2014/main" id="{461467E3-53D6-4523-BCD6-D4C7C0E4A220}"/>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7" name="AutoShape 506" hidden="1">
          <a:extLst>
            <a:ext uri="{FF2B5EF4-FFF2-40B4-BE49-F238E27FC236}">
              <a16:creationId xmlns:a16="http://schemas.microsoft.com/office/drawing/2014/main" id="{FD84DF92-B85F-427D-B620-3F19B44CECFE}"/>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8" name="AutoShape 937" hidden="1">
          <a:extLst>
            <a:ext uri="{FF2B5EF4-FFF2-40B4-BE49-F238E27FC236}">
              <a16:creationId xmlns:a16="http://schemas.microsoft.com/office/drawing/2014/main" id="{833A6B44-9BDF-4981-800C-5AAE79D2EB97}"/>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9" name="AutoShape 506" hidden="1">
          <a:extLst>
            <a:ext uri="{FF2B5EF4-FFF2-40B4-BE49-F238E27FC236}">
              <a16:creationId xmlns:a16="http://schemas.microsoft.com/office/drawing/2014/main" id="{D53516FE-458D-4144-A0BA-E75803B744BF}"/>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10" name="AutoShape 937" hidden="1">
          <a:extLst>
            <a:ext uri="{FF2B5EF4-FFF2-40B4-BE49-F238E27FC236}">
              <a16:creationId xmlns:a16="http://schemas.microsoft.com/office/drawing/2014/main" id="{895B08BC-7DB3-4C99-87AF-5EAABCB66959}"/>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11" name="AutoShape 506" hidden="1">
          <a:extLst>
            <a:ext uri="{FF2B5EF4-FFF2-40B4-BE49-F238E27FC236}">
              <a16:creationId xmlns:a16="http://schemas.microsoft.com/office/drawing/2014/main" id="{6565664E-2E30-46E7-8D9E-A36838E7DAF5}"/>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12" name="AutoShape 937" hidden="1">
          <a:extLst>
            <a:ext uri="{FF2B5EF4-FFF2-40B4-BE49-F238E27FC236}">
              <a16:creationId xmlns:a16="http://schemas.microsoft.com/office/drawing/2014/main" id="{109533D6-9A71-47D5-9683-A909DBD22D15}"/>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13" name="AutoShape 937" hidden="1">
          <a:extLst>
            <a:ext uri="{FF2B5EF4-FFF2-40B4-BE49-F238E27FC236}">
              <a16:creationId xmlns:a16="http://schemas.microsoft.com/office/drawing/2014/main" id="{0235378A-4312-4397-844E-460BA6B1594A}"/>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14" name="AutoShape 506" hidden="1">
          <a:extLst>
            <a:ext uri="{FF2B5EF4-FFF2-40B4-BE49-F238E27FC236}">
              <a16:creationId xmlns:a16="http://schemas.microsoft.com/office/drawing/2014/main" id="{14002C0A-8EA2-4191-B8AD-C0F029381601}"/>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15" name="AutoShape 937" hidden="1">
          <a:extLst>
            <a:ext uri="{FF2B5EF4-FFF2-40B4-BE49-F238E27FC236}">
              <a16:creationId xmlns:a16="http://schemas.microsoft.com/office/drawing/2014/main" id="{260C1DF3-BF47-4454-9674-35289B9F7E7A}"/>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16" name="AutoShape 506" hidden="1">
          <a:extLst>
            <a:ext uri="{FF2B5EF4-FFF2-40B4-BE49-F238E27FC236}">
              <a16:creationId xmlns:a16="http://schemas.microsoft.com/office/drawing/2014/main" id="{EFCDB3C0-9EB4-4336-87FB-A4FF4FBD05B4}"/>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17" name="AutoShape 937" hidden="1">
          <a:extLst>
            <a:ext uri="{FF2B5EF4-FFF2-40B4-BE49-F238E27FC236}">
              <a16:creationId xmlns:a16="http://schemas.microsoft.com/office/drawing/2014/main" id="{131583A4-3AF2-4F01-A3B7-3B737EFF4BDF}"/>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18" name="AutoShape 506" hidden="1">
          <a:extLst>
            <a:ext uri="{FF2B5EF4-FFF2-40B4-BE49-F238E27FC236}">
              <a16:creationId xmlns:a16="http://schemas.microsoft.com/office/drawing/2014/main" id="{5CCA0164-97BF-44D5-BDDD-6D0036C28310}"/>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19" name="AutoShape 937" hidden="1">
          <a:extLst>
            <a:ext uri="{FF2B5EF4-FFF2-40B4-BE49-F238E27FC236}">
              <a16:creationId xmlns:a16="http://schemas.microsoft.com/office/drawing/2014/main" id="{A6A99A6A-A6FA-4D4E-93E3-ACEE8CCCD43D}"/>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20" name="AutoShape 937" hidden="1">
          <a:extLst>
            <a:ext uri="{FF2B5EF4-FFF2-40B4-BE49-F238E27FC236}">
              <a16:creationId xmlns:a16="http://schemas.microsoft.com/office/drawing/2014/main" id="{ADE20A52-E527-4C34-8FA2-16AA9FAFF158}"/>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21" name="AutoShape 506" hidden="1">
          <a:extLst>
            <a:ext uri="{FF2B5EF4-FFF2-40B4-BE49-F238E27FC236}">
              <a16:creationId xmlns:a16="http://schemas.microsoft.com/office/drawing/2014/main" id="{8DF04DAD-B4E1-4BB8-8585-067071AF58BC}"/>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22" name="AutoShape 506" hidden="1">
          <a:extLst>
            <a:ext uri="{FF2B5EF4-FFF2-40B4-BE49-F238E27FC236}">
              <a16:creationId xmlns:a16="http://schemas.microsoft.com/office/drawing/2014/main" id="{C5222CBF-0C6F-411B-BFA5-00AF56732A60}"/>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23" name="AutoShape 937" hidden="1">
          <a:extLst>
            <a:ext uri="{FF2B5EF4-FFF2-40B4-BE49-F238E27FC236}">
              <a16:creationId xmlns:a16="http://schemas.microsoft.com/office/drawing/2014/main" id="{77526CC9-B736-47FD-94D6-64CE330E3E78}"/>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24" name="AutoShape 506" hidden="1">
          <a:extLst>
            <a:ext uri="{FF2B5EF4-FFF2-40B4-BE49-F238E27FC236}">
              <a16:creationId xmlns:a16="http://schemas.microsoft.com/office/drawing/2014/main" id="{3DBF53FC-DB67-4710-A410-996E0B15218B}"/>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25" name="AutoShape 937" hidden="1">
          <a:extLst>
            <a:ext uri="{FF2B5EF4-FFF2-40B4-BE49-F238E27FC236}">
              <a16:creationId xmlns:a16="http://schemas.microsoft.com/office/drawing/2014/main" id="{3315D6F5-B4E4-40EE-819D-30E92A93C595}"/>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26" name="AutoShape 506" hidden="1">
          <a:extLst>
            <a:ext uri="{FF2B5EF4-FFF2-40B4-BE49-F238E27FC236}">
              <a16:creationId xmlns:a16="http://schemas.microsoft.com/office/drawing/2014/main" id="{78E22937-598E-4153-B8C4-F38399A0F221}"/>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27" name="AutoShape 937" hidden="1">
          <a:extLst>
            <a:ext uri="{FF2B5EF4-FFF2-40B4-BE49-F238E27FC236}">
              <a16:creationId xmlns:a16="http://schemas.microsoft.com/office/drawing/2014/main" id="{3A19D927-5051-410D-97C9-97B6F2C17A86}"/>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28" name="AutoShape 506" hidden="1">
          <a:extLst>
            <a:ext uri="{FF2B5EF4-FFF2-40B4-BE49-F238E27FC236}">
              <a16:creationId xmlns:a16="http://schemas.microsoft.com/office/drawing/2014/main" id="{D9A63BD4-B00A-445E-AAED-43B5FA211E25}"/>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29" name="AutoShape 937" hidden="1">
          <a:extLst>
            <a:ext uri="{FF2B5EF4-FFF2-40B4-BE49-F238E27FC236}">
              <a16:creationId xmlns:a16="http://schemas.microsoft.com/office/drawing/2014/main" id="{B66E8EBB-AA7D-4E2B-80E8-45962F38676F}"/>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30" name="AutoShape 506" hidden="1">
          <a:extLst>
            <a:ext uri="{FF2B5EF4-FFF2-40B4-BE49-F238E27FC236}">
              <a16:creationId xmlns:a16="http://schemas.microsoft.com/office/drawing/2014/main" id="{42242D0C-2BA6-49E1-A0C9-5A5C5DEA4983}"/>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31" name="AutoShape 937" hidden="1">
          <a:extLst>
            <a:ext uri="{FF2B5EF4-FFF2-40B4-BE49-F238E27FC236}">
              <a16:creationId xmlns:a16="http://schemas.microsoft.com/office/drawing/2014/main" id="{74FBD847-64E9-481F-BD8C-37D240D3987C}"/>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32" name="AutoShape 506" hidden="1">
          <a:extLst>
            <a:ext uri="{FF2B5EF4-FFF2-40B4-BE49-F238E27FC236}">
              <a16:creationId xmlns:a16="http://schemas.microsoft.com/office/drawing/2014/main" id="{1BC1DE70-6524-4E97-AB62-0CD4456C3F23}"/>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33" name="AutoShape 937" hidden="1">
          <a:extLst>
            <a:ext uri="{FF2B5EF4-FFF2-40B4-BE49-F238E27FC236}">
              <a16:creationId xmlns:a16="http://schemas.microsoft.com/office/drawing/2014/main" id="{C91CCC07-6B63-45A6-A440-5629F272C9B5}"/>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34" name="AutoShape 506" hidden="1">
          <a:extLst>
            <a:ext uri="{FF2B5EF4-FFF2-40B4-BE49-F238E27FC236}">
              <a16:creationId xmlns:a16="http://schemas.microsoft.com/office/drawing/2014/main" id="{5FCB39C9-A250-45FF-8A6C-0A400A0B71F0}"/>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35" name="AutoShape 937" hidden="1">
          <a:extLst>
            <a:ext uri="{FF2B5EF4-FFF2-40B4-BE49-F238E27FC236}">
              <a16:creationId xmlns:a16="http://schemas.microsoft.com/office/drawing/2014/main" id="{2312D25F-40DA-4833-AD38-6F21DF052AA6}"/>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36" name="AutoShape 937" hidden="1">
          <a:extLst>
            <a:ext uri="{FF2B5EF4-FFF2-40B4-BE49-F238E27FC236}">
              <a16:creationId xmlns:a16="http://schemas.microsoft.com/office/drawing/2014/main" id="{BD12F84D-4B85-4A37-B19C-B9024A7A38B1}"/>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37" name="AutoShape 506" hidden="1">
          <a:extLst>
            <a:ext uri="{FF2B5EF4-FFF2-40B4-BE49-F238E27FC236}">
              <a16:creationId xmlns:a16="http://schemas.microsoft.com/office/drawing/2014/main" id="{6AFF87AE-4456-4990-BDE0-6245B4A72D82}"/>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38" name="AutoShape 506" hidden="1">
          <a:extLst>
            <a:ext uri="{FF2B5EF4-FFF2-40B4-BE49-F238E27FC236}">
              <a16:creationId xmlns:a16="http://schemas.microsoft.com/office/drawing/2014/main" id="{0935FBC9-13D8-4C23-8FFE-B622E9DE95D6}"/>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39" name="AutoShape 937" hidden="1">
          <a:extLst>
            <a:ext uri="{FF2B5EF4-FFF2-40B4-BE49-F238E27FC236}">
              <a16:creationId xmlns:a16="http://schemas.microsoft.com/office/drawing/2014/main" id="{A0C0476F-2E99-40B0-9F45-4408AF3B7FE1}"/>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40" name="AutoShape 506" hidden="1">
          <a:extLst>
            <a:ext uri="{FF2B5EF4-FFF2-40B4-BE49-F238E27FC236}">
              <a16:creationId xmlns:a16="http://schemas.microsoft.com/office/drawing/2014/main" id="{C9F1F859-C08A-43F2-9EDC-D07BEADCB6A4}"/>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41" name="AutoShape 937" hidden="1">
          <a:extLst>
            <a:ext uri="{FF2B5EF4-FFF2-40B4-BE49-F238E27FC236}">
              <a16:creationId xmlns:a16="http://schemas.microsoft.com/office/drawing/2014/main" id="{C71EECFB-BE24-4EAB-B67B-E54494B3F90C}"/>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42" name="AutoShape 506" hidden="1">
          <a:extLst>
            <a:ext uri="{FF2B5EF4-FFF2-40B4-BE49-F238E27FC236}">
              <a16:creationId xmlns:a16="http://schemas.microsoft.com/office/drawing/2014/main" id="{D268F7A6-B7C7-4C73-985C-8F9972C1AB03}"/>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43" name="AutoShape 937" hidden="1">
          <a:extLst>
            <a:ext uri="{FF2B5EF4-FFF2-40B4-BE49-F238E27FC236}">
              <a16:creationId xmlns:a16="http://schemas.microsoft.com/office/drawing/2014/main" id="{5E5329D2-2B95-4378-A2FD-12A64FCAC1D1}"/>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44" name="AutoShape 506" hidden="1">
          <a:extLst>
            <a:ext uri="{FF2B5EF4-FFF2-40B4-BE49-F238E27FC236}">
              <a16:creationId xmlns:a16="http://schemas.microsoft.com/office/drawing/2014/main" id="{CD27D2C7-C970-4AFE-98B6-AB4D6DE3AB47}"/>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45" name="AutoShape 937" hidden="1">
          <a:extLst>
            <a:ext uri="{FF2B5EF4-FFF2-40B4-BE49-F238E27FC236}">
              <a16:creationId xmlns:a16="http://schemas.microsoft.com/office/drawing/2014/main" id="{86EE9125-F549-4420-A1BC-0B0AD0DED0F1}"/>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46" name="AutoShape 506" hidden="1">
          <a:extLst>
            <a:ext uri="{FF2B5EF4-FFF2-40B4-BE49-F238E27FC236}">
              <a16:creationId xmlns:a16="http://schemas.microsoft.com/office/drawing/2014/main" id="{753CEACA-45A4-454B-93DF-12E70EF44B67}"/>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47" name="AutoShape 937" hidden="1">
          <a:extLst>
            <a:ext uri="{FF2B5EF4-FFF2-40B4-BE49-F238E27FC236}">
              <a16:creationId xmlns:a16="http://schemas.microsoft.com/office/drawing/2014/main" id="{4D405026-FF5B-4451-8DEB-86D554F895DC}"/>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48" name="AutoShape 937" hidden="1">
          <a:extLst>
            <a:ext uri="{FF2B5EF4-FFF2-40B4-BE49-F238E27FC236}">
              <a16:creationId xmlns:a16="http://schemas.microsoft.com/office/drawing/2014/main" id="{6E6B42FD-C2CC-420B-AC1F-BE87E60C4D74}"/>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49" name="AutoShape 506" hidden="1">
          <a:extLst>
            <a:ext uri="{FF2B5EF4-FFF2-40B4-BE49-F238E27FC236}">
              <a16:creationId xmlns:a16="http://schemas.microsoft.com/office/drawing/2014/main" id="{20423837-05BF-4EF2-B3E8-664F9387C611}"/>
            </a:ext>
          </a:extLst>
        </xdr:cNvPr>
        <xdr:cNvSpPr>
          <a:spLocks noChangeAspect="1" noChangeArrowheads="1"/>
        </xdr:cNvSpPr>
      </xdr:nvSpPr>
      <xdr:spPr bwMode="auto">
        <a:xfrm>
          <a:off x="1402080" y="659404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221</xdr:row>
      <xdr:rowOff>0</xdr:rowOff>
    </xdr:from>
    <xdr:ext cx="9525" cy="152400"/>
    <xdr:sp macro="" textlink="">
      <xdr:nvSpPr>
        <xdr:cNvPr id="2" name="AutoShape 937" hidden="1">
          <a:extLst>
            <a:ext uri="{FF2B5EF4-FFF2-40B4-BE49-F238E27FC236}">
              <a16:creationId xmlns:a16="http://schemas.microsoft.com/office/drawing/2014/main" id="{993E0DCD-155A-4134-9316-51E07A09DB41}"/>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 name="AutoShape 506" hidden="1">
          <a:extLst>
            <a:ext uri="{FF2B5EF4-FFF2-40B4-BE49-F238E27FC236}">
              <a16:creationId xmlns:a16="http://schemas.microsoft.com/office/drawing/2014/main" id="{A9218032-608D-4AAC-9FF1-246676A23655}"/>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 name="AutoShape 937" hidden="1">
          <a:extLst>
            <a:ext uri="{FF2B5EF4-FFF2-40B4-BE49-F238E27FC236}">
              <a16:creationId xmlns:a16="http://schemas.microsoft.com/office/drawing/2014/main" id="{B84A5C9B-0595-4579-9270-05257EFB7AA2}"/>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5" name="AutoShape 506" hidden="1">
          <a:extLst>
            <a:ext uri="{FF2B5EF4-FFF2-40B4-BE49-F238E27FC236}">
              <a16:creationId xmlns:a16="http://schemas.microsoft.com/office/drawing/2014/main" id="{0CC98422-34E6-483F-B5AA-929434563049}"/>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6" name="AutoShape 937" hidden="1">
          <a:extLst>
            <a:ext uri="{FF2B5EF4-FFF2-40B4-BE49-F238E27FC236}">
              <a16:creationId xmlns:a16="http://schemas.microsoft.com/office/drawing/2014/main" id="{B490D63E-4425-4152-8CB8-2A0507E04ACF}"/>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7" name="AutoShape 506" hidden="1">
          <a:extLst>
            <a:ext uri="{FF2B5EF4-FFF2-40B4-BE49-F238E27FC236}">
              <a16:creationId xmlns:a16="http://schemas.microsoft.com/office/drawing/2014/main" id="{C46D5127-D996-4AEC-94E7-D273055BA8BB}"/>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8" name="AutoShape 937" hidden="1">
          <a:extLst>
            <a:ext uri="{FF2B5EF4-FFF2-40B4-BE49-F238E27FC236}">
              <a16:creationId xmlns:a16="http://schemas.microsoft.com/office/drawing/2014/main" id="{56470D7D-234C-4669-99EC-6D7863AC1E36}"/>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9" name="AutoShape 506" hidden="1">
          <a:extLst>
            <a:ext uri="{FF2B5EF4-FFF2-40B4-BE49-F238E27FC236}">
              <a16:creationId xmlns:a16="http://schemas.microsoft.com/office/drawing/2014/main" id="{6D94EACB-D518-485B-9176-D8DF91769417}"/>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0" name="AutoShape 937" hidden="1">
          <a:extLst>
            <a:ext uri="{FF2B5EF4-FFF2-40B4-BE49-F238E27FC236}">
              <a16:creationId xmlns:a16="http://schemas.microsoft.com/office/drawing/2014/main" id="{084AFC94-49BD-4FF4-9A8F-3A2FE5D6140F}"/>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1" name="AutoShape 506" hidden="1">
          <a:extLst>
            <a:ext uri="{FF2B5EF4-FFF2-40B4-BE49-F238E27FC236}">
              <a16:creationId xmlns:a16="http://schemas.microsoft.com/office/drawing/2014/main" id="{E6A58181-8692-429C-9C73-5AB2F80DA913}"/>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2" name="AutoShape 937" hidden="1">
          <a:extLst>
            <a:ext uri="{FF2B5EF4-FFF2-40B4-BE49-F238E27FC236}">
              <a16:creationId xmlns:a16="http://schemas.microsoft.com/office/drawing/2014/main" id="{4A9B8362-EEB5-4654-8A6C-3A2B73944FE8}"/>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3" name="AutoShape 506" hidden="1">
          <a:extLst>
            <a:ext uri="{FF2B5EF4-FFF2-40B4-BE49-F238E27FC236}">
              <a16:creationId xmlns:a16="http://schemas.microsoft.com/office/drawing/2014/main" id="{C97AC79E-27A0-4BF5-8761-879D6BC8C1CA}"/>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4" name="AutoShape 937" hidden="1">
          <a:extLst>
            <a:ext uri="{FF2B5EF4-FFF2-40B4-BE49-F238E27FC236}">
              <a16:creationId xmlns:a16="http://schemas.microsoft.com/office/drawing/2014/main" id="{3D8083E7-CB9D-48C1-ACA8-B341FF2C2C9F}"/>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5" name="AutoShape 506" hidden="1">
          <a:extLst>
            <a:ext uri="{FF2B5EF4-FFF2-40B4-BE49-F238E27FC236}">
              <a16:creationId xmlns:a16="http://schemas.microsoft.com/office/drawing/2014/main" id="{B26A7CE2-CA65-47F2-8258-0E28ED193C6F}"/>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6" name="AutoShape 506" hidden="1">
          <a:extLst>
            <a:ext uri="{FF2B5EF4-FFF2-40B4-BE49-F238E27FC236}">
              <a16:creationId xmlns:a16="http://schemas.microsoft.com/office/drawing/2014/main" id="{40B95599-B2A1-4E21-A4CF-3CCA38B5C19C}"/>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7" name="AutoShape 506" hidden="1">
          <a:extLst>
            <a:ext uri="{FF2B5EF4-FFF2-40B4-BE49-F238E27FC236}">
              <a16:creationId xmlns:a16="http://schemas.microsoft.com/office/drawing/2014/main" id="{78A8FAFD-2841-4CC4-B79D-422F02162BD3}"/>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8" name="AutoShape 506" hidden="1">
          <a:extLst>
            <a:ext uri="{FF2B5EF4-FFF2-40B4-BE49-F238E27FC236}">
              <a16:creationId xmlns:a16="http://schemas.microsoft.com/office/drawing/2014/main" id="{6D8BDD4A-CB63-41A9-A8C9-776B92C52465}"/>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9" name="AutoShape 506" hidden="1">
          <a:extLst>
            <a:ext uri="{FF2B5EF4-FFF2-40B4-BE49-F238E27FC236}">
              <a16:creationId xmlns:a16="http://schemas.microsoft.com/office/drawing/2014/main" id="{5CCDE0DF-1603-4F8E-B16E-A124B93C7771}"/>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0" name="AutoShape 937" hidden="1">
          <a:extLst>
            <a:ext uri="{FF2B5EF4-FFF2-40B4-BE49-F238E27FC236}">
              <a16:creationId xmlns:a16="http://schemas.microsoft.com/office/drawing/2014/main" id="{43704336-FB73-4A3B-B2F5-678105EFD5F3}"/>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1" name="AutoShape 937" hidden="1">
          <a:extLst>
            <a:ext uri="{FF2B5EF4-FFF2-40B4-BE49-F238E27FC236}">
              <a16:creationId xmlns:a16="http://schemas.microsoft.com/office/drawing/2014/main" id="{91C3E771-D835-4500-95C5-AE11435B3D80}"/>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2" name="AutoShape 937" hidden="1">
          <a:extLst>
            <a:ext uri="{FF2B5EF4-FFF2-40B4-BE49-F238E27FC236}">
              <a16:creationId xmlns:a16="http://schemas.microsoft.com/office/drawing/2014/main" id="{67692333-8EB5-4CA2-8750-BD0F6AF1D7A6}"/>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3" name="AutoShape 506" hidden="1">
          <a:extLst>
            <a:ext uri="{FF2B5EF4-FFF2-40B4-BE49-F238E27FC236}">
              <a16:creationId xmlns:a16="http://schemas.microsoft.com/office/drawing/2014/main" id="{6E5D317F-4641-4B29-A31C-146A67C10F00}"/>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4" name="AutoShape 937" hidden="1">
          <a:extLst>
            <a:ext uri="{FF2B5EF4-FFF2-40B4-BE49-F238E27FC236}">
              <a16:creationId xmlns:a16="http://schemas.microsoft.com/office/drawing/2014/main" id="{D6666224-4286-4CC0-9A71-3CBC3F923540}"/>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5" name="AutoShape 506" hidden="1">
          <a:extLst>
            <a:ext uri="{FF2B5EF4-FFF2-40B4-BE49-F238E27FC236}">
              <a16:creationId xmlns:a16="http://schemas.microsoft.com/office/drawing/2014/main" id="{1F17502A-C9DB-4C88-A034-AE7D5BD364F1}"/>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6" name="AutoShape 937" hidden="1">
          <a:extLst>
            <a:ext uri="{FF2B5EF4-FFF2-40B4-BE49-F238E27FC236}">
              <a16:creationId xmlns:a16="http://schemas.microsoft.com/office/drawing/2014/main" id="{5440705A-F325-4A18-8299-9D87C52565E7}"/>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7" name="AutoShape 506" hidden="1">
          <a:extLst>
            <a:ext uri="{FF2B5EF4-FFF2-40B4-BE49-F238E27FC236}">
              <a16:creationId xmlns:a16="http://schemas.microsoft.com/office/drawing/2014/main" id="{F18FFCF6-62F5-4241-ACE1-C341D088CC0E}"/>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8" name="AutoShape 937" hidden="1">
          <a:extLst>
            <a:ext uri="{FF2B5EF4-FFF2-40B4-BE49-F238E27FC236}">
              <a16:creationId xmlns:a16="http://schemas.microsoft.com/office/drawing/2014/main" id="{8F53F4AF-904B-4234-A929-500B8882AE14}"/>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9" name="AutoShape 506" hidden="1">
          <a:extLst>
            <a:ext uri="{FF2B5EF4-FFF2-40B4-BE49-F238E27FC236}">
              <a16:creationId xmlns:a16="http://schemas.microsoft.com/office/drawing/2014/main" id="{B54D2933-B82F-47F5-B4F1-36097DEBDF62}"/>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0" name="AutoShape 937" hidden="1">
          <a:extLst>
            <a:ext uri="{FF2B5EF4-FFF2-40B4-BE49-F238E27FC236}">
              <a16:creationId xmlns:a16="http://schemas.microsoft.com/office/drawing/2014/main" id="{53EE00DE-56E1-4C48-9BB4-AB8A79F4FD2A}"/>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1" name="AutoShape 506" hidden="1">
          <a:extLst>
            <a:ext uri="{FF2B5EF4-FFF2-40B4-BE49-F238E27FC236}">
              <a16:creationId xmlns:a16="http://schemas.microsoft.com/office/drawing/2014/main" id="{2D95CE95-E0AA-4D52-ADEE-9D7096BE21EE}"/>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2" name="AutoShape 937" hidden="1">
          <a:extLst>
            <a:ext uri="{FF2B5EF4-FFF2-40B4-BE49-F238E27FC236}">
              <a16:creationId xmlns:a16="http://schemas.microsoft.com/office/drawing/2014/main" id="{1A6C6259-B927-4DE6-91C2-B188B9A23E23}"/>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3" name="AutoShape 506" hidden="1">
          <a:extLst>
            <a:ext uri="{FF2B5EF4-FFF2-40B4-BE49-F238E27FC236}">
              <a16:creationId xmlns:a16="http://schemas.microsoft.com/office/drawing/2014/main" id="{A14B95C6-CD2F-4F27-85E3-EB2256224113}"/>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4" name="AutoShape 937" hidden="1">
          <a:extLst>
            <a:ext uri="{FF2B5EF4-FFF2-40B4-BE49-F238E27FC236}">
              <a16:creationId xmlns:a16="http://schemas.microsoft.com/office/drawing/2014/main" id="{A0AF729D-D776-4D3B-A233-DF5DA01062DD}"/>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5" name="AutoShape 506" hidden="1">
          <a:extLst>
            <a:ext uri="{FF2B5EF4-FFF2-40B4-BE49-F238E27FC236}">
              <a16:creationId xmlns:a16="http://schemas.microsoft.com/office/drawing/2014/main" id="{719E746B-FB34-415A-BF24-CC2CFB79A05C}"/>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6" name="AutoShape 937" hidden="1">
          <a:extLst>
            <a:ext uri="{FF2B5EF4-FFF2-40B4-BE49-F238E27FC236}">
              <a16:creationId xmlns:a16="http://schemas.microsoft.com/office/drawing/2014/main" id="{8847CB17-A6EB-421D-B975-06DCA7209491}"/>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7" name="AutoShape 506" hidden="1">
          <a:extLst>
            <a:ext uri="{FF2B5EF4-FFF2-40B4-BE49-F238E27FC236}">
              <a16:creationId xmlns:a16="http://schemas.microsoft.com/office/drawing/2014/main" id="{71704BBB-600E-4540-A984-A3EBA2C91390}"/>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8" name="AutoShape 937" hidden="1">
          <a:extLst>
            <a:ext uri="{FF2B5EF4-FFF2-40B4-BE49-F238E27FC236}">
              <a16:creationId xmlns:a16="http://schemas.microsoft.com/office/drawing/2014/main" id="{C6EFB33F-7501-4CFC-A7E8-BD0CD6038CFF}"/>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9" name="AutoShape 506" hidden="1">
          <a:extLst>
            <a:ext uri="{FF2B5EF4-FFF2-40B4-BE49-F238E27FC236}">
              <a16:creationId xmlns:a16="http://schemas.microsoft.com/office/drawing/2014/main" id="{65F38B9E-1D11-4111-BAD0-4649B9102878}"/>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0" name="AutoShape 937" hidden="1">
          <a:extLst>
            <a:ext uri="{FF2B5EF4-FFF2-40B4-BE49-F238E27FC236}">
              <a16:creationId xmlns:a16="http://schemas.microsoft.com/office/drawing/2014/main" id="{931C27EA-640B-4F40-B7A7-24EC4F16BAB5}"/>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1" name="AutoShape 506" hidden="1">
          <a:extLst>
            <a:ext uri="{FF2B5EF4-FFF2-40B4-BE49-F238E27FC236}">
              <a16:creationId xmlns:a16="http://schemas.microsoft.com/office/drawing/2014/main" id="{BF8D0C55-21FC-4255-B153-E97AF7A68523}"/>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2" name="AutoShape 937" hidden="1">
          <a:extLst>
            <a:ext uri="{FF2B5EF4-FFF2-40B4-BE49-F238E27FC236}">
              <a16:creationId xmlns:a16="http://schemas.microsoft.com/office/drawing/2014/main" id="{54F5F5FB-B8A0-4DA7-A4BC-93EE7E18184C}"/>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3" name="AutoShape 506" hidden="1">
          <a:extLst>
            <a:ext uri="{FF2B5EF4-FFF2-40B4-BE49-F238E27FC236}">
              <a16:creationId xmlns:a16="http://schemas.microsoft.com/office/drawing/2014/main" id="{FBE3D244-6D5F-498D-BA32-D0EBACFFFD24}"/>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4" name="AutoShape 937" hidden="1">
          <a:extLst>
            <a:ext uri="{FF2B5EF4-FFF2-40B4-BE49-F238E27FC236}">
              <a16:creationId xmlns:a16="http://schemas.microsoft.com/office/drawing/2014/main" id="{6747C2BC-6D7D-4999-94BB-B89991C92A9A}"/>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5" name="AutoShape 506" hidden="1">
          <a:extLst>
            <a:ext uri="{FF2B5EF4-FFF2-40B4-BE49-F238E27FC236}">
              <a16:creationId xmlns:a16="http://schemas.microsoft.com/office/drawing/2014/main" id="{BA7DFD15-21F4-4925-969F-D3FC16C985F2}"/>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6" name="AutoShape 937" hidden="1">
          <a:extLst>
            <a:ext uri="{FF2B5EF4-FFF2-40B4-BE49-F238E27FC236}">
              <a16:creationId xmlns:a16="http://schemas.microsoft.com/office/drawing/2014/main" id="{FF583D5D-1882-4F7A-A91F-0AC7E6A974B5}"/>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7" name="AutoShape 506" hidden="1">
          <a:extLst>
            <a:ext uri="{FF2B5EF4-FFF2-40B4-BE49-F238E27FC236}">
              <a16:creationId xmlns:a16="http://schemas.microsoft.com/office/drawing/2014/main" id="{9FF11669-C0D6-432E-8B99-446522532CAC}"/>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8" name="AutoShape 937" hidden="1">
          <a:extLst>
            <a:ext uri="{FF2B5EF4-FFF2-40B4-BE49-F238E27FC236}">
              <a16:creationId xmlns:a16="http://schemas.microsoft.com/office/drawing/2014/main" id="{04C6220A-195A-466E-B6F9-EDFA5639BF64}"/>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9" name="AutoShape 506" hidden="1">
          <a:extLst>
            <a:ext uri="{FF2B5EF4-FFF2-40B4-BE49-F238E27FC236}">
              <a16:creationId xmlns:a16="http://schemas.microsoft.com/office/drawing/2014/main" id="{C605A60E-AC1A-4D69-AE3F-36E257E023BC}"/>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50" name="AutoShape 937" hidden="1">
          <a:extLst>
            <a:ext uri="{FF2B5EF4-FFF2-40B4-BE49-F238E27FC236}">
              <a16:creationId xmlns:a16="http://schemas.microsoft.com/office/drawing/2014/main" id="{40519A03-2811-422A-B200-EBD68444C357}"/>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51" name="AutoShape 506" hidden="1">
          <a:extLst>
            <a:ext uri="{FF2B5EF4-FFF2-40B4-BE49-F238E27FC236}">
              <a16:creationId xmlns:a16="http://schemas.microsoft.com/office/drawing/2014/main" id="{4B1B675F-B833-49ED-8E02-1D40CAE6CC12}"/>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52" name="AutoShape 937" hidden="1">
          <a:extLst>
            <a:ext uri="{FF2B5EF4-FFF2-40B4-BE49-F238E27FC236}">
              <a16:creationId xmlns:a16="http://schemas.microsoft.com/office/drawing/2014/main" id="{E27A6C96-F9A1-4A4E-A4A6-0D8218417987}"/>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53" name="AutoShape 506" hidden="1">
          <a:extLst>
            <a:ext uri="{FF2B5EF4-FFF2-40B4-BE49-F238E27FC236}">
              <a16:creationId xmlns:a16="http://schemas.microsoft.com/office/drawing/2014/main" id="{C0A91506-D720-4784-9943-CF38B205A18F}"/>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54" name="AutoShape 937" hidden="1">
          <a:extLst>
            <a:ext uri="{FF2B5EF4-FFF2-40B4-BE49-F238E27FC236}">
              <a16:creationId xmlns:a16="http://schemas.microsoft.com/office/drawing/2014/main" id="{924B486A-4956-489E-8849-85F16BAF664C}"/>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55" name="AutoShape 506" hidden="1">
          <a:extLst>
            <a:ext uri="{FF2B5EF4-FFF2-40B4-BE49-F238E27FC236}">
              <a16:creationId xmlns:a16="http://schemas.microsoft.com/office/drawing/2014/main" id="{765AC02B-E549-476F-BA62-EE26026FE52F}"/>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56" name="AutoShape 937" hidden="1">
          <a:extLst>
            <a:ext uri="{FF2B5EF4-FFF2-40B4-BE49-F238E27FC236}">
              <a16:creationId xmlns:a16="http://schemas.microsoft.com/office/drawing/2014/main" id="{2EB558E8-03C7-4766-8B17-FD7D6C834558}"/>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57" name="AutoShape 506" hidden="1">
          <a:extLst>
            <a:ext uri="{FF2B5EF4-FFF2-40B4-BE49-F238E27FC236}">
              <a16:creationId xmlns:a16="http://schemas.microsoft.com/office/drawing/2014/main" id="{B7DAE3CE-BBD5-4B80-8F73-AC3D17E314A1}"/>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58" name="AutoShape 937" hidden="1">
          <a:extLst>
            <a:ext uri="{FF2B5EF4-FFF2-40B4-BE49-F238E27FC236}">
              <a16:creationId xmlns:a16="http://schemas.microsoft.com/office/drawing/2014/main" id="{32953408-AFA8-4C12-8F79-ECE9A34F19C3}"/>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59" name="AutoShape 506" hidden="1">
          <a:extLst>
            <a:ext uri="{FF2B5EF4-FFF2-40B4-BE49-F238E27FC236}">
              <a16:creationId xmlns:a16="http://schemas.microsoft.com/office/drawing/2014/main" id="{B89234DD-A378-4483-BFA4-A603D526AC11}"/>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60" name="AutoShape 937" hidden="1">
          <a:extLst>
            <a:ext uri="{FF2B5EF4-FFF2-40B4-BE49-F238E27FC236}">
              <a16:creationId xmlns:a16="http://schemas.microsoft.com/office/drawing/2014/main" id="{98B07801-FAC2-42A1-8C91-D6505AA8DBBA}"/>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61" name="AutoShape 506" hidden="1">
          <a:extLst>
            <a:ext uri="{FF2B5EF4-FFF2-40B4-BE49-F238E27FC236}">
              <a16:creationId xmlns:a16="http://schemas.microsoft.com/office/drawing/2014/main" id="{61172602-9E72-4327-B2BD-1C1594B105D3}"/>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62" name="AutoShape 937" hidden="1">
          <a:extLst>
            <a:ext uri="{FF2B5EF4-FFF2-40B4-BE49-F238E27FC236}">
              <a16:creationId xmlns:a16="http://schemas.microsoft.com/office/drawing/2014/main" id="{475495A8-8936-47A2-BCED-1180FDC2D04D}"/>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63" name="AutoShape 506" hidden="1">
          <a:extLst>
            <a:ext uri="{FF2B5EF4-FFF2-40B4-BE49-F238E27FC236}">
              <a16:creationId xmlns:a16="http://schemas.microsoft.com/office/drawing/2014/main" id="{F3B7FE32-9CAE-4C89-8FC8-E9104CAF225C}"/>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64" name="AutoShape 506" hidden="1">
          <a:extLst>
            <a:ext uri="{FF2B5EF4-FFF2-40B4-BE49-F238E27FC236}">
              <a16:creationId xmlns:a16="http://schemas.microsoft.com/office/drawing/2014/main" id="{6761665B-30C4-47C8-AD5E-4FF5D9B494E0}"/>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65" name="AutoShape 937" hidden="1">
          <a:extLst>
            <a:ext uri="{FF2B5EF4-FFF2-40B4-BE49-F238E27FC236}">
              <a16:creationId xmlns:a16="http://schemas.microsoft.com/office/drawing/2014/main" id="{0A19C08A-9526-4DF0-B24D-39DB7AAF7C55}"/>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66" name="AutoShape 506" hidden="1">
          <a:extLst>
            <a:ext uri="{FF2B5EF4-FFF2-40B4-BE49-F238E27FC236}">
              <a16:creationId xmlns:a16="http://schemas.microsoft.com/office/drawing/2014/main" id="{F23BC757-B614-44FC-BE45-C48BC18E0B2B}"/>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67" name="AutoShape 506" hidden="1">
          <a:extLst>
            <a:ext uri="{FF2B5EF4-FFF2-40B4-BE49-F238E27FC236}">
              <a16:creationId xmlns:a16="http://schemas.microsoft.com/office/drawing/2014/main" id="{17ACC84F-8DC5-4587-A83E-AF3315BBB616}"/>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68" name="AutoShape 937" hidden="1">
          <a:extLst>
            <a:ext uri="{FF2B5EF4-FFF2-40B4-BE49-F238E27FC236}">
              <a16:creationId xmlns:a16="http://schemas.microsoft.com/office/drawing/2014/main" id="{1FE2650F-8B81-430B-AC49-A37F3A56EDC0}"/>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69" name="AutoShape 506" hidden="1">
          <a:extLst>
            <a:ext uri="{FF2B5EF4-FFF2-40B4-BE49-F238E27FC236}">
              <a16:creationId xmlns:a16="http://schemas.microsoft.com/office/drawing/2014/main" id="{8B6546B9-F057-4346-8173-BC3772C9A8B0}"/>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70" name="AutoShape 506" hidden="1">
          <a:extLst>
            <a:ext uri="{FF2B5EF4-FFF2-40B4-BE49-F238E27FC236}">
              <a16:creationId xmlns:a16="http://schemas.microsoft.com/office/drawing/2014/main" id="{86B6A6EC-B308-4027-9E2E-8ED4987C59C6}"/>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71" name="AutoShape 506" hidden="1">
          <a:extLst>
            <a:ext uri="{FF2B5EF4-FFF2-40B4-BE49-F238E27FC236}">
              <a16:creationId xmlns:a16="http://schemas.microsoft.com/office/drawing/2014/main" id="{680F5A90-8DB7-4878-A78B-60BA770B6AEB}"/>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72" name="AutoShape 506" hidden="1">
          <a:extLst>
            <a:ext uri="{FF2B5EF4-FFF2-40B4-BE49-F238E27FC236}">
              <a16:creationId xmlns:a16="http://schemas.microsoft.com/office/drawing/2014/main" id="{A5C3091A-F3CD-4863-9D73-402F90EA8EEA}"/>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73" name="AutoShape 506" hidden="1">
          <a:extLst>
            <a:ext uri="{FF2B5EF4-FFF2-40B4-BE49-F238E27FC236}">
              <a16:creationId xmlns:a16="http://schemas.microsoft.com/office/drawing/2014/main" id="{85C19B37-C32C-4E1F-8D24-0F084DD4D674}"/>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74" name="AutoShape 937" hidden="1">
          <a:extLst>
            <a:ext uri="{FF2B5EF4-FFF2-40B4-BE49-F238E27FC236}">
              <a16:creationId xmlns:a16="http://schemas.microsoft.com/office/drawing/2014/main" id="{25D1CDA1-C6EF-4C12-B1FD-41360DCF9D2E}"/>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75" name="AutoShape 937" hidden="1">
          <a:extLst>
            <a:ext uri="{FF2B5EF4-FFF2-40B4-BE49-F238E27FC236}">
              <a16:creationId xmlns:a16="http://schemas.microsoft.com/office/drawing/2014/main" id="{5A43EED6-0F62-462C-BA2C-A71E88973AB9}"/>
            </a:ext>
          </a:extLst>
        </xdr:cNvPr>
        <xdr:cNvSpPr>
          <a:spLocks noChangeAspect="1" noChangeArrowheads="1"/>
        </xdr:cNvSpPr>
      </xdr:nvSpPr>
      <xdr:spPr bwMode="auto">
        <a:xfrm>
          <a:off x="1630680" y="6595643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221</xdr:row>
      <xdr:rowOff>0</xdr:rowOff>
    </xdr:from>
    <xdr:ext cx="9525" cy="152400"/>
    <xdr:sp macro="" textlink="">
      <xdr:nvSpPr>
        <xdr:cNvPr id="2" name="AutoShape 937" hidden="1">
          <a:extLst>
            <a:ext uri="{FF2B5EF4-FFF2-40B4-BE49-F238E27FC236}">
              <a16:creationId xmlns:a16="http://schemas.microsoft.com/office/drawing/2014/main" id="{E37043E1-D809-4D63-9389-C589291DFB28}"/>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 name="AutoShape 506" hidden="1">
          <a:extLst>
            <a:ext uri="{FF2B5EF4-FFF2-40B4-BE49-F238E27FC236}">
              <a16:creationId xmlns:a16="http://schemas.microsoft.com/office/drawing/2014/main" id="{645FD57D-EF9C-4C37-9165-66D4018040A1}"/>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 name="AutoShape 937" hidden="1">
          <a:extLst>
            <a:ext uri="{FF2B5EF4-FFF2-40B4-BE49-F238E27FC236}">
              <a16:creationId xmlns:a16="http://schemas.microsoft.com/office/drawing/2014/main" id="{25BE2567-E6AB-4637-B667-5050C2724773}"/>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5" name="AutoShape 506" hidden="1">
          <a:extLst>
            <a:ext uri="{FF2B5EF4-FFF2-40B4-BE49-F238E27FC236}">
              <a16:creationId xmlns:a16="http://schemas.microsoft.com/office/drawing/2014/main" id="{C97D0C32-2AE8-4265-931F-D85751EDD1BF}"/>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6" name="AutoShape 937" hidden="1">
          <a:extLst>
            <a:ext uri="{FF2B5EF4-FFF2-40B4-BE49-F238E27FC236}">
              <a16:creationId xmlns:a16="http://schemas.microsoft.com/office/drawing/2014/main" id="{6015DCB4-38DF-497C-88E5-38BB4940B8C4}"/>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7" name="AutoShape 506" hidden="1">
          <a:extLst>
            <a:ext uri="{FF2B5EF4-FFF2-40B4-BE49-F238E27FC236}">
              <a16:creationId xmlns:a16="http://schemas.microsoft.com/office/drawing/2014/main" id="{AB7EBAC0-38F5-4522-A49C-A14B00F52D22}"/>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8" name="AutoShape 937" hidden="1">
          <a:extLst>
            <a:ext uri="{FF2B5EF4-FFF2-40B4-BE49-F238E27FC236}">
              <a16:creationId xmlns:a16="http://schemas.microsoft.com/office/drawing/2014/main" id="{25F3F120-A4CB-4C1F-A9B1-AFCEF990E5A1}"/>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9" name="AutoShape 506" hidden="1">
          <a:extLst>
            <a:ext uri="{FF2B5EF4-FFF2-40B4-BE49-F238E27FC236}">
              <a16:creationId xmlns:a16="http://schemas.microsoft.com/office/drawing/2014/main" id="{56BD210B-EA79-4AFB-8FBC-859988993274}"/>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0" name="AutoShape 937" hidden="1">
          <a:extLst>
            <a:ext uri="{FF2B5EF4-FFF2-40B4-BE49-F238E27FC236}">
              <a16:creationId xmlns:a16="http://schemas.microsoft.com/office/drawing/2014/main" id="{2E5F9BF2-8F87-45AC-9BEA-18DFCB21456D}"/>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1" name="AutoShape 506" hidden="1">
          <a:extLst>
            <a:ext uri="{FF2B5EF4-FFF2-40B4-BE49-F238E27FC236}">
              <a16:creationId xmlns:a16="http://schemas.microsoft.com/office/drawing/2014/main" id="{41430FCC-BD62-4CE9-AB1C-88C2C2181BF1}"/>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2" name="AutoShape 937" hidden="1">
          <a:extLst>
            <a:ext uri="{FF2B5EF4-FFF2-40B4-BE49-F238E27FC236}">
              <a16:creationId xmlns:a16="http://schemas.microsoft.com/office/drawing/2014/main" id="{3920F248-1A74-44D0-93B4-A1D3646B5FF6}"/>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3" name="AutoShape 937" hidden="1">
          <a:extLst>
            <a:ext uri="{FF2B5EF4-FFF2-40B4-BE49-F238E27FC236}">
              <a16:creationId xmlns:a16="http://schemas.microsoft.com/office/drawing/2014/main" id="{40D8F1B5-B3ED-4DB7-BB2D-5D3D60EBC845}"/>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4" name="AutoShape 506" hidden="1">
          <a:extLst>
            <a:ext uri="{FF2B5EF4-FFF2-40B4-BE49-F238E27FC236}">
              <a16:creationId xmlns:a16="http://schemas.microsoft.com/office/drawing/2014/main" id="{CCDC4678-DF7C-4BB4-BA26-3201EC61C8D2}"/>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5" name="AutoShape 937" hidden="1">
          <a:extLst>
            <a:ext uri="{FF2B5EF4-FFF2-40B4-BE49-F238E27FC236}">
              <a16:creationId xmlns:a16="http://schemas.microsoft.com/office/drawing/2014/main" id="{5ED9E3DE-7B53-47C5-BEE3-0F5BABB417A0}"/>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6" name="AutoShape 506" hidden="1">
          <a:extLst>
            <a:ext uri="{FF2B5EF4-FFF2-40B4-BE49-F238E27FC236}">
              <a16:creationId xmlns:a16="http://schemas.microsoft.com/office/drawing/2014/main" id="{BD8CFF6B-DF32-47E1-AF36-8DD05CBC3548}"/>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7" name="AutoShape 937" hidden="1">
          <a:extLst>
            <a:ext uri="{FF2B5EF4-FFF2-40B4-BE49-F238E27FC236}">
              <a16:creationId xmlns:a16="http://schemas.microsoft.com/office/drawing/2014/main" id="{AA8BE16A-2C08-46C7-87BD-F453DAA859AC}"/>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8" name="AutoShape 506" hidden="1">
          <a:extLst>
            <a:ext uri="{FF2B5EF4-FFF2-40B4-BE49-F238E27FC236}">
              <a16:creationId xmlns:a16="http://schemas.microsoft.com/office/drawing/2014/main" id="{C90D1257-66CE-4A81-BEE5-D311BD506A59}"/>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9" name="AutoShape 937" hidden="1">
          <a:extLst>
            <a:ext uri="{FF2B5EF4-FFF2-40B4-BE49-F238E27FC236}">
              <a16:creationId xmlns:a16="http://schemas.microsoft.com/office/drawing/2014/main" id="{3B1820BD-4E39-4324-B137-B3EDE1D54660}"/>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0" name="AutoShape 937" hidden="1">
          <a:extLst>
            <a:ext uri="{FF2B5EF4-FFF2-40B4-BE49-F238E27FC236}">
              <a16:creationId xmlns:a16="http://schemas.microsoft.com/office/drawing/2014/main" id="{C5CB3477-9A43-47E2-8690-55024C1141B4}"/>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1" name="AutoShape 506" hidden="1">
          <a:extLst>
            <a:ext uri="{FF2B5EF4-FFF2-40B4-BE49-F238E27FC236}">
              <a16:creationId xmlns:a16="http://schemas.microsoft.com/office/drawing/2014/main" id="{1BB998C6-33BB-4605-947A-771A655DEAAE}"/>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2" name="AutoShape 506" hidden="1">
          <a:extLst>
            <a:ext uri="{FF2B5EF4-FFF2-40B4-BE49-F238E27FC236}">
              <a16:creationId xmlns:a16="http://schemas.microsoft.com/office/drawing/2014/main" id="{C1710281-D00A-46D5-94DE-F811677E26C2}"/>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3" name="AutoShape 937" hidden="1">
          <a:extLst>
            <a:ext uri="{FF2B5EF4-FFF2-40B4-BE49-F238E27FC236}">
              <a16:creationId xmlns:a16="http://schemas.microsoft.com/office/drawing/2014/main" id="{62F6080F-9178-4D87-8B3A-7AB71EDBFD6A}"/>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4" name="AutoShape 506" hidden="1">
          <a:extLst>
            <a:ext uri="{FF2B5EF4-FFF2-40B4-BE49-F238E27FC236}">
              <a16:creationId xmlns:a16="http://schemas.microsoft.com/office/drawing/2014/main" id="{FF3692E3-9F00-40CB-B872-575AA100580E}"/>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5" name="AutoShape 937" hidden="1">
          <a:extLst>
            <a:ext uri="{FF2B5EF4-FFF2-40B4-BE49-F238E27FC236}">
              <a16:creationId xmlns:a16="http://schemas.microsoft.com/office/drawing/2014/main" id="{24A93138-0CFC-4977-A0B3-B58963D82A89}"/>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6" name="AutoShape 506" hidden="1">
          <a:extLst>
            <a:ext uri="{FF2B5EF4-FFF2-40B4-BE49-F238E27FC236}">
              <a16:creationId xmlns:a16="http://schemas.microsoft.com/office/drawing/2014/main" id="{692DCB8A-E5B3-4872-B2B3-E6EA74D92381}"/>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7" name="AutoShape 937" hidden="1">
          <a:extLst>
            <a:ext uri="{FF2B5EF4-FFF2-40B4-BE49-F238E27FC236}">
              <a16:creationId xmlns:a16="http://schemas.microsoft.com/office/drawing/2014/main" id="{C9104447-FD81-4C2F-A557-4786CC1703F4}"/>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8" name="AutoShape 506" hidden="1">
          <a:extLst>
            <a:ext uri="{FF2B5EF4-FFF2-40B4-BE49-F238E27FC236}">
              <a16:creationId xmlns:a16="http://schemas.microsoft.com/office/drawing/2014/main" id="{E13DA295-9A6F-4B2D-B1F6-2DE0459BC5A1}"/>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9" name="AutoShape 937" hidden="1">
          <a:extLst>
            <a:ext uri="{FF2B5EF4-FFF2-40B4-BE49-F238E27FC236}">
              <a16:creationId xmlns:a16="http://schemas.microsoft.com/office/drawing/2014/main" id="{0223B2F9-166D-4B82-BF9F-D573D797FDCC}"/>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0" name="AutoShape 506" hidden="1">
          <a:extLst>
            <a:ext uri="{FF2B5EF4-FFF2-40B4-BE49-F238E27FC236}">
              <a16:creationId xmlns:a16="http://schemas.microsoft.com/office/drawing/2014/main" id="{8C8DFCB1-DFDA-4570-97A6-D85020E47900}"/>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1" name="AutoShape 937" hidden="1">
          <a:extLst>
            <a:ext uri="{FF2B5EF4-FFF2-40B4-BE49-F238E27FC236}">
              <a16:creationId xmlns:a16="http://schemas.microsoft.com/office/drawing/2014/main" id="{9C1FCDF8-A86A-4333-A8E2-45B5ADF7E1E4}"/>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2" name="AutoShape 506" hidden="1">
          <a:extLst>
            <a:ext uri="{FF2B5EF4-FFF2-40B4-BE49-F238E27FC236}">
              <a16:creationId xmlns:a16="http://schemas.microsoft.com/office/drawing/2014/main" id="{FC1A1E3F-2D9D-428E-8603-3E4F04074053}"/>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3" name="AutoShape 937" hidden="1">
          <a:extLst>
            <a:ext uri="{FF2B5EF4-FFF2-40B4-BE49-F238E27FC236}">
              <a16:creationId xmlns:a16="http://schemas.microsoft.com/office/drawing/2014/main" id="{B5B80DE5-D829-4449-B230-EE573A8E0499}"/>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4" name="AutoShape 506" hidden="1">
          <a:extLst>
            <a:ext uri="{FF2B5EF4-FFF2-40B4-BE49-F238E27FC236}">
              <a16:creationId xmlns:a16="http://schemas.microsoft.com/office/drawing/2014/main" id="{1ACA25E2-205A-48F5-982B-7792A1270931}"/>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5" name="AutoShape 937" hidden="1">
          <a:extLst>
            <a:ext uri="{FF2B5EF4-FFF2-40B4-BE49-F238E27FC236}">
              <a16:creationId xmlns:a16="http://schemas.microsoft.com/office/drawing/2014/main" id="{5F3AB36C-F404-4972-860D-F5955EB44CF8}"/>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6" name="AutoShape 937" hidden="1">
          <a:extLst>
            <a:ext uri="{FF2B5EF4-FFF2-40B4-BE49-F238E27FC236}">
              <a16:creationId xmlns:a16="http://schemas.microsoft.com/office/drawing/2014/main" id="{7DE8CEF2-FAA7-4350-829A-9F6F30F4F379}"/>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7" name="AutoShape 506" hidden="1">
          <a:extLst>
            <a:ext uri="{FF2B5EF4-FFF2-40B4-BE49-F238E27FC236}">
              <a16:creationId xmlns:a16="http://schemas.microsoft.com/office/drawing/2014/main" id="{0E6573A7-22C3-466F-A3B2-919EF2E415EC}"/>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8" name="AutoShape 506" hidden="1">
          <a:extLst>
            <a:ext uri="{FF2B5EF4-FFF2-40B4-BE49-F238E27FC236}">
              <a16:creationId xmlns:a16="http://schemas.microsoft.com/office/drawing/2014/main" id="{EF59B54A-D444-4543-A59E-43DF42D57E50}"/>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9" name="AutoShape 937" hidden="1">
          <a:extLst>
            <a:ext uri="{FF2B5EF4-FFF2-40B4-BE49-F238E27FC236}">
              <a16:creationId xmlns:a16="http://schemas.microsoft.com/office/drawing/2014/main" id="{36698DAF-A8BF-4F3C-8538-E65AEFD00804}"/>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0" name="AutoShape 506" hidden="1">
          <a:extLst>
            <a:ext uri="{FF2B5EF4-FFF2-40B4-BE49-F238E27FC236}">
              <a16:creationId xmlns:a16="http://schemas.microsoft.com/office/drawing/2014/main" id="{F20EB90B-2052-4006-BB77-1B7B9446632F}"/>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1" name="AutoShape 937" hidden="1">
          <a:extLst>
            <a:ext uri="{FF2B5EF4-FFF2-40B4-BE49-F238E27FC236}">
              <a16:creationId xmlns:a16="http://schemas.microsoft.com/office/drawing/2014/main" id="{AAA167E9-8DFA-425C-B819-BCD6632813A5}"/>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2" name="AutoShape 506" hidden="1">
          <a:extLst>
            <a:ext uri="{FF2B5EF4-FFF2-40B4-BE49-F238E27FC236}">
              <a16:creationId xmlns:a16="http://schemas.microsoft.com/office/drawing/2014/main" id="{C0C1A171-DF12-40E7-B024-FFBA9629817A}"/>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3" name="AutoShape 937" hidden="1">
          <a:extLst>
            <a:ext uri="{FF2B5EF4-FFF2-40B4-BE49-F238E27FC236}">
              <a16:creationId xmlns:a16="http://schemas.microsoft.com/office/drawing/2014/main" id="{254FC815-F21F-449A-B395-3C7D9D9BCA00}"/>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4" name="AutoShape 506" hidden="1">
          <a:extLst>
            <a:ext uri="{FF2B5EF4-FFF2-40B4-BE49-F238E27FC236}">
              <a16:creationId xmlns:a16="http://schemas.microsoft.com/office/drawing/2014/main" id="{AF6C6AD0-8C5A-428D-9EAC-A4B10C92FF52}"/>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5" name="AutoShape 937" hidden="1">
          <a:extLst>
            <a:ext uri="{FF2B5EF4-FFF2-40B4-BE49-F238E27FC236}">
              <a16:creationId xmlns:a16="http://schemas.microsoft.com/office/drawing/2014/main" id="{C28A2DBB-EF53-4CE6-8698-7EF7B6A48F3D}"/>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6" name="AutoShape 506" hidden="1">
          <a:extLst>
            <a:ext uri="{FF2B5EF4-FFF2-40B4-BE49-F238E27FC236}">
              <a16:creationId xmlns:a16="http://schemas.microsoft.com/office/drawing/2014/main" id="{A7C47459-5652-4351-8835-E92297669165}"/>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7" name="AutoShape 937" hidden="1">
          <a:extLst>
            <a:ext uri="{FF2B5EF4-FFF2-40B4-BE49-F238E27FC236}">
              <a16:creationId xmlns:a16="http://schemas.microsoft.com/office/drawing/2014/main" id="{265A53B5-2C94-4D95-A5ED-426A5C2A1A82}"/>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8" name="AutoShape 937" hidden="1">
          <a:extLst>
            <a:ext uri="{FF2B5EF4-FFF2-40B4-BE49-F238E27FC236}">
              <a16:creationId xmlns:a16="http://schemas.microsoft.com/office/drawing/2014/main" id="{91E8068C-9335-448D-8C46-15F0F14F4BCB}"/>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9" name="AutoShape 506" hidden="1">
          <a:extLst>
            <a:ext uri="{FF2B5EF4-FFF2-40B4-BE49-F238E27FC236}">
              <a16:creationId xmlns:a16="http://schemas.microsoft.com/office/drawing/2014/main" id="{0BFC98E1-E795-4790-B54B-91022D0E51F9}"/>
            </a:ext>
          </a:extLst>
        </xdr:cNvPr>
        <xdr:cNvSpPr>
          <a:spLocks noChangeAspect="1" noChangeArrowheads="1"/>
        </xdr:cNvSpPr>
      </xdr:nvSpPr>
      <xdr:spPr bwMode="auto">
        <a:xfrm>
          <a:off x="1409700" y="6603568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221</xdr:row>
      <xdr:rowOff>0</xdr:rowOff>
    </xdr:from>
    <xdr:ext cx="9525" cy="152400"/>
    <xdr:sp macro="" textlink="">
      <xdr:nvSpPr>
        <xdr:cNvPr id="2" name="AutoShape 937" hidden="1">
          <a:extLst>
            <a:ext uri="{FF2B5EF4-FFF2-40B4-BE49-F238E27FC236}">
              <a16:creationId xmlns:a16="http://schemas.microsoft.com/office/drawing/2014/main" id="{71A9549A-8D6E-4ADF-8C74-8D20CFB23DEE}"/>
            </a:ext>
          </a:extLst>
        </xdr:cNvPr>
        <xdr:cNvSpPr>
          <a:spLocks noChangeAspect="1" noChangeArrowheads="1"/>
        </xdr:cNvSpPr>
      </xdr:nvSpPr>
      <xdr:spPr bwMode="auto">
        <a:xfrm>
          <a:off x="5076825" y="4826127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3" name="AutoShape 506" hidden="1">
          <a:extLst>
            <a:ext uri="{FF2B5EF4-FFF2-40B4-BE49-F238E27FC236}">
              <a16:creationId xmlns:a16="http://schemas.microsoft.com/office/drawing/2014/main" id="{48390A4D-B4C8-4948-A637-F7E5F1DF50EB}"/>
            </a:ext>
          </a:extLst>
        </xdr:cNvPr>
        <xdr:cNvSpPr>
          <a:spLocks noChangeAspect="1" noChangeArrowheads="1"/>
        </xdr:cNvSpPr>
      </xdr:nvSpPr>
      <xdr:spPr bwMode="auto">
        <a:xfrm>
          <a:off x="5076825" y="4826127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4" name="AutoShape 937" hidden="1">
          <a:extLst>
            <a:ext uri="{FF2B5EF4-FFF2-40B4-BE49-F238E27FC236}">
              <a16:creationId xmlns:a16="http://schemas.microsoft.com/office/drawing/2014/main" id="{6AC10543-3E30-41A9-A522-3CE227E27457}"/>
            </a:ext>
          </a:extLst>
        </xdr:cNvPr>
        <xdr:cNvSpPr>
          <a:spLocks noChangeAspect="1" noChangeArrowheads="1"/>
        </xdr:cNvSpPr>
      </xdr:nvSpPr>
      <xdr:spPr bwMode="auto">
        <a:xfrm>
          <a:off x="5076825" y="4302156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5" name="AutoShape 506" hidden="1">
          <a:extLst>
            <a:ext uri="{FF2B5EF4-FFF2-40B4-BE49-F238E27FC236}">
              <a16:creationId xmlns:a16="http://schemas.microsoft.com/office/drawing/2014/main" id="{C80094B8-9FD0-4F19-AEFC-913D3ABB2761}"/>
            </a:ext>
          </a:extLst>
        </xdr:cNvPr>
        <xdr:cNvSpPr>
          <a:spLocks noChangeAspect="1" noChangeArrowheads="1"/>
        </xdr:cNvSpPr>
      </xdr:nvSpPr>
      <xdr:spPr bwMode="auto">
        <a:xfrm>
          <a:off x="5076825" y="4252626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6" name="AutoShape 937" hidden="1">
          <a:extLst>
            <a:ext uri="{FF2B5EF4-FFF2-40B4-BE49-F238E27FC236}">
              <a16:creationId xmlns:a16="http://schemas.microsoft.com/office/drawing/2014/main" id="{B469B63D-E292-43E0-A21C-013EAC90F9B1}"/>
            </a:ext>
          </a:extLst>
        </xdr:cNvPr>
        <xdr:cNvSpPr>
          <a:spLocks noChangeAspect="1" noChangeArrowheads="1"/>
        </xdr:cNvSpPr>
      </xdr:nvSpPr>
      <xdr:spPr bwMode="auto">
        <a:xfrm>
          <a:off x="5076825" y="4173188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7" name="AutoShape 506" hidden="1">
          <a:extLst>
            <a:ext uri="{FF2B5EF4-FFF2-40B4-BE49-F238E27FC236}">
              <a16:creationId xmlns:a16="http://schemas.microsoft.com/office/drawing/2014/main" id="{CDD6A51C-BC9A-476B-9B46-788D132C4803}"/>
            </a:ext>
          </a:extLst>
        </xdr:cNvPr>
        <xdr:cNvSpPr>
          <a:spLocks noChangeAspect="1" noChangeArrowheads="1"/>
        </xdr:cNvSpPr>
      </xdr:nvSpPr>
      <xdr:spPr bwMode="auto">
        <a:xfrm>
          <a:off x="5076825" y="4173188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8" name="AutoShape 937" hidden="1">
          <a:extLst>
            <a:ext uri="{FF2B5EF4-FFF2-40B4-BE49-F238E27FC236}">
              <a16:creationId xmlns:a16="http://schemas.microsoft.com/office/drawing/2014/main" id="{B9791B89-2E76-4EAC-86D3-95C1E33EC6FD}"/>
            </a:ext>
          </a:extLst>
        </xdr:cNvPr>
        <xdr:cNvSpPr>
          <a:spLocks noChangeAspect="1" noChangeArrowheads="1"/>
        </xdr:cNvSpPr>
      </xdr:nvSpPr>
      <xdr:spPr bwMode="auto">
        <a:xfrm>
          <a:off x="5076825" y="3686175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9" name="AutoShape 506" hidden="1">
          <a:extLst>
            <a:ext uri="{FF2B5EF4-FFF2-40B4-BE49-F238E27FC236}">
              <a16:creationId xmlns:a16="http://schemas.microsoft.com/office/drawing/2014/main" id="{DA243AE0-FA83-4A40-B18E-8F5927826A58}"/>
            </a:ext>
          </a:extLst>
        </xdr:cNvPr>
        <xdr:cNvSpPr>
          <a:spLocks noChangeAspect="1" noChangeArrowheads="1"/>
        </xdr:cNvSpPr>
      </xdr:nvSpPr>
      <xdr:spPr bwMode="auto">
        <a:xfrm>
          <a:off x="5076825" y="36391215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10" name="AutoShape 937" hidden="1">
          <a:extLst>
            <a:ext uri="{FF2B5EF4-FFF2-40B4-BE49-F238E27FC236}">
              <a16:creationId xmlns:a16="http://schemas.microsoft.com/office/drawing/2014/main" id="{A9C4B57A-5B67-420D-8A0C-8D81213D454A}"/>
            </a:ext>
          </a:extLst>
        </xdr:cNvPr>
        <xdr:cNvSpPr>
          <a:spLocks noChangeAspect="1" noChangeArrowheads="1"/>
        </xdr:cNvSpPr>
      </xdr:nvSpPr>
      <xdr:spPr bwMode="auto">
        <a:xfrm>
          <a:off x="3589020" y="47087028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11" name="AutoShape 506" hidden="1">
          <a:extLst>
            <a:ext uri="{FF2B5EF4-FFF2-40B4-BE49-F238E27FC236}">
              <a16:creationId xmlns:a16="http://schemas.microsoft.com/office/drawing/2014/main" id="{A5A0EF51-B4DB-423A-9275-019AB2852B87}"/>
            </a:ext>
          </a:extLst>
        </xdr:cNvPr>
        <xdr:cNvSpPr>
          <a:spLocks noChangeAspect="1" noChangeArrowheads="1"/>
        </xdr:cNvSpPr>
      </xdr:nvSpPr>
      <xdr:spPr bwMode="auto">
        <a:xfrm>
          <a:off x="3589020" y="47087028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12" name="AutoShape 937" hidden="1">
          <a:extLst>
            <a:ext uri="{FF2B5EF4-FFF2-40B4-BE49-F238E27FC236}">
              <a16:creationId xmlns:a16="http://schemas.microsoft.com/office/drawing/2014/main" id="{B88111EF-B2DC-4861-B343-5D2AB8DEC9B7}"/>
            </a:ext>
          </a:extLst>
        </xdr:cNvPr>
        <xdr:cNvSpPr>
          <a:spLocks noChangeAspect="1" noChangeArrowheads="1"/>
        </xdr:cNvSpPr>
      </xdr:nvSpPr>
      <xdr:spPr bwMode="auto">
        <a:xfrm>
          <a:off x="3589020" y="5255514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13" name="AutoShape 937" hidden="1">
          <a:extLst>
            <a:ext uri="{FF2B5EF4-FFF2-40B4-BE49-F238E27FC236}">
              <a16:creationId xmlns:a16="http://schemas.microsoft.com/office/drawing/2014/main" id="{F19E04E9-DAFE-4A75-8D78-3447F2F634DA}"/>
            </a:ext>
          </a:extLst>
        </xdr:cNvPr>
        <xdr:cNvSpPr>
          <a:spLocks noChangeAspect="1" noChangeArrowheads="1"/>
        </xdr:cNvSpPr>
      </xdr:nvSpPr>
      <xdr:spPr bwMode="auto">
        <a:xfrm>
          <a:off x="3589020" y="5255514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14" name="AutoShape 506" hidden="1">
          <a:extLst>
            <a:ext uri="{FF2B5EF4-FFF2-40B4-BE49-F238E27FC236}">
              <a16:creationId xmlns:a16="http://schemas.microsoft.com/office/drawing/2014/main" id="{06F4C1F6-1688-4879-9882-3DD696F6217D}"/>
            </a:ext>
          </a:extLst>
        </xdr:cNvPr>
        <xdr:cNvSpPr>
          <a:spLocks noChangeAspect="1" noChangeArrowheads="1"/>
        </xdr:cNvSpPr>
      </xdr:nvSpPr>
      <xdr:spPr bwMode="auto">
        <a:xfrm>
          <a:off x="3589020" y="1606372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15" name="AutoShape 937" hidden="1">
          <a:extLst>
            <a:ext uri="{FF2B5EF4-FFF2-40B4-BE49-F238E27FC236}">
              <a16:creationId xmlns:a16="http://schemas.microsoft.com/office/drawing/2014/main" id="{8E8F768E-96BB-46C4-97E8-F79C5948C985}"/>
            </a:ext>
          </a:extLst>
        </xdr:cNvPr>
        <xdr:cNvSpPr>
          <a:spLocks noChangeAspect="1" noChangeArrowheads="1"/>
        </xdr:cNvSpPr>
      </xdr:nvSpPr>
      <xdr:spPr bwMode="auto">
        <a:xfrm>
          <a:off x="3589020" y="4791075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16" name="AutoShape 506" hidden="1">
          <a:extLst>
            <a:ext uri="{FF2B5EF4-FFF2-40B4-BE49-F238E27FC236}">
              <a16:creationId xmlns:a16="http://schemas.microsoft.com/office/drawing/2014/main" id="{D4459986-A3E5-47A0-BCD8-9A9D70AF9FF9}"/>
            </a:ext>
          </a:extLst>
        </xdr:cNvPr>
        <xdr:cNvSpPr>
          <a:spLocks noChangeAspect="1" noChangeArrowheads="1"/>
        </xdr:cNvSpPr>
      </xdr:nvSpPr>
      <xdr:spPr bwMode="auto">
        <a:xfrm>
          <a:off x="3589020" y="4791075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17" name="AutoShape 937" hidden="1">
          <a:extLst>
            <a:ext uri="{FF2B5EF4-FFF2-40B4-BE49-F238E27FC236}">
              <a16:creationId xmlns:a16="http://schemas.microsoft.com/office/drawing/2014/main" id="{D2C7246B-D445-4990-9230-0F005A9DABC0}"/>
            </a:ext>
          </a:extLst>
        </xdr:cNvPr>
        <xdr:cNvSpPr>
          <a:spLocks noChangeAspect="1" noChangeArrowheads="1"/>
        </xdr:cNvSpPr>
      </xdr:nvSpPr>
      <xdr:spPr bwMode="auto">
        <a:xfrm>
          <a:off x="3589020" y="46438566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18" name="AutoShape 506" hidden="1">
          <a:extLst>
            <a:ext uri="{FF2B5EF4-FFF2-40B4-BE49-F238E27FC236}">
              <a16:creationId xmlns:a16="http://schemas.microsoft.com/office/drawing/2014/main" id="{9051ACA4-A7F2-43C2-A79E-F732D0578D3E}"/>
            </a:ext>
          </a:extLst>
        </xdr:cNvPr>
        <xdr:cNvSpPr>
          <a:spLocks noChangeAspect="1" noChangeArrowheads="1"/>
        </xdr:cNvSpPr>
      </xdr:nvSpPr>
      <xdr:spPr bwMode="auto">
        <a:xfrm>
          <a:off x="3589020" y="4598289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19" name="AutoShape 937" hidden="1">
          <a:extLst>
            <a:ext uri="{FF2B5EF4-FFF2-40B4-BE49-F238E27FC236}">
              <a16:creationId xmlns:a16="http://schemas.microsoft.com/office/drawing/2014/main" id="{36D6033B-20BF-4027-B52A-D61CDB737561}"/>
            </a:ext>
          </a:extLst>
        </xdr:cNvPr>
        <xdr:cNvSpPr>
          <a:spLocks noChangeAspect="1" noChangeArrowheads="1"/>
        </xdr:cNvSpPr>
      </xdr:nvSpPr>
      <xdr:spPr bwMode="auto">
        <a:xfrm>
          <a:off x="3589020" y="1592351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20" name="AutoShape 937" hidden="1">
          <a:extLst>
            <a:ext uri="{FF2B5EF4-FFF2-40B4-BE49-F238E27FC236}">
              <a16:creationId xmlns:a16="http://schemas.microsoft.com/office/drawing/2014/main" id="{4F31C1FD-62E4-48DD-9B11-5D2AD3ACD235}"/>
            </a:ext>
          </a:extLst>
        </xdr:cNvPr>
        <xdr:cNvSpPr>
          <a:spLocks noChangeAspect="1" noChangeArrowheads="1"/>
        </xdr:cNvSpPr>
      </xdr:nvSpPr>
      <xdr:spPr bwMode="auto">
        <a:xfrm>
          <a:off x="3589020" y="53974746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21" name="AutoShape 506" hidden="1">
          <a:extLst>
            <a:ext uri="{FF2B5EF4-FFF2-40B4-BE49-F238E27FC236}">
              <a16:creationId xmlns:a16="http://schemas.microsoft.com/office/drawing/2014/main" id="{7AEE137E-847B-406A-960E-00842BEA49CD}"/>
            </a:ext>
          </a:extLst>
        </xdr:cNvPr>
        <xdr:cNvSpPr>
          <a:spLocks noChangeAspect="1" noChangeArrowheads="1"/>
        </xdr:cNvSpPr>
      </xdr:nvSpPr>
      <xdr:spPr bwMode="auto">
        <a:xfrm>
          <a:off x="3589020" y="53974746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22" name="AutoShape 506" hidden="1">
          <a:extLst>
            <a:ext uri="{FF2B5EF4-FFF2-40B4-BE49-F238E27FC236}">
              <a16:creationId xmlns:a16="http://schemas.microsoft.com/office/drawing/2014/main" id="{FE9770F8-3C6B-43FF-AE6D-869EB4600938}"/>
            </a:ext>
          </a:extLst>
        </xdr:cNvPr>
        <xdr:cNvSpPr>
          <a:spLocks noChangeAspect="1" noChangeArrowheads="1"/>
        </xdr:cNvSpPr>
      </xdr:nvSpPr>
      <xdr:spPr bwMode="auto">
        <a:xfrm>
          <a:off x="3589020" y="48629316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23" name="AutoShape 937" hidden="1">
          <a:extLst>
            <a:ext uri="{FF2B5EF4-FFF2-40B4-BE49-F238E27FC236}">
              <a16:creationId xmlns:a16="http://schemas.microsoft.com/office/drawing/2014/main" id="{0B4ABE26-F4D1-4A78-9F88-FDAA410CC645}"/>
            </a:ext>
          </a:extLst>
        </xdr:cNvPr>
        <xdr:cNvSpPr>
          <a:spLocks noChangeAspect="1" noChangeArrowheads="1"/>
        </xdr:cNvSpPr>
      </xdr:nvSpPr>
      <xdr:spPr bwMode="auto">
        <a:xfrm>
          <a:off x="3589020" y="27823668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24" name="AutoShape 506" hidden="1">
          <a:extLst>
            <a:ext uri="{FF2B5EF4-FFF2-40B4-BE49-F238E27FC236}">
              <a16:creationId xmlns:a16="http://schemas.microsoft.com/office/drawing/2014/main" id="{3F11CA8F-4379-4D05-A55B-B27649880B96}"/>
            </a:ext>
          </a:extLst>
        </xdr:cNvPr>
        <xdr:cNvSpPr>
          <a:spLocks noChangeAspect="1" noChangeArrowheads="1"/>
        </xdr:cNvSpPr>
      </xdr:nvSpPr>
      <xdr:spPr bwMode="auto">
        <a:xfrm>
          <a:off x="3589020" y="27823668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25" name="AutoShape 937" hidden="1">
          <a:extLst>
            <a:ext uri="{FF2B5EF4-FFF2-40B4-BE49-F238E27FC236}">
              <a16:creationId xmlns:a16="http://schemas.microsoft.com/office/drawing/2014/main" id="{7C419511-A3ED-4836-85AD-40F7B9681596}"/>
            </a:ext>
          </a:extLst>
        </xdr:cNvPr>
        <xdr:cNvSpPr>
          <a:spLocks noChangeAspect="1" noChangeArrowheads="1"/>
        </xdr:cNvSpPr>
      </xdr:nvSpPr>
      <xdr:spPr bwMode="auto">
        <a:xfrm>
          <a:off x="3589020" y="5849645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26" name="AutoShape 506" hidden="1">
          <a:extLst>
            <a:ext uri="{FF2B5EF4-FFF2-40B4-BE49-F238E27FC236}">
              <a16:creationId xmlns:a16="http://schemas.microsoft.com/office/drawing/2014/main" id="{6265BBC0-5460-4A9F-93EE-982C5657B719}"/>
            </a:ext>
          </a:extLst>
        </xdr:cNvPr>
        <xdr:cNvSpPr>
          <a:spLocks noChangeAspect="1" noChangeArrowheads="1"/>
        </xdr:cNvSpPr>
      </xdr:nvSpPr>
      <xdr:spPr bwMode="auto">
        <a:xfrm>
          <a:off x="3589020" y="5832119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27" name="AutoShape 937" hidden="1">
          <a:extLst>
            <a:ext uri="{FF2B5EF4-FFF2-40B4-BE49-F238E27FC236}">
              <a16:creationId xmlns:a16="http://schemas.microsoft.com/office/drawing/2014/main" id="{C1A4687F-1799-4E94-B5E0-F33984007987}"/>
            </a:ext>
          </a:extLst>
        </xdr:cNvPr>
        <xdr:cNvSpPr>
          <a:spLocks noChangeAspect="1" noChangeArrowheads="1"/>
        </xdr:cNvSpPr>
      </xdr:nvSpPr>
      <xdr:spPr bwMode="auto">
        <a:xfrm>
          <a:off x="3600450" y="4510373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28" name="AutoShape 506" hidden="1">
          <a:extLst>
            <a:ext uri="{FF2B5EF4-FFF2-40B4-BE49-F238E27FC236}">
              <a16:creationId xmlns:a16="http://schemas.microsoft.com/office/drawing/2014/main" id="{CBA9284A-CCFF-4FEF-9810-371EF7091D0E}"/>
            </a:ext>
          </a:extLst>
        </xdr:cNvPr>
        <xdr:cNvSpPr>
          <a:spLocks noChangeAspect="1" noChangeArrowheads="1"/>
        </xdr:cNvSpPr>
      </xdr:nvSpPr>
      <xdr:spPr bwMode="auto">
        <a:xfrm>
          <a:off x="3600450" y="4510373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29" name="AutoShape 937" hidden="1">
          <a:extLst>
            <a:ext uri="{FF2B5EF4-FFF2-40B4-BE49-F238E27FC236}">
              <a16:creationId xmlns:a16="http://schemas.microsoft.com/office/drawing/2014/main" id="{DD5C202F-A0A4-4BC6-BD20-6C1DE5E7CB16}"/>
            </a:ext>
          </a:extLst>
        </xdr:cNvPr>
        <xdr:cNvSpPr>
          <a:spLocks noChangeAspect="1" noChangeArrowheads="1"/>
        </xdr:cNvSpPr>
      </xdr:nvSpPr>
      <xdr:spPr bwMode="auto">
        <a:xfrm>
          <a:off x="3600450" y="4001643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30" name="AutoShape 506" hidden="1">
          <a:extLst>
            <a:ext uri="{FF2B5EF4-FFF2-40B4-BE49-F238E27FC236}">
              <a16:creationId xmlns:a16="http://schemas.microsoft.com/office/drawing/2014/main" id="{0CAD49A7-C97B-489F-8E1D-92ECB3EC44DA}"/>
            </a:ext>
          </a:extLst>
        </xdr:cNvPr>
        <xdr:cNvSpPr>
          <a:spLocks noChangeAspect="1" noChangeArrowheads="1"/>
        </xdr:cNvSpPr>
      </xdr:nvSpPr>
      <xdr:spPr bwMode="auto">
        <a:xfrm>
          <a:off x="3600450" y="39545895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31" name="AutoShape 937" hidden="1">
          <a:extLst>
            <a:ext uri="{FF2B5EF4-FFF2-40B4-BE49-F238E27FC236}">
              <a16:creationId xmlns:a16="http://schemas.microsoft.com/office/drawing/2014/main" id="{0BAEAD4E-2156-4EBD-8485-A42827291040}"/>
            </a:ext>
          </a:extLst>
        </xdr:cNvPr>
        <xdr:cNvSpPr>
          <a:spLocks noChangeAspect="1" noChangeArrowheads="1"/>
        </xdr:cNvSpPr>
      </xdr:nvSpPr>
      <xdr:spPr bwMode="auto">
        <a:xfrm>
          <a:off x="3600450" y="5227034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32" name="AutoShape 506" hidden="1">
          <a:extLst>
            <a:ext uri="{FF2B5EF4-FFF2-40B4-BE49-F238E27FC236}">
              <a16:creationId xmlns:a16="http://schemas.microsoft.com/office/drawing/2014/main" id="{6712B3FC-101E-4980-93E7-01E0E90B606C}"/>
            </a:ext>
          </a:extLst>
        </xdr:cNvPr>
        <xdr:cNvSpPr>
          <a:spLocks noChangeAspect="1" noChangeArrowheads="1"/>
        </xdr:cNvSpPr>
      </xdr:nvSpPr>
      <xdr:spPr bwMode="auto">
        <a:xfrm>
          <a:off x="3600450" y="5227034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33" name="AutoShape 937" hidden="1">
          <a:extLst>
            <a:ext uri="{FF2B5EF4-FFF2-40B4-BE49-F238E27FC236}">
              <a16:creationId xmlns:a16="http://schemas.microsoft.com/office/drawing/2014/main" id="{1FFA43FD-14D8-47CB-B76C-7E457384AB90}"/>
            </a:ext>
          </a:extLst>
        </xdr:cNvPr>
        <xdr:cNvSpPr>
          <a:spLocks noChangeAspect="1" noChangeArrowheads="1"/>
        </xdr:cNvSpPr>
      </xdr:nvSpPr>
      <xdr:spPr bwMode="auto">
        <a:xfrm>
          <a:off x="3600450" y="50659665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34" name="AutoShape 506" hidden="1">
          <a:extLst>
            <a:ext uri="{FF2B5EF4-FFF2-40B4-BE49-F238E27FC236}">
              <a16:creationId xmlns:a16="http://schemas.microsoft.com/office/drawing/2014/main" id="{266E29E2-6B3A-4049-BA4B-AAC9A11E6799}"/>
            </a:ext>
          </a:extLst>
        </xdr:cNvPr>
        <xdr:cNvSpPr>
          <a:spLocks noChangeAspect="1" noChangeArrowheads="1"/>
        </xdr:cNvSpPr>
      </xdr:nvSpPr>
      <xdr:spPr bwMode="auto">
        <a:xfrm>
          <a:off x="3600450" y="5018913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35" name="AutoShape 937" hidden="1">
          <a:extLst>
            <a:ext uri="{FF2B5EF4-FFF2-40B4-BE49-F238E27FC236}">
              <a16:creationId xmlns:a16="http://schemas.microsoft.com/office/drawing/2014/main" id="{43AA86D8-E810-4CC6-9FC0-95EEDE826A87}"/>
            </a:ext>
          </a:extLst>
        </xdr:cNvPr>
        <xdr:cNvSpPr>
          <a:spLocks noChangeAspect="1" noChangeArrowheads="1"/>
        </xdr:cNvSpPr>
      </xdr:nvSpPr>
      <xdr:spPr bwMode="auto">
        <a:xfrm>
          <a:off x="3600450" y="1694211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36" name="AutoShape 937" hidden="1">
          <a:extLst>
            <a:ext uri="{FF2B5EF4-FFF2-40B4-BE49-F238E27FC236}">
              <a16:creationId xmlns:a16="http://schemas.microsoft.com/office/drawing/2014/main" id="{03B6C8B4-2CDC-472D-8014-276B8358AC55}"/>
            </a:ext>
          </a:extLst>
        </xdr:cNvPr>
        <xdr:cNvSpPr>
          <a:spLocks noChangeAspect="1" noChangeArrowheads="1"/>
        </xdr:cNvSpPr>
      </xdr:nvSpPr>
      <xdr:spPr bwMode="auto">
        <a:xfrm>
          <a:off x="3600450" y="5730144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37" name="AutoShape 506" hidden="1">
          <a:extLst>
            <a:ext uri="{FF2B5EF4-FFF2-40B4-BE49-F238E27FC236}">
              <a16:creationId xmlns:a16="http://schemas.microsoft.com/office/drawing/2014/main" id="{DE561C5B-01F5-4E7A-BFEA-3FF1A8E76490}"/>
            </a:ext>
          </a:extLst>
        </xdr:cNvPr>
        <xdr:cNvSpPr>
          <a:spLocks noChangeAspect="1" noChangeArrowheads="1"/>
        </xdr:cNvSpPr>
      </xdr:nvSpPr>
      <xdr:spPr bwMode="auto">
        <a:xfrm>
          <a:off x="3600450" y="5730144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38" name="AutoShape 506" hidden="1">
          <a:extLst>
            <a:ext uri="{FF2B5EF4-FFF2-40B4-BE49-F238E27FC236}">
              <a16:creationId xmlns:a16="http://schemas.microsoft.com/office/drawing/2014/main" id="{AA277AF7-1610-4773-A3BF-D52F930097F1}"/>
            </a:ext>
          </a:extLst>
        </xdr:cNvPr>
        <xdr:cNvSpPr>
          <a:spLocks noChangeAspect="1" noChangeArrowheads="1"/>
        </xdr:cNvSpPr>
      </xdr:nvSpPr>
      <xdr:spPr bwMode="auto">
        <a:xfrm>
          <a:off x="3600450" y="5151024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39" name="AutoShape 937" hidden="1">
          <a:extLst>
            <a:ext uri="{FF2B5EF4-FFF2-40B4-BE49-F238E27FC236}">
              <a16:creationId xmlns:a16="http://schemas.microsoft.com/office/drawing/2014/main" id="{200058AB-3BAE-408C-9C54-A398E8351984}"/>
            </a:ext>
          </a:extLst>
        </xdr:cNvPr>
        <xdr:cNvSpPr>
          <a:spLocks noChangeAspect="1" noChangeArrowheads="1"/>
        </xdr:cNvSpPr>
      </xdr:nvSpPr>
      <xdr:spPr bwMode="auto">
        <a:xfrm>
          <a:off x="3600450" y="3142011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40" name="AutoShape 506" hidden="1">
          <a:extLst>
            <a:ext uri="{FF2B5EF4-FFF2-40B4-BE49-F238E27FC236}">
              <a16:creationId xmlns:a16="http://schemas.microsoft.com/office/drawing/2014/main" id="{4D4CAAFE-CACC-4032-B33B-EC718D578FD6}"/>
            </a:ext>
          </a:extLst>
        </xdr:cNvPr>
        <xdr:cNvSpPr>
          <a:spLocks noChangeAspect="1" noChangeArrowheads="1"/>
        </xdr:cNvSpPr>
      </xdr:nvSpPr>
      <xdr:spPr bwMode="auto">
        <a:xfrm>
          <a:off x="3600450" y="3142011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41" name="AutoShape 937" hidden="1">
          <a:extLst>
            <a:ext uri="{FF2B5EF4-FFF2-40B4-BE49-F238E27FC236}">
              <a16:creationId xmlns:a16="http://schemas.microsoft.com/office/drawing/2014/main" id="{0E61C769-83F4-4425-B5FE-CE738D078163}"/>
            </a:ext>
          </a:extLst>
        </xdr:cNvPr>
        <xdr:cNvSpPr>
          <a:spLocks noChangeAspect="1" noChangeArrowheads="1"/>
        </xdr:cNvSpPr>
      </xdr:nvSpPr>
      <xdr:spPr bwMode="auto">
        <a:xfrm>
          <a:off x="3600450" y="6222396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42" name="AutoShape 506" hidden="1">
          <a:extLst>
            <a:ext uri="{FF2B5EF4-FFF2-40B4-BE49-F238E27FC236}">
              <a16:creationId xmlns:a16="http://schemas.microsoft.com/office/drawing/2014/main" id="{A42686CB-4BAB-4E36-875C-DB39B51D91B4}"/>
            </a:ext>
          </a:extLst>
        </xdr:cNvPr>
        <xdr:cNvSpPr>
          <a:spLocks noChangeAspect="1" noChangeArrowheads="1"/>
        </xdr:cNvSpPr>
      </xdr:nvSpPr>
      <xdr:spPr bwMode="auto">
        <a:xfrm>
          <a:off x="3600450" y="6204299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43" name="AutoShape 937" hidden="1">
          <a:extLst>
            <a:ext uri="{FF2B5EF4-FFF2-40B4-BE49-F238E27FC236}">
              <a16:creationId xmlns:a16="http://schemas.microsoft.com/office/drawing/2014/main" id="{350C7245-C2EB-46CB-9143-9C4938D199B7}"/>
            </a:ext>
          </a:extLst>
        </xdr:cNvPr>
        <xdr:cNvSpPr>
          <a:spLocks noChangeAspect="1" noChangeArrowheads="1"/>
        </xdr:cNvSpPr>
      </xdr:nvSpPr>
      <xdr:spPr bwMode="auto">
        <a:xfrm>
          <a:off x="3600450" y="3142011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44" name="AutoShape 506" hidden="1">
          <a:extLst>
            <a:ext uri="{FF2B5EF4-FFF2-40B4-BE49-F238E27FC236}">
              <a16:creationId xmlns:a16="http://schemas.microsoft.com/office/drawing/2014/main" id="{0770C514-34FC-4475-BFA0-0CCA4748F187}"/>
            </a:ext>
          </a:extLst>
        </xdr:cNvPr>
        <xdr:cNvSpPr>
          <a:spLocks noChangeAspect="1" noChangeArrowheads="1"/>
        </xdr:cNvSpPr>
      </xdr:nvSpPr>
      <xdr:spPr bwMode="auto">
        <a:xfrm>
          <a:off x="3600450" y="3142011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45" name="AutoShape 937" hidden="1">
          <a:extLst>
            <a:ext uri="{FF2B5EF4-FFF2-40B4-BE49-F238E27FC236}">
              <a16:creationId xmlns:a16="http://schemas.microsoft.com/office/drawing/2014/main" id="{22A91F56-E62C-459E-825C-CB63EA7E2D13}"/>
            </a:ext>
          </a:extLst>
        </xdr:cNvPr>
        <xdr:cNvSpPr>
          <a:spLocks noChangeAspect="1" noChangeArrowheads="1"/>
        </xdr:cNvSpPr>
      </xdr:nvSpPr>
      <xdr:spPr bwMode="auto">
        <a:xfrm>
          <a:off x="3600450" y="4997196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46" name="AutoShape 506" hidden="1">
          <a:extLst>
            <a:ext uri="{FF2B5EF4-FFF2-40B4-BE49-F238E27FC236}">
              <a16:creationId xmlns:a16="http://schemas.microsoft.com/office/drawing/2014/main" id="{C6CEDE60-5570-4E67-B53A-AF52C1D8A176}"/>
            </a:ext>
          </a:extLst>
        </xdr:cNvPr>
        <xdr:cNvSpPr>
          <a:spLocks noChangeAspect="1" noChangeArrowheads="1"/>
        </xdr:cNvSpPr>
      </xdr:nvSpPr>
      <xdr:spPr bwMode="auto">
        <a:xfrm>
          <a:off x="3600450" y="4997196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47" name="AutoShape 937" hidden="1">
          <a:extLst>
            <a:ext uri="{FF2B5EF4-FFF2-40B4-BE49-F238E27FC236}">
              <a16:creationId xmlns:a16="http://schemas.microsoft.com/office/drawing/2014/main" id="{BDF05CE8-B52E-42B9-9A9F-DDDCBBFE1B74}"/>
            </a:ext>
          </a:extLst>
        </xdr:cNvPr>
        <xdr:cNvSpPr>
          <a:spLocks noChangeAspect="1" noChangeArrowheads="1"/>
        </xdr:cNvSpPr>
      </xdr:nvSpPr>
      <xdr:spPr bwMode="auto">
        <a:xfrm>
          <a:off x="3600450" y="55726965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48" name="AutoShape 937" hidden="1">
          <a:extLst>
            <a:ext uri="{FF2B5EF4-FFF2-40B4-BE49-F238E27FC236}">
              <a16:creationId xmlns:a16="http://schemas.microsoft.com/office/drawing/2014/main" id="{4E4AA507-6B18-419D-9C96-6B6462B6B5E2}"/>
            </a:ext>
          </a:extLst>
        </xdr:cNvPr>
        <xdr:cNvSpPr>
          <a:spLocks noChangeAspect="1" noChangeArrowheads="1"/>
        </xdr:cNvSpPr>
      </xdr:nvSpPr>
      <xdr:spPr bwMode="auto">
        <a:xfrm>
          <a:off x="3600450" y="55726965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221</xdr:row>
      <xdr:rowOff>0</xdr:rowOff>
    </xdr:from>
    <xdr:ext cx="9525" cy="152400"/>
    <xdr:sp macro="" textlink="">
      <xdr:nvSpPr>
        <xdr:cNvPr id="49" name="AutoShape 506" hidden="1">
          <a:extLst>
            <a:ext uri="{FF2B5EF4-FFF2-40B4-BE49-F238E27FC236}">
              <a16:creationId xmlns:a16="http://schemas.microsoft.com/office/drawing/2014/main" id="{AD263022-97AB-49CB-AAAA-DB00F3BD41E3}"/>
            </a:ext>
          </a:extLst>
        </xdr:cNvPr>
        <xdr:cNvSpPr>
          <a:spLocks noChangeAspect="1" noChangeArrowheads="1"/>
        </xdr:cNvSpPr>
      </xdr:nvSpPr>
      <xdr:spPr bwMode="auto">
        <a:xfrm>
          <a:off x="3600450" y="17104995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9.xml><?xml version="1.0" encoding="utf-8"?>
<xdr:wsDr xmlns:xdr="http://schemas.openxmlformats.org/drawingml/2006/spreadsheetDrawing" xmlns:a="http://schemas.openxmlformats.org/drawingml/2006/main">
  <xdr:oneCellAnchor>
    <xdr:from>
      <xdr:col>2</xdr:col>
      <xdr:colOff>0</xdr:colOff>
      <xdr:row>221</xdr:row>
      <xdr:rowOff>0</xdr:rowOff>
    </xdr:from>
    <xdr:ext cx="9525" cy="152400"/>
    <xdr:sp macro="" textlink="">
      <xdr:nvSpPr>
        <xdr:cNvPr id="2" name="AutoShape 937" hidden="1">
          <a:extLst>
            <a:ext uri="{FF2B5EF4-FFF2-40B4-BE49-F238E27FC236}">
              <a16:creationId xmlns:a16="http://schemas.microsoft.com/office/drawing/2014/main" id="{B0E34C1E-B20F-4ACA-AE55-EEB56CBFE6D6}"/>
            </a:ext>
          </a:extLst>
        </xdr:cNvPr>
        <xdr:cNvSpPr>
          <a:spLocks noChangeAspect="1" noChangeArrowheads="1"/>
        </xdr:cNvSpPr>
      </xdr:nvSpPr>
      <xdr:spPr bwMode="auto">
        <a:xfrm>
          <a:off x="1581150" y="4094130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 name="AutoShape 506" hidden="1">
          <a:extLst>
            <a:ext uri="{FF2B5EF4-FFF2-40B4-BE49-F238E27FC236}">
              <a16:creationId xmlns:a16="http://schemas.microsoft.com/office/drawing/2014/main" id="{9AF7F221-120D-415A-B5E1-955CDB8F76AA}"/>
            </a:ext>
          </a:extLst>
        </xdr:cNvPr>
        <xdr:cNvSpPr>
          <a:spLocks noChangeAspect="1" noChangeArrowheads="1"/>
        </xdr:cNvSpPr>
      </xdr:nvSpPr>
      <xdr:spPr bwMode="auto">
        <a:xfrm>
          <a:off x="1581150" y="4047077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 name="AutoShape 937" hidden="1">
          <a:extLst>
            <a:ext uri="{FF2B5EF4-FFF2-40B4-BE49-F238E27FC236}">
              <a16:creationId xmlns:a16="http://schemas.microsoft.com/office/drawing/2014/main" id="{394EAFE7-B2C1-48EB-B335-2177DF9AAEB4}"/>
            </a:ext>
          </a:extLst>
        </xdr:cNvPr>
        <xdr:cNvSpPr>
          <a:spLocks noChangeAspect="1" noChangeArrowheads="1"/>
        </xdr:cNvSpPr>
      </xdr:nvSpPr>
      <xdr:spPr bwMode="auto">
        <a:xfrm>
          <a:off x="1581150" y="45939075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5" name="AutoShape 506" hidden="1">
          <a:extLst>
            <a:ext uri="{FF2B5EF4-FFF2-40B4-BE49-F238E27FC236}">
              <a16:creationId xmlns:a16="http://schemas.microsoft.com/office/drawing/2014/main" id="{17754ABB-1BE4-418E-A693-CC6A7B79C703}"/>
            </a:ext>
          </a:extLst>
        </xdr:cNvPr>
        <xdr:cNvSpPr>
          <a:spLocks noChangeAspect="1" noChangeArrowheads="1"/>
        </xdr:cNvSpPr>
      </xdr:nvSpPr>
      <xdr:spPr bwMode="auto">
        <a:xfrm>
          <a:off x="1581150" y="45939075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6" name="AutoShape 937" hidden="1">
          <a:extLst>
            <a:ext uri="{FF2B5EF4-FFF2-40B4-BE49-F238E27FC236}">
              <a16:creationId xmlns:a16="http://schemas.microsoft.com/office/drawing/2014/main" id="{1A3D642B-4003-472F-8109-1132890D9909}"/>
            </a:ext>
          </a:extLst>
        </xdr:cNvPr>
        <xdr:cNvSpPr>
          <a:spLocks noChangeAspect="1" noChangeArrowheads="1"/>
        </xdr:cNvSpPr>
      </xdr:nvSpPr>
      <xdr:spPr bwMode="auto">
        <a:xfrm>
          <a:off x="1581150" y="4094130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7" name="AutoShape 506" hidden="1">
          <a:extLst>
            <a:ext uri="{FF2B5EF4-FFF2-40B4-BE49-F238E27FC236}">
              <a16:creationId xmlns:a16="http://schemas.microsoft.com/office/drawing/2014/main" id="{4E702627-2581-45FB-B859-84C1E9798D60}"/>
            </a:ext>
          </a:extLst>
        </xdr:cNvPr>
        <xdr:cNvSpPr>
          <a:spLocks noChangeAspect="1" noChangeArrowheads="1"/>
        </xdr:cNvSpPr>
      </xdr:nvSpPr>
      <xdr:spPr bwMode="auto">
        <a:xfrm>
          <a:off x="1581150" y="4047077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8" name="AutoShape 937" hidden="1">
          <a:extLst>
            <a:ext uri="{FF2B5EF4-FFF2-40B4-BE49-F238E27FC236}">
              <a16:creationId xmlns:a16="http://schemas.microsoft.com/office/drawing/2014/main" id="{399C0374-29C1-4463-ABFC-1D7DA394EBC2}"/>
            </a:ext>
          </a:extLst>
        </xdr:cNvPr>
        <xdr:cNvSpPr>
          <a:spLocks noChangeAspect="1" noChangeArrowheads="1"/>
        </xdr:cNvSpPr>
      </xdr:nvSpPr>
      <xdr:spPr bwMode="auto">
        <a:xfrm>
          <a:off x="1581150" y="3692366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9" name="AutoShape 506" hidden="1">
          <a:extLst>
            <a:ext uri="{FF2B5EF4-FFF2-40B4-BE49-F238E27FC236}">
              <a16:creationId xmlns:a16="http://schemas.microsoft.com/office/drawing/2014/main" id="{4E479386-4A4E-4E08-9BF9-C33B8A018686}"/>
            </a:ext>
          </a:extLst>
        </xdr:cNvPr>
        <xdr:cNvSpPr>
          <a:spLocks noChangeAspect="1" noChangeArrowheads="1"/>
        </xdr:cNvSpPr>
      </xdr:nvSpPr>
      <xdr:spPr bwMode="auto">
        <a:xfrm>
          <a:off x="1581150" y="3645312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0" name="AutoShape 937" hidden="1">
          <a:extLst>
            <a:ext uri="{FF2B5EF4-FFF2-40B4-BE49-F238E27FC236}">
              <a16:creationId xmlns:a16="http://schemas.microsoft.com/office/drawing/2014/main" id="{7741814D-211D-48FD-9361-C3DF02AD734F}"/>
            </a:ext>
          </a:extLst>
        </xdr:cNvPr>
        <xdr:cNvSpPr>
          <a:spLocks noChangeAspect="1" noChangeArrowheads="1"/>
        </xdr:cNvSpPr>
      </xdr:nvSpPr>
      <xdr:spPr bwMode="auto">
        <a:xfrm>
          <a:off x="1581150" y="4180998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1" name="AutoShape 506" hidden="1">
          <a:extLst>
            <a:ext uri="{FF2B5EF4-FFF2-40B4-BE49-F238E27FC236}">
              <a16:creationId xmlns:a16="http://schemas.microsoft.com/office/drawing/2014/main" id="{744AB8DA-89DE-475F-B1FF-492EB7F08D0C}"/>
            </a:ext>
          </a:extLst>
        </xdr:cNvPr>
        <xdr:cNvSpPr>
          <a:spLocks noChangeAspect="1" noChangeArrowheads="1"/>
        </xdr:cNvSpPr>
      </xdr:nvSpPr>
      <xdr:spPr bwMode="auto">
        <a:xfrm>
          <a:off x="1581150" y="4180998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2" name="AutoShape 937" hidden="1">
          <a:extLst>
            <a:ext uri="{FF2B5EF4-FFF2-40B4-BE49-F238E27FC236}">
              <a16:creationId xmlns:a16="http://schemas.microsoft.com/office/drawing/2014/main" id="{EA0920B7-E83C-4CD0-98A1-7D0ECA08733D}"/>
            </a:ext>
          </a:extLst>
        </xdr:cNvPr>
        <xdr:cNvSpPr>
          <a:spLocks noChangeAspect="1" noChangeArrowheads="1"/>
        </xdr:cNvSpPr>
      </xdr:nvSpPr>
      <xdr:spPr bwMode="auto">
        <a:xfrm>
          <a:off x="1581150" y="3692366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3" name="AutoShape 506" hidden="1">
          <a:extLst>
            <a:ext uri="{FF2B5EF4-FFF2-40B4-BE49-F238E27FC236}">
              <a16:creationId xmlns:a16="http://schemas.microsoft.com/office/drawing/2014/main" id="{1EC5ED2E-F032-4619-883D-05D6C11A8D10}"/>
            </a:ext>
          </a:extLst>
        </xdr:cNvPr>
        <xdr:cNvSpPr>
          <a:spLocks noChangeAspect="1" noChangeArrowheads="1"/>
        </xdr:cNvSpPr>
      </xdr:nvSpPr>
      <xdr:spPr bwMode="auto">
        <a:xfrm>
          <a:off x="1581150" y="3645312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4" name="AutoShape 937" hidden="1">
          <a:extLst>
            <a:ext uri="{FF2B5EF4-FFF2-40B4-BE49-F238E27FC236}">
              <a16:creationId xmlns:a16="http://schemas.microsoft.com/office/drawing/2014/main" id="{37C21646-3D75-43DD-B229-173B46685950}"/>
            </a:ext>
          </a:extLst>
        </xdr:cNvPr>
        <xdr:cNvSpPr>
          <a:spLocks noChangeAspect="1" noChangeArrowheads="1"/>
        </xdr:cNvSpPr>
      </xdr:nvSpPr>
      <xdr:spPr bwMode="auto">
        <a:xfrm>
          <a:off x="1630680" y="47273718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5" name="AutoShape 506" hidden="1">
          <a:extLst>
            <a:ext uri="{FF2B5EF4-FFF2-40B4-BE49-F238E27FC236}">
              <a16:creationId xmlns:a16="http://schemas.microsoft.com/office/drawing/2014/main" id="{1A6ACDEA-E102-4EBF-B46B-8831FD3A348B}"/>
            </a:ext>
          </a:extLst>
        </xdr:cNvPr>
        <xdr:cNvSpPr>
          <a:spLocks noChangeAspect="1" noChangeArrowheads="1"/>
        </xdr:cNvSpPr>
      </xdr:nvSpPr>
      <xdr:spPr bwMode="auto">
        <a:xfrm>
          <a:off x="1630680" y="47273718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6" name="AutoShape 506" hidden="1">
          <a:extLst>
            <a:ext uri="{FF2B5EF4-FFF2-40B4-BE49-F238E27FC236}">
              <a16:creationId xmlns:a16="http://schemas.microsoft.com/office/drawing/2014/main" id="{9D3C201B-A147-43E0-8083-FE0FC6CC756C}"/>
            </a:ext>
          </a:extLst>
        </xdr:cNvPr>
        <xdr:cNvSpPr>
          <a:spLocks noChangeAspect="1" noChangeArrowheads="1"/>
        </xdr:cNvSpPr>
      </xdr:nvSpPr>
      <xdr:spPr bwMode="auto">
        <a:xfrm>
          <a:off x="1630680" y="890930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7" name="AutoShape 506" hidden="1">
          <a:extLst>
            <a:ext uri="{FF2B5EF4-FFF2-40B4-BE49-F238E27FC236}">
              <a16:creationId xmlns:a16="http://schemas.microsoft.com/office/drawing/2014/main" id="{DA481A04-70C3-4B85-90E0-288A969AE07D}"/>
            </a:ext>
          </a:extLst>
        </xdr:cNvPr>
        <xdr:cNvSpPr>
          <a:spLocks noChangeAspect="1" noChangeArrowheads="1"/>
        </xdr:cNvSpPr>
      </xdr:nvSpPr>
      <xdr:spPr bwMode="auto">
        <a:xfrm>
          <a:off x="1630680" y="890930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8" name="AutoShape 506" hidden="1">
          <a:extLst>
            <a:ext uri="{FF2B5EF4-FFF2-40B4-BE49-F238E27FC236}">
              <a16:creationId xmlns:a16="http://schemas.microsoft.com/office/drawing/2014/main" id="{462FB4C6-408E-4797-A63C-18EA9B6BE562}"/>
            </a:ext>
          </a:extLst>
        </xdr:cNvPr>
        <xdr:cNvSpPr>
          <a:spLocks noChangeAspect="1" noChangeArrowheads="1"/>
        </xdr:cNvSpPr>
      </xdr:nvSpPr>
      <xdr:spPr bwMode="auto">
        <a:xfrm>
          <a:off x="1630680" y="890930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19" name="AutoShape 506" hidden="1">
          <a:extLst>
            <a:ext uri="{FF2B5EF4-FFF2-40B4-BE49-F238E27FC236}">
              <a16:creationId xmlns:a16="http://schemas.microsoft.com/office/drawing/2014/main" id="{5D9A3E17-7457-4B19-BD59-C08FDD77B7D9}"/>
            </a:ext>
          </a:extLst>
        </xdr:cNvPr>
        <xdr:cNvSpPr>
          <a:spLocks noChangeAspect="1" noChangeArrowheads="1"/>
        </xdr:cNvSpPr>
      </xdr:nvSpPr>
      <xdr:spPr bwMode="auto">
        <a:xfrm>
          <a:off x="1630680" y="890930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0" name="AutoShape 937" hidden="1">
          <a:extLst>
            <a:ext uri="{FF2B5EF4-FFF2-40B4-BE49-F238E27FC236}">
              <a16:creationId xmlns:a16="http://schemas.microsoft.com/office/drawing/2014/main" id="{75E3597A-4EAC-4C60-8B93-E72A35F16A36}"/>
            </a:ext>
          </a:extLst>
        </xdr:cNvPr>
        <xdr:cNvSpPr>
          <a:spLocks noChangeAspect="1" noChangeArrowheads="1"/>
        </xdr:cNvSpPr>
      </xdr:nvSpPr>
      <xdr:spPr bwMode="auto">
        <a:xfrm>
          <a:off x="1630680" y="27031188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1" name="AutoShape 937" hidden="1">
          <a:extLst>
            <a:ext uri="{FF2B5EF4-FFF2-40B4-BE49-F238E27FC236}">
              <a16:creationId xmlns:a16="http://schemas.microsoft.com/office/drawing/2014/main" id="{70BA4A57-9951-4B7D-86C3-E3EDEB0737B2}"/>
            </a:ext>
          </a:extLst>
        </xdr:cNvPr>
        <xdr:cNvSpPr>
          <a:spLocks noChangeAspect="1" noChangeArrowheads="1"/>
        </xdr:cNvSpPr>
      </xdr:nvSpPr>
      <xdr:spPr bwMode="auto">
        <a:xfrm>
          <a:off x="1630680" y="27031188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2" name="AutoShape 937" hidden="1">
          <a:extLst>
            <a:ext uri="{FF2B5EF4-FFF2-40B4-BE49-F238E27FC236}">
              <a16:creationId xmlns:a16="http://schemas.microsoft.com/office/drawing/2014/main" id="{1E3AFB62-E6B6-4AD4-AFFC-C9BE6ADE7333}"/>
            </a:ext>
          </a:extLst>
        </xdr:cNvPr>
        <xdr:cNvSpPr>
          <a:spLocks noChangeAspect="1" noChangeArrowheads="1"/>
        </xdr:cNvSpPr>
      </xdr:nvSpPr>
      <xdr:spPr bwMode="auto">
        <a:xfrm>
          <a:off x="1630680" y="4646752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3" name="AutoShape 506" hidden="1">
          <a:extLst>
            <a:ext uri="{FF2B5EF4-FFF2-40B4-BE49-F238E27FC236}">
              <a16:creationId xmlns:a16="http://schemas.microsoft.com/office/drawing/2014/main" id="{A555C65E-A77F-4348-8382-FAF548642885}"/>
            </a:ext>
          </a:extLst>
        </xdr:cNvPr>
        <xdr:cNvSpPr>
          <a:spLocks noChangeAspect="1" noChangeArrowheads="1"/>
        </xdr:cNvSpPr>
      </xdr:nvSpPr>
      <xdr:spPr bwMode="auto">
        <a:xfrm>
          <a:off x="1630680" y="46011846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4" name="AutoShape 937" hidden="1">
          <a:extLst>
            <a:ext uri="{FF2B5EF4-FFF2-40B4-BE49-F238E27FC236}">
              <a16:creationId xmlns:a16="http://schemas.microsoft.com/office/drawing/2014/main" id="{ED86F576-5C2B-42BE-8D31-2ED34BF53BBC}"/>
            </a:ext>
          </a:extLst>
        </xdr:cNvPr>
        <xdr:cNvSpPr>
          <a:spLocks noChangeAspect="1" noChangeArrowheads="1"/>
        </xdr:cNvSpPr>
      </xdr:nvSpPr>
      <xdr:spPr bwMode="auto">
        <a:xfrm>
          <a:off x="1630680" y="479572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5" name="AutoShape 506" hidden="1">
          <a:extLst>
            <a:ext uri="{FF2B5EF4-FFF2-40B4-BE49-F238E27FC236}">
              <a16:creationId xmlns:a16="http://schemas.microsoft.com/office/drawing/2014/main" id="{6C4685FC-F485-4C9E-9DBC-800D380A8E27}"/>
            </a:ext>
          </a:extLst>
        </xdr:cNvPr>
        <xdr:cNvSpPr>
          <a:spLocks noChangeAspect="1" noChangeArrowheads="1"/>
        </xdr:cNvSpPr>
      </xdr:nvSpPr>
      <xdr:spPr bwMode="auto">
        <a:xfrm>
          <a:off x="1630680" y="4795723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6" name="AutoShape 937" hidden="1">
          <a:extLst>
            <a:ext uri="{FF2B5EF4-FFF2-40B4-BE49-F238E27FC236}">
              <a16:creationId xmlns:a16="http://schemas.microsoft.com/office/drawing/2014/main" id="{AC53C893-DA5E-4FF5-BA2F-04ABA770A0F7}"/>
            </a:ext>
          </a:extLst>
        </xdr:cNvPr>
        <xdr:cNvSpPr>
          <a:spLocks noChangeAspect="1" noChangeArrowheads="1"/>
        </xdr:cNvSpPr>
      </xdr:nvSpPr>
      <xdr:spPr bwMode="auto">
        <a:xfrm>
          <a:off x="1630680" y="4646752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7" name="AutoShape 506" hidden="1">
          <a:extLst>
            <a:ext uri="{FF2B5EF4-FFF2-40B4-BE49-F238E27FC236}">
              <a16:creationId xmlns:a16="http://schemas.microsoft.com/office/drawing/2014/main" id="{953B1FF9-0AA5-4925-9C49-EBC389305598}"/>
            </a:ext>
          </a:extLst>
        </xdr:cNvPr>
        <xdr:cNvSpPr>
          <a:spLocks noChangeAspect="1" noChangeArrowheads="1"/>
        </xdr:cNvSpPr>
      </xdr:nvSpPr>
      <xdr:spPr bwMode="auto">
        <a:xfrm>
          <a:off x="1630680" y="46011846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8" name="AutoShape 937" hidden="1">
          <a:extLst>
            <a:ext uri="{FF2B5EF4-FFF2-40B4-BE49-F238E27FC236}">
              <a16:creationId xmlns:a16="http://schemas.microsoft.com/office/drawing/2014/main" id="{89ECB60B-C6A0-45C8-9B00-CE04B41C7094}"/>
            </a:ext>
          </a:extLst>
        </xdr:cNvPr>
        <xdr:cNvSpPr>
          <a:spLocks noChangeAspect="1" noChangeArrowheads="1"/>
        </xdr:cNvSpPr>
      </xdr:nvSpPr>
      <xdr:spPr bwMode="auto">
        <a:xfrm>
          <a:off x="1630680" y="35759136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29" name="AutoShape 506" hidden="1">
          <a:extLst>
            <a:ext uri="{FF2B5EF4-FFF2-40B4-BE49-F238E27FC236}">
              <a16:creationId xmlns:a16="http://schemas.microsoft.com/office/drawing/2014/main" id="{6B20B085-1F5A-4915-83B5-77AE35CE329C}"/>
            </a:ext>
          </a:extLst>
        </xdr:cNvPr>
        <xdr:cNvSpPr>
          <a:spLocks noChangeAspect="1" noChangeArrowheads="1"/>
        </xdr:cNvSpPr>
      </xdr:nvSpPr>
      <xdr:spPr bwMode="auto">
        <a:xfrm>
          <a:off x="1630680" y="3691585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0" name="AutoShape 937" hidden="1">
          <a:extLst>
            <a:ext uri="{FF2B5EF4-FFF2-40B4-BE49-F238E27FC236}">
              <a16:creationId xmlns:a16="http://schemas.microsoft.com/office/drawing/2014/main" id="{D16168D1-55AA-4B52-A259-A5784A62C217}"/>
            </a:ext>
          </a:extLst>
        </xdr:cNvPr>
        <xdr:cNvSpPr>
          <a:spLocks noChangeAspect="1" noChangeArrowheads="1"/>
        </xdr:cNvSpPr>
      </xdr:nvSpPr>
      <xdr:spPr bwMode="auto">
        <a:xfrm>
          <a:off x="1630680" y="35759136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1" name="AutoShape 506" hidden="1">
          <a:extLst>
            <a:ext uri="{FF2B5EF4-FFF2-40B4-BE49-F238E27FC236}">
              <a16:creationId xmlns:a16="http://schemas.microsoft.com/office/drawing/2014/main" id="{EE457C56-EB6E-4BFC-ABC2-C008524DBEA2}"/>
            </a:ext>
          </a:extLst>
        </xdr:cNvPr>
        <xdr:cNvSpPr>
          <a:spLocks noChangeAspect="1" noChangeArrowheads="1"/>
        </xdr:cNvSpPr>
      </xdr:nvSpPr>
      <xdr:spPr bwMode="auto">
        <a:xfrm>
          <a:off x="1630680" y="36915852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2" name="AutoShape 937" hidden="1">
          <a:extLst>
            <a:ext uri="{FF2B5EF4-FFF2-40B4-BE49-F238E27FC236}">
              <a16:creationId xmlns:a16="http://schemas.microsoft.com/office/drawing/2014/main" id="{B0FD448D-4406-4FCA-B543-8135E655F0B3}"/>
            </a:ext>
          </a:extLst>
        </xdr:cNvPr>
        <xdr:cNvSpPr>
          <a:spLocks noChangeAspect="1" noChangeArrowheads="1"/>
        </xdr:cNvSpPr>
      </xdr:nvSpPr>
      <xdr:spPr bwMode="auto">
        <a:xfrm>
          <a:off x="1630680" y="5473979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3" name="AutoShape 506" hidden="1">
          <a:extLst>
            <a:ext uri="{FF2B5EF4-FFF2-40B4-BE49-F238E27FC236}">
              <a16:creationId xmlns:a16="http://schemas.microsoft.com/office/drawing/2014/main" id="{803F6FE9-6763-4911-8AAA-EA85EFC82AC0}"/>
            </a:ext>
          </a:extLst>
        </xdr:cNvPr>
        <xdr:cNvSpPr>
          <a:spLocks noChangeAspect="1" noChangeArrowheads="1"/>
        </xdr:cNvSpPr>
      </xdr:nvSpPr>
      <xdr:spPr bwMode="auto">
        <a:xfrm>
          <a:off x="1630680" y="54739794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4" name="AutoShape 937" hidden="1">
          <a:extLst>
            <a:ext uri="{FF2B5EF4-FFF2-40B4-BE49-F238E27FC236}">
              <a16:creationId xmlns:a16="http://schemas.microsoft.com/office/drawing/2014/main" id="{DF88B58D-2FC3-4A08-BEAD-EDFB22595574}"/>
            </a:ext>
          </a:extLst>
        </xdr:cNvPr>
        <xdr:cNvSpPr>
          <a:spLocks noChangeAspect="1" noChangeArrowheads="1"/>
        </xdr:cNvSpPr>
      </xdr:nvSpPr>
      <xdr:spPr bwMode="auto">
        <a:xfrm>
          <a:off x="1630680" y="279273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5" name="AutoShape 506" hidden="1">
          <a:extLst>
            <a:ext uri="{FF2B5EF4-FFF2-40B4-BE49-F238E27FC236}">
              <a16:creationId xmlns:a16="http://schemas.microsoft.com/office/drawing/2014/main" id="{B712CF60-4D9E-4E72-8B35-E764B67A69F0}"/>
            </a:ext>
          </a:extLst>
        </xdr:cNvPr>
        <xdr:cNvSpPr>
          <a:spLocks noChangeAspect="1" noChangeArrowheads="1"/>
        </xdr:cNvSpPr>
      </xdr:nvSpPr>
      <xdr:spPr bwMode="auto">
        <a:xfrm>
          <a:off x="1630680" y="24752808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6" name="AutoShape 937" hidden="1">
          <a:extLst>
            <a:ext uri="{FF2B5EF4-FFF2-40B4-BE49-F238E27FC236}">
              <a16:creationId xmlns:a16="http://schemas.microsoft.com/office/drawing/2014/main" id="{8EC8BCE9-6FF6-4DFF-AF97-5838E60B0CA2}"/>
            </a:ext>
          </a:extLst>
        </xdr:cNvPr>
        <xdr:cNvSpPr>
          <a:spLocks noChangeAspect="1" noChangeArrowheads="1"/>
        </xdr:cNvSpPr>
      </xdr:nvSpPr>
      <xdr:spPr bwMode="auto">
        <a:xfrm>
          <a:off x="1630680" y="27872436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7" name="AutoShape 506" hidden="1">
          <a:extLst>
            <a:ext uri="{FF2B5EF4-FFF2-40B4-BE49-F238E27FC236}">
              <a16:creationId xmlns:a16="http://schemas.microsoft.com/office/drawing/2014/main" id="{1D0B4AD1-E44B-48DD-BE01-CC4EC0372F72}"/>
            </a:ext>
          </a:extLst>
        </xdr:cNvPr>
        <xdr:cNvSpPr>
          <a:spLocks noChangeAspect="1" noChangeArrowheads="1"/>
        </xdr:cNvSpPr>
      </xdr:nvSpPr>
      <xdr:spPr bwMode="auto">
        <a:xfrm>
          <a:off x="1630680" y="27872436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8" name="AutoShape 937" hidden="1">
          <a:extLst>
            <a:ext uri="{FF2B5EF4-FFF2-40B4-BE49-F238E27FC236}">
              <a16:creationId xmlns:a16="http://schemas.microsoft.com/office/drawing/2014/main" id="{C5D5ED7A-9077-4463-895B-F7B172BFE4BF}"/>
            </a:ext>
          </a:extLst>
        </xdr:cNvPr>
        <xdr:cNvSpPr>
          <a:spLocks noChangeAspect="1" noChangeArrowheads="1"/>
        </xdr:cNvSpPr>
      </xdr:nvSpPr>
      <xdr:spPr bwMode="auto">
        <a:xfrm>
          <a:off x="1630680" y="279273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39" name="AutoShape 506" hidden="1">
          <a:extLst>
            <a:ext uri="{FF2B5EF4-FFF2-40B4-BE49-F238E27FC236}">
              <a16:creationId xmlns:a16="http://schemas.microsoft.com/office/drawing/2014/main" id="{A194D976-4BED-4F41-99FC-E2A7B1CA88BB}"/>
            </a:ext>
          </a:extLst>
        </xdr:cNvPr>
        <xdr:cNvSpPr>
          <a:spLocks noChangeAspect="1" noChangeArrowheads="1"/>
        </xdr:cNvSpPr>
      </xdr:nvSpPr>
      <xdr:spPr bwMode="auto">
        <a:xfrm>
          <a:off x="1630680" y="24752808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0" name="AutoShape 937" hidden="1">
          <a:extLst>
            <a:ext uri="{FF2B5EF4-FFF2-40B4-BE49-F238E27FC236}">
              <a16:creationId xmlns:a16="http://schemas.microsoft.com/office/drawing/2014/main" id="{E2D0A392-C2BB-4A62-A656-D16796EBFA71}"/>
            </a:ext>
          </a:extLst>
        </xdr:cNvPr>
        <xdr:cNvSpPr>
          <a:spLocks noChangeAspect="1" noChangeArrowheads="1"/>
        </xdr:cNvSpPr>
      </xdr:nvSpPr>
      <xdr:spPr bwMode="auto">
        <a:xfrm>
          <a:off x="1638300" y="4004976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1" name="AutoShape 506" hidden="1">
          <a:extLst>
            <a:ext uri="{FF2B5EF4-FFF2-40B4-BE49-F238E27FC236}">
              <a16:creationId xmlns:a16="http://schemas.microsoft.com/office/drawing/2014/main" id="{2D86DB75-945C-402D-BC92-5D9E4A0E9301}"/>
            </a:ext>
          </a:extLst>
        </xdr:cNvPr>
        <xdr:cNvSpPr>
          <a:spLocks noChangeAspect="1" noChangeArrowheads="1"/>
        </xdr:cNvSpPr>
      </xdr:nvSpPr>
      <xdr:spPr bwMode="auto">
        <a:xfrm>
          <a:off x="1638300" y="3957923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2" name="AutoShape 937" hidden="1">
          <a:extLst>
            <a:ext uri="{FF2B5EF4-FFF2-40B4-BE49-F238E27FC236}">
              <a16:creationId xmlns:a16="http://schemas.microsoft.com/office/drawing/2014/main" id="{A316ED06-7F3F-450A-B643-185597EC6D15}"/>
            </a:ext>
          </a:extLst>
        </xdr:cNvPr>
        <xdr:cNvSpPr>
          <a:spLocks noChangeAspect="1" noChangeArrowheads="1"/>
        </xdr:cNvSpPr>
      </xdr:nvSpPr>
      <xdr:spPr bwMode="auto">
        <a:xfrm>
          <a:off x="1638300" y="4515326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3" name="AutoShape 506" hidden="1">
          <a:extLst>
            <a:ext uri="{FF2B5EF4-FFF2-40B4-BE49-F238E27FC236}">
              <a16:creationId xmlns:a16="http://schemas.microsoft.com/office/drawing/2014/main" id="{EB83C10D-45D1-494E-AD3E-D62C42BDDEEE}"/>
            </a:ext>
          </a:extLst>
        </xdr:cNvPr>
        <xdr:cNvSpPr>
          <a:spLocks noChangeAspect="1" noChangeArrowheads="1"/>
        </xdr:cNvSpPr>
      </xdr:nvSpPr>
      <xdr:spPr bwMode="auto">
        <a:xfrm>
          <a:off x="1638300" y="4515326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4" name="AutoShape 937" hidden="1">
          <a:extLst>
            <a:ext uri="{FF2B5EF4-FFF2-40B4-BE49-F238E27FC236}">
              <a16:creationId xmlns:a16="http://schemas.microsoft.com/office/drawing/2014/main" id="{41BEF7D8-989C-40A7-B1C4-47C7A4F58C3A}"/>
            </a:ext>
          </a:extLst>
        </xdr:cNvPr>
        <xdr:cNvSpPr>
          <a:spLocks noChangeAspect="1" noChangeArrowheads="1"/>
        </xdr:cNvSpPr>
      </xdr:nvSpPr>
      <xdr:spPr bwMode="auto">
        <a:xfrm>
          <a:off x="1638300" y="4004976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5" name="AutoShape 506" hidden="1">
          <a:extLst>
            <a:ext uri="{FF2B5EF4-FFF2-40B4-BE49-F238E27FC236}">
              <a16:creationId xmlns:a16="http://schemas.microsoft.com/office/drawing/2014/main" id="{4C3A246A-0422-46FA-85B7-BFB1D8B194B9}"/>
            </a:ext>
          </a:extLst>
        </xdr:cNvPr>
        <xdr:cNvSpPr>
          <a:spLocks noChangeAspect="1" noChangeArrowheads="1"/>
        </xdr:cNvSpPr>
      </xdr:nvSpPr>
      <xdr:spPr bwMode="auto">
        <a:xfrm>
          <a:off x="1638300" y="3957923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6" name="AutoShape 937" hidden="1">
          <a:extLst>
            <a:ext uri="{FF2B5EF4-FFF2-40B4-BE49-F238E27FC236}">
              <a16:creationId xmlns:a16="http://schemas.microsoft.com/office/drawing/2014/main" id="{9335031C-5B4A-460A-A895-43116B7DBA84}"/>
            </a:ext>
          </a:extLst>
        </xdr:cNvPr>
        <xdr:cNvSpPr>
          <a:spLocks noChangeAspect="1" noChangeArrowheads="1"/>
        </xdr:cNvSpPr>
      </xdr:nvSpPr>
      <xdr:spPr bwMode="auto">
        <a:xfrm>
          <a:off x="1638300" y="5069109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7" name="AutoShape 506" hidden="1">
          <a:extLst>
            <a:ext uri="{FF2B5EF4-FFF2-40B4-BE49-F238E27FC236}">
              <a16:creationId xmlns:a16="http://schemas.microsoft.com/office/drawing/2014/main" id="{CC7AF60E-B83A-4DC0-ADD6-430F0A83B16C}"/>
            </a:ext>
          </a:extLst>
        </xdr:cNvPr>
        <xdr:cNvSpPr>
          <a:spLocks noChangeAspect="1" noChangeArrowheads="1"/>
        </xdr:cNvSpPr>
      </xdr:nvSpPr>
      <xdr:spPr bwMode="auto">
        <a:xfrm>
          <a:off x="1638300" y="5022056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8" name="AutoShape 937" hidden="1">
          <a:extLst>
            <a:ext uri="{FF2B5EF4-FFF2-40B4-BE49-F238E27FC236}">
              <a16:creationId xmlns:a16="http://schemas.microsoft.com/office/drawing/2014/main" id="{C6656CFB-C40C-4752-99F2-5964AFC8A3E6}"/>
            </a:ext>
          </a:extLst>
        </xdr:cNvPr>
        <xdr:cNvSpPr>
          <a:spLocks noChangeAspect="1" noChangeArrowheads="1"/>
        </xdr:cNvSpPr>
      </xdr:nvSpPr>
      <xdr:spPr bwMode="auto">
        <a:xfrm>
          <a:off x="1638300" y="5231987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49" name="AutoShape 506" hidden="1">
          <a:extLst>
            <a:ext uri="{FF2B5EF4-FFF2-40B4-BE49-F238E27FC236}">
              <a16:creationId xmlns:a16="http://schemas.microsoft.com/office/drawing/2014/main" id="{0D1974DC-6127-4C9B-937D-B0492EA37238}"/>
            </a:ext>
          </a:extLst>
        </xdr:cNvPr>
        <xdr:cNvSpPr>
          <a:spLocks noChangeAspect="1" noChangeArrowheads="1"/>
        </xdr:cNvSpPr>
      </xdr:nvSpPr>
      <xdr:spPr bwMode="auto">
        <a:xfrm>
          <a:off x="1638300" y="5231987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50" name="AutoShape 937" hidden="1">
          <a:extLst>
            <a:ext uri="{FF2B5EF4-FFF2-40B4-BE49-F238E27FC236}">
              <a16:creationId xmlns:a16="http://schemas.microsoft.com/office/drawing/2014/main" id="{145440D4-E79F-40AE-8BA0-B4D0D96E932A}"/>
            </a:ext>
          </a:extLst>
        </xdr:cNvPr>
        <xdr:cNvSpPr>
          <a:spLocks noChangeAspect="1" noChangeArrowheads="1"/>
        </xdr:cNvSpPr>
      </xdr:nvSpPr>
      <xdr:spPr bwMode="auto">
        <a:xfrm>
          <a:off x="1638300" y="5069109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51" name="AutoShape 506" hidden="1">
          <a:extLst>
            <a:ext uri="{FF2B5EF4-FFF2-40B4-BE49-F238E27FC236}">
              <a16:creationId xmlns:a16="http://schemas.microsoft.com/office/drawing/2014/main" id="{D78463BC-8BDB-4B3A-8050-0C9534D61DFE}"/>
            </a:ext>
          </a:extLst>
        </xdr:cNvPr>
        <xdr:cNvSpPr>
          <a:spLocks noChangeAspect="1" noChangeArrowheads="1"/>
        </xdr:cNvSpPr>
      </xdr:nvSpPr>
      <xdr:spPr bwMode="auto">
        <a:xfrm>
          <a:off x="1638300" y="5022056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52" name="AutoShape 937" hidden="1">
          <a:extLst>
            <a:ext uri="{FF2B5EF4-FFF2-40B4-BE49-F238E27FC236}">
              <a16:creationId xmlns:a16="http://schemas.microsoft.com/office/drawing/2014/main" id="{F7C2466D-A1C2-4E95-A588-1FDE60AF24DA}"/>
            </a:ext>
          </a:extLst>
        </xdr:cNvPr>
        <xdr:cNvSpPr>
          <a:spLocks noChangeAspect="1" noChangeArrowheads="1"/>
        </xdr:cNvSpPr>
      </xdr:nvSpPr>
      <xdr:spPr bwMode="auto">
        <a:xfrm>
          <a:off x="1638300" y="3791426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53" name="AutoShape 506" hidden="1">
          <a:extLst>
            <a:ext uri="{FF2B5EF4-FFF2-40B4-BE49-F238E27FC236}">
              <a16:creationId xmlns:a16="http://schemas.microsoft.com/office/drawing/2014/main" id="{413F09FF-E335-46DD-BE94-BE3E55A9C430}"/>
            </a:ext>
          </a:extLst>
        </xdr:cNvPr>
        <xdr:cNvSpPr>
          <a:spLocks noChangeAspect="1" noChangeArrowheads="1"/>
        </xdr:cNvSpPr>
      </xdr:nvSpPr>
      <xdr:spPr bwMode="auto">
        <a:xfrm>
          <a:off x="1638300" y="39126795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54" name="AutoShape 937" hidden="1">
          <a:extLst>
            <a:ext uri="{FF2B5EF4-FFF2-40B4-BE49-F238E27FC236}">
              <a16:creationId xmlns:a16="http://schemas.microsoft.com/office/drawing/2014/main" id="{4160B445-FDFA-4A53-95B7-CE7C1CE8A4B4}"/>
            </a:ext>
          </a:extLst>
        </xdr:cNvPr>
        <xdr:cNvSpPr>
          <a:spLocks noChangeAspect="1" noChangeArrowheads="1"/>
        </xdr:cNvSpPr>
      </xdr:nvSpPr>
      <xdr:spPr bwMode="auto">
        <a:xfrm>
          <a:off x="1638300" y="3791426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55" name="AutoShape 506" hidden="1">
          <a:extLst>
            <a:ext uri="{FF2B5EF4-FFF2-40B4-BE49-F238E27FC236}">
              <a16:creationId xmlns:a16="http://schemas.microsoft.com/office/drawing/2014/main" id="{7AE6B316-CF07-4CE5-9E33-132388CA7BDB}"/>
            </a:ext>
          </a:extLst>
        </xdr:cNvPr>
        <xdr:cNvSpPr>
          <a:spLocks noChangeAspect="1" noChangeArrowheads="1"/>
        </xdr:cNvSpPr>
      </xdr:nvSpPr>
      <xdr:spPr bwMode="auto">
        <a:xfrm>
          <a:off x="1638300" y="39126795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56" name="AutoShape 937" hidden="1">
          <a:extLst>
            <a:ext uri="{FF2B5EF4-FFF2-40B4-BE49-F238E27FC236}">
              <a16:creationId xmlns:a16="http://schemas.microsoft.com/office/drawing/2014/main" id="{CF0B32D4-CD54-4D21-85F2-57E8671424DB}"/>
            </a:ext>
          </a:extLst>
        </xdr:cNvPr>
        <xdr:cNvSpPr>
          <a:spLocks noChangeAspect="1" noChangeArrowheads="1"/>
        </xdr:cNvSpPr>
      </xdr:nvSpPr>
      <xdr:spPr bwMode="auto">
        <a:xfrm>
          <a:off x="1638300" y="5812917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57" name="AutoShape 506" hidden="1">
          <a:extLst>
            <a:ext uri="{FF2B5EF4-FFF2-40B4-BE49-F238E27FC236}">
              <a16:creationId xmlns:a16="http://schemas.microsoft.com/office/drawing/2014/main" id="{614D13FF-0D95-41CC-AE97-FF70F4AE8C1A}"/>
            </a:ext>
          </a:extLst>
        </xdr:cNvPr>
        <xdr:cNvSpPr>
          <a:spLocks noChangeAspect="1" noChangeArrowheads="1"/>
        </xdr:cNvSpPr>
      </xdr:nvSpPr>
      <xdr:spPr bwMode="auto">
        <a:xfrm>
          <a:off x="1638300" y="5812917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58" name="AutoShape 937" hidden="1">
          <a:extLst>
            <a:ext uri="{FF2B5EF4-FFF2-40B4-BE49-F238E27FC236}">
              <a16:creationId xmlns:a16="http://schemas.microsoft.com/office/drawing/2014/main" id="{864B9CFB-3882-4E4F-90FD-779FADAB47C8}"/>
            </a:ext>
          </a:extLst>
        </xdr:cNvPr>
        <xdr:cNvSpPr>
          <a:spLocks noChangeAspect="1" noChangeArrowheads="1"/>
        </xdr:cNvSpPr>
      </xdr:nvSpPr>
      <xdr:spPr bwMode="auto">
        <a:xfrm>
          <a:off x="1638300" y="305847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59" name="AutoShape 506" hidden="1">
          <a:extLst>
            <a:ext uri="{FF2B5EF4-FFF2-40B4-BE49-F238E27FC236}">
              <a16:creationId xmlns:a16="http://schemas.microsoft.com/office/drawing/2014/main" id="{687405A5-DC1B-45DB-BBEF-73BD23E3A3DA}"/>
            </a:ext>
          </a:extLst>
        </xdr:cNvPr>
        <xdr:cNvSpPr>
          <a:spLocks noChangeAspect="1" noChangeArrowheads="1"/>
        </xdr:cNvSpPr>
      </xdr:nvSpPr>
      <xdr:spPr bwMode="auto">
        <a:xfrm>
          <a:off x="1638300" y="2803302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60" name="AutoShape 937" hidden="1">
          <a:extLst>
            <a:ext uri="{FF2B5EF4-FFF2-40B4-BE49-F238E27FC236}">
              <a16:creationId xmlns:a16="http://schemas.microsoft.com/office/drawing/2014/main" id="{89333125-BA46-44D7-96C1-4F264FF7B129}"/>
            </a:ext>
          </a:extLst>
        </xdr:cNvPr>
        <xdr:cNvSpPr>
          <a:spLocks noChangeAspect="1" noChangeArrowheads="1"/>
        </xdr:cNvSpPr>
      </xdr:nvSpPr>
      <xdr:spPr bwMode="auto">
        <a:xfrm>
          <a:off x="1638300" y="3147155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61" name="AutoShape 506" hidden="1">
          <a:extLst>
            <a:ext uri="{FF2B5EF4-FFF2-40B4-BE49-F238E27FC236}">
              <a16:creationId xmlns:a16="http://schemas.microsoft.com/office/drawing/2014/main" id="{A847DFF0-E6CC-4B9D-B51F-3A895FE2D2F9}"/>
            </a:ext>
          </a:extLst>
        </xdr:cNvPr>
        <xdr:cNvSpPr>
          <a:spLocks noChangeAspect="1" noChangeArrowheads="1"/>
        </xdr:cNvSpPr>
      </xdr:nvSpPr>
      <xdr:spPr bwMode="auto">
        <a:xfrm>
          <a:off x="1638300" y="3147155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62" name="AutoShape 937" hidden="1">
          <a:extLst>
            <a:ext uri="{FF2B5EF4-FFF2-40B4-BE49-F238E27FC236}">
              <a16:creationId xmlns:a16="http://schemas.microsoft.com/office/drawing/2014/main" id="{1581B93D-E8C7-4B7F-A498-6DA6B534786E}"/>
            </a:ext>
          </a:extLst>
        </xdr:cNvPr>
        <xdr:cNvSpPr>
          <a:spLocks noChangeAspect="1" noChangeArrowheads="1"/>
        </xdr:cNvSpPr>
      </xdr:nvSpPr>
      <xdr:spPr bwMode="auto">
        <a:xfrm>
          <a:off x="1638300" y="305847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63" name="AutoShape 506" hidden="1">
          <a:extLst>
            <a:ext uri="{FF2B5EF4-FFF2-40B4-BE49-F238E27FC236}">
              <a16:creationId xmlns:a16="http://schemas.microsoft.com/office/drawing/2014/main" id="{CE7CE550-D49A-46EA-9E2C-CD54A2B2A813}"/>
            </a:ext>
          </a:extLst>
        </xdr:cNvPr>
        <xdr:cNvSpPr>
          <a:spLocks noChangeAspect="1" noChangeArrowheads="1"/>
        </xdr:cNvSpPr>
      </xdr:nvSpPr>
      <xdr:spPr bwMode="auto">
        <a:xfrm>
          <a:off x="1638300" y="2803302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64" name="AutoShape 506" hidden="1">
          <a:extLst>
            <a:ext uri="{FF2B5EF4-FFF2-40B4-BE49-F238E27FC236}">
              <a16:creationId xmlns:a16="http://schemas.microsoft.com/office/drawing/2014/main" id="{BA2DFE93-6A6C-43A0-B655-6A6FF9B2A667}"/>
            </a:ext>
          </a:extLst>
        </xdr:cNvPr>
        <xdr:cNvSpPr>
          <a:spLocks noChangeAspect="1" noChangeArrowheads="1"/>
        </xdr:cNvSpPr>
      </xdr:nvSpPr>
      <xdr:spPr bwMode="auto">
        <a:xfrm>
          <a:off x="1638300" y="2803302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65" name="AutoShape 937" hidden="1">
          <a:extLst>
            <a:ext uri="{FF2B5EF4-FFF2-40B4-BE49-F238E27FC236}">
              <a16:creationId xmlns:a16="http://schemas.microsoft.com/office/drawing/2014/main" id="{A9660AFB-F10B-4551-A5FB-0B18BC23D0D8}"/>
            </a:ext>
          </a:extLst>
        </xdr:cNvPr>
        <xdr:cNvSpPr>
          <a:spLocks noChangeAspect="1" noChangeArrowheads="1"/>
        </xdr:cNvSpPr>
      </xdr:nvSpPr>
      <xdr:spPr bwMode="auto">
        <a:xfrm>
          <a:off x="1638300" y="3147155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66" name="AutoShape 506" hidden="1">
          <a:extLst>
            <a:ext uri="{FF2B5EF4-FFF2-40B4-BE49-F238E27FC236}">
              <a16:creationId xmlns:a16="http://schemas.microsoft.com/office/drawing/2014/main" id="{72462542-A6EF-4946-AFCB-4DF89DFD3DA1}"/>
            </a:ext>
          </a:extLst>
        </xdr:cNvPr>
        <xdr:cNvSpPr>
          <a:spLocks noChangeAspect="1" noChangeArrowheads="1"/>
        </xdr:cNvSpPr>
      </xdr:nvSpPr>
      <xdr:spPr bwMode="auto">
        <a:xfrm>
          <a:off x="1638300" y="3147155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67" name="AutoShape 506" hidden="1">
          <a:extLst>
            <a:ext uri="{FF2B5EF4-FFF2-40B4-BE49-F238E27FC236}">
              <a16:creationId xmlns:a16="http://schemas.microsoft.com/office/drawing/2014/main" id="{79CE2565-E3AF-4D62-B9C4-B93E5ED757DF}"/>
            </a:ext>
          </a:extLst>
        </xdr:cNvPr>
        <xdr:cNvSpPr>
          <a:spLocks noChangeAspect="1" noChangeArrowheads="1"/>
        </xdr:cNvSpPr>
      </xdr:nvSpPr>
      <xdr:spPr bwMode="auto">
        <a:xfrm>
          <a:off x="1638300" y="28033027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68" name="AutoShape 937" hidden="1">
          <a:extLst>
            <a:ext uri="{FF2B5EF4-FFF2-40B4-BE49-F238E27FC236}">
              <a16:creationId xmlns:a16="http://schemas.microsoft.com/office/drawing/2014/main" id="{37DE3110-1C37-427D-B481-1E9E64D15FB2}"/>
            </a:ext>
          </a:extLst>
        </xdr:cNvPr>
        <xdr:cNvSpPr>
          <a:spLocks noChangeAspect="1" noChangeArrowheads="1"/>
        </xdr:cNvSpPr>
      </xdr:nvSpPr>
      <xdr:spPr bwMode="auto">
        <a:xfrm>
          <a:off x="1638300" y="5016627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69" name="AutoShape 506" hidden="1">
          <a:extLst>
            <a:ext uri="{FF2B5EF4-FFF2-40B4-BE49-F238E27FC236}">
              <a16:creationId xmlns:a16="http://schemas.microsoft.com/office/drawing/2014/main" id="{E2B4218D-1380-42DB-A31D-0B1345986AF2}"/>
            </a:ext>
          </a:extLst>
        </xdr:cNvPr>
        <xdr:cNvSpPr>
          <a:spLocks noChangeAspect="1" noChangeArrowheads="1"/>
        </xdr:cNvSpPr>
      </xdr:nvSpPr>
      <xdr:spPr bwMode="auto">
        <a:xfrm>
          <a:off x="1638300" y="5016627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70" name="AutoShape 506" hidden="1">
          <a:extLst>
            <a:ext uri="{FF2B5EF4-FFF2-40B4-BE49-F238E27FC236}">
              <a16:creationId xmlns:a16="http://schemas.microsoft.com/office/drawing/2014/main" id="{198F2436-8092-4A27-BBA5-828D2BA6BC02}"/>
            </a:ext>
          </a:extLst>
        </xdr:cNvPr>
        <xdr:cNvSpPr>
          <a:spLocks noChangeAspect="1" noChangeArrowheads="1"/>
        </xdr:cNvSpPr>
      </xdr:nvSpPr>
      <xdr:spPr bwMode="auto">
        <a:xfrm>
          <a:off x="1638300" y="948309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71" name="AutoShape 506" hidden="1">
          <a:extLst>
            <a:ext uri="{FF2B5EF4-FFF2-40B4-BE49-F238E27FC236}">
              <a16:creationId xmlns:a16="http://schemas.microsoft.com/office/drawing/2014/main" id="{702B6D1B-E58C-4565-AB81-47A7CB0D7648}"/>
            </a:ext>
          </a:extLst>
        </xdr:cNvPr>
        <xdr:cNvSpPr>
          <a:spLocks noChangeAspect="1" noChangeArrowheads="1"/>
        </xdr:cNvSpPr>
      </xdr:nvSpPr>
      <xdr:spPr bwMode="auto">
        <a:xfrm>
          <a:off x="1638300" y="948309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72" name="AutoShape 506" hidden="1">
          <a:extLst>
            <a:ext uri="{FF2B5EF4-FFF2-40B4-BE49-F238E27FC236}">
              <a16:creationId xmlns:a16="http://schemas.microsoft.com/office/drawing/2014/main" id="{47B17C1B-6342-4D05-9F4D-6C223601D401}"/>
            </a:ext>
          </a:extLst>
        </xdr:cNvPr>
        <xdr:cNvSpPr>
          <a:spLocks noChangeAspect="1" noChangeArrowheads="1"/>
        </xdr:cNvSpPr>
      </xdr:nvSpPr>
      <xdr:spPr bwMode="auto">
        <a:xfrm>
          <a:off x="1638300" y="948309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73" name="AutoShape 506" hidden="1">
          <a:extLst>
            <a:ext uri="{FF2B5EF4-FFF2-40B4-BE49-F238E27FC236}">
              <a16:creationId xmlns:a16="http://schemas.microsoft.com/office/drawing/2014/main" id="{2C7A94A9-9F71-48EC-9119-75F82EA4A8D1}"/>
            </a:ext>
          </a:extLst>
        </xdr:cNvPr>
        <xdr:cNvSpPr>
          <a:spLocks noChangeAspect="1" noChangeArrowheads="1"/>
        </xdr:cNvSpPr>
      </xdr:nvSpPr>
      <xdr:spPr bwMode="auto">
        <a:xfrm>
          <a:off x="1638300" y="94830900"/>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74" name="AutoShape 937" hidden="1">
          <a:extLst>
            <a:ext uri="{FF2B5EF4-FFF2-40B4-BE49-F238E27FC236}">
              <a16:creationId xmlns:a16="http://schemas.microsoft.com/office/drawing/2014/main" id="{8B9BB72B-0618-4D8A-8475-C9E017735A30}"/>
            </a:ext>
          </a:extLst>
        </xdr:cNvPr>
        <xdr:cNvSpPr>
          <a:spLocks noChangeAspect="1" noChangeArrowheads="1"/>
        </xdr:cNvSpPr>
      </xdr:nvSpPr>
      <xdr:spPr bwMode="auto">
        <a:xfrm>
          <a:off x="1638300" y="2893790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221</xdr:row>
      <xdr:rowOff>0</xdr:rowOff>
    </xdr:from>
    <xdr:ext cx="9525" cy="152400"/>
    <xdr:sp macro="" textlink="">
      <xdr:nvSpPr>
        <xdr:cNvPr id="75" name="AutoShape 937" hidden="1">
          <a:extLst>
            <a:ext uri="{FF2B5EF4-FFF2-40B4-BE49-F238E27FC236}">
              <a16:creationId xmlns:a16="http://schemas.microsoft.com/office/drawing/2014/main" id="{A51253A7-FF72-47CA-B1CF-2329D42AAD58}"/>
            </a:ext>
          </a:extLst>
        </xdr:cNvPr>
        <xdr:cNvSpPr>
          <a:spLocks noChangeAspect="1" noChangeArrowheads="1"/>
        </xdr:cNvSpPr>
      </xdr:nvSpPr>
      <xdr:spPr bwMode="auto">
        <a:xfrm>
          <a:off x="1638300" y="289379025"/>
          <a:ext cx="9525" cy="1524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pageSetUpPr fitToPage="1"/>
  </sheetPr>
  <dimension ref="A1:AO94"/>
  <sheetViews>
    <sheetView showGridLines="0" tabSelected="1" zoomScale="60" zoomScaleNormal="60" zoomScaleSheetLayoutView="25" workbookViewId="0">
      <selection activeCell="E107" sqref="E107"/>
    </sheetView>
  </sheetViews>
  <sheetFormatPr defaultColWidth="8.69921875" defaultRowHeight="13.2"/>
  <cols>
    <col min="1" max="1" width="13.19921875" style="318" customWidth="1"/>
    <col min="2" max="2" width="11.19921875" style="318" customWidth="1"/>
    <col min="3" max="3" width="13.59765625" style="318" customWidth="1"/>
    <col min="4" max="7" width="11.09765625" style="318" customWidth="1"/>
    <col min="8" max="15" width="13.09765625" style="318" customWidth="1"/>
    <col min="16" max="16" width="8.69921875" style="318" customWidth="1"/>
    <col min="17" max="256" width="8.69921875" style="318"/>
    <col min="257" max="257" width="13.19921875" style="318" customWidth="1"/>
    <col min="258" max="259" width="11.19921875" style="318" customWidth="1"/>
    <col min="260" max="268" width="11.09765625" style="318" customWidth="1"/>
    <col min="269" max="269" width="13.59765625" style="318" customWidth="1"/>
    <col min="270" max="270" width="11.09765625" style="318" customWidth="1"/>
    <col min="271" max="271" width="9.19921875" style="318" customWidth="1"/>
    <col min="272" max="272" width="8.69921875" style="318" customWidth="1"/>
    <col min="273" max="512" width="8.69921875" style="318"/>
    <col min="513" max="513" width="13.19921875" style="318" customWidth="1"/>
    <col min="514" max="515" width="11.19921875" style="318" customWidth="1"/>
    <col min="516" max="524" width="11.09765625" style="318" customWidth="1"/>
    <col min="525" max="525" width="13.59765625" style="318" customWidth="1"/>
    <col min="526" max="526" width="11.09765625" style="318" customWidth="1"/>
    <col min="527" max="527" width="9.19921875" style="318" customWidth="1"/>
    <col min="528" max="528" width="8.69921875" style="318" customWidth="1"/>
    <col min="529" max="768" width="8.69921875" style="318"/>
    <col min="769" max="769" width="13.19921875" style="318" customWidth="1"/>
    <col min="770" max="771" width="11.19921875" style="318" customWidth="1"/>
    <col min="772" max="780" width="11.09765625" style="318" customWidth="1"/>
    <col min="781" max="781" width="13.59765625" style="318" customWidth="1"/>
    <col min="782" max="782" width="11.09765625" style="318" customWidth="1"/>
    <col min="783" max="783" width="9.19921875" style="318" customWidth="1"/>
    <col min="784" max="784" width="8.69921875" style="318" customWidth="1"/>
    <col min="785" max="1024" width="8.69921875" style="318"/>
    <col min="1025" max="1025" width="13.19921875" style="318" customWidth="1"/>
    <col min="1026" max="1027" width="11.19921875" style="318" customWidth="1"/>
    <col min="1028" max="1036" width="11.09765625" style="318" customWidth="1"/>
    <col min="1037" max="1037" width="13.59765625" style="318" customWidth="1"/>
    <col min="1038" max="1038" width="11.09765625" style="318" customWidth="1"/>
    <col min="1039" max="1039" width="9.19921875" style="318" customWidth="1"/>
    <col min="1040" max="1040" width="8.69921875" style="318" customWidth="1"/>
    <col min="1041" max="1280" width="8.69921875" style="318"/>
    <col min="1281" max="1281" width="13.19921875" style="318" customWidth="1"/>
    <col min="1282" max="1283" width="11.19921875" style="318" customWidth="1"/>
    <col min="1284" max="1292" width="11.09765625" style="318" customWidth="1"/>
    <col min="1293" max="1293" width="13.59765625" style="318" customWidth="1"/>
    <col min="1294" max="1294" width="11.09765625" style="318" customWidth="1"/>
    <col min="1295" max="1295" width="9.19921875" style="318" customWidth="1"/>
    <col min="1296" max="1296" width="8.69921875" style="318" customWidth="1"/>
    <col min="1297" max="1536" width="8.69921875" style="318"/>
    <col min="1537" max="1537" width="13.19921875" style="318" customWidth="1"/>
    <col min="1538" max="1539" width="11.19921875" style="318" customWidth="1"/>
    <col min="1540" max="1548" width="11.09765625" style="318" customWidth="1"/>
    <col min="1549" max="1549" width="13.59765625" style="318" customWidth="1"/>
    <col min="1550" max="1550" width="11.09765625" style="318" customWidth="1"/>
    <col min="1551" max="1551" width="9.19921875" style="318" customWidth="1"/>
    <col min="1552" max="1552" width="8.69921875" style="318" customWidth="1"/>
    <col min="1553" max="1792" width="8.69921875" style="318"/>
    <col min="1793" max="1793" width="13.19921875" style="318" customWidth="1"/>
    <col min="1794" max="1795" width="11.19921875" style="318" customWidth="1"/>
    <col min="1796" max="1804" width="11.09765625" style="318" customWidth="1"/>
    <col min="1805" max="1805" width="13.59765625" style="318" customWidth="1"/>
    <col min="1806" max="1806" width="11.09765625" style="318" customWidth="1"/>
    <col min="1807" max="1807" width="9.19921875" style="318" customWidth="1"/>
    <col min="1808" max="1808" width="8.69921875" style="318" customWidth="1"/>
    <col min="1809" max="2048" width="8.69921875" style="318"/>
    <col min="2049" max="2049" width="13.19921875" style="318" customWidth="1"/>
    <col min="2050" max="2051" width="11.19921875" style="318" customWidth="1"/>
    <col min="2052" max="2060" width="11.09765625" style="318" customWidth="1"/>
    <col min="2061" max="2061" width="13.59765625" style="318" customWidth="1"/>
    <col min="2062" max="2062" width="11.09765625" style="318" customWidth="1"/>
    <col min="2063" max="2063" width="9.19921875" style="318" customWidth="1"/>
    <col min="2064" max="2064" width="8.69921875" style="318" customWidth="1"/>
    <col min="2065" max="2304" width="8.69921875" style="318"/>
    <col min="2305" max="2305" width="13.19921875" style="318" customWidth="1"/>
    <col min="2306" max="2307" width="11.19921875" style="318" customWidth="1"/>
    <col min="2308" max="2316" width="11.09765625" style="318" customWidth="1"/>
    <col min="2317" max="2317" width="13.59765625" style="318" customWidth="1"/>
    <col min="2318" max="2318" width="11.09765625" style="318" customWidth="1"/>
    <col min="2319" max="2319" width="9.19921875" style="318" customWidth="1"/>
    <col min="2320" max="2320" width="8.69921875" style="318" customWidth="1"/>
    <col min="2321" max="2560" width="8.69921875" style="318"/>
    <col min="2561" max="2561" width="13.19921875" style="318" customWidth="1"/>
    <col min="2562" max="2563" width="11.19921875" style="318" customWidth="1"/>
    <col min="2564" max="2572" width="11.09765625" style="318" customWidth="1"/>
    <col min="2573" max="2573" width="13.59765625" style="318" customWidth="1"/>
    <col min="2574" max="2574" width="11.09765625" style="318" customWidth="1"/>
    <col min="2575" max="2575" width="9.19921875" style="318" customWidth="1"/>
    <col min="2576" max="2576" width="8.69921875" style="318" customWidth="1"/>
    <col min="2577" max="2816" width="8.69921875" style="318"/>
    <col min="2817" max="2817" width="13.19921875" style="318" customWidth="1"/>
    <col min="2818" max="2819" width="11.19921875" style="318" customWidth="1"/>
    <col min="2820" max="2828" width="11.09765625" style="318" customWidth="1"/>
    <col min="2829" max="2829" width="13.59765625" style="318" customWidth="1"/>
    <col min="2830" max="2830" width="11.09765625" style="318" customWidth="1"/>
    <col min="2831" max="2831" width="9.19921875" style="318" customWidth="1"/>
    <col min="2832" max="2832" width="8.69921875" style="318" customWidth="1"/>
    <col min="2833" max="3072" width="8.69921875" style="318"/>
    <col min="3073" max="3073" width="13.19921875" style="318" customWidth="1"/>
    <col min="3074" max="3075" width="11.19921875" style="318" customWidth="1"/>
    <col min="3076" max="3084" width="11.09765625" style="318" customWidth="1"/>
    <col min="3085" max="3085" width="13.59765625" style="318" customWidth="1"/>
    <col min="3086" max="3086" width="11.09765625" style="318" customWidth="1"/>
    <col min="3087" max="3087" width="9.19921875" style="318" customWidth="1"/>
    <col min="3088" max="3088" width="8.69921875" style="318" customWidth="1"/>
    <col min="3089" max="3328" width="8.69921875" style="318"/>
    <col min="3329" max="3329" width="13.19921875" style="318" customWidth="1"/>
    <col min="3330" max="3331" width="11.19921875" style="318" customWidth="1"/>
    <col min="3332" max="3340" width="11.09765625" style="318" customWidth="1"/>
    <col min="3341" max="3341" width="13.59765625" style="318" customWidth="1"/>
    <col min="3342" max="3342" width="11.09765625" style="318" customWidth="1"/>
    <col min="3343" max="3343" width="9.19921875" style="318" customWidth="1"/>
    <col min="3344" max="3344" width="8.69921875" style="318" customWidth="1"/>
    <col min="3345" max="3584" width="8.69921875" style="318"/>
    <col min="3585" max="3585" width="13.19921875" style="318" customWidth="1"/>
    <col min="3586" max="3587" width="11.19921875" style="318" customWidth="1"/>
    <col min="3588" max="3596" width="11.09765625" style="318" customWidth="1"/>
    <col min="3597" max="3597" width="13.59765625" style="318" customWidth="1"/>
    <col min="3598" max="3598" width="11.09765625" style="318" customWidth="1"/>
    <col min="3599" max="3599" width="9.19921875" style="318" customWidth="1"/>
    <col min="3600" max="3600" width="8.69921875" style="318" customWidth="1"/>
    <col min="3601" max="3840" width="8.69921875" style="318"/>
    <col min="3841" max="3841" width="13.19921875" style="318" customWidth="1"/>
    <col min="3842" max="3843" width="11.19921875" style="318" customWidth="1"/>
    <col min="3844" max="3852" width="11.09765625" style="318" customWidth="1"/>
    <col min="3853" max="3853" width="13.59765625" style="318" customWidth="1"/>
    <col min="3854" max="3854" width="11.09765625" style="318" customWidth="1"/>
    <col min="3855" max="3855" width="9.19921875" style="318" customWidth="1"/>
    <col min="3856" max="3856" width="8.69921875" style="318" customWidth="1"/>
    <col min="3857" max="4096" width="8.69921875" style="318"/>
    <col min="4097" max="4097" width="13.19921875" style="318" customWidth="1"/>
    <col min="4098" max="4099" width="11.19921875" style="318" customWidth="1"/>
    <col min="4100" max="4108" width="11.09765625" style="318" customWidth="1"/>
    <col min="4109" max="4109" width="13.59765625" style="318" customWidth="1"/>
    <col min="4110" max="4110" width="11.09765625" style="318" customWidth="1"/>
    <col min="4111" max="4111" width="9.19921875" style="318" customWidth="1"/>
    <col min="4112" max="4112" width="8.69921875" style="318" customWidth="1"/>
    <col min="4113" max="4352" width="8.69921875" style="318"/>
    <col min="4353" max="4353" width="13.19921875" style="318" customWidth="1"/>
    <col min="4354" max="4355" width="11.19921875" style="318" customWidth="1"/>
    <col min="4356" max="4364" width="11.09765625" style="318" customWidth="1"/>
    <col min="4365" max="4365" width="13.59765625" style="318" customWidth="1"/>
    <col min="4366" max="4366" width="11.09765625" style="318" customWidth="1"/>
    <col min="4367" max="4367" width="9.19921875" style="318" customWidth="1"/>
    <col min="4368" max="4368" width="8.69921875" style="318" customWidth="1"/>
    <col min="4369" max="4608" width="8.69921875" style="318"/>
    <col min="4609" max="4609" width="13.19921875" style="318" customWidth="1"/>
    <col min="4610" max="4611" width="11.19921875" style="318" customWidth="1"/>
    <col min="4612" max="4620" width="11.09765625" style="318" customWidth="1"/>
    <col min="4621" max="4621" width="13.59765625" style="318" customWidth="1"/>
    <col min="4622" max="4622" width="11.09765625" style="318" customWidth="1"/>
    <col min="4623" max="4623" width="9.19921875" style="318" customWidth="1"/>
    <col min="4624" max="4624" width="8.69921875" style="318" customWidth="1"/>
    <col min="4625" max="4864" width="8.69921875" style="318"/>
    <col min="4865" max="4865" width="13.19921875" style="318" customWidth="1"/>
    <col min="4866" max="4867" width="11.19921875" style="318" customWidth="1"/>
    <col min="4868" max="4876" width="11.09765625" style="318" customWidth="1"/>
    <col min="4877" max="4877" width="13.59765625" style="318" customWidth="1"/>
    <col min="4878" max="4878" width="11.09765625" style="318" customWidth="1"/>
    <col min="4879" max="4879" width="9.19921875" style="318" customWidth="1"/>
    <col min="4880" max="4880" width="8.69921875" style="318" customWidth="1"/>
    <col min="4881" max="5120" width="8.69921875" style="318"/>
    <col min="5121" max="5121" width="13.19921875" style="318" customWidth="1"/>
    <col min="5122" max="5123" width="11.19921875" style="318" customWidth="1"/>
    <col min="5124" max="5132" width="11.09765625" style="318" customWidth="1"/>
    <col min="5133" max="5133" width="13.59765625" style="318" customWidth="1"/>
    <col min="5134" max="5134" width="11.09765625" style="318" customWidth="1"/>
    <col min="5135" max="5135" width="9.19921875" style="318" customWidth="1"/>
    <col min="5136" max="5136" width="8.69921875" style="318" customWidth="1"/>
    <col min="5137" max="5376" width="8.69921875" style="318"/>
    <col min="5377" max="5377" width="13.19921875" style="318" customWidth="1"/>
    <col min="5378" max="5379" width="11.19921875" style="318" customWidth="1"/>
    <col min="5380" max="5388" width="11.09765625" style="318" customWidth="1"/>
    <col min="5389" max="5389" width="13.59765625" style="318" customWidth="1"/>
    <col min="5390" max="5390" width="11.09765625" style="318" customWidth="1"/>
    <col min="5391" max="5391" width="9.19921875" style="318" customWidth="1"/>
    <col min="5392" max="5392" width="8.69921875" style="318" customWidth="1"/>
    <col min="5393" max="5632" width="8.69921875" style="318"/>
    <col min="5633" max="5633" width="13.19921875" style="318" customWidth="1"/>
    <col min="5634" max="5635" width="11.19921875" style="318" customWidth="1"/>
    <col min="5636" max="5644" width="11.09765625" style="318" customWidth="1"/>
    <col min="5645" max="5645" width="13.59765625" style="318" customWidth="1"/>
    <col min="5646" max="5646" width="11.09765625" style="318" customWidth="1"/>
    <col min="5647" max="5647" width="9.19921875" style="318" customWidth="1"/>
    <col min="5648" max="5648" width="8.69921875" style="318" customWidth="1"/>
    <col min="5649" max="5888" width="8.69921875" style="318"/>
    <col min="5889" max="5889" width="13.19921875" style="318" customWidth="1"/>
    <col min="5890" max="5891" width="11.19921875" style="318" customWidth="1"/>
    <col min="5892" max="5900" width="11.09765625" style="318" customWidth="1"/>
    <col min="5901" max="5901" width="13.59765625" style="318" customWidth="1"/>
    <col min="5902" max="5902" width="11.09765625" style="318" customWidth="1"/>
    <col min="5903" max="5903" width="9.19921875" style="318" customWidth="1"/>
    <col min="5904" max="5904" width="8.69921875" style="318" customWidth="1"/>
    <col min="5905" max="6144" width="8.69921875" style="318"/>
    <col min="6145" max="6145" width="13.19921875" style="318" customWidth="1"/>
    <col min="6146" max="6147" width="11.19921875" style="318" customWidth="1"/>
    <col min="6148" max="6156" width="11.09765625" style="318" customWidth="1"/>
    <col min="6157" max="6157" width="13.59765625" style="318" customWidth="1"/>
    <col min="6158" max="6158" width="11.09765625" style="318" customWidth="1"/>
    <col min="6159" max="6159" width="9.19921875" style="318" customWidth="1"/>
    <col min="6160" max="6160" width="8.69921875" style="318" customWidth="1"/>
    <col min="6161" max="6400" width="8.69921875" style="318"/>
    <col min="6401" max="6401" width="13.19921875" style="318" customWidth="1"/>
    <col min="6402" max="6403" width="11.19921875" style="318" customWidth="1"/>
    <col min="6404" max="6412" width="11.09765625" style="318" customWidth="1"/>
    <col min="6413" max="6413" width="13.59765625" style="318" customWidth="1"/>
    <col min="6414" max="6414" width="11.09765625" style="318" customWidth="1"/>
    <col min="6415" max="6415" width="9.19921875" style="318" customWidth="1"/>
    <col min="6416" max="6416" width="8.69921875" style="318" customWidth="1"/>
    <col min="6417" max="6656" width="8.69921875" style="318"/>
    <col min="6657" max="6657" width="13.19921875" style="318" customWidth="1"/>
    <col min="6658" max="6659" width="11.19921875" style="318" customWidth="1"/>
    <col min="6660" max="6668" width="11.09765625" style="318" customWidth="1"/>
    <col min="6669" max="6669" width="13.59765625" style="318" customWidth="1"/>
    <col min="6670" max="6670" width="11.09765625" style="318" customWidth="1"/>
    <col min="6671" max="6671" width="9.19921875" style="318" customWidth="1"/>
    <col min="6672" max="6672" width="8.69921875" style="318" customWidth="1"/>
    <col min="6673" max="6912" width="8.69921875" style="318"/>
    <col min="6913" max="6913" width="13.19921875" style="318" customWidth="1"/>
    <col min="6914" max="6915" width="11.19921875" style="318" customWidth="1"/>
    <col min="6916" max="6924" width="11.09765625" style="318" customWidth="1"/>
    <col min="6925" max="6925" width="13.59765625" style="318" customWidth="1"/>
    <col min="6926" max="6926" width="11.09765625" style="318" customWidth="1"/>
    <col min="6927" max="6927" width="9.19921875" style="318" customWidth="1"/>
    <col min="6928" max="6928" width="8.69921875" style="318" customWidth="1"/>
    <col min="6929" max="7168" width="8.69921875" style="318"/>
    <col min="7169" max="7169" width="13.19921875" style="318" customWidth="1"/>
    <col min="7170" max="7171" width="11.19921875" style="318" customWidth="1"/>
    <col min="7172" max="7180" width="11.09765625" style="318" customWidth="1"/>
    <col min="7181" max="7181" width="13.59765625" style="318" customWidth="1"/>
    <col min="7182" max="7182" width="11.09765625" style="318" customWidth="1"/>
    <col min="7183" max="7183" width="9.19921875" style="318" customWidth="1"/>
    <col min="7184" max="7184" width="8.69921875" style="318" customWidth="1"/>
    <col min="7185" max="7424" width="8.69921875" style="318"/>
    <col min="7425" max="7425" width="13.19921875" style="318" customWidth="1"/>
    <col min="7426" max="7427" width="11.19921875" style="318" customWidth="1"/>
    <col min="7428" max="7436" width="11.09765625" style="318" customWidth="1"/>
    <col min="7437" max="7437" width="13.59765625" style="318" customWidth="1"/>
    <col min="7438" max="7438" width="11.09765625" style="318" customWidth="1"/>
    <col min="7439" max="7439" width="9.19921875" style="318" customWidth="1"/>
    <col min="7440" max="7440" width="8.69921875" style="318" customWidth="1"/>
    <col min="7441" max="7680" width="8.69921875" style="318"/>
    <col min="7681" max="7681" width="13.19921875" style="318" customWidth="1"/>
    <col min="7682" max="7683" width="11.19921875" style="318" customWidth="1"/>
    <col min="7684" max="7692" width="11.09765625" style="318" customWidth="1"/>
    <col min="7693" max="7693" width="13.59765625" style="318" customWidth="1"/>
    <col min="7694" max="7694" width="11.09765625" style="318" customWidth="1"/>
    <col min="7695" max="7695" width="9.19921875" style="318" customWidth="1"/>
    <col min="7696" max="7696" width="8.69921875" style="318" customWidth="1"/>
    <col min="7697" max="7936" width="8.69921875" style="318"/>
    <col min="7937" max="7937" width="13.19921875" style="318" customWidth="1"/>
    <col min="7938" max="7939" width="11.19921875" style="318" customWidth="1"/>
    <col min="7940" max="7948" width="11.09765625" style="318" customWidth="1"/>
    <col min="7949" max="7949" width="13.59765625" style="318" customWidth="1"/>
    <col min="7950" max="7950" width="11.09765625" style="318" customWidth="1"/>
    <col min="7951" max="7951" width="9.19921875" style="318" customWidth="1"/>
    <col min="7952" max="7952" width="8.69921875" style="318" customWidth="1"/>
    <col min="7953" max="8192" width="8.69921875" style="318"/>
    <col min="8193" max="8193" width="13.19921875" style="318" customWidth="1"/>
    <col min="8194" max="8195" width="11.19921875" style="318" customWidth="1"/>
    <col min="8196" max="8204" width="11.09765625" style="318" customWidth="1"/>
    <col min="8205" max="8205" width="13.59765625" style="318" customWidth="1"/>
    <col min="8206" max="8206" width="11.09765625" style="318" customWidth="1"/>
    <col min="8207" max="8207" width="9.19921875" style="318" customWidth="1"/>
    <col min="8208" max="8208" width="8.69921875" style="318" customWidth="1"/>
    <col min="8209" max="8448" width="8.69921875" style="318"/>
    <col min="8449" max="8449" width="13.19921875" style="318" customWidth="1"/>
    <col min="8450" max="8451" width="11.19921875" style="318" customWidth="1"/>
    <col min="8452" max="8460" width="11.09765625" style="318" customWidth="1"/>
    <col min="8461" max="8461" width="13.59765625" style="318" customWidth="1"/>
    <col min="8462" max="8462" width="11.09765625" style="318" customWidth="1"/>
    <col min="8463" max="8463" width="9.19921875" style="318" customWidth="1"/>
    <col min="8464" max="8464" width="8.69921875" style="318" customWidth="1"/>
    <col min="8465" max="8704" width="8.69921875" style="318"/>
    <col min="8705" max="8705" width="13.19921875" style="318" customWidth="1"/>
    <col min="8706" max="8707" width="11.19921875" style="318" customWidth="1"/>
    <col min="8708" max="8716" width="11.09765625" style="318" customWidth="1"/>
    <col min="8717" max="8717" width="13.59765625" style="318" customWidth="1"/>
    <col min="8718" max="8718" width="11.09765625" style="318" customWidth="1"/>
    <col min="8719" max="8719" width="9.19921875" style="318" customWidth="1"/>
    <col min="8720" max="8720" width="8.69921875" style="318" customWidth="1"/>
    <col min="8721" max="8960" width="8.69921875" style="318"/>
    <col min="8961" max="8961" width="13.19921875" style="318" customWidth="1"/>
    <col min="8962" max="8963" width="11.19921875" style="318" customWidth="1"/>
    <col min="8964" max="8972" width="11.09765625" style="318" customWidth="1"/>
    <col min="8973" max="8973" width="13.59765625" style="318" customWidth="1"/>
    <col min="8974" max="8974" width="11.09765625" style="318" customWidth="1"/>
    <col min="8975" max="8975" width="9.19921875" style="318" customWidth="1"/>
    <col min="8976" max="8976" width="8.69921875" style="318" customWidth="1"/>
    <col min="8977" max="9216" width="8.69921875" style="318"/>
    <col min="9217" max="9217" width="13.19921875" style="318" customWidth="1"/>
    <col min="9218" max="9219" width="11.19921875" style="318" customWidth="1"/>
    <col min="9220" max="9228" width="11.09765625" style="318" customWidth="1"/>
    <col min="9229" max="9229" width="13.59765625" style="318" customWidth="1"/>
    <col min="9230" max="9230" width="11.09765625" style="318" customWidth="1"/>
    <col min="9231" max="9231" width="9.19921875" style="318" customWidth="1"/>
    <col min="9232" max="9232" width="8.69921875" style="318" customWidth="1"/>
    <col min="9233" max="9472" width="8.69921875" style="318"/>
    <col min="9473" max="9473" width="13.19921875" style="318" customWidth="1"/>
    <col min="9474" max="9475" width="11.19921875" style="318" customWidth="1"/>
    <col min="9476" max="9484" width="11.09765625" style="318" customWidth="1"/>
    <col min="9485" max="9485" width="13.59765625" style="318" customWidth="1"/>
    <col min="9486" max="9486" width="11.09765625" style="318" customWidth="1"/>
    <col min="9487" max="9487" width="9.19921875" style="318" customWidth="1"/>
    <col min="9488" max="9488" width="8.69921875" style="318" customWidth="1"/>
    <col min="9489" max="9728" width="8.69921875" style="318"/>
    <col min="9729" max="9729" width="13.19921875" style="318" customWidth="1"/>
    <col min="9730" max="9731" width="11.19921875" style="318" customWidth="1"/>
    <col min="9732" max="9740" width="11.09765625" style="318" customWidth="1"/>
    <col min="9741" max="9741" width="13.59765625" style="318" customWidth="1"/>
    <col min="9742" max="9742" width="11.09765625" style="318" customWidth="1"/>
    <col min="9743" max="9743" width="9.19921875" style="318" customWidth="1"/>
    <col min="9744" max="9744" width="8.69921875" style="318" customWidth="1"/>
    <col min="9745" max="9984" width="8.69921875" style="318"/>
    <col min="9985" max="9985" width="13.19921875" style="318" customWidth="1"/>
    <col min="9986" max="9987" width="11.19921875" style="318" customWidth="1"/>
    <col min="9988" max="9996" width="11.09765625" style="318" customWidth="1"/>
    <col min="9997" max="9997" width="13.59765625" style="318" customWidth="1"/>
    <col min="9998" max="9998" width="11.09765625" style="318" customWidth="1"/>
    <col min="9999" max="9999" width="9.19921875" style="318" customWidth="1"/>
    <col min="10000" max="10000" width="8.69921875" style="318" customWidth="1"/>
    <col min="10001" max="10240" width="8.69921875" style="318"/>
    <col min="10241" max="10241" width="13.19921875" style="318" customWidth="1"/>
    <col min="10242" max="10243" width="11.19921875" style="318" customWidth="1"/>
    <col min="10244" max="10252" width="11.09765625" style="318" customWidth="1"/>
    <col min="10253" max="10253" width="13.59765625" style="318" customWidth="1"/>
    <col min="10254" max="10254" width="11.09765625" style="318" customWidth="1"/>
    <col min="10255" max="10255" width="9.19921875" style="318" customWidth="1"/>
    <col min="10256" max="10256" width="8.69921875" style="318" customWidth="1"/>
    <col min="10257" max="10496" width="8.69921875" style="318"/>
    <col min="10497" max="10497" width="13.19921875" style="318" customWidth="1"/>
    <col min="10498" max="10499" width="11.19921875" style="318" customWidth="1"/>
    <col min="10500" max="10508" width="11.09765625" style="318" customWidth="1"/>
    <col min="10509" max="10509" width="13.59765625" style="318" customWidth="1"/>
    <col min="10510" max="10510" width="11.09765625" style="318" customWidth="1"/>
    <col min="10511" max="10511" width="9.19921875" style="318" customWidth="1"/>
    <col min="10512" max="10512" width="8.69921875" style="318" customWidth="1"/>
    <col min="10513" max="10752" width="8.69921875" style="318"/>
    <col min="10753" max="10753" width="13.19921875" style="318" customWidth="1"/>
    <col min="10754" max="10755" width="11.19921875" style="318" customWidth="1"/>
    <col min="10756" max="10764" width="11.09765625" style="318" customWidth="1"/>
    <col min="10765" max="10765" width="13.59765625" style="318" customWidth="1"/>
    <col min="10766" max="10766" width="11.09765625" style="318" customWidth="1"/>
    <col min="10767" max="10767" width="9.19921875" style="318" customWidth="1"/>
    <col min="10768" max="10768" width="8.69921875" style="318" customWidth="1"/>
    <col min="10769" max="11008" width="8.69921875" style="318"/>
    <col min="11009" max="11009" width="13.19921875" style="318" customWidth="1"/>
    <col min="11010" max="11011" width="11.19921875" style="318" customWidth="1"/>
    <col min="11012" max="11020" width="11.09765625" style="318" customWidth="1"/>
    <col min="11021" max="11021" width="13.59765625" style="318" customWidth="1"/>
    <col min="11022" max="11022" width="11.09765625" style="318" customWidth="1"/>
    <col min="11023" max="11023" width="9.19921875" style="318" customWidth="1"/>
    <col min="11024" max="11024" width="8.69921875" style="318" customWidth="1"/>
    <col min="11025" max="11264" width="8.69921875" style="318"/>
    <col min="11265" max="11265" width="13.19921875" style="318" customWidth="1"/>
    <col min="11266" max="11267" width="11.19921875" style="318" customWidth="1"/>
    <col min="11268" max="11276" width="11.09765625" style="318" customWidth="1"/>
    <col min="11277" max="11277" width="13.59765625" style="318" customWidth="1"/>
    <col min="11278" max="11278" width="11.09765625" style="318" customWidth="1"/>
    <col min="11279" max="11279" width="9.19921875" style="318" customWidth="1"/>
    <col min="11280" max="11280" width="8.69921875" style="318" customWidth="1"/>
    <col min="11281" max="11520" width="8.69921875" style="318"/>
    <col min="11521" max="11521" width="13.19921875" style="318" customWidth="1"/>
    <col min="11522" max="11523" width="11.19921875" style="318" customWidth="1"/>
    <col min="11524" max="11532" width="11.09765625" style="318" customWidth="1"/>
    <col min="11533" max="11533" width="13.59765625" style="318" customWidth="1"/>
    <col min="11534" max="11534" width="11.09765625" style="318" customWidth="1"/>
    <col min="11535" max="11535" width="9.19921875" style="318" customWidth="1"/>
    <col min="11536" max="11536" width="8.69921875" style="318" customWidth="1"/>
    <col min="11537" max="11776" width="8.69921875" style="318"/>
    <col min="11777" max="11777" width="13.19921875" style="318" customWidth="1"/>
    <col min="11778" max="11779" width="11.19921875" style="318" customWidth="1"/>
    <col min="11780" max="11788" width="11.09765625" style="318" customWidth="1"/>
    <col min="11789" max="11789" width="13.59765625" style="318" customWidth="1"/>
    <col min="11790" max="11790" width="11.09765625" style="318" customWidth="1"/>
    <col min="11791" max="11791" width="9.19921875" style="318" customWidth="1"/>
    <col min="11792" max="11792" width="8.69921875" style="318" customWidth="1"/>
    <col min="11793" max="12032" width="8.69921875" style="318"/>
    <col min="12033" max="12033" width="13.19921875" style="318" customWidth="1"/>
    <col min="12034" max="12035" width="11.19921875" style="318" customWidth="1"/>
    <col min="12036" max="12044" width="11.09765625" style="318" customWidth="1"/>
    <col min="12045" max="12045" width="13.59765625" style="318" customWidth="1"/>
    <col min="12046" max="12046" width="11.09765625" style="318" customWidth="1"/>
    <col min="12047" max="12047" width="9.19921875" style="318" customWidth="1"/>
    <col min="12048" max="12048" width="8.69921875" style="318" customWidth="1"/>
    <col min="12049" max="12288" width="8.69921875" style="318"/>
    <col min="12289" max="12289" width="13.19921875" style="318" customWidth="1"/>
    <col min="12290" max="12291" width="11.19921875" style="318" customWidth="1"/>
    <col min="12292" max="12300" width="11.09765625" style="318" customWidth="1"/>
    <col min="12301" max="12301" width="13.59765625" style="318" customWidth="1"/>
    <col min="12302" max="12302" width="11.09765625" style="318" customWidth="1"/>
    <col min="12303" max="12303" width="9.19921875" style="318" customWidth="1"/>
    <col min="12304" max="12304" width="8.69921875" style="318" customWidth="1"/>
    <col min="12305" max="12544" width="8.69921875" style="318"/>
    <col min="12545" max="12545" width="13.19921875" style="318" customWidth="1"/>
    <col min="12546" max="12547" width="11.19921875" style="318" customWidth="1"/>
    <col min="12548" max="12556" width="11.09765625" style="318" customWidth="1"/>
    <col min="12557" max="12557" width="13.59765625" style="318" customWidth="1"/>
    <col min="12558" max="12558" width="11.09765625" style="318" customWidth="1"/>
    <col min="12559" max="12559" width="9.19921875" style="318" customWidth="1"/>
    <col min="12560" max="12560" width="8.69921875" style="318" customWidth="1"/>
    <col min="12561" max="12800" width="8.69921875" style="318"/>
    <col min="12801" max="12801" width="13.19921875" style="318" customWidth="1"/>
    <col min="12802" max="12803" width="11.19921875" style="318" customWidth="1"/>
    <col min="12804" max="12812" width="11.09765625" style="318" customWidth="1"/>
    <col min="12813" max="12813" width="13.59765625" style="318" customWidth="1"/>
    <col min="12814" max="12814" width="11.09765625" style="318" customWidth="1"/>
    <col min="12815" max="12815" width="9.19921875" style="318" customWidth="1"/>
    <col min="12816" max="12816" width="8.69921875" style="318" customWidth="1"/>
    <col min="12817" max="13056" width="8.69921875" style="318"/>
    <col min="13057" max="13057" width="13.19921875" style="318" customWidth="1"/>
    <col min="13058" max="13059" width="11.19921875" style="318" customWidth="1"/>
    <col min="13060" max="13068" width="11.09765625" style="318" customWidth="1"/>
    <col min="13069" max="13069" width="13.59765625" style="318" customWidth="1"/>
    <col min="13070" max="13070" width="11.09765625" style="318" customWidth="1"/>
    <col min="13071" max="13071" width="9.19921875" style="318" customWidth="1"/>
    <col min="13072" max="13072" width="8.69921875" style="318" customWidth="1"/>
    <col min="13073" max="13312" width="8.69921875" style="318"/>
    <col min="13313" max="13313" width="13.19921875" style="318" customWidth="1"/>
    <col min="13314" max="13315" width="11.19921875" style="318" customWidth="1"/>
    <col min="13316" max="13324" width="11.09765625" style="318" customWidth="1"/>
    <col min="13325" max="13325" width="13.59765625" style="318" customWidth="1"/>
    <col min="13326" max="13326" width="11.09765625" style="318" customWidth="1"/>
    <col min="13327" max="13327" width="9.19921875" style="318" customWidth="1"/>
    <col min="13328" max="13328" width="8.69921875" style="318" customWidth="1"/>
    <col min="13329" max="13568" width="8.69921875" style="318"/>
    <col min="13569" max="13569" width="13.19921875" style="318" customWidth="1"/>
    <col min="13570" max="13571" width="11.19921875" style="318" customWidth="1"/>
    <col min="13572" max="13580" width="11.09765625" style="318" customWidth="1"/>
    <col min="13581" max="13581" width="13.59765625" style="318" customWidth="1"/>
    <col min="13582" max="13582" width="11.09765625" style="318" customWidth="1"/>
    <col min="13583" max="13583" width="9.19921875" style="318" customWidth="1"/>
    <col min="13584" max="13584" width="8.69921875" style="318" customWidth="1"/>
    <col min="13585" max="13824" width="8.69921875" style="318"/>
    <col min="13825" max="13825" width="13.19921875" style="318" customWidth="1"/>
    <col min="13826" max="13827" width="11.19921875" style="318" customWidth="1"/>
    <col min="13828" max="13836" width="11.09765625" style="318" customWidth="1"/>
    <col min="13837" max="13837" width="13.59765625" style="318" customWidth="1"/>
    <col min="13838" max="13838" width="11.09765625" style="318" customWidth="1"/>
    <col min="13839" max="13839" width="9.19921875" style="318" customWidth="1"/>
    <col min="13840" max="13840" width="8.69921875" style="318" customWidth="1"/>
    <col min="13841" max="14080" width="8.69921875" style="318"/>
    <col min="14081" max="14081" width="13.19921875" style="318" customWidth="1"/>
    <col min="14082" max="14083" width="11.19921875" style="318" customWidth="1"/>
    <col min="14084" max="14092" width="11.09765625" style="318" customWidth="1"/>
    <col min="14093" max="14093" width="13.59765625" style="318" customWidth="1"/>
    <col min="14094" max="14094" width="11.09765625" style="318" customWidth="1"/>
    <col min="14095" max="14095" width="9.19921875" style="318" customWidth="1"/>
    <col min="14096" max="14096" width="8.69921875" style="318" customWidth="1"/>
    <col min="14097" max="14336" width="8.69921875" style="318"/>
    <col min="14337" max="14337" width="13.19921875" style="318" customWidth="1"/>
    <col min="14338" max="14339" width="11.19921875" style="318" customWidth="1"/>
    <col min="14340" max="14348" width="11.09765625" style="318" customWidth="1"/>
    <col min="14349" max="14349" width="13.59765625" style="318" customWidth="1"/>
    <col min="14350" max="14350" width="11.09765625" style="318" customWidth="1"/>
    <col min="14351" max="14351" width="9.19921875" style="318" customWidth="1"/>
    <col min="14352" max="14352" width="8.69921875" style="318" customWidth="1"/>
    <col min="14353" max="14592" width="8.69921875" style="318"/>
    <col min="14593" max="14593" width="13.19921875" style="318" customWidth="1"/>
    <col min="14594" max="14595" width="11.19921875" style="318" customWidth="1"/>
    <col min="14596" max="14604" width="11.09765625" style="318" customWidth="1"/>
    <col min="14605" max="14605" width="13.59765625" style="318" customWidth="1"/>
    <col min="14606" max="14606" width="11.09765625" style="318" customWidth="1"/>
    <col min="14607" max="14607" width="9.19921875" style="318" customWidth="1"/>
    <col min="14608" max="14608" width="8.69921875" style="318" customWidth="1"/>
    <col min="14609" max="14848" width="8.69921875" style="318"/>
    <col min="14849" max="14849" width="13.19921875" style="318" customWidth="1"/>
    <col min="14850" max="14851" width="11.19921875" style="318" customWidth="1"/>
    <col min="14852" max="14860" width="11.09765625" style="318" customWidth="1"/>
    <col min="14861" max="14861" width="13.59765625" style="318" customWidth="1"/>
    <col min="14862" max="14862" width="11.09765625" style="318" customWidth="1"/>
    <col min="14863" max="14863" width="9.19921875" style="318" customWidth="1"/>
    <col min="14864" max="14864" width="8.69921875" style="318" customWidth="1"/>
    <col min="14865" max="15104" width="8.69921875" style="318"/>
    <col min="15105" max="15105" width="13.19921875" style="318" customWidth="1"/>
    <col min="15106" max="15107" width="11.19921875" style="318" customWidth="1"/>
    <col min="15108" max="15116" width="11.09765625" style="318" customWidth="1"/>
    <col min="15117" max="15117" width="13.59765625" style="318" customWidth="1"/>
    <col min="15118" max="15118" width="11.09765625" style="318" customWidth="1"/>
    <col min="15119" max="15119" width="9.19921875" style="318" customWidth="1"/>
    <col min="15120" max="15120" width="8.69921875" style="318" customWidth="1"/>
    <col min="15121" max="15360" width="8.69921875" style="318"/>
    <col min="15361" max="15361" width="13.19921875" style="318" customWidth="1"/>
    <col min="15362" max="15363" width="11.19921875" style="318" customWidth="1"/>
    <col min="15364" max="15372" width="11.09765625" style="318" customWidth="1"/>
    <col min="15373" max="15373" width="13.59765625" style="318" customWidth="1"/>
    <col min="15374" max="15374" width="11.09765625" style="318" customWidth="1"/>
    <col min="15375" max="15375" width="9.19921875" style="318" customWidth="1"/>
    <col min="15376" max="15376" width="8.69921875" style="318" customWidth="1"/>
    <col min="15377" max="15616" width="8.69921875" style="318"/>
    <col min="15617" max="15617" width="13.19921875" style="318" customWidth="1"/>
    <col min="15618" max="15619" width="11.19921875" style="318" customWidth="1"/>
    <col min="15620" max="15628" width="11.09765625" style="318" customWidth="1"/>
    <col min="15629" max="15629" width="13.59765625" style="318" customWidth="1"/>
    <col min="15630" max="15630" width="11.09765625" style="318" customWidth="1"/>
    <col min="15631" max="15631" width="9.19921875" style="318" customWidth="1"/>
    <col min="15632" max="15632" width="8.69921875" style="318" customWidth="1"/>
    <col min="15633" max="15872" width="8.69921875" style="318"/>
    <col min="15873" max="15873" width="13.19921875" style="318" customWidth="1"/>
    <col min="15874" max="15875" width="11.19921875" style="318" customWidth="1"/>
    <col min="15876" max="15884" width="11.09765625" style="318" customWidth="1"/>
    <col min="15885" max="15885" width="13.59765625" style="318" customWidth="1"/>
    <col min="15886" max="15886" width="11.09765625" style="318" customWidth="1"/>
    <col min="15887" max="15887" width="9.19921875" style="318" customWidth="1"/>
    <col min="15888" max="15888" width="8.69921875" style="318" customWidth="1"/>
    <col min="15889" max="16128" width="8.69921875" style="318"/>
    <col min="16129" max="16129" width="13.19921875" style="318" customWidth="1"/>
    <col min="16130" max="16131" width="11.19921875" style="318" customWidth="1"/>
    <col min="16132" max="16140" width="11.09765625" style="318" customWidth="1"/>
    <col min="16141" max="16141" width="13.59765625" style="318" customWidth="1"/>
    <col min="16142" max="16142" width="11.09765625" style="318" customWidth="1"/>
    <col min="16143" max="16143" width="9.19921875" style="318" customWidth="1"/>
    <col min="16144" max="16144" width="8.69921875" style="318" customWidth="1"/>
    <col min="16145" max="16384" width="8.69921875" style="318"/>
  </cols>
  <sheetData>
    <row r="1" spans="1:41" s="256" customFormat="1" ht="36" customHeight="1">
      <c r="A1" s="314"/>
      <c r="B1" s="1502" t="s">
        <v>0</v>
      </c>
      <c r="C1" s="1502"/>
      <c r="D1" s="1502"/>
      <c r="E1" s="1502"/>
      <c r="F1" s="1502"/>
      <c r="G1" s="1502"/>
      <c r="H1" s="1502"/>
      <c r="I1" s="1502"/>
      <c r="J1" s="1502"/>
      <c r="K1" s="1502"/>
      <c r="L1" s="1502"/>
      <c r="M1" s="1502"/>
      <c r="N1" s="1502"/>
      <c r="O1" s="1502"/>
      <c r="P1" s="1174"/>
      <c r="Q1"/>
      <c r="R1"/>
      <c r="S1"/>
      <c r="T1"/>
      <c r="U1"/>
      <c r="V1"/>
      <c r="W1"/>
      <c r="X1"/>
      <c r="AA1"/>
      <c r="AB1"/>
      <c r="AC1"/>
      <c r="AG1"/>
      <c r="AH1"/>
      <c r="AI1"/>
      <c r="AJ1"/>
      <c r="AK1"/>
      <c r="AL1"/>
      <c r="AM1"/>
      <c r="AN1"/>
      <c r="AO1"/>
    </row>
    <row r="2" spans="1:41" s="256" customFormat="1" ht="36" customHeight="1">
      <c r="A2" s="1"/>
      <c r="B2" s="1502"/>
      <c r="C2" s="1502"/>
      <c r="D2" s="1502"/>
      <c r="E2" s="1502"/>
      <c r="F2" s="1502"/>
      <c r="G2" s="1502"/>
      <c r="H2" s="1502"/>
      <c r="I2" s="1502"/>
      <c r="J2" s="1502"/>
      <c r="K2" s="1502"/>
      <c r="L2" s="1502"/>
      <c r="M2" s="1502"/>
      <c r="N2" s="1502"/>
      <c r="O2" s="1502"/>
      <c r="P2" s="1174"/>
      <c r="Q2"/>
      <c r="R2"/>
      <c r="S2"/>
      <c r="T2"/>
      <c r="U2"/>
      <c r="V2"/>
      <c r="W2"/>
      <c r="X2"/>
      <c r="AA2"/>
      <c r="AB2"/>
      <c r="AC2"/>
      <c r="AD2"/>
      <c r="AF2"/>
      <c r="AG2"/>
      <c r="AH2"/>
      <c r="AI2"/>
      <c r="AJ2"/>
      <c r="AK2"/>
      <c r="AL2"/>
      <c r="AM2"/>
      <c r="AN2"/>
      <c r="AO2"/>
    </row>
    <row r="3" spans="1:41" s="256" customFormat="1" ht="31.95" customHeight="1">
      <c r="A3" s="1"/>
      <c r="B3" s="1"/>
      <c r="C3" s="315"/>
      <c r="D3" s="315"/>
      <c r="E3" s="315"/>
      <c r="F3" s="315"/>
      <c r="G3" s="315"/>
      <c r="H3" s="315"/>
      <c r="I3" s="315"/>
      <c r="J3" s="315"/>
      <c r="K3" s="315"/>
      <c r="L3"/>
      <c r="M3"/>
      <c r="N3"/>
      <c r="O3"/>
      <c r="P3"/>
      <c r="Q3"/>
      <c r="R3"/>
      <c r="S3"/>
      <c r="T3"/>
      <c r="U3"/>
      <c r="V3"/>
      <c r="W3"/>
      <c r="X3"/>
      <c r="AA3"/>
      <c r="AB3"/>
      <c r="AC3"/>
      <c r="AD3"/>
      <c r="AF3"/>
      <c r="AG3"/>
      <c r="AH3"/>
      <c r="AI3"/>
      <c r="AJ3"/>
      <c r="AK3"/>
      <c r="AL3"/>
      <c r="AM3"/>
      <c r="AN3"/>
      <c r="AO3"/>
    </row>
    <row r="4" spans="1:41" s="256" customFormat="1" ht="31.95" customHeight="1">
      <c r="A4" s="1"/>
      <c r="B4" s="1"/>
      <c r="C4" s="315"/>
      <c r="D4" s="315"/>
      <c r="E4" s="315"/>
      <c r="F4" s="315"/>
      <c r="G4" s="315"/>
      <c r="H4" s="315"/>
      <c r="I4" s="315"/>
      <c r="J4" s="315"/>
      <c r="K4" s="315"/>
      <c r="L4"/>
      <c r="M4"/>
      <c r="N4"/>
      <c r="O4"/>
      <c r="P4"/>
      <c r="Q4"/>
      <c r="R4"/>
      <c r="S4"/>
      <c r="T4"/>
      <c r="U4"/>
      <c r="V4"/>
      <c r="W4"/>
      <c r="X4"/>
      <c r="AA4"/>
      <c r="AB4"/>
      <c r="AC4"/>
      <c r="AD4"/>
      <c r="AF4"/>
      <c r="AG4"/>
      <c r="AH4"/>
      <c r="AI4"/>
      <c r="AJ4"/>
      <c r="AK4"/>
      <c r="AL4"/>
      <c r="AM4"/>
      <c r="AN4"/>
      <c r="AO4"/>
    </row>
    <row r="5" spans="1:41" s="256" customFormat="1" ht="36" customHeight="1">
      <c r="A5" s="1510" t="s">
        <v>1</v>
      </c>
      <c r="B5" s="1510"/>
      <c r="C5" s="1510"/>
      <c r="D5" s="1510"/>
      <c r="E5" s="1510"/>
      <c r="F5" s="1510"/>
      <c r="G5" s="1510"/>
      <c r="H5" s="1510"/>
      <c r="I5" s="1510"/>
      <c r="J5" s="1510"/>
      <c r="K5" s="1510"/>
      <c r="L5" s="1510"/>
      <c r="M5" s="1510"/>
      <c r="N5" s="1510"/>
      <c r="O5" s="1510"/>
      <c r="P5" s="316"/>
      <c r="Q5"/>
      <c r="R5"/>
      <c r="S5"/>
      <c r="T5"/>
      <c r="U5"/>
      <c r="V5"/>
      <c r="W5"/>
      <c r="X5"/>
      <c r="Y5"/>
      <c r="Z5"/>
      <c r="AA5"/>
      <c r="AB5"/>
      <c r="AC5"/>
      <c r="AD5"/>
      <c r="AE5"/>
      <c r="AF5"/>
      <c r="AG5"/>
      <c r="AH5"/>
      <c r="AI5"/>
      <c r="AJ5"/>
      <c r="AK5"/>
      <c r="AL5"/>
      <c r="AM5"/>
      <c r="AN5"/>
      <c r="AO5"/>
    </row>
    <row r="6" spans="1:41" ht="30" customHeight="1">
      <c r="A6" s="317"/>
      <c r="B6" s="317"/>
      <c r="C6" s="317"/>
      <c r="D6" s="317"/>
      <c r="E6" s="317"/>
      <c r="F6" s="317"/>
      <c r="G6" s="317"/>
      <c r="H6" s="317"/>
      <c r="I6" s="317"/>
      <c r="J6" s="317"/>
      <c r="K6" s="317"/>
      <c r="L6" s="317"/>
      <c r="M6" s="317"/>
      <c r="N6" s="317"/>
      <c r="O6" s="317"/>
      <c r="P6" s="317"/>
    </row>
    <row r="7" spans="1:41" ht="30" customHeight="1">
      <c r="A7" s="1451" t="str">
        <f>CONCATENATE("Riepilogo dei risultati per il campione di risposta: ",Riepilogo!F9," (",TEXT(Riepilogo!J11,"#.##0")," imprese, risultati evidenziati in verde).")</f>
        <v>Riepilogo dei risultati per il campione di risposta: ANCE (216 imprese, risultati evidenziati in verde).</v>
      </c>
      <c r="B7" s="1451"/>
      <c r="C7" s="1451"/>
      <c r="D7" s="1451"/>
      <c r="E7" s="1451"/>
      <c r="F7" s="1451"/>
      <c r="G7" s="1451"/>
      <c r="H7" s="1451"/>
      <c r="I7" s="1451"/>
      <c r="J7" s="1451"/>
      <c r="K7" s="1451"/>
      <c r="L7" s="1451"/>
      <c r="M7" s="1451"/>
      <c r="N7" s="1451"/>
      <c r="O7" s="1451"/>
      <c r="P7" s="1175"/>
    </row>
    <row r="8" spans="1:41" ht="30" customHeight="1">
      <c r="A8" s="1511" t="s">
        <v>2</v>
      </c>
      <c r="B8" s="1511"/>
      <c r="C8" s="1511"/>
      <c r="D8" s="1511"/>
      <c r="E8" s="1511"/>
      <c r="F8" s="1511"/>
      <c r="G8" s="1511"/>
      <c r="H8" s="1511"/>
      <c r="I8" s="1511"/>
      <c r="J8" s="1511"/>
      <c r="K8" s="1511"/>
      <c r="L8" s="1511"/>
      <c r="M8" s="1511"/>
      <c r="N8" s="1511"/>
      <c r="O8" s="1511"/>
      <c r="P8" s="1175"/>
    </row>
    <row r="9" spans="1:41" ht="70.5" customHeight="1">
      <c r="A9" s="1512" t="s">
        <v>149</v>
      </c>
      <c r="B9" s="1512"/>
      <c r="C9" s="1512"/>
      <c r="D9" s="1512"/>
      <c r="E9" s="1512"/>
      <c r="F9" s="1512"/>
      <c r="G9" s="1512"/>
      <c r="H9" s="1512"/>
      <c r="I9" s="1512"/>
      <c r="J9" s="1512"/>
      <c r="K9" s="1512"/>
      <c r="L9" s="1512"/>
      <c r="M9" s="1512"/>
      <c r="N9" s="1512"/>
      <c r="O9" s="1512"/>
      <c r="P9" s="1176"/>
      <c r="R9" s="1392"/>
      <c r="S9" s="1392"/>
      <c r="T9" s="1392"/>
      <c r="U9" s="1392"/>
      <c r="V9" s="1392"/>
      <c r="W9" s="1392"/>
      <c r="X9" s="1392"/>
      <c r="Y9" s="1392"/>
      <c r="Z9" s="1392"/>
      <c r="AA9" s="1392"/>
      <c r="AB9" s="1392"/>
      <c r="AC9" s="1392"/>
      <c r="AD9" s="1392"/>
      <c r="AE9" s="1392"/>
      <c r="AF9" s="1392"/>
      <c r="AG9" s="1392"/>
      <c r="AH9" s="1392"/>
      <c r="AI9" s="1392"/>
      <c r="AJ9" s="1392"/>
    </row>
    <row r="10" spans="1:41" ht="45" customHeight="1">
      <c r="A10" s="317"/>
      <c r="B10" s="317"/>
      <c r="C10" s="317"/>
      <c r="D10" s="317"/>
      <c r="E10" s="317"/>
      <c r="F10" s="317"/>
      <c r="G10" s="317"/>
      <c r="H10" s="317"/>
      <c r="I10" s="317"/>
      <c r="J10" s="317"/>
      <c r="K10" s="317"/>
      <c r="L10" s="317"/>
      <c r="M10" s="317"/>
      <c r="N10" s="317"/>
      <c r="O10" s="317"/>
      <c r="P10" s="317"/>
    </row>
    <row r="11" spans="1:41" ht="30" customHeight="1">
      <c r="A11" s="1451" t="s">
        <v>4</v>
      </c>
      <c r="B11" s="1451"/>
      <c r="C11" s="1451"/>
      <c r="D11" s="1451"/>
      <c r="E11" s="1451"/>
      <c r="F11" s="1451"/>
      <c r="G11" s="1451"/>
      <c r="H11" s="1451"/>
      <c r="I11" s="1451"/>
      <c r="J11" s="1451"/>
      <c r="K11" s="1451"/>
      <c r="L11" s="1451"/>
      <c r="M11" s="1451"/>
      <c r="N11" s="1451"/>
      <c r="O11" s="1451"/>
      <c r="P11" s="1177"/>
    </row>
    <row r="12" spans="1:41" s="321" customFormat="1" ht="18" customHeight="1">
      <c r="A12" s="319"/>
      <c r="B12" s="320"/>
      <c r="C12" s="320"/>
      <c r="D12" s="320"/>
      <c r="E12" s="320"/>
      <c r="F12" s="320"/>
      <c r="G12" s="320"/>
      <c r="H12" s="320"/>
      <c r="I12" s="320"/>
      <c r="J12" s="320"/>
      <c r="K12" s="320"/>
      <c r="L12" s="320"/>
      <c r="M12" s="320"/>
      <c r="N12" s="320"/>
      <c r="O12" s="320"/>
      <c r="P12" s="320"/>
    </row>
    <row r="13" spans="1:41" s="322" customFormat="1" ht="30" customHeight="1">
      <c r="A13" s="1455"/>
      <c r="B13" s="1455"/>
      <c r="C13" s="1456"/>
      <c r="D13" s="1459" t="str">
        <f>Riepilogo!$F$9</f>
        <v>ANCE</v>
      </c>
      <c r="E13" s="1460"/>
      <c r="F13" s="1463" t="s">
        <v>5</v>
      </c>
      <c r="G13" s="1464"/>
      <c r="H13" s="1452" t="s">
        <v>6</v>
      </c>
      <c r="I13" s="1453"/>
      <c r="J13" s="1452" t="s">
        <v>7</v>
      </c>
      <c r="K13" s="1454"/>
      <c r="L13" s="1453"/>
      <c r="M13" s="1449" t="s">
        <v>8</v>
      </c>
      <c r="N13" s="1450"/>
      <c r="O13" s="1450"/>
      <c r="P13" s="1173"/>
    </row>
    <row r="14" spans="1:41" s="322" customFormat="1" ht="30" customHeight="1">
      <c r="A14" s="1457"/>
      <c r="B14" s="1457"/>
      <c r="C14" s="1458"/>
      <c r="D14" s="1461"/>
      <c r="E14" s="1462"/>
      <c r="F14" s="1465"/>
      <c r="G14" s="1466"/>
      <c r="H14" s="323" t="s">
        <v>9</v>
      </c>
      <c r="I14" s="324" t="s">
        <v>10</v>
      </c>
      <c r="J14" s="325" t="s">
        <v>11</v>
      </c>
      <c r="K14" s="326" t="s">
        <v>12</v>
      </c>
      <c r="L14" s="327" t="s">
        <v>13</v>
      </c>
      <c r="M14" s="325" t="s">
        <v>11</v>
      </c>
      <c r="N14" s="328" t="s">
        <v>12</v>
      </c>
      <c r="O14" s="437" t="s">
        <v>13</v>
      </c>
      <c r="P14" s="1178"/>
      <c r="Q14" s="318"/>
      <c r="R14" s="318"/>
      <c r="S14" s="318"/>
    </row>
    <row r="15" spans="1:41" ht="30" customHeight="1">
      <c r="A15" s="1492" t="s">
        <v>14</v>
      </c>
      <c r="B15" s="1493"/>
      <c r="C15" s="1493"/>
      <c r="D15" s="1472">
        <f>D16+D17</f>
        <v>0.85574697865775262</v>
      </c>
      <c r="E15" s="1472"/>
      <c r="F15" s="1494">
        <v>0.92500140296973743</v>
      </c>
      <c r="G15" s="1494"/>
      <c r="H15" s="1201">
        <v>0.94932924333053537</v>
      </c>
      <c r="I15" s="1202">
        <v>0.88865207427279025</v>
      </c>
      <c r="J15" s="1201">
        <v>0.9122954013387119</v>
      </c>
      <c r="K15" s="1203">
        <v>0.90806987721396815</v>
      </c>
      <c r="L15" s="1204">
        <v>0.9333364258495549</v>
      </c>
      <c r="M15" s="1201">
        <v>0.93266196337936891</v>
      </c>
      <c r="N15" s="1203">
        <v>0.93634897287481844</v>
      </c>
      <c r="O15" s="1205">
        <v>0.96194233537410057</v>
      </c>
      <c r="P15" s="1054"/>
    </row>
    <row r="16" spans="1:41" ht="30" customHeight="1">
      <c r="A16" s="1503" t="s">
        <v>15</v>
      </c>
      <c r="B16" s="1504"/>
      <c r="C16" s="1504"/>
      <c r="D16" s="1481">
        <f>Riepilogo!W29</f>
        <v>0.80791977372075086</v>
      </c>
      <c r="E16" s="1481"/>
      <c r="F16" s="1482">
        <v>0.80162078931757952</v>
      </c>
      <c r="G16" s="1482"/>
      <c r="H16" s="1067">
        <v>0.89918497935219188</v>
      </c>
      <c r="I16" s="1068">
        <v>0.65584571187444551</v>
      </c>
      <c r="J16" s="1067">
        <v>0.76436438693825093</v>
      </c>
      <c r="K16" s="1069">
        <v>0.83109124173171112</v>
      </c>
      <c r="L16" s="1070">
        <v>0.79252047421915472</v>
      </c>
      <c r="M16" s="1067">
        <v>0.81404635482023391</v>
      </c>
      <c r="N16" s="1069">
        <v>0.87290542702503338</v>
      </c>
      <c r="O16" s="1071">
        <v>0.92355562967658922</v>
      </c>
      <c r="P16" s="1054"/>
    </row>
    <row r="17" spans="1:16" ht="30" customHeight="1">
      <c r="A17" s="1505" t="s">
        <v>16</v>
      </c>
      <c r="B17" s="1506"/>
      <c r="C17" s="1506"/>
      <c r="D17" s="1472">
        <f>Riepilogo!W30</f>
        <v>4.7827204937001801E-2</v>
      </c>
      <c r="E17" s="1472"/>
      <c r="F17" s="1473">
        <v>0.12338061365215788</v>
      </c>
      <c r="G17" s="1473"/>
      <c r="H17" s="1094">
        <v>5.014426397834354E-2</v>
      </c>
      <c r="I17" s="1095">
        <v>0.23280636239834473</v>
      </c>
      <c r="J17" s="1094">
        <v>0.14793101440046097</v>
      </c>
      <c r="K17" s="1096">
        <v>7.6978635482257057E-2</v>
      </c>
      <c r="L17" s="1097">
        <v>0.1408159516304002</v>
      </c>
      <c r="M17" s="1094">
        <v>0.118615608559135</v>
      </c>
      <c r="N17" s="1096">
        <v>6.3443545849785093E-2</v>
      </c>
      <c r="O17" s="1098">
        <v>3.8386705697511396E-2</v>
      </c>
      <c r="P17" s="1054"/>
    </row>
    <row r="18" spans="1:16" ht="30" customHeight="1">
      <c r="A18" s="1495" t="s">
        <v>17</v>
      </c>
      <c r="B18" s="1496"/>
      <c r="C18" s="1496"/>
      <c r="D18" s="1472">
        <f>D19+D20</f>
        <v>0.11532527642067369</v>
      </c>
      <c r="E18" s="1472"/>
      <c r="F18" s="1497">
        <v>5.6228174795494627E-2</v>
      </c>
      <c r="G18" s="1497"/>
      <c r="H18" s="1206">
        <v>3.2379307865182526E-2</v>
      </c>
      <c r="I18" s="1207">
        <v>9.1861847585315098E-2</v>
      </c>
      <c r="J18" s="1206">
        <v>5.1633456927065446E-2</v>
      </c>
      <c r="K18" s="1208">
        <v>6.6192644982619286E-2</v>
      </c>
      <c r="L18" s="1209">
        <v>5.2422384289085876E-2</v>
      </c>
      <c r="M18" s="1206">
        <v>3.5499132594945831E-2</v>
      </c>
      <c r="N18" s="1208">
        <v>4.1137337249628765E-2</v>
      </c>
      <c r="O18" s="1210">
        <v>2.341738014372095E-2</v>
      </c>
      <c r="P18" s="1054"/>
    </row>
    <row r="19" spans="1:16" ht="30" customHeight="1">
      <c r="A19" s="1507" t="s">
        <v>15</v>
      </c>
      <c r="B19" s="1508"/>
      <c r="C19" s="1508"/>
      <c r="D19" s="1481">
        <f>Riepilogo!W32</f>
        <v>9.7197222936487526E-2</v>
      </c>
      <c r="E19" s="1481"/>
      <c r="F19" s="1509">
        <v>4.1771099261315378E-2</v>
      </c>
      <c r="G19" s="1509"/>
      <c r="H19" s="1179">
        <v>2.8894898135187037E-2</v>
      </c>
      <c r="I19" s="1180">
        <v>6.1010014847749511E-2</v>
      </c>
      <c r="J19" s="1179">
        <v>4.0600937446240964E-2</v>
      </c>
      <c r="K19" s="1181">
        <v>5.352211988154798E-2</v>
      </c>
      <c r="L19" s="1182">
        <v>3.6896039138577294E-2</v>
      </c>
      <c r="M19" s="1179">
        <v>2.8005574675881897E-2</v>
      </c>
      <c r="N19" s="1181">
        <v>3.6402176256349436E-2</v>
      </c>
      <c r="O19" s="1183">
        <v>2.1607739840761413E-2</v>
      </c>
      <c r="P19" s="1054"/>
    </row>
    <row r="20" spans="1:16" ht="30" customHeight="1">
      <c r="A20" s="1490" t="s">
        <v>16</v>
      </c>
      <c r="B20" s="1491"/>
      <c r="C20" s="1491"/>
      <c r="D20" s="1472">
        <f>Riepilogo!W33</f>
        <v>1.8128053484186165E-2</v>
      </c>
      <c r="E20" s="1472"/>
      <c r="F20" s="1498">
        <v>1.4457075534179251E-2</v>
      </c>
      <c r="G20" s="1498"/>
      <c r="H20" s="1100">
        <v>3.4844097299954898E-3</v>
      </c>
      <c r="I20" s="1101">
        <v>3.0851832737565595E-2</v>
      </c>
      <c r="J20" s="1100">
        <v>1.1032519480824482E-2</v>
      </c>
      <c r="K20" s="1102">
        <v>1.2670525101071306E-2</v>
      </c>
      <c r="L20" s="1103">
        <v>1.5526345150508583E-2</v>
      </c>
      <c r="M20" s="1100">
        <v>7.493557919063934E-3</v>
      </c>
      <c r="N20" s="1102">
        <v>4.735160993279329E-3</v>
      </c>
      <c r="O20" s="1104">
        <v>1.8096403029595387E-3</v>
      </c>
      <c r="P20" s="1054"/>
    </row>
    <row r="21" spans="1:16" ht="30" customHeight="1">
      <c r="A21" s="1499" t="s">
        <v>18</v>
      </c>
      <c r="B21" s="1500"/>
      <c r="C21" s="1500"/>
      <c r="D21" s="1481">
        <f>Riepilogo!W37</f>
        <v>2.892774492157367E-2</v>
      </c>
      <c r="E21" s="1481"/>
      <c r="F21" s="1501">
        <v>1.8770422234768082E-2</v>
      </c>
      <c r="G21" s="1501"/>
      <c r="H21" s="1211">
        <v>1.8291448804282136E-2</v>
      </c>
      <c r="I21" s="1212">
        <v>1.9486078141894674E-2</v>
      </c>
      <c r="J21" s="1211">
        <v>3.6071141734222573E-2</v>
      </c>
      <c r="K21" s="1213">
        <v>2.5737477803412585E-2</v>
      </c>
      <c r="L21" s="1214">
        <v>1.4241189861359273E-2</v>
      </c>
      <c r="M21" s="1211">
        <v>3.1838904025685233E-2</v>
      </c>
      <c r="N21" s="1213">
        <v>2.251368987555279E-2</v>
      </c>
      <c r="O21" s="1215">
        <v>1.4640284482178453E-2</v>
      </c>
      <c r="P21" s="1054"/>
    </row>
    <row r="22" spans="1:16" ht="30" customHeight="1">
      <c r="A22" s="1474" t="s">
        <v>19</v>
      </c>
      <c r="B22" s="1474"/>
      <c r="C22" s="1475"/>
      <c r="D22" s="1476">
        <f>SUM(D15,D18,D21)</f>
        <v>1</v>
      </c>
      <c r="E22" s="1476"/>
      <c r="F22" s="1477">
        <f>SUM(F15,F18,F21)</f>
        <v>1</v>
      </c>
      <c r="G22" s="1478"/>
      <c r="H22" s="610">
        <f t="shared" ref="H22:O22" si="0">SUM(H15,H18,H21)</f>
        <v>1</v>
      </c>
      <c r="I22" s="611">
        <f t="shared" si="0"/>
        <v>1</v>
      </c>
      <c r="J22" s="610">
        <f t="shared" si="0"/>
        <v>0.99999999999999989</v>
      </c>
      <c r="K22" s="612">
        <f t="shared" si="0"/>
        <v>1</v>
      </c>
      <c r="L22" s="611">
        <f t="shared" si="0"/>
        <v>1</v>
      </c>
      <c r="M22" s="610">
        <f t="shared" si="0"/>
        <v>1</v>
      </c>
      <c r="N22" s="612">
        <f t="shared" si="0"/>
        <v>1</v>
      </c>
      <c r="O22" s="613">
        <f t="shared" si="0"/>
        <v>1</v>
      </c>
      <c r="P22" s="329"/>
    </row>
    <row r="23" spans="1:16" ht="44.25" customHeight="1">
      <c r="A23" s="317"/>
      <c r="B23" s="317"/>
      <c r="C23" s="317"/>
      <c r="D23" s="1184"/>
      <c r="E23" s="317"/>
      <c r="F23" s="317"/>
      <c r="G23" s="317"/>
      <c r="H23" s="317"/>
      <c r="I23" s="317"/>
      <c r="J23" s="317"/>
      <c r="K23" s="317"/>
      <c r="L23" s="317"/>
      <c r="M23" s="317"/>
      <c r="N23" s="317"/>
      <c r="O23" s="317"/>
      <c r="P23" s="317"/>
    </row>
    <row r="24" spans="1:16" ht="30" customHeight="1">
      <c r="A24" s="1451" t="s">
        <v>20</v>
      </c>
      <c r="B24" s="1451"/>
      <c r="C24" s="1451"/>
      <c r="D24" s="1451"/>
      <c r="E24" s="1451"/>
      <c r="F24" s="1451"/>
      <c r="G24" s="1451"/>
      <c r="H24" s="1451"/>
      <c r="I24" s="1451"/>
      <c r="J24" s="1451"/>
      <c r="K24" s="1451"/>
      <c r="L24" s="1451"/>
      <c r="M24" s="1451"/>
      <c r="N24" s="1451"/>
      <c r="O24" s="1451"/>
      <c r="P24" s="11"/>
    </row>
    <row r="25" spans="1:16" s="321" customFormat="1" ht="18" customHeight="1">
      <c r="A25" s="319"/>
      <c r="B25" s="320"/>
      <c r="C25" s="320"/>
      <c r="D25" s="320"/>
      <c r="E25" s="320"/>
      <c r="F25" s="320"/>
      <c r="G25" s="320"/>
      <c r="H25" s="320"/>
      <c r="I25" s="320"/>
      <c r="J25" s="320"/>
      <c r="K25" s="320"/>
      <c r="L25" s="320"/>
      <c r="M25" s="320"/>
      <c r="N25" s="320"/>
      <c r="O25" s="320"/>
      <c r="P25" s="320"/>
    </row>
    <row r="26" spans="1:16" s="322" customFormat="1" ht="30" customHeight="1">
      <c r="A26" s="1455"/>
      <c r="B26" s="1455"/>
      <c r="C26" s="1456"/>
      <c r="D26" s="1459" t="str">
        <f>Riepilogo!$F$9</f>
        <v>ANCE</v>
      </c>
      <c r="E26" s="1460"/>
      <c r="F26" s="1463" t="s">
        <v>5</v>
      </c>
      <c r="G26" s="1464"/>
      <c r="H26" s="1452" t="s">
        <v>6</v>
      </c>
      <c r="I26" s="1453"/>
      <c r="J26" s="1452" t="s">
        <v>7</v>
      </c>
      <c r="K26" s="1454"/>
      <c r="L26" s="1453"/>
      <c r="M26" s="1449" t="s">
        <v>8</v>
      </c>
      <c r="N26" s="1450"/>
      <c r="O26" s="1450"/>
      <c r="P26" s="1173"/>
    </row>
    <row r="27" spans="1:16" s="322" customFormat="1" ht="30" customHeight="1">
      <c r="A27" s="1457"/>
      <c r="B27" s="1457"/>
      <c r="C27" s="1458"/>
      <c r="D27" s="1461"/>
      <c r="E27" s="1462"/>
      <c r="F27" s="1465"/>
      <c r="G27" s="1466"/>
      <c r="H27" s="323" t="s">
        <v>9</v>
      </c>
      <c r="I27" s="324" t="s">
        <v>10</v>
      </c>
      <c r="J27" s="325" t="s">
        <v>11</v>
      </c>
      <c r="K27" s="326" t="s">
        <v>12</v>
      </c>
      <c r="L27" s="327" t="s">
        <v>13</v>
      </c>
      <c r="M27" s="325" t="s">
        <v>11</v>
      </c>
      <c r="N27" s="328" t="s">
        <v>12</v>
      </c>
      <c r="O27" s="437" t="s">
        <v>13</v>
      </c>
      <c r="P27" s="1178"/>
    </row>
    <row r="28" spans="1:16" ht="29.7" customHeight="1">
      <c r="A28" s="1513" t="s">
        <v>21</v>
      </c>
      <c r="B28" s="1514"/>
      <c r="C28" s="1514"/>
      <c r="D28" s="1515">
        <f>Riepilogo!AR31</f>
        <v>3.1778018911796657E-2</v>
      </c>
      <c r="E28" s="1515"/>
      <c r="F28" s="1516">
        <v>1.8816184616855032E-2</v>
      </c>
      <c r="G28" s="1516"/>
      <c r="H28" s="1115">
        <v>1.0716981995707756E-2</v>
      </c>
      <c r="I28" s="1116">
        <v>3.0917570267743121E-2</v>
      </c>
      <c r="J28" s="1115">
        <v>2.3483192397079185E-2</v>
      </c>
      <c r="K28" s="1117">
        <v>1.6063844222666556E-2</v>
      </c>
      <c r="L28" s="1118">
        <v>1.9557938830109294E-2</v>
      </c>
      <c r="M28" s="1115">
        <v>3.1628316532441819E-3</v>
      </c>
      <c r="N28" s="1117">
        <v>7.0969313626100955E-3</v>
      </c>
      <c r="O28" s="1119">
        <v>1.1734222116194418E-2</v>
      </c>
      <c r="P28" s="1185"/>
    </row>
    <row r="29" spans="1:16" ht="29.7" customHeight="1">
      <c r="A29" s="1517" t="s">
        <v>22</v>
      </c>
      <c r="B29" s="1518"/>
      <c r="C29" s="1518"/>
      <c r="D29" s="1519">
        <f>Riepilogo!AR34</f>
        <v>0.27053824362606238</v>
      </c>
      <c r="E29" s="1519"/>
      <c r="F29" s="1520">
        <v>2.8048790669652931E-2</v>
      </c>
      <c r="G29" s="1520"/>
      <c r="H29" s="1133">
        <v>5.3157848647113565E-2</v>
      </c>
      <c r="I29" s="1134">
        <v>-9.4677906691551517E-3</v>
      </c>
      <c r="J29" s="1133">
        <v>7.3709151917757787E-2</v>
      </c>
      <c r="K29" s="1135">
        <v>7.2262281957432312E-2</v>
      </c>
      <c r="L29" s="1136">
        <v>5.1467296115872835E-3</v>
      </c>
      <c r="M29" s="1133">
        <v>0.15347808629321719</v>
      </c>
      <c r="N29" s="1135">
        <v>8.3696915437676531E-2</v>
      </c>
      <c r="O29" s="1137">
        <v>1.4982691736753607E-2</v>
      </c>
      <c r="P29" s="1185"/>
    </row>
    <row r="30" spans="1:16" ht="29.7" customHeight="1">
      <c r="A30" s="1521" t="s">
        <v>18</v>
      </c>
      <c r="B30" s="1522"/>
      <c r="C30" s="1522"/>
      <c r="D30" s="1523">
        <f>Riepilogo!AR38</f>
        <v>0.11940298507462677</v>
      </c>
      <c r="E30" s="1523"/>
      <c r="F30" s="1524">
        <v>-4.930234522485883E-2</v>
      </c>
      <c r="G30" s="1524"/>
      <c r="H30" s="1186">
        <v>-7.8351419472212094E-2</v>
      </c>
      <c r="I30" s="1187">
        <v>-5.8988070357243703E-3</v>
      </c>
      <c r="J30" s="1186">
        <v>-3.7211478515884057E-2</v>
      </c>
      <c r="K30" s="1188">
        <v>-9.6969699161794487E-2</v>
      </c>
      <c r="L30" s="1189">
        <v>-3.019581350405624E-2</v>
      </c>
      <c r="M30" s="1186">
        <v>-3.3252208964054453E-2</v>
      </c>
      <c r="N30" s="1188">
        <v>-0.10221704453800728</v>
      </c>
      <c r="O30" s="1190">
        <v>-7.5220577226176449E-2</v>
      </c>
      <c r="P30" s="1185"/>
    </row>
    <row r="31" spans="1:16" ht="29.7" customHeight="1">
      <c r="A31" s="1474" t="s">
        <v>19</v>
      </c>
      <c r="B31" s="1474"/>
      <c r="C31" s="1475"/>
      <c r="D31" s="1476">
        <f>Riepilogo!AR39</f>
        <v>5.7080728458820396E-2</v>
      </c>
      <c r="E31" s="1476"/>
      <c r="F31" s="1477">
        <v>1.8305563060024208E-2</v>
      </c>
      <c r="G31" s="1478"/>
      <c r="H31" s="610">
        <v>1.0410755942499794E-2</v>
      </c>
      <c r="I31" s="611">
        <v>3.0101552126785683E-2</v>
      </c>
      <c r="J31" s="610">
        <v>2.1183982725741918E-2</v>
      </c>
      <c r="K31" s="612">
        <v>1.4725865420583399E-2</v>
      </c>
      <c r="L31" s="611">
        <v>1.9560957338435103E-2</v>
      </c>
      <c r="M31" s="610">
        <v>3.00951990295255E-3</v>
      </c>
      <c r="N31" s="612">
        <v>7.4142860792967688E-3</v>
      </c>
      <c r="O31" s="613">
        <v>9.8190468823321844E-3</v>
      </c>
      <c r="P31" s="329"/>
    </row>
    <row r="32" spans="1:16" ht="44.25" customHeight="1">
      <c r="A32" s="317"/>
      <c r="B32" s="317"/>
      <c r="C32" s="317"/>
      <c r="D32" s="317"/>
      <c r="E32" s="317"/>
      <c r="F32" s="317"/>
      <c r="G32" s="317"/>
      <c r="H32" s="317"/>
      <c r="I32" s="317"/>
      <c r="J32" s="317"/>
      <c r="K32" s="317"/>
      <c r="L32" s="317"/>
      <c r="M32" s="317"/>
      <c r="N32" s="317"/>
      <c r="O32" s="317"/>
      <c r="P32" s="317"/>
    </row>
    <row r="33" spans="1:16" ht="30" customHeight="1">
      <c r="A33" s="1451" t="s">
        <v>23</v>
      </c>
      <c r="B33" s="1451"/>
      <c r="C33" s="1451"/>
      <c r="D33" s="1451"/>
      <c r="E33" s="1451"/>
      <c r="F33" s="1451"/>
      <c r="G33" s="1451"/>
      <c r="H33" s="1451"/>
      <c r="I33" s="1451"/>
      <c r="J33" s="1451"/>
      <c r="K33" s="1451"/>
      <c r="L33" s="1451"/>
      <c r="M33" s="1451"/>
      <c r="N33" s="1451"/>
      <c r="O33" s="1451"/>
      <c r="P33" s="11"/>
    </row>
    <row r="34" spans="1:16" s="321" customFormat="1" ht="18" customHeight="1">
      <c r="A34" s="319"/>
      <c r="B34" s="320"/>
      <c r="C34" s="320"/>
      <c r="D34" s="320"/>
      <c r="E34" s="320"/>
      <c r="F34" s="320"/>
      <c r="G34" s="320"/>
      <c r="H34" s="320"/>
      <c r="I34" s="320"/>
      <c r="J34" s="320"/>
      <c r="K34" s="320"/>
      <c r="L34" s="320"/>
      <c r="M34" s="320"/>
      <c r="N34" s="320"/>
      <c r="O34" s="320"/>
      <c r="P34" s="320"/>
    </row>
    <row r="35" spans="1:16" s="322" customFormat="1" ht="30" customHeight="1">
      <c r="A35" s="1455"/>
      <c r="B35" s="1455"/>
      <c r="C35" s="1456"/>
      <c r="D35" s="1459" t="str">
        <f>Riepilogo!$F$9</f>
        <v>ANCE</v>
      </c>
      <c r="E35" s="1460"/>
      <c r="F35" s="1463" t="s">
        <v>5</v>
      </c>
      <c r="G35" s="1464"/>
      <c r="H35" s="1452" t="s">
        <v>6</v>
      </c>
      <c r="I35" s="1453"/>
      <c r="J35" s="1452" t="s">
        <v>7</v>
      </c>
      <c r="K35" s="1454"/>
      <c r="L35" s="1453"/>
      <c r="M35" s="1449" t="s">
        <v>8</v>
      </c>
      <c r="N35" s="1450"/>
      <c r="O35" s="1450"/>
      <c r="P35" s="1173"/>
    </row>
    <row r="36" spans="1:16" s="322" customFormat="1" ht="30" customHeight="1">
      <c r="A36" s="1457"/>
      <c r="B36" s="1457"/>
      <c r="C36" s="1458"/>
      <c r="D36" s="1461"/>
      <c r="E36" s="1462"/>
      <c r="F36" s="1465"/>
      <c r="G36" s="1466"/>
      <c r="H36" s="323" t="s">
        <v>9</v>
      </c>
      <c r="I36" s="324" t="s">
        <v>10</v>
      </c>
      <c r="J36" s="325" t="s">
        <v>11</v>
      </c>
      <c r="K36" s="326" t="s">
        <v>12</v>
      </c>
      <c r="L36" s="327" t="s">
        <v>13</v>
      </c>
      <c r="M36" s="325" t="s">
        <v>11</v>
      </c>
      <c r="N36" s="328" t="s">
        <v>12</v>
      </c>
      <c r="O36" s="437" t="s">
        <v>13</v>
      </c>
      <c r="P36" s="1191"/>
    </row>
    <row r="37" spans="1:16" ht="29.7" customHeight="1">
      <c r="A37" s="1479" t="s">
        <v>24</v>
      </c>
      <c r="B37" s="1480"/>
      <c r="C37" s="1480"/>
      <c r="D37" s="1481">
        <f>Riepilogo!AH45</f>
        <v>1.5174278846153846E-2</v>
      </c>
      <c r="E37" s="1481"/>
      <c r="F37" s="1482">
        <v>2.2491708676182921E-2</v>
      </c>
      <c r="G37" s="1482"/>
      <c r="H37" s="1067">
        <v>2.5301885932343126E-2</v>
      </c>
      <c r="I37" s="1068">
        <v>1.8292895494826562E-2</v>
      </c>
      <c r="J37" s="1067">
        <v>1.5805677230823198E-2</v>
      </c>
      <c r="K37" s="1069">
        <v>2.0530985860163178E-2</v>
      </c>
      <c r="L37" s="1070">
        <v>2.3931856613002345E-2</v>
      </c>
      <c r="M37" s="1067">
        <v>2.0785735822236633E-2</v>
      </c>
      <c r="N37" s="1069">
        <v>1.8677608441870816E-2</v>
      </c>
      <c r="O37" s="1071">
        <v>2.9483480949757768E-2</v>
      </c>
      <c r="P37" s="1054"/>
    </row>
    <row r="38" spans="1:16" ht="29.7" customHeight="1">
      <c r="A38" s="1525" t="s">
        <v>25</v>
      </c>
      <c r="B38" s="1526"/>
      <c r="C38" s="1526"/>
      <c r="D38" s="1527">
        <f>Riepilogo!AH46</f>
        <v>1.953125E-2</v>
      </c>
      <c r="E38" s="1527"/>
      <c r="F38" s="1528">
        <v>7.9892121027100568E-2</v>
      </c>
      <c r="G38" s="1528"/>
      <c r="H38" s="867">
        <v>8.3211866758694297E-2</v>
      </c>
      <c r="I38" s="868">
        <v>7.4931938495549744E-2</v>
      </c>
      <c r="J38" s="867">
        <v>4.3918188552099252E-2</v>
      </c>
      <c r="K38" s="869">
        <v>5.8165759313019039E-2</v>
      </c>
      <c r="L38" s="870">
        <v>9.2378970737068272E-2</v>
      </c>
      <c r="M38" s="867">
        <v>3.2740676601179769E-2</v>
      </c>
      <c r="N38" s="869">
        <v>5.2166134998540295E-2</v>
      </c>
      <c r="O38" s="871">
        <v>0.10566627342873444</v>
      </c>
      <c r="P38" s="1054"/>
    </row>
    <row r="39" spans="1:16" ht="29.7" customHeight="1">
      <c r="A39" s="1525" t="s">
        <v>26</v>
      </c>
      <c r="B39" s="1526"/>
      <c r="C39" s="1526"/>
      <c r="D39" s="1527">
        <f>Riepilogo!AH47</f>
        <v>0.30859375</v>
      </c>
      <c r="E39" s="1527"/>
      <c r="F39" s="1528">
        <v>0.4489622516560598</v>
      </c>
      <c r="G39" s="1528"/>
      <c r="H39" s="867">
        <v>0.40317825593970547</v>
      </c>
      <c r="I39" s="868">
        <v>0.51737019435347675</v>
      </c>
      <c r="J39" s="867">
        <v>0.53845841867353295</v>
      </c>
      <c r="K39" s="869">
        <v>0.42666470477498875</v>
      </c>
      <c r="L39" s="870">
        <v>0.45026397082461078</v>
      </c>
      <c r="M39" s="867">
        <v>0.39678000620981069</v>
      </c>
      <c r="N39" s="869">
        <v>0.36748317699579414</v>
      </c>
      <c r="O39" s="871">
        <v>0.42656096400516752</v>
      </c>
      <c r="P39" s="1054"/>
    </row>
    <row r="40" spans="1:16" ht="29.7" customHeight="1">
      <c r="A40" s="1525" t="s">
        <v>27</v>
      </c>
      <c r="B40" s="1526"/>
      <c r="C40" s="1526"/>
      <c r="D40" s="1527">
        <f>Riepilogo!AH48</f>
        <v>2.2686298076923076E-2</v>
      </c>
      <c r="E40" s="1527"/>
      <c r="F40" s="1528">
        <v>7.3546500280384872E-3</v>
      </c>
      <c r="G40" s="1528"/>
      <c r="H40" s="867">
        <v>1.0313363757121649E-2</v>
      </c>
      <c r="I40" s="868">
        <v>2.9339017715711395E-3</v>
      </c>
      <c r="J40" s="867">
        <v>2.8051575331621776E-3</v>
      </c>
      <c r="K40" s="869">
        <v>9.7655109625563175E-3</v>
      </c>
      <c r="L40" s="870">
        <v>6.7469570930630092E-3</v>
      </c>
      <c r="M40" s="867">
        <v>3.6076759595246987E-3</v>
      </c>
      <c r="N40" s="869">
        <v>1.0013453649682732E-2</v>
      </c>
      <c r="O40" s="871">
        <v>1.0427395311105423E-2</v>
      </c>
      <c r="P40" s="330"/>
    </row>
    <row r="41" spans="1:16" ht="29.7" customHeight="1">
      <c r="A41" s="1470" t="s">
        <v>28</v>
      </c>
      <c r="B41" s="1471"/>
      <c r="C41" s="1471"/>
      <c r="D41" s="1472">
        <f>Riepilogo!AH49</f>
        <v>0.63401442307692313</v>
      </c>
      <c r="E41" s="1472"/>
      <c r="F41" s="1473">
        <v>0.4412992686126182</v>
      </c>
      <c r="G41" s="1473"/>
      <c r="H41" s="1094">
        <v>0.47799462761213535</v>
      </c>
      <c r="I41" s="1095">
        <v>0.38647106988457597</v>
      </c>
      <c r="J41" s="1094">
        <v>0.39901255801038249</v>
      </c>
      <c r="K41" s="1096">
        <v>0.48487303908927282</v>
      </c>
      <c r="L41" s="1097">
        <v>0.42667824473225568</v>
      </c>
      <c r="M41" s="1094">
        <v>0.54608590540724833</v>
      </c>
      <c r="N41" s="1096">
        <v>0.551659625914112</v>
      </c>
      <c r="O41" s="1098">
        <v>0.42786188630523486</v>
      </c>
      <c r="P41" s="1173"/>
    </row>
    <row r="42" spans="1:16" ht="29.7" customHeight="1">
      <c r="A42" s="1474" t="s">
        <v>29</v>
      </c>
      <c r="B42" s="1474"/>
      <c r="C42" s="1475"/>
      <c r="D42" s="1476">
        <f>SUM(D37:E41)</f>
        <v>1</v>
      </c>
      <c r="E42" s="1476"/>
      <c r="F42" s="1477">
        <f>SUM(F37:G41)</f>
        <v>1</v>
      </c>
      <c r="G42" s="1478"/>
      <c r="H42" s="610">
        <f t="shared" ref="H42:O42" si="1">SUM(H37:H41)</f>
        <v>1</v>
      </c>
      <c r="I42" s="611">
        <f t="shared" si="1"/>
        <v>1.0000000000000002</v>
      </c>
      <c r="J42" s="610">
        <f t="shared" si="1"/>
        <v>1</v>
      </c>
      <c r="K42" s="612">
        <f t="shared" si="1"/>
        <v>1</v>
      </c>
      <c r="L42" s="611">
        <f t="shared" si="1"/>
        <v>1</v>
      </c>
      <c r="M42" s="610">
        <f>SUM(M37:M41)</f>
        <v>1</v>
      </c>
      <c r="N42" s="612">
        <f t="shared" si="1"/>
        <v>1</v>
      </c>
      <c r="O42" s="613">
        <f t="shared" si="1"/>
        <v>1</v>
      </c>
      <c r="P42" s="1191"/>
    </row>
    <row r="43" spans="1:16" ht="30.6" customHeight="1">
      <c r="A43" s="317"/>
      <c r="B43" s="317"/>
      <c r="C43" s="317"/>
      <c r="D43" s="317"/>
      <c r="E43" s="317"/>
      <c r="F43" s="317"/>
      <c r="G43" s="317"/>
      <c r="H43" s="317"/>
      <c r="I43" s="317"/>
      <c r="J43" s="317"/>
      <c r="K43" s="317"/>
      <c r="L43" s="317"/>
      <c r="M43" s="317"/>
      <c r="N43" s="317"/>
      <c r="O43" s="317"/>
      <c r="P43" s="317"/>
    </row>
    <row r="44" spans="1:16" ht="68.7" customHeight="1">
      <c r="A44" s="1536" t="s">
        <v>30</v>
      </c>
      <c r="B44" s="1451"/>
      <c r="C44" s="1451"/>
      <c r="D44" s="1451"/>
      <c r="E44" s="1451"/>
      <c r="F44" s="1451"/>
      <c r="G44" s="1451"/>
      <c r="H44" s="1451"/>
      <c r="I44" s="1451"/>
      <c r="J44" s="1451"/>
      <c r="K44" s="1451"/>
      <c r="L44" s="1451"/>
      <c r="M44" s="1451"/>
      <c r="N44" s="1451"/>
      <c r="O44" s="1451"/>
      <c r="P44" s="11"/>
    </row>
    <row r="45" spans="1:16" s="321" customFormat="1" ht="18" customHeight="1">
      <c r="A45" s="319"/>
      <c r="B45" s="320"/>
      <c r="C45" s="320"/>
      <c r="D45" s="320"/>
      <c r="E45" s="320"/>
      <c r="F45" s="320"/>
      <c r="G45" s="320"/>
      <c r="H45" s="320"/>
      <c r="I45" s="320"/>
      <c r="J45" s="320"/>
      <c r="K45" s="320"/>
      <c r="L45" s="320"/>
      <c r="M45" s="320"/>
      <c r="N45" s="320"/>
      <c r="O45" s="320"/>
      <c r="P45" s="320"/>
    </row>
    <row r="46" spans="1:16" s="322" customFormat="1" ht="30" customHeight="1">
      <c r="A46" s="1455"/>
      <c r="B46" s="1455"/>
      <c r="C46" s="1456"/>
      <c r="D46" s="1459" t="str">
        <f>Riepilogo!$F$9</f>
        <v>ANCE</v>
      </c>
      <c r="E46" s="1460"/>
      <c r="F46" s="1463" t="s">
        <v>5</v>
      </c>
      <c r="G46" s="1464"/>
      <c r="H46" s="1452" t="s">
        <v>6</v>
      </c>
      <c r="I46" s="1453"/>
      <c r="J46" s="1452" t="s">
        <v>7</v>
      </c>
      <c r="K46" s="1454"/>
      <c r="L46" s="1453"/>
      <c r="M46" s="1449" t="s">
        <v>8</v>
      </c>
      <c r="N46" s="1450"/>
      <c r="O46" s="1450"/>
      <c r="P46" s="1173"/>
    </row>
    <row r="47" spans="1:16" s="322" customFormat="1" ht="30" customHeight="1">
      <c r="A47" s="1457"/>
      <c r="B47" s="1457"/>
      <c r="C47" s="1458"/>
      <c r="D47" s="1461"/>
      <c r="E47" s="1462"/>
      <c r="F47" s="1465"/>
      <c r="G47" s="1466"/>
      <c r="H47" s="323" t="s">
        <v>9</v>
      </c>
      <c r="I47" s="324" t="s">
        <v>10</v>
      </c>
      <c r="J47" s="325" t="s">
        <v>11</v>
      </c>
      <c r="K47" s="326" t="s">
        <v>12</v>
      </c>
      <c r="L47" s="327" t="s">
        <v>13</v>
      </c>
      <c r="M47" s="325" t="s">
        <v>11</v>
      </c>
      <c r="N47" s="328" t="s">
        <v>12</v>
      </c>
      <c r="O47" s="437" t="s">
        <v>13</v>
      </c>
      <c r="P47" s="1191"/>
    </row>
    <row r="48" spans="1:16" ht="40.950000000000003" customHeight="1">
      <c r="A48" s="1479" t="s">
        <v>31</v>
      </c>
      <c r="B48" s="1480"/>
      <c r="C48" s="1480"/>
      <c r="D48" s="1481">
        <f>Riepilogo!I57</f>
        <v>0.47710136833286793</v>
      </c>
      <c r="E48" s="1481"/>
      <c r="F48" s="1482">
        <v>0.35359706296126814</v>
      </c>
      <c r="G48" s="1482"/>
      <c r="H48" s="1067">
        <v>0.23074021435166886</v>
      </c>
      <c r="I48" s="1068">
        <v>0.53716304771581869</v>
      </c>
      <c r="J48" s="1067">
        <v>0.56919406422082552</v>
      </c>
      <c r="K48" s="1069">
        <v>0.39173820865627501</v>
      </c>
      <c r="L48" s="1070">
        <v>0.31779216891441697</v>
      </c>
      <c r="M48" s="1067">
        <v>0.24090914512021255</v>
      </c>
      <c r="N48" s="1069">
        <v>0.24377550688797972</v>
      </c>
      <c r="O48" s="1071">
        <v>0.20963320396228605</v>
      </c>
      <c r="P48" s="1054"/>
    </row>
    <row r="49" spans="1:26" ht="40.950000000000003" customHeight="1">
      <c r="A49" s="1532" t="s">
        <v>32</v>
      </c>
      <c r="B49" s="1533"/>
      <c r="C49" s="1533"/>
      <c r="D49" s="1534">
        <f>Riepilogo!J53</f>
        <v>0.26110025132644515</v>
      </c>
      <c r="E49" s="1534"/>
      <c r="F49" s="1535">
        <v>0.18550616947528289</v>
      </c>
      <c r="G49" s="1535"/>
      <c r="H49" s="939">
        <v>0.12043585171807895</v>
      </c>
      <c r="I49" s="940">
        <v>0.28273067989186673</v>
      </c>
      <c r="J49" s="939">
        <v>0.29551820111143767</v>
      </c>
      <c r="K49" s="941">
        <v>0.20246334272522476</v>
      </c>
      <c r="L49" s="942">
        <v>0.16829806128718214</v>
      </c>
      <c r="M49" s="939">
        <v>0.12249417623402692</v>
      </c>
      <c r="N49" s="941">
        <v>0.12567452160130965</v>
      </c>
      <c r="O49" s="943">
        <v>0.10992052742192771</v>
      </c>
      <c r="P49" s="1054"/>
    </row>
    <row r="50" spans="1:26" ht="40.950000000000003" customHeight="1">
      <c r="A50" s="1530" t="s">
        <v>33</v>
      </c>
      <c r="B50" s="1531"/>
      <c r="C50" s="1531"/>
      <c r="D50" s="1523">
        <f>Riepilogo!J54</f>
        <v>0.2160011170064228</v>
      </c>
      <c r="E50" s="1523"/>
      <c r="F50" s="1529">
        <v>0.1680908934859853</v>
      </c>
      <c r="G50" s="1529"/>
      <c r="H50" s="1192">
        <v>0.11030436263358992</v>
      </c>
      <c r="I50" s="1193">
        <v>0.25443236782395195</v>
      </c>
      <c r="J50" s="1192">
        <v>0.27367586310938785</v>
      </c>
      <c r="K50" s="1194">
        <v>0.18927486593105025</v>
      </c>
      <c r="L50" s="1195">
        <v>0.14949410762723489</v>
      </c>
      <c r="M50" s="1192">
        <v>0.11841496888618562</v>
      </c>
      <c r="N50" s="1194">
        <v>0.11810098528667007</v>
      </c>
      <c r="O50" s="1196">
        <v>9.9712676540358328E-2</v>
      </c>
      <c r="P50" s="1054"/>
    </row>
    <row r="51" spans="1:26" ht="9" customHeight="1">
      <c r="A51" s="1197"/>
      <c r="B51" s="1197"/>
      <c r="C51" s="1197"/>
      <c r="D51" s="330"/>
      <c r="E51" s="330"/>
      <c r="F51" s="1198"/>
      <c r="G51" s="1198"/>
      <c r="H51" s="1198"/>
      <c r="I51" s="1198"/>
      <c r="J51" s="1198"/>
      <c r="K51" s="1198"/>
      <c r="L51" s="1198"/>
      <c r="M51" s="1198"/>
      <c r="N51" s="1198"/>
      <c r="O51" s="1198"/>
      <c r="P51" s="1054"/>
    </row>
    <row r="52" spans="1:26" ht="40.950000000000003" customHeight="1">
      <c r="A52" s="1443" t="s">
        <v>34</v>
      </c>
      <c r="B52" s="1443"/>
      <c r="C52" s="1443"/>
      <c r="D52" s="1443"/>
      <c r="E52" s="1443"/>
      <c r="F52" s="1443"/>
      <c r="G52" s="1443"/>
      <c r="H52" s="1443"/>
      <c r="I52" s="1443"/>
      <c r="J52" s="1443"/>
      <c r="K52" s="1443"/>
      <c r="L52" s="1443"/>
      <c r="M52" s="1443"/>
      <c r="N52" s="1443"/>
      <c r="O52" s="1443"/>
      <c r="P52" s="1054"/>
    </row>
    <row r="53" spans="1:26" ht="32.700000000000003" customHeight="1">
      <c r="A53" s="1441" t="s">
        <v>35</v>
      </c>
      <c r="B53" s="1442"/>
      <c r="C53" s="1442"/>
      <c r="D53" s="1467">
        <f>Riepilogo!J55</f>
        <v>0.62637362637362637</v>
      </c>
      <c r="E53" s="1467"/>
      <c r="F53" s="1468">
        <v>0.50838366014202929</v>
      </c>
      <c r="G53" s="1468"/>
      <c r="H53" s="939">
        <v>0.57223580893175141</v>
      </c>
      <c r="I53" s="940">
        <v>0.41297927118097638</v>
      </c>
      <c r="J53" s="939">
        <v>0.51942867109059176</v>
      </c>
      <c r="K53" s="941">
        <v>0.59654203732401223</v>
      </c>
      <c r="L53" s="942">
        <v>0.47000457318134681</v>
      </c>
      <c r="M53" s="939">
        <v>0.688068450180359</v>
      </c>
      <c r="N53" s="941">
        <v>0.62873847344782285</v>
      </c>
      <c r="O53" s="943">
        <v>0.53408589270158735</v>
      </c>
      <c r="P53" s="1054"/>
      <c r="R53" s="1216"/>
      <c r="Z53" s="1218"/>
    </row>
    <row r="54" spans="1:26" ht="32.700000000000003" customHeight="1">
      <c r="A54" s="1530" t="s">
        <v>36</v>
      </c>
      <c r="B54" s="1531"/>
      <c r="C54" s="1531"/>
      <c r="D54" s="1523">
        <f>Riepilogo!J56</f>
        <v>2.5856496444731737E-2</v>
      </c>
      <c r="E54" s="1523"/>
      <c r="F54" s="1529">
        <v>8.5787298850394184E-2</v>
      </c>
      <c r="G54" s="1529"/>
      <c r="H54" s="1192">
        <v>0.11023301203121622</v>
      </c>
      <c r="I54" s="1193">
        <v>4.9261851031653141E-2</v>
      </c>
      <c r="J54" s="1192">
        <v>3.8673003448425065E-2</v>
      </c>
      <c r="K54" s="1194">
        <v>6.8168391102763376E-2</v>
      </c>
      <c r="L54" s="1195">
        <v>9.7547483571097021E-2</v>
      </c>
      <c r="M54" s="1192">
        <v>4.9306479059649994E-2</v>
      </c>
      <c r="N54" s="1194">
        <v>8.612905571589223E-2</v>
      </c>
      <c r="O54" s="1196">
        <v>0.1310125715220164</v>
      </c>
      <c r="P54" s="1054"/>
      <c r="R54" s="1217"/>
      <c r="Z54" s="1218"/>
    </row>
    <row r="55" spans="1:26" ht="9" customHeight="1">
      <c r="A55" s="1197"/>
      <c r="B55" s="1197"/>
      <c r="C55" s="1197"/>
      <c r="D55" s="330"/>
      <c r="E55" s="330"/>
      <c r="F55" s="1198"/>
      <c r="G55" s="1198"/>
      <c r="H55" s="1198"/>
      <c r="I55" s="1198"/>
      <c r="J55" s="1198"/>
      <c r="K55" s="1198"/>
      <c r="L55" s="1198"/>
      <c r="M55" s="1198"/>
      <c r="N55" s="1198"/>
      <c r="O55" s="1198"/>
      <c r="P55" s="1054"/>
    </row>
    <row r="56" spans="1:26" ht="40.950000000000003" customHeight="1">
      <c r="A56" s="1444" t="s">
        <v>37</v>
      </c>
      <c r="B56" s="1445"/>
      <c r="C56" s="1445"/>
      <c r="D56" s="1446">
        <f>Riepilogo!G58</f>
        <v>0.30092592592592593</v>
      </c>
      <c r="E56" s="1446"/>
      <c r="F56" s="1447">
        <v>0.24671552785841983</v>
      </c>
      <c r="G56" s="1447"/>
      <c r="H56" s="1058">
        <v>0.22280293876110205</v>
      </c>
      <c r="I56" s="1059">
        <v>0.27899424624562319</v>
      </c>
      <c r="J56" s="1058">
        <v>0.41236443307472315</v>
      </c>
      <c r="K56" s="1060">
        <v>8.8378090033002496E-2</v>
      </c>
      <c r="L56" s="1061">
        <v>1.4855812717885528E-2</v>
      </c>
      <c r="M56" s="1058">
        <v>0.39016802737957068</v>
      </c>
      <c r="N56" s="1060">
        <v>9.67732885883585E-2</v>
      </c>
      <c r="O56" s="1062">
        <v>1.1925633872774649E-2</v>
      </c>
      <c r="P56" s="1054"/>
    </row>
    <row r="57" spans="1:26" ht="44.25" customHeight="1">
      <c r="A57" s="317"/>
      <c r="B57" s="317"/>
      <c r="C57" s="317"/>
      <c r="D57" s="317"/>
      <c r="E57" s="317"/>
      <c r="F57" s="317"/>
      <c r="G57" s="1184"/>
      <c r="H57" s="317"/>
      <c r="I57" s="317"/>
      <c r="J57" s="317"/>
      <c r="K57" s="317"/>
      <c r="L57" s="317"/>
      <c r="M57" s="317"/>
      <c r="N57" s="317"/>
      <c r="O57" s="317"/>
      <c r="P57" s="317"/>
    </row>
    <row r="58" spans="1:26" ht="30" customHeight="1">
      <c r="A58" s="1451" t="s">
        <v>38</v>
      </c>
      <c r="B58" s="1451"/>
      <c r="C58" s="1451"/>
      <c r="D58" s="1451"/>
      <c r="E58" s="1451"/>
      <c r="F58" s="1451"/>
      <c r="G58" s="1451"/>
      <c r="H58" s="1451"/>
      <c r="I58" s="1451"/>
      <c r="J58" s="1451"/>
      <c r="K58" s="1451"/>
      <c r="L58" s="1451"/>
      <c r="M58" s="1451"/>
      <c r="N58" s="1451"/>
      <c r="O58" s="1451"/>
      <c r="P58" s="11"/>
    </row>
    <row r="59" spans="1:26" s="321" customFormat="1" ht="18" customHeight="1">
      <c r="A59" s="319"/>
      <c r="B59" s="320"/>
      <c r="C59" s="320"/>
      <c r="D59" s="320"/>
      <c r="E59" s="320"/>
      <c r="F59" s="320"/>
      <c r="G59" s="320"/>
      <c r="H59" s="320"/>
      <c r="I59" s="320"/>
      <c r="J59" s="320"/>
      <c r="K59" s="320"/>
      <c r="L59" s="320"/>
      <c r="M59" s="320"/>
      <c r="N59" s="320"/>
      <c r="O59" s="320"/>
      <c r="P59" s="320"/>
    </row>
    <row r="60" spans="1:26" s="322" customFormat="1" ht="30" customHeight="1">
      <c r="A60" s="1455"/>
      <c r="B60" s="1455"/>
      <c r="C60" s="1456"/>
      <c r="D60" s="1459" t="str">
        <f>Riepilogo!$F$9</f>
        <v>ANCE</v>
      </c>
      <c r="E60" s="1460"/>
      <c r="F60" s="1463" t="s">
        <v>5</v>
      </c>
      <c r="G60" s="1464"/>
      <c r="H60" s="1452" t="s">
        <v>6</v>
      </c>
      <c r="I60" s="1453"/>
      <c r="J60" s="1452" t="s">
        <v>7</v>
      </c>
      <c r="K60" s="1454"/>
      <c r="L60" s="1453"/>
      <c r="M60" s="1449" t="s">
        <v>8</v>
      </c>
      <c r="N60" s="1450"/>
      <c r="O60" s="1450"/>
      <c r="P60" s="1173"/>
    </row>
    <row r="61" spans="1:26" s="322" customFormat="1" ht="30" customHeight="1">
      <c r="A61" s="1457"/>
      <c r="B61" s="1457"/>
      <c r="C61" s="1458"/>
      <c r="D61" s="1461"/>
      <c r="E61" s="1462"/>
      <c r="F61" s="1465"/>
      <c r="G61" s="1466"/>
      <c r="H61" s="323" t="s">
        <v>9</v>
      </c>
      <c r="I61" s="324" t="s">
        <v>10</v>
      </c>
      <c r="J61" s="325" t="s">
        <v>11</v>
      </c>
      <c r="K61" s="326" t="s">
        <v>12</v>
      </c>
      <c r="L61" s="327" t="s">
        <v>13</v>
      </c>
      <c r="M61" s="325" t="s">
        <v>11</v>
      </c>
      <c r="N61" s="328" t="s">
        <v>12</v>
      </c>
      <c r="O61" s="437" t="s">
        <v>13</v>
      </c>
      <c r="P61" s="1191"/>
    </row>
    <row r="62" spans="1:26" s="322" customFormat="1" ht="30" customHeight="1">
      <c r="A62" s="1448" t="s">
        <v>39</v>
      </c>
      <c r="B62" s="1448"/>
      <c r="C62" s="1448"/>
      <c r="D62" s="1448"/>
      <c r="E62" s="1448"/>
      <c r="F62" s="1448"/>
      <c r="G62" s="1448"/>
      <c r="H62" s="1448"/>
      <c r="I62" s="1448"/>
      <c r="J62" s="1448"/>
      <c r="K62" s="1448"/>
      <c r="L62" s="1448"/>
      <c r="M62" s="1448"/>
      <c r="N62" s="1448"/>
      <c r="O62" s="1448"/>
      <c r="P62" s="1191"/>
    </row>
    <row r="63" spans="1:26" ht="45.6" customHeight="1">
      <c r="A63" s="1486" t="s">
        <v>40</v>
      </c>
      <c r="B63" s="1487"/>
      <c r="C63" s="1487"/>
      <c r="D63" s="1488">
        <f>Riepilogo!C61</f>
        <v>0.1311340206185567</v>
      </c>
      <c r="E63" s="1488"/>
      <c r="F63" s="1489">
        <v>9.8759950102057376E-2</v>
      </c>
      <c r="G63" s="1489"/>
      <c r="H63" s="1087">
        <v>9.6256152540869611E-2</v>
      </c>
      <c r="I63" s="1088">
        <v>0.10250098749758733</v>
      </c>
      <c r="J63" s="1087">
        <v>0.1659859029062748</v>
      </c>
      <c r="K63" s="1089">
        <v>9.6948823730881734E-2</v>
      </c>
      <c r="L63" s="1090">
        <v>9.3405095351397377E-2</v>
      </c>
      <c r="M63" s="1087">
        <v>0.15628000662460498</v>
      </c>
      <c r="N63" s="1089">
        <v>9.492484470430855E-2</v>
      </c>
      <c r="O63" s="1091">
        <v>8.9875471245617178E-2</v>
      </c>
      <c r="P63" s="1054"/>
    </row>
    <row r="64" spans="1:26" ht="9" customHeight="1">
      <c r="A64" s="1393"/>
      <c r="B64" s="1393"/>
      <c r="C64" s="1393"/>
      <c r="D64" s="1394"/>
      <c r="E64" s="1394"/>
      <c r="F64" s="1395"/>
      <c r="G64" s="1395"/>
      <c r="H64" s="1395"/>
      <c r="I64" s="1395"/>
      <c r="J64" s="1395"/>
      <c r="K64" s="1395"/>
      <c r="L64" s="1395"/>
      <c r="M64" s="1395"/>
      <c r="N64" s="1395"/>
      <c r="O64" s="1395"/>
      <c r="P64" s="1054"/>
    </row>
    <row r="65" spans="1:16" ht="62.7" customHeight="1">
      <c r="A65" s="1444" t="s">
        <v>41</v>
      </c>
      <c r="B65" s="1445"/>
      <c r="C65" s="1445"/>
      <c r="D65" s="1446">
        <f>Riepilogo!C64</f>
        <v>0.14457831325301204</v>
      </c>
      <c r="E65" s="1446"/>
      <c r="F65" s="1447">
        <v>0.22929141426543945</v>
      </c>
      <c r="G65" s="1447"/>
      <c r="H65" s="1058">
        <v>0.17592143480688818</v>
      </c>
      <c r="I65" s="1059">
        <v>0.30133357290674856</v>
      </c>
      <c r="J65" s="1058">
        <v>0.28283071314323466</v>
      </c>
      <c r="K65" s="1060">
        <v>0.19219381638261573</v>
      </c>
      <c r="L65" s="1061">
        <v>0.10608193181034334</v>
      </c>
      <c r="M65" s="1058">
        <v>0.2119969824098426</v>
      </c>
      <c r="N65" s="1060">
        <v>0.16414786464665088</v>
      </c>
      <c r="O65" s="1062">
        <v>8.8206780029843321E-2</v>
      </c>
      <c r="P65" s="1054"/>
    </row>
    <row r="66" spans="1:16" ht="62.7" customHeight="1">
      <c r="A66" s="1444" t="s">
        <v>42</v>
      </c>
      <c r="B66" s="1445"/>
      <c r="C66" s="1445"/>
      <c r="D66" s="1446">
        <f>Riepilogo!C66+Riepilogo!C67</f>
        <v>0.85542168674698793</v>
      </c>
      <c r="E66" s="1446"/>
      <c r="F66" s="1447">
        <v>0.77070858573456069</v>
      </c>
      <c r="G66" s="1447"/>
      <c r="H66" s="1058">
        <v>0.82407856519311184</v>
      </c>
      <c r="I66" s="1059">
        <v>0.69866642709325133</v>
      </c>
      <c r="J66" s="1058">
        <v>0.7171692868567654</v>
      </c>
      <c r="K66" s="1060">
        <v>0.8078061836173841</v>
      </c>
      <c r="L66" s="1061">
        <v>0.89391806818965669</v>
      </c>
      <c r="M66" s="1058">
        <v>0.78800301759015734</v>
      </c>
      <c r="N66" s="1060">
        <v>0.83585213535334912</v>
      </c>
      <c r="O66" s="1062">
        <v>0.91179321997015683</v>
      </c>
      <c r="P66" s="1054"/>
    </row>
    <row r="67" spans="1:16" ht="34.5" customHeight="1">
      <c r="A67" s="1443" t="s">
        <v>43</v>
      </c>
      <c r="B67" s="1443"/>
      <c r="C67" s="1443"/>
      <c r="D67" s="1443"/>
      <c r="E67" s="1443"/>
      <c r="F67" s="1443"/>
      <c r="G67" s="1443"/>
      <c r="H67" s="1443"/>
      <c r="I67" s="1443"/>
      <c r="J67" s="1443"/>
      <c r="K67" s="1443"/>
      <c r="L67" s="1443"/>
      <c r="M67" s="1443"/>
      <c r="N67" s="1443"/>
      <c r="O67" s="1443"/>
      <c r="P67" s="1054"/>
    </row>
    <row r="68" spans="1:16" ht="62.7" customHeight="1">
      <c r="A68" s="1441" t="s">
        <v>44</v>
      </c>
      <c r="B68" s="1442"/>
      <c r="C68" s="1442"/>
      <c r="D68" s="1467">
        <f>Riepilogo!I60</f>
        <v>0.5140845070422535</v>
      </c>
      <c r="E68" s="1467"/>
      <c r="F68" s="1468">
        <v>0.41618408839301013</v>
      </c>
      <c r="G68" s="1468"/>
      <c r="H68" s="939">
        <v>0.44462427505059393</v>
      </c>
      <c r="I68" s="940">
        <v>0.37779373374493819</v>
      </c>
      <c r="J68" s="939">
        <v>0.33806987807120059</v>
      </c>
      <c r="K68" s="941">
        <v>0.49278750220677398</v>
      </c>
      <c r="L68" s="942">
        <v>0.51887961289688744</v>
      </c>
      <c r="M68" s="939">
        <v>0.33188571995841942</v>
      </c>
      <c r="N68" s="941">
        <v>0.5020800902413588</v>
      </c>
      <c r="O68" s="943">
        <v>0.55794827558748328</v>
      </c>
      <c r="P68" s="1054"/>
    </row>
    <row r="69" spans="1:16" ht="62.7" customHeight="1">
      <c r="A69" s="1441" t="s">
        <v>45</v>
      </c>
      <c r="B69" s="1442"/>
      <c r="C69" s="1442"/>
      <c r="D69" s="1467">
        <f>Riepilogo!I61</f>
        <v>0.13380281690140844</v>
      </c>
      <c r="E69" s="1467"/>
      <c r="F69" s="1468">
        <v>8.9049773289747752E-2</v>
      </c>
      <c r="G69" s="1468"/>
      <c r="H69" s="939">
        <v>9.8199850075711553E-2</v>
      </c>
      <c r="I69" s="940">
        <v>7.6698423521915943E-2</v>
      </c>
      <c r="J69" s="939">
        <v>6.3794922437911239E-2</v>
      </c>
      <c r="K69" s="941">
        <v>0.10229739995476239</v>
      </c>
      <c r="L69" s="942">
        <v>0.1617455654655206</v>
      </c>
      <c r="M69" s="939">
        <v>6.2273574288255612E-2</v>
      </c>
      <c r="N69" s="941">
        <v>9.3833185436874147E-2</v>
      </c>
      <c r="O69" s="943">
        <v>0.17938104422936701</v>
      </c>
      <c r="P69" s="1054"/>
    </row>
    <row r="70" spans="1:16" ht="62.7" customHeight="1">
      <c r="A70" s="1441" t="s">
        <v>46</v>
      </c>
      <c r="B70" s="1442"/>
      <c r="C70" s="1442"/>
      <c r="D70" s="1467">
        <f>Riepilogo!I62</f>
        <v>2.1126760563380281E-2</v>
      </c>
      <c r="E70" s="1467"/>
      <c r="F70" s="1468">
        <v>4.6269037082141445E-2</v>
      </c>
      <c r="G70" s="1468"/>
      <c r="H70" s="939">
        <v>2.7301513904515313E-2</v>
      </c>
      <c r="I70" s="940">
        <v>7.1872594131596287E-2</v>
      </c>
      <c r="J70" s="939">
        <v>4.51776374346433E-2</v>
      </c>
      <c r="K70" s="941">
        <v>3.6436098035474498E-2</v>
      </c>
      <c r="L70" s="942">
        <v>8.5087047857298981E-2</v>
      </c>
      <c r="M70" s="939">
        <v>7.5215166585608055E-3</v>
      </c>
      <c r="N70" s="941">
        <v>2.6489640116776871E-2</v>
      </c>
      <c r="O70" s="943">
        <v>7.7079640610220893E-2</v>
      </c>
      <c r="P70" s="1054"/>
    </row>
    <row r="71" spans="1:16" ht="62.7" customHeight="1">
      <c r="A71" s="1441" t="s">
        <v>47</v>
      </c>
      <c r="B71" s="1442"/>
      <c r="C71" s="1442"/>
      <c r="D71" s="1467">
        <f>Riepilogo!I63</f>
        <v>9.154929577464789E-2</v>
      </c>
      <c r="E71" s="1467"/>
      <c r="F71" s="1468">
        <v>0.15789911460445394</v>
      </c>
      <c r="G71" s="1468"/>
      <c r="H71" s="939">
        <v>0.14594563634310345</v>
      </c>
      <c r="I71" s="940">
        <v>0.17403467219612304</v>
      </c>
      <c r="J71" s="939">
        <v>0.17599683168743585</v>
      </c>
      <c r="K71" s="941">
        <v>0.15087665348970991</v>
      </c>
      <c r="L71" s="942">
        <v>9.733346088560485E-2</v>
      </c>
      <c r="M71" s="939">
        <v>0.19126001671663187</v>
      </c>
      <c r="N71" s="941">
        <v>0.1411916560659813</v>
      </c>
      <c r="O71" s="943">
        <v>0.10166278526427641</v>
      </c>
      <c r="P71" s="1054"/>
    </row>
    <row r="72" spans="1:16" ht="62.7" customHeight="1">
      <c r="A72" s="1441" t="s">
        <v>48</v>
      </c>
      <c r="B72" s="1442"/>
      <c r="C72" s="1442"/>
      <c r="D72" s="1467">
        <f>Riepilogo!I64</f>
        <v>4.9295774647887321E-2</v>
      </c>
      <c r="E72" s="1467"/>
      <c r="F72" s="1468">
        <v>7.0501117798294502E-2</v>
      </c>
      <c r="G72" s="1468"/>
      <c r="H72" s="939">
        <v>6.910785178327386E-2</v>
      </c>
      <c r="I72" s="940">
        <v>7.2381835990468699E-2</v>
      </c>
      <c r="J72" s="939">
        <v>6.2992802077029758E-2</v>
      </c>
      <c r="K72" s="941">
        <v>7.0146963900809572E-2</v>
      </c>
      <c r="L72" s="942">
        <v>0.106831801496603</v>
      </c>
      <c r="M72" s="939">
        <v>5.6619121635161758E-2</v>
      </c>
      <c r="N72" s="941">
        <v>6.7824462000125513E-2</v>
      </c>
      <c r="O72" s="943">
        <v>0.13259281317361507</v>
      </c>
      <c r="P72" s="1054"/>
    </row>
    <row r="73" spans="1:16" ht="62.7" customHeight="1">
      <c r="A73" s="1441" t="s">
        <v>49</v>
      </c>
      <c r="B73" s="1442"/>
      <c r="C73" s="1442"/>
      <c r="D73" s="1467">
        <f>Riepilogo!I65</f>
        <v>2.8169014084507043E-2</v>
      </c>
      <c r="E73" s="1467"/>
      <c r="F73" s="1468">
        <v>9.948878639791002E-2</v>
      </c>
      <c r="G73" s="1468"/>
      <c r="H73" s="939">
        <v>9.2563302195387331E-2</v>
      </c>
      <c r="I73" s="940">
        <v>0.10883724102816711</v>
      </c>
      <c r="J73" s="939">
        <v>4.9665574222105685E-2</v>
      </c>
      <c r="K73" s="941">
        <v>0.10665806306589019</v>
      </c>
      <c r="L73" s="942">
        <v>0.30793132094801423</v>
      </c>
      <c r="M73" s="939">
        <v>1.8830421964748503E-2</v>
      </c>
      <c r="N73" s="941">
        <v>0.10035117590785606</v>
      </c>
      <c r="O73" s="943">
        <v>0.32418711054781812</v>
      </c>
      <c r="P73" s="1054"/>
    </row>
    <row r="74" spans="1:16" ht="62.7" customHeight="1">
      <c r="A74" s="1441" t="s">
        <v>50</v>
      </c>
      <c r="B74" s="1442"/>
      <c r="C74" s="1442"/>
      <c r="D74" s="1467">
        <f>Riepilogo!I66</f>
        <v>0.53521126760563376</v>
      </c>
      <c r="E74" s="1467"/>
      <c r="F74" s="1468">
        <v>0.54467432681366867</v>
      </c>
      <c r="G74" s="1468"/>
      <c r="H74" s="939">
        <v>0.58287008641916882</v>
      </c>
      <c r="I74" s="940">
        <v>0.49311528555411926</v>
      </c>
      <c r="J74" s="939">
        <v>0.45483728572148563</v>
      </c>
      <c r="K74" s="941">
        <v>0.62920094647644376</v>
      </c>
      <c r="L74" s="942">
        <v>0.6750318159582368</v>
      </c>
      <c r="M74" s="939">
        <v>0.49797636245291121</v>
      </c>
      <c r="N74" s="941">
        <v>0.63888655580288511</v>
      </c>
      <c r="O74" s="943">
        <v>0.68275358369740724</v>
      </c>
      <c r="P74" s="1054"/>
    </row>
    <row r="75" spans="1:16" ht="107.4" customHeight="1">
      <c r="A75" s="1530" t="s">
        <v>51</v>
      </c>
      <c r="B75" s="1531"/>
      <c r="C75" s="1531"/>
      <c r="D75" s="1523">
        <f>Riepilogo!I67</f>
        <v>0.31690140845070425</v>
      </c>
      <c r="E75" s="1523"/>
      <c r="F75" s="1529">
        <v>0.25539101188001595</v>
      </c>
      <c r="G75" s="1529"/>
      <c r="H75" s="1192">
        <v>0.23964485723226017</v>
      </c>
      <c r="I75" s="1193">
        <v>0.27664616285876437</v>
      </c>
      <c r="J75" s="1192">
        <v>0.26580846818822201</v>
      </c>
      <c r="K75" s="1194">
        <v>0.23967291872269533</v>
      </c>
      <c r="L75" s="1195">
        <v>0.26056008936719599</v>
      </c>
      <c r="M75" s="1192">
        <v>0.19153832010128638</v>
      </c>
      <c r="N75" s="1194">
        <v>0.24968006836343543</v>
      </c>
      <c r="O75" s="1196">
        <v>0.28963018670477864</v>
      </c>
      <c r="P75" s="1054"/>
    </row>
    <row r="76" spans="1:16" ht="44.25" customHeight="1">
      <c r="A76" s="317"/>
      <c r="B76" s="317"/>
      <c r="C76" s="317"/>
      <c r="D76" s="317"/>
      <c r="E76" s="317"/>
      <c r="F76" s="317"/>
      <c r="G76" s="1184"/>
      <c r="H76" s="317"/>
      <c r="I76" s="317"/>
      <c r="J76" s="317"/>
      <c r="K76" s="317"/>
      <c r="L76" s="317"/>
      <c r="M76" s="317"/>
      <c r="N76" s="317"/>
      <c r="O76" s="317"/>
      <c r="P76" s="317"/>
    </row>
    <row r="77" spans="1:16" s="322" customFormat="1" ht="30" customHeight="1">
      <c r="A77" s="1455"/>
      <c r="B77" s="1455"/>
      <c r="C77" s="1456"/>
      <c r="D77" s="1459" t="str">
        <f>Riepilogo!$F$9</f>
        <v>ANCE</v>
      </c>
      <c r="E77" s="1460"/>
      <c r="F77" s="1463" t="s">
        <v>5</v>
      </c>
      <c r="G77" s="1464"/>
      <c r="H77" s="1452" t="s">
        <v>6</v>
      </c>
      <c r="I77" s="1453"/>
      <c r="J77" s="1452" t="s">
        <v>7</v>
      </c>
      <c r="K77" s="1454"/>
      <c r="L77" s="1453"/>
      <c r="M77" s="1449" t="s">
        <v>8</v>
      </c>
      <c r="N77" s="1450"/>
      <c r="O77" s="1450"/>
      <c r="P77" s="1173"/>
    </row>
    <row r="78" spans="1:16" s="322" customFormat="1" ht="30" customHeight="1">
      <c r="A78" s="1457"/>
      <c r="B78" s="1457"/>
      <c r="C78" s="1458"/>
      <c r="D78" s="1461"/>
      <c r="E78" s="1462"/>
      <c r="F78" s="1465"/>
      <c r="G78" s="1466"/>
      <c r="H78" s="323" t="s">
        <v>9</v>
      </c>
      <c r="I78" s="324" t="s">
        <v>10</v>
      </c>
      <c r="J78" s="325" t="s">
        <v>11</v>
      </c>
      <c r="K78" s="326" t="s">
        <v>12</v>
      </c>
      <c r="L78" s="327" t="s">
        <v>13</v>
      </c>
      <c r="M78" s="325" t="s">
        <v>11</v>
      </c>
      <c r="N78" s="328" t="s">
        <v>12</v>
      </c>
      <c r="O78" s="437" t="s">
        <v>13</v>
      </c>
      <c r="P78" s="1191"/>
    </row>
    <row r="79" spans="1:16" s="322" customFormat="1" ht="30" customHeight="1">
      <c r="A79" s="1448" t="s">
        <v>52</v>
      </c>
      <c r="B79" s="1448"/>
      <c r="C79" s="1448"/>
      <c r="D79" s="1448"/>
      <c r="E79" s="1448"/>
      <c r="F79" s="1448"/>
      <c r="G79" s="1448"/>
      <c r="H79" s="1448"/>
      <c r="I79" s="1448"/>
      <c r="J79" s="1448"/>
      <c r="K79" s="1448"/>
      <c r="L79" s="1448"/>
      <c r="M79" s="1448"/>
      <c r="N79" s="1448"/>
      <c r="O79" s="1448"/>
      <c r="P79" s="1191"/>
    </row>
    <row r="80" spans="1:16" ht="45.6" customHeight="1">
      <c r="A80" s="1486" t="s">
        <v>53</v>
      </c>
      <c r="B80" s="1487"/>
      <c r="C80" s="1487"/>
      <c r="D80" s="1488">
        <f>Riepilogo!C70</f>
        <v>0.130446735395189</v>
      </c>
      <c r="E80" s="1488"/>
      <c r="F80" s="1489">
        <v>0.15643063706228827</v>
      </c>
      <c r="G80" s="1489"/>
      <c r="H80" s="1087">
        <v>0.14776519013777095</v>
      </c>
      <c r="I80" s="1088">
        <v>0.16937807398615079</v>
      </c>
      <c r="J80" s="1087">
        <v>0.29007072896885322</v>
      </c>
      <c r="K80" s="1089">
        <v>0.1668072035860457</v>
      </c>
      <c r="L80" s="1090">
        <v>0.1398603169178369</v>
      </c>
      <c r="M80" s="1087">
        <v>0.27456173907277165</v>
      </c>
      <c r="N80" s="1089">
        <v>0.15628677710702402</v>
      </c>
      <c r="O80" s="1091">
        <v>0.13502369911991119</v>
      </c>
      <c r="P80" s="1054"/>
    </row>
    <row r="81" spans="1:16" ht="9" customHeight="1">
      <c r="A81" s="1393"/>
      <c r="B81" s="1393"/>
      <c r="C81" s="1393"/>
      <c r="D81" s="1394"/>
      <c r="E81" s="1394"/>
      <c r="F81" s="1395"/>
      <c r="G81" s="1395"/>
      <c r="H81" s="1395"/>
      <c r="I81" s="1395"/>
      <c r="J81" s="1395"/>
      <c r="K81" s="1395"/>
      <c r="L81" s="1395"/>
      <c r="M81" s="1395"/>
      <c r="N81" s="1395"/>
      <c r="O81" s="1395"/>
      <c r="P81" s="1054"/>
    </row>
    <row r="82" spans="1:16" ht="62.7" customHeight="1">
      <c r="A82" s="1444" t="s">
        <v>41</v>
      </c>
      <c r="B82" s="1445"/>
      <c r="C82" s="1445"/>
      <c r="D82" s="1446">
        <f>Riepilogo!C73</f>
        <v>0.15625</v>
      </c>
      <c r="E82" s="1446"/>
      <c r="F82" s="1447">
        <v>0.18795351465692925</v>
      </c>
      <c r="G82" s="1447"/>
      <c r="H82" s="1058">
        <v>0.19637102198973869</v>
      </c>
      <c r="I82" s="1059">
        <v>0.17659103326220429</v>
      </c>
      <c r="J82" s="1058">
        <v>0.2263800955151212</v>
      </c>
      <c r="K82" s="1060">
        <v>0.16688728029974123</v>
      </c>
      <c r="L82" s="1061">
        <v>8.0460622179638286E-2</v>
      </c>
      <c r="M82" s="1058">
        <v>0.26932786915954671</v>
      </c>
      <c r="N82" s="1060">
        <v>0.17604498621579029</v>
      </c>
      <c r="O82" s="1062">
        <v>7.0551759758631621E-2</v>
      </c>
      <c r="P82" s="1054"/>
    </row>
    <row r="83" spans="1:16" ht="62.7" customHeight="1">
      <c r="A83" s="1444" t="s">
        <v>42</v>
      </c>
      <c r="B83" s="1445"/>
      <c r="C83" s="1445"/>
      <c r="D83" s="1446">
        <f>Riepilogo!C75+Riepilogo!C76</f>
        <v>0.84375</v>
      </c>
      <c r="E83" s="1446"/>
      <c r="F83" s="1447">
        <v>0.81204648534307078</v>
      </c>
      <c r="G83" s="1447"/>
      <c r="H83" s="1058">
        <v>0.80362897801026123</v>
      </c>
      <c r="I83" s="1059">
        <v>0.82340896673779573</v>
      </c>
      <c r="J83" s="1058">
        <v>0.77361990448487883</v>
      </c>
      <c r="K83" s="1060">
        <v>0.83311271970025857</v>
      </c>
      <c r="L83" s="1061">
        <v>0.91953937782036177</v>
      </c>
      <c r="M83" s="1058">
        <v>0.73067213084045335</v>
      </c>
      <c r="N83" s="1060">
        <v>0.82395501378420966</v>
      </c>
      <c r="O83" s="1062">
        <v>0.92944824024136841</v>
      </c>
      <c r="P83" s="1054"/>
    </row>
    <row r="84" spans="1:16" ht="34.5" customHeight="1">
      <c r="A84" s="1443" t="s">
        <v>54</v>
      </c>
      <c r="B84" s="1443"/>
      <c r="C84" s="1443"/>
      <c r="D84" s="1443"/>
      <c r="E84" s="1443"/>
      <c r="F84" s="1443"/>
      <c r="G84" s="1443"/>
      <c r="H84" s="1443"/>
      <c r="I84" s="1443"/>
      <c r="J84" s="1443"/>
      <c r="K84" s="1443"/>
      <c r="L84" s="1443"/>
      <c r="M84" s="1443"/>
      <c r="N84" s="1443"/>
      <c r="O84" s="1443"/>
      <c r="P84" s="1054"/>
    </row>
    <row r="85" spans="1:16" ht="78.75" customHeight="1">
      <c r="A85" s="1441" t="s">
        <v>55</v>
      </c>
      <c r="B85" s="1442"/>
      <c r="C85" s="1442"/>
      <c r="D85" s="1467">
        <f>Riepilogo!I69</f>
        <v>8.8888888888888892E-2</v>
      </c>
      <c r="E85" s="1467"/>
      <c r="F85" s="1468">
        <v>6.1177531079471104E-2</v>
      </c>
      <c r="G85" s="1468"/>
      <c r="H85" s="939">
        <v>5.3673841867609831E-2</v>
      </c>
      <c r="I85" s="940">
        <v>7.1306483237225285E-2</v>
      </c>
      <c r="J85" s="939">
        <v>3.6271889802882186E-2</v>
      </c>
      <c r="K85" s="941">
        <v>7.0491799492663626E-2</v>
      </c>
      <c r="L85" s="942">
        <v>0.14572610721028734</v>
      </c>
      <c r="M85" s="939">
        <v>2.0075190974799317E-2</v>
      </c>
      <c r="N85" s="941">
        <v>4.6197237900024279E-2</v>
      </c>
      <c r="O85" s="943">
        <v>0.14514247357686211</v>
      </c>
      <c r="P85" s="1054"/>
    </row>
    <row r="86" spans="1:16" ht="82.5" customHeight="1">
      <c r="A86" s="1441" t="s">
        <v>56</v>
      </c>
      <c r="B86" s="1442"/>
      <c r="C86" s="1442"/>
      <c r="D86" s="1467">
        <f>Riepilogo!I70</f>
        <v>5.9259259259259262E-2</v>
      </c>
      <c r="E86" s="1467"/>
      <c r="F86" s="1468">
        <v>3.0345848947740228E-2</v>
      </c>
      <c r="G86" s="1468"/>
      <c r="H86" s="939">
        <v>3.7481807525361927E-2</v>
      </c>
      <c r="I86" s="940">
        <v>2.0713282753741763E-2</v>
      </c>
      <c r="J86" s="939">
        <v>2.1112083987947623E-2</v>
      </c>
      <c r="K86" s="941">
        <v>3.1106742358544204E-2</v>
      </c>
      <c r="L86" s="942">
        <v>7.0923378075635021E-2</v>
      </c>
      <c r="M86" s="939">
        <v>2.2232969549008854E-2</v>
      </c>
      <c r="N86" s="941">
        <v>2.3240035353325115E-2</v>
      </c>
      <c r="O86" s="943">
        <v>8.1645082128900884E-2</v>
      </c>
      <c r="P86" s="1054"/>
    </row>
    <row r="87" spans="1:16" ht="62.7" customHeight="1">
      <c r="A87" s="1441" t="s">
        <v>57</v>
      </c>
      <c r="B87" s="1442"/>
      <c r="C87" s="1442"/>
      <c r="D87" s="1467">
        <f>Riepilogo!I71</f>
        <v>0.37037037037037035</v>
      </c>
      <c r="E87" s="1467"/>
      <c r="F87" s="1468">
        <v>0.51979521720324495</v>
      </c>
      <c r="G87" s="1468"/>
      <c r="H87" s="939">
        <v>0.48741817175052415</v>
      </c>
      <c r="I87" s="940">
        <v>0.5634997917319513</v>
      </c>
      <c r="J87" s="939">
        <v>0.45481826266872938</v>
      </c>
      <c r="K87" s="941">
        <v>0.54565563341489898</v>
      </c>
      <c r="L87" s="942">
        <v>0.73502681924059021</v>
      </c>
      <c r="M87" s="939">
        <v>0.42740667782244102</v>
      </c>
      <c r="N87" s="941">
        <v>0.5010405083057301</v>
      </c>
      <c r="O87" s="943">
        <v>0.7444524935347997</v>
      </c>
      <c r="P87" s="1054"/>
    </row>
    <row r="88" spans="1:16" ht="82.5" customHeight="1">
      <c r="A88" s="1441" t="s">
        <v>58</v>
      </c>
      <c r="B88" s="1442"/>
      <c r="C88" s="1442"/>
      <c r="D88" s="1467">
        <f>Riepilogo!I72</f>
        <v>0.61481481481481481</v>
      </c>
      <c r="E88" s="1467"/>
      <c r="F88" s="1468">
        <v>0.65146257288244391</v>
      </c>
      <c r="G88" s="1468"/>
      <c r="H88" s="939">
        <v>0.65917971672268594</v>
      </c>
      <c r="I88" s="940">
        <v>0.64104548622742108</v>
      </c>
      <c r="J88" s="939">
        <v>0.63292657679424202</v>
      </c>
      <c r="K88" s="941">
        <v>0.66755154384976878</v>
      </c>
      <c r="L88" s="942">
        <v>0.68299233226581801</v>
      </c>
      <c r="M88" s="939">
        <v>0.63601242887825538</v>
      </c>
      <c r="N88" s="941">
        <v>0.693247533174147</v>
      </c>
      <c r="O88" s="943">
        <v>0.71651966555967406</v>
      </c>
      <c r="P88" s="1054"/>
    </row>
    <row r="89" spans="1:16" ht="62.7" customHeight="1">
      <c r="A89" s="1441" t="s">
        <v>59</v>
      </c>
      <c r="B89" s="1442"/>
      <c r="C89" s="1442"/>
      <c r="D89" s="1467">
        <f>Riepilogo!I73</f>
        <v>0.50370370370370365</v>
      </c>
      <c r="E89" s="1467"/>
      <c r="F89" s="1468">
        <v>0.55813699687154938</v>
      </c>
      <c r="G89" s="1468"/>
      <c r="H89" s="939">
        <v>0.54241636386604641</v>
      </c>
      <c r="I89" s="940">
        <v>0.57935769713064933</v>
      </c>
      <c r="J89" s="939">
        <v>0.52101368855584829</v>
      </c>
      <c r="K89" s="941">
        <v>0.57289263088806774</v>
      </c>
      <c r="L89" s="942">
        <v>0.68117120586578994</v>
      </c>
      <c r="M89" s="939">
        <v>0.47053173852171382</v>
      </c>
      <c r="N89" s="941">
        <v>0.57431057344370029</v>
      </c>
      <c r="O89" s="943">
        <v>0.70444455408921891</v>
      </c>
      <c r="P89" s="1054"/>
    </row>
    <row r="90" spans="1:16" ht="62.7" customHeight="1">
      <c r="A90" s="1441" t="s">
        <v>60</v>
      </c>
      <c r="B90" s="1442"/>
      <c r="C90" s="1442"/>
      <c r="D90" s="1467">
        <f>Riepilogo!I74</f>
        <v>5.185185185185185E-2</v>
      </c>
      <c r="E90" s="1467"/>
      <c r="F90" s="1468">
        <v>0.12977239530403623</v>
      </c>
      <c r="G90" s="1468"/>
      <c r="H90" s="939">
        <v>0.11553424636309226</v>
      </c>
      <c r="I90" s="940">
        <v>0.14899194523020212</v>
      </c>
      <c r="J90" s="939">
        <v>0.10980997277491089</v>
      </c>
      <c r="K90" s="941">
        <v>0.11927952018292763</v>
      </c>
      <c r="L90" s="942">
        <v>0.25911292759260651</v>
      </c>
      <c r="M90" s="939">
        <v>7.4801946944139233E-2</v>
      </c>
      <c r="N90" s="941">
        <v>0.11736840176697989</v>
      </c>
      <c r="O90" s="943">
        <v>0.27433042652416501</v>
      </c>
      <c r="P90" s="1054"/>
    </row>
    <row r="91" spans="1:16" ht="101.25" customHeight="1">
      <c r="A91" s="1441" t="s">
        <v>61</v>
      </c>
      <c r="B91" s="1442"/>
      <c r="C91" s="1442"/>
      <c r="D91" s="1467">
        <f>Riepilogo!I75</f>
        <v>5.185185185185185E-2</v>
      </c>
      <c r="E91" s="1467"/>
      <c r="F91" s="1468">
        <v>0.15112576693788682</v>
      </c>
      <c r="G91" s="1468"/>
      <c r="H91" s="939">
        <v>0.12256423069845718</v>
      </c>
      <c r="I91" s="940">
        <v>0.18967992689214561</v>
      </c>
      <c r="J91" s="939">
        <v>0.13060419056519171</v>
      </c>
      <c r="K91" s="941">
        <v>0.1479682528206348</v>
      </c>
      <c r="L91" s="942">
        <v>0.25793120949449533</v>
      </c>
      <c r="M91" s="939">
        <v>0.10573185612022404</v>
      </c>
      <c r="N91" s="941">
        <v>0.12755134323073777</v>
      </c>
      <c r="O91" s="943">
        <v>0.25789351897835955</v>
      </c>
      <c r="P91" s="1054"/>
    </row>
    <row r="92" spans="1:16" ht="36" customHeight="1">
      <c r="A92" s="1530" t="s">
        <v>62</v>
      </c>
      <c r="B92" s="1531"/>
      <c r="C92" s="1531"/>
      <c r="D92" s="1523">
        <f>Riepilogo!I76</f>
        <v>4.4444444444444446E-2</v>
      </c>
      <c r="E92" s="1523"/>
      <c r="F92" s="1529">
        <v>0.2202543556288542</v>
      </c>
      <c r="G92" s="1529"/>
      <c r="H92" s="1192">
        <v>0.17144038982709681</v>
      </c>
      <c r="I92" s="1193">
        <v>0.28614652017302067</v>
      </c>
      <c r="J92" s="1192">
        <v>0.17284794181152516</v>
      </c>
      <c r="K92" s="1194">
        <v>0.20964622880978551</v>
      </c>
      <c r="L92" s="1195">
        <v>0.47834569188525011</v>
      </c>
      <c r="M92" s="1192">
        <v>0.1080544359059266</v>
      </c>
      <c r="N92" s="1194">
        <v>0.1642928591833534</v>
      </c>
      <c r="O92" s="1196">
        <v>0.49517254544184514</v>
      </c>
      <c r="P92" s="1054"/>
    </row>
    <row r="93" spans="1:16" ht="57.6" customHeight="1">
      <c r="A93" s="1483"/>
      <c r="B93" s="1483"/>
      <c r="C93" s="1483"/>
      <c r="D93" s="1484"/>
      <c r="E93" s="1484"/>
      <c r="F93" s="1485"/>
      <c r="G93" s="1485"/>
      <c r="H93" s="1054"/>
      <c r="I93" s="1054"/>
      <c r="J93" s="1054"/>
      <c r="K93" s="1054"/>
      <c r="L93" s="1054"/>
      <c r="M93" s="1054"/>
      <c r="N93" s="1054"/>
      <c r="O93" s="1054"/>
      <c r="P93" s="1054"/>
    </row>
    <row r="94" spans="1:16" ht="30.6" customHeight="1">
      <c r="A94" s="1469"/>
      <c r="B94" s="1469"/>
      <c r="C94" s="1469"/>
      <c r="D94" s="1469"/>
      <c r="E94" s="1469"/>
      <c r="F94" s="1469"/>
      <c r="G94" s="1469"/>
      <c r="H94" s="1469"/>
      <c r="I94" s="1469"/>
      <c r="J94" s="1469"/>
      <c r="K94" s="1469"/>
      <c r="L94" s="1469"/>
      <c r="M94" s="1469"/>
      <c r="N94" s="1469"/>
      <c r="O94" s="1469"/>
      <c r="P94" s="316"/>
    </row>
  </sheetData>
  <mergeCells count="193">
    <mergeCell ref="A91:C91"/>
    <mergeCell ref="D91:E91"/>
    <mergeCell ref="F91:G91"/>
    <mergeCell ref="A92:C92"/>
    <mergeCell ref="D92:E92"/>
    <mergeCell ref="F92:G92"/>
    <mergeCell ref="A77:C78"/>
    <mergeCell ref="D77:E78"/>
    <mergeCell ref="F77:G78"/>
    <mergeCell ref="A88:C88"/>
    <mergeCell ref="D88:E88"/>
    <mergeCell ref="F88:G88"/>
    <mergeCell ref="A89:C89"/>
    <mergeCell ref="D89:E89"/>
    <mergeCell ref="F89:G89"/>
    <mergeCell ref="A90:C90"/>
    <mergeCell ref="D90:E90"/>
    <mergeCell ref="F90:G90"/>
    <mergeCell ref="A84:O84"/>
    <mergeCell ref="A85:C85"/>
    <mergeCell ref="D85:E85"/>
    <mergeCell ref="F85:G85"/>
    <mergeCell ref="A86:C86"/>
    <mergeCell ref="D86:E86"/>
    <mergeCell ref="F86:G86"/>
    <mergeCell ref="A87:C87"/>
    <mergeCell ref="D87:E87"/>
    <mergeCell ref="F87:G87"/>
    <mergeCell ref="A80:C80"/>
    <mergeCell ref="D80:E80"/>
    <mergeCell ref="F80:G80"/>
    <mergeCell ref="A82:C82"/>
    <mergeCell ref="D82:E82"/>
    <mergeCell ref="F82:G82"/>
    <mergeCell ref="A83:C83"/>
    <mergeCell ref="D83:E83"/>
    <mergeCell ref="F83:G83"/>
    <mergeCell ref="A74:C74"/>
    <mergeCell ref="D74:E74"/>
    <mergeCell ref="F74:G74"/>
    <mergeCell ref="A75:C75"/>
    <mergeCell ref="D75:E75"/>
    <mergeCell ref="F75:G75"/>
    <mergeCell ref="D69:E69"/>
    <mergeCell ref="F69:G69"/>
    <mergeCell ref="A70:C70"/>
    <mergeCell ref="D70:E70"/>
    <mergeCell ref="F70:G70"/>
    <mergeCell ref="A71:C71"/>
    <mergeCell ref="D71:E71"/>
    <mergeCell ref="F71:G71"/>
    <mergeCell ref="A72:C72"/>
    <mergeCell ref="D73:E73"/>
    <mergeCell ref="F73:G73"/>
    <mergeCell ref="A38:C38"/>
    <mergeCell ref="D38:E38"/>
    <mergeCell ref="F38:G38"/>
    <mergeCell ref="A39:C39"/>
    <mergeCell ref="D39:E39"/>
    <mergeCell ref="F39:G39"/>
    <mergeCell ref="D66:E66"/>
    <mergeCell ref="F66:G66"/>
    <mergeCell ref="A67:O67"/>
    <mergeCell ref="A40:C40"/>
    <mergeCell ref="D40:E40"/>
    <mergeCell ref="F40:G40"/>
    <mergeCell ref="F54:G54"/>
    <mergeCell ref="A54:C54"/>
    <mergeCell ref="D54:E54"/>
    <mergeCell ref="D53:E53"/>
    <mergeCell ref="F53:G53"/>
    <mergeCell ref="A50:C50"/>
    <mergeCell ref="A49:C49"/>
    <mergeCell ref="D49:E49"/>
    <mergeCell ref="F49:G49"/>
    <mergeCell ref="D50:E50"/>
    <mergeCell ref="F50:G50"/>
    <mergeCell ref="A44:O44"/>
    <mergeCell ref="A28:C28"/>
    <mergeCell ref="D28:E28"/>
    <mergeCell ref="F28:G28"/>
    <mergeCell ref="A29:C29"/>
    <mergeCell ref="D29:E29"/>
    <mergeCell ref="F29:G29"/>
    <mergeCell ref="D72:E72"/>
    <mergeCell ref="F72:G72"/>
    <mergeCell ref="H35:I35"/>
    <mergeCell ref="A33:O33"/>
    <mergeCell ref="A30:C30"/>
    <mergeCell ref="D30:E30"/>
    <mergeCell ref="F30:G30"/>
    <mergeCell ref="A31:C31"/>
    <mergeCell ref="D31:E31"/>
    <mergeCell ref="F31:G31"/>
    <mergeCell ref="A35:C36"/>
    <mergeCell ref="D35:E36"/>
    <mergeCell ref="F35:G36"/>
    <mergeCell ref="J35:L35"/>
    <mergeCell ref="M35:O35"/>
    <mergeCell ref="A37:C37"/>
    <mergeCell ref="D37:E37"/>
    <mergeCell ref="F37:G37"/>
    <mergeCell ref="B1:O2"/>
    <mergeCell ref="A16:C16"/>
    <mergeCell ref="D16:E16"/>
    <mergeCell ref="F16:G16"/>
    <mergeCell ref="A17:C17"/>
    <mergeCell ref="D17:E17"/>
    <mergeCell ref="F17:G17"/>
    <mergeCell ref="A26:C27"/>
    <mergeCell ref="D26:E27"/>
    <mergeCell ref="F26:G27"/>
    <mergeCell ref="A19:C19"/>
    <mergeCell ref="D19:E19"/>
    <mergeCell ref="F19:G19"/>
    <mergeCell ref="M13:O13"/>
    <mergeCell ref="A5:O5"/>
    <mergeCell ref="A13:C14"/>
    <mergeCell ref="D13:E14"/>
    <mergeCell ref="F13:G14"/>
    <mergeCell ref="H13:I13"/>
    <mergeCell ref="J13:L13"/>
    <mergeCell ref="A7:O7"/>
    <mergeCell ref="A8:O8"/>
    <mergeCell ref="A9:O9"/>
    <mergeCell ref="A11:O11"/>
    <mergeCell ref="A15:C15"/>
    <mergeCell ref="D15:E15"/>
    <mergeCell ref="F15:G15"/>
    <mergeCell ref="A18:C18"/>
    <mergeCell ref="D18:E18"/>
    <mergeCell ref="F18:G18"/>
    <mergeCell ref="F20:G20"/>
    <mergeCell ref="A21:C21"/>
    <mergeCell ref="D21:E21"/>
    <mergeCell ref="F21:G21"/>
    <mergeCell ref="A22:C22"/>
    <mergeCell ref="D22:E22"/>
    <mergeCell ref="F22:G22"/>
    <mergeCell ref="J26:L26"/>
    <mergeCell ref="M26:O26"/>
    <mergeCell ref="A20:C20"/>
    <mergeCell ref="D20:E20"/>
    <mergeCell ref="A24:O24"/>
    <mergeCell ref="H26:I26"/>
    <mergeCell ref="A94:O94"/>
    <mergeCell ref="A41:C41"/>
    <mergeCell ref="D41:E41"/>
    <mergeCell ref="F41:G41"/>
    <mergeCell ref="A42:C42"/>
    <mergeCell ref="D42:E42"/>
    <mergeCell ref="F42:G42"/>
    <mergeCell ref="A46:C47"/>
    <mergeCell ref="D46:E47"/>
    <mergeCell ref="F46:G47"/>
    <mergeCell ref="H46:I46"/>
    <mergeCell ref="J46:L46"/>
    <mergeCell ref="M46:O46"/>
    <mergeCell ref="A48:C48"/>
    <mergeCell ref="D48:E48"/>
    <mergeCell ref="F48:G48"/>
    <mergeCell ref="F56:G56"/>
    <mergeCell ref="A93:C93"/>
    <mergeCell ref="D93:E93"/>
    <mergeCell ref="F93:G93"/>
    <mergeCell ref="A63:C63"/>
    <mergeCell ref="D63:E63"/>
    <mergeCell ref="F63:G63"/>
    <mergeCell ref="A62:O62"/>
    <mergeCell ref="A53:C53"/>
    <mergeCell ref="A52:O52"/>
    <mergeCell ref="A65:C65"/>
    <mergeCell ref="D65:E65"/>
    <mergeCell ref="F65:G65"/>
    <mergeCell ref="A79:O79"/>
    <mergeCell ref="A56:C56"/>
    <mergeCell ref="D56:E56"/>
    <mergeCell ref="M60:O60"/>
    <mergeCell ref="A58:O58"/>
    <mergeCell ref="H60:I60"/>
    <mergeCell ref="J60:L60"/>
    <mergeCell ref="A60:C61"/>
    <mergeCell ref="D60:E61"/>
    <mergeCell ref="F60:G61"/>
    <mergeCell ref="A66:C66"/>
    <mergeCell ref="A68:C68"/>
    <mergeCell ref="D68:E68"/>
    <mergeCell ref="F68:G68"/>
    <mergeCell ref="A69:C69"/>
    <mergeCell ref="H77:I77"/>
    <mergeCell ref="J77:L77"/>
    <mergeCell ref="M77:O77"/>
    <mergeCell ref="A73:C73"/>
  </mergeCells>
  <printOptions horizontalCentered="1"/>
  <pageMargins left="0.74803149606299213" right="0.74803149606299213" top="0.98425196850393704" bottom="0.98425196850393704" header="0.51181102362204722" footer="0.51181102362204722"/>
  <pageSetup paperSize="9" scale="42" fitToHeight="0" orientation="portrait" r:id="rId1"/>
  <headerFooter alignWithMargins="0"/>
  <rowBreaks count="2" manualBreakCount="2">
    <brk id="43" max="14" man="1"/>
    <brk id="75" max="14"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glio65">
    <tabColor rgb="FF6DFF6D"/>
  </sheetPr>
  <dimension ref="A1:FH227"/>
  <sheetViews>
    <sheetView zoomScale="99" zoomScaleNormal="99" workbookViewId="0">
      <pane xSplit="5" ySplit="5" topLeftCell="F204" activePane="bottomRight" state="frozen"/>
      <selection activeCell="C1" sqref="C1:E1048576"/>
      <selection pane="topRight" activeCell="C1" sqref="C1:E1048576"/>
      <selection pane="bottomLeft" activeCell="C1" sqref="C1:E1048576"/>
      <selection pane="bottomRight" activeCell="C1" sqref="C1:E1048576"/>
    </sheetView>
  </sheetViews>
  <sheetFormatPr defaultColWidth="8.5" defaultRowHeight="13.8"/>
  <cols>
    <col min="1" max="1" width="11.69921875" customWidth="1"/>
    <col min="2" max="2" width="6.59765625" customWidth="1"/>
    <col min="3" max="3" width="20.69921875" hidden="1" customWidth="1"/>
    <col min="4" max="4" width="12.5" hidden="1" customWidth="1"/>
    <col min="5" max="5" width="13" hidden="1" customWidth="1"/>
    <col min="6" max="7" width="9.5" customWidth="1"/>
    <col min="8" max="9" width="8" customWidth="1"/>
    <col min="10" max="10" width="8.5" customWidth="1"/>
    <col min="11" max="11" width="16.09765625" customWidth="1"/>
    <col min="12" max="12" width="8.69921875" customWidth="1"/>
    <col min="13" max="52" width="8.19921875" customWidth="1"/>
    <col min="53" max="54" width="12.69921875" customWidth="1"/>
    <col min="55" max="55" width="11" customWidth="1"/>
    <col min="56" max="57" width="8.19921875" customWidth="1"/>
    <col min="58" max="58" width="12.69921875" customWidth="1"/>
    <col min="59" max="62" width="15.19921875" customWidth="1"/>
    <col min="63" max="89" width="17.19921875" customWidth="1"/>
    <col min="90" max="90" width="2.5" customWidth="1"/>
    <col min="91" max="92" width="15.19921875" customWidth="1"/>
    <col min="93" max="93" width="24.19921875" customWidth="1"/>
    <col min="94" max="96" width="13.69921875" customWidth="1"/>
    <col min="97" max="97" width="19.59765625" customWidth="1"/>
    <col min="98" max="98" width="18.19921875" customWidth="1"/>
    <col min="99" max="102" width="13.69921875" customWidth="1"/>
    <col min="103" max="106" width="17.19921875" customWidth="1"/>
    <col min="107" max="125" width="19.59765625" customWidth="1"/>
    <col min="126" max="127" width="13.69921875" customWidth="1"/>
    <col min="128" max="128" width="17" customWidth="1"/>
    <col min="129" max="130" width="15.19921875" customWidth="1"/>
    <col min="131" max="131" width="17" customWidth="1"/>
    <col min="132" max="133" width="15.19921875" customWidth="1"/>
    <col min="134" max="140" width="17" customWidth="1"/>
    <col min="141" max="142" width="15.19921875" customWidth="1"/>
    <col min="143" max="143" width="17" customWidth="1"/>
    <col min="144" max="145" width="15.19921875" customWidth="1"/>
    <col min="146" max="146" width="17" customWidth="1"/>
    <col min="147" max="149" width="15.19921875" customWidth="1"/>
    <col min="150" max="150" width="17" customWidth="1"/>
    <col min="151" max="151" width="15.19921875" customWidth="1"/>
    <col min="152" max="152" width="17" customWidth="1"/>
    <col min="153" max="153" width="16.5" customWidth="1"/>
    <col min="154" max="154" width="2.5" customWidth="1"/>
  </cols>
  <sheetData>
    <row r="1" spans="1:164" s="11" customFormat="1" ht="24.6" customHeight="1">
      <c r="A1" s="342"/>
      <c r="B1" s="601"/>
      <c r="C1" s="572"/>
      <c r="D1" s="572"/>
      <c r="E1" s="573"/>
      <c r="F1" s="573"/>
      <c r="G1" s="575"/>
      <c r="H1" s="624"/>
      <c r="I1" s="573"/>
      <c r="J1" s="604"/>
      <c r="K1" s="574"/>
      <c r="L1" s="604"/>
      <c r="M1" s="575"/>
      <c r="N1" s="944" t="s">
        <v>775</v>
      </c>
      <c r="O1" s="573"/>
      <c r="P1" s="573"/>
      <c r="Q1" s="573"/>
      <c r="R1" s="573"/>
      <c r="S1" s="573"/>
      <c r="T1" s="573"/>
      <c r="U1" s="944" t="s">
        <v>776</v>
      </c>
      <c r="V1" s="573"/>
      <c r="W1" s="573"/>
      <c r="X1" s="573"/>
      <c r="Y1" s="573"/>
      <c r="Z1" s="573"/>
      <c r="AA1" s="573"/>
      <c r="AB1" s="573"/>
      <c r="AC1" s="573"/>
      <c r="AD1" s="573"/>
      <c r="AE1" s="573"/>
      <c r="AF1" s="573"/>
      <c r="AG1" s="573"/>
      <c r="AH1" s="573"/>
      <c r="AI1" s="573"/>
      <c r="AJ1" s="573"/>
      <c r="AK1" s="573"/>
      <c r="AL1" s="573"/>
      <c r="AM1" s="573"/>
      <c r="AN1" s="573"/>
      <c r="AO1" s="573"/>
      <c r="AP1" s="573"/>
      <c r="AQ1" s="573"/>
      <c r="AR1" s="573"/>
      <c r="AS1" s="573"/>
      <c r="AT1" s="573"/>
      <c r="AU1" s="573"/>
      <c r="AV1" s="573"/>
      <c r="AW1" s="573"/>
      <c r="AX1" s="573"/>
      <c r="AY1" s="573"/>
      <c r="AZ1" s="573"/>
      <c r="BA1" s="573"/>
      <c r="BB1" s="573"/>
      <c r="BC1" s="573"/>
      <c r="BD1" s="573"/>
      <c r="BE1" s="573"/>
      <c r="BF1" s="573"/>
      <c r="BG1" s="576" t="s">
        <v>777</v>
      </c>
      <c r="BH1" s="575"/>
      <c r="BI1" s="573"/>
      <c r="BJ1" s="573"/>
      <c r="BK1" s="949"/>
      <c r="BL1" s="950"/>
      <c r="BM1" s="950"/>
      <c r="BN1" s="950"/>
      <c r="BO1" s="950"/>
      <c r="BP1" s="950"/>
      <c r="BQ1" s="950"/>
      <c r="BR1" s="950"/>
      <c r="BS1" s="950"/>
      <c r="BT1" s="950"/>
      <c r="BU1" s="950"/>
      <c r="BV1" s="950"/>
      <c r="BW1" s="950"/>
      <c r="BX1" s="950"/>
      <c r="BY1" s="950"/>
      <c r="BZ1" s="950"/>
      <c r="CA1" s="950"/>
      <c r="CB1" s="950"/>
      <c r="CC1" s="592"/>
      <c r="CD1" s="592"/>
      <c r="CE1" s="592"/>
      <c r="CF1" s="592"/>
      <c r="CG1" s="592"/>
      <c r="CH1" s="592"/>
      <c r="CI1" s="592"/>
      <c r="CJ1" s="592"/>
      <c r="CK1" s="592"/>
      <c r="CL1" s="439"/>
      <c r="CM1" s="577" t="s">
        <v>778</v>
      </c>
      <c r="CN1" s="578"/>
      <c r="CO1" s="579"/>
      <c r="CP1" s="963" t="s">
        <v>779</v>
      </c>
      <c r="CQ1" s="578"/>
      <c r="CR1" s="578"/>
      <c r="CS1" s="963" t="s">
        <v>780</v>
      </c>
      <c r="CT1" s="578"/>
      <c r="CU1" s="578"/>
      <c r="CV1" s="580"/>
      <c r="CW1" s="580"/>
      <c r="CX1" s="580"/>
      <c r="CY1" s="647"/>
      <c r="CZ1" s="578"/>
      <c r="DA1" s="578"/>
      <c r="DB1" s="578"/>
      <c r="DC1" s="578"/>
      <c r="DD1" s="578"/>
      <c r="DE1" s="578"/>
      <c r="DF1" s="578"/>
      <c r="DG1" s="578"/>
      <c r="DH1" s="628"/>
      <c r="DI1" s="628"/>
      <c r="DJ1" s="628"/>
      <c r="DK1" s="628"/>
      <c r="DL1" s="628"/>
      <c r="DM1" s="628"/>
      <c r="DN1" s="628"/>
      <c r="DO1" s="628"/>
      <c r="DP1" s="628"/>
      <c r="DQ1" s="628"/>
      <c r="DR1" s="628"/>
      <c r="DS1" s="628"/>
      <c r="DT1" s="628"/>
      <c r="DU1" s="1254"/>
      <c r="DV1" s="1253"/>
      <c r="DW1" s="962" t="s">
        <v>781</v>
      </c>
      <c r="DX1" s="961"/>
      <c r="DY1" s="961"/>
      <c r="DZ1" s="961"/>
      <c r="EA1" s="580"/>
      <c r="EB1" s="580"/>
      <c r="EC1" s="580"/>
      <c r="ED1" s="580"/>
      <c r="EE1" s="609" t="s">
        <v>782</v>
      </c>
      <c r="EF1" s="580"/>
      <c r="EG1" s="580"/>
      <c r="EH1" s="580"/>
      <c r="EI1" s="580"/>
      <c r="EJ1" s="580"/>
      <c r="EK1" s="1005" t="s">
        <v>783</v>
      </c>
      <c r="EL1" s="580"/>
      <c r="EM1" s="580"/>
      <c r="EN1" s="1005" t="s">
        <v>776</v>
      </c>
      <c r="EO1" s="580"/>
      <c r="EP1" s="719"/>
      <c r="ER1" s="717"/>
      <c r="ES1" s="717"/>
      <c r="ET1" s="1005" t="s">
        <v>784</v>
      </c>
      <c r="EU1" s="826"/>
      <c r="EV1" s="826"/>
      <c r="EW1" s="826"/>
      <c r="EX1" s="1021"/>
      <c r="EY1" s="397"/>
      <c r="EZ1" s="397"/>
      <c r="FA1" s="397"/>
      <c r="FB1" s="397"/>
      <c r="FC1" s="397"/>
      <c r="FD1" s="397"/>
      <c r="FE1" s="397"/>
      <c r="FF1" s="397"/>
      <c r="FG1" s="397"/>
    </row>
    <row r="2" spans="1:164" s="716" customFormat="1" ht="50.25" customHeight="1">
      <c r="A2" s="1773" t="s">
        <v>785</v>
      </c>
      <c r="B2" s="1773"/>
      <c r="C2" s="1773"/>
      <c r="D2" s="1773"/>
      <c r="E2" s="1773"/>
      <c r="F2" s="1773"/>
      <c r="G2" s="710"/>
      <c r="H2" s="1774" t="s">
        <v>239</v>
      </c>
      <c r="I2" s="1775"/>
      <c r="J2" s="1776" t="s">
        <v>240</v>
      </c>
      <c r="K2" s="1777"/>
      <c r="L2" s="1776" t="s">
        <v>241</v>
      </c>
      <c r="M2" s="1777"/>
      <c r="N2" s="1778" t="s">
        <v>786</v>
      </c>
      <c r="O2" s="1779"/>
      <c r="P2" s="837" t="s">
        <v>787</v>
      </c>
      <c r="Q2" s="838"/>
      <c r="R2" s="838"/>
      <c r="S2" s="838"/>
      <c r="T2" s="838"/>
      <c r="U2" s="837" t="s">
        <v>788</v>
      </c>
      <c r="V2" s="838"/>
      <c r="W2" s="838"/>
      <c r="X2" s="838"/>
      <c r="Y2" s="838"/>
      <c r="Z2" s="838"/>
      <c r="AA2" s="838"/>
      <c r="AB2" s="642" t="s">
        <v>789</v>
      </c>
      <c r="AC2" s="643"/>
      <c r="AD2" s="643"/>
      <c r="AE2" s="643"/>
      <c r="AF2" s="643"/>
      <c r="AG2" s="643"/>
      <c r="AH2" s="643"/>
      <c r="AI2" s="836"/>
      <c r="AJ2" s="642" t="s">
        <v>790</v>
      </c>
      <c r="AK2" s="643"/>
      <c r="AL2" s="643"/>
      <c r="AM2" s="643"/>
      <c r="AN2" s="643"/>
      <c r="AO2" s="643"/>
      <c r="AP2" s="643"/>
      <c r="AQ2" s="643"/>
      <c r="AR2" s="1770" t="s">
        <v>791</v>
      </c>
      <c r="AS2" s="1771"/>
      <c r="AT2" s="1772"/>
      <c r="AU2" s="1770" t="s">
        <v>792</v>
      </c>
      <c r="AV2" s="1771"/>
      <c r="AW2" s="1771"/>
      <c r="AX2" s="1771"/>
      <c r="AY2" s="1772"/>
      <c r="AZ2" s="1770" t="s">
        <v>793</v>
      </c>
      <c r="BA2" s="1771"/>
      <c r="BB2" s="1771"/>
      <c r="BC2" s="1771"/>
      <c r="BD2" s="1771"/>
      <c r="BE2" s="1771"/>
      <c r="BF2" s="1772"/>
      <c r="BG2" s="1783" t="s">
        <v>794</v>
      </c>
      <c r="BH2" s="1784"/>
      <c r="BI2" s="1785" t="s">
        <v>795</v>
      </c>
      <c r="BJ2" s="1786"/>
      <c r="BK2" s="1783" t="s">
        <v>796</v>
      </c>
      <c r="BL2" s="1787"/>
      <c r="BM2" s="1247" t="s">
        <v>797</v>
      </c>
      <c r="BN2" s="1247"/>
      <c r="BO2" s="1247"/>
      <c r="BP2" s="1247"/>
      <c r="BQ2" s="1247"/>
      <c r="BR2" s="1247"/>
      <c r="BS2" s="1247"/>
      <c r="BT2" s="1247"/>
      <c r="BU2" s="1247"/>
      <c r="BV2" s="1247"/>
      <c r="BW2" s="1247"/>
      <c r="BX2" s="1247"/>
      <c r="BY2" s="1246" t="s">
        <v>798</v>
      </c>
      <c r="BZ2" s="1247"/>
      <c r="CA2" s="1247"/>
      <c r="CB2" s="1247"/>
      <c r="CC2" s="1785" t="s">
        <v>799</v>
      </c>
      <c r="CD2" s="1788"/>
      <c r="CE2" s="1788"/>
      <c r="CF2" s="1786"/>
      <c r="CG2" s="1247" t="s">
        <v>800</v>
      </c>
      <c r="CH2" s="1247"/>
      <c r="CI2" s="1247"/>
      <c r="CJ2" s="1247"/>
      <c r="CK2" s="1247"/>
      <c r="CL2" s="400"/>
      <c r="CM2" s="712"/>
      <c r="CN2" s="712"/>
      <c r="CO2" s="713"/>
      <c r="CP2" s="957"/>
      <c r="CQ2" s="712"/>
      <c r="CR2" s="712"/>
      <c r="CS2" s="957"/>
      <c r="CT2" s="712"/>
      <c r="CU2" s="712"/>
      <c r="CV2" s="712"/>
      <c r="CW2" s="712"/>
      <c r="CX2" s="712"/>
      <c r="CY2" s="1246" t="s">
        <v>801</v>
      </c>
      <c r="CZ2" s="714"/>
      <c r="DA2" s="714"/>
      <c r="DB2" s="714"/>
      <c r="DC2" s="714"/>
      <c r="DD2" s="714"/>
      <c r="DE2" s="714"/>
      <c r="DF2" s="714"/>
      <c r="DG2" s="714"/>
      <c r="DH2" s="629"/>
      <c r="DI2" s="629"/>
      <c r="DJ2" s="629"/>
      <c r="DK2" s="629"/>
      <c r="DL2" s="629"/>
      <c r="DM2" s="629"/>
      <c r="DN2" s="629"/>
      <c r="DO2" s="629"/>
      <c r="DP2" s="629"/>
      <c r="DQ2" s="629"/>
      <c r="DR2" s="629"/>
      <c r="DS2" s="629"/>
      <c r="DT2" s="629"/>
      <c r="DU2" s="1004" t="s">
        <v>802</v>
      </c>
      <c r="DV2" s="976"/>
      <c r="DW2" s="980"/>
      <c r="DX2" s="981"/>
      <c r="DY2" s="981"/>
      <c r="DZ2" s="981"/>
      <c r="EA2" s="981"/>
      <c r="EB2" s="981"/>
      <c r="EC2" s="975" t="s">
        <v>803</v>
      </c>
      <c r="ED2" s="981"/>
      <c r="EE2" s="1780" t="s">
        <v>804</v>
      </c>
      <c r="EF2" s="1781"/>
      <c r="EG2" s="1781"/>
      <c r="EH2" s="1781"/>
      <c r="EI2" s="1781"/>
      <c r="EJ2" s="1782"/>
      <c r="EK2" s="1004"/>
      <c r="EL2" s="629"/>
      <c r="EM2" s="629"/>
      <c r="EN2" s="1004"/>
      <c r="EO2" s="629"/>
      <c r="EP2" s="958"/>
      <c r="EQ2" s="826"/>
      <c r="ER2" s="835"/>
      <c r="ES2" s="835"/>
      <c r="ET2" s="711"/>
      <c r="EU2" s="826"/>
      <c r="EV2" s="835"/>
      <c r="EW2" s="826"/>
      <c r="EX2" s="1022"/>
      <c r="EY2" s="715" t="s">
        <v>717</v>
      </c>
      <c r="EZ2" s="715"/>
      <c r="FA2" s="715"/>
      <c r="FB2" s="715"/>
      <c r="FC2" s="715"/>
      <c r="FD2" s="715"/>
      <c r="FE2" s="715"/>
      <c r="FF2" s="715"/>
      <c r="FG2" s="715"/>
      <c r="FH2" s="715"/>
    </row>
    <row r="3" spans="1:164" ht="108.6" customHeight="1">
      <c r="A3" s="375" t="s">
        <v>264</v>
      </c>
      <c r="B3" s="375" t="s">
        <v>265</v>
      </c>
      <c r="C3" s="582" t="s">
        <v>268</v>
      </c>
      <c r="D3" s="375" t="s">
        <v>269</v>
      </c>
      <c r="E3" s="583" t="s">
        <v>270</v>
      </c>
      <c r="F3" s="376" t="s">
        <v>271</v>
      </c>
      <c r="G3" s="376" t="s">
        <v>272</v>
      </c>
      <c r="H3" s="584" t="s">
        <v>273</v>
      </c>
      <c r="I3" s="585" t="s">
        <v>274</v>
      </c>
      <c r="J3" s="584" t="s">
        <v>275</v>
      </c>
      <c r="K3" s="585" t="s">
        <v>276</v>
      </c>
      <c r="L3" s="584" t="s">
        <v>277</v>
      </c>
      <c r="M3" s="585" t="s">
        <v>276</v>
      </c>
      <c r="N3" s="304" t="s">
        <v>273</v>
      </c>
      <c r="O3" s="372" t="s">
        <v>274</v>
      </c>
      <c r="P3" s="304" t="s">
        <v>805</v>
      </c>
      <c r="Q3" s="305" t="s">
        <v>806</v>
      </c>
      <c r="R3" s="305" t="s">
        <v>807</v>
      </c>
      <c r="S3" s="305" t="s">
        <v>808</v>
      </c>
      <c r="T3" s="305" t="s">
        <v>809</v>
      </c>
      <c r="U3" s="304" t="s">
        <v>810</v>
      </c>
      <c r="V3" s="305" t="s">
        <v>203</v>
      </c>
      <c r="W3" s="305" t="s">
        <v>811</v>
      </c>
      <c r="X3" s="305" t="s">
        <v>812</v>
      </c>
      <c r="Y3" s="305" t="s">
        <v>813</v>
      </c>
      <c r="Z3" s="1221" t="s">
        <v>814</v>
      </c>
      <c r="AA3" s="305" t="s">
        <v>815</v>
      </c>
      <c r="AB3" s="304" t="s">
        <v>816</v>
      </c>
      <c r="AC3" s="305" t="s">
        <v>817</v>
      </c>
      <c r="AD3" s="305" t="s">
        <v>204</v>
      </c>
      <c r="AE3" s="305" t="s">
        <v>818</v>
      </c>
      <c r="AF3" s="305" t="s">
        <v>205</v>
      </c>
      <c r="AG3" s="305" t="s">
        <v>819</v>
      </c>
      <c r="AH3" s="305" t="s">
        <v>820</v>
      </c>
      <c r="AI3" s="372" t="s">
        <v>821</v>
      </c>
      <c r="AJ3" s="1220" t="s">
        <v>206</v>
      </c>
      <c r="AK3" s="1221" t="s">
        <v>207</v>
      </c>
      <c r="AL3" s="1258" t="s">
        <v>822</v>
      </c>
      <c r="AM3" s="1258" t="s">
        <v>209</v>
      </c>
      <c r="AN3" s="1258" t="s">
        <v>210</v>
      </c>
      <c r="AO3" s="1258" t="s">
        <v>211</v>
      </c>
      <c r="AP3" s="1221" t="s">
        <v>823</v>
      </c>
      <c r="AQ3" s="1221" t="s">
        <v>824</v>
      </c>
      <c r="AR3" s="1220" t="s">
        <v>825</v>
      </c>
      <c r="AS3" s="1221" t="s">
        <v>826</v>
      </c>
      <c r="AT3" s="1222" t="s">
        <v>827</v>
      </c>
      <c r="AU3" s="1220" t="s">
        <v>109</v>
      </c>
      <c r="AV3" s="1221" t="s">
        <v>828</v>
      </c>
      <c r="AW3" s="1221" t="s">
        <v>829</v>
      </c>
      <c r="AX3" s="1221" t="s">
        <v>830</v>
      </c>
      <c r="AY3" s="1222" t="s">
        <v>831</v>
      </c>
      <c r="AZ3" s="1220" t="s">
        <v>141</v>
      </c>
      <c r="BA3" s="1221" t="s">
        <v>142</v>
      </c>
      <c r="BB3" s="1221" t="s">
        <v>143</v>
      </c>
      <c r="BC3" s="1221" t="s">
        <v>144</v>
      </c>
      <c r="BD3" s="1221" t="s">
        <v>145</v>
      </c>
      <c r="BE3" s="1221" t="s">
        <v>146</v>
      </c>
      <c r="BF3" s="1222" t="s">
        <v>831</v>
      </c>
      <c r="BG3" s="304" t="s">
        <v>273</v>
      </c>
      <c r="BH3" s="372" t="s">
        <v>274</v>
      </c>
      <c r="BI3" s="304" t="s">
        <v>273</v>
      </c>
      <c r="BJ3" s="372" t="s">
        <v>274</v>
      </c>
      <c r="BK3" s="305" t="s">
        <v>273</v>
      </c>
      <c r="BL3" s="305" t="s">
        <v>274</v>
      </c>
      <c r="BM3" s="305" t="s">
        <v>159</v>
      </c>
      <c r="BN3" s="305" t="s">
        <v>160</v>
      </c>
      <c r="BO3" s="305" t="s">
        <v>832</v>
      </c>
      <c r="BP3" s="305" t="s">
        <v>162</v>
      </c>
      <c r="BQ3" s="305" t="s">
        <v>194</v>
      </c>
      <c r="BR3" s="305" t="s">
        <v>833</v>
      </c>
      <c r="BS3" s="305" t="s">
        <v>834</v>
      </c>
      <c r="BT3" s="305" t="s">
        <v>835</v>
      </c>
      <c r="BU3" s="305" t="s">
        <v>167</v>
      </c>
      <c r="BV3" s="305" t="s">
        <v>168</v>
      </c>
      <c r="BW3" s="305" t="s">
        <v>200</v>
      </c>
      <c r="BX3" s="305" t="s">
        <v>836</v>
      </c>
      <c r="BY3" s="304" t="s">
        <v>172</v>
      </c>
      <c r="BZ3" s="305" t="s">
        <v>173</v>
      </c>
      <c r="CA3" s="305" t="s">
        <v>174</v>
      </c>
      <c r="CB3" s="305" t="s">
        <v>175</v>
      </c>
      <c r="CC3" s="986" t="s">
        <v>837</v>
      </c>
      <c r="CD3" s="987" t="s">
        <v>838</v>
      </c>
      <c r="CE3" s="985" t="s">
        <v>839</v>
      </c>
      <c r="CF3" s="988" t="s">
        <v>840</v>
      </c>
      <c r="CG3" s="376" t="s">
        <v>196</v>
      </c>
      <c r="CH3" s="376" t="s">
        <v>197</v>
      </c>
      <c r="CI3" s="376" t="s">
        <v>198</v>
      </c>
      <c r="CJ3" s="376" t="s">
        <v>199</v>
      </c>
      <c r="CK3" s="376" t="s">
        <v>841</v>
      </c>
      <c r="CL3" s="399"/>
      <c r="CM3" s="61" t="s">
        <v>842</v>
      </c>
      <c r="CN3" s="61" t="s">
        <v>843</v>
      </c>
      <c r="CO3" s="73" t="s">
        <v>844</v>
      </c>
      <c r="CP3" s="566" t="s">
        <v>845</v>
      </c>
      <c r="CQ3" s="61" t="s">
        <v>846</v>
      </c>
      <c r="CR3" s="61" t="s">
        <v>847</v>
      </c>
      <c r="CS3" s="566" t="s">
        <v>848</v>
      </c>
      <c r="CT3" s="61" t="s">
        <v>849</v>
      </c>
      <c r="CU3" s="61" t="s">
        <v>850</v>
      </c>
      <c r="CV3" s="61" t="s">
        <v>851</v>
      </c>
      <c r="CW3" s="61" t="s">
        <v>852</v>
      </c>
      <c r="CX3" s="61" t="s">
        <v>853</v>
      </c>
      <c r="CY3" s="304" t="s">
        <v>159</v>
      </c>
      <c r="CZ3" s="305" t="s">
        <v>160</v>
      </c>
      <c r="DA3" s="305" t="s">
        <v>832</v>
      </c>
      <c r="DB3" s="305" t="s">
        <v>162</v>
      </c>
      <c r="DC3" s="305" t="s">
        <v>194</v>
      </c>
      <c r="DD3" s="305" t="s">
        <v>833</v>
      </c>
      <c r="DE3" s="305" t="s">
        <v>834</v>
      </c>
      <c r="DF3" s="305" t="s">
        <v>835</v>
      </c>
      <c r="DG3" s="305" t="s">
        <v>167</v>
      </c>
      <c r="DH3" s="305" t="s">
        <v>168</v>
      </c>
      <c r="DI3" s="305" t="s">
        <v>200</v>
      </c>
      <c r="DJ3" s="305" t="s">
        <v>854</v>
      </c>
      <c r="DK3" s="1323" t="s">
        <v>855</v>
      </c>
      <c r="DL3" s="1324" t="s">
        <v>856</v>
      </c>
      <c r="DM3" s="1325" t="s">
        <v>857</v>
      </c>
      <c r="DN3" s="1326" t="s">
        <v>856</v>
      </c>
      <c r="DO3" s="1327" t="s">
        <v>858</v>
      </c>
      <c r="DP3" s="1328" t="s">
        <v>856</v>
      </c>
      <c r="DQ3" s="1329" t="s">
        <v>859</v>
      </c>
      <c r="DR3" s="1330" t="s">
        <v>856</v>
      </c>
      <c r="DS3" s="1331" t="s">
        <v>860</v>
      </c>
      <c r="DT3" s="1332" t="s">
        <v>856</v>
      </c>
      <c r="DU3" s="454" t="s">
        <v>861</v>
      </c>
      <c r="DV3" s="657" t="s">
        <v>862</v>
      </c>
      <c r="DW3" s="304" t="s">
        <v>863</v>
      </c>
      <c r="DX3" s="61" t="s">
        <v>864</v>
      </c>
      <c r="DY3" s="61" t="s">
        <v>865</v>
      </c>
      <c r="DZ3" s="61" t="s">
        <v>866</v>
      </c>
      <c r="EA3" s="986" t="s">
        <v>867</v>
      </c>
      <c r="EB3" s="985" t="s">
        <v>868</v>
      </c>
      <c r="EC3" s="986" t="s">
        <v>869</v>
      </c>
      <c r="ED3" s="985" t="s">
        <v>870</v>
      </c>
      <c r="EE3" s="304" t="s">
        <v>871</v>
      </c>
      <c r="EF3" s="305" t="s">
        <v>872</v>
      </c>
      <c r="EG3" s="305" t="s">
        <v>873</v>
      </c>
      <c r="EH3" s="305" t="s">
        <v>874</v>
      </c>
      <c r="EI3" s="305" t="s">
        <v>875</v>
      </c>
      <c r="EJ3" s="305" t="s">
        <v>876</v>
      </c>
      <c r="EK3" s="24" t="s">
        <v>877</v>
      </c>
      <c r="EL3" s="377" t="s">
        <v>878</v>
      </c>
      <c r="EM3" s="377" t="s">
        <v>879</v>
      </c>
      <c r="EN3" s="1006" t="s">
        <v>880</v>
      </c>
      <c r="EO3" s="718" t="s">
        <v>881</v>
      </c>
      <c r="EP3" s="377" t="s">
        <v>882</v>
      </c>
      <c r="EQ3" s="15" t="s">
        <v>883</v>
      </c>
      <c r="ER3" s="15" t="s">
        <v>884</v>
      </c>
      <c r="ES3" s="15" t="s">
        <v>885</v>
      </c>
      <c r="ET3" s="1224" t="s">
        <v>886</v>
      </c>
      <c r="EU3" s="15" t="s">
        <v>887</v>
      </c>
      <c r="EV3" s="15" t="s">
        <v>888</v>
      </c>
      <c r="EW3" s="15" t="s">
        <v>889</v>
      </c>
      <c r="EX3" s="832"/>
      <c r="EY3" s="17" t="s">
        <v>332</v>
      </c>
      <c r="EZ3" s="17" t="s">
        <v>333</v>
      </c>
      <c r="FA3" s="17" t="s">
        <v>334</v>
      </c>
      <c r="FB3" s="17" t="s">
        <v>335</v>
      </c>
      <c r="FC3" s="18" t="s">
        <v>890</v>
      </c>
      <c r="FD3" s="17" t="s">
        <v>337</v>
      </c>
      <c r="FE3" s="17" t="s">
        <v>6</v>
      </c>
      <c r="FF3" s="17" t="s">
        <v>338</v>
      </c>
      <c r="FG3" s="17" t="s">
        <v>339</v>
      </c>
      <c r="FH3" s="17" t="s">
        <v>743</v>
      </c>
    </row>
    <row r="4" spans="1:164">
      <c r="A4" s="344"/>
      <c r="B4" s="344"/>
      <c r="C4" s="343"/>
      <c r="D4" s="344"/>
      <c r="E4" s="337"/>
      <c r="F4" s="337"/>
      <c r="G4" s="337"/>
      <c r="H4" s="338"/>
      <c r="I4" s="339"/>
      <c r="J4" s="338"/>
      <c r="K4" s="339"/>
      <c r="L4" s="338"/>
      <c r="M4" s="339"/>
      <c r="N4" s="338"/>
      <c r="O4" s="339"/>
      <c r="P4" s="338"/>
      <c r="Q4" s="337"/>
      <c r="R4" s="337"/>
      <c r="S4" s="337"/>
      <c r="T4" s="337"/>
      <c r="U4" s="338"/>
      <c r="V4" s="337"/>
      <c r="W4" s="337"/>
      <c r="X4" s="337"/>
      <c r="Y4" s="337"/>
      <c r="Z4" s="337"/>
      <c r="AA4" s="337"/>
      <c r="AB4" s="338"/>
      <c r="AC4" s="337"/>
      <c r="AD4" s="337"/>
      <c r="AE4" s="337"/>
      <c r="AF4" s="337"/>
      <c r="AG4" s="337"/>
      <c r="AH4" s="337"/>
      <c r="AI4" s="339"/>
      <c r="AJ4" s="338"/>
      <c r="AK4" s="337"/>
      <c r="AL4" s="337"/>
      <c r="AM4" s="337"/>
      <c r="AN4" s="337"/>
      <c r="AO4" s="337"/>
      <c r="AP4" s="337"/>
      <c r="AQ4" s="337"/>
      <c r="AR4" s="338"/>
      <c r="AS4" s="337"/>
      <c r="AT4" s="337"/>
      <c r="AU4" s="338"/>
      <c r="AV4" s="337"/>
      <c r="AW4" s="337"/>
      <c r="AX4" s="337"/>
      <c r="AY4" s="337"/>
      <c r="AZ4" s="338"/>
      <c r="BA4" s="337"/>
      <c r="BB4" s="337"/>
      <c r="BC4" s="337"/>
      <c r="BD4" s="337"/>
      <c r="BE4" s="337"/>
      <c r="BF4" s="337"/>
      <c r="BG4" s="337"/>
      <c r="BH4" s="339"/>
      <c r="BI4" s="345"/>
      <c r="BJ4" s="672"/>
      <c r="BK4" s="370"/>
      <c r="BL4" s="370"/>
      <c r="BM4" s="370"/>
      <c r="BN4" s="370"/>
      <c r="BO4" s="370"/>
      <c r="BP4" s="370"/>
      <c r="BQ4" s="370"/>
      <c r="BR4" s="370"/>
      <c r="BS4" s="370"/>
      <c r="BT4" s="370"/>
      <c r="BU4" s="370"/>
      <c r="BV4" s="370"/>
      <c r="BW4" s="370"/>
      <c r="BX4" s="370"/>
      <c r="BY4" s="345"/>
      <c r="BZ4" s="370"/>
      <c r="CA4" s="370"/>
      <c r="CB4" s="370"/>
      <c r="CC4" s="345"/>
      <c r="CD4" s="370"/>
      <c r="CE4" s="370"/>
      <c r="CF4" s="672"/>
      <c r="CG4" s="370"/>
      <c r="CH4" s="370"/>
      <c r="CI4" s="370"/>
      <c r="CJ4" s="370"/>
      <c r="CK4" s="370"/>
      <c r="CL4" s="400"/>
      <c r="CM4" s="369"/>
      <c r="CN4" s="365"/>
      <c r="CO4" s="365"/>
      <c r="CP4" s="369"/>
      <c r="CQ4" s="365"/>
      <c r="CR4" s="365"/>
      <c r="CS4" s="369"/>
      <c r="CT4" s="365"/>
      <c r="CU4" s="365"/>
      <c r="CV4" s="1259"/>
      <c r="CW4" s="1252"/>
      <c r="CX4" s="1252"/>
      <c r="CY4" s="369"/>
      <c r="CZ4" s="365"/>
      <c r="DA4" s="365"/>
      <c r="DB4" s="365"/>
      <c r="DC4" s="365"/>
      <c r="DD4" s="365"/>
      <c r="DE4" s="365"/>
      <c r="DF4" s="365"/>
      <c r="DG4" s="365"/>
      <c r="DH4" s="587"/>
      <c r="DI4" s="587"/>
      <c r="DJ4" s="587"/>
      <c r="DK4" s="587"/>
      <c r="DL4" s="587"/>
      <c r="DM4" s="587"/>
      <c r="DN4" s="587"/>
      <c r="DO4" s="587"/>
      <c r="DP4" s="587"/>
      <c r="DQ4" s="587"/>
      <c r="DR4" s="587"/>
      <c r="DS4" s="587"/>
      <c r="DT4" s="587"/>
      <c r="DU4" s="586"/>
      <c r="DV4" s="457"/>
      <c r="DW4" s="458"/>
      <c r="DX4" s="456"/>
      <c r="DY4" s="457"/>
      <c r="DZ4" s="456"/>
      <c r="EA4" s="369"/>
      <c r="EB4" s="365"/>
      <c r="EC4" s="369"/>
      <c r="ED4" s="365"/>
      <c r="EE4" s="369"/>
      <c r="EF4" s="365"/>
      <c r="EG4" s="365"/>
      <c r="EH4" s="365"/>
      <c r="EI4" s="365"/>
      <c r="EJ4" s="365"/>
      <c r="EK4" s="458"/>
      <c r="EL4" s="456"/>
      <c r="EM4" s="365"/>
      <c r="EN4" s="458"/>
      <c r="EO4" s="456"/>
      <c r="EP4" s="456"/>
      <c r="EQ4" s="587"/>
      <c r="ER4" s="587"/>
      <c r="ES4" s="587"/>
      <c r="ET4" s="458"/>
      <c r="EU4" s="587"/>
      <c r="EV4" s="456"/>
      <c r="EW4" s="456"/>
      <c r="EX4" s="832"/>
      <c r="EY4" s="46"/>
      <c r="EZ4" s="365"/>
      <c r="FA4" s="365"/>
      <c r="FB4" s="365"/>
      <c r="FC4" s="46"/>
      <c r="FD4" s="365"/>
      <c r="FE4" s="365"/>
      <c r="FF4" s="365"/>
      <c r="FG4" s="365"/>
      <c r="FH4" s="365"/>
    </row>
    <row r="5" spans="1:164" ht="14.4">
      <c r="A5" s="588"/>
      <c r="B5" s="347"/>
      <c r="C5" s="348"/>
      <c r="D5" s="588"/>
      <c r="E5" s="347"/>
      <c r="F5" s="347"/>
      <c r="G5" s="347"/>
      <c r="H5" s="368"/>
      <c r="I5" s="353"/>
      <c r="J5" s="356"/>
      <c r="K5" s="357"/>
      <c r="L5" s="349"/>
      <c r="M5" s="353"/>
      <c r="N5" s="645"/>
      <c r="O5" s="644"/>
      <c r="P5" s="646"/>
      <c r="Q5" s="644"/>
      <c r="R5" s="645"/>
      <c r="S5" s="645"/>
      <c r="T5" s="670"/>
      <c r="U5" s="669"/>
      <c r="V5" s="670"/>
      <c r="W5" s="670"/>
      <c r="X5" s="670"/>
      <c r="Y5" s="670"/>
      <c r="Z5" s="670"/>
      <c r="AA5" s="670"/>
      <c r="AB5" s="669"/>
      <c r="AC5" s="670"/>
      <c r="AD5" s="670"/>
      <c r="AE5" s="670"/>
      <c r="AF5" s="670"/>
      <c r="AG5" s="670"/>
      <c r="AH5" s="670"/>
      <c r="AI5" s="671"/>
      <c r="AJ5" s="669"/>
      <c r="AK5" s="670"/>
      <c r="AL5" s="670"/>
      <c r="AM5" s="670"/>
      <c r="AN5" s="670"/>
      <c r="AO5" s="670"/>
      <c r="AP5" s="670"/>
      <c r="AQ5" s="670"/>
      <c r="AR5" s="669"/>
      <c r="AS5" s="670"/>
      <c r="AT5" s="670"/>
      <c r="AU5" s="669"/>
      <c r="AV5" s="670"/>
      <c r="AW5" s="670"/>
      <c r="AX5" s="670"/>
      <c r="AY5" s="670"/>
      <c r="AZ5" s="669"/>
      <c r="BA5" s="670"/>
      <c r="BB5" s="670"/>
      <c r="BC5" s="670"/>
      <c r="BD5" s="670"/>
      <c r="BE5" s="670"/>
      <c r="BF5" s="670"/>
      <c r="BG5" s="347"/>
      <c r="BH5" s="350"/>
      <c r="BI5" s="367"/>
      <c r="BJ5" s="350"/>
      <c r="BK5" s="644"/>
      <c r="BL5" s="646"/>
      <c r="BM5" s="347"/>
      <c r="BN5" s="347"/>
      <c r="BO5" s="347"/>
      <c r="BP5" s="347"/>
      <c r="BQ5" s="347"/>
      <c r="BR5" s="347"/>
      <c r="BS5" s="347"/>
      <c r="BT5" s="347"/>
      <c r="BU5" s="347"/>
      <c r="BV5" s="347"/>
      <c r="BW5" s="347"/>
      <c r="BX5" s="347"/>
      <c r="BY5" s="349"/>
      <c r="BZ5" s="347"/>
      <c r="CA5" s="347"/>
      <c r="CB5" s="347"/>
      <c r="CC5" s="367">
        <v>0</v>
      </c>
      <c r="CD5" s="353">
        <v>0</v>
      </c>
      <c r="CE5" s="589">
        <v>0</v>
      </c>
      <c r="CF5" s="590">
        <v>0</v>
      </c>
      <c r="CG5" s="1251"/>
      <c r="CH5" s="1251"/>
      <c r="CI5" s="1251"/>
      <c r="CJ5" s="1251"/>
      <c r="CK5" s="1251"/>
      <c r="CL5" s="400"/>
      <c r="CM5" s="351"/>
      <c r="CN5" s="351"/>
      <c r="CO5" s="352"/>
      <c r="CP5" s="373"/>
      <c r="CQ5" s="351"/>
      <c r="CR5" s="351"/>
      <c r="CS5" s="373"/>
      <c r="CT5" s="351"/>
      <c r="CU5" s="351"/>
      <c r="CV5" s="351"/>
      <c r="CW5" s="351"/>
      <c r="CX5" s="351"/>
      <c r="CY5" s="373"/>
      <c r="CZ5" s="351"/>
      <c r="DA5" s="351"/>
      <c r="DB5" s="351"/>
      <c r="DC5" s="351"/>
      <c r="DD5" s="351"/>
      <c r="DE5" s="351"/>
      <c r="DF5" s="351"/>
      <c r="DG5" s="351"/>
      <c r="DH5" s="351"/>
      <c r="DI5" s="351"/>
      <c r="DJ5" s="351"/>
      <c r="DK5" s="351"/>
      <c r="DL5" s="351"/>
      <c r="DM5" s="351"/>
      <c r="DN5" s="351"/>
      <c r="DO5" s="351"/>
      <c r="DP5" s="351"/>
      <c r="DQ5" s="351"/>
      <c r="DR5" s="351"/>
      <c r="DS5" s="351"/>
      <c r="DT5" s="351"/>
      <c r="DU5" s="373"/>
      <c r="DV5" s="352"/>
      <c r="DW5" s="373"/>
      <c r="DX5" s="351"/>
      <c r="DY5" s="351"/>
      <c r="DZ5" s="351"/>
      <c r="EA5" s="373"/>
      <c r="EB5" s="351"/>
      <c r="EC5" s="373"/>
      <c r="ED5" s="351"/>
      <c r="EE5" s="373"/>
      <c r="EF5" s="351"/>
      <c r="EG5" s="351"/>
      <c r="EH5" s="351"/>
      <c r="EI5" s="351"/>
      <c r="EJ5" s="351"/>
      <c r="EK5" s="373"/>
      <c r="EL5" s="351"/>
      <c r="EM5" s="351"/>
      <c r="EN5" s="371"/>
      <c r="EO5" s="351"/>
      <c r="EP5" s="351"/>
      <c r="EQ5" s="351"/>
      <c r="ER5" s="351"/>
      <c r="ES5" s="351"/>
      <c r="ET5" s="373"/>
      <c r="EU5" s="351"/>
      <c r="EV5" s="351"/>
      <c r="EW5" s="351"/>
      <c r="EX5" s="832"/>
      <c r="EY5" s="591"/>
      <c r="EZ5" s="591"/>
      <c r="FA5" s="591"/>
      <c r="FB5" s="591"/>
      <c r="FC5" s="591"/>
      <c r="FD5" s="591"/>
      <c r="FE5" s="591"/>
      <c r="FF5" s="591"/>
      <c r="FG5" s="591"/>
      <c r="FH5" s="591"/>
    </row>
    <row r="6" spans="1:164">
      <c r="A6">
        <v>4</v>
      </c>
      <c r="B6">
        <v>1</v>
      </c>
      <c r="F6">
        <v>700</v>
      </c>
      <c r="G6">
        <v>68</v>
      </c>
      <c r="H6">
        <v>1</v>
      </c>
      <c r="I6">
        <v>0</v>
      </c>
      <c r="J6">
        <v>1</v>
      </c>
      <c r="K6">
        <v>0</v>
      </c>
      <c r="L6" t="s">
        <v>352</v>
      </c>
      <c r="M6">
        <v>0</v>
      </c>
      <c r="N6">
        <v>1</v>
      </c>
      <c r="O6">
        <v>0</v>
      </c>
      <c r="P6">
        <v>0</v>
      </c>
      <c r="Q6">
        <v>0</v>
      </c>
      <c r="R6">
        <v>0</v>
      </c>
      <c r="S6">
        <v>0</v>
      </c>
      <c r="T6">
        <v>1</v>
      </c>
      <c r="U6">
        <v>1</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1</v>
      </c>
      <c r="AS6">
        <v>0</v>
      </c>
      <c r="AT6">
        <v>0</v>
      </c>
      <c r="AU6">
        <v>0</v>
      </c>
      <c r="AV6">
        <v>0</v>
      </c>
      <c r="AW6">
        <v>0</v>
      </c>
      <c r="AX6">
        <v>0</v>
      </c>
      <c r="AY6" t="s">
        <v>891</v>
      </c>
      <c r="AZ6">
        <v>0</v>
      </c>
      <c r="BA6">
        <v>0</v>
      </c>
      <c r="BB6">
        <v>0</v>
      </c>
      <c r="BC6">
        <v>0</v>
      </c>
      <c r="BD6">
        <v>0</v>
      </c>
      <c r="BE6">
        <v>0</v>
      </c>
      <c r="BF6" t="s">
        <v>891</v>
      </c>
      <c r="BG6">
        <v>1</v>
      </c>
      <c r="BH6">
        <v>0</v>
      </c>
      <c r="BI6">
        <v>1</v>
      </c>
      <c r="BJ6">
        <v>0</v>
      </c>
      <c r="BK6">
        <v>1</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s="842"/>
      <c r="CM6" s="597">
        <v>1</v>
      </c>
      <c r="CN6" s="592">
        <v>1</v>
      </c>
      <c r="CO6" s="592">
        <v>0</v>
      </c>
      <c r="CP6" s="597">
        <v>1</v>
      </c>
      <c r="CQ6" s="592">
        <v>1</v>
      </c>
      <c r="CR6" s="592">
        <v>0</v>
      </c>
      <c r="CS6" s="597">
        <v>1</v>
      </c>
      <c r="CT6" s="592">
        <v>1</v>
      </c>
      <c r="CU6" s="592">
        <v>0</v>
      </c>
      <c r="CV6" s="592">
        <v>0</v>
      </c>
      <c r="CW6" s="592">
        <v>0</v>
      </c>
      <c r="CX6" s="592">
        <v>0</v>
      </c>
      <c r="CY6" s="592">
        <v>0</v>
      </c>
      <c r="CZ6" s="592">
        <v>0</v>
      </c>
      <c r="DA6" s="592">
        <v>0</v>
      </c>
      <c r="DB6" s="592">
        <v>0</v>
      </c>
      <c r="DC6" s="592">
        <v>0</v>
      </c>
      <c r="DD6" s="592">
        <v>0</v>
      </c>
      <c r="DE6" s="592">
        <v>0</v>
      </c>
      <c r="DF6" s="592">
        <v>0</v>
      </c>
      <c r="DG6" s="592">
        <v>0</v>
      </c>
      <c r="DH6" s="592">
        <v>0</v>
      </c>
      <c r="DI6" s="592">
        <v>0</v>
      </c>
      <c r="DJ6" s="592">
        <v>0</v>
      </c>
      <c r="DK6" s="592">
        <v>0</v>
      </c>
      <c r="DL6" s="592">
        <v>0</v>
      </c>
      <c r="DM6" s="592">
        <v>0</v>
      </c>
      <c r="DN6" s="592">
        <v>0</v>
      </c>
      <c r="DO6" s="592">
        <v>0</v>
      </c>
      <c r="DP6" s="592">
        <v>0</v>
      </c>
      <c r="DQ6" s="592">
        <v>0</v>
      </c>
      <c r="DR6" s="592">
        <v>0</v>
      </c>
      <c r="DS6" s="592">
        <v>0</v>
      </c>
      <c r="DT6" s="592">
        <v>0</v>
      </c>
      <c r="DU6" s="597">
        <v>0</v>
      </c>
      <c r="DV6" s="954">
        <v>0</v>
      </c>
      <c r="DW6" s="978">
        <v>0</v>
      </c>
      <c r="DX6" s="979">
        <v>0</v>
      </c>
      <c r="DY6" s="979">
        <v>0</v>
      </c>
      <c r="DZ6" s="979">
        <v>0</v>
      </c>
      <c r="EA6" s="977">
        <v>0</v>
      </c>
      <c r="EB6" s="977">
        <v>0</v>
      </c>
      <c r="EC6" s="960">
        <v>0</v>
      </c>
      <c r="ED6" s="960">
        <v>0</v>
      </c>
      <c r="EE6" s="1255">
        <v>0</v>
      </c>
      <c r="EF6" s="960">
        <v>0</v>
      </c>
      <c r="EG6" s="960">
        <v>0</v>
      </c>
      <c r="EH6" s="960">
        <v>0</v>
      </c>
      <c r="EI6" s="960">
        <v>0</v>
      </c>
      <c r="EJ6" s="960">
        <v>0</v>
      </c>
      <c r="EK6" s="1007">
        <v>0</v>
      </c>
      <c r="EL6" s="306">
        <v>0</v>
      </c>
      <c r="EM6" s="306">
        <v>0</v>
      </c>
      <c r="EN6" s="1007">
        <v>0</v>
      </c>
      <c r="EO6" s="306">
        <v>0</v>
      </c>
      <c r="EP6" s="306">
        <v>0</v>
      </c>
      <c r="EQ6" s="306">
        <v>0</v>
      </c>
      <c r="ER6" s="306">
        <v>0</v>
      </c>
      <c r="ES6" s="306">
        <v>0</v>
      </c>
      <c r="ET6" s="1007">
        <v>0</v>
      </c>
      <c r="EU6" s="306">
        <v>0</v>
      </c>
      <c r="EV6" s="306">
        <v>0</v>
      </c>
      <c r="EW6" s="306">
        <v>0</v>
      </c>
      <c r="EX6" s="832"/>
      <c r="EY6" s="592"/>
      <c r="EZ6" s="592" t="s">
        <v>352</v>
      </c>
      <c r="FA6" s="592" t="s">
        <v>353</v>
      </c>
      <c r="FB6" s="592" t="s">
        <v>354</v>
      </c>
      <c r="FC6" s="592">
        <v>1</v>
      </c>
      <c r="FD6" s="592" t="s">
        <v>11</v>
      </c>
      <c r="FE6" s="592" t="s">
        <v>232</v>
      </c>
      <c r="FF6" s="592" t="s">
        <v>9</v>
      </c>
      <c r="FG6" s="592" t="s">
        <v>232</v>
      </c>
      <c r="FH6" s="592" t="s">
        <v>355</v>
      </c>
    </row>
    <row r="7" spans="1:164">
      <c r="A7">
        <v>5</v>
      </c>
      <c r="B7">
        <v>1</v>
      </c>
      <c r="F7">
        <v>700</v>
      </c>
      <c r="G7">
        <v>41</v>
      </c>
      <c r="H7">
        <v>0</v>
      </c>
      <c r="I7">
        <v>1</v>
      </c>
      <c r="J7">
        <v>0</v>
      </c>
      <c r="K7">
        <v>1</v>
      </c>
      <c r="L7">
        <v>0</v>
      </c>
      <c r="M7" t="s">
        <v>352</v>
      </c>
      <c r="N7">
        <v>1</v>
      </c>
      <c r="O7">
        <v>0</v>
      </c>
      <c r="P7">
        <v>0</v>
      </c>
      <c r="Q7">
        <v>0</v>
      </c>
      <c r="R7">
        <v>0</v>
      </c>
      <c r="S7">
        <v>0</v>
      </c>
      <c r="T7">
        <v>14</v>
      </c>
      <c r="U7">
        <v>0</v>
      </c>
      <c r="V7">
        <v>0</v>
      </c>
      <c r="W7">
        <v>0</v>
      </c>
      <c r="X7">
        <v>0</v>
      </c>
      <c r="Y7">
        <v>1</v>
      </c>
      <c r="Z7">
        <v>0</v>
      </c>
      <c r="AA7">
        <v>0</v>
      </c>
      <c r="AB7">
        <v>0</v>
      </c>
      <c r="AC7">
        <v>1</v>
      </c>
      <c r="AD7">
        <v>0</v>
      </c>
      <c r="AE7">
        <v>0</v>
      </c>
      <c r="AF7">
        <v>1</v>
      </c>
      <c r="AG7">
        <v>0</v>
      </c>
      <c r="AH7">
        <v>0</v>
      </c>
      <c r="AI7">
        <v>0</v>
      </c>
      <c r="AJ7">
        <v>0</v>
      </c>
      <c r="AK7">
        <v>0</v>
      </c>
      <c r="AL7">
        <v>0</v>
      </c>
      <c r="AM7">
        <v>0</v>
      </c>
      <c r="AN7">
        <v>0</v>
      </c>
      <c r="AO7">
        <v>0</v>
      </c>
      <c r="AP7">
        <v>0</v>
      </c>
      <c r="AQ7">
        <v>0</v>
      </c>
      <c r="AR7">
        <v>0</v>
      </c>
      <c r="AS7">
        <v>1</v>
      </c>
      <c r="AT7">
        <v>0</v>
      </c>
      <c r="AU7">
        <v>1</v>
      </c>
      <c r="AV7">
        <v>0</v>
      </c>
      <c r="AW7">
        <v>0</v>
      </c>
      <c r="AX7">
        <v>0</v>
      </c>
      <c r="AY7" t="s">
        <v>891</v>
      </c>
      <c r="AZ7">
        <v>0</v>
      </c>
      <c r="BA7">
        <v>1</v>
      </c>
      <c r="BB7">
        <v>0</v>
      </c>
      <c r="BC7">
        <v>0</v>
      </c>
      <c r="BD7">
        <v>0</v>
      </c>
      <c r="BE7">
        <v>0</v>
      </c>
      <c r="BF7" t="s">
        <v>891</v>
      </c>
      <c r="BG7">
        <v>1</v>
      </c>
      <c r="BH7">
        <v>0</v>
      </c>
      <c r="BI7">
        <v>1</v>
      </c>
      <c r="BJ7">
        <v>0</v>
      </c>
      <c r="BK7">
        <v>0</v>
      </c>
      <c r="BL7">
        <v>1</v>
      </c>
      <c r="BM7">
        <v>0</v>
      </c>
      <c r="BN7">
        <v>0</v>
      </c>
      <c r="BO7">
        <v>0</v>
      </c>
      <c r="BP7">
        <v>0</v>
      </c>
      <c r="BQ7">
        <v>0</v>
      </c>
      <c r="BR7">
        <v>0</v>
      </c>
      <c r="BS7">
        <v>0</v>
      </c>
      <c r="BT7">
        <v>0</v>
      </c>
      <c r="BU7">
        <v>0</v>
      </c>
      <c r="BV7">
        <v>0</v>
      </c>
      <c r="BW7">
        <v>1</v>
      </c>
      <c r="BX7">
        <v>0</v>
      </c>
      <c r="BY7">
        <v>0</v>
      </c>
      <c r="BZ7">
        <v>1</v>
      </c>
      <c r="CA7">
        <v>0</v>
      </c>
      <c r="CB7">
        <v>0</v>
      </c>
      <c r="CC7">
        <v>0</v>
      </c>
      <c r="CD7">
        <v>0</v>
      </c>
      <c r="CE7">
        <v>0</v>
      </c>
      <c r="CF7">
        <v>0</v>
      </c>
      <c r="CG7">
        <v>0</v>
      </c>
      <c r="CH7">
        <v>0</v>
      </c>
      <c r="CI7">
        <v>0</v>
      </c>
      <c r="CJ7">
        <v>0</v>
      </c>
      <c r="CK7">
        <v>0</v>
      </c>
      <c r="CL7" s="842"/>
      <c r="CM7" s="597">
        <v>1</v>
      </c>
      <c r="CN7" s="592">
        <v>16</v>
      </c>
      <c r="CO7" s="592">
        <v>0</v>
      </c>
      <c r="CP7" s="597">
        <v>1</v>
      </c>
      <c r="CQ7" s="592">
        <v>16</v>
      </c>
      <c r="CR7" s="592">
        <v>0</v>
      </c>
      <c r="CS7" s="597">
        <v>1</v>
      </c>
      <c r="CT7" s="592">
        <v>16</v>
      </c>
      <c r="CU7" s="592">
        <v>16</v>
      </c>
      <c r="CV7" s="592">
        <v>0</v>
      </c>
      <c r="CW7" s="592">
        <v>1</v>
      </c>
      <c r="CX7" s="592">
        <v>16</v>
      </c>
      <c r="CY7" s="592">
        <v>0</v>
      </c>
      <c r="CZ7" s="592">
        <v>0</v>
      </c>
      <c r="DA7" s="592">
        <v>0</v>
      </c>
      <c r="DB7" s="592">
        <v>0</v>
      </c>
      <c r="DC7" s="592">
        <v>0</v>
      </c>
      <c r="DD7" s="592">
        <v>0</v>
      </c>
      <c r="DE7" s="592">
        <v>0</v>
      </c>
      <c r="DF7" s="592">
        <v>0</v>
      </c>
      <c r="DG7" s="592">
        <v>0</v>
      </c>
      <c r="DH7" s="592">
        <v>0</v>
      </c>
      <c r="DI7" s="592">
        <v>16</v>
      </c>
      <c r="DJ7" s="592">
        <v>0</v>
      </c>
      <c r="DK7" s="592">
        <v>0</v>
      </c>
      <c r="DL7" s="592">
        <v>0</v>
      </c>
      <c r="DM7" s="592">
        <v>0</v>
      </c>
      <c r="DN7" s="592">
        <v>0</v>
      </c>
      <c r="DO7" s="592">
        <v>0</v>
      </c>
      <c r="DP7" s="592">
        <v>0</v>
      </c>
      <c r="DQ7" s="592">
        <v>0</v>
      </c>
      <c r="DR7" s="592">
        <v>0</v>
      </c>
      <c r="DS7" s="592">
        <v>0</v>
      </c>
      <c r="DT7" s="592">
        <v>0</v>
      </c>
      <c r="DU7" s="597">
        <v>1</v>
      </c>
      <c r="DV7" s="954">
        <v>0</v>
      </c>
      <c r="DW7" s="978">
        <v>0</v>
      </c>
      <c r="DX7" s="979">
        <v>0</v>
      </c>
      <c r="DY7" s="979">
        <v>0</v>
      </c>
      <c r="DZ7" s="979">
        <v>0</v>
      </c>
      <c r="EA7" s="977">
        <v>0</v>
      </c>
      <c r="EB7" s="977">
        <v>0</v>
      </c>
      <c r="EC7" s="960">
        <v>0</v>
      </c>
      <c r="ED7" s="960">
        <v>0</v>
      </c>
      <c r="EE7" s="1255">
        <v>0</v>
      </c>
      <c r="EF7" s="960">
        <v>0</v>
      </c>
      <c r="EG7" s="960">
        <v>0</v>
      </c>
      <c r="EH7" s="960">
        <v>0</v>
      </c>
      <c r="EI7" s="960">
        <v>0</v>
      </c>
      <c r="EJ7" s="960">
        <v>0</v>
      </c>
      <c r="EK7" s="1007">
        <v>0</v>
      </c>
      <c r="EL7" s="306">
        <v>0</v>
      </c>
      <c r="EM7" s="306">
        <v>0</v>
      </c>
      <c r="EN7" s="1007">
        <v>0</v>
      </c>
      <c r="EO7" s="306">
        <v>0</v>
      </c>
      <c r="EP7" s="306">
        <v>1</v>
      </c>
      <c r="EQ7" s="306">
        <v>1</v>
      </c>
      <c r="ER7" s="306">
        <v>0</v>
      </c>
      <c r="ES7" s="306">
        <v>0</v>
      </c>
      <c r="ET7" s="1007">
        <v>0</v>
      </c>
      <c r="EU7" s="306">
        <v>0</v>
      </c>
      <c r="EV7" s="306">
        <v>1</v>
      </c>
      <c r="EW7" s="306">
        <v>0</v>
      </c>
      <c r="EX7" s="832"/>
      <c r="EY7" s="592"/>
      <c r="EZ7" s="592" t="s">
        <v>352</v>
      </c>
      <c r="FA7" s="592" t="s">
        <v>353</v>
      </c>
      <c r="FB7" s="592" t="s">
        <v>354</v>
      </c>
      <c r="FC7" s="592">
        <v>16</v>
      </c>
      <c r="FD7" s="592" t="s">
        <v>12</v>
      </c>
      <c r="FE7" s="592" t="s">
        <v>232</v>
      </c>
      <c r="FF7" s="592" t="s">
        <v>9</v>
      </c>
      <c r="FG7" s="592" t="s">
        <v>232</v>
      </c>
      <c r="FH7" s="592" t="s">
        <v>358</v>
      </c>
    </row>
    <row r="8" spans="1:164">
      <c r="A8">
        <v>6</v>
      </c>
      <c r="B8">
        <v>1</v>
      </c>
      <c r="F8">
        <v>700</v>
      </c>
      <c r="G8">
        <v>41</v>
      </c>
      <c r="H8">
        <v>1</v>
      </c>
      <c r="I8">
        <v>0</v>
      </c>
      <c r="J8">
        <v>1</v>
      </c>
      <c r="K8">
        <v>0</v>
      </c>
      <c r="L8" t="s">
        <v>352</v>
      </c>
      <c r="M8">
        <v>0</v>
      </c>
      <c r="N8">
        <v>1</v>
      </c>
      <c r="O8">
        <v>0</v>
      </c>
      <c r="P8">
        <v>0</v>
      </c>
      <c r="Q8">
        <v>0</v>
      </c>
      <c r="R8">
        <v>0</v>
      </c>
      <c r="S8">
        <v>0</v>
      </c>
      <c r="T8">
        <v>5</v>
      </c>
      <c r="U8">
        <v>1</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1</v>
      </c>
      <c r="AS8">
        <v>0</v>
      </c>
      <c r="AT8">
        <v>0</v>
      </c>
      <c r="AU8">
        <v>0</v>
      </c>
      <c r="AV8">
        <v>0</v>
      </c>
      <c r="AW8">
        <v>0</v>
      </c>
      <c r="AX8">
        <v>0</v>
      </c>
      <c r="AY8" t="s">
        <v>891</v>
      </c>
      <c r="AZ8">
        <v>0</v>
      </c>
      <c r="BA8">
        <v>0</v>
      </c>
      <c r="BB8">
        <v>0</v>
      </c>
      <c r="BC8">
        <v>0</v>
      </c>
      <c r="BD8">
        <v>0</v>
      </c>
      <c r="BE8">
        <v>0</v>
      </c>
      <c r="BF8" t="s">
        <v>891</v>
      </c>
      <c r="BG8">
        <v>1</v>
      </c>
      <c r="BH8">
        <v>0</v>
      </c>
      <c r="BI8">
        <v>1</v>
      </c>
      <c r="BJ8">
        <v>0</v>
      </c>
      <c r="BK8">
        <v>1</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s="842"/>
      <c r="CM8" s="597">
        <v>1</v>
      </c>
      <c r="CN8" s="592">
        <v>5</v>
      </c>
      <c r="CO8" s="592">
        <v>0</v>
      </c>
      <c r="CP8" s="597">
        <v>1</v>
      </c>
      <c r="CQ8" s="592">
        <v>5</v>
      </c>
      <c r="CR8" s="592">
        <v>0</v>
      </c>
      <c r="CS8" s="597">
        <v>1</v>
      </c>
      <c r="CT8" s="592">
        <v>5</v>
      </c>
      <c r="CU8" s="592">
        <v>0</v>
      </c>
      <c r="CV8" s="592">
        <v>0</v>
      </c>
      <c r="CW8" s="592">
        <v>0</v>
      </c>
      <c r="CX8" s="592">
        <v>0</v>
      </c>
      <c r="CY8" s="592">
        <v>0</v>
      </c>
      <c r="CZ8" s="592">
        <v>0</v>
      </c>
      <c r="DA8" s="592">
        <v>0</v>
      </c>
      <c r="DB8" s="592">
        <v>0</v>
      </c>
      <c r="DC8" s="592">
        <v>0</v>
      </c>
      <c r="DD8" s="592">
        <v>0</v>
      </c>
      <c r="DE8" s="592">
        <v>0</v>
      </c>
      <c r="DF8" s="592">
        <v>0</v>
      </c>
      <c r="DG8" s="592">
        <v>0</v>
      </c>
      <c r="DH8" s="592">
        <v>0</v>
      </c>
      <c r="DI8" s="592">
        <v>0</v>
      </c>
      <c r="DJ8" s="592">
        <v>0</v>
      </c>
      <c r="DK8" s="592">
        <v>0</v>
      </c>
      <c r="DL8" s="592">
        <v>0</v>
      </c>
      <c r="DM8" s="592">
        <v>0</v>
      </c>
      <c r="DN8" s="592">
        <v>0</v>
      </c>
      <c r="DO8" s="592">
        <v>0</v>
      </c>
      <c r="DP8" s="592">
        <v>0</v>
      </c>
      <c r="DQ8" s="592">
        <v>0</v>
      </c>
      <c r="DR8" s="592">
        <v>0</v>
      </c>
      <c r="DS8" s="592">
        <v>0</v>
      </c>
      <c r="DT8" s="592">
        <v>0</v>
      </c>
      <c r="DU8" s="597">
        <v>0</v>
      </c>
      <c r="DV8" s="954">
        <v>0</v>
      </c>
      <c r="DW8" s="978">
        <v>0</v>
      </c>
      <c r="DX8" s="979">
        <v>0</v>
      </c>
      <c r="DY8" s="979">
        <v>0</v>
      </c>
      <c r="DZ8" s="979">
        <v>0</v>
      </c>
      <c r="EA8" s="977">
        <v>0</v>
      </c>
      <c r="EB8" s="977">
        <v>0</v>
      </c>
      <c r="EC8" s="960">
        <v>0</v>
      </c>
      <c r="ED8" s="960">
        <v>0</v>
      </c>
      <c r="EE8" s="1255">
        <v>0</v>
      </c>
      <c r="EF8" s="960">
        <v>0</v>
      </c>
      <c r="EG8" s="960">
        <v>0</v>
      </c>
      <c r="EH8" s="960">
        <v>0</v>
      </c>
      <c r="EI8" s="960">
        <v>0</v>
      </c>
      <c r="EJ8" s="960">
        <v>0</v>
      </c>
      <c r="EK8" s="1007">
        <v>0</v>
      </c>
      <c r="EL8" s="306">
        <v>0</v>
      </c>
      <c r="EM8" s="306">
        <v>0</v>
      </c>
      <c r="EN8" s="1007">
        <v>0</v>
      </c>
      <c r="EO8" s="306">
        <v>0</v>
      </c>
      <c r="EP8" s="306">
        <v>0</v>
      </c>
      <c r="EQ8" s="306">
        <v>0</v>
      </c>
      <c r="ER8" s="306">
        <v>0</v>
      </c>
      <c r="ES8" s="306">
        <v>0</v>
      </c>
      <c r="ET8" s="1007">
        <v>0</v>
      </c>
      <c r="EU8" s="306">
        <v>0</v>
      </c>
      <c r="EV8" s="306">
        <v>0</v>
      </c>
      <c r="EW8" s="306">
        <v>0</v>
      </c>
      <c r="EX8" s="832"/>
      <c r="EY8" s="592"/>
      <c r="EZ8" s="592" t="s">
        <v>352</v>
      </c>
      <c r="FA8" s="592" t="s">
        <v>353</v>
      </c>
      <c r="FB8" s="592" t="s">
        <v>354</v>
      </c>
      <c r="FC8" s="592">
        <v>5</v>
      </c>
      <c r="FD8" s="592" t="s">
        <v>11</v>
      </c>
      <c r="FE8" s="592" t="s">
        <v>232</v>
      </c>
      <c r="FF8" s="592" t="s">
        <v>9</v>
      </c>
      <c r="FG8" s="592" t="s">
        <v>232</v>
      </c>
      <c r="FH8" s="592" t="s">
        <v>358</v>
      </c>
    </row>
    <row r="9" spans="1:164">
      <c r="A9">
        <v>7</v>
      </c>
      <c r="B9">
        <v>1</v>
      </c>
      <c r="F9">
        <v>700</v>
      </c>
      <c r="G9">
        <v>41</v>
      </c>
      <c r="H9">
        <v>1</v>
      </c>
      <c r="I9">
        <v>0</v>
      </c>
      <c r="J9">
        <v>1</v>
      </c>
      <c r="K9">
        <v>0</v>
      </c>
      <c r="L9" t="s">
        <v>352</v>
      </c>
      <c r="M9">
        <v>0</v>
      </c>
      <c r="N9">
        <v>1</v>
      </c>
      <c r="O9">
        <v>0</v>
      </c>
      <c r="P9">
        <v>0</v>
      </c>
      <c r="Q9">
        <v>0</v>
      </c>
      <c r="R9">
        <v>0</v>
      </c>
      <c r="S9">
        <v>0</v>
      </c>
      <c r="T9">
        <v>13</v>
      </c>
      <c r="U9">
        <v>0</v>
      </c>
      <c r="V9">
        <v>0</v>
      </c>
      <c r="W9">
        <v>0</v>
      </c>
      <c r="X9">
        <v>0</v>
      </c>
      <c r="Y9">
        <v>0</v>
      </c>
      <c r="Z9">
        <v>0</v>
      </c>
      <c r="AA9">
        <v>1</v>
      </c>
      <c r="AB9">
        <v>0</v>
      </c>
      <c r="AC9">
        <v>1</v>
      </c>
      <c r="AD9">
        <v>1</v>
      </c>
      <c r="AE9">
        <v>0</v>
      </c>
      <c r="AF9">
        <v>0</v>
      </c>
      <c r="AG9">
        <v>0</v>
      </c>
      <c r="AH9">
        <v>0</v>
      </c>
      <c r="AI9">
        <v>0</v>
      </c>
      <c r="AJ9">
        <v>0</v>
      </c>
      <c r="AK9">
        <v>0</v>
      </c>
      <c r="AL9">
        <v>0</v>
      </c>
      <c r="AM9">
        <v>0</v>
      </c>
      <c r="AN9">
        <v>0</v>
      </c>
      <c r="AO9">
        <v>0</v>
      </c>
      <c r="AP9">
        <v>0</v>
      </c>
      <c r="AQ9">
        <v>0</v>
      </c>
      <c r="AR9">
        <v>0</v>
      </c>
      <c r="AS9">
        <v>1</v>
      </c>
      <c r="AT9">
        <v>0</v>
      </c>
      <c r="AU9">
        <v>1</v>
      </c>
      <c r="AV9">
        <v>0</v>
      </c>
      <c r="AW9">
        <v>0</v>
      </c>
      <c r="AX9">
        <v>0</v>
      </c>
      <c r="AY9" t="s">
        <v>891</v>
      </c>
      <c r="AZ9">
        <v>0</v>
      </c>
      <c r="BA9">
        <v>0</v>
      </c>
      <c r="BB9">
        <v>0</v>
      </c>
      <c r="BC9">
        <v>0</v>
      </c>
      <c r="BD9">
        <v>0</v>
      </c>
      <c r="BE9">
        <v>0</v>
      </c>
      <c r="BF9" t="s">
        <v>891</v>
      </c>
      <c r="BG9">
        <v>1</v>
      </c>
      <c r="BH9">
        <v>0</v>
      </c>
      <c r="BI9">
        <v>1</v>
      </c>
      <c r="BJ9">
        <v>0</v>
      </c>
      <c r="BK9">
        <v>1</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s="842"/>
      <c r="CM9" s="597">
        <v>1</v>
      </c>
      <c r="CN9" s="592">
        <v>13</v>
      </c>
      <c r="CO9" s="592">
        <v>0</v>
      </c>
      <c r="CP9" s="597">
        <v>1</v>
      </c>
      <c r="CQ9" s="592">
        <v>13</v>
      </c>
      <c r="CR9" s="592">
        <v>0</v>
      </c>
      <c r="CS9" s="597">
        <v>1</v>
      </c>
      <c r="CT9" s="592">
        <v>13</v>
      </c>
      <c r="CU9" s="592">
        <v>0</v>
      </c>
      <c r="CV9" s="592">
        <v>0</v>
      </c>
      <c r="CW9" s="592">
        <v>0</v>
      </c>
      <c r="CX9" s="592">
        <v>0</v>
      </c>
      <c r="CY9" s="592">
        <v>0</v>
      </c>
      <c r="CZ9" s="592">
        <v>0</v>
      </c>
      <c r="DA9" s="592">
        <v>0</v>
      </c>
      <c r="DB9" s="592">
        <v>0</v>
      </c>
      <c r="DC9" s="592">
        <v>0</v>
      </c>
      <c r="DD9" s="592">
        <v>0</v>
      </c>
      <c r="DE9" s="592">
        <v>0</v>
      </c>
      <c r="DF9" s="592">
        <v>0</v>
      </c>
      <c r="DG9" s="592">
        <v>0</v>
      </c>
      <c r="DH9" s="592">
        <v>0</v>
      </c>
      <c r="DI9" s="592">
        <v>0</v>
      </c>
      <c r="DJ9" s="592">
        <v>0</v>
      </c>
      <c r="DK9" s="592">
        <v>0</v>
      </c>
      <c r="DL9" s="592">
        <v>0</v>
      </c>
      <c r="DM9" s="592">
        <v>0</v>
      </c>
      <c r="DN9" s="592">
        <v>0</v>
      </c>
      <c r="DO9" s="592">
        <v>0</v>
      </c>
      <c r="DP9" s="592">
        <v>0</v>
      </c>
      <c r="DQ9" s="592">
        <v>0</v>
      </c>
      <c r="DR9" s="592">
        <v>0</v>
      </c>
      <c r="DS9" s="592">
        <v>0</v>
      </c>
      <c r="DT9" s="592">
        <v>0</v>
      </c>
      <c r="DU9" s="597">
        <v>0</v>
      </c>
      <c r="DV9" s="954">
        <v>0</v>
      </c>
      <c r="DW9" s="978">
        <v>0</v>
      </c>
      <c r="DX9" s="979">
        <v>0</v>
      </c>
      <c r="DY9" s="979">
        <v>0</v>
      </c>
      <c r="DZ9" s="979">
        <v>0</v>
      </c>
      <c r="EA9" s="977">
        <v>0</v>
      </c>
      <c r="EB9" s="977">
        <v>0</v>
      </c>
      <c r="EC9" s="960">
        <v>0</v>
      </c>
      <c r="ED9" s="960">
        <v>0</v>
      </c>
      <c r="EE9" s="1255">
        <v>0</v>
      </c>
      <c r="EF9" s="960">
        <v>0</v>
      </c>
      <c r="EG9" s="960">
        <v>0</v>
      </c>
      <c r="EH9" s="960">
        <v>0</v>
      </c>
      <c r="EI9" s="960">
        <v>0</v>
      </c>
      <c r="EJ9" s="960">
        <v>0</v>
      </c>
      <c r="EK9" s="1007">
        <v>0</v>
      </c>
      <c r="EL9" s="306">
        <v>0</v>
      </c>
      <c r="EM9" s="306">
        <v>0</v>
      </c>
      <c r="EN9" s="1007">
        <v>0</v>
      </c>
      <c r="EO9" s="306">
        <v>0</v>
      </c>
      <c r="EP9" s="306">
        <v>1</v>
      </c>
      <c r="EQ9" s="306">
        <v>1</v>
      </c>
      <c r="ER9" s="306">
        <v>0</v>
      </c>
      <c r="ES9" s="306">
        <v>0</v>
      </c>
      <c r="ET9" s="1007">
        <v>0</v>
      </c>
      <c r="EU9" s="306">
        <v>0</v>
      </c>
      <c r="EV9" s="306">
        <v>0</v>
      </c>
      <c r="EW9" s="306">
        <v>0</v>
      </c>
      <c r="EX9" s="832"/>
      <c r="EY9" s="592"/>
      <c r="EZ9" s="592" t="s">
        <v>352</v>
      </c>
      <c r="FA9" s="592" t="s">
        <v>353</v>
      </c>
      <c r="FB9" s="592" t="s">
        <v>354</v>
      </c>
      <c r="FC9" s="592">
        <v>13</v>
      </c>
      <c r="FD9" s="592" t="s">
        <v>11</v>
      </c>
      <c r="FE9" s="592" t="s">
        <v>232</v>
      </c>
      <c r="FF9" s="592" t="s">
        <v>9</v>
      </c>
      <c r="FG9" s="592" t="s">
        <v>232</v>
      </c>
      <c r="FH9" s="592" t="s">
        <v>358</v>
      </c>
    </row>
    <row r="10" spans="1:164">
      <c r="A10">
        <v>8</v>
      </c>
      <c r="B10">
        <v>1</v>
      </c>
      <c r="F10">
        <v>700</v>
      </c>
      <c r="G10">
        <v>42</v>
      </c>
      <c r="H10">
        <v>1</v>
      </c>
      <c r="I10">
        <v>0</v>
      </c>
      <c r="J10">
        <v>1</v>
      </c>
      <c r="K10">
        <v>0</v>
      </c>
      <c r="L10" t="s">
        <v>362</v>
      </c>
      <c r="M10">
        <v>0</v>
      </c>
      <c r="N10">
        <v>1</v>
      </c>
      <c r="O10">
        <v>0</v>
      </c>
      <c r="P10">
        <v>0</v>
      </c>
      <c r="Q10">
        <v>0</v>
      </c>
      <c r="R10">
        <v>0</v>
      </c>
      <c r="S10">
        <v>0</v>
      </c>
      <c r="T10">
        <v>19</v>
      </c>
      <c r="U10">
        <v>0</v>
      </c>
      <c r="V10">
        <v>0</v>
      </c>
      <c r="W10">
        <v>0</v>
      </c>
      <c r="X10">
        <v>0</v>
      </c>
      <c r="Y10">
        <v>0</v>
      </c>
      <c r="Z10">
        <v>0</v>
      </c>
      <c r="AA10">
        <v>1</v>
      </c>
      <c r="AB10">
        <v>0</v>
      </c>
      <c r="AC10">
        <v>0</v>
      </c>
      <c r="AD10">
        <v>1</v>
      </c>
      <c r="AE10">
        <v>0</v>
      </c>
      <c r="AF10">
        <v>0</v>
      </c>
      <c r="AG10">
        <v>0</v>
      </c>
      <c r="AH10">
        <v>0</v>
      </c>
      <c r="AI10">
        <v>0</v>
      </c>
      <c r="AJ10">
        <v>0</v>
      </c>
      <c r="AK10">
        <v>0</v>
      </c>
      <c r="AL10">
        <v>0</v>
      </c>
      <c r="AM10">
        <v>0</v>
      </c>
      <c r="AN10">
        <v>0</v>
      </c>
      <c r="AO10">
        <v>0</v>
      </c>
      <c r="AP10">
        <v>0</v>
      </c>
      <c r="AQ10">
        <v>0</v>
      </c>
      <c r="AR10">
        <v>1</v>
      </c>
      <c r="AS10">
        <v>0</v>
      </c>
      <c r="AT10">
        <v>0</v>
      </c>
      <c r="AU10">
        <v>0</v>
      </c>
      <c r="AV10">
        <v>0</v>
      </c>
      <c r="AW10">
        <v>0</v>
      </c>
      <c r="AX10">
        <v>0</v>
      </c>
      <c r="AY10" t="s">
        <v>891</v>
      </c>
      <c r="AZ10">
        <v>0</v>
      </c>
      <c r="BA10">
        <v>0</v>
      </c>
      <c r="BB10">
        <v>0</v>
      </c>
      <c r="BC10">
        <v>0</v>
      </c>
      <c r="BD10">
        <v>0</v>
      </c>
      <c r="BE10">
        <v>0</v>
      </c>
      <c r="BF10" t="s">
        <v>891</v>
      </c>
      <c r="BG10">
        <v>0</v>
      </c>
      <c r="BH10">
        <v>1</v>
      </c>
      <c r="BI10">
        <v>1</v>
      </c>
      <c r="BJ10">
        <v>0</v>
      </c>
      <c r="BK10">
        <v>1</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s="842"/>
      <c r="CM10" s="597">
        <v>1</v>
      </c>
      <c r="CN10" s="592">
        <v>20</v>
      </c>
      <c r="CO10" s="592">
        <v>20</v>
      </c>
      <c r="CP10" s="597">
        <v>1</v>
      </c>
      <c r="CQ10" s="592">
        <v>20</v>
      </c>
      <c r="CR10" s="592">
        <v>0</v>
      </c>
      <c r="CS10" s="597">
        <v>1</v>
      </c>
      <c r="CT10" s="592">
        <v>20</v>
      </c>
      <c r="CU10" s="592">
        <v>0</v>
      </c>
      <c r="CV10" s="592">
        <v>0</v>
      </c>
      <c r="CW10" s="592">
        <v>0</v>
      </c>
      <c r="CX10" s="592">
        <v>0</v>
      </c>
      <c r="CY10" s="592">
        <v>0</v>
      </c>
      <c r="CZ10" s="592">
        <v>0</v>
      </c>
      <c r="DA10" s="592">
        <v>0</v>
      </c>
      <c r="DB10" s="592">
        <v>0</v>
      </c>
      <c r="DC10" s="592">
        <v>0</v>
      </c>
      <c r="DD10" s="592">
        <v>0</v>
      </c>
      <c r="DE10" s="592">
        <v>0</v>
      </c>
      <c r="DF10" s="592">
        <v>0</v>
      </c>
      <c r="DG10" s="592">
        <v>0</v>
      </c>
      <c r="DH10" s="592">
        <v>0</v>
      </c>
      <c r="DI10" s="592">
        <v>0</v>
      </c>
      <c r="DJ10" s="592">
        <v>0</v>
      </c>
      <c r="DK10" s="592">
        <v>0</v>
      </c>
      <c r="DL10" s="592">
        <v>0</v>
      </c>
      <c r="DM10" s="592">
        <v>0</v>
      </c>
      <c r="DN10" s="592">
        <v>0</v>
      </c>
      <c r="DO10" s="592">
        <v>0</v>
      </c>
      <c r="DP10" s="592">
        <v>0</v>
      </c>
      <c r="DQ10" s="592">
        <v>0</v>
      </c>
      <c r="DR10" s="592">
        <v>0</v>
      </c>
      <c r="DS10" s="592">
        <v>0</v>
      </c>
      <c r="DT10" s="592">
        <v>0</v>
      </c>
      <c r="DU10" s="597">
        <v>0</v>
      </c>
      <c r="DV10" s="954">
        <v>0</v>
      </c>
      <c r="DW10" s="978">
        <v>0</v>
      </c>
      <c r="DX10" s="979">
        <v>0</v>
      </c>
      <c r="DY10" s="979">
        <v>0</v>
      </c>
      <c r="DZ10" s="979">
        <v>0</v>
      </c>
      <c r="EA10" s="977">
        <v>0</v>
      </c>
      <c r="EB10" s="977">
        <v>0</v>
      </c>
      <c r="EC10" s="960">
        <v>0</v>
      </c>
      <c r="ED10" s="960">
        <v>0</v>
      </c>
      <c r="EE10" s="1255">
        <v>0</v>
      </c>
      <c r="EF10" s="960">
        <v>0</v>
      </c>
      <c r="EG10" s="960">
        <v>0</v>
      </c>
      <c r="EH10" s="960">
        <v>0</v>
      </c>
      <c r="EI10" s="960">
        <v>0</v>
      </c>
      <c r="EJ10" s="960">
        <v>0</v>
      </c>
      <c r="EK10" s="1007">
        <v>0</v>
      </c>
      <c r="EL10" s="306">
        <v>0</v>
      </c>
      <c r="EM10" s="306">
        <v>0</v>
      </c>
      <c r="EN10" s="1007">
        <v>0</v>
      </c>
      <c r="EO10" s="306">
        <v>0</v>
      </c>
      <c r="EP10" s="306">
        <v>1</v>
      </c>
      <c r="EQ10" s="306">
        <v>1</v>
      </c>
      <c r="ER10" s="306">
        <v>0</v>
      </c>
      <c r="ES10" s="306">
        <v>0</v>
      </c>
      <c r="ET10" s="1007">
        <v>0</v>
      </c>
      <c r="EU10" s="306">
        <v>0</v>
      </c>
      <c r="EV10" s="306">
        <v>0</v>
      </c>
      <c r="EW10" s="306">
        <v>0</v>
      </c>
      <c r="EX10" s="832"/>
      <c r="EY10" s="592"/>
      <c r="EZ10" s="592" t="s">
        <v>362</v>
      </c>
      <c r="FA10" s="592" t="s">
        <v>363</v>
      </c>
      <c r="FB10" s="592" t="s">
        <v>354</v>
      </c>
      <c r="FC10" s="592">
        <v>20</v>
      </c>
      <c r="FD10" s="592" t="s">
        <v>12</v>
      </c>
      <c r="FE10" s="592" t="s">
        <v>232</v>
      </c>
      <c r="FF10" s="592" t="s">
        <v>9</v>
      </c>
      <c r="FG10" s="592" t="s">
        <v>232</v>
      </c>
      <c r="FH10" s="592" t="s">
        <v>358</v>
      </c>
    </row>
    <row r="11" spans="1:164">
      <c r="A11">
        <v>9</v>
      </c>
      <c r="B11">
        <v>1</v>
      </c>
      <c r="F11">
        <v>700</v>
      </c>
      <c r="G11">
        <v>8</v>
      </c>
      <c r="H11">
        <v>1</v>
      </c>
      <c r="I11">
        <v>0</v>
      </c>
      <c r="J11">
        <v>1</v>
      </c>
      <c r="K11">
        <v>0</v>
      </c>
      <c r="L11" t="s">
        <v>362</v>
      </c>
      <c r="M11">
        <v>0</v>
      </c>
      <c r="N11">
        <v>1</v>
      </c>
      <c r="O11">
        <v>0</v>
      </c>
      <c r="P11">
        <v>0</v>
      </c>
      <c r="Q11">
        <v>0</v>
      </c>
      <c r="R11">
        <v>0</v>
      </c>
      <c r="S11">
        <v>0</v>
      </c>
      <c r="T11">
        <v>11</v>
      </c>
      <c r="U11">
        <v>0</v>
      </c>
      <c r="V11">
        <v>1</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1</v>
      </c>
      <c r="AS11">
        <v>0</v>
      </c>
      <c r="AT11">
        <v>0</v>
      </c>
      <c r="AU11">
        <v>0</v>
      </c>
      <c r="AV11">
        <v>0</v>
      </c>
      <c r="AW11">
        <v>0</v>
      </c>
      <c r="AX11">
        <v>0</v>
      </c>
      <c r="AY11" t="s">
        <v>891</v>
      </c>
      <c r="AZ11">
        <v>0</v>
      </c>
      <c r="BA11">
        <v>0</v>
      </c>
      <c r="BB11">
        <v>0</v>
      </c>
      <c r="BC11">
        <v>0</v>
      </c>
      <c r="BD11">
        <v>0</v>
      </c>
      <c r="BE11">
        <v>0</v>
      </c>
      <c r="BF11" t="s">
        <v>891</v>
      </c>
      <c r="BG11">
        <v>1</v>
      </c>
      <c r="BH11">
        <v>0</v>
      </c>
      <c r="BI11">
        <v>1</v>
      </c>
      <c r="BJ11">
        <v>0</v>
      </c>
      <c r="BK11">
        <v>1</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s="842"/>
      <c r="CM11" s="597">
        <v>1</v>
      </c>
      <c r="CN11" s="592">
        <v>11</v>
      </c>
      <c r="CO11" s="592">
        <v>0</v>
      </c>
      <c r="CP11" s="597">
        <v>1</v>
      </c>
      <c r="CQ11" s="592">
        <v>11</v>
      </c>
      <c r="CR11" s="592">
        <v>0</v>
      </c>
      <c r="CS11" s="597">
        <v>1</v>
      </c>
      <c r="CT11" s="592">
        <v>11</v>
      </c>
      <c r="CU11" s="592">
        <v>0</v>
      </c>
      <c r="CV11" s="592">
        <v>0</v>
      </c>
      <c r="CW11" s="592">
        <v>0</v>
      </c>
      <c r="CX11" s="592">
        <v>0</v>
      </c>
      <c r="CY11" s="592">
        <v>0</v>
      </c>
      <c r="CZ11" s="592">
        <v>0</v>
      </c>
      <c r="DA11" s="592">
        <v>0</v>
      </c>
      <c r="DB11" s="592">
        <v>0</v>
      </c>
      <c r="DC11" s="592">
        <v>0</v>
      </c>
      <c r="DD11" s="592">
        <v>0</v>
      </c>
      <c r="DE11" s="592">
        <v>0</v>
      </c>
      <c r="DF11" s="592">
        <v>0</v>
      </c>
      <c r="DG11" s="592">
        <v>0</v>
      </c>
      <c r="DH11" s="592">
        <v>0</v>
      </c>
      <c r="DI11" s="592">
        <v>0</v>
      </c>
      <c r="DJ11" s="592">
        <v>0</v>
      </c>
      <c r="DK11" s="592">
        <v>0</v>
      </c>
      <c r="DL11" s="592">
        <v>0</v>
      </c>
      <c r="DM11" s="592">
        <v>0</v>
      </c>
      <c r="DN11" s="592">
        <v>0</v>
      </c>
      <c r="DO11" s="592">
        <v>0</v>
      </c>
      <c r="DP11" s="592">
        <v>0</v>
      </c>
      <c r="DQ11" s="592">
        <v>0</v>
      </c>
      <c r="DR11" s="592">
        <v>0</v>
      </c>
      <c r="DS11" s="592">
        <v>0</v>
      </c>
      <c r="DT11" s="592">
        <v>0</v>
      </c>
      <c r="DU11" s="597">
        <v>0</v>
      </c>
      <c r="DV11" s="954">
        <v>0</v>
      </c>
      <c r="DW11" s="978">
        <v>0</v>
      </c>
      <c r="DX11" s="979">
        <v>0</v>
      </c>
      <c r="DY11" s="979">
        <v>0</v>
      </c>
      <c r="DZ11" s="979">
        <v>0</v>
      </c>
      <c r="EA11" s="977">
        <v>0</v>
      </c>
      <c r="EB11" s="977">
        <v>0</v>
      </c>
      <c r="EC11" s="960">
        <v>0</v>
      </c>
      <c r="ED11" s="960">
        <v>0</v>
      </c>
      <c r="EE11" s="1255">
        <v>0</v>
      </c>
      <c r="EF11" s="960">
        <v>0</v>
      </c>
      <c r="EG11" s="960">
        <v>0</v>
      </c>
      <c r="EH11" s="960">
        <v>0</v>
      </c>
      <c r="EI11" s="960">
        <v>0</v>
      </c>
      <c r="EJ11" s="960">
        <v>0</v>
      </c>
      <c r="EK11" s="1007">
        <v>0</v>
      </c>
      <c r="EL11" s="306">
        <v>0</v>
      </c>
      <c r="EM11" s="306">
        <v>0</v>
      </c>
      <c r="EN11" s="1007">
        <v>0</v>
      </c>
      <c r="EO11" s="306">
        <v>0</v>
      </c>
      <c r="EP11" s="306">
        <v>0</v>
      </c>
      <c r="EQ11" s="306">
        <v>0</v>
      </c>
      <c r="ER11" s="306">
        <v>0</v>
      </c>
      <c r="ES11" s="306">
        <v>0</v>
      </c>
      <c r="ET11" s="1007">
        <v>0</v>
      </c>
      <c r="EU11" s="306">
        <v>0</v>
      </c>
      <c r="EV11" s="306">
        <v>0</v>
      </c>
      <c r="EW11" s="306">
        <v>0</v>
      </c>
      <c r="EX11" s="832"/>
      <c r="EY11" s="592"/>
      <c r="EZ11" s="592" t="s">
        <v>362</v>
      </c>
      <c r="FA11" s="592" t="s">
        <v>363</v>
      </c>
      <c r="FB11" s="592" t="s">
        <v>354</v>
      </c>
      <c r="FC11" s="592">
        <v>11</v>
      </c>
      <c r="FD11" s="592" t="s">
        <v>11</v>
      </c>
      <c r="FE11" s="592" t="s">
        <v>232</v>
      </c>
      <c r="FF11" s="592" t="s">
        <v>9</v>
      </c>
      <c r="FG11" s="592" t="s">
        <v>232</v>
      </c>
      <c r="FH11" s="592" t="s">
        <v>366</v>
      </c>
    </row>
    <row r="12" spans="1:164">
      <c r="A12">
        <v>10</v>
      </c>
      <c r="B12">
        <v>1</v>
      </c>
      <c r="F12">
        <v>700</v>
      </c>
      <c r="G12">
        <v>41</v>
      </c>
      <c r="H12">
        <v>1</v>
      </c>
      <c r="I12">
        <v>0</v>
      </c>
      <c r="J12">
        <v>1</v>
      </c>
      <c r="K12">
        <v>0</v>
      </c>
      <c r="L12" t="s">
        <v>362</v>
      </c>
      <c r="M12">
        <v>0</v>
      </c>
      <c r="N12">
        <v>1</v>
      </c>
      <c r="O12">
        <v>0</v>
      </c>
      <c r="P12">
        <v>0</v>
      </c>
      <c r="Q12">
        <v>0</v>
      </c>
      <c r="R12">
        <v>0</v>
      </c>
      <c r="S12">
        <v>0</v>
      </c>
      <c r="T12">
        <v>20</v>
      </c>
      <c r="U12">
        <v>0</v>
      </c>
      <c r="V12">
        <v>0</v>
      </c>
      <c r="W12">
        <v>0</v>
      </c>
      <c r="X12">
        <v>0</v>
      </c>
      <c r="Y12">
        <v>0</v>
      </c>
      <c r="Z12">
        <v>0</v>
      </c>
      <c r="AA12">
        <v>1</v>
      </c>
      <c r="AB12">
        <v>0</v>
      </c>
      <c r="AC12">
        <v>0</v>
      </c>
      <c r="AD12">
        <v>1</v>
      </c>
      <c r="AE12">
        <v>0</v>
      </c>
      <c r="AF12">
        <v>0</v>
      </c>
      <c r="AG12">
        <v>0</v>
      </c>
      <c r="AH12">
        <v>0</v>
      </c>
      <c r="AI12">
        <v>0</v>
      </c>
      <c r="AJ12">
        <v>0</v>
      </c>
      <c r="AK12">
        <v>0</v>
      </c>
      <c r="AL12">
        <v>0</v>
      </c>
      <c r="AM12">
        <v>0</v>
      </c>
      <c r="AN12">
        <v>0</v>
      </c>
      <c r="AO12">
        <v>0</v>
      </c>
      <c r="AP12">
        <v>0</v>
      </c>
      <c r="AQ12">
        <v>0</v>
      </c>
      <c r="AR12">
        <v>0</v>
      </c>
      <c r="AS12">
        <v>1</v>
      </c>
      <c r="AT12">
        <v>0</v>
      </c>
      <c r="AU12">
        <v>0</v>
      </c>
      <c r="AV12">
        <v>0</v>
      </c>
      <c r="AW12">
        <v>1</v>
      </c>
      <c r="AX12">
        <v>0</v>
      </c>
      <c r="AY12" t="s">
        <v>891</v>
      </c>
      <c r="AZ12">
        <v>0</v>
      </c>
      <c r="BA12">
        <v>0</v>
      </c>
      <c r="BB12">
        <v>0</v>
      </c>
      <c r="BC12">
        <v>0</v>
      </c>
      <c r="BD12">
        <v>0</v>
      </c>
      <c r="BE12">
        <v>0</v>
      </c>
      <c r="BF12" t="s">
        <v>891</v>
      </c>
      <c r="BG12">
        <v>1</v>
      </c>
      <c r="BH12">
        <v>0</v>
      </c>
      <c r="BI12">
        <v>1</v>
      </c>
      <c r="BJ12">
        <v>0</v>
      </c>
      <c r="BK12">
        <v>1</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s="842"/>
      <c r="CM12" s="597">
        <v>1</v>
      </c>
      <c r="CN12" s="592">
        <v>20</v>
      </c>
      <c r="CO12" s="592">
        <v>0</v>
      </c>
      <c r="CP12" s="597">
        <v>1</v>
      </c>
      <c r="CQ12" s="592">
        <v>20</v>
      </c>
      <c r="CR12" s="592">
        <v>0</v>
      </c>
      <c r="CS12" s="597">
        <v>1</v>
      </c>
      <c r="CT12" s="592">
        <v>20</v>
      </c>
      <c r="CU12" s="592">
        <v>0</v>
      </c>
      <c r="CV12" s="592">
        <v>0</v>
      </c>
      <c r="CW12" s="592">
        <v>0</v>
      </c>
      <c r="CX12" s="592">
        <v>0</v>
      </c>
      <c r="CY12" s="592">
        <v>0</v>
      </c>
      <c r="CZ12" s="592">
        <v>0</v>
      </c>
      <c r="DA12" s="592">
        <v>0</v>
      </c>
      <c r="DB12" s="592">
        <v>0</v>
      </c>
      <c r="DC12" s="592">
        <v>0</v>
      </c>
      <c r="DD12" s="592">
        <v>0</v>
      </c>
      <c r="DE12" s="592">
        <v>0</v>
      </c>
      <c r="DF12" s="592">
        <v>0</v>
      </c>
      <c r="DG12" s="592">
        <v>0</v>
      </c>
      <c r="DH12" s="592">
        <v>0</v>
      </c>
      <c r="DI12" s="592">
        <v>0</v>
      </c>
      <c r="DJ12" s="592">
        <v>0</v>
      </c>
      <c r="DK12" s="592">
        <v>0</v>
      </c>
      <c r="DL12" s="592">
        <v>0</v>
      </c>
      <c r="DM12" s="592">
        <v>0</v>
      </c>
      <c r="DN12" s="592">
        <v>0</v>
      </c>
      <c r="DO12" s="592">
        <v>0</v>
      </c>
      <c r="DP12" s="592">
        <v>0</v>
      </c>
      <c r="DQ12" s="592">
        <v>0</v>
      </c>
      <c r="DR12" s="592">
        <v>0</v>
      </c>
      <c r="DS12" s="592">
        <v>0</v>
      </c>
      <c r="DT12" s="592">
        <v>0</v>
      </c>
      <c r="DU12" s="597">
        <v>0</v>
      </c>
      <c r="DV12" s="954">
        <v>0</v>
      </c>
      <c r="DW12" s="978">
        <v>0</v>
      </c>
      <c r="DX12" s="979">
        <v>0</v>
      </c>
      <c r="DY12" s="979">
        <v>0</v>
      </c>
      <c r="DZ12" s="979">
        <v>0</v>
      </c>
      <c r="EA12" s="977">
        <v>0</v>
      </c>
      <c r="EB12" s="977">
        <v>0</v>
      </c>
      <c r="EC12" s="960">
        <v>0</v>
      </c>
      <c r="ED12" s="960">
        <v>0</v>
      </c>
      <c r="EE12" s="1255">
        <v>0</v>
      </c>
      <c r="EF12" s="960">
        <v>0</v>
      </c>
      <c r="EG12" s="960">
        <v>0</v>
      </c>
      <c r="EH12" s="960">
        <v>0</v>
      </c>
      <c r="EI12" s="960">
        <v>0</v>
      </c>
      <c r="EJ12" s="960">
        <v>0</v>
      </c>
      <c r="EK12" s="1007">
        <v>0</v>
      </c>
      <c r="EL12" s="306">
        <v>0</v>
      </c>
      <c r="EM12" s="306">
        <v>0</v>
      </c>
      <c r="EN12" s="1007">
        <v>0</v>
      </c>
      <c r="EO12" s="306">
        <v>0</v>
      </c>
      <c r="EP12" s="306">
        <v>1</v>
      </c>
      <c r="EQ12" s="306">
        <v>1</v>
      </c>
      <c r="ER12" s="306">
        <v>0</v>
      </c>
      <c r="ES12" s="306">
        <v>0</v>
      </c>
      <c r="ET12" s="1007">
        <v>0</v>
      </c>
      <c r="EU12" s="306">
        <v>1</v>
      </c>
      <c r="EV12" s="306">
        <v>0</v>
      </c>
      <c r="EW12" s="306">
        <v>0</v>
      </c>
      <c r="EX12" s="832"/>
      <c r="EY12" s="592"/>
      <c r="EZ12" s="592" t="s">
        <v>362</v>
      </c>
      <c r="FA12" s="592" t="s">
        <v>363</v>
      </c>
      <c r="FB12" s="592" t="s">
        <v>354</v>
      </c>
      <c r="FC12" s="592">
        <v>20</v>
      </c>
      <c r="FD12" s="592" t="s">
        <v>12</v>
      </c>
      <c r="FE12" s="592" t="s">
        <v>232</v>
      </c>
      <c r="FF12" s="592" t="s">
        <v>9</v>
      </c>
      <c r="FG12" s="592" t="s">
        <v>232</v>
      </c>
      <c r="FH12" s="592" t="s">
        <v>358</v>
      </c>
    </row>
    <row r="13" spans="1:164">
      <c r="A13">
        <v>11</v>
      </c>
      <c r="B13">
        <v>1</v>
      </c>
      <c r="F13">
        <v>700</v>
      </c>
      <c r="G13">
        <v>43</v>
      </c>
      <c r="H13">
        <v>0</v>
      </c>
      <c r="I13">
        <v>1</v>
      </c>
      <c r="J13">
        <v>1</v>
      </c>
      <c r="K13">
        <v>0</v>
      </c>
      <c r="L13" t="s">
        <v>362</v>
      </c>
      <c r="M13">
        <v>0</v>
      </c>
      <c r="N13">
        <v>1</v>
      </c>
      <c r="O13">
        <v>0</v>
      </c>
      <c r="P13">
        <v>0</v>
      </c>
      <c r="Q13">
        <v>0</v>
      </c>
      <c r="R13">
        <v>0</v>
      </c>
      <c r="S13">
        <v>0</v>
      </c>
      <c r="T13">
        <v>9</v>
      </c>
      <c r="U13">
        <v>1</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1</v>
      </c>
      <c r="AS13">
        <v>0</v>
      </c>
      <c r="AT13">
        <v>0</v>
      </c>
      <c r="AU13">
        <v>0</v>
      </c>
      <c r="AV13">
        <v>0</v>
      </c>
      <c r="AW13">
        <v>0</v>
      </c>
      <c r="AX13">
        <v>0</v>
      </c>
      <c r="AY13" t="s">
        <v>891</v>
      </c>
      <c r="AZ13">
        <v>0</v>
      </c>
      <c r="BA13">
        <v>0</v>
      </c>
      <c r="BB13">
        <v>0</v>
      </c>
      <c r="BC13">
        <v>0</v>
      </c>
      <c r="BD13">
        <v>0</v>
      </c>
      <c r="BE13">
        <v>0</v>
      </c>
      <c r="BF13" t="s">
        <v>891</v>
      </c>
      <c r="BG13">
        <v>1</v>
      </c>
      <c r="BH13">
        <v>0</v>
      </c>
      <c r="BI13">
        <v>1</v>
      </c>
      <c r="BJ13">
        <v>0</v>
      </c>
      <c r="BK13">
        <v>1</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s="842"/>
      <c r="CM13" s="597">
        <v>1</v>
      </c>
      <c r="CN13" s="592">
        <v>9</v>
      </c>
      <c r="CO13" s="592">
        <v>0</v>
      </c>
      <c r="CP13" s="597">
        <v>1</v>
      </c>
      <c r="CQ13" s="592">
        <v>9</v>
      </c>
      <c r="CR13" s="592">
        <v>0</v>
      </c>
      <c r="CS13" s="597">
        <v>1</v>
      </c>
      <c r="CT13" s="592">
        <v>9</v>
      </c>
      <c r="CU13" s="592">
        <v>0</v>
      </c>
      <c r="CV13" s="592">
        <v>0</v>
      </c>
      <c r="CW13" s="592">
        <v>0</v>
      </c>
      <c r="CX13" s="592">
        <v>0</v>
      </c>
      <c r="CY13" s="592">
        <v>0</v>
      </c>
      <c r="CZ13" s="592">
        <v>0</v>
      </c>
      <c r="DA13" s="592">
        <v>0</v>
      </c>
      <c r="DB13" s="592">
        <v>0</v>
      </c>
      <c r="DC13" s="592">
        <v>0</v>
      </c>
      <c r="DD13" s="592">
        <v>0</v>
      </c>
      <c r="DE13" s="592">
        <v>0</v>
      </c>
      <c r="DF13" s="592">
        <v>0</v>
      </c>
      <c r="DG13" s="592">
        <v>0</v>
      </c>
      <c r="DH13" s="592">
        <v>0</v>
      </c>
      <c r="DI13" s="592">
        <v>0</v>
      </c>
      <c r="DJ13" s="592">
        <v>0</v>
      </c>
      <c r="DK13" s="592">
        <v>0</v>
      </c>
      <c r="DL13" s="592">
        <v>0</v>
      </c>
      <c r="DM13" s="592">
        <v>0</v>
      </c>
      <c r="DN13" s="592">
        <v>0</v>
      </c>
      <c r="DO13" s="592">
        <v>0</v>
      </c>
      <c r="DP13" s="592">
        <v>0</v>
      </c>
      <c r="DQ13" s="592">
        <v>0</v>
      </c>
      <c r="DR13" s="592">
        <v>0</v>
      </c>
      <c r="DS13" s="592">
        <v>0</v>
      </c>
      <c r="DT13" s="592">
        <v>0</v>
      </c>
      <c r="DU13" s="597">
        <v>0</v>
      </c>
      <c r="DV13" s="954">
        <v>0</v>
      </c>
      <c r="DW13" s="978">
        <v>0</v>
      </c>
      <c r="DX13" s="979">
        <v>0</v>
      </c>
      <c r="DY13" s="979">
        <v>0</v>
      </c>
      <c r="DZ13" s="979">
        <v>0</v>
      </c>
      <c r="EA13" s="977">
        <v>0</v>
      </c>
      <c r="EB13" s="977">
        <v>0</v>
      </c>
      <c r="EC13" s="960">
        <v>0</v>
      </c>
      <c r="ED13" s="960">
        <v>0</v>
      </c>
      <c r="EE13" s="1255">
        <v>0</v>
      </c>
      <c r="EF13" s="960">
        <v>0</v>
      </c>
      <c r="EG13" s="960">
        <v>0</v>
      </c>
      <c r="EH13" s="960">
        <v>0</v>
      </c>
      <c r="EI13" s="960">
        <v>0</v>
      </c>
      <c r="EJ13" s="960">
        <v>0</v>
      </c>
      <c r="EK13" s="1007">
        <v>0</v>
      </c>
      <c r="EL13" s="306">
        <v>0</v>
      </c>
      <c r="EM13" s="306">
        <v>0</v>
      </c>
      <c r="EN13" s="1007">
        <v>0</v>
      </c>
      <c r="EO13" s="306">
        <v>0</v>
      </c>
      <c r="EP13" s="306">
        <v>0</v>
      </c>
      <c r="EQ13" s="306">
        <v>0</v>
      </c>
      <c r="ER13" s="306">
        <v>0</v>
      </c>
      <c r="ES13" s="306">
        <v>0</v>
      </c>
      <c r="ET13" s="1007">
        <v>0</v>
      </c>
      <c r="EU13" s="306">
        <v>0</v>
      </c>
      <c r="EV13" s="306">
        <v>0</v>
      </c>
      <c r="EW13" s="306">
        <v>0</v>
      </c>
      <c r="EX13" s="832"/>
      <c r="EY13" s="592"/>
      <c r="EZ13" s="592" t="s">
        <v>362</v>
      </c>
      <c r="FA13" s="592" t="s">
        <v>363</v>
      </c>
      <c r="FB13" s="592" t="s">
        <v>354</v>
      </c>
      <c r="FC13" s="592">
        <v>9</v>
      </c>
      <c r="FD13" s="592" t="s">
        <v>11</v>
      </c>
      <c r="FE13" s="592" t="s">
        <v>232</v>
      </c>
      <c r="FF13" s="592" t="s">
        <v>9</v>
      </c>
      <c r="FG13" s="592" t="s">
        <v>232</v>
      </c>
      <c r="FH13" s="592" t="s">
        <v>358</v>
      </c>
    </row>
    <row r="14" spans="1:164">
      <c r="A14">
        <v>12</v>
      </c>
      <c r="B14">
        <v>1</v>
      </c>
      <c r="F14">
        <v>700</v>
      </c>
      <c r="G14">
        <v>41</v>
      </c>
      <c r="H14">
        <v>1</v>
      </c>
      <c r="I14">
        <v>0</v>
      </c>
      <c r="J14">
        <v>1</v>
      </c>
      <c r="K14">
        <v>0</v>
      </c>
      <c r="L14" t="s">
        <v>362</v>
      </c>
      <c r="M14">
        <v>0</v>
      </c>
      <c r="N14">
        <v>1</v>
      </c>
      <c r="O14">
        <v>0</v>
      </c>
      <c r="P14">
        <v>0</v>
      </c>
      <c r="Q14">
        <v>0</v>
      </c>
      <c r="R14">
        <v>0</v>
      </c>
      <c r="S14">
        <v>0</v>
      </c>
      <c r="T14">
        <v>3</v>
      </c>
      <c r="U14">
        <v>0</v>
      </c>
      <c r="V14">
        <v>0</v>
      </c>
      <c r="W14">
        <v>0</v>
      </c>
      <c r="X14">
        <v>0</v>
      </c>
      <c r="Y14">
        <v>0</v>
      </c>
      <c r="Z14">
        <v>0</v>
      </c>
      <c r="AA14">
        <v>1</v>
      </c>
      <c r="AB14">
        <v>1</v>
      </c>
      <c r="AC14">
        <v>0</v>
      </c>
      <c r="AD14">
        <v>0</v>
      </c>
      <c r="AE14">
        <v>0</v>
      </c>
      <c r="AF14">
        <v>0</v>
      </c>
      <c r="AG14">
        <v>0</v>
      </c>
      <c r="AH14">
        <v>0</v>
      </c>
      <c r="AI14">
        <v>0</v>
      </c>
      <c r="AJ14">
        <v>0</v>
      </c>
      <c r="AK14">
        <v>0</v>
      </c>
      <c r="AL14">
        <v>0</v>
      </c>
      <c r="AM14">
        <v>0</v>
      </c>
      <c r="AN14">
        <v>0</v>
      </c>
      <c r="AO14">
        <v>0</v>
      </c>
      <c r="AP14">
        <v>0</v>
      </c>
      <c r="AQ14">
        <v>0</v>
      </c>
      <c r="AR14">
        <v>1</v>
      </c>
      <c r="AS14">
        <v>0</v>
      </c>
      <c r="AT14">
        <v>0</v>
      </c>
      <c r="AU14">
        <v>0</v>
      </c>
      <c r="AV14">
        <v>0</v>
      </c>
      <c r="AW14">
        <v>0</v>
      </c>
      <c r="AX14">
        <v>0</v>
      </c>
      <c r="AY14" t="s">
        <v>891</v>
      </c>
      <c r="AZ14">
        <v>0</v>
      </c>
      <c r="BA14">
        <v>0</v>
      </c>
      <c r="BB14">
        <v>0</v>
      </c>
      <c r="BC14">
        <v>0</v>
      </c>
      <c r="BD14">
        <v>0</v>
      </c>
      <c r="BE14">
        <v>0</v>
      </c>
      <c r="BF14" t="s">
        <v>891</v>
      </c>
      <c r="BG14">
        <v>0</v>
      </c>
      <c r="BH14">
        <v>1</v>
      </c>
      <c r="BI14">
        <v>0</v>
      </c>
      <c r="BJ14">
        <v>1</v>
      </c>
      <c r="BK14">
        <v>0</v>
      </c>
      <c r="BL14">
        <v>1</v>
      </c>
      <c r="BM14">
        <v>0</v>
      </c>
      <c r="BN14">
        <v>0</v>
      </c>
      <c r="BO14">
        <v>0</v>
      </c>
      <c r="BP14">
        <v>0</v>
      </c>
      <c r="BQ14">
        <v>0</v>
      </c>
      <c r="BR14">
        <v>0</v>
      </c>
      <c r="BS14">
        <v>0</v>
      </c>
      <c r="BT14">
        <v>0</v>
      </c>
      <c r="BU14">
        <v>1</v>
      </c>
      <c r="BV14">
        <v>0</v>
      </c>
      <c r="BW14">
        <v>0</v>
      </c>
      <c r="BX14">
        <v>0</v>
      </c>
      <c r="BY14">
        <v>0</v>
      </c>
      <c r="BZ14">
        <v>0</v>
      </c>
      <c r="CA14">
        <v>0</v>
      </c>
      <c r="CB14">
        <v>1</v>
      </c>
      <c r="CC14">
        <v>0</v>
      </c>
      <c r="CD14">
        <v>0</v>
      </c>
      <c r="CE14">
        <v>0</v>
      </c>
      <c r="CF14">
        <v>0</v>
      </c>
      <c r="CG14">
        <v>1500</v>
      </c>
      <c r="CH14">
        <v>0</v>
      </c>
      <c r="CI14">
        <v>0</v>
      </c>
      <c r="CJ14">
        <v>1500</v>
      </c>
      <c r="CK14">
        <v>0</v>
      </c>
      <c r="CL14" s="842"/>
      <c r="CM14" s="597">
        <v>1</v>
      </c>
      <c r="CN14" s="592">
        <v>3</v>
      </c>
      <c r="CO14" s="592">
        <v>3</v>
      </c>
      <c r="CP14" s="597">
        <v>1</v>
      </c>
      <c r="CQ14" s="592">
        <v>3</v>
      </c>
      <c r="CR14" s="592">
        <v>3</v>
      </c>
      <c r="CS14" s="597">
        <v>1</v>
      </c>
      <c r="CT14" s="592">
        <v>3</v>
      </c>
      <c r="CU14" s="592">
        <v>3</v>
      </c>
      <c r="CV14" s="592">
        <v>0</v>
      </c>
      <c r="CW14" s="592">
        <v>1</v>
      </c>
      <c r="CX14" s="592">
        <v>3</v>
      </c>
      <c r="CY14" s="592">
        <v>0</v>
      </c>
      <c r="CZ14" s="592">
        <v>0</v>
      </c>
      <c r="DA14" s="592">
        <v>0</v>
      </c>
      <c r="DB14" s="592">
        <v>0</v>
      </c>
      <c r="DC14" s="592">
        <v>0</v>
      </c>
      <c r="DD14" s="592">
        <v>0</v>
      </c>
      <c r="DE14" s="592">
        <v>0</v>
      </c>
      <c r="DF14" s="592">
        <v>0</v>
      </c>
      <c r="DG14" s="592">
        <v>3</v>
      </c>
      <c r="DH14" s="592">
        <v>0</v>
      </c>
      <c r="DI14" s="592">
        <v>0</v>
      </c>
      <c r="DJ14" s="592">
        <v>0</v>
      </c>
      <c r="DK14" s="592">
        <v>0</v>
      </c>
      <c r="DL14" s="592">
        <v>0</v>
      </c>
      <c r="DM14" s="592">
        <v>0</v>
      </c>
      <c r="DN14" s="592">
        <v>0</v>
      </c>
      <c r="DO14" s="592">
        <v>0</v>
      </c>
      <c r="DP14" s="592">
        <v>0</v>
      </c>
      <c r="DQ14" s="592">
        <v>0</v>
      </c>
      <c r="DR14" s="592">
        <v>0</v>
      </c>
      <c r="DS14" s="592">
        <v>0</v>
      </c>
      <c r="DT14" s="592">
        <v>0</v>
      </c>
      <c r="DU14" s="597">
        <v>1</v>
      </c>
      <c r="DV14" s="954">
        <v>0</v>
      </c>
      <c r="DW14" s="978">
        <v>0</v>
      </c>
      <c r="DX14" s="979">
        <v>0</v>
      </c>
      <c r="DY14" s="979">
        <v>0</v>
      </c>
      <c r="DZ14" s="979">
        <v>0</v>
      </c>
      <c r="EA14" s="977">
        <v>0</v>
      </c>
      <c r="EB14" s="977">
        <v>0</v>
      </c>
      <c r="EC14" s="960">
        <v>0</v>
      </c>
      <c r="ED14" s="960">
        <v>0</v>
      </c>
      <c r="EE14" s="1255">
        <v>3</v>
      </c>
      <c r="EF14" s="960">
        <v>4500</v>
      </c>
      <c r="EG14" s="960">
        <v>0</v>
      </c>
      <c r="EH14" s="960">
        <v>0</v>
      </c>
      <c r="EI14" s="960">
        <v>0</v>
      </c>
      <c r="EJ14" s="960">
        <v>0</v>
      </c>
      <c r="EK14" s="1007">
        <v>0</v>
      </c>
      <c r="EL14" s="306">
        <v>0</v>
      </c>
      <c r="EM14" s="306">
        <v>0</v>
      </c>
      <c r="EN14" s="1007">
        <v>0</v>
      </c>
      <c r="EO14" s="306">
        <v>0</v>
      </c>
      <c r="EP14" s="306">
        <v>1</v>
      </c>
      <c r="EQ14" s="306">
        <v>0</v>
      </c>
      <c r="ER14" s="306">
        <v>0</v>
      </c>
      <c r="ES14" s="306">
        <v>0</v>
      </c>
      <c r="ET14" s="1007">
        <v>0</v>
      </c>
      <c r="EU14" s="306">
        <v>0</v>
      </c>
      <c r="EV14" s="306">
        <v>0</v>
      </c>
      <c r="EW14" s="306">
        <v>0</v>
      </c>
      <c r="EX14" s="832"/>
      <c r="EY14" s="592"/>
      <c r="EZ14" s="592" t="s">
        <v>362</v>
      </c>
      <c r="FA14" s="592" t="s">
        <v>363</v>
      </c>
      <c r="FB14" s="592" t="s">
        <v>354</v>
      </c>
      <c r="FC14" s="592">
        <v>3</v>
      </c>
      <c r="FD14" s="592" t="s">
        <v>11</v>
      </c>
      <c r="FE14" s="592" t="s">
        <v>232</v>
      </c>
      <c r="FF14" s="592" t="s">
        <v>9</v>
      </c>
      <c r="FG14" s="592" t="s">
        <v>232</v>
      </c>
      <c r="FH14" s="592" t="s">
        <v>358</v>
      </c>
    </row>
    <row r="15" spans="1:164">
      <c r="A15">
        <v>13</v>
      </c>
      <c r="B15">
        <v>1</v>
      </c>
      <c r="F15">
        <v>700</v>
      </c>
      <c r="G15">
        <v>43</v>
      </c>
      <c r="H15">
        <v>1</v>
      </c>
      <c r="I15">
        <v>0</v>
      </c>
      <c r="J15">
        <v>1</v>
      </c>
      <c r="K15">
        <v>0</v>
      </c>
      <c r="L15" t="s">
        <v>362</v>
      </c>
      <c r="M15">
        <v>0</v>
      </c>
      <c r="N15">
        <v>1</v>
      </c>
      <c r="O15">
        <v>0</v>
      </c>
      <c r="P15">
        <v>0</v>
      </c>
      <c r="Q15">
        <v>0</v>
      </c>
      <c r="R15">
        <v>0</v>
      </c>
      <c r="S15">
        <v>0</v>
      </c>
      <c r="T15">
        <v>23</v>
      </c>
      <c r="U15">
        <v>0</v>
      </c>
      <c r="V15">
        <v>0</v>
      </c>
      <c r="W15">
        <v>0</v>
      </c>
      <c r="X15">
        <v>0</v>
      </c>
      <c r="Y15">
        <v>0</v>
      </c>
      <c r="Z15">
        <v>0</v>
      </c>
      <c r="AA15">
        <v>1</v>
      </c>
      <c r="AB15">
        <v>0</v>
      </c>
      <c r="AC15">
        <v>1</v>
      </c>
      <c r="AD15">
        <v>0</v>
      </c>
      <c r="AE15">
        <v>1</v>
      </c>
      <c r="AF15">
        <v>0</v>
      </c>
      <c r="AG15">
        <v>0</v>
      </c>
      <c r="AH15">
        <v>0</v>
      </c>
      <c r="AI15">
        <v>0</v>
      </c>
      <c r="AJ15">
        <v>0</v>
      </c>
      <c r="AK15">
        <v>0</v>
      </c>
      <c r="AL15">
        <v>0</v>
      </c>
      <c r="AM15">
        <v>0</v>
      </c>
      <c r="AN15">
        <v>0</v>
      </c>
      <c r="AO15">
        <v>0</v>
      </c>
      <c r="AP15">
        <v>0</v>
      </c>
      <c r="AQ15">
        <v>0</v>
      </c>
      <c r="AR15">
        <v>0</v>
      </c>
      <c r="AS15">
        <v>1</v>
      </c>
      <c r="AT15">
        <v>0</v>
      </c>
      <c r="AU15">
        <v>0</v>
      </c>
      <c r="AV15">
        <v>0</v>
      </c>
      <c r="AW15">
        <v>1</v>
      </c>
      <c r="AX15">
        <v>0</v>
      </c>
      <c r="AY15" t="s">
        <v>891</v>
      </c>
      <c r="AZ15">
        <v>1</v>
      </c>
      <c r="BA15">
        <v>0</v>
      </c>
      <c r="BB15">
        <v>0</v>
      </c>
      <c r="BC15">
        <v>0</v>
      </c>
      <c r="BD15">
        <v>0</v>
      </c>
      <c r="BE15">
        <v>0</v>
      </c>
      <c r="BF15" t="s">
        <v>891</v>
      </c>
      <c r="BG15">
        <v>0</v>
      </c>
      <c r="BH15">
        <v>1</v>
      </c>
      <c r="BI15">
        <v>1</v>
      </c>
      <c r="BJ15">
        <v>0</v>
      </c>
      <c r="BK15">
        <v>0</v>
      </c>
      <c r="BL15">
        <v>1</v>
      </c>
      <c r="BM15">
        <v>0</v>
      </c>
      <c r="BN15">
        <v>0</v>
      </c>
      <c r="BO15">
        <v>1</v>
      </c>
      <c r="BP15">
        <v>0</v>
      </c>
      <c r="BQ15">
        <v>1</v>
      </c>
      <c r="BR15">
        <v>0</v>
      </c>
      <c r="BS15">
        <v>0</v>
      </c>
      <c r="BT15">
        <v>0</v>
      </c>
      <c r="BU15">
        <v>0</v>
      </c>
      <c r="BV15">
        <v>0</v>
      </c>
      <c r="BW15">
        <v>1</v>
      </c>
      <c r="BX15">
        <v>0</v>
      </c>
      <c r="BY15">
        <v>0</v>
      </c>
      <c r="BZ15">
        <v>1</v>
      </c>
      <c r="CA15">
        <v>0</v>
      </c>
      <c r="CB15">
        <v>0</v>
      </c>
      <c r="CC15">
        <v>0</v>
      </c>
      <c r="CD15">
        <v>0</v>
      </c>
      <c r="CE15">
        <v>0</v>
      </c>
      <c r="CF15">
        <v>0</v>
      </c>
      <c r="CG15">
        <v>0</v>
      </c>
      <c r="CH15">
        <v>0</v>
      </c>
      <c r="CI15">
        <v>0</v>
      </c>
      <c r="CJ15">
        <v>0</v>
      </c>
      <c r="CK15">
        <v>0</v>
      </c>
      <c r="CL15" s="842"/>
      <c r="CM15" s="597">
        <v>1</v>
      </c>
      <c r="CN15" s="592">
        <v>23</v>
      </c>
      <c r="CO15" s="592">
        <v>23</v>
      </c>
      <c r="CP15" s="597">
        <v>1</v>
      </c>
      <c r="CQ15" s="592">
        <v>23</v>
      </c>
      <c r="CR15" s="592">
        <v>0</v>
      </c>
      <c r="CS15" s="597">
        <v>1</v>
      </c>
      <c r="CT15" s="592">
        <v>23</v>
      </c>
      <c r="CU15" s="592">
        <v>23</v>
      </c>
      <c r="CV15" s="592">
        <v>0</v>
      </c>
      <c r="CW15" s="592">
        <v>1</v>
      </c>
      <c r="CX15" s="592">
        <v>23</v>
      </c>
      <c r="CY15" s="592">
        <v>0</v>
      </c>
      <c r="CZ15" s="592">
        <v>0</v>
      </c>
      <c r="DA15" s="592">
        <v>23</v>
      </c>
      <c r="DB15" s="592">
        <v>0</v>
      </c>
      <c r="DC15" s="592">
        <v>23</v>
      </c>
      <c r="DD15" s="592">
        <v>0</v>
      </c>
      <c r="DE15" s="592">
        <v>0</v>
      </c>
      <c r="DF15" s="592">
        <v>0</v>
      </c>
      <c r="DG15" s="592">
        <v>0</v>
      </c>
      <c r="DH15" s="592">
        <v>0</v>
      </c>
      <c r="DI15" s="592">
        <v>23</v>
      </c>
      <c r="DJ15" s="592">
        <v>0</v>
      </c>
      <c r="DK15" s="592">
        <v>1</v>
      </c>
      <c r="DL15" s="592">
        <v>23</v>
      </c>
      <c r="DM15" s="592">
        <v>0</v>
      </c>
      <c r="DN15" s="592">
        <v>0</v>
      </c>
      <c r="DO15" s="592">
        <v>0</v>
      </c>
      <c r="DP15" s="592">
        <v>0</v>
      </c>
      <c r="DQ15" s="592">
        <v>0</v>
      </c>
      <c r="DR15" s="592">
        <v>0</v>
      </c>
      <c r="DS15" s="592">
        <v>0</v>
      </c>
      <c r="DT15" s="592">
        <v>0</v>
      </c>
      <c r="DU15" s="597">
        <v>1</v>
      </c>
      <c r="DV15" s="954">
        <v>0</v>
      </c>
      <c r="DW15" s="978">
        <v>0</v>
      </c>
      <c r="DX15" s="979">
        <v>0</v>
      </c>
      <c r="DY15" s="979">
        <v>0</v>
      </c>
      <c r="DZ15" s="979">
        <v>0</v>
      </c>
      <c r="EA15" s="977">
        <v>0</v>
      </c>
      <c r="EB15" s="977">
        <v>0</v>
      </c>
      <c r="EC15" s="960">
        <v>0</v>
      </c>
      <c r="ED15" s="960">
        <v>0</v>
      </c>
      <c r="EE15" s="1255">
        <v>0</v>
      </c>
      <c r="EF15" s="960">
        <v>0</v>
      </c>
      <c r="EG15" s="960">
        <v>0</v>
      </c>
      <c r="EH15" s="960">
        <v>0</v>
      </c>
      <c r="EI15" s="960">
        <v>0</v>
      </c>
      <c r="EJ15" s="960">
        <v>0</v>
      </c>
      <c r="EK15" s="1007">
        <v>0</v>
      </c>
      <c r="EL15" s="306">
        <v>0</v>
      </c>
      <c r="EM15" s="306">
        <v>0</v>
      </c>
      <c r="EN15" s="1007">
        <v>0</v>
      </c>
      <c r="EO15" s="306">
        <v>0</v>
      </c>
      <c r="EP15" s="306">
        <v>1</v>
      </c>
      <c r="EQ15" s="306">
        <v>1</v>
      </c>
      <c r="ER15" s="306">
        <v>0</v>
      </c>
      <c r="ES15" s="306">
        <v>0</v>
      </c>
      <c r="ET15" s="1007">
        <v>0</v>
      </c>
      <c r="EU15" s="306">
        <v>1</v>
      </c>
      <c r="EV15" s="306">
        <v>1</v>
      </c>
      <c r="EW15" s="306">
        <v>0</v>
      </c>
      <c r="EX15" s="832"/>
      <c r="EY15" s="592"/>
      <c r="EZ15" s="592" t="s">
        <v>362</v>
      </c>
      <c r="FA15" s="592" t="s">
        <v>363</v>
      </c>
      <c r="FB15" s="592" t="s">
        <v>354</v>
      </c>
      <c r="FC15" s="592">
        <v>23</v>
      </c>
      <c r="FD15" s="592" t="s">
        <v>12</v>
      </c>
      <c r="FE15" s="592" t="s">
        <v>232</v>
      </c>
      <c r="FF15" s="592" t="s">
        <v>9</v>
      </c>
      <c r="FG15" s="592" t="s">
        <v>232</v>
      </c>
      <c r="FH15" s="592" t="s">
        <v>358</v>
      </c>
    </row>
    <row r="16" spans="1:164">
      <c r="A16">
        <v>14</v>
      </c>
      <c r="B16">
        <v>1</v>
      </c>
      <c r="F16">
        <v>700</v>
      </c>
      <c r="G16">
        <v>41</v>
      </c>
      <c r="H16">
        <v>1</v>
      </c>
      <c r="I16">
        <v>0</v>
      </c>
      <c r="J16">
        <v>1</v>
      </c>
      <c r="K16">
        <v>0</v>
      </c>
      <c r="L16" t="s">
        <v>362</v>
      </c>
      <c r="M16">
        <v>0</v>
      </c>
      <c r="N16">
        <v>0</v>
      </c>
      <c r="O16">
        <v>1</v>
      </c>
      <c r="P16">
        <v>0</v>
      </c>
      <c r="Q16">
        <v>0</v>
      </c>
      <c r="R16">
        <v>0</v>
      </c>
      <c r="S16">
        <v>0</v>
      </c>
      <c r="T16">
        <v>8</v>
      </c>
      <c r="U16">
        <v>1</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1</v>
      </c>
      <c r="AT16">
        <v>0</v>
      </c>
      <c r="AU16">
        <v>1</v>
      </c>
      <c r="AV16">
        <v>0</v>
      </c>
      <c r="AW16">
        <v>0</v>
      </c>
      <c r="AX16">
        <v>0</v>
      </c>
      <c r="AY16" t="s">
        <v>891</v>
      </c>
      <c r="AZ16">
        <v>0</v>
      </c>
      <c r="BA16">
        <v>0</v>
      </c>
      <c r="BB16">
        <v>0</v>
      </c>
      <c r="BC16">
        <v>0</v>
      </c>
      <c r="BD16">
        <v>0</v>
      </c>
      <c r="BE16">
        <v>0</v>
      </c>
      <c r="BF16" t="s">
        <v>891</v>
      </c>
      <c r="BG16">
        <v>1</v>
      </c>
      <c r="BH16">
        <v>0</v>
      </c>
      <c r="BI16">
        <v>1</v>
      </c>
      <c r="BJ16">
        <v>0</v>
      </c>
      <c r="BK16">
        <v>0</v>
      </c>
      <c r="BL16">
        <v>1</v>
      </c>
      <c r="BM16">
        <v>0</v>
      </c>
      <c r="BN16">
        <v>0</v>
      </c>
      <c r="BO16">
        <v>0</v>
      </c>
      <c r="BP16">
        <v>0</v>
      </c>
      <c r="BQ16">
        <v>1</v>
      </c>
      <c r="BR16">
        <v>0</v>
      </c>
      <c r="BS16">
        <v>0</v>
      </c>
      <c r="BT16">
        <v>0</v>
      </c>
      <c r="BU16">
        <v>0</v>
      </c>
      <c r="BV16">
        <v>0</v>
      </c>
      <c r="BW16">
        <v>0</v>
      </c>
      <c r="BX16">
        <v>7</v>
      </c>
      <c r="BY16">
        <v>0</v>
      </c>
      <c r="BZ16">
        <v>0</v>
      </c>
      <c r="CA16">
        <v>0</v>
      </c>
      <c r="CB16">
        <v>1</v>
      </c>
      <c r="CC16">
        <v>0</v>
      </c>
      <c r="CD16">
        <v>0</v>
      </c>
      <c r="CE16">
        <v>0</v>
      </c>
      <c r="CF16">
        <v>0</v>
      </c>
      <c r="CG16">
        <v>250</v>
      </c>
      <c r="CH16">
        <v>250</v>
      </c>
      <c r="CI16">
        <v>0</v>
      </c>
      <c r="CJ16">
        <v>250</v>
      </c>
      <c r="CK16">
        <v>0</v>
      </c>
      <c r="CL16" s="842"/>
      <c r="CM16" s="597">
        <v>1</v>
      </c>
      <c r="CN16" s="592">
        <v>8</v>
      </c>
      <c r="CO16" s="592">
        <v>0</v>
      </c>
      <c r="CP16" s="597">
        <v>1</v>
      </c>
      <c r="CQ16" s="592">
        <v>8</v>
      </c>
      <c r="CR16" s="592">
        <v>0</v>
      </c>
      <c r="CS16" s="597">
        <v>1</v>
      </c>
      <c r="CT16" s="592">
        <v>8</v>
      </c>
      <c r="CU16" s="592">
        <v>8</v>
      </c>
      <c r="CV16" s="592">
        <v>0</v>
      </c>
      <c r="CW16" s="592">
        <v>1</v>
      </c>
      <c r="CX16" s="592">
        <v>8</v>
      </c>
      <c r="CY16" s="592">
        <v>0</v>
      </c>
      <c r="CZ16" s="592">
        <v>0</v>
      </c>
      <c r="DA16" s="592">
        <v>0</v>
      </c>
      <c r="DB16" s="592">
        <v>0</v>
      </c>
      <c r="DC16" s="592">
        <v>8</v>
      </c>
      <c r="DD16" s="592">
        <v>0</v>
      </c>
      <c r="DE16" s="592">
        <v>0</v>
      </c>
      <c r="DF16" s="592">
        <v>0</v>
      </c>
      <c r="DG16" s="592">
        <v>0</v>
      </c>
      <c r="DH16" s="592">
        <v>0</v>
      </c>
      <c r="DI16" s="592">
        <v>0</v>
      </c>
      <c r="DJ16" s="592">
        <v>56</v>
      </c>
      <c r="DK16" s="592">
        <v>0</v>
      </c>
      <c r="DL16" s="592">
        <v>0</v>
      </c>
      <c r="DM16" s="592">
        <v>0</v>
      </c>
      <c r="DN16" s="592">
        <v>0</v>
      </c>
      <c r="DO16" s="592">
        <v>1</v>
      </c>
      <c r="DP16" s="592">
        <v>8</v>
      </c>
      <c r="DQ16" s="592">
        <v>0</v>
      </c>
      <c r="DR16" s="592">
        <v>0</v>
      </c>
      <c r="DS16" s="592">
        <v>0</v>
      </c>
      <c r="DT16" s="592">
        <v>0</v>
      </c>
      <c r="DU16" s="597">
        <v>1</v>
      </c>
      <c r="DV16" s="954">
        <v>0</v>
      </c>
      <c r="DW16" s="978">
        <v>0</v>
      </c>
      <c r="DX16" s="979">
        <v>0</v>
      </c>
      <c r="DY16" s="979">
        <v>0</v>
      </c>
      <c r="DZ16" s="979">
        <v>0</v>
      </c>
      <c r="EA16" s="977">
        <v>0</v>
      </c>
      <c r="EB16" s="977">
        <v>0</v>
      </c>
      <c r="EC16" s="960">
        <v>0</v>
      </c>
      <c r="ED16" s="960">
        <v>0</v>
      </c>
      <c r="EE16" s="1255">
        <v>4.5</v>
      </c>
      <c r="EF16" s="960">
        <v>1125</v>
      </c>
      <c r="EG16" s="960">
        <v>1</v>
      </c>
      <c r="EH16" s="960">
        <v>250</v>
      </c>
      <c r="EI16" s="960">
        <v>0</v>
      </c>
      <c r="EJ16" s="960">
        <v>0</v>
      </c>
      <c r="EK16" s="1007">
        <v>0</v>
      </c>
      <c r="EL16" s="306">
        <v>0</v>
      </c>
      <c r="EM16" s="306">
        <v>8</v>
      </c>
      <c r="EN16" s="1007">
        <v>0</v>
      </c>
      <c r="EO16" s="306">
        <v>0</v>
      </c>
      <c r="EP16" s="306">
        <v>0</v>
      </c>
      <c r="EQ16" s="306">
        <v>0</v>
      </c>
      <c r="ER16" s="306">
        <v>0</v>
      </c>
      <c r="ES16" s="306">
        <v>0</v>
      </c>
      <c r="ET16" s="1007">
        <v>0</v>
      </c>
      <c r="EU16" s="306">
        <v>0</v>
      </c>
      <c r="EV16" s="306">
        <v>0</v>
      </c>
      <c r="EW16" s="306">
        <v>0</v>
      </c>
      <c r="EX16" s="832"/>
      <c r="EY16" s="592"/>
      <c r="EZ16" s="592" t="s">
        <v>362</v>
      </c>
      <c r="FA16" s="592" t="s">
        <v>363</v>
      </c>
      <c r="FB16" s="592" t="s">
        <v>354</v>
      </c>
      <c r="FC16" s="592">
        <v>8</v>
      </c>
      <c r="FD16" s="592" t="s">
        <v>11</v>
      </c>
      <c r="FE16" s="592" t="s">
        <v>232</v>
      </c>
      <c r="FF16" s="592" t="s">
        <v>9</v>
      </c>
      <c r="FG16" s="592" t="s">
        <v>232</v>
      </c>
      <c r="FH16" s="592" t="s">
        <v>358</v>
      </c>
    </row>
    <row r="17" spans="1:164">
      <c r="A17">
        <v>15</v>
      </c>
      <c r="B17">
        <v>1</v>
      </c>
      <c r="F17">
        <v>700</v>
      </c>
      <c r="G17">
        <v>43</v>
      </c>
      <c r="H17">
        <v>1</v>
      </c>
      <c r="I17">
        <v>0</v>
      </c>
      <c r="J17">
        <v>1</v>
      </c>
      <c r="K17">
        <v>0</v>
      </c>
      <c r="L17" t="s">
        <v>362</v>
      </c>
      <c r="M17">
        <v>0</v>
      </c>
      <c r="N17">
        <v>1</v>
      </c>
      <c r="O17">
        <v>0</v>
      </c>
      <c r="P17">
        <v>0</v>
      </c>
      <c r="Q17">
        <v>0</v>
      </c>
      <c r="R17">
        <v>0</v>
      </c>
      <c r="S17">
        <v>0</v>
      </c>
      <c r="T17">
        <v>16</v>
      </c>
      <c r="U17">
        <v>0</v>
      </c>
      <c r="V17">
        <v>0</v>
      </c>
      <c r="W17">
        <v>0</v>
      </c>
      <c r="X17">
        <v>0</v>
      </c>
      <c r="Y17">
        <v>0</v>
      </c>
      <c r="Z17">
        <v>0</v>
      </c>
      <c r="AA17">
        <v>1</v>
      </c>
      <c r="AB17">
        <v>1</v>
      </c>
      <c r="AC17">
        <v>0</v>
      </c>
      <c r="AD17">
        <v>0</v>
      </c>
      <c r="AE17">
        <v>0</v>
      </c>
      <c r="AF17">
        <v>0</v>
      </c>
      <c r="AG17">
        <v>0</v>
      </c>
      <c r="AH17">
        <v>0</v>
      </c>
      <c r="AI17">
        <v>0</v>
      </c>
      <c r="AJ17">
        <v>0</v>
      </c>
      <c r="AK17">
        <v>0</v>
      </c>
      <c r="AL17">
        <v>0</v>
      </c>
      <c r="AM17">
        <v>0</v>
      </c>
      <c r="AN17">
        <v>0</v>
      </c>
      <c r="AO17">
        <v>0</v>
      </c>
      <c r="AP17">
        <v>0</v>
      </c>
      <c r="AQ17">
        <v>0</v>
      </c>
      <c r="AR17">
        <v>1</v>
      </c>
      <c r="AS17">
        <v>0</v>
      </c>
      <c r="AT17">
        <v>0</v>
      </c>
      <c r="AU17">
        <v>0</v>
      </c>
      <c r="AV17">
        <v>0</v>
      </c>
      <c r="AW17">
        <v>0</v>
      </c>
      <c r="AX17">
        <v>0</v>
      </c>
      <c r="AY17" t="s">
        <v>891</v>
      </c>
      <c r="AZ17">
        <v>0</v>
      </c>
      <c r="BA17">
        <v>0</v>
      </c>
      <c r="BB17">
        <v>0</v>
      </c>
      <c r="BC17">
        <v>0</v>
      </c>
      <c r="BD17">
        <v>0</v>
      </c>
      <c r="BE17">
        <v>0</v>
      </c>
      <c r="BF17" t="s">
        <v>891</v>
      </c>
      <c r="BG17">
        <v>1</v>
      </c>
      <c r="BH17">
        <v>0</v>
      </c>
      <c r="BI17">
        <v>1</v>
      </c>
      <c r="BJ17">
        <v>0</v>
      </c>
      <c r="BK17">
        <v>1</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s="842"/>
      <c r="CM17" s="597">
        <v>1</v>
      </c>
      <c r="CN17" s="592">
        <v>16</v>
      </c>
      <c r="CO17" s="592">
        <v>0</v>
      </c>
      <c r="CP17" s="597">
        <v>1</v>
      </c>
      <c r="CQ17" s="592">
        <v>16</v>
      </c>
      <c r="CR17" s="592">
        <v>0</v>
      </c>
      <c r="CS17" s="597">
        <v>1</v>
      </c>
      <c r="CT17" s="592">
        <v>16</v>
      </c>
      <c r="CU17" s="592">
        <v>0</v>
      </c>
      <c r="CV17" s="592">
        <v>0</v>
      </c>
      <c r="CW17" s="592">
        <v>0</v>
      </c>
      <c r="CX17" s="592">
        <v>0</v>
      </c>
      <c r="CY17" s="592">
        <v>0</v>
      </c>
      <c r="CZ17" s="592">
        <v>0</v>
      </c>
      <c r="DA17" s="592">
        <v>0</v>
      </c>
      <c r="DB17" s="592">
        <v>0</v>
      </c>
      <c r="DC17" s="592">
        <v>0</v>
      </c>
      <c r="DD17" s="592">
        <v>0</v>
      </c>
      <c r="DE17" s="592">
        <v>0</v>
      </c>
      <c r="DF17" s="592">
        <v>0</v>
      </c>
      <c r="DG17" s="592">
        <v>0</v>
      </c>
      <c r="DH17" s="592">
        <v>0</v>
      </c>
      <c r="DI17" s="592">
        <v>0</v>
      </c>
      <c r="DJ17" s="592">
        <v>0</v>
      </c>
      <c r="DK17" s="592">
        <v>0</v>
      </c>
      <c r="DL17" s="592">
        <v>0</v>
      </c>
      <c r="DM17" s="592">
        <v>0</v>
      </c>
      <c r="DN17" s="592">
        <v>0</v>
      </c>
      <c r="DO17" s="592">
        <v>0</v>
      </c>
      <c r="DP17" s="592">
        <v>0</v>
      </c>
      <c r="DQ17" s="592">
        <v>0</v>
      </c>
      <c r="DR17" s="592">
        <v>0</v>
      </c>
      <c r="DS17" s="592">
        <v>0</v>
      </c>
      <c r="DT17" s="592">
        <v>0</v>
      </c>
      <c r="DU17" s="597">
        <v>0</v>
      </c>
      <c r="DV17" s="954">
        <v>0</v>
      </c>
      <c r="DW17" s="978">
        <v>0</v>
      </c>
      <c r="DX17" s="979">
        <v>0</v>
      </c>
      <c r="DY17" s="979">
        <v>0</v>
      </c>
      <c r="DZ17" s="979">
        <v>0</v>
      </c>
      <c r="EA17" s="977">
        <v>0</v>
      </c>
      <c r="EB17" s="977">
        <v>0</v>
      </c>
      <c r="EC17" s="960">
        <v>0</v>
      </c>
      <c r="ED17" s="960">
        <v>0</v>
      </c>
      <c r="EE17" s="1255">
        <v>0</v>
      </c>
      <c r="EF17" s="960">
        <v>0</v>
      </c>
      <c r="EG17" s="960">
        <v>0</v>
      </c>
      <c r="EH17" s="960">
        <v>0</v>
      </c>
      <c r="EI17" s="960">
        <v>0</v>
      </c>
      <c r="EJ17" s="960">
        <v>0</v>
      </c>
      <c r="EK17" s="1007">
        <v>0</v>
      </c>
      <c r="EL17" s="306">
        <v>0</v>
      </c>
      <c r="EM17" s="306">
        <v>0</v>
      </c>
      <c r="EN17" s="1007">
        <v>0</v>
      </c>
      <c r="EO17" s="306">
        <v>0</v>
      </c>
      <c r="EP17" s="306">
        <v>1</v>
      </c>
      <c r="EQ17" s="306">
        <v>0</v>
      </c>
      <c r="ER17" s="306">
        <v>0</v>
      </c>
      <c r="ES17" s="306">
        <v>0</v>
      </c>
      <c r="ET17" s="1007">
        <v>0</v>
      </c>
      <c r="EU17" s="306">
        <v>0</v>
      </c>
      <c r="EV17" s="306">
        <v>0</v>
      </c>
      <c r="EW17" s="306">
        <v>0</v>
      </c>
      <c r="EX17" s="832"/>
      <c r="EY17" s="592"/>
      <c r="EZ17" s="592" t="s">
        <v>362</v>
      </c>
      <c r="FA17" s="592" t="s">
        <v>363</v>
      </c>
      <c r="FB17" s="592" t="s">
        <v>354</v>
      </c>
      <c r="FC17" s="592">
        <v>16</v>
      </c>
      <c r="FD17" s="592" t="s">
        <v>12</v>
      </c>
      <c r="FE17" s="592" t="s">
        <v>232</v>
      </c>
      <c r="FF17" s="592" t="s">
        <v>9</v>
      </c>
      <c r="FG17" s="592" t="s">
        <v>232</v>
      </c>
      <c r="FH17" s="592" t="s">
        <v>358</v>
      </c>
    </row>
    <row r="18" spans="1:164">
      <c r="A18">
        <v>16</v>
      </c>
      <c r="B18">
        <v>1</v>
      </c>
      <c r="F18">
        <v>700</v>
      </c>
      <c r="G18">
        <v>32</v>
      </c>
      <c r="H18">
        <v>1</v>
      </c>
      <c r="I18">
        <v>0</v>
      </c>
      <c r="J18">
        <v>1</v>
      </c>
      <c r="K18">
        <v>0</v>
      </c>
      <c r="L18" t="s">
        <v>362</v>
      </c>
      <c r="M18">
        <v>0</v>
      </c>
      <c r="N18">
        <v>1</v>
      </c>
      <c r="O18">
        <v>0</v>
      </c>
      <c r="P18">
        <v>0</v>
      </c>
      <c r="Q18">
        <v>0</v>
      </c>
      <c r="R18">
        <v>0</v>
      </c>
      <c r="S18">
        <v>0</v>
      </c>
      <c r="T18">
        <v>35</v>
      </c>
      <c r="U18">
        <v>1</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1</v>
      </c>
      <c r="AS18">
        <v>0</v>
      </c>
      <c r="AT18">
        <v>0</v>
      </c>
      <c r="AU18">
        <v>0</v>
      </c>
      <c r="AV18">
        <v>0</v>
      </c>
      <c r="AW18">
        <v>0</v>
      </c>
      <c r="AX18">
        <v>0</v>
      </c>
      <c r="AY18" t="s">
        <v>891</v>
      </c>
      <c r="AZ18">
        <v>0</v>
      </c>
      <c r="BA18">
        <v>0</v>
      </c>
      <c r="BB18">
        <v>0</v>
      </c>
      <c r="BC18">
        <v>0</v>
      </c>
      <c r="BD18">
        <v>0</v>
      </c>
      <c r="BE18">
        <v>0</v>
      </c>
      <c r="BF18" t="s">
        <v>891</v>
      </c>
      <c r="BG18">
        <v>1</v>
      </c>
      <c r="BH18">
        <v>0</v>
      </c>
      <c r="BI18">
        <v>0</v>
      </c>
      <c r="BJ18">
        <v>1</v>
      </c>
      <c r="BK18">
        <v>0</v>
      </c>
      <c r="BL18">
        <v>1</v>
      </c>
      <c r="BM18">
        <v>0</v>
      </c>
      <c r="BN18">
        <v>0</v>
      </c>
      <c r="BO18">
        <v>0</v>
      </c>
      <c r="BP18">
        <v>0</v>
      </c>
      <c r="BQ18">
        <v>0</v>
      </c>
      <c r="BR18">
        <v>0</v>
      </c>
      <c r="BS18">
        <v>0</v>
      </c>
      <c r="BT18">
        <v>0</v>
      </c>
      <c r="BU18">
        <v>0</v>
      </c>
      <c r="BV18">
        <v>1</v>
      </c>
      <c r="BW18">
        <v>0</v>
      </c>
      <c r="BX18">
        <v>0</v>
      </c>
      <c r="BY18">
        <v>0</v>
      </c>
      <c r="BZ18">
        <v>0</v>
      </c>
      <c r="CA18">
        <v>0</v>
      </c>
      <c r="CB18">
        <v>0</v>
      </c>
      <c r="CC18">
        <v>0</v>
      </c>
      <c r="CD18">
        <v>0</v>
      </c>
      <c r="CE18">
        <v>0</v>
      </c>
      <c r="CF18">
        <v>0</v>
      </c>
      <c r="CG18">
        <v>0</v>
      </c>
      <c r="CH18">
        <v>0</v>
      </c>
      <c r="CI18">
        <v>0</v>
      </c>
      <c r="CJ18">
        <v>0</v>
      </c>
      <c r="CK18">
        <v>0</v>
      </c>
      <c r="CL18" s="842"/>
      <c r="CM18" s="597">
        <v>1</v>
      </c>
      <c r="CN18" s="592">
        <v>35</v>
      </c>
      <c r="CO18" s="592">
        <v>0</v>
      </c>
      <c r="CP18" s="597">
        <v>1</v>
      </c>
      <c r="CQ18" s="592">
        <v>35</v>
      </c>
      <c r="CR18" s="592">
        <v>35</v>
      </c>
      <c r="CS18" s="597">
        <v>1</v>
      </c>
      <c r="CT18" s="592">
        <v>35</v>
      </c>
      <c r="CU18" s="592">
        <v>35</v>
      </c>
      <c r="CV18" s="592">
        <v>0</v>
      </c>
      <c r="CW18" s="592">
        <v>1</v>
      </c>
      <c r="CX18" s="592">
        <v>35</v>
      </c>
      <c r="CY18" s="592">
        <v>0</v>
      </c>
      <c r="CZ18" s="592">
        <v>0</v>
      </c>
      <c r="DA18" s="592">
        <v>0</v>
      </c>
      <c r="DB18" s="592">
        <v>0</v>
      </c>
      <c r="DC18" s="592">
        <v>0</v>
      </c>
      <c r="DD18" s="592">
        <v>0</v>
      </c>
      <c r="DE18" s="592">
        <v>0</v>
      </c>
      <c r="DF18" s="592">
        <v>0</v>
      </c>
      <c r="DG18" s="592">
        <v>0</v>
      </c>
      <c r="DH18" s="592">
        <v>35</v>
      </c>
      <c r="DI18" s="592">
        <v>0</v>
      </c>
      <c r="DJ18" s="592">
        <v>0</v>
      </c>
      <c r="DK18" s="592">
        <v>0</v>
      </c>
      <c r="DL18" s="592">
        <v>0</v>
      </c>
      <c r="DM18" s="592">
        <v>0</v>
      </c>
      <c r="DN18" s="592">
        <v>0</v>
      </c>
      <c r="DO18" s="592">
        <v>0</v>
      </c>
      <c r="DP18" s="592">
        <v>0</v>
      </c>
      <c r="DQ18" s="592">
        <v>0</v>
      </c>
      <c r="DR18" s="592">
        <v>0</v>
      </c>
      <c r="DS18" s="592">
        <v>0</v>
      </c>
      <c r="DT18" s="592">
        <v>0</v>
      </c>
      <c r="DU18" s="597">
        <v>0</v>
      </c>
      <c r="DV18" s="954">
        <v>0</v>
      </c>
      <c r="DW18" s="978">
        <v>0</v>
      </c>
      <c r="DX18" s="979">
        <v>0</v>
      </c>
      <c r="DY18" s="979">
        <v>0</v>
      </c>
      <c r="DZ18" s="979">
        <v>0</v>
      </c>
      <c r="EA18" s="977">
        <v>0</v>
      </c>
      <c r="EB18" s="977">
        <v>0</v>
      </c>
      <c r="EC18" s="960">
        <v>0</v>
      </c>
      <c r="ED18" s="960">
        <v>0</v>
      </c>
      <c r="EE18" s="1255">
        <v>0</v>
      </c>
      <c r="EF18" s="960">
        <v>0</v>
      </c>
      <c r="EG18" s="960">
        <v>0</v>
      </c>
      <c r="EH18" s="960">
        <v>0</v>
      </c>
      <c r="EI18" s="960">
        <v>0</v>
      </c>
      <c r="EJ18" s="960">
        <v>0</v>
      </c>
      <c r="EK18" s="1007">
        <v>0</v>
      </c>
      <c r="EL18" s="306">
        <v>0</v>
      </c>
      <c r="EM18" s="306">
        <v>0</v>
      </c>
      <c r="EN18" s="1007">
        <v>0</v>
      </c>
      <c r="EO18" s="306">
        <v>0</v>
      </c>
      <c r="EP18" s="306">
        <v>0</v>
      </c>
      <c r="EQ18" s="306">
        <v>0</v>
      </c>
      <c r="ER18" s="306">
        <v>0</v>
      </c>
      <c r="ES18" s="306">
        <v>0</v>
      </c>
      <c r="ET18" s="1007">
        <v>0</v>
      </c>
      <c r="EU18" s="306">
        <v>0</v>
      </c>
      <c r="EV18" s="306">
        <v>0</v>
      </c>
      <c r="EW18" s="306">
        <v>0</v>
      </c>
      <c r="EX18" s="832"/>
      <c r="EY18" s="592"/>
      <c r="EZ18" s="592" t="s">
        <v>362</v>
      </c>
      <c r="FA18" s="592" t="s">
        <v>363</v>
      </c>
      <c r="FB18" s="592" t="s">
        <v>354</v>
      </c>
      <c r="FC18" s="592">
        <v>35</v>
      </c>
      <c r="FD18" s="592" t="s">
        <v>12</v>
      </c>
      <c r="FE18" s="592" t="s">
        <v>232</v>
      </c>
      <c r="FF18" s="592" t="s">
        <v>9</v>
      </c>
      <c r="FG18" s="592" t="s">
        <v>232</v>
      </c>
      <c r="FH18" s="592" t="s">
        <v>346</v>
      </c>
    </row>
    <row r="19" spans="1:164">
      <c r="A19">
        <v>17</v>
      </c>
      <c r="B19">
        <v>1</v>
      </c>
      <c r="F19">
        <v>700</v>
      </c>
      <c r="G19">
        <v>43</v>
      </c>
      <c r="H19">
        <v>1</v>
      </c>
      <c r="I19">
        <v>0</v>
      </c>
      <c r="J19">
        <v>1</v>
      </c>
      <c r="K19">
        <v>0</v>
      </c>
      <c r="L19" t="s">
        <v>362</v>
      </c>
      <c r="M19">
        <v>0</v>
      </c>
      <c r="N19">
        <v>1</v>
      </c>
      <c r="O19">
        <v>0</v>
      </c>
      <c r="P19">
        <v>0</v>
      </c>
      <c r="Q19">
        <v>0</v>
      </c>
      <c r="R19">
        <v>0</v>
      </c>
      <c r="S19">
        <v>0</v>
      </c>
      <c r="T19">
        <v>78</v>
      </c>
      <c r="U19">
        <v>0</v>
      </c>
      <c r="V19">
        <v>0</v>
      </c>
      <c r="W19">
        <v>0</v>
      </c>
      <c r="X19">
        <v>0</v>
      </c>
      <c r="Y19">
        <v>0</v>
      </c>
      <c r="Z19">
        <v>1</v>
      </c>
      <c r="AA19">
        <v>1</v>
      </c>
      <c r="AB19">
        <v>1</v>
      </c>
      <c r="AC19">
        <v>0</v>
      </c>
      <c r="AD19">
        <v>0</v>
      </c>
      <c r="AE19">
        <v>0</v>
      </c>
      <c r="AF19">
        <v>0</v>
      </c>
      <c r="AG19">
        <v>0</v>
      </c>
      <c r="AH19">
        <v>0</v>
      </c>
      <c r="AI19">
        <v>0</v>
      </c>
      <c r="AJ19">
        <v>0</v>
      </c>
      <c r="AK19">
        <v>0</v>
      </c>
      <c r="AL19">
        <v>0</v>
      </c>
      <c r="AM19">
        <v>0</v>
      </c>
      <c r="AN19">
        <v>0</v>
      </c>
      <c r="AO19">
        <v>0</v>
      </c>
      <c r="AP19">
        <v>0</v>
      </c>
      <c r="AQ19">
        <v>0</v>
      </c>
      <c r="AR19">
        <v>0</v>
      </c>
      <c r="AS19">
        <v>1</v>
      </c>
      <c r="AT19">
        <v>0</v>
      </c>
      <c r="AU19">
        <v>1</v>
      </c>
      <c r="AV19">
        <v>0</v>
      </c>
      <c r="AW19">
        <v>0</v>
      </c>
      <c r="AX19">
        <v>0</v>
      </c>
      <c r="AY19" t="s">
        <v>891</v>
      </c>
      <c r="AZ19">
        <v>0</v>
      </c>
      <c r="BA19">
        <v>0</v>
      </c>
      <c r="BB19">
        <v>0</v>
      </c>
      <c r="BC19">
        <v>0</v>
      </c>
      <c r="BD19">
        <v>0</v>
      </c>
      <c r="BE19">
        <v>0</v>
      </c>
      <c r="BF19" t="s">
        <v>891</v>
      </c>
      <c r="BG19">
        <v>0</v>
      </c>
      <c r="BH19">
        <v>1</v>
      </c>
      <c r="BI19">
        <v>0</v>
      </c>
      <c r="BJ19">
        <v>1</v>
      </c>
      <c r="BK19">
        <v>0</v>
      </c>
      <c r="BL19">
        <v>1</v>
      </c>
      <c r="BM19">
        <v>1</v>
      </c>
      <c r="BN19">
        <v>1</v>
      </c>
      <c r="BO19">
        <v>0</v>
      </c>
      <c r="BP19">
        <v>0</v>
      </c>
      <c r="BQ19">
        <v>1</v>
      </c>
      <c r="BR19">
        <v>0</v>
      </c>
      <c r="BS19">
        <v>0</v>
      </c>
      <c r="BT19">
        <v>0</v>
      </c>
      <c r="BU19">
        <v>1</v>
      </c>
      <c r="BV19">
        <v>1</v>
      </c>
      <c r="BW19">
        <v>1</v>
      </c>
      <c r="BX19">
        <v>8</v>
      </c>
      <c r="BY19">
        <v>0</v>
      </c>
      <c r="BZ19">
        <v>1</v>
      </c>
      <c r="CA19">
        <v>0</v>
      </c>
      <c r="CB19">
        <v>1</v>
      </c>
      <c r="CC19">
        <v>0</v>
      </c>
      <c r="CD19">
        <v>0</v>
      </c>
      <c r="CE19">
        <v>0</v>
      </c>
      <c r="CF19">
        <v>0</v>
      </c>
      <c r="CG19">
        <v>0</v>
      </c>
      <c r="CH19">
        <v>0</v>
      </c>
      <c r="CI19">
        <v>0</v>
      </c>
      <c r="CJ19">
        <v>0</v>
      </c>
      <c r="CK19">
        <v>0</v>
      </c>
      <c r="CL19" s="842"/>
      <c r="CM19" s="597">
        <v>1</v>
      </c>
      <c r="CN19" s="592">
        <v>78</v>
      </c>
      <c r="CO19" s="592">
        <v>78</v>
      </c>
      <c r="CP19" s="597">
        <v>1</v>
      </c>
      <c r="CQ19" s="592">
        <v>78</v>
      </c>
      <c r="CR19" s="592">
        <v>78</v>
      </c>
      <c r="CS19" s="597">
        <v>1</v>
      </c>
      <c r="CT19" s="592">
        <v>78</v>
      </c>
      <c r="CU19" s="592">
        <v>78</v>
      </c>
      <c r="CV19" s="592">
        <v>0</v>
      </c>
      <c r="CW19" s="592">
        <v>1</v>
      </c>
      <c r="CX19" s="592">
        <v>78</v>
      </c>
      <c r="CY19" s="592">
        <v>78</v>
      </c>
      <c r="CZ19" s="592">
        <v>78</v>
      </c>
      <c r="DA19" s="592">
        <v>0</v>
      </c>
      <c r="DB19" s="592">
        <v>0</v>
      </c>
      <c r="DC19" s="592">
        <v>78</v>
      </c>
      <c r="DD19" s="592">
        <v>0</v>
      </c>
      <c r="DE19" s="592">
        <v>0</v>
      </c>
      <c r="DF19" s="592">
        <v>0</v>
      </c>
      <c r="DG19" s="592">
        <v>78</v>
      </c>
      <c r="DH19" s="592">
        <v>78</v>
      </c>
      <c r="DI19" s="592">
        <v>78</v>
      </c>
      <c r="DJ19" s="592">
        <v>624</v>
      </c>
      <c r="DK19" s="592">
        <v>0</v>
      </c>
      <c r="DL19" s="592">
        <v>0</v>
      </c>
      <c r="DM19" s="592">
        <v>0</v>
      </c>
      <c r="DN19" s="592">
        <v>0</v>
      </c>
      <c r="DO19" s="592">
        <v>1</v>
      </c>
      <c r="DP19" s="592">
        <v>78</v>
      </c>
      <c r="DQ19" s="592">
        <v>0</v>
      </c>
      <c r="DR19" s="592">
        <v>0</v>
      </c>
      <c r="DS19" s="592">
        <v>0</v>
      </c>
      <c r="DT19" s="592">
        <v>0</v>
      </c>
      <c r="DU19" s="597">
        <v>1</v>
      </c>
      <c r="DV19" s="954">
        <v>0</v>
      </c>
      <c r="DW19" s="978">
        <v>0</v>
      </c>
      <c r="DX19" s="979">
        <v>0</v>
      </c>
      <c r="DY19" s="979">
        <v>0</v>
      </c>
      <c r="DZ19" s="979">
        <v>0</v>
      </c>
      <c r="EA19" s="977">
        <v>0</v>
      </c>
      <c r="EB19" s="977">
        <v>0</v>
      </c>
      <c r="EC19" s="960">
        <v>0</v>
      </c>
      <c r="ED19" s="960">
        <v>0</v>
      </c>
      <c r="EE19" s="1255">
        <v>0</v>
      </c>
      <c r="EF19" s="960">
        <v>0</v>
      </c>
      <c r="EG19" s="960">
        <v>0</v>
      </c>
      <c r="EH19" s="960">
        <v>0</v>
      </c>
      <c r="EI19" s="960">
        <v>0</v>
      </c>
      <c r="EJ19" s="960">
        <v>0</v>
      </c>
      <c r="EK19" s="1007">
        <v>0</v>
      </c>
      <c r="EL19" s="306">
        <v>0</v>
      </c>
      <c r="EM19" s="306">
        <v>0</v>
      </c>
      <c r="EN19" s="1007">
        <v>0</v>
      </c>
      <c r="EO19" s="306">
        <v>0</v>
      </c>
      <c r="EP19" s="306">
        <v>1</v>
      </c>
      <c r="EQ19" s="306">
        <v>0</v>
      </c>
      <c r="ER19" s="306">
        <v>0</v>
      </c>
      <c r="ES19" s="306">
        <v>0</v>
      </c>
      <c r="ET19" s="1007">
        <v>0</v>
      </c>
      <c r="EU19" s="306">
        <v>0</v>
      </c>
      <c r="EV19" s="306">
        <v>0</v>
      </c>
      <c r="EW19" s="306">
        <v>0</v>
      </c>
      <c r="EX19" s="832"/>
      <c r="EY19" s="592"/>
      <c r="EZ19" s="592" t="s">
        <v>362</v>
      </c>
      <c r="FA19" s="592" t="s">
        <v>363</v>
      </c>
      <c r="FB19" s="592" t="s">
        <v>354</v>
      </c>
      <c r="FC19" s="592">
        <v>78</v>
      </c>
      <c r="FD19" s="592" t="s">
        <v>12</v>
      </c>
      <c r="FE19" s="592" t="s">
        <v>232</v>
      </c>
      <c r="FF19" s="592" t="s">
        <v>9</v>
      </c>
      <c r="FG19" s="592" t="s">
        <v>232</v>
      </c>
      <c r="FH19" s="592" t="s">
        <v>358</v>
      </c>
    </row>
    <row r="20" spans="1:164">
      <c r="A20">
        <v>18</v>
      </c>
      <c r="B20">
        <v>1</v>
      </c>
      <c r="F20">
        <v>700</v>
      </c>
      <c r="G20">
        <v>43</v>
      </c>
      <c r="H20">
        <v>1</v>
      </c>
      <c r="I20">
        <v>0</v>
      </c>
      <c r="J20">
        <v>1</v>
      </c>
      <c r="K20">
        <v>0</v>
      </c>
      <c r="L20" t="s">
        <v>362</v>
      </c>
      <c r="M20">
        <v>0</v>
      </c>
      <c r="N20">
        <v>1</v>
      </c>
      <c r="O20">
        <v>0</v>
      </c>
      <c r="P20">
        <v>0</v>
      </c>
      <c r="Q20">
        <v>0</v>
      </c>
      <c r="R20">
        <v>0</v>
      </c>
      <c r="S20">
        <v>0</v>
      </c>
      <c r="T20">
        <v>43</v>
      </c>
      <c r="U20">
        <v>0</v>
      </c>
      <c r="V20">
        <v>0</v>
      </c>
      <c r="W20">
        <v>0</v>
      </c>
      <c r="X20">
        <v>0</v>
      </c>
      <c r="Y20">
        <v>1</v>
      </c>
      <c r="Z20">
        <v>0</v>
      </c>
      <c r="AA20">
        <v>1</v>
      </c>
      <c r="AB20">
        <v>0</v>
      </c>
      <c r="AC20">
        <v>0</v>
      </c>
      <c r="AD20">
        <v>1</v>
      </c>
      <c r="AE20">
        <v>0</v>
      </c>
      <c r="AF20">
        <v>0</v>
      </c>
      <c r="AG20">
        <v>0</v>
      </c>
      <c r="AH20">
        <v>0</v>
      </c>
      <c r="AI20">
        <v>0</v>
      </c>
      <c r="AJ20">
        <v>0</v>
      </c>
      <c r="AK20">
        <v>0</v>
      </c>
      <c r="AL20">
        <v>0</v>
      </c>
      <c r="AM20">
        <v>0</v>
      </c>
      <c r="AN20">
        <v>0</v>
      </c>
      <c r="AO20">
        <v>0</v>
      </c>
      <c r="AP20">
        <v>0</v>
      </c>
      <c r="AQ20">
        <v>0</v>
      </c>
      <c r="AR20">
        <v>1</v>
      </c>
      <c r="AS20">
        <v>0</v>
      </c>
      <c r="AT20">
        <v>0</v>
      </c>
      <c r="AU20">
        <v>0</v>
      </c>
      <c r="AV20">
        <v>0</v>
      </c>
      <c r="AW20">
        <v>0</v>
      </c>
      <c r="AX20">
        <v>0</v>
      </c>
      <c r="AY20" t="s">
        <v>891</v>
      </c>
      <c r="AZ20">
        <v>0</v>
      </c>
      <c r="BA20">
        <v>0</v>
      </c>
      <c r="BB20">
        <v>0</v>
      </c>
      <c r="BC20">
        <v>0</v>
      </c>
      <c r="BD20">
        <v>0</v>
      </c>
      <c r="BE20">
        <v>0</v>
      </c>
      <c r="BF20" t="s">
        <v>891</v>
      </c>
      <c r="BG20">
        <v>1</v>
      </c>
      <c r="BH20">
        <v>0</v>
      </c>
      <c r="BI20">
        <v>1</v>
      </c>
      <c r="BJ20">
        <v>0</v>
      </c>
      <c r="BK20">
        <v>0</v>
      </c>
      <c r="BL20">
        <v>1</v>
      </c>
      <c r="BM20">
        <v>0</v>
      </c>
      <c r="BN20">
        <v>0</v>
      </c>
      <c r="BO20">
        <v>0</v>
      </c>
      <c r="BP20">
        <v>0</v>
      </c>
      <c r="BQ20">
        <v>0</v>
      </c>
      <c r="BR20">
        <v>0</v>
      </c>
      <c r="BS20">
        <v>0</v>
      </c>
      <c r="BT20">
        <v>0</v>
      </c>
      <c r="BU20">
        <v>1</v>
      </c>
      <c r="BV20">
        <v>0</v>
      </c>
      <c r="BW20">
        <v>0</v>
      </c>
      <c r="BX20">
        <v>0</v>
      </c>
      <c r="BY20">
        <v>0</v>
      </c>
      <c r="BZ20">
        <v>1</v>
      </c>
      <c r="CA20">
        <v>0</v>
      </c>
      <c r="CB20">
        <v>0</v>
      </c>
      <c r="CC20">
        <v>0</v>
      </c>
      <c r="CD20">
        <v>0</v>
      </c>
      <c r="CE20">
        <v>0</v>
      </c>
      <c r="CF20">
        <v>0</v>
      </c>
      <c r="CG20">
        <v>0</v>
      </c>
      <c r="CH20">
        <v>0</v>
      </c>
      <c r="CI20">
        <v>0</v>
      </c>
      <c r="CJ20">
        <v>0</v>
      </c>
      <c r="CK20">
        <v>0</v>
      </c>
      <c r="CL20" s="842"/>
      <c r="CM20" s="597">
        <v>1</v>
      </c>
      <c r="CN20" s="592">
        <v>43</v>
      </c>
      <c r="CO20" s="592">
        <v>0</v>
      </c>
      <c r="CP20" s="597">
        <v>1</v>
      </c>
      <c r="CQ20" s="592">
        <v>43</v>
      </c>
      <c r="CR20" s="592">
        <v>0</v>
      </c>
      <c r="CS20" s="597">
        <v>1</v>
      </c>
      <c r="CT20" s="592">
        <v>43</v>
      </c>
      <c r="CU20" s="592">
        <v>43</v>
      </c>
      <c r="CV20" s="592">
        <v>0</v>
      </c>
      <c r="CW20" s="592">
        <v>1</v>
      </c>
      <c r="CX20" s="592">
        <v>43</v>
      </c>
      <c r="CY20" s="592">
        <v>0</v>
      </c>
      <c r="CZ20" s="592">
        <v>0</v>
      </c>
      <c r="DA20" s="592">
        <v>0</v>
      </c>
      <c r="DB20" s="592">
        <v>0</v>
      </c>
      <c r="DC20" s="592">
        <v>0</v>
      </c>
      <c r="DD20" s="592">
        <v>0</v>
      </c>
      <c r="DE20" s="592">
        <v>0</v>
      </c>
      <c r="DF20" s="592">
        <v>0</v>
      </c>
      <c r="DG20" s="592">
        <v>43</v>
      </c>
      <c r="DH20" s="592">
        <v>0</v>
      </c>
      <c r="DI20" s="592">
        <v>0</v>
      </c>
      <c r="DJ20" s="592">
        <v>0</v>
      </c>
      <c r="DK20" s="592">
        <v>0</v>
      </c>
      <c r="DL20" s="592">
        <v>0</v>
      </c>
      <c r="DM20" s="592">
        <v>0</v>
      </c>
      <c r="DN20" s="592">
        <v>0</v>
      </c>
      <c r="DO20" s="592">
        <v>0</v>
      </c>
      <c r="DP20" s="592">
        <v>0</v>
      </c>
      <c r="DQ20" s="592">
        <v>0</v>
      </c>
      <c r="DR20" s="592">
        <v>0</v>
      </c>
      <c r="DS20" s="592">
        <v>0</v>
      </c>
      <c r="DT20" s="592">
        <v>0</v>
      </c>
      <c r="DU20" s="597">
        <v>1</v>
      </c>
      <c r="DV20" s="954">
        <v>0</v>
      </c>
      <c r="DW20" s="978">
        <v>0</v>
      </c>
      <c r="DX20" s="979">
        <v>0</v>
      </c>
      <c r="DY20" s="979">
        <v>0</v>
      </c>
      <c r="DZ20" s="979">
        <v>0</v>
      </c>
      <c r="EA20" s="977">
        <v>0</v>
      </c>
      <c r="EB20" s="977">
        <v>0</v>
      </c>
      <c r="EC20" s="960">
        <v>0</v>
      </c>
      <c r="ED20" s="960">
        <v>0</v>
      </c>
      <c r="EE20" s="1255">
        <v>0</v>
      </c>
      <c r="EF20" s="960">
        <v>0</v>
      </c>
      <c r="EG20" s="960">
        <v>0</v>
      </c>
      <c r="EH20" s="960">
        <v>0</v>
      </c>
      <c r="EI20" s="960">
        <v>0</v>
      </c>
      <c r="EJ20" s="960">
        <v>0</v>
      </c>
      <c r="EK20" s="1007">
        <v>0</v>
      </c>
      <c r="EL20" s="306">
        <v>0</v>
      </c>
      <c r="EM20" s="306">
        <v>0</v>
      </c>
      <c r="EN20" s="1007">
        <v>0</v>
      </c>
      <c r="EO20" s="306">
        <v>0</v>
      </c>
      <c r="EP20" s="306">
        <v>1</v>
      </c>
      <c r="EQ20" s="306">
        <v>1</v>
      </c>
      <c r="ER20" s="306">
        <v>0</v>
      </c>
      <c r="ES20" s="306">
        <v>0</v>
      </c>
      <c r="ET20" s="1007">
        <v>0</v>
      </c>
      <c r="EU20" s="306">
        <v>0</v>
      </c>
      <c r="EV20" s="306">
        <v>0</v>
      </c>
      <c r="EW20" s="306">
        <v>0</v>
      </c>
      <c r="EX20" s="832"/>
      <c r="EY20" s="592"/>
      <c r="EZ20" s="592" t="s">
        <v>362</v>
      </c>
      <c r="FA20" s="592" t="s">
        <v>363</v>
      </c>
      <c r="FB20" s="592" t="s">
        <v>354</v>
      </c>
      <c r="FC20" s="592">
        <v>43</v>
      </c>
      <c r="FD20" s="592" t="s">
        <v>12</v>
      </c>
      <c r="FE20" s="592" t="s">
        <v>232</v>
      </c>
      <c r="FF20" s="592" t="s">
        <v>9</v>
      </c>
      <c r="FG20" s="592" t="s">
        <v>232</v>
      </c>
      <c r="FH20" s="592" t="s">
        <v>358</v>
      </c>
    </row>
    <row r="21" spans="1:164">
      <c r="A21">
        <v>19</v>
      </c>
      <c r="B21">
        <v>1</v>
      </c>
      <c r="F21">
        <v>700</v>
      </c>
      <c r="G21">
        <v>42</v>
      </c>
      <c r="H21">
        <v>0</v>
      </c>
      <c r="I21">
        <v>1</v>
      </c>
      <c r="J21">
        <v>1</v>
      </c>
      <c r="K21">
        <v>0</v>
      </c>
      <c r="L21" t="s">
        <v>362</v>
      </c>
      <c r="M21">
        <v>0</v>
      </c>
      <c r="N21">
        <v>1</v>
      </c>
      <c r="O21">
        <v>0</v>
      </c>
      <c r="P21">
        <v>0</v>
      </c>
      <c r="Q21">
        <v>0</v>
      </c>
      <c r="R21">
        <v>0</v>
      </c>
      <c r="S21">
        <v>0</v>
      </c>
      <c r="T21">
        <v>217</v>
      </c>
      <c r="U21">
        <v>0</v>
      </c>
      <c r="V21">
        <v>0</v>
      </c>
      <c r="W21">
        <v>0</v>
      </c>
      <c r="X21">
        <v>0</v>
      </c>
      <c r="Y21">
        <v>1</v>
      </c>
      <c r="Z21">
        <v>0</v>
      </c>
      <c r="AA21">
        <v>1</v>
      </c>
      <c r="AB21">
        <v>0</v>
      </c>
      <c r="AC21">
        <v>1</v>
      </c>
      <c r="AD21">
        <v>1</v>
      </c>
      <c r="AE21">
        <v>1</v>
      </c>
      <c r="AF21">
        <v>0</v>
      </c>
      <c r="AG21">
        <v>0</v>
      </c>
      <c r="AH21">
        <v>0</v>
      </c>
      <c r="AI21">
        <v>1</v>
      </c>
      <c r="AJ21">
        <v>0</v>
      </c>
      <c r="AK21">
        <v>1</v>
      </c>
      <c r="AL21">
        <v>1</v>
      </c>
      <c r="AM21">
        <v>0</v>
      </c>
      <c r="AN21">
        <v>0</v>
      </c>
      <c r="AO21">
        <v>0</v>
      </c>
      <c r="AP21">
        <v>1</v>
      </c>
      <c r="AQ21">
        <v>0</v>
      </c>
      <c r="AR21">
        <v>0</v>
      </c>
      <c r="AS21">
        <v>1</v>
      </c>
      <c r="AT21">
        <v>0</v>
      </c>
      <c r="AU21">
        <v>1</v>
      </c>
      <c r="AV21">
        <v>0</v>
      </c>
      <c r="AW21">
        <v>0</v>
      </c>
      <c r="AX21">
        <v>0</v>
      </c>
      <c r="AY21" t="s">
        <v>891</v>
      </c>
      <c r="AZ21">
        <v>0</v>
      </c>
      <c r="BA21">
        <v>0</v>
      </c>
      <c r="BB21">
        <v>0</v>
      </c>
      <c r="BC21">
        <v>0</v>
      </c>
      <c r="BD21">
        <v>0</v>
      </c>
      <c r="BE21">
        <v>0</v>
      </c>
      <c r="BF21" t="s">
        <v>891</v>
      </c>
      <c r="BG21">
        <v>1</v>
      </c>
      <c r="BH21">
        <v>0</v>
      </c>
      <c r="BI21">
        <v>1</v>
      </c>
      <c r="BJ21">
        <v>0</v>
      </c>
      <c r="BK21">
        <v>0</v>
      </c>
      <c r="BL21">
        <v>1</v>
      </c>
      <c r="BM21">
        <v>1</v>
      </c>
      <c r="BN21">
        <v>1</v>
      </c>
      <c r="BO21">
        <v>1</v>
      </c>
      <c r="BP21">
        <v>1</v>
      </c>
      <c r="BQ21">
        <v>0</v>
      </c>
      <c r="BR21">
        <v>1</v>
      </c>
      <c r="BS21">
        <v>1</v>
      </c>
      <c r="BT21">
        <v>0</v>
      </c>
      <c r="BU21">
        <v>1</v>
      </c>
      <c r="BV21">
        <v>1</v>
      </c>
      <c r="BW21">
        <v>1</v>
      </c>
      <c r="BX21">
        <v>0</v>
      </c>
      <c r="BY21">
        <v>0</v>
      </c>
      <c r="BZ21">
        <v>0</v>
      </c>
      <c r="CA21">
        <v>0</v>
      </c>
      <c r="CB21">
        <v>1</v>
      </c>
      <c r="CC21">
        <v>0</v>
      </c>
      <c r="CD21">
        <v>0</v>
      </c>
      <c r="CE21">
        <v>0</v>
      </c>
      <c r="CF21">
        <v>0</v>
      </c>
      <c r="CG21">
        <v>500</v>
      </c>
      <c r="CH21">
        <v>0</v>
      </c>
      <c r="CI21">
        <v>0</v>
      </c>
      <c r="CJ21">
        <v>371.85929648241211</v>
      </c>
      <c r="CK21">
        <v>0</v>
      </c>
      <c r="CL21" s="842"/>
      <c r="CM21" s="597">
        <v>1</v>
      </c>
      <c r="CN21" s="592">
        <v>227</v>
      </c>
      <c r="CO21" s="592">
        <v>0</v>
      </c>
      <c r="CP21" s="597">
        <v>1</v>
      </c>
      <c r="CQ21" s="592">
        <v>227</v>
      </c>
      <c r="CR21" s="592">
        <v>0</v>
      </c>
      <c r="CS21" s="597">
        <v>1</v>
      </c>
      <c r="CT21" s="592">
        <v>227</v>
      </c>
      <c r="CU21" s="592">
        <v>227</v>
      </c>
      <c r="CV21" s="592">
        <v>0</v>
      </c>
      <c r="CW21" s="592">
        <v>1</v>
      </c>
      <c r="CX21" s="592">
        <v>227</v>
      </c>
      <c r="CY21" s="592">
        <v>227</v>
      </c>
      <c r="CZ21" s="592">
        <v>227</v>
      </c>
      <c r="DA21" s="592">
        <v>227</v>
      </c>
      <c r="DB21" s="592">
        <v>227</v>
      </c>
      <c r="DC21" s="592">
        <v>0</v>
      </c>
      <c r="DD21" s="592">
        <v>227</v>
      </c>
      <c r="DE21" s="592">
        <v>227</v>
      </c>
      <c r="DF21" s="592">
        <v>0</v>
      </c>
      <c r="DG21" s="592">
        <v>227</v>
      </c>
      <c r="DH21" s="592">
        <v>227</v>
      </c>
      <c r="DI21" s="592">
        <v>227</v>
      </c>
      <c r="DJ21" s="592">
        <v>0</v>
      </c>
      <c r="DK21" s="592">
        <v>0</v>
      </c>
      <c r="DL21" s="592">
        <v>0</v>
      </c>
      <c r="DM21" s="592">
        <v>0</v>
      </c>
      <c r="DN21" s="592">
        <v>0</v>
      </c>
      <c r="DO21" s="592">
        <v>0</v>
      </c>
      <c r="DP21" s="592">
        <v>0</v>
      </c>
      <c r="DQ21" s="592">
        <v>0</v>
      </c>
      <c r="DR21" s="592">
        <v>0</v>
      </c>
      <c r="DS21" s="592">
        <v>0</v>
      </c>
      <c r="DT21" s="592">
        <v>0</v>
      </c>
      <c r="DU21" s="597">
        <v>1</v>
      </c>
      <c r="DV21" s="954">
        <v>0</v>
      </c>
      <c r="DW21" s="978">
        <v>0</v>
      </c>
      <c r="DX21" s="979">
        <v>0</v>
      </c>
      <c r="DY21" s="979">
        <v>0</v>
      </c>
      <c r="DZ21" s="979">
        <v>0</v>
      </c>
      <c r="EA21" s="977">
        <v>0</v>
      </c>
      <c r="EB21" s="977">
        <v>0</v>
      </c>
      <c r="EC21" s="960">
        <v>0</v>
      </c>
      <c r="ED21" s="960">
        <v>0</v>
      </c>
      <c r="EE21" s="1255">
        <v>148</v>
      </c>
      <c r="EF21" s="960">
        <v>74000</v>
      </c>
      <c r="EG21" s="960">
        <v>0</v>
      </c>
      <c r="EH21" s="960">
        <v>0</v>
      </c>
      <c r="EI21" s="960">
        <v>0</v>
      </c>
      <c r="EJ21" s="960">
        <v>0</v>
      </c>
      <c r="EK21" s="1007">
        <v>0</v>
      </c>
      <c r="EL21" s="306">
        <v>0</v>
      </c>
      <c r="EM21" s="306">
        <v>0</v>
      </c>
      <c r="EN21" s="1007">
        <v>0</v>
      </c>
      <c r="EO21" s="306">
        <v>0</v>
      </c>
      <c r="EP21" s="306">
        <v>1</v>
      </c>
      <c r="EQ21" s="306">
        <v>1</v>
      </c>
      <c r="ER21" s="306">
        <v>1</v>
      </c>
      <c r="ES21" s="306">
        <v>1</v>
      </c>
      <c r="ET21" s="1007">
        <v>0</v>
      </c>
      <c r="EU21" s="306">
        <v>0</v>
      </c>
      <c r="EV21" s="306">
        <v>0</v>
      </c>
      <c r="EW21" s="306">
        <v>0</v>
      </c>
      <c r="EX21" s="832"/>
      <c r="EY21" s="592"/>
      <c r="EZ21" s="592" t="s">
        <v>362</v>
      </c>
      <c r="FA21" s="592" t="s">
        <v>363</v>
      </c>
      <c r="FB21" s="592" t="s">
        <v>354</v>
      </c>
      <c r="FC21" s="592">
        <v>227</v>
      </c>
      <c r="FD21" s="592" t="s">
        <v>13</v>
      </c>
      <c r="FE21" s="592" t="s">
        <v>232</v>
      </c>
      <c r="FF21" s="592" t="s">
        <v>9</v>
      </c>
      <c r="FG21" s="592" t="s">
        <v>232</v>
      </c>
      <c r="FH21" s="592" t="s">
        <v>358</v>
      </c>
    </row>
    <row r="22" spans="1:164">
      <c r="A22">
        <v>20</v>
      </c>
      <c r="B22">
        <v>1</v>
      </c>
      <c r="F22">
        <v>700</v>
      </c>
      <c r="G22">
        <v>43</v>
      </c>
      <c r="H22">
        <v>0</v>
      </c>
      <c r="I22">
        <v>1</v>
      </c>
      <c r="J22">
        <v>1</v>
      </c>
      <c r="K22">
        <v>0</v>
      </c>
      <c r="L22" t="s">
        <v>362</v>
      </c>
      <c r="M22">
        <v>0</v>
      </c>
      <c r="N22">
        <v>1</v>
      </c>
      <c r="O22">
        <v>0</v>
      </c>
      <c r="P22">
        <v>0</v>
      </c>
      <c r="Q22">
        <v>0</v>
      </c>
      <c r="R22">
        <v>0</v>
      </c>
      <c r="S22">
        <v>0</v>
      </c>
      <c r="T22">
        <v>67</v>
      </c>
      <c r="U22">
        <v>0</v>
      </c>
      <c r="V22">
        <v>0</v>
      </c>
      <c r="W22">
        <v>0</v>
      </c>
      <c r="X22">
        <v>0</v>
      </c>
      <c r="Y22">
        <v>0</v>
      </c>
      <c r="Z22">
        <v>0</v>
      </c>
      <c r="AA22">
        <v>1</v>
      </c>
      <c r="AB22">
        <v>0</v>
      </c>
      <c r="AC22">
        <v>0</v>
      </c>
      <c r="AD22">
        <v>0</v>
      </c>
      <c r="AE22">
        <v>1</v>
      </c>
      <c r="AF22">
        <v>1</v>
      </c>
      <c r="AG22">
        <v>0</v>
      </c>
      <c r="AH22">
        <v>0</v>
      </c>
      <c r="AI22">
        <v>0</v>
      </c>
      <c r="AJ22">
        <v>0</v>
      </c>
      <c r="AK22">
        <v>0</v>
      </c>
      <c r="AL22">
        <v>0</v>
      </c>
      <c r="AM22">
        <v>0</v>
      </c>
      <c r="AN22">
        <v>0</v>
      </c>
      <c r="AO22">
        <v>0</v>
      </c>
      <c r="AP22">
        <v>0</v>
      </c>
      <c r="AQ22">
        <v>0</v>
      </c>
      <c r="AR22">
        <v>1</v>
      </c>
      <c r="AS22">
        <v>0</v>
      </c>
      <c r="AT22">
        <v>0</v>
      </c>
      <c r="AU22">
        <v>0</v>
      </c>
      <c r="AV22">
        <v>0</v>
      </c>
      <c r="AW22">
        <v>0</v>
      </c>
      <c r="AX22">
        <v>0</v>
      </c>
      <c r="AY22" t="s">
        <v>891</v>
      </c>
      <c r="AZ22">
        <v>0</v>
      </c>
      <c r="BA22">
        <v>0</v>
      </c>
      <c r="BB22">
        <v>0</v>
      </c>
      <c r="BC22">
        <v>0</v>
      </c>
      <c r="BD22">
        <v>0</v>
      </c>
      <c r="BE22">
        <v>0</v>
      </c>
      <c r="BF22" t="s">
        <v>891</v>
      </c>
      <c r="BG22">
        <v>1</v>
      </c>
      <c r="BH22">
        <v>0</v>
      </c>
      <c r="BI22">
        <v>1</v>
      </c>
      <c r="BJ22">
        <v>0</v>
      </c>
      <c r="BK22">
        <v>0</v>
      </c>
      <c r="BL22">
        <v>1</v>
      </c>
      <c r="BM22">
        <v>1</v>
      </c>
      <c r="BN22">
        <v>1</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s="842"/>
      <c r="CM22" s="597">
        <v>1</v>
      </c>
      <c r="CN22" s="592">
        <v>67</v>
      </c>
      <c r="CO22" s="592">
        <v>0</v>
      </c>
      <c r="CP22" s="597">
        <v>1</v>
      </c>
      <c r="CQ22" s="592">
        <v>67</v>
      </c>
      <c r="CR22" s="592">
        <v>0</v>
      </c>
      <c r="CS22" s="597">
        <v>1</v>
      </c>
      <c r="CT22" s="592">
        <v>67</v>
      </c>
      <c r="CU22" s="592">
        <v>67</v>
      </c>
      <c r="CV22" s="592">
        <v>0</v>
      </c>
      <c r="CW22" s="592">
        <v>1</v>
      </c>
      <c r="CX22" s="592">
        <v>67</v>
      </c>
      <c r="CY22" s="592">
        <v>67</v>
      </c>
      <c r="CZ22" s="592">
        <v>67</v>
      </c>
      <c r="DA22" s="592">
        <v>0</v>
      </c>
      <c r="DB22" s="592">
        <v>0</v>
      </c>
      <c r="DC22" s="592">
        <v>0</v>
      </c>
      <c r="DD22" s="592">
        <v>0</v>
      </c>
      <c r="DE22" s="592">
        <v>0</v>
      </c>
      <c r="DF22" s="592">
        <v>0</v>
      </c>
      <c r="DG22" s="592">
        <v>0</v>
      </c>
      <c r="DH22" s="592">
        <v>0</v>
      </c>
      <c r="DI22" s="592">
        <v>0</v>
      </c>
      <c r="DJ22" s="592">
        <v>0</v>
      </c>
      <c r="DK22" s="592">
        <v>0</v>
      </c>
      <c r="DL22" s="592">
        <v>0</v>
      </c>
      <c r="DM22" s="592">
        <v>0</v>
      </c>
      <c r="DN22" s="592">
        <v>0</v>
      </c>
      <c r="DO22" s="592">
        <v>0</v>
      </c>
      <c r="DP22" s="592">
        <v>0</v>
      </c>
      <c r="DQ22" s="592">
        <v>0</v>
      </c>
      <c r="DR22" s="592">
        <v>0</v>
      </c>
      <c r="DS22" s="592">
        <v>0</v>
      </c>
      <c r="DT22" s="592">
        <v>0</v>
      </c>
      <c r="DU22" s="597">
        <v>0</v>
      </c>
      <c r="DV22" s="954">
        <v>0</v>
      </c>
      <c r="DW22" s="978">
        <v>0</v>
      </c>
      <c r="DX22" s="979">
        <v>0</v>
      </c>
      <c r="DY22" s="979">
        <v>0</v>
      </c>
      <c r="DZ22" s="979">
        <v>0</v>
      </c>
      <c r="EA22" s="977">
        <v>0</v>
      </c>
      <c r="EB22" s="977">
        <v>0</v>
      </c>
      <c r="EC22" s="960">
        <v>0</v>
      </c>
      <c r="ED22" s="960">
        <v>0</v>
      </c>
      <c r="EE22" s="1255">
        <v>0</v>
      </c>
      <c r="EF22" s="960">
        <v>0</v>
      </c>
      <c r="EG22" s="960">
        <v>0</v>
      </c>
      <c r="EH22" s="960">
        <v>0</v>
      </c>
      <c r="EI22" s="960">
        <v>0</v>
      </c>
      <c r="EJ22" s="960">
        <v>0</v>
      </c>
      <c r="EK22" s="1007">
        <v>0</v>
      </c>
      <c r="EL22" s="306">
        <v>0</v>
      </c>
      <c r="EM22" s="306">
        <v>0</v>
      </c>
      <c r="EN22" s="1007">
        <v>0</v>
      </c>
      <c r="EO22" s="306">
        <v>0</v>
      </c>
      <c r="EP22" s="306">
        <v>1</v>
      </c>
      <c r="EQ22" s="306">
        <v>1</v>
      </c>
      <c r="ER22" s="306">
        <v>0</v>
      </c>
      <c r="ES22" s="306">
        <v>0</v>
      </c>
      <c r="ET22" s="1007">
        <v>0</v>
      </c>
      <c r="EU22" s="306">
        <v>0</v>
      </c>
      <c r="EV22" s="306">
        <v>0</v>
      </c>
      <c r="EW22" s="306">
        <v>0</v>
      </c>
      <c r="EX22" s="832"/>
      <c r="EY22" s="592"/>
      <c r="EZ22" s="592" t="s">
        <v>362</v>
      </c>
      <c r="FA22" s="592" t="s">
        <v>363</v>
      </c>
      <c r="FB22" s="592" t="s">
        <v>354</v>
      </c>
      <c r="FC22" s="592">
        <v>67</v>
      </c>
      <c r="FD22" s="592" t="s">
        <v>12</v>
      </c>
      <c r="FE22" s="592" t="s">
        <v>232</v>
      </c>
      <c r="FF22" s="592" t="s">
        <v>9</v>
      </c>
      <c r="FG22" s="592" t="s">
        <v>232</v>
      </c>
      <c r="FH22" s="592" t="s">
        <v>358</v>
      </c>
    </row>
    <row r="23" spans="1:164">
      <c r="A23">
        <v>21</v>
      </c>
      <c r="B23">
        <v>1</v>
      </c>
      <c r="F23">
        <v>700</v>
      </c>
      <c r="G23">
        <v>8</v>
      </c>
      <c r="H23">
        <v>0</v>
      </c>
      <c r="I23">
        <v>1</v>
      </c>
      <c r="J23">
        <v>1</v>
      </c>
      <c r="K23">
        <v>0</v>
      </c>
      <c r="L23" t="s">
        <v>362</v>
      </c>
      <c r="M23">
        <v>0</v>
      </c>
      <c r="N23">
        <v>1</v>
      </c>
      <c r="O23">
        <v>0</v>
      </c>
      <c r="P23">
        <v>0</v>
      </c>
      <c r="Q23">
        <v>0</v>
      </c>
      <c r="R23">
        <v>0</v>
      </c>
      <c r="S23">
        <v>0</v>
      </c>
      <c r="T23">
        <v>29</v>
      </c>
      <c r="U23">
        <v>0</v>
      </c>
      <c r="V23">
        <v>0</v>
      </c>
      <c r="W23">
        <v>0</v>
      </c>
      <c r="X23">
        <v>0</v>
      </c>
      <c r="Y23">
        <v>1</v>
      </c>
      <c r="Z23">
        <v>0</v>
      </c>
      <c r="AA23">
        <v>1</v>
      </c>
      <c r="AB23">
        <v>0</v>
      </c>
      <c r="AC23">
        <v>1</v>
      </c>
      <c r="AD23">
        <v>1</v>
      </c>
      <c r="AE23">
        <v>0</v>
      </c>
      <c r="AF23">
        <v>0</v>
      </c>
      <c r="AG23">
        <v>0</v>
      </c>
      <c r="AH23">
        <v>0</v>
      </c>
      <c r="AI23">
        <v>0</v>
      </c>
      <c r="AJ23">
        <v>0</v>
      </c>
      <c r="AK23">
        <v>0</v>
      </c>
      <c r="AL23">
        <v>0</v>
      </c>
      <c r="AM23">
        <v>0</v>
      </c>
      <c r="AN23">
        <v>0</v>
      </c>
      <c r="AO23">
        <v>0</v>
      </c>
      <c r="AP23">
        <v>0</v>
      </c>
      <c r="AQ23">
        <v>0</v>
      </c>
      <c r="AR23">
        <v>1</v>
      </c>
      <c r="AS23">
        <v>0</v>
      </c>
      <c r="AT23">
        <v>0</v>
      </c>
      <c r="AU23">
        <v>0</v>
      </c>
      <c r="AV23">
        <v>0</v>
      </c>
      <c r="AW23">
        <v>0</v>
      </c>
      <c r="AX23">
        <v>0</v>
      </c>
      <c r="AY23" t="s">
        <v>891</v>
      </c>
      <c r="AZ23">
        <v>0</v>
      </c>
      <c r="BA23">
        <v>0</v>
      </c>
      <c r="BB23">
        <v>0</v>
      </c>
      <c r="BC23">
        <v>0</v>
      </c>
      <c r="BD23">
        <v>0</v>
      </c>
      <c r="BE23">
        <v>0</v>
      </c>
      <c r="BF23" t="s">
        <v>891</v>
      </c>
      <c r="BG23">
        <v>1</v>
      </c>
      <c r="BH23">
        <v>0</v>
      </c>
      <c r="BI23">
        <v>1</v>
      </c>
      <c r="BJ23">
        <v>0</v>
      </c>
      <c r="BK23">
        <v>1</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s="842"/>
      <c r="CM23" s="597">
        <v>1</v>
      </c>
      <c r="CN23" s="592">
        <v>29</v>
      </c>
      <c r="CO23" s="592">
        <v>0</v>
      </c>
      <c r="CP23" s="597">
        <v>1</v>
      </c>
      <c r="CQ23" s="592">
        <v>29</v>
      </c>
      <c r="CR23" s="592">
        <v>0</v>
      </c>
      <c r="CS23" s="597">
        <v>1</v>
      </c>
      <c r="CT23" s="592">
        <v>29</v>
      </c>
      <c r="CU23" s="592">
        <v>0</v>
      </c>
      <c r="CV23" s="592">
        <v>0</v>
      </c>
      <c r="CW23" s="592">
        <v>0</v>
      </c>
      <c r="CX23" s="592">
        <v>0</v>
      </c>
      <c r="CY23" s="592">
        <v>0</v>
      </c>
      <c r="CZ23" s="592">
        <v>0</v>
      </c>
      <c r="DA23" s="592">
        <v>0</v>
      </c>
      <c r="DB23" s="592">
        <v>0</v>
      </c>
      <c r="DC23" s="592">
        <v>0</v>
      </c>
      <c r="DD23" s="592">
        <v>0</v>
      </c>
      <c r="DE23" s="592">
        <v>0</v>
      </c>
      <c r="DF23" s="592">
        <v>0</v>
      </c>
      <c r="DG23" s="592">
        <v>0</v>
      </c>
      <c r="DH23" s="592">
        <v>0</v>
      </c>
      <c r="DI23" s="592">
        <v>0</v>
      </c>
      <c r="DJ23" s="592">
        <v>0</v>
      </c>
      <c r="DK23" s="592">
        <v>0</v>
      </c>
      <c r="DL23" s="592">
        <v>0</v>
      </c>
      <c r="DM23" s="592">
        <v>0</v>
      </c>
      <c r="DN23" s="592">
        <v>0</v>
      </c>
      <c r="DO23" s="592">
        <v>0</v>
      </c>
      <c r="DP23" s="592">
        <v>0</v>
      </c>
      <c r="DQ23" s="592">
        <v>0</v>
      </c>
      <c r="DR23" s="592">
        <v>0</v>
      </c>
      <c r="DS23" s="592">
        <v>0</v>
      </c>
      <c r="DT23" s="592">
        <v>0</v>
      </c>
      <c r="DU23" s="597">
        <v>0</v>
      </c>
      <c r="DV23" s="954">
        <v>0</v>
      </c>
      <c r="DW23" s="978">
        <v>0</v>
      </c>
      <c r="DX23" s="979">
        <v>0</v>
      </c>
      <c r="DY23" s="979">
        <v>0</v>
      </c>
      <c r="DZ23" s="979">
        <v>0</v>
      </c>
      <c r="EA23" s="977">
        <v>0</v>
      </c>
      <c r="EB23" s="977">
        <v>0</v>
      </c>
      <c r="EC23" s="960">
        <v>0</v>
      </c>
      <c r="ED23" s="960">
        <v>0</v>
      </c>
      <c r="EE23" s="1255">
        <v>0</v>
      </c>
      <c r="EF23" s="960">
        <v>0</v>
      </c>
      <c r="EG23" s="960">
        <v>0</v>
      </c>
      <c r="EH23" s="960">
        <v>0</v>
      </c>
      <c r="EI23" s="960">
        <v>0</v>
      </c>
      <c r="EJ23" s="960">
        <v>0</v>
      </c>
      <c r="EK23" s="1007">
        <v>0</v>
      </c>
      <c r="EL23" s="306">
        <v>0</v>
      </c>
      <c r="EM23" s="306">
        <v>0</v>
      </c>
      <c r="EN23" s="1007">
        <v>0</v>
      </c>
      <c r="EO23" s="306">
        <v>0</v>
      </c>
      <c r="EP23" s="306">
        <v>1</v>
      </c>
      <c r="EQ23" s="306">
        <v>1</v>
      </c>
      <c r="ER23" s="306">
        <v>0</v>
      </c>
      <c r="ES23" s="306">
        <v>0</v>
      </c>
      <c r="ET23" s="1007">
        <v>0</v>
      </c>
      <c r="EU23" s="306">
        <v>0</v>
      </c>
      <c r="EV23" s="306">
        <v>0</v>
      </c>
      <c r="EW23" s="306">
        <v>0</v>
      </c>
      <c r="EX23" s="832"/>
      <c r="EY23" s="592"/>
      <c r="EZ23" s="592" t="s">
        <v>362</v>
      </c>
      <c r="FA23" s="592" t="s">
        <v>363</v>
      </c>
      <c r="FB23" s="592" t="s">
        <v>354</v>
      </c>
      <c r="FC23" s="592">
        <v>29</v>
      </c>
      <c r="FD23" s="592" t="s">
        <v>12</v>
      </c>
      <c r="FE23" s="592" t="s">
        <v>232</v>
      </c>
      <c r="FF23" s="592" t="s">
        <v>9</v>
      </c>
      <c r="FG23" s="592" t="s">
        <v>232</v>
      </c>
      <c r="FH23" s="592" t="s">
        <v>366</v>
      </c>
    </row>
    <row r="24" spans="1:164">
      <c r="A24">
        <v>22</v>
      </c>
      <c r="B24">
        <v>1</v>
      </c>
      <c r="F24">
        <v>700</v>
      </c>
      <c r="G24">
        <v>42</v>
      </c>
      <c r="H24">
        <v>1</v>
      </c>
      <c r="I24">
        <v>0</v>
      </c>
      <c r="J24">
        <v>1</v>
      </c>
      <c r="K24">
        <v>0</v>
      </c>
      <c r="L24" t="s">
        <v>362</v>
      </c>
      <c r="M24">
        <v>0</v>
      </c>
      <c r="N24">
        <v>1</v>
      </c>
      <c r="O24">
        <v>0</v>
      </c>
      <c r="P24">
        <v>0</v>
      </c>
      <c r="Q24">
        <v>0</v>
      </c>
      <c r="R24">
        <v>0</v>
      </c>
      <c r="S24">
        <v>0</v>
      </c>
      <c r="T24">
        <v>12</v>
      </c>
      <c r="U24">
        <v>0</v>
      </c>
      <c r="V24">
        <v>0</v>
      </c>
      <c r="W24">
        <v>0</v>
      </c>
      <c r="X24">
        <v>0</v>
      </c>
      <c r="Y24">
        <v>0</v>
      </c>
      <c r="Z24">
        <v>0</v>
      </c>
      <c r="AA24">
        <v>1</v>
      </c>
      <c r="AB24">
        <v>0</v>
      </c>
      <c r="AC24">
        <v>0</v>
      </c>
      <c r="AD24">
        <v>1</v>
      </c>
      <c r="AE24">
        <v>0</v>
      </c>
      <c r="AF24">
        <v>0</v>
      </c>
      <c r="AG24">
        <v>0</v>
      </c>
      <c r="AH24">
        <v>0</v>
      </c>
      <c r="AI24">
        <v>0</v>
      </c>
      <c r="AJ24">
        <v>0</v>
      </c>
      <c r="AK24">
        <v>0</v>
      </c>
      <c r="AL24">
        <v>0</v>
      </c>
      <c r="AM24">
        <v>0</v>
      </c>
      <c r="AN24">
        <v>0</v>
      </c>
      <c r="AO24">
        <v>0</v>
      </c>
      <c r="AP24">
        <v>0</v>
      </c>
      <c r="AQ24">
        <v>0</v>
      </c>
      <c r="AR24">
        <v>1</v>
      </c>
      <c r="AS24">
        <v>0</v>
      </c>
      <c r="AT24">
        <v>0</v>
      </c>
      <c r="AU24">
        <v>0</v>
      </c>
      <c r="AV24">
        <v>0</v>
      </c>
      <c r="AW24">
        <v>0</v>
      </c>
      <c r="AX24">
        <v>0</v>
      </c>
      <c r="AY24" t="s">
        <v>891</v>
      </c>
      <c r="AZ24">
        <v>0</v>
      </c>
      <c r="BA24">
        <v>0</v>
      </c>
      <c r="BB24">
        <v>0</v>
      </c>
      <c r="BC24">
        <v>0</v>
      </c>
      <c r="BD24">
        <v>0</v>
      </c>
      <c r="BE24">
        <v>0</v>
      </c>
      <c r="BF24" t="s">
        <v>891</v>
      </c>
      <c r="BG24">
        <v>1</v>
      </c>
      <c r="BH24">
        <v>0</v>
      </c>
      <c r="BI24">
        <v>1</v>
      </c>
      <c r="BJ24">
        <v>0</v>
      </c>
      <c r="BK24">
        <v>0</v>
      </c>
      <c r="BL24">
        <v>1</v>
      </c>
      <c r="BM24">
        <v>0</v>
      </c>
      <c r="BN24">
        <v>0</v>
      </c>
      <c r="BO24">
        <v>0</v>
      </c>
      <c r="BP24">
        <v>0</v>
      </c>
      <c r="BQ24">
        <v>0</v>
      </c>
      <c r="BR24">
        <v>0</v>
      </c>
      <c r="BS24">
        <v>0</v>
      </c>
      <c r="BT24">
        <v>0</v>
      </c>
      <c r="BU24">
        <v>1</v>
      </c>
      <c r="BV24">
        <v>0</v>
      </c>
      <c r="BW24">
        <v>0</v>
      </c>
      <c r="BX24">
        <v>0</v>
      </c>
      <c r="BY24">
        <v>0</v>
      </c>
      <c r="BZ24">
        <v>0</v>
      </c>
      <c r="CA24">
        <v>0</v>
      </c>
      <c r="CB24">
        <v>1</v>
      </c>
      <c r="CC24">
        <v>0</v>
      </c>
      <c r="CD24">
        <v>0</v>
      </c>
      <c r="CE24">
        <v>0</v>
      </c>
      <c r="CF24">
        <v>0</v>
      </c>
      <c r="CG24">
        <v>600</v>
      </c>
      <c r="CH24">
        <v>0</v>
      </c>
      <c r="CI24">
        <v>0</v>
      </c>
      <c r="CJ24">
        <v>466.66666666666674</v>
      </c>
      <c r="CK24">
        <v>0</v>
      </c>
      <c r="CL24" s="842"/>
      <c r="CM24" s="597">
        <v>1</v>
      </c>
      <c r="CN24" s="592">
        <v>12</v>
      </c>
      <c r="CO24" s="592">
        <v>0</v>
      </c>
      <c r="CP24" s="597">
        <v>1</v>
      </c>
      <c r="CQ24" s="592">
        <v>12</v>
      </c>
      <c r="CR24" s="592">
        <v>0</v>
      </c>
      <c r="CS24" s="597">
        <v>1</v>
      </c>
      <c r="CT24" s="592">
        <v>12</v>
      </c>
      <c r="CU24" s="592">
        <v>12</v>
      </c>
      <c r="CV24" s="592">
        <v>0</v>
      </c>
      <c r="CW24" s="592">
        <v>1</v>
      </c>
      <c r="CX24" s="592">
        <v>12</v>
      </c>
      <c r="CY24" s="592">
        <v>0</v>
      </c>
      <c r="CZ24" s="592">
        <v>0</v>
      </c>
      <c r="DA24" s="592">
        <v>0</v>
      </c>
      <c r="DB24" s="592">
        <v>0</v>
      </c>
      <c r="DC24" s="592">
        <v>0</v>
      </c>
      <c r="DD24" s="592">
        <v>0</v>
      </c>
      <c r="DE24" s="592">
        <v>0</v>
      </c>
      <c r="DF24" s="592">
        <v>0</v>
      </c>
      <c r="DG24" s="592">
        <v>12</v>
      </c>
      <c r="DH24" s="592">
        <v>0</v>
      </c>
      <c r="DI24" s="592">
        <v>0</v>
      </c>
      <c r="DJ24" s="592">
        <v>0</v>
      </c>
      <c r="DK24" s="592">
        <v>0</v>
      </c>
      <c r="DL24" s="592">
        <v>0</v>
      </c>
      <c r="DM24" s="592">
        <v>0</v>
      </c>
      <c r="DN24" s="592">
        <v>0</v>
      </c>
      <c r="DO24" s="592">
        <v>0</v>
      </c>
      <c r="DP24" s="592">
        <v>0</v>
      </c>
      <c r="DQ24" s="592">
        <v>0</v>
      </c>
      <c r="DR24" s="592">
        <v>0</v>
      </c>
      <c r="DS24" s="592">
        <v>0</v>
      </c>
      <c r="DT24" s="592">
        <v>0</v>
      </c>
      <c r="DU24" s="597">
        <v>1</v>
      </c>
      <c r="DV24" s="954">
        <v>0</v>
      </c>
      <c r="DW24" s="978">
        <v>0</v>
      </c>
      <c r="DX24" s="979">
        <v>0</v>
      </c>
      <c r="DY24" s="979">
        <v>0</v>
      </c>
      <c r="DZ24" s="979">
        <v>0</v>
      </c>
      <c r="EA24" s="977">
        <v>0</v>
      </c>
      <c r="EB24" s="977">
        <v>0</v>
      </c>
      <c r="EC24" s="960">
        <v>0</v>
      </c>
      <c r="ED24" s="960">
        <v>0</v>
      </c>
      <c r="EE24" s="1255">
        <v>7</v>
      </c>
      <c r="EF24" s="960">
        <v>4200</v>
      </c>
      <c r="EG24" s="960">
        <v>0</v>
      </c>
      <c r="EH24" s="960">
        <v>0</v>
      </c>
      <c r="EI24" s="960">
        <v>0</v>
      </c>
      <c r="EJ24" s="960">
        <v>0</v>
      </c>
      <c r="EK24" s="1007">
        <v>0</v>
      </c>
      <c r="EL24" s="306">
        <v>0</v>
      </c>
      <c r="EM24" s="306">
        <v>0</v>
      </c>
      <c r="EN24" s="1007">
        <v>0</v>
      </c>
      <c r="EO24" s="306">
        <v>0</v>
      </c>
      <c r="EP24" s="306">
        <v>1</v>
      </c>
      <c r="EQ24" s="306">
        <v>1</v>
      </c>
      <c r="ER24" s="306">
        <v>0</v>
      </c>
      <c r="ES24" s="306">
        <v>0</v>
      </c>
      <c r="ET24" s="1007">
        <v>0</v>
      </c>
      <c r="EU24" s="306">
        <v>0</v>
      </c>
      <c r="EV24" s="306">
        <v>0</v>
      </c>
      <c r="EW24" s="306">
        <v>0</v>
      </c>
      <c r="EX24" s="832"/>
      <c r="EY24" s="592"/>
      <c r="EZ24" s="592" t="s">
        <v>362</v>
      </c>
      <c r="FA24" s="592" t="s">
        <v>363</v>
      </c>
      <c r="FB24" s="592" t="s">
        <v>354</v>
      </c>
      <c r="FC24" s="592">
        <v>12</v>
      </c>
      <c r="FD24" s="592" t="s">
        <v>11</v>
      </c>
      <c r="FE24" s="592" t="s">
        <v>232</v>
      </c>
      <c r="FF24" s="592" t="s">
        <v>9</v>
      </c>
      <c r="FG24" s="592" t="s">
        <v>232</v>
      </c>
      <c r="FH24" s="592" t="s">
        <v>358</v>
      </c>
    </row>
    <row r="25" spans="1:164">
      <c r="A25">
        <v>24</v>
      </c>
      <c r="B25">
        <v>1</v>
      </c>
      <c r="F25">
        <v>700</v>
      </c>
      <c r="G25">
        <v>41</v>
      </c>
      <c r="H25">
        <v>1</v>
      </c>
      <c r="I25">
        <v>0</v>
      </c>
      <c r="J25">
        <v>1</v>
      </c>
      <c r="K25">
        <v>0</v>
      </c>
      <c r="L25" t="s">
        <v>393</v>
      </c>
      <c r="M25">
        <v>0</v>
      </c>
      <c r="N25">
        <v>0</v>
      </c>
      <c r="O25">
        <v>1</v>
      </c>
      <c r="P25">
        <v>0</v>
      </c>
      <c r="Q25">
        <v>0</v>
      </c>
      <c r="R25">
        <v>1</v>
      </c>
      <c r="S25">
        <v>1</v>
      </c>
      <c r="T25">
        <v>20</v>
      </c>
      <c r="U25">
        <v>0</v>
      </c>
      <c r="V25">
        <v>0</v>
      </c>
      <c r="W25">
        <v>0</v>
      </c>
      <c r="X25">
        <v>0</v>
      </c>
      <c r="Y25">
        <v>0</v>
      </c>
      <c r="Z25">
        <v>0</v>
      </c>
      <c r="AA25">
        <v>1</v>
      </c>
      <c r="AB25">
        <v>0</v>
      </c>
      <c r="AC25">
        <v>0</v>
      </c>
      <c r="AD25">
        <v>0</v>
      </c>
      <c r="AE25">
        <v>1</v>
      </c>
      <c r="AF25">
        <v>0</v>
      </c>
      <c r="AG25">
        <v>0</v>
      </c>
      <c r="AH25">
        <v>0</v>
      </c>
      <c r="AI25">
        <v>0</v>
      </c>
      <c r="AJ25">
        <v>0</v>
      </c>
      <c r="AK25">
        <v>0</v>
      </c>
      <c r="AL25">
        <v>0</v>
      </c>
      <c r="AM25">
        <v>0</v>
      </c>
      <c r="AN25">
        <v>0</v>
      </c>
      <c r="AO25">
        <v>0</v>
      </c>
      <c r="AP25">
        <v>0</v>
      </c>
      <c r="AQ25">
        <v>0</v>
      </c>
      <c r="AR25">
        <v>1</v>
      </c>
      <c r="AS25">
        <v>0</v>
      </c>
      <c r="AT25">
        <v>0</v>
      </c>
      <c r="AU25">
        <v>0</v>
      </c>
      <c r="AV25">
        <v>0</v>
      </c>
      <c r="AW25">
        <v>0</v>
      </c>
      <c r="AX25">
        <v>0</v>
      </c>
      <c r="AY25" t="s">
        <v>891</v>
      </c>
      <c r="AZ25">
        <v>0</v>
      </c>
      <c r="BA25">
        <v>0</v>
      </c>
      <c r="BB25">
        <v>0</v>
      </c>
      <c r="BC25">
        <v>0</v>
      </c>
      <c r="BD25">
        <v>0</v>
      </c>
      <c r="BE25">
        <v>0</v>
      </c>
      <c r="BF25" t="s">
        <v>891</v>
      </c>
      <c r="BG25">
        <v>1</v>
      </c>
      <c r="BH25">
        <v>0</v>
      </c>
      <c r="BI25">
        <v>1</v>
      </c>
      <c r="BJ25">
        <v>0</v>
      </c>
      <c r="BK25">
        <v>0</v>
      </c>
      <c r="BL25">
        <v>1</v>
      </c>
      <c r="BM25">
        <v>0</v>
      </c>
      <c r="BN25">
        <v>0</v>
      </c>
      <c r="BO25">
        <v>0</v>
      </c>
      <c r="BP25">
        <v>0</v>
      </c>
      <c r="BQ25">
        <v>0</v>
      </c>
      <c r="BR25">
        <v>0</v>
      </c>
      <c r="BS25">
        <v>0</v>
      </c>
      <c r="BT25">
        <v>0</v>
      </c>
      <c r="BU25">
        <v>0</v>
      </c>
      <c r="BV25">
        <v>1</v>
      </c>
      <c r="BW25">
        <v>1</v>
      </c>
      <c r="BX25">
        <v>0</v>
      </c>
      <c r="BY25">
        <v>0</v>
      </c>
      <c r="BZ25">
        <v>1</v>
      </c>
      <c r="CA25">
        <v>0</v>
      </c>
      <c r="CB25">
        <v>0</v>
      </c>
      <c r="CC25">
        <v>0</v>
      </c>
      <c r="CD25">
        <v>0</v>
      </c>
      <c r="CE25">
        <v>0</v>
      </c>
      <c r="CF25">
        <v>0</v>
      </c>
      <c r="CG25">
        <v>0</v>
      </c>
      <c r="CH25">
        <v>0</v>
      </c>
      <c r="CI25">
        <v>0</v>
      </c>
      <c r="CJ25">
        <v>0</v>
      </c>
      <c r="CK25">
        <v>0</v>
      </c>
      <c r="CL25" s="842"/>
      <c r="CM25" s="597">
        <v>1</v>
      </c>
      <c r="CN25" s="592">
        <v>20</v>
      </c>
      <c r="CO25" s="592">
        <v>0</v>
      </c>
      <c r="CP25" s="597">
        <v>1</v>
      </c>
      <c r="CQ25" s="592">
        <v>20</v>
      </c>
      <c r="CR25" s="592">
        <v>0</v>
      </c>
      <c r="CS25" s="597">
        <v>1</v>
      </c>
      <c r="CT25" s="592">
        <v>20</v>
      </c>
      <c r="CU25" s="592">
        <v>20</v>
      </c>
      <c r="CV25" s="592">
        <v>0</v>
      </c>
      <c r="CW25" s="592">
        <v>1</v>
      </c>
      <c r="CX25" s="592">
        <v>20</v>
      </c>
      <c r="CY25" s="592">
        <v>0</v>
      </c>
      <c r="CZ25" s="592">
        <v>0</v>
      </c>
      <c r="DA25" s="592">
        <v>0</v>
      </c>
      <c r="DB25" s="592">
        <v>0</v>
      </c>
      <c r="DC25" s="592">
        <v>0</v>
      </c>
      <c r="DD25" s="592">
        <v>0</v>
      </c>
      <c r="DE25" s="592">
        <v>0</v>
      </c>
      <c r="DF25" s="592">
        <v>0</v>
      </c>
      <c r="DG25" s="592">
        <v>0</v>
      </c>
      <c r="DH25" s="592">
        <v>20</v>
      </c>
      <c r="DI25" s="592">
        <v>20</v>
      </c>
      <c r="DJ25" s="592">
        <v>0</v>
      </c>
      <c r="DK25" s="592">
        <v>0</v>
      </c>
      <c r="DL25" s="592">
        <v>0</v>
      </c>
      <c r="DM25" s="592">
        <v>0</v>
      </c>
      <c r="DN25" s="592">
        <v>0</v>
      </c>
      <c r="DO25" s="592">
        <v>0</v>
      </c>
      <c r="DP25" s="592">
        <v>0</v>
      </c>
      <c r="DQ25" s="592">
        <v>0</v>
      </c>
      <c r="DR25" s="592">
        <v>0</v>
      </c>
      <c r="DS25" s="592">
        <v>0</v>
      </c>
      <c r="DT25" s="592">
        <v>0</v>
      </c>
      <c r="DU25" s="597">
        <v>1</v>
      </c>
      <c r="DV25" s="954">
        <v>0</v>
      </c>
      <c r="DW25" s="978">
        <v>0</v>
      </c>
      <c r="DX25" s="979">
        <v>0</v>
      </c>
      <c r="DY25" s="979">
        <v>0</v>
      </c>
      <c r="DZ25" s="979">
        <v>0</v>
      </c>
      <c r="EA25" s="977">
        <v>0</v>
      </c>
      <c r="EB25" s="977">
        <v>0</v>
      </c>
      <c r="EC25" s="960">
        <v>0</v>
      </c>
      <c r="ED25" s="960">
        <v>0</v>
      </c>
      <c r="EE25" s="1255">
        <v>0</v>
      </c>
      <c r="EF25" s="960">
        <v>0</v>
      </c>
      <c r="EG25" s="960">
        <v>0</v>
      </c>
      <c r="EH25" s="960">
        <v>0</v>
      </c>
      <c r="EI25" s="960">
        <v>0</v>
      </c>
      <c r="EJ25" s="960">
        <v>0</v>
      </c>
      <c r="EK25" s="1007">
        <v>0</v>
      </c>
      <c r="EL25" s="306">
        <v>0</v>
      </c>
      <c r="EM25" s="306">
        <v>20</v>
      </c>
      <c r="EN25" s="1007">
        <v>0</v>
      </c>
      <c r="EO25" s="306">
        <v>0</v>
      </c>
      <c r="EP25" s="306">
        <v>1</v>
      </c>
      <c r="EQ25" s="306">
        <v>1</v>
      </c>
      <c r="ER25" s="306">
        <v>0</v>
      </c>
      <c r="ES25" s="306">
        <v>0</v>
      </c>
      <c r="ET25" s="1007">
        <v>0</v>
      </c>
      <c r="EU25" s="306">
        <v>0</v>
      </c>
      <c r="EV25" s="306">
        <v>0</v>
      </c>
      <c r="EW25" s="306">
        <v>0</v>
      </c>
      <c r="EX25" s="832"/>
      <c r="EY25" s="592"/>
      <c r="EZ25" s="592" t="s">
        <v>393</v>
      </c>
      <c r="FA25" s="592" t="s">
        <v>394</v>
      </c>
      <c r="FB25" s="592" t="s">
        <v>350</v>
      </c>
      <c r="FC25" s="592">
        <v>20</v>
      </c>
      <c r="FD25" s="592" t="s">
        <v>12</v>
      </c>
      <c r="FE25" s="592" t="s">
        <v>232</v>
      </c>
      <c r="FF25" s="592" t="s">
        <v>9</v>
      </c>
      <c r="FG25" s="592" t="s">
        <v>232</v>
      </c>
      <c r="FH25" s="592" t="s">
        <v>358</v>
      </c>
    </row>
    <row r="26" spans="1:164">
      <c r="A26">
        <v>27</v>
      </c>
      <c r="B26">
        <v>1</v>
      </c>
      <c r="F26">
        <v>700</v>
      </c>
      <c r="G26">
        <v>41</v>
      </c>
      <c r="H26">
        <v>1</v>
      </c>
      <c r="I26">
        <v>0</v>
      </c>
      <c r="J26">
        <v>1</v>
      </c>
      <c r="K26">
        <v>0</v>
      </c>
      <c r="L26" t="s">
        <v>398</v>
      </c>
      <c r="M26">
        <v>0</v>
      </c>
      <c r="N26">
        <v>1</v>
      </c>
      <c r="O26">
        <v>0</v>
      </c>
      <c r="P26">
        <v>0</v>
      </c>
      <c r="Q26">
        <v>0</v>
      </c>
      <c r="R26">
        <v>0</v>
      </c>
      <c r="S26">
        <v>0</v>
      </c>
      <c r="T26">
        <v>105</v>
      </c>
      <c r="U26">
        <v>0</v>
      </c>
      <c r="V26">
        <v>1</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1</v>
      </c>
      <c r="AS26">
        <v>0</v>
      </c>
      <c r="AT26">
        <v>0</v>
      </c>
      <c r="AU26">
        <v>0</v>
      </c>
      <c r="AV26">
        <v>0</v>
      </c>
      <c r="AW26">
        <v>0</v>
      </c>
      <c r="AX26">
        <v>0</v>
      </c>
      <c r="AY26" t="s">
        <v>891</v>
      </c>
      <c r="AZ26">
        <v>0</v>
      </c>
      <c r="BA26">
        <v>0</v>
      </c>
      <c r="BB26">
        <v>0</v>
      </c>
      <c r="BC26">
        <v>0</v>
      </c>
      <c r="BD26">
        <v>0</v>
      </c>
      <c r="BE26">
        <v>0</v>
      </c>
      <c r="BF26" t="s">
        <v>891</v>
      </c>
      <c r="BG26">
        <v>1</v>
      </c>
      <c r="BH26">
        <v>0</v>
      </c>
      <c r="BI26">
        <v>1</v>
      </c>
      <c r="BJ26">
        <v>0</v>
      </c>
      <c r="BK26">
        <v>1</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s="842"/>
      <c r="CM26" s="597">
        <v>1</v>
      </c>
      <c r="CN26" s="592">
        <v>106</v>
      </c>
      <c r="CO26" s="592">
        <v>0</v>
      </c>
      <c r="CP26" s="597">
        <v>1</v>
      </c>
      <c r="CQ26" s="592">
        <v>106</v>
      </c>
      <c r="CR26" s="592">
        <v>0</v>
      </c>
      <c r="CS26" s="597">
        <v>1</v>
      </c>
      <c r="CT26" s="592">
        <v>106</v>
      </c>
      <c r="CU26" s="592">
        <v>0</v>
      </c>
      <c r="CV26" s="592">
        <v>0</v>
      </c>
      <c r="CW26" s="592">
        <v>0</v>
      </c>
      <c r="CX26" s="592">
        <v>0</v>
      </c>
      <c r="CY26" s="592">
        <v>0</v>
      </c>
      <c r="CZ26" s="592">
        <v>0</v>
      </c>
      <c r="DA26" s="592">
        <v>0</v>
      </c>
      <c r="DB26" s="592">
        <v>0</v>
      </c>
      <c r="DC26" s="592">
        <v>0</v>
      </c>
      <c r="DD26" s="592">
        <v>0</v>
      </c>
      <c r="DE26" s="592">
        <v>0</v>
      </c>
      <c r="DF26" s="592">
        <v>0</v>
      </c>
      <c r="DG26" s="592">
        <v>0</v>
      </c>
      <c r="DH26" s="592">
        <v>0</v>
      </c>
      <c r="DI26" s="592">
        <v>0</v>
      </c>
      <c r="DJ26" s="592">
        <v>0</v>
      </c>
      <c r="DK26" s="592">
        <v>0</v>
      </c>
      <c r="DL26" s="592">
        <v>0</v>
      </c>
      <c r="DM26" s="592">
        <v>0</v>
      </c>
      <c r="DN26" s="592">
        <v>0</v>
      </c>
      <c r="DO26" s="592">
        <v>0</v>
      </c>
      <c r="DP26" s="592">
        <v>0</v>
      </c>
      <c r="DQ26" s="592">
        <v>0</v>
      </c>
      <c r="DR26" s="592">
        <v>0</v>
      </c>
      <c r="DS26" s="592">
        <v>0</v>
      </c>
      <c r="DT26" s="592">
        <v>0</v>
      </c>
      <c r="DU26" s="597">
        <v>0</v>
      </c>
      <c r="DV26" s="954">
        <v>0</v>
      </c>
      <c r="DW26" s="978">
        <v>0</v>
      </c>
      <c r="DX26" s="979">
        <v>0</v>
      </c>
      <c r="DY26" s="979">
        <v>0</v>
      </c>
      <c r="DZ26" s="979">
        <v>0</v>
      </c>
      <c r="EA26" s="977">
        <v>0</v>
      </c>
      <c r="EB26" s="977">
        <v>0</v>
      </c>
      <c r="EC26" s="960">
        <v>0</v>
      </c>
      <c r="ED26" s="960">
        <v>0</v>
      </c>
      <c r="EE26" s="1255">
        <v>0</v>
      </c>
      <c r="EF26" s="960">
        <v>0</v>
      </c>
      <c r="EG26" s="960">
        <v>0</v>
      </c>
      <c r="EH26" s="960">
        <v>0</v>
      </c>
      <c r="EI26" s="960">
        <v>0</v>
      </c>
      <c r="EJ26" s="960">
        <v>0</v>
      </c>
      <c r="EK26" s="1007">
        <v>0</v>
      </c>
      <c r="EL26" s="306">
        <v>0</v>
      </c>
      <c r="EM26" s="306">
        <v>0</v>
      </c>
      <c r="EN26" s="1007">
        <v>0</v>
      </c>
      <c r="EO26" s="306">
        <v>0</v>
      </c>
      <c r="EP26" s="306">
        <v>0</v>
      </c>
      <c r="EQ26" s="306">
        <v>0</v>
      </c>
      <c r="ER26" s="306">
        <v>0</v>
      </c>
      <c r="ES26" s="306">
        <v>0</v>
      </c>
      <c r="ET26" s="1007">
        <v>0</v>
      </c>
      <c r="EU26" s="306">
        <v>0</v>
      </c>
      <c r="EV26" s="306">
        <v>0</v>
      </c>
      <c r="EW26" s="306">
        <v>0</v>
      </c>
      <c r="EX26" s="832"/>
      <c r="EY26" s="592"/>
      <c r="EZ26" s="592" t="s">
        <v>398</v>
      </c>
      <c r="FA26" s="592" t="s">
        <v>396</v>
      </c>
      <c r="FB26" s="592" t="s">
        <v>350</v>
      </c>
      <c r="FC26" s="592">
        <v>106</v>
      </c>
      <c r="FD26" s="592" t="s">
        <v>13</v>
      </c>
      <c r="FE26" s="592" t="s">
        <v>232</v>
      </c>
      <c r="FF26" s="592" t="s">
        <v>9</v>
      </c>
      <c r="FG26" s="592" t="s">
        <v>232</v>
      </c>
      <c r="FH26" s="592" t="s">
        <v>358</v>
      </c>
    </row>
    <row r="27" spans="1:164">
      <c r="A27">
        <v>33</v>
      </c>
      <c r="B27">
        <v>1</v>
      </c>
      <c r="F27">
        <v>700</v>
      </c>
      <c r="G27">
        <v>8</v>
      </c>
      <c r="H27">
        <v>0</v>
      </c>
      <c r="I27">
        <v>1</v>
      </c>
      <c r="J27">
        <v>1</v>
      </c>
      <c r="K27">
        <v>0</v>
      </c>
      <c r="L27" t="s">
        <v>402</v>
      </c>
      <c r="M27">
        <v>0</v>
      </c>
      <c r="N27">
        <v>1</v>
      </c>
      <c r="O27">
        <v>0</v>
      </c>
      <c r="P27">
        <v>0</v>
      </c>
      <c r="Q27">
        <v>0</v>
      </c>
      <c r="R27">
        <v>0</v>
      </c>
      <c r="S27">
        <v>0</v>
      </c>
      <c r="T27">
        <v>13</v>
      </c>
      <c r="U27">
        <v>1</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1</v>
      </c>
      <c r="AS27">
        <v>0</v>
      </c>
      <c r="AT27">
        <v>0</v>
      </c>
      <c r="AU27">
        <v>0</v>
      </c>
      <c r="AV27">
        <v>0</v>
      </c>
      <c r="AW27">
        <v>0</v>
      </c>
      <c r="AX27">
        <v>0</v>
      </c>
      <c r="AY27" t="s">
        <v>891</v>
      </c>
      <c r="AZ27">
        <v>0</v>
      </c>
      <c r="BA27">
        <v>0</v>
      </c>
      <c r="BB27">
        <v>0</v>
      </c>
      <c r="BC27">
        <v>0</v>
      </c>
      <c r="BD27">
        <v>0</v>
      </c>
      <c r="BE27">
        <v>0</v>
      </c>
      <c r="BF27" t="s">
        <v>891</v>
      </c>
      <c r="BG27">
        <v>1</v>
      </c>
      <c r="BH27">
        <v>0</v>
      </c>
      <c r="BI27">
        <v>1</v>
      </c>
      <c r="BJ27">
        <v>0</v>
      </c>
      <c r="BK27">
        <v>0</v>
      </c>
      <c r="BL27">
        <v>1</v>
      </c>
      <c r="BM27">
        <v>1</v>
      </c>
      <c r="BN27">
        <v>1</v>
      </c>
      <c r="BO27">
        <v>0</v>
      </c>
      <c r="BP27">
        <v>0</v>
      </c>
      <c r="BQ27">
        <v>0</v>
      </c>
      <c r="BR27">
        <v>0</v>
      </c>
      <c r="BS27">
        <v>0</v>
      </c>
      <c r="BT27">
        <v>0</v>
      </c>
      <c r="BU27">
        <v>0</v>
      </c>
      <c r="BV27">
        <v>0</v>
      </c>
      <c r="BW27">
        <v>0</v>
      </c>
      <c r="BX27">
        <v>0</v>
      </c>
      <c r="BY27">
        <v>0</v>
      </c>
      <c r="BZ27">
        <v>1</v>
      </c>
      <c r="CA27">
        <v>0</v>
      </c>
      <c r="CB27">
        <v>0</v>
      </c>
      <c r="CC27">
        <v>0</v>
      </c>
      <c r="CD27">
        <v>0</v>
      </c>
      <c r="CE27">
        <v>0</v>
      </c>
      <c r="CF27">
        <v>0</v>
      </c>
      <c r="CG27">
        <v>0</v>
      </c>
      <c r="CH27">
        <v>0</v>
      </c>
      <c r="CI27">
        <v>0</v>
      </c>
      <c r="CJ27">
        <v>0</v>
      </c>
      <c r="CK27">
        <v>0</v>
      </c>
      <c r="CL27" s="842"/>
      <c r="CM27" s="597">
        <v>1</v>
      </c>
      <c r="CN27" s="592">
        <v>13</v>
      </c>
      <c r="CO27" s="592">
        <v>0</v>
      </c>
      <c r="CP27" s="597">
        <v>1</v>
      </c>
      <c r="CQ27" s="592">
        <v>13</v>
      </c>
      <c r="CR27" s="592">
        <v>0</v>
      </c>
      <c r="CS27" s="597">
        <v>1</v>
      </c>
      <c r="CT27" s="592">
        <v>13</v>
      </c>
      <c r="CU27" s="592">
        <v>13</v>
      </c>
      <c r="CV27" s="592">
        <v>0</v>
      </c>
      <c r="CW27" s="592">
        <v>1</v>
      </c>
      <c r="CX27" s="592">
        <v>13</v>
      </c>
      <c r="CY27" s="592">
        <v>13</v>
      </c>
      <c r="CZ27" s="592">
        <v>13</v>
      </c>
      <c r="DA27" s="592">
        <v>0</v>
      </c>
      <c r="DB27" s="592">
        <v>0</v>
      </c>
      <c r="DC27" s="592">
        <v>0</v>
      </c>
      <c r="DD27" s="592">
        <v>0</v>
      </c>
      <c r="DE27" s="592">
        <v>0</v>
      </c>
      <c r="DF27" s="592">
        <v>0</v>
      </c>
      <c r="DG27" s="592">
        <v>0</v>
      </c>
      <c r="DH27" s="592">
        <v>0</v>
      </c>
      <c r="DI27" s="592">
        <v>0</v>
      </c>
      <c r="DJ27" s="592">
        <v>0</v>
      </c>
      <c r="DK27" s="592">
        <v>0</v>
      </c>
      <c r="DL27" s="592">
        <v>0</v>
      </c>
      <c r="DM27" s="592">
        <v>0</v>
      </c>
      <c r="DN27" s="592">
        <v>0</v>
      </c>
      <c r="DO27" s="592">
        <v>0</v>
      </c>
      <c r="DP27" s="592">
        <v>0</v>
      </c>
      <c r="DQ27" s="592">
        <v>0</v>
      </c>
      <c r="DR27" s="592">
        <v>0</v>
      </c>
      <c r="DS27" s="592">
        <v>0</v>
      </c>
      <c r="DT27" s="592">
        <v>0</v>
      </c>
      <c r="DU27" s="597">
        <v>1</v>
      </c>
      <c r="DV27" s="954">
        <v>0</v>
      </c>
      <c r="DW27" s="978">
        <v>0</v>
      </c>
      <c r="DX27" s="979">
        <v>0</v>
      </c>
      <c r="DY27" s="979">
        <v>0</v>
      </c>
      <c r="DZ27" s="979">
        <v>0</v>
      </c>
      <c r="EA27" s="977">
        <v>0</v>
      </c>
      <c r="EB27" s="977">
        <v>0</v>
      </c>
      <c r="EC27" s="960">
        <v>0</v>
      </c>
      <c r="ED27" s="960">
        <v>0</v>
      </c>
      <c r="EE27" s="1255">
        <v>0</v>
      </c>
      <c r="EF27" s="960">
        <v>0</v>
      </c>
      <c r="EG27" s="960">
        <v>0</v>
      </c>
      <c r="EH27" s="960">
        <v>0</v>
      </c>
      <c r="EI27" s="960">
        <v>0</v>
      </c>
      <c r="EJ27" s="960">
        <v>0</v>
      </c>
      <c r="EK27" s="1007">
        <v>0</v>
      </c>
      <c r="EL27" s="306">
        <v>0</v>
      </c>
      <c r="EM27" s="306">
        <v>0</v>
      </c>
      <c r="EN27" s="1007">
        <v>0</v>
      </c>
      <c r="EO27" s="306">
        <v>0</v>
      </c>
      <c r="EP27" s="306">
        <v>0</v>
      </c>
      <c r="EQ27" s="306">
        <v>0</v>
      </c>
      <c r="ER27" s="306">
        <v>0</v>
      </c>
      <c r="ES27" s="306">
        <v>0</v>
      </c>
      <c r="ET27" s="1007">
        <v>0</v>
      </c>
      <c r="EU27" s="306">
        <v>0</v>
      </c>
      <c r="EV27" s="306">
        <v>0</v>
      </c>
      <c r="EW27" s="306">
        <v>0</v>
      </c>
      <c r="EX27" s="832"/>
      <c r="EY27" s="592"/>
      <c r="EZ27" s="592" t="s">
        <v>402</v>
      </c>
      <c r="FA27" s="592" t="s">
        <v>363</v>
      </c>
      <c r="FB27" s="592" t="s">
        <v>354</v>
      </c>
      <c r="FC27" s="592">
        <v>13</v>
      </c>
      <c r="FD27" s="592" t="s">
        <v>11</v>
      </c>
      <c r="FE27" s="592" t="s">
        <v>232</v>
      </c>
      <c r="FF27" s="592" t="s">
        <v>9</v>
      </c>
      <c r="FG27" s="592" t="s">
        <v>232</v>
      </c>
      <c r="FH27" s="592" t="s">
        <v>366</v>
      </c>
    </row>
    <row r="28" spans="1:164">
      <c r="A28">
        <v>34</v>
      </c>
      <c r="B28">
        <v>1</v>
      </c>
      <c r="F28">
        <v>700</v>
      </c>
      <c r="G28">
        <v>41</v>
      </c>
      <c r="H28">
        <v>1</v>
      </c>
      <c r="I28">
        <v>0</v>
      </c>
      <c r="J28">
        <v>1</v>
      </c>
      <c r="K28">
        <v>0</v>
      </c>
      <c r="L28" t="s">
        <v>404</v>
      </c>
      <c r="M28">
        <v>0</v>
      </c>
      <c r="N28">
        <v>1</v>
      </c>
      <c r="O28">
        <v>0</v>
      </c>
      <c r="P28">
        <v>0</v>
      </c>
      <c r="Q28">
        <v>0</v>
      </c>
      <c r="R28">
        <v>0</v>
      </c>
      <c r="S28">
        <v>0</v>
      </c>
      <c r="T28">
        <v>15</v>
      </c>
      <c r="U28">
        <v>0</v>
      </c>
      <c r="V28">
        <v>0</v>
      </c>
      <c r="W28">
        <v>0</v>
      </c>
      <c r="X28">
        <v>0</v>
      </c>
      <c r="Y28">
        <v>1</v>
      </c>
      <c r="Z28">
        <v>0</v>
      </c>
      <c r="AA28">
        <v>1</v>
      </c>
      <c r="AB28">
        <v>0</v>
      </c>
      <c r="AC28">
        <v>1</v>
      </c>
      <c r="AD28">
        <v>0</v>
      </c>
      <c r="AE28">
        <v>0</v>
      </c>
      <c r="AF28">
        <v>1</v>
      </c>
      <c r="AG28">
        <v>0</v>
      </c>
      <c r="AH28">
        <v>0</v>
      </c>
      <c r="AI28">
        <v>1</v>
      </c>
      <c r="AJ28">
        <v>0</v>
      </c>
      <c r="AK28">
        <v>1</v>
      </c>
      <c r="AL28">
        <v>1</v>
      </c>
      <c r="AM28">
        <v>0</v>
      </c>
      <c r="AN28">
        <v>0</v>
      </c>
      <c r="AO28">
        <v>0</v>
      </c>
      <c r="AP28">
        <v>1</v>
      </c>
      <c r="AQ28">
        <v>0</v>
      </c>
      <c r="AR28">
        <v>0</v>
      </c>
      <c r="AS28">
        <v>0</v>
      </c>
      <c r="AT28">
        <v>1</v>
      </c>
      <c r="AU28">
        <v>0</v>
      </c>
      <c r="AV28">
        <v>0</v>
      </c>
      <c r="AW28">
        <v>1</v>
      </c>
      <c r="AX28">
        <v>0</v>
      </c>
      <c r="AY28" t="s">
        <v>891</v>
      </c>
      <c r="AZ28">
        <v>0</v>
      </c>
      <c r="BA28">
        <v>1</v>
      </c>
      <c r="BB28">
        <v>0</v>
      </c>
      <c r="BC28">
        <v>0</v>
      </c>
      <c r="BD28">
        <v>1</v>
      </c>
      <c r="BE28">
        <v>0</v>
      </c>
      <c r="BF28" t="s">
        <v>891</v>
      </c>
      <c r="BG28">
        <v>1</v>
      </c>
      <c r="BH28">
        <v>0</v>
      </c>
      <c r="BI28">
        <v>1</v>
      </c>
      <c r="BJ28">
        <v>0</v>
      </c>
      <c r="BK28">
        <v>0</v>
      </c>
      <c r="BL28">
        <v>1</v>
      </c>
      <c r="BM28">
        <v>0</v>
      </c>
      <c r="BN28">
        <v>0</v>
      </c>
      <c r="BO28">
        <v>1</v>
      </c>
      <c r="BP28">
        <v>0</v>
      </c>
      <c r="BQ28">
        <v>1</v>
      </c>
      <c r="BR28">
        <v>0</v>
      </c>
      <c r="BS28">
        <v>0</v>
      </c>
      <c r="BT28">
        <v>0</v>
      </c>
      <c r="BU28">
        <v>1</v>
      </c>
      <c r="BV28">
        <v>0</v>
      </c>
      <c r="BW28">
        <v>1</v>
      </c>
      <c r="BX28">
        <v>7.7</v>
      </c>
      <c r="BY28">
        <v>0</v>
      </c>
      <c r="BZ28">
        <v>0</v>
      </c>
      <c r="CA28">
        <v>0</v>
      </c>
      <c r="CB28">
        <v>0</v>
      </c>
      <c r="CC28">
        <v>0</v>
      </c>
      <c r="CD28">
        <v>0</v>
      </c>
      <c r="CE28">
        <v>0</v>
      </c>
      <c r="CF28">
        <v>0</v>
      </c>
      <c r="CG28">
        <v>0</v>
      </c>
      <c r="CH28">
        <v>0</v>
      </c>
      <c r="CI28">
        <v>0</v>
      </c>
      <c r="CJ28">
        <v>0</v>
      </c>
      <c r="CK28">
        <v>0</v>
      </c>
      <c r="CL28" s="842"/>
      <c r="CM28" s="597">
        <v>1</v>
      </c>
      <c r="CN28" s="592">
        <v>15</v>
      </c>
      <c r="CO28" s="592">
        <v>0</v>
      </c>
      <c r="CP28" s="597">
        <v>1</v>
      </c>
      <c r="CQ28" s="592">
        <v>15</v>
      </c>
      <c r="CR28" s="592">
        <v>0</v>
      </c>
      <c r="CS28" s="597">
        <v>1</v>
      </c>
      <c r="CT28" s="592">
        <v>15</v>
      </c>
      <c r="CU28" s="592">
        <v>15</v>
      </c>
      <c r="CV28" s="592">
        <v>0</v>
      </c>
      <c r="CW28" s="592">
        <v>1</v>
      </c>
      <c r="CX28" s="592">
        <v>15</v>
      </c>
      <c r="CY28" s="592">
        <v>0</v>
      </c>
      <c r="CZ28" s="592">
        <v>0</v>
      </c>
      <c r="DA28" s="592">
        <v>15</v>
      </c>
      <c r="DB28" s="592">
        <v>0</v>
      </c>
      <c r="DC28" s="592">
        <v>15</v>
      </c>
      <c r="DD28" s="592">
        <v>0</v>
      </c>
      <c r="DE28" s="592">
        <v>0</v>
      </c>
      <c r="DF28" s="592">
        <v>0</v>
      </c>
      <c r="DG28" s="592">
        <v>15</v>
      </c>
      <c r="DH28" s="592">
        <v>0</v>
      </c>
      <c r="DI28" s="592">
        <v>15</v>
      </c>
      <c r="DJ28" s="592">
        <v>115.5</v>
      </c>
      <c r="DK28" s="592">
        <v>0</v>
      </c>
      <c r="DL28" s="592">
        <v>0</v>
      </c>
      <c r="DM28" s="592">
        <v>0</v>
      </c>
      <c r="DN28" s="592">
        <v>0</v>
      </c>
      <c r="DO28" s="592">
        <v>1</v>
      </c>
      <c r="DP28" s="592">
        <v>15</v>
      </c>
      <c r="DQ28" s="592">
        <v>0</v>
      </c>
      <c r="DR28" s="592">
        <v>0</v>
      </c>
      <c r="DS28" s="592">
        <v>0</v>
      </c>
      <c r="DT28" s="592">
        <v>0</v>
      </c>
      <c r="DU28" s="597">
        <v>0</v>
      </c>
      <c r="DV28" s="954">
        <v>0</v>
      </c>
      <c r="DW28" s="978">
        <v>0</v>
      </c>
      <c r="DX28" s="979">
        <v>0</v>
      </c>
      <c r="DY28" s="979">
        <v>0</v>
      </c>
      <c r="DZ28" s="979">
        <v>0</v>
      </c>
      <c r="EA28" s="977">
        <v>0</v>
      </c>
      <c r="EB28" s="977">
        <v>0</v>
      </c>
      <c r="EC28" s="960">
        <v>0</v>
      </c>
      <c r="ED28" s="960">
        <v>0</v>
      </c>
      <c r="EE28" s="1255">
        <v>0</v>
      </c>
      <c r="EF28" s="960">
        <v>0</v>
      </c>
      <c r="EG28" s="960">
        <v>0</v>
      </c>
      <c r="EH28" s="960">
        <v>0</v>
      </c>
      <c r="EI28" s="960">
        <v>0</v>
      </c>
      <c r="EJ28" s="960">
        <v>0</v>
      </c>
      <c r="EK28" s="1007">
        <v>0</v>
      </c>
      <c r="EL28" s="306">
        <v>0</v>
      </c>
      <c r="EM28" s="306">
        <v>0</v>
      </c>
      <c r="EN28" s="1007">
        <v>0</v>
      </c>
      <c r="EO28" s="306">
        <v>0</v>
      </c>
      <c r="EP28" s="306">
        <v>1</v>
      </c>
      <c r="EQ28" s="306">
        <v>1</v>
      </c>
      <c r="ER28" s="306">
        <v>1</v>
      </c>
      <c r="ES28" s="306">
        <v>1</v>
      </c>
      <c r="ET28" s="1007">
        <v>0</v>
      </c>
      <c r="EU28" s="306">
        <v>1</v>
      </c>
      <c r="EV28" s="306">
        <v>1</v>
      </c>
      <c r="EW28" s="306">
        <v>0</v>
      </c>
      <c r="EX28" s="832"/>
      <c r="EY28" s="592"/>
      <c r="EZ28" s="592" t="s">
        <v>404</v>
      </c>
      <c r="FA28" s="592" t="s">
        <v>363</v>
      </c>
      <c r="FB28" s="592" t="s">
        <v>354</v>
      </c>
      <c r="FC28" s="592">
        <v>15</v>
      </c>
      <c r="FD28" s="592" t="s">
        <v>11</v>
      </c>
      <c r="FE28" s="592" t="s">
        <v>232</v>
      </c>
      <c r="FF28" s="592" t="s">
        <v>9</v>
      </c>
      <c r="FG28" s="592" t="s">
        <v>232</v>
      </c>
      <c r="FH28" s="592" t="s">
        <v>358</v>
      </c>
    </row>
    <row r="29" spans="1:164">
      <c r="A29">
        <v>35</v>
      </c>
      <c r="B29">
        <v>1</v>
      </c>
      <c r="F29">
        <v>700</v>
      </c>
      <c r="G29">
        <v>41</v>
      </c>
      <c r="H29">
        <v>1</v>
      </c>
      <c r="I29">
        <v>0</v>
      </c>
      <c r="J29">
        <v>1</v>
      </c>
      <c r="K29">
        <v>0</v>
      </c>
      <c r="L29" t="s">
        <v>404</v>
      </c>
      <c r="M29">
        <v>0</v>
      </c>
      <c r="N29">
        <v>1</v>
      </c>
      <c r="O29">
        <v>0</v>
      </c>
      <c r="P29">
        <v>0</v>
      </c>
      <c r="Q29">
        <v>0</v>
      </c>
      <c r="R29">
        <v>0</v>
      </c>
      <c r="S29">
        <v>0</v>
      </c>
      <c r="T29">
        <v>9</v>
      </c>
      <c r="U29">
        <v>1</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1</v>
      </c>
      <c r="AS29">
        <v>0</v>
      </c>
      <c r="AT29">
        <v>0</v>
      </c>
      <c r="AU29">
        <v>0</v>
      </c>
      <c r="AV29">
        <v>0</v>
      </c>
      <c r="AW29">
        <v>0</v>
      </c>
      <c r="AX29">
        <v>0</v>
      </c>
      <c r="AY29" t="s">
        <v>891</v>
      </c>
      <c r="AZ29">
        <v>0</v>
      </c>
      <c r="BA29">
        <v>0</v>
      </c>
      <c r="BB29">
        <v>0</v>
      </c>
      <c r="BC29">
        <v>0</v>
      </c>
      <c r="BD29">
        <v>0</v>
      </c>
      <c r="BE29">
        <v>0</v>
      </c>
      <c r="BF29" t="s">
        <v>891</v>
      </c>
      <c r="BG29">
        <v>1</v>
      </c>
      <c r="BH29">
        <v>0</v>
      </c>
      <c r="BI29">
        <v>0</v>
      </c>
      <c r="BJ29">
        <v>1</v>
      </c>
      <c r="BK29">
        <v>1</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s="842"/>
      <c r="CM29" s="597">
        <v>1</v>
      </c>
      <c r="CN29" s="592">
        <v>9</v>
      </c>
      <c r="CO29" s="592">
        <v>0</v>
      </c>
      <c r="CP29" s="597">
        <v>1</v>
      </c>
      <c r="CQ29" s="592">
        <v>9</v>
      </c>
      <c r="CR29" s="592">
        <v>9</v>
      </c>
      <c r="CS29" s="597">
        <v>1</v>
      </c>
      <c r="CT29" s="592">
        <v>9</v>
      </c>
      <c r="CU29" s="592">
        <v>0</v>
      </c>
      <c r="CV29" s="592">
        <v>0</v>
      </c>
      <c r="CW29" s="592">
        <v>0</v>
      </c>
      <c r="CX29" s="592">
        <v>0</v>
      </c>
      <c r="CY29" s="592">
        <v>0</v>
      </c>
      <c r="CZ29" s="592">
        <v>0</v>
      </c>
      <c r="DA29" s="592">
        <v>0</v>
      </c>
      <c r="DB29" s="592">
        <v>0</v>
      </c>
      <c r="DC29" s="592">
        <v>0</v>
      </c>
      <c r="DD29" s="592">
        <v>0</v>
      </c>
      <c r="DE29" s="592">
        <v>0</v>
      </c>
      <c r="DF29" s="592">
        <v>0</v>
      </c>
      <c r="DG29" s="592">
        <v>0</v>
      </c>
      <c r="DH29" s="592">
        <v>0</v>
      </c>
      <c r="DI29" s="592">
        <v>0</v>
      </c>
      <c r="DJ29" s="592">
        <v>0</v>
      </c>
      <c r="DK29" s="592">
        <v>0</v>
      </c>
      <c r="DL29" s="592">
        <v>0</v>
      </c>
      <c r="DM29" s="592">
        <v>0</v>
      </c>
      <c r="DN29" s="592">
        <v>0</v>
      </c>
      <c r="DO29" s="592">
        <v>0</v>
      </c>
      <c r="DP29" s="592">
        <v>0</v>
      </c>
      <c r="DQ29" s="592">
        <v>0</v>
      </c>
      <c r="DR29" s="592">
        <v>0</v>
      </c>
      <c r="DS29" s="592">
        <v>0</v>
      </c>
      <c r="DT29" s="592">
        <v>0</v>
      </c>
      <c r="DU29" s="597">
        <v>0</v>
      </c>
      <c r="DV29" s="954">
        <v>0</v>
      </c>
      <c r="DW29" s="978">
        <v>0</v>
      </c>
      <c r="DX29" s="979">
        <v>0</v>
      </c>
      <c r="DY29" s="979">
        <v>0</v>
      </c>
      <c r="DZ29" s="979">
        <v>0</v>
      </c>
      <c r="EA29" s="977">
        <v>0</v>
      </c>
      <c r="EB29" s="977">
        <v>0</v>
      </c>
      <c r="EC29" s="960">
        <v>0</v>
      </c>
      <c r="ED29" s="960">
        <v>0</v>
      </c>
      <c r="EE29" s="1255">
        <v>0</v>
      </c>
      <c r="EF29" s="960">
        <v>0</v>
      </c>
      <c r="EG29" s="960">
        <v>0</v>
      </c>
      <c r="EH29" s="960">
        <v>0</v>
      </c>
      <c r="EI29" s="960">
        <v>0</v>
      </c>
      <c r="EJ29" s="960">
        <v>0</v>
      </c>
      <c r="EK29" s="1007">
        <v>0</v>
      </c>
      <c r="EL29" s="306">
        <v>0</v>
      </c>
      <c r="EM29" s="306">
        <v>0</v>
      </c>
      <c r="EN29" s="1007">
        <v>0</v>
      </c>
      <c r="EO29" s="306">
        <v>0</v>
      </c>
      <c r="EP29" s="306">
        <v>0</v>
      </c>
      <c r="EQ29" s="306">
        <v>0</v>
      </c>
      <c r="ER29" s="306">
        <v>0</v>
      </c>
      <c r="ES29" s="306">
        <v>0</v>
      </c>
      <c r="ET29" s="1007">
        <v>0</v>
      </c>
      <c r="EU29" s="306">
        <v>0</v>
      </c>
      <c r="EV29" s="306">
        <v>0</v>
      </c>
      <c r="EW29" s="306">
        <v>0</v>
      </c>
      <c r="EX29" s="832"/>
      <c r="EY29" s="592"/>
      <c r="EZ29" s="592" t="s">
        <v>404</v>
      </c>
      <c r="FA29" s="592" t="s">
        <v>363</v>
      </c>
      <c r="FB29" s="592" t="s">
        <v>354</v>
      </c>
      <c r="FC29" s="592">
        <v>9</v>
      </c>
      <c r="FD29" s="592" t="s">
        <v>11</v>
      </c>
      <c r="FE29" s="592" t="s">
        <v>232</v>
      </c>
      <c r="FF29" s="592" t="s">
        <v>9</v>
      </c>
      <c r="FG29" s="592" t="s">
        <v>232</v>
      </c>
      <c r="FH29" s="592" t="s">
        <v>358</v>
      </c>
    </row>
    <row r="30" spans="1:164">
      <c r="A30">
        <v>36</v>
      </c>
      <c r="B30">
        <v>1</v>
      </c>
      <c r="F30">
        <v>700</v>
      </c>
      <c r="G30">
        <v>41</v>
      </c>
      <c r="H30">
        <v>1</v>
      </c>
      <c r="I30">
        <v>0</v>
      </c>
      <c r="J30">
        <v>1</v>
      </c>
      <c r="K30">
        <v>0</v>
      </c>
      <c r="L30" t="s">
        <v>404</v>
      </c>
      <c r="M30">
        <v>0</v>
      </c>
      <c r="N30">
        <v>1</v>
      </c>
      <c r="O30">
        <v>0</v>
      </c>
      <c r="P30">
        <v>0</v>
      </c>
      <c r="Q30">
        <v>0</v>
      </c>
      <c r="R30">
        <v>0</v>
      </c>
      <c r="S30">
        <v>0</v>
      </c>
      <c r="T30">
        <v>9</v>
      </c>
      <c r="U30">
        <v>1</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1</v>
      </c>
      <c r="AS30">
        <v>0</v>
      </c>
      <c r="AT30">
        <v>0</v>
      </c>
      <c r="AU30">
        <v>0</v>
      </c>
      <c r="AV30">
        <v>0</v>
      </c>
      <c r="AW30">
        <v>0</v>
      </c>
      <c r="AX30">
        <v>0</v>
      </c>
      <c r="AY30" t="s">
        <v>891</v>
      </c>
      <c r="AZ30">
        <v>0</v>
      </c>
      <c r="BA30">
        <v>0</v>
      </c>
      <c r="BB30">
        <v>0</v>
      </c>
      <c r="BC30">
        <v>0</v>
      </c>
      <c r="BD30">
        <v>0</v>
      </c>
      <c r="BE30">
        <v>0</v>
      </c>
      <c r="BF30" t="s">
        <v>891</v>
      </c>
      <c r="BG30">
        <v>1</v>
      </c>
      <c r="BH30">
        <v>0</v>
      </c>
      <c r="BI30">
        <v>1</v>
      </c>
      <c r="BJ30">
        <v>0</v>
      </c>
      <c r="BK30">
        <v>1</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s="842"/>
      <c r="CM30" s="597">
        <v>1</v>
      </c>
      <c r="CN30" s="592">
        <v>9</v>
      </c>
      <c r="CO30" s="592">
        <v>0</v>
      </c>
      <c r="CP30" s="597">
        <v>1</v>
      </c>
      <c r="CQ30" s="592">
        <v>9</v>
      </c>
      <c r="CR30" s="592">
        <v>0</v>
      </c>
      <c r="CS30" s="597">
        <v>1</v>
      </c>
      <c r="CT30" s="592">
        <v>9</v>
      </c>
      <c r="CU30" s="592">
        <v>0</v>
      </c>
      <c r="CV30" s="592">
        <v>0</v>
      </c>
      <c r="CW30" s="592">
        <v>0</v>
      </c>
      <c r="CX30" s="592">
        <v>0</v>
      </c>
      <c r="CY30" s="592">
        <v>0</v>
      </c>
      <c r="CZ30" s="592">
        <v>0</v>
      </c>
      <c r="DA30" s="592">
        <v>0</v>
      </c>
      <c r="DB30" s="592">
        <v>0</v>
      </c>
      <c r="DC30" s="592">
        <v>0</v>
      </c>
      <c r="DD30" s="592">
        <v>0</v>
      </c>
      <c r="DE30" s="592">
        <v>0</v>
      </c>
      <c r="DF30" s="592">
        <v>0</v>
      </c>
      <c r="DG30" s="592">
        <v>0</v>
      </c>
      <c r="DH30" s="592">
        <v>0</v>
      </c>
      <c r="DI30" s="592">
        <v>0</v>
      </c>
      <c r="DJ30" s="592">
        <v>0</v>
      </c>
      <c r="DK30" s="592">
        <v>0</v>
      </c>
      <c r="DL30" s="592">
        <v>0</v>
      </c>
      <c r="DM30" s="592">
        <v>0</v>
      </c>
      <c r="DN30" s="592">
        <v>0</v>
      </c>
      <c r="DO30" s="592">
        <v>0</v>
      </c>
      <c r="DP30" s="592">
        <v>0</v>
      </c>
      <c r="DQ30" s="592">
        <v>0</v>
      </c>
      <c r="DR30" s="592">
        <v>0</v>
      </c>
      <c r="DS30" s="592">
        <v>0</v>
      </c>
      <c r="DT30" s="592">
        <v>0</v>
      </c>
      <c r="DU30" s="597">
        <v>0</v>
      </c>
      <c r="DV30" s="954">
        <v>0</v>
      </c>
      <c r="DW30" s="978">
        <v>0</v>
      </c>
      <c r="DX30" s="979">
        <v>0</v>
      </c>
      <c r="DY30" s="979">
        <v>0</v>
      </c>
      <c r="DZ30" s="979">
        <v>0</v>
      </c>
      <c r="EA30" s="977">
        <v>0</v>
      </c>
      <c r="EB30" s="977">
        <v>0</v>
      </c>
      <c r="EC30" s="960">
        <v>0</v>
      </c>
      <c r="ED30" s="960">
        <v>0</v>
      </c>
      <c r="EE30" s="1255">
        <v>0</v>
      </c>
      <c r="EF30" s="960">
        <v>0</v>
      </c>
      <c r="EG30" s="960">
        <v>0</v>
      </c>
      <c r="EH30" s="960">
        <v>0</v>
      </c>
      <c r="EI30" s="960">
        <v>0</v>
      </c>
      <c r="EJ30" s="960">
        <v>0</v>
      </c>
      <c r="EK30" s="1007">
        <v>0</v>
      </c>
      <c r="EL30" s="306">
        <v>0</v>
      </c>
      <c r="EM30" s="306">
        <v>0</v>
      </c>
      <c r="EN30" s="1007">
        <v>0</v>
      </c>
      <c r="EO30" s="306">
        <v>0</v>
      </c>
      <c r="EP30" s="306">
        <v>0</v>
      </c>
      <c r="EQ30" s="306">
        <v>0</v>
      </c>
      <c r="ER30" s="306">
        <v>0</v>
      </c>
      <c r="ES30" s="306">
        <v>0</v>
      </c>
      <c r="ET30" s="1007">
        <v>0</v>
      </c>
      <c r="EU30" s="306">
        <v>0</v>
      </c>
      <c r="EV30" s="306">
        <v>0</v>
      </c>
      <c r="EW30" s="306">
        <v>0</v>
      </c>
      <c r="EX30" s="832"/>
      <c r="EY30" s="592"/>
      <c r="EZ30" s="592" t="s">
        <v>404</v>
      </c>
      <c r="FA30" s="592" t="s">
        <v>363</v>
      </c>
      <c r="FB30" s="592" t="s">
        <v>354</v>
      </c>
      <c r="FC30" s="592">
        <v>9</v>
      </c>
      <c r="FD30" s="592" t="s">
        <v>11</v>
      </c>
      <c r="FE30" s="592" t="s">
        <v>232</v>
      </c>
      <c r="FF30" s="592" t="s">
        <v>9</v>
      </c>
      <c r="FG30" s="592" t="s">
        <v>232</v>
      </c>
      <c r="FH30" s="592" t="s">
        <v>358</v>
      </c>
    </row>
    <row r="31" spans="1:164">
      <c r="A31">
        <v>37</v>
      </c>
      <c r="B31">
        <v>1</v>
      </c>
      <c r="F31">
        <v>700</v>
      </c>
      <c r="G31">
        <v>41</v>
      </c>
      <c r="H31">
        <v>1</v>
      </c>
      <c r="I31">
        <v>0</v>
      </c>
      <c r="J31">
        <v>1</v>
      </c>
      <c r="K31">
        <v>0</v>
      </c>
      <c r="L31" t="s">
        <v>404</v>
      </c>
      <c r="M31">
        <v>0</v>
      </c>
      <c r="N31">
        <v>1</v>
      </c>
      <c r="O31">
        <v>0</v>
      </c>
      <c r="P31">
        <v>0</v>
      </c>
      <c r="Q31">
        <v>0</v>
      </c>
      <c r="R31">
        <v>0</v>
      </c>
      <c r="S31">
        <v>0</v>
      </c>
      <c r="T31">
        <v>1</v>
      </c>
      <c r="U31">
        <v>1</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1</v>
      </c>
      <c r="AS31">
        <v>0</v>
      </c>
      <c r="AT31">
        <v>0</v>
      </c>
      <c r="AU31">
        <v>0</v>
      </c>
      <c r="AV31">
        <v>0</v>
      </c>
      <c r="AW31">
        <v>0</v>
      </c>
      <c r="AX31">
        <v>0</v>
      </c>
      <c r="AY31" t="s">
        <v>891</v>
      </c>
      <c r="AZ31">
        <v>0</v>
      </c>
      <c r="BA31">
        <v>0</v>
      </c>
      <c r="BB31">
        <v>0</v>
      </c>
      <c r="BC31">
        <v>0</v>
      </c>
      <c r="BD31">
        <v>0</v>
      </c>
      <c r="BE31">
        <v>0</v>
      </c>
      <c r="BF31" t="s">
        <v>891</v>
      </c>
      <c r="BG31">
        <v>1</v>
      </c>
      <c r="BH31">
        <v>0</v>
      </c>
      <c r="BI31">
        <v>1</v>
      </c>
      <c r="BJ31">
        <v>0</v>
      </c>
      <c r="BK31">
        <v>1</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s="842"/>
      <c r="CM31" s="597">
        <v>1</v>
      </c>
      <c r="CN31" s="592">
        <v>1</v>
      </c>
      <c r="CO31" s="592">
        <v>0</v>
      </c>
      <c r="CP31" s="597">
        <v>1</v>
      </c>
      <c r="CQ31" s="592">
        <v>1</v>
      </c>
      <c r="CR31" s="592">
        <v>0</v>
      </c>
      <c r="CS31" s="597">
        <v>1</v>
      </c>
      <c r="CT31" s="592">
        <v>1</v>
      </c>
      <c r="CU31" s="592">
        <v>0</v>
      </c>
      <c r="CV31" s="592">
        <v>0</v>
      </c>
      <c r="CW31" s="592">
        <v>0</v>
      </c>
      <c r="CX31" s="592">
        <v>0</v>
      </c>
      <c r="CY31" s="592">
        <v>0</v>
      </c>
      <c r="CZ31" s="592">
        <v>0</v>
      </c>
      <c r="DA31" s="592">
        <v>0</v>
      </c>
      <c r="DB31" s="592">
        <v>0</v>
      </c>
      <c r="DC31" s="592">
        <v>0</v>
      </c>
      <c r="DD31" s="592">
        <v>0</v>
      </c>
      <c r="DE31" s="592">
        <v>0</v>
      </c>
      <c r="DF31" s="592">
        <v>0</v>
      </c>
      <c r="DG31" s="592">
        <v>0</v>
      </c>
      <c r="DH31" s="592">
        <v>0</v>
      </c>
      <c r="DI31" s="592">
        <v>0</v>
      </c>
      <c r="DJ31" s="592">
        <v>0</v>
      </c>
      <c r="DK31" s="592">
        <v>0</v>
      </c>
      <c r="DL31" s="592">
        <v>0</v>
      </c>
      <c r="DM31" s="592">
        <v>0</v>
      </c>
      <c r="DN31" s="592">
        <v>0</v>
      </c>
      <c r="DO31" s="592">
        <v>0</v>
      </c>
      <c r="DP31" s="592">
        <v>0</v>
      </c>
      <c r="DQ31" s="592">
        <v>0</v>
      </c>
      <c r="DR31" s="592">
        <v>0</v>
      </c>
      <c r="DS31" s="592">
        <v>0</v>
      </c>
      <c r="DT31" s="592">
        <v>0</v>
      </c>
      <c r="DU31" s="597">
        <v>0</v>
      </c>
      <c r="DV31" s="954">
        <v>0</v>
      </c>
      <c r="DW31" s="978">
        <v>0</v>
      </c>
      <c r="DX31" s="979">
        <v>0</v>
      </c>
      <c r="DY31" s="979">
        <v>0</v>
      </c>
      <c r="DZ31" s="979">
        <v>0</v>
      </c>
      <c r="EA31" s="977">
        <v>0</v>
      </c>
      <c r="EB31" s="977">
        <v>0</v>
      </c>
      <c r="EC31" s="960">
        <v>0</v>
      </c>
      <c r="ED31" s="960">
        <v>0</v>
      </c>
      <c r="EE31" s="1255">
        <v>0</v>
      </c>
      <c r="EF31" s="960">
        <v>0</v>
      </c>
      <c r="EG31" s="960">
        <v>0</v>
      </c>
      <c r="EH31" s="960">
        <v>0</v>
      </c>
      <c r="EI31" s="960">
        <v>0</v>
      </c>
      <c r="EJ31" s="960">
        <v>0</v>
      </c>
      <c r="EK31" s="1007">
        <v>0</v>
      </c>
      <c r="EL31" s="306">
        <v>0</v>
      </c>
      <c r="EM31" s="306">
        <v>0</v>
      </c>
      <c r="EN31" s="1007">
        <v>0</v>
      </c>
      <c r="EO31" s="306">
        <v>0</v>
      </c>
      <c r="EP31" s="306">
        <v>0</v>
      </c>
      <c r="EQ31" s="306">
        <v>0</v>
      </c>
      <c r="ER31" s="306">
        <v>0</v>
      </c>
      <c r="ES31" s="306">
        <v>0</v>
      </c>
      <c r="ET31" s="1007">
        <v>0</v>
      </c>
      <c r="EU31" s="306">
        <v>0</v>
      </c>
      <c r="EV31" s="306">
        <v>0</v>
      </c>
      <c r="EW31" s="306">
        <v>0</v>
      </c>
      <c r="EX31" s="832"/>
      <c r="EY31" s="592"/>
      <c r="EZ31" s="592" t="s">
        <v>404</v>
      </c>
      <c r="FA31" s="592" t="s">
        <v>363</v>
      </c>
      <c r="FB31" s="592" t="s">
        <v>354</v>
      </c>
      <c r="FC31" s="592">
        <v>1</v>
      </c>
      <c r="FD31" s="592" t="s">
        <v>11</v>
      </c>
      <c r="FE31" s="592" t="s">
        <v>232</v>
      </c>
      <c r="FF31" s="592" t="s">
        <v>9</v>
      </c>
      <c r="FG31" s="592" t="s">
        <v>232</v>
      </c>
      <c r="FH31" s="592" t="s">
        <v>358</v>
      </c>
    </row>
    <row r="32" spans="1:164">
      <c r="A32">
        <v>38</v>
      </c>
      <c r="B32">
        <v>1</v>
      </c>
      <c r="F32">
        <v>700</v>
      </c>
      <c r="G32">
        <v>42</v>
      </c>
      <c r="H32">
        <v>1</v>
      </c>
      <c r="I32">
        <v>0</v>
      </c>
      <c r="J32">
        <v>1</v>
      </c>
      <c r="K32">
        <v>0</v>
      </c>
      <c r="L32" t="s">
        <v>404</v>
      </c>
      <c r="M32">
        <v>0</v>
      </c>
      <c r="N32">
        <v>1</v>
      </c>
      <c r="O32">
        <v>0</v>
      </c>
      <c r="P32">
        <v>0</v>
      </c>
      <c r="Q32">
        <v>0</v>
      </c>
      <c r="R32">
        <v>0</v>
      </c>
      <c r="S32">
        <v>0</v>
      </c>
      <c r="T32">
        <v>16</v>
      </c>
      <c r="U32">
        <v>0</v>
      </c>
      <c r="V32">
        <v>0</v>
      </c>
      <c r="W32">
        <v>0</v>
      </c>
      <c r="X32">
        <v>0</v>
      </c>
      <c r="Y32">
        <v>0</v>
      </c>
      <c r="Z32">
        <v>0</v>
      </c>
      <c r="AA32">
        <v>1</v>
      </c>
      <c r="AB32">
        <v>0</v>
      </c>
      <c r="AC32">
        <v>0</v>
      </c>
      <c r="AD32">
        <v>0</v>
      </c>
      <c r="AE32">
        <v>1</v>
      </c>
      <c r="AF32">
        <v>0</v>
      </c>
      <c r="AG32">
        <v>0</v>
      </c>
      <c r="AH32">
        <v>0</v>
      </c>
      <c r="AI32">
        <v>0</v>
      </c>
      <c r="AJ32">
        <v>0</v>
      </c>
      <c r="AK32">
        <v>0</v>
      </c>
      <c r="AL32">
        <v>0</v>
      </c>
      <c r="AM32">
        <v>0</v>
      </c>
      <c r="AN32">
        <v>0</v>
      </c>
      <c r="AO32">
        <v>0</v>
      </c>
      <c r="AP32">
        <v>0</v>
      </c>
      <c r="AQ32">
        <v>0</v>
      </c>
      <c r="AR32">
        <v>0</v>
      </c>
      <c r="AS32">
        <v>1</v>
      </c>
      <c r="AT32">
        <v>0</v>
      </c>
      <c r="AU32">
        <v>0</v>
      </c>
      <c r="AV32">
        <v>0</v>
      </c>
      <c r="AW32">
        <v>1</v>
      </c>
      <c r="AX32">
        <v>0</v>
      </c>
      <c r="AY32" t="s">
        <v>891</v>
      </c>
      <c r="AZ32">
        <v>0</v>
      </c>
      <c r="BA32">
        <v>0</v>
      </c>
      <c r="BB32">
        <v>0</v>
      </c>
      <c r="BC32">
        <v>0</v>
      </c>
      <c r="BD32">
        <v>0</v>
      </c>
      <c r="BE32">
        <v>0</v>
      </c>
      <c r="BF32" t="s">
        <v>891</v>
      </c>
      <c r="BG32">
        <v>1</v>
      </c>
      <c r="BH32">
        <v>0</v>
      </c>
      <c r="BI32">
        <v>1</v>
      </c>
      <c r="BJ32">
        <v>0</v>
      </c>
      <c r="BK32">
        <v>0</v>
      </c>
      <c r="BL32">
        <v>1</v>
      </c>
      <c r="BM32">
        <v>1</v>
      </c>
      <c r="BN32">
        <v>1</v>
      </c>
      <c r="BO32">
        <v>0</v>
      </c>
      <c r="BP32">
        <v>1</v>
      </c>
      <c r="BQ32">
        <v>0</v>
      </c>
      <c r="BR32">
        <v>1</v>
      </c>
      <c r="BS32">
        <v>1</v>
      </c>
      <c r="BT32">
        <v>1</v>
      </c>
      <c r="BU32">
        <v>1</v>
      </c>
      <c r="BV32">
        <v>0</v>
      </c>
      <c r="BW32">
        <v>1</v>
      </c>
      <c r="BX32">
        <v>0</v>
      </c>
      <c r="BY32">
        <v>0</v>
      </c>
      <c r="BZ32">
        <v>1</v>
      </c>
      <c r="CA32">
        <v>0</v>
      </c>
      <c r="CB32">
        <v>1</v>
      </c>
      <c r="CC32">
        <v>0</v>
      </c>
      <c r="CD32">
        <v>0</v>
      </c>
      <c r="CE32">
        <v>0</v>
      </c>
      <c r="CF32">
        <v>0</v>
      </c>
      <c r="CG32">
        <v>827.27272727272725</v>
      </c>
      <c r="CH32">
        <v>1200</v>
      </c>
      <c r="CI32">
        <v>0</v>
      </c>
      <c r="CJ32">
        <v>907.14285714285711</v>
      </c>
      <c r="CK32">
        <v>0</v>
      </c>
      <c r="CL32" s="842"/>
      <c r="CM32" s="597">
        <v>1</v>
      </c>
      <c r="CN32" s="592">
        <v>16</v>
      </c>
      <c r="CO32" s="592">
        <v>0</v>
      </c>
      <c r="CP32" s="597">
        <v>1</v>
      </c>
      <c r="CQ32" s="592">
        <v>16</v>
      </c>
      <c r="CR32" s="592">
        <v>0</v>
      </c>
      <c r="CS32" s="597">
        <v>1</v>
      </c>
      <c r="CT32" s="592">
        <v>16</v>
      </c>
      <c r="CU32" s="592">
        <v>16</v>
      </c>
      <c r="CV32" s="592">
        <v>0</v>
      </c>
      <c r="CW32" s="592">
        <v>1</v>
      </c>
      <c r="CX32" s="592">
        <v>16</v>
      </c>
      <c r="CY32" s="592">
        <v>16</v>
      </c>
      <c r="CZ32" s="592">
        <v>16</v>
      </c>
      <c r="DA32" s="592">
        <v>0</v>
      </c>
      <c r="DB32" s="592">
        <v>16</v>
      </c>
      <c r="DC32" s="592">
        <v>0</v>
      </c>
      <c r="DD32" s="592">
        <v>16</v>
      </c>
      <c r="DE32" s="592">
        <v>16</v>
      </c>
      <c r="DF32" s="592">
        <v>16</v>
      </c>
      <c r="DG32" s="592">
        <v>16</v>
      </c>
      <c r="DH32" s="592">
        <v>0</v>
      </c>
      <c r="DI32" s="592">
        <v>16</v>
      </c>
      <c r="DJ32" s="592">
        <v>0</v>
      </c>
      <c r="DK32" s="592">
        <v>0</v>
      </c>
      <c r="DL32" s="592">
        <v>0</v>
      </c>
      <c r="DM32" s="592">
        <v>0</v>
      </c>
      <c r="DN32" s="592">
        <v>0</v>
      </c>
      <c r="DO32" s="592">
        <v>0</v>
      </c>
      <c r="DP32" s="592">
        <v>0</v>
      </c>
      <c r="DQ32" s="592">
        <v>0</v>
      </c>
      <c r="DR32" s="592">
        <v>0</v>
      </c>
      <c r="DS32" s="592">
        <v>0</v>
      </c>
      <c r="DT32" s="592">
        <v>0</v>
      </c>
      <c r="DU32" s="597">
        <v>1</v>
      </c>
      <c r="DV32" s="954">
        <v>0</v>
      </c>
      <c r="DW32" s="978">
        <v>0</v>
      </c>
      <c r="DX32" s="979">
        <v>0</v>
      </c>
      <c r="DY32" s="979">
        <v>0</v>
      </c>
      <c r="DZ32" s="979">
        <v>0</v>
      </c>
      <c r="EA32" s="977">
        <v>0</v>
      </c>
      <c r="EB32" s="977">
        <v>0</v>
      </c>
      <c r="EC32" s="960">
        <v>0</v>
      </c>
      <c r="ED32" s="960">
        <v>0</v>
      </c>
      <c r="EE32" s="1255">
        <v>11</v>
      </c>
      <c r="EF32" s="960">
        <v>9100</v>
      </c>
      <c r="EG32" s="960">
        <v>3</v>
      </c>
      <c r="EH32" s="960">
        <v>3600</v>
      </c>
      <c r="EI32" s="960">
        <v>0</v>
      </c>
      <c r="EJ32" s="960">
        <v>0</v>
      </c>
      <c r="EK32" s="1007">
        <v>0</v>
      </c>
      <c r="EL32" s="306">
        <v>0</v>
      </c>
      <c r="EM32" s="306">
        <v>0</v>
      </c>
      <c r="EN32" s="1007">
        <v>0</v>
      </c>
      <c r="EO32" s="306">
        <v>0</v>
      </c>
      <c r="EP32" s="306">
        <v>1</v>
      </c>
      <c r="EQ32" s="306">
        <v>1</v>
      </c>
      <c r="ER32" s="306">
        <v>0</v>
      </c>
      <c r="ES32" s="306">
        <v>0</v>
      </c>
      <c r="ET32" s="1007">
        <v>0</v>
      </c>
      <c r="EU32" s="306">
        <v>1</v>
      </c>
      <c r="EV32" s="306">
        <v>0</v>
      </c>
      <c r="EW32" s="306">
        <v>0</v>
      </c>
      <c r="EX32" s="832"/>
      <c r="EY32" s="592"/>
      <c r="EZ32" s="592" t="s">
        <v>404</v>
      </c>
      <c r="FA32" s="592" t="s">
        <v>363</v>
      </c>
      <c r="FB32" s="592" t="s">
        <v>354</v>
      </c>
      <c r="FC32" s="592">
        <v>16</v>
      </c>
      <c r="FD32" s="592" t="s">
        <v>12</v>
      </c>
      <c r="FE32" s="592" t="s">
        <v>232</v>
      </c>
      <c r="FF32" s="592" t="s">
        <v>9</v>
      </c>
      <c r="FG32" s="592" t="s">
        <v>232</v>
      </c>
      <c r="FH32" s="592" t="s">
        <v>358</v>
      </c>
    </row>
    <row r="33" spans="1:164">
      <c r="A33">
        <v>39</v>
      </c>
      <c r="B33">
        <v>1</v>
      </c>
      <c r="F33">
        <v>700</v>
      </c>
      <c r="G33">
        <v>8</v>
      </c>
      <c r="H33">
        <v>1</v>
      </c>
      <c r="I33">
        <v>0</v>
      </c>
      <c r="J33">
        <v>1</v>
      </c>
      <c r="K33">
        <v>0</v>
      </c>
      <c r="L33" t="s">
        <v>404</v>
      </c>
      <c r="M33">
        <v>0</v>
      </c>
      <c r="N33">
        <v>1</v>
      </c>
      <c r="O33">
        <v>0</v>
      </c>
      <c r="P33">
        <v>0</v>
      </c>
      <c r="Q33">
        <v>0</v>
      </c>
      <c r="R33">
        <v>0</v>
      </c>
      <c r="S33">
        <v>0</v>
      </c>
      <c r="T33">
        <v>35</v>
      </c>
      <c r="U33">
        <v>0</v>
      </c>
      <c r="V33">
        <v>1</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1</v>
      </c>
      <c r="AS33">
        <v>0</v>
      </c>
      <c r="AT33">
        <v>0</v>
      </c>
      <c r="AU33">
        <v>0</v>
      </c>
      <c r="AV33">
        <v>0</v>
      </c>
      <c r="AW33">
        <v>0</v>
      </c>
      <c r="AX33">
        <v>0</v>
      </c>
      <c r="AY33" t="s">
        <v>891</v>
      </c>
      <c r="AZ33">
        <v>0</v>
      </c>
      <c r="BA33">
        <v>0</v>
      </c>
      <c r="BB33">
        <v>0</v>
      </c>
      <c r="BC33">
        <v>0</v>
      </c>
      <c r="BD33">
        <v>0</v>
      </c>
      <c r="BE33">
        <v>0</v>
      </c>
      <c r="BF33" t="s">
        <v>891</v>
      </c>
      <c r="BG33">
        <v>0</v>
      </c>
      <c r="BH33">
        <v>1</v>
      </c>
      <c r="BI33">
        <v>0</v>
      </c>
      <c r="BJ33">
        <v>1</v>
      </c>
      <c r="BK33">
        <v>1</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s="842"/>
      <c r="CM33" s="597">
        <v>1</v>
      </c>
      <c r="CN33" s="592">
        <v>35</v>
      </c>
      <c r="CO33" s="592">
        <v>35</v>
      </c>
      <c r="CP33" s="597">
        <v>1</v>
      </c>
      <c r="CQ33" s="592">
        <v>35</v>
      </c>
      <c r="CR33" s="592">
        <v>35</v>
      </c>
      <c r="CS33" s="597">
        <v>1</v>
      </c>
      <c r="CT33" s="592">
        <v>35</v>
      </c>
      <c r="CU33" s="592">
        <v>0</v>
      </c>
      <c r="CV33" s="592">
        <v>0</v>
      </c>
      <c r="CW33" s="592">
        <v>0</v>
      </c>
      <c r="CX33" s="592">
        <v>0</v>
      </c>
      <c r="CY33" s="592">
        <v>0</v>
      </c>
      <c r="CZ33" s="592">
        <v>0</v>
      </c>
      <c r="DA33" s="592">
        <v>0</v>
      </c>
      <c r="DB33" s="592">
        <v>0</v>
      </c>
      <c r="DC33" s="592">
        <v>0</v>
      </c>
      <c r="DD33" s="592">
        <v>0</v>
      </c>
      <c r="DE33" s="592">
        <v>0</v>
      </c>
      <c r="DF33" s="592">
        <v>0</v>
      </c>
      <c r="DG33" s="592">
        <v>0</v>
      </c>
      <c r="DH33" s="592">
        <v>0</v>
      </c>
      <c r="DI33" s="592">
        <v>0</v>
      </c>
      <c r="DJ33" s="592">
        <v>0</v>
      </c>
      <c r="DK33" s="592">
        <v>0</v>
      </c>
      <c r="DL33" s="592">
        <v>0</v>
      </c>
      <c r="DM33" s="592">
        <v>0</v>
      </c>
      <c r="DN33" s="592">
        <v>0</v>
      </c>
      <c r="DO33" s="592">
        <v>0</v>
      </c>
      <c r="DP33" s="592">
        <v>0</v>
      </c>
      <c r="DQ33" s="592">
        <v>0</v>
      </c>
      <c r="DR33" s="592">
        <v>0</v>
      </c>
      <c r="DS33" s="592">
        <v>0</v>
      </c>
      <c r="DT33" s="592">
        <v>0</v>
      </c>
      <c r="DU33" s="597">
        <v>0</v>
      </c>
      <c r="DV33" s="954">
        <v>0</v>
      </c>
      <c r="DW33" s="978">
        <v>0</v>
      </c>
      <c r="DX33" s="979">
        <v>0</v>
      </c>
      <c r="DY33" s="979">
        <v>0</v>
      </c>
      <c r="DZ33" s="979">
        <v>0</v>
      </c>
      <c r="EA33" s="977">
        <v>0</v>
      </c>
      <c r="EB33" s="977">
        <v>0</v>
      </c>
      <c r="EC33" s="960">
        <v>0</v>
      </c>
      <c r="ED33" s="960">
        <v>0</v>
      </c>
      <c r="EE33" s="1255">
        <v>0</v>
      </c>
      <c r="EF33" s="960">
        <v>0</v>
      </c>
      <c r="EG33" s="960">
        <v>0</v>
      </c>
      <c r="EH33" s="960">
        <v>0</v>
      </c>
      <c r="EI33" s="960">
        <v>0</v>
      </c>
      <c r="EJ33" s="960">
        <v>0</v>
      </c>
      <c r="EK33" s="1007">
        <v>0</v>
      </c>
      <c r="EL33" s="306">
        <v>0</v>
      </c>
      <c r="EM33" s="306">
        <v>0</v>
      </c>
      <c r="EN33" s="1007">
        <v>0</v>
      </c>
      <c r="EO33" s="306">
        <v>0</v>
      </c>
      <c r="EP33" s="306">
        <v>0</v>
      </c>
      <c r="EQ33" s="306">
        <v>0</v>
      </c>
      <c r="ER33" s="306">
        <v>0</v>
      </c>
      <c r="ES33" s="306">
        <v>0</v>
      </c>
      <c r="ET33" s="1007">
        <v>0</v>
      </c>
      <c r="EU33" s="306">
        <v>0</v>
      </c>
      <c r="EV33" s="306">
        <v>0</v>
      </c>
      <c r="EW33" s="306">
        <v>0</v>
      </c>
      <c r="EX33" s="832"/>
      <c r="EY33" s="592"/>
      <c r="EZ33" s="592" t="s">
        <v>404</v>
      </c>
      <c r="FA33" s="592" t="s">
        <v>363</v>
      </c>
      <c r="FB33" s="592" t="s">
        <v>354</v>
      </c>
      <c r="FC33" s="592">
        <v>35</v>
      </c>
      <c r="FD33" s="592" t="s">
        <v>12</v>
      </c>
      <c r="FE33" s="592" t="s">
        <v>232</v>
      </c>
      <c r="FF33" s="592" t="s">
        <v>9</v>
      </c>
      <c r="FG33" s="592" t="s">
        <v>232</v>
      </c>
      <c r="FH33" s="592" t="s">
        <v>366</v>
      </c>
    </row>
    <row r="34" spans="1:164">
      <c r="A34">
        <v>40</v>
      </c>
      <c r="B34">
        <v>1</v>
      </c>
      <c r="F34">
        <v>700</v>
      </c>
      <c r="G34">
        <v>41</v>
      </c>
      <c r="H34">
        <v>1</v>
      </c>
      <c r="I34">
        <v>0</v>
      </c>
      <c r="J34">
        <v>1</v>
      </c>
      <c r="K34">
        <v>0</v>
      </c>
      <c r="L34" t="s">
        <v>404</v>
      </c>
      <c r="M34">
        <v>0</v>
      </c>
      <c r="N34">
        <v>1</v>
      </c>
      <c r="O34">
        <v>0</v>
      </c>
      <c r="P34">
        <v>0</v>
      </c>
      <c r="Q34">
        <v>0</v>
      </c>
      <c r="R34">
        <v>0</v>
      </c>
      <c r="S34">
        <v>0</v>
      </c>
      <c r="T34">
        <v>2</v>
      </c>
      <c r="U34">
        <v>0</v>
      </c>
      <c r="V34">
        <v>0</v>
      </c>
      <c r="W34">
        <v>0</v>
      </c>
      <c r="X34">
        <v>0</v>
      </c>
      <c r="Y34">
        <v>0</v>
      </c>
      <c r="Z34">
        <v>0</v>
      </c>
      <c r="AA34">
        <v>1</v>
      </c>
      <c r="AB34">
        <v>0</v>
      </c>
      <c r="AC34">
        <v>0</v>
      </c>
      <c r="AD34">
        <v>0</v>
      </c>
      <c r="AE34">
        <v>1</v>
      </c>
      <c r="AF34">
        <v>0</v>
      </c>
      <c r="AG34">
        <v>0</v>
      </c>
      <c r="AH34">
        <v>0</v>
      </c>
      <c r="AI34">
        <v>0</v>
      </c>
      <c r="AJ34">
        <v>0</v>
      </c>
      <c r="AK34">
        <v>0</v>
      </c>
      <c r="AL34">
        <v>0</v>
      </c>
      <c r="AM34">
        <v>0</v>
      </c>
      <c r="AN34">
        <v>0</v>
      </c>
      <c r="AO34">
        <v>0</v>
      </c>
      <c r="AP34">
        <v>0</v>
      </c>
      <c r="AQ34">
        <v>0</v>
      </c>
      <c r="AR34">
        <v>0</v>
      </c>
      <c r="AS34">
        <v>1</v>
      </c>
      <c r="AT34">
        <v>0</v>
      </c>
      <c r="AU34">
        <v>0</v>
      </c>
      <c r="AV34">
        <v>0</v>
      </c>
      <c r="AW34">
        <v>1</v>
      </c>
      <c r="AX34">
        <v>0</v>
      </c>
      <c r="AY34" t="s">
        <v>891</v>
      </c>
      <c r="AZ34">
        <v>0</v>
      </c>
      <c r="BA34">
        <v>0</v>
      </c>
      <c r="BB34">
        <v>0</v>
      </c>
      <c r="BC34">
        <v>0</v>
      </c>
      <c r="BD34">
        <v>0</v>
      </c>
      <c r="BE34">
        <v>0</v>
      </c>
      <c r="BF34" t="s">
        <v>891</v>
      </c>
      <c r="BG34">
        <v>1</v>
      </c>
      <c r="BH34">
        <v>0</v>
      </c>
      <c r="BI34">
        <v>1</v>
      </c>
      <c r="BJ34">
        <v>0</v>
      </c>
      <c r="BK34">
        <v>1</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s="842"/>
      <c r="CM34" s="597">
        <v>1</v>
      </c>
      <c r="CN34" s="592">
        <v>2</v>
      </c>
      <c r="CO34" s="592">
        <v>0</v>
      </c>
      <c r="CP34" s="597">
        <v>1</v>
      </c>
      <c r="CQ34" s="592">
        <v>2</v>
      </c>
      <c r="CR34" s="592">
        <v>0</v>
      </c>
      <c r="CS34" s="597">
        <v>1</v>
      </c>
      <c r="CT34" s="592">
        <v>2</v>
      </c>
      <c r="CU34" s="592">
        <v>0</v>
      </c>
      <c r="CV34" s="592">
        <v>0</v>
      </c>
      <c r="CW34" s="592">
        <v>0</v>
      </c>
      <c r="CX34" s="592">
        <v>0</v>
      </c>
      <c r="CY34" s="592">
        <v>0</v>
      </c>
      <c r="CZ34" s="592">
        <v>0</v>
      </c>
      <c r="DA34" s="592">
        <v>0</v>
      </c>
      <c r="DB34" s="592">
        <v>0</v>
      </c>
      <c r="DC34" s="592">
        <v>0</v>
      </c>
      <c r="DD34" s="592">
        <v>0</v>
      </c>
      <c r="DE34" s="592">
        <v>0</v>
      </c>
      <c r="DF34" s="592">
        <v>0</v>
      </c>
      <c r="DG34" s="592">
        <v>0</v>
      </c>
      <c r="DH34" s="592">
        <v>0</v>
      </c>
      <c r="DI34" s="592">
        <v>0</v>
      </c>
      <c r="DJ34" s="592">
        <v>0</v>
      </c>
      <c r="DK34" s="592">
        <v>0</v>
      </c>
      <c r="DL34" s="592">
        <v>0</v>
      </c>
      <c r="DM34" s="592">
        <v>0</v>
      </c>
      <c r="DN34" s="592">
        <v>0</v>
      </c>
      <c r="DO34" s="592">
        <v>0</v>
      </c>
      <c r="DP34" s="592">
        <v>0</v>
      </c>
      <c r="DQ34" s="592">
        <v>0</v>
      </c>
      <c r="DR34" s="592">
        <v>0</v>
      </c>
      <c r="DS34" s="592">
        <v>0</v>
      </c>
      <c r="DT34" s="592">
        <v>0</v>
      </c>
      <c r="DU34" s="597">
        <v>0</v>
      </c>
      <c r="DV34" s="954">
        <v>0</v>
      </c>
      <c r="DW34" s="978">
        <v>0</v>
      </c>
      <c r="DX34" s="979">
        <v>0</v>
      </c>
      <c r="DY34" s="979">
        <v>0</v>
      </c>
      <c r="DZ34" s="979">
        <v>0</v>
      </c>
      <c r="EA34" s="977">
        <v>0</v>
      </c>
      <c r="EB34" s="977">
        <v>0</v>
      </c>
      <c r="EC34" s="960">
        <v>0</v>
      </c>
      <c r="ED34" s="960">
        <v>0</v>
      </c>
      <c r="EE34" s="1255">
        <v>0</v>
      </c>
      <c r="EF34" s="960">
        <v>0</v>
      </c>
      <c r="EG34" s="960">
        <v>0</v>
      </c>
      <c r="EH34" s="960">
        <v>0</v>
      </c>
      <c r="EI34" s="960">
        <v>0</v>
      </c>
      <c r="EJ34" s="960">
        <v>0</v>
      </c>
      <c r="EK34" s="1007">
        <v>0</v>
      </c>
      <c r="EL34" s="306">
        <v>0</v>
      </c>
      <c r="EM34" s="306">
        <v>0</v>
      </c>
      <c r="EN34" s="1007">
        <v>0</v>
      </c>
      <c r="EO34" s="306">
        <v>0</v>
      </c>
      <c r="EP34" s="306">
        <v>1</v>
      </c>
      <c r="EQ34" s="306">
        <v>1</v>
      </c>
      <c r="ER34" s="306">
        <v>0</v>
      </c>
      <c r="ES34" s="306">
        <v>0</v>
      </c>
      <c r="ET34" s="1007">
        <v>0</v>
      </c>
      <c r="EU34" s="306">
        <v>1</v>
      </c>
      <c r="EV34" s="306">
        <v>0</v>
      </c>
      <c r="EW34" s="306">
        <v>0</v>
      </c>
      <c r="EX34" s="832"/>
      <c r="EY34" s="592"/>
      <c r="EZ34" s="592" t="s">
        <v>404</v>
      </c>
      <c r="FA34" s="592" t="s">
        <v>363</v>
      </c>
      <c r="FB34" s="592" t="s">
        <v>354</v>
      </c>
      <c r="FC34" s="592">
        <v>2</v>
      </c>
      <c r="FD34" s="592" t="s">
        <v>11</v>
      </c>
      <c r="FE34" s="592" t="s">
        <v>232</v>
      </c>
      <c r="FF34" s="592" t="s">
        <v>9</v>
      </c>
      <c r="FG34" s="592" t="s">
        <v>232</v>
      </c>
      <c r="FH34" s="592" t="s">
        <v>358</v>
      </c>
    </row>
    <row r="35" spans="1:164">
      <c r="A35">
        <v>41</v>
      </c>
      <c r="B35">
        <v>1</v>
      </c>
      <c r="F35">
        <v>700</v>
      </c>
      <c r="G35">
        <v>42</v>
      </c>
      <c r="H35">
        <v>1</v>
      </c>
      <c r="I35">
        <v>0</v>
      </c>
      <c r="J35">
        <v>1</v>
      </c>
      <c r="K35">
        <v>0</v>
      </c>
      <c r="L35" t="s">
        <v>417</v>
      </c>
      <c r="M35">
        <v>0</v>
      </c>
      <c r="N35">
        <v>1</v>
      </c>
      <c r="O35">
        <v>0</v>
      </c>
      <c r="P35">
        <v>0</v>
      </c>
      <c r="Q35">
        <v>0</v>
      </c>
      <c r="R35">
        <v>0</v>
      </c>
      <c r="S35">
        <v>0</v>
      </c>
      <c r="T35">
        <v>3</v>
      </c>
      <c r="U35">
        <v>1</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1</v>
      </c>
      <c r="AS35">
        <v>0</v>
      </c>
      <c r="AT35">
        <v>0</v>
      </c>
      <c r="AU35">
        <v>0</v>
      </c>
      <c r="AV35">
        <v>0</v>
      </c>
      <c r="AW35">
        <v>0</v>
      </c>
      <c r="AX35">
        <v>0</v>
      </c>
      <c r="AY35" t="s">
        <v>891</v>
      </c>
      <c r="AZ35">
        <v>0</v>
      </c>
      <c r="BA35">
        <v>0</v>
      </c>
      <c r="BB35">
        <v>0</v>
      </c>
      <c r="BC35">
        <v>0</v>
      </c>
      <c r="BD35">
        <v>0</v>
      </c>
      <c r="BE35">
        <v>0</v>
      </c>
      <c r="BF35" t="s">
        <v>891</v>
      </c>
      <c r="BG35">
        <v>0</v>
      </c>
      <c r="BH35">
        <v>1</v>
      </c>
      <c r="BI35">
        <v>0</v>
      </c>
      <c r="BJ35">
        <v>1</v>
      </c>
      <c r="BK35">
        <v>0</v>
      </c>
      <c r="BL35">
        <v>1</v>
      </c>
      <c r="BM35">
        <v>0</v>
      </c>
      <c r="BN35">
        <v>0</v>
      </c>
      <c r="BO35">
        <v>0</v>
      </c>
      <c r="BP35">
        <v>1</v>
      </c>
      <c r="BQ35">
        <v>0</v>
      </c>
      <c r="BR35">
        <v>0</v>
      </c>
      <c r="BS35">
        <v>0</v>
      </c>
      <c r="BT35">
        <v>0</v>
      </c>
      <c r="BU35">
        <v>1</v>
      </c>
      <c r="BV35">
        <v>0</v>
      </c>
      <c r="BW35">
        <v>0</v>
      </c>
      <c r="BX35">
        <v>0</v>
      </c>
      <c r="BY35">
        <v>0</v>
      </c>
      <c r="BZ35">
        <v>0</v>
      </c>
      <c r="CA35">
        <v>0</v>
      </c>
      <c r="CB35">
        <v>1</v>
      </c>
      <c r="CC35">
        <v>0</v>
      </c>
      <c r="CD35">
        <v>0</v>
      </c>
      <c r="CE35">
        <v>0</v>
      </c>
      <c r="CF35">
        <v>0</v>
      </c>
      <c r="CG35">
        <v>0</v>
      </c>
      <c r="CH35">
        <v>0</v>
      </c>
      <c r="CI35">
        <v>0</v>
      </c>
      <c r="CJ35">
        <v>0</v>
      </c>
      <c r="CK35">
        <v>0</v>
      </c>
      <c r="CL35" s="842"/>
      <c r="CM35" s="597">
        <v>1</v>
      </c>
      <c r="CN35" s="592">
        <v>3</v>
      </c>
      <c r="CO35" s="592">
        <v>3</v>
      </c>
      <c r="CP35" s="597">
        <v>1</v>
      </c>
      <c r="CQ35" s="592">
        <v>3</v>
      </c>
      <c r="CR35" s="592">
        <v>3</v>
      </c>
      <c r="CS35" s="597">
        <v>1</v>
      </c>
      <c r="CT35" s="592">
        <v>3</v>
      </c>
      <c r="CU35" s="592">
        <v>3</v>
      </c>
      <c r="CV35" s="592">
        <v>0</v>
      </c>
      <c r="CW35" s="592">
        <v>1</v>
      </c>
      <c r="CX35" s="592">
        <v>3</v>
      </c>
      <c r="CY35" s="592">
        <v>0</v>
      </c>
      <c r="CZ35" s="592">
        <v>0</v>
      </c>
      <c r="DA35" s="592">
        <v>0</v>
      </c>
      <c r="DB35" s="592">
        <v>3</v>
      </c>
      <c r="DC35" s="592">
        <v>0</v>
      </c>
      <c r="DD35" s="592">
        <v>0</v>
      </c>
      <c r="DE35" s="592">
        <v>0</v>
      </c>
      <c r="DF35" s="592">
        <v>0</v>
      </c>
      <c r="DG35" s="592">
        <v>3</v>
      </c>
      <c r="DH35" s="592">
        <v>0</v>
      </c>
      <c r="DI35" s="592">
        <v>0</v>
      </c>
      <c r="DJ35" s="592">
        <v>0</v>
      </c>
      <c r="DK35" s="592">
        <v>0</v>
      </c>
      <c r="DL35" s="592">
        <v>0</v>
      </c>
      <c r="DM35" s="592">
        <v>0</v>
      </c>
      <c r="DN35" s="592">
        <v>0</v>
      </c>
      <c r="DO35" s="592">
        <v>0</v>
      </c>
      <c r="DP35" s="592">
        <v>0</v>
      </c>
      <c r="DQ35" s="592">
        <v>0</v>
      </c>
      <c r="DR35" s="592">
        <v>0</v>
      </c>
      <c r="DS35" s="592">
        <v>0</v>
      </c>
      <c r="DT35" s="592">
        <v>0</v>
      </c>
      <c r="DU35" s="597">
        <v>1</v>
      </c>
      <c r="DV35" s="954">
        <v>0</v>
      </c>
      <c r="DW35" s="978">
        <v>0</v>
      </c>
      <c r="DX35" s="979">
        <v>0</v>
      </c>
      <c r="DY35" s="979">
        <v>0</v>
      </c>
      <c r="DZ35" s="979">
        <v>0</v>
      </c>
      <c r="EA35" s="977">
        <v>0</v>
      </c>
      <c r="EB35" s="977">
        <v>0</v>
      </c>
      <c r="EC35" s="960">
        <v>0</v>
      </c>
      <c r="ED35" s="960">
        <v>0</v>
      </c>
      <c r="EE35" s="1255">
        <v>0</v>
      </c>
      <c r="EF35" s="960">
        <v>0</v>
      </c>
      <c r="EG35" s="960">
        <v>0</v>
      </c>
      <c r="EH35" s="960">
        <v>0</v>
      </c>
      <c r="EI35" s="960">
        <v>0</v>
      </c>
      <c r="EJ35" s="960">
        <v>0</v>
      </c>
      <c r="EK35" s="1007">
        <v>0</v>
      </c>
      <c r="EL35" s="306">
        <v>0</v>
      </c>
      <c r="EM35" s="306">
        <v>0</v>
      </c>
      <c r="EN35" s="1007">
        <v>0</v>
      </c>
      <c r="EO35" s="306">
        <v>0</v>
      </c>
      <c r="EP35" s="306">
        <v>0</v>
      </c>
      <c r="EQ35" s="306">
        <v>0</v>
      </c>
      <c r="ER35" s="306">
        <v>0</v>
      </c>
      <c r="ES35" s="306">
        <v>0</v>
      </c>
      <c r="ET35" s="1007">
        <v>0</v>
      </c>
      <c r="EU35" s="306">
        <v>0</v>
      </c>
      <c r="EV35" s="306">
        <v>0</v>
      </c>
      <c r="EW35" s="306">
        <v>0</v>
      </c>
      <c r="EX35" s="832"/>
      <c r="EY35" s="592"/>
      <c r="EZ35" s="592" t="s">
        <v>417</v>
      </c>
      <c r="FA35" s="592" t="s">
        <v>363</v>
      </c>
      <c r="FB35" s="592" t="s">
        <v>354</v>
      </c>
      <c r="FC35" s="592">
        <v>3</v>
      </c>
      <c r="FD35" s="592" t="s">
        <v>11</v>
      </c>
      <c r="FE35" s="592" t="s">
        <v>232</v>
      </c>
      <c r="FF35" s="592" t="s">
        <v>9</v>
      </c>
      <c r="FG35" s="592" t="s">
        <v>232</v>
      </c>
      <c r="FH35" s="592" t="s">
        <v>358</v>
      </c>
    </row>
    <row r="36" spans="1:164">
      <c r="A36">
        <v>42</v>
      </c>
      <c r="B36">
        <v>1</v>
      </c>
      <c r="F36">
        <v>700</v>
      </c>
      <c r="G36">
        <v>41</v>
      </c>
      <c r="H36">
        <v>1</v>
      </c>
      <c r="I36">
        <v>0</v>
      </c>
      <c r="J36">
        <v>1</v>
      </c>
      <c r="K36">
        <v>0</v>
      </c>
      <c r="L36" t="s">
        <v>417</v>
      </c>
      <c r="M36">
        <v>0</v>
      </c>
      <c r="N36">
        <v>1</v>
      </c>
      <c r="O36">
        <v>0</v>
      </c>
      <c r="P36">
        <v>0</v>
      </c>
      <c r="Q36">
        <v>0</v>
      </c>
      <c r="R36">
        <v>0</v>
      </c>
      <c r="S36">
        <v>0</v>
      </c>
      <c r="T36">
        <v>5</v>
      </c>
      <c r="U36">
        <v>0</v>
      </c>
      <c r="V36">
        <v>0</v>
      </c>
      <c r="W36">
        <v>0</v>
      </c>
      <c r="X36">
        <v>0</v>
      </c>
      <c r="Y36">
        <v>0</v>
      </c>
      <c r="Z36">
        <v>0</v>
      </c>
      <c r="AA36">
        <v>1</v>
      </c>
      <c r="AB36">
        <v>0</v>
      </c>
      <c r="AC36">
        <v>0</v>
      </c>
      <c r="AD36">
        <v>0</v>
      </c>
      <c r="AE36">
        <v>1</v>
      </c>
      <c r="AF36">
        <v>0</v>
      </c>
      <c r="AG36">
        <v>0</v>
      </c>
      <c r="AH36">
        <v>0</v>
      </c>
      <c r="AI36">
        <v>1</v>
      </c>
      <c r="AJ36">
        <v>0</v>
      </c>
      <c r="AK36">
        <v>0</v>
      </c>
      <c r="AL36">
        <v>0</v>
      </c>
      <c r="AM36">
        <v>0</v>
      </c>
      <c r="AN36">
        <v>0</v>
      </c>
      <c r="AO36">
        <v>0</v>
      </c>
      <c r="AP36">
        <v>0</v>
      </c>
      <c r="AQ36">
        <v>0</v>
      </c>
      <c r="AR36">
        <v>1</v>
      </c>
      <c r="AS36">
        <v>0</v>
      </c>
      <c r="AT36">
        <v>0</v>
      </c>
      <c r="AU36">
        <v>0</v>
      </c>
      <c r="AV36">
        <v>0</v>
      </c>
      <c r="AW36">
        <v>0</v>
      </c>
      <c r="AX36">
        <v>0</v>
      </c>
      <c r="AY36" t="s">
        <v>891</v>
      </c>
      <c r="AZ36">
        <v>0</v>
      </c>
      <c r="BA36">
        <v>0</v>
      </c>
      <c r="BB36">
        <v>0</v>
      </c>
      <c r="BC36">
        <v>0</v>
      </c>
      <c r="BD36">
        <v>0</v>
      </c>
      <c r="BE36">
        <v>0</v>
      </c>
      <c r="BF36" t="s">
        <v>891</v>
      </c>
      <c r="BG36">
        <v>1</v>
      </c>
      <c r="BH36">
        <v>0</v>
      </c>
      <c r="BI36">
        <v>1</v>
      </c>
      <c r="BJ36">
        <v>0</v>
      </c>
      <c r="BK36">
        <v>1</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s="842"/>
      <c r="CM36" s="597">
        <v>1</v>
      </c>
      <c r="CN36" s="592">
        <v>5</v>
      </c>
      <c r="CO36" s="592">
        <v>0</v>
      </c>
      <c r="CP36" s="597">
        <v>1</v>
      </c>
      <c r="CQ36" s="592">
        <v>5</v>
      </c>
      <c r="CR36" s="592">
        <v>0</v>
      </c>
      <c r="CS36" s="597">
        <v>1</v>
      </c>
      <c r="CT36" s="592">
        <v>5</v>
      </c>
      <c r="CU36" s="592">
        <v>0</v>
      </c>
      <c r="CV36" s="592">
        <v>0</v>
      </c>
      <c r="CW36" s="592">
        <v>0</v>
      </c>
      <c r="CX36" s="592">
        <v>0</v>
      </c>
      <c r="CY36" s="592">
        <v>0</v>
      </c>
      <c r="CZ36" s="592">
        <v>0</v>
      </c>
      <c r="DA36" s="592">
        <v>0</v>
      </c>
      <c r="DB36" s="592">
        <v>0</v>
      </c>
      <c r="DC36" s="592">
        <v>0</v>
      </c>
      <c r="DD36" s="592">
        <v>0</v>
      </c>
      <c r="DE36" s="592">
        <v>0</v>
      </c>
      <c r="DF36" s="592">
        <v>0</v>
      </c>
      <c r="DG36" s="592">
        <v>0</v>
      </c>
      <c r="DH36" s="592">
        <v>0</v>
      </c>
      <c r="DI36" s="592">
        <v>0</v>
      </c>
      <c r="DJ36" s="592">
        <v>0</v>
      </c>
      <c r="DK36" s="592">
        <v>0</v>
      </c>
      <c r="DL36" s="592">
        <v>0</v>
      </c>
      <c r="DM36" s="592">
        <v>0</v>
      </c>
      <c r="DN36" s="592">
        <v>0</v>
      </c>
      <c r="DO36" s="592">
        <v>0</v>
      </c>
      <c r="DP36" s="592">
        <v>0</v>
      </c>
      <c r="DQ36" s="592">
        <v>0</v>
      </c>
      <c r="DR36" s="592">
        <v>0</v>
      </c>
      <c r="DS36" s="592">
        <v>0</v>
      </c>
      <c r="DT36" s="592">
        <v>0</v>
      </c>
      <c r="DU36" s="597">
        <v>0</v>
      </c>
      <c r="DV36" s="954">
        <v>0</v>
      </c>
      <c r="DW36" s="978">
        <v>0</v>
      </c>
      <c r="DX36" s="979">
        <v>0</v>
      </c>
      <c r="DY36" s="979">
        <v>0</v>
      </c>
      <c r="DZ36" s="979">
        <v>0</v>
      </c>
      <c r="EA36" s="977">
        <v>0</v>
      </c>
      <c r="EB36" s="977">
        <v>0</v>
      </c>
      <c r="EC36" s="960">
        <v>0</v>
      </c>
      <c r="ED36" s="960">
        <v>0</v>
      </c>
      <c r="EE36" s="1255">
        <v>0</v>
      </c>
      <c r="EF36" s="960">
        <v>0</v>
      </c>
      <c r="EG36" s="960">
        <v>0</v>
      </c>
      <c r="EH36" s="960">
        <v>0</v>
      </c>
      <c r="EI36" s="960">
        <v>0</v>
      </c>
      <c r="EJ36" s="960">
        <v>0</v>
      </c>
      <c r="EK36" s="1007">
        <v>0</v>
      </c>
      <c r="EL36" s="306">
        <v>0</v>
      </c>
      <c r="EM36" s="306">
        <v>0</v>
      </c>
      <c r="EN36" s="1007">
        <v>0</v>
      </c>
      <c r="EO36" s="306">
        <v>0</v>
      </c>
      <c r="EP36" s="306">
        <v>1</v>
      </c>
      <c r="EQ36" s="306">
        <v>1</v>
      </c>
      <c r="ER36" s="306">
        <v>0</v>
      </c>
      <c r="ES36" s="306">
        <v>0</v>
      </c>
      <c r="ET36" s="1007">
        <v>0</v>
      </c>
      <c r="EU36" s="306">
        <v>0</v>
      </c>
      <c r="EV36" s="306">
        <v>0</v>
      </c>
      <c r="EW36" s="306">
        <v>0</v>
      </c>
      <c r="EX36" s="832"/>
      <c r="EY36" s="592"/>
      <c r="EZ36" s="592" t="s">
        <v>417</v>
      </c>
      <c r="FA36" s="592" t="s">
        <v>363</v>
      </c>
      <c r="FB36" s="592" t="s">
        <v>354</v>
      </c>
      <c r="FC36" s="592">
        <v>5</v>
      </c>
      <c r="FD36" s="592" t="s">
        <v>11</v>
      </c>
      <c r="FE36" s="592" t="s">
        <v>232</v>
      </c>
      <c r="FF36" s="592" t="s">
        <v>9</v>
      </c>
      <c r="FG36" s="592" t="s">
        <v>232</v>
      </c>
      <c r="FH36" s="592" t="s">
        <v>358</v>
      </c>
    </row>
    <row r="37" spans="1:164">
      <c r="A37">
        <v>43</v>
      </c>
      <c r="B37">
        <v>1</v>
      </c>
      <c r="F37">
        <v>700</v>
      </c>
      <c r="G37">
        <v>41</v>
      </c>
      <c r="H37">
        <v>1</v>
      </c>
      <c r="I37">
        <v>0</v>
      </c>
      <c r="J37">
        <v>1</v>
      </c>
      <c r="K37">
        <v>0</v>
      </c>
      <c r="L37" t="s">
        <v>421</v>
      </c>
      <c r="M37">
        <v>0</v>
      </c>
      <c r="N37">
        <v>1</v>
      </c>
      <c r="O37">
        <v>0</v>
      </c>
      <c r="P37">
        <v>0</v>
      </c>
      <c r="Q37">
        <v>0</v>
      </c>
      <c r="R37">
        <v>0</v>
      </c>
      <c r="S37">
        <v>0</v>
      </c>
      <c r="T37">
        <v>10</v>
      </c>
      <c r="U37">
        <v>1</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1</v>
      </c>
      <c r="AS37">
        <v>0</v>
      </c>
      <c r="AT37">
        <v>0</v>
      </c>
      <c r="AU37">
        <v>0</v>
      </c>
      <c r="AV37">
        <v>0</v>
      </c>
      <c r="AW37">
        <v>0</v>
      </c>
      <c r="AX37">
        <v>0</v>
      </c>
      <c r="AY37" t="s">
        <v>891</v>
      </c>
      <c r="AZ37">
        <v>0</v>
      </c>
      <c r="BA37">
        <v>0</v>
      </c>
      <c r="BB37">
        <v>0</v>
      </c>
      <c r="BC37">
        <v>0</v>
      </c>
      <c r="BD37">
        <v>0</v>
      </c>
      <c r="BE37">
        <v>0</v>
      </c>
      <c r="BF37" t="s">
        <v>891</v>
      </c>
      <c r="BG37">
        <v>1</v>
      </c>
      <c r="BH37">
        <v>0</v>
      </c>
      <c r="BI37">
        <v>1</v>
      </c>
      <c r="BJ37">
        <v>0</v>
      </c>
      <c r="BK37">
        <v>1</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s="842"/>
      <c r="CM37" s="597">
        <v>1</v>
      </c>
      <c r="CN37" s="592">
        <v>10</v>
      </c>
      <c r="CO37" s="592">
        <v>0</v>
      </c>
      <c r="CP37" s="597">
        <v>1</v>
      </c>
      <c r="CQ37" s="592">
        <v>10</v>
      </c>
      <c r="CR37" s="592">
        <v>0</v>
      </c>
      <c r="CS37" s="597">
        <v>1</v>
      </c>
      <c r="CT37" s="592">
        <v>10</v>
      </c>
      <c r="CU37" s="592">
        <v>0</v>
      </c>
      <c r="CV37" s="592">
        <v>0</v>
      </c>
      <c r="CW37" s="592">
        <v>0</v>
      </c>
      <c r="CX37" s="592">
        <v>0</v>
      </c>
      <c r="CY37" s="592">
        <v>0</v>
      </c>
      <c r="CZ37" s="592">
        <v>0</v>
      </c>
      <c r="DA37" s="592">
        <v>0</v>
      </c>
      <c r="DB37" s="592">
        <v>0</v>
      </c>
      <c r="DC37" s="592">
        <v>0</v>
      </c>
      <c r="DD37" s="592">
        <v>0</v>
      </c>
      <c r="DE37" s="592">
        <v>0</v>
      </c>
      <c r="DF37" s="592">
        <v>0</v>
      </c>
      <c r="DG37" s="592">
        <v>0</v>
      </c>
      <c r="DH37" s="592">
        <v>0</v>
      </c>
      <c r="DI37" s="592">
        <v>0</v>
      </c>
      <c r="DJ37" s="592">
        <v>0</v>
      </c>
      <c r="DK37" s="592">
        <v>0</v>
      </c>
      <c r="DL37" s="592">
        <v>0</v>
      </c>
      <c r="DM37" s="592">
        <v>0</v>
      </c>
      <c r="DN37" s="592">
        <v>0</v>
      </c>
      <c r="DO37" s="592">
        <v>0</v>
      </c>
      <c r="DP37" s="592">
        <v>0</v>
      </c>
      <c r="DQ37" s="592">
        <v>0</v>
      </c>
      <c r="DR37" s="592">
        <v>0</v>
      </c>
      <c r="DS37" s="592">
        <v>0</v>
      </c>
      <c r="DT37" s="592">
        <v>0</v>
      </c>
      <c r="DU37" s="597">
        <v>0</v>
      </c>
      <c r="DV37" s="954">
        <v>0</v>
      </c>
      <c r="DW37" s="978">
        <v>0</v>
      </c>
      <c r="DX37" s="979">
        <v>0</v>
      </c>
      <c r="DY37" s="979">
        <v>0</v>
      </c>
      <c r="DZ37" s="979">
        <v>0</v>
      </c>
      <c r="EA37" s="977">
        <v>0</v>
      </c>
      <c r="EB37" s="977">
        <v>0</v>
      </c>
      <c r="EC37" s="960">
        <v>0</v>
      </c>
      <c r="ED37" s="960">
        <v>0</v>
      </c>
      <c r="EE37" s="1255">
        <v>0</v>
      </c>
      <c r="EF37" s="960">
        <v>0</v>
      </c>
      <c r="EG37" s="960">
        <v>0</v>
      </c>
      <c r="EH37" s="960">
        <v>0</v>
      </c>
      <c r="EI37" s="960">
        <v>0</v>
      </c>
      <c r="EJ37" s="960">
        <v>0</v>
      </c>
      <c r="EK37" s="1007">
        <v>0</v>
      </c>
      <c r="EL37" s="306">
        <v>0</v>
      </c>
      <c r="EM37" s="306">
        <v>0</v>
      </c>
      <c r="EN37" s="1007">
        <v>0</v>
      </c>
      <c r="EO37" s="306">
        <v>0</v>
      </c>
      <c r="EP37" s="306">
        <v>0</v>
      </c>
      <c r="EQ37" s="306">
        <v>0</v>
      </c>
      <c r="ER37" s="306">
        <v>0</v>
      </c>
      <c r="ES37" s="306">
        <v>0</v>
      </c>
      <c r="ET37" s="1007">
        <v>0</v>
      </c>
      <c r="EU37" s="306">
        <v>0</v>
      </c>
      <c r="EV37" s="306">
        <v>0</v>
      </c>
      <c r="EW37" s="306">
        <v>0</v>
      </c>
      <c r="EX37" s="832"/>
      <c r="EY37" s="592"/>
      <c r="EZ37" s="592" t="s">
        <v>421</v>
      </c>
      <c r="FA37" s="592" t="s">
        <v>363</v>
      </c>
      <c r="FB37" s="592" t="s">
        <v>354</v>
      </c>
      <c r="FC37" s="592">
        <v>10</v>
      </c>
      <c r="FD37" s="592" t="s">
        <v>11</v>
      </c>
      <c r="FE37" s="592" t="s">
        <v>232</v>
      </c>
      <c r="FF37" s="592" t="s">
        <v>9</v>
      </c>
      <c r="FG37" s="592" t="s">
        <v>232</v>
      </c>
      <c r="FH37" s="592" t="s">
        <v>358</v>
      </c>
    </row>
    <row r="38" spans="1:164">
      <c r="A38">
        <v>44</v>
      </c>
      <c r="B38">
        <v>1</v>
      </c>
      <c r="F38">
        <v>700</v>
      </c>
      <c r="G38">
        <v>42</v>
      </c>
      <c r="H38">
        <v>1</v>
      </c>
      <c r="I38">
        <v>0</v>
      </c>
      <c r="J38">
        <v>1</v>
      </c>
      <c r="K38">
        <v>0</v>
      </c>
      <c r="L38" t="s">
        <v>424</v>
      </c>
      <c r="M38">
        <v>0</v>
      </c>
      <c r="N38">
        <v>1</v>
      </c>
      <c r="O38">
        <v>0</v>
      </c>
      <c r="P38">
        <v>0</v>
      </c>
      <c r="Q38">
        <v>0</v>
      </c>
      <c r="R38">
        <v>0</v>
      </c>
      <c r="S38">
        <v>0</v>
      </c>
      <c r="T38">
        <v>27</v>
      </c>
      <c r="U38">
        <v>0</v>
      </c>
      <c r="V38">
        <v>0</v>
      </c>
      <c r="W38">
        <v>0</v>
      </c>
      <c r="X38">
        <v>0</v>
      </c>
      <c r="Y38">
        <v>1</v>
      </c>
      <c r="Z38">
        <v>0</v>
      </c>
      <c r="AA38">
        <v>1</v>
      </c>
      <c r="AB38">
        <v>0</v>
      </c>
      <c r="AC38">
        <v>0</v>
      </c>
      <c r="AD38">
        <v>1</v>
      </c>
      <c r="AE38">
        <v>0</v>
      </c>
      <c r="AF38">
        <v>1</v>
      </c>
      <c r="AG38">
        <v>0</v>
      </c>
      <c r="AH38">
        <v>0</v>
      </c>
      <c r="AI38">
        <v>0</v>
      </c>
      <c r="AJ38">
        <v>0</v>
      </c>
      <c r="AK38">
        <v>0</v>
      </c>
      <c r="AL38">
        <v>0</v>
      </c>
      <c r="AM38">
        <v>0</v>
      </c>
      <c r="AN38">
        <v>0</v>
      </c>
      <c r="AO38">
        <v>0</v>
      </c>
      <c r="AP38">
        <v>0</v>
      </c>
      <c r="AQ38">
        <v>0</v>
      </c>
      <c r="AR38">
        <v>0</v>
      </c>
      <c r="AS38">
        <v>1</v>
      </c>
      <c r="AT38">
        <v>0</v>
      </c>
      <c r="AU38">
        <v>1</v>
      </c>
      <c r="AV38">
        <v>0</v>
      </c>
      <c r="AW38">
        <v>0</v>
      </c>
      <c r="AX38">
        <v>0</v>
      </c>
      <c r="AY38" t="s">
        <v>891</v>
      </c>
      <c r="AZ38">
        <v>1</v>
      </c>
      <c r="BA38">
        <v>0</v>
      </c>
      <c r="BB38">
        <v>0</v>
      </c>
      <c r="BC38">
        <v>0</v>
      </c>
      <c r="BD38">
        <v>0</v>
      </c>
      <c r="BE38">
        <v>0</v>
      </c>
      <c r="BF38" t="s">
        <v>891</v>
      </c>
      <c r="BG38">
        <v>1</v>
      </c>
      <c r="BH38">
        <v>0</v>
      </c>
      <c r="BI38">
        <v>1</v>
      </c>
      <c r="BJ38">
        <v>0</v>
      </c>
      <c r="BK38">
        <v>1</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s="842"/>
      <c r="CM38" s="597">
        <v>1</v>
      </c>
      <c r="CN38" s="592">
        <v>27</v>
      </c>
      <c r="CO38" s="592">
        <v>0</v>
      </c>
      <c r="CP38" s="597">
        <v>1</v>
      </c>
      <c r="CQ38" s="592">
        <v>27</v>
      </c>
      <c r="CR38" s="592">
        <v>0</v>
      </c>
      <c r="CS38" s="597">
        <v>1</v>
      </c>
      <c r="CT38" s="592">
        <v>27</v>
      </c>
      <c r="CU38" s="592">
        <v>0</v>
      </c>
      <c r="CV38" s="592">
        <v>0</v>
      </c>
      <c r="CW38" s="592">
        <v>0</v>
      </c>
      <c r="CX38" s="592">
        <v>0</v>
      </c>
      <c r="CY38" s="592">
        <v>0</v>
      </c>
      <c r="CZ38" s="592">
        <v>0</v>
      </c>
      <c r="DA38" s="592">
        <v>0</v>
      </c>
      <c r="DB38" s="592">
        <v>0</v>
      </c>
      <c r="DC38" s="592">
        <v>0</v>
      </c>
      <c r="DD38" s="592">
        <v>0</v>
      </c>
      <c r="DE38" s="592">
        <v>0</v>
      </c>
      <c r="DF38" s="592">
        <v>0</v>
      </c>
      <c r="DG38" s="592">
        <v>0</v>
      </c>
      <c r="DH38" s="592">
        <v>0</v>
      </c>
      <c r="DI38" s="592">
        <v>0</v>
      </c>
      <c r="DJ38" s="592">
        <v>0</v>
      </c>
      <c r="DK38" s="592">
        <v>0</v>
      </c>
      <c r="DL38" s="592">
        <v>0</v>
      </c>
      <c r="DM38" s="592">
        <v>0</v>
      </c>
      <c r="DN38" s="592">
        <v>0</v>
      </c>
      <c r="DO38" s="592">
        <v>0</v>
      </c>
      <c r="DP38" s="592">
        <v>0</v>
      </c>
      <c r="DQ38" s="592">
        <v>0</v>
      </c>
      <c r="DR38" s="592">
        <v>0</v>
      </c>
      <c r="DS38" s="592">
        <v>0</v>
      </c>
      <c r="DT38" s="592">
        <v>0</v>
      </c>
      <c r="DU38" s="597">
        <v>0</v>
      </c>
      <c r="DV38" s="954">
        <v>0</v>
      </c>
      <c r="DW38" s="978">
        <v>0</v>
      </c>
      <c r="DX38" s="979">
        <v>0</v>
      </c>
      <c r="DY38" s="979">
        <v>0</v>
      </c>
      <c r="DZ38" s="979">
        <v>0</v>
      </c>
      <c r="EA38" s="977">
        <v>0</v>
      </c>
      <c r="EB38" s="977">
        <v>0</v>
      </c>
      <c r="EC38" s="960">
        <v>0</v>
      </c>
      <c r="ED38" s="960">
        <v>0</v>
      </c>
      <c r="EE38" s="1255">
        <v>0</v>
      </c>
      <c r="EF38" s="960">
        <v>0</v>
      </c>
      <c r="EG38" s="960">
        <v>0</v>
      </c>
      <c r="EH38" s="960">
        <v>0</v>
      </c>
      <c r="EI38" s="960">
        <v>0</v>
      </c>
      <c r="EJ38" s="960">
        <v>0</v>
      </c>
      <c r="EK38" s="1007">
        <v>0</v>
      </c>
      <c r="EL38" s="306">
        <v>0</v>
      </c>
      <c r="EM38" s="306">
        <v>0</v>
      </c>
      <c r="EN38" s="1007">
        <v>0</v>
      </c>
      <c r="EO38" s="306">
        <v>0</v>
      </c>
      <c r="EP38" s="306">
        <v>1</v>
      </c>
      <c r="EQ38" s="306">
        <v>1</v>
      </c>
      <c r="ER38" s="306">
        <v>0</v>
      </c>
      <c r="ES38" s="306">
        <v>0</v>
      </c>
      <c r="ET38" s="1007">
        <v>0</v>
      </c>
      <c r="EU38" s="306">
        <v>0</v>
      </c>
      <c r="EV38" s="306">
        <v>1</v>
      </c>
      <c r="EW38" s="306">
        <v>0</v>
      </c>
      <c r="EX38" s="832"/>
      <c r="EY38" s="592"/>
      <c r="EZ38" s="592" t="s">
        <v>424</v>
      </c>
      <c r="FA38" s="592" t="s">
        <v>363</v>
      </c>
      <c r="FB38" s="592" t="s">
        <v>354</v>
      </c>
      <c r="FC38" s="592">
        <v>27</v>
      </c>
      <c r="FD38" s="592" t="s">
        <v>12</v>
      </c>
      <c r="FE38" s="592" t="s">
        <v>232</v>
      </c>
      <c r="FF38" s="592" t="s">
        <v>9</v>
      </c>
      <c r="FG38" s="592" t="s">
        <v>232</v>
      </c>
      <c r="FH38" s="592" t="s">
        <v>358</v>
      </c>
    </row>
    <row r="39" spans="1:164">
      <c r="A39">
        <v>45</v>
      </c>
      <c r="B39">
        <v>1</v>
      </c>
      <c r="F39">
        <v>700</v>
      </c>
      <c r="G39">
        <v>41</v>
      </c>
      <c r="H39">
        <v>1</v>
      </c>
      <c r="I39">
        <v>0</v>
      </c>
      <c r="J39">
        <v>1</v>
      </c>
      <c r="K39">
        <v>0</v>
      </c>
      <c r="L39" t="s">
        <v>427</v>
      </c>
      <c r="M39">
        <v>0</v>
      </c>
      <c r="N39">
        <v>1</v>
      </c>
      <c r="O39">
        <v>0</v>
      </c>
      <c r="P39">
        <v>0</v>
      </c>
      <c r="Q39">
        <v>0</v>
      </c>
      <c r="R39">
        <v>0</v>
      </c>
      <c r="S39">
        <v>0</v>
      </c>
      <c r="T39">
        <v>6</v>
      </c>
      <c r="U39">
        <v>0</v>
      </c>
      <c r="V39">
        <v>0</v>
      </c>
      <c r="W39">
        <v>0</v>
      </c>
      <c r="X39">
        <v>0</v>
      </c>
      <c r="Y39">
        <v>0</v>
      </c>
      <c r="Z39">
        <v>0</v>
      </c>
      <c r="AA39">
        <v>1</v>
      </c>
      <c r="AB39">
        <v>0</v>
      </c>
      <c r="AC39">
        <v>0</v>
      </c>
      <c r="AD39">
        <v>0</v>
      </c>
      <c r="AE39">
        <v>1</v>
      </c>
      <c r="AF39">
        <v>1</v>
      </c>
      <c r="AG39">
        <v>0</v>
      </c>
      <c r="AH39">
        <v>0</v>
      </c>
      <c r="AI39">
        <v>0</v>
      </c>
      <c r="AJ39">
        <v>0</v>
      </c>
      <c r="AK39">
        <v>0</v>
      </c>
      <c r="AL39">
        <v>0</v>
      </c>
      <c r="AM39">
        <v>0</v>
      </c>
      <c r="AN39">
        <v>0</v>
      </c>
      <c r="AO39">
        <v>0</v>
      </c>
      <c r="AP39">
        <v>0</v>
      </c>
      <c r="AQ39">
        <v>0</v>
      </c>
      <c r="AR39">
        <v>1</v>
      </c>
      <c r="AS39">
        <v>0</v>
      </c>
      <c r="AT39">
        <v>0</v>
      </c>
      <c r="AU39">
        <v>0</v>
      </c>
      <c r="AV39">
        <v>0</v>
      </c>
      <c r="AW39">
        <v>0</v>
      </c>
      <c r="AX39">
        <v>0</v>
      </c>
      <c r="AY39" t="s">
        <v>891</v>
      </c>
      <c r="AZ39">
        <v>0</v>
      </c>
      <c r="BA39">
        <v>0</v>
      </c>
      <c r="BB39">
        <v>0</v>
      </c>
      <c r="BC39">
        <v>0</v>
      </c>
      <c r="BD39">
        <v>0</v>
      </c>
      <c r="BE39">
        <v>0</v>
      </c>
      <c r="BF39" t="s">
        <v>891</v>
      </c>
      <c r="BG39">
        <v>0</v>
      </c>
      <c r="BH39">
        <v>1</v>
      </c>
      <c r="BI39">
        <v>1</v>
      </c>
      <c r="BJ39">
        <v>0</v>
      </c>
      <c r="BK39">
        <v>0</v>
      </c>
      <c r="BL39">
        <v>1</v>
      </c>
      <c r="BM39">
        <v>1</v>
      </c>
      <c r="BN39">
        <v>1</v>
      </c>
      <c r="BO39">
        <v>0</v>
      </c>
      <c r="BP39">
        <v>1</v>
      </c>
      <c r="BQ39">
        <v>1</v>
      </c>
      <c r="BR39">
        <v>0</v>
      </c>
      <c r="BS39">
        <v>0</v>
      </c>
      <c r="BT39">
        <v>0</v>
      </c>
      <c r="BU39">
        <v>0</v>
      </c>
      <c r="BV39">
        <v>1</v>
      </c>
      <c r="BW39">
        <v>0</v>
      </c>
      <c r="BX39">
        <v>8</v>
      </c>
      <c r="BY39">
        <v>0</v>
      </c>
      <c r="BZ39">
        <v>1</v>
      </c>
      <c r="CA39">
        <v>0</v>
      </c>
      <c r="CB39">
        <v>1</v>
      </c>
      <c r="CC39">
        <v>0</v>
      </c>
      <c r="CD39">
        <v>0</v>
      </c>
      <c r="CE39">
        <v>0</v>
      </c>
      <c r="CF39">
        <v>0</v>
      </c>
      <c r="CG39">
        <v>0</v>
      </c>
      <c r="CH39">
        <v>0</v>
      </c>
      <c r="CI39">
        <v>0</v>
      </c>
      <c r="CJ39">
        <v>0</v>
      </c>
      <c r="CK39">
        <v>0</v>
      </c>
      <c r="CL39" s="842"/>
      <c r="CM39" s="597">
        <v>1</v>
      </c>
      <c r="CN39" s="592">
        <v>6</v>
      </c>
      <c r="CO39" s="592">
        <v>6</v>
      </c>
      <c r="CP39" s="597">
        <v>1</v>
      </c>
      <c r="CQ39" s="592">
        <v>6</v>
      </c>
      <c r="CR39" s="592">
        <v>0</v>
      </c>
      <c r="CS39" s="597">
        <v>1</v>
      </c>
      <c r="CT39" s="592">
        <v>6</v>
      </c>
      <c r="CU39" s="592">
        <v>6</v>
      </c>
      <c r="CV39" s="592">
        <v>0</v>
      </c>
      <c r="CW39" s="592">
        <v>1</v>
      </c>
      <c r="CX39" s="592">
        <v>6</v>
      </c>
      <c r="CY39" s="592">
        <v>6</v>
      </c>
      <c r="CZ39" s="592">
        <v>6</v>
      </c>
      <c r="DA39" s="592">
        <v>0</v>
      </c>
      <c r="DB39" s="592">
        <v>6</v>
      </c>
      <c r="DC39" s="592">
        <v>6</v>
      </c>
      <c r="DD39" s="592">
        <v>0</v>
      </c>
      <c r="DE39" s="592">
        <v>0</v>
      </c>
      <c r="DF39" s="592">
        <v>0</v>
      </c>
      <c r="DG39" s="592">
        <v>0</v>
      </c>
      <c r="DH39" s="592">
        <v>6</v>
      </c>
      <c r="DI39" s="592">
        <v>0</v>
      </c>
      <c r="DJ39" s="592">
        <v>48</v>
      </c>
      <c r="DK39" s="592">
        <v>0</v>
      </c>
      <c r="DL39" s="592">
        <v>0</v>
      </c>
      <c r="DM39" s="592">
        <v>0</v>
      </c>
      <c r="DN39" s="592">
        <v>0</v>
      </c>
      <c r="DO39" s="592">
        <v>1</v>
      </c>
      <c r="DP39" s="592">
        <v>6</v>
      </c>
      <c r="DQ39" s="592">
        <v>0</v>
      </c>
      <c r="DR39" s="592">
        <v>0</v>
      </c>
      <c r="DS39" s="592">
        <v>0</v>
      </c>
      <c r="DT39" s="592">
        <v>0</v>
      </c>
      <c r="DU39" s="597">
        <v>1</v>
      </c>
      <c r="DV39" s="954">
        <v>0</v>
      </c>
      <c r="DW39" s="978">
        <v>0</v>
      </c>
      <c r="DX39" s="979">
        <v>0</v>
      </c>
      <c r="DY39" s="979">
        <v>0</v>
      </c>
      <c r="DZ39" s="979">
        <v>0</v>
      </c>
      <c r="EA39" s="977">
        <v>0</v>
      </c>
      <c r="EB39" s="977">
        <v>0</v>
      </c>
      <c r="EC39" s="960">
        <v>0</v>
      </c>
      <c r="ED39" s="960">
        <v>0</v>
      </c>
      <c r="EE39" s="1255">
        <v>0</v>
      </c>
      <c r="EF39" s="960">
        <v>0</v>
      </c>
      <c r="EG39" s="960">
        <v>0</v>
      </c>
      <c r="EH39" s="960">
        <v>0</v>
      </c>
      <c r="EI39" s="960">
        <v>0</v>
      </c>
      <c r="EJ39" s="960">
        <v>0</v>
      </c>
      <c r="EK39" s="1007">
        <v>0</v>
      </c>
      <c r="EL39" s="306">
        <v>0</v>
      </c>
      <c r="EM39" s="306">
        <v>0</v>
      </c>
      <c r="EN39" s="1007">
        <v>0</v>
      </c>
      <c r="EO39" s="306">
        <v>0</v>
      </c>
      <c r="EP39" s="306">
        <v>1</v>
      </c>
      <c r="EQ39" s="306">
        <v>1</v>
      </c>
      <c r="ER39" s="306">
        <v>0</v>
      </c>
      <c r="ES39" s="306">
        <v>0</v>
      </c>
      <c r="ET39" s="1007">
        <v>0</v>
      </c>
      <c r="EU39" s="306">
        <v>0</v>
      </c>
      <c r="EV39" s="306">
        <v>0</v>
      </c>
      <c r="EW39" s="306">
        <v>0</v>
      </c>
      <c r="EX39" s="832"/>
      <c r="EY39" s="592"/>
      <c r="EZ39" s="592" t="s">
        <v>427</v>
      </c>
      <c r="FA39" s="592" t="s">
        <v>363</v>
      </c>
      <c r="FB39" s="592" t="s">
        <v>354</v>
      </c>
      <c r="FC39" s="592">
        <v>6</v>
      </c>
      <c r="FD39" s="592" t="s">
        <v>11</v>
      </c>
      <c r="FE39" s="592" t="s">
        <v>232</v>
      </c>
      <c r="FF39" s="592" t="s">
        <v>9</v>
      </c>
      <c r="FG39" s="592" t="s">
        <v>232</v>
      </c>
      <c r="FH39" s="592" t="s">
        <v>358</v>
      </c>
    </row>
    <row r="40" spans="1:164">
      <c r="A40">
        <v>46</v>
      </c>
      <c r="B40">
        <v>1</v>
      </c>
      <c r="F40">
        <v>700</v>
      </c>
      <c r="G40">
        <v>8</v>
      </c>
      <c r="H40">
        <v>1</v>
      </c>
      <c r="I40">
        <v>0</v>
      </c>
      <c r="J40">
        <v>1</v>
      </c>
      <c r="K40">
        <v>0</v>
      </c>
      <c r="L40" t="s">
        <v>428</v>
      </c>
      <c r="M40">
        <v>0</v>
      </c>
      <c r="N40">
        <v>1</v>
      </c>
      <c r="O40">
        <v>0</v>
      </c>
      <c r="P40">
        <v>0</v>
      </c>
      <c r="Q40">
        <v>0</v>
      </c>
      <c r="R40">
        <v>0</v>
      </c>
      <c r="S40">
        <v>0</v>
      </c>
      <c r="T40">
        <v>29</v>
      </c>
      <c r="U40">
        <v>0</v>
      </c>
      <c r="V40">
        <v>1</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1</v>
      </c>
      <c r="AT40">
        <v>0</v>
      </c>
      <c r="AU40">
        <v>1</v>
      </c>
      <c r="AV40">
        <v>0</v>
      </c>
      <c r="AW40">
        <v>0</v>
      </c>
      <c r="AX40">
        <v>0</v>
      </c>
      <c r="AY40" t="s">
        <v>891</v>
      </c>
      <c r="AZ40">
        <v>0</v>
      </c>
      <c r="BA40">
        <v>0</v>
      </c>
      <c r="BB40">
        <v>0</v>
      </c>
      <c r="BC40">
        <v>0</v>
      </c>
      <c r="BD40">
        <v>0</v>
      </c>
      <c r="BE40">
        <v>0</v>
      </c>
      <c r="BF40" t="s">
        <v>891</v>
      </c>
      <c r="BG40">
        <v>1</v>
      </c>
      <c r="BH40">
        <v>0</v>
      </c>
      <c r="BI40">
        <v>1</v>
      </c>
      <c r="BJ40">
        <v>0</v>
      </c>
      <c r="BK40">
        <v>1</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s="842"/>
      <c r="CM40" s="597">
        <v>1</v>
      </c>
      <c r="CN40" s="592">
        <v>29</v>
      </c>
      <c r="CO40" s="592">
        <v>0</v>
      </c>
      <c r="CP40" s="597">
        <v>1</v>
      </c>
      <c r="CQ40" s="592">
        <v>29</v>
      </c>
      <c r="CR40" s="592">
        <v>0</v>
      </c>
      <c r="CS40" s="597">
        <v>1</v>
      </c>
      <c r="CT40" s="592">
        <v>29</v>
      </c>
      <c r="CU40" s="592">
        <v>0</v>
      </c>
      <c r="CV40" s="592">
        <v>0</v>
      </c>
      <c r="CW40" s="592">
        <v>0</v>
      </c>
      <c r="CX40" s="592">
        <v>0</v>
      </c>
      <c r="CY40" s="592">
        <v>0</v>
      </c>
      <c r="CZ40" s="592">
        <v>0</v>
      </c>
      <c r="DA40" s="592">
        <v>0</v>
      </c>
      <c r="DB40" s="592">
        <v>0</v>
      </c>
      <c r="DC40" s="592">
        <v>0</v>
      </c>
      <c r="DD40" s="592">
        <v>0</v>
      </c>
      <c r="DE40" s="592">
        <v>0</v>
      </c>
      <c r="DF40" s="592">
        <v>0</v>
      </c>
      <c r="DG40" s="592">
        <v>0</v>
      </c>
      <c r="DH40" s="592">
        <v>0</v>
      </c>
      <c r="DI40" s="592">
        <v>0</v>
      </c>
      <c r="DJ40" s="592">
        <v>0</v>
      </c>
      <c r="DK40" s="592">
        <v>0</v>
      </c>
      <c r="DL40" s="592">
        <v>0</v>
      </c>
      <c r="DM40" s="592">
        <v>0</v>
      </c>
      <c r="DN40" s="592">
        <v>0</v>
      </c>
      <c r="DO40" s="592">
        <v>0</v>
      </c>
      <c r="DP40" s="592">
        <v>0</v>
      </c>
      <c r="DQ40" s="592">
        <v>0</v>
      </c>
      <c r="DR40" s="592">
        <v>0</v>
      </c>
      <c r="DS40" s="592">
        <v>0</v>
      </c>
      <c r="DT40" s="592">
        <v>0</v>
      </c>
      <c r="DU40" s="597">
        <v>0</v>
      </c>
      <c r="DV40" s="954">
        <v>0</v>
      </c>
      <c r="DW40" s="978">
        <v>0</v>
      </c>
      <c r="DX40" s="979">
        <v>0</v>
      </c>
      <c r="DY40" s="979">
        <v>0</v>
      </c>
      <c r="DZ40" s="979">
        <v>0</v>
      </c>
      <c r="EA40" s="977">
        <v>0</v>
      </c>
      <c r="EB40" s="977">
        <v>0</v>
      </c>
      <c r="EC40" s="960">
        <v>0</v>
      </c>
      <c r="ED40" s="960">
        <v>0</v>
      </c>
      <c r="EE40" s="1255">
        <v>0</v>
      </c>
      <c r="EF40" s="960">
        <v>0</v>
      </c>
      <c r="EG40" s="960">
        <v>0</v>
      </c>
      <c r="EH40" s="960">
        <v>0</v>
      </c>
      <c r="EI40" s="960">
        <v>0</v>
      </c>
      <c r="EJ40" s="960">
        <v>0</v>
      </c>
      <c r="EK40" s="1007">
        <v>0</v>
      </c>
      <c r="EL40" s="306">
        <v>0</v>
      </c>
      <c r="EM40" s="306">
        <v>0</v>
      </c>
      <c r="EN40" s="1007">
        <v>0</v>
      </c>
      <c r="EO40" s="306">
        <v>0</v>
      </c>
      <c r="EP40" s="306">
        <v>0</v>
      </c>
      <c r="EQ40" s="306">
        <v>0</v>
      </c>
      <c r="ER40" s="306">
        <v>0</v>
      </c>
      <c r="ES40" s="306">
        <v>0</v>
      </c>
      <c r="ET40" s="1007">
        <v>0</v>
      </c>
      <c r="EU40" s="306">
        <v>0</v>
      </c>
      <c r="EV40" s="306">
        <v>0</v>
      </c>
      <c r="EW40" s="306">
        <v>0</v>
      </c>
      <c r="EX40" s="832"/>
      <c r="EY40" s="592"/>
      <c r="EZ40" s="592" t="s">
        <v>428</v>
      </c>
      <c r="FA40" s="592" t="s">
        <v>429</v>
      </c>
      <c r="FB40" s="592" t="s">
        <v>350</v>
      </c>
      <c r="FC40" s="592">
        <v>29</v>
      </c>
      <c r="FD40" s="592" t="s">
        <v>12</v>
      </c>
      <c r="FE40" s="592" t="s">
        <v>232</v>
      </c>
      <c r="FF40" s="592" t="s">
        <v>9</v>
      </c>
      <c r="FG40" s="592" t="s">
        <v>232</v>
      </c>
      <c r="FH40" s="592" t="s">
        <v>366</v>
      </c>
    </row>
    <row r="41" spans="1:164">
      <c r="A41">
        <v>48</v>
      </c>
      <c r="B41">
        <v>1</v>
      </c>
      <c r="F41">
        <v>700</v>
      </c>
      <c r="G41">
        <v>41</v>
      </c>
      <c r="H41">
        <v>0</v>
      </c>
      <c r="I41">
        <v>1</v>
      </c>
      <c r="J41">
        <v>1</v>
      </c>
      <c r="K41">
        <v>0</v>
      </c>
      <c r="L41" t="s">
        <v>430</v>
      </c>
      <c r="M41">
        <v>0</v>
      </c>
      <c r="N41">
        <v>1</v>
      </c>
      <c r="O41">
        <v>0</v>
      </c>
      <c r="P41">
        <v>0</v>
      </c>
      <c r="Q41">
        <v>0</v>
      </c>
      <c r="R41">
        <v>0</v>
      </c>
      <c r="S41">
        <v>0</v>
      </c>
      <c r="T41">
        <v>14</v>
      </c>
      <c r="U41">
        <v>0</v>
      </c>
      <c r="V41">
        <v>0</v>
      </c>
      <c r="W41">
        <v>0</v>
      </c>
      <c r="X41">
        <v>0</v>
      </c>
      <c r="Y41">
        <v>1</v>
      </c>
      <c r="Z41">
        <v>0</v>
      </c>
      <c r="AA41">
        <v>1</v>
      </c>
      <c r="AB41">
        <v>0</v>
      </c>
      <c r="AC41">
        <v>0</v>
      </c>
      <c r="AD41">
        <v>1</v>
      </c>
      <c r="AE41">
        <v>0</v>
      </c>
      <c r="AF41">
        <v>1</v>
      </c>
      <c r="AG41">
        <v>0</v>
      </c>
      <c r="AH41">
        <v>0</v>
      </c>
      <c r="AI41">
        <v>0</v>
      </c>
      <c r="AJ41">
        <v>0</v>
      </c>
      <c r="AK41">
        <v>0</v>
      </c>
      <c r="AL41">
        <v>0</v>
      </c>
      <c r="AM41">
        <v>0</v>
      </c>
      <c r="AN41">
        <v>0</v>
      </c>
      <c r="AO41">
        <v>0</v>
      </c>
      <c r="AP41">
        <v>0</v>
      </c>
      <c r="AQ41">
        <v>0</v>
      </c>
      <c r="AR41">
        <v>0</v>
      </c>
      <c r="AS41">
        <v>1</v>
      </c>
      <c r="AT41">
        <v>0</v>
      </c>
      <c r="AU41">
        <v>0</v>
      </c>
      <c r="AV41">
        <v>0</v>
      </c>
      <c r="AW41">
        <v>1</v>
      </c>
      <c r="AX41">
        <v>0</v>
      </c>
      <c r="AY41" t="s">
        <v>891</v>
      </c>
      <c r="AZ41">
        <v>0</v>
      </c>
      <c r="BA41">
        <v>0</v>
      </c>
      <c r="BB41">
        <v>0</v>
      </c>
      <c r="BC41">
        <v>0</v>
      </c>
      <c r="BD41">
        <v>0</v>
      </c>
      <c r="BE41">
        <v>0</v>
      </c>
      <c r="BF41" t="s">
        <v>891</v>
      </c>
      <c r="BG41">
        <v>0</v>
      </c>
      <c r="BH41">
        <v>1</v>
      </c>
      <c r="BI41">
        <v>1</v>
      </c>
      <c r="BJ41">
        <v>0</v>
      </c>
      <c r="BK41">
        <v>1</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s="842"/>
      <c r="CM41" s="597">
        <v>1</v>
      </c>
      <c r="CN41" s="592">
        <v>17</v>
      </c>
      <c r="CO41" s="592">
        <v>17</v>
      </c>
      <c r="CP41" s="597">
        <v>1</v>
      </c>
      <c r="CQ41" s="592">
        <v>17</v>
      </c>
      <c r="CR41" s="592">
        <v>0</v>
      </c>
      <c r="CS41" s="597">
        <v>1</v>
      </c>
      <c r="CT41" s="592">
        <v>17</v>
      </c>
      <c r="CU41" s="592">
        <v>0</v>
      </c>
      <c r="CV41" s="592">
        <v>0</v>
      </c>
      <c r="CW41" s="592">
        <v>0</v>
      </c>
      <c r="CX41" s="592">
        <v>0</v>
      </c>
      <c r="CY41" s="592">
        <v>0</v>
      </c>
      <c r="CZ41" s="592">
        <v>0</v>
      </c>
      <c r="DA41" s="592">
        <v>0</v>
      </c>
      <c r="DB41" s="592">
        <v>0</v>
      </c>
      <c r="DC41" s="592">
        <v>0</v>
      </c>
      <c r="DD41" s="592">
        <v>0</v>
      </c>
      <c r="DE41" s="592">
        <v>0</v>
      </c>
      <c r="DF41" s="592">
        <v>0</v>
      </c>
      <c r="DG41" s="592">
        <v>0</v>
      </c>
      <c r="DH41" s="592">
        <v>0</v>
      </c>
      <c r="DI41" s="592">
        <v>0</v>
      </c>
      <c r="DJ41" s="592">
        <v>0</v>
      </c>
      <c r="DK41" s="592">
        <v>0</v>
      </c>
      <c r="DL41" s="592">
        <v>0</v>
      </c>
      <c r="DM41" s="592">
        <v>0</v>
      </c>
      <c r="DN41" s="592">
        <v>0</v>
      </c>
      <c r="DO41" s="592">
        <v>0</v>
      </c>
      <c r="DP41" s="592">
        <v>0</v>
      </c>
      <c r="DQ41" s="592">
        <v>0</v>
      </c>
      <c r="DR41" s="592">
        <v>0</v>
      </c>
      <c r="DS41" s="592">
        <v>0</v>
      </c>
      <c r="DT41" s="592">
        <v>0</v>
      </c>
      <c r="DU41" s="597">
        <v>0</v>
      </c>
      <c r="DV41" s="954">
        <v>0</v>
      </c>
      <c r="DW41" s="978">
        <v>0</v>
      </c>
      <c r="DX41" s="979">
        <v>0</v>
      </c>
      <c r="DY41" s="979">
        <v>0</v>
      </c>
      <c r="DZ41" s="979">
        <v>0</v>
      </c>
      <c r="EA41" s="977">
        <v>0</v>
      </c>
      <c r="EB41" s="977">
        <v>0</v>
      </c>
      <c r="EC41" s="960">
        <v>0</v>
      </c>
      <c r="ED41" s="960">
        <v>0</v>
      </c>
      <c r="EE41" s="1255">
        <v>0</v>
      </c>
      <c r="EF41" s="960">
        <v>0</v>
      </c>
      <c r="EG41" s="960">
        <v>0</v>
      </c>
      <c r="EH41" s="960">
        <v>0</v>
      </c>
      <c r="EI41" s="960">
        <v>0</v>
      </c>
      <c r="EJ41" s="960">
        <v>0</v>
      </c>
      <c r="EK41" s="1007">
        <v>0</v>
      </c>
      <c r="EL41" s="306">
        <v>0</v>
      </c>
      <c r="EM41" s="306">
        <v>0</v>
      </c>
      <c r="EN41" s="1007">
        <v>0</v>
      </c>
      <c r="EO41" s="306">
        <v>0</v>
      </c>
      <c r="EP41" s="306">
        <v>1</v>
      </c>
      <c r="EQ41" s="306">
        <v>1</v>
      </c>
      <c r="ER41" s="306">
        <v>0</v>
      </c>
      <c r="ES41" s="306">
        <v>0</v>
      </c>
      <c r="ET41" s="1007">
        <v>0</v>
      </c>
      <c r="EU41" s="306">
        <v>1</v>
      </c>
      <c r="EV41" s="306">
        <v>0</v>
      </c>
      <c r="EW41" s="306">
        <v>0</v>
      </c>
      <c r="EX41" s="832"/>
      <c r="EY41" s="592"/>
      <c r="EZ41" s="592" t="s">
        <v>430</v>
      </c>
      <c r="FA41" s="592" t="s">
        <v>431</v>
      </c>
      <c r="FB41" s="592" t="s">
        <v>350</v>
      </c>
      <c r="FC41" s="592">
        <v>17</v>
      </c>
      <c r="FD41" s="592" t="s">
        <v>12</v>
      </c>
      <c r="FE41" s="592" t="s">
        <v>232</v>
      </c>
      <c r="FF41" s="592" t="s">
        <v>9</v>
      </c>
      <c r="FG41" s="592" t="s">
        <v>232</v>
      </c>
      <c r="FH41" s="592" t="s">
        <v>358</v>
      </c>
    </row>
    <row r="42" spans="1:164">
      <c r="A42">
        <v>49</v>
      </c>
      <c r="B42">
        <v>1</v>
      </c>
      <c r="F42">
        <v>700</v>
      </c>
      <c r="G42">
        <v>41</v>
      </c>
      <c r="H42">
        <v>1</v>
      </c>
      <c r="I42">
        <v>0</v>
      </c>
      <c r="J42">
        <v>1</v>
      </c>
      <c r="K42">
        <v>0</v>
      </c>
      <c r="L42" t="s">
        <v>430</v>
      </c>
      <c r="M42">
        <v>0</v>
      </c>
      <c r="N42">
        <v>1</v>
      </c>
      <c r="O42">
        <v>0</v>
      </c>
      <c r="P42">
        <v>0</v>
      </c>
      <c r="Q42">
        <v>0</v>
      </c>
      <c r="R42">
        <v>0</v>
      </c>
      <c r="S42">
        <v>0</v>
      </c>
      <c r="T42">
        <v>4</v>
      </c>
      <c r="U42">
        <v>1</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1</v>
      </c>
      <c r="AS42">
        <v>0</v>
      </c>
      <c r="AT42">
        <v>0</v>
      </c>
      <c r="AU42">
        <v>0</v>
      </c>
      <c r="AV42">
        <v>0</v>
      </c>
      <c r="AW42">
        <v>0</v>
      </c>
      <c r="AX42">
        <v>0</v>
      </c>
      <c r="AY42" t="s">
        <v>891</v>
      </c>
      <c r="AZ42">
        <v>0</v>
      </c>
      <c r="BA42">
        <v>0</v>
      </c>
      <c r="BB42">
        <v>0</v>
      </c>
      <c r="BC42">
        <v>0</v>
      </c>
      <c r="BD42">
        <v>0</v>
      </c>
      <c r="BE42">
        <v>0</v>
      </c>
      <c r="BF42" t="s">
        <v>891</v>
      </c>
      <c r="BG42">
        <v>1</v>
      </c>
      <c r="BH42">
        <v>0</v>
      </c>
      <c r="BI42">
        <v>1</v>
      </c>
      <c r="BJ42">
        <v>0</v>
      </c>
      <c r="BK42">
        <v>1</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s="842"/>
      <c r="CM42" s="597">
        <v>1</v>
      </c>
      <c r="CN42" s="592">
        <v>4</v>
      </c>
      <c r="CO42" s="592">
        <v>0</v>
      </c>
      <c r="CP42" s="597">
        <v>1</v>
      </c>
      <c r="CQ42" s="592">
        <v>4</v>
      </c>
      <c r="CR42" s="592">
        <v>0</v>
      </c>
      <c r="CS42" s="597">
        <v>1</v>
      </c>
      <c r="CT42" s="592">
        <v>4</v>
      </c>
      <c r="CU42" s="592">
        <v>0</v>
      </c>
      <c r="CV42" s="592">
        <v>0</v>
      </c>
      <c r="CW42" s="592">
        <v>0</v>
      </c>
      <c r="CX42" s="592">
        <v>0</v>
      </c>
      <c r="CY42" s="592">
        <v>0</v>
      </c>
      <c r="CZ42" s="592">
        <v>0</v>
      </c>
      <c r="DA42" s="592">
        <v>0</v>
      </c>
      <c r="DB42" s="592">
        <v>0</v>
      </c>
      <c r="DC42" s="592">
        <v>0</v>
      </c>
      <c r="DD42" s="592">
        <v>0</v>
      </c>
      <c r="DE42" s="592">
        <v>0</v>
      </c>
      <c r="DF42" s="592">
        <v>0</v>
      </c>
      <c r="DG42" s="592">
        <v>0</v>
      </c>
      <c r="DH42" s="592">
        <v>0</v>
      </c>
      <c r="DI42" s="592">
        <v>0</v>
      </c>
      <c r="DJ42" s="592">
        <v>0</v>
      </c>
      <c r="DK42" s="592">
        <v>0</v>
      </c>
      <c r="DL42" s="592">
        <v>0</v>
      </c>
      <c r="DM42" s="592">
        <v>0</v>
      </c>
      <c r="DN42" s="592">
        <v>0</v>
      </c>
      <c r="DO42" s="592">
        <v>0</v>
      </c>
      <c r="DP42" s="592">
        <v>0</v>
      </c>
      <c r="DQ42" s="592">
        <v>0</v>
      </c>
      <c r="DR42" s="592">
        <v>0</v>
      </c>
      <c r="DS42" s="592">
        <v>0</v>
      </c>
      <c r="DT42" s="592">
        <v>0</v>
      </c>
      <c r="DU42" s="597">
        <v>0</v>
      </c>
      <c r="DV42" s="954">
        <v>0</v>
      </c>
      <c r="DW42" s="978">
        <v>0</v>
      </c>
      <c r="DX42" s="979">
        <v>0</v>
      </c>
      <c r="DY42" s="979">
        <v>0</v>
      </c>
      <c r="DZ42" s="979">
        <v>0</v>
      </c>
      <c r="EA42" s="977">
        <v>0</v>
      </c>
      <c r="EB42" s="977">
        <v>0</v>
      </c>
      <c r="EC42" s="960">
        <v>0</v>
      </c>
      <c r="ED42" s="960">
        <v>0</v>
      </c>
      <c r="EE42" s="1255">
        <v>0</v>
      </c>
      <c r="EF42" s="960">
        <v>0</v>
      </c>
      <c r="EG42" s="960">
        <v>0</v>
      </c>
      <c r="EH42" s="960">
        <v>0</v>
      </c>
      <c r="EI42" s="960">
        <v>0</v>
      </c>
      <c r="EJ42" s="960">
        <v>0</v>
      </c>
      <c r="EK42" s="1007">
        <v>0</v>
      </c>
      <c r="EL42" s="306">
        <v>0</v>
      </c>
      <c r="EM42" s="306">
        <v>0</v>
      </c>
      <c r="EN42" s="1007">
        <v>0</v>
      </c>
      <c r="EO42" s="306">
        <v>0</v>
      </c>
      <c r="EP42" s="306">
        <v>0</v>
      </c>
      <c r="EQ42" s="306">
        <v>0</v>
      </c>
      <c r="ER42" s="306">
        <v>0</v>
      </c>
      <c r="ES42" s="306">
        <v>0</v>
      </c>
      <c r="ET42" s="1007">
        <v>0</v>
      </c>
      <c r="EU42" s="306">
        <v>0</v>
      </c>
      <c r="EV42" s="306">
        <v>0</v>
      </c>
      <c r="EW42" s="306">
        <v>0</v>
      </c>
      <c r="EX42" s="832"/>
      <c r="EY42" s="592"/>
      <c r="EZ42" s="592" t="s">
        <v>430</v>
      </c>
      <c r="FA42" s="592" t="s">
        <v>431</v>
      </c>
      <c r="FB42" s="592" t="s">
        <v>350</v>
      </c>
      <c r="FC42" s="592">
        <v>4</v>
      </c>
      <c r="FD42" s="592" t="s">
        <v>11</v>
      </c>
      <c r="FE42" s="592" t="s">
        <v>232</v>
      </c>
      <c r="FF42" s="592" t="s">
        <v>9</v>
      </c>
      <c r="FG42" s="592" t="s">
        <v>232</v>
      </c>
      <c r="FH42" s="592" t="s">
        <v>358</v>
      </c>
    </row>
    <row r="43" spans="1:164">
      <c r="A43">
        <v>50</v>
      </c>
      <c r="B43">
        <v>1</v>
      </c>
      <c r="F43">
        <v>700</v>
      </c>
      <c r="G43">
        <v>41</v>
      </c>
      <c r="H43">
        <v>0</v>
      </c>
      <c r="I43">
        <v>1</v>
      </c>
      <c r="J43">
        <v>1</v>
      </c>
      <c r="K43">
        <v>0</v>
      </c>
      <c r="L43" t="s">
        <v>437</v>
      </c>
      <c r="M43">
        <v>0</v>
      </c>
      <c r="N43">
        <v>1</v>
      </c>
      <c r="O43">
        <v>0</v>
      </c>
      <c r="P43">
        <v>0</v>
      </c>
      <c r="Q43">
        <v>0</v>
      </c>
      <c r="R43">
        <v>0</v>
      </c>
      <c r="S43">
        <v>0</v>
      </c>
      <c r="T43">
        <v>316</v>
      </c>
      <c r="U43">
        <v>0</v>
      </c>
      <c r="V43">
        <v>0</v>
      </c>
      <c r="W43">
        <v>0</v>
      </c>
      <c r="X43">
        <v>0</v>
      </c>
      <c r="Y43">
        <v>0</v>
      </c>
      <c r="Z43">
        <v>1</v>
      </c>
      <c r="AA43">
        <v>1</v>
      </c>
      <c r="AB43">
        <v>0</v>
      </c>
      <c r="AC43">
        <v>0</v>
      </c>
      <c r="AD43">
        <v>0</v>
      </c>
      <c r="AE43">
        <v>1</v>
      </c>
      <c r="AF43">
        <v>1</v>
      </c>
      <c r="AG43">
        <v>0</v>
      </c>
      <c r="AH43">
        <v>0</v>
      </c>
      <c r="AI43">
        <v>0</v>
      </c>
      <c r="AJ43">
        <v>0</v>
      </c>
      <c r="AK43">
        <v>0</v>
      </c>
      <c r="AL43">
        <v>0</v>
      </c>
      <c r="AM43">
        <v>0</v>
      </c>
      <c r="AN43">
        <v>0</v>
      </c>
      <c r="AO43">
        <v>0</v>
      </c>
      <c r="AP43">
        <v>0</v>
      </c>
      <c r="AQ43">
        <v>0</v>
      </c>
      <c r="AR43">
        <v>1</v>
      </c>
      <c r="AS43">
        <v>0</v>
      </c>
      <c r="AT43">
        <v>0</v>
      </c>
      <c r="AU43">
        <v>0</v>
      </c>
      <c r="AV43">
        <v>0</v>
      </c>
      <c r="AW43">
        <v>0</v>
      </c>
      <c r="AX43">
        <v>0</v>
      </c>
      <c r="AY43" t="s">
        <v>891</v>
      </c>
      <c r="AZ43">
        <v>0</v>
      </c>
      <c r="BA43">
        <v>0</v>
      </c>
      <c r="BB43">
        <v>0</v>
      </c>
      <c r="BC43">
        <v>0</v>
      </c>
      <c r="BD43">
        <v>0</v>
      </c>
      <c r="BE43">
        <v>0</v>
      </c>
      <c r="BF43" t="s">
        <v>891</v>
      </c>
      <c r="BG43">
        <v>1</v>
      </c>
      <c r="BH43">
        <v>0</v>
      </c>
      <c r="BI43">
        <v>1</v>
      </c>
      <c r="BJ43">
        <v>0</v>
      </c>
      <c r="BK43">
        <v>0</v>
      </c>
      <c r="BL43">
        <v>1</v>
      </c>
      <c r="BM43">
        <v>1</v>
      </c>
      <c r="BN43">
        <v>1</v>
      </c>
      <c r="BO43">
        <v>0</v>
      </c>
      <c r="BP43">
        <v>1</v>
      </c>
      <c r="BQ43">
        <v>0</v>
      </c>
      <c r="BR43">
        <v>0</v>
      </c>
      <c r="BS43">
        <v>0</v>
      </c>
      <c r="BT43">
        <v>0</v>
      </c>
      <c r="BU43">
        <v>0</v>
      </c>
      <c r="BV43">
        <v>0</v>
      </c>
      <c r="BW43">
        <v>0</v>
      </c>
      <c r="BX43">
        <v>0</v>
      </c>
      <c r="BY43">
        <v>0</v>
      </c>
      <c r="BZ43">
        <v>1</v>
      </c>
      <c r="CA43">
        <v>0</v>
      </c>
      <c r="CB43">
        <v>1</v>
      </c>
      <c r="CC43">
        <v>0</v>
      </c>
      <c r="CD43">
        <v>0</v>
      </c>
      <c r="CE43">
        <v>0</v>
      </c>
      <c r="CF43">
        <v>0</v>
      </c>
      <c r="CG43">
        <v>0</v>
      </c>
      <c r="CH43">
        <v>0</v>
      </c>
      <c r="CI43">
        <v>0</v>
      </c>
      <c r="CJ43">
        <v>0</v>
      </c>
      <c r="CK43">
        <v>0</v>
      </c>
      <c r="CL43" s="842"/>
      <c r="CM43" s="597">
        <v>1</v>
      </c>
      <c r="CN43" s="592">
        <v>332</v>
      </c>
      <c r="CO43" s="592">
        <v>0</v>
      </c>
      <c r="CP43" s="597">
        <v>1</v>
      </c>
      <c r="CQ43" s="592">
        <v>332</v>
      </c>
      <c r="CR43" s="592">
        <v>0</v>
      </c>
      <c r="CS43" s="597">
        <v>1</v>
      </c>
      <c r="CT43" s="592">
        <v>332</v>
      </c>
      <c r="CU43" s="592">
        <v>332</v>
      </c>
      <c r="CV43" s="592">
        <v>0</v>
      </c>
      <c r="CW43" s="592">
        <v>1</v>
      </c>
      <c r="CX43" s="592">
        <v>332</v>
      </c>
      <c r="CY43" s="592">
        <v>332</v>
      </c>
      <c r="CZ43" s="592">
        <v>332</v>
      </c>
      <c r="DA43" s="592">
        <v>0</v>
      </c>
      <c r="DB43" s="592">
        <v>332</v>
      </c>
      <c r="DC43" s="592">
        <v>0</v>
      </c>
      <c r="DD43" s="592">
        <v>0</v>
      </c>
      <c r="DE43" s="592">
        <v>0</v>
      </c>
      <c r="DF43" s="592">
        <v>0</v>
      </c>
      <c r="DG43" s="592">
        <v>0</v>
      </c>
      <c r="DH43" s="592">
        <v>0</v>
      </c>
      <c r="DI43" s="592">
        <v>0</v>
      </c>
      <c r="DJ43" s="592">
        <v>0</v>
      </c>
      <c r="DK43" s="592">
        <v>0</v>
      </c>
      <c r="DL43" s="592">
        <v>0</v>
      </c>
      <c r="DM43" s="592">
        <v>0</v>
      </c>
      <c r="DN43" s="592">
        <v>0</v>
      </c>
      <c r="DO43" s="592">
        <v>0</v>
      </c>
      <c r="DP43" s="592">
        <v>0</v>
      </c>
      <c r="DQ43" s="592">
        <v>0</v>
      </c>
      <c r="DR43" s="592">
        <v>0</v>
      </c>
      <c r="DS43" s="592">
        <v>0</v>
      </c>
      <c r="DT43" s="592">
        <v>0</v>
      </c>
      <c r="DU43" s="597">
        <v>1</v>
      </c>
      <c r="DV43" s="954">
        <v>0</v>
      </c>
      <c r="DW43" s="978">
        <v>0</v>
      </c>
      <c r="DX43" s="979">
        <v>0</v>
      </c>
      <c r="DY43" s="979">
        <v>0</v>
      </c>
      <c r="DZ43" s="979">
        <v>0</v>
      </c>
      <c r="EA43" s="977">
        <v>0</v>
      </c>
      <c r="EB43" s="977">
        <v>0</v>
      </c>
      <c r="EC43" s="960">
        <v>0</v>
      </c>
      <c r="ED43" s="960">
        <v>0</v>
      </c>
      <c r="EE43" s="1255">
        <v>0</v>
      </c>
      <c r="EF43" s="960">
        <v>0</v>
      </c>
      <c r="EG43" s="960">
        <v>0</v>
      </c>
      <c r="EH43" s="960">
        <v>0</v>
      </c>
      <c r="EI43" s="960">
        <v>0</v>
      </c>
      <c r="EJ43" s="960">
        <v>0</v>
      </c>
      <c r="EK43" s="1007">
        <v>0</v>
      </c>
      <c r="EL43" s="306">
        <v>0</v>
      </c>
      <c r="EM43" s="306">
        <v>0</v>
      </c>
      <c r="EN43" s="1007">
        <v>0</v>
      </c>
      <c r="EO43" s="306">
        <v>0</v>
      </c>
      <c r="EP43" s="306">
        <v>1</v>
      </c>
      <c r="EQ43" s="306">
        <v>1</v>
      </c>
      <c r="ER43" s="306">
        <v>0</v>
      </c>
      <c r="ES43" s="306">
        <v>0</v>
      </c>
      <c r="ET43" s="1007">
        <v>0</v>
      </c>
      <c r="EU43" s="306">
        <v>0</v>
      </c>
      <c r="EV43" s="306">
        <v>0</v>
      </c>
      <c r="EW43" s="306">
        <v>0</v>
      </c>
      <c r="EX43" s="832"/>
      <c r="EY43" s="592"/>
      <c r="EZ43" s="592" t="s">
        <v>437</v>
      </c>
      <c r="FA43" s="592" t="s">
        <v>431</v>
      </c>
      <c r="FB43" s="592" t="s">
        <v>350</v>
      </c>
      <c r="FC43" s="592">
        <v>332</v>
      </c>
      <c r="FD43" s="592" t="s">
        <v>13</v>
      </c>
      <c r="FE43" s="592" t="s">
        <v>232</v>
      </c>
      <c r="FF43" s="592" t="s">
        <v>9</v>
      </c>
      <c r="FG43" s="592" t="s">
        <v>232</v>
      </c>
      <c r="FH43" s="592" t="s">
        <v>358</v>
      </c>
    </row>
    <row r="44" spans="1:164">
      <c r="A44">
        <v>51</v>
      </c>
      <c r="B44">
        <v>1</v>
      </c>
      <c r="F44">
        <v>700</v>
      </c>
      <c r="G44">
        <v>42</v>
      </c>
      <c r="H44">
        <v>1</v>
      </c>
      <c r="I44">
        <v>0</v>
      </c>
      <c r="J44">
        <v>1</v>
      </c>
      <c r="K44">
        <v>0</v>
      </c>
      <c r="L44" t="s">
        <v>430</v>
      </c>
      <c r="M44">
        <v>0</v>
      </c>
      <c r="N44">
        <v>1</v>
      </c>
      <c r="O44">
        <v>0</v>
      </c>
      <c r="P44">
        <v>0</v>
      </c>
      <c r="Q44">
        <v>0</v>
      </c>
      <c r="R44">
        <v>0</v>
      </c>
      <c r="S44">
        <v>0</v>
      </c>
      <c r="T44">
        <v>18</v>
      </c>
      <c r="U44">
        <v>0</v>
      </c>
      <c r="V44">
        <v>0</v>
      </c>
      <c r="W44">
        <v>0</v>
      </c>
      <c r="X44">
        <v>0</v>
      </c>
      <c r="Y44">
        <v>1</v>
      </c>
      <c r="Z44">
        <v>0</v>
      </c>
      <c r="AA44">
        <v>1</v>
      </c>
      <c r="AB44">
        <v>0</v>
      </c>
      <c r="AC44">
        <v>0</v>
      </c>
      <c r="AD44">
        <v>1</v>
      </c>
      <c r="AE44">
        <v>1</v>
      </c>
      <c r="AF44">
        <v>0</v>
      </c>
      <c r="AG44">
        <v>0</v>
      </c>
      <c r="AH44">
        <v>0</v>
      </c>
      <c r="AI44">
        <v>0</v>
      </c>
      <c r="AJ44">
        <v>0</v>
      </c>
      <c r="AK44">
        <v>0</v>
      </c>
      <c r="AL44">
        <v>0</v>
      </c>
      <c r="AM44">
        <v>0</v>
      </c>
      <c r="AN44">
        <v>0</v>
      </c>
      <c r="AO44">
        <v>0</v>
      </c>
      <c r="AP44">
        <v>0</v>
      </c>
      <c r="AQ44">
        <v>0</v>
      </c>
      <c r="AR44">
        <v>1</v>
      </c>
      <c r="AS44">
        <v>0</v>
      </c>
      <c r="AT44">
        <v>0</v>
      </c>
      <c r="AU44">
        <v>0</v>
      </c>
      <c r="AV44">
        <v>0</v>
      </c>
      <c r="AW44">
        <v>0</v>
      </c>
      <c r="AX44">
        <v>0</v>
      </c>
      <c r="AY44" t="s">
        <v>891</v>
      </c>
      <c r="AZ44">
        <v>0</v>
      </c>
      <c r="BA44">
        <v>0</v>
      </c>
      <c r="BB44">
        <v>0</v>
      </c>
      <c r="BC44">
        <v>0</v>
      </c>
      <c r="BD44">
        <v>0</v>
      </c>
      <c r="BE44">
        <v>0</v>
      </c>
      <c r="BF44" t="s">
        <v>891</v>
      </c>
      <c r="BG44">
        <v>1</v>
      </c>
      <c r="BH44">
        <v>0</v>
      </c>
      <c r="BI44">
        <v>1</v>
      </c>
      <c r="BJ44">
        <v>0</v>
      </c>
      <c r="BK44">
        <v>1</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s="842"/>
      <c r="CM44" s="597">
        <v>1</v>
      </c>
      <c r="CN44" s="592">
        <v>18</v>
      </c>
      <c r="CO44" s="592">
        <v>0</v>
      </c>
      <c r="CP44" s="597">
        <v>1</v>
      </c>
      <c r="CQ44" s="592">
        <v>18</v>
      </c>
      <c r="CR44" s="592">
        <v>0</v>
      </c>
      <c r="CS44" s="597">
        <v>1</v>
      </c>
      <c r="CT44" s="592">
        <v>18</v>
      </c>
      <c r="CU44" s="592">
        <v>0</v>
      </c>
      <c r="CV44" s="592">
        <v>0</v>
      </c>
      <c r="CW44" s="592">
        <v>0</v>
      </c>
      <c r="CX44" s="592">
        <v>0</v>
      </c>
      <c r="CY44" s="592">
        <v>0</v>
      </c>
      <c r="CZ44" s="592">
        <v>0</v>
      </c>
      <c r="DA44" s="592">
        <v>0</v>
      </c>
      <c r="DB44" s="592">
        <v>0</v>
      </c>
      <c r="DC44" s="592">
        <v>0</v>
      </c>
      <c r="DD44" s="592">
        <v>0</v>
      </c>
      <c r="DE44" s="592">
        <v>0</v>
      </c>
      <c r="DF44" s="592">
        <v>0</v>
      </c>
      <c r="DG44" s="592">
        <v>0</v>
      </c>
      <c r="DH44" s="592">
        <v>0</v>
      </c>
      <c r="DI44" s="592">
        <v>0</v>
      </c>
      <c r="DJ44" s="592">
        <v>0</v>
      </c>
      <c r="DK44" s="592">
        <v>0</v>
      </c>
      <c r="DL44" s="592">
        <v>0</v>
      </c>
      <c r="DM44" s="592">
        <v>0</v>
      </c>
      <c r="DN44" s="592">
        <v>0</v>
      </c>
      <c r="DO44" s="592">
        <v>0</v>
      </c>
      <c r="DP44" s="592">
        <v>0</v>
      </c>
      <c r="DQ44" s="592">
        <v>0</v>
      </c>
      <c r="DR44" s="592">
        <v>0</v>
      </c>
      <c r="DS44" s="592">
        <v>0</v>
      </c>
      <c r="DT44" s="592">
        <v>0</v>
      </c>
      <c r="DU44" s="597">
        <v>0</v>
      </c>
      <c r="DV44" s="954">
        <v>0</v>
      </c>
      <c r="DW44" s="978">
        <v>0</v>
      </c>
      <c r="DX44" s="979">
        <v>0</v>
      </c>
      <c r="DY44" s="979">
        <v>0</v>
      </c>
      <c r="DZ44" s="979">
        <v>0</v>
      </c>
      <c r="EA44" s="977">
        <v>0</v>
      </c>
      <c r="EB44" s="977">
        <v>0</v>
      </c>
      <c r="EC44" s="960">
        <v>0</v>
      </c>
      <c r="ED44" s="960">
        <v>0</v>
      </c>
      <c r="EE44" s="1255">
        <v>0</v>
      </c>
      <c r="EF44" s="960">
        <v>0</v>
      </c>
      <c r="EG44" s="960">
        <v>0</v>
      </c>
      <c r="EH44" s="960">
        <v>0</v>
      </c>
      <c r="EI44" s="960">
        <v>0</v>
      </c>
      <c r="EJ44" s="960">
        <v>0</v>
      </c>
      <c r="EK44" s="1007">
        <v>0</v>
      </c>
      <c r="EL44" s="306">
        <v>0</v>
      </c>
      <c r="EM44" s="306">
        <v>0</v>
      </c>
      <c r="EN44" s="1007">
        <v>0</v>
      </c>
      <c r="EO44" s="306">
        <v>0</v>
      </c>
      <c r="EP44" s="306">
        <v>1</v>
      </c>
      <c r="EQ44" s="306">
        <v>1</v>
      </c>
      <c r="ER44" s="306">
        <v>0</v>
      </c>
      <c r="ES44" s="306">
        <v>0</v>
      </c>
      <c r="ET44" s="1007">
        <v>0</v>
      </c>
      <c r="EU44" s="306">
        <v>0</v>
      </c>
      <c r="EV44" s="306">
        <v>0</v>
      </c>
      <c r="EW44" s="306">
        <v>0</v>
      </c>
      <c r="EX44" s="832"/>
      <c r="EY44" s="592"/>
      <c r="EZ44" s="592" t="s">
        <v>430</v>
      </c>
      <c r="FA44" s="592" t="s">
        <v>431</v>
      </c>
      <c r="FB44" s="592" t="s">
        <v>350</v>
      </c>
      <c r="FC44" s="592">
        <v>18</v>
      </c>
      <c r="FD44" s="592" t="s">
        <v>12</v>
      </c>
      <c r="FE44" s="592" t="s">
        <v>232</v>
      </c>
      <c r="FF44" s="592" t="s">
        <v>9</v>
      </c>
      <c r="FG44" s="592" t="s">
        <v>232</v>
      </c>
      <c r="FH44" s="592" t="s">
        <v>358</v>
      </c>
    </row>
    <row r="45" spans="1:164">
      <c r="A45">
        <v>52</v>
      </c>
      <c r="B45">
        <v>1</v>
      </c>
      <c r="F45">
        <v>700</v>
      </c>
      <c r="G45">
        <v>43</v>
      </c>
      <c r="H45">
        <v>1</v>
      </c>
      <c r="I45">
        <v>0</v>
      </c>
      <c r="J45">
        <v>1</v>
      </c>
      <c r="K45">
        <v>0</v>
      </c>
      <c r="L45" t="s">
        <v>430</v>
      </c>
      <c r="M45">
        <v>0</v>
      </c>
      <c r="N45">
        <v>1</v>
      </c>
      <c r="O45">
        <v>0</v>
      </c>
      <c r="P45">
        <v>0</v>
      </c>
      <c r="Q45">
        <v>0</v>
      </c>
      <c r="R45">
        <v>0</v>
      </c>
      <c r="S45">
        <v>0</v>
      </c>
      <c r="T45">
        <v>36</v>
      </c>
      <c r="U45">
        <v>1</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t="s">
        <v>891</v>
      </c>
      <c r="AZ45">
        <v>0</v>
      </c>
      <c r="BA45">
        <v>0</v>
      </c>
      <c r="BB45">
        <v>0</v>
      </c>
      <c r="BC45">
        <v>0</v>
      </c>
      <c r="BD45">
        <v>0</v>
      </c>
      <c r="BE45">
        <v>0</v>
      </c>
      <c r="BF45" t="s">
        <v>891</v>
      </c>
      <c r="BG45">
        <v>1</v>
      </c>
      <c r="BH45">
        <v>0</v>
      </c>
      <c r="BI45">
        <v>1</v>
      </c>
      <c r="BJ45">
        <v>0</v>
      </c>
      <c r="BK45">
        <v>1</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s="842"/>
      <c r="CM45" s="597">
        <v>1</v>
      </c>
      <c r="CN45" s="592">
        <v>43</v>
      </c>
      <c r="CO45" s="592">
        <v>0</v>
      </c>
      <c r="CP45" s="597">
        <v>1</v>
      </c>
      <c r="CQ45" s="592">
        <v>43</v>
      </c>
      <c r="CR45" s="592">
        <v>0</v>
      </c>
      <c r="CS45" s="597">
        <v>1</v>
      </c>
      <c r="CT45" s="592">
        <v>43</v>
      </c>
      <c r="CU45" s="592">
        <v>0</v>
      </c>
      <c r="CV45" s="592">
        <v>0</v>
      </c>
      <c r="CW45" s="592">
        <v>0</v>
      </c>
      <c r="CX45" s="592">
        <v>0</v>
      </c>
      <c r="CY45" s="592">
        <v>0</v>
      </c>
      <c r="CZ45" s="592">
        <v>0</v>
      </c>
      <c r="DA45" s="592">
        <v>0</v>
      </c>
      <c r="DB45" s="592">
        <v>0</v>
      </c>
      <c r="DC45" s="592">
        <v>0</v>
      </c>
      <c r="DD45" s="592">
        <v>0</v>
      </c>
      <c r="DE45" s="592">
        <v>0</v>
      </c>
      <c r="DF45" s="592">
        <v>0</v>
      </c>
      <c r="DG45" s="592">
        <v>0</v>
      </c>
      <c r="DH45" s="592">
        <v>0</v>
      </c>
      <c r="DI45" s="592">
        <v>0</v>
      </c>
      <c r="DJ45" s="592">
        <v>0</v>
      </c>
      <c r="DK45" s="592">
        <v>0</v>
      </c>
      <c r="DL45" s="592">
        <v>0</v>
      </c>
      <c r="DM45" s="592">
        <v>0</v>
      </c>
      <c r="DN45" s="592">
        <v>0</v>
      </c>
      <c r="DO45" s="592">
        <v>0</v>
      </c>
      <c r="DP45" s="592">
        <v>0</v>
      </c>
      <c r="DQ45" s="592">
        <v>0</v>
      </c>
      <c r="DR45" s="592">
        <v>0</v>
      </c>
      <c r="DS45" s="592">
        <v>0</v>
      </c>
      <c r="DT45" s="592">
        <v>0</v>
      </c>
      <c r="DU45" s="597">
        <v>0</v>
      </c>
      <c r="DV45" s="954">
        <v>0</v>
      </c>
      <c r="DW45" s="978">
        <v>0</v>
      </c>
      <c r="DX45" s="979">
        <v>0</v>
      </c>
      <c r="DY45" s="979">
        <v>0</v>
      </c>
      <c r="DZ45" s="979">
        <v>0</v>
      </c>
      <c r="EA45" s="977">
        <v>0</v>
      </c>
      <c r="EB45" s="977">
        <v>0</v>
      </c>
      <c r="EC45" s="960">
        <v>0</v>
      </c>
      <c r="ED45" s="960">
        <v>0</v>
      </c>
      <c r="EE45" s="1255">
        <v>0</v>
      </c>
      <c r="EF45" s="960">
        <v>0</v>
      </c>
      <c r="EG45" s="960">
        <v>0</v>
      </c>
      <c r="EH45" s="960">
        <v>0</v>
      </c>
      <c r="EI45" s="960">
        <v>0</v>
      </c>
      <c r="EJ45" s="960">
        <v>0</v>
      </c>
      <c r="EK45" s="1007">
        <v>0</v>
      </c>
      <c r="EL45" s="306">
        <v>0</v>
      </c>
      <c r="EM45" s="306">
        <v>0</v>
      </c>
      <c r="EN45" s="1007">
        <v>0</v>
      </c>
      <c r="EO45" s="306">
        <v>0</v>
      </c>
      <c r="EP45" s="306">
        <v>0</v>
      </c>
      <c r="EQ45" s="306">
        <v>0</v>
      </c>
      <c r="ER45" s="306">
        <v>0</v>
      </c>
      <c r="ES45" s="306">
        <v>0</v>
      </c>
      <c r="ET45" s="1007">
        <v>0</v>
      </c>
      <c r="EU45" s="306">
        <v>0</v>
      </c>
      <c r="EV45" s="306">
        <v>0</v>
      </c>
      <c r="EW45" s="306">
        <v>0</v>
      </c>
      <c r="EX45" s="832"/>
      <c r="EY45" s="592"/>
      <c r="EZ45" s="592" t="s">
        <v>430</v>
      </c>
      <c r="FA45" s="592" t="s">
        <v>431</v>
      </c>
      <c r="FB45" s="592" t="s">
        <v>350</v>
      </c>
      <c r="FC45" s="592">
        <v>43</v>
      </c>
      <c r="FD45" s="592" t="s">
        <v>12</v>
      </c>
      <c r="FE45" s="592" t="s">
        <v>232</v>
      </c>
      <c r="FF45" s="592" t="s">
        <v>9</v>
      </c>
      <c r="FG45" s="592" t="s">
        <v>232</v>
      </c>
      <c r="FH45" s="592" t="s">
        <v>358</v>
      </c>
    </row>
    <row r="46" spans="1:164">
      <c r="A46">
        <v>53</v>
      </c>
      <c r="B46">
        <v>1</v>
      </c>
      <c r="F46">
        <v>700</v>
      </c>
      <c r="G46">
        <v>42</v>
      </c>
      <c r="H46">
        <v>1</v>
      </c>
      <c r="I46">
        <v>0</v>
      </c>
      <c r="J46">
        <v>1</v>
      </c>
      <c r="K46">
        <v>0</v>
      </c>
      <c r="L46" t="s">
        <v>442</v>
      </c>
      <c r="M46">
        <v>0</v>
      </c>
      <c r="N46">
        <v>1</v>
      </c>
      <c r="O46">
        <v>0</v>
      </c>
      <c r="P46">
        <v>0</v>
      </c>
      <c r="Q46">
        <v>0</v>
      </c>
      <c r="R46">
        <v>0</v>
      </c>
      <c r="S46">
        <v>0</v>
      </c>
      <c r="T46">
        <v>9</v>
      </c>
      <c r="U46">
        <v>0</v>
      </c>
      <c r="V46">
        <v>0</v>
      </c>
      <c r="W46">
        <v>0</v>
      </c>
      <c r="X46">
        <v>0</v>
      </c>
      <c r="Y46">
        <v>0</v>
      </c>
      <c r="Z46">
        <v>0</v>
      </c>
      <c r="AA46">
        <v>1</v>
      </c>
      <c r="AB46">
        <v>1</v>
      </c>
      <c r="AC46">
        <v>0</v>
      </c>
      <c r="AD46">
        <v>0</v>
      </c>
      <c r="AE46">
        <v>0</v>
      </c>
      <c r="AF46">
        <v>0</v>
      </c>
      <c r="AG46">
        <v>0</v>
      </c>
      <c r="AH46">
        <v>0</v>
      </c>
      <c r="AI46">
        <v>0</v>
      </c>
      <c r="AJ46">
        <v>0</v>
      </c>
      <c r="AK46">
        <v>0</v>
      </c>
      <c r="AL46">
        <v>0</v>
      </c>
      <c r="AM46">
        <v>0</v>
      </c>
      <c r="AN46">
        <v>0</v>
      </c>
      <c r="AO46">
        <v>0</v>
      </c>
      <c r="AP46">
        <v>0</v>
      </c>
      <c r="AQ46">
        <v>0</v>
      </c>
      <c r="AR46">
        <v>1</v>
      </c>
      <c r="AS46">
        <v>0</v>
      </c>
      <c r="AT46">
        <v>0</v>
      </c>
      <c r="AU46">
        <v>0</v>
      </c>
      <c r="AV46">
        <v>0</v>
      </c>
      <c r="AW46">
        <v>0</v>
      </c>
      <c r="AX46">
        <v>0</v>
      </c>
      <c r="AY46" t="s">
        <v>891</v>
      </c>
      <c r="AZ46">
        <v>0</v>
      </c>
      <c r="BA46">
        <v>0</v>
      </c>
      <c r="BB46">
        <v>0</v>
      </c>
      <c r="BC46">
        <v>0</v>
      </c>
      <c r="BD46">
        <v>0</v>
      </c>
      <c r="BE46">
        <v>0</v>
      </c>
      <c r="BF46" t="s">
        <v>891</v>
      </c>
      <c r="BG46">
        <v>1</v>
      </c>
      <c r="BH46">
        <v>0</v>
      </c>
      <c r="BI46">
        <v>1</v>
      </c>
      <c r="BJ46">
        <v>0</v>
      </c>
      <c r="BK46">
        <v>1</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s="842"/>
      <c r="CM46" s="597">
        <v>1</v>
      </c>
      <c r="CN46" s="592">
        <v>9</v>
      </c>
      <c r="CO46" s="592">
        <v>0</v>
      </c>
      <c r="CP46" s="597">
        <v>1</v>
      </c>
      <c r="CQ46" s="592">
        <v>9</v>
      </c>
      <c r="CR46" s="592">
        <v>0</v>
      </c>
      <c r="CS46" s="597">
        <v>1</v>
      </c>
      <c r="CT46" s="592">
        <v>9</v>
      </c>
      <c r="CU46" s="592">
        <v>0</v>
      </c>
      <c r="CV46" s="592">
        <v>0</v>
      </c>
      <c r="CW46" s="592">
        <v>0</v>
      </c>
      <c r="CX46" s="592">
        <v>0</v>
      </c>
      <c r="CY46" s="592">
        <v>0</v>
      </c>
      <c r="CZ46" s="592">
        <v>0</v>
      </c>
      <c r="DA46" s="592">
        <v>0</v>
      </c>
      <c r="DB46" s="592">
        <v>0</v>
      </c>
      <c r="DC46" s="592">
        <v>0</v>
      </c>
      <c r="DD46" s="592">
        <v>0</v>
      </c>
      <c r="DE46" s="592">
        <v>0</v>
      </c>
      <c r="DF46" s="592">
        <v>0</v>
      </c>
      <c r="DG46" s="592">
        <v>0</v>
      </c>
      <c r="DH46" s="592">
        <v>0</v>
      </c>
      <c r="DI46" s="592">
        <v>0</v>
      </c>
      <c r="DJ46" s="592">
        <v>0</v>
      </c>
      <c r="DK46" s="592">
        <v>0</v>
      </c>
      <c r="DL46" s="592">
        <v>0</v>
      </c>
      <c r="DM46" s="592">
        <v>0</v>
      </c>
      <c r="DN46" s="592">
        <v>0</v>
      </c>
      <c r="DO46" s="592">
        <v>0</v>
      </c>
      <c r="DP46" s="592">
        <v>0</v>
      </c>
      <c r="DQ46" s="592">
        <v>0</v>
      </c>
      <c r="DR46" s="592">
        <v>0</v>
      </c>
      <c r="DS46" s="592">
        <v>0</v>
      </c>
      <c r="DT46" s="592">
        <v>0</v>
      </c>
      <c r="DU46" s="597">
        <v>0</v>
      </c>
      <c r="DV46" s="954">
        <v>0</v>
      </c>
      <c r="DW46" s="978">
        <v>0</v>
      </c>
      <c r="DX46" s="979">
        <v>0</v>
      </c>
      <c r="DY46" s="979">
        <v>0</v>
      </c>
      <c r="DZ46" s="979">
        <v>0</v>
      </c>
      <c r="EA46" s="977">
        <v>0</v>
      </c>
      <c r="EB46" s="977">
        <v>0</v>
      </c>
      <c r="EC46" s="960">
        <v>0</v>
      </c>
      <c r="ED46" s="960">
        <v>0</v>
      </c>
      <c r="EE46" s="1255">
        <v>0</v>
      </c>
      <c r="EF46" s="960">
        <v>0</v>
      </c>
      <c r="EG46" s="960">
        <v>0</v>
      </c>
      <c r="EH46" s="960">
        <v>0</v>
      </c>
      <c r="EI46" s="960">
        <v>0</v>
      </c>
      <c r="EJ46" s="960">
        <v>0</v>
      </c>
      <c r="EK46" s="1007">
        <v>0</v>
      </c>
      <c r="EL46" s="306">
        <v>0</v>
      </c>
      <c r="EM46" s="306">
        <v>0</v>
      </c>
      <c r="EN46" s="1007">
        <v>0</v>
      </c>
      <c r="EO46" s="306">
        <v>0</v>
      </c>
      <c r="EP46" s="306">
        <v>1</v>
      </c>
      <c r="EQ46" s="306">
        <v>0</v>
      </c>
      <c r="ER46" s="306">
        <v>0</v>
      </c>
      <c r="ES46" s="306">
        <v>0</v>
      </c>
      <c r="ET46" s="1007">
        <v>0</v>
      </c>
      <c r="EU46" s="306">
        <v>0</v>
      </c>
      <c r="EV46" s="306">
        <v>0</v>
      </c>
      <c r="EW46" s="306">
        <v>0</v>
      </c>
      <c r="EX46" s="832"/>
      <c r="EY46" s="592"/>
      <c r="EZ46" s="592" t="s">
        <v>442</v>
      </c>
      <c r="FA46" s="592" t="s">
        <v>363</v>
      </c>
      <c r="FB46" s="592" t="s">
        <v>354</v>
      </c>
      <c r="FC46" s="592">
        <v>9</v>
      </c>
      <c r="FD46" s="592" t="s">
        <v>11</v>
      </c>
      <c r="FE46" s="592" t="s">
        <v>232</v>
      </c>
      <c r="FF46" s="592" t="s">
        <v>9</v>
      </c>
      <c r="FG46" s="592" t="s">
        <v>232</v>
      </c>
      <c r="FH46" s="592" t="s">
        <v>358</v>
      </c>
    </row>
    <row r="47" spans="1:164">
      <c r="A47">
        <v>54</v>
      </c>
      <c r="B47">
        <v>1</v>
      </c>
      <c r="F47">
        <v>700</v>
      </c>
      <c r="G47">
        <v>41</v>
      </c>
      <c r="H47">
        <v>1</v>
      </c>
      <c r="I47">
        <v>0</v>
      </c>
      <c r="J47">
        <v>1</v>
      </c>
      <c r="K47">
        <v>0</v>
      </c>
      <c r="L47" t="s">
        <v>442</v>
      </c>
      <c r="M47">
        <v>0</v>
      </c>
      <c r="N47">
        <v>1</v>
      </c>
      <c r="O47">
        <v>0</v>
      </c>
      <c r="P47">
        <v>0</v>
      </c>
      <c r="Q47">
        <v>0</v>
      </c>
      <c r="R47">
        <v>0</v>
      </c>
      <c r="S47">
        <v>0</v>
      </c>
      <c r="T47">
        <v>4</v>
      </c>
      <c r="U47">
        <v>0</v>
      </c>
      <c r="V47">
        <v>0</v>
      </c>
      <c r="W47">
        <v>0</v>
      </c>
      <c r="X47">
        <v>0</v>
      </c>
      <c r="Y47">
        <v>0</v>
      </c>
      <c r="Z47">
        <v>0</v>
      </c>
      <c r="AA47">
        <v>1</v>
      </c>
      <c r="AB47">
        <v>0</v>
      </c>
      <c r="AC47">
        <v>0</v>
      </c>
      <c r="AD47">
        <v>1</v>
      </c>
      <c r="AE47">
        <v>0</v>
      </c>
      <c r="AF47">
        <v>0</v>
      </c>
      <c r="AG47">
        <v>0</v>
      </c>
      <c r="AH47">
        <v>0</v>
      </c>
      <c r="AI47">
        <v>0</v>
      </c>
      <c r="AJ47">
        <v>0</v>
      </c>
      <c r="AK47">
        <v>0</v>
      </c>
      <c r="AL47">
        <v>0</v>
      </c>
      <c r="AM47">
        <v>0</v>
      </c>
      <c r="AN47">
        <v>0</v>
      </c>
      <c r="AO47">
        <v>0</v>
      </c>
      <c r="AP47">
        <v>0</v>
      </c>
      <c r="AQ47">
        <v>0</v>
      </c>
      <c r="AR47">
        <v>1</v>
      </c>
      <c r="AS47">
        <v>0</v>
      </c>
      <c r="AT47">
        <v>0</v>
      </c>
      <c r="AU47">
        <v>0</v>
      </c>
      <c r="AV47">
        <v>0</v>
      </c>
      <c r="AW47">
        <v>0</v>
      </c>
      <c r="AX47">
        <v>0</v>
      </c>
      <c r="AY47" t="s">
        <v>891</v>
      </c>
      <c r="AZ47">
        <v>0</v>
      </c>
      <c r="BA47">
        <v>0</v>
      </c>
      <c r="BB47">
        <v>0</v>
      </c>
      <c r="BC47">
        <v>0</v>
      </c>
      <c r="BD47">
        <v>0</v>
      </c>
      <c r="BE47">
        <v>0</v>
      </c>
      <c r="BF47" t="s">
        <v>891</v>
      </c>
      <c r="BG47">
        <v>1</v>
      </c>
      <c r="BH47">
        <v>0</v>
      </c>
      <c r="BI47">
        <v>1</v>
      </c>
      <c r="BJ47">
        <v>0</v>
      </c>
      <c r="BK47">
        <v>1</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s="842"/>
      <c r="CM47" s="597">
        <v>1</v>
      </c>
      <c r="CN47" s="592">
        <v>4</v>
      </c>
      <c r="CO47" s="592">
        <v>0</v>
      </c>
      <c r="CP47" s="597">
        <v>1</v>
      </c>
      <c r="CQ47" s="592">
        <v>4</v>
      </c>
      <c r="CR47" s="592">
        <v>0</v>
      </c>
      <c r="CS47" s="597">
        <v>1</v>
      </c>
      <c r="CT47" s="592">
        <v>4</v>
      </c>
      <c r="CU47" s="592">
        <v>0</v>
      </c>
      <c r="CV47" s="592">
        <v>0</v>
      </c>
      <c r="CW47" s="592">
        <v>0</v>
      </c>
      <c r="CX47" s="592">
        <v>0</v>
      </c>
      <c r="CY47" s="592">
        <v>0</v>
      </c>
      <c r="CZ47" s="592">
        <v>0</v>
      </c>
      <c r="DA47" s="592">
        <v>0</v>
      </c>
      <c r="DB47" s="592">
        <v>0</v>
      </c>
      <c r="DC47" s="592">
        <v>0</v>
      </c>
      <c r="DD47" s="592">
        <v>0</v>
      </c>
      <c r="DE47" s="592">
        <v>0</v>
      </c>
      <c r="DF47" s="592">
        <v>0</v>
      </c>
      <c r="DG47" s="592">
        <v>0</v>
      </c>
      <c r="DH47" s="592">
        <v>0</v>
      </c>
      <c r="DI47" s="592">
        <v>0</v>
      </c>
      <c r="DJ47" s="592">
        <v>0</v>
      </c>
      <c r="DK47" s="592">
        <v>0</v>
      </c>
      <c r="DL47" s="592">
        <v>0</v>
      </c>
      <c r="DM47" s="592">
        <v>0</v>
      </c>
      <c r="DN47" s="592">
        <v>0</v>
      </c>
      <c r="DO47" s="592">
        <v>0</v>
      </c>
      <c r="DP47" s="592">
        <v>0</v>
      </c>
      <c r="DQ47" s="592">
        <v>0</v>
      </c>
      <c r="DR47" s="592">
        <v>0</v>
      </c>
      <c r="DS47" s="592">
        <v>0</v>
      </c>
      <c r="DT47" s="592">
        <v>0</v>
      </c>
      <c r="DU47" s="597">
        <v>0</v>
      </c>
      <c r="DV47" s="954">
        <v>0</v>
      </c>
      <c r="DW47" s="978">
        <v>0</v>
      </c>
      <c r="DX47" s="979">
        <v>0</v>
      </c>
      <c r="DY47" s="979">
        <v>0</v>
      </c>
      <c r="DZ47" s="979">
        <v>0</v>
      </c>
      <c r="EA47" s="977">
        <v>0</v>
      </c>
      <c r="EB47" s="977">
        <v>0</v>
      </c>
      <c r="EC47" s="960">
        <v>0</v>
      </c>
      <c r="ED47" s="960">
        <v>0</v>
      </c>
      <c r="EE47" s="1255">
        <v>0</v>
      </c>
      <c r="EF47" s="960">
        <v>0</v>
      </c>
      <c r="EG47" s="960">
        <v>0</v>
      </c>
      <c r="EH47" s="960">
        <v>0</v>
      </c>
      <c r="EI47" s="960">
        <v>0</v>
      </c>
      <c r="EJ47" s="960">
        <v>0</v>
      </c>
      <c r="EK47" s="1007">
        <v>0</v>
      </c>
      <c r="EL47" s="306">
        <v>0</v>
      </c>
      <c r="EM47" s="306">
        <v>0</v>
      </c>
      <c r="EN47" s="1007">
        <v>0</v>
      </c>
      <c r="EO47" s="306">
        <v>0</v>
      </c>
      <c r="EP47" s="306">
        <v>1</v>
      </c>
      <c r="EQ47" s="306">
        <v>1</v>
      </c>
      <c r="ER47" s="306">
        <v>0</v>
      </c>
      <c r="ES47" s="306">
        <v>0</v>
      </c>
      <c r="ET47" s="1007">
        <v>0</v>
      </c>
      <c r="EU47" s="306">
        <v>0</v>
      </c>
      <c r="EV47" s="306">
        <v>0</v>
      </c>
      <c r="EW47" s="306">
        <v>0</v>
      </c>
      <c r="EX47" s="832"/>
      <c r="EY47" s="592"/>
      <c r="EZ47" s="592" t="s">
        <v>442</v>
      </c>
      <c r="FA47" s="592" t="s">
        <v>363</v>
      </c>
      <c r="FB47" s="592" t="s">
        <v>354</v>
      </c>
      <c r="FC47" s="592">
        <v>4</v>
      </c>
      <c r="FD47" s="592" t="s">
        <v>11</v>
      </c>
      <c r="FE47" s="592" t="s">
        <v>232</v>
      </c>
      <c r="FF47" s="592" t="s">
        <v>9</v>
      </c>
      <c r="FG47" s="592" t="s">
        <v>232</v>
      </c>
      <c r="FH47" s="592" t="s">
        <v>358</v>
      </c>
    </row>
    <row r="48" spans="1:164">
      <c r="A48">
        <v>55</v>
      </c>
      <c r="B48">
        <v>1</v>
      </c>
      <c r="F48">
        <v>700</v>
      </c>
      <c r="G48">
        <v>43</v>
      </c>
      <c r="H48">
        <v>1</v>
      </c>
      <c r="I48">
        <v>0</v>
      </c>
      <c r="J48">
        <v>1</v>
      </c>
      <c r="K48">
        <v>0</v>
      </c>
      <c r="L48" t="s">
        <v>442</v>
      </c>
      <c r="M48">
        <v>0</v>
      </c>
      <c r="N48">
        <v>1</v>
      </c>
      <c r="O48">
        <v>0</v>
      </c>
      <c r="P48">
        <v>0</v>
      </c>
      <c r="Q48">
        <v>0</v>
      </c>
      <c r="R48">
        <v>0</v>
      </c>
      <c r="S48">
        <v>0</v>
      </c>
      <c r="T48">
        <v>7</v>
      </c>
      <c r="U48">
        <v>0</v>
      </c>
      <c r="V48">
        <v>0</v>
      </c>
      <c r="W48">
        <v>0</v>
      </c>
      <c r="X48">
        <v>0</v>
      </c>
      <c r="Y48">
        <v>1</v>
      </c>
      <c r="Z48">
        <v>0</v>
      </c>
      <c r="AA48">
        <v>1</v>
      </c>
      <c r="AB48">
        <v>0</v>
      </c>
      <c r="AC48">
        <v>1</v>
      </c>
      <c r="AD48">
        <v>1</v>
      </c>
      <c r="AE48">
        <v>1</v>
      </c>
      <c r="AF48">
        <v>1</v>
      </c>
      <c r="AG48">
        <v>0</v>
      </c>
      <c r="AH48">
        <v>0</v>
      </c>
      <c r="AI48">
        <v>0</v>
      </c>
      <c r="AJ48">
        <v>0</v>
      </c>
      <c r="AK48">
        <v>0</v>
      </c>
      <c r="AL48">
        <v>0</v>
      </c>
      <c r="AM48">
        <v>0</v>
      </c>
      <c r="AN48">
        <v>0</v>
      </c>
      <c r="AO48">
        <v>0</v>
      </c>
      <c r="AP48">
        <v>0</v>
      </c>
      <c r="AQ48">
        <v>0</v>
      </c>
      <c r="AR48">
        <v>0</v>
      </c>
      <c r="AS48">
        <v>1</v>
      </c>
      <c r="AT48">
        <v>0</v>
      </c>
      <c r="AU48">
        <v>1</v>
      </c>
      <c r="AV48">
        <v>0</v>
      </c>
      <c r="AW48">
        <v>0</v>
      </c>
      <c r="AX48">
        <v>0</v>
      </c>
      <c r="AY48" t="s">
        <v>891</v>
      </c>
      <c r="AZ48">
        <v>0</v>
      </c>
      <c r="BA48">
        <v>0</v>
      </c>
      <c r="BB48">
        <v>0</v>
      </c>
      <c r="BC48">
        <v>0</v>
      </c>
      <c r="BD48">
        <v>0</v>
      </c>
      <c r="BE48">
        <v>0</v>
      </c>
      <c r="BF48" t="s">
        <v>891</v>
      </c>
      <c r="BG48">
        <v>1</v>
      </c>
      <c r="BH48">
        <v>0</v>
      </c>
      <c r="BI48">
        <v>1</v>
      </c>
      <c r="BJ48">
        <v>0</v>
      </c>
      <c r="BK48">
        <v>1</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s="842"/>
      <c r="CM48" s="597">
        <v>1</v>
      </c>
      <c r="CN48" s="592">
        <v>7</v>
      </c>
      <c r="CO48" s="592">
        <v>0</v>
      </c>
      <c r="CP48" s="597">
        <v>1</v>
      </c>
      <c r="CQ48" s="592">
        <v>7</v>
      </c>
      <c r="CR48" s="592">
        <v>0</v>
      </c>
      <c r="CS48" s="597">
        <v>1</v>
      </c>
      <c r="CT48" s="592">
        <v>7</v>
      </c>
      <c r="CU48" s="592">
        <v>0</v>
      </c>
      <c r="CV48" s="592">
        <v>0</v>
      </c>
      <c r="CW48" s="592">
        <v>0</v>
      </c>
      <c r="CX48" s="592">
        <v>0</v>
      </c>
      <c r="CY48" s="592">
        <v>0</v>
      </c>
      <c r="CZ48" s="592">
        <v>0</v>
      </c>
      <c r="DA48" s="592">
        <v>0</v>
      </c>
      <c r="DB48" s="592">
        <v>0</v>
      </c>
      <c r="DC48" s="592">
        <v>0</v>
      </c>
      <c r="DD48" s="592">
        <v>0</v>
      </c>
      <c r="DE48" s="592">
        <v>0</v>
      </c>
      <c r="DF48" s="592">
        <v>0</v>
      </c>
      <c r="DG48" s="592">
        <v>0</v>
      </c>
      <c r="DH48" s="592">
        <v>0</v>
      </c>
      <c r="DI48" s="592">
        <v>0</v>
      </c>
      <c r="DJ48" s="592">
        <v>0</v>
      </c>
      <c r="DK48" s="592">
        <v>0</v>
      </c>
      <c r="DL48" s="592">
        <v>0</v>
      </c>
      <c r="DM48" s="592">
        <v>0</v>
      </c>
      <c r="DN48" s="592">
        <v>0</v>
      </c>
      <c r="DO48" s="592">
        <v>0</v>
      </c>
      <c r="DP48" s="592">
        <v>0</v>
      </c>
      <c r="DQ48" s="592">
        <v>0</v>
      </c>
      <c r="DR48" s="592">
        <v>0</v>
      </c>
      <c r="DS48" s="592">
        <v>0</v>
      </c>
      <c r="DT48" s="592">
        <v>0</v>
      </c>
      <c r="DU48" s="597">
        <v>0</v>
      </c>
      <c r="DV48" s="954">
        <v>0</v>
      </c>
      <c r="DW48" s="978">
        <v>0</v>
      </c>
      <c r="DX48" s="979">
        <v>0</v>
      </c>
      <c r="DY48" s="979">
        <v>0</v>
      </c>
      <c r="DZ48" s="979">
        <v>0</v>
      </c>
      <c r="EA48" s="977">
        <v>0</v>
      </c>
      <c r="EB48" s="977">
        <v>0</v>
      </c>
      <c r="EC48" s="960">
        <v>0</v>
      </c>
      <c r="ED48" s="960">
        <v>0</v>
      </c>
      <c r="EE48" s="1255">
        <v>0</v>
      </c>
      <c r="EF48" s="960">
        <v>0</v>
      </c>
      <c r="EG48" s="960">
        <v>0</v>
      </c>
      <c r="EH48" s="960">
        <v>0</v>
      </c>
      <c r="EI48" s="960">
        <v>0</v>
      </c>
      <c r="EJ48" s="960">
        <v>0</v>
      </c>
      <c r="EK48" s="1007">
        <v>0</v>
      </c>
      <c r="EL48" s="306">
        <v>0</v>
      </c>
      <c r="EM48" s="306">
        <v>0</v>
      </c>
      <c r="EN48" s="1007">
        <v>0</v>
      </c>
      <c r="EO48" s="306">
        <v>0</v>
      </c>
      <c r="EP48" s="306">
        <v>1</v>
      </c>
      <c r="EQ48" s="306">
        <v>1</v>
      </c>
      <c r="ER48" s="306">
        <v>0</v>
      </c>
      <c r="ES48" s="306">
        <v>0</v>
      </c>
      <c r="ET48" s="1007">
        <v>0</v>
      </c>
      <c r="EU48" s="306">
        <v>0</v>
      </c>
      <c r="EV48" s="306">
        <v>0</v>
      </c>
      <c r="EW48" s="306">
        <v>0</v>
      </c>
      <c r="EX48" s="832"/>
      <c r="EY48" s="592"/>
      <c r="EZ48" s="592" t="s">
        <v>442</v>
      </c>
      <c r="FA48" s="592" t="s">
        <v>363</v>
      </c>
      <c r="FB48" s="592" t="s">
        <v>354</v>
      </c>
      <c r="FC48" s="592">
        <v>7</v>
      </c>
      <c r="FD48" s="592" t="s">
        <v>11</v>
      </c>
      <c r="FE48" s="592" t="s">
        <v>232</v>
      </c>
      <c r="FF48" s="592" t="s">
        <v>9</v>
      </c>
      <c r="FG48" s="592" t="s">
        <v>232</v>
      </c>
      <c r="FH48" s="592" t="s">
        <v>358</v>
      </c>
    </row>
    <row r="49" spans="1:164">
      <c r="A49">
        <v>56</v>
      </c>
      <c r="B49">
        <v>1</v>
      </c>
      <c r="F49">
        <v>700</v>
      </c>
      <c r="G49">
        <v>43</v>
      </c>
      <c r="H49">
        <v>1</v>
      </c>
      <c r="I49">
        <v>0</v>
      </c>
      <c r="J49">
        <v>1</v>
      </c>
      <c r="K49">
        <v>0</v>
      </c>
      <c r="L49" t="s">
        <v>442</v>
      </c>
      <c r="M49">
        <v>0</v>
      </c>
      <c r="N49">
        <v>1</v>
      </c>
      <c r="O49">
        <v>0</v>
      </c>
      <c r="P49">
        <v>0</v>
      </c>
      <c r="Q49">
        <v>0</v>
      </c>
      <c r="R49">
        <v>0</v>
      </c>
      <c r="S49">
        <v>0</v>
      </c>
      <c r="T49">
        <v>7</v>
      </c>
      <c r="U49">
        <v>0</v>
      </c>
      <c r="V49">
        <v>0</v>
      </c>
      <c r="W49">
        <v>0</v>
      </c>
      <c r="X49">
        <v>0</v>
      </c>
      <c r="Y49">
        <v>0</v>
      </c>
      <c r="Z49">
        <v>0</v>
      </c>
      <c r="AA49">
        <v>1</v>
      </c>
      <c r="AB49">
        <v>0</v>
      </c>
      <c r="AC49">
        <v>0</v>
      </c>
      <c r="AD49">
        <v>1</v>
      </c>
      <c r="AE49">
        <v>1</v>
      </c>
      <c r="AF49">
        <v>0</v>
      </c>
      <c r="AG49">
        <v>0</v>
      </c>
      <c r="AH49">
        <v>0</v>
      </c>
      <c r="AI49">
        <v>0</v>
      </c>
      <c r="AJ49">
        <v>0</v>
      </c>
      <c r="AK49">
        <v>0</v>
      </c>
      <c r="AL49">
        <v>0</v>
      </c>
      <c r="AM49">
        <v>0</v>
      </c>
      <c r="AN49">
        <v>0</v>
      </c>
      <c r="AO49">
        <v>0</v>
      </c>
      <c r="AP49">
        <v>0</v>
      </c>
      <c r="AQ49">
        <v>0</v>
      </c>
      <c r="AR49">
        <v>0</v>
      </c>
      <c r="AS49">
        <v>1</v>
      </c>
      <c r="AT49">
        <v>0</v>
      </c>
      <c r="AU49">
        <v>0</v>
      </c>
      <c r="AV49">
        <v>0</v>
      </c>
      <c r="AW49">
        <v>1</v>
      </c>
      <c r="AX49">
        <v>1</v>
      </c>
      <c r="AY49" t="s">
        <v>891</v>
      </c>
      <c r="AZ49">
        <v>0</v>
      </c>
      <c r="BA49">
        <v>0</v>
      </c>
      <c r="BB49">
        <v>0</v>
      </c>
      <c r="BC49">
        <v>0</v>
      </c>
      <c r="BD49">
        <v>0</v>
      </c>
      <c r="BE49">
        <v>0</v>
      </c>
      <c r="BF49" t="s">
        <v>891</v>
      </c>
      <c r="BG49">
        <v>1</v>
      </c>
      <c r="BH49">
        <v>0</v>
      </c>
      <c r="BI49">
        <v>1</v>
      </c>
      <c r="BJ49">
        <v>0</v>
      </c>
      <c r="BK49">
        <v>0</v>
      </c>
      <c r="BL49">
        <v>1</v>
      </c>
      <c r="BM49">
        <v>1</v>
      </c>
      <c r="BN49">
        <v>1</v>
      </c>
      <c r="BO49">
        <v>0</v>
      </c>
      <c r="BP49">
        <v>1</v>
      </c>
      <c r="BQ49">
        <v>0</v>
      </c>
      <c r="BR49">
        <v>0</v>
      </c>
      <c r="BS49">
        <v>1</v>
      </c>
      <c r="BT49">
        <v>0</v>
      </c>
      <c r="BU49">
        <v>0</v>
      </c>
      <c r="BV49">
        <v>0</v>
      </c>
      <c r="BW49">
        <v>0</v>
      </c>
      <c r="BX49">
        <v>0</v>
      </c>
      <c r="BY49">
        <v>0</v>
      </c>
      <c r="BZ49">
        <v>1</v>
      </c>
      <c r="CA49">
        <v>0</v>
      </c>
      <c r="CB49">
        <v>0</v>
      </c>
      <c r="CC49">
        <v>0</v>
      </c>
      <c r="CD49">
        <v>0</v>
      </c>
      <c r="CE49">
        <v>0</v>
      </c>
      <c r="CF49">
        <v>0</v>
      </c>
      <c r="CG49">
        <v>0</v>
      </c>
      <c r="CH49">
        <v>0</v>
      </c>
      <c r="CI49">
        <v>0</v>
      </c>
      <c r="CJ49">
        <v>0</v>
      </c>
      <c r="CK49">
        <v>0</v>
      </c>
      <c r="CL49" s="842"/>
      <c r="CM49" s="597">
        <v>1</v>
      </c>
      <c r="CN49" s="592">
        <v>7</v>
      </c>
      <c r="CO49" s="592">
        <v>0</v>
      </c>
      <c r="CP49" s="597">
        <v>1</v>
      </c>
      <c r="CQ49" s="592">
        <v>7</v>
      </c>
      <c r="CR49" s="592">
        <v>0</v>
      </c>
      <c r="CS49" s="597">
        <v>1</v>
      </c>
      <c r="CT49" s="592">
        <v>7</v>
      </c>
      <c r="CU49" s="592">
        <v>7</v>
      </c>
      <c r="CV49" s="592">
        <v>0</v>
      </c>
      <c r="CW49" s="592">
        <v>1</v>
      </c>
      <c r="CX49" s="592">
        <v>7</v>
      </c>
      <c r="CY49" s="592">
        <v>7</v>
      </c>
      <c r="CZ49" s="592">
        <v>7</v>
      </c>
      <c r="DA49" s="592">
        <v>0</v>
      </c>
      <c r="DB49" s="592">
        <v>7</v>
      </c>
      <c r="DC49" s="592">
        <v>0</v>
      </c>
      <c r="DD49" s="592">
        <v>0</v>
      </c>
      <c r="DE49" s="592">
        <v>7</v>
      </c>
      <c r="DF49" s="592">
        <v>0</v>
      </c>
      <c r="DG49" s="592">
        <v>0</v>
      </c>
      <c r="DH49" s="592">
        <v>0</v>
      </c>
      <c r="DI49" s="592">
        <v>0</v>
      </c>
      <c r="DJ49" s="592">
        <v>0</v>
      </c>
      <c r="DK49" s="592">
        <v>0</v>
      </c>
      <c r="DL49" s="592">
        <v>0</v>
      </c>
      <c r="DM49" s="592">
        <v>0</v>
      </c>
      <c r="DN49" s="592">
        <v>0</v>
      </c>
      <c r="DO49" s="592">
        <v>0</v>
      </c>
      <c r="DP49" s="592">
        <v>0</v>
      </c>
      <c r="DQ49" s="592">
        <v>0</v>
      </c>
      <c r="DR49" s="592">
        <v>0</v>
      </c>
      <c r="DS49" s="592">
        <v>0</v>
      </c>
      <c r="DT49" s="592">
        <v>0</v>
      </c>
      <c r="DU49" s="597">
        <v>1</v>
      </c>
      <c r="DV49" s="954">
        <v>0</v>
      </c>
      <c r="DW49" s="978">
        <v>0</v>
      </c>
      <c r="DX49" s="979">
        <v>0</v>
      </c>
      <c r="DY49" s="979">
        <v>0</v>
      </c>
      <c r="DZ49" s="979">
        <v>0</v>
      </c>
      <c r="EA49" s="977">
        <v>0</v>
      </c>
      <c r="EB49" s="977">
        <v>0</v>
      </c>
      <c r="EC49" s="960">
        <v>0</v>
      </c>
      <c r="ED49" s="960">
        <v>0</v>
      </c>
      <c r="EE49" s="1255">
        <v>0</v>
      </c>
      <c r="EF49" s="960">
        <v>0</v>
      </c>
      <c r="EG49" s="960">
        <v>0</v>
      </c>
      <c r="EH49" s="960">
        <v>0</v>
      </c>
      <c r="EI49" s="960">
        <v>0</v>
      </c>
      <c r="EJ49" s="960">
        <v>0</v>
      </c>
      <c r="EK49" s="1007">
        <v>0</v>
      </c>
      <c r="EL49" s="306">
        <v>0</v>
      </c>
      <c r="EM49" s="306">
        <v>0</v>
      </c>
      <c r="EN49" s="1007">
        <v>0</v>
      </c>
      <c r="EO49" s="306">
        <v>0</v>
      </c>
      <c r="EP49" s="306">
        <v>1</v>
      </c>
      <c r="EQ49" s="306">
        <v>1</v>
      </c>
      <c r="ER49" s="306">
        <v>0</v>
      </c>
      <c r="ES49" s="306">
        <v>0</v>
      </c>
      <c r="ET49" s="1007">
        <v>0</v>
      </c>
      <c r="EU49" s="306">
        <v>1</v>
      </c>
      <c r="EV49" s="306">
        <v>0</v>
      </c>
      <c r="EW49" s="306">
        <v>0</v>
      </c>
      <c r="EX49" s="832"/>
      <c r="EY49" s="592"/>
      <c r="EZ49" s="592" t="s">
        <v>442</v>
      </c>
      <c r="FA49" s="592" t="s">
        <v>363</v>
      </c>
      <c r="FB49" s="592" t="s">
        <v>354</v>
      </c>
      <c r="FC49" s="592">
        <v>7</v>
      </c>
      <c r="FD49" s="592" t="s">
        <v>11</v>
      </c>
      <c r="FE49" s="592" t="s">
        <v>232</v>
      </c>
      <c r="FF49" s="592" t="s">
        <v>9</v>
      </c>
      <c r="FG49" s="592" t="s">
        <v>232</v>
      </c>
      <c r="FH49" s="592" t="s">
        <v>358</v>
      </c>
    </row>
    <row r="50" spans="1:164">
      <c r="A50">
        <v>57</v>
      </c>
      <c r="B50">
        <v>1</v>
      </c>
      <c r="F50">
        <v>700</v>
      </c>
      <c r="G50">
        <v>42</v>
      </c>
      <c r="H50">
        <v>1</v>
      </c>
      <c r="I50">
        <v>0</v>
      </c>
      <c r="J50">
        <v>1</v>
      </c>
      <c r="K50">
        <v>0</v>
      </c>
      <c r="L50" t="s">
        <v>442</v>
      </c>
      <c r="M50">
        <v>0</v>
      </c>
      <c r="N50">
        <v>1</v>
      </c>
      <c r="O50">
        <v>0</v>
      </c>
      <c r="P50">
        <v>0</v>
      </c>
      <c r="Q50">
        <v>0</v>
      </c>
      <c r="R50">
        <v>0</v>
      </c>
      <c r="S50">
        <v>0</v>
      </c>
      <c r="T50">
        <v>10</v>
      </c>
      <c r="U50">
        <v>1</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1</v>
      </c>
      <c r="AS50">
        <v>0</v>
      </c>
      <c r="AT50">
        <v>0</v>
      </c>
      <c r="AU50">
        <v>0</v>
      </c>
      <c r="AV50">
        <v>0</v>
      </c>
      <c r="AW50">
        <v>0</v>
      </c>
      <c r="AX50">
        <v>0</v>
      </c>
      <c r="AY50" t="s">
        <v>891</v>
      </c>
      <c r="AZ50">
        <v>0</v>
      </c>
      <c r="BA50">
        <v>0</v>
      </c>
      <c r="BB50">
        <v>0</v>
      </c>
      <c r="BC50">
        <v>0</v>
      </c>
      <c r="BD50">
        <v>0</v>
      </c>
      <c r="BE50">
        <v>0</v>
      </c>
      <c r="BF50" t="s">
        <v>891</v>
      </c>
      <c r="BG50">
        <v>1</v>
      </c>
      <c r="BH50">
        <v>0</v>
      </c>
      <c r="BI50">
        <v>1</v>
      </c>
      <c r="BJ50">
        <v>0</v>
      </c>
      <c r="BK50">
        <v>1</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s="842"/>
      <c r="CM50" s="597">
        <v>1</v>
      </c>
      <c r="CN50" s="592">
        <v>10</v>
      </c>
      <c r="CO50" s="592">
        <v>0</v>
      </c>
      <c r="CP50" s="597">
        <v>1</v>
      </c>
      <c r="CQ50" s="592">
        <v>10</v>
      </c>
      <c r="CR50" s="592">
        <v>0</v>
      </c>
      <c r="CS50" s="597">
        <v>1</v>
      </c>
      <c r="CT50" s="592">
        <v>10</v>
      </c>
      <c r="CU50" s="592">
        <v>0</v>
      </c>
      <c r="CV50" s="592">
        <v>0</v>
      </c>
      <c r="CW50" s="592">
        <v>0</v>
      </c>
      <c r="CX50" s="592">
        <v>0</v>
      </c>
      <c r="CY50" s="592">
        <v>0</v>
      </c>
      <c r="CZ50" s="592">
        <v>0</v>
      </c>
      <c r="DA50" s="592">
        <v>0</v>
      </c>
      <c r="DB50" s="592">
        <v>0</v>
      </c>
      <c r="DC50" s="592">
        <v>0</v>
      </c>
      <c r="DD50" s="592">
        <v>0</v>
      </c>
      <c r="DE50" s="592">
        <v>0</v>
      </c>
      <c r="DF50" s="592">
        <v>0</v>
      </c>
      <c r="DG50" s="592">
        <v>0</v>
      </c>
      <c r="DH50" s="592">
        <v>0</v>
      </c>
      <c r="DI50" s="592">
        <v>0</v>
      </c>
      <c r="DJ50" s="592">
        <v>0</v>
      </c>
      <c r="DK50" s="592">
        <v>0</v>
      </c>
      <c r="DL50" s="592">
        <v>0</v>
      </c>
      <c r="DM50" s="592">
        <v>0</v>
      </c>
      <c r="DN50" s="592">
        <v>0</v>
      </c>
      <c r="DO50" s="592">
        <v>0</v>
      </c>
      <c r="DP50" s="592">
        <v>0</v>
      </c>
      <c r="DQ50" s="592">
        <v>0</v>
      </c>
      <c r="DR50" s="592">
        <v>0</v>
      </c>
      <c r="DS50" s="592">
        <v>0</v>
      </c>
      <c r="DT50" s="592">
        <v>0</v>
      </c>
      <c r="DU50" s="597">
        <v>0</v>
      </c>
      <c r="DV50" s="954">
        <v>0</v>
      </c>
      <c r="DW50" s="978">
        <v>0</v>
      </c>
      <c r="DX50" s="979">
        <v>0</v>
      </c>
      <c r="DY50" s="979">
        <v>0</v>
      </c>
      <c r="DZ50" s="979">
        <v>0</v>
      </c>
      <c r="EA50" s="977">
        <v>0</v>
      </c>
      <c r="EB50" s="977">
        <v>0</v>
      </c>
      <c r="EC50" s="960">
        <v>0</v>
      </c>
      <c r="ED50" s="960">
        <v>0</v>
      </c>
      <c r="EE50" s="1255">
        <v>0</v>
      </c>
      <c r="EF50" s="960">
        <v>0</v>
      </c>
      <c r="EG50" s="960">
        <v>0</v>
      </c>
      <c r="EH50" s="960">
        <v>0</v>
      </c>
      <c r="EI50" s="960">
        <v>0</v>
      </c>
      <c r="EJ50" s="960">
        <v>0</v>
      </c>
      <c r="EK50" s="1007">
        <v>0</v>
      </c>
      <c r="EL50" s="306">
        <v>0</v>
      </c>
      <c r="EM50" s="306">
        <v>0</v>
      </c>
      <c r="EN50" s="1007">
        <v>0</v>
      </c>
      <c r="EO50" s="306">
        <v>0</v>
      </c>
      <c r="EP50" s="306">
        <v>0</v>
      </c>
      <c r="EQ50" s="306">
        <v>0</v>
      </c>
      <c r="ER50" s="306">
        <v>0</v>
      </c>
      <c r="ES50" s="306">
        <v>0</v>
      </c>
      <c r="ET50" s="1007">
        <v>0</v>
      </c>
      <c r="EU50" s="306">
        <v>0</v>
      </c>
      <c r="EV50" s="306">
        <v>0</v>
      </c>
      <c r="EW50" s="306">
        <v>0</v>
      </c>
      <c r="EX50" s="832"/>
      <c r="EY50" s="592"/>
      <c r="EZ50" s="592" t="s">
        <v>442</v>
      </c>
      <c r="FA50" s="592" t="s">
        <v>363</v>
      </c>
      <c r="FB50" s="592" t="s">
        <v>354</v>
      </c>
      <c r="FC50" s="592">
        <v>10</v>
      </c>
      <c r="FD50" s="592" t="s">
        <v>11</v>
      </c>
      <c r="FE50" s="592" t="s">
        <v>232</v>
      </c>
      <c r="FF50" s="592" t="s">
        <v>9</v>
      </c>
      <c r="FG50" s="592" t="s">
        <v>232</v>
      </c>
      <c r="FH50" s="592" t="s">
        <v>358</v>
      </c>
    </row>
    <row r="51" spans="1:164">
      <c r="A51">
        <v>59</v>
      </c>
      <c r="B51">
        <v>1</v>
      </c>
      <c r="F51">
        <v>700</v>
      </c>
      <c r="G51">
        <v>41</v>
      </c>
      <c r="H51">
        <v>1</v>
      </c>
      <c r="I51">
        <v>0</v>
      </c>
      <c r="J51">
        <v>1</v>
      </c>
      <c r="K51">
        <v>0</v>
      </c>
      <c r="L51" t="s">
        <v>442</v>
      </c>
      <c r="M51">
        <v>0</v>
      </c>
      <c r="N51">
        <v>1</v>
      </c>
      <c r="O51">
        <v>0</v>
      </c>
      <c r="P51">
        <v>0</v>
      </c>
      <c r="Q51">
        <v>0</v>
      </c>
      <c r="R51">
        <v>0</v>
      </c>
      <c r="S51">
        <v>0</v>
      </c>
      <c r="T51">
        <v>6</v>
      </c>
      <c r="U51">
        <v>0</v>
      </c>
      <c r="V51">
        <v>1</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1</v>
      </c>
      <c r="AS51">
        <v>0</v>
      </c>
      <c r="AT51">
        <v>0</v>
      </c>
      <c r="AU51">
        <v>0</v>
      </c>
      <c r="AV51">
        <v>0</v>
      </c>
      <c r="AW51">
        <v>0</v>
      </c>
      <c r="AX51">
        <v>0</v>
      </c>
      <c r="AY51" t="s">
        <v>891</v>
      </c>
      <c r="AZ51">
        <v>0</v>
      </c>
      <c r="BA51">
        <v>0</v>
      </c>
      <c r="BB51">
        <v>0</v>
      </c>
      <c r="BC51">
        <v>0</v>
      </c>
      <c r="BD51">
        <v>0</v>
      </c>
      <c r="BE51">
        <v>0</v>
      </c>
      <c r="BF51" t="s">
        <v>891</v>
      </c>
      <c r="BG51">
        <v>1</v>
      </c>
      <c r="BH51">
        <v>0</v>
      </c>
      <c r="BI51">
        <v>1</v>
      </c>
      <c r="BJ51">
        <v>0</v>
      </c>
      <c r="BK51">
        <v>1</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s="842"/>
      <c r="CM51" s="597">
        <v>1</v>
      </c>
      <c r="CN51" s="592">
        <v>6</v>
      </c>
      <c r="CO51" s="592">
        <v>0</v>
      </c>
      <c r="CP51" s="597">
        <v>1</v>
      </c>
      <c r="CQ51" s="592">
        <v>6</v>
      </c>
      <c r="CR51" s="592">
        <v>0</v>
      </c>
      <c r="CS51" s="597">
        <v>1</v>
      </c>
      <c r="CT51" s="592">
        <v>6</v>
      </c>
      <c r="CU51" s="592">
        <v>0</v>
      </c>
      <c r="CV51" s="592">
        <v>0</v>
      </c>
      <c r="CW51" s="592">
        <v>0</v>
      </c>
      <c r="CX51" s="592">
        <v>0</v>
      </c>
      <c r="CY51" s="592">
        <v>0</v>
      </c>
      <c r="CZ51" s="592">
        <v>0</v>
      </c>
      <c r="DA51" s="592">
        <v>0</v>
      </c>
      <c r="DB51" s="592">
        <v>0</v>
      </c>
      <c r="DC51" s="592">
        <v>0</v>
      </c>
      <c r="DD51" s="592">
        <v>0</v>
      </c>
      <c r="DE51" s="592">
        <v>0</v>
      </c>
      <c r="DF51" s="592">
        <v>0</v>
      </c>
      <c r="DG51" s="592">
        <v>0</v>
      </c>
      <c r="DH51" s="592">
        <v>0</v>
      </c>
      <c r="DI51" s="592">
        <v>0</v>
      </c>
      <c r="DJ51" s="592">
        <v>0</v>
      </c>
      <c r="DK51" s="592">
        <v>0</v>
      </c>
      <c r="DL51" s="592">
        <v>0</v>
      </c>
      <c r="DM51" s="592">
        <v>0</v>
      </c>
      <c r="DN51" s="592">
        <v>0</v>
      </c>
      <c r="DO51" s="592">
        <v>0</v>
      </c>
      <c r="DP51" s="592">
        <v>0</v>
      </c>
      <c r="DQ51" s="592">
        <v>0</v>
      </c>
      <c r="DR51" s="592">
        <v>0</v>
      </c>
      <c r="DS51" s="592">
        <v>0</v>
      </c>
      <c r="DT51" s="592">
        <v>0</v>
      </c>
      <c r="DU51" s="597">
        <v>0</v>
      </c>
      <c r="DV51" s="954">
        <v>0</v>
      </c>
      <c r="DW51" s="978">
        <v>0</v>
      </c>
      <c r="DX51" s="979">
        <v>0</v>
      </c>
      <c r="DY51" s="979">
        <v>0</v>
      </c>
      <c r="DZ51" s="979">
        <v>0</v>
      </c>
      <c r="EA51" s="977">
        <v>0</v>
      </c>
      <c r="EB51" s="977">
        <v>0</v>
      </c>
      <c r="EC51" s="960">
        <v>0</v>
      </c>
      <c r="ED51" s="960">
        <v>0</v>
      </c>
      <c r="EE51" s="1255">
        <v>0</v>
      </c>
      <c r="EF51" s="960">
        <v>0</v>
      </c>
      <c r="EG51" s="960">
        <v>0</v>
      </c>
      <c r="EH51" s="960">
        <v>0</v>
      </c>
      <c r="EI51" s="960">
        <v>0</v>
      </c>
      <c r="EJ51" s="960">
        <v>0</v>
      </c>
      <c r="EK51" s="1007">
        <v>0</v>
      </c>
      <c r="EL51" s="306">
        <v>0</v>
      </c>
      <c r="EM51" s="306">
        <v>0</v>
      </c>
      <c r="EN51" s="1007">
        <v>0</v>
      </c>
      <c r="EO51" s="306">
        <v>0</v>
      </c>
      <c r="EP51" s="306">
        <v>0</v>
      </c>
      <c r="EQ51" s="306">
        <v>0</v>
      </c>
      <c r="ER51" s="306">
        <v>0</v>
      </c>
      <c r="ES51" s="306">
        <v>0</v>
      </c>
      <c r="ET51" s="1007">
        <v>0</v>
      </c>
      <c r="EU51" s="306">
        <v>0</v>
      </c>
      <c r="EV51" s="306">
        <v>0</v>
      </c>
      <c r="EW51" s="306">
        <v>0</v>
      </c>
      <c r="EX51" s="832"/>
      <c r="EY51" s="592"/>
      <c r="EZ51" s="592" t="s">
        <v>442</v>
      </c>
      <c r="FA51" s="592" t="s">
        <v>363</v>
      </c>
      <c r="FB51" s="592" t="s">
        <v>354</v>
      </c>
      <c r="FC51" s="592">
        <v>6</v>
      </c>
      <c r="FD51" s="592" t="s">
        <v>11</v>
      </c>
      <c r="FE51" s="592" t="s">
        <v>232</v>
      </c>
      <c r="FF51" s="592" t="s">
        <v>9</v>
      </c>
      <c r="FG51" s="592" t="s">
        <v>232</v>
      </c>
      <c r="FH51" s="592" t="s">
        <v>358</v>
      </c>
    </row>
    <row r="52" spans="1:164">
      <c r="A52">
        <v>60</v>
      </c>
      <c r="B52">
        <v>1</v>
      </c>
      <c r="F52">
        <v>700</v>
      </c>
      <c r="G52">
        <v>41</v>
      </c>
      <c r="H52">
        <v>1</v>
      </c>
      <c r="I52">
        <v>0</v>
      </c>
      <c r="J52">
        <v>1</v>
      </c>
      <c r="K52">
        <v>0</v>
      </c>
      <c r="L52" t="s">
        <v>442</v>
      </c>
      <c r="M52">
        <v>0</v>
      </c>
      <c r="N52">
        <v>1</v>
      </c>
      <c r="O52">
        <v>0</v>
      </c>
      <c r="P52">
        <v>0</v>
      </c>
      <c r="Q52">
        <v>0</v>
      </c>
      <c r="R52">
        <v>0</v>
      </c>
      <c r="S52">
        <v>0</v>
      </c>
      <c r="T52">
        <v>3</v>
      </c>
      <c r="U52">
        <v>0</v>
      </c>
      <c r="V52">
        <v>0</v>
      </c>
      <c r="W52">
        <v>0</v>
      </c>
      <c r="X52">
        <v>0</v>
      </c>
      <c r="Y52">
        <v>0</v>
      </c>
      <c r="Z52">
        <v>0</v>
      </c>
      <c r="AA52">
        <v>1</v>
      </c>
      <c r="AB52">
        <v>0</v>
      </c>
      <c r="AC52">
        <v>0</v>
      </c>
      <c r="AD52">
        <v>1</v>
      </c>
      <c r="AE52">
        <v>0</v>
      </c>
      <c r="AF52">
        <v>0</v>
      </c>
      <c r="AG52">
        <v>0</v>
      </c>
      <c r="AH52">
        <v>0</v>
      </c>
      <c r="AI52">
        <v>0</v>
      </c>
      <c r="AJ52">
        <v>0</v>
      </c>
      <c r="AK52">
        <v>0</v>
      </c>
      <c r="AL52">
        <v>0</v>
      </c>
      <c r="AM52">
        <v>0</v>
      </c>
      <c r="AN52">
        <v>0</v>
      </c>
      <c r="AO52">
        <v>0</v>
      </c>
      <c r="AP52">
        <v>0</v>
      </c>
      <c r="AQ52">
        <v>0</v>
      </c>
      <c r="AR52">
        <v>1</v>
      </c>
      <c r="AS52">
        <v>0</v>
      </c>
      <c r="AT52">
        <v>0</v>
      </c>
      <c r="AU52">
        <v>0</v>
      </c>
      <c r="AV52">
        <v>0</v>
      </c>
      <c r="AW52">
        <v>0</v>
      </c>
      <c r="AX52">
        <v>0</v>
      </c>
      <c r="AY52" t="s">
        <v>891</v>
      </c>
      <c r="AZ52">
        <v>0</v>
      </c>
      <c r="BA52">
        <v>0</v>
      </c>
      <c r="BB52">
        <v>0</v>
      </c>
      <c r="BC52">
        <v>0</v>
      </c>
      <c r="BD52">
        <v>0</v>
      </c>
      <c r="BE52">
        <v>0</v>
      </c>
      <c r="BF52" t="s">
        <v>891</v>
      </c>
      <c r="BG52">
        <v>1</v>
      </c>
      <c r="BH52">
        <v>0</v>
      </c>
      <c r="BI52">
        <v>1</v>
      </c>
      <c r="BJ52">
        <v>0</v>
      </c>
      <c r="BK52">
        <v>0</v>
      </c>
      <c r="BL52">
        <v>1</v>
      </c>
      <c r="BM52">
        <v>0</v>
      </c>
      <c r="BN52">
        <v>0</v>
      </c>
      <c r="BO52">
        <v>0</v>
      </c>
      <c r="BP52">
        <v>0</v>
      </c>
      <c r="BQ52">
        <v>0</v>
      </c>
      <c r="BR52">
        <v>0</v>
      </c>
      <c r="BS52">
        <v>0</v>
      </c>
      <c r="BT52">
        <v>0</v>
      </c>
      <c r="BU52">
        <v>0</v>
      </c>
      <c r="BV52">
        <v>0</v>
      </c>
      <c r="BW52">
        <v>1</v>
      </c>
      <c r="BX52">
        <v>0</v>
      </c>
      <c r="BY52">
        <v>0</v>
      </c>
      <c r="BZ52">
        <v>0</v>
      </c>
      <c r="CA52">
        <v>0</v>
      </c>
      <c r="CB52">
        <v>0</v>
      </c>
      <c r="CC52">
        <v>0</v>
      </c>
      <c r="CD52">
        <v>0</v>
      </c>
      <c r="CE52">
        <v>0</v>
      </c>
      <c r="CF52">
        <v>0</v>
      </c>
      <c r="CG52">
        <v>0</v>
      </c>
      <c r="CH52">
        <v>0</v>
      </c>
      <c r="CI52">
        <v>0</v>
      </c>
      <c r="CJ52">
        <v>0</v>
      </c>
      <c r="CK52">
        <v>0</v>
      </c>
      <c r="CL52" s="842"/>
      <c r="CM52" s="597">
        <v>1</v>
      </c>
      <c r="CN52" s="592">
        <v>3</v>
      </c>
      <c r="CO52" s="592">
        <v>0</v>
      </c>
      <c r="CP52" s="597">
        <v>1</v>
      </c>
      <c r="CQ52" s="592">
        <v>3</v>
      </c>
      <c r="CR52" s="592">
        <v>0</v>
      </c>
      <c r="CS52" s="597">
        <v>1</v>
      </c>
      <c r="CT52" s="592">
        <v>3</v>
      </c>
      <c r="CU52" s="592">
        <v>3</v>
      </c>
      <c r="CV52" s="592">
        <v>0</v>
      </c>
      <c r="CW52" s="592">
        <v>1</v>
      </c>
      <c r="CX52" s="592">
        <v>3</v>
      </c>
      <c r="CY52" s="592">
        <v>0</v>
      </c>
      <c r="CZ52" s="592">
        <v>0</v>
      </c>
      <c r="DA52" s="592">
        <v>0</v>
      </c>
      <c r="DB52" s="592">
        <v>0</v>
      </c>
      <c r="DC52" s="592">
        <v>0</v>
      </c>
      <c r="DD52" s="592">
        <v>0</v>
      </c>
      <c r="DE52" s="592">
        <v>0</v>
      </c>
      <c r="DF52" s="592">
        <v>0</v>
      </c>
      <c r="DG52" s="592">
        <v>0</v>
      </c>
      <c r="DH52" s="592">
        <v>0</v>
      </c>
      <c r="DI52" s="592">
        <v>3</v>
      </c>
      <c r="DJ52" s="592">
        <v>0</v>
      </c>
      <c r="DK52" s="592">
        <v>0</v>
      </c>
      <c r="DL52" s="592">
        <v>0</v>
      </c>
      <c r="DM52" s="592">
        <v>0</v>
      </c>
      <c r="DN52" s="592">
        <v>0</v>
      </c>
      <c r="DO52" s="592">
        <v>0</v>
      </c>
      <c r="DP52" s="592">
        <v>0</v>
      </c>
      <c r="DQ52" s="592">
        <v>0</v>
      </c>
      <c r="DR52" s="592">
        <v>0</v>
      </c>
      <c r="DS52" s="592">
        <v>0</v>
      </c>
      <c r="DT52" s="592">
        <v>0</v>
      </c>
      <c r="DU52" s="597">
        <v>0</v>
      </c>
      <c r="DV52" s="954">
        <v>0</v>
      </c>
      <c r="DW52" s="978">
        <v>0</v>
      </c>
      <c r="DX52" s="979">
        <v>0</v>
      </c>
      <c r="DY52" s="979">
        <v>0</v>
      </c>
      <c r="DZ52" s="979">
        <v>0</v>
      </c>
      <c r="EA52" s="977">
        <v>0</v>
      </c>
      <c r="EB52" s="977">
        <v>0</v>
      </c>
      <c r="EC52" s="960">
        <v>0</v>
      </c>
      <c r="ED52" s="960">
        <v>0</v>
      </c>
      <c r="EE52" s="1255">
        <v>0</v>
      </c>
      <c r="EF52" s="960">
        <v>0</v>
      </c>
      <c r="EG52" s="960">
        <v>0</v>
      </c>
      <c r="EH52" s="960">
        <v>0</v>
      </c>
      <c r="EI52" s="960">
        <v>0</v>
      </c>
      <c r="EJ52" s="960">
        <v>0</v>
      </c>
      <c r="EK52" s="1007">
        <v>0</v>
      </c>
      <c r="EL52" s="306">
        <v>0</v>
      </c>
      <c r="EM52" s="306">
        <v>0</v>
      </c>
      <c r="EN52" s="1007">
        <v>0</v>
      </c>
      <c r="EO52" s="306">
        <v>0</v>
      </c>
      <c r="EP52" s="306">
        <v>1</v>
      </c>
      <c r="EQ52" s="306">
        <v>1</v>
      </c>
      <c r="ER52" s="306">
        <v>0</v>
      </c>
      <c r="ES52" s="306">
        <v>0</v>
      </c>
      <c r="ET52" s="1007">
        <v>0</v>
      </c>
      <c r="EU52" s="306">
        <v>0</v>
      </c>
      <c r="EV52" s="306">
        <v>0</v>
      </c>
      <c r="EW52" s="306">
        <v>0</v>
      </c>
      <c r="EX52" s="832"/>
      <c r="EY52" s="592"/>
      <c r="EZ52" s="592" t="s">
        <v>442</v>
      </c>
      <c r="FA52" s="592" t="s">
        <v>363</v>
      </c>
      <c r="FB52" s="592" t="s">
        <v>354</v>
      </c>
      <c r="FC52" s="592">
        <v>3</v>
      </c>
      <c r="FD52" s="592" t="s">
        <v>11</v>
      </c>
      <c r="FE52" s="592" t="s">
        <v>232</v>
      </c>
      <c r="FF52" s="592" t="s">
        <v>9</v>
      </c>
      <c r="FG52" s="592" t="s">
        <v>232</v>
      </c>
      <c r="FH52" s="592" t="s">
        <v>358</v>
      </c>
    </row>
    <row r="53" spans="1:164">
      <c r="A53">
        <v>61</v>
      </c>
      <c r="B53">
        <v>1</v>
      </c>
      <c r="F53">
        <v>700</v>
      </c>
      <c r="G53">
        <v>41</v>
      </c>
      <c r="H53">
        <v>1</v>
      </c>
      <c r="I53">
        <v>0</v>
      </c>
      <c r="J53">
        <v>1</v>
      </c>
      <c r="K53">
        <v>0</v>
      </c>
      <c r="L53" t="s">
        <v>442</v>
      </c>
      <c r="M53">
        <v>0</v>
      </c>
      <c r="N53">
        <v>1</v>
      </c>
      <c r="O53">
        <v>0</v>
      </c>
      <c r="P53">
        <v>0</v>
      </c>
      <c r="Q53">
        <v>0</v>
      </c>
      <c r="R53">
        <v>0</v>
      </c>
      <c r="S53">
        <v>0</v>
      </c>
      <c r="T53">
        <v>4</v>
      </c>
      <c r="U53">
        <v>0</v>
      </c>
      <c r="V53">
        <v>0</v>
      </c>
      <c r="W53">
        <v>0</v>
      </c>
      <c r="X53">
        <v>0</v>
      </c>
      <c r="Y53">
        <v>0</v>
      </c>
      <c r="Z53">
        <v>0</v>
      </c>
      <c r="AA53">
        <v>1</v>
      </c>
      <c r="AB53">
        <v>0</v>
      </c>
      <c r="AC53">
        <v>0</v>
      </c>
      <c r="AD53">
        <v>1</v>
      </c>
      <c r="AE53">
        <v>0</v>
      </c>
      <c r="AF53">
        <v>0</v>
      </c>
      <c r="AG53">
        <v>0</v>
      </c>
      <c r="AH53">
        <v>0</v>
      </c>
      <c r="AI53">
        <v>0</v>
      </c>
      <c r="AJ53">
        <v>0</v>
      </c>
      <c r="AK53">
        <v>0</v>
      </c>
      <c r="AL53">
        <v>0</v>
      </c>
      <c r="AM53">
        <v>0</v>
      </c>
      <c r="AN53">
        <v>0</v>
      </c>
      <c r="AO53">
        <v>0</v>
      </c>
      <c r="AP53">
        <v>0</v>
      </c>
      <c r="AQ53">
        <v>0</v>
      </c>
      <c r="AR53">
        <v>0</v>
      </c>
      <c r="AS53">
        <v>1</v>
      </c>
      <c r="AT53">
        <v>0</v>
      </c>
      <c r="AU53">
        <v>1</v>
      </c>
      <c r="AV53">
        <v>0</v>
      </c>
      <c r="AW53">
        <v>0</v>
      </c>
      <c r="AX53">
        <v>0</v>
      </c>
      <c r="AY53" t="s">
        <v>891</v>
      </c>
      <c r="AZ53">
        <v>0</v>
      </c>
      <c r="BA53">
        <v>0</v>
      </c>
      <c r="BB53">
        <v>1</v>
      </c>
      <c r="BC53">
        <v>1</v>
      </c>
      <c r="BD53">
        <v>0</v>
      </c>
      <c r="BE53">
        <v>0</v>
      </c>
      <c r="BF53" t="s">
        <v>891</v>
      </c>
      <c r="BG53">
        <v>1</v>
      </c>
      <c r="BH53">
        <v>0</v>
      </c>
      <c r="BI53">
        <v>1</v>
      </c>
      <c r="BJ53">
        <v>0</v>
      </c>
      <c r="BK53">
        <v>1</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s="842"/>
      <c r="CM53" s="597">
        <v>1</v>
      </c>
      <c r="CN53" s="592">
        <v>4</v>
      </c>
      <c r="CO53" s="592">
        <v>0</v>
      </c>
      <c r="CP53" s="597">
        <v>1</v>
      </c>
      <c r="CQ53" s="592">
        <v>4</v>
      </c>
      <c r="CR53" s="592">
        <v>0</v>
      </c>
      <c r="CS53" s="597">
        <v>1</v>
      </c>
      <c r="CT53" s="592">
        <v>4</v>
      </c>
      <c r="CU53" s="592">
        <v>0</v>
      </c>
      <c r="CV53" s="592">
        <v>0</v>
      </c>
      <c r="CW53" s="592">
        <v>0</v>
      </c>
      <c r="CX53" s="592">
        <v>0</v>
      </c>
      <c r="CY53" s="592">
        <v>0</v>
      </c>
      <c r="CZ53" s="592">
        <v>0</v>
      </c>
      <c r="DA53" s="592">
        <v>0</v>
      </c>
      <c r="DB53" s="592">
        <v>0</v>
      </c>
      <c r="DC53" s="592">
        <v>0</v>
      </c>
      <c r="DD53" s="592">
        <v>0</v>
      </c>
      <c r="DE53" s="592">
        <v>0</v>
      </c>
      <c r="DF53" s="592">
        <v>0</v>
      </c>
      <c r="DG53" s="592">
        <v>0</v>
      </c>
      <c r="DH53" s="592">
        <v>0</v>
      </c>
      <c r="DI53" s="592">
        <v>0</v>
      </c>
      <c r="DJ53" s="592">
        <v>0</v>
      </c>
      <c r="DK53" s="592">
        <v>0</v>
      </c>
      <c r="DL53" s="592">
        <v>0</v>
      </c>
      <c r="DM53" s="592">
        <v>0</v>
      </c>
      <c r="DN53" s="592">
        <v>0</v>
      </c>
      <c r="DO53" s="592">
        <v>0</v>
      </c>
      <c r="DP53" s="592">
        <v>0</v>
      </c>
      <c r="DQ53" s="592">
        <v>0</v>
      </c>
      <c r="DR53" s="592">
        <v>0</v>
      </c>
      <c r="DS53" s="592">
        <v>0</v>
      </c>
      <c r="DT53" s="592">
        <v>0</v>
      </c>
      <c r="DU53" s="597">
        <v>0</v>
      </c>
      <c r="DV53" s="954">
        <v>0</v>
      </c>
      <c r="DW53" s="978">
        <v>0</v>
      </c>
      <c r="DX53" s="979">
        <v>0</v>
      </c>
      <c r="DY53" s="979">
        <v>0</v>
      </c>
      <c r="DZ53" s="979">
        <v>0</v>
      </c>
      <c r="EA53" s="977">
        <v>0</v>
      </c>
      <c r="EB53" s="977">
        <v>0</v>
      </c>
      <c r="EC53" s="960">
        <v>0</v>
      </c>
      <c r="ED53" s="960">
        <v>0</v>
      </c>
      <c r="EE53" s="1255">
        <v>0</v>
      </c>
      <c r="EF53" s="960">
        <v>0</v>
      </c>
      <c r="EG53" s="960">
        <v>0</v>
      </c>
      <c r="EH53" s="960">
        <v>0</v>
      </c>
      <c r="EI53" s="960">
        <v>0</v>
      </c>
      <c r="EJ53" s="960">
        <v>0</v>
      </c>
      <c r="EK53" s="1007">
        <v>0</v>
      </c>
      <c r="EL53" s="306">
        <v>0</v>
      </c>
      <c r="EM53" s="306">
        <v>0</v>
      </c>
      <c r="EN53" s="1007">
        <v>0</v>
      </c>
      <c r="EO53" s="306">
        <v>0</v>
      </c>
      <c r="EP53" s="306">
        <v>1</v>
      </c>
      <c r="EQ53" s="306">
        <v>1</v>
      </c>
      <c r="ER53" s="306">
        <v>0</v>
      </c>
      <c r="ES53" s="306">
        <v>0</v>
      </c>
      <c r="ET53" s="1007">
        <v>0</v>
      </c>
      <c r="EU53" s="306">
        <v>0</v>
      </c>
      <c r="EV53" s="306">
        <v>1</v>
      </c>
      <c r="EW53" s="306">
        <v>0</v>
      </c>
      <c r="EX53" s="832"/>
      <c r="EY53" s="592"/>
      <c r="EZ53" s="592" t="s">
        <v>442</v>
      </c>
      <c r="FA53" s="592" t="s">
        <v>363</v>
      </c>
      <c r="FB53" s="592" t="s">
        <v>354</v>
      </c>
      <c r="FC53" s="592">
        <v>4</v>
      </c>
      <c r="FD53" s="592" t="s">
        <v>11</v>
      </c>
      <c r="FE53" s="592" t="s">
        <v>232</v>
      </c>
      <c r="FF53" s="592" t="s">
        <v>9</v>
      </c>
      <c r="FG53" s="592" t="s">
        <v>232</v>
      </c>
      <c r="FH53" s="592" t="s">
        <v>358</v>
      </c>
    </row>
    <row r="54" spans="1:164">
      <c r="A54">
        <v>62</v>
      </c>
      <c r="B54">
        <v>1</v>
      </c>
      <c r="F54">
        <v>700</v>
      </c>
      <c r="G54">
        <v>41</v>
      </c>
      <c r="H54">
        <v>1</v>
      </c>
      <c r="I54">
        <v>0</v>
      </c>
      <c r="J54">
        <v>1</v>
      </c>
      <c r="K54">
        <v>0</v>
      </c>
      <c r="L54" t="s">
        <v>442</v>
      </c>
      <c r="M54">
        <v>0</v>
      </c>
      <c r="N54">
        <v>1</v>
      </c>
      <c r="O54">
        <v>0</v>
      </c>
      <c r="P54">
        <v>0</v>
      </c>
      <c r="Q54">
        <v>0</v>
      </c>
      <c r="R54">
        <v>0</v>
      </c>
      <c r="S54">
        <v>0</v>
      </c>
      <c r="T54">
        <v>11</v>
      </c>
      <c r="U54">
        <v>1</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1</v>
      </c>
      <c r="AS54">
        <v>0</v>
      </c>
      <c r="AT54">
        <v>0</v>
      </c>
      <c r="AU54">
        <v>0</v>
      </c>
      <c r="AV54">
        <v>0</v>
      </c>
      <c r="AW54">
        <v>0</v>
      </c>
      <c r="AX54">
        <v>0</v>
      </c>
      <c r="AY54" t="s">
        <v>891</v>
      </c>
      <c r="AZ54">
        <v>0</v>
      </c>
      <c r="BA54">
        <v>0</v>
      </c>
      <c r="BB54">
        <v>0</v>
      </c>
      <c r="BC54">
        <v>0</v>
      </c>
      <c r="BD54">
        <v>0</v>
      </c>
      <c r="BE54">
        <v>0</v>
      </c>
      <c r="BF54" t="s">
        <v>891</v>
      </c>
      <c r="BG54">
        <v>0</v>
      </c>
      <c r="BH54">
        <v>1</v>
      </c>
      <c r="BI54">
        <v>1</v>
      </c>
      <c r="BJ54">
        <v>0</v>
      </c>
      <c r="BK54">
        <v>1</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s="842"/>
      <c r="CM54" s="597">
        <v>1</v>
      </c>
      <c r="CN54" s="592">
        <v>11</v>
      </c>
      <c r="CO54" s="592">
        <v>11</v>
      </c>
      <c r="CP54" s="597">
        <v>1</v>
      </c>
      <c r="CQ54" s="592">
        <v>11</v>
      </c>
      <c r="CR54" s="592">
        <v>0</v>
      </c>
      <c r="CS54" s="597">
        <v>1</v>
      </c>
      <c r="CT54" s="592">
        <v>11</v>
      </c>
      <c r="CU54" s="592">
        <v>0</v>
      </c>
      <c r="CV54" s="592">
        <v>0</v>
      </c>
      <c r="CW54" s="592">
        <v>0</v>
      </c>
      <c r="CX54" s="592">
        <v>0</v>
      </c>
      <c r="CY54" s="592">
        <v>0</v>
      </c>
      <c r="CZ54" s="592">
        <v>0</v>
      </c>
      <c r="DA54" s="592">
        <v>0</v>
      </c>
      <c r="DB54" s="592">
        <v>0</v>
      </c>
      <c r="DC54" s="592">
        <v>0</v>
      </c>
      <c r="DD54" s="592">
        <v>0</v>
      </c>
      <c r="DE54" s="592">
        <v>0</v>
      </c>
      <c r="DF54" s="592">
        <v>0</v>
      </c>
      <c r="DG54" s="592">
        <v>0</v>
      </c>
      <c r="DH54" s="592">
        <v>0</v>
      </c>
      <c r="DI54" s="592">
        <v>0</v>
      </c>
      <c r="DJ54" s="592">
        <v>0</v>
      </c>
      <c r="DK54" s="592">
        <v>0</v>
      </c>
      <c r="DL54" s="592">
        <v>0</v>
      </c>
      <c r="DM54" s="592">
        <v>0</v>
      </c>
      <c r="DN54" s="592">
        <v>0</v>
      </c>
      <c r="DO54" s="592">
        <v>0</v>
      </c>
      <c r="DP54" s="592">
        <v>0</v>
      </c>
      <c r="DQ54" s="592">
        <v>0</v>
      </c>
      <c r="DR54" s="592">
        <v>0</v>
      </c>
      <c r="DS54" s="592">
        <v>0</v>
      </c>
      <c r="DT54" s="592">
        <v>0</v>
      </c>
      <c r="DU54" s="597">
        <v>0</v>
      </c>
      <c r="DV54" s="954">
        <v>0</v>
      </c>
      <c r="DW54" s="978">
        <v>0</v>
      </c>
      <c r="DX54" s="979">
        <v>0</v>
      </c>
      <c r="DY54" s="979">
        <v>0</v>
      </c>
      <c r="DZ54" s="979">
        <v>0</v>
      </c>
      <c r="EA54" s="977">
        <v>0</v>
      </c>
      <c r="EB54" s="977">
        <v>0</v>
      </c>
      <c r="EC54" s="960">
        <v>0</v>
      </c>
      <c r="ED54" s="960">
        <v>0</v>
      </c>
      <c r="EE54" s="1255">
        <v>0</v>
      </c>
      <c r="EF54" s="960">
        <v>0</v>
      </c>
      <c r="EG54" s="960">
        <v>0</v>
      </c>
      <c r="EH54" s="960">
        <v>0</v>
      </c>
      <c r="EI54" s="960">
        <v>0</v>
      </c>
      <c r="EJ54" s="960">
        <v>0</v>
      </c>
      <c r="EK54" s="1007">
        <v>0</v>
      </c>
      <c r="EL54" s="306">
        <v>0</v>
      </c>
      <c r="EM54" s="306">
        <v>0</v>
      </c>
      <c r="EN54" s="1007">
        <v>0</v>
      </c>
      <c r="EO54" s="306">
        <v>0</v>
      </c>
      <c r="EP54" s="306">
        <v>0</v>
      </c>
      <c r="EQ54" s="306">
        <v>0</v>
      </c>
      <c r="ER54" s="306">
        <v>0</v>
      </c>
      <c r="ES54" s="306">
        <v>0</v>
      </c>
      <c r="ET54" s="1007">
        <v>0</v>
      </c>
      <c r="EU54" s="306">
        <v>0</v>
      </c>
      <c r="EV54" s="306">
        <v>0</v>
      </c>
      <c r="EW54" s="306">
        <v>0</v>
      </c>
      <c r="EX54" s="832"/>
      <c r="EY54" s="592"/>
      <c r="EZ54" s="592" t="s">
        <v>442</v>
      </c>
      <c r="FA54" s="592" t="s">
        <v>363</v>
      </c>
      <c r="FB54" s="592" t="s">
        <v>354</v>
      </c>
      <c r="FC54" s="592">
        <v>11</v>
      </c>
      <c r="FD54" s="592" t="s">
        <v>11</v>
      </c>
      <c r="FE54" s="592" t="s">
        <v>232</v>
      </c>
      <c r="FF54" s="592" t="s">
        <v>9</v>
      </c>
      <c r="FG54" s="592" t="s">
        <v>232</v>
      </c>
      <c r="FH54" s="592" t="s">
        <v>358</v>
      </c>
    </row>
    <row r="55" spans="1:164">
      <c r="A55">
        <v>63</v>
      </c>
      <c r="B55">
        <v>1</v>
      </c>
      <c r="F55">
        <v>700</v>
      </c>
      <c r="G55">
        <v>41</v>
      </c>
      <c r="H55">
        <v>1</v>
      </c>
      <c r="I55">
        <v>0</v>
      </c>
      <c r="J55">
        <v>1</v>
      </c>
      <c r="K55">
        <v>0</v>
      </c>
      <c r="L55" t="s">
        <v>442</v>
      </c>
      <c r="M55">
        <v>0</v>
      </c>
      <c r="N55">
        <v>1</v>
      </c>
      <c r="O55">
        <v>0</v>
      </c>
      <c r="P55">
        <v>0</v>
      </c>
      <c r="Q55">
        <v>0</v>
      </c>
      <c r="R55">
        <v>0</v>
      </c>
      <c r="S55">
        <v>0</v>
      </c>
      <c r="T55">
        <v>18</v>
      </c>
      <c r="U55">
        <v>0</v>
      </c>
      <c r="V55">
        <v>0</v>
      </c>
      <c r="W55">
        <v>0</v>
      </c>
      <c r="X55">
        <v>0</v>
      </c>
      <c r="Y55">
        <v>0</v>
      </c>
      <c r="Z55">
        <v>0</v>
      </c>
      <c r="AA55">
        <v>1</v>
      </c>
      <c r="AB55">
        <v>0</v>
      </c>
      <c r="AC55">
        <v>0</v>
      </c>
      <c r="AD55">
        <v>0</v>
      </c>
      <c r="AE55">
        <v>0</v>
      </c>
      <c r="AF55">
        <v>0</v>
      </c>
      <c r="AG55">
        <v>0</v>
      </c>
      <c r="AH55">
        <v>0</v>
      </c>
      <c r="AI55">
        <v>1</v>
      </c>
      <c r="AJ55">
        <v>0</v>
      </c>
      <c r="AK55">
        <v>0</v>
      </c>
      <c r="AL55">
        <v>0</v>
      </c>
      <c r="AM55">
        <v>0</v>
      </c>
      <c r="AN55">
        <v>0</v>
      </c>
      <c r="AO55">
        <v>0</v>
      </c>
      <c r="AP55">
        <v>1</v>
      </c>
      <c r="AQ55">
        <v>0</v>
      </c>
      <c r="AR55">
        <v>0</v>
      </c>
      <c r="AS55">
        <v>1</v>
      </c>
      <c r="AT55">
        <v>0</v>
      </c>
      <c r="AU55">
        <v>1</v>
      </c>
      <c r="AV55">
        <v>0</v>
      </c>
      <c r="AW55">
        <v>0</v>
      </c>
      <c r="AX55">
        <v>0</v>
      </c>
      <c r="AY55" t="s">
        <v>891</v>
      </c>
      <c r="AZ55">
        <v>0</v>
      </c>
      <c r="BA55">
        <v>0</v>
      </c>
      <c r="BB55">
        <v>0</v>
      </c>
      <c r="BC55">
        <v>0</v>
      </c>
      <c r="BD55">
        <v>0</v>
      </c>
      <c r="BE55">
        <v>0</v>
      </c>
      <c r="BF55" t="s">
        <v>891</v>
      </c>
      <c r="BG55">
        <v>0</v>
      </c>
      <c r="BH55">
        <v>1</v>
      </c>
      <c r="BI55">
        <v>0</v>
      </c>
      <c r="BJ55">
        <v>1</v>
      </c>
      <c r="BK55">
        <v>0</v>
      </c>
      <c r="BL55">
        <v>1</v>
      </c>
      <c r="BM55">
        <v>0</v>
      </c>
      <c r="BN55">
        <v>0</v>
      </c>
      <c r="BO55">
        <v>0</v>
      </c>
      <c r="BP55">
        <v>0</v>
      </c>
      <c r="BQ55">
        <v>1</v>
      </c>
      <c r="BR55">
        <v>0</v>
      </c>
      <c r="BS55">
        <v>0</v>
      </c>
      <c r="BT55">
        <v>0</v>
      </c>
      <c r="BU55">
        <v>0</v>
      </c>
      <c r="BV55">
        <v>1</v>
      </c>
      <c r="BW55">
        <v>0</v>
      </c>
      <c r="BX55">
        <v>7.2</v>
      </c>
      <c r="BY55">
        <v>0</v>
      </c>
      <c r="BZ55">
        <v>0</v>
      </c>
      <c r="CA55">
        <v>0</v>
      </c>
      <c r="CB55">
        <v>1</v>
      </c>
      <c r="CC55">
        <v>0</v>
      </c>
      <c r="CD55">
        <v>0</v>
      </c>
      <c r="CE55">
        <v>0</v>
      </c>
      <c r="CF55">
        <v>0</v>
      </c>
      <c r="CG55">
        <v>0</v>
      </c>
      <c r="CH55">
        <v>0</v>
      </c>
      <c r="CI55">
        <v>0</v>
      </c>
      <c r="CJ55">
        <v>0</v>
      </c>
      <c r="CK55">
        <v>0</v>
      </c>
      <c r="CL55" s="842"/>
      <c r="CM55" s="597">
        <v>1</v>
      </c>
      <c r="CN55" s="592">
        <v>18</v>
      </c>
      <c r="CO55" s="592">
        <v>18</v>
      </c>
      <c r="CP55" s="597">
        <v>1</v>
      </c>
      <c r="CQ55" s="592">
        <v>18</v>
      </c>
      <c r="CR55" s="592">
        <v>18</v>
      </c>
      <c r="CS55" s="597">
        <v>1</v>
      </c>
      <c r="CT55" s="592">
        <v>18</v>
      </c>
      <c r="CU55" s="592">
        <v>18</v>
      </c>
      <c r="CV55" s="592">
        <v>0</v>
      </c>
      <c r="CW55" s="592">
        <v>1</v>
      </c>
      <c r="CX55" s="592">
        <v>18</v>
      </c>
      <c r="CY55" s="592">
        <v>0</v>
      </c>
      <c r="CZ55" s="592">
        <v>0</v>
      </c>
      <c r="DA55" s="592">
        <v>0</v>
      </c>
      <c r="DB55" s="592">
        <v>0</v>
      </c>
      <c r="DC55" s="592">
        <v>18</v>
      </c>
      <c r="DD55" s="592">
        <v>0</v>
      </c>
      <c r="DE55" s="592">
        <v>0</v>
      </c>
      <c r="DF55" s="592">
        <v>0</v>
      </c>
      <c r="DG55" s="592">
        <v>0</v>
      </c>
      <c r="DH55" s="592">
        <v>18</v>
      </c>
      <c r="DI55" s="592">
        <v>0</v>
      </c>
      <c r="DJ55" s="592">
        <v>129.6</v>
      </c>
      <c r="DK55" s="592">
        <v>0</v>
      </c>
      <c r="DL55" s="592">
        <v>0</v>
      </c>
      <c r="DM55" s="592">
        <v>0</v>
      </c>
      <c r="DN55" s="592">
        <v>0</v>
      </c>
      <c r="DO55" s="592">
        <v>1</v>
      </c>
      <c r="DP55" s="592">
        <v>18</v>
      </c>
      <c r="DQ55" s="592">
        <v>0</v>
      </c>
      <c r="DR55" s="592">
        <v>0</v>
      </c>
      <c r="DS55" s="592">
        <v>0</v>
      </c>
      <c r="DT55" s="592">
        <v>0</v>
      </c>
      <c r="DU55" s="597">
        <v>1</v>
      </c>
      <c r="DV55" s="954">
        <v>0</v>
      </c>
      <c r="DW55" s="978">
        <v>0</v>
      </c>
      <c r="DX55" s="979">
        <v>0</v>
      </c>
      <c r="DY55" s="979">
        <v>0</v>
      </c>
      <c r="DZ55" s="979">
        <v>0</v>
      </c>
      <c r="EA55" s="977">
        <v>0</v>
      </c>
      <c r="EB55" s="977">
        <v>0</v>
      </c>
      <c r="EC55" s="960">
        <v>0</v>
      </c>
      <c r="ED55" s="960">
        <v>0</v>
      </c>
      <c r="EE55" s="1255">
        <v>0</v>
      </c>
      <c r="EF55" s="960">
        <v>0</v>
      </c>
      <c r="EG55" s="960">
        <v>0</v>
      </c>
      <c r="EH55" s="960">
        <v>0</v>
      </c>
      <c r="EI55" s="960">
        <v>0</v>
      </c>
      <c r="EJ55" s="960">
        <v>0</v>
      </c>
      <c r="EK55" s="1007">
        <v>0</v>
      </c>
      <c r="EL55" s="306">
        <v>0</v>
      </c>
      <c r="EM55" s="306">
        <v>0</v>
      </c>
      <c r="EN55" s="1007">
        <v>0</v>
      </c>
      <c r="EO55" s="306">
        <v>0</v>
      </c>
      <c r="EP55" s="306">
        <v>1</v>
      </c>
      <c r="EQ55" s="306">
        <v>1</v>
      </c>
      <c r="ER55" s="306">
        <v>1</v>
      </c>
      <c r="ES55" s="306">
        <v>0</v>
      </c>
      <c r="ET55" s="1007">
        <v>0</v>
      </c>
      <c r="EU55" s="306">
        <v>0</v>
      </c>
      <c r="EV55" s="306">
        <v>0</v>
      </c>
      <c r="EW55" s="306">
        <v>0</v>
      </c>
      <c r="EX55" s="832"/>
      <c r="EY55" s="592"/>
      <c r="EZ55" s="592" t="s">
        <v>442</v>
      </c>
      <c r="FA55" s="592" t="s">
        <v>363</v>
      </c>
      <c r="FB55" s="592" t="s">
        <v>354</v>
      </c>
      <c r="FC55" s="592">
        <v>18</v>
      </c>
      <c r="FD55" s="592" t="s">
        <v>12</v>
      </c>
      <c r="FE55" s="592" t="s">
        <v>232</v>
      </c>
      <c r="FF55" s="592" t="s">
        <v>9</v>
      </c>
      <c r="FG55" s="592" t="s">
        <v>232</v>
      </c>
      <c r="FH55" s="592" t="s">
        <v>358</v>
      </c>
    </row>
    <row r="56" spans="1:164">
      <c r="A56">
        <v>64</v>
      </c>
      <c r="B56">
        <v>1</v>
      </c>
      <c r="F56">
        <v>700</v>
      </c>
      <c r="G56">
        <v>43</v>
      </c>
      <c r="H56">
        <v>1</v>
      </c>
      <c r="I56">
        <v>0</v>
      </c>
      <c r="J56">
        <v>1</v>
      </c>
      <c r="K56">
        <v>0</v>
      </c>
      <c r="L56" t="s">
        <v>442</v>
      </c>
      <c r="M56">
        <v>0</v>
      </c>
      <c r="N56">
        <v>1</v>
      </c>
      <c r="O56">
        <v>0</v>
      </c>
      <c r="P56">
        <v>0</v>
      </c>
      <c r="Q56">
        <v>0</v>
      </c>
      <c r="R56">
        <v>0</v>
      </c>
      <c r="S56">
        <v>0</v>
      </c>
      <c r="T56">
        <v>3</v>
      </c>
      <c r="U56">
        <v>1</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1</v>
      </c>
      <c r="AS56">
        <v>0</v>
      </c>
      <c r="AT56">
        <v>0</v>
      </c>
      <c r="AU56">
        <v>0</v>
      </c>
      <c r="AV56">
        <v>0</v>
      </c>
      <c r="AW56">
        <v>0</v>
      </c>
      <c r="AX56">
        <v>0</v>
      </c>
      <c r="AY56" t="s">
        <v>891</v>
      </c>
      <c r="AZ56">
        <v>0</v>
      </c>
      <c r="BA56">
        <v>0</v>
      </c>
      <c r="BB56">
        <v>0</v>
      </c>
      <c r="BC56">
        <v>0</v>
      </c>
      <c r="BD56">
        <v>0</v>
      </c>
      <c r="BE56">
        <v>0</v>
      </c>
      <c r="BF56" t="s">
        <v>891</v>
      </c>
      <c r="BG56">
        <v>1</v>
      </c>
      <c r="BH56">
        <v>0</v>
      </c>
      <c r="BI56">
        <v>1</v>
      </c>
      <c r="BJ56">
        <v>0</v>
      </c>
      <c r="BK56">
        <v>1</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s="842"/>
      <c r="CM56" s="597">
        <v>1</v>
      </c>
      <c r="CN56" s="592">
        <v>3</v>
      </c>
      <c r="CO56" s="592">
        <v>0</v>
      </c>
      <c r="CP56" s="597">
        <v>1</v>
      </c>
      <c r="CQ56" s="592">
        <v>3</v>
      </c>
      <c r="CR56" s="592">
        <v>0</v>
      </c>
      <c r="CS56" s="597">
        <v>1</v>
      </c>
      <c r="CT56" s="592">
        <v>3</v>
      </c>
      <c r="CU56" s="592">
        <v>0</v>
      </c>
      <c r="CV56" s="592">
        <v>0</v>
      </c>
      <c r="CW56" s="592">
        <v>0</v>
      </c>
      <c r="CX56" s="592">
        <v>0</v>
      </c>
      <c r="CY56" s="592">
        <v>0</v>
      </c>
      <c r="CZ56" s="592">
        <v>0</v>
      </c>
      <c r="DA56" s="592">
        <v>0</v>
      </c>
      <c r="DB56" s="592">
        <v>0</v>
      </c>
      <c r="DC56" s="592">
        <v>0</v>
      </c>
      <c r="DD56" s="592">
        <v>0</v>
      </c>
      <c r="DE56" s="592">
        <v>0</v>
      </c>
      <c r="DF56" s="592">
        <v>0</v>
      </c>
      <c r="DG56" s="592">
        <v>0</v>
      </c>
      <c r="DH56" s="592">
        <v>0</v>
      </c>
      <c r="DI56" s="592">
        <v>0</v>
      </c>
      <c r="DJ56" s="592">
        <v>0</v>
      </c>
      <c r="DK56" s="592">
        <v>0</v>
      </c>
      <c r="DL56" s="592">
        <v>0</v>
      </c>
      <c r="DM56" s="592">
        <v>0</v>
      </c>
      <c r="DN56" s="592">
        <v>0</v>
      </c>
      <c r="DO56" s="592">
        <v>0</v>
      </c>
      <c r="DP56" s="592">
        <v>0</v>
      </c>
      <c r="DQ56" s="592">
        <v>0</v>
      </c>
      <c r="DR56" s="592">
        <v>0</v>
      </c>
      <c r="DS56" s="592">
        <v>0</v>
      </c>
      <c r="DT56" s="592">
        <v>0</v>
      </c>
      <c r="DU56" s="597">
        <v>0</v>
      </c>
      <c r="DV56" s="954">
        <v>0</v>
      </c>
      <c r="DW56" s="978">
        <v>0</v>
      </c>
      <c r="DX56" s="979">
        <v>0</v>
      </c>
      <c r="DY56" s="979">
        <v>0</v>
      </c>
      <c r="DZ56" s="979">
        <v>0</v>
      </c>
      <c r="EA56" s="977">
        <v>0</v>
      </c>
      <c r="EB56" s="977">
        <v>0</v>
      </c>
      <c r="EC56" s="960">
        <v>0</v>
      </c>
      <c r="ED56" s="960">
        <v>0</v>
      </c>
      <c r="EE56" s="1255">
        <v>0</v>
      </c>
      <c r="EF56" s="960">
        <v>0</v>
      </c>
      <c r="EG56" s="960">
        <v>0</v>
      </c>
      <c r="EH56" s="960">
        <v>0</v>
      </c>
      <c r="EI56" s="960">
        <v>0</v>
      </c>
      <c r="EJ56" s="960">
        <v>0</v>
      </c>
      <c r="EK56" s="1007">
        <v>0</v>
      </c>
      <c r="EL56" s="306">
        <v>0</v>
      </c>
      <c r="EM56" s="306">
        <v>0</v>
      </c>
      <c r="EN56" s="1007">
        <v>0</v>
      </c>
      <c r="EO56" s="306">
        <v>0</v>
      </c>
      <c r="EP56" s="306">
        <v>0</v>
      </c>
      <c r="EQ56" s="306">
        <v>0</v>
      </c>
      <c r="ER56" s="306">
        <v>0</v>
      </c>
      <c r="ES56" s="306">
        <v>0</v>
      </c>
      <c r="ET56" s="1007">
        <v>0</v>
      </c>
      <c r="EU56" s="306">
        <v>0</v>
      </c>
      <c r="EV56" s="306">
        <v>0</v>
      </c>
      <c r="EW56" s="306">
        <v>0</v>
      </c>
      <c r="EX56" s="832"/>
      <c r="EY56" s="592"/>
      <c r="EZ56" s="592" t="s">
        <v>442</v>
      </c>
      <c r="FA56" s="592" t="s">
        <v>363</v>
      </c>
      <c r="FB56" s="592" t="s">
        <v>354</v>
      </c>
      <c r="FC56" s="592">
        <v>3</v>
      </c>
      <c r="FD56" s="592" t="s">
        <v>11</v>
      </c>
      <c r="FE56" s="592" t="s">
        <v>232</v>
      </c>
      <c r="FF56" s="592" t="s">
        <v>9</v>
      </c>
      <c r="FG56" s="592" t="s">
        <v>232</v>
      </c>
      <c r="FH56" s="592" t="s">
        <v>358</v>
      </c>
    </row>
    <row r="57" spans="1:164">
      <c r="A57">
        <v>66</v>
      </c>
      <c r="B57">
        <v>1</v>
      </c>
      <c r="F57">
        <v>700</v>
      </c>
      <c r="G57">
        <v>68</v>
      </c>
      <c r="H57">
        <v>1</v>
      </c>
      <c r="I57">
        <v>0</v>
      </c>
      <c r="J57">
        <v>1</v>
      </c>
      <c r="K57">
        <v>0</v>
      </c>
      <c r="L57" t="s">
        <v>442</v>
      </c>
      <c r="M57">
        <v>0</v>
      </c>
      <c r="N57">
        <v>1</v>
      </c>
      <c r="O57">
        <v>0</v>
      </c>
      <c r="P57">
        <v>0</v>
      </c>
      <c r="Q57">
        <v>0</v>
      </c>
      <c r="R57">
        <v>0</v>
      </c>
      <c r="S57">
        <v>0</v>
      </c>
      <c r="T57">
        <v>1</v>
      </c>
      <c r="U57">
        <v>1</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1</v>
      </c>
      <c r="AS57">
        <v>0</v>
      </c>
      <c r="AT57">
        <v>0</v>
      </c>
      <c r="AU57">
        <v>0</v>
      </c>
      <c r="AV57">
        <v>0</v>
      </c>
      <c r="AW57">
        <v>0</v>
      </c>
      <c r="AX57">
        <v>0</v>
      </c>
      <c r="AY57" t="s">
        <v>891</v>
      </c>
      <c r="AZ57">
        <v>0</v>
      </c>
      <c r="BA57">
        <v>0</v>
      </c>
      <c r="BB57">
        <v>0</v>
      </c>
      <c r="BC57">
        <v>0</v>
      </c>
      <c r="BD57">
        <v>0</v>
      </c>
      <c r="BE57">
        <v>0</v>
      </c>
      <c r="BF57" t="s">
        <v>891</v>
      </c>
      <c r="BG57">
        <v>1</v>
      </c>
      <c r="BH57">
        <v>0</v>
      </c>
      <c r="BI57">
        <v>1</v>
      </c>
      <c r="BJ57">
        <v>0</v>
      </c>
      <c r="BK57">
        <v>1</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s="842"/>
      <c r="CM57" s="597">
        <v>1</v>
      </c>
      <c r="CN57" s="592">
        <v>1</v>
      </c>
      <c r="CO57" s="592">
        <v>0</v>
      </c>
      <c r="CP57" s="597">
        <v>1</v>
      </c>
      <c r="CQ57" s="592">
        <v>1</v>
      </c>
      <c r="CR57" s="592">
        <v>0</v>
      </c>
      <c r="CS57" s="597">
        <v>1</v>
      </c>
      <c r="CT57" s="592">
        <v>1</v>
      </c>
      <c r="CU57" s="592">
        <v>0</v>
      </c>
      <c r="CV57" s="592">
        <v>0</v>
      </c>
      <c r="CW57" s="592">
        <v>0</v>
      </c>
      <c r="CX57" s="592">
        <v>0</v>
      </c>
      <c r="CY57" s="592">
        <v>0</v>
      </c>
      <c r="CZ57" s="592">
        <v>0</v>
      </c>
      <c r="DA57" s="592">
        <v>0</v>
      </c>
      <c r="DB57" s="592">
        <v>0</v>
      </c>
      <c r="DC57" s="592">
        <v>0</v>
      </c>
      <c r="DD57" s="592">
        <v>0</v>
      </c>
      <c r="DE57" s="592">
        <v>0</v>
      </c>
      <c r="DF57" s="592">
        <v>0</v>
      </c>
      <c r="DG57" s="592">
        <v>0</v>
      </c>
      <c r="DH57" s="592">
        <v>0</v>
      </c>
      <c r="DI57" s="592">
        <v>0</v>
      </c>
      <c r="DJ57" s="592">
        <v>0</v>
      </c>
      <c r="DK57" s="592">
        <v>0</v>
      </c>
      <c r="DL57" s="592">
        <v>0</v>
      </c>
      <c r="DM57" s="592">
        <v>0</v>
      </c>
      <c r="DN57" s="592">
        <v>0</v>
      </c>
      <c r="DO57" s="592">
        <v>0</v>
      </c>
      <c r="DP57" s="592">
        <v>0</v>
      </c>
      <c r="DQ57" s="592">
        <v>0</v>
      </c>
      <c r="DR57" s="592">
        <v>0</v>
      </c>
      <c r="DS57" s="592">
        <v>0</v>
      </c>
      <c r="DT57" s="592">
        <v>0</v>
      </c>
      <c r="DU57" s="597">
        <v>0</v>
      </c>
      <c r="DV57" s="954">
        <v>0</v>
      </c>
      <c r="DW57" s="978">
        <v>0</v>
      </c>
      <c r="DX57" s="979">
        <v>0</v>
      </c>
      <c r="DY57" s="979">
        <v>0</v>
      </c>
      <c r="DZ57" s="979">
        <v>0</v>
      </c>
      <c r="EA57" s="977">
        <v>0</v>
      </c>
      <c r="EB57" s="977">
        <v>0</v>
      </c>
      <c r="EC57" s="960">
        <v>0</v>
      </c>
      <c r="ED57" s="960">
        <v>0</v>
      </c>
      <c r="EE57" s="1255">
        <v>0</v>
      </c>
      <c r="EF57" s="960">
        <v>0</v>
      </c>
      <c r="EG57" s="960">
        <v>0</v>
      </c>
      <c r="EH57" s="960">
        <v>0</v>
      </c>
      <c r="EI57" s="960">
        <v>0</v>
      </c>
      <c r="EJ57" s="960">
        <v>0</v>
      </c>
      <c r="EK57" s="1007">
        <v>0</v>
      </c>
      <c r="EL57" s="306">
        <v>0</v>
      </c>
      <c r="EM57" s="306">
        <v>0</v>
      </c>
      <c r="EN57" s="1007">
        <v>0</v>
      </c>
      <c r="EO57" s="306">
        <v>0</v>
      </c>
      <c r="EP57" s="306">
        <v>0</v>
      </c>
      <c r="EQ57" s="306">
        <v>0</v>
      </c>
      <c r="ER57" s="306">
        <v>0</v>
      </c>
      <c r="ES57" s="306">
        <v>0</v>
      </c>
      <c r="ET57" s="1007">
        <v>0</v>
      </c>
      <c r="EU57" s="306">
        <v>0</v>
      </c>
      <c r="EV57" s="306">
        <v>0</v>
      </c>
      <c r="EW57" s="306">
        <v>0</v>
      </c>
      <c r="EX57" s="832"/>
      <c r="EY57" s="592"/>
      <c r="EZ57" s="592" t="s">
        <v>442</v>
      </c>
      <c r="FA57" s="592" t="s">
        <v>363</v>
      </c>
      <c r="FB57" s="592" t="s">
        <v>354</v>
      </c>
      <c r="FC57" s="592">
        <v>1</v>
      </c>
      <c r="FD57" s="592" t="s">
        <v>11</v>
      </c>
      <c r="FE57" s="592" t="s">
        <v>232</v>
      </c>
      <c r="FF57" s="592" t="s">
        <v>9</v>
      </c>
      <c r="FG57" s="592" t="s">
        <v>232</v>
      </c>
      <c r="FH57" s="592" t="s">
        <v>355</v>
      </c>
    </row>
    <row r="58" spans="1:164">
      <c r="A58">
        <v>67</v>
      </c>
      <c r="B58">
        <v>1</v>
      </c>
      <c r="F58">
        <v>700</v>
      </c>
      <c r="G58">
        <v>41</v>
      </c>
      <c r="H58">
        <v>1</v>
      </c>
      <c r="I58">
        <v>0</v>
      </c>
      <c r="J58">
        <v>1</v>
      </c>
      <c r="K58">
        <v>0</v>
      </c>
      <c r="L58" t="s">
        <v>442</v>
      </c>
      <c r="M58">
        <v>0</v>
      </c>
      <c r="N58">
        <v>1</v>
      </c>
      <c r="O58">
        <v>0</v>
      </c>
      <c r="P58">
        <v>0</v>
      </c>
      <c r="Q58">
        <v>0</v>
      </c>
      <c r="R58">
        <v>0</v>
      </c>
      <c r="S58">
        <v>0</v>
      </c>
      <c r="T58">
        <v>4</v>
      </c>
      <c r="U58">
        <v>0</v>
      </c>
      <c r="V58">
        <v>1</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1</v>
      </c>
      <c r="AS58">
        <v>0</v>
      </c>
      <c r="AT58">
        <v>0</v>
      </c>
      <c r="AU58">
        <v>0</v>
      </c>
      <c r="AV58">
        <v>0</v>
      </c>
      <c r="AW58">
        <v>0</v>
      </c>
      <c r="AX58">
        <v>0</v>
      </c>
      <c r="AY58" t="s">
        <v>891</v>
      </c>
      <c r="AZ58">
        <v>0</v>
      </c>
      <c r="BA58">
        <v>0</v>
      </c>
      <c r="BB58">
        <v>0</v>
      </c>
      <c r="BC58">
        <v>0</v>
      </c>
      <c r="BD58">
        <v>0</v>
      </c>
      <c r="BE58">
        <v>0</v>
      </c>
      <c r="BF58" t="s">
        <v>891</v>
      </c>
      <c r="BG58">
        <v>0</v>
      </c>
      <c r="BH58">
        <v>1</v>
      </c>
      <c r="BI58">
        <v>0</v>
      </c>
      <c r="BJ58">
        <v>1</v>
      </c>
      <c r="BK58">
        <v>1</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s="842"/>
      <c r="CM58" s="597">
        <v>1</v>
      </c>
      <c r="CN58" s="592">
        <v>4</v>
      </c>
      <c r="CO58" s="592">
        <v>4</v>
      </c>
      <c r="CP58" s="597">
        <v>1</v>
      </c>
      <c r="CQ58" s="592">
        <v>4</v>
      </c>
      <c r="CR58" s="592">
        <v>4</v>
      </c>
      <c r="CS58" s="597">
        <v>1</v>
      </c>
      <c r="CT58" s="592">
        <v>4</v>
      </c>
      <c r="CU58" s="592">
        <v>0</v>
      </c>
      <c r="CV58" s="592">
        <v>0</v>
      </c>
      <c r="CW58" s="592">
        <v>0</v>
      </c>
      <c r="CX58" s="592">
        <v>0</v>
      </c>
      <c r="CY58" s="592">
        <v>0</v>
      </c>
      <c r="CZ58" s="592">
        <v>0</v>
      </c>
      <c r="DA58" s="592">
        <v>0</v>
      </c>
      <c r="DB58" s="592">
        <v>0</v>
      </c>
      <c r="DC58" s="592">
        <v>0</v>
      </c>
      <c r="DD58" s="592">
        <v>0</v>
      </c>
      <c r="DE58" s="592">
        <v>0</v>
      </c>
      <c r="DF58" s="592">
        <v>0</v>
      </c>
      <c r="DG58" s="592">
        <v>0</v>
      </c>
      <c r="DH58" s="592">
        <v>0</v>
      </c>
      <c r="DI58" s="592">
        <v>0</v>
      </c>
      <c r="DJ58" s="592">
        <v>0</v>
      </c>
      <c r="DK58" s="592">
        <v>0</v>
      </c>
      <c r="DL58" s="592">
        <v>0</v>
      </c>
      <c r="DM58" s="592">
        <v>0</v>
      </c>
      <c r="DN58" s="592">
        <v>0</v>
      </c>
      <c r="DO58" s="592">
        <v>0</v>
      </c>
      <c r="DP58" s="592">
        <v>0</v>
      </c>
      <c r="DQ58" s="592">
        <v>0</v>
      </c>
      <c r="DR58" s="592">
        <v>0</v>
      </c>
      <c r="DS58" s="592">
        <v>0</v>
      </c>
      <c r="DT58" s="592">
        <v>0</v>
      </c>
      <c r="DU58" s="597">
        <v>0</v>
      </c>
      <c r="DV58" s="954">
        <v>0</v>
      </c>
      <c r="DW58" s="978">
        <v>0</v>
      </c>
      <c r="DX58" s="979">
        <v>0</v>
      </c>
      <c r="DY58" s="979">
        <v>0</v>
      </c>
      <c r="DZ58" s="979">
        <v>0</v>
      </c>
      <c r="EA58" s="977">
        <v>0</v>
      </c>
      <c r="EB58" s="977">
        <v>0</v>
      </c>
      <c r="EC58" s="960">
        <v>0</v>
      </c>
      <c r="ED58" s="960">
        <v>0</v>
      </c>
      <c r="EE58" s="1255">
        <v>0</v>
      </c>
      <c r="EF58" s="960">
        <v>0</v>
      </c>
      <c r="EG58" s="960">
        <v>0</v>
      </c>
      <c r="EH58" s="960">
        <v>0</v>
      </c>
      <c r="EI58" s="960">
        <v>0</v>
      </c>
      <c r="EJ58" s="960">
        <v>0</v>
      </c>
      <c r="EK58" s="1007">
        <v>0</v>
      </c>
      <c r="EL58" s="306">
        <v>0</v>
      </c>
      <c r="EM58" s="306">
        <v>0</v>
      </c>
      <c r="EN58" s="1007">
        <v>0</v>
      </c>
      <c r="EO58" s="306">
        <v>0</v>
      </c>
      <c r="EP58" s="306">
        <v>0</v>
      </c>
      <c r="EQ58" s="306">
        <v>0</v>
      </c>
      <c r="ER58" s="306">
        <v>0</v>
      </c>
      <c r="ES58" s="306">
        <v>0</v>
      </c>
      <c r="ET58" s="1007">
        <v>0</v>
      </c>
      <c r="EU58" s="306">
        <v>0</v>
      </c>
      <c r="EV58" s="306">
        <v>0</v>
      </c>
      <c r="EW58" s="306">
        <v>0</v>
      </c>
      <c r="EX58" s="832"/>
      <c r="EY58" s="592"/>
      <c r="EZ58" s="592" t="s">
        <v>442</v>
      </c>
      <c r="FA58" s="592" t="s">
        <v>363</v>
      </c>
      <c r="FB58" s="592" t="s">
        <v>354</v>
      </c>
      <c r="FC58" s="592">
        <v>4</v>
      </c>
      <c r="FD58" s="592" t="s">
        <v>11</v>
      </c>
      <c r="FE58" s="592" t="s">
        <v>232</v>
      </c>
      <c r="FF58" s="592" t="s">
        <v>9</v>
      </c>
      <c r="FG58" s="592" t="s">
        <v>232</v>
      </c>
      <c r="FH58" s="592" t="s">
        <v>358</v>
      </c>
    </row>
    <row r="59" spans="1:164">
      <c r="A59">
        <v>68</v>
      </c>
      <c r="B59">
        <v>1</v>
      </c>
      <c r="F59">
        <v>700</v>
      </c>
      <c r="G59">
        <v>41</v>
      </c>
      <c r="H59">
        <v>1</v>
      </c>
      <c r="I59">
        <v>0</v>
      </c>
      <c r="J59">
        <v>1</v>
      </c>
      <c r="K59">
        <v>0</v>
      </c>
      <c r="L59" t="s">
        <v>442</v>
      </c>
      <c r="M59">
        <v>0</v>
      </c>
      <c r="N59">
        <v>1</v>
      </c>
      <c r="O59">
        <v>0</v>
      </c>
      <c r="P59">
        <v>0</v>
      </c>
      <c r="Q59">
        <v>0</v>
      </c>
      <c r="R59">
        <v>0</v>
      </c>
      <c r="S59">
        <v>0</v>
      </c>
      <c r="T59">
        <v>3</v>
      </c>
      <c r="U59">
        <v>1</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1</v>
      </c>
      <c r="AS59">
        <v>0</v>
      </c>
      <c r="AT59">
        <v>0</v>
      </c>
      <c r="AU59">
        <v>0</v>
      </c>
      <c r="AV59">
        <v>0</v>
      </c>
      <c r="AW59">
        <v>0</v>
      </c>
      <c r="AX59">
        <v>0</v>
      </c>
      <c r="AY59" t="s">
        <v>891</v>
      </c>
      <c r="AZ59">
        <v>0</v>
      </c>
      <c r="BA59">
        <v>0</v>
      </c>
      <c r="BB59">
        <v>0</v>
      </c>
      <c r="BC59">
        <v>0</v>
      </c>
      <c r="BD59">
        <v>0</v>
      </c>
      <c r="BE59">
        <v>0</v>
      </c>
      <c r="BF59" t="s">
        <v>891</v>
      </c>
      <c r="BG59">
        <v>1</v>
      </c>
      <c r="BH59">
        <v>0</v>
      </c>
      <c r="BI59">
        <v>1</v>
      </c>
      <c r="BJ59">
        <v>0</v>
      </c>
      <c r="BK59">
        <v>1</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s="842"/>
      <c r="CM59" s="597">
        <v>1</v>
      </c>
      <c r="CN59" s="592">
        <v>3</v>
      </c>
      <c r="CO59" s="592">
        <v>0</v>
      </c>
      <c r="CP59" s="597">
        <v>1</v>
      </c>
      <c r="CQ59" s="592">
        <v>3</v>
      </c>
      <c r="CR59" s="592">
        <v>0</v>
      </c>
      <c r="CS59" s="597">
        <v>1</v>
      </c>
      <c r="CT59" s="592">
        <v>3</v>
      </c>
      <c r="CU59" s="592">
        <v>0</v>
      </c>
      <c r="CV59" s="592">
        <v>0</v>
      </c>
      <c r="CW59" s="592">
        <v>0</v>
      </c>
      <c r="CX59" s="592">
        <v>0</v>
      </c>
      <c r="CY59" s="592">
        <v>0</v>
      </c>
      <c r="CZ59" s="592">
        <v>0</v>
      </c>
      <c r="DA59" s="592">
        <v>0</v>
      </c>
      <c r="DB59" s="592">
        <v>0</v>
      </c>
      <c r="DC59" s="592">
        <v>0</v>
      </c>
      <c r="DD59" s="592">
        <v>0</v>
      </c>
      <c r="DE59" s="592">
        <v>0</v>
      </c>
      <c r="DF59" s="592">
        <v>0</v>
      </c>
      <c r="DG59" s="592">
        <v>0</v>
      </c>
      <c r="DH59" s="592">
        <v>0</v>
      </c>
      <c r="DI59" s="592">
        <v>0</v>
      </c>
      <c r="DJ59" s="592">
        <v>0</v>
      </c>
      <c r="DK59" s="592">
        <v>0</v>
      </c>
      <c r="DL59" s="592">
        <v>0</v>
      </c>
      <c r="DM59" s="592">
        <v>0</v>
      </c>
      <c r="DN59" s="592">
        <v>0</v>
      </c>
      <c r="DO59" s="592">
        <v>0</v>
      </c>
      <c r="DP59" s="592">
        <v>0</v>
      </c>
      <c r="DQ59" s="592">
        <v>0</v>
      </c>
      <c r="DR59" s="592">
        <v>0</v>
      </c>
      <c r="DS59" s="592">
        <v>0</v>
      </c>
      <c r="DT59" s="592">
        <v>0</v>
      </c>
      <c r="DU59" s="597">
        <v>0</v>
      </c>
      <c r="DV59" s="954">
        <v>0</v>
      </c>
      <c r="DW59" s="978">
        <v>0</v>
      </c>
      <c r="DX59" s="979">
        <v>0</v>
      </c>
      <c r="DY59" s="979">
        <v>0</v>
      </c>
      <c r="DZ59" s="979">
        <v>0</v>
      </c>
      <c r="EA59" s="977">
        <v>0</v>
      </c>
      <c r="EB59" s="977">
        <v>0</v>
      </c>
      <c r="EC59" s="960">
        <v>0</v>
      </c>
      <c r="ED59" s="960">
        <v>0</v>
      </c>
      <c r="EE59" s="1255">
        <v>0</v>
      </c>
      <c r="EF59" s="960">
        <v>0</v>
      </c>
      <c r="EG59" s="960">
        <v>0</v>
      </c>
      <c r="EH59" s="960">
        <v>0</v>
      </c>
      <c r="EI59" s="960">
        <v>0</v>
      </c>
      <c r="EJ59" s="960">
        <v>0</v>
      </c>
      <c r="EK59" s="1007">
        <v>0</v>
      </c>
      <c r="EL59" s="306">
        <v>0</v>
      </c>
      <c r="EM59" s="306">
        <v>0</v>
      </c>
      <c r="EN59" s="1007">
        <v>0</v>
      </c>
      <c r="EO59" s="306">
        <v>0</v>
      </c>
      <c r="EP59" s="306">
        <v>0</v>
      </c>
      <c r="EQ59" s="306">
        <v>0</v>
      </c>
      <c r="ER59" s="306">
        <v>0</v>
      </c>
      <c r="ES59" s="306">
        <v>0</v>
      </c>
      <c r="ET59" s="1007">
        <v>0</v>
      </c>
      <c r="EU59" s="306">
        <v>0</v>
      </c>
      <c r="EV59" s="306">
        <v>0</v>
      </c>
      <c r="EW59" s="306">
        <v>0</v>
      </c>
      <c r="EX59" s="832"/>
      <c r="EY59" s="592"/>
      <c r="EZ59" s="592" t="s">
        <v>442</v>
      </c>
      <c r="FA59" s="592" t="s">
        <v>363</v>
      </c>
      <c r="FB59" s="592" t="s">
        <v>354</v>
      </c>
      <c r="FC59" s="592">
        <v>3</v>
      </c>
      <c r="FD59" s="592" t="s">
        <v>11</v>
      </c>
      <c r="FE59" s="592" t="s">
        <v>232</v>
      </c>
      <c r="FF59" s="592" t="s">
        <v>9</v>
      </c>
      <c r="FG59" s="592" t="s">
        <v>232</v>
      </c>
      <c r="FH59" s="592" t="s">
        <v>358</v>
      </c>
    </row>
    <row r="60" spans="1:164">
      <c r="A60">
        <v>69</v>
      </c>
      <c r="B60">
        <v>1</v>
      </c>
      <c r="F60">
        <v>700</v>
      </c>
      <c r="G60">
        <v>42</v>
      </c>
      <c r="H60">
        <v>0</v>
      </c>
      <c r="I60">
        <v>1</v>
      </c>
      <c r="J60">
        <v>1</v>
      </c>
      <c r="K60">
        <v>0</v>
      </c>
      <c r="L60" t="s">
        <v>442</v>
      </c>
      <c r="M60">
        <v>0</v>
      </c>
      <c r="N60">
        <v>1</v>
      </c>
      <c r="O60">
        <v>0</v>
      </c>
      <c r="P60">
        <v>0</v>
      </c>
      <c r="Q60">
        <v>0</v>
      </c>
      <c r="R60">
        <v>0</v>
      </c>
      <c r="S60">
        <v>0</v>
      </c>
      <c r="T60">
        <v>47</v>
      </c>
      <c r="U60">
        <v>0</v>
      </c>
      <c r="V60">
        <v>0</v>
      </c>
      <c r="W60">
        <v>0</v>
      </c>
      <c r="X60">
        <v>0</v>
      </c>
      <c r="Y60">
        <v>1</v>
      </c>
      <c r="Z60">
        <v>0</v>
      </c>
      <c r="AA60">
        <v>1</v>
      </c>
      <c r="AB60">
        <v>0</v>
      </c>
      <c r="AC60">
        <v>0</v>
      </c>
      <c r="AD60">
        <v>0</v>
      </c>
      <c r="AE60">
        <v>1</v>
      </c>
      <c r="AF60">
        <v>0</v>
      </c>
      <c r="AG60">
        <v>0</v>
      </c>
      <c r="AH60">
        <v>0</v>
      </c>
      <c r="AI60">
        <v>1</v>
      </c>
      <c r="AJ60">
        <v>0</v>
      </c>
      <c r="AK60">
        <v>1</v>
      </c>
      <c r="AL60">
        <v>1</v>
      </c>
      <c r="AM60">
        <v>0</v>
      </c>
      <c r="AN60">
        <v>0</v>
      </c>
      <c r="AO60">
        <v>0</v>
      </c>
      <c r="AP60">
        <v>1</v>
      </c>
      <c r="AQ60">
        <v>0</v>
      </c>
      <c r="AR60">
        <v>1</v>
      </c>
      <c r="AS60">
        <v>0</v>
      </c>
      <c r="AT60">
        <v>0</v>
      </c>
      <c r="AU60">
        <v>0</v>
      </c>
      <c r="AV60">
        <v>0</v>
      </c>
      <c r="AW60">
        <v>0</v>
      </c>
      <c r="AX60">
        <v>0</v>
      </c>
      <c r="AY60" t="s">
        <v>891</v>
      </c>
      <c r="AZ60">
        <v>0</v>
      </c>
      <c r="BA60">
        <v>0</v>
      </c>
      <c r="BB60">
        <v>0</v>
      </c>
      <c r="BC60">
        <v>0</v>
      </c>
      <c r="BD60">
        <v>0</v>
      </c>
      <c r="BE60">
        <v>0</v>
      </c>
      <c r="BF60" t="s">
        <v>891</v>
      </c>
      <c r="BG60">
        <v>0</v>
      </c>
      <c r="BH60">
        <v>1</v>
      </c>
      <c r="BI60">
        <v>1</v>
      </c>
      <c r="BJ60">
        <v>0</v>
      </c>
      <c r="BK60">
        <v>1</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s="842"/>
      <c r="CM60" s="597">
        <v>1</v>
      </c>
      <c r="CN60" s="592">
        <v>47</v>
      </c>
      <c r="CO60" s="592">
        <v>47</v>
      </c>
      <c r="CP60" s="597">
        <v>1</v>
      </c>
      <c r="CQ60" s="592">
        <v>47</v>
      </c>
      <c r="CR60" s="592">
        <v>0</v>
      </c>
      <c r="CS60" s="597">
        <v>1</v>
      </c>
      <c r="CT60" s="592">
        <v>47</v>
      </c>
      <c r="CU60" s="592">
        <v>0</v>
      </c>
      <c r="CV60" s="592">
        <v>0</v>
      </c>
      <c r="CW60" s="592">
        <v>0</v>
      </c>
      <c r="CX60" s="592">
        <v>0</v>
      </c>
      <c r="CY60" s="592">
        <v>0</v>
      </c>
      <c r="CZ60" s="592">
        <v>0</v>
      </c>
      <c r="DA60" s="592">
        <v>0</v>
      </c>
      <c r="DB60" s="592">
        <v>0</v>
      </c>
      <c r="DC60" s="592">
        <v>0</v>
      </c>
      <c r="DD60" s="592">
        <v>0</v>
      </c>
      <c r="DE60" s="592">
        <v>0</v>
      </c>
      <c r="DF60" s="592">
        <v>0</v>
      </c>
      <c r="DG60" s="592">
        <v>0</v>
      </c>
      <c r="DH60" s="592">
        <v>0</v>
      </c>
      <c r="DI60" s="592">
        <v>0</v>
      </c>
      <c r="DJ60" s="592">
        <v>0</v>
      </c>
      <c r="DK60" s="592">
        <v>0</v>
      </c>
      <c r="DL60" s="592">
        <v>0</v>
      </c>
      <c r="DM60" s="592">
        <v>0</v>
      </c>
      <c r="DN60" s="592">
        <v>0</v>
      </c>
      <c r="DO60" s="592">
        <v>0</v>
      </c>
      <c r="DP60" s="592">
        <v>0</v>
      </c>
      <c r="DQ60" s="592">
        <v>0</v>
      </c>
      <c r="DR60" s="592">
        <v>0</v>
      </c>
      <c r="DS60" s="592">
        <v>0</v>
      </c>
      <c r="DT60" s="592">
        <v>0</v>
      </c>
      <c r="DU60" s="597">
        <v>0</v>
      </c>
      <c r="DV60" s="954">
        <v>0</v>
      </c>
      <c r="DW60" s="978">
        <v>0</v>
      </c>
      <c r="DX60" s="979">
        <v>0</v>
      </c>
      <c r="DY60" s="979">
        <v>0</v>
      </c>
      <c r="DZ60" s="979">
        <v>0</v>
      </c>
      <c r="EA60" s="977">
        <v>0</v>
      </c>
      <c r="EB60" s="977">
        <v>0</v>
      </c>
      <c r="EC60" s="960">
        <v>0</v>
      </c>
      <c r="ED60" s="960">
        <v>0</v>
      </c>
      <c r="EE60" s="1255">
        <v>0</v>
      </c>
      <c r="EF60" s="960">
        <v>0</v>
      </c>
      <c r="EG60" s="960">
        <v>0</v>
      </c>
      <c r="EH60" s="960">
        <v>0</v>
      </c>
      <c r="EI60" s="960">
        <v>0</v>
      </c>
      <c r="EJ60" s="960">
        <v>0</v>
      </c>
      <c r="EK60" s="1007">
        <v>0</v>
      </c>
      <c r="EL60" s="306">
        <v>0</v>
      </c>
      <c r="EM60" s="306">
        <v>0</v>
      </c>
      <c r="EN60" s="1007">
        <v>0</v>
      </c>
      <c r="EO60" s="306">
        <v>0</v>
      </c>
      <c r="EP60" s="306">
        <v>1</v>
      </c>
      <c r="EQ60" s="306">
        <v>1</v>
      </c>
      <c r="ER60" s="306">
        <v>1</v>
      </c>
      <c r="ES60" s="306">
        <v>1</v>
      </c>
      <c r="ET60" s="1007">
        <v>0</v>
      </c>
      <c r="EU60" s="306">
        <v>0</v>
      </c>
      <c r="EV60" s="306">
        <v>0</v>
      </c>
      <c r="EW60" s="306">
        <v>0</v>
      </c>
      <c r="EX60" s="832"/>
      <c r="EY60" s="592"/>
      <c r="EZ60" s="592" t="s">
        <v>442</v>
      </c>
      <c r="FA60" s="592" t="s">
        <v>363</v>
      </c>
      <c r="FB60" s="592" t="s">
        <v>354</v>
      </c>
      <c r="FC60" s="592">
        <v>47</v>
      </c>
      <c r="FD60" s="592" t="s">
        <v>12</v>
      </c>
      <c r="FE60" s="592" t="s">
        <v>232</v>
      </c>
      <c r="FF60" s="592" t="s">
        <v>9</v>
      </c>
      <c r="FG60" s="592" t="s">
        <v>232</v>
      </c>
      <c r="FH60" s="592" t="s">
        <v>358</v>
      </c>
    </row>
    <row r="61" spans="1:164">
      <c r="A61">
        <v>70</v>
      </c>
      <c r="B61">
        <v>1</v>
      </c>
      <c r="F61">
        <v>700</v>
      </c>
      <c r="G61">
        <v>43</v>
      </c>
      <c r="H61">
        <v>1</v>
      </c>
      <c r="I61">
        <v>0</v>
      </c>
      <c r="J61">
        <v>1</v>
      </c>
      <c r="K61">
        <v>0</v>
      </c>
      <c r="L61" t="s">
        <v>443</v>
      </c>
      <c r="M61">
        <v>0</v>
      </c>
      <c r="N61">
        <v>0</v>
      </c>
      <c r="O61">
        <v>1</v>
      </c>
      <c r="P61">
        <v>4</v>
      </c>
      <c r="Q61">
        <v>1</v>
      </c>
      <c r="R61">
        <v>0</v>
      </c>
      <c r="S61">
        <v>5</v>
      </c>
      <c r="T61">
        <v>74</v>
      </c>
      <c r="U61">
        <v>0</v>
      </c>
      <c r="V61">
        <v>0</v>
      </c>
      <c r="W61">
        <v>0</v>
      </c>
      <c r="X61">
        <v>0</v>
      </c>
      <c r="Y61">
        <v>0</v>
      </c>
      <c r="Z61">
        <v>0</v>
      </c>
      <c r="AA61">
        <v>1</v>
      </c>
      <c r="AB61">
        <v>0</v>
      </c>
      <c r="AC61">
        <v>1</v>
      </c>
      <c r="AD61">
        <v>1</v>
      </c>
      <c r="AE61">
        <v>0</v>
      </c>
      <c r="AF61">
        <v>0</v>
      </c>
      <c r="AG61">
        <v>0</v>
      </c>
      <c r="AH61">
        <v>0</v>
      </c>
      <c r="AI61">
        <v>0</v>
      </c>
      <c r="AJ61">
        <v>0</v>
      </c>
      <c r="AK61">
        <v>0</v>
      </c>
      <c r="AL61">
        <v>0</v>
      </c>
      <c r="AM61">
        <v>0</v>
      </c>
      <c r="AN61">
        <v>0</v>
      </c>
      <c r="AO61">
        <v>0</v>
      </c>
      <c r="AP61">
        <v>0</v>
      </c>
      <c r="AQ61">
        <v>0</v>
      </c>
      <c r="AR61">
        <v>0</v>
      </c>
      <c r="AS61">
        <v>0</v>
      </c>
      <c r="AT61">
        <v>1</v>
      </c>
      <c r="AU61">
        <v>0</v>
      </c>
      <c r="AV61">
        <v>0</v>
      </c>
      <c r="AW61">
        <v>1</v>
      </c>
      <c r="AX61">
        <v>0</v>
      </c>
      <c r="AY61" t="s">
        <v>891</v>
      </c>
      <c r="AZ61">
        <v>0</v>
      </c>
      <c r="BA61">
        <v>0</v>
      </c>
      <c r="BB61">
        <v>1</v>
      </c>
      <c r="BC61">
        <v>0</v>
      </c>
      <c r="BD61">
        <v>0</v>
      </c>
      <c r="BE61">
        <v>0</v>
      </c>
      <c r="BF61" t="s">
        <v>891</v>
      </c>
      <c r="BG61">
        <v>1</v>
      </c>
      <c r="BH61">
        <v>0</v>
      </c>
      <c r="BI61">
        <v>0</v>
      </c>
      <c r="BJ61">
        <v>1</v>
      </c>
      <c r="BK61">
        <v>0</v>
      </c>
      <c r="BL61">
        <v>1</v>
      </c>
      <c r="BM61">
        <v>0</v>
      </c>
      <c r="BN61">
        <v>1</v>
      </c>
      <c r="BO61">
        <v>0</v>
      </c>
      <c r="BP61">
        <v>0</v>
      </c>
      <c r="BQ61">
        <v>0</v>
      </c>
      <c r="BR61">
        <v>1</v>
      </c>
      <c r="BS61">
        <v>1</v>
      </c>
      <c r="BT61">
        <v>0</v>
      </c>
      <c r="BU61">
        <v>1</v>
      </c>
      <c r="BV61">
        <v>0</v>
      </c>
      <c r="BW61">
        <v>0</v>
      </c>
      <c r="BX61">
        <v>0</v>
      </c>
      <c r="BY61">
        <v>0</v>
      </c>
      <c r="BZ61">
        <v>0</v>
      </c>
      <c r="CA61">
        <v>0</v>
      </c>
      <c r="CB61">
        <v>1</v>
      </c>
      <c r="CC61">
        <v>0</v>
      </c>
      <c r="CD61">
        <v>0</v>
      </c>
      <c r="CE61">
        <v>0</v>
      </c>
      <c r="CF61">
        <v>0</v>
      </c>
      <c r="CG61">
        <v>0</v>
      </c>
      <c r="CH61">
        <v>0</v>
      </c>
      <c r="CI61">
        <v>0</v>
      </c>
      <c r="CJ61">
        <v>0</v>
      </c>
      <c r="CK61">
        <v>0</v>
      </c>
      <c r="CL61" s="842"/>
      <c r="CM61" s="597">
        <v>1</v>
      </c>
      <c r="CN61" s="592">
        <v>74</v>
      </c>
      <c r="CO61" s="592">
        <v>0</v>
      </c>
      <c r="CP61" s="597">
        <v>1</v>
      </c>
      <c r="CQ61" s="592">
        <v>74</v>
      </c>
      <c r="CR61" s="592">
        <v>74</v>
      </c>
      <c r="CS61" s="597">
        <v>1</v>
      </c>
      <c r="CT61" s="592">
        <v>74</v>
      </c>
      <c r="CU61" s="592">
        <v>74</v>
      </c>
      <c r="CV61" s="592">
        <v>0</v>
      </c>
      <c r="CW61" s="592">
        <v>1</v>
      </c>
      <c r="CX61" s="592">
        <v>74</v>
      </c>
      <c r="CY61" s="592">
        <v>0</v>
      </c>
      <c r="CZ61" s="592">
        <v>74</v>
      </c>
      <c r="DA61" s="592">
        <v>0</v>
      </c>
      <c r="DB61" s="592">
        <v>0</v>
      </c>
      <c r="DC61" s="592">
        <v>0</v>
      </c>
      <c r="DD61" s="592">
        <v>74</v>
      </c>
      <c r="DE61" s="592">
        <v>74</v>
      </c>
      <c r="DF61" s="592">
        <v>0</v>
      </c>
      <c r="DG61" s="592">
        <v>74</v>
      </c>
      <c r="DH61" s="592">
        <v>0</v>
      </c>
      <c r="DI61" s="592">
        <v>0</v>
      </c>
      <c r="DJ61" s="592">
        <v>0</v>
      </c>
      <c r="DK61" s="592">
        <v>0</v>
      </c>
      <c r="DL61" s="592">
        <v>0</v>
      </c>
      <c r="DM61" s="592">
        <v>0</v>
      </c>
      <c r="DN61" s="592">
        <v>0</v>
      </c>
      <c r="DO61" s="592">
        <v>0</v>
      </c>
      <c r="DP61" s="592">
        <v>0</v>
      </c>
      <c r="DQ61" s="592">
        <v>0</v>
      </c>
      <c r="DR61" s="592">
        <v>0</v>
      </c>
      <c r="DS61" s="592">
        <v>0</v>
      </c>
      <c r="DT61" s="592">
        <v>0</v>
      </c>
      <c r="DU61" s="597">
        <v>1</v>
      </c>
      <c r="DV61" s="954">
        <v>0</v>
      </c>
      <c r="DW61" s="978">
        <v>0</v>
      </c>
      <c r="DX61" s="979">
        <v>0</v>
      </c>
      <c r="DY61" s="979">
        <v>0</v>
      </c>
      <c r="DZ61" s="979">
        <v>0</v>
      </c>
      <c r="EA61" s="977">
        <v>0</v>
      </c>
      <c r="EB61" s="977">
        <v>0</v>
      </c>
      <c r="EC61" s="960">
        <v>0</v>
      </c>
      <c r="ED61" s="960">
        <v>0</v>
      </c>
      <c r="EE61" s="1255">
        <v>0</v>
      </c>
      <c r="EF61" s="960">
        <v>0</v>
      </c>
      <c r="EG61" s="960">
        <v>0</v>
      </c>
      <c r="EH61" s="960">
        <v>0</v>
      </c>
      <c r="EI61" s="960">
        <v>0</v>
      </c>
      <c r="EJ61" s="960">
        <v>0</v>
      </c>
      <c r="EK61" s="1007">
        <v>0</v>
      </c>
      <c r="EL61" s="306">
        <v>0</v>
      </c>
      <c r="EM61" s="306">
        <v>74</v>
      </c>
      <c r="EN61" s="1007">
        <v>0</v>
      </c>
      <c r="EO61" s="306">
        <v>0</v>
      </c>
      <c r="EP61" s="306">
        <v>1</v>
      </c>
      <c r="EQ61" s="306">
        <v>1</v>
      </c>
      <c r="ER61" s="306">
        <v>0</v>
      </c>
      <c r="ES61" s="306">
        <v>0</v>
      </c>
      <c r="ET61" s="1007">
        <v>0</v>
      </c>
      <c r="EU61" s="306">
        <v>1</v>
      </c>
      <c r="EV61" s="306">
        <v>1</v>
      </c>
      <c r="EW61" s="306">
        <v>0</v>
      </c>
      <c r="EX61" s="832"/>
      <c r="EY61" s="592"/>
      <c r="EZ61" s="592" t="s">
        <v>443</v>
      </c>
      <c r="FA61" s="592" t="s">
        <v>353</v>
      </c>
      <c r="FB61" s="592" t="s">
        <v>354</v>
      </c>
      <c r="FC61" s="592">
        <v>74</v>
      </c>
      <c r="FD61" s="592" t="s">
        <v>12</v>
      </c>
      <c r="FE61" s="592" t="s">
        <v>232</v>
      </c>
      <c r="FF61" s="592" t="s">
        <v>9</v>
      </c>
      <c r="FG61" s="592" t="s">
        <v>232</v>
      </c>
      <c r="FH61" s="592" t="s">
        <v>358</v>
      </c>
    </row>
    <row r="62" spans="1:164">
      <c r="A62">
        <v>71</v>
      </c>
      <c r="B62">
        <v>1</v>
      </c>
      <c r="F62">
        <v>700</v>
      </c>
      <c r="G62">
        <v>42</v>
      </c>
      <c r="H62">
        <v>1</v>
      </c>
      <c r="I62">
        <v>0</v>
      </c>
      <c r="J62">
        <v>1</v>
      </c>
      <c r="K62">
        <v>0</v>
      </c>
      <c r="L62" t="s">
        <v>443</v>
      </c>
      <c r="M62">
        <v>0</v>
      </c>
      <c r="N62">
        <v>1</v>
      </c>
      <c r="O62">
        <v>0</v>
      </c>
      <c r="P62">
        <v>0</v>
      </c>
      <c r="Q62">
        <v>0</v>
      </c>
      <c r="R62">
        <v>0</v>
      </c>
      <c r="S62">
        <v>0</v>
      </c>
      <c r="T62">
        <v>85</v>
      </c>
      <c r="U62">
        <v>0</v>
      </c>
      <c r="V62">
        <v>0</v>
      </c>
      <c r="W62">
        <v>0</v>
      </c>
      <c r="X62">
        <v>0</v>
      </c>
      <c r="Y62">
        <v>0</v>
      </c>
      <c r="Z62">
        <v>0</v>
      </c>
      <c r="AA62">
        <v>1</v>
      </c>
      <c r="AB62">
        <v>0</v>
      </c>
      <c r="AC62">
        <v>1</v>
      </c>
      <c r="AD62">
        <v>0</v>
      </c>
      <c r="AE62">
        <v>0</v>
      </c>
      <c r="AF62">
        <v>0</v>
      </c>
      <c r="AG62">
        <v>0</v>
      </c>
      <c r="AH62">
        <v>0</v>
      </c>
      <c r="AI62">
        <v>0</v>
      </c>
      <c r="AJ62">
        <v>0</v>
      </c>
      <c r="AK62">
        <v>0</v>
      </c>
      <c r="AL62">
        <v>0</v>
      </c>
      <c r="AM62">
        <v>0</v>
      </c>
      <c r="AN62">
        <v>0</v>
      </c>
      <c r="AO62">
        <v>0</v>
      </c>
      <c r="AP62">
        <v>0</v>
      </c>
      <c r="AQ62">
        <v>0</v>
      </c>
      <c r="AR62">
        <v>0</v>
      </c>
      <c r="AS62">
        <v>1</v>
      </c>
      <c r="AT62">
        <v>0</v>
      </c>
      <c r="AU62">
        <v>1</v>
      </c>
      <c r="AV62">
        <v>0</v>
      </c>
      <c r="AW62">
        <v>0</v>
      </c>
      <c r="AX62">
        <v>0</v>
      </c>
      <c r="AY62" t="s">
        <v>891</v>
      </c>
      <c r="AZ62">
        <v>0</v>
      </c>
      <c r="BA62">
        <v>0</v>
      </c>
      <c r="BB62">
        <v>0</v>
      </c>
      <c r="BC62">
        <v>0</v>
      </c>
      <c r="BD62">
        <v>0</v>
      </c>
      <c r="BE62">
        <v>0</v>
      </c>
      <c r="BF62" t="s">
        <v>891</v>
      </c>
      <c r="BG62">
        <v>0</v>
      </c>
      <c r="BH62">
        <v>1</v>
      </c>
      <c r="BI62">
        <v>1</v>
      </c>
      <c r="BJ62">
        <v>0</v>
      </c>
      <c r="BK62">
        <v>0</v>
      </c>
      <c r="BL62">
        <v>1</v>
      </c>
      <c r="BM62">
        <v>1</v>
      </c>
      <c r="BN62">
        <v>1</v>
      </c>
      <c r="BO62">
        <v>0</v>
      </c>
      <c r="BP62">
        <v>0</v>
      </c>
      <c r="BQ62">
        <v>1</v>
      </c>
      <c r="BR62">
        <v>0</v>
      </c>
      <c r="BS62">
        <v>0</v>
      </c>
      <c r="BT62">
        <v>0</v>
      </c>
      <c r="BU62">
        <v>0</v>
      </c>
      <c r="BV62">
        <v>0</v>
      </c>
      <c r="BW62">
        <v>1</v>
      </c>
      <c r="BX62">
        <v>5.2</v>
      </c>
      <c r="BY62">
        <v>0</v>
      </c>
      <c r="BZ62">
        <v>1</v>
      </c>
      <c r="CA62">
        <v>0</v>
      </c>
      <c r="CB62">
        <v>0</v>
      </c>
      <c r="CC62">
        <v>0</v>
      </c>
      <c r="CD62">
        <v>0</v>
      </c>
      <c r="CE62">
        <v>0</v>
      </c>
      <c r="CF62">
        <v>0</v>
      </c>
      <c r="CG62">
        <v>0</v>
      </c>
      <c r="CH62">
        <v>0</v>
      </c>
      <c r="CI62">
        <v>0</v>
      </c>
      <c r="CJ62">
        <v>0</v>
      </c>
      <c r="CK62">
        <v>0</v>
      </c>
      <c r="CL62" s="842"/>
      <c r="CM62" s="597">
        <v>1</v>
      </c>
      <c r="CN62" s="592">
        <v>86</v>
      </c>
      <c r="CO62" s="592">
        <v>86</v>
      </c>
      <c r="CP62" s="597">
        <v>1</v>
      </c>
      <c r="CQ62" s="592">
        <v>86</v>
      </c>
      <c r="CR62" s="592">
        <v>0</v>
      </c>
      <c r="CS62" s="597">
        <v>1</v>
      </c>
      <c r="CT62" s="592">
        <v>86</v>
      </c>
      <c r="CU62" s="592">
        <v>86</v>
      </c>
      <c r="CV62" s="592">
        <v>0</v>
      </c>
      <c r="CW62" s="592">
        <v>1</v>
      </c>
      <c r="CX62" s="592">
        <v>86</v>
      </c>
      <c r="CY62" s="592">
        <v>86</v>
      </c>
      <c r="CZ62" s="592">
        <v>86</v>
      </c>
      <c r="DA62" s="592">
        <v>0</v>
      </c>
      <c r="DB62" s="592">
        <v>0</v>
      </c>
      <c r="DC62" s="592">
        <v>86</v>
      </c>
      <c r="DD62" s="592">
        <v>0</v>
      </c>
      <c r="DE62" s="592">
        <v>0</v>
      </c>
      <c r="DF62" s="592">
        <v>0</v>
      </c>
      <c r="DG62" s="592">
        <v>0</v>
      </c>
      <c r="DH62" s="592">
        <v>0</v>
      </c>
      <c r="DI62" s="592">
        <v>86</v>
      </c>
      <c r="DJ62" s="592">
        <v>447.2</v>
      </c>
      <c r="DK62" s="592">
        <v>0</v>
      </c>
      <c r="DL62" s="592">
        <v>0</v>
      </c>
      <c r="DM62" s="592">
        <v>0</v>
      </c>
      <c r="DN62" s="592">
        <v>0</v>
      </c>
      <c r="DO62" s="592">
        <v>1</v>
      </c>
      <c r="DP62" s="592">
        <v>86</v>
      </c>
      <c r="DQ62" s="592">
        <v>0</v>
      </c>
      <c r="DR62" s="592">
        <v>0</v>
      </c>
      <c r="DS62" s="592">
        <v>0</v>
      </c>
      <c r="DT62" s="592">
        <v>0</v>
      </c>
      <c r="DU62" s="597">
        <v>1</v>
      </c>
      <c r="DV62" s="954">
        <v>0</v>
      </c>
      <c r="DW62" s="978">
        <v>0</v>
      </c>
      <c r="DX62" s="979">
        <v>0</v>
      </c>
      <c r="DY62" s="979">
        <v>0</v>
      </c>
      <c r="DZ62" s="979">
        <v>0</v>
      </c>
      <c r="EA62" s="977">
        <v>0</v>
      </c>
      <c r="EB62" s="977">
        <v>0</v>
      </c>
      <c r="EC62" s="960">
        <v>0</v>
      </c>
      <c r="ED62" s="960">
        <v>0</v>
      </c>
      <c r="EE62" s="1255">
        <v>0</v>
      </c>
      <c r="EF62" s="960">
        <v>0</v>
      </c>
      <c r="EG62" s="960">
        <v>0</v>
      </c>
      <c r="EH62" s="960">
        <v>0</v>
      </c>
      <c r="EI62" s="960">
        <v>0</v>
      </c>
      <c r="EJ62" s="960">
        <v>0</v>
      </c>
      <c r="EK62" s="1007">
        <v>0</v>
      </c>
      <c r="EL62" s="306">
        <v>0</v>
      </c>
      <c r="EM62" s="306">
        <v>0</v>
      </c>
      <c r="EN62" s="1007">
        <v>0</v>
      </c>
      <c r="EO62" s="306">
        <v>0</v>
      </c>
      <c r="EP62" s="306">
        <v>1</v>
      </c>
      <c r="EQ62" s="306">
        <v>1</v>
      </c>
      <c r="ER62" s="306">
        <v>0</v>
      </c>
      <c r="ES62" s="306">
        <v>0</v>
      </c>
      <c r="ET62" s="1007">
        <v>0</v>
      </c>
      <c r="EU62" s="306">
        <v>0</v>
      </c>
      <c r="EV62" s="306">
        <v>0</v>
      </c>
      <c r="EW62" s="306">
        <v>0</v>
      </c>
      <c r="EX62" s="832"/>
      <c r="EY62" s="592"/>
      <c r="EZ62" s="592" t="s">
        <v>443</v>
      </c>
      <c r="FA62" s="592" t="s">
        <v>353</v>
      </c>
      <c r="FB62" s="592" t="s">
        <v>354</v>
      </c>
      <c r="FC62" s="592">
        <v>86</v>
      </c>
      <c r="FD62" s="592" t="s">
        <v>12</v>
      </c>
      <c r="FE62" s="592" t="s">
        <v>232</v>
      </c>
      <c r="FF62" s="592" t="s">
        <v>9</v>
      </c>
      <c r="FG62" s="592" t="s">
        <v>232</v>
      </c>
      <c r="FH62" s="592" t="s">
        <v>358</v>
      </c>
    </row>
    <row r="63" spans="1:164">
      <c r="A63">
        <v>72</v>
      </c>
      <c r="B63">
        <v>1</v>
      </c>
      <c r="F63">
        <v>700</v>
      </c>
      <c r="G63">
        <v>42</v>
      </c>
      <c r="H63">
        <v>1</v>
      </c>
      <c r="I63">
        <v>0</v>
      </c>
      <c r="J63">
        <v>1</v>
      </c>
      <c r="K63">
        <v>0</v>
      </c>
      <c r="L63" t="s">
        <v>443</v>
      </c>
      <c r="M63">
        <v>0</v>
      </c>
      <c r="N63">
        <v>1</v>
      </c>
      <c r="O63">
        <v>0</v>
      </c>
      <c r="P63">
        <v>0</v>
      </c>
      <c r="Q63">
        <v>0</v>
      </c>
      <c r="R63">
        <v>0</v>
      </c>
      <c r="S63">
        <v>0</v>
      </c>
      <c r="T63">
        <v>20</v>
      </c>
      <c r="U63">
        <v>0</v>
      </c>
      <c r="V63">
        <v>1</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1</v>
      </c>
      <c r="AT63">
        <v>0</v>
      </c>
      <c r="AU63">
        <v>1</v>
      </c>
      <c r="AV63">
        <v>0</v>
      </c>
      <c r="AW63">
        <v>0</v>
      </c>
      <c r="AX63">
        <v>0</v>
      </c>
      <c r="AY63" t="s">
        <v>891</v>
      </c>
      <c r="AZ63">
        <v>0</v>
      </c>
      <c r="BA63">
        <v>0</v>
      </c>
      <c r="BB63">
        <v>0</v>
      </c>
      <c r="BC63">
        <v>0</v>
      </c>
      <c r="BD63">
        <v>0</v>
      </c>
      <c r="BE63">
        <v>0</v>
      </c>
      <c r="BF63" t="s">
        <v>891</v>
      </c>
      <c r="BG63">
        <v>0</v>
      </c>
      <c r="BH63">
        <v>1</v>
      </c>
      <c r="BI63">
        <v>1</v>
      </c>
      <c r="BJ63">
        <v>0</v>
      </c>
      <c r="BK63">
        <v>0</v>
      </c>
      <c r="BL63">
        <v>1</v>
      </c>
      <c r="BM63">
        <v>1</v>
      </c>
      <c r="BN63">
        <v>0</v>
      </c>
      <c r="BO63">
        <v>0</v>
      </c>
      <c r="BP63">
        <v>0</v>
      </c>
      <c r="BQ63">
        <v>0</v>
      </c>
      <c r="BR63">
        <v>0</v>
      </c>
      <c r="BS63">
        <v>0</v>
      </c>
      <c r="BT63">
        <v>0</v>
      </c>
      <c r="BU63">
        <v>0</v>
      </c>
      <c r="BV63">
        <v>0</v>
      </c>
      <c r="BW63">
        <v>0</v>
      </c>
      <c r="BX63">
        <v>0</v>
      </c>
      <c r="BY63">
        <v>0</v>
      </c>
      <c r="BZ63">
        <v>1</v>
      </c>
      <c r="CA63">
        <v>0</v>
      </c>
      <c r="CB63">
        <v>0</v>
      </c>
      <c r="CC63">
        <v>0</v>
      </c>
      <c r="CD63">
        <v>0</v>
      </c>
      <c r="CE63">
        <v>0</v>
      </c>
      <c r="CF63">
        <v>0</v>
      </c>
      <c r="CG63">
        <v>0</v>
      </c>
      <c r="CH63">
        <v>0</v>
      </c>
      <c r="CI63">
        <v>0</v>
      </c>
      <c r="CJ63">
        <v>0</v>
      </c>
      <c r="CK63">
        <v>0</v>
      </c>
      <c r="CL63" s="842"/>
      <c r="CM63" s="597">
        <v>1</v>
      </c>
      <c r="CN63" s="592">
        <v>20</v>
      </c>
      <c r="CO63" s="592">
        <v>20</v>
      </c>
      <c r="CP63" s="597">
        <v>1</v>
      </c>
      <c r="CQ63" s="592">
        <v>20</v>
      </c>
      <c r="CR63" s="592">
        <v>0</v>
      </c>
      <c r="CS63" s="597">
        <v>1</v>
      </c>
      <c r="CT63" s="592">
        <v>20</v>
      </c>
      <c r="CU63" s="592">
        <v>20</v>
      </c>
      <c r="CV63" s="592">
        <v>0</v>
      </c>
      <c r="CW63" s="592">
        <v>1</v>
      </c>
      <c r="CX63" s="592">
        <v>20</v>
      </c>
      <c r="CY63" s="592">
        <v>20</v>
      </c>
      <c r="CZ63" s="592">
        <v>0</v>
      </c>
      <c r="DA63" s="592">
        <v>0</v>
      </c>
      <c r="DB63" s="592">
        <v>0</v>
      </c>
      <c r="DC63" s="592">
        <v>0</v>
      </c>
      <c r="DD63" s="592">
        <v>0</v>
      </c>
      <c r="DE63" s="592">
        <v>0</v>
      </c>
      <c r="DF63" s="592">
        <v>0</v>
      </c>
      <c r="DG63" s="592">
        <v>0</v>
      </c>
      <c r="DH63" s="592">
        <v>0</v>
      </c>
      <c r="DI63" s="592">
        <v>0</v>
      </c>
      <c r="DJ63" s="592">
        <v>0</v>
      </c>
      <c r="DK63" s="592">
        <v>0</v>
      </c>
      <c r="DL63" s="592">
        <v>0</v>
      </c>
      <c r="DM63" s="592">
        <v>0</v>
      </c>
      <c r="DN63" s="592">
        <v>0</v>
      </c>
      <c r="DO63" s="592">
        <v>0</v>
      </c>
      <c r="DP63" s="592">
        <v>0</v>
      </c>
      <c r="DQ63" s="592">
        <v>0</v>
      </c>
      <c r="DR63" s="592">
        <v>0</v>
      </c>
      <c r="DS63" s="592">
        <v>0</v>
      </c>
      <c r="DT63" s="592">
        <v>0</v>
      </c>
      <c r="DU63" s="597">
        <v>1</v>
      </c>
      <c r="DV63" s="954">
        <v>0</v>
      </c>
      <c r="DW63" s="978">
        <v>0</v>
      </c>
      <c r="DX63" s="979">
        <v>0</v>
      </c>
      <c r="DY63" s="979">
        <v>0</v>
      </c>
      <c r="DZ63" s="979">
        <v>0</v>
      </c>
      <c r="EA63" s="977">
        <v>0</v>
      </c>
      <c r="EB63" s="977">
        <v>0</v>
      </c>
      <c r="EC63" s="960">
        <v>0</v>
      </c>
      <c r="ED63" s="960">
        <v>0</v>
      </c>
      <c r="EE63" s="1255">
        <v>0</v>
      </c>
      <c r="EF63" s="960">
        <v>0</v>
      </c>
      <c r="EG63" s="960">
        <v>0</v>
      </c>
      <c r="EH63" s="960">
        <v>0</v>
      </c>
      <c r="EI63" s="960">
        <v>0</v>
      </c>
      <c r="EJ63" s="960">
        <v>0</v>
      </c>
      <c r="EK63" s="1007">
        <v>0</v>
      </c>
      <c r="EL63" s="306">
        <v>0</v>
      </c>
      <c r="EM63" s="306">
        <v>0</v>
      </c>
      <c r="EN63" s="1007">
        <v>0</v>
      </c>
      <c r="EO63" s="306">
        <v>0</v>
      </c>
      <c r="EP63" s="306">
        <v>0</v>
      </c>
      <c r="EQ63" s="306">
        <v>0</v>
      </c>
      <c r="ER63" s="306">
        <v>0</v>
      </c>
      <c r="ES63" s="306">
        <v>0</v>
      </c>
      <c r="ET63" s="1007">
        <v>0</v>
      </c>
      <c r="EU63" s="306">
        <v>0</v>
      </c>
      <c r="EV63" s="306">
        <v>0</v>
      </c>
      <c r="EW63" s="306">
        <v>0</v>
      </c>
      <c r="EX63" s="832"/>
      <c r="EY63" s="592"/>
      <c r="EZ63" s="592" t="s">
        <v>443</v>
      </c>
      <c r="FA63" s="592" t="s">
        <v>353</v>
      </c>
      <c r="FB63" s="592" t="s">
        <v>354</v>
      </c>
      <c r="FC63" s="592">
        <v>20</v>
      </c>
      <c r="FD63" s="592" t="s">
        <v>12</v>
      </c>
      <c r="FE63" s="592" t="s">
        <v>232</v>
      </c>
      <c r="FF63" s="592" t="s">
        <v>9</v>
      </c>
      <c r="FG63" s="592" t="s">
        <v>232</v>
      </c>
      <c r="FH63" s="592" t="s">
        <v>358</v>
      </c>
    </row>
    <row r="64" spans="1:164">
      <c r="A64">
        <v>73</v>
      </c>
      <c r="B64">
        <v>1</v>
      </c>
      <c r="F64">
        <v>700</v>
      </c>
      <c r="G64">
        <v>41</v>
      </c>
      <c r="H64">
        <v>1</v>
      </c>
      <c r="I64">
        <v>0</v>
      </c>
      <c r="J64">
        <v>1</v>
      </c>
      <c r="K64">
        <v>0</v>
      </c>
      <c r="L64" t="s">
        <v>448</v>
      </c>
      <c r="M64">
        <v>0</v>
      </c>
      <c r="N64">
        <v>1</v>
      </c>
      <c r="O64">
        <v>0</v>
      </c>
      <c r="P64">
        <v>0</v>
      </c>
      <c r="Q64">
        <v>0</v>
      </c>
      <c r="R64">
        <v>0</v>
      </c>
      <c r="S64">
        <v>0</v>
      </c>
      <c r="T64">
        <v>6</v>
      </c>
      <c r="U64">
        <v>1</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1</v>
      </c>
      <c r="AS64">
        <v>0</v>
      </c>
      <c r="AT64">
        <v>0</v>
      </c>
      <c r="AU64">
        <v>0</v>
      </c>
      <c r="AV64">
        <v>0</v>
      </c>
      <c r="AW64">
        <v>0</v>
      </c>
      <c r="AX64">
        <v>0</v>
      </c>
      <c r="AY64" t="s">
        <v>891</v>
      </c>
      <c r="AZ64">
        <v>0</v>
      </c>
      <c r="BA64">
        <v>0</v>
      </c>
      <c r="BB64">
        <v>0</v>
      </c>
      <c r="BC64">
        <v>0</v>
      </c>
      <c r="BD64">
        <v>0</v>
      </c>
      <c r="BE64">
        <v>0</v>
      </c>
      <c r="BF64" t="s">
        <v>891</v>
      </c>
      <c r="BG64">
        <v>0</v>
      </c>
      <c r="BH64">
        <v>1</v>
      </c>
      <c r="BI64">
        <v>1</v>
      </c>
      <c r="BJ64">
        <v>0</v>
      </c>
      <c r="BK64">
        <v>1</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s="842"/>
      <c r="CM64" s="597">
        <v>1</v>
      </c>
      <c r="CN64" s="592">
        <v>6</v>
      </c>
      <c r="CO64" s="592">
        <v>6</v>
      </c>
      <c r="CP64" s="597">
        <v>1</v>
      </c>
      <c r="CQ64" s="592">
        <v>6</v>
      </c>
      <c r="CR64" s="592">
        <v>0</v>
      </c>
      <c r="CS64" s="597">
        <v>1</v>
      </c>
      <c r="CT64" s="592">
        <v>6</v>
      </c>
      <c r="CU64" s="592">
        <v>0</v>
      </c>
      <c r="CV64" s="592">
        <v>0</v>
      </c>
      <c r="CW64" s="592">
        <v>0</v>
      </c>
      <c r="CX64" s="592">
        <v>0</v>
      </c>
      <c r="CY64" s="592">
        <v>0</v>
      </c>
      <c r="CZ64" s="592">
        <v>0</v>
      </c>
      <c r="DA64" s="592">
        <v>0</v>
      </c>
      <c r="DB64" s="592">
        <v>0</v>
      </c>
      <c r="DC64" s="592">
        <v>0</v>
      </c>
      <c r="DD64" s="592">
        <v>0</v>
      </c>
      <c r="DE64" s="592">
        <v>0</v>
      </c>
      <c r="DF64" s="592">
        <v>0</v>
      </c>
      <c r="DG64" s="592">
        <v>0</v>
      </c>
      <c r="DH64" s="592">
        <v>0</v>
      </c>
      <c r="DI64" s="592">
        <v>0</v>
      </c>
      <c r="DJ64" s="592">
        <v>0</v>
      </c>
      <c r="DK64" s="592">
        <v>0</v>
      </c>
      <c r="DL64" s="592">
        <v>0</v>
      </c>
      <c r="DM64" s="592">
        <v>0</v>
      </c>
      <c r="DN64" s="592">
        <v>0</v>
      </c>
      <c r="DO64" s="592">
        <v>0</v>
      </c>
      <c r="DP64" s="592">
        <v>0</v>
      </c>
      <c r="DQ64" s="592">
        <v>0</v>
      </c>
      <c r="DR64" s="592">
        <v>0</v>
      </c>
      <c r="DS64" s="592">
        <v>0</v>
      </c>
      <c r="DT64" s="592">
        <v>0</v>
      </c>
      <c r="DU64" s="597">
        <v>0</v>
      </c>
      <c r="DV64" s="954">
        <v>0</v>
      </c>
      <c r="DW64" s="978">
        <v>0</v>
      </c>
      <c r="DX64" s="979">
        <v>0</v>
      </c>
      <c r="DY64" s="979">
        <v>0</v>
      </c>
      <c r="DZ64" s="979">
        <v>0</v>
      </c>
      <c r="EA64" s="977">
        <v>0</v>
      </c>
      <c r="EB64" s="977">
        <v>0</v>
      </c>
      <c r="EC64" s="960">
        <v>0</v>
      </c>
      <c r="ED64" s="960">
        <v>0</v>
      </c>
      <c r="EE64" s="1255">
        <v>0</v>
      </c>
      <c r="EF64" s="960">
        <v>0</v>
      </c>
      <c r="EG64" s="960">
        <v>0</v>
      </c>
      <c r="EH64" s="960">
        <v>0</v>
      </c>
      <c r="EI64" s="960">
        <v>0</v>
      </c>
      <c r="EJ64" s="960">
        <v>0</v>
      </c>
      <c r="EK64" s="1007">
        <v>0</v>
      </c>
      <c r="EL64" s="306">
        <v>0</v>
      </c>
      <c r="EM64" s="306">
        <v>0</v>
      </c>
      <c r="EN64" s="1007">
        <v>0</v>
      </c>
      <c r="EO64" s="306">
        <v>0</v>
      </c>
      <c r="EP64" s="306">
        <v>0</v>
      </c>
      <c r="EQ64" s="306">
        <v>0</v>
      </c>
      <c r="ER64" s="306">
        <v>0</v>
      </c>
      <c r="ES64" s="306">
        <v>0</v>
      </c>
      <c r="ET64" s="1007">
        <v>0</v>
      </c>
      <c r="EU64" s="306">
        <v>0</v>
      </c>
      <c r="EV64" s="306">
        <v>0</v>
      </c>
      <c r="EW64" s="306">
        <v>0</v>
      </c>
      <c r="EX64" s="832"/>
      <c r="EY64" s="592"/>
      <c r="EZ64" s="592" t="s">
        <v>448</v>
      </c>
      <c r="FA64" s="592" t="s">
        <v>449</v>
      </c>
      <c r="FB64" s="592" t="s">
        <v>343</v>
      </c>
      <c r="FC64" s="592">
        <v>6</v>
      </c>
      <c r="FD64" s="592" t="s">
        <v>11</v>
      </c>
      <c r="FE64" s="592" t="s">
        <v>232</v>
      </c>
      <c r="FF64" s="592" t="s">
        <v>9</v>
      </c>
      <c r="FG64" s="592" t="s">
        <v>232</v>
      </c>
      <c r="FH64" s="592" t="s">
        <v>358</v>
      </c>
    </row>
    <row r="65" spans="1:164">
      <c r="A65">
        <v>74</v>
      </c>
      <c r="B65">
        <v>1</v>
      </c>
      <c r="F65">
        <v>700</v>
      </c>
      <c r="G65">
        <v>41</v>
      </c>
      <c r="H65">
        <v>1</v>
      </c>
      <c r="I65">
        <v>0</v>
      </c>
      <c r="J65">
        <v>1</v>
      </c>
      <c r="K65">
        <v>0</v>
      </c>
      <c r="L65" t="s">
        <v>448</v>
      </c>
      <c r="M65">
        <v>0</v>
      </c>
      <c r="N65">
        <v>1</v>
      </c>
      <c r="O65">
        <v>0</v>
      </c>
      <c r="P65">
        <v>0</v>
      </c>
      <c r="Q65">
        <v>0</v>
      </c>
      <c r="R65">
        <v>0</v>
      </c>
      <c r="S65">
        <v>0</v>
      </c>
      <c r="T65">
        <v>26</v>
      </c>
      <c r="U65">
        <v>0</v>
      </c>
      <c r="V65">
        <v>0</v>
      </c>
      <c r="W65">
        <v>0</v>
      </c>
      <c r="X65">
        <v>0</v>
      </c>
      <c r="Y65">
        <v>0</v>
      </c>
      <c r="Z65">
        <v>0</v>
      </c>
      <c r="AA65">
        <v>1</v>
      </c>
      <c r="AB65">
        <v>1</v>
      </c>
      <c r="AC65">
        <v>0</v>
      </c>
      <c r="AD65">
        <v>0</v>
      </c>
      <c r="AE65">
        <v>0</v>
      </c>
      <c r="AF65">
        <v>0</v>
      </c>
      <c r="AG65">
        <v>0</v>
      </c>
      <c r="AH65">
        <v>0</v>
      </c>
      <c r="AI65">
        <v>0</v>
      </c>
      <c r="AJ65">
        <v>0</v>
      </c>
      <c r="AK65">
        <v>0</v>
      </c>
      <c r="AL65">
        <v>0</v>
      </c>
      <c r="AM65">
        <v>0</v>
      </c>
      <c r="AN65">
        <v>0</v>
      </c>
      <c r="AO65">
        <v>0</v>
      </c>
      <c r="AP65">
        <v>0</v>
      </c>
      <c r="AQ65">
        <v>0</v>
      </c>
      <c r="AR65">
        <v>1</v>
      </c>
      <c r="AS65">
        <v>0</v>
      </c>
      <c r="AT65">
        <v>0</v>
      </c>
      <c r="AU65">
        <v>0</v>
      </c>
      <c r="AV65">
        <v>0</v>
      </c>
      <c r="AW65">
        <v>0</v>
      </c>
      <c r="AX65">
        <v>0</v>
      </c>
      <c r="AY65" t="s">
        <v>891</v>
      </c>
      <c r="AZ65">
        <v>0</v>
      </c>
      <c r="BA65">
        <v>0</v>
      </c>
      <c r="BB65">
        <v>0</v>
      </c>
      <c r="BC65">
        <v>0</v>
      </c>
      <c r="BD65">
        <v>0</v>
      </c>
      <c r="BE65">
        <v>0</v>
      </c>
      <c r="BF65" t="s">
        <v>891</v>
      </c>
      <c r="BG65">
        <v>1</v>
      </c>
      <c r="BH65">
        <v>0</v>
      </c>
      <c r="BI65">
        <v>1</v>
      </c>
      <c r="BJ65">
        <v>0</v>
      </c>
      <c r="BK65">
        <v>0</v>
      </c>
      <c r="BL65">
        <v>1</v>
      </c>
      <c r="BM65">
        <v>0</v>
      </c>
      <c r="BN65">
        <v>0</v>
      </c>
      <c r="BO65">
        <v>0</v>
      </c>
      <c r="BP65">
        <v>0</v>
      </c>
      <c r="BQ65">
        <v>0</v>
      </c>
      <c r="BR65">
        <v>0</v>
      </c>
      <c r="BS65">
        <v>0</v>
      </c>
      <c r="BT65">
        <v>0</v>
      </c>
      <c r="BU65">
        <v>1</v>
      </c>
      <c r="BV65">
        <v>0</v>
      </c>
      <c r="BW65">
        <v>0</v>
      </c>
      <c r="BX65">
        <v>0</v>
      </c>
      <c r="BY65">
        <v>0</v>
      </c>
      <c r="BZ65">
        <v>0</v>
      </c>
      <c r="CA65">
        <v>0</v>
      </c>
      <c r="CB65">
        <v>1</v>
      </c>
      <c r="CC65">
        <v>0</v>
      </c>
      <c r="CD65">
        <v>0</v>
      </c>
      <c r="CE65">
        <v>0</v>
      </c>
      <c r="CF65">
        <v>0</v>
      </c>
      <c r="CG65">
        <v>500</v>
      </c>
      <c r="CH65">
        <v>500</v>
      </c>
      <c r="CI65">
        <v>0</v>
      </c>
      <c r="CJ65">
        <v>500</v>
      </c>
      <c r="CK65">
        <v>0</v>
      </c>
      <c r="CL65" s="842"/>
      <c r="CM65" s="597">
        <v>1</v>
      </c>
      <c r="CN65" s="592">
        <v>26</v>
      </c>
      <c r="CO65" s="592">
        <v>0</v>
      </c>
      <c r="CP65" s="597">
        <v>1</v>
      </c>
      <c r="CQ65" s="592">
        <v>26</v>
      </c>
      <c r="CR65" s="592">
        <v>0</v>
      </c>
      <c r="CS65" s="597">
        <v>1</v>
      </c>
      <c r="CT65" s="592">
        <v>26</v>
      </c>
      <c r="CU65" s="592">
        <v>26</v>
      </c>
      <c r="CV65" s="592">
        <v>0</v>
      </c>
      <c r="CW65" s="592">
        <v>1</v>
      </c>
      <c r="CX65" s="592">
        <v>26</v>
      </c>
      <c r="CY65" s="592">
        <v>0</v>
      </c>
      <c r="CZ65" s="592">
        <v>0</v>
      </c>
      <c r="DA65" s="592">
        <v>0</v>
      </c>
      <c r="DB65" s="592">
        <v>0</v>
      </c>
      <c r="DC65" s="592">
        <v>0</v>
      </c>
      <c r="DD65" s="592">
        <v>0</v>
      </c>
      <c r="DE65" s="592">
        <v>0</v>
      </c>
      <c r="DF65" s="592">
        <v>0</v>
      </c>
      <c r="DG65" s="592">
        <v>26</v>
      </c>
      <c r="DH65" s="592">
        <v>0</v>
      </c>
      <c r="DI65" s="592">
        <v>0</v>
      </c>
      <c r="DJ65" s="592">
        <v>0</v>
      </c>
      <c r="DK65" s="592">
        <v>0</v>
      </c>
      <c r="DL65" s="592">
        <v>0</v>
      </c>
      <c r="DM65" s="592">
        <v>0</v>
      </c>
      <c r="DN65" s="592">
        <v>0</v>
      </c>
      <c r="DO65" s="592">
        <v>0</v>
      </c>
      <c r="DP65" s="592">
        <v>0</v>
      </c>
      <c r="DQ65" s="592">
        <v>0</v>
      </c>
      <c r="DR65" s="592">
        <v>0</v>
      </c>
      <c r="DS65" s="592">
        <v>0</v>
      </c>
      <c r="DT65" s="592">
        <v>0</v>
      </c>
      <c r="DU65" s="597">
        <v>1</v>
      </c>
      <c r="DV65" s="954">
        <v>0</v>
      </c>
      <c r="DW65" s="978">
        <v>0</v>
      </c>
      <c r="DX65" s="979">
        <v>0</v>
      </c>
      <c r="DY65" s="979">
        <v>0</v>
      </c>
      <c r="DZ65" s="979">
        <v>0</v>
      </c>
      <c r="EA65" s="977">
        <v>0</v>
      </c>
      <c r="EB65" s="977">
        <v>0</v>
      </c>
      <c r="EC65" s="960">
        <v>0</v>
      </c>
      <c r="ED65" s="960">
        <v>0</v>
      </c>
      <c r="EE65" s="1255">
        <v>18.5</v>
      </c>
      <c r="EF65" s="960">
        <v>9250</v>
      </c>
      <c r="EG65" s="960">
        <v>7.5</v>
      </c>
      <c r="EH65" s="960">
        <v>3750</v>
      </c>
      <c r="EI65" s="960">
        <v>0</v>
      </c>
      <c r="EJ65" s="960">
        <v>0</v>
      </c>
      <c r="EK65" s="1007">
        <v>0</v>
      </c>
      <c r="EL65" s="306">
        <v>0</v>
      </c>
      <c r="EM65" s="306">
        <v>0</v>
      </c>
      <c r="EN65" s="1007">
        <v>0</v>
      </c>
      <c r="EO65" s="306">
        <v>0</v>
      </c>
      <c r="EP65" s="306">
        <v>1</v>
      </c>
      <c r="EQ65" s="306">
        <v>0</v>
      </c>
      <c r="ER65" s="306">
        <v>0</v>
      </c>
      <c r="ES65" s="306">
        <v>0</v>
      </c>
      <c r="ET65" s="1007">
        <v>0</v>
      </c>
      <c r="EU65" s="306">
        <v>0</v>
      </c>
      <c r="EV65" s="306">
        <v>0</v>
      </c>
      <c r="EW65" s="306">
        <v>0</v>
      </c>
      <c r="EX65" s="832"/>
      <c r="EY65" s="592"/>
      <c r="EZ65" s="592" t="s">
        <v>448</v>
      </c>
      <c r="FA65" s="592" t="s">
        <v>449</v>
      </c>
      <c r="FB65" s="592" t="s">
        <v>343</v>
      </c>
      <c r="FC65" s="592">
        <v>26</v>
      </c>
      <c r="FD65" s="592" t="s">
        <v>12</v>
      </c>
      <c r="FE65" s="592" t="s">
        <v>232</v>
      </c>
      <c r="FF65" s="592" t="s">
        <v>9</v>
      </c>
      <c r="FG65" s="592" t="s">
        <v>232</v>
      </c>
      <c r="FH65" s="592" t="s">
        <v>358</v>
      </c>
    </row>
    <row r="66" spans="1:164">
      <c r="A66">
        <v>75</v>
      </c>
      <c r="B66">
        <v>1</v>
      </c>
      <c r="F66">
        <v>700</v>
      </c>
      <c r="G66">
        <v>43</v>
      </c>
      <c r="H66">
        <v>1</v>
      </c>
      <c r="I66">
        <v>0</v>
      </c>
      <c r="J66">
        <v>1</v>
      </c>
      <c r="K66">
        <v>0</v>
      </c>
      <c r="L66" t="s">
        <v>448</v>
      </c>
      <c r="M66">
        <v>0</v>
      </c>
      <c r="N66">
        <v>1</v>
      </c>
      <c r="O66">
        <v>0</v>
      </c>
      <c r="P66">
        <v>0</v>
      </c>
      <c r="Q66">
        <v>0</v>
      </c>
      <c r="R66">
        <v>0</v>
      </c>
      <c r="S66">
        <v>0</v>
      </c>
      <c r="T66">
        <v>14</v>
      </c>
      <c r="U66">
        <v>0</v>
      </c>
      <c r="V66">
        <v>0</v>
      </c>
      <c r="W66">
        <v>0</v>
      </c>
      <c r="X66">
        <v>0</v>
      </c>
      <c r="Y66">
        <v>1</v>
      </c>
      <c r="Z66">
        <v>0</v>
      </c>
      <c r="AA66">
        <v>0</v>
      </c>
      <c r="AB66">
        <v>1</v>
      </c>
      <c r="AC66">
        <v>0</v>
      </c>
      <c r="AD66">
        <v>0</v>
      </c>
      <c r="AE66">
        <v>0</v>
      </c>
      <c r="AF66">
        <v>0</v>
      </c>
      <c r="AG66">
        <v>0</v>
      </c>
      <c r="AH66">
        <v>0</v>
      </c>
      <c r="AI66">
        <v>0</v>
      </c>
      <c r="AJ66">
        <v>0</v>
      </c>
      <c r="AK66">
        <v>0</v>
      </c>
      <c r="AL66">
        <v>0</v>
      </c>
      <c r="AM66">
        <v>0</v>
      </c>
      <c r="AN66">
        <v>0</v>
      </c>
      <c r="AO66">
        <v>0</v>
      </c>
      <c r="AP66">
        <v>0</v>
      </c>
      <c r="AQ66">
        <v>0</v>
      </c>
      <c r="AR66">
        <v>0</v>
      </c>
      <c r="AS66">
        <v>1</v>
      </c>
      <c r="AT66">
        <v>0</v>
      </c>
      <c r="AU66">
        <v>0</v>
      </c>
      <c r="AV66">
        <v>0</v>
      </c>
      <c r="AW66">
        <v>1</v>
      </c>
      <c r="AX66">
        <v>0</v>
      </c>
      <c r="AY66" t="s">
        <v>891</v>
      </c>
      <c r="AZ66">
        <v>0</v>
      </c>
      <c r="BA66">
        <v>0</v>
      </c>
      <c r="BB66">
        <v>0</v>
      </c>
      <c r="BC66">
        <v>0</v>
      </c>
      <c r="BD66">
        <v>0</v>
      </c>
      <c r="BE66">
        <v>0</v>
      </c>
      <c r="BF66" t="s">
        <v>891</v>
      </c>
      <c r="BG66">
        <v>0</v>
      </c>
      <c r="BH66">
        <v>1</v>
      </c>
      <c r="BI66">
        <v>1</v>
      </c>
      <c r="BJ66">
        <v>0</v>
      </c>
      <c r="BK66">
        <v>1</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s="842"/>
      <c r="CM66" s="597">
        <v>1</v>
      </c>
      <c r="CN66" s="592">
        <v>14</v>
      </c>
      <c r="CO66" s="592">
        <v>14</v>
      </c>
      <c r="CP66" s="597">
        <v>1</v>
      </c>
      <c r="CQ66" s="592">
        <v>14</v>
      </c>
      <c r="CR66" s="592">
        <v>0</v>
      </c>
      <c r="CS66" s="597">
        <v>1</v>
      </c>
      <c r="CT66" s="592">
        <v>14</v>
      </c>
      <c r="CU66" s="592">
        <v>0</v>
      </c>
      <c r="CV66" s="592">
        <v>0</v>
      </c>
      <c r="CW66" s="592">
        <v>0</v>
      </c>
      <c r="CX66" s="592">
        <v>0</v>
      </c>
      <c r="CY66" s="592">
        <v>0</v>
      </c>
      <c r="CZ66" s="592">
        <v>0</v>
      </c>
      <c r="DA66" s="592">
        <v>0</v>
      </c>
      <c r="DB66" s="592">
        <v>0</v>
      </c>
      <c r="DC66" s="592">
        <v>0</v>
      </c>
      <c r="DD66" s="592">
        <v>0</v>
      </c>
      <c r="DE66" s="592">
        <v>0</v>
      </c>
      <c r="DF66" s="592">
        <v>0</v>
      </c>
      <c r="DG66" s="592">
        <v>0</v>
      </c>
      <c r="DH66" s="592">
        <v>0</v>
      </c>
      <c r="DI66" s="592">
        <v>0</v>
      </c>
      <c r="DJ66" s="592">
        <v>0</v>
      </c>
      <c r="DK66" s="592">
        <v>0</v>
      </c>
      <c r="DL66" s="592">
        <v>0</v>
      </c>
      <c r="DM66" s="592">
        <v>0</v>
      </c>
      <c r="DN66" s="592">
        <v>0</v>
      </c>
      <c r="DO66" s="592">
        <v>0</v>
      </c>
      <c r="DP66" s="592">
        <v>0</v>
      </c>
      <c r="DQ66" s="592">
        <v>0</v>
      </c>
      <c r="DR66" s="592">
        <v>0</v>
      </c>
      <c r="DS66" s="592">
        <v>0</v>
      </c>
      <c r="DT66" s="592">
        <v>0</v>
      </c>
      <c r="DU66" s="597">
        <v>0</v>
      </c>
      <c r="DV66" s="954">
        <v>0</v>
      </c>
      <c r="DW66" s="978">
        <v>0</v>
      </c>
      <c r="DX66" s="979">
        <v>0</v>
      </c>
      <c r="DY66" s="979">
        <v>0</v>
      </c>
      <c r="DZ66" s="979">
        <v>0</v>
      </c>
      <c r="EA66" s="977">
        <v>0</v>
      </c>
      <c r="EB66" s="977">
        <v>0</v>
      </c>
      <c r="EC66" s="960">
        <v>0</v>
      </c>
      <c r="ED66" s="960">
        <v>0</v>
      </c>
      <c r="EE66" s="1255">
        <v>0</v>
      </c>
      <c r="EF66" s="960">
        <v>0</v>
      </c>
      <c r="EG66" s="960">
        <v>0</v>
      </c>
      <c r="EH66" s="960">
        <v>0</v>
      </c>
      <c r="EI66" s="960">
        <v>0</v>
      </c>
      <c r="EJ66" s="960">
        <v>0</v>
      </c>
      <c r="EK66" s="1007">
        <v>0</v>
      </c>
      <c r="EL66" s="306">
        <v>0</v>
      </c>
      <c r="EM66" s="306">
        <v>0</v>
      </c>
      <c r="EN66" s="1007">
        <v>0</v>
      </c>
      <c r="EO66" s="306">
        <v>0</v>
      </c>
      <c r="EP66" s="306">
        <v>1</v>
      </c>
      <c r="EQ66" s="306">
        <v>0</v>
      </c>
      <c r="ER66" s="306">
        <v>0</v>
      </c>
      <c r="ES66" s="306">
        <v>0</v>
      </c>
      <c r="ET66" s="1007">
        <v>0</v>
      </c>
      <c r="EU66" s="306">
        <v>1</v>
      </c>
      <c r="EV66" s="306">
        <v>0</v>
      </c>
      <c r="EW66" s="306">
        <v>0</v>
      </c>
      <c r="EX66" s="832"/>
      <c r="EY66" s="592"/>
      <c r="EZ66" s="592" t="s">
        <v>448</v>
      </c>
      <c r="FA66" s="592" t="s">
        <v>449</v>
      </c>
      <c r="FB66" s="592" t="s">
        <v>343</v>
      </c>
      <c r="FC66" s="592">
        <v>14</v>
      </c>
      <c r="FD66" s="592" t="s">
        <v>11</v>
      </c>
      <c r="FE66" s="592" t="s">
        <v>232</v>
      </c>
      <c r="FF66" s="592" t="s">
        <v>9</v>
      </c>
      <c r="FG66" s="592" t="s">
        <v>232</v>
      </c>
      <c r="FH66" s="592" t="s">
        <v>358</v>
      </c>
    </row>
    <row r="67" spans="1:164">
      <c r="A67">
        <v>76</v>
      </c>
      <c r="B67">
        <v>1</v>
      </c>
      <c r="F67">
        <v>700</v>
      </c>
      <c r="G67">
        <v>41</v>
      </c>
      <c r="H67">
        <v>1</v>
      </c>
      <c r="I67">
        <v>0</v>
      </c>
      <c r="J67">
        <v>1</v>
      </c>
      <c r="K67">
        <v>0</v>
      </c>
      <c r="L67" t="s">
        <v>448</v>
      </c>
      <c r="M67">
        <v>0</v>
      </c>
      <c r="N67">
        <v>1</v>
      </c>
      <c r="O67">
        <v>0</v>
      </c>
      <c r="P67">
        <v>0</v>
      </c>
      <c r="Q67">
        <v>0</v>
      </c>
      <c r="R67">
        <v>0</v>
      </c>
      <c r="S67">
        <v>0</v>
      </c>
      <c r="T67">
        <v>8</v>
      </c>
      <c r="U67">
        <v>0</v>
      </c>
      <c r="V67">
        <v>0</v>
      </c>
      <c r="W67">
        <v>0</v>
      </c>
      <c r="X67">
        <v>0</v>
      </c>
      <c r="Y67">
        <v>0</v>
      </c>
      <c r="Z67">
        <v>0</v>
      </c>
      <c r="AA67">
        <v>1</v>
      </c>
      <c r="AB67">
        <v>0</v>
      </c>
      <c r="AC67">
        <v>1</v>
      </c>
      <c r="AD67">
        <v>0</v>
      </c>
      <c r="AE67">
        <v>0</v>
      </c>
      <c r="AF67">
        <v>0</v>
      </c>
      <c r="AG67">
        <v>0</v>
      </c>
      <c r="AH67">
        <v>0</v>
      </c>
      <c r="AI67">
        <v>0</v>
      </c>
      <c r="AJ67">
        <v>0</v>
      </c>
      <c r="AK67">
        <v>0</v>
      </c>
      <c r="AL67">
        <v>0</v>
      </c>
      <c r="AM67">
        <v>0</v>
      </c>
      <c r="AN67">
        <v>0</v>
      </c>
      <c r="AO67">
        <v>0</v>
      </c>
      <c r="AP67">
        <v>0</v>
      </c>
      <c r="AQ67">
        <v>0</v>
      </c>
      <c r="AR67">
        <v>0</v>
      </c>
      <c r="AS67">
        <v>1</v>
      </c>
      <c r="AT67">
        <v>0</v>
      </c>
      <c r="AU67">
        <v>1</v>
      </c>
      <c r="AV67">
        <v>0</v>
      </c>
      <c r="AW67">
        <v>0</v>
      </c>
      <c r="AX67">
        <v>0</v>
      </c>
      <c r="AY67" t="s">
        <v>891</v>
      </c>
      <c r="AZ67">
        <v>0</v>
      </c>
      <c r="BA67">
        <v>0</v>
      </c>
      <c r="BB67">
        <v>0</v>
      </c>
      <c r="BC67">
        <v>0</v>
      </c>
      <c r="BD67">
        <v>0</v>
      </c>
      <c r="BE67">
        <v>0</v>
      </c>
      <c r="BF67" t="s">
        <v>891</v>
      </c>
      <c r="BG67">
        <v>0</v>
      </c>
      <c r="BH67">
        <v>1</v>
      </c>
      <c r="BI67">
        <v>0</v>
      </c>
      <c r="BJ67">
        <v>1</v>
      </c>
      <c r="BK67">
        <v>0</v>
      </c>
      <c r="BL67">
        <v>1</v>
      </c>
      <c r="BM67">
        <v>0</v>
      </c>
      <c r="BN67">
        <v>0</v>
      </c>
      <c r="BO67">
        <v>0</v>
      </c>
      <c r="BP67">
        <v>0</v>
      </c>
      <c r="BQ67">
        <v>1</v>
      </c>
      <c r="BR67">
        <v>0</v>
      </c>
      <c r="BS67">
        <v>0</v>
      </c>
      <c r="BT67">
        <v>0</v>
      </c>
      <c r="BU67">
        <v>0</v>
      </c>
      <c r="BV67">
        <v>0</v>
      </c>
      <c r="BW67">
        <v>0</v>
      </c>
      <c r="BX67">
        <v>5.29</v>
      </c>
      <c r="BY67">
        <v>0</v>
      </c>
      <c r="BZ67">
        <v>0</v>
      </c>
      <c r="CA67">
        <v>0</v>
      </c>
      <c r="CB67">
        <v>0</v>
      </c>
      <c r="CC67">
        <v>0</v>
      </c>
      <c r="CD67">
        <v>0</v>
      </c>
      <c r="CE67">
        <v>0</v>
      </c>
      <c r="CF67">
        <v>0</v>
      </c>
      <c r="CG67">
        <v>0</v>
      </c>
      <c r="CH67">
        <v>0</v>
      </c>
      <c r="CI67">
        <v>0</v>
      </c>
      <c r="CJ67">
        <v>0</v>
      </c>
      <c r="CK67">
        <v>0</v>
      </c>
      <c r="CL67" s="842"/>
      <c r="CM67" s="597">
        <v>1</v>
      </c>
      <c r="CN67" s="592">
        <v>8</v>
      </c>
      <c r="CO67" s="592">
        <v>8</v>
      </c>
      <c r="CP67" s="597">
        <v>1</v>
      </c>
      <c r="CQ67" s="592">
        <v>8</v>
      </c>
      <c r="CR67" s="592">
        <v>8</v>
      </c>
      <c r="CS67" s="597">
        <v>1</v>
      </c>
      <c r="CT67" s="592">
        <v>8</v>
      </c>
      <c r="CU67" s="592">
        <v>8</v>
      </c>
      <c r="CV67" s="592">
        <v>0</v>
      </c>
      <c r="CW67" s="592">
        <v>1</v>
      </c>
      <c r="CX67" s="592">
        <v>8</v>
      </c>
      <c r="CY67" s="592">
        <v>0</v>
      </c>
      <c r="CZ67" s="592">
        <v>0</v>
      </c>
      <c r="DA67" s="592">
        <v>0</v>
      </c>
      <c r="DB67" s="592">
        <v>0</v>
      </c>
      <c r="DC67" s="592">
        <v>8</v>
      </c>
      <c r="DD67" s="592">
        <v>0</v>
      </c>
      <c r="DE67" s="592">
        <v>0</v>
      </c>
      <c r="DF67" s="592">
        <v>0</v>
      </c>
      <c r="DG67" s="592">
        <v>0</v>
      </c>
      <c r="DH67" s="592">
        <v>0</v>
      </c>
      <c r="DI67" s="592">
        <v>0</v>
      </c>
      <c r="DJ67" s="592">
        <v>42.32</v>
      </c>
      <c r="DK67" s="592">
        <v>0</v>
      </c>
      <c r="DL67" s="592">
        <v>0</v>
      </c>
      <c r="DM67" s="592">
        <v>0</v>
      </c>
      <c r="DN67" s="592">
        <v>0</v>
      </c>
      <c r="DO67" s="592">
        <v>1</v>
      </c>
      <c r="DP67" s="592">
        <v>8</v>
      </c>
      <c r="DQ67" s="592">
        <v>0</v>
      </c>
      <c r="DR67" s="592">
        <v>0</v>
      </c>
      <c r="DS67" s="592">
        <v>0</v>
      </c>
      <c r="DT67" s="592">
        <v>0</v>
      </c>
      <c r="DU67" s="597">
        <v>0</v>
      </c>
      <c r="DV67" s="954">
        <v>0</v>
      </c>
      <c r="DW67" s="978">
        <v>0</v>
      </c>
      <c r="DX67" s="979">
        <v>0</v>
      </c>
      <c r="DY67" s="979">
        <v>0</v>
      </c>
      <c r="DZ67" s="979">
        <v>0</v>
      </c>
      <c r="EA67" s="977">
        <v>0</v>
      </c>
      <c r="EB67" s="977">
        <v>0</v>
      </c>
      <c r="EC67" s="960">
        <v>0</v>
      </c>
      <c r="ED67" s="960">
        <v>0</v>
      </c>
      <c r="EE67" s="1255">
        <v>0</v>
      </c>
      <c r="EF67" s="960">
        <v>0</v>
      </c>
      <c r="EG67" s="960">
        <v>0</v>
      </c>
      <c r="EH67" s="960">
        <v>0</v>
      </c>
      <c r="EI67" s="960">
        <v>0</v>
      </c>
      <c r="EJ67" s="960">
        <v>0</v>
      </c>
      <c r="EK67" s="1007">
        <v>0</v>
      </c>
      <c r="EL67" s="306">
        <v>0</v>
      </c>
      <c r="EM67" s="306">
        <v>0</v>
      </c>
      <c r="EN67" s="1007">
        <v>0</v>
      </c>
      <c r="EO67" s="306">
        <v>0</v>
      </c>
      <c r="EP67" s="306">
        <v>1</v>
      </c>
      <c r="EQ67" s="306">
        <v>1</v>
      </c>
      <c r="ER67" s="306">
        <v>0</v>
      </c>
      <c r="ES67" s="306">
        <v>0</v>
      </c>
      <c r="ET67" s="1007">
        <v>0</v>
      </c>
      <c r="EU67" s="306">
        <v>0</v>
      </c>
      <c r="EV67" s="306">
        <v>0</v>
      </c>
      <c r="EW67" s="306">
        <v>0</v>
      </c>
      <c r="EX67" s="832"/>
      <c r="EY67" s="592"/>
      <c r="EZ67" s="592" t="s">
        <v>448</v>
      </c>
      <c r="FA67" s="592" t="s">
        <v>449</v>
      </c>
      <c r="FB67" s="592" t="s">
        <v>343</v>
      </c>
      <c r="FC67" s="592">
        <v>8</v>
      </c>
      <c r="FD67" s="592" t="s">
        <v>11</v>
      </c>
      <c r="FE67" s="592" t="s">
        <v>232</v>
      </c>
      <c r="FF67" s="592" t="s">
        <v>9</v>
      </c>
      <c r="FG67" s="592" t="s">
        <v>232</v>
      </c>
      <c r="FH67" s="592" t="s">
        <v>358</v>
      </c>
    </row>
    <row r="68" spans="1:164">
      <c r="A68">
        <v>77</v>
      </c>
      <c r="B68">
        <v>1</v>
      </c>
      <c r="F68">
        <v>700</v>
      </c>
      <c r="G68">
        <v>41</v>
      </c>
      <c r="H68">
        <v>1</v>
      </c>
      <c r="I68">
        <v>0</v>
      </c>
      <c r="J68">
        <v>1</v>
      </c>
      <c r="K68">
        <v>0</v>
      </c>
      <c r="L68" t="s">
        <v>448</v>
      </c>
      <c r="M68">
        <v>0</v>
      </c>
      <c r="N68">
        <v>1</v>
      </c>
      <c r="O68">
        <v>0</v>
      </c>
      <c r="P68">
        <v>0</v>
      </c>
      <c r="Q68">
        <v>0</v>
      </c>
      <c r="R68">
        <v>0</v>
      </c>
      <c r="S68">
        <v>0</v>
      </c>
      <c r="T68">
        <v>21</v>
      </c>
      <c r="U68">
        <v>0</v>
      </c>
      <c r="V68">
        <v>1</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1</v>
      </c>
      <c r="AS68">
        <v>0</v>
      </c>
      <c r="AT68">
        <v>0</v>
      </c>
      <c r="AU68">
        <v>0</v>
      </c>
      <c r="AV68">
        <v>0</v>
      </c>
      <c r="AW68">
        <v>0</v>
      </c>
      <c r="AX68">
        <v>0</v>
      </c>
      <c r="AY68" t="s">
        <v>891</v>
      </c>
      <c r="AZ68">
        <v>0</v>
      </c>
      <c r="BA68">
        <v>0</v>
      </c>
      <c r="BB68">
        <v>0</v>
      </c>
      <c r="BC68">
        <v>0</v>
      </c>
      <c r="BD68">
        <v>0</v>
      </c>
      <c r="BE68">
        <v>0</v>
      </c>
      <c r="BF68" t="s">
        <v>891</v>
      </c>
      <c r="BG68">
        <v>1</v>
      </c>
      <c r="BH68">
        <v>0</v>
      </c>
      <c r="BI68">
        <v>1</v>
      </c>
      <c r="BJ68">
        <v>0</v>
      </c>
      <c r="BK68">
        <v>1</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s="842"/>
      <c r="CM68" s="597">
        <v>1</v>
      </c>
      <c r="CN68" s="592">
        <v>22</v>
      </c>
      <c r="CO68" s="592">
        <v>0</v>
      </c>
      <c r="CP68" s="597">
        <v>1</v>
      </c>
      <c r="CQ68" s="592">
        <v>22</v>
      </c>
      <c r="CR68" s="592">
        <v>0</v>
      </c>
      <c r="CS68" s="597">
        <v>1</v>
      </c>
      <c r="CT68" s="592">
        <v>22</v>
      </c>
      <c r="CU68" s="592">
        <v>0</v>
      </c>
      <c r="CV68" s="592">
        <v>0</v>
      </c>
      <c r="CW68" s="592">
        <v>0</v>
      </c>
      <c r="CX68" s="592">
        <v>0</v>
      </c>
      <c r="CY68" s="592">
        <v>0</v>
      </c>
      <c r="CZ68" s="592">
        <v>0</v>
      </c>
      <c r="DA68" s="592">
        <v>0</v>
      </c>
      <c r="DB68" s="592">
        <v>0</v>
      </c>
      <c r="DC68" s="592">
        <v>0</v>
      </c>
      <c r="DD68" s="592">
        <v>0</v>
      </c>
      <c r="DE68" s="592">
        <v>0</v>
      </c>
      <c r="DF68" s="592">
        <v>0</v>
      </c>
      <c r="DG68" s="592">
        <v>0</v>
      </c>
      <c r="DH68" s="592">
        <v>0</v>
      </c>
      <c r="DI68" s="592">
        <v>0</v>
      </c>
      <c r="DJ68" s="592">
        <v>0</v>
      </c>
      <c r="DK68" s="592">
        <v>0</v>
      </c>
      <c r="DL68" s="592">
        <v>0</v>
      </c>
      <c r="DM68" s="592">
        <v>0</v>
      </c>
      <c r="DN68" s="592">
        <v>0</v>
      </c>
      <c r="DO68" s="592">
        <v>0</v>
      </c>
      <c r="DP68" s="592">
        <v>0</v>
      </c>
      <c r="DQ68" s="592">
        <v>0</v>
      </c>
      <c r="DR68" s="592">
        <v>0</v>
      </c>
      <c r="DS68" s="592">
        <v>0</v>
      </c>
      <c r="DT68" s="592">
        <v>0</v>
      </c>
      <c r="DU68" s="597">
        <v>0</v>
      </c>
      <c r="DV68" s="954">
        <v>0</v>
      </c>
      <c r="DW68" s="978">
        <v>0</v>
      </c>
      <c r="DX68" s="979">
        <v>0</v>
      </c>
      <c r="DY68" s="979">
        <v>0</v>
      </c>
      <c r="DZ68" s="979">
        <v>0</v>
      </c>
      <c r="EA68" s="977">
        <v>0</v>
      </c>
      <c r="EB68" s="977">
        <v>0</v>
      </c>
      <c r="EC68" s="960">
        <v>0</v>
      </c>
      <c r="ED68" s="960">
        <v>0</v>
      </c>
      <c r="EE68" s="1255">
        <v>0</v>
      </c>
      <c r="EF68" s="960">
        <v>0</v>
      </c>
      <c r="EG68" s="960">
        <v>0</v>
      </c>
      <c r="EH68" s="960">
        <v>0</v>
      </c>
      <c r="EI68" s="960">
        <v>0</v>
      </c>
      <c r="EJ68" s="960">
        <v>0</v>
      </c>
      <c r="EK68" s="1007">
        <v>0</v>
      </c>
      <c r="EL68" s="306">
        <v>0</v>
      </c>
      <c r="EM68" s="306">
        <v>0</v>
      </c>
      <c r="EN68" s="1007">
        <v>0</v>
      </c>
      <c r="EO68" s="306">
        <v>0</v>
      </c>
      <c r="EP68" s="306">
        <v>0</v>
      </c>
      <c r="EQ68" s="306">
        <v>0</v>
      </c>
      <c r="ER68" s="306">
        <v>0</v>
      </c>
      <c r="ES68" s="306">
        <v>0</v>
      </c>
      <c r="ET68" s="1007">
        <v>0</v>
      </c>
      <c r="EU68" s="306">
        <v>0</v>
      </c>
      <c r="EV68" s="306">
        <v>0</v>
      </c>
      <c r="EW68" s="306">
        <v>0</v>
      </c>
      <c r="EX68" s="832"/>
      <c r="EY68" s="592"/>
      <c r="EZ68" s="592" t="s">
        <v>448</v>
      </c>
      <c r="FA68" s="592" t="s">
        <v>449</v>
      </c>
      <c r="FB68" s="592" t="s">
        <v>343</v>
      </c>
      <c r="FC68" s="592">
        <v>22</v>
      </c>
      <c r="FD68" s="592" t="s">
        <v>12</v>
      </c>
      <c r="FE68" s="592" t="s">
        <v>232</v>
      </c>
      <c r="FF68" s="592" t="s">
        <v>9</v>
      </c>
      <c r="FG68" s="592" t="s">
        <v>232</v>
      </c>
      <c r="FH68" s="592" t="s">
        <v>358</v>
      </c>
    </row>
    <row r="69" spans="1:164">
      <c r="A69">
        <v>79</v>
      </c>
      <c r="B69">
        <v>1</v>
      </c>
      <c r="F69">
        <v>700</v>
      </c>
      <c r="G69">
        <v>41</v>
      </c>
      <c r="H69">
        <v>1</v>
      </c>
      <c r="I69">
        <v>0</v>
      </c>
      <c r="J69">
        <v>1</v>
      </c>
      <c r="K69">
        <v>0</v>
      </c>
      <c r="L69" t="s">
        <v>448</v>
      </c>
      <c r="M69">
        <v>0</v>
      </c>
      <c r="N69">
        <v>1</v>
      </c>
      <c r="O69">
        <v>0</v>
      </c>
      <c r="P69">
        <v>0</v>
      </c>
      <c r="Q69">
        <v>0</v>
      </c>
      <c r="R69">
        <v>0</v>
      </c>
      <c r="S69">
        <v>0</v>
      </c>
      <c r="T69">
        <v>25</v>
      </c>
      <c r="U69">
        <v>1</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1</v>
      </c>
      <c r="AT69">
        <v>0</v>
      </c>
      <c r="AU69">
        <v>1</v>
      </c>
      <c r="AV69">
        <v>0</v>
      </c>
      <c r="AW69">
        <v>0</v>
      </c>
      <c r="AX69">
        <v>0</v>
      </c>
      <c r="AY69" t="s">
        <v>891</v>
      </c>
      <c r="AZ69">
        <v>0</v>
      </c>
      <c r="BA69">
        <v>0</v>
      </c>
      <c r="BB69">
        <v>0</v>
      </c>
      <c r="BC69">
        <v>0</v>
      </c>
      <c r="BD69">
        <v>0</v>
      </c>
      <c r="BE69">
        <v>0</v>
      </c>
      <c r="BF69" t="s">
        <v>891</v>
      </c>
      <c r="BG69">
        <v>1</v>
      </c>
      <c r="BH69">
        <v>0</v>
      </c>
      <c r="BI69">
        <v>1</v>
      </c>
      <c r="BJ69">
        <v>0</v>
      </c>
      <c r="BK69">
        <v>1</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s="842"/>
      <c r="CM69" s="597">
        <v>1</v>
      </c>
      <c r="CN69" s="592">
        <v>25</v>
      </c>
      <c r="CO69" s="592">
        <v>0</v>
      </c>
      <c r="CP69" s="597">
        <v>1</v>
      </c>
      <c r="CQ69" s="592">
        <v>25</v>
      </c>
      <c r="CR69" s="592">
        <v>0</v>
      </c>
      <c r="CS69" s="597">
        <v>1</v>
      </c>
      <c r="CT69" s="592">
        <v>25</v>
      </c>
      <c r="CU69" s="592">
        <v>0</v>
      </c>
      <c r="CV69" s="592">
        <v>0</v>
      </c>
      <c r="CW69" s="592">
        <v>0</v>
      </c>
      <c r="CX69" s="592">
        <v>0</v>
      </c>
      <c r="CY69" s="592">
        <v>0</v>
      </c>
      <c r="CZ69" s="592">
        <v>0</v>
      </c>
      <c r="DA69" s="592">
        <v>0</v>
      </c>
      <c r="DB69" s="592">
        <v>0</v>
      </c>
      <c r="DC69" s="592">
        <v>0</v>
      </c>
      <c r="DD69" s="592">
        <v>0</v>
      </c>
      <c r="DE69" s="592">
        <v>0</v>
      </c>
      <c r="DF69" s="592">
        <v>0</v>
      </c>
      <c r="DG69" s="592">
        <v>0</v>
      </c>
      <c r="DH69" s="592">
        <v>0</v>
      </c>
      <c r="DI69" s="592">
        <v>0</v>
      </c>
      <c r="DJ69" s="592">
        <v>0</v>
      </c>
      <c r="DK69" s="592">
        <v>0</v>
      </c>
      <c r="DL69" s="592">
        <v>0</v>
      </c>
      <c r="DM69" s="592">
        <v>0</v>
      </c>
      <c r="DN69" s="592">
        <v>0</v>
      </c>
      <c r="DO69" s="592">
        <v>0</v>
      </c>
      <c r="DP69" s="592">
        <v>0</v>
      </c>
      <c r="DQ69" s="592">
        <v>0</v>
      </c>
      <c r="DR69" s="592">
        <v>0</v>
      </c>
      <c r="DS69" s="592">
        <v>0</v>
      </c>
      <c r="DT69" s="592">
        <v>0</v>
      </c>
      <c r="DU69" s="597">
        <v>0</v>
      </c>
      <c r="DV69" s="954">
        <v>0</v>
      </c>
      <c r="DW69" s="978">
        <v>0</v>
      </c>
      <c r="DX69" s="979">
        <v>0</v>
      </c>
      <c r="DY69" s="979">
        <v>0</v>
      </c>
      <c r="DZ69" s="979">
        <v>0</v>
      </c>
      <c r="EA69" s="977">
        <v>0</v>
      </c>
      <c r="EB69" s="977">
        <v>0</v>
      </c>
      <c r="EC69" s="960">
        <v>0</v>
      </c>
      <c r="ED69" s="960">
        <v>0</v>
      </c>
      <c r="EE69" s="1255">
        <v>0</v>
      </c>
      <c r="EF69" s="960">
        <v>0</v>
      </c>
      <c r="EG69" s="960">
        <v>0</v>
      </c>
      <c r="EH69" s="960">
        <v>0</v>
      </c>
      <c r="EI69" s="960">
        <v>0</v>
      </c>
      <c r="EJ69" s="960">
        <v>0</v>
      </c>
      <c r="EK69" s="1007">
        <v>0</v>
      </c>
      <c r="EL69" s="306">
        <v>0</v>
      </c>
      <c r="EM69" s="306">
        <v>0</v>
      </c>
      <c r="EN69" s="1007">
        <v>0</v>
      </c>
      <c r="EO69" s="306">
        <v>0</v>
      </c>
      <c r="EP69" s="306">
        <v>0</v>
      </c>
      <c r="EQ69" s="306">
        <v>0</v>
      </c>
      <c r="ER69" s="306">
        <v>0</v>
      </c>
      <c r="ES69" s="306">
        <v>0</v>
      </c>
      <c r="ET69" s="1007">
        <v>0</v>
      </c>
      <c r="EU69" s="306">
        <v>0</v>
      </c>
      <c r="EV69" s="306">
        <v>0</v>
      </c>
      <c r="EW69" s="306">
        <v>0</v>
      </c>
      <c r="EX69" s="832"/>
      <c r="EY69" s="592"/>
      <c r="EZ69" s="592" t="s">
        <v>448</v>
      </c>
      <c r="FA69" s="592" t="s">
        <v>449</v>
      </c>
      <c r="FB69" s="592" t="s">
        <v>343</v>
      </c>
      <c r="FC69" s="592">
        <v>25</v>
      </c>
      <c r="FD69" s="592" t="s">
        <v>12</v>
      </c>
      <c r="FE69" s="592" t="s">
        <v>232</v>
      </c>
      <c r="FF69" s="592" t="s">
        <v>9</v>
      </c>
      <c r="FG69" s="592" t="s">
        <v>232</v>
      </c>
      <c r="FH69" s="592" t="s">
        <v>358</v>
      </c>
    </row>
    <row r="70" spans="1:164">
      <c r="A70">
        <v>80</v>
      </c>
      <c r="B70">
        <v>1</v>
      </c>
      <c r="F70">
        <v>700</v>
      </c>
      <c r="G70">
        <v>43</v>
      </c>
      <c r="H70">
        <v>1</v>
      </c>
      <c r="I70">
        <v>0</v>
      </c>
      <c r="J70">
        <v>1</v>
      </c>
      <c r="K70">
        <v>0</v>
      </c>
      <c r="L70" t="s">
        <v>448</v>
      </c>
      <c r="M70">
        <v>0</v>
      </c>
      <c r="N70">
        <v>1</v>
      </c>
      <c r="O70">
        <v>0</v>
      </c>
      <c r="P70">
        <v>0</v>
      </c>
      <c r="Q70">
        <v>0</v>
      </c>
      <c r="R70">
        <v>0</v>
      </c>
      <c r="S70">
        <v>0</v>
      </c>
      <c r="T70">
        <v>27</v>
      </c>
      <c r="U70">
        <v>0</v>
      </c>
      <c r="V70">
        <v>0</v>
      </c>
      <c r="W70">
        <v>0</v>
      </c>
      <c r="X70">
        <v>0</v>
      </c>
      <c r="Y70">
        <v>0</v>
      </c>
      <c r="Z70">
        <v>0</v>
      </c>
      <c r="AA70">
        <v>1</v>
      </c>
      <c r="AB70">
        <v>0</v>
      </c>
      <c r="AC70">
        <v>0</v>
      </c>
      <c r="AD70">
        <v>0</v>
      </c>
      <c r="AE70">
        <v>0</v>
      </c>
      <c r="AF70">
        <v>0</v>
      </c>
      <c r="AG70">
        <v>0</v>
      </c>
      <c r="AH70">
        <v>0</v>
      </c>
      <c r="AI70">
        <v>0</v>
      </c>
      <c r="AJ70">
        <v>0</v>
      </c>
      <c r="AK70">
        <v>0</v>
      </c>
      <c r="AL70">
        <v>0</v>
      </c>
      <c r="AM70">
        <v>0</v>
      </c>
      <c r="AN70">
        <v>0</v>
      </c>
      <c r="AO70">
        <v>0</v>
      </c>
      <c r="AP70">
        <v>0</v>
      </c>
      <c r="AQ70">
        <v>0</v>
      </c>
      <c r="AR70">
        <v>1</v>
      </c>
      <c r="AS70">
        <v>0</v>
      </c>
      <c r="AT70">
        <v>0</v>
      </c>
      <c r="AU70">
        <v>0</v>
      </c>
      <c r="AV70">
        <v>0</v>
      </c>
      <c r="AW70">
        <v>0</v>
      </c>
      <c r="AX70">
        <v>0</v>
      </c>
      <c r="AY70" t="s">
        <v>891</v>
      </c>
      <c r="AZ70">
        <v>0</v>
      </c>
      <c r="BA70">
        <v>0</v>
      </c>
      <c r="BB70">
        <v>0</v>
      </c>
      <c r="BC70">
        <v>0</v>
      </c>
      <c r="BD70">
        <v>0</v>
      </c>
      <c r="BE70">
        <v>0</v>
      </c>
      <c r="BF70" t="s">
        <v>891</v>
      </c>
      <c r="BG70">
        <v>1</v>
      </c>
      <c r="BH70">
        <v>0</v>
      </c>
      <c r="BI70">
        <v>1</v>
      </c>
      <c r="BJ70">
        <v>0</v>
      </c>
      <c r="BK70">
        <v>1</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s="842"/>
      <c r="CM70" s="597">
        <v>1</v>
      </c>
      <c r="CN70" s="592">
        <v>28</v>
      </c>
      <c r="CO70" s="592">
        <v>0</v>
      </c>
      <c r="CP70" s="597">
        <v>1</v>
      </c>
      <c r="CQ70" s="592">
        <v>28</v>
      </c>
      <c r="CR70" s="592">
        <v>0</v>
      </c>
      <c r="CS70" s="597">
        <v>1</v>
      </c>
      <c r="CT70" s="592">
        <v>28</v>
      </c>
      <c r="CU70" s="592">
        <v>0</v>
      </c>
      <c r="CV70" s="592">
        <v>0</v>
      </c>
      <c r="CW70" s="592">
        <v>0</v>
      </c>
      <c r="CX70" s="592">
        <v>0</v>
      </c>
      <c r="CY70" s="592">
        <v>0</v>
      </c>
      <c r="CZ70" s="592">
        <v>0</v>
      </c>
      <c r="DA70" s="592">
        <v>0</v>
      </c>
      <c r="DB70" s="592">
        <v>0</v>
      </c>
      <c r="DC70" s="592">
        <v>0</v>
      </c>
      <c r="DD70" s="592">
        <v>0</v>
      </c>
      <c r="DE70" s="592">
        <v>0</v>
      </c>
      <c r="DF70" s="592">
        <v>0</v>
      </c>
      <c r="DG70" s="592">
        <v>0</v>
      </c>
      <c r="DH70" s="592">
        <v>0</v>
      </c>
      <c r="DI70" s="592">
        <v>0</v>
      </c>
      <c r="DJ70" s="592">
        <v>0</v>
      </c>
      <c r="DK70" s="592">
        <v>0</v>
      </c>
      <c r="DL70" s="592">
        <v>0</v>
      </c>
      <c r="DM70" s="592">
        <v>0</v>
      </c>
      <c r="DN70" s="592">
        <v>0</v>
      </c>
      <c r="DO70" s="592">
        <v>0</v>
      </c>
      <c r="DP70" s="592">
        <v>0</v>
      </c>
      <c r="DQ70" s="592">
        <v>0</v>
      </c>
      <c r="DR70" s="592">
        <v>0</v>
      </c>
      <c r="DS70" s="592">
        <v>0</v>
      </c>
      <c r="DT70" s="592">
        <v>0</v>
      </c>
      <c r="DU70" s="597">
        <v>0</v>
      </c>
      <c r="DV70" s="954">
        <v>0</v>
      </c>
      <c r="DW70" s="978">
        <v>0</v>
      </c>
      <c r="DX70" s="979">
        <v>0</v>
      </c>
      <c r="DY70" s="979">
        <v>0</v>
      </c>
      <c r="DZ70" s="979">
        <v>0</v>
      </c>
      <c r="EA70" s="977">
        <v>0</v>
      </c>
      <c r="EB70" s="977">
        <v>0</v>
      </c>
      <c r="EC70" s="960">
        <v>0</v>
      </c>
      <c r="ED70" s="960">
        <v>0</v>
      </c>
      <c r="EE70" s="1255">
        <v>0</v>
      </c>
      <c r="EF70" s="960">
        <v>0</v>
      </c>
      <c r="EG70" s="960">
        <v>0</v>
      </c>
      <c r="EH70" s="960">
        <v>0</v>
      </c>
      <c r="EI70" s="960">
        <v>0</v>
      </c>
      <c r="EJ70" s="960">
        <v>0</v>
      </c>
      <c r="EK70" s="1007">
        <v>0</v>
      </c>
      <c r="EL70" s="306">
        <v>0</v>
      </c>
      <c r="EM70" s="306">
        <v>0</v>
      </c>
      <c r="EN70" s="1007">
        <v>0</v>
      </c>
      <c r="EO70" s="306">
        <v>0</v>
      </c>
      <c r="EP70" s="306">
        <v>1</v>
      </c>
      <c r="EQ70" s="306">
        <v>0</v>
      </c>
      <c r="ER70" s="306">
        <v>0</v>
      </c>
      <c r="ES70" s="306">
        <v>0</v>
      </c>
      <c r="ET70" s="1007">
        <v>0</v>
      </c>
      <c r="EU70" s="306">
        <v>0</v>
      </c>
      <c r="EV70" s="306">
        <v>0</v>
      </c>
      <c r="EW70" s="306">
        <v>0</v>
      </c>
      <c r="EX70" s="832"/>
      <c r="EY70" s="592"/>
      <c r="EZ70" s="592" t="s">
        <v>448</v>
      </c>
      <c r="FA70" s="592" t="s">
        <v>449</v>
      </c>
      <c r="FB70" s="592" t="s">
        <v>343</v>
      </c>
      <c r="FC70" s="592">
        <v>28</v>
      </c>
      <c r="FD70" s="592" t="s">
        <v>12</v>
      </c>
      <c r="FE70" s="592" t="s">
        <v>232</v>
      </c>
      <c r="FF70" s="592" t="s">
        <v>9</v>
      </c>
      <c r="FG70" s="592" t="s">
        <v>232</v>
      </c>
      <c r="FH70" s="592" t="s">
        <v>358</v>
      </c>
    </row>
    <row r="71" spans="1:164">
      <c r="A71">
        <v>81</v>
      </c>
      <c r="B71">
        <v>1</v>
      </c>
      <c r="F71">
        <v>700</v>
      </c>
      <c r="G71">
        <v>41</v>
      </c>
      <c r="H71">
        <v>1</v>
      </c>
      <c r="I71">
        <v>0</v>
      </c>
      <c r="J71">
        <v>1</v>
      </c>
      <c r="K71">
        <v>0</v>
      </c>
      <c r="L71" t="s">
        <v>448</v>
      </c>
      <c r="M71">
        <v>0</v>
      </c>
      <c r="N71">
        <v>1</v>
      </c>
      <c r="O71">
        <v>0</v>
      </c>
      <c r="P71">
        <v>0</v>
      </c>
      <c r="Q71">
        <v>0</v>
      </c>
      <c r="R71">
        <v>0</v>
      </c>
      <c r="S71">
        <v>0</v>
      </c>
      <c r="T71">
        <v>16</v>
      </c>
      <c r="U71">
        <v>1</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1</v>
      </c>
      <c r="AS71">
        <v>0</v>
      </c>
      <c r="AT71">
        <v>0</v>
      </c>
      <c r="AU71">
        <v>0</v>
      </c>
      <c r="AV71">
        <v>0</v>
      </c>
      <c r="AW71">
        <v>0</v>
      </c>
      <c r="AX71">
        <v>0</v>
      </c>
      <c r="AY71" t="s">
        <v>891</v>
      </c>
      <c r="AZ71">
        <v>0</v>
      </c>
      <c r="BA71">
        <v>0</v>
      </c>
      <c r="BB71">
        <v>0</v>
      </c>
      <c r="BC71">
        <v>0</v>
      </c>
      <c r="BD71">
        <v>0</v>
      </c>
      <c r="BE71">
        <v>0</v>
      </c>
      <c r="BF71" t="s">
        <v>891</v>
      </c>
      <c r="BG71">
        <v>1</v>
      </c>
      <c r="BH71">
        <v>0</v>
      </c>
      <c r="BI71">
        <v>1</v>
      </c>
      <c r="BJ71">
        <v>0</v>
      </c>
      <c r="BK71">
        <v>0</v>
      </c>
      <c r="BL71">
        <v>1</v>
      </c>
      <c r="BM71">
        <v>0</v>
      </c>
      <c r="BN71">
        <v>0</v>
      </c>
      <c r="BO71">
        <v>0</v>
      </c>
      <c r="BP71">
        <v>0</v>
      </c>
      <c r="BQ71">
        <v>0</v>
      </c>
      <c r="BR71">
        <v>0</v>
      </c>
      <c r="BS71">
        <v>0</v>
      </c>
      <c r="BT71">
        <v>0</v>
      </c>
      <c r="BU71">
        <v>0</v>
      </c>
      <c r="BV71">
        <v>0</v>
      </c>
      <c r="BW71">
        <v>1</v>
      </c>
      <c r="BX71">
        <v>0</v>
      </c>
      <c r="BY71">
        <v>0</v>
      </c>
      <c r="BZ71">
        <v>0</v>
      </c>
      <c r="CA71">
        <v>0</v>
      </c>
      <c r="CB71">
        <v>0</v>
      </c>
      <c r="CC71">
        <v>0</v>
      </c>
      <c r="CD71">
        <v>0</v>
      </c>
      <c r="CE71">
        <v>0</v>
      </c>
      <c r="CF71">
        <v>0</v>
      </c>
      <c r="CG71">
        <v>0</v>
      </c>
      <c r="CH71">
        <v>0</v>
      </c>
      <c r="CI71">
        <v>0</v>
      </c>
      <c r="CJ71">
        <v>0</v>
      </c>
      <c r="CK71">
        <v>0</v>
      </c>
      <c r="CL71" s="842"/>
      <c r="CM71" s="597">
        <v>1</v>
      </c>
      <c r="CN71" s="592">
        <v>16</v>
      </c>
      <c r="CO71" s="592">
        <v>0</v>
      </c>
      <c r="CP71" s="597">
        <v>1</v>
      </c>
      <c r="CQ71" s="592">
        <v>16</v>
      </c>
      <c r="CR71" s="592">
        <v>0</v>
      </c>
      <c r="CS71" s="597">
        <v>1</v>
      </c>
      <c r="CT71" s="592">
        <v>16</v>
      </c>
      <c r="CU71" s="592">
        <v>16</v>
      </c>
      <c r="CV71" s="592">
        <v>0</v>
      </c>
      <c r="CW71" s="592">
        <v>1</v>
      </c>
      <c r="CX71" s="592">
        <v>16</v>
      </c>
      <c r="CY71" s="592">
        <v>0</v>
      </c>
      <c r="CZ71" s="592">
        <v>0</v>
      </c>
      <c r="DA71" s="592">
        <v>0</v>
      </c>
      <c r="DB71" s="592">
        <v>0</v>
      </c>
      <c r="DC71" s="592">
        <v>0</v>
      </c>
      <c r="DD71" s="592">
        <v>0</v>
      </c>
      <c r="DE71" s="592">
        <v>0</v>
      </c>
      <c r="DF71" s="592">
        <v>0</v>
      </c>
      <c r="DG71" s="592">
        <v>0</v>
      </c>
      <c r="DH71" s="592">
        <v>0</v>
      </c>
      <c r="DI71" s="592">
        <v>16</v>
      </c>
      <c r="DJ71" s="592">
        <v>0</v>
      </c>
      <c r="DK71" s="592">
        <v>0</v>
      </c>
      <c r="DL71" s="592">
        <v>0</v>
      </c>
      <c r="DM71" s="592">
        <v>0</v>
      </c>
      <c r="DN71" s="592">
        <v>0</v>
      </c>
      <c r="DO71" s="592">
        <v>0</v>
      </c>
      <c r="DP71" s="592">
        <v>0</v>
      </c>
      <c r="DQ71" s="592">
        <v>0</v>
      </c>
      <c r="DR71" s="592">
        <v>0</v>
      </c>
      <c r="DS71" s="592">
        <v>0</v>
      </c>
      <c r="DT71" s="592">
        <v>0</v>
      </c>
      <c r="DU71" s="597">
        <v>0</v>
      </c>
      <c r="DV71" s="954">
        <v>0</v>
      </c>
      <c r="DW71" s="978">
        <v>0</v>
      </c>
      <c r="DX71" s="979">
        <v>0</v>
      </c>
      <c r="DY71" s="979">
        <v>0</v>
      </c>
      <c r="DZ71" s="979">
        <v>0</v>
      </c>
      <c r="EA71" s="977">
        <v>0</v>
      </c>
      <c r="EB71" s="977">
        <v>0</v>
      </c>
      <c r="EC71" s="960">
        <v>0</v>
      </c>
      <c r="ED71" s="960">
        <v>0</v>
      </c>
      <c r="EE71" s="1255">
        <v>0</v>
      </c>
      <c r="EF71" s="960">
        <v>0</v>
      </c>
      <c r="EG71" s="960">
        <v>0</v>
      </c>
      <c r="EH71" s="960">
        <v>0</v>
      </c>
      <c r="EI71" s="960">
        <v>0</v>
      </c>
      <c r="EJ71" s="960">
        <v>0</v>
      </c>
      <c r="EK71" s="1007">
        <v>0</v>
      </c>
      <c r="EL71" s="306">
        <v>0</v>
      </c>
      <c r="EM71" s="306">
        <v>0</v>
      </c>
      <c r="EN71" s="1007">
        <v>0</v>
      </c>
      <c r="EO71" s="306">
        <v>0</v>
      </c>
      <c r="EP71" s="306">
        <v>0</v>
      </c>
      <c r="EQ71" s="306">
        <v>0</v>
      </c>
      <c r="ER71" s="306">
        <v>0</v>
      </c>
      <c r="ES71" s="306">
        <v>0</v>
      </c>
      <c r="ET71" s="1007">
        <v>0</v>
      </c>
      <c r="EU71" s="306">
        <v>0</v>
      </c>
      <c r="EV71" s="306">
        <v>0</v>
      </c>
      <c r="EW71" s="306">
        <v>0</v>
      </c>
      <c r="EX71" s="832"/>
      <c r="EY71" s="592"/>
      <c r="EZ71" s="592" t="s">
        <v>448</v>
      </c>
      <c r="FA71" s="592" t="s">
        <v>449</v>
      </c>
      <c r="FB71" s="592" t="s">
        <v>343</v>
      </c>
      <c r="FC71" s="592">
        <v>16</v>
      </c>
      <c r="FD71" s="592" t="s">
        <v>12</v>
      </c>
      <c r="FE71" s="592" t="s">
        <v>232</v>
      </c>
      <c r="FF71" s="592" t="s">
        <v>9</v>
      </c>
      <c r="FG71" s="592" t="s">
        <v>232</v>
      </c>
      <c r="FH71" s="592" t="s">
        <v>358</v>
      </c>
    </row>
    <row r="72" spans="1:164">
      <c r="A72">
        <v>82</v>
      </c>
      <c r="B72">
        <v>1</v>
      </c>
      <c r="F72">
        <v>700</v>
      </c>
      <c r="G72">
        <v>41</v>
      </c>
      <c r="H72">
        <v>1</v>
      </c>
      <c r="I72">
        <v>0</v>
      </c>
      <c r="J72">
        <v>1</v>
      </c>
      <c r="K72">
        <v>0</v>
      </c>
      <c r="L72" t="s">
        <v>448</v>
      </c>
      <c r="M72">
        <v>0</v>
      </c>
      <c r="N72">
        <v>0</v>
      </c>
      <c r="O72">
        <v>1</v>
      </c>
      <c r="P72">
        <v>0</v>
      </c>
      <c r="Q72">
        <v>1</v>
      </c>
      <c r="R72">
        <v>0</v>
      </c>
      <c r="S72">
        <v>1</v>
      </c>
      <c r="T72">
        <v>10</v>
      </c>
      <c r="U72">
        <v>1</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1</v>
      </c>
      <c r="AT72">
        <v>0</v>
      </c>
      <c r="AU72">
        <v>0</v>
      </c>
      <c r="AV72">
        <v>0</v>
      </c>
      <c r="AW72">
        <v>1</v>
      </c>
      <c r="AX72">
        <v>0</v>
      </c>
      <c r="AY72" t="s">
        <v>891</v>
      </c>
      <c r="AZ72">
        <v>0</v>
      </c>
      <c r="BA72">
        <v>0</v>
      </c>
      <c r="BB72">
        <v>0</v>
      </c>
      <c r="BC72">
        <v>0</v>
      </c>
      <c r="BD72">
        <v>0</v>
      </c>
      <c r="BE72">
        <v>0</v>
      </c>
      <c r="BF72" t="s">
        <v>891</v>
      </c>
      <c r="BG72">
        <v>0</v>
      </c>
      <c r="BH72">
        <v>0</v>
      </c>
      <c r="BI72">
        <v>0</v>
      </c>
      <c r="BJ72">
        <v>1</v>
      </c>
      <c r="BK72">
        <v>0</v>
      </c>
      <c r="BL72">
        <v>1</v>
      </c>
      <c r="BM72">
        <v>0</v>
      </c>
      <c r="BN72">
        <v>0</v>
      </c>
      <c r="BO72">
        <v>0</v>
      </c>
      <c r="BP72">
        <v>0</v>
      </c>
      <c r="BQ72">
        <v>0</v>
      </c>
      <c r="BR72">
        <v>0</v>
      </c>
      <c r="BS72">
        <v>0</v>
      </c>
      <c r="BT72">
        <v>0</v>
      </c>
      <c r="BU72">
        <v>1</v>
      </c>
      <c r="BV72">
        <v>0</v>
      </c>
      <c r="BW72">
        <v>1</v>
      </c>
      <c r="BX72">
        <v>0</v>
      </c>
      <c r="BY72">
        <v>0</v>
      </c>
      <c r="BZ72">
        <v>0</v>
      </c>
      <c r="CA72">
        <v>0</v>
      </c>
      <c r="CB72">
        <v>1</v>
      </c>
      <c r="CC72">
        <v>0</v>
      </c>
      <c r="CD72">
        <v>0</v>
      </c>
      <c r="CE72">
        <v>0</v>
      </c>
      <c r="CF72">
        <v>0</v>
      </c>
      <c r="CG72">
        <v>400</v>
      </c>
      <c r="CH72">
        <v>0</v>
      </c>
      <c r="CI72">
        <v>0</v>
      </c>
      <c r="CJ72">
        <v>314.28571428571428</v>
      </c>
      <c r="CK72">
        <v>0</v>
      </c>
      <c r="CL72" s="842"/>
      <c r="CM72" s="597">
        <v>0</v>
      </c>
      <c r="CN72" s="592">
        <v>0</v>
      </c>
      <c r="CO72" s="592">
        <v>0</v>
      </c>
      <c r="CP72" s="597">
        <v>1</v>
      </c>
      <c r="CQ72" s="592">
        <v>10</v>
      </c>
      <c r="CR72" s="592">
        <v>10</v>
      </c>
      <c r="CS72" s="597">
        <v>1</v>
      </c>
      <c r="CT72" s="592">
        <v>10</v>
      </c>
      <c r="CU72" s="592">
        <v>10</v>
      </c>
      <c r="CV72" s="592">
        <v>0</v>
      </c>
      <c r="CW72" s="592">
        <v>1</v>
      </c>
      <c r="CX72" s="592">
        <v>10</v>
      </c>
      <c r="CY72" s="592">
        <v>0</v>
      </c>
      <c r="CZ72" s="592">
        <v>0</v>
      </c>
      <c r="DA72" s="592">
        <v>0</v>
      </c>
      <c r="DB72" s="592">
        <v>0</v>
      </c>
      <c r="DC72" s="592">
        <v>0</v>
      </c>
      <c r="DD72" s="592">
        <v>0</v>
      </c>
      <c r="DE72" s="592">
        <v>0</v>
      </c>
      <c r="DF72" s="592">
        <v>0</v>
      </c>
      <c r="DG72" s="592">
        <v>10</v>
      </c>
      <c r="DH72" s="592">
        <v>0</v>
      </c>
      <c r="DI72" s="592">
        <v>10</v>
      </c>
      <c r="DJ72" s="592">
        <v>0</v>
      </c>
      <c r="DK72" s="592">
        <v>0</v>
      </c>
      <c r="DL72" s="592">
        <v>0</v>
      </c>
      <c r="DM72" s="592">
        <v>0</v>
      </c>
      <c r="DN72" s="592">
        <v>0</v>
      </c>
      <c r="DO72" s="592">
        <v>0</v>
      </c>
      <c r="DP72" s="592">
        <v>0</v>
      </c>
      <c r="DQ72" s="592">
        <v>0</v>
      </c>
      <c r="DR72" s="592">
        <v>0</v>
      </c>
      <c r="DS72" s="592">
        <v>0</v>
      </c>
      <c r="DT72" s="592">
        <v>0</v>
      </c>
      <c r="DU72" s="597">
        <v>1</v>
      </c>
      <c r="DV72" s="954">
        <v>0</v>
      </c>
      <c r="DW72" s="978">
        <v>0</v>
      </c>
      <c r="DX72" s="979">
        <v>0</v>
      </c>
      <c r="DY72" s="979">
        <v>0</v>
      </c>
      <c r="DZ72" s="979">
        <v>0</v>
      </c>
      <c r="EA72" s="977">
        <v>0</v>
      </c>
      <c r="EB72" s="977">
        <v>0</v>
      </c>
      <c r="EC72" s="960">
        <v>0</v>
      </c>
      <c r="ED72" s="960">
        <v>0</v>
      </c>
      <c r="EE72" s="1255">
        <v>5.5</v>
      </c>
      <c r="EF72" s="960">
        <v>2200</v>
      </c>
      <c r="EG72" s="960">
        <v>0</v>
      </c>
      <c r="EH72" s="960">
        <v>0</v>
      </c>
      <c r="EI72" s="960">
        <v>0</v>
      </c>
      <c r="EJ72" s="960">
        <v>0</v>
      </c>
      <c r="EK72" s="1007">
        <v>0</v>
      </c>
      <c r="EL72" s="306">
        <v>0</v>
      </c>
      <c r="EM72" s="306">
        <v>10</v>
      </c>
      <c r="EN72" s="1007">
        <v>0</v>
      </c>
      <c r="EO72" s="306">
        <v>0</v>
      </c>
      <c r="EP72" s="306">
        <v>0</v>
      </c>
      <c r="EQ72" s="306">
        <v>0</v>
      </c>
      <c r="ER72" s="306">
        <v>0</v>
      </c>
      <c r="ES72" s="306">
        <v>0</v>
      </c>
      <c r="ET72" s="1007">
        <v>0</v>
      </c>
      <c r="EU72" s="306">
        <v>1</v>
      </c>
      <c r="EV72" s="306">
        <v>0</v>
      </c>
      <c r="EW72" s="306">
        <v>0</v>
      </c>
      <c r="EX72" s="832"/>
      <c r="EY72" s="592"/>
      <c r="EZ72" s="592" t="s">
        <v>448</v>
      </c>
      <c r="FA72" s="592" t="s">
        <v>449</v>
      </c>
      <c r="FB72" s="592" t="s">
        <v>343</v>
      </c>
      <c r="FC72" s="592">
        <v>10</v>
      </c>
      <c r="FD72" s="592" t="s">
        <v>11</v>
      </c>
      <c r="FE72" s="592" t="s">
        <v>232</v>
      </c>
      <c r="FF72" s="592" t="s">
        <v>9</v>
      </c>
      <c r="FG72" s="592" t="s">
        <v>232</v>
      </c>
      <c r="FH72" s="592" t="s">
        <v>358</v>
      </c>
    </row>
    <row r="73" spans="1:164">
      <c r="A73">
        <v>84</v>
      </c>
      <c r="B73">
        <v>1</v>
      </c>
      <c r="F73">
        <v>700</v>
      </c>
      <c r="G73">
        <v>41</v>
      </c>
      <c r="H73">
        <v>1</v>
      </c>
      <c r="I73">
        <v>0</v>
      </c>
      <c r="J73">
        <v>1</v>
      </c>
      <c r="K73">
        <v>0</v>
      </c>
      <c r="L73" t="s">
        <v>448</v>
      </c>
      <c r="M73">
        <v>0</v>
      </c>
      <c r="N73">
        <v>1</v>
      </c>
      <c r="O73">
        <v>0</v>
      </c>
      <c r="P73">
        <v>0</v>
      </c>
      <c r="Q73">
        <v>0</v>
      </c>
      <c r="R73">
        <v>0</v>
      </c>
      <c r="S73">
        <v>0</v>
      </c>
      <c r="T73">
        <v>31</v>
      </c>
      <c r="U73">
        <v>0</v>
      </c>
      <c r="V73">
        <v>0</v>
      </c>
      <c r="W73">
        <v>0</v>
      </c>
      <c r="X73">
        <v>0</v>
      </c>
      <c r="Y73">
        <v>1</v>
      </c>
      <c r="Z73">
        <v>0</v>
      </c>
      <c r="AA73">
        <v>1</v>
      </c>
      <c r="AB73">
        <v>0</v>
      </c>
      <c r="AC73">
        <v>1</v>
      </c>
      <c r="AD73">
        <v>0</v>
      </c>
      <c r="AE73">
        <v>0</v>
      </c>
      <c r="AF73">
        <v>0</v>
      </c>
      <c r="AG73">
        <v>0</v>
      </c>
      <c r="AH73">
        <v>0</v>
      </c>
      <c r="AI73">
        <v>0</v>
      </c>
      <c r="AJ73">
        <v>0</v>
      </c>
      <c r="AK73">
        <v>0</v>
      </c>
      <c r="AL73">
        <v>0</v>
      </c>
      <c r="AM73">
        <v>0</v>
      </c>
      <c r="AN73">
        <v>0</v>
      </c>
      <c r="AO73">
        <v>0</v>
      </c>
      <c r="AP73">
        <v>0</v>
      </c>
      <c r="AQ73">
        <v>0</v>
      </c>
      <c r="AR73">
        <v>0</v>
      </c>
      <c r="AS73">
        <v>1</v>
      </c>
      <c r="AT73">
        <v>0</v>
      </c>
      <c r="AU73">
        <v>0</v>
      </c>
      <c r="AV73">
        <v>0</v>
      </c>
      <c r="AW73">
        <v>0</v>
      </c>
      <c r="AX73">
        <v>1</v>
      </c>
      <c r="AY73" t="s">
        <v>891</v>
      </c>
      <c r="AZ73">
        <v>0</v>
      </c>
      <c r="BA73">
        <v>0</v>
      </c>
      <c r="BB73">
        <v>0</v>
      </c>
      <c r="BC73">
        <v>0</v>
      </c>
      <c r="BD73">
        <v>0</v>
      </c>
      <c r="BE73">
        <v>0</v>
      </c>
      <c r="BF73" t="s">
        <v>891</v>
      </c>
      <c r="BG73">
        <v>1</v>
      </c>
      <c r="BH73">
        <v>0</v>
      </c>
      <c r="BI73">
        <v>0</v>
      </c>
      <c r="BJ73">
        <v>1</v>
      </c>
      <c r="BK73">
        <v>0</v>
      </c>
      <c r="BL73">
        <v>1</v>
      </c>
      <c r="BM73">
        <v>0</v>
      </c>
      <c r="BN73">
        <v>0</v>
      </c>
      <c r="BO73">
        <v>0</v>
      </c>
      <c r="BP73">
        <v>0</v>
      </c>
      <c r="BQ73">
        <v>0</v>
      </c>
      <c r="BR73">
        <v>0</v>
      </c>
      <c r="BS73">
        <v>0</v>
      </c>
      <c r="BT73">
        <v>0</v>
      </c>
      <c r="BU73">
        <v>1</v>
      </c>
      <c r="BV73">
        <v>0</v>
      </c>
      <c r="BW73">
        <v>0</v>
      </c>
      <c r="BX73">
        <v>0</v>
      </c>
      <c r="BY73">
        <v>0</v>
      </c>
      <c r="BZ73">
        <v>0</v>
      </c>
      <c r="CA73">
        <v>0</v>
      </c>
      <c r="CB73">
        <v>1</v>
      </c>
      <c r="CC73">
        <v>0</v>
      </c>
      <c r="CD73">
        <v>0</v>
      </c>
      <c r="CE73">
        <v>0</v>
      </c>
      <c r="CF73">
        <v>0</v>
      </c>
      <c r="CG73">
        <v>500</v>
      </c>
      <c r="CH73">
        <v>500</v>
      </c>
      <c r="CI73">
        <v>0</v>
      </c>
      <c r="CJ73">
        <v>500</v>
      </c>
      <c r="CK73">
        <v>0</v>
      </c>
      <c r="CL73" s="842"/>
      <c r="CM73" s="597">
        <v>1</v>
      </c>
      <c r="CN73" s="592">
        <v>31</v>
      </c>
      <c r="CO73" s="592">
        <v>0</v>
      </c>
      <c r="CP73" s="597">
        <v>1</v>
      </c>
      <c r="CQ73" s="592">
        <v>31</v>
      </c>
      <c r="CR73" s="592">
        <v>31</v>
      </c>
      <c r="CS73" s="597">
        <v>1</v>
      </c>
      <c r="CT73" s="592">
        <v>31</v>
      </c>
      <c r="CU73" s="592">
        <v>31</v>
      </c>
      <c r="CV73" s="592">
        <v>0</v>
      </c>
      <c r="CW73" s="592">
        <v>1</v>
      </c>
      <c r="CX73" s="592">
        <v>31</v>
      </c>
      <c r="CY73" s="592">
        <v>0</v>
      </c>
      <c r="CZ73" s="592">
        <v>0</v>
      </c>
      <c r="DA73" s="592">
        <v>0</v>
      </c>
      <c r="DB73" s="592">
        <v>0</v>
      </c>
      <c r="DC73" s="592">
        <v>0</v>
      </c>
      <c r="DD73" s="592">
        <v>0</v>
      </c>
      <c r="DE73" s="592">
        <v>0</v>
      </c>
      <c r="DF73" s="592">
        <v>0</v>
      </c>
      <c r="DG73" s="592">
        <v>31</v>
      </c>
      <c r="DH73" s="592">
        <v>0</v>
      </c>
      <c r="DI73" s="592">
        <v>0</v>
      </c>
      <c r="DJ73" s="592">
        <v>0</v>
      </c>
      <c r="DK73" s="592">
        <v>0</v>
      </c>
      <c r="DL73" s="592">
        <v>0</v>
      </c>
      <c r="DM73" s="592">
        <v>0</v>
      </c>
      <c r="DN73" s="592">
        <v>0</v>
      </c>
      <c r="DO73" s="592">
        <v>0</v>
      </c>
      <c r="DP73" s="592">
        <v>0</v>
      </c>
      <c r="DQ73" s="592">
        <v>0</v>
      </c>
      <c r="DR73" s="592">
        <v>0</v>
      </c>
      <c r="DS73" s="592">
        <v>0</v>
      </c>
      <c r="DT73" s="592">
        <v>0</v>
      </c>
      <c r="DU73" s="597">
        <v>1</v>
      </c>
      <c r="DV73" s="954">
        <v>0</v>
      </c>
      <c r="DW73" s="978">
        <v>0</v>
      </c>
      <c r="DX73" s="979">
        <v>0</v>
      </c>
      <c r="DY73" s="979">
        <v>0</v>
      </c>
      <c r="DZ73" s="979">
        <v>0</v>
      </c>
      <c r="EA73" s="977">
        <v>0</v>
      </c>
      <c r="EB73" s="977">
        <v>0</v>
      </c>
      <c r="EC73" s="960">
        <v>0</v>
      </c>
      <c r="ED73" s="960">
        <v>0</v>
      </c>
      <c r="EE73" s="1255">
        <v>17.5</v>
      </c>
      <c r="EF73" s="960">
        <v>8750</v>
      </c>
      <c r="EG73" s="960">
        <v>9</v>
      </c>
      <c r="EH73" s="960">
        <v>4500</v>
      </c>
      <c r="EI73" s="960">
        <v>0</v>
      </c>
      <c r="EJ73" s="960">
        <v>0</v>
      </c>
      <c r="EK73" s="1007">
        <v>0</v>
      </c>
      <c r="EL73" s="306">
        <v>0</v>
      </c>
      <c r="EM73" s="306">
        <v>0</v>
      </c>
      <c r="EN73" s="1007">
        <v>0</v>
      </c>
      <c r="EO73" s="306">
        <v>0</v>
      </c>
      <c r="EP73" s="306">
        <v>1</v>
      </c>
      <c r="EQ73" s="306">
        <v>1</v>
      </c>
      <c r="ER73" s="306">
        <v>0</v>
      </c>
      <c r="ES73" s="306">
        <v>0</v>
      </c>
      <c r="ET73" s="1007">
        <v>0</v>
      </c>
      <c r="EU73" s="306">
        <v>1</v>
      </c>
      <c r="EV73" s="306">
        <v>0</v>
      </c>
      <c r="EW73" s="306">
        <v>0</v>
      </c>
      <c r="EX73" s="832"/>
      <c r="EY73" s="592"/>
      <c r="EZ73" s="592" t="s">
        <v>448</v>
      </c>
      <c r="FA73" s="592" t="s">
        <v>449</v>
      </c>
      <c r="FB73" s="592" t="s">
        <v>343</v>
      </c>
      <c r="FC73" s="592">
        <v>31</v>
      </c>
      <c r="FD73" s="592" t="s">
        <v>12</v>
      </c>
      <c r="FE73" s="592" t="s">
        <v>232</v>
      </c>
      <c r="FF73" s="592" t="s">
        <v>9</v>
      </c>
      <c r="FG73" s="592" t="s">
        <v>232</v>
      </c>
      <c r="FH73" s="592" t="s">
        <v>358</v>
      </c>
    </row>
    <row r="74" spans="1:164">
      <c r="A74">
        <v>85</v>
      </c>
      <c r="B74">
        <v>1</v>
      </c>
      <c r="F74">
        <v>700</v>
      </c>
      <c r="G74">
        <v>42</v>
      </c>
      <c r="H74">
        <v>1</v>
      </c>
      <c r="I74">
        <v>0</v>
      </c>
      <c r="J74">
        <v>1</v>
      </c>
      <c r="K74">
        <v>0</v>
      </c>
      <c r="L74" t="s">
        <v>448</v>
      </c>
      <c r="M74">
        <v>0</v>
      </c>
      <c r="N74">
        <v>0</v>
      </c>
      <c r="O74">
        <v>0</v>
      </c>
      <c r="P74">
        <v>0</v>
      </c>
      <c r="Q74">
        <v>0</v>
      </c>
      <c r="R74">
        <v>0</v>
      </c>
      <c r="S74">
        <v>0</v>
      </c>
      <c r="T74">
        <v>26</v>
      </c>
      <c r="U74">
        <v>0</v>
      </c>
      <c r="V74">
        <v>0</v>
      </c>
      <c r="W74">
        <v>0</v>
      </c>
      <c r="X74">
        <v>0</v>
      </c>
      <c r="Y74">
        <v>0</v>
      </c>
      <c r="Z74">
        <v>0</v>
      </c>
      <c r="AA74">
        <v>1</v>
      </c>
      <c r="AB74">
        <v>0</v>
      </c>
      <c r="AC74">
        <v>0</v>
      </c>
      <c r="AD74">
        <v>0</v>
      </c>
      <c r="AE74">
        <v>0</v>
      </c>
      <c r="AF74">
        <v>1</v>
      </c>
      <c r="AG74">
        <v>0</v>
      </c>
      <c r="AH74">
        <v>0</v>
      </c>
      <c r="AI74">
        <v>0</v>
      </c>
      <c r="AJ74">
        <v>0</v>
      </c>
      <c r="AK74">
        <v>0</v>
      </c>
      <c r="AL74">
        <v>0</v>
      </c>
      <c r="AM74">
        <v>0</v>
      </c>
      <c r="AN74">
        <v>0</v>
      </c>
      <c r="AO74">
        <v>0</v>
      </c>
      <c r="AP74">
        <v>0</v>
      </c>
      <c r="AQ74">
        <v>0</v>
      </c>
      <c r="AR74">
        <v>0</v>
      </c>
      <c r="AS74">
        <v>1</v>
      </c>
      <c r="AT74">
        <v>0</v>
      </c>
      <c r="AU74">
        <v>1</v>
      </c>
      <c r="AV74">
        <v>0</v>
      </c>
      <c r="AW74">
        <v>0</v>
      </c>
      <c r="AX74">
        <v>0</v>
      </c>
      <c r="AY74" t="s">
        <v>891</v>
      </c>
      <c r="AZ74">
        <v>0</v>
      </c>
      <c r="BA74">
        <v>0</v>
      </c>
      <c r="BB74">
        <v>0</v>
      </c>
      <c r="BC74">
        <v>0</v>
      </c>
      <c r="BD74">
        <v>0</v>
      </c>
      <c r="BE74">
        <v>0</v>
      </c>
      <c r="BF74" t="s">
        <v>891</v>
      </c>
      <c r="BG74">
        <v>0</v>
      </c>
      <c r="BH74">
        <v>1</v>
      </c>
      <c r="BI74">
        <v>1</v>
      </c>
      <c r="BJ74">
        <v>0</v>
      </c>
      <c r="BK74">
        <v>0</v>
      </c>
      <c r="BL74">
        <v>1</v>
      </c>
      <c r="BM74">
        <v>0</v>
      </c>
      <c r="BN74">
        <v>0</v>
      </c>
      <c r="BO74">
        <v>0</v>
      </c>
      <c r="BP74">
        <v>0</v>
      </c>
      <c r="BQ74">
        <v>0</v>
      </c>
      <c r="BR74">
        <v>0</v>
      </c>
      <c r="BS74">
        <v>0</v>
      </c>
      <c r="BT74">
        <v>0</v>
      </c>
      <c r="BU74">
        <v>1</v>
      </c>
      <c r="BV74">
        <v>0</v>
      </c>
      <c r="BW74">
        <v>0</v>
      </c>
      <c r="BX74">
        <v>0</v>
      </c>
      <c r="BY74">
        <v>0</v>
      </c>
      <c r="BZ74">
        <v>0</v>
      </c>
      <c r="CA74">
        <v>0</v>
      </c>
      <c r="CB74">
        <v>1</v>
      </c>
      <c r="CC74">
        <v>0</v>
      </c>
      <c r="CD74">
        <v>0</v>
      </c>
      <c r="CE74">
        <v>0</v>
      </c>
      <c r="CF74">
        <v>0</v>
      </c>
      <c r="CG74">
        <v>300</v>
      </c>
      <c r="CH74">
        <v>300</v>
      </c>
      <c r="CI74">
        <v>0</v>
      </c>
      <c r="CJ74">
        <v>300</v>
      </c>
      <c r="CK74">
        <v>0</v>
      </c>
      <c r="CL74" s="842"/>
      <c r="CM74" s="597">
        <v>1</v>
      </c>
      <c r="CN74" s="592">
        <v>26</v>
      </c>
      <c r="CO74" s="592">
        <v>26</v>
      </c>
      <c r="CP74" s="597">
        <v>1</v>
      </c>
      <c r="CQ74" s="592">
        <v>26</v>
      </c>
      <c r="CR74" s="592">
        <v>0</v>
      </c>
      <c r="CS74" s="597">
        <v>1</v>
      </c>
      <c r="CT74" s="592">
        <v>26</v>
      </c>
      <c r="CU74" s="592">
        <v>26</v>
      </c>
      <c r="CV74" s="592">
        <v>0</v>
      </c>
      <c r="CW74" s="592">
        <v>1</v>
      </c>
      <c r="CX74" s="592">
        <v>26</v>
      </c>
      <c r="CY74" s="592">
        <v>0</v>
      </c>
      <c r="CZ74" s="592">
        <v>0</v>
      </c>
      <c r="DA74" s="592">
        <v>0</v>
      </c>
      <c r="DB74" s="592">
        <v>0</v>
      </c>
      <c r="DC74" s="592">
        <v>0</v>
      </c>
      <c r="DD74" s="592">
        <v>0</v>
      </c>
      <c r="DE74" s="592">
        <v>0</v>
      </c>
      <c r="DF74" s="592">
        <v>0</v>
      </c>
      <c r="DG74" s="592">
        <v>26</v>
      </c>
      <c r="DH74" s="592">
        <v>0</v>
      </c>
      <c r="DI74" s="592">
        <v>0</v>
      </c>
      <c r="DJ74" s="592">
        <v>0</v>
      </c>
      <c r="DK74" s="592">
        <v>0</v>
      </c>
      <c r="DL74" s="592">
        <v>0</v>
      </c>
      <c r="DM74" s="592">
        <v>0</v>
      </c>
      <c r="DN74" s="592">
        <v>0</v>
      </c>
      <c r="DO74" s="592">
        <v>0</v>
      </c>
      <c r="DP74" s="592">
        <v>0</v>
      </c>
      <c r="DQ74" s="592">
        <v>0</v>
      </c>
      <c r="DR74" s="592">
        <v>0</v>
      </c>
      <c r="DS74" s="592">
        <v>0</v>
      </c>
      <c r="DT74" s="592">
        <v>0</v>
      </c>
      <c r="DU74" s="597">
        <v>1</v>
      </c>
      <c r="DV74" s="954">
        <v>0</v>
      </c>
      <c r="DW74" s="978">
        <v>0</v>
      </c>
      <c r="DX74" s="979">
        <v>0</v>
      </c>
      <c r="DY74" s="979">
        <v>0</v>
      </c>
      <c r="DZ74" s="979">
        <v>0</v>
      </c>
      <c r="EA74" s="977">
        <v>0</v>
      </c>
      <c r="EB74" s="977">
        <v>0</v>
      </c>
      <c r="EC74" s="960">
        <v>0</v>
      </c>
      <c r="ED74" s="960">
        <v>0</v>
      </c>
      <c r="EE74" s="1255">
        <v>12</v>
      </c>
      <c r="EF74" s="960">
        <v>3600</v>
      </c>
      <c r="EG74" s="960">
        <v>1</v>
      </c>
      <c r="EH74" s="960">
        <v>300</v>
      </c>
      <c r="EI74" s="960">
        <v>0</v>
      </c>
      <c r="EJ74" s="960">
        <v>0</v>
      </c>
      <c r="EK74" s="1007">
        <v>0</v>
      </c>
      <c r="EL74" s="306">
        <v>0</v>
      </c>
      <c r="EM74" s="306">
        <v>0</v>
      </c>
      <c r="EN74" s="1007">
        <v>0</v>
      </c>
      <c r="EO74" s="306">
        <v>0</v>
      </c>
      <c r="EP74" s="306">
        <v>1</v>
      </c>
      <c r="EQ74" s="306">
        <v>1</v>
      </c>
      <c r="ER74" s="306">
        <v>0</v>
      </c>
      <c r="ES74" s="306">
        <v>0</v>
      </c>
      <c r="ET74" s="1007">
        <v>0</v>
      </c>
      <c r="EU74" s="306">
        <v>0</v>
      </c>
      <c r="EV74" s="306">
        <v>0</v>
      </c>
      <c r="EW74" s="306">
        <v>0</v>
      </c>
      <c r="EX74" s="832"/>
      <c r="EY74" s="592"/>
      <c r="EZ74" s="592" t="s">
        <v>448</v>
      </c>
      <c r="FA74" s="592" t="s">
        <v>449</v>
      </c>
      <c r="FB74" s="592" t="s">
        <v>343</v>
      </c>
      <c r="FC74" s="592">
        <v>26</v>
      </c>
      <c r="FD74" s="592" t="s">
        <v>12</v>
      </c>
      <c r="FE74" s="592" t="s">
        <v>232</v>
      </c>
      <c r="FF74" s="592" t="s">
        <v>9</v>
      </c>
      <c r="FG74" s="592" t="s">
        <v>232</v>
      </c>
      <c r="FH74" s="592" t="s">
        <v>358</v>
      </c>
    </row>
    <row r="75" spans="1:164">
      <c r="A75">
        <v>86</v>
      </c>
      <c r="B75">
        <v>1</v>
      </c>
      <c r="F75">
        <v>700</v>
      </c>
      <c r="G75">
        <v>42</v>
      </c>
      <c r="H75">
        <v>1</v>
      </c>
      <c r="I75">
        <v>0</v>
      </c>
      <c r="J75">
        <v>1</v>
      </c>
      <c r="K75">
        <v>0</v>
      </c>
      <c r="L75" t="s">
        <v>448</v>
      </c>
      <c r="M75">
        <v>0</v>
      </c>
      <c r="N75">
        <v>1</v>
      </c>
      <c r="O75">
        <v>0</v>
      </c>
      <c r="P75">
        <v>0</v>
      </c>
      <c r="Q75">
        <v>0</v>
      </c>
      <c r="R75">
        <v>0</v>
      </c>
      <c r="S75">
        <v>0</v>
      </c>
      <c r="T75">
        <v>13</v>
      </c>
      <c r="U75">
        <v>1</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1</v>
      </c>
      <c r="AT75">
        <v>0</v>
      </c>
      <c r="AU75">
        <v>0</v>
      </c>
      <c r="AV75">
        <v>0</v>
      </c>
      <c r="AW75">
        <v>1</v>
      </c>
      <c r="AX75">
        <v>0</v>
      </c>
      <c r="AY75" t="s">
        <v>891</v>
      </c>
      <c r="AZ75">
        <v>0</v>
      </c>
      <c r="BA75">
        <v>0</v>
      </c>
      <c r="BB75">
        <v>0</v>
      </c>
      <c r="BC75">
        <v>0</v>
      </c>
      <c r="BD75">
        <v>0</v>
      </c>
      <c r="BE75">
        <v>0</v>
      </c>
      <c r="BF75" t="s">
        <v>891</v>
      </c>
      <c r="BG75">
        <v>1</v>
      </c>
      <c r="BH75">
        <v>0</v>
      </c>
      <c r="BI75">
        <v>1</v>
      </c>
      <c r="BJ75">
        <v>0</v>
      </c>
      <c r="BK75">
        <v>0</v>
      </c>
      <c r="BL75">
        <v>1</v>
      </c>
      <c r="BM75">
        <v>1</v>
      </c>
      <c r="BN75">
        <v>0</v>
      </c>
      <c r="BO75">
        <v>0</v>
      </c>
      <c r="BP75">
        <v>1</v>
      </c>
      <c r="BQ75">
        <v>1</v>
      </c>
      <c r="BR75">
        <v>0</v>
      </c>
      <c r="BS75">
        <v>0</v>
      </c>
      <c r="BT75">
        <v>0</v>
      </c>
      <c r="BU75">
        <v>1</v>
      </c>
      <c r="BV75">
        <v>1</v>
      </c>
      <c r="BW75">
        <v>0</v>
      </c>
      <c r="BX75">
        <v>7</v>
      </c>
      <c r="BY75">
        <v>0</v>
      </c>
      <c r="BZ75">
        <v>0</v>
      </c>
      <c r="CA75">
        <v>0</v>
      </c>
      <c r="CB75">
        <v>1</v>
      </c>
      <c r="CC75">
        <v>0</v>
      </c>
      <c r="CD75">
        <v>0</v>
      </c>
      <c r="CE75">
        <v>0</v>
      </c>
      <c r="CF75">
        <v>0</v>
      </c>
      <c r="CG75">
        <v>477</v>
      </c>
      <c r="CH75">
        <v>450</v>
      </c>
      <c r="CI75">
        <v>0</v>
      </c>
      <c r="CJ75">
        <v>471.85714285714278</v>
      </c>
      <c r="CK75">
        <v>0</v>
      </c>
      <c r="CL75" s="842"/>
      <c r="CM75" s="597">
        <v>1</v>
      </c>
      <c r="CN75" s="592">
        <v>13</v>
      </c>
      <c r="CO75" s="592">
        <v>0</v>
      </c>
      <c r="CP75" s="597">
        <v>1</v>
      </c>
      <c r="CQ75" s="592">
        <v>13</v>
      </c>
      <c r="CR75" s="592">
        <v>0</v>
      </c>
      <c r="CS75" s="597">
        <v>1</v>
      </c>
      <c r="CT75" s="592">
        <v>13</v>
      </c>
      <c r="CU75" s="592">
        <v>13</v>
      </c>
      <c r="CV75" s="592">
        <v>0</v>
      </c>
      <c r="CW75" s="592">
        <v>1</v>
      </c>
      <c r="CX75" s="592">
        <v>13</v>
      </c>
      <c r="CY75" s="592">
        <v>13</v>
      </c>
      <c r="CZ75" s="592">
        <v>0</v>
      </c>
      <c r="DA75" s="592">
        <v>0</v>
      </c>
      <c r="DB75" s="592">
        <v>13</v>
      </c>
      <c r="DC75" s="592">
        <v>13</v>
      </c>
      <c r="DD75" s="592">
        <v>0</v>
      </c>
      <c r="DE75" s="592">
        <v>0</v>
      </c>
      <c r="DF75" s="592">
        <v>0</v>
      </c>
      <c r="DG75" s="592">
        <v>13</v>
      </c>
      <c r="DH75" s="592">
        <v>13</v>
      </c>
      <c r="DI75" s="592">
        <v>0</v>
      </c>
      <c r="DJ75" s="592">
        <v>91</v>
      </c>
      <c r="DK75" s="592">
        <v>0</v>
      </c>
      <c r="DL75" s="592">
        <v>0</v>
      </c>
      <c r="DM75" s="592">
        <v>0</v>
      </c>
      <c r="DN75" s="592">
        <v>0</v>
      </c>
      <c r="DO75" s="592">
        <v>1</v>
      </c>
      <c r="DP75" s="592">
        <v>13</v>
      </c>
      <c r="DQ75" s="592">
        <v>0</v>
      </c>
      <c r="DR75" s="592">
        <v>0</v>
      </c>
      <c r="DS75" s="592">
        <v>0</v>
      </c>
      <c r="DT75" s="592">
        <v>0</v>
      </c>
      <c r="DU75" s="597">
        <v>1</v>
      </c>
      <c r="DV75" s="954">
        <v>0</v>
      </c>
      <c r="DW75" s="978">
        <v>0</v>
      </c>
      <c r="DX75" s="979">
        <v>0</v>
      </c>
      <c r="DY75" s="979">
        <v>0</v>
      </c>
      <c r="DZ75" s="979">
        <v>0</v>
      </c>
      <c r="EA75" s="977">
        <v>0</v>
      </c>
      <c r="EB75" s="977">
        <v>0</v>
      </c>
      <c r="EC75" s="960">
        <v>0</v>
      </c>
      <c r="ED75" s="960">
        <v>0</v>
      </c>
      <c r="EE75" s="1255">
        <v>8.5</v>
      </c>
      <c r="EF75" s="960">
        <v>4054.5</v>
      </c>
      <c r="EG75" s="960">
        <v>2</v>
      </c>
      <c r="EH75" s="960">
        <v>900</v>
      </c>
      <c r="EI75" s="960">
        <v>0</v>
      </c>
      <c r="EJ75" s="960">
        <v>0</v>
      </c>
      <c r="EK75" s="1007">
        <v>0</v>
      </c>
      <c r="EL75" s="306">
        <v>0</v>
      </c>
      <c r="EM75" s="306">
        <v>0</v>
      </c>
      <c r="EN75" s="1007">
        <v>0</v>
      </c>
      <c r="EO75" s="306">
        <v>0</v>
      </c>
      <c r="EP75" s="306">
        <v>0</v>
      </c>
      <c r="EQ75" s="306">
        <v>0</v>
      </c>
      <c r="ER75" s="306">
        <v>0</v>
      </c>
      <c r="ES75" s="306">
        <v>0</v>
      </c>
      <c r="ET75" s="1007">
        <v>0</v>
      </c>
      <c r="EU75" s="306">
        <v>1</v>
      </c>
      <c r="EV75" s="306">
        <v>0</v>
      </c>
      <c r="EW75" s="306">
        <v>0</v>
      </c>
      <c r="EX75" s="832"/>
      <c r="EY75" s="592"/>
      <c r="EZ75" s="592" t="s">
        <v>448</v>
      </c>
      <c r="FA75" s="592" t="s">
        <v>449</v>
      </c>
      <c r="FB75" s="592" t="s">
        <v>343</v>
      </c>
      <c r="FC75" s="592">
        <v>13</v>
      </c>
      <c r="FD75" s="592" t="s">
        <v>11</v>
      </c>
      <c r="FE75" s="592" t="s">
        <v>232</v>
      </c>
      <c r="FF75" s="592" t="s">
        <v>9</v>
      </c>
      <c r="FG75" s="592" t="s">
        <v>232</v>
      </c>
      <c r="FH75" s="592" t="s">
        <v>358</v>
      </c>
    </row>
    <row r="76" spans="1:164">
      <c r="A76">
        <v>87</v>
      </c>
      <c r="B76">
        <v>1</v>
      </c>
      <c r="F76">
        <v>700</v>
      </c>
      <c r="G76">
        <v>43</v>
      </c>
      <c r="H76">
        <v>1</v>
      </c>
      <c r="I76">
        <v>0</v>
      </c>
      <c r="J76">
        <v>1</v>
      </c>
      <c r="K76">
        <v>0</v>
      </c>
      <c r="L76" t="s">
        <v>448</v>
      </c>
      <c r="M76">
        <v>0</v>
      </c>
      <c r="N76">
        <v>1</v>
      </c>
      <c r="O76">
        <v>0</v>
      </c>
      <c r="P76">
        <v>0</v>
      </c>
      <c r="Q76">
        <v>0</v>
      </c>
      <c r="R76">
        <v>0</v>
      </c>
      <c r="S76">
        <v>0</v>
      </c>
      <c r="T76">
        <v>1</v>
      </c>
      <c r="U76">
        <v>1</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1</v>
      </c>
      <c r="AS76">
        <v>0</v>
      </c>
      <c r="AT76">
        <v>0</v>
      </c>
      <c r="AU76">
        <v>0</v>
      </c>
      <c r="AV76">
        <v>0</v>
      </c>
      <c r="AW76">
        <v>0</v>
      </c>
      <c r="AX76">
        <v>0</v>
      </c>
      <c r="AY76" t="s">
        <v>891</v>
      </c>
      <c r="AZ76">
        <v>0</v>
      </c>
      <c r="BA76">
        <v>0</v>
      </c>
      <c r="BB76">
        <v>0</v>
      </c>
      <c r="BC76">
        <v>0</v>
      </c>
      <c r="BD76">
        <v>0</v>
      </c>
      <c r="BE76">
        <v>0</v>
      </c>
      <c r="BF76" t="s">
        <v>891</v>
      </c>
      <c r="BG76">
        <v>1</v>
      </c>
      <c r="BH76">
        <v>0</v>
      </c>
      <c r="BI76">
        <v>1</v>
      </c>
      <c r="BJ76">
        <v>0</v>
      </c>
      <c r="BK76">
        <v>1</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s="842"/>
      <c r="CM76" s="597">
        <v>1</v>
      </c>
      <c r="CN76" s="592">
        <v>1</v>
      </c>
      <c r="CO76" s="592">
        <v>0</v>
      </c>
      <c r="CP76" s="597">
        <v>1</v>
      </c>
      <c r="CQ76" s="592">
        <v>1</v>
      </c>
      <c r="CR76" s="592">
        <v>0</v>
      </c>
      <c r="CS76" s="597">
        <v>1</v>
      </c>
      <c r="CT76" s="592">
        <v>1</v>
      </c>
      <c r="CU76" s="592">
        <v>0</v>
      </c>
      <c r="CV76" s="592">
        <v>0</v>
      </c>
      <c r="CW76" s="592">
        <v>0</v>
      </c>
      <c r="CX76" s="592">
        <v>0</v>
      </c>
      <c r="CY76" s="592">
        <v>0</v>
      </c>
      <c r="CZ76" s="592">
        <v>0</v>
      </c>
      <c r="DA76" s="592">
        <v>0</v>
      </c>
      <c r="DB76" s="592">
        <v>0</v>
      </c>
      <c r="DC76" s="592">
        <v>0</v>
      </c>
      <c r="DD76" s="592">
        <v>0</v>
      </c>
      <c r="DE76" s="592">
        <v>0</v>
      </c>
      <c r="DF76" s="592">
        <v>0</v>
      </c>
      <c r="DG76" s="592">
        <v>0</v>
      </c>
      <c r="DH76" s="592">
        <v>0</v>
      </c>
      <c r="DI76" s="592">
        <v>0</v>
      </c>
      <c r="DJ76" s="592">
        <v>0</v>
      </c>
      <c r="DK76" s="592">
        <v>0</v>
      </c>
      <c r="DL76" s="592">
        <v>0</v>
      </c>
      <c r="DM76" s="592">
        <v>0</v>
      </c>
      <c r="DN76" s="592">
        <v>0</v>
      </c>
      <c r="DO76" s="592">
        <v>0</v>
      </c>
      <c r="DP76" s="592">
        <v>0</v>
      </c>
      <c r="DQ76" s="592">
        <v>0</v>
      </c>
      <c r="DR76" s="592">
        <v>0</v>
      </c>
      <c r="DS76" s="592">
        <v>0</v>
      </c>
      <c r="DT76" s="592">
        <v>0</v>
      </c>
      <c r="DU76" s="597">
        <v>0</v>
      </c>
      <c r="DV76" s="954">
        <v>0</v>
      </c>
      <c r="DW76" s="978">
        <v>0</v>
      </c>
      <c r="DX76" s="979">
        <v>0</v>
      </c>
      <c r="DY76" s="979">
        <v>0</v>
      </c>
      <c r="DZ76" s="979">
        <v>0</v>
      </c>
      <c r="EA76" s="977">
        <v>0</v>
      </c>
      <c r="EB76" s="977">
        <v>0</v>
      </c>
      <c r="EC76" s="960">
        <v>0</v>
      </c>
      <c r="ED76" s="960">
        <v>0</v>
      </c>
      <c r="EE76" s="1255">
        <v>0</v>
      </c>
      <c r="EF76" s="960">
        <v>0</v>
      </c>
      <c r="EG76" s="960">
        <v>0</v>
      </c>
      <c r="EH76" s="960">
        <v>0</v>
      </c>
      <c r="EI76" s="960">
        <v>0</v>
      </c>
      <c r="EJ76" s="960">
        <v>0</v>
      </c>
      <c r="EK76" s="1007">
        <v>0</v>
      </c>
      <c r="EL76" s="306">
        <v>0</v>
      </c>
      <c r="EM76" s="306">
        <v>0</v>
      </c>
      <c r="EN76" s="1007">
        <v>0</v>
      </c>
      <c r="EO76" s="306">
        <v>0</v>
      </c>
      <c r="EP76" s="306">
        <v>0</v>
      </c>
      <c r="EQ76" s="306">
        <v>0</v>
      </c>
      <c r="ER76" s="306">
        <v>0</v>
      </c>
      <c r="ES76" s="306">
        <v>0</v>
      </c>
      <c r="ET76" s="1007">
        <v>0</v>
      </c>
      <c r="EU76" s="306">
        <v>0</v>
      </c>
      <c r="EV76" s="306">
        <v>0</v>
      </c>
      <c r="EW76" s="306">
        <v>0</v>
      </c>
      <c r="EX76" s="832"/>
      <c r="EY76" s="592"/>
      <c r="EZ76" s="592" t="s">
        <v>448</v>
      </c>
      <c r="FA76" s="592" t="s">
        <v>449</v>
      </c>
      <c r="FB76" s="592" t="s">
        <v>343</v>
      </c>
      <c r="FC76" s="592">
        <v>1</v>
      </c>
      <c r="FD76" s="592" t="s">
        <v>11</v>
      </c>
      <c r="FE76" s="592" t="s">
        <v>232</v>
      </c>
      <c r="FF76" s="592" t="s">
        <v>9</v>
      </c>
      <c r="FG76" s="592" t="s">
        <v>232</v>
      </c>
      <c r="FH76" s="592" t="s">
        <v>358</v>
      </c>
    </row>
    <row r="77" spans="1:164">
      <c r="A77">
        <v>88</v>
      </c>
      <c r="B77">
        <v>1</v>
      </c>
      <c r="F77">
        <v>700</v>
      </c>
      <c r="G77">
        <v>71</v>
      </c>
      <c r="H77">
        <v>0</v>
      </c>
      <c r="I77">
        <v>1</v>
      </c>
      <c r="J77">
        <v>1</v>
      </c>
      <c r="K77">
        <v>0</v>
      </c>
      <c r="L77" t="s">
        <v>448</v>
      </c>
      <c r="M77">
        <v>0</v>
      </c>
      <c r="N77">
        <v>0</v>
      </c>
      <c r="O77">
        <v>1</v>
      </c>
      <c r="P77">
        <v>5</v>
      </c>
      <c r="Q77">
        <v>3</v>
      </c>
      <c r="R77">
        <v>5</v>
      </c>
      <c r="S77">
        <v>13</v>
      </c>
      <c r="T77">
        <v>98</v>
      </c>
      <c r="U77">
        <v>0</v>
      </c>
      <c r="V77">
        <v>1</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1</v>
      </c>
      <c r="AU77">
        <v>0</v>
      </c>
      <c r="AV77">
        <v>0</v>
      </c>
      <c r="AW77">
        <v>1</v>
      </c>
      <c r="AX77">
        <v>0</v>
      </c>
      <c r="AY77" t="s">
        <v>891</v>
      </c>
      <c r="AZ77">
        <v>0</v>
      </c>
      <c r="BA77">
        <v>1</v>
      </c>
      <c r="BB77">
        <v>0</v>
      </c>
      <c r="BC77">
        <v>0</v>
      </c>
      <c r="BD77">
        <v>0</v>
      </c>
      <c r="BE77">
        <v>1</v>
      </c>
      <c r="BF77" t="s">
        <v>891</v>
      </c>
      <c r="BG77">
        <v>1</v>
      </c>
      <c r="BH77">
        <v>0</v>
      </c>
      <c r="BI77">
        <v>0</v>
      </c>
      <c r="BJ77">
        <v>1</v>
      </c>
      <c r="BK77">
        <v>0</v>
      </c>
      <c r="BL77">
        <v>1</v>
      </c>
      <c r="BM77">
        <v>1</v>
      </c>
      <c r="BN77">
        <v>1</v>
      </c>
      <c r="BO77">
        <v>0</v>
      </c>
      <c r="BP77">
        <v>0</v>
      </c>
      <c r="BQ77">
        <v>1</v>
      </c>
      <c r="BR77">
        <v>0</v>
      </c>
      <c r="BS77">
        <v>0</v>
      </c>
      <c r="BT77">
        <v>0</v>
      </c>
      <c r="BU77">
        <v>1</v>
      </c>
      <c r="BV77">
        <v>0</v>
      </c>
      <c r="BW77">
        <v>0</v>
      </c>
      <c r="BX77">
        <v>10</v>
      </c>
      <c r="BY77">
        <v>0</v>
      </c>
      <c r="BZ77">
        <v>0</v>
      </c>
      <c r="CA77">
        <v>0</v>
      </c>
      <c r="CB77">
        <v>1</v>
      </c>
      <c r="CC77">
        <v>0</v>
      </c>
      <c r="CD77">
        <v>0</v>
      </c>
      <c r="CE77">
        <v>0</v>
      </c>
      <c r="CF77">
        <v>0</v>
      </c>
      <c r="CG77">
        <v>0</v>
      </c>
      <c r="CH77">
        <v>0</v>
      </c>
      <c r="CI77">
        <v>0</v>
      </c>
      <c r="CJ77">
        <v>0</v>
      </c>
      <c r="CK77">
        <v>1000</v>
      </c>
      <c r="CL77" s="842"/>
      <c r="CM77" s="597">
        <v>1</v>
      </c>
      <c r="CN77" s="592">
        <v>115</v>
      </c>
      <c r="CO77" s="592">
        <v>0</v>
      </c>
      <c r="CP77" s="597">
        <v>1</v>
      </c>
      <c r="CQ77" s="592">
        <v>115</v>
      </c>
      <c r="CR77" s="592">
        <v>115</v>
      </c>
      <c r="CS77" s="597">
        <v>1</v>
      </c>
      <c r="CT77" s="592">
        <v>115</v>
      </c>
      <c r="CU77" s="592">
        <v>115</v>
      </c>
      <c r="CV77" s="592">
        <v>0</v>
      </c>
      <c r="CW77" s="592">
        <v>1</v>
      </c>
      <c r="CX77" s="592">
        <v>115</v>
      </c>
      <c r="CY77" s="592">
        <v>115</v>
      </c>
      <c r="CZ77" s="592">
        <v>115</v>
      </c>
      <c r="DA77" s="592">
        <v>0</v>
      </c>
      <c r="DB77" s="592">
        <v>0</v>
      </c>
      <c r="DC77" s="592">
        <v>115</v>
      </c>
      <c r="DD77" s="592">
        <v>0</v>
      </c>
      <c r="DE77" s="592">
        <v>0</v>
      </c>
      <c r="DF77" s="592">
        <v>0</v>
      </c>
      <c r="DG77" s="592">
        <v>115</v>
      </c>
      <c r="DH77" s="592">
        <v>0</v>
      </c>
      <c r="DI77" s="592">
        <v>0</v>
      </c>
      <c r="DJ77" s="592">
        <v>1150</v>
      </c>
      <c r="DK77" s="592">
        <v>0</v>
      </c>
      <c r="DL77" s="592">
        <v>0</v>
      </c>
      <c r="DM77" s="592">
        <v>0</v>
      </c>
      <c r="DN77" s="592">
        <v>0</v>
      </c>
      <c r="DO77" s="592">
        <v>0</v>
      </c>
      <c r="DP77" s="592">
        <v>0</v>
      </c>
      <c r="DQ77" s="592">
        <v>1</v>
      </c>
      <c r="DR77" s="592">
        <v>115</v>
      </c>
      <c r="DS77" s="592">
        <v>0</v>
      </c>
      <c r="DT77" s="592">
        <v>0</v>
      </c>
      <c r="DU77" s="597">
        <v>1</v>
      </c>
      <c r="DV77" s="954">
        <v>0</v>
      </c>
      <c r="DW77" s="978">
        <v>0</v>
      </c>
      <c r="DX77" s="979">
        <v>0</v>
      </c>
      <c r="DY77" s="979">
        <v>0</v>
      </c>
      <c r="DZ77" s="979">
        <v>0</v>
      </c>
      <c r="EA77" s="977">
        <v>0</v>
      </c>
      <c r="EB77" s="977">
        <v>0</v>
      </c>
      <c r="EC77" s="960">
        <v>0</v>
      </c>
      <c r="ED77" s="960">
        <v>0</v>
      </c>
      <c r="EE77" s="1255">
        <v>0</v>
      </c>
      <c r="EF77" s="960">
        <v>0</v>
      </c>
      <c r="EG77" s="960">
        <v>50</v>
      </c>
      <c r="EH77" s="960">
        <v>50000</v>
      </c>
      <c r="EI77" s="960">
        <v>19</v>
      </c>
      <c r="EJ77" s="960">
        <v>19000</v>
      </c>
      <c r="EK77" s="1007">
        <v>0</v>
      </c>
      <c r="EL77" s="306">
        <v>0</v>
      </c>
      <c r="EM77" s="306">
        <v>98</v>
      </c>
      <c r="EN77" s="1007">
        <v>0</v>
      </c>
      <c r="EO77" s="306">
        <v>0</v>
      </c>
      <c r="EP77" s="306">
        <v>0</v>
      </c>
      <c r="EQ77" s="306">
        <v>0</v>
      </c>
      <c r="ER77" s="306">
        <v>0</v>
      </c>
      <c r="ES77" s="306">
        <v>0</v>
      </c>
      <c r="ET77" s="1007">
        <v>0</v>
      </c>
      <c r="EU77" s="306">
        <v>1</v>
      </c>
      <c r="EV77" s="306">
        <v>1</v>
      </c>
      <c r="EW77" s="306">
        <v>0</v>
      </c>
      <c r="EX77" s="832"/>
      <c r="EY77" s="592"/>
      <c r="EZ77" s="592" t="s">
        <v>448</v>
      </c>
      <c r="FA77" s="592" t="s">
        <v>449</v>
      </c>
      <c r="FB77" s="592" t="s">
        <v>343</v>
      </c>
      <c r="FC77" s="592">
        <v>115</v>
      </c>
      <c r="FD77" s="592" t="s">
        <v>13</v>
      </c>
      <c r="FE77" s="592" t="s">
        <v>232</v>
      </c>
      <c r="FF77" s="592" t="s">
        <v>9</v>
      </c>
      <c r="FG77" s="592" t="s">
        <v>232</v>
      </c>
      <c r="FH77" s="592" t="s">
        <v>399</v>
      </c>
    </row>
    <row r="78" spans="1:164">
      <c r="A78">
        <v>89</v>
      </c>
      <c r="B78">
        <v>1</v>
      </c>
      <c r="F78">
        <v>700</v>
      </c>
      <c r="G78">
        <v>43</v>
      </c>
      <c r="H78">
        <v>1</v>
      </c>
      <c r="I78">
        <v>0</v>
      </c>
      <c r="J78">
        <v>1</v>
      </c>
      <c r="K78">
        <v>0</v>
      </c>
      <c r="L78" t="s">
        <v>448</v>
      </c>
      <c r="M78">
        <v>0</v>
      </c>
      <c r="N78">
        <v>1</v>
      </c>
      <c r="O78">
        <v>0</v>
      </c>
      <c r="P78">
        <v>0</v>
      </c>
      <c r="Q78">
        <v>0</v>
      </c>
      <c r="R78">
        <v>0</v>
      </c>
      <c r="S78">
        <v>0</v>
      </c>
      <c r="T78">
        <v>154</v>
      </c>
      <c r="U78">
        <v>0</v>
      </c>
      <c r="V78">
        <v>0</v>
      </c>
      <c r="W78">
        <v>0</v>
      </c>
      <c r="X78">
        <v>0</v>
      </c>
      <c r="Y78">
        <v>1</v>
      </c>
      <c r="Z78">
        <v>0</v>
      </c>
      <c r="AA78">
        <v>1</v>
      </c>
      <c r="AB78">
        <v>0</v>
      </c>
      <c r="AC78">
        <v>0</v>
      </c>
      <c r="AD78">
        <v>0</v>
      </c>
      <c r="AE78">
        <v>1</v>
      </c>
      <c r="AF78">
        <v>1</v>
      </c>
      <c r="AG78">
        <v>0</v>
      </c>
      <c r="AH78">
        <v>0</v>
      </c>
      <c r="AI78">
        <v>0</v>
      </c>
      <c r="AJ78">
        <v>0</v>
      </c>
      <c r="AK78">
        <v>0</v>
      </c>
      <c r="AL78">
        <v>0</v>
      </c>
      <c r="AM78">
        <v>0</v>
      </c>
      <c r="AN78">
        <v>0</v>
      </c>
      <c r="AO78">
        <v>0</v>
      </c>
      <c r="AP78">
        <v>0</v>
      </c>
      <c r="AQ78">
        <v>0</v>
      </c>
      <c r="AR78">
        <v>1</v>
      </c>
      <c r="AS78">
        <v>0</v>
      </c>
      <c r="AT78">
        <v>0</v>
      </c>
      <c r="AU78">
        <v>0</v>
      </c>
      <c r="AV78">
        <v>0</v>
      </c>
      <c r="AW78">
        <v>0</v>
      </c>
      <c r="AX78">
        <v>0</v>
      </c>
      <c r="AY78" t="s">
        <v>891</v>
      </c>
      <c r="AZ78">
        <v>0</v>
      </c>
      <c r="BA78">
        <v>0</v>
      </c>
      <c r="BB78">
        <v>0</v>
      </c>
      <c r="BC78">
        <v>0</v>
      </c>
      <c r="BD78">
        <v>0</v>
      </c>
      <c r="BE78">
        <v>0</v>
      </c>
      <c r="BF78" t="s">
        <v>891</v>
      </c>
      <c r="BG78">
        <v>0</v>
      </c>
      <c r="BH78">
        <v>1</v>
      </c>
      <c r="BI78">
        <v>0</v>
      </c>
      <c r="BJ78">
        <v>1</v>
      </c>
      <c r="BK78">
        <v>1</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s="842"/>
      <c r="CM78" s="597">
        <v>1</v>
      </c>
      <c r="CN78" s="592">
        <v>154</v>
      </c>
      <c r="CO78" s="592">
        <v>154</v>
      </c>
      <c r="CP78" s="597">
        <v>1</v>
      </c>
      <c r="CQ78" s="592">
        <v>154</v>
      </c>
      <c r="CR78" s="592">
        <v>154</v>
      </c>
      <c r="CS78" s="597">
        <v>1</v>
      </c>
      <c r="CT78" s="592">
        <v>154</v>
      </c>
      <c r="CU78" s="592">
        <v>0</v>
      </c>
      <c r="CV78" s="592">
        <v>0</v>
      </c>
      <c r="CW78" s="592">
        <v>0</v>
      </c>
      <c r="CX78" s="592">
        <v>0</v>
      </c>
      <c r="CY78" s="592">
        <v>0</v>
      </c>
      <c r="CZ78" s="592">
        <v>0</v>
      </c>
      <c r="DA78" s="592">
        <v>0</v>
      </c>
      <c r="DB78" s="592">
        <v>0</v>
      </c>
      <c r="DC78" s="592">
        <v>0</v>
      </c>
      <c r="DD78" s="592">
        <v>0</v>
      </c>
      <c r="DE78" s="592">
        <v>0</v>
      </c>
      <c r="DF78" s="592">
        <v>0</v>
      </c>
      <c r="DG78" s="592">
        <v>0</v>
      </c>
      <c r="DH78" s="592">
        <v>0</v>
      </c>
      <c r="DI78" s="592">
        <v>0</v>
      </c>
      <c r="DJ78" s="592">
        <v>0</v>
      </c>
      <c r="DK78" s="592">
        <v>0</v>
      </c>
      <c r="DL78" s="592">
        <v>0</v>
      </c>
      <c r="DM78" s="592">
        <v>0</v>
      </c>
      <c r="DN78" s="592">
        <v>0</v>
      </c>
      <c r="DO78" s="592">
        <v>0</v>
      </c>
      <c r="DP78" s="592">
        <v>0</v>
      </c>
      <c r="DQ78" s="592">
        <v>0</v>
      </c>
      <c r="DR78" s="592">
        <v>0</v>
      </c>
      <c r="DS78" s="592">
        <v>0</v>
      </c>
      <c r="DT78" s="592">
        <v>0</v>
      </c>
      <c r="DU78" s="597">
        <v>0</v>
      </c>
      <c r="DV78" s="954">
        <v>0</v>
      </c>
      <c r="DW78" s="978">
        <v>0</v>
      </c>
      <c r="DX78" s="979">
        <v>0</v>
      </c>
      <c r="DY78" s="979">
        <v>0</v>
      </c>
      <c r="DZ78" s="979">
        <v>0</v>
      </c>
      <c r="EA78" s="977">
        <v>0</v>
      </c>
      <c r="EB78" s="977">
        <v>0</v>
      </c>
      <c r="EC78" s="960">
        <v>0</v>
      </c>
      <c r="ED78" s="960">
        <v>0</v>
      </c>
      <c r="EE78" s="1255">
        <v>0</v>
      </c>
      <c r="EF78" s="960">
        <v>0</v>
      </c>
      <c r="EG78" s="960">
        <v>0</v>
      </c>
      <c r="EH78" s="960">
        <v>0</v>
      </c>
      <c r="EI78" s="960">
        <v>0</v>
      </c>
      <c r="EJ78" s="960">
        <v>0</v>
      </c>
      <c r="EK78" s="1007">
        <v>0</v>
      </c>
      <c r="EL78" s="306">
        <v>0</v>
      </c>
      <c r="EM78" s="306">
        <v>0</v>
      </c>
      <c r="EN78" s="1007">
        <v>0</v>
      </c>
      <c r="EO78" s="306">
        <v>0</v>
      </c>
      <c r="EP78" s="306">
        <v>1</v>
      </c>
      <c r="EQ78" s="306">
        <v>1</v>
      </c>
      <c r="ER78" s="306">
        <v>0</v>
      </c>
      <c r="ES78" s="306">
        <v>0</v>
      </c>
      <c r="ET78" s="1007">
        <v>0</v>
      </c>
      <c r="EU78" s="306">
        <v>0</v>
      </c>
      <c r="EV78" s="306">
        <v>0</v>
      </c>
      <c r="EW78" s="306">
        <v>0</v>
      </c>
      <c r="EX78" s="832"/>
      <c r="EY78" s="592"/>
      <c r="EZ78" s="592" t="s">
        <v>448</v>
      </c>
      <c r="FA78" s="592" t="s">
        <v>449</v>
      </c>
      <c r="FB78" s="592" t="s">
        <v>343</v>
      </c>
      <c r="FC78" s="592">
        <v>154</v>
      </c>
      <c r="FD78" s="592" t="s">
        <v>13</v>
      </c>
      <c r="FE78" s="592" t="s">
        <v>232</v>
      </c>
      <c r="FF78" s="592" t="s">
        <v>9</v>
      </c>
      <c r="FG78" s="592" t="s">
        <v>232</v>
      </c>
      <c r="FH78" s="592" t="s">
        <v>358</v>
      </c>
    </row>
    <row r="79" spans="1:164">
      <c r="A79">
        <v>90</v>
      </c>
      <c r="B79">
        <v>1</v>
      </c>
      <c r="F79">
        <v>700</v>
      </c>
      <c r="G79">
        <v>42</v>
      </c>
      <c r="H79">
        <v>1</v>
      </c>
      <c r="I79">
        <v>0</v>
      </c>
      <c r="J79">
        <v>1</v>
      </c>
      <c r="K79">
        <v>0</v>
      </c>
      <c r="L79" t="s">
        <v>448</v>
      </c>
      <c r="M79">
        <v>0</v>
      </c>
      <c r="N79">
        <v>1</v>
      </c>
      <c r="O79">
        <v>0</v>
      </c>
      <c r="P79">
        <v>0</v>
      </c>
      <c r="Q79">
        <v>0</v>
      </c>
      <c r="R79">
        <v>0</v>
      </c>
      <c r="S79">
        <v>0</v>
      </c>
      <c r="T79">
        <v>4</v>
      </c>
      <c r="U79">
        <v>0</v>
      </c>
      <c r="V79">
        <v>0</v>
      </c>
      <c r="W79">
        <v>0</v>
      </c>
      <c r="X79">
        <v>0</v>
      </c>
      <c r="Y79">
        <v>0</v>
      </c>
      <c r="Z79">
        <v>0</v>
      </c>
      <c r="AA79">
        <v>1</v>
      </c>
      <c r="AB79">
        <v>0</v>
      </c>
      <c r="AC79">
        <v>0</v>
      </c>
      <c r="AD79">
        <v>0</v>
      </c>
      <c r="AE79">
        <v>1</v>
      </c>
      <c r="AF79">
        <v>0</v>
      </c>
      <c r="AG79">
        <v>0</v>
      </c>
      <c r="AH79">
        <v>0</v>
      </c>
      <c r="AI79">
        <v>0</v>
      </c>
      <c r="AJ79">
        <v>0</v>
      </c>
      <c r="AK79">
        <v>0</v>
      </c>
      <c r="AL79">
        <v>0</v>
      </c>
      <c r="AM79">
        <v>0</v>
      </c>
      <c r="AN79">
        <v>0</v>
      </c>
      <c r="AO79">
        <v>0</v>
      </c>
      <c r="AP79">
        <v>0</v>
      </c>
      <c r="AQ79">
        <v>0</v>
      </c>
      <c r="AR79">
        <v>1</v>
      </c>
      <c r="AS79">
        <v>0</v>
      </c>
      <c r="AT79">
        <v>0</v>
      </c>
      <c r="AU79">
        <v>0</v>
      </c>
      <c r="AV79">
        <v>0</v>
      </c>
      <c r="AW79">
        <v>0</v>
      </c>
      <c r="AX79">
        <v>0</v>
      </c>
      <c r="AY79" t="s">
        <v>891</v>
      </c>
      <c r="AZ79">
        <v>0</v>
      </c>
      <c r="BA79">
        <v>0</v>
      </c>
      <c r="BB79">
        <v>0</v>
      </c>
      <c r="BC79">
        <v>0</v>
      </c>
      <c r="BD79">
        <v>0</v>
      </c>
      <c r="BE79">
        <v>0</v>
      </c>
      <c r="BF79" t="s">
        <v>891</v>
      </c>
      <c r="BG79">
        <v>1</v>
      </c>
      <c r="BH79">
        <v>0</v>
      </c>
      <c r="BI79">
        <v>0</v>
      </c>
      <c r="BJ79">
        <v>1</v>
      </c>
      <c r="BK79">
        <v>0</v>
      </c>
      <c r="BL79">
        <v>1</v>
      </c>
      <c r="BM79">
        <v>1</v>
      </c>
      <c r="BN79">
        <v>0</v>
      </c>
      <c r="BO79">
        <v>0</v>
      </c>
      <c r="BP79">
        <v>1</v>
      </c>
      <c r="BQ79">
        <v>0</v>
      </c>
      <c r="BR79">
        <v>0</v>
      </c>
      <c r="BS79">
        <v>0</v>
      </c>
      <c r="BT79">
        <v>0</v>
      </c>
      <c r="BU79">
        <v>0</v>
      </c>
      <c r="BV79">
        <v>0</v>
      </c>
      <c r="BW79">
        <v>1</v>
      </c>
      <c r="BX79">
        <v>0</v>
      </c>
      <c r="BY79">
        <v>0</v>
      </c>
      <c r="BZ79">
        <v>1</v>
      </c>
      <c r="CA79">
        <v>0</v>
      </c>
      <c r="CB79">
        <v>1</v>
      </c>
      <c r="CC79">
        <v>0</v>
      </c>
      <c r="CD79">
        <v>0</v>
      </c>
      <c r="CE79">
        <v>0</v>
      </c>
      <c r="CF79">
        <v>0</v>
      </c>
      <c r="CG79">
        <v>0</v>
      </c>
      <c r="CH79">
        <v>0</v>
      </c>
      <c r="CI79">
        <v>0</v>
      </c>
      <c r="CJ79">
        <v>0</v>
      </c>
      <c r="CK79">
        <v>0</v>
      </c>
      <c r="CL79" s="842"/>
      <c r="CM79" s="597">
        <v>1</v>
      </c>
      <c r="CN79" s="592">
        <v>4</v>
      </c>
      <c r="CO79" s="592">
        <v>0</v>
      </c>
      <c r="CP79" s="597">
        <v>1</v>
      </c>
      <c r="CQ79" s="592">
        <v>4</v>
      </c>
      <c r="CR79" s="592">
        <v>4</v>
      </c>
      <c r="CS79" s="597">
        <v>1</v>
      </c>
      <c r="CT79" s="592">
        <v>4</v>
      </c>
      <c r="CU79" s="592">
        <v>4</v>
      </c>
      <c r="CV79" s="592">
        <v>0</v>
      </c>
      <c r="CW79" s="592">
        <v>1</v>
      </c>
      <c r="CX79" s="592">
        <v>4</v>
      </c>
      <c r="CY79" s="592">
        <v>4</v>
      </c>
      <c r="CZ79" s="592">
        <v>0</v>
      </c>
      <c r="DA79" s="592">
        <v>0</v>
      </c>
      <c r="DB79" s="592">
        <v>4</v>
      </c>
      <c r="DC79" s="592">
        <v>0</v>
      </c>
      <c r="DD79" s="592">
        <v>0</v>
      </c>
      <c r="DE79" s="592">
        <v>0</v>
      </c>
      <c r="DF79" s="592">
        <v>0</v>
      </c>
      <c r="DG79" s="592">
        <v>0</v>
      </c>
      <c r="DH79" s="592">
        <v>0</v>
      </c>
      <c r="DI79" s="592">
        <v>4</v>
      </c>
      <c r="DJ79" s="592">
        <v>0</v>
      </c>
      <c r="DK79" s="592">
        <v>0</v>
      </c>
      <c r="DL79" s="592">
        <v>0</v>
      </c>
      <c r="DM79" s="592">
        <v>0</v>
      </c>
      <c r="DN79" s="592">
        <v>0</v>
      </c>
      <c r="DO79" s="592">
        <v>0</v>
      </c>
      <c r="DP79" s="592">
        <v>0</v>
      </c>
      <c r="DQ79" s="592">
        <v>0</v>
      </c>
      <c r="DR79" s="592">
        <v>0</v>
      </c>
      <c r="DS79" s="592">
        <v>0</v>
      </c>
      <c r="DT79" s="592">
        <v>0</v>
      </c>
      <c r="DU79" s="597">
        <v>1</v>
      </c>
      <c r="DV79" s="954">
        <v>0</v>
      </c>
      <c r="DW79" s="978">
        <v>0</v>
      </c>
      <c r="DX79" s="979">
        <v>0</v>
      </c>
      <c r="DY79" s="979">
        <v>0</v>
      </c>
      <c r="DZ79" s="979">
        <v>0</v>
      </c>
      <c r="EA79" s="977">
        <v>0</v>
      </c>
      <c r="EB79" s="977">
        <v>0</v>
      </c>
      <c r="EC79" s="960">
        <v>0</v>
      </c>
      <c r="ED79" s="960">
        <v>0</v>
      </c>
      <c r="EE79" s="1255">
        <v>0</v>
      </c>
      <c r="EF79" s="960">
        <v>0</v>
      </c>
      <c r="EG79" s="960">
        <v>0</v>
      </c>
      <c r="EH79" s="960">
        <v>0</v>
      </c>
      <c r="EI79" s="960">
        <v>0</v>
      </c>
      <c r="EJ79" s="960">
        <v>0</v>
      </c>
      <c r="EK79" s="1007">
        <v>0</v>
      </c>
      <c r="EL79" s="306">
        <v>0</v>
      </c>
      <c r="EM79" s="306">
        <v>0</v>
      </c>
      <c r="EN79" s="1007">
        <v>0</v>
      </c>
      <c r="EO79" s="306">
        <v>0</v>
      </c>
      <c r="EP79" s="306">
        <v>1</v>
      </c>
      <c r="EQ79" s="306">
        <v>1</v>
      </c>
      <c r="ER79" s="306">
        <v>0</v>
      </c>
      <c r="ES79" s="306">
        <v>0</v>
      </c>
      <c r="ET79" s="1007">
        <v>0</v>
      </c>
      <c r="EU79" s="306">
        <v>0</v>
      </c>
      <c r="EV79" s="306">
        <v>0</v>
      </c>
      <c r="EW79" s="306">
        <v>0</v>
      </c>
      <c r="EX79" s="832"/>
      <c r="EY79" s="592"/>
      <c r="EZ79" s="592" t="s">
        <v>448</v>
      </c>
      <c r="FA79" s="592" t="s">
        <v>449</v>
      </c>
      <c r="FB79" s="592" t="s">
        <v>343</v>
      </c>
      <c r="FC79" s="592">
        <v>4</v>
      </c>
      <c r="FD79" s="592" t="s">
        <v>11</v>
      </c>
      <c r="FE79" s="592" t="s">
        <v>232</v>
      </c>
      <c r="FF79" s="592" t="s">
        <v>9</v>
      </c>
      <c r="FG79" s="592" t="s">
        <v>232</v>
      </c>
      <c r="FH79" s="592" t="s">
        <v>358</v>
      </c>
    </row>
    <row r="80" spans="1:164">
      <c r="A80">
        <v>341</v>
      </c>
      <c r="B80">
        <v>1</v>
      </c>
      <c r="F80">
        <v>700</v>
      </c>
      <c r="G80">
        <v>41</v>
      </c>
      <c r="H80">
        <v>0</v>
      </c>
      <c r="I80">
        <v>1</v>
      </c>
      <c r="J80">
        <v>1</v>
      </c>
      <c r="K80">
        <v>0</v>
      </c>
      <c r="L80" t="s">
        <v>505</v>
      </c>
      <c r="M80">
        <v>0</v>
      </c>
      <c r="N80">
        <v>0</v>
      </c>
      <c r="O80">
        <v>1</v>
      </c>
      <c r="P80">
        <v>0</v>
      </c>
      <c r="Q80">
        <v>2</v>
      </c>
      <c r="R80">
        <v>0</v>
      </c>
      <c r="S80">
        <v>2</v>
      </c>
      <c r="T80">
        <v>24</v>
      </c>
      <c r="U80">
        <v>1</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1</v>
      </c>
      <c r="AT80">
        <v>0</v>
      </c>
      <c r="AU80">
        <v>0</v>
      </c>
      <c r="AV80">
        <v>0</v>
      </c>
      <c r="AW80">
        <v>1</v>
      </c>
      <c r="AX80">
        <v>0</v>
      </c>
      <c r="AY80" t="s">
        <v>891</v>
      </c>
      <c r="AZ80">
        <v>0</v>
      </c>
      <c r="BA80">
        <v>0</v>
      </c>
      <c r="BB80">
        <v>0</v>
      </c>
      <c r="BC80">
        <v>0</v>
      </c>
      <c r="BD80">
        <v>0</v>
      </c>
      <c r="BE80">
        <v>0</v>
      </c>
      <c r="BF80" t="s">
        <v>891</v>
      </c>
      <c r="BG80">
        <v>0</v>
      </c>
      <c r="BH80">
        <v>1</v>
      </c>
      <c r="BI80">
        <v>1</v>
      </c>
      <c r="BJ80">
        <v>0</v>
      </c>
      <c r="BK80">
        <v>1</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s="842"/>
      <c r="CM80" s="597">
        <v>1</v>
      </c>
      <c r="CN80" s="592">
        <v>24</v>
      </c>
      <c r="CO80" s="592">
        <v>24</v>
      </c>
      <c r="CP80" s="597">
        <v>1</v>
      </c>
      <c r="CQ80" s="592">
        <v>24</v>
      </c>
      <c r="CR80" s="592">
        <v>0</v>
      </c>
      <c r="CS80" s="597">
        <v>1</v>
      </c>
      <c r="CT80" s="592">
        <v>24</v>
      </c>
      <c r="CU80" s="592">
        <v>0</v>
      </c>
      <c r="CV80" s="592">
        <v>0</v>
      </c>
      <c r="CW80" s="592">
        <v>0</v>
      </c>
      <c r="CX80" s="592">
        <v>0</v>
      </c>
      <c r="CY80" s="592">
        <v>0</v>
      </c>
      <c r="CZ80" s="592">
        <v>0</v>
      </c>
      <c r="DA80" s="592">
        <v>0</v>
      </c>
      <c r="DB80" s="592">
        <v>0</v>
      </c>
      <c r="DC80" s="592">
        <v>0</v>
      </c>
      <c r="DD80" s="592">
        <v>0</v>
      </c>
      <c r="DE80" s="592">
        <v>0</v>
      </c>
      <c r="DF80" s="592">
        <v>0</v>
      </c>
      <c r="DG80" s="592">
        <v>0</v>
      </c>
      <c r="DH80" s="592">
        <v>0</v>
      </c>
      <c r="DI80" s="592">
        <v>0</v>
      </c>
      <c r="DJ80" s="592">
        <v>0</v>
      </c>
      <c r="DK80" s="592">
        <v>0</v>
      </c>
      <c r="DL80" s="592">
        <v>0</v>
      </c>
      <c r="DM80" s="592">
        <v>0</v>
      </c>
      <c r="DN80" s="592">
        <v>0</v>
      </c>
      <c r="DO80" s="592">
        <v>0</v>
      </c>
      <c r="DP80" s="592">
        <v>0</v>
      </c>
      <c r="DQ80" s="592">
        <v>0</v>
      </c>
      <c r="DR80" s="592">
        <v>0</v>
      </c>
      <c r="DS80" s="592">
        <v>0</v>
      </c>
      <c r="DT80" s="592">
        <v>0</v>
      </c>
      <c r="DU80" s="597">
        <v>0</v>
      </c>
      <c r="DV80" s="954">
        <v>0</v>
      </c>
      <c r="DW80" s="978">
        <v>0</v>
      </c>
      <c r="DX80" s="979">
        <v>0</v>
      </c>
      <c r="DY80" s="979">
        <v>0</v>
      </c>
      <c r="DZ80" s="979">
        <v>0</v>
      </c>
      <c r="EA80" s="977">
        <v>0</v>
      </c>
      <c r="EB80" s="977">
        <v>0</v>
      </c>
      <c r="EC80" s="960">
        <v>0</v>
      </c>
      <c r="ED80" s="960">
        <v>0</v>
      </c>
      <c r="EE80" s="1255">
        <v>0</v>
      </c>
      <c r="EF80" s="960">
        <v>0</v>
      </c>
      <c r="EG80" s="960">
        <v>0</v>
      </c>
      <c r="EH80" s="960">
        <v>0</v>
      </c>
      <c r="EI80" s="960">
        <v>0</v>
      </c>
      <c r="EJ80" s="960">
        <v>0</v>
      </c>
      <c r="EK80" s="1007">
        <v>0</v>
      </c>
      <c r="EL80" s="306">
        <v>0</v>
      </c>
      <c r="EM80" s="306">
        <v>24</v>
      </c>
      <c r="EN80" s="1007">
        <v>0</v>
      </c>
      <c r="EO80" s="306">
        <v>0</v>
      </c>
      <c r="EP80" s="306">
        <v>0</v>
      </c>
      <c r="EQ80" s="306">
        <v>0</v>
      </c>
      <c r="ER80" s="306">
        <v>0</v>
      </c>
      <c r="ES80" s="306">
        <v>0</v>
      </c>
      <c r="ET80" s="1007">
        <v>0</v>
      </c>
      <c r="EU80" s="306">
        <v>1</v>
      </c>
      <c r="EV80" s="306">
        <v>0</v>
      </c>
      <c r="EW80" s="306">
        <v>0</v>
      </c>
      <c r="EX80" s="832"/>
      <c r="EY80" s="592"/>
      <c r="EZ80" s="592" t="s">
        <v>505</v>
      </c>
      <c r="FA80" s="592" t="s">
        <v>506</v>
      </c>
      <c r="FB80" s="592" t="s">
        <v>350</v>
      </c>
      <c r="FC80" s="592">
        <v>24</v>
      </c>
      <c r="FD80" s="592" t="s">
        <v>12</v>
      </c>
      <c r="FE80" s="592" t="s">
        <v>232</v>
      </c>
      <c r="FF80" s="592" t="s">
        <v>9</v>
      </c>
      <c r="FG80" s="592" t="s">
        <v>232</v>
      </c>
      <c r="FH80" s="592" t="s">
        <v>358</v>
      </c>
    </row>
    <row r="81" spans="1:164">
      <c r="A81">
        <v>345</v>
      </c>
      <c r="B81">
        <v>1</v>
      </c>
      <c r="F81">
        <v>700</v>
      </c>
      <c r="G81">
        <v>41</v>
      </c>
      <c r="H81">
        <v>1</v>
      </c>
      <c r="I81">
        <v>0</v>
      </c>
      <c r="J81">
        <v>1</v>
      </c>
      <c r="K81">
        <v>0</v>
      </c>
      <c r="L81" t="s">
        <v>505</v>
      </c>
      <c r="M81">
        <v>0</v>
      </c>
      <c r="N81">
        <v>1</v>
      </c>
      <c r="O81">
        <v>0</v>
      </c>
      <c r="P81">
        <v>0</v>
      </c>
      <c r="Q81">
        <v>0</v>
      </c>
      <c r="R81">
        <v>0</v>
      </c>
      <c r="S81">
        <v>0</v>
      </c>
      <c r="T81">
        <v>11</v>
      </c>
      <c r="U81">
        <v>0</v>
      </c>
      <c r="V81">
        <v>1</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1</v>
      </c>
      <c r="AS81">
        <v>0</v>
      </c>
      <c r="AT81">
        <v>0</v>
      </c>
      <c r="AU81">
        <v>0</v>
      </c>
      <c r="AV81">
        <v>0</v>
      </c>
      <c r="AW81">
        <v>0</v>
      </c>
      <c r="AX81">
        <v>0</v>
      </c>
      <c r="AY81" t="s">
        <v>891</v>
      </c>
      <c r="AZ81">
        <v>0</v>
      </c>
      <c r="BA81">
        <v>0</v>
      </c>
      <c r="BB81">
        <v>0</v>
      </c>
      <c r="BC81">
        <v>0</v>
      </c>
      <c r="BD81">
        <v>0</v>
      </c>
      <c r="BE81">
        <v>0</v>
      </c>
      <c r="BF81" t="s">
        <v>891</v>
      </c>
      <c r="BG81">
        <v>1</v>
      </c>
      <c r="BH81">
        <v>0</v>
      </c>
      <c r="BI81">
        <v>1</v>
      </c>
      <c r="BJ81">
        <v>0</v>
      </c>
      <c r="BK81">
        <v>1</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s="842"/>
      <c r="CM81" s="597">
        <v>1</v>
      </c>
      <c r="CN81" s="592">
        <v>12</v>
      </c>
      <c r="CO81" s="592">
        <v>0</v>
      </c>
      <c r="CP81" s="597">
        <v>1</v>
      </c>
      <c r="CQ81" s="592">
        <v>12</v>
      </c>
      <c r="CR81" s="592">
        <v>0</v>
      </c>
      <c r="CS81" s="597">
        <v>1</v>
      </c>
      <c r="CT81" s="592">
        <v>12</v>
      </c>
      <c r="CU81" s="592">
        <v>0</v>
      </c>
      <c r="CV81" s="592">
        <v>0</v>
      </c>
      <c r="CW81" s="592">
        <v>0</v>
      </c>
      <c r="CX81" s="592">
        <v>0</v>
      </c>
      <c r="CY81" s="592">
        <v>0</v>
      </c>
      <c r="CZ81" s="592">
        <v>0</v>
      </c>
      <c r="DA81" s="592">
        <v>0</v>
      </c>
      <c r="DB81" s="592">
        <v>0</v>
      </c>
      <c r="DC81" s="592">
        <v>0</v>
      </c>
      <c r="DD81" s="592">
        <v>0</v>
      </c>
      <c r="DE81" s="592">
        <v>0</v>
      </c>
      <c r="DF81" s="592">
        <v>0</v>
      </c>
      <c r="DG81" s="592">
        <v>0</v>
      </c>
      <c r="DH81" s="592">
        <v>0</v>
      </c>
      <c r="DI81" s="592">
        <v>0</v>
      </c>
      <c r="DJ81" s="592">
        <v>0</v>
      </c>
      <c r="DK81" s="592">
        <v>0</v>
      </c>
      <c r="DL81" s="592">
        <v>0</v>
      </c>
      <c r="DM81" s="592">
        <v>0</v>
      </c>
      <c r="DN81" s="592">
        <v>0</v>
      </c>
      <c r="DO81" s="592">
        <v>0</v>
      </c>
      <c r="DP81" s="592">
        <v>0</v>
      </c>
      <c r="DQ81" s="592">
        <v>0</v>
      </c>
      <c r="DR81" s="592">
        <v>0</v>
      </c>
      <c r="DS81" s="592">
        <v>0</v>
      </c>
      <c r="DT81" s="592">
        <v>0</v>
      </c>
      <c r="DU81" s="597">
        <v>0</v>
      </c>
      <c r="DV81" s="954">
        <v>0</v>
      </c>
      <c r="DW81" s="978">
        <v>0</v>
      </c>
      <c r="DX81" s="979">
        <v>0</v>
      </c>
      <c r="DY81" s="979">
        <v>0</v>
      </c>
      <c r="DZ81" s="979">
        <v>0</v>
      </c>
      <c r="EA81" s="977">
        <v>0</v>
      </c>
      <c r="EB81" s="977">
        <v>0</v>
      </c>
      <c r="EC81" s="960">
        <v>0</v>
      </c>
      <c r="ED81" s="960">
        <v>0</v>
      </c>
      <c r="EE81" s="1255">
        <v>0</v>
      </c>
      <c r="EF81" s="960">
        <v>0</v>
      </c>
      <c r="EG81" s="960">
        <v>0</v>
      </c>
      <c r="EH81" s="960">
        <v>0</v>
      </c>
      <c r="EI81" s="960">
        <v>0</v>
      </c>
      <c r="EJ81" s="960">
        <v>0</v>
      </c>
      <c r="EK81" s="1007">
        <v>0</v>
      </c>
      <c r="EL81" s="306">
        <v>0</v>
      </c>
      <c r="EM81" s="306">
        <v>0</v>
      </c>
      <c r="EN81" s="1007">
        <v>0</v>
      </c>
      <c r="EO81" s="306">
        <v>0</v>
      </c>
      <c r="EP81" s="306">
        <v>0</v>
      </c>
      <c r="EQ81" s="306">
        <v>0</v>
      </c>
      <c r="ER81" s="306">
        <v>0</v>
      </c>
      <c r="ES81" s="306">
        <v>0</v>
      </c>
      <c r="ET81" s="1007">
        <v>0</v>
      </c>
      <c r="EU81" s="306">
        <v>0</v>
      </c>
      <c r="EV81" s="306">
        <v>0</v>
      </c>
      <c r="EW81" s="306">
        <v>0</v>
      </c>
      <c r="EX81" s="832"/>
      <c r="EY81" s="592"/>
      <c r="EZ81" s="592" t="s">
        <v>505</v>
      </c>
      <c r="FA81" s="592" t="s">
        <v>506</v>
      </c>
      <c r="FB81" s="592" t="s">
        <v>350</v>
      </c>
      <c r="FC81" s="592">
        <v>12</v>
      </c>
      <c r="FD81" s="592" t="s">
        <v>11</v>
      </c>
      <c r="FE81" s="592" t="s">
        <v>232</v>
      </c>
      <c r="FF81" s="592" t="s">
        <v>9</v>
      </c>
      <c r="FG81" s="592" t="s">
        <v>232</v>
      </c>
      <c r="FH81" s="592" t="s">
        <v>358</v>
      </c>
    </row>
    <row r="82" spans="1:164">
      <c r="A82">
        <v>418</v>
      </c>
      <c r="B82">
        <v>1</v>
      </c>
      <c r="F82">
        <v>700</v>
      </c>
      <c r="G82">
        <v>23</v>
      </c>
      <c r="H82">
        <v>0</v>
      </c>
      <c r="I82">
        <v>1</v>
      </c>
      <c r="J82">
        <v>1</v>
      </c>
      <c r="K82">
        <v>0</v>
      </c>
      <c r="L82" t="s">
        <v>393</v>
      </c>
      <c r="M82">
        <v>0</v>
      </c>
      <c r="N82">
        <v>1</v>
      </c>
      <c r="O82">
        <v>0</v>
      </c>
      <c r="P82">
        <v>0</v>
      </c>
      <c r="Q82">
        <v>0</v>
      </c>
      <c r="R82">
        <v>0</v>
      </c>
      <c r="S82">
        <v>0</v>
      </c>
      <c r="T82">
        <v>58</v>
      </c>
      <c r="U82">
        <v>1</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1</v>
      </c>
      <c r="AS82">
        <v>0</v>
      </c>
      <c r="AT82">
        <v>0</v>
      </c>
      <c r="AU82">
        <v>0</v>
      </c>
      <c r="AV82">
        <v>0</v>
      </c>
      <c r="AW82">
        <v>0</v>
      </c>
      <c r="AX82">
        <v>0</v>
      </c>
      <c r="AY82" t="s">
        <v>891</v>
      </c>
      <c r="AZ82">
        <v>0</v>
      </c>
      <c r="BA82">
        <v>0</v>
      </c>
      <c r="BB82">
        <v>0</v>
      </c>
      <c r="BC82">
        <v>0</v>
      </c>
      <c r="BD82">
        <v>0</v>
      </c>
      <c r="BE82">
        <v>0</v>
      </c>
      <c r="BF82" t="s">
        <v>891</v>
      </c>
      <c r="BG82">
        <v>1</v>
      </c>
      <c r="BH82">
        <v>0</v>
      </c>
      <c r="BI82">
        <v>1</v>
      </c>
      <c r="BJ82">
        <v>0</v>
      </c>
      <c r="BK82">
        <v>1</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s="842"/>
      <c r="CM82" s="597">
        <v>1</v>
      </c>
      <c r="CN82" s="592">
        <v>58</v>
      </c>
      <c r="CO82" s="592">
        <v>0</v>
      </c>
      <c r="CP82" s="597">
        <v>1</v>
      </c>
      <c r="CQ82" s="592">
        <v>58</v>
      </c>
      <c r="CR82" s="592">
        <v>0</v>
      </c>
      <c r="CS82" s="597">
        <v>1</v>
      </c>
      <c r="CT82" s="592">
        <v>58</v>
      </c>
      <c r="CU82" s="592">
        <v>0</v>
      </c>
      <c r="CV82" s="592">
        <v>0</v>
      </c>
      <c r="CW82" s="592">
        <v>0</v>
      </c>
      <c r="CX82" s="592">
        <v>0</v>
      </c>
      <c r="CY82" s="592">
        <v>0</v>
      </c>
      <c r="CZ82" s="592">
        <v>0</v>
      </c>
      <c r="DA82" s="592">
        <v>0</v>
      </c>
      <c r="DB82" s="592">
        <v>0</v>
      </c>
      <c r="DC82" s="592">
        <v>0</v>
      </c>
      <c r="DD82" s="592">
        <v>0</v>
      </c>
      <c r="DE82" s="592">
        <v>0</v>
      </c>
      <c r="DF82" s="592">
        <v>0</v>
      </c>
      <c r="DG82" s="592">
        <v>0</v>
      </c>
      <c r="DH82" s="592">
        <v>0</v>
      </c>
      <c r="DI82" s="592">
        <v>0</v>
      </c>
      <c r="DJ82" s="592">
        <v>0</v>
      </c>
      <c r="DK82" s="592">
        <v>0</v>
      </c>
      <c r="DL82" s="592">
        <v>0</v>
      </c>
      <c r="DM82" s="592">
        <v>0</v>
      </c>
      <c r="DN82" s="592">
        <v>0</v>
      </c>
      <c r="DO82" s="592">
        <v>0</v>
      </c>
      <c r="DP82" s="592">
        <v>0</v>
      </c>
      <c r="DQ82" s="592">
        <v>0</v>
      </c>
      <c r="DR82" s="592">
        <v>0</v>
      </c>
      <c r="DS82" s="592">
        <v>0</v>
      </c>
      <c r="DT82" s="592">
        <v>0</v>
      </c>
      <c r="DU82" s="597">
        <v>0</v>
      </c>
      <c r="DV82" s="954">
        <v>0</v>
      </c>
      <c r="DW82" s="978">
        <v>0</v>
      </c>
      <c r="DX82" s="979">
        <v>0</v>
      </c>
      <c r="DY82" s="979">
        <v>0</v>
      </c>
      <c r="DZ82" s="979">
        <v>0</v>
      </c>
      <c r="EA82" s="977">
        <v>0</v>
      </c>
      <c r="EB82" s="977">
        <v>0</v>
      </c>
      <c r="EC82" s="960">
        <v>0</v>
      </c>
      <c r="ED82" s="960">
        <v>0</v>
      </c>
      <c r="EE82" s="1255">
        <v>0</v>
      </c>
      <c r="EF82" s="960">
        <v>0</v>
      </c>
      <c r="EG82" s="960">
        <v>0</v>
      </c>
      <c r="EH82" s="960">
        <v>0</v>
      </c>
      <c r="EI82" s="960">
        <v>0</v>
      </c>
      <c r="EJ82" s="960">
        <v>0</v>
      </c>
      <c r="EK82" s="1007">
        <v>0</v>
      </c>
      <c r="EL82" s="306">
        <v>0</v>
      </c>
      <c r="EM82" s="306">
        <v>0</v>
      </c>
      <c r="EN82" s="1007">
        <v>0</v>
      </c>
      <c r="EO82" s="306">
        <v>0</v>
      </c>
      <c r="EP82" s="306">
        <v>0</v>
      </c>
      <c r="EQ82" s="306">
        <v>0</v>
      </c>
      <c r="ER82" s="306">
        <v>0</v>
      </c>
      <c r="ES82" s="306">
        <v>0</v>
      </c>
      <c r="ET82" s="1007">
        <v>0</v>
      </c>
      <c r="EU82" s="306">
        <v>0</v>
      </c>
      <c r="EV82" s="306">
        <v>0</v>
      </c>
      <c r="EW82" s="306">
        <v>0</v>
      </c>
      <c r="EX82" s="832"/>
      <c r="EY82" s="592"/>
      <c r="EZ82" s="592" t="s">
        <v>393</v>
      </c>
      <c r="FA82" s="592" t="s">
        <v>394</v>
      </c>
      <c r="FB82" s="592" t="s">
        <v>350</v>
      </c>
      <c r="FC82" s="592">
        <v>58</v>
      </c>
      <c r="FD82" s="592" t="s">
        <v>12</v>
      </c>
      <c r="FE82" s="592" t="s">
        <v>232</v>
      </c>
      <c r="FF82" s="592" t="s">
        <v>9</v>
      </c>
      <c r="FG82" s="592" t="s">
        <v>232</v>
      </c>
      <c r="FH82" s="592" t="s">
        <v>346</v>
      </c>
    </row>
    <row r="83" spans="1:164">
      <c r="A83">
        <v>445</v>
      </c>
      <c r="B83">
        <v>1</v>
      </c>
      <c r="F83">
        <v>700</v>
      </c>
      <c r="G83">
        <v>41</v>
      </c>
      <c r="H83">
        <v>1</v>
      </c>
      <c r="I83">
        <v>0</v>
      </c>
      <c r="J83">
        <v>1</v>
      </c>
      <c r="K83">
        <v>0</v>
      </c>
      <c r="L83" t="s">
        <v>554</v>
      </c>
      <c r="M83">
        <v>0</v>
      </c>
      <c r="N83">
        <v>1</v>
      </c>
      <c r="O83">
        <v>0</v>
      </c>
      <c r="P83">
        <v>0</v>
      </c>
      <c r="Q83">
        <v>0</v>
      </c>
      <c r="R83">
        <v>0</v>
      </c>
      <c r="S83">
        <v>0</v>
      </c>
      <c r="T83">
        <v>2</v>
      </c>
      <c r="U83">
        <v>0</v>
      </c>
      <c r="V83">
        <v>0</v>
      </c>
      <c r="W83">
        <v>0</v>
      </c>
      <c r="X83">
        <v>0</v>
      </c>
      <c r="Y83">
        <v>0</v>
      </c>
      <c r="Z83">
        <v>0</v>
      </c>
      <c r="AA83">
        <v>1</v>
      </c>
      <c r="AB83">
        <v>1</v>
      </c>
      <c r="AC83">
        <v>0</v>
      </c>
      <c r="AD83">
        <v>0</v>
      </c>
      <c r="AE83">
        <v>0</v>
      </c>
      <c r="AF83">
        <v>0</v>
      </c>
      <c r="AG83">
        <v>0</v>
      </c>
      <c r="AH83">
        <v>0</v>
      </c>
      <c r="AI83">
        <v>0</v>
      </c>
      <c r="AJ83">
        <v>0</v>
      </c>
      <c r="AK83">
        <v>0</v>
      </c>
      <c r="AL83">
        <v>0</v>
      </c>
      <c r="AM83">
        <v>0</v>
      </c>
      <c r="AN83">
        <v>0</v>
      </c>
      <c r="AO83">
        <v>0</v>
      </c>
      <c r="AP83">
        <v>0</v>
      </c>
      <c r="AQ83">
        <v>0</v>
      </c>
      <c r="AR83">
        <v>1</v>
      </c>
      <c r="AS83">
        <v>0</v>
      </c>
      <c r="AT83">
        <v>0</v>
      </c>
      <c r="AU83">
        <v>0</v>
      </c>
      <c r="AV83">
        <v>0</v>
      </c>
      <c r="AW83">
        <v>0</v>
      </c>
      <c r="AX83">
        <v>0</v>
      </c>
      <c r="AY83" t="s">
        <v>891</v>
      </c>
      <c r="AZ83">
        <v>0</v>
      </c>
      <c r="BA83">
        <v>0</v>
      </c>
      <c r="BB83">
        <v>0</v>
      </c>
      <c r="BC83">
        <v>0</v>
      </c>
      <c r="BD83">
        <v>0</v>
      </c>
      <c r="BE83">
        <v>0</v>
      </c>
      <c r="BF83" t="s">
        <v>891</v>
      </c>
      <c r="BG83">
        <v>1</v>
      </c>
      <c r="BH83">
        <v>0</v>
      </c>
      <c r="BI83">
        <v>1</v>
      </c>
      <c r="BJ83">
        <v>0</v>
      </c>
      <c r="BK83">
        <v>1</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s="842"/>
      <c r="CM83" s="597">
        <v>1</v>
      </c>
      <c r="CN83" s="592">
        <v>2</v>
      </c>
      <c r="CO83" s="592">
        <v>0</v>
      </c>
      <c r="CP83" s="597">
        <v>1</v>
      </c>
      <c r="CQ83" s="592">
        <v>2</v>
      </c>
      <c r="CR83" s="592">
        <v>0</v>
      </c>
      <c r="CS83" s="597">
        <v>1</v>
      </c>
      <c r="CT83" s="592">
        <v>2</v>
      </c>
      <c r="CU83" s="592">
        <v>0</v>
      </c>
      <c r="CV83" s="592">
        <v>0</v>
      </c>
      <c r="CW83" s="592">
        <v>0</v>
      </c>
      <c r="CX83" s="592">
        <v>0</v>
      </c>
      <c r="CY83" s="592">
        <v>0</v>
      </c>
      <c r="CZ83" s="592">
        <v>0</v>
      </c>
      <c r="DA83" s="592">
        <v>0</v>
      </c>
      <c r="DB83" s="592">
        <v>0</v>
      </c>
      <c r="DC83" s="592">
        <v>0</v>
      </c>
      <c r="DD83" s="592">
        <v>0</v>
      </c>
      <c r="DE83" s="592">
        <v>0</v>
      </c>
      <c r="DF83" s="592">
        <v>0</v>
      </c>
      <c r="DG83" s="592">
        <v>0</v>
      </c>
      <c r="DH83" s="592">
        <v>0</v>
      </c>
      <c r="DI83" s="592">
        <v>0</v>
      </c>
      <c r="DJ83" s="592">
        <v>0</v>
      </c>
      <c r="DK83" s="592">
        <v>0</v>
      </c>
      <c r="DL83" s="592">
        <v>0</v>
      </c>
      <c r="DM83" s="592">
        <v>0</v>
      </c>
      <c r="DN83" s="592">
        <v>0</v>
      </c>
      <c r="DO83" s="592">
        <v>0</v>
      </c>
      <c r="DP83" s="592">
        <v>0</v>
      </c>
      <c r="DQ83" s="592">
        <v>0</v>
      </c>
      <c r="DR83" s="592">
        <v>0</v>
      </c>
      <c r="DS83" s="592">
        <v>0</v>
      </c>
      <c r="DT83" s="592">
        <v>0</v>
      </c>
      <c r="DU83" s="597">
        <v>0</v>
      </c>
      <c r="DV83" s="954">
        <v>0</v>
      </c>
      <c r="DW83" s="978">
        <v>0</v>
      </c>
      <c r="DX83" s="979">
        <v>0</v>
      </c>
      <c r="DY83" s="979">
        <v>0</v>
      </c>
      <c r="DZ83" s="979">
        <v>0</v>
      </c>
      <c r="EA83" s="977">
        <v>0</v>
      </c>
      <c r="EB83" s="977">
        <v>0</v>
      </c>
      <c r="EC83" s="960">
        <v>0</v>
      </c>
      <c r="ED83" s="960">
        <v>0</v>
      </c>
      <c r="EE83" s="1255">
        <v>0</v>
      </c>
      <c r="EF83" s="960">
        <v>0</v>
      </c>
      <c r="EG83" s="960">
        <v>0</v>
      </c>
      <c r="EH83" s="960">
        <v>0</v>
      </c>
      <c r="EI83" s="960">
        <v>0</v>
      </c>
      <c r="EJ83" s="960">
        <v>0</v>
      </c>
      <c r="EK83" s="1007">
        <v>0</v>
      </c>
      <c r="EL83" s="306">
        <v>0</v>
      </c>
      <c r="EM83" s="306">
        <v>0</v>
      </c>
      <c r="EN83" s="1007">
        <v>0</v>
      </c>
      <c r="EO83" s="306">
        <v>0</v>
      </c>
      <c r="EP83" s="306">
        <v>1</v>
      </c>
      <c r="EQ83" s="306">
        <v>0</v>
      </c>
      <c r="ER83" s="306">
        <v>0</v>
      </c>
      <c r="ES83" s="306">
        <v>0</v>
      </c>
      <c r="ET83" s="1007">
        <v>0</v>
      </c>
      <c r="EU83" s="306">
        <v>0</v>
      </c>
      <c r="EV83" s="306">
        <v>0</v>
      </c>
      <c r="EW83" s="306">
        <v>0</v>
      </c>
      <c r="EX83" s="832"/>
      <c r="EY83" s="592"/>
      <c r="EZ83" s="592" t="s">
        <v>554</v>
      </c>
      <c r="FA83" s="592" t="s">
        <v>527</v>
      </c>
      <c r="FB83" s="592" t="s">
        <v>350</v>
      </c>
      <c r="FC83" s="592">
        <v>2</v>
      </c>
      <c r="FD83" s="592" t="s">
        <v>11</v>
      </c>
      <c r="FE83" s="592" t="s">
        <v>232</v>
      </c>
      <c r="FF83" s="592" t="s">
        <v>9</v>
      </c>
      <c r="FG83" s="592" t="s">
        <v>232</v>
      </c>
      <c r="FH83" s="592" t="s">
        <v>358</v>
      </c>
    </row>
    <row r="84" spans="1:164">
      <c r="A84">
        <v>446</v>
      </c>
      <c r="B84">
        <v>1</v>
      </c>
      <c r="F84">
        <v>700</v>
      </c>
      <c r="G84">
        <v>41</v>
      </c>
      <c r="H84">
        <v>1</v>
      </c>
      <c r="I84">
        <v>0</v>
      </c>
      <c r="J84">
        <v>1</v>
      </c>
      <c r="K84">
        <v>0</v>
      </c>
      <c r="L84" t="s">
        <v>554</v>
      </c>
      <c r="M84">
        <v>0</v>
      </c>
      <c r="N84">
        <v>1</v>
      </c>
      <c r="O84">
        <v>0</v>
      </c>
      <c r="P84">
        <v>0</v>
      </c>
      <c r="Q84">
        <v>0</v>
      </c>
      <c r="R84">
        <v>0</v>
      </c>
      <c r="S84">
        <v>0</v>
      </c>
      <c r="T84">
        <v>13</v>
      </c>
      <c r="U84">
        <v>0</v>
      </c>
      <c r="V84">
        <v>0</v>
      </c>
      <c r="W84">
        <v>0</v>
      </c>
      <c r="X84">
        <v>0</v>
      </c>
      <c r="Y84">
        <v>0</v>
      </c>
      <c r="Z84">
        <v>0</v>
      </c>
      <c r="AA84">
        <v>1</v>
      </c>
      <c r="AB84">
        <v>0</v>
      </c>
      <c r="AC84">
        <v>1</v>
      </c>
      <c r="AD84">
        <v>0</v>
      </c>
      <c r="AE84">
        <v>0</v>
      </c>
      <c r="AF84">
        <v>0</v>
      </c>
      <c r="AG84">
        <v>0</v>
      </c>
      <c r="AH84">
        <v>0</v>
      </c>
      <c r="AI84">
        <v>0</v>
      </c>
      <c r="AJ84">
        <v>0</v>
      </c>
      <c r="AK84">
        <v>0</v>
      </c>
      <c r="AL84">
        <v>0</v>
      </c>
      <c r="AM84">
        <v>0</v>
      </c>
      <c r="AN84">
        <v>0</v>
      </c>
      <c r="AO84">
        <v>0</v>
      </c>
      <c r="AP84">
        <v>0</v>
      </c>
      <c r="AQ84">
        <v>0</v>
      </c>
      <c r="AR84">
        <v>1</v>
      </c>
      <c r="AS84">
        <v>0</v>
      </c>
      <c r="AT84">
        <v>0</v>
      </c>
      <c r="AU84">
        <v>0</v>
      </c>
      <c r="AV84">
        <v>0</v>
      </c>
      <c r="AW84">
        <v>0</v>
      </c>
      <c r="AX84">
        <v>0</v>
      </c>
      <c r="AY84" t="s">
        <v>891</v>
      </c>
      <c r="AZ84">
        <v>0</v>
      </c>
      <c r="BA84">
        <v>0</v>
      </c>
      <c r="BB84">
        <v>0</v>
      </c>
      <c r="BC84">
        <v>0</v>
      </c>
      <c r="BD84">
        <v>0</v>
      </c>
      <c r="BE84">
        <v>0</v>
      </c>
      <c r="BF84" t="s">
        <v>891</v>
      </c>
      <c r="BG84">
        <v>1</v>
      </c>
      <c r="BH84">
        <v>0</v>
      </c>
      <c r="BI84">
        <v>1</v>
      </c>
      <c r="BJ84">
        <v>0</v>
      </c>
      <c r="BK84">
        <v>1</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s="842"/>
      <c r="CM84" s="597">
        <v>1</v>
      </c>
      <c r="CN84" s="592">
        <v>14</v>
      </c>
      <c r="CO84" s="592">
        <v>0</v>
      </c>
      <c r="CP84" s="597">
        <v>1</v>
      </c>
      <c r="CQ84" s="592">
        <v>14</v>
      </c>
      <c r="CR84" s="592">
        <v>0</v>
      </c>
      <c r="CS84" s="597">
        <v>1</v>
      </c>
      <c r="CT84" s="592">
        <v>14</v>
      </c>
      <c r="CU84" s="592">
        <v>0</v>
      </c>
      <c r="CV84" s="592">
        <v>0</v>
      </c>
      <c r="CW84" s="592">
        <v>0</v>
      </c>
      <c r="CX84" s="592">
        <v>0</v>
      </c>
      <c r="CY84" s="592">
        <v>0</v>
      </c>
      <c r="CZ84" s="592">
        <v>0</v>
      </c>
      <c r="DA84" s="592">
        <v>0</v>
      </c>
      <c r="DB84" s="592">
        <v>0</v>
      </c>
      <c r="DC84" s="592">
        <v>0</v>
      </c>
      <c r="DD84" s="592">
        <v>0</v>
      </c>
      <c r="DE84" s="592">
        <v>0</v>
      </c>
      <c r="DF84" s="592">
        <v>0</v>
      </c>
      <c r="DG84" s="592">
        <v>0</v>
      </c>
      <c r="DH84" s="592">
        <v>0</v>
      </c>
      <c r="DI84" s="592">
        <v>0</v>
      </c>
      <c r="DJ84" s="592">
        <v>0</v>
      </c>
      <c r="DK84" s="592">
        <v>0</v>
      </c>
      <c r="DL84" s="592">
        <v>0</v>
      </c>
      <c r="DM84" s="592">
        <v>0</v>
      </c>
      <c r="DN84" s="592">
        <v>0</v>
      </c>
      <c r="DO84" s="592">
        <v>0</v>
      </c>
      <c r="DP84" s="592">
        <v>0</v>
      </c>
      <c r="DQ84" s="592">
        <v>0</v>
      </c>
      <c r="DR84" s="592">
        <v>0</v>
      </c>
      <c r="DS84" s="592">
        <v>0</v>
      </c>
      <c r="DT84" s="592">
        <v>0</v>
      </c>
      <c r="DU84" s="597">
        <v>0</v>
      </c>
      <c r="DV84" s="954">
        <v>0</v>
      </c>
      <c r="DW84" s="978">
        <v>0</v>
      </c>
      <c r="DX84" s="979">
        <v>0</v>
      </c>
      <c r="DY84" s="979">
        <v>0</v>
      </c>
      <c r="DZ84" s="979">
        <v>0</v>
      </c>
      <c r="EA84" s="977">
        <v>0</v>
      </c>
      <c r="EB84" s="977">
        <v>0</v>
      </c>
      <c r="EC84" s="960">
        <v>0</v>
      </c>
      <c r="ED84" s="960">
        <v>0</v>
      </c>
      <c r="EE84" s="1255">
        <v>0</v>
      </c>
      <c r="EF84" s="960">
        <v>0</v>
      </c>
      <c r="EG84" s="960">
        <v>0</v>
      </c>
      <c r="EH84" s="960">
        <v>0</v>
      </c>
      <c r="EI84" s="960">
        <v>0</v>
      </c>
      <c r="EJ84" s="960">
        <v>0</v>
      </c>
      <c r="EK84" s="1007">
        <v>0</v>
      </c>
      <c r="EL84" s="306">
        <v>0</v>
      </c>
      <c r="EM84" s="306">
        <v>0</v>
      </c>
      <c r="EN84" s="1007">
        <v>0</v>
      </c>
      <c r="EO84" s="306">
        <v>0</v>
      </c>
      <c r="EP84" s="306">
        <v>1</v>
      </c>
      <c r="EQ84" s="306">
        <v>1</v>
      </c>
      <c r="ER84" s="306">
        <v>0</v>
      </c>
      <c r="ES84" s="306">
        <v>0</v>
      </c>
      <c r="ET84" s="1007">
        <v>0</v>
      </c>
      <c r="EU84" s="306">
        <v>0</v>
      </c>
      <c r="EV84" s="306">
        <v>0</v>
      </c>
      <c r="EW84" s="306">
        <v>0</v>
      </c>
      <c r="EX84" s="832"/>
      <c r="EY84" s="592"/>
      <c r="EZ84" s="592" t="s">
        <v>554</v>
      </c>
      <c r="FA84" s="592" t="s">
        <v>527</v>
      </c>
      <c r="FB84" s="592" t="s">
        <v>350</v>
      </c>
      <c r="FC84" s="592">
        <v>14</v>
      </c>
      <c r="FD84" s="592" t="s">
        <v>11</v>
      </c>
      <c r="FE84" s="592" t="s">
        <v>232</v>
      </c>
      <c r="FF84" s="592" t="s">
        <v>9</v>
      </c>
      <c r="FG84" s="592" t="s">
        <v>232</v>
      </c>
      <c r="FH84" s="592" t="s">
        <v>358</v>
      </c>
    </row>
    <row r="85" spans="1:164">
      <c r="A85">
        <v>457</v>
      </c>
      <c r="B85">
        <v>1</v>
      </c>
      <c r="F85">
        <v>700</v>
      </c>
      <c r="G85">
        <v>41</v>
      </c>
      <c r="H85">
        <v>1</v>
      </c>
      <c r="I85">
        <v>0</v>
      </c>
      <c r="J85">
        <v>1</v>
      </c>
      <c r="K85">
        <v>0</v>
      </c>
      <c r="L85" t="s">
        <v>554</v>
      </c>
      <c r="M85">
        <v>0</v>
      </c>
      <c r="N85">
        <v>1</v>
      </c>
      <c r="O85">
        <v>0</v>
      </c>
      <c r="P85">
        <v>0</v>
      </c>
      <c r="Q85">
        <v>0</v>
      </c>
      <c r="R85">
        <v>0</v>
      </c>
      <c r="S85">
        <v>0</v>
      </c>
      <c r="T85">
        <v>12</v>
      </c>
      <c r="U85">
        <v>0</v>
      </c>
      <c r="V85">
        <v>0</v>
      </c>
      <c r="W85">
        <v>0</v>
      </c>
      <c r="X85">
        <v>0</v>
      </c>
      <c r="Y85">
        <v>0</v>
      </c>
      <c r="Z85">
        <v>0</v>
      </c>
      <c r="AA85">
        <v>1</v>
      </c>
      <c r="AB85">
        <v>0</v>
      </c>
      <c r="AC85">
        <v>0</v>
      </c>
      <c r="AD85">
        <v>1</v>
      </c>
      <c r="AE85">
        <v>0</v>
      </c>
      <c r="AF85">
        <v>0</v>
      </c>
      <c r="AG85">
        <v>0</v>
      </c>
      <c r="AH85">
        <v>0</v>
      </c>
      <c r="AI85">
        <v>0</v>
      </c>
      <c r="AJ85">
        <v>0</v>
      </c>
      <c r="AK85">
        <v>0</v>
      </c>
      <c r="AL85">
        <v>0</v>
      </c>
      <c r="AM85">
        <v>0</v>
      </c>
      <c r="AN85">
        <v>0</v>
      </c>
      <c r="AO85">
        <v>0</v>
      </c>
      <c r="AP85">
        <v>0</v>
      </c>
      <c r="AQ85">
        <v>0</v>
      </c>
      <c r="AR85">
        <v>0</v>
      </c>
      <c r="AS85">
        <v>1</v>
      </c>
      <c r="AT85">
        <v>0</v>
      </c>
      <c r="AU85">
        <v>1</v>
      </c>
      <c r="AV85">
        <v>0</v>
      </c>
      <c r="AW85">
        <v>0</v>
      </c>
      <c r="AX85">
        <v>0</v>
      </c>
      <c r="AY85" t="s">
        <v>891</v>
      </c>
      <c r="AZ85">
        <v>1</v>
      </c>
      <c r="BA85">
        <v>1</v>
      </c>
      <c r="BB85">
        <v>0</v>
      </c>
      <c r="BC85">
        <v>1</v>
      </c>
      <c r="BD85">
        <v>0</v>
      </c>
      <c r="BE85">
        <v>0</v>
      </c>
      <c r="BF85" t="s">
        <v>891</v>
      </c>
      <c r="BG85">
        <v>1</v>
      </c>
      <c r="BH85">
        <v>0</v>
      </c>
      <c r="BI85">
        <v>1</v>
      </c>
      <c r="BJ85">
        <v>0</v>
      </c>
      <c r="BK85">
        <v>0</v>
      </c>
      <c r="BL85">
        <v>1</v>
      </c>
      <c r="BM85">
        <v>0</v>
      </c>
      <c r="BN85">
        <v>0</v>
      </c>
      <c r="BO85">
        <v>0</v>
      </c>
      <c r="BP85">
        <v>0</v>
      </c>
      <c r="BQ85">
        <v>1</v>
      </c>
      <c r="BR85">
        <v>0</v>
      </c>
      <c r="BS85">
        <v>0</v>
      </c>
      <c r="BT85">
        <v>0</v>
      </c>
      <c r="BU85">
        <v>0</v>
      </c>
      <c r="BV85">
        <v>0</v>
      </c>
      <c r="BW85">
        <v>0</v>
      </c>
      <c r="BX85">
        <v>8</v>
      </c>
      <c r="BY85">
        <v>0</v>
      </c>
      <c r="BZ85">
        <v>0</v>
      </c>
      <c r="CA85">
        <v>0</v>
      </c>
      <c r="CB85">
        <v>0</v>
      </c>
      <c r="CC85">
        <v>0</v>
      </c>
      <c r="CD85">
        <v>0</v>
      </c>
      <c r="CE85">
        <v>0</v>
      </c>
      <c r="CF85">
        <v>0</v>
      </c>
      <c r="CG85">
        <v>0</v>
      </c>
      <c r="CH85">
        <v>0</v>
      </c>
      <c r="CI85">
        <v>0</v>
      </c>
      <c r="CJ85">
        <v>0</v>
      </c>
      <c r="CK85">
        <v>0</v>
      </c>
      <c r="CL85" s="842"/>
      <c r="CM85" s="597">
        <v>1</v>
      </c>
      <c r="CN85" s="592">
        <v>12</v>
      </c>
      <c r="CO85" s="592">
        <v>0</v>
      </c>
      <c r="CP85" s="597">
        <v>1</v>
      </c>
      <c r="CQ85" s="592">
        <v>12</v>
      </c>
      <c r="CR85" s="592">
        <v>0</v>
      </c>
      <c r="CS85" s="597">
        <v>1</v>
      </c>
      <c r="CT85" s="592">
        <v>12</v>
      </c>
      <c r="CU85" s="592">
        <v>12</v>
      </c>
      <c r="CV85" s="592">
        <v>0</v>
      </c>
      <c r="CW85" s="592">
        <v>1</v>
      </c>
      <c r="CX85" s="592">
        <v>12</v>
      </c>
      <c r="CY85" s="592">
        <v>0</v>
      </c>
      <c r="CZ85" s="592">
        <v>0</v>
      </c>
      <c r="DA85" s="592">
        <v>0</v>
      </c>
      <c r="DB85" s="592">
        <v>0</v>
      </c>
      <c r="DC85" s="592">
        <v>12</v>
      </c>
      <c r="DD85" s="592">
        <v>0</v>
      </c>
      <c r="DE85" s="592">
        <v>0</v>
      </c>
      <c r="DF85" s="592">
        <v>0</v>
      </c>
      <c r="DG85" s="592">
        <v>0</v>
      </c>
      <c r="DH85" s="592">
        <v>0</v>
      </c>
      <c r="DI85" s="592">
        <v>0</v>
      </c>
      <c r="DJ85" s="592">
        <v>96</v>
      </c>
      <c r="DK85" s="592">
        <v>0</v>
      </c>
      <c r="DL85" s="592">
        <v>0</v>
      </c>
      <c r="DM85" s="592">
        <v>0</v>
      </c>
      <c r="DN85" s="592">
        <v>0</v>
      </c>
      <c r="DO85" s="592">
        <v>1</v>
      </c>
      <c r="DP85" s="592">
        <v>12</v>
      </c>
      <c r="DQ85" s="592">
        <v>0</v>
      </c>
      <c r="DR85" s="592">
        <v>0</v>
      </c>
      <c r="DS85" s="592">
        <v>0</v>
      </c>
      <c r="DT85" s="592">
        <v>0</v>
      </c>
      <c r="DU85" s="597">
        <v>0</v>
      </c>
      <c r="DV85" s="954">
        <v>0</v>
      </c>
      <c r="DW85" s="978">
        <v>0</v>
      </c>
      <c r="DX85" s="979">
        <v>0</v>
      </c>
      <c r="DY85" s="979">
        <v>0</v>
      </c>
      <c r="DZ85" s="979">
        <v>0</v>
      </c>
      <c r="EA85" s="977">
        <v>0</v>
      </c>
      <c r="EB85" s="977">
        <v>0</v>
      </c>
      <c r="EC85" s="960">
        <v>0</v>
      </c>
      <c r="ED85" s="960">
        <v>0</v>
      </c>
      <c r="EE85" s="1255">
        <v>0</v>
      </c>
      <c r="EF85" s="960">
        <v>0</v>
      </c>
      <c r="EG85" s="960">
        <v>0</v>
      </c>
      <c r="EH85" s="960">
        <v>0</v>
      </c>
      <c r="EI85" s="960">
        <v>0</v>
      </c>
      <c r="EJ85" s="960">
        <v>0</v>
      </c>
      <c r="EK85" s="1007">
        <v>0</v>
      </c>
      <c r="EL85" s="306">
        <v>0</v>
      </c>
      <c r="EM85" s="306">
        <v>0</v>
      </c>
      <c r="EN85" s="1007">
        <v>0</v>
      </c>
      <c r="EO85" s="306">
        <v>0</v>
      </c>
      <c r="EP85" s="306">
        <v>1</v>
      </c>
      <c r="EQ85" s="306">
        <v>1</v>
      </c>
      <c r="ER85" s="306">
        <v>0</v>
      </c>
      <c r="ES85" s="306">
        <v>0</v>
      </c>
      <c r="ET85" s="1007">
        <v>0</v>
      </c>
      <c r="EU85" s="306">
        <v>0</v>
      </c>
      <c r="EV85" s="306">
        <v>1</v>
      </c>
      <c r="EW85" s="306">
        <v>0</v>
      </c>
      <c r="EX85" s="832"/>
      <c r="EY85" s="592"/>
      <c r="EZ85" s="592" t="s">
        <v>554</v>
      </c>
      <c r="FA85" s="592" t="s">
        <v>527</v>
      </c>
      <c r="FB85" s="592" t="s">
        <v>350</v>
      </c>
      <c r="FC85" s="592">
        <v>12</v>
      </c>
      <c r="FD85" s="592" t="s">
        <v>11</v>
      </c>
      <c r="FE85" s="592" t="s">
        <v>232</v>
      </c>
      <c r="FF85" s="592" t="s">
        <v>9</v>
      </c>
      <c r="FG85" s="592" t="s">
        <v>232</v>
      </c>
      <c r="FH85" s="592" t="s">
        <v>358</v>
      </c>
    </row>
    <row r="86" spans="1:164">
      <c r="A86">
        <v>464</v>
      </c>
      <c r="B86">
        <v>1</v>
      </c>
      <c r="F86">
        <v>700</v>
      </c>
      <c r="G86">
        <v>43</v>
      </c>
      <c r="H86">
        <v>1</v>
      </c>
      <c r="I86">
        <v>0</v>
      </c>
      <c r="J86">
        <v>1</v>
      </c>
      <c r="K86">
        <v>0</v>
      </c>
      <c r="L86" t="s">
        <v>561</v>
      </c>
      <c r="M86">
        <v>0</v>
      </c>
      <c r="N86">
        <v>1</v>
      </c>
      <c r="O86">
        <v>0</v>
      </c>
      <c r="P86">
        <v>0</v>
      </c>
      <c r="Q86">
        <v>0</v>
      </c>
      <c r="R86">
        <v>0</v>
      </c>
      <c r="S86">
        <v>0</v>
      </c>
      <c r="T86">
        <v>14</v>
      </c>
      <c r="U86">
        <v>0</v>
      </c>
      <c r="V86">
        <v>0</v>
      </c>
      <c r="W86">
        <v>0</v>
      </c>
      <c r="X86">
        <v>0</v>
      </c>
      <c r="Y86">
        <v>0</v>
      </c>
      <c r="Z86">
        <v>0</v>
      </c>
      <c r="AA86">
        <v>1</v>
      </c>
      <c r="AB86">
        <v>1</v>
      </c>
      <c r="AC86">
        <v>0</v>
      </c>
      <c r="AD86">
        <v>0</v>
      </c>
      <c r="AE86">
        <v>0</v>
      </c>
      <c r="AF86">
        <v>0</v>
      </c>
      <c r="AG86">
        <v>0</v>
      </c>
      <c r="AH86">
        <v>0</v>
      </c>
      <c r="AI86">
        <v>0</v>
      </c>
      <c r="AJ86">
        <v>0</v>
      </c>
      <c r="AK86">
        <v>0</v>
      </c>
      <c r="AL86">
        <v>0</v>
      </c>
      <c r="AM86">
        <v>0</v>
      </c>
      <c r="AN86">
        <v>0</v>
      </c>
      <c r="AO86">
        <v>0</v>
      </c>
      <c r="AP86">
        <v>0</v>
      </c>
      <c r="AQ86">
        <v>0</v>
      </c>
      <c r="AR86">
        <v>1</v>
      </c>
      <c r="AS86">
        <v>0</v>
      </c>
      <c r="AT86">
        <v>0</v>
      </c>
      <c r="AU86">
        <v>0</v>
      </c>
      <c r="AV86">
        <v>0</v>
      </c>
      <c r="AW86">
        <v>0</v>
      </c>
      <c r="AX86">
        <v>0</v>
      </c>
      <c r="AY86" t="s">
        <v>891</v>
      </c>
      <c r="AZ86">
        <v>0</v>
      </c>
      <c r="BA86">
        <v>0</v>
      </c>
      <c r="BB86">
        <v>0</v>
      </c>
      <c r="BC86">
        <v>0</v>
      </c>
      <c r="BD86">
        <v>0</v>
      </c>
      <c r="BE86">
        <v>0</v>
      </c>
      <c r="BF86" t="s">
        <v>891</v>
      </c>
      <c r="BG86">
        <v>1</v>
      </c>
      <c r="BH86">
        <v>0</v>
      </c>
      <c r="BI86">
        <v>1</v>
      </c>
      <c r="BJ86">
        <v>0</v>
      </c>
      <c r="BK86">
        <v>1</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s="842"/>
      <c r="CM86" s="597">
        <v>1</v>
      </c>
      <c r="CN86" s="592">
        <v>14</v>
      </c>
      <c r="CO86" s="592">
        <v>0</v>
      </c>
      <c r="CP86" s="597">
        <v>1</v>
      </c>
      <c r="CQ86" s="592">
        <v>14</v>
      </c>
      <c r="CR86" s="592">
        <v>0</v>
      </c>
      <c r="CS86" s="597">
        <v>1</v>
      </c>
      <c r="CT86" s="592">
        <v>14</v>
      </c>
      <c r="CU86" s="592">
        <v>0</v>
      </c>
      <c r="CV86" s="592">
        <v>0</v>
      </c>
      <c r="CW86" s="592">
        <v>0</v>
      </c>
      <c r="CX86" s="592">
        <v>0</v>
      </c>
      <c r="CY86" s="592">
        <v>0</v>
      </c>
      <c r="CZ86" s="592">
        <v>0</v>
      </c>
      <c r="DA86" s="592">
        <v>0</v>
      </c>
      <c r="DB86" s="592">
        <v>0</v>
      </c>
      <c r="DC86" s="592">
        <v>0</v>
      </c>
      <c r="DD86" s="592">
        <v>0</v>
      </c>
      <c r="DE86" s="592">
        <v>0</v>
      </c>
      <c r="DF86" s="592">
        <v>0</v>
      </c>
      <c r="DG86" s="592">
        <v>0</v>
      </c>
      <c r="DH86" s="592">
        <v>0</v>
      </c>
      <c r="DI86" s="592">
        <v>0</v>
      </c>
      <c r="DJ86" s="592">
        <v>0</v>
      </c>
      <c r="DK86" s="592">
        <v>0</v>
      </c>
      <c r="DL86" s="592">
        <v>0</v>
      </c>
      <c r="DM86" s="592">
        <v>0</v>
      </c>
      <c r="DN86" s="592">
        <v>0</v>
      </c>
      <c r="DO86" s="592">
        <v>0</v>
      </c>
      <c r="DP86" s="592">
        <v>0</v>
      </c>
      <c r="DQ86" s="592">
        <v>0</v>
      </c>
      <c r="DR86" s="592">
        <v>0</v>
      </c>
      <c r="DS86" s="592">
        <v>0</v>
      </c>
      <c r="DT86" s="592">
        <v>0</v>
      </c>
      <c r="DU86" s="597">
        <v>0</v>
      </c>
      <c r="DV86" s="954">
        <v>0</v>
      </c>
      <c r="DW86" s="978">
        <v>0</v>
      </c>
      <c r="DX86" s="979">
        <v>0</v>
      </c>
      <c r="DY86" s="979">
        <v>0</v>
      </c>
      <c r="DZ86" s="979">
        <v>0</v>
      </c>
      <c r="EA86" s="977">
        <v>0</v>
      </c>
      <c r="EB86" s="977">
        <v>0</v>
      </c>
      <c r="EC86" s="960">
        <v>0</v>
      </c>
      <c r="ED86" s="960">
        <v>0</v>
      </c>
      <c r="EE86" s="1255">
        <v>0</v>
      </c>
      <c r="EF86" s="960">
        <v>0</v>
      </c>
      <c r="EG86" s="960">
        <v>0</v>
      </c>
      <c r="EH86" s="960">
        <v>0</v>
      </c>
      <c r="EI86" s="960">
        <v>0</v>
      </c>
      <c r="EJ86" s="960">
        <v>0</v>
      </c>
      <c r="EK86" s="1007">
        <v>0</v>
      </c>
      <c r="EL86" s="306">
        <v>0</v>
      </c>
      <c r="EM86" s="306">
        <v>0</v>
      </c>
      <c r="EN86" s="1007">
        <v>0</v>
      </c>
      <c r="EO86" s="306">
        <v>0</v>
      </c>
      <c r="EP86" s="306">
        <v>1</v>
      </c>
      <c r="EQ86" s="306">
        <v>0</v>
      </c>
      <c r="ER86" s="306">
        <v>0</v>
      </c>
      <c r="ES86" s="306">
        <v>0</v>
      </c>
      <c r="ET86" s="1007">
        <v>0</v>
      </c>
      <c r="EU86" s="306">
        <v>0</v>
      </c>
      <c r="EV86" s="306">
        <v>0</v>
      </c>
      <c r="EW86" s="306">
        <v>0</v>
      </c>
      <c r="EX86" s="832"/>
      <c r="EY86" s="592"/>
      <c r="EZ86" s="592" t="s">
        <v>561</v>
      </c>
      <c r="FA86" s="592" t="s">
        <v>480</v>
      </c>
      <c r="FB86" s="592" t="s">
        <v>354</v>
      </c>
      <c r="FC86" s="592">
        <v>14</v>
      </c>
      <c r="FD86" s="592" t="s">
        <v>11</v>
      </c>
      <c r="FE86" s="592" t="s">
        <v>232</v>
      </c>
      <c r="FF86" s="592" t="s">
        <v>9</v>
      </c>
      <c r="FG86" s="592" t="s">
        <v>232</v>
      </c>
      <c r="FH86" s="592" t="s">
        <v>358</v>
      </c>
    </row>
    <row r="87" spans="1:164">
      <c r="A87">
        <v>465</v>
      </c>
      <c r="B87">
        <v>1</v>
      </c>
      <c r="F87">
        <v>700</v>
      </c>
      <c r="G87">
        <v>41</v>
      </c>
      <c r="H87">
        <v>1</v>
      </c>
      <c r="I87">
        <v>0</v>
      </c>
      <c r="J87">
        <v>1</v>
      </c>
      <c r="K87">
        <v>0</v>
      </c>
      <c r="L87" t="s">
        <v>561</v>
      </c>
      <c r="M87">
        <v>0</v>
      </c>
      <c r="N87">
        <v>1</v>
      </c>
      <c r="O87">
        <v>0</v>
      </c>
      <c r="P87">
        <v>0</v>
      </c>
      <c r="Q87">
        <v>0</v>
      </c>
      <c r="R87">
        <v>0</v>
      </c>
      <c r="S87">
        <v>0</v>
      </c>
      <c r="T87">
        <v>15</v>
      </c>
      <c r="U87">
        <v>0</v>
      </c>
      <c r="V87">
        <v>0</v>
      </c>
      <c r="W87">
        <v>0</v>
      </c>
      <c r="X87">
        <v>0</v>
      </c>
      <c r="Y87">
        <v>0</v>
      </c>
      <c r="Z87">
        <v>0</v>
      </c>
      <c r="AA87">
        <v>1</v>
      </c>
      <c r="AB87">
        <v>0</v>
      </c>
      <c r="AC87">
        <v>1</v>
      </c>
      <c r="AD87">
        <v>1</v>
      </c>
      <c r="AE87">
        <v>0</v>
      </c>
      <c r="AF87">
        <v>0</v>
      </c>
      <c r="AG87">
        <v>0</v>
      </c>
      <c r="AH87">
        <v>0</v>
      </c>
      <c r="AI87">
        <v>0</v>
      </c>
      <c r="AJ87">
        <v>0</v>
      </c>
      <c r="AK87">
        <v>0</v>
      </c>
      <c r="AL87">
        <v>0</v>
      </c>
      <c r="AM87">
        <v>0</v>
      </c>
      <c r="AN87">
        <v>0</v>
      </c>
      <c r="AO87">
        <v>0</v>
      </c>
      <c r="AP87">
        <v>0</v>
      </c>
      <c r="AQ87">
        <v>0</v>
      </c>
      <c r="AR87">
        <v>0</v>
      </c>
      <c r="AS87">
        <v>0</v>
      </c>
      <c r="AT87">
        <v>1</v>
      </c>
      <c r="AU87">
        <v>0</v>
      </c>
      <c r="AV87">
        <v>0</v>
      </c>
      <c r="AW87">
        <v>0</v>
      </c>
      <c r="AX87">
        <v>1</v>
      </c>
      <c r="AY87" t="s">
        <v>891</v>
      </c>
      <c r="AZ87">
        <v>0</v>
      </c>
      <c r="BA87">
        <v>1</v>
      </c>
      <c r="BB87">
        <v>0</v>
      </c>
      <c r="BC87">
        <v>0</v>
      </c>
      <c r="BD87">
        <v>0</v>
      </c>
      <c r="BE87">
        <v>0</v>
      </c>
      <c r="BF87" t="s">
        <v>891</v>
      </c>
      <c r="BG87">
        <v>0</v>
      </c>
      <c r="BH87">
        <v>1</v>
      </c>
      <c r="BI87">
        <v>1</v>
      </c>
      <c r="BJ87">
        <v>0</v>
      </c>
      <c r="BK87">
        <v>0</v>
      </c>
      <c r="BL87">
        <v>1</v>
      </c>
      <c r="BM87">
        <v>0</v>
      </c>
      <c r="BN87">
        <v>0</v>
      </c>
      <c r="BO87">
        <v>0</v>
      </c>
      <c r="BP87">
        <v>0</v>
      </c>
      <c r="BQ87">
        <v>1</v>
      </c>
      <c r="BR87">
        <v>0</v>
      </c>
      <c r="BS87">
        <v>0</v>
      </c>
      <c r="BT87">
        <v>0</v>
      </c>
      <c r="BU87">
        <v>1</v>
      </c>
      <c r="BV87">
        <v>0</v>
      </c>
      <c r="BW87">
        <v>0</v>
      </c>
      <c r="BX87">
        <v>0</v>
      </c>
      <c r="BY87">
        <v>0</v>
      </c>
      <c r="BZ87">
        <v>0</v>
      </c>
      <c r="CA87">
        <v>0</v>
      </c>
      <c r="CB87">
        <v>1</v>
      </c>
      <c r="CC87">
        <v>0</v>
      </c>
      <c r="CD87">
        <v>0</v>
      </c>
      <c r="CE87">
        <v>0</v>
      </c>
      <c r="CF87">
        <v>0</v>
      </c>
      <c r="CG87">
        <v>350</v>
      </c>
      <c r="CH87">
        <v>100</v>
      </c>
      <c r="CI87">
        <v>0</v>
      </c>
      <c r="CJ87">
        <v>311.53846153846155</v>
      </c>
      <c r="CK87">
        <v>0</v>
      </c>
      <c r="CL87" s="842"/>
      <c r="CM87" s="597">
        <v>1</v>
      </c>
      <c r="CN87" s="592">
        <v>15</v>
      </c>
      <c r="CO87" s="592">
        <v>15</v>
      </c>
      <c r="CP87" s="597">
        <v>1</v>
      </c>
      <c r="CQ87" s="592">
        <v>15</v>
      </c>
      <c r="CR87" s="592">
        <v>0</v>
      </c>
      <c r="CS87" s="597">
        <v>1</v>
      </c>
      <c r="CT87" s="592">
        <v>15</v>
      </c>
      <c r="CU87" s="592">
        <v>15</v>
      </c>
      <c r="CV87" s="592">
        <v>0</v>
      </c>
      <c r="CW87" s="592">
        <v>1</v>
      </c>
      <c r="CX87" s="592">
        <v>15</v>
      </c>
      <c r="CY87" s="592">
        <v>0</v>
      </c>
      <c r="CZ87" s="592">
        <v>0</v>
      </c>
      <c r="DA87" s="592">
        <v>0</v>
      </c>
      <c r="DB87" s="592">
        <v>0</v>
      </c>
      <c r="DC87" s="592">
        <v>15</v>
      </c>
      <c r="DD87" s="592">
        <v>0</v>
      </c>
      <c r="DE87" s="592">
        <v>0</v>
      </c>
      <c r="DF87" s="592">
        <v>0</v>
      </c>
      <c r="DG87" s="592">
        <v>15</v>
      </c>
      <c r="DH87" s="592">
        <v>0</v>
      </c>
      <c r="DI87" s="592">
        <v>0</v>
      </c>
      <c r="DJ87" s="592">
        <v>0</v>
      </c>
      <c r="DK87" s="592">
        <v>1</v>
      </c>
      <c r="DL87" s="592">
        <v>15</v>
      </c>
      <c r="DM87" s="592">
        <v>0</v>
      </c>
      <c r="DN87" s="592">
        <v>0</v>
      </c>
      <c r="DO87" s="592">
        <v>0</v>
      </c>
      <c r="DP87" s="592">
        <v>0</v>
      </c>
      <c r="DQ87" s="592">
        <v>0</v>
      </c>
      <c r="DR87" s="592">
        <v>0</v>
      </c>
      <c r="DS87" s="592">
        <v>0</v>
      </c>
      <c r="DT87" s="592">
        <v>0</v>
      </c>
      <c r="DU87" s="597">
        <v>1</v>
      </c>
      <c r="DV87" s="954">
        <v>0</v>
      </c>
      <c r="DW87" s="978">
        <v>0</v>
      </c>
      <c r="DX87" s="979">
        <v>0</v>
      </c>
      <c r="DY87" s="979">
        <v>0</v>
      </c>
      <c r="DZ87" s="979">
        <v>0</v>
      </c>
      <c r="EA87" s="977">
        <v>0</v>
      </c>
      <c r="EB87" s="977">
        <v>0</v>
      </c>
      <c r="EC87" s="960">
        <v>0</v>
      </c>
      <c r="ED87" s="960">
        <v>0</v>
      </c>
      <c r="EE87" s="1255">
        <v>11</v>
      </c>
      <c r="EF87" s="960">
        <v>3850</v>
      </c>
      <c r="EG87" s="960">
        <v>2</v>
      </c>
      <c r="EH87" s="960">
        <v>200</v>
      </c>
      <c r="EI87" s="960">
        <v>0</v>
      </c>
      <c r="EJ87" s="960">
        <v>0</v>
      </c>
      <c r="EK87" s="1007">
        <v>0</v>
      </c>
      <c r="EL87" s="306">
        <v>0</v>
      </c>
      <c r="EM87" s="306">
        <v>0</v>
      </c>
      <c r="EN87" s="1007">
        <v>0</v>
      </c>
      <c r="EO87" s="306">
        <v>0</v>
      </c>
      <c r="EP87" s="306">
        <v>1</v>
      </c>
      <c r="EQ87" s="306">
        <v>1</v>
      </c>
      <c r="ER87" s="306">
        <v>0</v>
      </c>
      <c r="ES87" s="306">
        <v>0</v>
      </c>
      <c r="ET87" s="1007">
        <v>0</v>
      </c>
      <c r="EU87" s="306">
        <v>1</v>
      </c>
      <c r="EV87" s="306">
        <v>1</v>
      </c>
      <c r="EW87" s="306">
        <v>0</v>
      </c>
      <c r="EX87" s="832"/>
      <c r="EY87" s="592"/>
      <c r="EZ87" s="592" t="s">
        <v>561</v>
      </c>
      <c r="FA87" s="592" t="s">
        <v>480</v>
      </c>
      <c r="FB87" s="592" t="s">
        <v>354</v>
      </c>
      <c r="FC87" s="592">
        <v>15</v>
      </c>
      <c r="FD87" s="592" t="s">
        <v>11</v>
      </c>
      <c r="FE87" s="592" t="s">
        <v>232</v>
      </c>
      <c r="FF87" s="592" t="s">
        <v>9</v>
      </c>
      <c r="FG87" s="592" t="s">
        <v>232</v>
      </c>
      <c r="FH87" s="592" t="s">
        <v>358</v>
      </c>
    </row>
    <row r="88" spans="1:164">
      <c r="A88">
        <v>466</v>
      </c>
      <c r="B88">
        <v>1</v>
      </c>
      <c r="F88">
        <v>700</v>
      </c>
      <c r="G88">
        <v>23</v>
      </c>
      <c r="H88">
        <v>0</v>
      </c>
      <c r="I88">
        <v>1</v>
      </c>
      <c r="J88">
        <v>0</v>
      </c>
      <c r="K88">
        <v>1</v>
      </c>
      <c r="L88">
        <v>0</v>
      </c>
      <c r="M88" t="s">
        <v>561</v>
      </c>
      <c r="N88">
        <v>1</v>
      </c>
      <c r="O88">
        <v>0</v>
      </c>
      <c r="P88">
        <v>0</v>
      </c>
      <c r="Q88">
        <v>0</v>
      </c>
      <c r="R88">
        <v>0</v>
      </c>
      <c r="S88">
        <v>0</v>
      </c>
      <c r="T88">
        <v>24</v>
      </c>
      <c r="U88">
        <v>0</v>
      </c>
      <c r="V88">
        <v>0</v>
      </c>
      <c r="W88">
        <v>0</v>
      </c>
      <c r="X88">
        <v>0</v>
      </c>
      <c r="Y88">
        <v>0</v>
      </c>
      <c r="Z88">
        <v>0</v>
      </c>
      <c r="AA88">
        <v>1</v>
      </c>
      <c r="AB88">
        <v>0</v>
      </c>
      <c r="AC88">
        <v>0</v>
      </c>
      <c r="AD88">
        <v>0</v>
      </c>
      <c r="AE88">
        <v>0</v>
      </c>
      <c r="AF88">
        <v>0</v>
      </c>
      <c r="AG88">
        <v>0</v>
      </c>
      <c r="AH88">
        <v>0</v>
      </c>
      <c r="AI88">
        <v>0</v>
      </c>
      <c r="AJ88">
        <v>0</v>
      </c>
      <c r="AK88">
        <v>0</v>
      </c>
      <c r="AL88">
        <v>0</v>
      </c>
      <c r="AM88">
        <v>0</v>
      </c>
      <c r="AN88">
        <v>0</v>
      </c>
      <c r="AO88">
        <v>0</v>
      </c>
      <c r="AP88">
        <v>0</v>
      </c>
      <c r="AQ88">
        <v>0</v>
      </c>
      <c r="AR88">
        <v>1</v>
      </c>
      <c r="AS88">
        <v>0</v>
      </c>
      <c r="AT88">
        <v>0</v>
      </c>
      <c r="AU88">
        <v>0</v>
      </c>
      <c r="AV88">
        <v>0</v>
      </c>
      <c r="AW88">
        <v>0</v>
      </c>
      <c r="AX88">
        <v>0</v>
      </c>
      <c r="AY88" t="s">
        <v>891</v>
      </c>
      <c r="AZ88">
        <v>0</v>
      </c>
      <c r="BA88">
        <v>0</v>
      </c>
      <c r="BB88">
        <v>0</v>
      </c>
      <c r="BC88">
        <v>0</v>
      </c>
      <c r="BD88">
        <v>0</v>
      </c>
      <c r="BE88">
        <v>0</v>
      </c>
      <c r="BF88" t="s">
        <v>891</v>
      </c>
      <c r="BG88">
        <v>1</v>
      </c>
      <c r="BH88">
        <v>0</v>
      </c>
      <c r="BI88">
        <v>1</v>
      </c>
      <c r="BJ88">
        <v>0</v>
      </c>
      <c r="BK88">
        <v>0</v>
      </c>
      <c r="BL88">
        <v>1</v>
      </c>
      <c r="BM88">
        <v>1</v>
      </c>
      <c r="BN88">
        <v>0</v>
      </c>
      <c r="BO88">
        <v>0</v>
      </c>
      <c r="BP88">
        <v>1</v>
      </c>
      <c r="BQ88">
        <v>1</v>
      </c>
      <c r="BR88">
        <v>0</v>
      </c>
      <c r="BS88">
        <v>0</v>
      </c>
      <c r="BT88">
        <v>0</v>
      </c>
      <c r="BU88">
        <v>1</v>
      </c>
      <c r="BV88">
        <v>0</v>
      </c>
      <c r="BW88">
        <v>0</v>
      </c>
      <c r="BX88">
        <v>8</v>
      </c>
      <c r="BY88">
        <v>0</v>
      </c>
      <c r="BZ88">
        <v>0</v>
      </c>
      <c r="CA88">
        <v>0</v>
      </c>
      <c r="CB88">
        <v>1</v>
      </c>
      <c r="CC88">
        <v>0</v>
      </c>
      <c r="CD88">
        <v>0</v>
      </c>
      <c r="CE88">
        <v>0</v>
      </c>
      <c r="CF88">
        <v>0</v>
      </c>
      <c r="CG88">
        <v>250</v>
      </c>
      <c r="CH88">
        <v>250</v>
      </c>
      <c r="CI88">
        <v>0</v>
      </c>
      <c r="CJ88">
        <v>250</v>
      </c>
      <c r="CK88">
        <v>0</v>
      </c>
      <c r="CL88" s="842"/>
      <c r="CM88" s="597">
        <v>1</v>
      </c>
      <c r="CN88" s="592">
        <v>24</v>
      </c>
      <c r="CO88" s="592">
        <v>0</v>
      </c>
      <c r="CP88" s="597">
        <v>1</v>
      </c>
      <c r="CQ88" s="592">
        <v>24</v>
      </c>
      <c r="CR88" s="592">
        <v>0</v>
      </c>
      <c r="CS88" s="597">
        <v>1</v>
      </c>
      <c r="CT88" s="592">
        <v>24</v>
      </c>
      <c r="CU88" s="592">
        <v>24</v>
      </c>
      <c r="CV88" s="592">
        <v>0</v>
      </c>
      <c r="CW88" s="592">
        <v>1</v>
      </c>
      <c r="CX88" s="592">
        <v>24</v>
      </c>
      <c r="CY88" s="592">
        <v>24</v>
      </c>
      <c r="CZ88" s="592">
        <v>0</v>
      </c>
      <c r="DA88" s="592">
        <v>0</v>
      </c>
      <c r="DB88" s="592">
        <v>24</v>
      </c>
      <c r="DC88" s="592">
        <v>24</v>
      </c>
      <c r="DD88" s="592">
        <v>0</v>
      </c>
      <c r="DE88" s="592">
        <v>0</v>
      </c>
      <c r="DF88" s="592">
        <v>0</v>
      </c>
      <c r="DG88" s="592">
        <v>24</v>
      </c>
      <c r="DH88" s="592">
        <v>0</v>
      </c>
      <c r="DI88" s="592">
        <v>0</v>
      </c>
      <c r="DJ88" s="592">
        <v>192</v>
      </c>
      <c r="DK88" s="592">
        <v>0</v>
      </c>
      <c r="DL88" s="592">
        <v>0</v>
      </c>
      <c r="DM88" s="592">
        <v>0</v>
      </c>
      <c r="DN88" s="592">
        <v>0</v>
      </c>
      <c r="DO88" s="592">
        <v>1</v>
      </c>
      <c r="DP88" s="592">
        <v>24</v>
      </c>
      <c r="DQ88" s="592">
        <v>0</v>
      </c>
      <c r="DR88" s="592">
        <v>0</v>
      </c>
      <c r="DS88" s="592">
        <v>0</v>
      </c>
      <c r="DT88" s="592">
        <v>0</v>
      </c>
      <c r="DU88" s="597">
        <v>1</v>
      </c>
      <c r="DV88" s="954">
        <v>0</v>
      </c>
      <c r="DW88" s="978">
        <v>0</v>
      </c>
      <c r="DX88" s="979">
        <v>0</v>
      </c>
      <c r="DY88" s="979">
        <v>0</v>
      </c>
      <c r="DZ88" s="979">
        <v>0</v>
      </c>
      <c r="EA88" s="977">
        <v>0</v>
      </c>
      <c r="EB88" s="977">
        <v>0</v>
      </c>
      <c r="EC88" s="960">
        <v>0</v>
      </c>
      <c r="ED88" s="960">
        <v>0</v>
      </c>
      <c r="EE88" s="1255">
        <v>16.5</v>
      </c>
      <c r="EF88" s="960">
        <v>4125</v>
      </c>
      <c r="EG88" s="960">
        <v>6</v>
      </c>
      <c r="EH88" s="960">
        <v>1500</v>
      </c>
      <c r="EI88" s="960">
        <v>0</v>
      </c>
      <c r="EJ88" s="960">
        <v>0</v>
      </c>
      <c r="EK88" s="1007">
        <v>0</v>
      </c>
      <c r="EL88" s="306">
        <v>0</v>
      </c>
      <c r="EM88" s="306">
        <v>0</v>
      </c>
      <c r="EN88" s="1007">
        <v>0</v>
      </c>
      <c r="EO88" s="306">
        <v>0</v>
      </c>
      <c r="EP88" s="306">
        <v>1</v>
      </c>
      <c r="EQ88" s="306">
        <v>0</v>
      </c>
      <c r="ER88" s="306">
        <v>0</v>
      </c>
      <c r="ES88" s="306">
        <v>0</v>
      </c>
      <c r="ET88" s="1007">
        <v>0</v>
      </c>
      <c r="EU88" s="306">
        <v>0</v>
      </c>
      <c r="EV88" s="306">
        <v>0</v>
      </c>
      <c r="EW88" s="306">
        <v>0</v>
      </c>
      <c r="EX88" s="832"/>
      <c r="EY88" s="592"/>
      <c r="EZ88" s="592" t="s">
        <v>561</v>
      </c>
      <c r="FA88" s="592" t="s">
        <v>480</v>
      </c>
      <c r="FB88" s="592" t="s">
        <v>354</v>
      </c>
      <c r="FC88" s="592">
        <v>24</v>
      </c>
      <c r="FD88" s="592" t="s">
        <v>12</v>
      </c>
      <c r="FE88" s="592" t="s">
        <v>232</v>
      </c>
      <c r="FF88" s="592" t="s">
        <v>9</v>
      </c>
      <c r="FG88" s="592" t="s">
        <v>232</v>
      </c>
      <c r="FH88" s="592" t="s">
        <v>346</v>
      </c>
    </row>
    <row r="89" spans="1:164">
      <c r="A89">
        <v>471</v>
      </c>
      <c r="B89">
        <v>1</v>
      </c>
      <c r="F89">
        <v>700</v>
      </c>
      <c r="G89">
        <v>43</v>
      </c>
      <c r="H89">
        <v>1</v>
      </c>
      <c r="I89">
        <v>0</v>
      </c>
      <c r="J89">
        <v>1</v>
      </c>
      <c r="K89">
        <v>0</v>
      </c>
      <c r="L89" t="s">
        <v>561</v>
      </c>
      <c r="M89">
        <v>0</v>
      </c>
      <c r="N89">
        <v>1</v>
      </c>
      <c r="O89">
        <v>0</v>
      </c>
      <c r="P89">
        <v>0</v>
      </c>
      <c r="Q89">
        <v>0</v>
      </c>
      <c r="R89">
        <v>0</v>
      </c>
      <c r="S89">
        <v>0</v>
      </c>
      <c r="T89">
        <v>14</v>
      </c>
      <c r="U89">
        <v>0</v>
      </c>
      <c r="V89">
        <v>0</v>
      </c>
      <c r="W89">
        <v>0</v>
      </c>
      <c r="X89">
        <v>0</v>
      </c>
      <c r="Y89">
        <v>0</v>
      </c>
      <c r="Z89">
        <v>0</v>
      </c>
      <c r="AA89">
        <v>1</v>
      </c>
      <c r="AB89">
        <v>1</v>
      </c>
      <c r="AC89">
        <v>0</v>
      </c>
      <c r="AD89">
        <v>0</v>
      </c>
      <c r="AE89">
        <v>0</v>
      </c>
      <c r="AF89">
        <v>0</v>
      </c>
      <c r="AG89">
        <v>0</v>
      </c>
      <c r="AH89">
        <v>0</v>
      </c>
      <c r="AI89">
        <v>0</v>
      </c>
      <c r="AJ89">
        <v>0</v>
      </c>
      <c r="AK89">
        <v>0</v>
      </c>
      <c r="AL89">
        <v>0</v>
      </c>
      <c r="AM89">
        <v>0</v>
      </c>
      <c r="AN89">
        <v>0</v>
      </c>
      <c r="AO89">
        <v>0</v>
      </c>
      <c r="AP89">
        <v>0</v>
      </c>
      <c r="AQ89">
        <v>0</v>
      </c>
      <c r="AR89">
        <v>1</v>
      </c>
      <c r="AS89">
        <v>0</v>
      </c>
      <c r="AT89">
        <v>0</v>
      </c>
      <c r="AU89">
        <v>0</v>
      </c>
      <c r="AV89">
        <v>0</v>
      </c>
      <c r="AW89">
        <v>0</v>
      </c>
      <c r="AX89">
        <v>0</v>
      </c>
      <c r="AY89" t="s">
        <v>891</v>
      </c>
      <c r="AZ89">
        <v>0</v>
      </c>
      <c r="BA89">
        <v>0</v>
      </c>
      <c r="BB89">
        <v>0</v>
      </c>
      <c r="BC89">
        <v>0</v>
      </c>
      <c r="BD89">
        <v>0</v>
      </c>
      <c r="BE89">
        <v>0</v>
      </c>
      <c r="BF89" t="s">
        <v>891</v>
      </c>
      <c r="BG89">
        <v>1</v>
      </c>
      <c r="BH89">
        <v>0</v>
      </c>
      <c r="BI89">
        <v>1</v>
      </c>
      <c r="BJ89">
        <v>0</v>
      </c>
      <c r="BK89">
        <v>1</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s="842"/>
      <c r="CM89" s="597">
        <v>1</v>
      </c>
      <c r="CN89" s="592">
        <v>14</v>
      </c>
      <c r="CO89" s="592">
        <v>0</v>
      </c>
      <c r="CP89" s="597">
        <v>1</v>
      </c>
      <c r="CQ89" s="592">
        <v>14</v>
      </c>
      <c r="CR89" s="592">
        <v>0</v>
      </c>
      <c r="CS89" s="597">
        <v>1</v>
      </c>
      <c r="CT89" s="592">
        <v>14</v>
      </c>
      <c r="CU89" s="592">
        <v>0</v>
      </c>
      <c r="CV89" s="592">
        <v>0</v>
      </c>
      <c r="CW89" s="592">
        <v>0</v>
      </c>
      <c r="CX89" s="592">
        <v>0</v>
      </c>
      <c r="CY89" s="592">
        <v>0</v>
      </c>
      <c r="CZ89" s="592">
        <v>0</v>
      </c>
      <c r="DA89" s="592">
        <v>0</v>
      </c>
      <c r="DB89" s="592">
        <v>0</v>
      </c>
      <c r="DC89" s="592">
        <v>0</v>
      </c>
      <c r="DD89" s="592">
        <v>0</v>
      </c>
      <c r="DE89" s="592">
        <v>0</v>
      </c>
      <c r="DF89" s="592">
        <v>0</v>
      </c>
      <c r="DG89" s="592">
        <v>0</v>
      </c>
      <c r="DH89" s="592">
        <v>0</v>
      </c>
      <c r="DI89" s="592">
        <v>0</v>
      </c>
      <c r="DJ89" s="592">
        <v>0</v>
      </c>
      <c r="DK89" s="592">
        <v>0</v>
      </c>
      <c r="DL89" s="592">
        <v>0</v>
      </c>
      <c r="DM89" s="592">
        <v>0</v>
      </c>
      <c r="DN89" s="592">
        <v>0</v>
      </c>
      <c r="DO89" s="592">
        <v>0</v>
      </c>
      <c r="DP89" s="592">
        <v>0</v>
      </c>
      <c r="DQ89" s="592">
        <v>0</v>
      </c>
      <c r="DR89" s="592">
        <v>0</v>
      </c>
      <c r="DS89" s="592">
        <v>0</v>
      </c>
      <c r="DT89" s="592">
        <v>0</v>
      </c>
      <c r="DU89" s="597">
        <v>0</v>
      </c>
      <c r="DV89" s="954">
        <v>0</v>
      </c>
      <c r="DW89" s="978">
        <v>0</v>
      </c>
      <c r="DX89" s="979">
        <v>0</v>
      </c>
      <c r="DY89" s="979">
        <v>0</v>
      </c>
      <c r="DZ89" s="979">
        <v>0</v>
      </c>
      <c r="EA89" s="977">
        <v>0</v>
      </c>
      <c r="EB89" s="977">
        <v>0</v>
      </c>
      <c r="EC89" s="960">
        <v>0</v>
      </c>
      <c r="ED89" s="960">
        <v>0</v>
      </c>
      <c r="EE89" s="1255">
        <v>0</v>
      </c>
      <c r="EF89" s="960">
        <v>0</v>
      </c>
      <c r="EG89" s="960">
        <v>0</v>
      </c>
      <c r="EH89" s="960">
        <v>0</v>
      </c>
      <c r="EI89" s="960">
        <v>0</v>
      </c>
      <c r="EJ89" s="960">
        <v>0</v>
      </c>
      <c r="EK89" s="1007">
        <v>0</v>
      </c>
      <c r="EL89" s="306">
        <v>0</v>
      </c>
      <c r="EM89" s="306">
        <v>0</v>
      </c>
      <c r="EN89" s="1007">
        <v>0</v>
      </c>
      <c r="EO89" s="306">
        <v>0</v>
      </c>
      <c r="EP89" s="306">
        <v>1</v>
      </c>
      <c r="EQ89" s="306">
        <v>0</v>
      </c>
      <c r="ER89" s="306">
        <v>0</v>
      </c>
      <c r="ES89" s="306">
        <v>0</v>
      </c>
      <c r="ET89" s="1007">
        <v>0</v>
      </c>
      <c r="EU89" s="306">
        <v>0</v>
      </c>
      <c r="EV89" s="306">
        <v>0</v>
      </c>
      <c r="EW89" s="306">
        <v>0</v>
      </c>
      <c r="EX89" s="832"/>
      <c r="EY89" s="592"/>
      <c r="EZ89" s="592" t="s">
        <v>561</v>
      </c>
      <c r="FA89" s="592" t="s">
        <v>480</v>
      </c>
      <c r="FB89" s="592" t="s">
        <v>354</v>
      </c>
      <c r="FC89" s="592">
        <v>14</v>
      </c>
      <c r="FD89" s="592" t="s">
        <v>11</v>
      </c>
      <c r="FE89" s="592" t="s">
        <v>232</v>
      </c>
      <c r="FF89" s="592" t="s">
        <v>9</v>
      </c>
      <c r="FG89" s="592" t="s">
        <v>232</v>
      </c>
      <c r="FH89" s="592" t="s">
        <v>358</v>
      </c>
    </row>
    <row r="90" spans="1:164">
      <c r="A90">
        <v>472</v>
      </c>
      <c r="B90">
        <v>1</v>
      </c>
      <c r="F90">
        <v>700</v>
      </c>
      <c r="G90">
        <v>23</v>
      </c>
      <c r="H90">
        <v>0</v>
      </c>
      <c r="I90">
        <v>1</v>
      </c>
      <c r="J90">
        <v>0</v>
      </c>
      <c r="K90">
        <v>1</v>
      </c>
      <c r="L90">
        <v>0</v>
      </c>
      <c r="M90" t="s">
        <v>561</v>
      </c>
      <c r="N90">
        <v>1</v>
      </c>
      <c r="O90">
        <v>0</v>
      </c>
      <c r="P90">
        <v>0</v>
      </c>
      <c r="Q90">
        <v>0</v>
      </c>
      <c r="R90">
        <v>0</v>
      </c>
      <c r="S90">
        <v>0</v>
      </c>
      <c r="T90">
        <v>2</v>
      </c>
      <c r="U90">
        <v>1</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1</v>
      </c>
      <c r="AT90">
        <v>0</v>
      </c>
      <c r="AU90">
        <v>0</v>
      </c>
      <c r="AV90">
        <v>0</v>
      </c>
      <c r="AW90">
        <v>0</v>
      </c>
      <c r="AX90">
        <v>1</v>
      </c>
      <c r="AY90" t="s">
        <v>891</v>
      </c>
      <c r="AZ90">
        <v>0</v>
      </c>
      <c r="BA90">
        <v>0</v>
      </c>
      <c r="BB90">
        <v>0</v>
      </c>
      <c r="BC90">
        <v>0</v>
      </c>
      <c r="BD90">
        <v>0</v>
      </c>
      <c r="BE90">
        <v>0</v>
      </c>
      <c r="BF90" t="s">
        <v>891</v>
      </c>
      <c r="BG90">
        <v>1</v>
      </c>
      <c r="BH90">
        <v>0</v>
      </c>
      <c r="BI90">
        <v>1</v>
      </c>
      <c r="BJ90">
        <v>0</v>
      </c>
      <c r="BK90">
        <v>0</v>
      </c>
      <c r="BL90">
        <v>1</v>
      </c>
      <c r="BM90">
        <v>1</v>
      </c>
      <c r="BN90">
        <v>0</v>
      </c>
      <c r="BO90">
        <v>0</v>
      </c>
      <c r="BP90">
        <v>0</v>
      </c>
      <c r="BQ90">
        <v>1</v>
      </c>
      <c r="BR90">
        <v>0</v>
      </c>
      <c r="BS90">
        <v>0</v>
      </c>
      <c r="BT90">
        <v>0</v>
      </c>
      <c r="BU90">
        <v>0</v>
      </c>
      <c r="BV90">
        <v>0</v>
      </c>
      <c r="BW90">
        <v>0</v>
      </c>
      <c r="BX90">
        <v>8</v>
      </c>
      <c r="BY90">
        <v>0</v>
      </c>
      <c r="BZ90">
        <v>1</v>
      </c>
      <c r="CA90">
        <v>0</v>
      </c>
      <c r="CB90">
        <v>0</v>
      </c>
      <c r="CC90">
        <v>0</v>
      </c>
      <c r="CD90">
        <v>0</v>
      </c>
      <c r="CE90">
        <v>0</v>
      </c>
      <c r="CF90">
        <v>0</v>
      </c>
      <c r="CG90">
        <v>0</v>
      </c>
      <c r="CH90">
        <v>0</v>
      </c>
      <c r="CI90">
        <v>0</v>
      </c>
      <c r="CJ90">
        <v>0</v>
      </c>
      <c r="CK90">
        <v>0</v>
      </c>
      <c r="CL90" s="842"/>
      <c r="CM90" s="597">
        <v>1</v>
      </c>
      <c r="CN90" s="592">
        <v>2</v>
      </c>
      <c r="CO90" s="592">
        <v>0</v>
      </c>
      <c r="CP90" s="597">
        <v>1</v>
      </c>
      <c r="CQ90" s="592">
        <v>2</v>
      </c>
      <c r="CR90" s="592">
        <v>0</v>
      </c>
      <c r="CS90" s="597">
        <v>1</v>
      </c>
      <c r="CT90" s="592">
        <v>2</v>
      </c>
      <c r="CU90" s="592">
        <v>2</v>
      </c>
      <c r="CV90" s="592">
        <v>0</v>
      </c>
      <c r="CW90" s="592">
        <v>1</v>
      </c>
      <c r="CX90" s="592">
        <v>2</v>
      </c>
      <c r="CY90" s="592">
        <v>2</v>
      </c>
      <c r="CZ90" s="592">
        <v>0</v>
      </c>
      <c r="DA90" s="592">
        <v>0</v>
      </c>
      <c r="DB90" s="592">
        <v>0</v>
      </c>
      <c r="DC90" s="592">
        <v>2</v>
      </c>
      <c r="DD90" s="592">
        <v>0</v>
      </c>
      <c r="DE90" s="592">
        <v>0</v>
      </c>
      <c r="DF90" s="592">
        <v>0</v>
      </c>
      <c r="DG90" s="592">
        <v>0</v>
      </c>
      <c r="DH90" s="592">
        <v>0</v>
      </c>
      <c r="DI90" s="592">
        <v>0</v>
      </c>
      <c r="DJ90" s="592">
        <v>16</v>
      </c>
      <c r="DK90" s="592">
        <v>0</v>
      </c>
      <c r="DL90" s="592">
        <v>0</v>
      </c>
      <c r="DM90" s="592">
        <v>0</v>
      </c>
      <c r="DN90" s="592">
        <v>0</v>
      </c>
      <c r="DO90" s="592">
        <v>1</v>
      </c>
      <c r="DP90" s="592">
        <v>2</v>
      </c>
      <c r="DQ90" s="592">
        <v>0</v>
      </c>
      <c r="DR90" s="592">
        <v>0</v>
      </c>
      <c r="DS90" s="592">
        <v>0</v>
      </c>
      <c r="DT90" s="592">
        <v>0</v>
      </c>
      <c r="DU90" s="597">
        <v>1</v>
      </c>
      <c r="DV90" s="954">
        <v>0</v>
      </c>
      <c r="DW90" s="978">
        <v>0</v>
      </c>
      <c r="DX90" s="979">
        <v>0</v>
      </c>
      <c r="DY90" s="979">
        <v>0</v>
      </c>
      <c r="DZ90" s="979">
        <v>0</v>
      </c>
      <c r="EA90" s="977">
        <v>0</v>
      </c>
      <c r="EB90" s="977">
        <v>0</v>
      </c>
      <c r="EC90" s="960">
        <v>0</v>
      </c>
      <c r="ED90" s="960">
        <v>0</v>
      </c>
      <c r="EE90" s="1255">
        <v>0</v>
      </c>
      <c r="EF90" s="960">
        <v>0</v>
      </c>
      <c r="EG90" s="960">
        <v>0</v>
      </c>
      <c r="EH90" s="960">
        <v>0</v>
      </c>
      <c r="EI90" s="960">
        <v>0</v>
      </c>
      <c r="EJ90" s="960">
        <v>0</v>
      </c>
      <c r="EK90" s="1007">
        <v>0</v>
      </c>
      <c r="EL90" s="306">
        <v>0</v>
      </c>
      <c r="EM90" s="306">
        <v>0</v>
      </c>
      <c r="EN90" s="1007">
        <v>0</v>
      </c>
      <c r="EO90" s="306">
        <v>0</v>
      </c>
      <c r="EP90" s="306">
        <v>0</v>
      </c>
      <c r="EQ90" s="306">
        <v>0</v>
      </c>
      <c r="ER90" s="306">
        <v>0</v>
      </c>
      <c r="ES90" s="306">
        <v>0</v>
      </c>
      <c r="ET90" s="1007">
        <v>0</v>
      </c>
      <c r="EU90" s="306">
        <v>1</v>
      </c>
      <c r="EV90" s="306">
        <v>0</v>
      </c>
      <c r="EW90" s="306">
        <v>0</v>
      </c>
      <c r="EX90" s="832"/>
      <c r="EY90" s="592"/>
      <c r="EZ90" s="592" t="s">
        <v>561</v>
      </c>
      <c r="FA90" s="592" t="s">
        <v>480</v>
      </c>
      <c r="FB90" s="592" t="s">
        <v>354</v>
      </c>
      <c r="FC90" s="592">
        <v>2</v>
      </c>
      <c r="FD90" s="592" t="s">
        <v>11</v>
      </c>
      <c r="FE90" s="592" t="s">
        <v>232</v>
      </c>
      <c r="FF90" s="592" t="s">
        <v>9</v>
      </c>
      <c r="FG90" s="592" t="s">
        <v>232</v>
      </c>
      <c r="FH90" s="592" t="s">
        <v>346</v>
      </c>
    </row>
    <row r="91" spans="1:164">
      <c r="A91">
        <v>473</v>
      </c>
      <c r="B91">
        <v>1</v>
      </c>
      <c r="F91">
        <v>700</v>
      </c>
      <c r="G91">
        <v>41</v>
      </c>
      <c r="H91">
        <v>1</v>
      </c>
      <c r="I91">
        <v>0</v>
      </c>
      <c r="J91">
        <v>1</v>
      </c>
      <c r="K91">
        <v>0</v>
      </c>
      <c r="L91" t="s">
        <v>561</v>
      </c>
      <c r="M91">
        <v>0</v>
      </c>
      <c r="N91">
        <v>1</v>
      </c>
      <c r="O91">
        <v>0</v>
      </c>
      <c r="P91">
        <v>0</v>
      </c>
      <c r="Q91">
        <v>0</v>
      </c>
      <c r="R91">
        <v>0</v>
      </c>
      <c r="S91">
        <v>0</v>
      </c>
      <c r="T91">
        <v>26</v>
      </c>
      <c r="U91">
        <v>1</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1</v>
      </c>
      <c r="AS91">
        <v>0</v>
      </c>
      <c r="AT91">
        <v>0</v>
      </c>
      <c r="AU91">
        <v>0</v>
      </c>
      <c r="AV91">
        <v>0</v>
      </c>
      <c r="AW91">
        <v>0</v>
      </c>
      <c r="AX91">
        <v>0</v>
      </c>
      <c r="AY91" t="s">
        <v>891</v>
      </c>
      <c r="AZ91">
        <v>0</v>
      </c>
      <c r="BA91">
        <v>0</v>
      </c>
      <c r="BB91">
        <v>0</v>
      </c>
      <c r="BC91">
        <v>0</v>
      </c>
      <c r="BD91">
        <v>0</v>
      </c>
      <c r="BE91">
        <v>0</v>
      </c>
      <c r="BF91" t="s">
        <v>891</v>
      </c>
      <c r="BG91">
        <v>1</v>
      </c>
      <c r="BH91">
        <v>0</v>
      </c>
      <c r="BI91">
        <v>1</v>
      </c>
      <c r="BJ91">
        <v>0</v>
      </c>
      <c r="BK91">
        <v>0</v>
      </c>
      <c r="BL91">
        <v>1</v>
      </c>
      <c r="BM91">
        <v>0</v>
      </c>
      <c r="BN91">
        <v>0</v>
      </c>
      <c r="BO91">
        <v>0</v>
      </c>
      <c r="BP91">
        <v>0</v>
      </c>
      <c r="BQ91">
        <v>1</v>
      </c>
      <c r="BR91">
        <v>1</v>
      </c>
      <c r="BS91">
        <v>0</v>
      </c>
      <c r="BT91">
        <v>0</v>
      </c>
      <c r="BU91">
        <v>0</v>
      </c>
      <c r="BV91">
        <v>0</v>
      </c>
      <c r="BW91">
        <v>0</v>
      </c>
      <c r="BX91">
        <v>8</v>
      </c>
      <c r="BY91">
        <v>0</v>
      </c>
      <c r="BZ91">
        <v>0</v>
      </c>
      <c r="CA91">
        <v>0</v>
      </c>
      <c r="CB91">
        <v>1</v>
      </c>
      <c r="CC91">
        <v>0</v>
      </c>
      <c r="CD91">
        <v>0</v>
      </c>
      <c r="CE91">
        <v>0</v>
      </c>
      <c r="CF91">
        <v>0</v>
      </c>
      <c r="CG91">
        <v>0</v>
      </c>
      <c r="CH91">
        <v>0</v>
      </c>
      <c r="CI91">
        <v>0</v>
      </c>
      <c r="CJ91">
        <v>0</v>
      </c>
      <c r="CK91">
        <v>0</v>
      </c>
      <c r="CL91" s="842"/>
      <c r="CM91" s="597">
        <v>1</v>
      </c>
      <c r="CN91" s="592">
        <v>26</v>
      </c>
      <c r="CO91" s="592">
        <v>0</v>
      </c>
      <c r="CP91" s="597">
        <v>1</v>
      </c>
      <c r="CQ91" s="592">
        <v>26</v>
      </c>
      <c r="CR91" s="592">
        <v>0</v>
      </c>
      <c r="CS91" s="597">
        <v>1</v>
      </c>
      <c r="CT91" s="592">
        <v>26</v>
      </c>
      <c r="CU91" s="592">
        <v>26</v>
      </c>
      <c r="CV91" s="592">
        <v>0</v>
      </c>
      <c r="CW91" s="592">
        <v>1</v>
      </c>
      <c r="CX91" s="592">
        <v>26</v>
      </c>
      <c r="CY91" s="592">
        <v>0</v>
      </c>
      <c r="CZ91" s="592">
        <v>0</v>
      </c>
      <c r="DA91" s="592">
        <v>0</v>
      </c>
      <c r="DB91" s="592">
        <v>0</v>
      </c>
      <c r="DC91" s="592">
        <v>26</v>
      </c>
      <c r="DD91" s="592">
        <v>26</v>
      </c>
      <c r="DE91" s="592">
        <v>0</v>
      </c>
      <c r="DF91" s="592">
        <v>0</v>
      </c>
      <c r="DG91" s="592">
        <v>0</v>
      </c>
      <c r="DH91" s="592">
        <v>0</v>
      </c>
      <c r="DI91" s="592">
        <v>0</v>
      </c>
      <c r="DJ91" s="592">
        <v>208</v>
      </c>
      <c r="DK91" s="592">
        <v>0</v>
      </c>
      <c r="DL91" s="592">
        <v>0</v>
      </c>
      <c r="DM91" s="592">
        <v>0</v>
      </c>
      <c r="DN91" s="592">
        <v>0</v>
      </c>
      <c r="DO91" s="592">
        <v>1</v>
      </c>
      <c r="DP91" s="592">
        <v>26</v>
      </c>
      <c r="DQ91" s="592">
        <v>0</v>
      </c>
      <c r="DR91" s="592">
        <v>0</v>
      </c>
      <c r="DS91" s="592">
        <v>0</v>
      </c>
      <c r="DT91" s="592">
        <v>0</v>
      </c>
      <c r="DU91" s="597">
        <v>1</v>
      </c>
      <c r="DV91" s="954">
        <v>0</v>
      </c>
      <c r="DW91" s="978">
        <v>0</v>
      </c>
      <c r="DX91" s="979">
        <v>0</v>
      </c>
      <c r="DY91" s="979">
        <v>0</v>
      </c>
      <c r="DZ91" s="979">
        <v>0</v>
      </c>
      <c r="EA91" s="977">
        <v>0</v>
      </c>
      <c r="EB91" s="977">
        <v>0</v>
      </c>
      <c r="EC91" s="960">
        <v>0</v>
      </c>
      <c r="ED91" s="960">
        <v>0</v>
      </c>
      <c r="EE91" s="1255">
        <v>0</v>
      </c>
      <c r="EF91" s="960">
        <v>0</v>
      </c>
      <c r="EG91" s="960">
        <v>0</v>
      </c>
      <c r="EH91" s="960">
        <v>0</v>
      </c>
      <c r="EI91" s="960">
        <v>0</v>
      </c>
      <c r="EJ91" s="960">
        <v>0</v>
      </c>
      <c r="EK91" s="1007">
        <v>0</v>
      </c>
      <c r="EL91" s="306">
        <v>0</v>
      </c>
      <c r="EM91" s="306">
        <v>0</v>
      </c>
      <c r="EN91" s="1007">
        <v>0</v>
      </c>
      <c r="EO91" s="306">
        <v>0</v>
      </c>
      <c r="EP91" s="306">
        <v>0</v>
      </c>
      <c r="EQ91" s="306">
        <v>0</v>
      </c>
      <c r="ER91" s="306">
        <v>0</v>
      </c>
      <c r="ES91" s="306">
        <v>0</v>
      </c>
      <c r="ET91" s="1007">
        <v>0</v>
      </c>
      <c r="EU91" s="306">
        <v>0</v>
      </c>
      <c r="EV91" s="306">
        <v>0</v>
      </c>
      <c r="EW91" s="306">
        <v>0</v>
      </c>
      <c r="EX91" s="832"/>
      <c r="EY91" s="592"/>
      <c r="EZ91" s="592" t="s">
        <v>561</v>
      </c>
      <c r="FA91" s="592" t="s">
        <v>480</v>
      </c>
      <c r="FB91" s="592" t="s">
        <v>354</v>
      </c>
      <c r="FC91" s="592">
        <v>26</v>
      </c>
      <c r="FD91" s="592" t="s">
        <v>12</v>
      </c>
      <c r="FE91" s="592" t="s">
        <v>232</v>
      </c>
      <c r="FF91" s="592" t="s">
        <v>9</v>
      </c>
      <c r="FG91" s="592" t="s">
        <v>232</v>
      </c>
      <c r="FH91" s="592" t="s">
        <v>358</v>
      </c>
    </row>
    <row r="92" spans="1:164">
      <c r="A92">
        <v>478</v>
      </c>
      <c r="B92">
        <v>1</v>
      </c>
      <c r="F92">
        <v>700</v>
      </c>
      <c r="G92">
        <v>43</v>
      </c>
      <c r="H92">
        <v>1</v>
      </c>
      <c r="I92">
        <v>0</v>
      </c>
      <c r="J92">
        <v>1</v>
      </c>
      <c r="K92">
        <v>0</v>
      </c>
      <c r="L92" t="s">
        <v>561</v>
      </c>
      <c r="M92">
        <v>0</v>
      </c>
      <c r="N92">
        <v>1</v>
      </c>
      <c r="O92">
        <v>0</v>
      </c>
      <c r="P92">
        <v>0</v>
      </c>
      <c r="Q92">
        <v>0</v>
      </c>
      <c r="R92">
        <v>0</v>
      </c>
      <c r="S92">
        <v>0</v>
      </c>
      <c r="T92">
        <v>11</v>
      </c>
      <c r="U92">
        <v>0</v>
      </c>
      <c r="V92">
        <v>1</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1</v>
      </c>
      <c r="AT92">
        <v>0</v>
      </c>
      <c r="AU92">
        <v>0</v>
      </c>
      <c r="AV92">
        <v>0</v>
      </c>
      <c r="AW92">
        <v>0</v>
      </c>
      <c r="AX92">
        <v>1</v>
      </c>
      <c r="AY92" t="s">
        <v>891</v>
      </c>
      <c r="AZ92">
        <v>0</v>
      </c>
      <c r="BA92">
        <v>0</v>
      </c>
      <c r="BB92">
        <v>0</v>
      </c>
      <c r="BC92">
        <v>0</v>
      </c>
      <c r="BD92">
        <v>0</v>
      </c>
      <c r="BE92">
        <v>0</v>
      </c>
      <c r="BF92" t="s">
        <v>891</v>
      </c>
      <c r="BG92">
        <v>1</v>
      </c>
      <c r="BH92">
        <v>0</v>
      </c>
      <c r="BI92">
        <v>1</v>
      </c>
      <c r="BJ92">
        <v>0</v>
      </c>
      <c r="BK92">
        <v>0</v>
      </c>
      <c r="BL92">
        <v>1</v>
      </c>
      <c r="BM92">
        <v>1</v>
      </c>
      <c r="BN92">
        <v>0</v>
      </c>
      <c r="BO92">
        <v>0</v>
      </c>
      <c r="BP92">
        <v>0</v>
      </c>
      <c r="BQ92">
        <v>1</v>
      </c>
      <c r="BR92">
        <v>0</v>
      </c>
      <c r="BS92">
        <v>0</v>
      </c>
      <c r="BT92">
        <v>0</v>
      </c>
      <c r="BU92">
        <v>0</v>
      </c>
      <c r="BV92">
        <v>1</v>
      </c>
      <c r="BW92">
        <v>0</v>
      </c>
      <c r="BX92">
        <v>8</v>
      </c>
      <c r="BY92">
        <v>0</v>
      </c>
      <c r="BZ92">
        <v>1</v>
      </c>
      <c r="CA92">
        <v>0</v>
      </c>
      <c r="CB92">
        <v>0</v>
      </c>
      <c r="CC92">
        <v>0</v>
      </c>
      <c r="CD92">
        <v>0</v>
      </c>
      <c r="CE92">
        <v>0</v>
      </c>
      <c r="CF92">
        <v>0</v>
      </c>
      <c r="CG92">
        <v>0</v>
      </c>
      <c r="CH92">
        <v>0</v>
      </c>
      <c r="CI92">
        <v>0</v>
      </c>
      <c r="CJ92">
        <v>0</v>
      </c>
      <c r="CK92">
        <v>0</v>
      </c>
      <c r="CL92" s="842"/>
      <c r="CM92" s="597">
        <v>1</v>
      </c>
      <c r="CN92" s="592">
        <v>11</v>
      </c>
      <c r="CO92" s="592">
        <v>0</v>
      </c>
      <c r="CP92" s="597">
        <v>1</v>
      </c>
      <c r="CQ92" s="592">
        <v>11</v>
      </c>
      <c r="CR92" s="592">
        <v>0</v>
      </c>
      <c r="CS92" s="597">
        <v>1</v>
      </c>
      <c r="CT92" s="592">
        <v>11</v>
      </c>
      <c r="CU92" s="592">
        <v>11</v>
      </c>
      <c r="CV92" s="592">
        <v>0</v>
      </c>
      <c r="CW92" s="592">
        <v>1</v>
      </c>
      <c r="CX92" s="592">
        <v>11</v>
      </c>
      <c r="CY92" s="592">
        <v>11</v>
      </c>
      <c r="CZ92" s="592">
        <v>0</v>
      </c>
      <c r="DA92" s="592">
        <v>0</v>
      </c>
      <c r="DB92" s="592">
        <v>0</v>
      </c>
      <c r="DC92" s="592">
        <v>11</v>
      </c>
      <c r="DD92" s="592">
        <v>0</v>
      </c>
      <c r="DE92" s="592">
        <v>0</v>
      </c>
      <c r="DF92" s="592">
        <v>0</v>
      </c>
      <c r="DG92" s="592">
        <v>0</v>
      </c>
      <c r="DH92" s="592">
        <v>11</v>
      </c>
      <c r="DI92" s="592">
        <v>0</v>
      </c>
      <c r="DJ92" s="592">
        <v>88</v>
      </c>
      <c r="DK92" s="592">
        <v>0</v>
      </c>
      <c r="DL92" s="592">
        <v>0</v>
      </c>
      <c r="DM92" s="592">
        <v>0</v>
      </c>
      <c r="DN92" s="592">
        <v>0</v>
      </c>
      <c r="DO92" s="592">
        <v>1</v>
      </c>
      <c r="DP92" s="592">
        <v>11</v>
      </c>
      <c r="DQ92" s="592">
        <v>0</v>
      </c>
      <c r="DR92" s="592">
        <v>0</v>
      </c>
      <c r="DS92" s="592">
        <v>0</v>
      </c>
      <c r="DT92" s="592">
        <v>0</v>
      </c>
      <c r="DU92" s="597">
        <v>1</v>
      </c>
      <c r="DV92" s="954">
        <v>0</v>
      </c>
      <c r="DW92" s="978">
        <v>0</v>
      </c>
      <c r="DX92" s="979">
        <v>0</v>
      </c>
      <c r="DY92" s="979">
        <v>0</v>
      </c>
      <c r="DZ92" s="979">
        <v>0</v>
      </c>
      <c r="EA92" s="977">
        <v>0</v>
      </c>
      <c r="EB92" s="977">
        <v>0</v>
      </c>
      <c r="EC92" s="960">
        <v>0</v>
      </c>
      <c r="ED92" s="960">
        <v>0</v>
      </c>
      <c r="EE92" s="1255">
        <v>0</v>
      </c>
      <c r="EF92" s="960">
        <v>0</v>
      </c>
      <c r="EG92" s="960">
        <v>0</v>
      </c>
      <c r="EH92" s="960">
        <v>0</v>
      </c>
      <c r="EI92" s="960">
        <v>0</v>
      </c>
      <c r="EJ92" s="960">
        <v>0</v>
      </c>
      <c r="EK92" s="1007">
        <v>0</v>
      </c>
      <c r="EL92" s="306">
        <v>0</v>
      </c>
      <c r="EM92" s="306">
        <v>0</v>
      </c>
      <c r="EN92" s="1007">
        <v>0</v>
      </c>
      <c r="EO92" s="306">
        <v>0</v>
      </c>
      <c r="EP92" s="306">
        <v>0</v>
      </c>
      <c r="EQ92" s="306">
        <v>0</v>
      </c>
      <c r="ER92" s="306">
        <v>0</v>
      </c>
      <c r="ES92" s="306">
        <v>0</v>
      </c>
      <c r="ET92" s="1007">
        <v>0</v>
      </c>
      <c r="EU92" s="306">
        <v>1</v>
      </c>
      <c r="EV92" s="306">
        <v>0</v>
      </c>
      <c r="EW92" s="306">
        <v>0</v>
      </c>
      <c r="EX92" s="832"/>
      <c r="EY92" s="592"/>
      <c r="EZ92" s="592" t="s">
        <v>561</v>
      </c>
      <c r="FA92" s="592" t="s">
        <v>480</v>
      </c>
      <c r="FB92" s="592" t="s">
        <v>354</v>
      </c>
      <c r="FC92" s="592">
        <v>11</v>
      </c>
      <c r="FD92" s="592" t="s">
        <v>11</v>
      </c>
      <c r="FE92" s="592" t="s">
        <v>232</v>
      </c>
      <c r="FF92" s="592" t="s">
        <v>9</v>
      </c>
      <c r="FG92" s="592" t="s">
        <v>232</v>
      </c>
      <c r="FH92" s="592" t="s">
        <v>358</v>
      </c>
    </row>
    <row r="93" spans="1:164">
      <c r="A93">
        <v>488</v>
      </c>
      <c r="B93">
        <v>1</v>
      </c>
      <c r="F93">
        <v>700</v>
      </c>
      <c r="G93">
        <v>43</v>
      </c>
      <c r="H93">
        <v>1</v>
      </c>
      <c r="I93">
        <v>0</v>
      </c>
      <c r="J93">
        <v>1</v>
      </c>
      <c r="K93">
        <v>0</v>
      </c>
      <c r="L93" t="s">
        <v>561</v>
      </c>
      <c r="M93">
        <v>0</v>
      </c>
      <c r="N93">
        <v>1</v>
      </c>
      <c r="O93">
        <v>0</v>
      </c>
      <c r="P93">
        <v>0</v>
      </c>
      <c r="Q93">
        <v>0</v>
      </c>
      <c r="R93">
        <v>0</v>
      </c>
      <c r="S93">
        <v>0</v>
      </c>
      <c r="T93">
        <v>35</v>
      </c>
      <c r="U93">
        <v>0</v>
      </c>
      <c r="V93">
        <v>0</v>
      </c>
      <c r="W93">
        <v>0</v>
      </c>
      <c r="X93">
        <v>0</v>
      </c>
      <c r="Y93">
        <v>0</v>
      </c>
      <c r="Z93">
        <v>0</v>
      </c>
      <c r="AA93">
        <v>1</v>
      </c>
      <c r="AB93">
        <v>0</v>
      </c>
      <c r="AC93">
        <v>0</v>
      </c>
      <c r="AD93">
        <v>0</v>
      </c>
      <c r="AE93">
        <v>1</v>
      </c>
      <c r="AF93">
        <v>0</v>
      </c>
      <c r="AG93">
        <v>0</v>
      </c>
      <c r="AH93">
        <v>0</v>
      </c>
      <c r="AI93">
        <v>0</v>
      </c>
      <c r="AJ93">
        <v>0</v>
      </c>
      <c r="AK93">
        <v>0</v>
      </c>
      <c r="AL93">
        <v>0</v>
      </c>
      <c r="AM93">
        <v>0</v>
      </c>
      <c r="AN93">
        <v>0</v>
      </c>
      <c r="AO93">
        <v>0</v>
      </c>
      <c r="AP93">
        <v>0</v>
      </c>
      <c r="AQ93">
        <v>0</v>
      </c>
      <c r="AR93">
        <v>0</v>
      </c>
      <c r="AS93">
        <v>1</v>
      </c>
      <c r="AT93">
        <v>0</v>
      </c>
      <c r="AU93">
        <v>1</v>
      </c>
      <c r="AV93">
        <v>0</v>
      </c>
      <c r="AW93">
        <v>0</v>
      </c>
      <c r="AX93">
        <v>0</v>
      </c>
      <c r="AY93" t="s">
        <v>891</v>
      </c>
      <c r="AZ93">
        <v>0</v>
      </c>
      <c r="BA93">
        <v>0</v>
      </c>
      <c r="BB93">
        <v>0</v>
      </c>
      <c r="BC93">
        <v>0</v>
      </c>
      <c r="BD93">
        <v>0</v>
      </c>
      <c r="BE93">
        <v>0</v>
      </c>
      <c r="BF93" t="s">
        <v>891</v>
      </c>
      <c r="BG93">
        <v>1</v>
      </c>
      <c r="BH93">
        <v>0</v>
      </c>
      <c r="BI93">
        <v>1</v>
      </c>
      <c r="BJ93">
        <v>0</v>
      </c>
      <c r="BK93">
        <v>0</v>
      </c>
      <c r="BL93">
        <v>1</v>
      </c>
      <c r="BM93">
        <v>1</v>
      </c>
      <c r="BN93">
        <v>0</v>
      </c>
      <c r="BO93">
        <v>0</v>
      </c>
      <c r="BP93">
        <v>0</v>
      </c>
      <c r="BQ93">
        <v>1</v>
      </c>
      <c r="BR93">
        <v>0</v>
      </c>
      <c r="BS93">
        <v>0</v>
      </c>
      <c r="BT93">
        <v>0</v>
      </c>
      <c r="BU93">
        <v>0</v>
      </c>
      <c r="BV93">
        <v>0</v>
      </c>
      <c r="BW93">
        <v>0</v>
      </c>
      <c r="BX93">
        <v>8</v>
      </c>
      <c r="BY93">
        <v>0</v>
      </c>
      <c r="BZ93">
        <v>1</v>
      </c>
      <c r="CA93">
        <v>0</v>
      </c>
      <c r="CB93">
        <v>0</v>
      </c>
      <c r="CC93">
        <v>0</v>
      </c>
      <c r="CD93">
        <v>0</v>
      </c>
      <c r="CE93">
        <v>0</v>
      </c>
      <c r="CF93">
        <v>0</v>
      </c>
      <c r="CG93">
        <v>0</v>
      </c>
      <c r="CH93">
        <v>0</v>
      </c>
      <c r="CI93">
        <v>0</v>
      </c>
      <c r="CJ93">
        <v>0</v>
      </c>
      <c r="CK93">
        <v>0</v>
      </c>
      <c r="CL93" s="842"/>
      <c r="CM93" s="597">
        <v>1</v>
      </c>
      <c r="CN93" s="592">
        <v>35</v>
      </c>
      <c r="CO93" s="592">
        <v>0</v>
      </c>
      <c r="CP93" s="597">
        <v>1</v>
      </c>
      <c r="CQ93" s="592">
        <v>35</v>
      </c>
      <c r="CR93" s="592">
        <v>0</v>
      </c>
      <c r="CS93" s="597">
        <v>1</v>
      </c>
      <c r="CT93" s="592">
        <v>35</v>
      </c>
      <c r="CU93" s="592">
        <v>35</v>
      </c>
      <c r="CV93" s="592">
        <v>0</v>
      </c>
      <c r="CW93" s="592">
        <v>1</v>
      </c>
      <c r="CX93" s="592">
        <v>35</v>
      </c>
      <c r="CY93" s="592">
        <v>35</v>
      </c>
      <c r="CZ93" s="592">
        <v>0</v>
      </c>
      <c r="DA93" s="592">
        <v>0</v>
      </c>
      <c r="DB93" s="592">
        <v>0</v>
      </c>
      <c r="DC93" s="592">
        <v>35</v>
      </c>
      <c r="DD93" s="592">
        <v>0</v>
      </c>
      <c r="DE93" s="592">
        <v>0</v>
      </c>
      <c r="DF93" s="592">
        <v>0</v>
      </c>
      <c r="DG93" s="592">
        <v>0</v>
      </c>
      <c r="DH93" s="592">
        <v>0</v>
      </c>
      <c r="DI93" s="592">
        <v>0</v>
      </c>
      <c r="DJ93" s="592">
        <v>280</v>
      </c>
      <c r="DK93" s="592">
        <v>0</v>
      </c>
      <c r="DL93" s="592">
        <v>0</v>
      </c>
      <c r="DM93" s="592">
        <v>0</v>
      </c>
      <c r="DN93" s="592">
        <v>0</v>
      </c>
      <c r="DO93" s="592">
        <v>1</v>
      </c>
      <c r="DP93" s="592">
        <v>35</v>
      </c>
      <c r="DQ93" s="592">
        <v>0</v>
      </c>
      <c r="DR93" s="592">
        <v>0</v>
      </c>
      <c r="DS93" s="592">
        <v>0</v>
      </c>
      <c r="DT93" s="592">
        <v>0</v>
      </c>
      <c r="DU93" s="597">
        <v>1</v>
      </c>
      <c r="DV93" s="954">
        <v>0</v>
      </c>
      <c r="DW93" s="978">
        <v>0</v>
      </c>
      <c r="DX93" s="979">
        <v>0</v>
      </c>
      <c r="DY93" s="979">
        <v>0</v>
      </c>
      <c r="DZ93" s="979">
        <v>0</v>
      </c>
      <c r="EA93" s="977">
        <v>0</v>
      </c>
      <c r="EB93" s="977">
        <v>0</v>
      </c>
      <c r="EC93" s="960">
        <v>0</v>
      </c>
      <c r="ED93" s="960">
        <v>0</v>
      </c>
      <c r="EE93" s="1255">
        <v>0</v>
      </c>
      <c r="EF93" s="960">
        <v>0</v>
      </c>
      <c r="EG93" s="960">
        <v>0</v>
      </c>
      <c r="EH93" s="960">
        <v>0</v>
      </c>
      <c r="EI93" s="960">
        <v>0</v>
      </c>
      <c r="EJ93" s="960">
        <v>0</v>
      </c>
      <c r="EK93" s="1007">
        <v>0</v>
      </c>
      <c r="EL93" s="306">
        <v>0</v>
      </c>
      <c r="EM93" s="306">
        <v>0</v>
      </c>
      <c r="EN93" s="1007">
        <v>0</v>
      </c>
      <c r="EO93" s="306">
        <v>0</v>
      </c>
      <c r="EP93" s="306">
        <v>1</v>
      </c>
      <c r="EQ93" s="306">
        <v>1</v>
      </c>
      <c r="ER93" s="306">
        <v>0</v>
      </c>
      <c r="ES93" s="306">
        <v>0</v>
      </c>
      <c r="ET93" s="1007">
        <v>0</v>
      </c>
      <c r="EU93" s="306">
        <v>0</v>
      </c>
      <c r="EV93" s="306">
        <v>0</v>
      </c>
      <c r="EW93" s="306">
        <v>0</v>
      </c>
      <c r="EX93" s="832"/>
      <c r="EY93" s="592"/>
      <c r="EZ93" s="592" t="s">
        <v>561</v>
      </c>
      <c r="FA93" s="592" t="s">
        <v>480</v>
      </c>
      <c r="FB93" s="592" t="s">
        <v>354</v>
      </c>
      <c r="FC93" s="592">
        <v>35</v>
      </c>
      <c r="FD93" s="592" t="s">
        <v>12</v>
      </c>
      <c r="FE93" s="592" t="s">
        <v>232</v>
      </c>
      <c r="FF93" s="592" t="s">
        <v>9</v>
      </c>
      <c r="FG93" s="592" t="s">
        <v>232</v>
      </c>
      <c r="FH93" s="592" t="s">
        <v>358</v>
      </c>
    </row>
    <row r="94" spans="1:164">
      <c r="A94">
        <v>492</v>
      </c>
      <c r="B94">
        <v>1</v>
      </c>
      <c r="F94">
        <v>700</v>
      </c>
      <c r="G94">
        <v>41</v>
      </c>
      <c r="H94">
        <v>1</v>
      </c>
      <c r="I94">
        <v>0</v>
      </c>
      <c r="J94">
        <v>1</v>
      </c>
      <c r="K94">
        <v>0</v>
      </c>
      <c r="L94" t="s">
        <v>512</v>
      </c>
      <c r="M94">
        <v>0</v>
      </c>
      <c r="N94">
        <v>1</v>
      </c>
      <c r="O94">
        <v>0</v>
      </c>
      <c r="P94">
        <v>0</v>
      </c>
      <c r="Q94">
        <v>0</v>
      </c>
      <c r="R94">
        <v>0</v>
      </c>
      <c r="S94">
        <v>0</v>
      </c>
      <c r="T94">
        <v>48</v>
      </c>
      <c r="U94">
        <v>1</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1</v>
      </c>
      <c r="AT94">
        <v>0</v>
      </c>
      <c r="AU94">
        <v>0</v>
      </c>
      <c r="AV94">
        <v>0</v>
      </c>
      <c r="AW94">
        <v>0</v>
      </c>
      <c r="AX94">
        <v>1</v>
      </c>
      <c r="AY94" t="s">
        <v>891</v>
      </c>
      <c r="AZ94">
        <v>0</v>
      </c>
      <c r="BA94">
        <v>0</v>
      </c>
      <c r="BB94">
        <v>0</v>
      </c>
      <c r="BC94">
        <v>0</v>
      </c>
      <c r="BD94">
        <v>0</v>
      </c>
      <c r="BE94">
        <v>0</v>
      </c>
      <c r="BF94" t="s">
        <v>891</v>
      </c>
      <c r="BG94">
        <v>1</v>
      </c>
      <c r="BH94">
        <v>0</v>
      </c>
      <c r="BI94">
        <v>1</v>
      </c>
      <c r="BJ94">
        <v>0</v>
      </c>
      <c r="BK94">
        <v>0</v>
      </c>
      <c r="BL94">
        <v>1</v>
      </c>
      <c r="BM94">
        <v>0</v>
      </c>
      <c r="BN94">
        <v>1</v>
      </c>
      <c r="BO94">
        <v>0</v>
      </c>
      <c r="BP94">
        <v>0</v>
      </c>
      <c r="BQ94">
        <v>1</v>
      </c>
      <c r="BR94">
        <v>0</v>
      </c>
      <c r="BS94">
        <v>0</v>
      </c>
      <c r="BT94">
        <v>0</v>
      </c>
      <c r="BU94">
        <v>0</v>
      </c>
      <c r="BV94">
        <v>0</v>
      </c>
      <c r="BW94">
        <v>0</v>
      </c>
      <c r="BX94">
        <v>0</v>
      </c>
      <c r="BY94">
        <v>0</v>
      </c>
      <c r="BZ94">
        <v>1</v>
      </c>
      <c r="CA94">
        <v>0</v>
      </c>
      <c r="CB94">
        <v>0</v>
      </c>
      <c r="CC94">
        <v>0</v>
      </c>
      <c r="CD94">
        <v>0</v>
      </c>
      <c r="CE94">
        <v>0</v>
      </c>
      <c r="CF94">
        <v>0</v>
      </c>
      <c r="CG94">
        <v>0</v>
      </c>
      <c r="CH94">
        <v>0</v>
      </c>
      <c r="CI94">
        <v>0</v>
      </c>
      <c r="CJ94">
        <v>0</v>
      </c>
      <c r="CK94">
        <v>0</v>
      </c>
      <c r="CL94" s="842"/>
      <c r="CM94" s="597">
        <v>1</v>
      </c>
      <c r="CN94" s="592">
        <v>48</v>
      </c>
      <c r="CO94" s="592">
        <v>0</v>
      </c>
      <c r="CP94" s="597">
        <v>1</v>
      </c>
      <c r="CQ94" s="592">
        <v>48</v>
      </c>
      <c r="CR94" s="592">
        <v>0</v>
      </c>
      <c r="CS94" s="597">
        <v>1</v>
      </c>
      <c r="CT94" s="592">
        <v>48</v>
      </c>
      <c r="CU94" s="592">
        <v>48</v>
      </c>
      <c r="CV94" s="592">
        <v>0</v>
      </c>
      <c r="CW94" s="592">
        <v>1</v>
      </c>
      <c r="CX94" s="592">
        <v>48</v>
      </c>
      <c r="CY94" s="592">
        <v>0</v>
      </c>
      <c r="CZ94" s="592">
        <v>48</v>
      </c>
      <c r="DA94" s="592">
        <v>0</v>
      </c>
      <c r="DB94" s="592">
        <v>0</v>
      </c>
      <c r="DC94" s="592">
        <v>48</v>
      </c>
      <c r="DD94" s="592">
        <v>0</v>
      </c>
      <c r="DE94" s="592">
        <v>0</v>
      </c>
      <c r="DF94" s="592">
        <v>0</v>
      </c>
      <c r="DG94" s="592">
        <v>0</v>
      </c>
      <c r="DH94" s="592">
        <v>0</v>
      </c>
      <c r="DI94" s="592">
        <v>0</v>
      </c>
      <c r="DJ94" s="592">
        <v>0</v>
      </c>
      <c r="DK94" s="592">
        <v>1</v>
      </c>
      <c r="DL94" s="592">
        <v>48</v>
      </c>
      <c r="DM94" s="592">
        <v>0</v>
      </c>
      <c r="DN94" s="592">
        <v>0</v>
      </c>
      <c r="DO94" s="592">
        <v>0</v>
      </c>
      <c r="DP94" s="592">
        <v>0</v>
      </c>
      <c r="DQ94" s="592">
        <v>0</v>
      </c>
      <c r="DR94" s="592">
        <v>0</v>
      </c>
      <c r="DS94" s="592">
        <v>0</v>
      </c>
      <c r="DT94" s="592">
        <v>0</v>
      </c>
      <c r="DU94" s="597">
        <v>1</v>
      </c>
      <c r="DV94" s="954">
        <v>0</v>
      </c>
      <c r="DW94" s="978">
        <v>0</v>
      </c>
      <c r="DX94" s="979">
        <v>0</v>
      </c>
      <c r="DY94" s="979">
        <v>0</v>
      </c>
      <c r="DZ94" s="979">
        <v>0</v>
      </c>
      <c r="EA94" s="977">
        <v>0</v>
      </c>
      <c r="EB94" s="977">
        <v>0</v>
      </c>
      <c r="EC94" s="960">
        <v>0</v>
      </c>
      <c r="ED94" s="960">
        <v>0</v>
      </c>
      <c r="EE94" s="1255">
        <v>0</v>
      </c>
      <c r="EF94" s="960">
        <v>0</v>
      </c>
      <c r="EG94" s="960">
        <v>0</v>
      </c>
      <c r="EH94" s="960">
        <v>0</v>
      </c>
      <c r="EI94" s="960">
        <v>0</v>
      </c>
      <c r="EJ94" s="960">
        <v>0</v>
      </c>
      <c r="EK94" s="1007">
        <v>0</v>
      </c>
      <c r="EL94" s="306">
        <v>0</v>
      </c>
      <c r="EM94" s="306">
        <v>0</v>
      </c>
      <c r="EN94" s="1007">
        <v>0</v>
      </c>
      <c r="EO94" s="306">
        <v>0</v>
      </c>
      <c r="EP94" s="306">
        <v>0</v>
      </c>
      <c r="EQ94" s="306">
        <v>0</v>
      </c>
      <c r="ER94" s="306">
        <v>0</v>
      </c>
      <c r="ES94" s="306">
        <v>0</v>
      </c>
      <c r="ET94" s="1007">
        <v>0</v>
      </c>
      <c r="EU94" s="306">
        <v>1</v>
      </c>
      <c r="EV94" s="306">
        <v>0</v>
      </c>
      <c r="EW94" s="306">
        <v>0</v>
      </c>
      <c r="EX94" s="832"/>
      <c r="EY94" s="592"/>
      <c r="EZ94" s="592" t="s">
        <v>512</v>
      </c>
      <c r="FA94" s="592" t="s">
        <v>394</v>
      </c>
      <c r="FB94" s="592" t="s">
        <v>350</v>
      </c>
      <c r="FC94" s="592">
        <v>48</v>
      </c>
      <c r="FD94" s="592" t="s">
        <v>12</v>
      </c>
      <c r="FE94" s="592" t="s">
        <v>232</v>
      </c>
      <c r="FF94" s="592" t="s">
        <v>9</v>
      </c>
      <c r="FG94" s="592" t="s">
        <v>232</v>
      </c>
      <c r="FH94" s="592" t="s">
        <v>358</v>
      </c>
    </row>
    <row r="95" spans="1:164">
      <c r="A95">
        <v>516</v>
      </c>
      <c r="B95">
        <v>1</v>
      </c>
      <c r="F95">
        <v>700</v>
      </c>
      <c r="G95">
        <v>23</v>
      </c>
      <c r="H95">
        <v>0</v>
      </c>
      <c r="I95">
        <v>1</v>
      </c>
      <c r="J95">
        <v>1</v>
      </c>
      <c r="K95">
        <v>0</v>
      </c>
      <c r="L95" t="s">
        <v>485</v>
      </c>
      <c r="M95">
        <v>0</v>
      </c>
      <c r="N95">
        <v>1</v>
      </c>
      <c r="O95">
        <v>0</v>
      </c>
      <c r="P95">
        <v>0</v>
      </c>
      <c r="Q95">
        <v>0</v>
      </c>
      <c r="R95">
        <v>0</v>
      </c>
      <c r="S95">
        <v>0</v>
      </c>
      <c r="T95">
        <v>106</v>
      </c>
      <c r="U95">
        <v>0</v>
      </c>
      <c r="V95">
        <v>0</v>
      </c>
      <c r="W95">
        <v>0</v>
      </c>
      <c r="X95">
        <v>0</v>
      </c>
      <c r="Y95">
        <v>0</v>
      </c>
      <c r="Z95">
        <v>0</v>
      </c>
      <c r="AA95">
        <v>1</v>
      </c>
      <c r="AB95">
        <v>0</v>
      </c>
      <c r="AC95">
        <v>1</v>
      </c>
      <c r="AD95">
        <v>0</v>
      </c>
      <c r="AE95">
        <v>1</v>
      </c>
      <c r="AF95">
        <v>0</v>
      </c>
      <c r="AG95">
        <v>0</v>
      </c>
      <c r="AH95">
        <v>0</v>
      </c>
      <c r="AI95">
        <v>0</v>
      </c>
      <c r="AJ95">
        <v>0</v>
      </c>
      <c r="AK95">
        <v>0</v>
      </c>
      <c r="AL95">
        <v>0</v>
      </c>
      <c r="AM95">
        <v>0</v>
      </c>
      <c r="AN95">
        <v>0</v>
      </c>
      <c r="AO95">
        <v>0</v>
      </c>
      <c r="AP95">
        <v>0</v>
      </c>
      <c r="AQ95">
        <v>0</v>
      </c>
      <c r="AR95">
        <v>0</v>
      </c>
      <c r="AS95">
        <v>1</v>
      </c>
      <c r="AT95">
        <v>0</v>
      </c>
      <c r="AU95">
        <v>0</v>
      </c>
      <c r="AV95">
        <v>0</v>
      </c>
      <c r="AW95">
        <v>1</v>
      </c>
      <c r="AX95">
        <v>1</v>
      </c>
      <c r="AY95" t="s">
        <v>891</v>
      </c>
      <c r="AZ95">
        <v>0</v>
      </c>
      <c r="BA95">
        <v>0</v>
      </c>
      <c r="BB95">
        <v>0</v>
      </c>
      <c r="BC95">
        <v>0</v>
      </c>
      <c r="BD95">
        <v>0</v>
      </c>
      <c r="BE95">
        <v>0</v>
      </c>
      <c r="BF95" t="s">
        <v>891</v>
      </c>
      <c r="BG95">
        <v>0</v>
      </c>
      <c r="BH95">
        <v>1</v>
      </c>
      <c r="BI95">
        <v>0</v>
      </c>
      <c r="BJ95">
        <v>0</v>
      </c>
      <c r="BK95">
        <v>0</v>
      </c>
      <c r="BL95">
        <v>1</v>
      </c>
      <c r="BM95">
        <v>0</v>
      </c>
      <c r="BN95">
        <v>0</v>
      </c>
      <c r="BO95">
        <v>0</v>
      </c>
      <c r="BP95">
        <v>1</v>
      </c>
      <c r="BQ95">
        <v>0</v>
      </c>
      <c r="BR95">
        <v>0</v>
      </c>
      <c r="BS95">
        <v>0</v>
      </c>
      <c r="BT95">
        <v>0</v>
      </c>
      <c r="BU95">
        <v>1</v>
      </c>
      <c r="BV95">
        <v>0</v>
      </c>
      <c r="BW95">
        <v>1</v>
      </c>
      <c r="BX95">
        <v>0</v>
      </c>
      <c r="BY95">
        <v>1</v>
      </c>
      <c r="BZ95">
        <v>0</v>
      </c>
      <c r="CA95">
        <v>0</v>
      </c>
      <c r="CB95">
        <v>0</v>
      </c>
      <c r="CC95">
        <v>18</v>
      </c>
      <c r="CD95">
        <v>0.51380000000000003</v>
      </c>
      <c r="CE95">
        <v>2</v>
      </c>
      <c r="CF95">
        <v>1</v>
      </c>
      <c r="CG95">
        <v>0</v>
      </c>
      <c r="CH95">
        <v>0</v>
      </c>
      <c r="CI95">
        <v>0</v>
      </c>
      <c r="CJ95">
        <v>0</v>
      </c>
      <c r="CK95">
        <v>0</v>
      </c>
      <c r="CL95" s="842"/>
      <c r="CM95" s="597">
        <v>1</v>
      </c>
      <c r="CN95" s="592">
        <v>107</v>
      </c>
      <c r="CO95" s="592">
        <v>107</v>
      </c>
      <c r="CP95" s="597">
        <v>0</v>
      </c>
      <c r="CQ95" s="592">
        <v>0</v>
      </c>
      <c r="CR95" s="592">
        <v>0</v>
      </c>
      <c r="CS95" s="597">
        <v>1</v>
      </c>
      <c r="CT95" s="592">
        <v>107</v>
      </c>
      <c r="CU95" s="592">
        <v>107</v>
      </c>
      <c r="CV95" s="592">
        <v>0</v>
      </c>
      <c r="CW95" s="592">
        <v>1</v>
      </c>
      <c r="CX95" s="592">
        <v>107</v>
      </c>
      <c r="CY95" s="592">
        <v>0</v>
      </c>
      <c r="CZ95" s="592">
        <v>0</v>
      </c>
      <c r="DA95" s="592">
        <v>0</v>
      </c>
      <c r="DB95" s="592">
        <v>107</v>
      </c>
      <c r="DC95" s="592">
        <v>0</v>
      </c>
      <c r="DD95" s="592">
        <v>0</v>
      </c>
      <c r="DE95" s="592">
        <v>0</v>
      </c>
      <c r="DF95" s="592">
        <v>0</v>
      </c>
      <c r="DG95" s="592">
        <v>107</v>
      </c>
      <c r="DH95" s="592">
        <v>0</v>
      </c>
      <c r="DI95" s="592">
        <v>107</v>
      </c>
      <c r="DJ95" s="592">
        <v>0</v>
      </c>
      <c r="DK95" s="592">
        <v>0</v>
      </c>
      <c r="DL95" s="592">
        <v>0</v>
      </c>
      <c r="DM95" s="592">
        <v>0</v>
      </c>
      <c r="DN95" s="592">
        <v>0</v>
      </c>
      <c r="DO95" s="592">
        <v>0</v>
      </c>
      <c r="DP95" s="592">
        <v>0</v>
      </c>
      <c r="DQ95" s="592">
        <v>0</v>
      </c>
      <c r="DR95" s="592">
        <v>0</v>
      </c>
      <c r="DS95" s="592">
        <v>0</v>
      </c>
      <c r="DT95" s="592">
        <v>0</v>
      </c>
      <c r="DU95" s="597">
        <v>1</v>
      </c>
      <c r="DV95" s="954">
        <v>0</v>
      </c>
      <c r="DW95" s="978">
        <v>0</v>
      </c>
      <c r="DX95" s="979">
        <v>1</v>
      </c>
      <c r="DY95" s="979">
        <v>1</v>
      </c>
      <c r="DZ95" s="979">
        <v>1</v>
      </c>
      <c r="EA95" s="977">
        <v>91</v>
      </c>
      <c r="EB95" s="977">
        <v>4</v>
      </c>
      <c r="EC95" s="960">
        <v>46.755800000000001</v>
      </c>
      <c r="ED95" s="960">
        <v>4</v>
      </c>
      <c r="EE95" s="1255">
        <v>0</v>
      </c>
      <c r="EF95" s="960">
        <v>0</v>
      </c>
      <c r="EG95" s="960">
        <v>0</v>
      </c>
      <c r="EH95" s="960">
        <v>0</v>
      </c>
      <c r="EI95" s="960">
        <v>0</v>
      </c>
      <c r="EJ95" s="960">
        <v>0</v>
      </c>
      <c r="EK95" s="1007">
        <v>0</v>
      </c>
      <c r="EL95" s="306">
        <v>0</v>
      </c>
      <c r="EM95" s="306">
        <v>0</v>
      </c>
      <c r="EN95" s="1007">
        <v>0</v>
      </c>
      <c r="EO95" s="306">
        <v>0</v>
      </c>
      <c r="EP95" s="306">
        <v>1</v>
      </c>
      <c r="EQ95" s="306">
        <v>1</v>
      </c>
      <c r="ER95" s="306">
        <v>0</v>
      </c>
      <c r="ES95" s="306">
        <v>0</v>
      </c>
      <c r="ET95" s="1007">
        <v>0</v>
      </c>
      <c r="EU95" s="306">
        <v>1</v>
      </c>
      <c r="EV95" s="306">
        <v>0</v>
      </c>
      <c r="EW95" s="306">
        <v>0</v>
      </c>
      <c r="EX95" s="832"/>
      <c r="EY95" s="592"/>
      <c r="EZ95" s="592" t="s">
        <v>485</v>
      </c>
      <c r="FA95" s="592" t="s">
        <v>486</v>
      </c>
      <c r="FB95" s="592" t="s">
        <v>343</v>
      </c>
      <c r="FC95" s="592">
        <v>107</v>
      </c>
      <c r="FD95" s="592" t="s">
        <v>13</v>
      </c>
      <c r="FE95" s="592" t="s">
        <v>232</v>
      </c>
      <c r="FF95" s="592" t="s">
        <v>9</v>
      </c>
      <c r="FG95" s="592" t="s">
        <v>232</v>
      </c>
      <c r="FH95" s="592" t="s">
        <v>346</v>
      </c>
    </row>
    <row r="96" spans="1:164">
      <c r="A96">
        <v>556</v>
      </c>
      <c r="B96">
        <v>1</v>
      </c>
      <c r="F96">
        <v>700</v>
      </c>
      <c r="G96">
        <v>8</v>
      </c>
      <c r="H96">
        <v>1</v>
      </c>
      <c r="I96">
        <v>0</v>
      </c>
      <c r="J96">
        <v>1</v>
      </c>
      <c r="K96">
        <v>0</v>
      </c>
      <c r="L96" t="s">
        <v>485</v>
      </c>
      <c r="M96">
        <v>0</v>
      </c>
      <c r="N96">
        <v>1</v>
      </c>
      <c r="O96">
        <v>0</v>
      </c>
      <c r="P96">
        <v>0</v>
      </c>
      <c r="Q96">
        <v>0</v>
      </c>
      <c r="R96">
        <v>0</v>
      </c>
      <c r="S96">
        <v>0</v>
      </c>
      <c r="T96">
        <v>15</v>
      </c>
      <c r="U96">
        <v>0</v>
      </c>
      <c r="V96">
        <v>1</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1</v>
      </c>
      <c r="AS96">
        <v>0</v>
      </c>
      <c r="AT96">
        <v>0</v>
      </c>
      <c r="AU96">
        <v>0</v>
      </c>
      <c r="AV96">
        <v>0</v>
      </c>
      <c r="AW96">
        <v>0</v>
      </c>
      <c r="AX96">
        <v>0</v>
      </c>
      <c r="AY96" t="s">
        <v>891</v>
      </c>
      <c r="AZ96">
        <v>0</v>
      </c>
      <c r="BA96">
        <v>0</v>
      </c>
      <c r="BB96">
        <v>0</v>
      </c>
      <c r="BC96">
        <v>0</v>
      </c>
      <c r="BD96">
        <v>0</v>
      </c>
      <c r="BE96">
        <v>0</v>
      </c>
      <c r="BF96" t="s">
        <v>891</v>
      </c>
      <c r="BG96">
        <v>1</v>
      </c>
      <c r="BH96">
        <v>0</v>
      </c>
      <c r="BI96">
        <v>0</v>
      </c>
      <c r="BJ96">
        <v>1</v>
      </c>
      <c r="BK96">
        <v>0</v>
      </c>
      <c r="BL96">
        <v>1</v>
      </c>
      <c r="BM96">
        <v>0</v>
      </c>
      <c r="BN96">
        <v>1</v>
      </c>
      <c r="BO96">
        <v>0</v>
      </c>
      <c r="BP96">
        <v>1</v>
      </c>
      <c r="BQ96">
        <v>0</v>
      </c>
      <c r="BR96">
        <v>0</v>
      </c>
      <c r="BS96">
        <v>0</v>
      </c>
      <c r="BT96">
        <v>0</v>
      </c>
      <c r="BU96">
        <v>1</v>
      </c>
      <c r="BV96">
        <v>0</v>
      </c>
      <c r="BW96">
        <v>0</v>
      </c>
      <c r="BX96">
        <v>0</v>
      </c>
      <c r="BY96">
        <v>0</v>
      </c>
      <c r="BZ96">
        <v>1</v>
      </c>
      <c r="CA96">
        <v>0</v>
      </c>
      <c r="CB96">
        <v>0</v>
      </c>
      <c r="CC96">
        <v>0</v>
      </c>
      <c r="CD96">
        <v>0</v>
      </c>
      <c r="CE96">
        <v>0</v>
      </c>
      <c r="CF96">
        <v>0</v>
      </c>
      <c r="CG96">
        <v>0</v>
      </c>
      <c r="CH96">
        <v>0</v>
      </c>
      <c r="CI96">
        <v>0</v>
      </c>
      <c r="CJ96">
        <v>0</v>
      </c>
      <c r="CK96">
        <v>0</v>
      </c>
      <c r="CL96" s="842"/>
      <c r="CM96" s="597">
        <v>1</v>
      </c>
      <c r="CN96" s="592">
        <v>15</v>
      </c>
      <c r="CO96" s="592">
        <v>0</v>
      </c>
      <c r="CP96" s="597">
        <v>1</v>
      </c>
      <c r="CQ96" s="592">
        <v>15</v>
      </c>
      <c r="CR96" s="592">
        <v>15</v>
      </c>
      <c r="CS96" s="597">
        <v>1</v>
      </c>
      <c r="CT96" s="592">
        <v>15</v>
      </c>
      <c r="CU96" s="592">
        <v>15</v>
      </c>
      <c r="CV96" s="592">
        <v>0</v>
      </c>
      <c r="CW96" s="592">
        <v>1</v>
      </c>
      <c r="CX96" s="592">
        <v>15</v>
      </c>
      <c r="CY96" s="592">
        <v>0</v>
      </c>
      <c r="CZ96" s="592">
        <v>15</v>
      </c>
      <c r="DA96" s="592">
        <v>0</v>
      </c>
      <c r="DB96" s="592">
        <v>15</v>
      </c>
      <c r="DC96" s="592">
        <v>0</v>
      </c>
      <c r="DD96" s="592">
        <v>0</v>
      </c>
      <c r="DE96" s="592">
        <v>0</v>
      </c>
      <c r="DF96" s="592">
        <v>0</v>
      </c>
      <c r="DG96" s="592">
        <v>15</v>
      </c>
      <c r="DH96" s="592">
        <v>0</v>
      </c>
      <c r="DI96" s="592">
        <v>0</v>
      </c>
      <c r="DJ96" s="592">
        <v>0</v>
      </c>
      <c r="DK96" s="592">
        <v>0</v>
      </c>
      <c r="DL96" s="592">
        <v>0</v>
      </c>
      <c r="DM96" s="592">
        <v>0</v>
      </c>
      <c r="DN96" s="592">
        <v>0</v>
      </c>
      <c r="DO96" s="592">
        <v>0</v>
      </c>
      <c r="DP96" s="592">
        <v>0</v>
      </c>
      <c r="DQ96" s="592">
        <v>0</v>
      </c>
      <c r="DR96" s="592">
        <v>0</v>
      </c>
      <c r="DS96" s="592">
        <v>0</v>
      </c>
      <c r="DT96" s="592">
        <v>0</v>
      </c>
      <c r="DU96" s="597">
        <v>1</v>
      </c>
      <c r="DV96" s="954">
        <v>0</v>
      </c>
      <c r="DW96" s="978">
        <v>0</v>
      </c>
      <c r="DX96" s="979">
        <v>0</v>
      </c>
      <c r="DY96" s="979">
        <v>0</v>
      </c>
      <c r="DZ96" s="979">
        <v>0</v>
      </c>
      <c r="EA96" s="977">
        <v>0</v>
      </c>
      <c r="EB96" s="977">
        <v>0</v>
      </c>
      <c r="EC96" s="960">
        <v>0</v>
      </c>
      <c r="ED96" s="960">
        <v>0</v>
      </c>
      <c r="EE96" s="1255">
        <v>0</v>
      </c>
      <c r="EF96" s="960">
        <v>0</v>
      </c>
      <c r="EG96" s="960">
        <v>0</v>
      </c>
      <c r="EH96" s="960">
        <v>0</v>
      </c>
      <c r="EI96" s="960">
        <v>0</v>
      </c>
      <c r="EJ96" s="960">
        <v>0</v>
      </c>
      <c r="EK96" s="1007">
        <v>0</v>
      </c>
      <c r="EL96" s="306">
        <v>0</v>
      </c>
      <c r="EM96" s="306">
        <v>0</v>
      </c>
      <c r="EN96" s="1007">
        <v>0</v>
      </c>
      <c r="EO96" s="306">
        <v>0</v>
      </c>
      <c r="EP96" s="306">
        <v>0</v>
      </c>
      <c r="EQ96" s="306">
        <v>0</v>
      </c>
      <c r="ER96" s="306">
        <v>0</v>
      </c>
      <c r="ES96" s="306">
        <v>0</v>
      </c>
      <c r="ET96" s="1007">
        <v>0</v>
      </c>
      <c r="EU96" s="306">
        <v>0</v>
      </c>
      <c r="EV96" s="306">
        <v>0</v>
      </c>
      <c r="EW96" s="306">
        <v>0</v>
      </c>
      <c r="EX96" s="832"/>
      <c r="EY96" s="592"/>
      <c r="EZ96" s="592" t="s">
        <v>485</v>
      </c>
      <c r="FA96" s="592" t="s">
        <v>486</v>
      </c>
      <c r="FB96" s="592" t="s">
        <v>343</v>
      </c>
      <c r="FC96" s="592">
        <v>15</v>
      </c>
      <c r="FD96" s="592" t="s">
        <v>11</v>
      </c>
      <c r="FE96" s="592" t="s">
        <v>232</v>
      </c>
      <c r="FF96" s="592" t="s">
        <v>9</v>
      </c>
      <c r="FG96" s="592" t="s">
        <v>232</v>
      </c>
      <c r="FH96" s="592" t="s">
        <v>366</v>
      </c>
    </row>
    <row r="97" spans="1:164">
      <c r="A97">
        <v>563</v>
      </c>
      <c r="B97">
        <v>1</v>
      </c>
      <c r="F97">
        <v>700</v>
      </c>
      <c r="G97">
        <v>42</v>
      </c>
      <c r="H97">
        <v>1</v>
      </c>
      <c r="I97">
        <v>0</v>
      </c>
      <c r="J97">
        <v>1</v>
      </c>
      <c r="K97">
        <v>0</v>
      </c>
      <c r="L97" t="s">
        <v>485</v>
      </c>
      <c r="M97">
        <v>0</v>
      </c>
      <c r="N97">
        <v>1</v>
      </c>
      <c r="O97">
        <v>0</v>
      </c>
      <c r="P97">
        <v>0</v>
      </c>
      <c r="Q97">
        <v>0</v>
      </c>
      <c r="R97">
        <v>0</v>
      </c>
      <c r="S97">
        <v>0</v>
      </c>
      <c r="T97">
        <v>34</v>
      </c>
      <c r="U97">
        <v>1</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1</v>
      </c>
      <c r="AS97">
        <v>0</v>
      </c>
      <c r="AT97">
        <v>0</v>
      </c>
      <c r="AU97">
        <v>0</v>
      </c>
      <c r="AV97">
        <v>0</v>
      </c>
      <c r="AW97">
        <v>0</v>
      </c>
      <c r="AX97">
        <v>0</v>
      </c>
      <c r="AY97" t="s">
        <v>891</v>
      </c>
      <c r="AZ97">
        <v>0</v>
      </c>
      <c r="BA97">
        <v>0</v>
      </c>
      <c r="BB97">
        <v>0</v>
      </c>
      <c r="BC97">
        <v>0</v>
      </c>
      <c r="BD97">
        <v>0</v>
      </c>
      <c r="BE97">
        <v>0</v>
      </c>
      <c r="BF97" t="s">
        <v>891</v>
      </c>
      <c r="BG97">
        <v>1</v>
      </c>
      <c r="BH97">
        <v>0</v>
      </c>
      <c r="BI97">
        <v>1</v>
      </c>
      <c r="BJ97">
        <v>0</v>
      </c>
      <c r="BK97">
        <v>0</v>
      </c>
      <c r="BL97">
        <v>1</v>
      </c>
      <c r="BM97">
        <v>0</v>
      </c>
      <c r="BN97">
        <v>0</v>
      </c>
      <c r="BO97">
        <v>0</v>
      </c>
      <c r="BP97">
        <v>1</v>
      </c>
      <c r="BQ97">
        <v>0</v>
      </c>
      <c r="BR97">
        <v>0</v>
      </c>
      <c r="BS97">
        <v>0</v>
      </c>
      <c r="BT97">
        <v>0</v>
      </c>
      <c r="BU97">
        <v>1</v>
      </c>
      <c r="BV97">
        <v>1</v>
      </c>
      <c r="BW97">
        <v>0</v>
      </c>
      <c r="BX97">
        <v>0</v>
      </c>
      <c r="BY97">
        <v>0</v>
      </c>
      <c r="BZ97">
        <v>0</v>
      </c>
      <c r="CA97">
        <v>0</v>
      </c>
      <c r="CB97">
        <v>1</v>
      </c>
      <c r="CC97">
        <v>0</v>
      </c>
      <c r="CD97">
        <v>0</v>
      </c>
      <c r="CE97">
        <v>0</v>
      </c>
      <c r="CF97">
        <v>0</v>
      </c>
      <c r="CG97">
        <v>1000</v>
      </c>
      <c r="CH97">
        <v>1000</v>
      </c>
      <c r="CI97">
        <v>0</v>
      </c>
      <c r="CJ97">
        <v>1000</v>
      </c>
      <c r="CK97">
        <v>1000</v>
      </c>
      <c r="CL97" s="842"/>
      <c r="CM97" s="597">
        <v>1</v>
      </c>
      <c r="CN97" s="592">
        <v>34</v>
      </c>
      <c r="CO97" s="592">
        <v>0</v>
      </c>
      <c r="CP97" s="597">
        <v>1</v>
      </c>
      <c r="CQ97" s="592">
        <v>34</v>
      </c>
      <c r="CR97" s="592">
        <v>0</v>
      </c>
      <c r="CS97" s="597">
        <v>1</v>
      </c>
      <c r="CT97" s="592">
        <v>34</v>
      </c>
      <c r="CU97" s="592">
        <v>34</v>
      </c>
      <c r="CV97" s="592">
        <v>0</v>
      </c>
      <c r="CW97" s="592">
        <v>1</v>
      </c>
      <c r="CX97" s="592">
        <v>34</v>
      </c>
      <c r="CY97" s="592">
        <v>0</v>
      </c>
      <c r="CZ97" s="592">
        <v>0</v>
      </c>
      <c r="DA97" s="592">
        <v>0</v>
      </c>
      <c r="DB97" s="592">
        <v>34</v>
      </c>
      <c r="DC97" s="592">
        <v>0</v>
      </c>
      <c r="DD97" s="592">
        <v>0</v>
      </c>
      <c r="DE97" s="592">
        <v>0</v>
      </c>
      <c r="DF97" s="592">
        <v>0</v>
      </c>
      <c r="DG97" s="592">
        <v>34</v>
      </c>
      <c r="DH97" s="592">
        <v>34</v>
      </c>
      <c r="DI97" s="592">
        <v>0</v>
      </c>
      <c r="DJ97" s="592">
        <v>0</v>
      </c>
      <c r="DK97" s="592">
        <v>0</v>
      </c>
      <c r="DL97" s="592">
        <v>0</v>
      </c>
      <c r="DM97" s="592">
        <v>0</v>
      </c>
      <c r="DN97" s="592">
        <v>0</v>
      </c>
      <c r="DO97" s="592">
        <v>0</v>
      </c>
      <c r="DP97" s="592">
        <v>0</v>
      </c>
      <c r="DQ97" s="592">
        <v>0</v>
      </c>
      <c r="DR97" s="592">
        <v>0</v>
      </c>
      <c r="DS97" s="592">
        <v>0</v>
      </c>
      <c r="DT97" s="592">
        <v>0</v>
      </c>
      <c r="DU97" s="597">
        <v>1</v>
      </c>
      <c r="DV97" s="954">
        <v>0</v>
      </c>
      <c r="DW97" s="978">
        <v>0</v>
      </c>
      <c r="DX97" s="979">
        <v>0</v>
      </c>
      <c r="DY97" s="979">
        <v>0</v>
      </c>
      <c r="DZ97" s="979">
        <v>0</v>
      </c>
      <c r="EA97" s="977">
        <v>0</v>
      </c>
      <c r="EB97" s="977">
        <v>0</v>
      </c>
      <c r="EC97" s="960">
        <v>0</v>
      </c>
      <c r="ED97" s="960">
        <v>0</v>
      </c>
      <c r="EE97" s="1255">
        <v>24.5</v>
      </c>
      <c r="EF97" s="960">
        <v>24500</v>
      </c>
      <c r="EG97" s="960">
        <v>7</v>
      </c>
      <c r="EH97" s="960">
        <v>7000</v>
      </c>
      <c r="EI97" s="960">
        <v>0</v>
      </c>
      <c r="EJ97" s="960">
        <v>0</v>
      </c>
      <c r="EK97" s="1007">
        <v>0</v>
      </c>
      <c r="EL97" s="306">
        <v>0</v>
      </c>
      <c r="EM97" s="306">
        <v>0</v>
      </c>
      <c r="EN97" s="1007">
        <v>0</v>
      </c>
      <c r="EO97" s="306">
        <v>0</v>
      </c>
      <c r="EP97" s="306">
        <v>0</v>
      </c>
      <c r="EQ97" s="306">
        <v>0</v>
      </c>
      <c r="ER97" s="306">
        <v>0</v>
      </c>
      <c r="ES97" s="306">
        <v>0</v>
      </c>
      <c r="ET97" s="1007">
        <v>0</v>
      </c>
      <c r="EU97" s="306">
        <v>0</v>
      </c>
      <c r="EV97" s="306">
        <v>0</v>
      </c>
      <c r="EW97" s="306">
        <v>0</v>
      </c>
      <c r="EX97" s="832"/>
      <c r="EY97" s="592"/>
      <c r="EZ97" s="592" t="s">
        <v>485</v>
      </c>
      <c r="FA97" s="592" t="s">
        <v>486</v>
      </c>
      <c r="FB97" s="592" t="s">
        <v>343</v>
      </c>
      <c r="FC97" s="592">
        <v>34</v>
      </c>
      <c r="FD97" s="592" t="s">
        <v>12</v>
      </c>
      <c r="FE97" s="592" t="s">
        <v>232</v>
      </c>
      <c r="FF97" s="592" t="s">
        <v>9</v>
      </c>
      <c r="FG97" s="592" t="s">
        <v>232</v>
      </c>
      <c r="FH97" s="592" t="s">
        <v>358</v>
      </c>
    </row>
    <row r="98" spans="1:164">
      <c r="A98">
        <v>575</v>
      </c>
      <c r="B98">
        <v>1</v>
      </c>
      <c r="F98">
        <v>700</v>
      </c>
      <c r="G98">
        <v>42</v>
      </c>
      <c r="H98">
        <v>1</v>
      </c>
      <c r="I98">
        <v>0</v>
      </c>
      <c r="J98">
        <v>1</v>
      </c>
      <c r="K98">
        <v>0</v>
      </c>
      <c r="L98" t="s">
        <v>485</v>
      </c>
      <c r="M98">
        <v>0</v>
      </c>
      <c r="N98">
        <v>1</v>
      </c>
      <c r="O98">
        <v>0</v>
      </c>
      <c r="P98">
        <v>0</v>
      </c>
      <c r="Q98">
        <v>0</v>
      </c>
      <c r="R98">
        <v>0</v>
      </c>
      <c r="S98">
        <v>0</v>
      </c>
      <c r="T98">
        <v>26</v>
      </c>
      <c r="U98">
        <v>0</v>
      </c>
      <c r="V98">
        <v>0</v>
      </c>
      <c r="W98">
        <v>0</v>
      </c>
      <c r="X98">
        <v>0</v>
      </c>
      <c r="Y98">
        <v>1</v>
      </c>
      <c r="Z98">
        <v>0</v>
      </c>
      <c r="AA98">
        <v>1</v>
      </c>
      <c r="AB98">
        <v>0</v>
      </c>
      <c r="AC98">
        <v>1</v>
      </c>
      <c r="AD98">
        <v>0</v>
      </c>
      <c r="AE98">
        <v>0</v>
      </c>
      <c r="AF98">
        <v>0</v>
      </c>
      <c r="AG98">
        <v>0</v>
      </c>
      <c r="AH98">
        <v>0</v>
      </c>
      <c r="AI98">
        <v>0</v>
      </c>
      <c r="AJ98">
        <v>0</v>
      </c>
      <c r="AK98">
        <v>0</v>
      </c>
      <c r="AL98">
        <v>0</v>
      </c>
      <c r="AM98">
        <v>0</v>
      </c>
      <c r="AN98">
        <v>0</v>
      </c>
      <c r="AO98">
        <v>0</v>
      </c>
      <c r="AP98">
        <v>0</v>
      </c>
      <c r="AQ98">
        <v>0</v>
      </c>
      <c r="AR98">
        <v>1</v>
      </c>
      <c r="AS98">
        <v>0</v>
      </c>
      <c r="AT98">
        <v>0</v>
      </c>
      <c r="AU98">
        <v>0</v>
      </c>
      <c r="AV98">
        <v>0</v>
      </c>
      <c r="AW98">
        <v>0</v>
      </c>
      <c r="AX98">
        <v>0</v>
      </c>
      <c r="AY98" t="s">
        <v>891</v>
      </c>
      <c r="AZ98">
        <v>0</v>
      </c>
      <c r="BA98">
        <v>0</v>
      </c>
      <c r="BB98">
        <v>0</v>
      </c>
      <c r="BC98">
        <v>0</v>
      </c>
      <c r="BD98">
        <v>0</v>
      </c>
      <c r="BE98">
        <v>0</v>
      </c>
      <c r="BF98" t="s">
        <v>891</v>
      </c>
      <c r="BG98">
        <v>1</v>
      </c>
      <c r="BH98">
        <v>0</v>
      </c>
      <c r="BI98">
        <v>0</v>
      </c>
      <c r="BJ98">
        <v>1</v>
      </c>
      <c r="BK98">
        <v>1</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s="842"/>
      <c r="CM98" s="597">
        <v>1</v>
      </c>
      <c r="CN98" s="592">
        <v>27</v>
      </c>
      <c r="CO98" s="592">
        <v>0</v>
      </c>
      <c r="CP98" s="597">
        <v>1</v>
      </c>
      <c r="CQ98" s="592">
        <v>27</v>
      </c>
      <c r="CR98" s="592">
        <v>27</v>
      </c>
      <c r="CS98" s="597">
        <v>1</v>
      </c>
      <c r="CT98" s="592">
        <v>27</v>
      </c>
      <c r="CU98" s="592">
        <v>0</v>
      </c>
      <c r="CV98" s="592">
        <v>0</v>
      </c>
      <c r="CW98" s="592">
        <v>0</v>
      </c>
      <c r="CX98" s="592">
        <v>0</v>
      </c>
      <c r="CY98" s="592">
        <v>0</v>
      </c>
      <c r="CZ98" s="592">
        <v>0</v>
      </c>
      <c r="DA98" s="592">
        <v>0</v>
      </c>
      <c r="DB98" s="592">
        <v>0</v>
      </c>
      <c r="DC98" s="592">
        <v>0</v>
      </c>
      <c r="DD98" s="592">
        <v>0</v>
      </c>
      <c r="DE98" s="592">
        <v>0</v>
      </c>
      <c r="DF98" s="592">
        <v>0</v>
      </c>
      <c r="DG98" s="592">
        <v>0</v>
      </c>
      <c r="DH98" s="592">
        <v>0</v>
      </c>
      <c r="DI98" s="592">
        <v>0</v>
      </c>
      <c r="DJ98" s="592">
        <v>0</v>
      </c>
      <c r="DK98" s="592">
        <v>0</v>
      </c>
      <c r="DL98" s="592">
        <v>0</v>
      </c>
      <c r="DM98" s="592">
        <v>0</v>
      </c>
      <c r="DN98" s="592">
        <v>0</v>
      </c>
      <c r="DO98" s="592">
        <v>0</v>
      </c>
      <c r="DP98" s="592">
        <v>0</v>
      </c>
      <c r="DQ98" s="592">
        <v>0</v>
      </c>
      <c r="DR98" s="592">
        <v>0</v>
      </c>
      <c r="DS98" s="592">
        <v>0</v>
      </c>
      <c r="DT98" s="592">
        <v>0</v>
      </c>
      <c r="DU98" s="597">
        <v>0</v>
      </c>
      <c r="DV98" s="954">
        <v>0</v>
      </c>
      <c r="DW98" s="978">
        <v>0</v>
      </c>
      <c r="DX98" s="979">
        <v>0</v>
      </c>
      <c r="DY98" s="979">
        <v>0</v>
      </c>
      <c r="DZ98" s="979">
        <v>0</v>
      </c>
      <c r="EA98" s="977">
        <v>0</v>
      </c>
      <c r="EB98" s="977">
        <v>0</v>
      </c>
      <c r="EC98" s="960">
        <v>0</v>
      </c>
      <c r="ED98" s="960">
        <v>0</v>
      </c>
      <c r="EE98" s="1255">
        <v>0</v>
      </c>
      <c r="EF98" s="960">
        <v>0</v>
      </c>
      <c r="EG98" s="960">
        <v>0</v>
      </c>
      <c r="EH98" s="960">
        <v>0</v>
      </c>
      <c r="EI98" s="960">
        <v>0</v>
      </c>
      <c r="EJ98" s="960">
        <v>0</v>
      </c>
      <c r="EK98" s="1007">
        <v>0</v>
      </c>
      <c r="EL98" s="306">
        <v>0</v>
      </c>
      <c r="EM98" s="306">
        <v>0</v>
      </c>
      <c r="EN98" s="1007">
        <v>0</v>
      </c>
      <c r="EO98" s="306">
        <v>0</v>
      </c>
      <c r="EP98" s="306">
        <v>1</v>
      </c>
      <c r="EQ98" s="306">
        <v>1</v>
      </c>
      <c r="ER98" s="306">
        <v>0</v>
      </c>
      <c r="ES98" s="306">
        <v>0</v>
      </c>
      <c r="ET98" s="1007">
        <v>0</v>
      </c>
      <c r="EU98" s="306">
        <v>0</v>
      </c>
      <c r="EV98" s="306">
        <v>0</v>
      </c>
      <c r="EW98" s="306">
        <v>0</v>
      </c>
      <c r="EX98" s="832"/>
      <c r="EY98" s="592"/>
      <c r="EZ98" s="592" t="s">
        <v>485</v>
      </c>
      <c r="FA98" s="592" t="s">
        <v>486</v>
      </c>
      <c r="FB98" s="592" t="s">
        <v>343</v>
      </c>
      <c r="FC98" s="592">
        <v>27</v>
      </c>
      <c r="FD98" s="592" t="s">
        <v>12</v>
      </c>
      <c r="FE98" s="592" t="s">
        <v>232</v>
      </c>
      <c r="FF98" s="592" t="s">
        <v>9</v>
      </c>
      <c r="FG98" s="592" t="s">
        <v>232</v>
      </c>
      <c r="FH98" s="592" t="s">
        <v>358</v>
      </c>
    </row>
    <row r="99" spans="1:164">
      <c r="A99">
        <v>601</v>
      </c>
      <c r="B99">
        <v>1</v>
      </c>
      <c r="F99">
        <v>700</v>
      </c>
      <c r="G99">
        <v>41</v>
      </c>
      <c r="H99">
        <v>1</v>
      </c>
      <c r="I99">
        <v>0</v>
      </c>
      <c r="J99">
        <v>1</v>
      </c>
      <c r="K99">
        <v>0</v>
      </c>
      <c r="L99" t="s">
        <v>582</v>
      </c>
      <c r="M99">
        <v>0</v>
      </c>
      <c r="N99">
        <v>1</v>
      </c>
      <c r="O99">
        <v>0</v>
      </c>
      <c r="P99">
        <v>0</v>
      </c>
      <c r="Q99">
        <v>0</v>
      </c>
      <c r="R99">
        <v>0</v>
      </c>
      <c r="S99">
        <v>0</v>
      </c>
      <c r="T99">
        <v>1</v>
      </c>
      <c r="U99">
        <v>1</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t="s">
        <v>891</v>
      </c>
      <c r="AZ99">
        <v>0</v>
      </c>
      <c r="BA99">
        <v>0</v>
      </c>
      <c r="BB99">
        <v>0</v>
      </c>
      <c r="BC99">
        <v>0</v>
      </c>
      <c r="BD99">
        <v>0</v>
      </c>
      <c r="BE99">
        <v>0</v>
      </c>
      <c r="BF99" t="s">
        <v>891</v>
      </c>
      <c r="BG99">
        <v>1</v>
      </c>
      <c r="BH99">
        <v>0</v>
      </c>
      <c r="BI99">
        <v>1</v>
      </c>
      <c r="BJ99">
        <v>0</v>
      </c>
      <c r="BK99">
        <v>1</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s="842"/>
      <c r="CM99" s="597">
        <v>1</v>
      </c>
      <c r="CN99" s="592">
        <v>1</v>
      </c>
      <c r="CO99" s="592">
        <v>0</v>
      </c>
      <c r="CP99" s="597">
        <v>1</v>
      </c>
      <c r="CQ99" s="592">
        <v>1</v>
      </c>
      <c r="CR99" s="592">
        <v>0</v>
      </c>
      <c r="CS99" s="597">
        <v>1</v>
      </c>
      <c r="CT99" s="592">
        <v>1</v>
      </c>
      <c r="CU99" s="592">
        <v>0</v>
      </c>
      <c r="CV99" s="592">
        <v>0</v>
      </c>
      <c r="CW99" s="592">
        <v>0</v>
      </c>
      <c r="CX99" s="592">
        <v>0</v>
      </c>
      <c r="CY99" s="592">
        <v>0</v>
      </c>
      <c r="CZ99" s="592">
        <v>0</v>
      </c>
      <c r="DA99" s="592">
        <v>0</v>
      </c>
      <c r="DB99" s="592">
        <v>0</v>
      </c>
      <c r="DC99" s="592">
        <v>0</v>
      </c>
      <c r="DD99" s="592">
        <v>0</v>
      </c>
      <c r="DE99" s="592">
        <v>0</v>
      </c>
      <c r="DF99" s="592">
        <v>0</v>
      </c>
      <c r="DG99" s="592">
        <v>0</v>
      </c>
      <c r="DH99" s="592">
        <v>0</v>
      </c>
      <c r="DI99" s="592">
        <v>0</v>
      </c>
      <c r="DJ99" s="592">
        <v>0</v>
      </c>
      <c r="DK99" s="592">
        <v>0</v>
      </c>
      <c r="DL99" s="592">
        <v>0</v>
      </c>
      <c r="DM99" s="592">
        <v>0</v>
      </c>
      <c r="DN99" s="592">
        <v>0</v>
      </c>
      <c r="DO99" s="592">
        <v>0</v>
      </c>
      <c r="DP99" s="592">
        <v>0</v>
      </c>
      <c r="DQ99" s="592">
        <v>0</v>
      </c>
      <c r="DR99" s="592">
        <v>0</v>
      </c>
      <c r="DS99" s="592">
        <v>0</v>
      </c>
      <c r="DT99" s="592">
        <v>0</v>
      </c>
      <c r="DU99" s="597">
        <v>0</v>
      </c>
      <c r="DV99" s="954">
        <v>0</v>
      </c>
      <c r="DW99" s="978">
        <v>0</v>
      </c>
      <c r="DX99" s="979">
        <v>0</v>
      </c>
      <c r="DY99" s="979">
        <v>0</v>
      </c>
      <c r="DZ99" s="979">
        <v>0</v>
      </c>
      <c r="EA99" s="977">
        <v>0</v>
      </c>
      <c r="EB99" s="977">
        <v>0</v>
      </c>
      <c r="EC99" s="960">
        <v>0</v>
      </c>
      <c r="ED99" s="960">
        <v>0</v>
      </c>
      <c r="EE99" s="1255">
        <v>0</v>
      </c>
      <c r="EF99" s="960">
        <v>0</v>
      </c>
      <c r="EG99" s="960">
        <v>0</v>
      </c>
      <c r="EH99" s="960">
        <v>0</v>
      </c>
      <c r="EI99" s="960">
        <v>0</v>
      </c>
      <c r="EJ99" s="960">
        <v>0</v>
      </c>
      <c r="EK99" s="1007">
        <v>0</v>
      </c>
      <c r="EL99" s="306">
        <v>0</v>
      </c>
      <c r="EM99" s="306">
        <v>0</v>
      </c>
      <c r="EN99" s="1007">
        <v>0</v>
      </c>
      <c r="EO99" s="306">
        <v>0</v>
      </c>
      <c r="EP99" s="306">
        <v>0</v>
      </c>
      <c r="EQ99" s="306">
        <v>0</v>
      </c>
      <c r="ER99" s="306">
        <v>0</v>
      </c>
      <c r="ES99" s="306">
        <v>0</v>
      </c>
      <c r="ET99" s="1007">
        <v>0</v>
      </c>
      <c r="EU99" s="306">
        <v>0</v>
      </c>
      <c r="EV99" s="306">
        <v>0</v>
      </c>
      <c r="EW99" s="306">
        <v>0</v>
      </c>
      <c r="EX99" s="832"/>
      <c r="EY99" s="592"/>
      <c r="EZ99" s="592" t="s">
        <v>582</v>
      </c>
      <c r="FA99" s="592" t="s">
        <v>493</v>
      </c>
      <c r="FB99" s="592" t="s">
        <v>350</v>
      </c>
      <c r="FC99" s="592">
        <v>1</v>
      </c>
      <c r="FD99" s="592" t="s">
        <v>11</v>
      </c>
      <c r="FE99" s="592" t="s">
        <v>232</v>
      </c>
      <c r="FF99" s="592" t="s">
        <v>9</v>
      </c>
      <c r="FG99" s="592" t="s">
        <v>232</v>
      </c>
      <c r="FH99" s="592" t="s">
        <v>358</v>
      </c>
    </row>
    <row r="100" spans="1:164">
      <c r="A100">
        <v>603</v>
      </c>
      <c r="B100">
        <v>1</v>
      </c>
      <c r="F100">
        <v>700</v>
      </c>
      <c r="G100">
        <v>42</v>
      </c>
      <c r="H100">
        <v>1</v>
      </c>
      <c r="I100">
        <v>0</v>
      </c>
      <c r="J100">
        <v>1</v>
      </c>
      <c r="K100">
        <v>0</v>
      </c>
      <c r="L100" t="s">
        <v>510</v>
      </c>
      <c r="M100">
        <v>0</v>
      </c>
      <c r="N100">
        <v>1</v>
      </c>
      <c r="O100">
        <v>0</v>
      </c>
      <c r="P100">
        <v>0</v>
      </c>
      <c r="Q100">
        <v>0</v>
      </c>
      <c r="R100">
        <v>0</v>
      </c>
      <c r="S100">
        <v>0</v>
      </c>
      <c r="T100">
        <v>55</v>
      </c>
      <c r="U100">
        <v>0</v>
      </c>
      <c r="V100">
        <v>0</v>
      </c>
      <c r="W100">
        <v>0</v>
      </c>
      <c r="X100">
        <v>0</v>
      </c>
      <c r="Y100">
        <v>1</v>
      </c>
      <c r="Z100">
        <v>0</v>
      </c>
      <c r="AA100">
        <v>0</v>
      </c>
      <c r="AB100">
        <v>0</v>
      </c>
      <c r="AC100">
        <v>0</v>
      </c>
      <c r="AD100">
        <v>0</v>
      </c>
      <c r="AE100">
        <v>1</v>
      </c>
      <c r="AF100">
        <v>0</v>
      </c>
      <c r="AG100">
        <v>0</v>
      </c>
      <c r="AH100">
        <v>0</v>
      </c>
      <c r="AI100">
        <v>0</v>
      </c>
      <c r="AJ100">
        <v>0</v>
      </c>
      <c r="AK100">
        <v>0</v>
      </c>
      <c r="AL100">
        <v>0</v>
      </c>
      <c r="AM100">
        <v>0</v>
      </c>
      <c r="AN100">
        <v>0</v>
      </c>
      <c r="AO100">
        <v>0</v>
      </c>
      <c r="AP100">
        <v>0</v>
      </c>
      <c r="AQ100">
        <v>0</v>
      </c>
      <c r="AR100">
        <v>1</v>
      </c>
      <c r="AS100">
        <v>0</v>
      </c>
      <c r="AT100">
        <v>0</v>
      </c>
      <c r="AU100">
        <v>0</v>
      </c>
      <c r="AV100">
        <v>0</v>
      </c>
      <c r="AW100">
        <v>0</v>
      </c>
      <c r="AX100">
        <v>0</v>
      </c>
      <c r="AY100" t="s">
        <v>891</v>
      </c>
      <c r="AZ100">
        <v>0</v>
      </c>
      <c r="BA100">
        <v>0</v>
      </c>
      <c r="BB100">
        <v>0</v>
      </c>
      <c r="BC100">
        <v>0</v>
      </c>
      <c r="BD100">
        <v>0</v>
      </c>
      <c r="BE100">
        <v>0</v>
      </c>
      <c r="BF100" t="s">
        <v>891</v>
      </c>
      <c r="BG100">
        <v>1</v>
      </c>
      <c r="BH100">
        <v>0</v>
      </c>
      <c r="BI100">
        <v>1</v>
      </c>
      <c r="BJ100">
        <v>0</v>
      </c>
      <c r="BK100">
        <v>0</v>
      </c>
      <c r="BL100">
        <v>1</v>
      </c>
      <c r="BM100">
        <v>0</v>
      </c>
      <c r="BN100">
        <v>0</v>
      </c>
      <c r="BO100">
        <v>0</v>
      </c>
      <c r="BP100">
        <v>0</v>
      </c>
      <c r="BQ100">
        <v>0</v>
      </c>
      <c r="BR100">
        <v>0</v>
      </c>
      <c r="BS100">
        <v>0</v>
      </c>
      <c r="BT100">
        <v>0</v>
      </c>
      <c r="BU100">
        <v>1</v>
      </c>
      <c r="BV100">
        <v>0</v>
      </c>
      <c r="BW100">
        <v>0</v>
      </c>
      <c r="BX100">
        <v>0</v>
      </c>
      <c r="BY100">
        <v>0</v>
      </c>
      <c r="BZ100">
        <v>1</v>
      </c>
      <c r="CA100">
        <v>0</v>
      </c>
      <c r="CB100">
        <v>0</v>
      </c>
      <c r="CC100">
        <v>0</v>
      </c>
      <c r="CD100">
        <v>0</v>
      </c>
      <c r="CE100">
        <v>0</v>
      </c>
      <c r="CF100">
        <v>0</v>
      </c>
      <c r="CG100">
        <v>0</v>
      </c>
      <c r="CH100">
        <v>0</v>
      </c>
      <c r="CI100">
        <v>0</v>
      </c>
      <c r="CJ100">
        <v>0</v>
      </c>
      <c r="CK100">
        <v>0</v>
      </c>
      <c r="CL100" s="842"/>
      <c r="CM100" s="597">
        <v>1</v>
      </c>
      <c r="CN100" s="592">
        <v>55</v>
      </c>
      <c r="CO100" s="592">
        <v>0</v>
      </c>
      <c r="CP100" s="597">
        <v>1</v>
      </c>
      <c r="CQ100" s="592">
        <v>55</v>
      </c>
      <c r="CR100" s="592">
        <v>0</v>
      </c>
      <c r="CS100" s="597">
        <v>1</v>
      </c>
      <c r="CT100" s="592">
        <v>55</v>
      </c>
      <c r="CU100" s="592">
        <v>55</v>
      </c>
      <c r="CV100" s="592">
        <v>0</v>
      </c>
      <c r="CW100" s="592">
        <v>1</v>
      </c>
      <c r="CX100" s="592">
        <v>55</v>
      </c>
      <c r="CY100" s="592">
        <v>0</v>
      </c>
      <c r="CZ100" s="592">
        <v>0</v>
      </c>
      <c r="DA100" s="592">
        <v>0</v>
      </c>
      <c r="DB100" s="592">
        <v>0</v>
      </c>
      <c r="DC100" s="592">
        <v>0</v>
      </c>
      <c r="DD100" s="592">
        <v>0</v>
      </c>
      <c r="DE100" s="592">
        <v>0</v>
      </c>
      <c r="DF100" s="592">
        <v>0</v>
      </c>
      <c r="DG100" s="592">
        <v>55</v>
      </c>
      <c r="DH100" s="592">
        <v>0</v>
      </c>
      <c r="DI100" s="592">
        <v>0</v>
      </c>
      <c r="DJ100" s="592">
        <v>0</v>
      </c>
      <c r="DK100" s="592">
        <v>0</v>
      </c>
      <c r="DL100" s="592">
        <v>0</v>
      </c>
      <c r="DM100" s="592">
        <v>0</v>
      </c>
      <c r="DN100" s="592">
        <v>0</v>
      </c>
      <c r="DO100" s="592">
        <v>0</v>
      </c>
      <c r="DP100" s="592">
        <v>0</v>
      </c>
      <c r="DQ100" s="592">
        <v>0</v>
      </c>
      <c r="DR100" s="592">
        <v>0</v>
      </c>
      <c r="DS100" s="592">
        <v>0</v>
      </c>
      <c r="DT100" s="592">
        <v>0</v>
      </c>
      <c r="DU100" s="597">
        <v>1</v>
      </c>
      <c r="DV100" s="954">
        <v>0</v>
      </c>
      <c r="DW100" s="978">
        <v>0</v>
      </c>
      <c r="DX100" s="979">
        <v>0</v>
      </c>
      <c r="DY100" s="979">
        <v>0</v>
      </c>
      <c r="DZ100" s="979">
        <v>0</v>
      </c>
      <c r="EA100" s="977">
        <v>0</v>
      </c>
      <c r="EB100" s="977">
        <v>0</v>
      </c>
      <c r="EC100" s="960">
        <v>0</v>
      </c>
      <c r="ED100" s="960">
        <v>0</v>
      </c>
      <c r="EE100" s="1255">
        <v>0</v>
      </c>
      <c r="EF100" s="960">
        <v>0</v>
      </c>
      <c r="EG100" s="960">
        <v>0</v>
      </c>
      <c r="EH100" s="960">
        <v>0</v>
      </c>
      <c r="EI100" s="960">
        <v>0</v>
      </c>
      <c r="EJ100" s="960">
        <v>0</v>
      </c>
      <c r="EK100" s="1007">
        <v>0</v>
      </c>
      <c r="EL100" s="306">
        <v>0</v>
      </c>
      <c r="EM100" s="306">
        <v>0</v>
      </c>
      <c r="EN100" s="1007">
        <v>0</v>
      </c>
      <c r="EO100" s="306">
        <v>0</v>
      </c>
      <c r="EP100" s="306">
        <v>1</v>
      </c>
      <c r="EQ100" s="306">
        <v>1</v>
      </c>
      <c r="ER100" s="306">
        <v>0</v>
      </c>
      <c r="ES100" s="306">
        <v>0</v>
      </c>
      <c r="ET100" s="1007">
        <v>0</v>
      </c>
      <c r="EU100" s="306">
        <v>0</v>
      </c>
      <c r="EV100" s="306">
        <v>0</v>
      </c>
      <c r="EW100" s="306">
        <v>0</v>
      </c>
      <c r="EX100" s="832"/>
      <c r="EY100" s="592"/>
      <c r="EZ100" s="592" t="s">
        <v>510</v>
      </c>
      <c r="FA100" s="592" t="s">
        <v>493</v>
      </c>
      <c r="FB100" s="592" t="s">
        <v>350</v>
      </c>
      <c r="FC100" s="592">
        <v>55</v>
      </c>
      <c r="FD100" s="592" t="s">
        <v>12</v>
      </c>
      <c r="FE100" s="592" t="s">
        <v>232</v>
      </c>
      <c r="FF100" s="592" t="s">
        <v>9</v>
      </c>
      <c r="FG100" s="592" t="s">
        <v>232</v>
      </c>
      <c r="FH100" s="592" t="s">
        <v>358</v>
      </c>
    </row>
    <row r="101" spans="1:164">
      <c r="A101">
        <v>623</v>
      </c>
      <c r="B101">
        <v>1</v>
      </c>
      <c r="F101">
        <v>700</v>
      </c>
      <c r="G101">
        <v>41</v>
      </c>
      <c r="H101">
        <v>1</v>
      </c>
      <c r="I101">
        <v>0</v>
      </c>
      <c r="J101">
        <v>1</v>
      </c>
      <c r="K101">
        <v>0</v>
      </c>
      <c r="L101" t="s">
        <v>497</v>
      </c>
      <c r="M101">
        <v>0</v>
      </c>
      <c r="N101">
        <v>1</v>
      </c>
      <c r="O101">
        <v>0</v>
      </c>
      <c r="P101">
        <v>0</v>
      </c>
      <c r="Q101">
        <v>0</v>
      </c>
      <c r="R101">
        <v>0</v>
      </c>
      <c r="S101">
        <v>0</v>
      </c>
      <c r="T101">
        <v>20</v>
      </c>
      <c r="U101">
        <v>0</v>
      </c>
      <c r="V101">
        <v>1</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1</v>
      </c>
      <c r="AS101">
        <v>0</v>
      </c>
      <c r="AT101">
        <v>0</v>
      </c>
      <c r="AU101">
        <v>0</v>
      </c>
      <c r="AV101">
        <v>0</v>
      </c>
      <c r="AW101">
        <v>0</v>
      </c>
      <c r="AX101">
        <v>0</v>
      </c>
      <c r="AY101" t="s">
        <v>891</v>
      </c>
      <c r="AZ101">
        <v>0</v>
      </c>
      <c r="BA101">
        <v>0</v>
      </c>
      <c r="BB101">
        <v>0</v>
      </c>
      <c r="BC101">
        <v>0</v>
      </c>
      <c r="BD101">
        <v>0</v>
      </c>
      <c r="BE101">
        <v>0</v>
      </c>
      <c r="BF101" t="s">
        <v>891</v>
      </c>
      <c r="BG101">
        <v>1</v>
      </c>
      <c r="BH101">
        <v>0</v>
      </c>
      <c r="BI101">
        <v>1</v>
      </c>
      <c r="BJ101">
        <v>0</v>
      </c>
      <c r="BK101">
        <v>1</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s="842"/>
      <c r="CM101" s="597">
        <v>1</v>
      </c>
      <c r="CN101" s="592">
        <v>20</v>
      </c>
      <c r="CO101" s="592">
        <v>0</v>
      </c>
      <c r="CP101" s="597">
        <v>1</v>
      </c>
      <c r="CQ101" s="592">
        <v>20</v>
      </c>
      <c r="CR101" s="592">
        <v>0</v>
      </c>
      <c r="CS101" s="597">
        <v>1</v>
      </c>
      <c r="CT101" s="592">
        <v>20</v>
      </c>
      <c r="CU101" s="592">
        <v>0</v>
      </c>
      <c r="CV101" s="592">
        <v>0</v>
      </c>
      <c r="CW101" s="592">
        <v>0</v>
      </c>
      <c r="CX101" s="592">
        <v>0</v>
      </c>
      <c r="CY101" s="592">
        <v>0</v>
      </c>
      <c r="CZ101" s="592">
        <v>0</v>
      </c>
      <c r="DA101" s="592">
        <v>0</v>
      </c>
      <c r="DB101" s="592">
        <v>0</v>
      </c>
      <c r="DC101" s="592">
        <v>0</v>
      </c>
      <c r="DD101" s="592">
        <v>0</v>
      </c>
      <c r="DE101" s="592">
        <v>0</v>
      </c>
      <c r="DF101" s="592">
        <v>0</v>
      </c>
      <c r="DG101" s="592">
        <v>0</v>
      </c>
      <c r="DH101" s="592">
        <v>0</v>
      </c>
      <c r="DI101" s="592">
        <v>0</v>
      </c>
      <c r="DJ101" s="592">
        <v>0</v>
      </c>
      <c r="DK101" s="592">
        <v>0</v>
      </c>
      <c r="DL101" s="592">
        <v>0</v>
      </c>
      <c r="DM101" s="592">
        <v>0</v>
      </c>
      <c r="DN101" s="592">
        <v>0</v>
      </c>
      <c r="DO101" s="592">
        <v>0</v>
      </c>
      <c r="DP101" s="592">
        <v>0</v>
      </c>
      <c r="DQ101" s="592">
        <v>0</v>
      </c>
      <c r="DR101" s="592">
        <v>0</v>
      </c>
      <c r="DS101" s="592">
        <v>0</v>
      </c>
      <c r="DT101" s="592">
        <v>0</v>
      </c>
      <c r="DU101" s="597">
        <v>0</v>
      </c>
      <c r="DV101" s="954">
        <v>0</v>
      </c>
      <c r="DW101" s="978">
        <v>0</v>
      </c>
      <c r="DX101" s="979">
        <v>0</v>
      </c>
      <c r="DY101" s="979">
        <v>0</v>
      </c>
      <c r="DZ101" s="979">
        <v>0</v>
      </c>
      <c r="EA101" s="977">
        <v>0</v>
      </c>
      <c r="EB101" s="977">
        <v>0</v>
      </c>
      <c r="EC101" s="960">
        <v>0</v>
      </c>
      <c r="ED101" s="960">
        <v>0</v>
      </c>
      <c r="EE101" s="1255">
        <v>0</v>
      </c>
      <c r="EF101" s="960">
        <v>0</v>
      </c>
      <c r="EG101" s="960">
        <v>0</v>
      </c>
      <c r="EH101" s="960">
        <v>0</v>
      </c>
      <c r="EI101" s="960">
        <v>0</v>
      </c>
      <c r="EJ101" s="960">
        <v>0</v>
      </c>
      <c r="EK101" s="1007">
        <v>0</v>
      </c>
      <c r="EL101" s="306">
        <v>0</v>
      </c>
      <c r="EM101" s="306">
        <v>0</v>
      </c>
      <c r="EN101" s="1007">
        <v>0</v>
      </c>
      <c r="EO101" s="306">
        <v>0</v>
      </c>
      <c r="EP101" s="306">
        <v>0</v>
      </c>
      <c r="EQ101" s="306">
        <v>0</v>
      </c>
      <c r="ER101" s="306">
        <v>0</v>
      </c>
      <c r="ES101" s="306">
        <v>0</v>
      </c>
      <c r="ET101" s="1007">
        <v>0</v>
      </c>
      <c r="EU101" s="306">
        <v>0</v>
      </c>
      <c r="EV101" s="306">
        <v>0</v>
      </c>
      <c r="EW101" s="306">
        <v>0</v>
      </c>
      <c r="EX101" s="832"/>
      <c r="EY101" s="592"/>
      <c r="EZ101" s="592" t="s">
        <v>497</v>
      </c>
      <c r="FA101" s="592" t="s">
        <v>476</v>
      </c>
      <c r="FB101" s="592" t="s">
        <v>350</v>
      </c>
      <c r="FC101" s="592">
        <v>20</v>
      </c>
      <c r="FD101" s="592" t="s">
        <v>12</v>
      </c>
      <c r="FE101" s="592" t="s">
        <v>232</v>
      </c>
      <c r="FF101" s="592" t="s">
        <v>9</v>
      </c>
      <c r="FG101" s="592" t="s">
        <v>232</v>
      </c>
      <c r="FH101" s="592" t="s">
        <v>358</v>
      </c>
    </row>
    <row r="102" spans="1:164">
      <c r="A102">
        <v>640</v>
      </c>
      <c r="B102">
        <v>1</v>
      </c>
      <c r="F102">
        <v>700</v>
      </c>
      <c r="G102">
        <v>43</v>
      </c>
      <c r="H102">
        <v>1</v>
      </c>
      <c r="I102">
        <v>0</v>
      </c>
      <c r="J102">
        <v>1</v>
      </c>
      <c r="K102">
        <v>0</v>
      </c>
      <c r="L102" t="s">
        <v>497</v>
      </c>
      <c r="M102">
        <v>0</v>
      </c>
      <c r="N102">
        <v>1</v>
      </c>
      <c r="O102">
        <v>0</v>
      </c>
      <c r="P102">
        <v>0</v>
      </c>
      <c r="Q102">
        <v>0</v>
      </c>
      <c r="R102">
        <v>0</v>
      </c>
      <c r="S102">
        <v>0</v>
      </c>
      <c r="T102">
        <v>91</v>
      </c>
      <c r="U102">
        <v>0</v>
      </c>
      <c r="V102">
        <v>0</v>
      </c>
      <c r="W102">
        <v>0</v>
      </c>
      <c r="X102">
        <v>0</v>
      </c>
      <c r="Y102">
        <v>0</v>
      </c>
      <c r="Z102">
        <v>0</v>
      </c>
      <c r="AA102">
        <v>1</v>
      </c>
      <c r="AB102">
        <v>0</v>
      </c>
      <c r="AC102">
        <v>0</v>
      </c>
      <c r="AD102">
        <v>0</v>
      </c>
      <c r="AE102">
        <v>1</v>
      </c>
      <c r="AF102">
        <v>1</v>
      </c>
      <c r="AG102">
        <v>0</v>
      </c>
      <c r="AH102">
        <v>0</v>
      </c>
      <c r="AI102">
        <v>0</v>
      </c>
      <c r="AJ102">
        <v>0</v>
      </c>
      <c r="AK102">
        <v>0</v>
      </c>
      <c r="AL102">
        <v>0</v>
      </c>
      <c r="AM102">
        <v>0</v>
      </c>
      <c r="AN102">
        <v>0</v>
      </c>
      <c r="AO102">
        <v>0</v>
      </c>
      <c r="AP102">
        <v>0</v>
      </c>
      <c r="AQ102">
        <v>0</v>
      </c>
      <c r="AR102">
        <v>0</v>
      </c>
      <c r="AS102">
        <v>1</v>
      </c>
      <c r="AT102">
        <v>0</v>
      </c>
      <c r="AU102">
        <v>0</v>
      </c>
      <c r="AV102">
        <v>0</v>
      </c>
      <c r="AW102">
        <v>0</v>
      </c>
      <c r="AX102">
        <v>0</v>
      </c>
      <c r="AY102" t="s">
        <v>891</v>
      </c>
      <c r="AZ102">
        <v>0</v>
      </c>
      <c r="BA102">
        <v>0</v>
      </c>
      <c r="BB102">
        <v>0</v>
      </c>
      <c r="BC102">
        <v>0</v>
      </c>
      <c r="BD102">
        <v>0</v>
      </c>
      <c r="BE102">
        <v>0</v>
      </c>
      <c r="BF102" t="s">
        <v>891</v>
      </c>
      <c r="BG102">
        <v>1</v>
      </c>
      <c r="BH102">
        <v>0</v>
      </c>
      <c r="BI102">
        <v>1</v>
      </c>
      <c r="BJ102">
        <v>0</v>
      </c>
      <c r="BK102">
        <v>0</v>
      </c>
      <c r="BL102">
        <v>1</v>
      </c>
      <c r="BM102">
        <v>1</v>
      </c>
      <c r="BN102">
        <v>1</v>
      </c>
      <c r="BO102">
        <v>0</v>
      </c>
      <c r="BP102">
        <v>0</v>
      </c>
      <c r="BQ102">
        <v>1</v>
      </c>
      <c r="BR102">
        <v>0</v>
      </c>
      <c r="BS102">
        <v>0</v>
      </c>
      <c r="BT102">
        <v>0</v>
      </c>
      <c r="BU102">
        <v>0</v>
      </c>
      <c r="BV102">
        <v>1</v>
      </c>
      <c r="BW102">
        <v>1</v>
      </c>
      <c r="BX102">
        <v>8</v>
      </c>
      <c r="BY102">
        <v>0</v>
      </c>
      <c r="BZ102">
        <v>0</v>
      </c>
      <c r="CA102">
        <v>0</v>
      </c>
      <c r="CB102">
        <v>0</v>
      </c>
      <c r="CC102">
        <v>0</v>
      </c>
      <c r="CD102">
        <v>0</v>
      </c>
      <c r="CE102">
        <v>0</v>
      </c>
      <c r="CF102">
        <v>0</v>
      </c>
      <c r="CG102">
        <v>0</v>
      </c>
      <c r="CH102">
        <v>0</v>
      </c>
      <c r="CI102">
        <v>0</v>
      </c>
      <c r="CJ102">
        <v>0</v>
      </c>
      <c r="CK102">
        <v>0</v>
      </c>
      <c r="CL102" s="842"/>
      <c r="CM102" s="597">
        <v>1</v>
      </c>
      <c r="CN102" s="592">
        <v>91</v>
      </c>
      <c r="CO102" s="592">
        <v>0</v>
      </c>
      <c r="CP102" s="597">
        <v>1</v>
      </c>
      <c r="CQ102" s="592">
        <v>91</v>
      </c>
      <c r="CR102" s="592">
        <v>0</v>
      </c>
      <c r="CS102" s="597">
        <v>1</v>
      </c>
      <c r="CT102" s="592">
        <v>91</v>
      </c>
      <c r="CU102" s="592">
        <v>91</v>
      </c>
      <c r="CV102" s="592">
        <v>0</v>
      </c>
      <c r="CW102" s="592">
        <v>1</v>
      </c>
      <c r="CX102" s="592">
        <v>91</v>
      </c>
      <c r="CY102" s="592">
        <v>91</v>
      </c>
      <c r="CZ102" s="592">
        <v>91</v>
      </c>
      <c r="DA102" s="592">
        <v>0</v>
      </c>
      <c r="DB102" s="592">
        <v>0</v>
      </c>
      <c r="DC102" s="592">
        <v>91</v>
      </c>
      <c r="DD102" s="592">
        <v>0</v>
      </c>
      <c r="DE102" s="592">
        <v>0</v>
      </c>
      <c r="DF102" s="592">
        <v>0</v>
      </c>
      <c r="DG102" s="592">
        <v>0</v>
      </c>
      <c r="DH102" s="592">
        <v>91</v>
      </c>
      <c r="DI102" s="592">
        <v>91</v>
      </c>
      <c r="DJ102" s="592">
        <v>728</v>
      </c>
      <c r="DK102" s="592">
        <v>0</v>
      </c>
      <c r="DL102" s="592">
        <v>0</v>
      </c>
      <c r="DM102" s="592">
        <v>0</v>
      </c>
      <c r="DN102" s="592">
        <v>0</v>
      </c>
      <c r="DO102" s="592">
        <v>1</v>
      </c>
      <c r="DP102" s="592">
        <v>91</v>
      </c>
      <c r="DQ102" s="592">
        <v>0</v>
      </c>
      <c r="DR102" s="592">
        <v>0</v>
      </c>
      <c r="DS102" s="592">
        <v>0</v>
      </c>
      <c r="DT102" s="592">
        <v>0</v>
      </c>
      <c r="DU102" s="597">
        <v>0</v>
      </c>
      <c r="DV102" s="954">
        <v>0</v>
      </c>
      <c r="DW102" s="978">
        <v>0</v>
      </c>
      <c r="DX102" s="979">
        <v>0</v>
      </c>
      <c r="DY102" s="979">
        <v>0</v>
      </c>
      <c r="DZ102" s="979">
        <v>0</v>
      </c>
      <c r="EA102" s="977">
        <v>0</v>
      </c>
      <c r="EB102" s="977">
        <v>0</v>
      </c>
      <c r="EC102" s="960">
        <v>0</v>
      </c>
      <c r="ED102" s="960">
        <v>0</v>
      </c>
      <c r="EE102" s="1255">
        <v>0</v>
      </c>
      <c r="EF102" s="960">
        <v>0</v>
      </c>
      <c r="EG102" s="960">
        <v>0</v>
      </c>
      <c r="EH102" s="960">
        <v>0</v>
      </c>
      <c r="EI102" s="960">
        <v>0</v>
      </c>
      <c r="EJ102" s="960">
        <v>0</v>
      </c>
      <c r="EK102" s="1007">
        <v>0</v>
      </c>
      <c r="EL102" s="306">
        <v>0</v>
      </c>
      <c r="EM102" s="306">
        <v>0</v>
      </c>
      <c r="EN102" s="1007">
        <v>0</v>
      </c>
      <c r="EO102" s="306">
        <v>0</v>
      </c>
      <c r="EP102" s="306">
        <v>1</v>
      </c>
      <c r="EQ102" s="306">
        <v>1</v>
      </c>
      <c r="ER102" s="306">
        <v>0</v>
      </c>
      <c r="ES102" s="306">
        <v>0</v>
      </c>
      <c r="ET102" s="1007">
        <v>0</v>
      </c>
      <c r="EU102" s="306">
        <v>0</v>
      </c>
      <c r="EV102" s="306">
        <v>0</v>
      </c>
      <c r="EW102" s="306">
        <v>0</v>
      </c>
      <c r="EX102" s="832"/>
      <c r="EY102" s="592"/>
      <c r="EZ102" s="592" t="s">
        <v>497</v>
      </c>
      <c r="FA102" s="592" t="s">
        <v>476</v>
      </c>
      <c r="FB102" s="592" t="s">
        <v>350</v>
      </c>
      <c r="FC102" s="592">
        <v>91</v>
      </c>
      <c r="FD102" s="592" t="s">
        <v>12</v>
      </c>
      <c r="FE102" s="592" t="s">
        <v>232</v>
      </c>
      <c r="FF102" s="592" t="s">
        <v>9</v>
      </c>
      <c r="FG102" s="592" t="s">
        <v>232</v>
      </c>
      <c r="FH102" s="592" t="s">
        <v>358</v>
      </c>
    </row>
    <row r="103" spans="1:164">
      <c r="A103">
        <v>715</v>
      </c>
      <c r="B103">
        <v>1</v>
      </c>
      <c r="F103">
        <v>700</v>
      </c>
      <c r="G103">
        <v>41</v>
      </c>
      <c r="H103">
        <v>0</v>
      </c>
      <c r="I103">
        <v>1</v>
      </c>
      <c r="J103">
        <v>1</v>
      </c>
      <c r="K103">
        <v>0</v>
      </c>
      <c r="L103" t="s">
        <v>598</v>
      </c>
      <c r="M103">
        <v>0</v>
      </c>
      <c r="N103">
        <v>1</v>
      </c>
      <c r="O103">
        <v>0</v>
      </c>
      <c r="P103">
        <v>0</v>
      </c>
      <c r="Q103">
        <v>0</v>
      </c>
      <c r="R103">
        <v>0</v>
      </c>
      <c r="S103">
        <v>0</v>
      </c>
      <c r="T103">
        <v>55</v>
      </c>
      <c r="U103">
        <v>0</v>
      </c>
      <c r="V103">
        <v>0</v>
      </c>
      <c r="W103">
        <v>0</v>
      </c>
      <c r="X103">
        <v>0</v>
      </c>
      <c r="Y103">
        <v>1</v>
      </c>
      <c r="Z103">
        <v>0</v>
      </c>
      <c r="AA103">
        <v>1</v>
      </c>
      <c r="AB103">
        <v>0</v>
      </c>
      <c r="AC103">
        <v>0</v>
      </c>
      <c r="AD103">
        <v>0</v>
      </c>
      <c r="AE103">
        <v>1</v>
      </c>
      <c r="AF103">
        <v>0</v>
      </c>
      <c r="AG103">
        <v>0</v>
      </c>
      <c r="AH103">
        <v>0</v>
      </c>
      <c r="AI103">
        <v>0</v>
      </c>
      <c r="AJ103">
        <v>0</v>
      </c>
      <c r="AK103">
        <v>0</v>
      </c>
      <c r="AL103">
        <v>0</v>
      </c>
      <c r="AM103">
        <v>0</v>
      </c>
      <c r="AN103">
        <v>0</v>
      </c>
      <c r="AO103">
        <v>0</v>
      </c>
      <c r="AP103">
        <v>0</v>
      </c>
      <c r="AQ103">
        <v>0</v>
      </c>
      <c r="AR103">
        <v>1</v>
      </c>
      <c r="AS103">
        <v>0</v>
      </c>
      <c r="AT103">
        <v>0</v>
      </c>
      <c r="AU103">
        <v>0</v>
      </c>
      <c r="AV103">
        <v>0</v>
      </c>
      <c r="AW103">
        <v>0</v>
      </c>
      <c r="AX103">
        <v>0</v>
      </c>
      <c r="AY103" t="s">
        <v>891</v>
      </c>
      <c r="AZ103">
        <v>0</v>
      </c>
      <c r="BA103">
        <v>0</v>
      </c>
      <c r="BB103">
        <v>0</v>
      </c>
      <c r="BC103">
        <v>0</v>
      </c>
      <c r="BD103">
        <v>0</v>
      </c>
      <c r="BE103">
        <v>0</v>
      </c>
      <c r="BF103" t="s">
        <v>891</v>
      </c>
      <c r="BG103">
        <v>1</v>
      </c>
      <c r="BH103">
        <v>0</v>
      </c>
      <c r="BI103">
        <v>1</v>
      </c>
      <c r="BJ103">
        <v>0</v>
      </c>
      <c r="BK103">
        <v>1</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s="842"/>
      <c r="CM103" s="597">
        <v>1</v>
      </c>
      <c r="CN103" s="592">
        <v>55</v>
      </c>
      <c r="CO103" s="592">
        <v>0</v>
      </c>
      <c r="CP103" s="597">
        <v>1</v>
      </c>
      <c r="CQ103" s="592">
        <v>55</v>
      </c>
      <c r="CR103" s="592">
        <v>0</v>
      </c>
      <c r="CS103" s="597">
        <v>1</v>
      </c>
      <c r="CT103" s="592">
        <v>55</v>
      </c>
      <c r="CU103" s="592">
        <v>0</v>
      </c>
      <c r="CV103" s="592">
        <v>0</v>
      </c>
      <c r="CW103" s="592">
        <v>0</v>
      </c>
      <c r="CX103" s="592">
        <v>0</v>
      </c>
      <c r="CY103" s="592">
        <v>0</v>
      </c>
      <c r="CZ103" s="592">
        <v>0</v>
      </c>
      <c r="DA103" s="592">
        <v>0</v>
      </c>
      <c r="DB103" s="592">
        <v>0</v>
      </c>
      <c r="DC103" s="592">
        <v>0</v>
      </c>
      <c r="DD103" s="592">
        <v>0</v>
      </c>
      <c r="DE103" s="592">
        <v>0</v>
      </c>
      <c r="DF103" s="592">
        <v>0</v>
      </c>
      <c r="DG103" s="592">
        <v>0</v>
      </c>
      <c r="DH103" s="592">
        <v>0</v>
      </c>
      <c r="DI103" s="592">
        <v>0</v>
      </c>
      <c r="DJ103" s="592">
        <v>0</v>
      </c>
      <c r="DK103" s="592">
        <v>0</v>
      </c>
      <c r="DL103" s="592">
        <v>0</v>
      </c>
      <c r="DM103" s="592">
        <v>0</v>
      </c>
      <c r="DN103" s="592">
        <v>0</v>
      </c>
      <c r="DO103" s="592">
        <v>0</v>
      </c>
      <c r="DP103" s="592">
        <v>0</v>
      </c>
      <c r="DQ103" s="592">
        <v>0</v>
      </c>
      <c r="DR103" s="592">
        <v>0</v>
      </c>
      <c r="DS103" s="592">
        <v>0</v>
      </c>
      <c r="DT103" s="592">
        <v>0</v>
      </c>
      <c r="DU103" s="597">
        <v>0</v>
      </c>
      <c r="DV103" s="954">
        <v>0</v>
      </c>
      <c r="DW103" s="978">
        <v>0</v>
      </c>
      <c r="DX103" s="979">
        <v>0</v>
      </c>
      <c r="DY103" s="979">
        <v>0</v>
      </c>
      <c r="DZ103" s="979">
        <v>0</v>
      </c>
      <c r="EA103" s="977">
        <v>0</v>
      </c>
      <c r="EB103" s="977">
        <v>0</v>
      </c>
      <c r="EC103" s="960">
        <v>0</v>
      </c>
      <c r="ED103" s="960">
        <v>0</v>
      </c>
      <c r="EE103" s="1255">
        <v>0</v>
      </c>
      <c r="EF103" s="960">
        <v>0</v>
      </c>
      <c r="EG103" s="960">
        <v>0</v>
      </c>
      <c r="EH103" s="960">
        <v>0</v>
      </c>
      <c r="EI103" s="960">
        <v>0</v>
      </c>
      <c r="EJ103" s="960">
        <v>0</v>
      </c>
      <c r="EK103" s="1007">
        <v>0</v>
      </c>
      <c r="EL103" s="306">
        <v>0</v>
      </c>
      <c r="EM103" s="306">
        <v>0</v>
      </c>
      <c r="EN103" s="1007">
        <v>0</v>
      </c>
      <c r="EO103" s="306">
        <v>0</v>
      </c>
      <c r="EP103" s="306">
        <v>1</v>
      </c>
      <c r="EQ103" s="306">
        <v>1</v>
      </c>
      <c r="ER103" s="306">
        <v>0</v>
      </c>
      <c r="ES103" s="306">
        <v>0</v>
      </c>
      <c r="ET103" s="1007">
        <v>0</v>
      </c>
      <c r="EU103" s="306">
        <v>0</v>
      </c>
      <c r="EV103" s="306">
        <v>0</v>
      </c>
      <c r="EW103" s="306">
        <v>0</v>
      </c>
      <c r="EX103" s="832"/>
      <c r="EY103" s="592"/>
      <c r="EZ103" s="592" t="s">
        <v>598</v>
      </c>
      <c r="FA103" s="592" t="s">
        <v>527</v>
      </c>
      <c r="FB103" s="592" t="s">
        <v>350</v>
      </c>
      <c r="FC103" s="592">
        <v>55</v>
      </c>
      <c r="FD103" s="592" t="s">
        <v>12</v>
      </c>
      <c r="FE103" s="592" t="s">
        <v>232</v>
      </c>
      <c r="FF103" s="592" t="s">
        <v>9</v>
      </c>
      <c r="FG103" s="592" t="s">
        <v>232</v>
      </c>
      <c r="FH103" s="592" t="s">
        <v>358</v>
      </c>
    </row>
    <row r="104" spans="1:164">
      <c r="A104">
        <v>719</v>
      </c>
      <c r="B104">
        <v>1</v>
      </c>
      <c r="F104">
        <v>700</v>
      </c>
      <c r="G104">
        <v>43</v>
      </c>
      <c r="H104">
        <v>1</v>
      </c>
      <c r="I104">
        <v>0</v>
      </c>
      <c r="J104">
        <v>1</v>
      </c>
      <c r="K104">
        <v>0</v>
      </c>
      <c r="L104" t="s">
        <v>598</v>
      </c>
      <c r="M104">
        <v>0</v>
      </c>
      <c r="N104">
        <v>1</v>
      </c>
      <c r="O104">
        <v>0</v>
      </c>
      <c r="P104">
        <v>0</v>
      </c>
      <c r="Q104">
        <v>0</v>
      </c>
      <c r="R104">
        <v>0</v>
      </c>
      <c r="S104">
        <v>0</v>
      </c>
      <c r="T104">
        <v>16</v>
      </c>
      <c r="U104">
        <v>0</v>
      </c>
      <c r="V104">
        <v>0</v>
      </c>
      <c r="W104">
        <v>0</v>
      </c>
      <c r="X104">
        <v>0</v>
      </c>
      <c r="Y104">
        <v>1</v>
      </c>
      <c r="Z104">
        <v>0</v>
      </c>
      <c r="AA104">
        <v>1</v>
      </c>
      <c r="AB104">
        <v>1</v>
      </c>
      <c r="AC104">
        <v>0</v>
      </c>
      <c r="AD104">
        <v>0</v>
      </c>
      <c r="AE104">
        <v>0</v>
      </c>
      <c r="AF104">
        <v>0</v>
      </c>
      <c r="AG104">
        <v>0</v>
      </c>
      <c r="AH104">
        <v>0</v>
      </c>
      <c r="AI104">
        <v>0</v>
      </c>
      <c r="AJ104">
        <v>0</v>
      </c>
      <c r="AK104">
        <v>0</v>
      </c>
      <c r="AL104">
        <v>0</v>
      </c>
      <c r="AM104">
        <v>0</v>
      </c>
      <c r="AN104">
        <v>0</v>
      </c>
      <c r="AO104">
        <v>0</v>
      </c>
      <c r="AP104">
        <v>0</v>
      </c>
      <c r="AQ104">
        <v>0</v>
      </c>
      <c r="AR104">
        <v>1</v>
      </c>
      <c r="AS104">
        <v>0</v>
      </c>
      <c r="AT104">
        <v>0</v>
      </c>
      <c r="AU104">
        <v>0</v>
      </c>
      <c r="AV104">
        <v>0</v>
      </c>
      <c r="AW104">
        <v>0</v>
      </c>
      <c r="AX104">
        <v>0</v>
      </c>
      <c r="AY104" t="s">
        <v>891</v>
      </c>
      <c r="AZ104">
        <v>0</v>
      </c>
      <c r="BA104">
        <v>0</v>
      </c>
      <c r="BB104">
        <v>0</v>
      </c>
      <c r="BC104">
        <v>0</v>
      </c>
      <c r="BD104">
        <v>0</v>
      </c>
      <c r="BE104">
        <v>0</v>
      </c>
      <c r="BF104" t="s">
        <v>891</v>
      </c>
      <c r="BG104">
        <v>1</v>
      </c>
      <c r="BH104">
        <v>0</v>
      </c>
      <c r="BI104">
        <v>1</v>
      </c>
      <c r="BJ104">
        <v>0</v>
      </c>
      <c r="BK104">
        <v>1</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s="842"/>
      <c r="CM104" s="597">
        <v>1</v>
      </c>
      <c r="CN104" s="592">
        <v>16</v>
      </c>
      <c r="CO104" s="592">
        <v>0</v>
      </c>
      <c r="CP104" s="597">
        <v>1</v>
      </c>
      <c r="CQ104" s="592">
        <v>16</v>
      </c>
      <c r="CR104" s="592">
        <v>0</v>
      </c>
      <c r="CS104" s="597">
        <v>1</v>
      </c>
      <c r="CT104" s="592">
        <v>16</v>
      </c>
      <c r="CU104" s="592">
        <v>0</v>
      </c>
      <c r="CV104" s="592">
        <v>0</v>
      </c>
      <c r="CW104" s="592">
        <v>0</v>
      </c>
      <c r="CX104" s="592">
        <v>0</v>
      </c>
      <c r="CY104" s="592">
        <v>0</v>
      </c>
      <c r="CZ104" s="592">
        <v>0</v>
      </c>
      <c r="DA104" s="592">
        <v>0</v>
      </c>
      <c r="DB104" s="592">
        <v>0</v>
      </c>
      <c r="DC104" s="592">
        <v>0</v>
      </c>
      <c r="DD104" s="592">
        <v>0</v>
      </c>
      <c r="DE104" s="592">
        <v>0</v>
      </c>
      <c r="DF104" s="592">
        <v>0</v>
      </c>
      <c r="DG104" s="592">
        <v>0</v>
      </c>
      <c r="DH104" s="592">
        <v>0</v>
      </c>
      <c r="DI104" s="592">
        <v>0</v>
      </c>
      <c r="DJ104" s="592">
        <v>0</v>
      </c>
      <c r="DK104" s="592">
        <v>0</v>
      </c>
      <c r="DL104" s="592">
        <v>0</v>
      </c>
      <c r="DM104" s="592">
        <v>0</v>
      </c>
      <c r="DN104" s="592">
        <v>0</v>
      </c>
      <c r="DO104" s="592">
        <v>0</v>
      </c>
      <c r="DP104" s="592">
        <v>0</v>
      </c>
      <c r="DQ104" s="592">
        <v>0</v>
      </c>
      <c r="DR104" s="592">
        <v>0</v>
      </c>
      <c r="DS104" s="592">
        <v>0</v>
      </c>
      <c r="DT104" s="592">
        <v>0</v>
      </c>
      <c r="DU104" s="597">
        <v>0</v>
      </c>
      <c r="DV104" s="954">
        <v>0</v>
      </c>
      <c r="DW104" s="978">
        <v>0</v>
      </c>
      <c r="DX104" s="979">
        <v>0</v>
      </c>
      <c r="DY104" s="979">
        <v>0</v>
      </c>
      <c r="DZ104" s="979">
        <v>0</v>
      </c>
      <c r="EA104" s="977">
        <v>0</v>
      </c>
      <c r="EB104" s="977">
        <v>0</v>
      </c>
      <c r="EC104" s="960">
        <v>0</v>
      </c>
      <c r="ED104" s="960">
        <v>0</v>
      </c>
      <c r="EE104" s="1255">
        <v>0</v>
      </c>
      <c r="EF104" s="960">
        <v>0</v>
      </c>
      <c r="EG104" s="960">
        <v>0</v>
      </c>
      <c r="EH104" s="960">
        <v>0</v>
      </c>
      <c r="EI104" s="960">
        <v>0</v>
      </c>
      <c r="EJ104" s="960">
        <v>0</v>
      </c>
      <c r="EK104" s="1007">
        <v>0</v>
      </c>
      <c r="EL104" s="306">
        <v>0</v>
      </c>
      <c r="EM104" s="306">
        <v>0</v>
      </c>
      <c r="EN104" s="1007">
        <v>0</v>
      </c>
      <c r="EO104" s="306">
        <v>0</v>
      </c>
      <c r="EP104" s="306">
        <v>1</v>
      </c>
      <c r="EQ104" s="306">
        <v>0</v>
      </c>
      <c r="ER104" s="306">
        <v>0</v>
      </c>
      <c r="ES104" s="306">
        <v>0</v>
      </c>
      <c r="ET104" s="1007">
        <v>0</v>
      </c>
      <c r="EU104" s="306">
        <v>0</v>
      </c>
      <c r="EV104" s="306">
        <v>0</v>
      </c>
      <c r="EW104" s="306">
        <v>0</v>
      </c>
      <c r="EX104" s="832"/>
      <c r="EY104" s="592"/>
      <c r="EZ104" s="592" t="s">
        <v>598</v>
      </c>
      <c r="FA104" s="592" t="s">
        <v>527</v>
      </c>
      <c r="FB104" s="592" t="s">
        <v>350</v>
      </c>
      <c r="FC104" s="592">
        <v>16</v>
      </c>
      <c r="FD104" s="592" t="s">
        <v>12</v>
      </c>
      <c r="FE104" s="592" t="s">
        <v>232</v>
      </c>
      <c r="FF104" s="592" t="s">
        <v>9</v>
      </c>
      <c r="FG104" s="592" t="s">
        <v>232</v>
      </c>
      <c r="FH104" s="592" t="s">
        <v>358</v>
      </c>
    </row>
    <row r="105" spans="1:164">
      <c r="A105">
        <v>730</v>
      </c>
      <c r="B105">
        <v>1</v>
      </c>
      <c r="F105">
        <v>700</v>
      </c>
      <c r="G105">
        <v>41</v>
      </c>
      <c r="H105">
        <v>1</v>
      </c>
      <c r="I105">
        <v>0</v>
      </c>
      <c r="J105">
        <v>1</v>
      </c>
      <c r="K105">
        <v>0</v>
      </c>
      <c r="L105" t="s">
        <v>598</v>
      </c>
      <c r="M105">
        <v>0</v>
      </c>
      <c r="N105">
        <v>1</v>
      </c>
      <c r="O105">
        <v>0</v>
      </c>
      <c r="P105">
        <v>0</v>
      </c>
      <c r="Q105">
        <v>0</v>
      </c>
      <c r="R105">
        <v>0</v>
      </c>
      <c r="S105">
        <v>0</v>
      </c>
      <c r="T105">
        <v>28</v>
      </c>
      <c r="U105">
        <v>0</v>
      </c>
      <c r="V105">
        <v>0</v>
      </c>
      <c r="W105">
        <v>0</v>
      </c>
      <c r="X105">
        <v>0</v>
      </c>
      <c r="Y105">
        <v>1</v>
      </c>
      <c r="Z105">
        <v>0</v>
      </c>
      <c r="AA105">
        <v>0</v>
      </c>
      <c r="AB105">
        <v>0</v>
      </c>
      <c r="AC105">
        <v>0</v>
      </c>
      <c r="AD105">
        <v>1</v>
      </c>
      <c r="AE105">
        <v>0</v>
      </c>
      <c r="AF105">
        <v>0</v>
      </c>
      <c r="AG105">
        <v>0</v>
      </c>
      <c r="AH105">
        <v>0</v>
      </c>
      <c r="AI105">
        <v>0</v>
      </c>
      <c r="AJ105">
        <v>0</v>
      </c>
      <c r="AK105">
        <v>0</v>
      </c>
      <c r="AL105">
        <v>0</v>
      </c>
      <c r="AM105">
        <v>0</v>
      </c>
      <c r="AN105">
        <v>0</v>
      </c>
      <c r="AO105">
        <v>0</v>
      </c>
      <c r="AP105">
        <v>0</v>
      </c>
      <c r="AQ105">
        <v>0</v>
      </c>
      <c r="AR105">
        <v>1</v>
      </c>
      <c r="AS105">
        <v>0</v>
      </c>
      <c r="AT105">
        <v>0</v>
      </c>
      <c r="AU105">
        <v>0</v>
      </c>
      <c r="AV105">
        <v>0</v>
      </c>
      <c r="AW105">
        <v>0</v>
      </c>
      <c r="AX105">
        <v>0</v>
      </c>
      <c r="AY105" t="s">
        <v>891</v>
      </c>
      <c r="AZ105">
        <v>0</v>
      </c>
      <c r="BA105">
        <v>0</v>
      </c>
      <c r="BB105">
        <v>0</v>
      </c>
      <c r="BC105">
        <v>0</v>
      </c>
      <c r="BD105">
        <v>0</v>
      </c>
      <c r="BE105">
        <v>0</v>
      </c>
      <c r="BF105" t="s">
        <v>891</v>
      </c>
      <c r="BG105">
        <v>1</v>
      </c>
      <c r="BH105">
        <v>0</v>
      </c>
      <c r="BI105">
        <v>1</v>
      </c>
      <c r="BJ105">
        <v>0</v>
      </c>
      <c r="BK105">
        <v>0</v>
      </c>
      <c r="BL105">
        <v>1</v>
      </c>
      <c r="BM105">
        <v>0</v>
      </c>
      <c r="BN105">
        <v>0</v>
      </c>
      <c r="BO105">
        <v>0</v>
      </c>
      <c r="BP105">
        <v>0</v>
      </c>
      <c r="BQ105">
        <v>1</v>
      </c>
      <c r="BR105">
        <v>0</v>
      </c>
      <c r="BS105">
        <v>0</v>
      </c>
      <c r="BT105">
        <v>0</v>
      </c>
      <c r="BU105">
        <v>0</v>
      </c>
      <c r="BV105">
        <v>0</v>
      </c>
      <c r="BW105">
        <v>0</v>
      </c>
      <c r="BX105">
        <v>8</v>
      </c>
      <c r="BY105">
        <v>0</v>
      </c>
      <c r="BZ105">
        <v>1</v>
      </c>
      <c r="CA105">
        <v>0</v>
      </c>
      <c r="CB105">
        <v>0</v>
      </c>
      <c r="CC105">
        <v>0</v>
      </c>
      <c r="CD105">
        <v>0</v>
      </c>
      <c r="CE105">
        <v>0</v>
      </c>
      <c r="CF105">
        <v>0</v>
      </c>
      <c r="CG105">
        <v>0</v>
      </c>
      <c r="CH105">
        <v>0</v>
      </c>
      <c r="CI105">
        <v>0</v>
      </c>
      <c r="CJ105">
        <v>0</v>
      </c>
      <c r="CK105">
        <v>0</v>
      </c>
      <c r="CL105" s="842"/>
      <c r="CM105" s="597">
        <v>1</v>
      </c>
      <c r="CN105" s="592">
        <v>28</v>
      </c>
      <c r="CO105" s="592">
        <v>0</v>
      </c>
      <c r="CP105" s="597">
        <v>1</v>
      </c>
      <c r="CQ105" s="592">
        <v>28</v>
      </c>
      <c r="CR105" s="592">
        <v>0</v>
      </c>
      <c r="CS105" s="597">
        <v>1</v>
      </c>
      <c r="CT105" s="592">
        <v>28</v>
      </c>
      <c r="CU105" s="592">
        <v>28</v>
      </c>
      <c r="CV105" s="592">
        <v>0</v>
      </c>
      <c r="CW105" s="592">
        <v>1</v>
      </c>
      <c r="CX105" s="592">
        <v>28</v>
      </c>
      <c r="CY105" s="592">
        <v>0</v>
      </c>
      <c r="CZ105" s="592">
        <v>0</v>
      </c>
      <c r="DA105" s="592">
        <v>0</v>
      </c>
      <c r="DB105" s="592">
        <v>0</v>
      </c>
      <c r="DC105" s="592">
        <v>28</v>
      </c>
      <c r="DD105" s="592">
        <v>0</v>
      </c>
      <c r="DE105" s="592">
        <v>0</v>
      </c>
      <c r="DF105" s="592">
        <v>0</v>
      </c>
      <c r="DG105" s="592">
        <v>0</v>
      </c>
      <c r="DH105" s="592">
        <v>0</v>
      </c>
      <c r="DI105" s="592">
        <v>0</v>
      </c>
      <c r="DJ105" s="592">
        <v>224</v>
      </c>
      <c r="DK105" s="592">
        <v>0</v>
      </c>
      <c r="DL105" s="592">
        <v>0</v>
      </c>
      <c r="DM105" s="592">
        <v>0</v>
      </c>
      <c r="DN105" s="592">
        <v>0</v>
      </c>
      <c r="DO105" s="592">
        <v>1</v>
      </c>
      <c r="DP105" s="592">
        <v>28</v>
      </c>
      <c r="DQ105" s="592">
        <v>0</v>
      </c>
      <c r="DR105" s="592">
        <v>0</v>
      </c>
      <c r="DS105" s="592">
        <v>0</v>
      </c>
      <c r="DT105" s="592">
        <v>0</v>
      </c>
      <c r="DU105" s="597">
        <v>1</v>
      </c>
      <c r="DV105" s="954">
        <v>0</v>
      </c>
      <c r="DW105" s="978">
        <v>0</v>
      </c>
      <c r="DX105" s="979">
        <v>0</v>
      </c>
      <c r="DY105" s="979">
        <v>0</v>
      </c>
      <c r="DZ105" s="979">
        <v>0</v>
      </c>
      <c r="EA105" s="977">
        <v>0</v>
      </c>
      <c r="EB105" s="977">
        <v>0</v>
      </c>
      <c r="EC105" s="960">
        <v>0</v>
      </c>
      <c r="ED105" s="960">
        <v>0</v>
      </c>
      <c r="EE105" s="1255">
        <v>0</v>
      </c>
      <c r="EF105" s="960">
        <v>0</v>
      </c>
      <c r="EG105" s="960">
        <v>0</v>
      </c>
      <c r="EH105" s="960">
        <v>0</v>
      </c>
      <c r="EI105" s="960">
        <v>0</v>
      </c>
      <c r="EJ105" s="960">
        <v>0</v>
      </c>
      <c r="EK105" s="1007">
        <v>0</v>
      </c>
      <c r="EL105" s="306">
        <v>0</v>
      </c>
      <c r="EM105" s="306">
        <v>0</v>
      </c>
      <c r="EN105" s="1007">
        <v>0</v>
      </c>
      <c r="EO105" s="306">
        <v>0</v>
      </c>
      <c r="EP105" s="306">
        <v>1</v>
      </c>
      <c r="EQ105" s="306">
        <v>1</v>
      </c>
      <c r="ER105" s="306">
        <v>0</v>
      </c>
      <c r="ES105" s="306">
        <v>0</v>
      </c>
      <c r="ET105" s="1007">
        <v>0</v>
      </c>
      <c r="EU105" s="306">
        <v>0</v>
      </c>
      <c r="EV105" s="306">
        <v>0</v>
      </c>
      <c r="EW105" s="306">
        <v>0</v>
      </c>
      <c r="EX105" s="832"/>
      <c r="EY105" s="592"/>
      <c r="EZ105" s="592" t="s">
        <v>598</v>
      </c>
      <c r="FA105" s="592" t="s">
        <v>527</v>
      </c>
      <c r="FB105" s="592" t="s">
        <v>350</v>
      </c>
      <c r="FC105" s="592">
        <v>28</v>
      </c>
      <c r="FD105" s="592" t="s">
        <v>12</v>
      </c>
      <c r="FE105" s="592" t="s">
        <v>232</v>
      </c>
      <c r="FF105" s="592" t="s">
        <v>9</v>
      </c>
      <c r="FG105" s="592" t="s">
        <v>232</v>
      </c>
      <c r="FH105" s="592" t="s">
        <v>358</v>
      </c>
    </row>
    <row r="106" spans="1:164">
      <c r="A106">
        <v>770</v>
      </c>
      <c r="B106">
        <v>1</v>
      </c>
      <c r="F106">
        <v>700</v>
      </c>
      <c r="G106">
        <v>41</v>
      </c>
      <c r="H106">
        <v>1</v>
      </c>
      <c r="I106">
        <v>0</v>
      </c>
      <c r="J106">
        <v>1</v>
      </c>
      <c r="K106">
        <v>0</v>
      </c>
      <c r="L106" t="s">
        <v>514</v>
      </c>
      <c r="M106">
        <v>0</v>
      </c>
      <c r="N106">
        <v>1</v>
      </c>
      <c r="O106">
        <v>0</v>
      </c>
      <c r="P106">
        <v>0</v>
      </c>
      <c r="Q106">
        <v>0</v>
      </c>
      <c r="R106">
        <v>0</v>
      </c>
      <c r="S106">
        <v>0</v>
      </c>
      <c r="T106">
        <v>2</v>
      </c>
      <c r="U106">
        <v>1</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1</v>
      </c>
      <c r="AS106">
        <v>0</v>
      </c>
      <c r="AT106">
        <v>0</v>
      </c>
      <c r="AU106">
        <v>0</v>
      </c>
      <c r="AV106">
        <v>0</v>
      </c>
      <c r="AW106">
        <v>0</v>
      </c>
      <c r="AX106">
        <v>0</v>
      </c>
      <c r="AY106" t="s">
        <v>891</v>
      </c>
      <c r="AZ106">
        <v>0</v>
      </c>
      <c r="BA106">
        <v>0</v>
      </c>
      <c r="BB106">
        <v>0</v>
      </c>
      <c r="BC106">
        <v>0</v>
      </c>
      <c r="BD106">
        <v>0</v>
      </c>
      <c r="BE106">
        <v>0</v>
      </c>
      <c r="BF106" t="s">
        <v>891</v>
      </c>
      <c r="BG106">
        <v>1</v>
      </c>
      <c r="BH106">
        <v>0</v>
      </c>
      <c r="BI106">
        <v>1</v>
      </c>
      <c r="BJ106">
        <v>0</v>
      </c>
      <c r="BK106">
        <v>1</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s="842"/>
      <c r="CM106" s="597">
        <v>1</v>
      </c>
      <c r="CN106" s="592">
        <v>2</v>
      </c>
      <c r="CO106" s="592">
        <v>0</v>
      </c>
      <c r="CP106" s="597">
        <v>1</v>
      </c>
      <c r="CQ106" s="592">
        <v>2</v>
      </c>
      <c r="CR106" s="592">
        <v>0</v>
      </c>
      <c r="CS106" s="597">
        <v>1</v>
      </c>
      <c r="CT106" s="592">
        <v>2</v>
      </c>
      <c r="CU106" s="592">
        <v>0</v>
      </c>
      <c r="CV106" s="592">
        <v>0</v>
      </c>
      <c r="CW106" s="592">
        <v>0</v>
      </c>
      <c r="CX106" s="592">
        <v>0</v>
      </c>
      <c r="CY106" s="592">
        <v>0</v>
      </c>
      <c r="CZ106" s="592">
        <v>0</v>
      </c>
      <c r="DA106" s="592">
        <v>0</v>
      </c>
      <c r="DB106" s="592">
        <v>0</v>
      </c>
      <c r="DC106" s="592">
        <v>0</v>
      </c>
      <c r="DD106" s="592">
        <v>0</v>
      </c>
      <c r="DE106" s="592">
        <v>0</v>
      </c>
      <c r="DF106" s="592">
        <v>0</v>
      </c>
      <c r="DG106" s="592">
        <v>0</v>
      </c>
      <c r="DH106" s="592">
        <v>0</v>
      </c>
      <c r="DI106" s="592">
        <v>0</v>
      </c>
      <c r="DJ106" s="592">
        <v>0</v>
      </c>
      <c r="DK106" s="592">
        <v>0</v>
      </c>
      <c r="DL106" s="592">
        <v>0</v>
      </c>
      <c r="DM106" s="592">
        <v>0</v>
      </c>
      <c r="DN106" s="592">
        <v>0</v>
      </c>
      <c r="DO106" s="592">
        <v>0</v>
      </c>
      <c r="DP106" s="592">
        <v>0</v>
      </c>
      <c r="DQ106" s="592">
        <v>0</v>
      </c>
      <c r="DR106" s="592">
        <v>0</v>
      </c>
      <c r="DS106" s="592">
        <v>0</v>
      </c>
      <c r="DT106" s="592">
        <v>0</v>
      </c>
      <c r="DU106" s="597">
        <v>0</v>
      </c>
      <c r="DV106" s="954">
        <v>0</v>
      </c>
      <c r="DW106" s="978">
        <v>0</v>
      </c>
      <c r="DX106" s="979">
        <v>0</v>
      </c>
      <c r="DY106" s="979">
        <v>0</v>
      </c>
      <c r="DZ106" s="979">
        <v>0</v>
      </c>
      <c r="EA106" s="977">
        <v>0</v>
      </c>
      <c r="EB106" s="977">
        <v>0</v>
      </c>
      <c r="EC106" s="960">
        <v>0</v>
      </c>
      <c r="ED106" s="960">
        <v>0</v>
      </c>
      <c r="EE106" s="1255">
        <v>0</v>
      </c>
      <c r="EF106" s="960">
        <v>0</v>
      </c>
      <c r="EG106" s="960">
        <v>0</v>
      </c>
      <c r="EH106" s="960">
        <v>0</v>
      </c>
      <c r="EI106" s="960">
        <v>0</v>
      </c>
      <c r="EJ106" s="960">
        <v>0</v>
      </c>
      <c r="EK106" s="1007">
        <v>0</v>
      </c>
      <c r="EL106" s="306">
        <v>0</v>
      </c>
      <c r="EM106" s="306">
        <v>0</v>
      </c>
      <c r="EN106" s="1007">
        <v>0</v>
      </c>
      <c r="EO106" s="306">
        <v>0</v>
      </c>
      <c r="EP106" s="306">
        <v>0</v>
      </c>
      <c r="EQ106" s="306">
        <v>0</v>
      </c>
      <c r="ER106" s="306">
        <v>0</v>
      </c>
      <c r="ES106" s="306">
        <v>0</v>
      </c>
      <c r="ET106" s="1007">
        <v>0</v>
      </c>
      <c r="EU106" s="306">
        <v>0</v>
      </c>
      <c r="EV106" s="306">
        <v>0</v>
      </c>
      <c r="EW106" s="306">
        <v>0</v>
      </c>
      <c r="EX106" s="832"/>
      <c r="EY106" s="592"/>
      <c r="EZ106" s="592" t="s">
        <v>514</v>
      </c>
      <c r="FA106" s="592" t="s">
        <v>506</v>
      </c>
      <c r="FB106" s="592" t="s">
        <v>350</v>
      </c>
      <c r="FC106" s="592">
        <v>2</v>
      </c>
      <c r="FD106" s="592" t="s">
        <v>11</v>
      </c>
      <c r="FE106" s="592" t="s">
        <v>232</v>
      </c>
      <c r="FF106" s="592" t="s">
        <v>9</v>
      </c>
      <c r="FG106" s="592" t="s">
        <v>232</v>
      </c>
      <c r="FH106" s="592" t="s">
        <v>358</v>
      </c>
    </row>
    <row r="107" spans="1:164">
      <c r="A107">
        <v>789</v>
      </c>
      <c r="B107">
        <v>1</v>
      </c>
      <c r="F107">
        <v>700</v>
      </c>
      <c r="G107">
        <v>41</v>
      </c>
      <c r="H107">
        <v>1</v>
      </c>
      <c r="I107">
        <v>0</v>
      </c>
      <c r="J107">
        <v>1</v>
      </c>
      <c r="K107">
        <v>0</v>
      </c>
      <c r="L107" t="s">
        <v>502</v>
      </c>
      <c r="M107">
        <v>0</v>
      </c>
      <c r="N107">
        <v>1</v>
      </c>
      <c r="O107">
        <v>0</v>
      </c>
      <c r="P107">
        <v>0</v>
      </c>
      <c r="Q107">
        <v>0</v>
      </c>
      <c r="R107">
        <v>0</v>
      </c>
      <c r="S107">
        <v>0</v>
      </c>
      <c r="T107">
        <v>9</v>
      </c>
      <c r="U107">
        <v>1</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1</v>
      </c>
      <c r="AS107">
        <v>0</v>
      </c>
      <c r="AT107">
        <v>0</v>
      </c>
      <c r="AU107">
        <v>0</v>
      </c>
      <c r="AV107">
        <v>0</v>
      </c>
      <c r="AW107">
        <v>0</v>
      </c>
      <c r="AX107">
        <v>0</v>
      </c>
      <c r="AY107" t="s">
        <v>891</v>
      </c>
      <c r="AZ107">
        <v>0</v>
      </c>
      <c r="BA107">
        <v>0</v>
      </c>
      <c r="BB107">
        <v>0</v>
      </c>
      <c r="BC107">
        <v>0</v>
      </c>
      <c r="BD107">
        <v>0</v>
      </c>
      <c r="BE107">
        <v>0</v>
      </c>
      <c r="BF107" t="s">
        <v>891</v>
      </c>
      <c r="BG107">
        <v>1</v>
      </c>
      <c r="BH107">
        <v>0</v>
      </c>
      <c r="BI107">
        <v>1</v>
      </c>
      <c r="BJ107">
        <v>0</v>
      </c>
      <c r="BK107">
        <v>1</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s="842"/>
      <c r="CM107" s="597">
        <v>1</v>
      </c>
      <c r="CN107" s="592">
        <v>9</v>
      </c>
      <c r="CO107" s="592">
        <v>0</v>
      </c>
      <c r="CP107" s="597">
        <v>1</v>
      </c>
      <c r="CQ107" s="592">
        <v>9</v>
      </c>
      <c r="CR107" s="592">
        <v>0</v>
      </c>
      <c r="CS107" s="597">
        <v>1</v>
      </c>
      <c r="CT107" s="592">
        <v>9</v>
      </c>
      <c r="CU107" s="592">
        <v>0</v>
      </c>
      <c r="CV107" s="592">
        <v>0</v>
      </c>
      <c r="CW107" s="592">
        <v>0</v>
      </c>
      <c r="CX107" s="592">
        <v>0</v>
      </c>
      <c r="CY107" s="592">
        <v>0</v>
      </c>
      <c r="CZ107" s="592">
        <v>0</v>
      </c>
      <c r="DA107" s="592">
        <v>0</v>
      </c>
      <c r="DB107" s="592">
        <v>0</v>
      </c>
      <c r="DC107" s="592">
        <v>0</v>
      </c>
      <c r="DD107" s="592">
        <v>0</v>
      </c>
      <c r="DE107" s="592">
        <v>0</v>
      </c>
      <c r="DF107" s="592">
        <v>0</v>
      </c>
      <c r="DG107" s="592">
        <v>0</v>
      </c>
      <c r="DH107" s="592">
        <v>0</v>
      </c>
      <c r="DI107" s="592">
        <v>0</v>
      </c>
      <c r="DJ107" s="592">
        <v>0</v>
      </c>
      <c r="DK107" s="592">
        <v>0</v>
      </c>
      <c r="DL107" s="592">
        <v>0</v>
      </c>
      <c r="DM107" s="592">
        <v>0</v>
      </c>
      <c r="DN107" s="592">
        <v>0</v>
      </c>
      <c r="DO107" s="592">
        <v>0</v>
      </c>
      <c r="DP107" s="592">
        <v>0</v>
      </c>
      <c r="DQ107" s="592">
        <v>0</v>
      </c>
      <c r="DR107" s="592">
        <v>0</v>
      </c>
      <c r="DS107" s="592">
        <v>0</v>
      </c>
      <c r="DT107" s="592">
        <v>0</v>
      </c>
      <c r="DU107" s="597">
        <v>0</v>
      </c>
      <c r="DV107" s="954">
        <v>0</v>
      </c>
      <c r="DW107" s="978">
        <v>0</v>
      </c>
      <c r="DX107" s="979">
        <v>0</v>
      </c>
      <c r="DY107" s="979">
        <v>0</v>
      </c>
      <c r="DZ107" s="979">
        <v>0</v>
      </c>
      <c r="EA107" s="977">
        <v>0</v>
      </c>
      <c r="EB107" s="977">
        <v>0</v>
      </c>
      <c r="EC107" s="960">
        <v>0</v>
      </c>
      <c r="ED107" s="960">
        <v>0</v>
      </c>
      <c r="EE107" s="1255">
        <v>0</v>
      </c>
      <c r="EF107" s="960">
        <v>0</v>
      </c>
      <c r="EG107" s="960">
        <v>0</v>
      </c>
      <c r="EH107" s="960">
        <v>0</v>
      </c>
      <c r="EI107" s="960">
        <v>0</v>
      </c>
      <c r="EJ107" s="960">
        <v>0</v>
      </c>
      <c r="EK107" s="1007">
        <v>0</v>
      </c>
      <c r="EL107" s="306">
        <v>0</v>
      </c>
      <c r="EM107" s="306">
        <v>0</v>
      </c>
      <c r="EN107" s="1007">
        <v>0</v>
      </c>
      <c r="EO107" s="306">
        <v>0</v>
      </c>
      <c r="EP107" s="306">
        <v>0</v>
      </c>
      <c r="EQ107" s="306">
        <v>0</v>
      </c>
      <c r="ER107" s="306">
        <v>0</v>
      </c>
      <c r="ES107" s="306">
        <v>0</v>
      </c>
      <c r="ET107" s="1007">
        <v>0</v>
      </c>
      <c r="EU107" s="306">
        <v>0</v>
      </c>
      <c r="EV107" s="306">
        <v>0</v>
      </c>
      <c r="EW107" s="306">
        <v>0</v>
      </c>
      <c r="EX107" s="832"/>
      <c r="EY107" s="592"/>
      <c r="EZ107" s="592" t="s">
        <v>502</v>
      </c>
      <c r="FA107" s="592" t="s">
        <v>503</v>
      </c>
      <c r="FB107" s="592" t="s">
        <v>350</v>
      </c>
      <c r="FC107" s="592">
        <v>9</v>
      </c>
      <c r="FD107" s="592" t="s">
        <v>11</v>
      </c>
      <c r="FE107" s="592" t="s">
        <v>232</v>
      </c>
      <c r="FF107" s="592" t="s">
        <v>9</v>
      </c>
      <c r="FG107" s="592" t="s">
        <v>232</v>
      </c>
      <c r="FH107" s="592" t="s">
        <v>358</v>
      </c>
    </row>
    <row r="108" spans="1:164">
      <c r="A108">
        <v>806</v>
      </c>
      <c r="B108">
        <v>1</v>
      </c>
      <c r="F108">
        <v>700</v>
      </c>
      <c r="G108">
        <v>41</v>
      </c>
      <c r="H108">
        <v>1</v>
      </c>
      <c r="I108">
        <v>0</v>
      </c>
      <c r="J108">
        <v>1</v>
      </c>
      <c r="K108">
        <v>0</v>
      </c>
      <c r="L108" t="s">
        <v>502</v>
      </c>
      <c r="M108">
        <v>0</v>
      </c>
      <c r="N108">
        <v>1</v>
      </c>
      <c r="O108">
        <v>0</v>
      </c>
      <c r="P108">
        <v>0</v>
      </c>
      <c r="Q108">
        <v>0</v>
      </c>
      <c r="R108">
        <v>0</v>
      </c>
      <c r="S108">
        <v>0</v>
      </c>
      <c r="T108">
        <v>10</v>
      </c>
      <c r="U108">
        <v>0</v>
      </c>
      <c r="V108">
        <v>0</v>
      </c>
      <c r="W108">
        <v>0</v>
      </c>
      <c r="X108">
        <v>0</v>
      </c>
      <c r="Y108">
        <v>0</v>
      </c>
      <c r="Z108">
        <v>0</v>
      </c>
      <c r="AA108">
        <v>1</v>
      </c>
      <c r="AB108">
        <v>0</v>
      </c>
      <c r="AC108">
        <v>0</v>
      </c>
      <c r="AD108">
        <v>1</v>
      </c>
      <c r="AE108">
        <v>0</v>
      </c>
      <c r="AF108">
        <v>0</v>
      </c>
      <c r="AG108">
        <v>0</v>
      </c>
      <c r="AH108">
        <v>0</v>
      </c>
      <c r="AI108">
        <v>0</v>
      </c>
      <c r="AJ108">
        <v>0</v>
      </c>
      <c r="AK108">
        <v>0</v>
      </c>
      <c r="AL108">
        <v>0</v>
      </c>
      <c r="AM108">
        <v>0</v>
      </c>
      <c r="AN108">
        <v>0</v>
      </c>
      <c r="AO108">
        <v>0</v>
      </c>
      <c r="AP108">
        <v>0</v>
      </c>
      <c r="AQ108">
        <v>0</v>
      </c>
      <c r="AR108">
        <v>1</v>
      </c>
      <c r="AS108">
        <v>0</v>
      </c>
      <c r="AT108">
        <v>0</v>
      </c>
      <c r="AU108">
        <v>0</v>
      </c>
      <c r="AV108">
        <v>0</v>
      </c>
      <c r="AW108">
        <v>0</v>
      </c>
      <c r="AX108">
        <v>0</v>
      </c>
      <c r="AY108" t="s">
        <v>891</v>
      </c>
      <c r="AZ108">
        <v>0</v>
      </c>
      <c r="BA108">
        <v>0</v>
      </c>
      <c r="BB108">
        <v>0</v>
      </c>
      <c r="BC108">
        <v>0</v>
      </c>
      <c r="BD108">
        <v>0</v>
      </c>
      <c r="BE108">
        <v>0</v>
      </c>
      <c r="BF108" t="s">
        <v>891</v>
      </c>
      <c r="BG108">
        <v>1</v>
      </c>
      <c r="BH108">
        <v>0</v>
      </c>
      <c r="BI108">
        <v>1</v>
      </c>
      <c r="BJ108">
        <v>0</v>
      </c>
      <c r="BK108">
        <v>1</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s="842"/>
      <c r="CM108" s="597">
        <v>1</v>
      </c>
      <c r="CN108" s="592">
        <v>10</v>
      </c>
      <c r="CO108" s="592">
        <v>0</v>
      </c>
      <c r="CP108" s="597">
        <v>1</v>
      </c>
      <c r="CQ108" s="592">
        <v>10</v>
      </c>
      <c r="CR108" s="592">
        <v>0</v>
      </c>
      <c r="CS108" s="597">
        <v>1</v>
      </c>
      <c r="CT108" s="592">
        <v>10</v>
      </c>
      <c r="CU108" s="592">
        <v>0</v>
      </c>
      <c r="CV108" s="592">
        <v>0</v>
      </c>
      <c r="CW108" s="592">
        <v>0</v>
      </c>
      <c r="CX108" s="592">
        <v>0</v>
      </c>
      <c r="CY108" s="592">
        <v>0</v>
      </c>
      <c r="CZ108" s="592">
        <v>0</v>
      </c>
      <c r="DA108" s="592">
        <v>0</v>
      </c>
      <c r="DB108" s="592">
        <v>0</v>
      </c>
      <c r="DC108" s="592">
        <v>0</v>
      </c>
      <c r="DD108" s="592">
        <v>0</v>
      </c>
      <c r="DE108" s="592">
        <v>0</v>
      </c>
      <c r="DF108" s="592">
        <v>0</v>
      </c>
      <c r="DG108" s="592">
        <v>0</v>
      </c>
      <c r="DH108" s="592">
        <v>0</v>
      </c>
      <c r="DI108" s="592">
        <v>0</v>
      </c>
      <c r="DJ108" s="592">
        <v>0</v>
      </c>
      <c r="DK108" s="592">
        <v>0</v>
      </c>
      <c r="DL108" s="592">
        <v>0</v>
      </c>
      <c r="DM108" s="592">
        <v>0</v>
      </c>
      <c r="DN108" s="592">
        <v>0</v>
      </c>
      <c r="DO108" s="592">
        <v>0</v>
      </c>
      <c r="DP108" s="592">
        <v>0</v>
      </c>
      <c r="DQ108" s="592">
        <v>0</v>
      </c>
      <c r="DR108" s="592">
        <v>0</v>
      </c>
      <c r="DS108" s="592">
        <v>0</v>
      </c>
      <c r="DT108" s="592">
        <v>0</v>
      </c>
      <c r="DU108" s="597">
        <v>0</v>
      </c>
      <c r="DV108" s="954">
        <v>0</v>
      </c>
      <c r="DW108" s="978">
        <v>0</v>
      </c>
      <c r="DX108" s="979">
        <v>0</v>
      </c>
      <c r="DY108" s="979">
        <v>0</v>
      </c>
      <c r="DZ108" s="979">
        <v>0</v>
      </c>
      <c r="EA108" s="977">
        <v>0</v>
      </c>
      <c r="EB108" s="977">
        <v>0</v>
      </c>
      <c r="EC108" s="960">
        <v>0</v>
      </c>
      <c r="ED108" s="960">
        <v>0</v>
      </c>
      <c r="EE108" s="1255">
        <v>0</v>
      </c>
      <c r="EF108" s="960">
        <v>0</v>
      </c>
      <c r="EG108" s="960">
        <v>0</v>
      </c>
      <c r="EH108" s="960">
        <v>0</v>
      </c>
      <c r="EI108" s="960">
        <v>0</v>
      </c>
      <c r="EJ108" s="960">
        <v>0</v>
      </c>
      <c r="EK108" s="1007">
        <v>0</v>
      </c>
      <c r="EL108" s="306">
        <v>0</v>
      </c>
      <c r="EM108" s="306">
        <v>0</v>
      </c>
      <c r="EN108" s="1007">
        <v>0</v>
      </c>
      <c r="EO108" s="306">
        <v>0</v>
      </c>
      <c r="EP108" s="306">
        <v>1</v>
      </c>
      <c r="EQ108" s="306">
        <v>1</v>
      </c>
      <c r="ER108" s="306">
        <v>0</v>
      </c>
      <c r="ES108" s="306">
        <v>0</v>
      </c>
      <c r="ET108" s="1007">
        <v>0</v>
      </c>
      <c r="EU108" s="306">
        <v>0</v>
      </c>
      <c r="EV108" s="306">
        <v>0</v>
      </c>
      <c r="EW108" s="306">
        <v>0</v>
      </c>
      <c r="EX108" s="832"/>
      <c r="EY108" s="592"/>
      <c r="EZ108" s="592" t="s">
        <v>502</v>
      </c>
      <c r="FA108" s="592" t="s">
        <v>503</v>
      </c>
      <c r="FB108" s="592" t="s">
        <v>350</v>
      </c>
      <c r="FC108" s="592">
        <v>10</v>
      </c>
      <c r="FD108" s="592" t="s">
        <v>11</v>
      </c>
      <c r="FE108" s="592" t="s">
        <v>232</v>
      </c>
      <c r="FF108" s="592" t="s">
        <v>9</v>
      </c>
      <c r="FG108" s="592" t="s">
        <v>232</v>
      </c>
      <c r="FH108" s="592" t="s">
        <v>358</v>
      </c>
    </row>
    <row r="109" spans="1:164">
      <c r="A109">
        <v>811</v>
      </c>
      <c r="B109">
        <v>1</v>
      </c>
      <c r="F109">
        <v>700</v>
      </c>
      <c r="G109">
        <v>41</v>
      </c>
      <c r="H109">
        <v>1</v>
      </c>
      <c r="I109">
        <v>0</v>
      </c>
      <c r="J109">
        <v>1</v>
      </c>
      <c r="K109">
        <v>0</v>
      </c>
      <c r="L109" t="s">
        <v>515</v>
      </c>
      <c r="M109">
        <v>0</v>
      </c>
      <c r="N109">
        <v>0</v>
      </c>
      <c r="O109">
        <v>1</v>
      </c>
      <c r="P109">
        <v>0</v>
      </c>
      <c r="Q109">
        <v>1</v>
      </c>
      <c r="R109">
        <v>0</v>
      </c>
      <c r="S109">
        <v>1</v>
      </c>
      <c r="T109">
        <v>34</v>
      </c>
      <c r="U109">
        <v>0</v>
      </c>
      <c r="V109">
        <v>0</v>
      </c>
      <c r="W109">
        <v>0</v>
      </c>
      <c r="X109">
        <v>0</v>
      </c>
      <c r="Y109">
        <v>1</v>
      </c>
      <c r="Z109">
        <v>0</v>
      </c>
      <c r="AA109">
        <v>1</v>
      </c>
      <c r="AB109">
        <v>0</v>
      </c>
      <c r="AC109">
        <v>1</v>
      </c>
      <c r="AD109">
        <v>1</v>
      </c>
      <c r="AE109">
        <v>0</v>
      </c>
      <c r="AF109">
        <v>0</v>
      </c>
      <c r="AG109">
        <v>0</v>
      </c>
      <c r="AH109">
        <v>0</v>
      </c>
      <c r="AI109">
        <v>0</v>
      </c>
      <c r="AJ109">
        <v>0</v>
      </c>
      <c r="AK109">
        <v>0</v>
      </c>
      <c r="AL109">
        <v>0</v>
      </c>
      <c r="AM109">
        <v>0</v>
      </c>
      <c r="AN109">
        <v>0</v>
      </c>
      <c r="AO109">
        <v>0</v>
      </c>
      <c r="AP109">
        <v>0</v>
      </c>
      <c r="AQ109">
        <v>0</v>
      </c>
      <c r="AR109">
        <v>1</v>
      </c>
      <c r="AS109">
        <v>0</v>
      </c>
      <c r="AT109">
        <v>0</v>
      </c>
      <c r="AU109">
        <v>0</v>
      </c>
      <c r="AV109">
        <v>0</v>
      </c>
      <c r="AW109">
        <v>0</v>
      </c>
      <c r="AX109">
        <v>0</v>
      </c>
      <c r="AY109" t="s">
        <v>891</v>
      </c>
      <c r="AZ109">
        <v>0</v>
      </c>
      <c r="BA109">
        <v>0</v>
      </c>
      <c r="BB109">
        <v>0</v>
      </c>
      <c r="BC109">
        <v>0</v>
      </c>
      <c r="BD109">
        <v>0</v>
      </c>
      <c r="BE109">
        <v>0</v>
      </c>
      <c r="BF109" t="s">
        <v>891</v>
      </c>
      <c r="BG109">
        <v>1</v>
      </c>
      <c r="BH109">
        <v>0</v>
      </c>
      <c r="BI109">
        <v>1</v>
      </c>
      <c r="BJ109">
        <v>0</v>
      </c>
      <c r="BK109">
        <v>1</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s="842"/>
      <c r="CM109" s="597">
        <v>1</v>
      </c>
      <c r="CN109" s="592">
        <v>34</v>
      </c>
      <c r="CO109" s="592">
        <v>0</v>
      </c>
      <c r="CP109" s="597">
        <v>1</v>
      </c>
      <c r="CQ109" s="592">
        <v>34</v>
      </c>
      <c r="CR109" s="592">
        <v>0</v>
      </c>
      <c r="CS109" s="597">
        <v>1</v>
      </c>
      <c r="CT109" s="592">
        <v>34</v>
      </c>
      <c r="CU109" s="592">
        <v>0</v>
      </c>
      <c r="CV109" s="592">
        <v>0</v>
      </c>
      <c r="CW109" s="592">
        <v>0</v>
      </c>
      <c r="CX109" s="592">
        <v>0</v>
      </c>
      <c r="CY109" s="592">
        <v>0</v>
      </c>
      <c r="CZ109" s="592">
        <v>0</v>
      </c>
      <c r="DA109" s="592">
        <v>0</v>
      </c>
      <c r="DB109" s="592">
        <v>0</v>
      </c>
      <c r="DC109" s="592">
        <v>0</v>
      </c>
      <c r="DD109" s="592">
        <v>0</v>
      </c>
      <c r="DE109" s="592">
        <v>0</v>
      </c>
      <c r="DF109" s="592">
        <v>0</v>
      </c>
      <c r="DG109" s="592">
        <v>0</v>
      </c>
      <c r="DH109" s="592">
        <v>0</v>
      </c>
      <c r="DI109" s="592">
        <v>0</v>
      </c>
      <c r="DJ109" s="592">
        <v>0</v>
      </c>
      <c r="DK109" s="592">
        <v>0</v>
      </c>
      <c r="DL109" s="592">
        <v>0</v>
      </c>
      <c r="DM109" s="592">
        <v>0</v>
      </c>
      <c r="DN109" s="592">
        <v>0</v>
      </c>
      <c r="DO109" s="592">
        <v>0</v>
      </c>
      <c r="DP109" s="592">
        <v>0</v>
      </c>
      <c r="DQ109" s="592">
        <v>0</v>
      </c>
      <c r="DR109" s="592">
        <v>0</v>
      </c>
      <c r="DS109" s="592">
        <v>0</v>
      </c>
      <c r="DT109" s="592">
        <v>0</v>
      </c>
      <c r="DU109" s="597">
        <v>0</v>
      </c>
      <c r="DV109" s="954">
        <v>0</v>
      </c>
      <c r="DW109" s="978">
        <v>0</v>
      </c>
      <c r="DX109" s="979">
        <v>0</v>
      </c>
      <c r="DY109" s="979">
        <v>0</v>
      </c>
      <c r="DZ109" s="979">
        <v>0</v>
      </c>
      <c r="EA109" s="977">
        <v>0</v>
      </c>
      <c r="EB109" s="977">
        <v>0</v>
      </c>
      <c r="EC109" s="960">
        <v>0</v>
      </c>
      <c r="ED109" s="960">
        <v>0</v>
      </c>
      <c r="EE109" s="1255">
        <v>0</v>
      </c>
      <c r="EF109" s="960">
        <v>0</v>
      </c>
      <c r="EG109" s="960">
        <v>0</v>
      </c>
      <c r="EH109" s="960">
        <v>0</v>
      </c>
      <c r="EI109" s="960">
        <v>0</v>
      </c>
      <c r="EJ109" s="960">
        <v>0</v>
      </c>
      <c r="EK109" s="1007">
        <v>0</v>
      </c>
      <c r="EL109" s="306">
        <v>0</v>
      </c>
      <c r="EM109" s="306">
        <v>34</v>
      </c>
      <c r="EN109" s="1007">
        <v>0</v>
      </c>
      <c r="EO109" s="306">
        <v>0</v>
      </c>
      <c r="EP109" s="306">
        <v>1</v>
      </c>
      <c r="EQ109" s="306">
        <v>1</v>
      </c>
      <c r="ER109" s="306">
        <v>0</v>
      </c>
      <c r="ES109" s="306">
        <v>0</v>
      </c>
      <c r="ET109" s="1007">
        <v>0</v>
      </c>
      <c r="EU109" s="306">
        <v>0</v>
      </c>
      <c r="EV109" s="306">
        <v>0</v>
      </c>
      <c r="EW109" s="306">
        <v>0</v>
      </c>
      <c r="EX109" s="832"/>
      <c r="EY109" s="592"/>
      <c r="EZ109" s="592" t="s">
        <v>515</v>
      </c>
      <c r="FA109" s="592" t="s">
        <v>503</v>
      </c>
      <c r="FB109" s="592" t="s">
        <v>350</v>
      </c>
      <c r="FC109" s="592">
        <v>34</v>
      </c>
      <c r="FD109" s="592" t="s">
        <v>12</v>
      </c>
      <c r="FE109" s="592" t="s">
        <v>232</v>
      </c>
      <c r="FF109" s="592" t="s">
        <v>9</v>
      </c>
      <c r="FG109" s="592" t="s">
        <v>232</v>
      </c>
      <c r="FH109" s="592" t="s">
        <v>358</v>
      </c>
    </row>
    <row r="110" spans="1:164">
      <c r="A110">
        <v>812</v>
      </c>
      <c r="B110">
        <v>1</v>
      </c>
      <c r="F110">
        <v>700</v>
      </c>
      <c r="G110">
        <v>42</v>
      </c>
      <c r="H110">
        <v>1</v>
      </c>
      <c r="I110">
        <v>0</v>
      </c>
      <c r="J110">
        <v>1</v>
      </c>
      <c r="K110">
        <v>0</v>
      </c>
      <c r="L110" t="s">
        <v>502</v>
      </c>
      <c r="M110">
        <v>0</v>
      </c>
      <c r="N110">
        <v>1</v>
      </c>
      <c r="O110">
        <v>0</v>
      </c>
      <c r="P110">
        <v>0</v>
      </c>
      <c r="Q110">
        <v>0</v>
      </c>
      <c r="R110">
        <v>0</v>
      </c>
      <c r="S110">
        <v>0</v>
      </c>
      <c r="T110">
        <v>38</v>
      </c>
      <c r="U110">
        <v>0</v>
      </c>
      <c r="V110">
        <v>0</v>
      </c>
      <c r="W110">
        <v>0</v>
      </c>
      <c r="X110">
        <v>0</v>
      </c>
      <c r="Y110">
        <v>0</v>
      </c>
      <c r="Z110">
        <v>0</v>
      </c>
      <c r="AA110">
        <v>1</v>
      </c>
      <c r="AB110">
        <v>1</v>
      </c>
      <c r="AC110">
        <v>0</v>
      </c>
      <c r="AD110">
        <v>0</v>
      </c>
      <c r="AE110">
        <v>0</v>
      </c>
      <c r="AF110">
        <v>0</v>
      </c>
      <c r="AG110">
        <v>0</v>
      </c>
      <c r="AH110">
        <v>0</v>
      </c>
      <c r="AI110">
        <v>0</v>
      </c>
      <c r="AJ110">
        <v>0</v>
      </c>
      <c r="AK110">
        <v>0</v>
      </c>
      <c r="AL110">
        <v>0</v>
      </c>
      <c r="AM110">
        <v>0</v>
      </c>
      <c r="AN110">
        <v>0</v>
      </c>
      <c r="AO110">
        <v>0</v>
      </c>
      <c r="AP110">
        <v>0</v>
      </c>
      <c r="AQ110">
        <v>0</v>
      </c>
      <c r="AR110">
        <v>1</v>
      </c>
      <c r="AS110">
        <v>0</v>
      </c>
      <c r="AT110">
        <v>0</v>
      </c>
      <c r="AU110">
        <v>0</v>
      </c>
      <c r="AV110">
        <v>0</v>
      </c>
      <c r="AW110">
        <v>0</v>
      </c>
      <c r="AX110">
        <v>0</v>
      </c>
      <c r="AY110" t="s">
        <v>891</v>
      </c>
      <c r="AZ110">
        <v>0</v>
      </c>
      <c r="BA110">
        <v>0</v>
      </c>
      <c r="BB110">
        <v>0</v>
      </c>
      <c r="BC110">
        <v>0</v>
      </c>
      <c r="BD110">
        <v>0</v>
      </c>
      <c r="BE110">
        <v>0</v>
      </c>
      <c r="BF110" t="s">
        <v>891</v>
      </c>
      <c r="BG110">
        <v>0</v>
      </c>
      <c r="BH110">
        <v>1</v>
      </c>
      <c r="BI110">
        <v>0</v>
      </c>
      <c r="BJ110">
        <v>1</v>
      </c>
      <c r="BK110">
        <v>1</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s="842"/>
      <c r="CM110" s="597">
        <v>1</v>
      </c>
      <c r="CN110" s="592">
        <v>38</v>
      </c>
      <c r="CO110" s="592">
        <v>38</v>
      </c>
      <c r="CP110" s="597">
        <v>1</v>
      </c>
      <c r="CQ110" s="592">
        <v>38</v>
      </c>
      <c r="CR110" s="592">
        <v>38</v>
      </c>
      <c r="CS110" s="597">
        <v>1</v>
      </c>
      <c r="CT110" s="592">
        <v>38</v>
      </c>
      <c r="CU110" s="592">
        <v>0</v>
      </c>
      <c r="CV110" s="592">
        <v>0</v>
      </c>
      <c r="CW110" s="592">
        <v>0</v>
      </c>
      <c r="CX110" s="592">
        <v>0</v>
      </c>
      <c r="CY110" s="592">
        <v>0</v>
      </c>
      <c r="CZ110" s="592">
        <v>0</v>
      </c>
      <c r="DA110" s="592">
        <v>0</v>
      </c>
      <c r="DB110" s="592">
        <v>0</v>
      </c>
      <c r="DC110" s="592">
        <v>0</v>
      </c>
      <c r="DD110" s="592">
        <v>0</v>
      </c>
      <c r="DE110" s="592">
        <v>0</v>
      </c>
      <c r="DF110" s="592">
        <v>0</v>
      </c>
      <c r="DG110" s="592">
        <v>0</v>
      </c>
      <c r="DH110" s="592">
        <v>0</v>
      </c>
      <c r="DI110" s="592">
        <v>0</v>
      </c>
      <c r="DJ110" s="592">
        <v>0</v>
      </c>
      <c r="DK110" s="592">
        <v>0</v>
      </c>
      <c r="DL110" s="592">
        <v>0</v>
      </c>
      <c r="DM110" s="592">
        <v>0</v>
      </c>
      <c r="DN110" s="592">
        <v>0</v>
      </c>
      <c r="DO110" s="592">
        <v>0</v>
      </c>
      <c r="DP110" s="592">
        <v>0</v>
      </c>
      <c r="DQ110" s="592">
        <v>0</v>
      </c>
      <c r="DR110" s="592">
        <v>0</v>
      </c>
      <c r="DS110" s="592">
        <v>0</v>
      </c>
      <c r="DT110" s="592">
        <v>0</v>
      </c>
      <c r="DU110" s="597">
        <v>0</v>
      </c>
      <c r="DV110" s="954">
        <v>0</v>
      </c>
      <c r="DW110" s="978">
        <v>0</v>
      </c>
      <c r="DX110" s="979">
        <v>0</v>
      </c>
      <c r="DY110" s="979">
        <v>0</v>
      </c>
      <c r="DZ110" s="979">
        <v>0</v>
      </c>
      <c r="EA110" s="977">
        <v>0</v>
      </c>
      <c r="EB110" s="977">
        <v>0</v>
      </c>
      <c r="EC110" s="960">
        <v>0</v>
      </c>
      <c r="ED110" s="960">
        <v>0</v>
      </c>
      <c r="EE110" s="1255">
        <v>0</v>
      </c>
      <c r="EF110" s="960">
        <v>0</v>
      </c>
      <c r="EG110" s="960">
        <v>0</v>
      </c>
      <c r="EH110" s="960">
        <v>0</v>
      </c>
      <c r="EI110" s="960">
        <v>0</v>
      </c>
      <c r="EJ110" s="960">
        <v>0</v>
      </c>
      <c r="EK110" s="1007">
        <v>0</v>
      </c>
      <c r="EL110" s="306">
        <v>0</v>
      </c>
      <c r="EM110" s="306">
        <v>0</v>
      </c>
      <c r="EN110" s="1007">
        <v>0</v>
      </c>
      <c r="EO110" s="306">
        <v>0</v>
      </c>
      <c r="EP110" s="306">
        <v>1</v>
      </c>
      <c r="EQ110" s="306">
        <v>0</v>
      </c>
      <c r="ER110" s="306">
        <v>0</v>
      </c>
      <c r="ES110" s="306">
        <v>0</v>
      </c>
      <c r="ET110" s="1007">
        <v>0</v>
      </c>
      <c r="EU110" s="306">
        <v>0</v>
      </c>
      <c r="EV110" s="306">
        <v>0</v>
      </c>
      <c r="EW110" s="306">
        <v>0</v>
      </c>
      <c r="EX110" s="832"/>
      <c r="EY110" s="592"/>
      <c r="EZ110" s="592" t="s">
        <v>502</v>
      </c>
      <c r="FA110" s="592" t="s">
        <v>503</v>
      </c>
      <c r="FB110" s="592" t="s">
        <v>350</v>
      </c>
      <c r="FC110" s="592">
        <v>38</v>
      </c>
      <c r="FD110" s="592" t="s">
        <v>12</v>
      </c>
      <c r="FE110" s="592" t="s">
        <v>232</v>
      </c>
      <c r="FF110" s="592" t="s">
        <v>9</v>
      </c>
      <c r="FG110" s="592" t="s">
        <v>232</v>
      </c>
      <c r="FH110" s="592" t="s">
        <v>358</v>
      </c>
    </row>
    <row r="111" spans="1:164">
      <c r="A111">
        <v>819</v>
      </c>
      <c r="B111">
        <v>1</v>
      </c>
      <c r="F111">
        <v>700</v>
      </c>
      <c r="G111">
        <v>68</v>
      </c>
      <c r="H111">
        <v>1</v>
      </c>
      <c r="I111">
        <v>0</v>
      </c>
      <c r="J111">
        <v>1</v>
      </c>
      <c r="K111">
        <v>0</v>
      </c>
      <c r="L111" t="s">
        <v>502</v>
      </c>
      <c r="M111">
        <v>0</v>
      </c>
      <c r="N111">
        <v>1</v>
      </c>
      <c r="O111">
        <v>0</v>
      </c>
      <c r="P111">
        <v>0</v>
      </c>
      <c r="Q111">
        <v>0</v>
      </c>
      <c r="R111">
        <v>0</v>
      </c>
      <c r="S111">
        <v>0</v>
      </c>
      <c r="T111">
        <v>1</v>
      </c>
      <c r="U111">
        <v>0</v>
      </c>
      <c r="V111">
        <v>0</v>
      </c>
      <c r="W111">
        <v>1</v>
      </c>
      <c r="X111">
        <v>0</v>
      </c>
      <c r="Y111">
        <v>1</v>
      </c>
      <c r="Z111">
        <v>0</v>
      </c>
      <c r="AA111">
        <v>0</v>
      </c>
      <c r="AB111">
        <v>0</v>
      </c>
      <c r="AC111">
        <v>0</v>
      </c>
      <c r="AD111">
        <v>1</v>
      </c>
      <c r="AE111">
        <v>0</v>
      </c>
      <c r="AF111">
        <v>0</v>
      </c>
      <c r="AG111">
        <v>0</v>
      </c>
      <c r="AH111">
        <v>0</v>
      </c>
      <c r="AI111">
        <v>0</v>
      </c>
      <c r="AJ111">
        <v>0</v>
      </c>
      <c r="AK111">
        <v>0</v>
      </c>
      <c r="AL111">
        <v>0</v>
      </c>
      <c r="AM111">
        <v>0</v>
      </c>
      <c r="AN111">
        <v>0</v>
      </c>
      <c r="AO111">
        <v>0</v>
      </c>
      <c r="AP111">
        <v>0</v>
      </c>
      <c r="AQ111">
        <v>0</v>
      </c>
      <c r="AR111">
        <v>0</v>
      </c>
      <c r="AS111">
        <v>1</v>
      </c>
      <c r="AT111">
        <v>0</v>
      </c>
      <c r="AU111">
        <v>0</v>
      </c>
      <c r="AV111">
        <v>0</v>
      </c>
      <c r="AW111">
        <v>1</v>
      </c>
      <c r="AX111">
        <v>0</v>
      </c>
      <c r="AY111" t="s">
        <v>891</v>
      </c>
      <c r="AZ111">
        <v>0</v>
      </c>
      <c r="BA111">
        <v>0</v>
      </c>
      <c r="BB111">
        <v>0</v>
      </c>
      <c r="BC111">
        <v>0</v>
      </c>
      <c r="BD111">
        <v>0</v>
      </c>
      <c r="BE111">
        <v>0</v>
      </c>
      <c r="BF111" t="s">
        <v>891</v>
      </c>
      <c r="BG111">
        <v>1</v>
      </c>
      <c r="BH111">
        <v>0</v>
      </c>
      <c r="BI111">
        <v>1</v>
      </c>
      <c r="BJ111">
        <v>0</v>
      </c>
      <c r="BK111">
        <v>0</v>
      </c>
      <c r="BL111">
        <v>1</v>
      </c>
      <c r="BM111">
        <v>0</v>
      </c>
      <c r="BN111">
        <v>0</v>
      </c>
      <c r="BO111">
        <v>0</v>
      </c>
      <c r="BP111">
        <v>0</v>
      </c>
      <c r="BQ111">
        <v>1</v>
      </c>
      <c r="BR111">
        <v>0</v>
      </c>
      <c r="BS111">
        <v>0</v>
      </c>
      <c r="BT111">
        <v>0</v>
      </c>
      <c r="BU111">
        <v>0</v>
      </c>
      <c r="BV111">
        <v>0</v>
      </c>
      <c r="BW111">
        <v>0</v>
      </c>
      <c r="BX111">
        <v>10</v>
      </c>
      <c r="BY111">
        <v>0</v>
      </c>
      <c r="BZ111">
        <v>0</v>
      </c>
      <c r="CA111">
        <v>0</v>
      </c>
      <c r="CB111">
        <v>0</v>
      </c>
      <c r="CC111">
        <v>0</v>
      </c>
      <c r="CD111">
        <v>0</v>
      </c>
      <c r="CE111">
        <v>0</v>
      </c>
      <c r="CF111">
        <v>0</v>
      </c>
      <c r="CG111">
        <v>0</v>
      </c>
      <c r="CH111">
        <v>0</v>
      </c>
      <c r="CI111">
        <v>0</v>
      </c>
      <c r="CJ111">
        <v>0</v>
      </c>
      <c r="CK111">
        <v>0</v>
      </c>
      <c r="CL111" s="842"/>
      <c r="CM111" s="597">
        <v>1</v>
      </c>
      <c r="CN111" s="592">
        <v>1</v>
      </c>
      <c r="CO111" s="592">
        <v>0</v>
      </c>
      <c r="CP111" s="597">
        <v>1</v>
      </c>
      <c r="CQ111" s="592">
        <v>1</v>
      </c>
      <c r="CR111" s="592">
        <v>0</v>
      </c>
      <c r="CS111" s="597">
        <v>1</v>
      </c>
      <c r="CT111" s="592">
        <v>1</v>
      </c>
      <c r="CU111" s="592">
        <v>1</v>
      </c>
      <c r="CV111" s="592">
        <v>0</v>
      </c>
      <c r="CW111" s="592">
        <v>1</v>
      </c>
      <c r="CX111" s="592">
        <v>1</v>
      </c>
      <c r="CY111" s="592">
        <v>0</v>
      </c>
      <c r="CZ111" s="592">
        <v>0</v>
      </c>
      <c r="DA111" s="592">
        <v>0</v>
      </c>
      <c r="DB111" s="592">
        <v>0</v>
      </c>
      <c r="DC111" s="592">
        <v>1</v>
      </c>
      <c r="DD111" s="592">
        <v>0</v>
      </c>
      <c r="DE111" s="592">
        <v>0</v>
      </c>
      <c r="DF111" s="592">
        <v>0</v>
      </c>
      <c r="DG111" s="592">
        <v>0</v>
      </c>
      <c r="DH111" s="592">
        <v>0</v>
      </c>
      <c r="DI111" s="592">
        <v>0</v>
      </c>
      <c r="DJ111" s="592">
        <v>10</v>
      </c>
      <c r="DK111" s="592">
        <v>0</v>
      </c>
      <c r="DL111" s="592">
        <v>0</v>
      </c>
      <c r="DM111" s="592">
        <v>0</v>
      </c>
      <c r="DN111" s="592">
        <v>0</v>
      </c>
      <c r="DO111" s="592">
        <v>0</v>
      </c>
      <c r="DP111" s="592">
        <v>0</v>
      </c>
      <c r="DQ111" s="592">
        <v>1</v>
      </c>
      <c r="DR111" s="592">
        <v>1</v>
      </c>
      <c r="DS111" s="592">
        <v>0</v>
      </c>
      <c r="DT111" s="592">
        <v>0</v>
      </c>
      <c r="DU111" s="597">
        <v>0</v>
      </c>
      <c r="DV111" s="954">
        <v>0</v>
      </c>
      <c r="DW111" s="978">
        <v>0</v>
      </c>
      <c r="DX111" s="979">
        <v>0</v>
      </c>
      <c r="DY111" s="979">
        <v>0</v>
      </c>
      <c r="DZ111" s="979">
        <v>0</v>
      </c>
      <c r="EA111" s="977">
        <v>0</v>
      </c>
      <c r="EB111" s="977">
        <v>0</v>
      </c>
      <c r="EC111" s="960">
        <v>0</v>
      </c>
      <c r="ED111" s="960">
        <v>0</v>
      </c>
      <c r="EE111" s="1255">
        <v>0</v>
      </c>
      <c r="EF111" s="960">
        <v>0</v>
      </c>
      <c r="EG111" s="960">
        <v>0</v>
      </c>
      <c r="EH111" s="960">
        <v>0</v>
      </c>
      <c r="EI111" s="960">
        <v>0</v>
      </c>
      <c r="EJ111" s="960">
        <v>0</v>
      </c>
      <c r="EK111" s="1007">
        <v>0</v>
      </c>
      <c r="EL111" s="306">
        <v>0</v>
      </c>
      <c r="EM111" s="306">
        <v>0</v>
      </c>
      <c r="EN111" s="1007">
        <v>0</v>
      </c>
      <c r="EO111" s="306">
        <v>0</v>
      </c>
      <c r="EP111" s="306">
        <v>1</v>
      </c>
      <c r="EQ111" s="306">
        <v>1</v>
      </c>
      <c r="ER111" s="306">
        <v>0</v>
      </c>
      <c r="ES111" s="306">
        <v>0</v>
      </c>
      <c r="ET111" s="1007">
        <v>0</v>
      </c>
      <c r="EU111" s="306">
        <v>1</v>
      </c>
      <c r="EV111" s="306">
        <v>0</v>
      </c>
      <c r="EW111" s="306">
        <v>0</v>
      </c>
      <c r="EX111" s="832"/>
      <c r="EY111" s="592"/>
      <c r="EZ111" s="592" t="s">
        <v>502</v>
      </c>
      <c r="FA111" s="592" t="s">
        <v>503</v>
      </c>
      <c r="FB111" s="592" t="s">
        <v>350</v>
      </c>
      <c r="FC111" s="592">
        <v>1</v>
      </c>
      <c r="FD111" s="592" t="s">
        <v>11</v>
      </c>
      <c r="FE111" s="592" t="s">
        <v>232</v>
      </c>
      <c r="FF111" s="592" t="s">
        <v>9</v>
      </c>
      <c r="FG111" s="592" t="s">
        <v>232</v>
      </c>
      <c r="FH111" s="592" t="s">
        <v>355</v>
      </c>
    </row>
    <row r="112" spans="1:164">
      <c r="A112">
        <v>820</v>
      </c>
      <c r="B112">
        <v>1</v>
      </c>
      <c r="F112">
        <v>700</v>
      </c>
      <c r="G112">
        <v>43</v>
      </c>
      <c r="H112">
        <v>1</v>
      </c>
      <c r="I112">
        <v>0</v>
      </c>
      <c r="J112">
        <v>1</v>
      </c>
      <c r="K112">
        <v>0</v>
      </c>
      <c r="L112" t="s">
        <v>502</v>
      </c>
      <c r="M112">
        <v>0</v>
      </c>
      <c r="N112">
        <v>1</v>
      </c>
      <c r="O112">
        <v>0</v>
      </c>
      <c r="P112">
        <v>0</v>
      </c>
      <c r="Q112">
        <v>0</v>
      </c>
      <c r="R112">
        <v>0</v>
      </c>
      <c r="S112">
        <v>0</v>
      </c>
      <c r="T112">
        <v>36</v>
      </c>
      <c r="U112">
        <v>0</v>
      </c>
      <c r="V112">
        <v>0</v>
      </c>
      <c r="W112">
        <v>0</v>
      </c>
      <c r="X112">
        <v>0</v>
      </c>
      <c r="Y112">
        <v>1</v>
      </c>
      <c r="Z112">
        <v>0</v>
      </c>
      <c r="AA112">
        <v>0</v>
      </c>
      <c r="AB112">
        <v>0</v>
      </c>
      <c r="AC112">
        <v>0</v>
      </c>
      <c r="AD112">
        <v>1</v>
      </c>
      <c r="AE112">
        <v>1</v>
      </c>
      <c r="AF112">
        <v>0</v>
      </c>
      <c r="AG112">
        <v>0</v>
      </c>
      <c r="AH112">
        <v>0</v>
      </c>
      <c r="AI112">
        <v>0</v>
      </c>
      <c r="AJ112">
        <v>0</v>
      </c>
      <c r="AK112">
        <v>0</v>
      </c>
      <c r="AL112">
        <v>0</v>
      </c>
      <c r="AM112">
        <v>0</v>
      </c>
      <c r="AN112">
        <v>0</v>
      </c>
      <c r="AO112">
        <v>0</v>
      </c>
      <c r="AP112">
        <v>0</v>
      </c>
      <c r="AQ112">
        <v>0</v>
      </c>
      <c r="AR112">
        <v>1</v>
      </c>
      <c r="AS112">
        <v>0</v>
      </c>
      <c r="AT112">
        <v>0</v>
      </c>
      <c r="AU112">
        <v>0</v>
      </c>
      <c r="AV112">
        <v>0</v>
      </c>
      <c r="AW112">
        <v>0</v>
      </c>
      <c r="AX112">
        <v>0</v>
      </c>
      <c r="AY112" t="s">
        <v>891</v>
      </c>
      <c r="AZ112">
        <v>0</v>
      </c>
      <c r="BA112">
        <v>0</v>
      </c>
      <c r="BB112">
        <v>0</v>
      </c>
      <c r="BC112">
        <v>0</v>
      </c>
      <c r="BD112">
        <v>0</v>
      </c>
      <c r="BE112">
        <v>0</v>
      </c>
      <c r="BF112" t="s">
        <v>891</v>
      </c>
      <c r="BG112">
        <v>0</v>
      </c>
      <c r="BH112">
        <v>1</v>
      </c>
      <c r="BI112">
        <v>1</v>
      </c>
      <c r="BJ112">
        <v>0</v>
      </c>
      <c r="BK112">
        <v>1</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s="842"/>
      <c r="CM112" s="597">
        <v>1</v>
      </c>
      <c r="CN112" s="592">
        <v>37</v>
      </c>
      <c r="CO112" s="592">
        <v>37</v>
      </c>
      <c r="CP112" s="597">
        <v>1</v>
      </c>
      <c r="CQ112" s="592">
        <v>37</v>
      </c>
      <c r="CR112" s="592">
        <v>0</v>
      </c>
      <c r="CS112" s="597">
        <v>1</v>
      </c>
      <c r="CT112" s="592">
        <v>37</v>
      </c>
      <c r="CU112" s="592">
        <v>0</v>
      </c>
      <c r="CV112" s="592">
        <v>0</v>
      </c>
      <c r="CW112" s="592">
        <v>0</v>
      </c>
      <c r="CX112" s="592">
        <v>0</v>
      </c>
      <c r="CY112" s="592">
        <v>0</v>
      </c>
      <c r="CZ112" s="592">
        <v>0</v>
      </c>
      <c r="DA112" s="592">
        <v>0</v>
      </c>
      <c r="DB112" s="592">
        <v>0</v>
      </c>
      <c r="DC112" s="592">
        <v>0</v>
      </c>
      <c r="DD112" s="592">
        <v>0</v>
      </c>
      <c r="DE112" s="592">
        <v>0</v>
      </c>
      <c r="DF112" s="592">
        <v>0</v>
      </c>
      <c r="DG112" s="592">
        <v>0</v>
      </c>
      <c r="DH112" s="592">
        <v>0</v>
      </c>
      <c r="DI112" s="592">
        <v>0</v>
      </c>
      <c r="DJ112" s="592">
        <v>0</v>
      </c>
      <c r="DK112" s="592">
        <v>0</v>
      </c>
      <c r="DL112" s="592">
        <v>0</v>
      </c>
      <c r="DM112" s="592">
        <v>0</v>
      </c>
      <c r="DN112" s="592">
        <v>0</v>
      </c>
      <c r="DO112" s="592">
        <v>0</v>
      </c>
      <c r="DP112" s="592">
        <v>0</v>
      </c>
      <c r="DQ112" s="592">
        <v>0</v>
      </c>
      <c r="DR112" s="592">
        <v>0</v>
      </c>
      <c r="DS112" s="592">
        <v>0</v>
      </c>
      <c r="DT112" s="592">
        <v>0</v>
      </c>
      <c r="DU112" s="597">
        <v>0</v>
      </c>
      <c r="DV112" s="954">
        <v>0</v>
      </c>
      <c r="DW112" s="978">
        <v>0</v>
      </c>
      <c r="DX112" s="979">
        <v>0</v>
      </c>
      <c r="DY112" s="979">
        <v>0</v>
      </c>
      <c r="DZ112" s="979">
        <v>0</v>
      </c>
      <c r="EA112" s="977">
        <v>0</v>
      </c>
      <c r="EB112" s="977">
        <v>0</v>
      </c>
      <c r="EC112" s="960">
        <v>0</v>
      </c>
      <c r="ED112" s="960">
        <v>0</v>
      </c>
      <c r="EE112" s="1255">
        <v>0</v>
      </c>
      <c r="EF112" s="960">
        <v>0</v>
      </c>
      <c r="EG112" s="960">
        <v>0</v>
      </c>
      <c r="EH112" s="960">
        <v>0</v>
      </c>
      <c r="EI112" s="960">
        <v>0</v>
      </c>
      <c r="EJ112" s="960">
        <v>0</v>
      </c>
      <c r="EK112" s="1007">
        <v>0</v>
      </c>
      <c r="EL112" s="306">
        <v>0</v>
      </c>
      <c r="EM112" s="306">
        <v>0</v>
      </c>
      <c r="EN112" s="1007">
        <v>0</v>
      </c>
      <c r="EO112" s="306">
        <v>0</v>
      </c>
      <c r="EP112" s="306">
        <v>1</v>
      </c>
      <c r="EQ112" s="306">
        <v>1</v>
      </c>
      <c r="ER112" s="306">
        <v>0</v>
      </c>
      <c r="ES112" s="306">
        <v>0</v>
      </c>
      <c r="ET112" s="1007">
        <v>0</v>
      </c>
      <c r="EU112" s="306">
        <v>0</v>
      </c>
      <c r="EV112" s="306">
        <v>0</v>
      </c>
      <c r="EW112" s="306">
        <v>0</v>
      </c>
      <c r="EX112" s="832"/>
      <c r="EY112" s="592"/>
      <c r="EZ112" s="592" t="s">
        <v>502</v>
      </c>
      <c r="FA112" s="592" t="s">
        <v>503</v>
      </c>
      <c r="FB112" s="592" t="s">
        <v>350</v>
      </c>
      <c r="FC112" s="592">
        <v>37</v>
      </c>
      <c r="FD112" s="592" t="s">
        <v>12</v>
      </c>
      <c r="FE112" s="592" t="s">
        <v>232</v>
      </c>
      <c r="FF112" s="592" t="s">
        <v>9</v>
      </c>
      <c r="FG112" s="592" t="s">
        <v>232</v>
      </c>
      <c r="FH112" s="592" t="s">
        <v>358</v>
      </c>
    </row>
    <row r="113" spans="1:164">
      <c r="A113">
        <v>825</v>
      </c>
      <c r="B113">
        <v>1</v>
      </c>
      <c r="F113">
        <v>700</v>
      </c>
      <c r="G113">
        <v>41</v>
      </c>
      <c r="H113">
        <v>1</v>
      </c>
      <c r="I113">
        <v>0</v>
      </c>
      <c r="J113">
        <v>1</v>
      </c>
      <c r="K113">
        <v>0</v>
      </c>
      <c r="L113" t="s">
        <v>502</v>
      </c>
      <c r="M113">
        <v>0</v>
      </c>
      <c r="N113">
        <v>1</v>
      </c>
      <c r="O113">
        <v>0</v>
      </c>
      <c r="P113">
        <v>0</v>
      </c>
      <c r="Q113">
        <v>0</v>
      </c>
      <c r="R113">
        <v>0</v>
      </c>
      <c r="S113">
        <v>0</v>
      </c>
      <c r="T113">
        <v>21</v>
      </c>
      <c r="U113">
        <v>0</v>
      </c>
      <c r="V113">
        <v>0</v>
      </c>
      <c r="W113">
        <v>0</v>
      </c>
      <c r="X113">
        <v>0</v>
      </c>
      <c r="Y113">
        <v>1</v>
      </c>
      <c r="Z113">
        <v>0</v>
      </c>
      <c r="AA113">
        <v>1</v>
      </c>
      <c r="AB113">
        <v>0</v>
      </c>
      <c r="AC113">
        <v>1</v>
      </c>
      <c r="AD113">
        <v>0</v>
      </c>
      <c r="AE113">
        <v>0</v>
      </c>
      <c r="AF113">
        <v>0</v>
      </c>
      <c r="AG113">
        <v>0</v>
      </c>
      <c r="AH113">
        <v>0</v>
      </c>
      <c r="AI113">
        <v>0</v>
      </c>
      <c r="AJ113">
        <v>0</v>
      </c>
      <c r="AK113">
        <v>0</v>
      </c>
      <c r="AL113">
        <v>0</v>
      </c>
      <c r="AM113">
        <v>0</v>
      </c>
      <c r="AN113">
        <v>0</v>
      </c>
      <c r="AO113">
        <v>0</v>
      </c>
      <c r="AP113">
        <v>0</v>
      </c>
      <c r="AQ113">
        <v>0</v>
      </c>
      <c r="AR113">
        <v>0</v>
      </c>
      <c r="AS113">
        <v>1</v>
      </c>
      <c r="AT113">
        <v>0</v>
      </c>
      <c r="AU113">
        <v>1</v>
      </c>
      <c r="AV113">
        <v>0</v>
      </c>
      <c r="AW113">
        <v>0</v>
      </c>
      <c r="AX113">
        <v>0</v>
      </c>
      <c r="AY113" t="s">
        <v>891</v>
      </c>
      <c r="AZ113">
        <v>0</v>
      </c>
      <c r="BA113">
        <v>0</v>
      </c>
      <c r="BB113">
        <v>0</v>
      </c>
      <c r="BC113">
        <v>0</v>
      </c>
      <c r="BD113">
        <v>0</v>
      </c>
      <c r="BE113">
        <v>0</v>
      </c>
      <c r="BF113" t="s">
        <v>891</v>
      </c>
      <c r="BG113">
        <v>1</v>
      </c>
      <c r="BH113">
        <v>0</v>
      </c>
      <c r="BI113">
        <v>1</v>
      </c>
      <c r="BJ113">
        <v>0</v>
      </c>
      <c r="BK113">
        <v>1</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s="842"/>
      <c r="CM113" s="597">
        <v>1</v>
      </c>
      <c r="CN113" s="592">
        <v>21</v>
      </c>
      <c r="CO113" s="592">
        <v>0</v>
      </c>
      <c r="CP113" s="597">
        <v>1</v>
      </c>
      <c r="CQ113" s="592">
        <v>21</v>
      </c>
      <c r="CR113" s="592">
        <v>0</v>
      </c>
      <c r="CS113" s="597">
        <v>1</v>
      </c>
      <c r="CT113" s="592">
        <v>21</v>
      </c>
      <c r="CU113" s="592">
        <v>0</v>
      </c>
      <c r="CV113" s="592">
        <v>0</v>
      </c>
      <c r="CW113" s="592">
        <v>0</v>
      </c>
      <c r="CX113" s="592">
        <v>0</v>
      </c>
      <c r="CY113" s="592">
        <v>0</v>
      </c>
      <c r="CZ113" s="592">
        <v>0</v>
      </c>
      <c r="DA113" s="592">
        <v>0</v>
      </c>
      <c r="DB113" s="592">
        <v>0</v>
      </c>
      <c r="DC113" s="592">
        <v>0</v>
      </c>
      <c r="DD113" s="592">
        <v>0</v>
      </c>
      <c r="DE113" s="592">
        <v>0</v>
      </c>
      <c r="DF113" s="592">
        <v>0</v>
      </c>
      <c r="DG113" s="592">
        <v>0</v>
      </c>
      <c r="DH113" s="592">
        <v>0</v>
      </c>
      <c r="DI113" s="592">
        <v>0</v>
      </c>
      <c r="DJ113" s="592">
        <v>0</v>
      </c>
      <c r="DK113" s="592">
        <v>0</v>
      </c>
      <c r="DL113" s="592">
        <v>0</v>
      </c>
      <c r="DM113" s="592">
        <v>0</v>
      </c>
      <c r="DN113" s="592">
        <v>0</v>
      </c>
      <c r="DO113" s="592">
        <v>0</v>
      </c>
      <c r="DP113" s="592">
        <v>0</v>
      </c>
      <c r="DQ113" s="592">
        <v>0</v>
      </c>
      <c r="DR113" s="592">
        <v>0</v>
      </c>
      <c r="DS113" s="592">
        <v>0</v>
      </c>
      <c r="DT113" s="592">
        <v>0</v>
      </c>
      <c r="DU113" s="597">
        <v>0</v>
      </c>
      <c r="DV113" s="954">
        <v>0</v>
      </c>
      <c r="DW113" s="978">
        <v>0</v>
      </c>
      <c r="DX113" s="979">
        <v>0</v>
      </c>
      <c r="DY113" s="979">
        <v>0</v>
      </c>
      <c r="DZ113" s="979">
        <v>0</v>
      </c>
      <c r="EA113" s="977">
        <v>0</v>
      </c>
      <c r="EB113" s="977">
        <v>0</v>
      </c>
      <c r="EC113" s="960">
        <v>0</v>
      </c>
      <c r="ED113" s="960">
        <v>0</v>
      </c>
      <c r="EE113" s="1255">
        <v>0</v>
      </c>
      <c r="EF113" s="960">
        <v>0</v>
      </c>
      <c r="EG113" s="960">
        <v>0</v>
      </c>
      <c r="EH113" s="960">
        <v>0</v>
      </c>
      <c r="EI113" s="960">
        <v>0</v>
      </c>
      <c r="EJ113" s="960">
        <v>0</v>
      </c>
      <c r="EK113" s="1007">
        <v>0</v>
      </c>
      <c r="EL113" s="306">
        <v>0</v>
      </c>
      <c r="EM113" s="306">
        <v>0</v>
      </c>
      <c r="EN113" s="1007">
        <v>0</v>
      </c>
      <c r="EO113" s="306">
        <v>0</v>
      </c>
      <c r="EP113" s="306">
        <v>1</v>
      </c>
      <c r="EQ113" s="306">
        <v>1</v>
      </c>
      <c r="ER113" s="306">
        <v>0</v>
      </c>
      <c r="ES113" s="306">
        <v>0</v>
      </c>
      <c r="ET113" s="1007">
        <v>0</v>
      </c>
      <c r="EU113" s="306">
        <v>0</v>
      </c>
      <c r="EV113" s="306">
        <v>0</v>
      </c>
      <c r="EW113" s="306">
        <v>0</v>
      </c>
      <c r="EX113" s="832"/>
      <c r="EY113" s="592"/>
      <c r="EZ113" s="592" t="s">
        <v>502</v>
      </c>
      <c r="FA113" s="592" t="s">
        <v>503</v>
      </c>
      <c r="FB113" s="592" t="s">
        <v>350</v>
      </c>
      <c r="FC113" s="592">
        <v>21</v>
      </c>
      <c r="FD113" s="592" t="s">
        <v>12</v>
      </c>
      <c r="FE113" s="592" t="s">
        <v>232</v>
      </c>
      <c r="FF113" s="592" t="s">
        <v>9</v>
      </c>
      <c r="FG113" s="592" t="s">
        <v>232</v>
      </c>
      <c r="FH113" s="592" t="s">
        <v>358</v>
      </c>
    </row>
    <row r="114" spans="1:164">
      <c r="A114">
        <v>826</v>
      </c>
      <c r="B114">
        <v>1</v>
      </c>
      <c r="F114">
        <v>700</v>
      </c>
      <c r="G114">
        <v>23</v>
      </c>
      <c r="H114">
        <v>0</v>
      </c>
      <c r="I114">
        <v>1</v>
      </c>
      <c r="J114">
        <v>1</v>
      </c>
      <c r="K114">
        <v>0</v>
      </c>
      <c r="L114" t="s">
        <v>502</v>
      </c>
      <c r="M114">
        <v>0</v>
      </c>
      <c r="N114">
        <v>1</v>
      </c>
      <c r="O114">
        <v>0</v>
      </c>
      <c r="P114">
        <v>0</v>
      </c>
      <c r="Q114">
        <v>0</v>
      </c>
      <c r="R114">
        <v>0</v>
      </c>
      <c r="S114">
        <v>0</v>
      </c>
      <c r="T114">
        <v>302</v>
      </c>
      <c r="U114">
        <v>0</v>
      </c>
      <c r="V114">
        <v>1</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1</v>
      </c>
      <c r="AT114">
        <v>0</v>
      </c>
      <c r="AU114">
        <v>1</v>
      </c>
      <c r="AV114">
        <v>0</v>
      </c>
      <c r="AW114">
        <v>0</v>
      </c>
      <c r="AX114">
        <v>0</v>
      </c>
      <c r="AY114" t="s">
        <v>891</v>
      </c>
      <c r="AZ114">
        <v>0</v>
      </c>
      <c r="BA114">
        <v>0</v>
      </c>
      <c r="BB114">
        <v>0</v>
      </c>
      <c r="BC114">
        <v>0</v>
      </c>
      <c r="BD114">
        <v>0</v>
      </c>
      <c r="BE114">
        <v>0</v>
      </c>
      <c r="BF114" t="s">
        <v>891</v>
      </c>
      <c r="BG114">
        <v>1</v>
      </c>
      <c r="BH114">
        <v>0</v>
      </c>
      <c r="BI114">
        <v>1</v>
      </c>
      <c r="BJ114">
        <v>0</v>
      </c>
      <c r="BK114">
        <v>1</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s="842"/>
      <c r="CM114" s="597">
        <v>1</v>
      </c>
      <c r="CN114" s="592">
        <v>303</v>
      </c>
      <c r="CO114" s="592">
        <v>0</v>
      </c>
      <c r="CP114" s="597">
        <v>1</v>
      </c>
      <c r="CQ114" s="592">
        <v>303</v>
      </c>
      <c r="CR114" s="592">
        <v>0</v>
      </c>
      <c r="CS114" s="597">
        <v>1</v>
      </c>
      <c r="CT114" s="592">
        <v>303</v>
      </c>
      <c r="CU114" s="592">
        <v>0</v>
      </c>
      <c r="CV114" s="592">
        <v>0</v>
      </c>
      <c r="CW114" s="592">
        <v>0</v>
      </c>
      <c r="CX114" s="592">
        <v>0</v>
      </c>
      <c r="CY114" s="592">
        <v>0</v>
      </c>
      <c r="CZ114" s="592">
        <v>0</v>
      </c>
      <c r="DA114" s="592">
        <v>0</v>
      </c>
      <c r="DB114" s="592">
        <v>0</v>
      </c>
      <c r="DC114" s="592">
        <v>0</v>
      </c>
      <c r="DD114" s="592">
        <v>0</v>
      </c>
      <c r="DE114" s="592">
        <v>0</v>
      </c>
      <c r="DF114" s="592">
        <v>0</v>
      </c>
      <c r="DG114" s="592">
        <v>0</v>
      </c>
      <c r="DH114" s="592">
        <v>0</v>
      </c>
      <c r="DI114" s="592">
        <v>0</v>
      </c>
      <c r="DJ114" s="592">
        <v>0</v>
      </c>
      <c r="DK114" s="592">
        <v>0</v>
      </c>
      <c r="DL114" s="592">
        <v>0</v>
      </c>
      <c r="DM114" s="592">
        <v>0</v>
      </c>
      <c r="DN114" s="592">
        <v>0</v>
      </c>
      <c r="DO114" s="592">
        <v>0</v>
      </c>
      <c r="DP114" s="592">
        <v>0</v>
      </c>
      <c r="DQ114" s="592">
        <v>0</v>
      </c>
      <c r="DR114" s="592">
        <v>0</v>
      </c>
      <c r="DS114" s="592">
        <v>0</v>
      </c>
      <c r="DT114" s="592">
        <v>0</v>
      </c>
      <c r="DU114" s="597">
        <v>0</v>
      </c>
      <c r="DV114" s="954">
        <v>0</v>
      </c>
      <c r="DW114" s="978">
        <v>0</v>
      </c>
      <c r="DX114" s="979">
        <v>0</v>
      </c>
      <c r="DY114" s="979">
        <v>0</v>
      </c>
      <c r="DZ114" s="979">
        <v>0</v>
      </c>
      <c r="EA114" s="977">
        <v>0</v>
      </c>
      <c r="EB114" s="977">
        <v>0</v>
      </c>
      <c r="EC114" s="960">
        <v>0</v>
      </c>
      <c r="ED114" s="960">
        <v>0</v>
      </c>
      <c r="EE114" s="1255">
        <v>0</v>
      </c>
      <c r="EF114" s="960">
        <v>0</v>
      </c>
      <c r="EG114" s="960">
        <v>0</v>
      </c>
      <c r="EH114" s="960">
        <v>0</v>
      </c>
      <c r="EI114" s="960">
        <v>0</v>
      </c>
      <c r="EJ114" s="960">
        <v>0</v>
      </c>
      <c r="EK114" s="1007">
        <v>0</v>
      </c>
      <c r="EL114" s="306">
        <v>0</v>
      </c>
      <c r="EM114" s="306">
        <v>0</v>
      </c>
      <c r="EN114" s="1007">
        <v>0</v>
      </c>
      <c r="EO114" s="306">
        <v>0</v>
      </c>
      <c r="EP114" s="306">
        <v>0</v>
      </c>
      <c r="EQ114" s="306">
        <v>0</v>
      </c>
      <c r="ER114" s="306">
        <v>0</v>
      </c>
      <c r="ES114" s="306">
        <v>0</v>
      </c>
      <c r="ET114" s="1007">
        <v>0</v>
      </c>
      <c r="EU114" s="306">
        <v>0</v>
      </c>
      <c r="EV114" s="306">
        <v>0</v>
      </c>
      <c r="EW114" s="306">
        <v>0</v>
      </c>
      <c r="EX114" s="832"/>
      <c r="EY114" s="592"/>
      <c r="EZ114" s="592" t="s">
        <v>502</v>
      </c>
      <c r="FA114" s="592" t="s">
        <v>503</v>
      </c>
      <c r="FB114" s="592" t="s">
        <v>350</v>
      </c>
      <c r="FC114" s="592">
        <v>303</v>
      </c>
      <c r="FD114" s="592" t="s">
        <v>13</v>
      </c>
      <c r="FE114" s="592" t="s">
        <v>232</v>
      </c>
      <c r="FF114" s="592" t="s">
        <v>9</v>
      </c>
      <c r="FG114" s="592" t="s">
        <v>232</v>
      </c>
      <c r="FH114" s="592" t="s">
        <v>346</v>
      </c>
    </row>
    <row r="115" spans="1:164">
      <c r="A115">
        <v>842</v>
      </c>
      <c r="B115">
        <v>1</v>
      </c>
      <c r="F115">
        <v>700</v>
      </c>
      <c r="G115">
        <v>41</v>
      </c>
      <c r="H115">
        <v>1</v>
      </c>
      <c r="I115">
        <v>0</v>
      </c>
      <c r="J115">
        <v>1</v>
      </c>
      <c r="K115">
        <v>0</v>
      </c>
      <c r="L115" t="s">
        <v>502</v>
      </c>
      <c r="M115">
        <v>0</v>
      </c>
      <c r="N115">
        <v>1</v>
      </c>
      <c r="O115">
        <v>0</v>
      </c>
      <c r="P115">
        <v>0</v>
      </c>
      <c r="Q115">
        <v>0</v>
      </c>
      <c r="R115">
        <v>0</v>
      </c>
      <c r="S115">
        <v>0</v>
      </c>
      <c r="T115">
        <v>66</v>
      </c>
      <c r="U115">
        <v>0</v>
      </c>
      <c r="V115">
        <v>1</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1</v>
      </c>
      <c r="AS115">
        <v>0</v>
      </c>
      <c r="AT115">
        <v>0</v>
      </c>
      <c r="AU115">
        <v>0</v>
      </c>
      <c r="AV115">
        <v>0</v>
      </c>
      <c r="AW115">
        <v>0</v>
      </c>
      <c r="AX115">
        <v>0</v>
      </c>
      <c r="AY115" t="s">
        <v>891</v>
      </c>
      <c r="AZ115">
        <v>0</v>
      </c>
      <c r="BA115">
        <v>0</v>
      </c>
      <c r="BB115">
        <v>0</v>
      </c>
      <c r="BC115">
        <v>0</v>
      </c>
      <c r="BD115">
        <v>0</v>
      </c>
      <c r="BE115">
        <v>0</v>
      </c>
      <c r="BF115" t="s">
        <v>891</v>
      </c>
      <c r="BG115">
        <v>1</v>
      </c>
      <c r="BH115">
        <v>0</v>
      </c>
      <c r="BI115">
        <v>1</v>
      </c>
      <c r="BJ115">
        <v>0</v>
      </c>
      <c r="BK115">
        <v>1</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s="842"/>
      <c r="CM115" s="597">
        <v>1</v>
      </c>
      <c r="CN115" s="592">
        <v>66</v>
      </c>
      <c r="CO115" s="592">
        <v>0</v>
      </c>
      <c r="CP115" s="597">
        <v>1</v>
      </c>
      <c r="CQ115" s="592">
        <v>66</v>
      </c>
      <c r="CR115" s="592">
        <v>0</v>
      </c>
      <c r="CS115" s="597">
        <v>1</v>
      </c>
      <c r="CT115" s="592">
        <v>66</v>
      </c>
      <c r="CU115" s="592">
        <v>0</v>
      </c>
      <c r="CV115" s="592">
        <v>0</v>
      </c>
      <c r="CW115" s="592">
        <v>0</v>
      </c>
      <c r="CX115" s="592">
        <v>0</v>
      </c>
      <c r="CY115" s="592">
        <v>0</v>
      </c>
      <c r="CZ115" s="592">
        <v>0</v>
      </c>
      <c r="DA115" s="592">
        <v>0</v>
      </c>
      <c r="DB115" s="592">
        <v>0</v>
      </c>
      <c r="DC115" s="592">
        <v>0</v>
      </c>
      <c r="DD115" s="592">
        <v>0</v>
      </c>
      <c r="DE115" s="592">
        <v>0</v>
      </c>
      <c r="DF115" s="592">
        <v>0</v>
      </c>
      <c r="DG115" s="592">
        <v>0</v>
      </c>
      <c r="DH115" s="592">
        <v>0</v>
      </c>
      <c r="DI115" s="592">
        <v>0</v>
      </c>
      <c r="DJ115" s="592">
        <v>0</v>
      </c>
      <c r="DK115" s="592">
        <v>0</v>
      </c>
      <c r="DL115" s="592">
        <v>0</v>
      </c>
      <c r="DM115" s="592">
        <v>0</v>
      </c>
      <c r="DN115" s="592">
        <v>0</v>
      </c>
      <c r="DO115" s="592">
        <v>0</v>
      </c>
      <c r="DP115" s="592">
        <v>0</v>
      </c>
      <c r="DQ115" s="592">
        <v>0</v>
      </c>
      <c r="DR115" s="592">
        <v>0</v>
      </c>
      <c r="DS115" s="592">
        <v>0</v>
      </c>
      <c r="DT115" s="592">
        <v>0</v>
      </c>
      <c r="DU115" s="597">
        <v>0</v>
      </c>
      <c r="DV115" s="954">
        <v>0</v>
      </c>
      <c r="DW115" s="978">
        <v>0</v>
      </c>
      <c r="DX115" s="979">
        <v>0</v>
      </c>
      <c r="DY115" s="979">
        <v>0</v>
      </c>
      <c r="DZ115" s="979">
        <v>0</v>
      </c>
      <c r="EA115" s="977">
        <v>0</v>
      </c>
      <c r="EB115" s="977">
        <v>0</v>
      </c>
      <c r="EC115" s="960">
        <v>0</v>
      </c>
      <c r="ED115" s="960">
        <v>0</v>
      </c>
      <c r="EE115" s="1255">
        <v>0</v>
      </c>
      <c r="EF115" s="960">
        <v>0</v>
      </c>
      <c r="EG115" s="960">
        <v>0</v>
      </c>
      <c r="EH115" s="960">
        <v>0</v>
      </c>
      <c r="EI115" s="960">
        <v>0</v>
      </c>
      <c r="EJ115" s="960">
        <v>0</v>
      </c>
      <c r="EK115" s="1007">
        <v>0</v>
      </c>
      <c r="EL115" s="306">
        <v>0</v>
      </c>
      <c r="EM115" s="306">
        <v>0</v>
      </c>
      <c r="EN115" s="1007">
        <v>0</v>
      </c>
      <c r="EO115" s="306">
        <v>0</v>
      </c>
      <c r="EP115" s="306">
        <v>0</v>
      </c>
      <c r="EQ115" s="306">
        <v>0</v>
      </c>
      <c r="ER115" s="306">
        <v>0</v>
      </c>
      <c r="ES115" s="306">
        <v>0</v>
      </c>
      <c r="ET115" s="1007">
        <v>0</v>
      </c>
      <c r="EU115" s="306">
        <v>0</v>
      </c>
      <c r="EV115" s="306">
        <v>0</v>
      </c>
      <c r="EW115" s="306">
        <v>0</v>
      </c>
      <c r="EX115" s="832"/>
      <c r="EY115" s="592"/>
      <c r="EZ115" s="592" t="s">
        <v>502</v>
      </c>
      <c r="FA115" s="592" t="s">
        <v>503</v>
      </c>
      <c r="FB115" s="592" t="s">
        <v>350</v>
      </c>
      <c r="FC115" s="592">
        <v>66</v>
      </c>
      <c r="FD115" s="592" t="s">
        <v>12</v>
      </c>
      <c r="FE115" s="592" t="s">
        <v>232</v>
      </c>
      <c r="FF115" s="592" t="s">
        <v>9</v>
      </c>
      <c r="FG115" s="592" t="s">
        <v>232</v>
      </c>
      <c r="FH115" s="592" t="s">
        <v>358</v>
      </c>
    </row>
    <row r="116" spans="1:164">
      <c r="A116">
        <v>849</v>
      </c>
      <c r="B116">
        <v>1</v>
      </c>
      <c r="F116">
        <v>700</v>
      </c>
      <c r="G116">
        <v>42</v>
      </c>
      <c r="H116">
        <v>1</v>
      </c>
      <c r="I116">
        <v>0</v>
      </c>
      <c r="J116">
        <v>1</v>
      </c>
      <c r="K116">
        <v>0</v>
      </c>
      <c r="L116" t="s">
        <v>515</v>
      </c>
      <c r="M116">
        <v>0</v>
      </c>
      <c r="N116">
        <v>1</v>
      </c>
      <c r="O116">
        <v>0</v>
      </c>
      <c r="P116">
        <v>0</v>
      </c>
      <c r="Q116">
        <v>0</v>
      </c>
      <c r="R116">
        <v>0</v>
      </c>
      <c r="S116">
        <v>0</v>
      </c>
      <c r="T116">
        <v>9</v>
      </c>
      <c r="U116">
        <v>0</v>
      </c>
      <c r="V116">
        <v>0</v>
      </c>
      <c r="W116">
        <v>0</v>
      </c>
      <c r="X116">
        <v>0</v>
      </c>
      <c r="Y116">
        <v>0</v>
      </c>
      <c r="Z116">
        <v>0</v>
      </c>
      <c r="AA116">
        <v>1</v>
      </c>
      <c r="AB116">
        <v>0</v>
      </c>
      <c r="AC116">
        <v>1</v>
      </c>
      <c r="AD116">
        <v>1</v>
      </c>
      <c r="AE116">
        <v>0</v>
      </c>
      <c r="AF116">
        <v>0</v>
      </c>
      <c r="AG116">
        <v>0</v>
      </c>
      <c r="AH116">
        <v>0</v>
      </c>
      <c r="AI116">
        <v>0</v>
      </c>
      <c r="AJ116">
        <v>0</v>
      </c>
      <c r="AK116">
        <v>0</v>
      </c>
      <c r="AL116">
        <v>0</v>
      </c>
      <c r="AM116">
        <v>0</v>
      </c>
      <c r="AN116">
        <v>0</v>
      </c>
      <c r="AO116">
        <v>0</v>
      </c>
      <c r="AP116">
        <v>0</v>
      </c>
      <c r="AQ116">
        <v>0</v>
      </c>
      <c r="AR116">
        <v>1</v>
      </c>
      <c r="AS116">
        <v>0</v>
      </c>
      <c r="AT116">
        <v>0</v>
      </c>
      <c r="AU116">
        <v>0</v>
      </c>
      <c r="AV116">
        <v>0</v>
      </c>
      <c r="AW116">
        <v>0</v>
      </c>
      <c r="AX116">
        <v>0</v>
      </c>
      <c r="AY116" t="s">
        <v>891</v>
      </c>
      <c r="AZ116">
        <v>0</v>
      </c>
      <c r="BA116">
        <v>0</v>
      </c>
      <c r="BB116">
        <v>0</v>
      </c>
      <c r="BC116">
        <v>0</v>
      </c>
      <c r="BD116">
        <v>0</v>
      </c>
      <c r="BE116">
        <v>0</v>
      </c>
      <c r="BF116" t="s">
        <v>891</v>
      </c>
      <c r="BG116">
        <v>0</v>
      </c>
      <c r="BH116">
        <v>1</v>
      </c>
      <c r="BI116">
        <v>1</v>
      </c>
      <c r="BJ116">
        <v>0</v>
      </c>
      <c r="BK116">
        <v>0</v>
      </c>
      <c r="BL116">
        <v>1</v>
      </c>
      <c r="BM116">
        <v>1</v>
      </c>
      <c r="BN116">
        <v>1</v>
      </c>
      <c r="BO116">
        <v>0</v>
      </c>
      <c r="BP116">
        <v>0</v>
      </c>
      <c r="BQ116">
        <v>0</v>
      </c>
      <c r="BR116">
        <v>0</v>
      </c>
      <c r="BS116">
        <v>0</v>
      </c>
      <c r="BT116">
        <v>0</v>
      </c>
      <c r="BU116">
        <v>0</v>
      </c>
      <c r="BV116">
        <v>0</v>
      </c>
      <c r="BW116">
        <v>0</v>
      </c>
      <c r="BX116">
        <v>0</v>
      </c>
      <c r="BY116">
        <v>0</v>
      </c>
      <c r="BZ116">
        <v>1</v>
      </c>
      <c r="CA116">
        <v>1</v>
      </c>
      <c r="CB116">
        <v>0</v>
      </c>
      <c r="CC116">
        <v>0</v>
      </c>
      <c r="CD116">
        <v>0</v>
      </c>
      <c r="CE116">
        <v>0</v>
      </c>
      <c r="CF116">
        <v>0</v>
      </c>
      <c r="CG116">
        <v>0</v>
      </c>
      <c r="CH116">
        <v>0</v>
      </c>
      <c r="CI116">
        <v>0</v>
      </c>
      <c r="CJ116">
        <v>0</v>
      </c>
      <c r="CK116">
        <v>0</v>
      </c>
      <c r="CL116" s="842"/>
      <c r="CM116" s="597">
        <v>1</v>
      </c>
      <c r="CN116" s="592">
        <v>9</v>
      </c>
      <c r="CO116" s="592">
        <v>9</v>
      </c>
      <c r="CP116" s="597">
        <v>1</v>
      </c>
      <c r="CQ116" s="592">
        <v>9</v>
      </c>
      <c r="CR116" s="592">
        <v>0</v>
      </c>
      <c r="CS116" s="597">
        <v>1</v>
      </c>
      <c r="CT116" s="592">
        <v>9</v>
      </c>
      <c r="CU116" s="592">
        <v>9</v>
      </c>
      <c r="CV116" s="592">
        <v>0</v>
      </c>
      <c r="CW116" s="592">
        <v>1</v>
      </c>
      <c r="CX116" s="592">
        <v>9</v>
      </c>
      <c r="CY116" s="592">
        <v>9</v>
      </c>
      <c r="CZ116" s="592">
        <v>9</v>
      </c>
      <c r="DA116" s="592">
        <v>0</v>
      </c>
      <c r="DB116" s="592">
        <v>0</v>
      </c>
      <c r="DC116" s="592">
        <v>0</v>
      </c>
      <c r="DD116" s="592">
        <v>0</v>
      </c>
      <c r="DE116" s="592">
        <v>0</v>
      </c>
      <c r="DF116" s="592">
        <v>0</v>
      </c>
      <c r="DG116" s="592">
        <v>0</v>
      </c>
      <c r="DH116" s="592">
        <v>0</v>
      </c>
      <c r="DI116" s="592">
        <v>0</v>
      </c>
      <c r="DJ116" s="592">
        <v>0</v>
      </c>
      <c r="DK116" s="592">
        <v>0</v>
      </c>
      <c r="DL116" s="592">
        <v>0</v>
      </c>
      <c r="DM116" s="592">
        <v>0</v>
      </c>
      <c r="DN116" s="592">
        <v>0</v>
      </c>
      <c r="DO116" s="592">
        <v>0</v>
      </c>
      <c r="DP116" s="592">
        <v>0</v>
      </c>
      <c r="DQ116" s="592">
        <v>0</v>
      </c>
      <c r="DR116" s="592">
        <v>0</v>
      </c>
      <c r="DS116" s="592">
        <v>0</v>
      </c>
      <c r="DT116" s="592">
        <v>0</v>
      </c>
      <c r="DU116" s="597">
        <v>1</v>
      </c>
      <c r="DV116" s="954">
        <v>0</v>
      </c>
      <c r="DW116" s="978">
        <v>0</v>
      </c>
      <c r="DX116" s="979">
        <v>0</v>
      </c>
      <c r="DY116" s="979">
        <v>0</v>
      </c>
      <c r="DZ116" s="979">
        <v>0</v>
      </c>
      <c r="EA116" s="977">
        <v>0</v>
      </c>
      <c r="EB116" s="977">
        <v>0</v>
      </c>
      <c r="EC116" s="960">
        <v>0</v>
      </c>
      <c r="ED116" s="960">
        <v>0</v>
      </c>
      <c r="EE116" s="1255">
        <v>0</v>
      </c>
      <c r="EF116" s="960">
        <v>0</v>
      </c>
      <c r="EG116" s="960">
        <v>0</v>
      </c>
      <c r="EH116" s="960">
        <v>0</v>
      </c>
      <c r="EI116" s="960">
        <v>0</v>
      </c>
      <c r="EJ116" s="960">
        <v>0</v>
      </c>
      <c r="EK116" s="1007">
        <v>0</v>
      </c>
      <c r="EL116" s="306">
        <v>0</v>
      </c>
      <c r="EM116" s="306">
        <v>0</v>
      </c>
      <c r="EN116" s="1007">
        <v>0</v>
      </c>
      <c r="EO116" s="306">
        <v>0</v>
      </c>
      <c r="EP116" s="306">
        <v>1</v>
      </c>
      <c r="EQ116" s="306">
        <v>1</v>
      </c>
      <c r="ER116" s="306">
        <v>0</v>
      </c>
      <c r="ES116" s="306">
        <v>0</v>
      </c>
      <c r="ET116" s="1007">
        <v>0</v>
      </c>
      <c r="EU116" s="306">
        <v>0</v>
      </c>
      <c r="EV116" s="306">
        <v>0</v>
      </c>
      <c r="EW116" s="306">
        <v>0</v>
      </c>
      <c r="EX116" s="832"/>
      <c r="EY116" s="592"/>
      <c r="EZ116" s="592" t="s">
        <v>515</v>
      </c>
      <c r="FA116" s="592" t="s">
        <v>503</v>
      </c>
      <c r="FB116" s="592" t="s">
        <v>350</v>
      </c>
      <c r="FC116" s="592">
        <v>9</v>
      </c>
      <c r="FD116" s="592" t="s">
        <v>11</v>
      </c>
      <c r="FE116" s="592" t="s">
        <v>232</v>
      </c>
      <c r="FF116" s="592" t="s">
        <v>9</v>
      </c>
      <c r="FG116" s="592" t="s">
        <v>232</v>
      </c>
      <c r="FH116" s="592" t="s">
        <v>358</v>
      </c>
    </row>
    <row r="117" spans="1:164">
      <c r="A117">
        <v>854</v>
      </c>
      <c r="B117">
        <v>1</v>
      </c>
      <c r="F117">
        <v>700</v>
      </c>
      <c r="G117">
        <v>41</v>
      </c>
      <c r="H117">
        <v>1</v>
      </c>
      <c r="I117">
        <v>0</v>
      </c>
      <c r="J117">
        <v>1</v>
      </c>
      <c r="K117">
        <v>0</v>
      </c>
      <c r="L117" t="s">
        <v>502</v>
      </c>
      <c r="M117">
        <v>0</v>
      </c>
      <c r="N117">
        <v>1</v>
      </c>
      <c r="O117">
        <v>0</v>
      </c>
      <c r="P117">
        <v>0</v>
      </c>
      <c r="Q117">
        <v>0</v>
      </c>
      <c r="R117">
        <v>0</v>
      </c>
      <c r="S117">
        <v>0</v>
      </c>
      <c r="T117">
        <v>13</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t="s">
        <v>891</v>
      </c>
      <c r="AZ117">
        <v>0</v>
      </c>
      <c r="BA117">
        <v>0</v>
      </c>
      <c r="BB117">
        <v>0</v>
      </c>
      <c r="BC117">
        <v>0</v>
      </c>
      <c r="BD117">
        <v>0</v>
      </c>
      <c r="BE117">
        <v>0</v>
      </c>
      <c r="BF117" t="s">
        <v>891</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s="842"/>
      <c r="CM117" s="597">
        <v>0</v>
      </c>
      <c r="CN117" s="592">
        <v>0</v>
      </c>
      <c r="CO117" s="592">
        <v>0</v>
      </c>
      <c r="CP117" s="597">
        <v>0</v>
      </c>
      <c r="CQ117" s="592">
        <v>0</v>
      </c>
      <c r="CR117" s="592">
        <v>0</v>
      </c>
      <c r="CS117" s="597">
        <v>0</v>
      </c>
      <c r="CT117" s="592">
        <v>0</v>
      </c>
      <c r="CU117" s="592">
        <v>0</v>
      </c>
      <c r="CV117" s="592">
        <v>0</v>
      </c>
      <c r="CW117" s="592">
        <v>0</v>
      </c>
      <c r="CX117" s="592">
        <v>0</v>
      </c>
      <c r="CY117" s="592">
        <v>0</v>
      </c>
      <c r="CZ117" s="592">
        <v>0</v>
      </c>
      <c r="DA117" s="592">
        <v>0</v>
      </c>
      <c r="DB117" s="592">
        <v>0</v>
      </c>
      <c r="DC117" s="592">
        <v>0</v>
      </c>
      <c r="DD117" s="592">
        <v>0</v>
      </c>
      <c r="DE117" s="592">
        <v>0</v>
      </c>
      <c r="DF117" s="592">
        <v>0</v>
      </c>
      <c r="DG117" s="592">
        <v>0</v>
      </c>
      <c r="DH117" s="592">
        <v>0</v>
      </c>
      <c r="DI117" s="592">
        <v>0</v>
      </c>
      <c r="DJ117" s="592">
        <v>0</v>
      </c>
      <c r="DK117" s="592">
        <v>0</v>
      </c>
      <c r="DL117" s="592">
        <v>0</v>
      </c>
      <c r="DM117" s="592">
        <v>0</v>
      </c>
      <c r="DN117" s="592">
        <v>0</v>
      </c>
      <c r="DO117" s="592">
        <v>0</v>
      </c>
      <c r="DP117" s="592">
        <v>0</v>
      </c>
      <c r="DQ117" s="592">
        <v>0</v>
      </c>
      <c r="DR117" s="592">
        <v>0</v>
      </c>
      <c r="DS117" s="592">
        <v>0</v>
      </c>
      <c r="DT117" s="592">
        <v>0</v>
      </c>
      <c r="DU117" s="597">
        <v>0</v>
      </c>
      <c r="DV117" s="954">
        <v>0</v>
      </c>
      <c r="DW117" s="978">
        <v>0</v>
      </c>
      <c r="DX117" s="979">
        <v>0</v>
      </c>
      <c r="DY117" s="979">
        <v>0</v>
      </c>
      <c r="DZ117" s="979">
        <v>0</v>
      </c>
      <c r="EA117" s="977">
        <v>0</v>
      </c>
      <c r="EB117" s="977">
        <v>0</v>
      </c>
      <c r="EC117" s="960">
        <v>0</v>
      </c>
      <c r="ED117" s="960">
        <v>0</v>
      </c>
      <c r="EE117" s="1255">
        <v>0</v>
      </c>
      <c r="EF117" s="960">
        <v>0</v>
      </c>
      <c r="EG117" s="960">
        <v>0</v>
      </c>
      <c r="EH117" s="960">
        <v>0</v>
      </c>
      <c r="EI117" s="960">
        <v>0</v>
      </c>
      <c r="EJ117" s="960">
        <v>0</v>
      </c>
      <c r="EK117" s="1007">
        <v>0</v>
      </c>
      <c r="EL117" s="306">
        <v>0</v>
      </c>
      <c r="EM117" s="306">
        <v>0</v>
      </c>
      <c r="EN117" s="1007">
        <v>0</v>
      </c>
      <c r="EO117" s="306">
        <v>0</v>
      </c>
      <c r="EP117" s="306">
        <v>0</v>
      </c>
      <c r="EQ117" s="306">
        <v>0</v>
      </c>
      <c r="ER117" s="306">
        <v>0</v>
      </c>
      <c r="ES117" s="306">
        <v>0</v>
      </c>
      <c r="ET117" s="1007">
        <v>0</v>
      </c>
      <c r="EU117" s="306">
        <v>0</v>
      </c>
      <c r="EV117" s="306">
        <v>0</v>
      </c>
      <c r="EW117" s="306">
        <v>0</v>
      </c>
      <c r="EX117" s="832"/>
      <c r="EY117" s="592"/>
      <c r="EZ117" s="592" t="s">
        <v>502</v>
      </c>
      <c r="FA117" s="592" t="s">
        <v>503</v>
      </c>
      <c r="FB117" s="592" t="s">
        <v>350</v>
      </c>
      <c r="FC117" s="592">
        <v>13</v>
      </c>
      <c r="FD117" s="592" t="s">
        <v>11</v>
      </c>
      <c r="FE117" s="592" t="s">
        <v>232</v>
      </c>
      <c r="FF117" s="592" t="s">
        <v>9</v>
      </c>
      <c r="FG117" s="592" t="s">
        <v>232</v>
      </c>
      <c r="FH117" s="592" t="s">
        <v>358</v>
      </c>
    </row>
    <row r="118" spans="1:164">
      <c r="A118">
        <v>857</v>
      </c>
      <c r="B118">
        <v>1</v>
      </c>
      <c r="F118">
        <v>700</v>
      </c>
      <c r="G118">
        <v>42</v>
      </c>
      <c r="H118">
        <v>1</v>
      </c>
      <c r="I118">
        <v>0</v>
      </c>
      <c r="J118">
        <v>1</v>
      </c>
      <c r="K118">
        <v>0</v>
      </c>
      <c r="L118" t="s">
        <v>502</v>
      </c>
      <c r="M118">
        <v>0</v>
      </c>
      <c r="N118">
        <v>1</v>
      </c>
      <c r="O118">
        <v>0</v>
      </c>
      <c r="P118">
        <v>0</v>
      </c>
      <c r="Q118">
        <v>0</v>
      </c>
      <c r="R118">
        <v>0</v>
      </c>
      <c r="S118">
        <v>0</v>
      </c>
      <c r="T118">
        <v>81</v>
      </c>
      <c r="U118">
        <v>0</v>
      </c>
      <c r="V118">
        <v>0</v>
      </c>
      <c r="W118">
        <v>0</v>
      </c>
      <c r="X118">
        <v>0</v>
      </c>
      <c r="Y118">
        <v>1</v>
      </c>
      <c r="Z118">
        <v>0</v>
      </c>
      <c r="AA118">
        <v>1</v>
      </c>
      <c r="AB118">
        <v>0</v>
      </c>
      <c r="AC118">
        <v>1</v>
      </c>
      <c r="AD118">
        <v>1</v>
      </c>
      <c r="AE118">
        <v>0</v>
      </c>
      <c r="AF118">
        <v>0</v>
      </c>
      <c r="AG118">
        <v>0</v>
      </c>
      <c r="AH118">
        <v>0</v>
      </c>
      <c r="AI118">
        <v>0</v>
      </c>
      <c r="AJ118">
        <v>0</v>
      </c>
      <c r="AK118">
        <v>0</v>
      </c>
      <c r="AL118">
        <v>0</v>
      </c>
      <c r="AM118">
        <v>0</v>
      </c>
      <c r="AN118">
        <v>0</v>
      </c>
      <c r="AO118">
        <v>0</v>
      </c>
      <c r="AP118">
        <v>0</v>
      </c>
      <c r="AQ118">
        <v>0</v>
      </c>
      <c r="AR118">
        <v>0</v>
      </c>
      <c r="AS118">
        <v>1</v>
      </c>
      <c r="AT118">
        <v>0</v>
      </c>
      <c r="AU118">
        <v>0</v>
      </c>
      <c r="AV118">
        <v>0</v>
      </c>
      <c r="AW118">
        <v>1</v>
      </c>
      <c r="AX118">
        <v>0</v>
      </c>
      <c r="AY118" t="s">
        <v>891</v>
      </c>
      <c r="AZ118">
        <v>0</v>
      </c>
      <c r="BA118">
        <v>0</v>
      </c>
      <c r="BB118">
        <v>0</v>
      </c>
      <c r="BC118">
        <v>0</v>
      </c>
      <c r="BD118">
        <v>1</v>
      </c>
      <c r="BE118">
        <v>0</v>
      </c>
      <c r="BF118" t="s">
        <v>891</v>
      </c>
      <c r="BG118">
        <v>1</v>
      </c>
      <c r="BH118">
        <v>0</v>
      </c>
      <c r="BI118">
        <v>1</v>
      </c>
      <c r="BJ118">
        <v>0</v>
      </c>
      <c r="BK118">
        <v>1</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s="842"/>
      <c r="CM118" s="597">
        <v>1</v>
      </c>
      <c r="CN118" s="592">
        <v>82</v>
      </c>
      <c r="CO118" s="592">
        <v>0</v>
      </c>
      <c r="CP118" s="597">
        <v>1</v>
      </c>
      <c r="CQ118" s="592">
        <v>82</v>
      </c>
      <c r="CR118" s="592">
        <v>0</v>
      </c>
      <c r="CS118" s="597">
        <v>1</v>
      </c>
      <c r="CT118" s="592">
        <v>82</v>
      </c>
      <c r="CU118" s="592">
        <v>0</v>
      </c>
      <c r="CV118" s="592">
        <v>0</v>
      </c>
      <c r="CW118" s="592">
        <v>0</v>
      </c>
      <c r="CX118" s="592">
        <v>0</v>
      </c>
      <c r="CY118" s="592">
        <v>0</v>
      </c>
      <c r="CZ118" s="592">
        <v>0</v>
      </c>
      <c r="DA118" s="592">
        <v>0</v>
      </c>
      <c r="DB118" s="592">
        <v>0</v>
      </c>
      <c r="DC118" s="592">
        <v>0</v>
      </c>
      <c r="DD118" s="592">
        <v>0</v>
      </c>
      <c r="DE118" s="592">
        <v>0</v>
      </c>
      <c r="DF118" s="592">
        <v>0</v>
      </c>
      <c r="DG118" s="592">
        <v>0</v>
      </c>
      <c r="DH118" s="592">
        <v>0</v>
      </c>
      <c r="DI118" s="592">
        <v>0</v>
      </c>
      <c r="DJ118" s="592">
        <v>0</v>
      </c>
      <c r="DK118" s="592">
        <v>0</v>
      </c>
      <c r="DL118" s="592">
        <v>0</v>
      </c>
      <c r="DM118" s="592">
        <v>0</v>
      </c>
      <c r="DN118" s="592">
        <v>0</v>
      </c>
      <c r="DO118" s="592">
        <v>0</v>
      </c>
      <c r="DP118" s="592">
        <v>0</v>
      </c>
      <c r="DQ118" s="592">
        <v>0</v>
      </c>
      <c r="DR118" s="592">
        <v>0</v>
      </c>
      <c r="DS118" s="592">
        <v>0</v>
      </c>
      <c r="DT118" s="592">
        <v>0</v>
      </c>
      <c r="DU118" s="597">
        <v>0</v>
      </c>
      <c r="DV118" s="954">
        <v>0</v>
      </c>
      <c r="DW118" s="978">
        <v>0</v>
      </c>
      <c r="DX118" s="979">
        <v>0</v>
      </c>
      <c r="DY118" s="979">
        <v>0</v>
      </c>
      <c r="DZ118" s="979">
        <v>0</v>
      </c>
      <c r="EA118" s="977">
        <v>0</v>
      </c>
      <c r="EB118" s="977">
        <v>0</v>
      </c>
      <c r="EC118" s="960">
        <v>0</v>
      </c>
      <c r="ED118" s="960">
        <v>0</v>
      </c>
      <c r="EE118" s="1255">
        <v>0</v>
      </c>
      <c r="EF118" s="960">
        <v>0</v>
      </c>
      <c r="EG118" s="960">
        <v>0</v>
      </c>
      <c r="EH118" s="960">
        <v>0</v>
      </c>
      <c r="EI118" s="960">
        <v>0</v>
      </c>
      <c r="EJ118" s="960">
        <v>0</v>
      </c>
      <c r="EK118" s="1007">
        <v>0</v>
      </c>
      <c r="EL118" s="306">
        <v>0</v>
      </c>
      <c r="EM118" s="306">
        <v>0</v>
      </c>
      <c r="EN118" s="1007">
        <v>0</v>
      </c>
      <c r="EO118" s="306">
        <v>0</v>
      </c>
      <c r="EP118" s="306">
        <v>1</v>
      </c>
      <c r="EQ118" s="306">
        <v>1</v>
      </c>
      <c r="ER118" s="306">
        <v>0</v>
      </c>
      <c r="ES118" s="306">
        <v>0</v>
      </c>
      <c r="ET118" s="1007">
        <v>0</v>
      </c>
      <c r="EU118" s="306">
        <v>1</v>
      </c>
      <c r="EV118" s="306">
        <v>1</v>
      </c>
      <c r="EW118" s="306">
        <v>0</v>
      </c>
      <c r="EX118" s="832"/>
      <c r="EY118" s="592"/>
      <c r="EZ118" s="592" t="s">
        <v>502</v>
      </c>
      <c r="FA118" s="592" t="s">
        <v>503</v>
      </c>
      <c r="FB118" s="592" t="s">
        <v>350</v>
      </c>
      <c r="FC118" s="592">
        <v>82</v>
      </c>
      <c r="FD118" s="592" t="s">
        <v>12</v>
      </c>
      <c r="FE118" s="592" t="s">
        <v>232</v>
      </c>
      <c r="FF118" s="592" t="s">
        <v>9</v>
      </c>
      <c r="FG118" s="592" t="s">
        <v>232</v>
      </c>
      <c r="FH118" s="592" t="s">
        <v>358</v>
      </c>
    </row>
    <row r="119" spans="1:164">
      <c r="A119">
        <v>858</v>
      </c>
      <c r="B119">
        <v>1</v>
      </c>
      <c r="F119">
        <v>700</v>
      </c>
      <c r="G119">
        <v>9</v>
      </c>
      <c r="H119">
        <v>1</v>
      </c>
      <c r="I119">
        <v>0</v>
      </c>
      <c r="J119">
        <v>1</v>
      </c>
      <c r="K119">
        <v>0</v>
      </c>
      <c r="L119" t="s">
        <v>515</v>
      </c>
      <c r="M119">
        <v>0</v>
      </c>
      <c r="N119">
        <v>1</v>
      </c>
      <c r="O119">
        <v>0</v>
      </c>
      <c r="P119">
        <v>0</v>
      </c>
      <c r="Q119">
        <v>0</v>
      </c>
      <c r="R119">
        <v>0</v>
      </c>
      <c r="S119">
        <v>0</v>
      </c>
      <c r="T119">
        <v>274</v>
      </c>
      <c r="U119">
        <v>0</v>
      </c>
      <c r="V119">
        <v>1</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1</v>
      </c>
      <c r="AS119">
        <v>0</v>
      </c>
      <c r="AT119">
        <v>0</v>
      </c>
      <c r="AU119">
        <v>0</v>
      </c>
      <c r="AV119">
        <v>0</v>
      </c>
      <c r="AW119">
        <v>0</v>
      </c>
      <c r="AX119">
        <v>0</v>
      </c>
      <c r="AY119" t="s">
        <v>891</v>
      </c>
      <c r="AZ119">
        <v>0</v>
      </c>
      <c r="BA119">
        <v>0</v>
      </c>
      <c r="BB119">
        <v>0</v>
      </c>
      <c r="BC119">
        <v>0</v>
      </c>
      <c r="BD119">
        <v>0</v>
      </c>
      <c r="BE119">
        <v>0</v>
      </c>
      <c r="BF119" t="s">
        <v>891</v>
      </c>
      <c r="BG119">
        <v>0</v>
      </c>
      <c r="BH119">
        <v>1</v>
      </c>
      <c r="BI119">
        <v>1</v>
      </c>
      <c r="BJ119">
        <v>0</v>
      </c>
      <c r="BK119">
        <v>1</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s="842"/>
      <c r="CM119" s="597">
        <v>1</v>
      </c>
      <c r="CN119" s="592">
        <v>275</v>
      </c>
      <c r="CO119" s="592">
        <v>275</v>
      </c>
      <c r="CP119" s="597">
        <v>1</v>
      </c>
      <c r="CQ119" s="592">
        <v>275</v>
      </c>
      <c r="CR119" s="592">
        <v>0</v>
      </c>
      <c r="CS119" s="597">
        <v>1</v>
      </c>
      <c r="CT119" s="592">
        <v>275</v>
      </c>
      <c r="CU119" s="592">
        <v>0</v>
      </c>
      <c r="CV119" s="592">
        <v>0</v>
      </c>
      <c r="CW119" s="592">
        <v>0</v>
      </c>
      <c r="CX119" s="592">
        <v>0</v>
      </c>
      <c r="CY119" s="592">
        <v>0</v>
      </c>
      <c r="CZ119" s="592">
        <v>0</v>
      </c>
      <c r="DA119" s="592">
        <v>0</v>
      </c>
      <c r="DB119" s="592">
        <v>0</v>
      </c>
      <c r="DC119" s="592">
        <v>0</v>
      </c>
      <c r="DD119" s="592">
        <v>0</v>
      </c>
      <c r="DE119" s="592">
        <v>0</v>
      </c>
      <c r="DF119" s="592">
        <v>0</v>
      </c>
      <c r="DG119" s="592">
        <v>0</v>
      </c>
      <c r="DH119" s="592">
        <v>0</v>
      </c>
      <c r="DI119" s="592">
        <v>0</v>
      </c>
      <c r="DJ119" s="592">
        <v>0</v>
      </c>
      <c r="DK119" s="592">
        <v>0</v>
      </c>
      <c r="DL119" s="592">
        <v>0</v>
      </c>
      <c r="DM119" s="592">
        <v>0</v>
      </c>
      <c r="DN119" s="592">
        <v>0</v>
      </c>
      <c r="DO119" s="592">
        <v>0</v>
      </c>
      <c r="DP119" s="592">
        <v>0</v>
      </c>
      <c r="DQ119" s="592">
        <v>0</v>
      </c>
      <c r="DR119" s="592">
        <v>0</v>
      </c>
      <c r="DS119" s="592">
        <v>0</v>
      </c>
      <c r="DT119" s="592">
        <v>0</v>
      </c>
      <c r="DU119" s="597">
        <v>0</v>
      </c>
      <c r="DV119" s="954">
        <v>0</v>
      </c>
      <c r="DW119" s="978">
        <v>0</v>
      </c>
      <c r="DX119" s="979">
        <v>0</v>
      </c>
      <c r="DY119" s="979">
        <v>0</v>
      </c>
      <c r="DZ119" s="979">
        <v>0</v>
      </c>
      <c r="EA119" s="977">
        <v>0</v>
      </c>
      <c r="EB119" s="977">
        <v>0</v>
      </c>
      <c r="EC119" s="960">
        <v>0</v>
      </c>
      <c r="ED119" s="960">
        <v>0</v>
      </c>
      <c r="EE119" s="1255">
        <v>0</v>
      </c>
      <c r="EF119" s="960">
        <v>0</v>
      </c>
      <c r="EG119" s="960">
        <v>0</v>
      </c>
      <c r="EH119" s="960">
        <v>0</v>
      </c>
      <c r="EI119" s="960">
        <v>0</v>
      </c>
      <c r="EJ119" s="960">
        <v>0</v>
      </c>
      <c r="EK119" s="1007">
        <v>0</v>
      </c>
      <c r="EL119" s="306">
        <v>0</v>
      </c>
      <c r="EM119" s="306">
        <v>0</v>
      </c>
      <c r="EN119" s="1007">
        <v>0</v>
      </c>
      <c r="EO119" s="306">
        <v>0</v>
      </c>
      <c r="EP119" s="306">
        <v>0</v>
      </c>
      <c r="EQ119" s="306">
        <v>0</v>
      </c>
      <c r="ER119" s="306">
        <v>0</v>
      </c>
      <c r="ES119" s="306">
        <v>0</v>
      </c>
      <c r="ET119" s="1007">
        <v>0</v>
      </c>
      <c r="EU119" s="306">
        <v>0</v>
      </c>
      <c r="EV119" s="306">
        <v>0</v>
      </c>
      <c r="EW119" s="306">
        <v>0</v>
      </c>
      <c r="EX119" s="832"/>
      <c r="EY119" s="592"/>
      <c r="EZ119" s="592" t="s">
        <v>515</v>
      </c>
      <c r="FA119" s="592" t="s">
        <v>503</v>
      </c>
      <c r="FB119" s="592" t="s">
        <v>350</v>
      </c>
      <c r="FC119" s="592">
        <v>275</v>
      </c>
      <c r="FD119" s="592" t="s">
        <v>13</v>
      </c>
      <c r="FE119" s="592" t="s">
        <v>232</v>
      </c>
      <c r="FF119" s="592" t="s">
        <v>9</v>
      </c>
      <c r="FG119" s="592" t="s">
        <v>232</v>
      </c>
      <c r="FH119" s="592" t="s">
        <v>366</v>
      </c>
    </row>
    <row r="120" spans="1:164">
      <c r="A120">
        <v>860</v>
      </c>
      <c r="B120">
        <v>1</v>
      </c>
      <c r="F120">
        <v>700</v>
      </c>
      <c r="G120">
        <v>41</v>
      </c>
      <c r="H120">
        <v>1</v>
      </c>
      <c r="I120">
        <v>0</v>
      </c>
      <c r="J120">
        <v>1</v>
      </c>
      <c r="K120">
        <v>0</v>
      </c>
      <c r="L120" t="s">
        <v>502</v>
      </c>
      <c r="M120">
        <v>0</v>
      </c>
      <c r="N120">
        <v>1</v>
      </c>
      <c r="O120">
        <v>0</v>
      </c>
      <c r="P120">
        <v>0</v>
      </c>
      <c r="Q120">
        <v>0</v>
      </c>
      <c r="R120">
        <v>0</v>
      </c>
      <c r="S120">
        <v>0</v>
      </c>
      <c r="T120">
        <v>15</v>
      </c>
      <c r="U120">
        <v>0</v>
      </c>
      <c r="V120">
        <v>0</v>
      </c>
      <c r="W120">
        <v>0</v>
      </c>
      <c r="X120">
        <v>0</v>
      </c>
      <c r="Y120">
        <v>1</v>
      </c>
      <c r="Z120">
        <v>0</v>
      </c>
      <c r="AA120">
        <v>1</v>
      </c>
      <c r="AB120">
        <v>0</v>
      </c>
      <c r="AC120">
        <v>1</v>
      </c>
      <c r="AD120">
        <v>0</v>
      </c>
      <c r="AE120">
        <v>0</v>
      </c>
      <c r="AF120">
        <v>0</v>
      </c>
      <c r="AG120">
        <v>0</v>
      </c>
      <c r="AH120">
        <v>0</v>
      </c>
      <c r="AI120">
        <v>0</v>
      </c>
      <c r="AJ120">
        <v>0</v>
      </c>
      <c r="AK120">
        <v>0</v>
      </c>
      <c r="AL120">
        <v>0</v>
      </c>
      <c r="AM120">
        <v>0</v>
      </c>
      <c r="AN120">
        <v>0</v>
      </c>
      <c r="AO120">
        <v>0</v>
      </c>
      <c r="AP120">
        <v>0</v>
      </c>
      <c r="AQ120">
        <v>0</v>
      </c>
      <c r="AR120">
        <v>1</v>
      </c>
      <c r="AS120">
        <v>0</v>
      </c>
      <c r="AT120">
        <v>0</v>
      </c>
      <c r="AU120">
        <v>0</v>
      </c>
      <c r="AV120">
        <v>0</v>
      </c>
      <c r="AW120">
        <v>0</v>
      </c>
      <c r="AX120">
        <v>0</v>
      </c>
      <c r="AY120" t="s">
        <v>891</v>
      </c>
      <c r="AZ120">
        <v>0</v>
      </c>
      <c r="BA120">
        <v>0</v>
      </c>
      <c r="BB120">
        <v>0</v>
      </c>
      <c r="BC120">
        <v>0</v>
      </c>
      <c r="BD120">
        <v>0</v>
      </c>
      <c r="BE120">
        <v>0</v>
      </c>
      <c r="BF120" t="s">
        <v>891</v>
      </c>
      <c r="BG120">
        <v>1</v>
      </c>
      <c r="BH120">
        <v>0</v>
      </c>
      <c r="BI120">
        <v>0</v>
      </c>
      <c r="BJ120">
        <v>1</v>
      </c>
      <c r="BK120">
        <v>0</v>
      </c>
      <c r="BL120">
        <v>1</v>
      </c>
      <c r="BM120">
        <v>1</v>
      </c>
      <c r="BN120">
        <v>0</v>
      </c>
      <c r="BO120">
        <v>0</v>
      </c>
      <c r="BP120">
        <v>0</v>
      </c>
      <c r="BQ120">
        <v>0</v>
      </c>
      <c r="BR120">
        <v>0</v>
      </c>
      <c r="BS120">
        <v>0</v>
      </c>
      <c r="BT120">
        <v>0</v>
      </c>
      <c r="BU120">
        <v>0</v>
      </c>
      <c r="BV120">
        <v>0</v>
      </c>
      <c r="BW120">
        <v>0</v>
      </c>
      <c r="BX120">
        <v>0</v>
      </c>
      <c r="BY120">
        <v>0</v>
      </c>
      <c r="BZ120">
        <v>0</v>
      </c>
      <c r="CA120">
        <v>0</v>
      </c>
      <c r="CB120">
        <v>1</v>
      </c>
      <c r="CC120">
        <v>0</v>
      </c>
      <c r="CD120">
        <v>0</v>
      </c>
      <c r="CE120">
        <v>0</v>
      </c>
      <c r="CF120">
        <v>0</v>
      </c>
      <c r="CG120">
        <v>686.18181818181813</v>
      </c>
      <c r="CH120">
        <v>591.33333333333337</v>
      </c>
      <c r="CI120">
        <v>258</v>
      </c>
      <c r="CJ120">
        <v>648.94861660079039</v>
      </c>
      <c r="CK120">
        <v>0</v>
      </c>
      <c r="CL120" s="842"/>
      <c r="CM120" s="597">
        <v>1</v>
      </c>
      <c r="CN120" s="592">
        <v>16</v>
      </c>
      <c r="CO120" s="592">
        <v>0</v>
      </c>
      <c r="CP120" s="597">
        <v>1</v>
      </c>
      <c r="CQ120" s="592">
        <v>16</v>
      </c>
      <c r="CR120" s="592">
        <v>16</v>
      </c>
      <c r="CS120" s="597">
        <v>1</v>
      </c>
      <c r="CT120" s="592">
        <v>16</v>
      </c>
      <c r="CU120" s="592">
        <v>16</v>
      </c>
      <c r="CV120" s="592">
        <v>0</v>
      </c>
      <c r="CW120" s="592">
        <v>1</v>
      </c>
      <c r="CX120" s="592">
        <v>16</v>
      </c>
      <c r="CY120" s="592">
        <v>16</v>
      </c>
      <c r="CZ120" s="592">
        <v>0</v>
      </c>
      <c r="DA120" s="592">
        <v>0</v>
      </c>
      <c r="DB120" s="592">
        <v>0</v>
      </c>
      <c r="DC120" s="592">
        <v>0</v>
      </c>
      <c r="DD120" s="592">
        <v>0</v>
      </c>
      <c r="DE120" s="592">
        <v>0</v>
      </c>
      <c r="DF120" s="592">
        <v>0</v>
      </c>
      <c r="DG120" s="592">
        <v>0</v>
      </c>
      <c r="DH120" s="592">
        <v>0</v>
      </c>
      <c r="DI120" s="592">
        <v>0</v>
      </c>
      <c r="DJ120" s="592">
        <v>0</v>
      </c>
      <c r="DK120" s="592">
        <v>0</v>
      </c>
      <c r="DL120" s="592">
        <v>0</v>
      </c>
      <c r="DM120" s="592">
        <v>0</v>
      </c>
      <c r="DN120" s="592">
        <v>0</v>
      </c>
      <c r="DO120" s="592">
        <v>0</v>
      </c>
      <c r="DP120" s="592">
        <v>0</v>
      </c>
      <c r="DQ120" s="592">
        <v>0</v>
      </c>
      <c r="DR120" s="592">
        <v>0</v>
      </c>
      <c r="DS120" s="592">
        <v>0</v>
      </c>
      <c r="DT120" s="592">
        <v>0</v>
      </c>
      <c r="DU120" s="597">
        <v>1</v>
      </c>
      <c r="DV120" s="954">
        <v>0</v>
      </c>
      <c r="DW120" s="978">
        <v>0</v>
      </c>
      <c r="DX120" s="979">
        <v>0</v>
      </c>
      <c r="DY120" s="979">
        <v>0</v>
      </c>
      <c r="DZ120" s="979">
        <v>0</v>
      </c>
      <c r="EA120" s="977">
        <v>0</v>
      </c>
      <c r="EB120" s="977">
        <v>0</v>
      </c>
      <c r="EC120" s="960">
        <v>0</v>
      </c>
      <c r="ED120" s="960">
        <v>0</v>
      </c>
      <c r="EE120" s="1255">
        <v>10.5</v>
      </c>
      <c r="EF120" s="960">
        <v>7204.9090909090901</v>
      </c>
      <c r="EG120" s="960">
        <v>0</v>
      </c>
      <c r="EH120" s="960">
        <v>0</v>
      </c>
      <c r="EI120" s="960">
        <v>1</v>
      </c>
      <c r="EJ120" s="960">
        <v>258</v>
      </c>
      <c r="EK120" s="1007">
        <v>0</v>
      </c>
      <c r="EL120" s="306">
        <v>0</v>
      </c>
      <c r="EM120" s="306">
        <v>0</v>
      </c>
      <c r="EN120" s="1007">
        <v>0</v>
      </c>
      <c r="EO120" s="306">
        <v>0</v>
      </c>
      <c r="EP120" s="306">
        <v>1</v>
      </c>
      <c r="EQ120" s="306">
        <v>1</v>
      </c>
      <c r="ER120" s="306">
        <v>0</v>
      </c>
      <c r="ES120" s="306">
        <v>0</v>
      </c>
      <c r="ET120" s="1007">
        <v>0</v>
      </c>
      <c r="EU120" s="306">
        <v>0</v>
      </c>
      <c r="EV120" s="306">
        <v>0</v>
      </c>
      <c r="EW120" s="306">
        <v>0</v>
      </c>
      <c r="EX120" s="832"/>
      <c r="EY120" s="592"/>
      <c r="EZ120" s="592" t="s">
        <v>502</v>
      </c>
      <c r="FA120" s="592" t="s">
        <v>503</v>
      </c>
      <c r="FB120" s="592" t="s">
        <v>350</v>
      </c>
      <c r="FC120" s="592">
        <v>16</v>
      </c>
      <c r="FD120" s="592" t="s">
        <v>12</v>
      </c>
      <c r="FE120" s="592" t="s">
        <v>232</v>
      </c>
      <c r="FF120" s="592" t="s">
        <v>9</v>
      </c>
      <c r="FG120" s="592" t="s">
        <v>232</v>
      </c>
      <c r="FH120" s="592" t="s">
        <v>358</v>
      </c>
    </row>
    <row r="121" spans="1:164">
      <c r="A121">
        <v>875</v>
      </c>
      <c r="B121">
        <v>1</v>
      </c>
      <c r="F121">
        <v>700</v>
      </c>
      <c r="G121">
        <v>41</v>
      </c>
      <c r="H121">
        <v>1</v>
      </c>
      <c r="I121">
        <v>0</v>
      </c>
      <c r="J121">
        <v>1</v>
      </c>
      <c r="K121">
        <v>0</v>
      </c>
      <c r="L121" t="s">
        <v>502</v>
      </c>
      <c r="M121">
        <v>0</v>
      </c>
      <c r="N121">
        <v>1</v>
      </c>
      <c r="O121">
        <v>0</v>
      </c>
      <c r="P121">
        <v>0</v>
      </c>
      <c r="Q121">
        <v>0</v>
      </c>
      <c r="R121">
        <v>0</v>
      </c>
      <c r="S121">
        <v>0</v>
      </c>
      <c r="T121">
        <v>9</v>
      </c>
      <c r="U121">
        <v>1</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1</v>
      </c>
      <c r="AS121">
        <v>0</v>
      </c>
      <c r="AT121">
        <v>0</v>
      </c>
      <c r="AU121">
        <v>0</v>
      </c>
      <c r="AV121">
        <v>0</v>
      </c>
      <c r="AW121">
        <v>0</v>
      </c>
      <c r="AX121">
        <v>0</v>
      </c>
      <c r="AY121" t="s">
        <v>891</v>
      </c>
      <c r="AZ121">
        <v>0</v>
      </c>
      <c r="BA121">
        <v>0</v>
      </c>
      <c r="BB121">
        <v>0</v>
      </c>
      <c r="BC121">
        <v>0</v>
      </c>
      <c r="BD121">
        <v>0</v>
      </c>
      <c r="BE121">
        <v>0</v>
      </c>
      <c r="BF121" t="s">
        <v>891</v>
      </c>
      <c r="BG121">
        <v>1</v>
      </c>
      <c r="BH121">
        <v>0</v>
      </c>
      <c r="BI121">
        <v>1</v>
      </c>
      <c r="BJ121">
        <v>0</v>
      </c>
      <c r="BK121">
        <v>1</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s="842"/>
      <c r="CM121" s="597">
        <v>1</v>
      </c>
      <c r="CN121" s="592">
        <v>9</v>
      </c>
      <c r="CO121" s="592">
        <v>0</v>
      </c>
      <c r="CP121" s="597">
        <v>1</v>
      </c>
      <c r="CQ121" s="592">
        <v>9</v>
      </c>
      <c r="CR121" s="592">
        <v>0</v>
      </c>
      <c r="CS121" s="597">
        <v>1</v>
      </c>
      <c r="CT121" s="592">
        <v>9</v>
      </c>
      <c r="CU121" s="592">
        <v>0</v>
      </c>
      <c r="CV121" s="592">
        <v>0</v>
      </c>
      <c r="CW121" s="592">
        <v>0</v>
      </c>
      <c r="CX121" s="592">
        <v>0</v>
      </c>
      <c r="CY121" s="592">
        <v>0</v>
      </c>
      <c r="CZ121" s="592">
        <v>0</v>
      </c>
      <c r="DA121" s="592">
        <v>0</v>
      </c>
      <c r="DB121" s="592">
        <v>0</v>
      </c>
      <c r="DC121" s="592">
        <v>0</v>
      </c>
      <c r="DD121" s="592">
        <v>0</v>
      </c>
      <c r="DE121" s="592">
        <v>0</v>
      </c>
      <c r="DF121" s="592">
        <v>0</v>
      </c>
      <c r="DG121" s="592">
        <v>0</v>
      </c>
      <c r="DH121" s="592">
        <v>0</v>
      </c>
      <c r="DI121" s="592">
        <v>0</v>
      </c>
      <c r="DJ121" s="592">
        <v>0</v>
      </c>
      <c r="DK121" s="592">
        <v>0</v>
      </c>
      <c r="DL121" s="592">
        <v>0</v>
      </c>
      <c r="DM121" s="592">
        <v>0</v>
      </c>
      <c r="DN121" s="592">
        <v>0</v>
      </c>
      <c r="DO121" s="592">
        <v>0</v>
      </c>
      <c r="DP121" s="592">
        <v>0</v>
      </c>
      <c r="DQ121" s="592">
        <v>0</v>
      </c>
      <c r="DR121" s="592">
        <v>0</v>
      </c>
      <c r="DS121" s="592">
        <v>0</v>
      </c>
      <c r="DT121" s="592">
        <v>0</v>
      </c>
      <c r="DU121" s="597">
        <v>0</v>
      </c>
      <c r="DV121" s="954">
        <v>0</v>
      </c>
      <c r="DW121" s="978">
        <v>0</v>
      </c>
      <c r="DX121" s="979">
        <v>0</v>
      </c>
      <c r="DY121" s="979">
        <v>0</v>
      </c>
      <c r="DZ121" s="979">
        <v>0</v>
      </c>
      <c r="EA121" s="977">
        <v>0</v>
      </c>
      <c r="EB121" s="977">
        <v>0</v>
      </c>
      <c r="EC121" s="960">
        <v>0</v>
      </c>
      <c r="ED121" s="960">
        <v>0</v>
      </c>
      <c r="EE121" s="1255">
        <v>0</v>
      </c>
      <c r="EF121" s="960">
        <v>0</v>
      </c>
      <c r="EG121" s="960">
        <v>0</v>
      </c>
      <c r="EH121" s="960">
        <v>0</v>
      </c>
      <c r="EI121" s="960">
        <v>0</v>
      </c>
      <c r="EJ121" s="960">
        <v>0</v>
      </c>
      <c r="EK121" s="1007">
        <v>0</v>
      </c>
      <c r="EL121" s="306">
        <v>0</v>
      </c>
      <c r="EM121" s="306">
        <v>0</v>
      </c>
      <c r="EN121" s="1007">
        <v>0</v>
      </c>
      <c r="EO121" s="306">
        <v>0</v>
      </c>
      <c r="EP121" s="306">
        <v>0</v>
      </c>
      <c r="EQ121" s="306">
        <v>0</v>
      </c>
      <c r="ER121" s="306">
        <v>0</v>
      </c>
      <c r="ES121" s="306">
        <v>0</v>
      </c>
      <c r="ET121" s="1007">
        <v>0</v>
      </c>
      <c r="EU121" s="306">
        <v>0</v>
      </c>
      <c r="EV121" s="306">
        <v>0</v>
      </c>
      <c r="EW121" s="306">
        <v>0</v>
      </c>
      <c r="EX121" s="832"/>
      <c r="EY121" s="592"/>
      <c r="EZ121" s="592" t="s">
        <v>502</v>
      </c>
      <c r="FA121" s="592" t="s">
        <v>503</v>
      </c>
      <c r="FB121" s="592" t="s">
        <v>350</v>
      </c>
      <c r="FC121" s="592">
        <v>9</v>
      </c>
      <c r="FD121" s="592" t="s">
        <v>11</v>
      </c>
      <c r="FE121" s="592" t="s">
        <v>232</v>
      </c>
      <c r="FF121" s="592" t="s">
        <v>9</v>
      </c>
      <c r="FG121" s="592" t="s">
        <v>232</v>
      </c>
      <c r="FH121" s="592" t="s">
        <v>358</v>
      </c>
    </row>
    <row r="122" spans="1:164">
      <c r="A122">
        <v>881</v>
      </c>
      <c r="B122">
        <v>1</v>
      </c>
      <c r="F122">
        <v>700</v>
      </c>
      <c r="G122">
        <v>41</v>
      </c>
      <c r="H122">
        <v>1</v>
      </c>
      <c r="I122">
        <v>0</v>
      </c>
      <c r="J122">
        <v>1</v>
      </c>
      <c r="K122">
        <v>0</v>
      </c>
      <c r="L122" t="s">
        <v>502</v>
      </c>
      <c r="M122">
        <v>0</v>
      </c>
      <c r="N122">
        <v>1</v>
      </c>
      <c r="O122">
        <v>0</v>
      </c>
      <c r="P122">
        <v>0</v>
      </c>
      <c r="Q122">
        <v>0</v>
      </c>
      <c r="R122">
        <v>0</v>
      </c>
      <c r="S122">
        <v>0</v>
      </c>
      <c r="T122">
        <v>33</v>
      </c>
      <c r="U122">
        <v>0</v>
      </c>
      <c r="V122">
        <v>1</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1</v>
      </c>
      <c r="AS122">
        <v>0</v>
      </c>
      <c r="AT122">
        <v>0</v>
      </c>
      <c r="AU122">
        <v>0</v>
      </c>
      <c r="AV122">
        <v>0</v>
      </c>
      <c r="AW122">
        <v>0</v>
      </c>
      <c r="AX122">
        <v>0</v>
      </c>
      <c r="AY122" t="s">
        <v>891</v>
      </c>
      <c r="AZ122">
        <v>0</v>
      </c>
      <c r="BA122">
        <v>0</v>
      </c>
      <c r="BB122">
        <v>0</v>
      </c>
      <c r="BC122">
        <v>0</v>
      </c>
      <c r="BD122">
        <v>0</v>
      </c>
      <c r="BE122">
        <v>0</v>
      </c>
      <c r="BF122" t="s">
        <v>891</v>
      </c>
      <c r="BG122">
        <v>1</v>
      </c>
      <c r="BH122">
        <v>0</v>
      </c>
      <c r="BI122">
        <v>1</v>
      </c>
      <c r="BJ122">
        <v>0</v>
      </c>
      <c r="BK122">
        <v>0</v>
      </c>
      <c r="BL122">
        <v>1</v>
      </c>
      <c r="BM122">
        <v>0</v>
      </c>
      <c r="BN122">
        <v>0</v>
      </c>
      <c r="BO122">
        <v>0</v>
      </c>
      <c r="BP122">
        <v>0</v>
      </c>
      <c r="BQ122">
        <v>1</v>
      </c>
      <c r="BR122">
        <v>0</v>
      </c>
      <c r="BS122">
        <v>0</v>
      </c>
      <c r="BT122">
        <v>0</v>
      </c>
      <c r="BU122">
        <v>0</v>
      </c>
      <c r="BV122">
        <v>0</v>
      </c>
      <c r="BW122">
        <v>0</v>
      </c>
      <c r="BX122">
        <v>0</v>
      </c>
      <c r="BY122">
        <v>0</v>
      </c>
      <c r="BZ122">
        <v>1</v>
      </c>
      <c r="CA122">
        <v>0</v>
      </c>
      <c r="CB122">
        <v>0</v>
      </c>
      <c r="CC122">
        <v>0</v>
      </c>
      <c r="CD122">
        <v>0</v>
      </c>
      <c r="CE122">
        <v>0</v>
      </c>
      <c r="CF122">
        <v>0</v>
      </c>
      <c r="CG122">
        <v>0</v>
      </c>
      <c r="CH122">
        <v>0</v>
      </c>
      <c r="CI122">
        <v>0</v>
      </c>
      <c r="CJ122">
        <v>0</v>
      </c>
      <c r="CK122">
        <v>0</v>
      </c>
      <c r="CL122" s="842"/>
      <c r="CM122" s="597">
        <v>1</v>
      </c>
      <c r="CN122" s="592">
        <v>36</v>
      </c>
      <c r="CO122" s="592">
        <v>0</v>
      </c>
      <c r="CP122" s="597">
        <v>1</v>
      </c>
      <c r="CQ122" s="592">
        <v>36</v>
      </c>
      <c r="CR122" s="592">
        <v>0</v>
      </c>
      <c r="CS122" s="597">
        <v>1</v>
      </c>
      <c r="CT122" s="592">
        <v>36</v>
      </c>
      <c r="CU122" s="592">
        <v>36</v>
      </c>
      <c r="CV122" s="592">
        <v>0</v>
      </c>
      <c r="CW122" s="592">
        <v>1</v>
      </c>
      <c r="CX122" s="592">
        <v>36</v>
      </c>
      <c r="CY122" s="592">
        <v>0</v>
      </c>
      <c r="CZ122" s="592">
        <v>0</v>
      </c>
      <c r="DA122" s="592">
        <v>0</v>
      </c>
      <c r="DB122" s="592">
        <v>0</v>
      </c>
      <c r="DC122" s="592">
        <v>36</v>
      </c>
      <c r="DD122" s="592">
        <v>0</v>
      </c>
      <c r="DE122" s="592">
        <v>0</v>
      </c>
      <c r="DF122" s="592">
        <v>0</v>
      </c>
      <c r="DG122" s="592">
        <v>0</v>
      </c>
      <c r="DH122" s="592">
        <v>0</v>
      </c>
      <c r="DI122" s="592">
        <v>0</v>
      </c>
      <c r="DJ122" s="592">
        <v>0</v>
      </c>
      <c r="DK122" s="592">
        <v>1</v>
      </c>
      <c r="DL122" s="592">
        <v>36</v>
      </c>
      <c r="DM122" s="592">
        <v>0</v>
      </c>
      <c r="DN122" s="592">
        <v>0</v>
      </c>
      <c r="DO122" s="592">
        <v>0</v>
      </c>
      <c r="DP122" s="592">
        <v>0</v>
      </c>
      <c r="DQ122" s="592">
        <v>0</v>
      </c>
      <c r="DR122" s="592">
        <v>0</v>
      </c>
      <c r="DS122" s="592">
        <v>0</v>
      </c>
      <c r="DT122" s="592">
        <v>0</v>
      </c>
      <c r="DU122" s="597">
        <v>1</v>
      </c>
      <c r="DV122" s="954">
        <v>0</v>
      </c>
      <c r="DW122" s="978">
        <v>0</v>
      </c>
      <c r="DX122" s="979">
        <v>0</v>
      </c>
      <c r="DY122" s="979">
        <v>0</v>
      </c>
      <c r="DZ122" s="979">
        <v>0</v>
      </c>
      <c r="EA122" s="977">
        <v>0</v>
      </c>
      <c r="EB122" s="977">
        <v>0</v>
      </c>
      <c r="EC122" s="960">
        <v>0</v>
      </c>
      <c r="ED122" s="960">
        <v>0</v>
      </c>
      <c r="EE122" s="1255">
        <v>0</v>
      </c>
      <c r="EF122" s="960">
        <v>0</v>
      </c>
      <c r="EG122" s="960">
        <v>0</v>
      </c>
      <c r="EH122" s="960">
        <v>0</v>
      </c>
      <c r="EI122" s="960">
        <v>0</v>
      </c>
      <c r="EJ122" s="960">
        <v>0</v>
      </c>
      <c r="EK122" s="1007">
        <v>0</v>
      </c>
      <c r="EL122" s="306">
        <v>0</v>
      </c>
      <c r="EM122" s="306">
        <v>0</v>
      </c>
      <c r="EN122" s="1007">
        <v>0</v>
      </c>
      <c r="EO122" s="306">
        <v>0</v>
      </c>
      <c r="EP122" s="306">
        <v>0</v>
      </c>
      <c r="EQ122" s="306">
        <v>0</v>
      </c>
      <c r="ER122" s="306">
        <v>0</v>
      </c>
      <c r="ES122" s="306">
        <v>0</v>
      </c>
      <c r="ET122" s="1007">
        <v>0</v>
      </c>
      <c r="EU122" s="306">
        <v>0</v>
      </c>
      <c r="EV122" s="306">
        <v>0</v>
      </c>
      <c r="EW122" s="306">
        <v>0</v>
      </c>
      <c r="EX122" s="832"/>
      <c r="EY122" s="592"/>
      <c r="EZ122" s="592" t="s">
        <v>502</v>
      </c>
      <c r="FA122" s="592" t="s">
        <v>503</v>
      </c>
      <c r="FB122" s="592" t="s">
        <v>350</v>
      </c>
      <c r="FC122" s="592">
        <v>36</v>
      </c>
      <c r="FD122" s="592" t="s">
        <v>12</v>
      </c>
      <c r="FE122" s="592" t="s">
        <v>232</v>
      </c>
      <c r="FF122" s="592" t="s">
        <v>9</v>
      </c>
      <c r="FG122" s="592" t="s">
        <v>232</v>
      </c>
      <c r="FH122" s="592" t="s">
        <v>358</v>
      </c>
    </row>
    <row r="123" spans="1:164">
      <c r="A123">
        <v>888</v>
      </c>
      <c r="B123">
        <v>1</v>
      </c>
      <c r="F123">
        <v>700</v>
      </c>
      <c r="G123">
        <v>41</v>
      </c>
      <c r="H123">
        <v>1</v>
      </c>
      <c r="I123">
        <v>0</v>
      </c>
      <c r="J123">
        <v>1</v>
      </c>
      <c r="K123">
        <v>0</v>
      </c>
      <c r="L123" t="s">
        <v>502</v>
      </c>
      <c r="M123">
        <v>0</v>
      </c>
      <c r="N123">
        <v>1</v>
      </c>
      <c r="O123">
        <v>0</v>
      </c>
      <c r="P123">
        <v>0</v>
      </c>
      <c r="Q123">
        <v>0</v>
      </c>
      <c r="R123">
        <v>0</v>
      </c>
      <c r="S123">
        <v>0</v>
      </c>
      <c r="T123">
        <v>6</v>
      </c>
      <c r="U123">
        <v>1</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1</v>
      </c>
      <c r="AS123">
        <v>0</v>
      </c>
      <c r="AT123">
        <v>0</v>
      </c>
      <c r="AU123">
        <v>0</v>
      </c>
      <c r="AV123">
        <v>0</v>
      </c>
      <c r="AW123">
        <v>0</v>
      </c>
      <c r="AX123">
        <v>0</v>
      </c>
      <c r="AY123" t="s">
        <v>891</v>
      </c>
      <c r="AZ123">
        <v>0</v>
      </c>
      <c r="BA123">
        <v>0</v>
      </c>
      <c r="BB123">
        <v>0</v>
      </c>
      <c r="BC123">
        <v>0</v>
      </c>
      <c r="BD123">
        <v>0</v>
      </c>
      <c r="BE123">
        <v>0</v>
      </c>
      <c r="BF123" t="s">
        <v>891</v>
      </c>
      <c r="BG123">
        <v>1</v>
      </c>
      <c r="BH123">
        <v>0</v>
      </c>
      <c r="BI123">
        <v>1</v>
      </c>
      <c r="BJ123">
        <v>0</v>
      </c>
      <c r="BK123">
        <v>1</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s="842"/>
      <c r="CM123" s="597">
        <v>1</v>
      </c>
      <c r="CN123" s="592">
        <v>6</v>
      </c>
      <c r="CO123" s="592">
        <v>0</v>
      </c>
      <c r="CP123" s="597">
        <v>1</v>
      </c>
      <c r="CQ123" s="592">
        <v>6</v>
      </c>
      <c r="CR123" s="592">
        <v>0</v>
      </c>
      <c r="CS123" s="597">
        <v>1</v>
      </c>
      <c r="CT123" s="592">
        <v>6</v>
      </c>
      <c r="CU123" s="592">
        <v>0</v>
      </c>
      <c r="CV123" s="592">
        <v>0</v>
      </c>
      <c r="CW123" s="592">
        <v>0</v>
      </c>
      <c r="CX123" s="592">
        <v>0</v>
      </c>
      <c r="CY123" s="592">
        <v>0</v>
      </c>
      <c r="CZ123" s="592">
        <v>0</v>
      </c>
      <c r="DA123" s="592">
        <v>0</v>
      </c>
      <c r="DB123" s="592">
        <v>0</v>
      </c>
      <c r="DC123" s="592">
        <v>0</v>
      </c>
      <c r="DD123" s="592">
        <v>0</v>
      </c>
      <c r="DE123" s="592">
        <v>0</v>
      </c>
      <c r="DF123" s="592">
        <v>0</v>
      </c>
      <c r="DG123" s="592">
        <v>0</v>
      </c>
      <c r="DH123" s="592">
        <v>0</v>
      </c>
      <c r="DI123" s="592">
        <v>0</v>
      </c>
      <c r="DJ123" s="592">
        <v>0</v>
      </c>
      <c r="DK123" s="592">
        <v>0</v>
      </c>
      <c r="DL123" s="592">
        <v>0</v>
      </c>
      <c r="DM123" s="592">
        <v>0</v>
      </c>
      <c r="DN123" s="592">
        <v>0</v>
      </c>
      <c r="DO123" s="592">
        <v>0</v>
      </c>
      <c r="DP123" s="592">
        <v>0</v>
      </c>
      <c r="DQ123" s="592">
        <v>0</v>
      </c>
      <c r="DR123" s="592">
        <v>0</v>
      </c>
      <c r="DS123" s="592">
        <v>0</v>
      </c>
      <c r="DT123" s="592">
        <v>0</v>
      </c>
      <c r="DU123" s="597">
        <v>0</v>
      </c>
      <c r="DV123" s="954">
        <v>0</v>
      </c>
      <c r="DW123" s="978">
        <v>0</v>
      </c>
      <c r="DX123" s="979">
        <v>0</v>
      </c>
      <c r="DY123" s="979">
        <v>0</v>
      </c>
      <c r="DZ123" s="979">
        <v>0</v>
      </c>
      <c r="EA123" s="977">
        <v>0</v>
      </c>
      <c r="EB123" s="977">
        <v>0</v>
      </c>
      <c r="EC123" s="960">
        <v>0</v>
      </c>
      <c r="ED123" s="960">
        <v>0</v>
      </c>
      <c r="EE123" s="1255">
        <v>0</v>
      </c>
      <c r="EF123" s="960">
        <v>0</v>
      </c>
      <c r="EG123" s="960">
        <v>0</v>
      </c>
      <c r="EH123" s="960">
        <v>0</v>
      </c>
      <c r="EI123" s="960">
        <v>0</v>
      </c>
      <c r="EJ123" s="960">
        <v>0</v>
      </c>
      <c r="EK123" s="1007">
        <v>0</v>
      </c>
      <c r="EL123" s="306">
        <v>0</v>
      </c>
      <c r="EM123" s="306">
        <v>0</v>
      </c>
      <c r="EN123" s="1007">
        <v>0</v>
      </c>
      <c r="EO123" s="306">
        <v>0</v>
      </c>
      <c r="EP123" s="306">
        <v>0</v>
      </c>
      <c r="EQ123" s="306">
        <v>0</v>
      </c>
      <c r="ER123" s="306">
        <v>0</v>
      </c>
      <c r="ES123" s="306">
        <v>0</v>
      </c>
      <c r="ET123" s="1007">
        <v>0</v>
      </c>
      <c r="EU123" s="306">
        <v>0</v>
      </c>
      <c r="EV123" s="306">
        <v>0</v>
      </c>
      <c r="EW123" s="306">
        <v>0</v>
      </c>
      <c r="EX123" s="832"/>
      <c r="EY123" s="592"/>
      <c r="EZ123" s="592" t="s">
        <v>502</v>
      </c>
      <c r="FA123" s="592" t="s">
        <v>503</v>
      </c>
      <c r="FB123" s="592" t="s">
        <v>350</v>
      </c>
      <c r="FC123" s="592">
        <v>6</v>
      </c>
      <c r="FD123" s="592" t="s">
        <v>11</v>
      </c>
      <c r="FE123" s="592" t="s">
        <v>232</v>
      </c>
      <c r="FF123" s="592" t="s">
        <v>9</v>
      </c>
      <c r="FG123" s="592" t="s">
        <v>232</v>
      </c>
      <c r="FH123" s="592" t="s">
        <v>358</v>
      </c>
    </row>
    <row r="124" spans="1:164">
      <c r="A124">
        <v>896</v>
      </c>
      <c r="B124">
        <v>1</v>
      </c>
      <c r="F124">
        <v>700</v>
      </c>
      <c r="G124">
        <v>41</v>
      </c>
      <c r="H124">
        <v>1</v>
      </c>
      <c r="I124">
        <v>0</v>
      </c>
      <c r="J124">
        <v>1</v>
      </c>
      <c r="K124">
        <v>0</v>
      </c>
      <c r="L124" t="s">
        <v>515</v>
      </c>
      <c r="M124">
        <v>0</v>
      </c>
      <c r="N124">
        <v>1</v>
      </c>
      <c r="O124">
        <v>0</v>
      </c>
      <c r="P124">
        <v>0</v>
      </c>
      <c r="Q124">
        <v>0</v>
      </c>
      <c r="R124">
        <v>0</v>
      </c>
      <c r="S124">
        <v>0</v>
      </c>
      <c r="T124">
        <v>19</v>
      </c>
      <c r="U124">
        <v>0</v>
      </c>
      <c r="V124">
        <v>0</v>
      </c>
      <c r="W124">
        <v>0</v>
      </c>
      <c r="X124">
        <v>0</v>
      </c>
      <c r="Y124">
        <v>0</v>
      </c>
      <c r="Z124">
        <v>0</v>
      </c>
      <c r="AA124">
        <v>1</v>
      </c>
      <c r="AB124">
        <v>0</v>
      </c>
      <c r="AC124">
        <v>0</v>
      </c>
      <c r="AD124">
        <v>1</v>
      </c>
      <c r="AE124">
        <v>0</v>
      </c>
      <c r="AF124">
        <v>0</v>
      </c>
      <c r="AG124">
        <v>0</v>
      </c>
      <c r="AH124">
        <v>0</v>
      </c>
      <c r="AI124">
        <v>0</v>
      </c>
      <c r="AJ124">
        <v>0</v>
      </c>
      <c r="AK124">
        <v>0</v>
      </c>
      <c r="AL124">
        <v>0</v>
      </c>
      <c r="AM124">
        <v>0</v>
      </c>
      <c r="AN124">
        <v>0</v>
      </c>
      <c r="AO124">
        <v>0</v>
      </c>
      <c r="AP124">
        <v>0</v>
      </c>
      <c r="AQ124">
        <v>0</v>
      </c>
      <c r="AR124">
        <v>1</v>
      </c>
      <c r="AS124">
        <v>0</v>
      </c>
      <c r="AT124">
        <v>0</v>
      </c>
      <c r="AU124">
        <v>0</v>
      </c>
      <c r="AV124">
        <v>0</v>
      </c>
      <c r="AW124">
        <v>0</v>
      </c>
      <c r="AX124">
        <v>0</v>
      </c>
      <c r="AY124" t="s">
        <v>891</v>
      </c>
      <c r="AZ124">
        <v>0</v>
      </c>
      <c r="BA124">
        <v>0</v>
      </c>
      <c r="BB124">
        <v>0</v>
      </c>
      <c r="BC124">
        <v>0</v>
      </c>
      <c r="BD124">
        <v>0</v>
      </c>
      <c r="BE124">
        <v>0</v>
      </c>
      <c r="BF124" t="s">
        <v>891</v>
      </c>
      <c r="BG124">
        <v>1</v>
      </c>
      <c r="BH124">
        <v>0</v>
      </c>
      <c r="BI124">
        <v>1</v>
      </c>
      <c r="BJ124">
        <v>0</v>
      </c>
      <c r="BK124">
        <v>0</v>
      </c>
      <c r="BL124">
        <v>1</v>
      </c>
      <c r="BM124">
        <v>1</v>
      </c>
      <c r="BN124">
        <v>1</v>
      </c>
      <c r="BO124">
        <v>1</v>
      </c>
      <c r="BP124">
        <v>0</v>
      </c>
      <c r="BQ124">
        <v>1</v>
      </c>
      <c r="BR124">
        <v>0</v>
      </c>
      <c r="BS124">
        <v>0</v>
      </c>
      <c r="BT124">
        <v>0</v>
      </c>
      <c r="BU124">
        <v>0</v>
      </c>
      <c r="BV124">
        <v>0</v>
      </c>
      <c r="BW124">
        <v>0</v>
      </c>
      <c r="BX124">
        <v>8</v>
      </c>
      <c r="BY124">
        <v>0</v>
      </c>
      <c r="BZ124">
        <v>0</v>
      </c>
      <c r="CA124">
        <v>0</v>
      </c>
      <c r="CB124">
        <v>1</v>
      </c>
      <c r="CC124">
        <v>0</v>
      </c>
      <c r="CD124">
        <v>0</v>
      </c>
      <c r="CE124">
        <v>0</v>
      </c>
      <c r="CF124">
        <v>0</v>
      </c>
      <c r="CG124">
        <v>0</v>
      </c>
      <c r="CH124">
        <v>0</v>
      </c>
      <c r="CI124">
        <v>0</v>
      </c>
      <c r="CJ124">
        <v>0</v>
      </c>
      <c r="CK124">
        <v>150</v>
      </c>
      <c r="CL124" s="842"/>
      <c r="CM124" s="597">
        <v>1</v>
      </c>
      <c r="CN124" s="592">
        <v>19</v>
      </c>
      <c r="CO124" s="592">
        <v>0</v>
      </c>
      <c r="CP124" s="597">
        <v>1</v>
      </c>
      <c r="CQ124" s="592">
        <v>19</v>
      </c>
      <c r="CR124" s="592">
        <v>0</v>
      </c>
      <c r="CS124" s="597">
        <v>1</v>
      </c>
      <c r="CT124" s="592">
        <v>19</v>
      </c>
      <c r="CU124" s="592">
        <v>19</v>
      </c>
      <c r="CV124" s="592">
        <v>0</v>
      </c>
      <c r="CW124" s="592">
        <v>1</v>
      </c>
      <c r="CX124" s="592">
        <v>19</v>
      </c>
      <c r="CY124" s="592">
        <v>19</v>
      </c>
      <c r="CZ124" s="592">
        <v>19</v>
      </c>
      <c r="DA124" s="592">
        <v>19</v>
      </c>
      <c r="DB124" s="592">
        <v>0</v>
      </c>
      <c r="DC124" s="592">
        <v>19</v>
      </c>
      <c r="DD124" s="592">
        <v>0</v>
      </c>
      <c r="DE124" s="592">
        <v>0</v>
      </c>
      <c r="DF124" s="592">
        <v>0</v>
      </c>
      <c r="DG124" s="592">
        <v>0</v>
      </c>
      <c r="DH124" s="592">
        <v>0</v>
      </c>
      <c r="DI124" s="592">
        <v>0</v>
      </c>
      <c r="DJ124" s="592">
        <v>152</v>
      </c>
      <c r="DK124" s="592">
        <v>0</v>
      </c>
      <c r="DL124" s="592">
        <v>0</v>
      </c>
      <c r="DM124" s="592">
        <v>0</v>
      </c>
      <c r="DN124" s="592">
        <v>0</v>
      </c>
      <c r="DO124" s="592">
        <v>1</v>
      </c>
      <c r="DP124" s="592">
        <v>19</v>
      </c>
      <c r="DQ124" s="592">
        <v>0</v>
      </c>
      <c r="DR124" s="592">
        <v>0</v>
      </c>
      <c r="DS124" s="592">
        <v>0</v>
      </c>
      <c r="DT124" s="592">
        <v>0</v>
      </c>
      <c r="DU124" s="597">
        <v>1</v>
      </c>
      <c r="DV124" s="954">
        <v>0</v>
      </c>
      <c r="DW124" s="978">
        <v>0</v>
      </c>
      <c r="DX124" s="979">
        <v>0</v>
      </c>
      <c r="DY124" s="979">
        <v>0</v>
      </c>
      <c r="DZ124" s="979">
        <v>0</v>
      </c>
      <c r="EA124" s="977">
        <v>0</v>
      </c>
      <c r="EB124" s="977">
        <v>0</v>
      </c>
      <c r="EC124" s="960">
        <v>0</v>
      </c>
      <c r="ED124" s="960">
        <v>0</v>
      </c>
      <c r="EE124" s="1255">
        <v>11</v>
      </c>
      <c r="EF124" s="960">
        <v>1650</v>
      </c>
      <c r="EG124" s="960">
        <v>1.5</v>
      </c>
      <c r="EH124" s="960">
        <v>225</v>
      </c>
      <c r="EI124" s="960">
        <v>0</v>
      </c>
      <c r="EJ124" s="960">
        <v>0</v>
      </c>
      <c r="EK124" s="1007">
        <v>0</v>
      </c>
      <c r="EL124" s="306">
        <v>0</v>
      </c>
      <c r="EM124" s="306">
        <v>0</v>
      </c>
      <c r="EN124" s="1007">
        <v>0</v>
      </c>
      <c r="EO124" s="306">
        <v>0</v>
      </c>
      <c r="EP124" s="306">
        <v>1</v>
      </c>
      <c r="EQ124" s="306">
        <v>1</v>
      </c>
      <c r="ER124" s="306">
        <v>0</v>
      </c>
      <c r="ES124" s="306">
        <v>0</v>
      </c>
      <c r="ET124" s="1007">
        <v>0</v>
      </c>
      <c r="EU124" s="306">
        <v>0</v>
      </c>
      <c r="EV124" s="306">
        <v>0</v>
      </c>
      <c r="EW124" s="306">
        <v>0</v>
      </c>
      <c r="EX124" s="832"/>
      <c r="EY124" s="592"/>
      <c r="EZ124" s="592" t="s">
        <v>515</v>
      </c>
      <c r="FA124" s="592" t="s">
        <v>503</v>
      </c>
      <c r="FB124" s="592" t="s">
        <v>350</v>
      </c>
      <c r="FC124" s="592">
        <v>19</v>
      </c>
      <c r="FD124" s="592" t="s">
        <v>12</v>
      </c>
      <c r="FE124" s="592" t="s">
        <v>232</v>
      </c>
      <c r="FF124" s="592" t="s">
        <v>9</v>
      </c>
      <c r="FG124" s="592" t="s">
        <v>232</v>
      </c>
      <c r="FH124" s="592" t="s">
        <v>358</v>
      </c>
    </row>
    <row r="125" spans="1:164">
      <c r="A125">
        <v>901</v>
      </c>
      <c r="B125">
        <v>1</v>
      </c>
      <c r="F125">
        <v>700</v>
      </c>
      <c r="G125">
        <v>43</v>
      </c>
      <c r="H125">
        <v>1</v>
      </c>
      <c r="I125">
        <v>0</v>
      </c>
      <c r="J125">
        <v>1</v>
      </c>
      <c r="K125">
        <v>0</v>
      </c>
      <c r="L125" t="s">
        <v>502</v>
      </c>
      <c r="M125">
        <v>0</v>
      </c>
      <c r="N125">
        <v>1</v>
      </c>
      <c r="O125">
        <v>0</v>
      </c>
      <c r="P125">
        <v>0</v>
      </c>
      <c r="Q125">
        <v>0</v>
      </c>
      <c r="R125">
        <v>0</v>
      </c>
      <c r="S125">
        <v>0</v>
      </c>
      <c r="T125">
        <v>3</v>
      </c>
      <c r="U125">
        <v>0</v>
      </c>
      <c r="V125">
        <v>1</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1</v>
      </c>
      <c r="AS125">
        <v>0</v>
      </c>
      <c r="AT125">
        <v>0</v>
      </c>
      <c r="AU125">
        <v>0</v>
      </c>
      <c r="AV125">
        <v>0</v>
      </c>
      <c r="AW125">
        <v>0</v>
      </c>
      <c r="AX125">
        <v>0</v>
      </c>
      <c r="AY125" t="s">
        <v>891</v>
      </c>
      <c r="AZ125">
        <v>0</v>
      </c>
      <c r="BA125">
        <v>0</v>
      </c>
      <c r="BB125">
        <v>0</v>
      </c>
      <c r="BC125">
        <v>0</v>
      </c>
      <c r="BD125">
        <v>0</v>
      </c>
      <c r="BE125">
        <v>0</v>
      </c>
      <c r="BF125" t="s">
        <v>891</v>
      </c>
      <c r="BG125">
        <v>1</v>
      </c>
      <c r="BH125">
        <v>0</v>
      </c>
      <c r="BI125">
        <v>1</v>
      </c>
      <c r="BJ125">
        <v>0</v>
      </c>
      <c r="BK125">
        <v>1</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s="842"/>
      <c r="CM125" s="597">
        <v>1</v>
      </c>
      <c r="CN125" s="592">
        <v>3</v>
      </c>
      <c r="CO125" s="592">
        <v>0</v>
      </c>
      <c r="CP125" s="597">
        <v>1</v>
      </c>
      <c r="CQ125" s="592">
        <v>3</v>
      </c>
      <c r="CR125" s="592">
        <v>0</v>
      </c>
      <c r="CS125" s="597">
        <v>1</v>
      </c>
      <c r="CT125" s="592">
        <v>3</v>
      </c>
      <c r="CU125" s="592">
        <v>0</v>
      </c>
      <c r="CV125" s="592">
        <v>0</v>
      </c>
      <c r="CW125" s="592">
        <v>0</v>
      </c>
      <c r="CX125" s="592">
        <v>0</v>
      </c>
      <c r="CY125" s="592">
        <v>0</v>
      </c>
      <c r="CZ125" s="592">
        <v>0</v>
      </c>
      <c r="DA125" s="592">
        <v>0</v>
      </c>
      <c r="DB125" s="592">
        <v>0</v>
      </c>
      <c r="DC125" s="592">
        <v>0</v>
      </c>
      <c r="DD125" s="592">
        <v>0</v>
      </c>
      <c r="DE125" s="592">
        <v>0</v>
      </c>
      <c r="DF125" s="592">
        <v>0</v>
      </c>
      <c r="DG125" s="592">
        <v>0</v>
      </c>
      <c r="DH125" s="592">
        <v>0</v>
      </c>
      <c r="DI125" s="592">
        <v>0</v>
      </c>
      <c r="DJ125" s="592">
        <v>0</v>
      </c>
      <c r="DK125" s="592">
        <v>0</v>
      </c>
      <c r="DL125" s="592">
        <v>0</v>
      </c>
      <c r="DM125" s="592">
        <v>0</v>
      </c>
      <c r="DN125" s="592">
        <v>0</v>
      </c>
      <c r="DO125" s="592">
        <v>0</v>
      </c>
      <c r="DP125" s="592">
        <v>0</v>
      </c>
      <c r="DQ125" s="592">
        <v>0</v>
      </c>
      <c r="DR125" s="592">
        <v>0</v>
      </c>
      <c r="DS125" s="592">
        <v>0</v>
      </c>
      <c r="DT125" s="592">
        <v>0</v>
      </c>
      <c r="DU125" s="597">
        <v>0</v>
      </c>
      <c r="DV125" s="954">
        <v>0</v>
      </c>
      <c r="DW125" s="978">
        <v>0</v>
      </c>
      <c r="DX125" s="979">
        <v>0</v>
      </c>
      <c r="DY125" s="979">
        <v>0</v>
      </c>
      <c r="DZ125" s="979">
        <v>0</v>
      </c>
      <c r="EA125" s="977">
        <v>0</v>
      </c>
      <c r="EB125" s="977">
        <v>0</v>
      </c>
      <c r="EC125" s="960">
        <v>0</v>
      </c>
      <c r="ED125" s="960">
        <v>0</v>
      </c>
      <c r="EE125" s="1255">
        <v>0</v>
      </c>
      <c r="EF125" s="960">
        <v>0</v>
      </c>
      <c r="EG125" s="960">
        <v>0</v>
      </c>
      <c r="EH125" s="960">
        <v>0</v>
      </c>
      <c r="EI125" s="960">
        <v>0</v>
      </c>
      <c r="EJ125" s="960">
        <v>0</v>
      </c>
      <c r="EK125" s="1007">
        <v>0</v>
      </c>
      <c r="EL125" s="306">
        <v>0</v>
      </c>
      <c r="EM125" s="306">
        <v>0</v>
      </c>
      <c r="EN125" s="1007">
        <v>0</v>
      </c>
      <c r="EO125" s="306">
        <v>0</v>
      </c>
      <c r="EP125" s="306">
        <v>0</v>
      </c>
      <c r="EQ125" s="306">
        <v>0</v>
      </c>
      <c r="ER125" s="306">
        <v>0</v>
      </c>
      <c r="ES125" s="306">
        <v>0</v>
      </c>
      <c r="ET125" s="1007">
        <v>0</v>
      </c>
      <c r="EU125" s="306">
        <v>0</v>
      </c>
      <c r="EV125" s="306">
        <v>0</v>
      </c>
      <c r="EW125" s="306">
        <v>0</v>
      </c>
      <c r="EX125" s="832"/>
      <c r="EY125" s="592"/>
      <c r="EZ125" s="592" t="s">
        <v>502</v>
      </c>
      <c r="FA125" s="592" t="s">
        <v>503</v>
      </c>
      <c r="FB125" s="592" t="s">
        <v>350</v>
      </c>
      <c r="FC125" s="592">
        <v>3</v>
      </c>
      <c r="FD125" s="592" t="s">
        <v>11</v>
      </c>
      <c r="FE125" s="592" t="s">
        <v>232</v>
      </c>
      <c r="FF125" s="592" t="s">
        <v>9</v>
      </c>
      <c r="FG125" s="592" t="s">
        <v>232</v>
      </c>
      <c r="FH125" s="592" t="s">
        <v>358</v>
      </c>
    </row>
    <row r="126" spans="1:164">
      <c r="A126">
        <v>917</v>
      </c>
      <c r="B126">
        <v>1</v>
      </c>
      <c r="F126">
        <v>700</v>
      </c>
      <c r="G126">
        <v>41</v>
      </c>
      <c r="H126">
        <v>1</v>
      </c>
      <c r="I126">
        <v>0</v>
      </c>
      <c r="J126">
        <v>1</v>
      </c>
      <c r="K126">
        <v>0</v>
      </c>
      <c r="L126" t="s">
        <v>502</v>
      </c>
      <c r="M126">
        <v>0</v>
      </c>
      <c r="N126">
        <v>1</v>
      </c>
      <c r="O126">
        <v>0</v>
      </c>
      <c r="P126">
        <v>0</v>
      </c>
      <c r="Q126">
        <v>0</v>
      </c>
      <c r="R126">
        <v>0</v>
      </c>
      <c r="S126">
        <v>0</v>
      </c>
      <c r="T126">
        <v>118</v>
      </c>
      <c r="U126">
        <v>0</v>
      </c>
      <c r="V126">
        <v>0</v>
      </c>
      <c r="W126">
        <v>0</v>
      </c>
      <c r="X126">
        <v>0</v>
      </c>
      <c r="Y126">
        <v>1</v>
      </c>
      <c r="Z126">
        <v>0</v>
      </c>
      <c r="AA126">
        <v>1</v>
      </c>
      <c r="AB126">
        <v>0</v>
      </c>
      <c r="AC126">
        <v>1</v>
      </c>
      <c r="AD126">
        <v>1</v>
      </c>
      <c r="AE126">
        <v>0</v>
      </c>
      <c r="AF126">
        <v>0</v>
      </c>
      <c r="AG126">
        <v>0</v>
      </c>
      <c r="AH126">
        <v>0</v>
      </c>
      <c r="AI126">
        <v>0</v>
      </c>
      <c r="AJ126">
        <v>0</v>
      </c>
      <c r="AK126">
        <v>0</v>
      </c>
      <c r="AL126">
        <v>0</v>
      </c>
      <c r="AM126">
        <v>0</v>
      </c>
      <c r="AN126">
        <v>0</v>
      </c>
      <c r="AO126">
        <v>0</v>
      </c>
      <c r="AP126">
        <v>0</v>
      </c>
      <c r="AQ126">
        <v>0</v>
      </c>
      <c r="AR126">
        <v>0</v>
      </c>
      <c r="AS126">
        <v>1</v>
      </c>
      <c r="AT126">
        <v>0</v>
      </c>
      <c r="AU126">
        <v>1</v>
      </c>
      <c r="AV126">
        <v>0</v>
      </c>
      <c r="AW126">
        <v>0</v>
      </c>
      <c r="AX126">
        <v>0</v>
      </c>
      <c r="AY126" t="s">
        <v>891</v>
      </c>
      <c r="AZ126">
        <v>0</v>
      </c>
      <c r="BA126">
        <v>0</v>
      </c>
      <c r="BB126">
        <v>0</v>
      </c>
      <c r="BC126">
        <v>0</v>
      </c>
      <c r="BD126">
        <v>0</v>
      </c>
      <c r="BE126">
        <v>0</v>
      </c>
      <c r="BF126" t="s">
        <v>891</v>
      </c>
      <c r="BG126">
        <v>1</v>
      </c>
      <c r="BH126">
        <v>0</v>
      </c>
      <c r="BI126">
        <v>1</v>
      </c>
      <c r="BJ126">
        <v>0</v>
      </c>
      <c r="BK126">
        <v>0</v>
      </c>
      <c r="BL126">
        <v>1</v>
      </c>
      <c r="BM126">
        <v>0</v>
      </c>
      <c r="BN126">
        <v>0</v>
      </c>
      <c r="BO126">
        <v>0</v>
      </c>
      <c r="BP126">
        <v>0</v>
      </c>
      <c r="BQ126">
        <v>0</v>
      </c>
      <c r="BR126">
        <v>0</v>
      </c>
      <c r="BS126">
        <v>0</v>
      </c>
      <c r="BT126">
        <v>0</v>
      </c>
      <c r="BU126">
        <v>1</v>
      </c>
      <c r="BV126">
        <v>0</v>
      </c>
      <c r="BW126">
        <v>0</v>
      </c>
      <c r="BX126">
        <v>0</v>
      </c>
      <c r="BY126">
        <v>0</v>
      </c>
      <c r="BZ126">
        <v>0</v>
      </c>
      <c r="CA126">
        <v>0</v>
      </c>
      <c r="CB126">
        <v>1</v>
      </c>
      <c r="CC126">
        <v>0</v>
      </c>
      <c r="CD126">
        <v>0</v>
      </c>
      <c r="CE126">
        <v>0</v>
      </c>
      <c r="CF126">
        <v>0</v>
      </c>
      <c r="CG126">
        <v>1000</v>
      </c>
      <c r="CH126">
        <v>1000</v>
      </c>
      <c r="CI126">
        <v>1000</v>
      </c>
      <c r="CJ126">
        <v>1000</v>
      </c>
      <c r="CK126">
        <v>0</v>
      </c>
      <c r="CL126" s="842"/>
      <c r="CM126" s="597">
        <v>1</v>
      </c>
      <c r="CN126" s="592">
        <v>119</v>
      </c>
      <c r="CO126" s="592">
        <v>0</v>
      </c>
      <c r="CP126" s="597">
        <v>1</v>
      </c>
      <c r="CQ126" s="592">
        <v>119</v>
      </c>
      <c r="CR126" s="592">
        <v>0</v>
      </c>
      <c r="CS126" s="597">
        <v>1</v>
      </c>
      <c r="CT126" s="592">
        <v>119</v>
      </c>
      <c r="CU126" s="592">
        <v>119</v>
      </c>
      <c r="CV126" s="592">
        <v>0</v>
      </c>
      <c r="CW126" s="592">
        <v>1</v>
      </c>
      <c r="CX126" s="592">
        <v>119</v>
      </c>
      <c r="CY126" s="592">
        <v>0</v>
      </c>
      <c r="CZ126" s="592">
        <v>0</v>
      </c>
      <c r="DA126" s="592">
        <v>0</v>
      </c>
      <c r="DB126" s="592">
        <v>0</v>
      </c>
      <c r="DC126" s="592">
        <v>0</v>
      </c>
      <c r="DD126" s="592">
        <v>0</v>
      </c>
      <c r="DE126" s="592">
        <v>0</v>
      </c>
      <c r="DF126" s="592">
        <v>0</v>
      </c>
      <c r="DG126" s="592">
        <v>119</v>
      </c>
      <c r="DH126" s="592">
        <v>0</v>
      </c>
      <c r="DI126" s="592">
        <v>0</v>
      </c>
      <c r="DJ126" s="592">
        <v>0</v>
      </c>
      <c r="DK126" s="592">
        <v>0</v>
      </c>
      <c r="DL126" s="592">
        <v>0</v>
      </c>
      <c r="DM126" s="592">
        <v>0</v>
      </c>
      <c r="DN126" s="592">
        <v>0</v>
      </c>
      <c r="DO126" s="592">
        <v>0</v>
      </c>
      <c r="DP126" s="592">
        <v>0</v>
      </c>
      <c r="DQ126" s="592">
        <v>0</v>
      </c>
      <c r="DR126" s="592">
        <v>0</v>
      </c>
      <c r="DS126" s="592">
        <v>0</v>
      </c>
      <c r="DT126" s="592">
        <v>0</v>
      </c>
      <c r="DU126" s="597">
        <v>1</v>
      </c>
      <c r="DV126" s="954">
        <v>0</v>
      </c>
      <c r="DW126" s="978">
        <v>0</v>
      </c>
      <c r="DX126" s="979">
        <v>0</v>
      </c>
      <c r="DY126" s="979">
        <v>0</v>
      </c>
      <c r="DZ126" s="979">
        <v>0</v>
      </c>
      <c r="EA126" s="977">
        <v>0</v>
      </c>
      <c r="EB126" s="977">
        <v>0</v>
      </c>
      <c r="EC126" s="960">
        <v>0</v>
      </c>
      <c r="ED126" s="960">
        <v>0</v>
      </c>
      <c r="EE126" s="1255">
        <v>74.5</v>
      </c>
      <c r="EF126" s="960">
        <v>74500</v>
      </c>
      <c r="EG126" s="960">
        <v>19</v>
      </c>
      <c r="EH126" s="960">
        <v>19000</v>
      </c>
      <c r="EI126" s="960">
        <v>0.5</v>
      </c>
      <c r="EJ126" s="960">
        <v>500</v>
      </c>
      <c r="EK126" s="1007">
        <v>0</v>
      </c>
      <c r="EL126" s="306">
        <v>0</v>
      </c>
      <c r="EM126" s="306">
        <v>0</v>
      </c>
      <c r="EN126" s="1007">
        <v>0</v>
      </c>
      <c r="EO126" s="306">
        <v>0</v>
      </c>
      <c r="EP126" s="306">
        <v>1</v>
      </c>
      <c r="EQ126" s="306">
        <v>1</v>
      </c>
      <c r="ER126" s="306">
        <v>0</v>
      </c>
      <c r="ES126" s="306">
        <v>0</v>
      </c>
      <c r="ET126" s="1007">
        <v>0</v>
      </c>
      <c r="EU126" s="306">
        <v>0</v>
      </c>
      <c r="EV126" s="306">
        <v>0</v>
      </c>
      <c r="EW126" s="306">
        <v>0</v>
      </c>
      <c r="EX126" s="832"/>
      <c r="EY126" s="592"/>
      <c r="EZ126" s="592" t="s">
        <v>502</v>
      </c>
      <c r="FA126" s="592" t="s">
        <v>503</v>
      </c>
      <c r="FB126" s="592" t="s">
        <v>350</v>
      </c>
      <c r="FC126" s="592">
        <v>119</v>
      </c>
      <c r="FD126" s="592" t="s">
        <v>13</v>
      </c>
      <c r="FE126" s="592" t="s">
        <v>232</v>
      </c>
      <c r="FF126" s="592" t="s">
        <v>9</v>
      </c>
      <c r="FG126" s="592" t="s">
        <v>232</v>
      </c>
      <c r="FH126" s="592" t="s">
        <v>358</v>
      </c>
    </row>
    <row r="127" spans="1:164">
      <c r="A127">
        <v>928</v>
      </c>
      <c r="B127">
        <v>1</v>
      </c>
      <c r="F127">
        <v>700</v>
      </c>
      <c r="G127">
        <v>41</v>
      </c>
      <c r="H127">
        <v>1</v>
      </c>
      <c r="I127">
        <v>0</v>
      </c>
      <c r="J127">
        <v>1</v>
      </c>
      <c r="K127">
        <v>0</v>
      </c>
      <c r="L127" t="s">
        <v>502</v>
      </c>
      <c r="M127">
        <v>0</v>
      </c>
      <c r="N127">
        <v>1</v>
      </c>
      <c r="O127">
        <v>0</v>
      </c>
      <c r="P127">
        <v>0</v>
      </c>
      <c r="Q127">
        <v>0</v>
      </c>
      <c r="R127">
        <v>0</v>
      </c>
      <c r="S127">
        <v>0</v>
      </c>
      <c r="T127">
        <v>31</v>
      </c>
      <c r="U127">
        <v>0</v>
      </c>
      <c r="V127">
        <v>0</v>
      </c>
      <c r="W127">
        <v>0</v>
      </c>
      <c r="X127">
        <v>0</v>
      </c>
      <c r="Y127">
        <v>0</v>
      </c>
      <c r="Z127">
        <v>0</v>
      </c>
      <c r="AA127">
        <v>1</v>
      </c>
      <c r="AB127">
        <v>0</v>
      </c>
      <c r="AC127">
        <v>0</v>
      </c>
      <c r="AD127">
        <v>1</v>
      </c>
      <c r="AE127">
        <v>0</v>
      </c>
      <c r="AF127">
        <v>0</v>
      </c>
      <c r="AG127">
        <v>0</v>
      </c>
      <c r="AH127">
        <v>0</v>
      </c>
      <c r="AI127">
        <v>0</v>
      </c>
      <c r="AJ127">
        <v>0</v>
      </c>
      <c r="AK127">
        <v>0</v>
      </c>
      <c r="AL127">
        <v>0</v>
      </c>
      <c r="AM127">
        <v>0</v>
      </c>
      <c r="AN127">
        <v>0</v>
      </c>
      <c r="AO127">
        <v>0</v>
      </c>
      <c r="AP127">
        <v>0</v>
      </c>
      <c r="AQ127">
        <v>0</v>
      </c>
      <c r="AR127">
        <v>1</v>
      </c>
      <c r="AS127">
        <v>0</v>
      </c>
      <c r="AT127">
        <v>0</v>
      </c>
      <c r="AU127">
        <v>0</v>
      </c>
      <c r="AV127">
        <v>0</v>
      </c>
      <c r="AW127">
        <v>0</v>
      </c>
      <c r="AX127">
        <v>0</v>
      </c>
      <c r="AY127" t="s">
        <v>891</v>
      </c>
      <c r="AZ127">
        <v>0</v>
      </c>
      <c r="BA127">
        <v>0</v>
      </c>
      <c r="BB127">
        <v>0</v>
      </c>
      <c r="BC127">
        <v>0</v>
      </c>
      <c r="BD127">
        <v>0</v>
      </c>
      <c r="BE127">
        <v>0</v>
      </c>
      <c r="BF127" t="s">
        <v>891</v>
      </c>
      <c r="BG127">
        <v>0</v>
      </c>
      <c r="BH127">
        <v>1</v>
      </c>
      <c r="BI127">
        <v>1</v>
      </c>
      <c r="BJ127">
        <v>0</v>
      </c>
      <c r="BK127">
        <v>0</v>
      </c>
      <c r="BL127">
        <v>1</v>
      </c>
      <c r="BM127">
        <v>1</v>
      </c>
      <c r="BN127">
        <v>1</v>
      </c>
      <c r="BO127">
        <v>0</v>
      </c>
      <c r="BP127">
        <v>0</v>
      </c>
      <c r="BQ127">
        <v>1</v>
      </c>
      <c r="BR127">
        <v>0</v>
      </c>
      <c r="BS127">
        <v>0</v>
      </c>
      <c r="BT127">
        <v>0</v>
      </c>
      <c r="BU127">
        <v>0</v>
      </c>
      <c r="BV127">
        <v>1</v>
      </c>
      <c r="BW127">
        <v>1</v>
      </c>
      <c r="BX127">
        <v>0</v>
      </c>
      <c r="BY127">
        <v>0</v>
      </c>
      <c r="BZ127">
        <v>0</v>
      </c>
      <c r="CA127">
        <v>0</v>
      </c>
      <c r="CB127">
        <v>0</v>
      </c>
      <c r="CC127">
        <v>0</v>
      </c>
      <c r="CD127">
        <v>0</v>
      </c>
      <c r="CE127">
        <v>0</v>
      </c>
      <c r="CF127">
        <v>0</v>
      </c>
      <c r="CG127">
        <v>0</v>
      </c>
      <c r="CH127">
        <v>0</v>
      </c>
      <c r="CI127">
        <v>0</v>
      </c>
      <c r="CJ127">
        <v>0</v>
      </c>
      <c r="CK127">
        <v>0</v>
      </c>
      <c r="CL127" s="842"/>
      <c r="CM127" s="597">
        <v>1</v>
      </c>
      <c r="CN127" s="592">
        <v>31</v>
      </c>
      <c r="CO127" s="592">
        <v>31</v>
      </c>
      <c r="CP127" s="597">
        <v>1</v>
      </c>
      <c r="CQ127" s="592">
        <v>31</v>
      </c>
      <c r="CR127" s="592">
        <v>0</v>
      </c>
      <c r="CS127" s="597">
        <v>1</v>
      </c>
      <c r="CT127" s="592">
        <v>31</v>
      </c>
      <c r="CU127" s="592">
        <v>31</v>
      </c>
      <c r="CV127" s="592">
        <v>0</v>
      </c>
      <c r="CW127" s="592">
        <v>1</v>
      </c>
      <c r="CX127" s="592">
        <v>31</v>
      </c>
      <c r="CY127" s="592">
        <v>31</v>
      </c>
      <c r="CZ127" s="592">
        <v>31</v>
      </c>
      <c r="DA127" s="592">
        <v>0</v>
      </c>
      <c r="DB127" s="592">
        <v>0</v>
      </c>
      <c r="DC127" s="592">
        <v>31</v>
      </c>
      <c r="DD127" s="592">
        <v>0</v>
      </c>
      <c r="DE127" s="592">
        <v>0</v>
      </c>
      <c r="DF127" s="592">
        <v>0</v>
      </c>
      <c r="DG127" s="592">
        <v>0</v>
      </c>
      <c r="DH127" s="592">
        <v>31</v>
      </c>
      <c r="DI127" s="592">
        <v>31</v>
      </c>
      <c r="DJ127" s="592">
        <v>0</v>
      </c>
      <c r="DK127" s="592">
        <v>1</v>
      </c>
      <c r="DL127" s="592">
        <v>31</v>
      </c>
      <c r="DM127" s="592">
        <v>0</v>
      </c>
      <c r="DN127" s="592">
        <v>0</v>
      </c>
      <c r="DO127" s="592">
        <v>0</v>
      </c>
      <c r="DP127" s="592">
        <v>0</v>
      </c>
      <c r="DQ127" s="592">
        <v>0</v>
      </c>
      <c r="DR127" s="592">
        <v>0</v>
      </c>
      <c r="DS127" s="592">
        <v>0</v>
      </c>
      <c r="DT127" s="592">
        <v>0</v>
      </c>
      <c r="DU127" s="597">
        <v>0</v>
      </c>
      <c r="DV127" s="954">
        <v>0</v>
      </c>
      <c r="DW127" s="978">
        <v>0</v>
      </c>
      <c r="DX127" s="979">
        <v>0</v>
      </c>
      <c r="DY127" s="979">
        <v>0</v>
      </c>
      <c r="DZ127" s="979">
        <v>0</v>
      </c>
      <c r="EA127" s="977">
        <v>0</v>
      </c>
      <c r="EB127" s="977">
        <v>0</v>
      </c>
      <c r="EC127" s="960">
        <v>0</v>
      </c>
      <c r="ED127" s="960">
        <v>0</v>
      </c>
      <c r="EE127" s="1255">
        <v>0</v>
      </c>
      <c r="EF127" s="960">
        <v>0</v>
      </c>
      <c r="EG127" s="960">
        <v>0</v>
      </c>
      <c r="EH127" s="960">
        <v>0</v>
      </c>
      <c r="EI127" s="960">
        <v>0</v>
      </c>
      <c r="EJ127" s="960">
        <v>0</v>
      </c>
      <c r="EK127" s="1007">
        <v>0</v>
      </c>
      <c r="EL127" s="306">
        <v>0</v>
      </c>
      <c r="EM127" s="306">
        <v>0</v>
      </c>
      <c r="EN127" s="1007">
        <v>0</v>
      </c>
      <c r="EO127" s="306">
        <v>0</v>
      </c>
      <c r="EP127" s="306">
        <v>1</v>
      </c>
      <c r="EQ127" s="306">
        <v>1</v>
      </c>
      <c r="ER127" s="306">
        <v>0</v>
      </c>
      <c r="ES127" s="306">
        <v>0</v>
      </c>
      <c r="ET127" s="1007">
        <v>0</v>
      </c>
      <c r="EU127" s="306">
        <v>0</v>
      </c>
      <c r="EV127" s="306">
        <v>0</v>
      </c>
      <c r="EW127" s="306">
        <v>0</v>
      </c>
      <c r="EX127" s="832"/>
      <c r="EY127" s="592"/>
      <c r="EZ127" s="592" t="s">
        <v>502</v>
      </c>
      <c r="FA127" s="592" t="s">
        <v>503</v>
      </c>
      <c r="FB127" s="592" t="s">
        <v>350</v>
      </c>
      <c r="FC127" s="592">
        <v>31</v>
      </c>
      <c r="FD127" s="592" t="s">
        <v>12</v>
      </c>
      <c r="FE127" s="592" t="s">
        <v>232</v>
      </c>
      <c r="FF127" s="592" t="s">
        <v>9</v>
      </c>
      <c r="FG127" s="592" t="s">
        <v>232</v>
      </c>
      <c r="FH127" s="592" t="s">
        <v>358</v>
      </c>
    </row>
    <row r="128" spans="1:164">
      <c r="A128">
        <v>935</v>
      </c>
      <c r="B128">
        <v>1</v>
      </c>
      <c r="F128">
        <v>700</v>
      </c>
      <c r="G128">
        <v>41</v>
      </c>
      <c r="H128">
        <v>1</v>
      </c>
      <c r="I128">
        <v>0</v>
      </c>
      <c r="J128">
        <v>1</v>
      </c>
      <c r="K128">
        <v>0</v>
      </c>
      <c r="L128" t="s">
        <v>638</v>
      </c>
      <c r="M128">
        <v>0</v>
      </c>
      <c r="N128">
        <v>1</v>
      </c>
      <c r="O128">
        <v>0</v>
      </c>
      <c r="P128">
        <v>0</v>
      </c>
      <c r="Q128">
        <v>0</v>
      </c>
      <c r="R128">
        <v>0</v>
      </c>
      <c r="S128">
        <v>0</v>
      </c>
      <c r="T128">
        <v>37</v>
      </c>
      <c r="U128">
        <v>0</v>
      </c>
      <c r="V128">
        <v>0</v>
      </c>
      <c r="W128">
        <v>0</v>
      </c>
      <c r="X128">
        <v>0</v>
      </c>
      <c r="Y128">
        <v>0</v>
      </c>
      <c r="Z128">
        <v>0</v>
      </c>
      <c r="AA128">
        <v>1</v>
      </c>
      <c r="AB128">
        <v>1</v>
      </c>
      <c r="AC128">
        <v>0</v>
      </c>
      <c r="AD128">
        <v>0</v>
      </c>
      <c r="AE128">
        <v>0</v>
      </c>
      <c r="AF128">
        <v>0</v>
      </c>
      <c r="AG128">
        <v>0</v>
      </c>
      <c r="AH128">
        <v>0</v>
      </c>
      <c r="AI128">
        <v>0</v>
      </c>
      <c r="AJ128">
        <v>0</v>
      </c>
      <c r="AK128">
        <v>0</v>
      </c>
      <c r="AL128">
        <v>0</v>
      </c>
      <c r="AM128">
        <v>0</v>
      </c>
      <c r="AN128">
        <v>0</v>
      </c>
      <c r="AO128">
        <v>0</v>
      </c>
      <c r="AP128">
        <v>0</v>
      </c>
      <c r="AQ128">
        <v>0</v>
      </c>
      <c r="AR128">
        <v>1</v>
      </c>
      <c r="AS128">
        <v>0</v>
      </c>
      <c r="AT128">
        <v>0</v>
      </c>
      <c r="AU128">
        <v>0</v>
      </c>
      <c r="AV128">
        <v>0</v>
      </c>
      <c r="AW128">
        <v>0</v>
      </c>
      <c r="AX128">
        <v>0</v>
      </c>
      <c r="AY128" t="s">
        <v>891</v>
      </c>
      <c r="AZ128">
        <v>0</v>
      </c>
      <c r="BA128">
        <v>0</v>
      </c>
      <c r="BB128">
        <v>0</v>
      </c>
      <c r="BC128">
        <v>0</v>
      </c>
      <c r="BD128">
        <v>0</v>
      </c>
      <c r="BE128">
        <v>0</v>
      </c>
      <c r="BF128" t="s">
        <v>891</v>
      </c>
      <c r="BG128">
        <v>1</v>
      </c>
      <c r="BH128">
        <v>0</v>
      </c>
      <c r="BI128">
        <v>1</v>
      </c>
      <c r="BJ128">
        <v>0</v>
      </c>
      <c r="BK128">
        <v>1</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s="842"/>
      <c r="CM128" s="597">
        <v>1</v>
      </c>
      <c r="CN128" s="592">
        <v>37</v>
      </c>
      <c r="CO128" s="592">
        <v>0</v>
      </c>
      <c r="CP128" s="597">
        <v>1</v>
      </c>
      <c r="CQ128" s="592">
        <v>37</v>
      </c>
      <c r="CR128" s="592">
        <v>0</v>
      </c>
      <c r="CS128" s="597">
        <v>1</v>
      </c>
      <c r="CT128" s="592">
        <v>37</v>
      </c>
      <c r="CU128" s="592">
        <v>0</v>
      </c>
      <c r="CV128" s="592">
        <v>0</v>
      </c>
      <c r="CW128" s="592">
        <v>0</v>
      </c>
      <c r="CX128" s="592">
        <v>0</v>
      </c>
      <c r="CY128" s="592">
        <v>0</v>
      </c>
      <c r="CZ128" s="592">
        <v>0</v>
      </c>
      <c r="DA128" s="592">
        <v>0</v>
      </c>
      <c r="DB128" s="592">
        <v>0</v>
      </c>
      <c r="DC128" s="592">
        <v>0</v>
      </c>
      <c r="DD128" s="592">
        <v>0</v>
      </c>
      <c r="DE128" s="592">
        <v>0</v>
      </c>
      <c r="DF128" s="592">
        <v>0</v>
      </c>
      <c r="DG128" s="592">
        <v>0</v>
      </c>
      <c r="DH128" s="592">
        <v>0</v>
      </c>
      <c r="DI128" s="592">
        <v>0</v>
      </c>
      <c r="DJ128" s="592">
        <v>0</v>
      </c>
      <c r="DK128" s="592">
        <v>0</v>
      </c>
      <c r="DL128" s="592">
        <v>0</v>
      </c>
      <c r="DM128" s="592">
        <v>0</v>
      </c>
      <c r="DN128" s="592">
        <v>0</v>
      </c>
      <c r="DO128" s="592">
        <v>0</v>
      </c>
      <c r="DP128" s="592">
        <v>0</v>
      </c>
      <c r="DQ128" s="592">
        <v>0</v>
      </c>
      <c r="DR128" s="592">
        <v>0</v>
      </c>
      <c r="DS128" s="592">
        <v>0</v>
      </c>
      <c r="DT128" s="592">
        <v>0</v>
      </c>
      <c r="DU128" s="597">
        <v>0</v>
      </c>
      <c r="DV128" s="954">
        <v>0</v>
      </c>
      <c r="DW128" s="978">
        <v>0</v>
      </c>
      <c r="DX128" s="979">
        <v>0</v>
      </c>
      <c r="DY128" s="979">
        <v>0</v>
      </c>
      <c r="DZ128" s="979">
        <v>0</v>
      </c>
      <c r="EA128" s="977">
        <v>0</v>
      </c>
      <c r="EB128" s="977">
        <v>0</v>
      </c>
      <c r="EC128" s="960">
        <v>0</v>
      </c>
      <c r="ED128" s="960">
        <v>0</v>
      </c>
      <c r="EE128" s="1255">
        <v>0</v>
      </c>
      <c r="EF128" s="960">
        <v>0</v>
      </c>
      <c r="EG128" s="960">
        <v>0</v>
      </c>
      <c r="EH128" s="960">
        <v>0</v>
      </c>
      <c r="EI128" s="960">
        <v>0</v>
      </c>
      <c r="EJ128" s="960">
        <v>0</v>
      </c>
      <c r="EK128" s="1007">
        <v>0</v>
      </c>
      <c r="EL128" s="306">
        <v>0</v>
      </c>
      <c r="EM128" s="306">
        <v>0</v>
      </c>
      <c r="EN128" s="1007">
        <v>0</v>
      </c>
      <c r="EO128" s="306">
        <v>0</v>
      </c>
      <c r="EP128" s="306">
        <v>1</v>
      </c>
      <c r="EQ128" s="306">
        <v>0</v>
      </c>
      <c r="ER128" s="306">
        <v>0</v>
      </c>
      <c r="ES128" s="306">
        <v>0</v>
      </c>
      <c r="ET128" s="1007">
        <v>0</v>
      </c>
      <c r="EU128" s="306">
        <v>0</v>
      </c>
      <c r="EV128" s="306">
        <v>0</v>
      </c>
      <c r="EW128" s="306">
        <v>0</v>
      </c>
      <c r="EX128" s="832"/>
      <c r="EY128" s="592"/>
      <c r="EZ128" s="592" t="s">
        <v>638</v>
      </c>
      <c r="FA128" s="592" t="s">
        <v>639</v>
      </c>
      <c r="FB128" s="592" t="s">
        <v>354</v>
      </c>
      <c r="FC128" s="592">
        <v>37</v>
      </c>
      <c r="FD128" s="592" t="s">
        <v>12</v>
      </c>
      <c r="FE128" s="592" t="s">
        <v>232</v>
      </c>
      <c r="FF128" s="592" t="s">
        <v>9</v>
      </c>
      <c r="FG128" s="592" t="s">
        <v>232</v>
      </c>
      <c r="FH128" s="592" t="s">
        <v>358</v>
      </c>
    </row>
    <row r="129" spans="1:164">
      <c r="A129">
        <v>938</v>
      </c>
      <c r="B129">
        <v>1</v>
      </c>
      <c r="F129">
        <v>700</v>
      </c>
      <c r="G129">
        <v>41</v>
      </c>
      <c r="H129">
        <v>1</v>
      </c>
      <c r="I129">
        <v>0</v>
      </c>
      <c r="J129">
        <v>1</v>
      </c>
      <c r="K129">
        <v>0</v>
      </c>
      <c r="L129" t="s">
        <v>638</v>
      </c>
      <c r="M129">
        <v>0</v>
      </c>
      <c r="N129">
        <v>1</v>
      </c>
      <c r="O129">
        <v>0</v>
      </c>
      <c r="P129">
        <v>0</v>
      </c>
      <c r="Q129">
        <v>0</v>
      </c>
      <c r="R129">
        <v>0</v>
      </c>
      <c r="S129">
        <v>0</v>
      </c>
      <c r="T129">
        <v>23</v>
      </c>
      <c r="U129">
        <v>0</v>
      </c>
      <c r="V129">
        <v>0</v>
      </c>
      <c r="W129">
        <v>0</v>
      </c>
      <c r="X129">
        <v>0</v>
      </c>
      <c r="Y129">
        <v>0</v>
      </c>
      <c r="Z129">
        <v>0</v>
      </c>
      <c r="AA129">
        <v>1</v>
      </c>
      <c r="AB129">
        <v>0</v>
      </c>
      <c r="AC129">
        <v>1</v>
      </c>
      <c r="AD129">
        <v>0</v>
      </c>
      <c r="AE129">
        <v>0</v>
      </c>
      <c r="AF129">
        <v>0</v>
      </c>
      <c r="AG129">
        <v>0</v>
      </c>
      <c r="AH129">
        <v>0</v>
      </c>
      <c r="AI129">
        <v>0</v>
      </c>
      <c r="AJ129">
        <v>0</v>
      </c>
      <c r="AK129">
        <v>0</v>
      </c>
      <c r="AL129">
        <v>0</v>
      </c>
      <c r="AM129">
        <v>0</v>
      </c>
      <c r="AN129">
        <v>0</v>
      </c>
      <c r="AO129">
        <v>0</v>
      </c>
      <c r="AP129">
        <v>0</v>
      </c>
      <c r="AQ129">
        <v>0</v>
      </c>
      <c r="AR129">
        <v>1</v>
      </c>
      <c r="AS129">
        <v>0</v>
      </c>
      <c r="AT129">
        <v>0</v>
      </c>
      <c r="AU129">
        <v>0</v>
      </c>
      <c r="AV129">
        <v>0</v>
      </c>
      <c r="AW129">
        <v>0</v>
      </c>
      <c r="AX129">
        <v>0</v>
      </c>
      <c r="AY129" t="s">
        <v>891</v>
      </c>
      <c r="AZ129">
        <v>0</v>
      </c>
      <c r="BA129">
        <v>0</v>
      </c>
      <c r="BB129">
        <v>0</v>
      </c>
      <c r="BC129">
        <v>0</v>
      </c>
      <c r="BD129">
        <v>0</v>
      </c>
      <c r="BE129">
        <v>0</v>
      </c>
      <c r="BF129" t="s">
        <v>891</v>
      </c>
      <c r="BG129">
        <v>1</v>
      </c>
      <c r="BH129">
        <v>0</v>
      </c>
      <c r="BI129">
        <v>0</v>
      </c>
      <c r="BJ129">
        <v>1</v>
      </c>
      <c r="BK129">
        <v>0</v>
      </c>
      <c r="BL129">
        <v>1</v>
      </c>
      <c r="BM129">
        <v>1</v>
      </c>
      <c r="BN129">
        <v>0</v>
      </c>
      <c r="BO129">
        <v>0</v>
      </c>
      <c r="BP129">
        <v>1</v>
      </c>
      <c r="BQ129">
        <v>0</v>
      </c>
      <c r="BR129">
        <v>0</v>
      </c>
      <c r="BS129">
        <v>0</v>
      </c>
      <c r="BT129">
        <v>0</v>
      </c>
      <c r="BU129">
        <v>0</v>
      </c>
      <c r="BV129">
        <v>0</v>
      </c>
      <c r="BW129">
        <v>0</v>
      </c>
      <c r="BX129">
        <v>0</v>
      </c>
      <c r="BY129">
        <v>0</v>
      </c>
      <c r="BZ129">
        <v>0</v>
      </c>
      <c r="CA129">
        <v>0</v>
      </c>
      <c r="CB129">
        <v>1</v>
      </c>
      <c r="CC129">
        <v>0</v>
      </c>
      <c r="CD129">
        <v>0</v>
      </c>
      <c r="CE129">
        <v>0</v>
      </c>
      <c r="CF129">
        <v>0</v>
      </c>
      <c r="CG129">
        <v>860</v>
      </c>
      <c r="CH129">
        <v>1666</v>
      </c>
      <c r="CI129">
        <v>0</v>
      </c>
      <c r="CJ129">
        <v>997.19148936170211</v>
      </c>
      <c r="CK129">
        <v>0</v>
      </c>
      <c r="CL129" s="842"/>
      <c r="CM129" s="597">
        <v>1</v>
      </c>
      <c r="CN129" s="592">
        <v>23</v>
      </c>
      <c r="CO129" s="592">
        <v>0</v>
      </c>
      <c r="CP129" s="597">
        <v>1</v>
      </c>
      <c r="CQ129" s="592">
        <v>23</v>
      </c>
      <c r="CR129" s="592">
        <v>23</v>
      </c>
      <c r="CS129" s="597">
        <v>1</v>
      </c>
      <c r="CT129" s="592">
        <v>23</v>
      </c>
      <c r="CU129" s="592">
        <v>23</v>
      </c>
      <c r="CV129" s="592">
        <v>0</v>
      </c>
      <c r="CW129" s="592">
        <v>1</v>
      </c>
      <c r="CX129" s="592">
        <v>23</v>
      </c>
      <c r="CY129" s="592">
        <v>23</v>
      </c>
      <c r="CZ129" s="592">
        <v>0</v>
      </c>
      <c r="DA129" s="592">
        <v>0</v>
      </c>
      <c r="DB129" s="592">
        <v>23</v>
      </c>
      <c r="DC129" s="592">
        <v>0</v>
      </c>
      <c r="DD129" s="592">
        <v>0</v>
      </c>
      <c r="DE129" s="592">
        <v>0</v>
      </c>
      <c r="DF129" s="592">
        <v>0</v>
      </c>
      <c r="DG129" s="592">
        <v>0</v>
      </c>
      <c r="DH129" s="592">
        <v>0</v>
      </c>
      <c r="DI129" s="592">
        <v>0</v>
      </c>
      <c r="DJ129" s="592">
        <v>0</v>
      </c>
      <c r="DK129" s="592">
        <v>0</v>
      </c>
      <c r="DL129" s="592">
        <v>0</v>
      </c>
      <c r="DM129" s="592">
        <v>0</v>
      </c>
      <c r="DN129" s="592">
        <v>0</v>
      </c>
      <c r="DO129" s="592">
        <v>0</v>
      </c>
      <c r="DP129" s="592">
        <v>0</v>
      </c>
      <c r="DQ129" s="592">
        <v>0</v>
      </c>
      <c r="DR129" s="592">
        <v>0</v>
      </c>
      <c r="DS129" s="592">
        <v>0</v>
      </c>
      <c r="DT129" s="592">
        <v>0</v>
      </c>
      <c r="DU129" s="597">
        <v>1</v>
      </c>
      <c r="DV129" s="954">
        <v>0</v>
      </c>
      <c r="DW129" s="978">
        <v>0</v>
      </c>
      <c r="DX129" s="979">
        <v>0</v>
      </c>
      <c r="DY129" s="979">
        <v>0</v>
      </c>
      <c r="DZ129" s="979">
        <v>0</v>
      </c>
      <c r="EA129" s="977">
        <v>0</v>
      </c>
      <c r="EB129" s="977">
        <v>0</v>
      </c>
      <c r="EC129" s="960">
        <v>0</v>
      </c>
      <c r="ED129" s="960">
        <v>0</v>
      </c>
      <c r="EE129" s="1255">
        <v>19.5</v>
      </c>
      <c r="EF129" s="960">
        <v>16770</v>
      </c>
      <c r="EG129" s="960">
        <v>4</v>
      </c>
      <c r="EH129" s="960">
        <v>6664</v>
      </c>
      <c r="EI129" s="960">
        <v>0</v>
      </c>
      <c r="EJ129" s="960">
        <v>0</v>
      </c>
      <c r="EK129" s="1007">
        <v>0</v>
      </c>
      <c r="EL129" s="306">
        <v>0</v>
      </c>
      <c r="EM129" s="306">
        <v>0</v>
      </c>
      <c r="EN129" s="1007">
        <v>0</v>
      </c>
      <c r="EO129" s="306">
        <v>0</v>
      </c>
      <c r="EP129" s="306">
        <v>1</v>
      </c>
      <c r="EQ129" s="306">
        <v>1</v>
      </c>
      <c r="ER129" s="306">
        <v>0</v>
      </c>
      <c r="ES129" s="306">
        <v>0</v>
      </c>
      <c r="ET129" s="1007">
        <v>0</v>
      </c>
      <c r="EU129" s="306">
        <v>0</v>
      </c>
      <c r="EV129" s="306">
        <v>0</v>
      </c>
      <c r="EW129" s="306">
        <v>0</v>
      </c>
      <c r="EX129" s="832"/>
      <c r="EY129" s="592"/>
      <c r="EZ129" s="592" t="s">
        <v>638</v>
      </c>
      <c r="FA129" s="592" t="s">
        <v>639</v>
      </c>
      <c r="FB129" s="592" t="s">
        <v>354</v>
      </c>
      <c r="FC129" s="592">
        <v>23</v>
      </c>
      <c r="FD129" s="592" t="s">
        <v>12</v>
      </c>
      <c r="FE129" s="592" t="s">
        <v>232</v>
      </c>
      <c r="FF129" s="592" t="s">
        <v>9</v>
      </c>
      <c r="FG129" s="592" t="s">
        <v>232</v>
      </c>
      <c r="FH129" s="592" t="s">
        <v>358</v>
      </c>
    </row>
    <row r="130" spans="1:164">
      <c r="A130">
        <v>942</v>
      </c>
      <c r="B130">
        <v>1</v>
      </c>
      <c r="F130">
        <v>700</v>
      </c>
      <c r="G130">
        <v>41</v>
      </c>
      <c r="H130">
        <v>1</v>
      </c>
      <c r="I130">
        <v>0</v>
      </c>
      <c r="J130">
        <v>1</v>
      </c>
      <c r="K130">
        <v>0</v>
      </c>
      <c r="L130" t="s">
        <v>638</v>
      </c>
      <c r="M130">
        <v>0</v>
      </c>
      <c r="N130">
        <v>1</v>
      </c>
      <c r="O130">
        <v>0</v>
      </c>
      <c r="P130">
        <v>0</v>
      </c>
      <c r="Q130">
        <v>0</v>
      </c>
      <c r="R130">
        <v>0</v>
      </c>
      <c r="S130">
        <v>0</v>
      </c>
      <c r="T130">
        <v>6</v>
      </c>
      <c r="U130">
        <v>1</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1</v>
      </c>
      <c r="AS130">
        <v>0</v>
      </c>
      <c r="AT130">
        <v>0</v>
      </c>
      <c r="AU130">
        <v>0</v>
      </c>
      <c r="AV130">
        <v>0</v>
      </c>
      <c r="AW130">
        <v>0</v>
      </c>
      <c r="AX130">
        <v>0</v>
      </c>
      <c r="AY130" t="s">
        <v>891</v>
      </c>
      <c r="AZ130">
        <v>0</v>
      </c>
      <c r="BA130">
        <v>0</v>
      </c>
      <c r="BB130">
        <v>0</v>
      </c>
      <c r="BC130">
        <v>0</v>
      </c>
      <c r="BD130">
        <v>0</v>
      </c>
      <c r="BE130">
        <v>0</v>
      </c>
      <c r="BF130" t="s">
        <v>891</v>
      </c>
      <c r="BG130">
        <v>1</v>
      </c>
      <c r="BH130">
        <v>0</v>
      </c>
      <c r="BI130">
        <v>1</v>
      </c>
      <c r="BJ130">
        <v>0</v>
      </c>
      <c r="BK130">
        <v>1</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s="842"/>
      <c r="CM130" s="597">
        <v>1</v>
      </c>
      <c r="CN130" s="592">
        <v>6</v>
      </c>
      <c r="CO130" s="592">
        <v>0</v>
      </c>
      <c r="CP130" s="597">
        <v>1</v>
      </c>
      <c r="CQ130" s="592">
        <v>6</v>
      </c>
      <c r="CR130" s="592">
        <v>0</v>
      </c>
      <c r="CS130" s="597">
        <v>1</v>
      </c>
      <c r="CT130" s="592">
        <v>6</v>
      </c>
      <c r="CU130" s="592">
        <v>0</v>
      </c>
      <c r="CV130" s="592">
        <v>0</v>
      </c>
      <c r="CW130" s="592">
        <v>0</v>
      </c>
      <c r="CX130" s="592">
        <v>0</v>
      </c>
      <c r="CY130" s="592">
        <v>0</v>
      </c>
      <c r="CZ130" s="592">
        <v>0</v>
      </c>
      <c r="DA130" s="592">
        <v>0</v>
      </c>
      <c r="DB130" s="592">
        <v>0</v>
      </c>
      <c r="DC130" s="592">
        <v>0</v>
      </c>
      <c r="DD130" s="592">
        <v>0</v>
      </c>
      <c r="DE130" s="592">
        <v>0</v>
      </c>
      <c r="DF130" s="592">
        <v>0</v>
      </c>
      <c r="DG130" s="592">
        <v>0</v>
      </c>
      <c r="DH130" s="592">
        <v>0</v>
      </c>
      <c r="DI130" s="592">
        <v>0</v>
      </c>
      <c r="DJ130" s="592">
        <v>0</v>
      </c>
      <c r="DK130" s="592">
        <v>0</v>
      </c>
      <c r="DL130" s="592">
        <v>0</v>
      </c>
      <c r="DM130" s="592">
        <v>0</v>
      </c>
      <c r="DN130" s="592">
        <v>0</v>
      </c>
      <c r="DO130" s="592">
        <v>0</v>
      </c>
      <c r="DP130" s="592">
        <v>0</v>
      </c>
      <c r="DQ130" s="592">
        <v>0</v>
      </c>
      <c r="DR130" s="592">
        <v>0</v>
      </c>
      <c r="DS130" s="592">
        <v>0</v>
      </c>
      <c r="DT130" s="592">
        <v>0</v>
      </c>
      <c r="DU130" s="597">
        <v>0</v>
      </c>
      <c r="DV130" s="954">
        <v>0</v>
      </c>
      <c r="DW130" s="978">
        <v>0</v>
      </c>
      <c r="DX130" s="979">
        <v>0</v>
      </c>
      <c r="DY130" s="979">
        <v>0</v>
      </c>
      <c r="DZ130" s="979">
        <v>0</v>
      </c>
      <c r="EA130" s="977">
        <v>0</v>
      </c>
      <c r="EB130" s="977">
        <v>0</v>
      </c>
      <c r="EC130" s="960">
        <v>0</v>
      </c>
      <c r="ED130" s="960">
        <v>0</v>
      </c>
      <c r="EE130" s="1255">
        <v>0</v>
      </c>
      <c r="EF130" s="960">
        <v>0</v>
      </c>
      <c r="EG130" s="960">
        <v>0</v>
      </c>
      <c r="EH130" s="960">
        <v>0</v>
      </c>
      <c r="EI130" s="960">
        <v>0</v>
      </c>
      <c r="EJ130" s="960">
        <v>0</v>
      </c>
      <c r="EK130" s="1007">
        <v>0</v>
      </c>
      <c r="EL130" s="306">
        <v>0</v>
      </c>
      <c r="EM130" s="306">
        <v>0</v>
      </c>
      <c r="EN130" s="1007">
        <v>0</v>
      </c>
      <c r="EO130" s="306">
        <v>0</v>
      </c>
      <c r="EP130" s="306">
        <v>0</v>
      </c>
      <c r="EQ130" s="306">
        <v>0</v>
      </c>
      <c r="ER130" s="306">
        <v>0</v>
      </c>
      <c r="ES130" s="306">
        <v>0</v>
      </c>
      <c r="ET130" s="1007">
        <v>0</v>
      </c>
      <c r="EU130" s="306">
        <v>0</v>
      </c>
      <c r="EV130" s="306">
        <v>0</v>
      </c>
      <c r="EW130" s="306">
        <v>0</v>
      </c>
      <c r="EX130" s="832"/>
      <c r="EY130" s="592"/>
      <c r="EZ130" s="592" t="s">
        <v>638</v>
      </c>
      <c r="FA130" s="592" t="s">
        <v>639</v>
      </c>
      <c r="FB130" s="592" t="s">
        <v>354</v>
      </c>
      <c r="FC130" s="592">
        <v>6</v>
      </c>
      <c r="FD130" s="592" t="s">
        <v>11</v>
      </c>
      <c r="FE130" s="592" t="s">
        <v>232</v>
      </c>
      <c r="FF130" s="592" t="s">
        <v>9</v>
      </c>
      <c r="FG130" s="592" t="s">
        <v>232</v>
      </c>
      <c r="FH130" s="592" t="s">
        <v>358</v>
      </c>
    </row>
    <row r="131" spans="1:164">
      <c r="A131">
        <v>943</v>
      </c>
      <c r="B131">
        <v>1</v>
      </c>
      <c r="F131">
        <v>700</v>
      </c>
      <c r="G131">
        <v>42</v>
      </c>
      <c r="H131">
        <v>1</v>
      </c>
      <c r="I131">
        <v>0</v>
      </c>
      <c r="J131">
        <v>1</v>
      </c>
      <c r="K131">
        <v>0</v>
      </c>
      <c r="L131" t="s">
        <v>638</v>
      </c>
      <c r="M131">
        <v>0</v>
      </c>
      <c r="N131">
        <v>1</v>
      </c>
      <c r="O131">
        <v>0</v>
      </c>
      <c r="P131">
        <v>0</v>
      </c>
      <c r="Q131">
        <v>0</v>
      </c>
      <c r="R131">
        <v>0</v>
      </c>
      <c r="S131">
        <v>0</v>
      </c>
      <c r="T131">
        <v>15</v>
      </c>
      <c r="U131">
        <v>0</v>
      </c>
      <c r="V131">
        <v>0</v>
      </c>
      <c r="W131">
        <v>0</v>
      </c>
      <c r="X131">
        <v>0</v>
      </c>
      <c r="Y131">
        <v>0</v>
      </c>
      <c r="Z131">
        <v>0</v>
      </c>
      <c r="AA131">
        <v>1</v>
      </c>
      <c r="AB131">
        <v>1</v>
      </c>
      <c r="AC131">
        <v>0</v>
      </c>
      <c r="AD131">
        <v>0</v>
      </c>
      <c r="AE131">
        <v>0</v>
      </c>
      <c r="AF131">
        <v>0</v>
      </c>
      <c r="AG131">
        <v>0</v>
      </c>
      <c r="AH131">
        <v>0</v>
      </c>
      <c r="AI131">
        <v>0</v>
      </c>
      <c r="AJ131">
        <v>0</v>
      </c>
      <c r="AK131">
        <v>0</v>
      </c>
      <c r="AL131">
        <v>0</v>
      </c>
      <c r="AM131">
        <v>0</v>
      </c>
      <c r="AN131">
        <v>0</v>
      </c>
      <c r="AO131">
        <v>0</v>
      </c>
      <c r="AP131">
        <v>0</v>
      </c>
      <c r="AQ131">
        <v>0</v>
      </c>
      <c r="AR131">
        <v>1</v>
      </c>
      <c r="AS131">
        <v>0</v>
      </c>
      <c r="AT131">
        <v>0</v>
      </c>
      <c r="AU131">
        <v>0</v>
      </c>
      <c r="AV131">
        <v>0</v>
      </c>
      <c r="AW131">
        <v>0</v>
      </c>
      <c r="AX131">
        <v>0</v>
      </c>
      <c r="AY131" t="s">
        <v>891</v>
      </c>
      <c r="AZ131">
        <v>0</v>
      </c>
      <c r="BA131">
        <v>0</v>
      </c>
      <c r="BB131">
        <v>0</v>
      </c>
      <c r="BC131">
        <v>0</v>
      </c>
      <c r="BD131">
        <v>0</v>
      </c>
      <c r="BE131">
        <v>0</v>
      </c>
      <c r="BF131" t="s">
        <v>891</v>
      </c>
      <c r="BG131">
        <v>1</v>
      </c>
      <c r="BH131">
        <v>0</v>
      </c>
      <c r="BI131">
        <v>1</v>
      </c>
      <c r="BJ131">
        <v>0</v>
      </c>
      <c r="BK131">
        <v>1</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s="842"/>
      <c r="CM131" s="597">
        <v>1</v>
      </c>
      <c r="CN131" s="592">
        <v>15</v>
      </c>
      <c r="CO131" s="592">
        <v>0</v>
      </c>
      <c r="CP131" s="597">
        <v>1</v>
      </c>
      <c r="CQ131" s="592">
        <v>15</v>
      </c>
      <c r="CR131" s="592">
        <v>0</v>
      </c>
      <c r="CS131" s="597">
        <v>1</v>
      </c>
      <c r="CT131" s="592">
        <v>15</v>
      </c>
      <c r="CU131" s="592">
        <v>0</v>
      </c>
      <c r="CV131" s="592">
        <v>0</v>
      </c>
      <c r="CW131" s="592">
        <v>0</v>
      </c>
      <c r="CX131" s="592">
        <v>0</v>
      </c>
      <c r="CY131" s="592">
        <v>0</v>
      </c>
      <c r="CZ131" s="592">
        <v>0</v>
      </c>
      <c r="DA131" s="592">
        <v>0</v>
      </c>
      <c r="DB131" s="592">
        <v>0</v>
      </c>
      <c r="DC131" s="592">
        <v>0</v>
      </c>
      <c r="DD131" s="592">
        <v>0</v>
      </c>
      <c r="DE131" s="592">
        <v>0</v>
      </c>
      <c r="DF131" s="592">
        <v>0</v>
      </c>
      <c r="DG131" s="592">
        <v>0</v>
      </c>
      <c r="DH131" s="592">
        <v>0</v>
      </c>
      <c r="DI131" s="592">
        <v>0</v>
      </c>
      <c r="DJ131" s="592">
        <v>0</v>
      </c>
      <c r="DK131" s="592">
        <v>0</v>
      </c>
      <c r="DL131" s="592">
        <v>0</v>
      </c>
      <c r="DM131" s="592">
        <v>0</v>
      </c>
      <c r="DN131" s="592">
        <v>0</v>
      </c>
      <c r="DO131" s="592">
        <v>0</v>
      </c>
      <c r="DP131" s="592">
        <v>0</v>
      </c>
      <c r="DQ131" s="592">
        <v>0</v>
      </c>
      <c r="DR131" s="592">
        <v>0</v>
      </c>
      <c r="DS131" s="592">
        <v>0</v>
      </c>
      <c r="DT131" s="592">
        <v>0</v>
      </c>
      <c r="DU131" s="597">
        <v>0</v>
      </c>
      <c r="DV131" s="954">
        <v>0</v>
      </c>
      <c r="DW131" s="978">
        <v>0</v>
      </c>
      <c r="DX131" s="979">
        <v>0</v>
      </c>
      <c r="DY131" s="979">
        <v>0</v>
      </c>
      <c r="DZ131" s="979">
        <v>0</v>
      </c>
      <c r="EA131" s="977">
        <v>0</v>
      </c>
      <c r="EB131" s="977">
        <v>0</v>
      </c>
      <c r="EC131" s="960">
        <v>0</v>
      </c>
      <c r="ED131" s="960">
        <v>0</v>
      </c>
      <c r="EE131" s="1255">
        <v>0</v>
      </c>
      <c r="EF131" s="960">
        <v>0</v>
      </c>
      <c r="EG131" s="960">
        <v>0</v>
      </c>
      <c r="EH131" s="960">
        <v>0</v>
      </c>
      <c r="EI131" s="960">
        <v>0</v>
      </c>
      <c r="EJ131" s="960">
        <v>0</v>
      </c>
      <c r="EK131" s="1007">
        <v>0</v>
      </c>
      <c r="EL131" s="306">
        <v>0</v>
      </c>
      <c r="EM131" s="306">
        <v>0</v>
      </c>
      <c r="EN131" s="1007">
        <v>0</v>
      </c>
      <c r="EO131" s="306">
        <v>0</v>
      </c>
      <c r="EP131" s="306">
        <v>1</v>
      </c>
      <c r="EQ131" s="306">
        <v>0</v>
      </c>
      <c r="ER131" s="306">
        <v>0</v>
      </c>
      <c r="ES131" s="306">
        <v>0</v>
      </c>
      <c r="ET131" s="1007">
        <v>0</v>
      </c>
      <c r="EU131" s="306">
        <v>0</v>
      </c>
      <c r="EV131" s="306">
        <v>0</v>
      </c>
      <c r="EW131" s="306">
        <v>0</v>
      </c>
      <c r="EX131" s="832"/>
      <c r="EY131" s="592"/>
      <c r="EZ131" s="592" t="s">
        <v>638</v>
      </c>
      <c r="FA131" s="592" t="s">
        <v>639</v>
      </c>
      <c r="FB131" s="592" t="s">
        <v>354</v>
      </c>
      <c r="FC131" s="592">
        <v>15</v>
      </c>
      <c r="FD131" s="592" t="s">
        <v>11</v>
      </c>
      <c r="FE131" s="592" t="s">
        <v>232</v>
      </c>
      <c r="FF131" s="592" t="s">
        <v>9</v>
      </c>
      <c r="FG131" s="592" t="s">
        <v>232</v>
      </c>
      <c r="FH131" s="592" t="s">
        <v>358</v>
      </c>
    </row>
    <row r="132" spans="1:164">
      <c r="A132">
        <v>950</v>
      </c>
      <c r="B132">
        <v>1</v>
      </c>
      <c r="F132">
        <v>700</v>
      </c>
      <c r="G132">
        <v>42</v>
      </c>
      <c r="H132">
        <v>0</v>
      </c>
      <c r="I132">
        <v>1</v>
      </c>
      <c r="J132">
        <v>1</v>
      </c>
      <c r="K132">
        <v>0</v>
      </c>
      <c r="L132" t="s">
        <v>638</v>
      </c>
      <c r="M132">
        <v>0</v>
      </c>
      <c r="N132">
        <v>1</v>
      </c>
      <c r="O132">
        <v>0</v>
      </c>
      <c r="P132">
        <v>0</v>
      </c>
      <c r="Q132">
        <v>0</v>
      </c>
      <c r="R132">
        <v>0</v>
      </c>
      <c r="S132">
        <v>0</v>
      </c>
      <c r="T132">
        <v>36</v>
      </c>
      <c r="U132">
        <v>0</v>
      </c>
      <c r="V132">
        <v>0</v>
      </c>
      <c r="W132">
        <v>0</v>
      </c>
      <c r="X132">
        <v>0</v>
      </c>
      <c r="Y132">
        <v>1</v>
      </c>
      <c r="Z132">
        <v>0</v>
      </c>
      <c r="AA132">
        <v>0</v>
      </c>
      <c r="AB132">
        <v>0</v>
      </c>
      <c r="AC132">
        <v>0</v>
      </c>
      <c r="AD132">
        <v>1</v>
      </c>
      <c r="AE132">
        <v>0</v>
      </c>
      <c r="AF132">
        <v>0</v>
      </c>
      <c r="AG132">
        <v>0</v>
      </c>
      <c r="AH132">
        <v>0</v>
      </c>
      <c r="AI132">
        <v>0</v>
      </c>
      <c r="AJ132">
        <v>0</v>
      </c>
      <c r="AK132">
        <v>0</v>
      </c>
      <c r="AL132">
        <v>0</v>
      </c>
      <c r="AM132">
        <v>0</v>
      </c>
      <c r="AN132">
        <v>0</v>
      </c>
      <c r="AO132">
        <v>0</v>
      </c>
      <c r="AP132">
        <v>0</v>
      </c>
      <c r="AQ132">
        <v>0</v>
      </c>
      <c r="AR132">
        <v>1</v>
      </c>
      <c r="AS132">
        <v>0</v>
      </c>
      <c r="AT132">
        <v>0</v>
      </c>
      <c r="AU132">
        <v>0</v>
      </c>
      <c r="AV132">
        <v>0</v>
      </c>
      <c r="AW132">
        <v>0</v>
      </c>
      <c r="AX132">
        <v>0</v>
      </c>
      <c r="AY132" t="s">
        <v>891</v>
      </c>
      <c r="AZ132">
        <v>0</v>
      </c>
      <c r="BA132">
        <v>0</v>
      </c>
      <c r="BB132">
        <v>0</v>
      </c>
      <c r="BC132">
        <v>0</v>
      </c>
      <c r="BD132">
        <v>0</v>
      </c>
      <c r="BE132">
        <v>0</v>
      </c>
      <c r="BF132" t="s">
        <v>891</v>
      </c>
      <c r="BG132">
        <v>1</v>
      </c>
      <c r="BH132">
        <v>0</v>
      </c>
      <c r="BI132">
        <v>1</v>
      </c>
      <c r="BJ132">
        <v>0</v>
      </c>
      <c r="BK132">
        <v>0</v>
      </c>
      <c r="BL132">
        <v>1</v>
      </c>
      <c r="BM132">
        <v>0</v>
      </c>
      <c r="BN132">
        <v>0</v>
      </c>
      <c r="BO132">
        <v>0</v>
      </c>
      <c r="BP132">
        <v>0</v>
      </c>
      <c r="BQ132">
        <v>0</v>
      </c>
      <c r="BR132">
        <v>0</v>
      </c>
      <c r="BS132">
        <v>0</v>
      </c>
      <c r="BT132">
        <v>0</v>
      </c>
      <c r="BU132">
        <v>1</v>
      </c>
      <c r="BV132">
        <v>1</v>
      </c>
      <c r="BW132">
        <v>0</v>
      </c>
      <c r="BX132">
        <v>0</v>
      </c>
      <c r="BY132">
        <v>0</v>
      </c>
      <c r="BZ132">
        <v>1</v>
      </c>
      <c r="CA132">
        <v>0</v>
      </c>
      <c r="CB132">
        <v>1</v>
      </c>
      <c r="CC132">
        <v>0</v>
      </c>
      <c r="CD132">
        <v>0</v>
      </c>
      <c r="CE132">
        <v>0</v>
      </c>
      <c r="CF132">
        <v>0</v>
      </c>
      <c r="CG132">
        <v>0</v>
      </c>
      <c r="CH132">
        <v>0</v>
      </c>
      <c r="CI132">
        <v>0</v>
      </c>
      <c r="CJ132">
        <v>0</v>
      </c>
      <c r="CK132">
        <v>166.19718309859155</v>
      </c>
      <c r="CL132" s="842"/>
      <c r="CM132" s="597">
        <v>1</v>
      </c>
      <c r="CN132" s="592">
        <v>36</v>
      </c>
      <c r="CO132" s="592">
        <v>0</v>
      </c>
      <c r="CP132" s="597">
        <v>1</v>
      </c>
      <c r="CQ132" s="592">
        <v>36</v>
      </c>
      <c r="CR132" s="592">
        <v>0</v>
      </c>
      <c r="CS132" s="597">
        <v>1</v>
      </c>
      <c r="CT132" s="592">
        <v>36</v>
      </c>
      <c r="CU132" s="592">
        <v>36</v>
      </c>
      <c r="CV132" s="592">
        <v>0</v>
      </c>
      <c r="CW132" s="592">
        <v>1</v>
      </c>
      <c r="CX132" s="592">
        <v>36</v>
      </c>
      <c r="CY132" s="592">
        <v>0</v>
      </c>
      <c r="CZ132" s="592">
        <v>0</v>
      </c>
      <c r="DA132" s="592">
        <v>0</v>
      </c>
      <c r="DB132" s="592">
        <v>0</v>
      </c>
      <c r="DC132" s="592">
        <v>0</v>
      </c>
      <c r="DD132" s="592">
        <v>0</v>
      </c>
      <c r="DE132" s="592">
        <v>0</v>
      </c>
      <c r="DF132" s="592">
        <v>0</v>
      </c>
      <c r="DG132" s="592">
        <v>36</v>
      </c>
      <c r="DH132" s="592">
        <v>36</v>
      </c>
      <c r="DI132" s="592">
        <v>0</v>
      </c>
      <c r="DJ132" s="592">
        <v>0</v>
      </c>
      <c r="DK132" s="592">
        <v>0</v>
      </c>
      <c r="DL132" s="592">
        <v>0</v>
      </c>
      <c r="DM132" s="592">
        <v>0</v>
      </c>
      <c r="DN132" s="592">
        <v>0</v>
      </c>
      <c r="DO132" s="592">
        <v>0</v>
      </c>
      <c r="DP132" s="592">
        <v>0</v>
      </c>
      <c r="DQ132" s="592">
        <v>0</v>
      </c>
      <c r="DR132" s="592">
        <v>0</v>
      </c>
      <c r="DS132" s="592">
        <v>0</v>
      </c>
      <c r="DT132" s="592">
        <v>0</v>
      </c>
      <c r="DU132" s="597">
        <v>1</v>
      </c>
      <c r="DV132" s="954">
        <v>0</v>
      </c>
      <c r="DW132" s="978">
        <v>0</v>
      </c>
      <c r="DX132" s="979">
        <v>0</v>
      </c>
      <c r="DY132" s="979">
        <v>0</v>
      </c>
      <c r="DZ132" s="979">
        <v>0</v>
      </c>
      <c r="EA132" s="977">
        <v>0</v>
      </c>
      <c r="EB132" s="977">
        <v>0</v>
      </c>
      <c r="EC132" s="960">
        <v>0</v>
      </c>
      <c r="ED132" s="960">
        <v>0</v>
      </c>
      <c r="EE132" s="1255">
        <v>30.5</v>
      </c>
      <c r="EF132" s="960">
        <v>5069.0140845070428</v>
      </c>
      <c r="EG132" s="960">
        <v>5</v>
      </c>
      <c r="EH132" s="960">
        <v>830.9859154929577</v>
      </c>
      <c r="EI132" s="960">
        <v>0</v>
      </c>
      <c r="EJ132" s="960">
        <v>0</v>
      </c>
      <c r="EK132" s="1007">
        <v>0</v>
      </c>
      <c r="EL132" s="306">
        <v>0</v>
      </c>
      <c r="EM132" s="306">
        <v>0</v>
      </c>
      <c r="EN132" s="1007">
        <v>0</v>
      </c>
      <c r="EO132" s="306">
        <v>0</v>
      </c>
      <c r="EP132" s="306">
        <v>1</v>
      </c>
      <c r="EQ132" s="306">
        <v>1</v>
      </c>
      <c r="ER132" s="306">
        <v>0</v>
      </c>
      <c r="ES132" s="306">
        <v>0</v>
      </c>
      <c r="ET132" s="1007">
        <v>0</v>
      </c>
      <c r="EU132" s="306">
        <v>0</v>
      </c>
      <c r="EV132" s="306">
        <v>0</v>
      </c>
      <c r="EW132" s="306">
        <v>0</v>
      </c>
      <c r="EX132" s="832"/>
      <c r="EY132" s="592"/>
      <c r="EZ132" s="592" t="s">
        <v>638</v>
      </c>
      <c r="FA132" s="592" t="s">
        <v>639</v>
      </c>
      <c r="FB132" s="592" t="s">
        <v>354</v>
      </c>
      <c r="FC132" s="592">
        <v>36</v>
      </c>
      <c r="FD132" s="592" t="s">
        <v>12</v>
      </c>
      <c r="FE132" s="592" t="s">
        <v>232</v>
      </c>
      <c r="FF132" s="592" t="s">
        <v>9</v>
      </c>
      <c r="FG132" s="592" t="s">
        <v>232</v>
      </c>
      <c r="FH132" s="592" t="s">
        <v>358</v>
      </c>
    </row>
    <row r="133" spans="1:164">
      <c r="A133">
        <v>951</v>
      </c>
      <c r="B133">
        <v>1</v>
      </c>
      <c r="F133">
        <v>700</v>
      </c>
      <c r="G133">
        <v>41</v>
      </c>
      <c r="H133">
        <v>0</v>
      </c>
      <c r="I133">
        <v>1</v>
      </c>
      <c r="J133">
        <v>1</v>
      </c>
      <c r="K133">
        <v>0</v>
      </c>
      <c r="L133" t="s">
        <v>638</v>
      </c>
      <c r="M133">
        <v>0</v>
      </c>
      <c r="N133">
        <v>1</v>
      </c>
      <c r="O133">
        <v>0</v>
      </c>
      <c r="P133">
        <v>0</v>
      </c>
      <c r="Q133">
        <v>0</v>
      </c>
      <c r="R133">
        <v>0</v>
      </c>
      <c r="S133">
        <v>0</v>
      </c>
      <c r="T133">
        <v>2</v>
      </c>
      <c r="U133">
        <v>0</v>
      </c>
      <c r="V133">
        <v>1</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1</v>
      </c>
      <c r="AS133">
        <v>0</v>
      </c>
      <c r="AT133">
        <v>0</v>
      </c>
      <c r="AU133">
        <v>0</v>
      </c>
      <c r="AV133">
        <v>0</v>
      </c>
      <c r="AW133">
        <v>0</v>
      </c>
      <c r="AX133">
        <v>0</v>
      </c>
      <c r="AY133" t="s">
        <v>891</v>
      </c>
      <c r="AZ133">
        <v>0</v>
      </c>
      <c r="BA133">
        <v>0</v>
      </c>
      <c r="BB133">
        <v>0</v>
      </c>
      <c r="BC133">
        <v>0</v>
      </c>
      <c r="BD133">
        <v>0</v>
      </c>
      <c r="BE133">
        <v>0</v>
      </c>
      <c r="BF133" t="s">
        <v>891</v>
      </c>
      <c r="BG133">
        <v>1</v>
      </c>
      <c r="BH133">
        <v>0</v>
      </c>
      <c r="BI133">
        <v>1</v>
      </c>
      <c r="BJ133">
        <v>0</v>
      </c>
      <c r="BK133">
        <v>1</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s="842"/>
      <c r="CM133" s="597">
        <v>1</v>
      </c>
      <c r="CN133" s="592">
        <v>2</v>
      </c>
      <c r="CO133" s="592">
        <v>0</v>
      </c>
      <c r="CP133" s="597">
        <v>1</v>
      </c>
      <c r="CQ133" s="592">
        <v>2</v>
      </c>
      <c r="CR133" s="592">
        <v>0</v>
      </c>
      <c r="CS133" s="597">
        <v>1</v>
      </c>
      <c r="CT133" s="592">
        <v>2</v>
      </c>
      <c r="CU133" s="592">
        <v>0</v>
      </c>
      <c r="CV133" s="592">
        <v>0</v>
      </c>
      <c r="CW133" s="592">
        <v>0</v>
      </c>
      <c r="CX133" s="592">
        <v>0</v>
      </c>
      <c r="CY133" s="592">
        <v>0</v>
      </c>
      <c r="CZ133" s="592">
        <v>0</v>
      </c>
      <c r="DA133" s="592">
        <v>0</v>
      </c>
      <c r="DB133" s="592">
        <v>0</v>
      </c>
      <c r="DC133" s="592">
        <v>0</v>
      </c>
      <c r="DD133" s="592">
        <v>0</v>
      </c>
      <c r="DE133" s="592">
        <v>0</v>
      </c>
      <c r="DF133" s="592">
        <v>0</v>
      </c>
      <c r="DG133" s="592">
        <v>0</v>
      </c>
      <c r="DH133" s="592">
        <v>0</v>
      </c>
      <c r="DI133" s="592">
        <v>0</v>
      </c>
      <c r="DJ133" s="592">
        <v>0</v>
      </c>
      <c r="DK133" s="592">
        <v>0</v>
      </c>
      <c r="DL133" s="592">
        <v>0</v>
      </c>
      <c r="DM133" s="592">
        <v>0</v>
      </c>
      <c r="DN133" s="592">
        <v>0</v>
      </c>
      <c r="DO133" s="592">
        <v>0</v>
      </c>
      <c r="DP133" s="592">
        <v>0</v>
      </c>
      <c r="DQ133" s="592">
        <v>0</v>
      </c>
      <c r="DR133" s="592">
        <v>0</v>
      </c>
      <c r="DS133" s="592">
        <v>0</v>
      </c>
      <c r="DT133" s="592">
        <v>0</v>
      </c>
      <c r="DU133" s="597">
        <v>0</v>
      </c>
      <c r="DV133" s="954">
        <v>0</v>
      </c>
      <c r="DW133" s="978">
        <v>0</v>
      </c>
      <c r="DX133" s="979">
        <v>0</v>
      </c>
      <c r="DY133" s="979">
        <v>0</v>
      </c>
      <c r="DZ133" s="979">
        <v>0</v>
      </c>
      <c r="EA133" s="977">
        <v>0</v>
      </c>
      <c r="EB133" s="977">
        <v>0</v>
      </c>
      <c r="EC133" s="960">
        <v>0</v>
      </c>
      <c r="ED133" s="960">
        <v>0</v>
      </c>
      <c r="EE133" s="1255">
        <v>0</v>
      </c>
      <c r="EF133" s="960">
        <v>0</v>
      </c>
      <c r="EG133" s="960">
        <v>0</v>
      </c>
      <c r="EH133" s="960">
        <v>0</v>
      </c>
      <c r="EI133" s="960">
        <v>0</v>
      </c>
      <c r="EJ133" s="960">
        <v>0</v>
      </c>
      <c r="EK133" s="1007">
        <v>0</v>
      </c>
      <c r="EL133" s="306">
        <v>0</v>
      </c>
      <c r="EM133" s="306">
        <v>0</v>
      </c>
      <c r="EN133" s="1007">
        <v>0</v>
      </c>
      <c r="EO133" s="306">
        <v>0</v>
      </c>
      <c r="EP133" s="306">
        <v>0</v>
      </c>
      <c r="EQ133" s="306">
        <v>0</v>
      </c>
      <c r="ER133" s="306">
        <v>0</v>
      </c>
      <c r="ES133" s="306">
        <v>0</v>
      </c>
      <c r="ET133" s="1007">
        <v>0</v>
      </c>
      <c r="EU133" s="306">
        <v>0</v>
      </c>
      <c r="EV133" s="306">
        <v>0</v>
      </c>
      <c r="EW133" s="306">
        <v>0</v>
      </c>
      <c r="EX133" s="832"/>
      <c r="EY133" s="592"/>
      <c r="EZ133" s="592" t="s">
        <v>638</v>
      </c>
      <c r="FA133" s="592" t="s">
        <v>639</v>
      </c>
      <c r="FB133" s="592" t="s">
        <v>354</v>
      </c>
      <c r="FC133" s="592">
        <v>2</v>
      </c>
      <c r="FD133" s="592" t="s">
        <v>11</v>
      </c>
      <c r="FE133" s="592" t="s">
        <v>232</v>
      </c>
      <c r="FF133" s="592" t="s">
        <v>9</v>
      </c>
      <c r="FG133" s="592" t="s">
        <v>232</v>
      </c>
      <c r="FH133" s="592" t="s">
        <v>358</v>
      </c>
    </row>
    <row r="134" spans="1:164">
      <c r="A134">
        <v>1053</v>
      </c>
      <c r="B134">
        <v>1</v>
      </c>
      <c r="F134">
        <v>700</v>
      </c>
      <c r="G134">
        <v>41</v>
      </c>
      <c r="H134">
        <v>1</v>
      </c>
      <c r="I134">
        <v>0</v>
      </c>
      <c r="J134">
        <v>1</v>
      </c>
      <c r="K134">
        <v>0</v>
      </c>
      <c r="L134" t="s">
        <v>524</v>
      </c>
      <c r="M134">
        <v>0</v>
      </c>
      <c r="N134">
        <v>1</v>
      </c>
      <c r="O134">
        <v>0</v>
      </c>
      <c r="P134">
        <v>0</v>
      </c>
      <c r="Q134">
        <v>0</v>
      </c>
      <c r="R134">
        <v>0</v>
      </c>
      <c r="S134">
        <v>0</v>
      </c>
      <c r="T134">
        <v>7</v>
      </c>
      <c r="U134">
        <v>0</v>
      </c>
      <c r="V134">
        <v>0</v>
      </c>
      <c r="W134">
        <v>0</v>
      </c>
      <c r="X134">
        <v>0</v>
      </c>
      <c r="Y134">
        <v>0</v>
      </c>
      <c r="Z134">
        <v>0</v>
      </c>
      <c r="AA134">
        <v>1</v>
      </c>
      <c r="AB134">
        <v>0</v>
      </c>
      <c r="AC134">
        <v>0</v>
      </c>
      <c r="AD134">
        <v>1</v>
      </c>
      <c r="AE134">
        <v>0</v>
      </c>
      <c r="AF134">
        <v>0</v>
      </c>
      <c r="AG134">
        <v>0</v>
      </c>
      <c r="AH134">
        <v>0</v>
      </c>
      <c r="AI134">
        <v>0</v>
      </c>
      <c r="AJ134">
        <v>0</v>
      </c>
      <c r="AK134">
        <v>0</v>
      </c>
      <c r="AL134">
        <v>0</v>
      </c>
      <c r="AM134">
        <v>0</v>
      </c>
      <c r="AN134">
        <v>0</v>
      </c>
      <c r="AO134">
        <v>0</v>
      </c>
      <c r="AP134">
        <v>0</v>
      </c>
      <c r="AQ134">
        <v>0</v>
      </c>
      <c r="AR134">
        <v>1</v>
      </c>
      <c r="AS134">
        <v>0</v>
      </c>
      <c r="AT134">
        <v>0</v>
      </c>
      <c r="AU134">
        <v>0</v>
      </c>
      <c r="AV134">
        <v>0</v>
      </c>
      <c r="AW134">
        <v>0</v>
      </c>
      <c r="AX134">
        <v>0</v>
      </c>
      <c r="AY134" t="s">
        <v>891</v>
      </c>
      <c r="AZ134">
        <v>0</v>
      </c>
      <c r="BA134">
        <v>0</v>
      </c>
      <c r="BB134">
        <v>0</v>
      </c>
      <c r="BC134">
        <v>0</v>
      </c>
      <c r="BD134">
        <v>0</v>
      </c>
      <c r="BE134">
        <v>0</v>
      </c>
      <c r="BF134" t="s">
        <v>891</v>
      </c>
      <c r="BG134">
        <v>0</v>
      </c>
      <c r="BH134">
        <v>0</v>
      </c>
      <c r="BI134">
        <v>1</v>
      </c>
      <c r="BJ134">
        <v>0</v>
      </c>
      <c r="BK134">
        <v>1</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0</v>
      </c>
      <c r="CJ134">
        <v>0</v>
      </c>
      <c r="CK134">
        <v>0</v>
      </c>
      <c r="CL134" s="842"/>
      <c r="CM134" s="597">
        <v>0</v>
      </c>
      <c r="CN134" s="592">
        <v>0</v>
      </c>
      <c r="CO134" s="592">
        <v>0</v>
      </c>
      <c r="CP134" s="597">
        <v>1</v>
      </c>
      <c r="CQ134" s="592">
        <v>7</v>
      </c>
      <c r="CR134" s="592">
        <v>0</v>
      </c>
      <c r="CS134" s="597">
        <v>1</v>
      </c>
      <c r="CT134" s="592">
        <v>7</v>
      </c>
      <c r="CU134" s="592">
        <v>0</v>
      </c>
      <c r="CV134" s="592">
        <v>0</v>
      </c>
      <c r="CW134" s="592">
        <v>0</v>
      </c>
      <c r="CX134" s="592">
        <v>0</v>
      </c>
      <c r="CY134" s="592">
        <v>0</v>
      </c>
      <c r="CZ134" s="592">
        <v>0</v>
      </c>
      <c r="DA134" s="592">
        <v>0</v>
      </c>
      <c r="DB134" s="592">
        <v>0</v>
      </c>
      <c r="DC134" s="592">
        <v>0</v>
      </c>
      <c r="DD134" s="592">
        <v>0</v>
      </c>
      <c r="DE134" s="592">
        <v>0</v>
      </c>
      <c r="DF134" s="592">
        <v>0</v>
      </c>
      <c r="DG134" s="592">
        <v>0</v>
      </c>
      <c r="DH134" s="592">
        <v>0</v>
      </c>
      <c r="DI134" s="592">
        <v>0</v>
      </c>
      <c r="DJ134" s="592">
        <v>0</v>
      </c>
      <c r="DK134" s="592">
        <v>0</v>
      </c>
      <c r="DL134" s="592">
        <v>0</v>
      </c>
      <c r="DM134" s="592">
        <v>0</v>
      </c>
      <c r="DN134" s="592">
        <v>0</v>
      </c>
      <c r="DO134" s="592">
        <v>0</v>
      </c>
      <c r="DP134" s="592">
        <v>0</v>
      </c>
      <c r="DQ134" s="592">
        <v>0</v>
      </c>
      <c r="DR134" s="592">
        <v>0</v>
      </c>
      <c r="DS134" s="592">
        <v>0</v>
      </c>
      <c r="DT134" s="592">
        <v>0</v>
      </c>
      <c r="DU134" s="597">
        <v>0</v>
      </c>
      <c r="DV134" s="954">
        <v>0</v>
      </c>
      <c r="DW134" s="978">
        <v>0</v>
      </c>
      <c r="DX134" s="979">
        <v>0</v>
      </c>
      <c r="DY134" s="979">
        <v>0</v>
      </c>
      <c r="DZ134" s="979">
        <v>0</v>
      </c>
      <c r="EA134" s="977">
        <v>0</v>
      </c>
      <c r="EB134" s="977">
        <v>0</v>
      </c>
      <c r="EC134" s="960">
        <v>0</v>
      </c>
      <c r="ED134" s="960">
        <v>0</v>
      </c>
      <c r="EE134" s="1255">
        <v>0</v>
      </c>
      <c r="EF134" s="960">
        <v>0</v>
      </c>
      <c r="EG134" s="960">
        <v>0</v>
      </c>
      <c r="EH134" s="960">
        <v>0</v>
      </c>
      <c r="EI134" s="960">
        <v>0</v>
      </c>
      <c r="EJ134" s="960">
        <v>0</v>
      </c>
      <c r="EK134" s="1007">
        <v>0</v>
      </c>
      <c r="EL134" s="306">
        <v>0</v>
      </c>
      <c r="EM134" s="306">
        <v>0</v>
      </c>
      <c r="EN134" s="1007">
        <v>0</v>
      </c>
      <c r="EO134" s="306">
        <v>0</v>
      </c>
      <c r="EP134" s="306">
        <v>1</v>
      </c>
      <c r="EQ134" s="306">
        <v>1</v>
      </c>
      <c r="ER134" s="306">
        <v>0</v>
      </c>
      <c r="ES134" s="306">
        <v>0</v>
      </c>
      <c r="ET134" s="1007">
        <v>0</v>
      </c>
      <c r="EU134" s="306">
        <v>0</v>
      </c>
      <c r="EV134" s="306">
        <v>0</v>
      </c>
      <c r="EW134" s="306">
        <v>0</v>
      </c>
      <c r="EX134" s="832"/>
      <c r="EY134" s="592"/>
      <c r="EZ134" s="592" t="s">
        <v>524</v>
      </c>
      <c r="FA134" s="592" t="s">
        <v>363</v>
      </c>
      <c r="FB134" s="592" t="s">
        <v>354</v>
      </c>
      <c r="FC134" s="592">
        <v>7</v>
      </c>
      <c r="FD134" s="592" t="s">
        <v>11</v>
      </c>
      <c r="FE134" s="592" t="s">
        <v>232</v>
      </c>
      <c r="FF134" s="592" t="s">
        <v>9</v>
      </c>
      <c r="FG134" s="592" t="s">
        <v>232</v>
      </c>
      <c r="FH134" s="592" t="s">
        <v>358</v>
      </c>
    </row>
    <row r="135" spans="1:164">
      <c r="A135">
        <v>1073</v>
      </c>
      <c r="B135">
        <v>1</v>
      </c>
      <c r="F135">
        <v>700</v>
      </c>
      <c r="G135">
        <v>41</v>
      </c>
      <c r="H135">
        <v>1</v>
      </c>
      <c r="I135">
        <v>0</v>
      </c>
      <c r="J135">
        <v>1</v>
      </c>
      <c r="K135">
        <v>0</v>
      </c>
      <c r="L135" t="s">
        <v>498</v>
      </c>
      <c r="M135">
        <v>0</v>
      </c>
      <c r="N135">
        <v>1</v>
      </c>
      <c r="O135">
        <v>0</v>
      </c>
      <c r="P135">
        <v>0</v>
      </c>
      <c r="Q135">
        <v>0</v>
      </c>
      <c r="R135">
        <v>0</v>
      </c>
      <c r="S135">
        <v>0</v>
      </c>
      <c r="T135">
        <v>3</v>
      </c>
      <c r="U135">
        <v>0</v>
      </c>
      <c r="V135">
        <v>1</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1</v>
      </c>
      <c r="AU135">
        <v>1</v>
      </c>
      <c r="AV135">
        <v>0</v>
      </c>
      <c r="AW135">
        <v>0</v>
      </c>
      <c r="AX135">
        <v>0</v>
      </c>
      <c r="AY135" t="s">
        <v>892</v>
      </c>
      <c r="AZ135">
        <v>0</v>
      </c>
      <c r="BA135">
        <v>0</v>
      </c>
      <c r="BB135">
        <v>0</v>
      </c>
      <c r="BC135">
        <v>0</v>
      </c>
      <c r="BD135">
        <v>0</v>
      </c>
      <c r="BE135">
        <v>0</v>
      </c>
      <c r="BF135" t="s">
        <v>891</v>
      </c>
      <c r="BG135">
        <v>1</v>
      </c>
      <c r="BH135">
        <v>0</v>
      </c>
      <c r="BI135">
        <v>1</v>
      </c>
      <c r="BJ135">
        <v>0</v>
      </c>
      <c r="BK135">
        <v>1</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s="842"/>
      <c r="CM135" s="597">
        <v>1</v>
      </c>
      <c r="CN135" s="592">
        <v>3</v>
      </c>
      <c r="CO135" s="592">
        <v>0</v>
      </c>
      <c r="CP135" s="597">
        <v>1</v>
      </c>
      <c r="CQ135" s="592">
        <v>3</v>
      </c>
      <c r="CR135" s="592">
        <v>0</v>
      </c>
      <c r="CS135" s="597">
        <v>1</v>
      </c>
      <c r="CT135" s="592">
        <v>3</v>
      </c>
      <c r="CU135" s="592">
        <v>0</v>
      </c>
      <c r="CV135" s="592">
        <v>0</v>
      </c>
      <c r="CW135" s="592">
        <v>0</v>
      </c>
      <c r="CX135" s="592">
        <v>0</v>
      </c>
      <c r="CY135" s="592">
        <v>0</v>
      </c>
      <c r="CZ135" s="592">
        <v>0</v>
      </c>
      <c r="DA135" s="592">
        <v>0</v>
      </c>
      <c r="DB135" s="592">
        <v>0</v>
      </c>
      <c r="DC135" s="592">
        <v>0</v>
      </c>
      <c r="DD135" s="592">
        <v>0</v>
      </c>
      <c r="DE135" s="592">
        <v>0</v>
      </c>
      <c r="DF135" s="592">
        <v>0</v>
      </c>
      <c r="DG135" s="592">
        <v>0</v>
      </c>
      <c r="DH135" s="592">
        <v>0</v>
      </c>
      <c r="DI135" s="592">
        <v>0</v>
      </c>
      <c r="DJ135" s="592">
        <v>0</v>
      </c>
      <c r="DK135" s="592">
        <v>0</v>
      </c>
      <c r="DL135" s="592">
        <v>0</v>
      </c>
      <c r="DM135" s="592">
        <v>0</v>
      </c>
      <c r="DN135" s="592">
        <v>0</v>
      </c>
      <c r="DO135" s="592">
        <v>0</v>
      </c>
      <c r="DP135" s="592">
        <v>0</v>
      </c>
      <c r="DQ135" s="592">
        <v>0</v>
      </c>
      <c r="DR135" s="592">
        <v>0</v>
      </c>
      <c r="DS135" s="592">
        <v>0</v>
      </c>
      <c r="DT135" s="592">
        <v>0</v>
      </c>
      <c r="DU135" s="597">
        <v>0</v>
      </c>
      <c r="DV135" s="954">
        <v>0</v>
      </c>
      <c r="DW135" s="978">
        <v>0</v>
      </c>
      <c r="DX135" s="979">
        <v>0</v>
      </c>
      <c r="DY135" s="979">
        <v>0</v>
      </c>
      <c r="DZ135" s="979">
        <v>0</v>
      </c>
      <c r="EA135" s="977">
        <v>0</v>
      </c>
      <c r="EB135" s="977">
        <v>0</v>
      </c>
      <c r="EC135" s="960">
        <v>0</v>
      </c>
      <c r="ED135" s="960">
        <v>0</v>
      </c>
      <c r="EE135" s="1255">
        <v>0</v>
      </c>
      <c r="EF135" s="960">
        <v>0</v>
      </c>
      <c r="EG135" s="960">
        <v>0</v>
      </c>
      <c r="EH135" s="960">
        <v>0</v>
      </c>
      <c r="EI135" s="960">
        <v>0</v>
      </c>
      <c r="EJ135" s="960">
        <v>0</v>
      </c>
      <c r="EK135" s="1007">
        <v>0</v>
      </c>
      <c r="EL135" s="306">
        <v>0</v>
      </c>
      <c r="EM135" s="306">
        <v>0</v>
      </c>
      <c r="EN135" s="1007">
        <v>0</v>
      </c>
      <c r="EO135" s="306">
        <v>0</v>
      </c>
      <c r="EP135" s="306">
        <v>0</v>
      </c>
      <c r="EQ135" s="306">
        <v>0</v>
      </c>
      <c r="ER135" s="306">
        <v>0</v>
      </c>
      <c r="ES135" s="306">
        <v>0</v>
      </c>
      <c r="ET135" s="1007">
        <v>0</v>
      </c>
      <c r="EU135" s="306">
        <v>0</v>
      </c>
      <c r="EV135" s="306">
        <v>0</v>
      </c>
      <c r="EW135" s="306">
        <v>0</v>
      </c>
      <c r="EX135" s="832"/>
      <c r="EY135" s="592"/>
      <c r="EZ135" s="592" t="s">
        <v>498</v>
      </c>
      <c r="FA135" s="592" t="s">
        <v>449</v>
      </c>
      <c r="FB135" s="592" t="s">
        <v>343</v>
      </c>
      <c r="FC135" s="592">
        <v>3</v>
      </c>
      <c r="FD135" s="592" t="s">
        <v>11</v>
      </c>
      <c r="FE135" s="592" t="s">
        <v>232</v>
      </c>
      <c r="FF135" s="592" t="s">
        <v>9</v>
      </c>
      <c r="FG135" s="592" t="s">
        <v>232</v>
      </c>
      <c r="FH135" s="592" t="s">
        <v>358</v>
      </c>
    </row>
    <row r="136" spans="1:164">
      <c r="A136">
        <v>1147</v>
      </c>
      <c r="B136">
        <v>1</v>
      </c>
      <c r="F136">
        <v>700</v>
      </c>
      <c r="G136">
        <v>41</v>
      </c>
      <c r="H136">
        <v>1</v>
      </c>
      <c r="I136">
        <v>0</v>
      </c>
      <c r="J136">
        <v>1</v>
      </c>
      <c r="K136">
        <v>0</v>
      </c>
      <c r="L136" t="s">
        <v>522</v>
      </c>
      <c r="M136">
        <v>0</v>
      </c>
      <c r="N136">
        <v>1</v>
      </c>
      <c r="O136">
        <v>0</v>
      </c>
      <c r="P136">
        <v>0</v>
      </c>
      <c r="Q136">
        <v>0</v>
      </c>
      <c r="R136">
        <v>0</v>
      </c>
      <c r="S136">
        <v>0</v>
      </c>
      <c r="T136">
        <v>2</v>
      </c>
      <c r="U136">
        <v>1</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1</v>
      </c>
      <c r="AT136">
        <v>0</v>
      </c>
      <c r="AU136">
        <v>1</v>
      </c>
      <c r="AV136">
        <v>0</v>
      </c>
      <c r="AW136">
        <v>0</v>
      </c>
      <c r="AX136">
        <v>0</v>
      </c>
      <c r="AY136" t="s">
        <v>891</v>
      </c>
      <c r="AZ136">
        <v>0</v>
      </c>
      <c r="BA136">
        <v>0</v>
      </c>
      <c r="BB136">
        <v>0</v>
      </c>
      <c r="BC136">
        <v>0</v>
      </c>
      <c r="BD136">
        <v>0</v>
      </c>
      <c r="BE136">
        <v>0</v>
      </c>
      <c r="BF136" t="s">
        <v>891</v>
      </c>
      <c r="BG136">
        <v>1</v>
      </c>
      <c r="BH136">
        <v>0</v>
      </c>
      <c r="BI136">
        <v>1</v>
      </c>
      <c r="BJ136">
        <v>0</v>
      </c>
      <c r="BK136">
        <v>1</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0</v>
      </c>
      <c r="CF136">
        <v>0</v>
      </c>
      <c r="CG136">
        <v>0</v>
      </c>
      <c r="CH136">
        <v>0</v>
      </c>
      <c r="CI136">
        <v>0</v>
      </c>
      <c r="CJ136">
        <v>0</v>
      </c>
      <c r="CK136">
        <v>0</v>
      </c>
      <c r="CL136" s="842"/>
      <c r="CM136" s="597">
        <v>1</v>
      </c>
      <c r="CN136" s="592">
        <v>2</v>
      </c>
      <c r="CO136" s="592">
        <v>0</v>
      </c>
      <c r="CP136" s="597">
        <v>1</v>
      </c>
      <c r="CQ136" s="592">
        <v>2</v>
      </c>
      <c r="CR136" s="592">
        <v>0</v>
      </c>
      <c r="CS136" s="597">
        <v>1</v>
      </c>
      <c r="CT136" s="592">
        <v>2</v>
      </c>
      <c r="CU136" s="592">
        <v>0</v>
      </c>
      <c r="CV136" s="592">
        <v>0</v>
      </c>
      <c r="CW136" s="592">
        <v>0</v>
      </c>
      <c r="CX136" s="592">
        <v>0</v>
      </c>
      <c r="CY136" s="592">
        <v>0</v>
      </c>
      <c r="CZ136" s="592">
        <v>0</v>
      </c>
      <c r="DA136" s="592">
        <v>0</v>
      </c>
      <c r="DB136" s="592">
        <v>0</v>
      </c>
      <c r="DC136" s="592">
        <v>0</v>
      </c>
      <c r="DD136" s="592">
        <v>0</v>
      </c>
      <c r="DE136" s="592">
        <v>0</v>
      </c>
      <c r="DF136" s="592">
        <v>0</v>
      </c>
      <c r="DG136" s="592">
        <v>0</v>
      </c>
      <c r="DH136" s="592">
        <v>0</v>
      </c>
      <c r="DI136" s="592">
        <v>0</v>
      </c>
      <c r="DJ136" s="592">
        <v>0</v>
      </c>
      <c r="DK136" s="592">
        <v>0</v>
      </c>
      <c r="DL136" s="592">
        <v>0</v>
      </c>
      <c r="DM136" s="592">
        <v>0</v>
      </c>
      <c r="DN136" s="592">
        <v>0</v>
      </c>
      <c r="DO136" s="592">
        <v>0</v>
      </c>
      <c r="DP136" s="592">
        <v>0</v>
      </c>
      <c r="DQ136" s="592">
        <v>0</v>
      </c>
      <c r="DR136" s="592">
        <v>0</v>
      </c>
      <c r="DS136" s="592">
        <v>0</v>
      </c>
      <c r="DT136" s="592">
        <v>0</v>
      </c>
      <c r="DU136" s="597">
        <v>0</v>
      </c>
      <c r="DV136" s="954">
        <v>0</v>
      </c>
      <c r="DW136" s="978">
        <v>0</v>
      </c>
      <c r="DX136" s="979">
        <v>0</v>
      </c>
      <c r="DY136" s="979">
        <v>0</v>
      </c>
      <c r="DZ136" s="979">
        <v>0</v>
      </c>
      <c r="EA136" s="977">
        <v>0</v>
      </c>
      <c r="EB136" s="977">
        <v>0</v>
      </c>
      <c r="EC136" s="960">
        <v>0</v>
      </c>
      <c r="ED136" s="960">
        <v>0</v>
      </c>
      <c r="EE136" s="1255">
        <v>0</v>
      </c>
      <c r="EF136" s="960">
        <v>0</v>
      </c>
      <c r="EG136" s="960">
        <v>0</v>
      </c>
      <c r="EH136" s="960">
        <v>0</v>
      </c>
      <c r="EI136" s="960">
        <v>0</v>
      </c>
      <c r="EJ136" s="960">
        <v>0</v>
      </c>
      <c r="EK136" s="1007">
        <v>0</v>
      </c>
      <c r="EL136" s="306">
        <v>0</v>
      </c>
      <c r="EM136" s="306">
        <v>0</v>
      </c>
      <c r="EN136" s="1007">
        <v>0</v>
      </c>
      <c r="EO136" s="306">
        <v>0</v>
      </c>
      <c r="EP136" s="306">
        <v>0</v>
      </c>
      <c r="EQ136" s="306">
        <v>0</v>
      </c>
      <c r="ER136" s="306">
        <v>0</v>
      </c>
      <c r="ES136" s="306">
        <v>0</v>
      </c>
      <c r="ET136" s="1007">
        <v>0</v>
      </c>
      <c r="EU136" s="306">
        <v>0</v>
      </c>
      <c r="EV136" s="306">
        <v>0</v>
      </c>
      <c r="EW136" s="306">
        <v>0</v>
      </c>
      <c r="EX136" s="832"/>
      <c r="EY136" s="592"/>
      <c r="EZ136" s="592" t="s">
        <v>522</v>
      </c>
      <c r="FA136" s="592" t="s">
        <v>353</v>
      </c>
      <c r="FB136" s="592" t="s">
        <v>354</v>
      </c>
      <c r="FC136" s="592">
        <v>2</v>
      </c>
      <c r="FD136" s="592" t="s">
        <v>11</v>
      </c>
      <c r="FE136" s="592" t="s">
        <v>232</v>
      </c>
      <c r="FF136" s="592" t="s">
        <v>9</v>
      </c>
      <c r="FG136" s="592" t="s">
        <v>232</v>
      </c>
      <c r="FH136" s="592" t="s">
        <v>358</v>
      </c>
    </row>
    <row r="137" spans="1:164">
      <c r="A137">
        <v>1162</v>
      </c>
      <c r="B137">
        <v>1</v>
      </c>
      <c r="F137">
        <v>700</v>
      </c>
      <c r="G137">
        <v>41</v>
      </c>
      <c r="H137">
        <v>1</v>
      </c>
      <c r="I137">
        <v>0</v>
      </c>
      <c r="J137">
        <v>1</v>
      </c>
      <c r="K137">
        <v>0</v>
      </c>
      <c r="L137" t="s">
        <v>647</v>
      </c>
      <c r="M137">
        <v>0</v>
      </c>
      <c r="N137">
        <v>1</v>
      </c>
      <c r="O137">
        <v>0</v>
      </c>
      <c r="P137">
        <v>0</v>
      </c>
      <c r="Q137">
        <v>0</v>
      </c>
      <c r="R137">
        <v>0</v>
      </c>
      <c r="S137">
        <v>0</v>
      </c>
      <c r="T137">
        <v>9</v>
      </c>
      <c r="U137">
        <v>1</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1</v>
      </c>
      <c r="AT137">
        <v>0</v>
      </c>
      <c r="AU137">
        <v>1</v>
      </c>
      <c r="AV137">
        <v>0</v>
      </c>
      <c r="AW137">
        <v>0</v>
      </c>
      <c r="AX137">
        <v>0</v>
      </c>
      <c r="AY137" t="s">
        <v>891</v>
      </c>
      <c r="AZ137">
        <v>1</v>
      </c>
      <c r="BA137">
        <v>0</v>
      </c>
      <c r="BB137">
        <v>0</v>
      </c>
      <c r="BC137">
        <v>0</v>
      </c>
      <c r="BD137">
        <v>0</v>
      </c>
      <c r="BE137">
        <v>0</v>
      </c>
      <c r="BF137" t="s">
        <v>891</v>
      </c>
      <c r="BG137">
        <v>0</v>
      </c>
      <c r="BH137">
        <v>1</v>
      </c>
      <c r="BI137">
        <v>0</v>
      </c>
      <c r="BJ137">
        <v>0</v>
      </c>
      <c r="BK137">
        <v>0</v>
      </c>
      <c r="BL137">
        <v>0</v>
      </c>
      <c r="BM137">
        <v>0</v>
      </c>
      <c r="BN137">
        <v>0</v>
      </c>
      <c r="BO137">
        <v>0</v>
      </c>
      <c r="BP137">
        <v>0</v>
      </c>
      <c r="BQ137">
        <v>0</v>
      </c>
      <c r="BR137">
        <v>0</v>
      </c>
      <c r="BS137">
        <v>0</v>
      </c>
      <c r="BT137">
        <v>0</v>
      </c>
      <c r="BU137">
        <v>0</v>
      </c>
      <c r="BV137">
        <v>0</v>
      </c>
      <c r="BW137">
        <v>0</v>
      </c>
      <c r="BX137">
        <v>0</v>
      </c>
      <c r="BY137">
        <v>0</v>
      </c>
      <c r="BZ137">
        <v>0</v>
      </c>
      <c r="CA137">
        <v>0</v>
      </c>
      <c r="CB137">
        <v>0</v>
      </c>
      <c r="CC137">
        <v>0</v>
      </c>
      <c r="CD137">
        <v>0</v>
      </c>
      <c r="CE137">
        <v>0</v>
      </c>
      <c r="CF137">
        <v>0</v>
      </c>
      <c r="CG137">
        <v>0</v>
      </c>
      <c r="CH137">
        <v>0</v>
      </c>
      <c r="CI137">
        <v>0</v>
      </c>
      <c r="CJ137">
        <v>0</v>
      </c>
      <c r="CK137">
        <v>0</v>
      </c>
      <c r="CL137" s="842"/>
      <c r="CM137" s="597">
        <v>1</v>
      </c>
      <c r="CN137" s="592">
        <v>9</v>
      </c>
      <c r="CO137" s="592">
        <v>9</v>
      </c>
      <c r="CP137" s="597">
        <v>0</v>
      </c>
      <c r="CQ137" s="592">
        <v>0</v>
      </c>
      <c r="CR137" s="592">
        <v>0</v>
      </c>
      <c r="CS137" s="597">
        <v>0</v>
      </c>
      <c r="CT137" s="592">
        <v>0</v>
      </c>
      <c r="CU137" s="592">
        <v>0</v>
      </c>
      <c r="CV137" s="592">
        <v>0</v>
      </c>
      <c r="CW137" s="592">
        <v>0</v>
      </c>
      <c r="CX137" s="592">
        <v>0</v>
      </c>
      <c r="CY137" s="592">
        <v>0</v>
      </c>
      <c r="CZ137" s="592">
        <v>0</v>
      </c>
      <c r="DA137" s="592">
        <v>0</v>
      </c>
      <c r="DB137" s="592">
        <v>0</v>
      </c>
      <c r="DC137" s="592">
        <v>0</v>
      </c>
      <c r="DD137" s="592">
        <v>0</v>
      </c>
      <c r="DE137" s="592">
        <v>0</v>
      </c>
      <c r="DF137" s="592">
        <v>0</v>
      </c>
      <c r="DG137" s="592">
        <v>0</v>
      </c>
      <c r="DH137" s="592">
        <v>0</v>
      </c>
      <c r="DI137" s="592">
        <v>0</v>
      </c>
      <c r="DJ137" s="592">
        <v>0</v>
      </c>
      <c r="DK137" s="592">
        <v>0</v>
      </c>
      <c r="DL137" s="592">
        <v>0</v>
      </c>
      <c r="DM137" s="592">
        <v>0</v>
      </c>
      <c r="DN137" s="592">
        <v>0</v>
      </c>
      <c r="DO137" s="592">
        <v>0</v>
      </c>
      <c r="DP137" s="592">
        <v>0</v>
      </c>
      <c r="DQ137" s="592">
        <v>0</v>
      </c>
      <c r="DR137" s="592">
        <v>0</v>
      </c>
      <c r="DS137" s="592">
        <v>0</v>
      </c>
      <c r="DT137" s="592">
        <v>0</v>
      </c>
      <c r="DU137" s="597">
        <v>0</v>
      </c>
      <c r="DV137" s="954">
        <v>0</v>
      </c>
      <c r="DW137" s="978">
        <v>0</v>
      </c>
      <c r="DX137" s="979">
        <v>0</v>
      </c>
      <c r="DY137" s="979">
        <v>0</v>
      </c>
      <c r="DZ137" s="979">
        <v>0</v>
      </c>
      <c r="EA137" s="977">
        <v>0</v>
      </c>
      <c r="EB137" s="977">
        <v>0</v>
      </c>
      <c r="EC137" s="960">
        <v>0</v>
      </c>
      <c r="ED137" s="960">
        <v>0</v>
      </c>
      <c r="EE137" s="1255">
        <v>0</v>
      </c>
      <c r="EF137" s="960">
        <v>0</v>
      </c>
      <c r="EG137" s="960">
        <v>0</v>
      </c>
      <c r="EH137" s="960">
        <v>0</v>
      </c>
      <c r="EI137" s="960">
        <v>0</v>
      </c>
      <c r="EJ137" s="960">
        <v>0</v>
      </c>
      <c r="EK137" s="1007">
        <v>0</v>
      </c>
      <c r="EL137" s="306">
        <v>0</v>
      </c>
      <c r="EM137" s="306">
        <v>0</v>
      </c>
      <c r="EN137" s="1007">
        <v>0</v>
      </c>
      <c r="EO137" s="306">
        <v>0</v>
      </c>
      <c r="EP137" s="306">
        <v>0</v>
      </c>
      <c r="EQ137" s="306">
        <v>0</v>
      </c>
      <c r="ER137" s="306">
        <v>0</v>
      </c>
      <c r="ES137" s="306">
        <v>0</v>
      </c>
      <c r="ET137" s="1007">
        <v>0</v>
      </c>
      <c r="EU137" s="306">
        <v>0</v>
      </c>
      <c r="EV137" s="306">
        <v>1</v>
      </c>
      <c r="EW137" s="306">
        <v>0</v>
      </c>
      <c r="EX137" s="832"/>
      <c r="EY137" s="592"/>
      <c r="EZ137" s="592" t="s">
        <v>647</v>
      </c>
      <c r="FA137" s="592" t="s">
        <v>353</v>
      </c>
      <c r="FB137" s="592" t="s">
        <v>354</v>
      </c>
      <c r="FC137" s="592">
        <v>9</v>
      </c>
      <c r="FD137" s="592" t="s">
        <v>11</v>
      </c>
      <c r="FE137" s="592" t="s">
        <v>232</v>
      </c>
      <c r="FF137" s="592" t="s">
        <v>9</v>
      </c>
      <c r="FG137" s="592" t="s">
        <v>232</v>
      </c>
      <c r="FH137" s="592" t="s">
        <v>358</v>
      </c>
    </row>
    <row r="138" spans="1:164">
      <c r="A138">
        <v>1167</v>
      </c>
      <c r="B138">
        <v>1</v>
      </c>
      <c r="F138">
        <v>700</v>
      </c>
      <c r="G138">
        <v>41</v>
      </c>
      <c r="H138">
        <v>1</v>
      </c>
      <c r="I138">
        <v>0</v>
      </c>
      <c r="J138">
        <v>1</v>
      </c>
      <c r="K138">
        <v>0</v>
      </c>
      <c r="L138" t="s">
        <v>647</v>
      </c>
      <c r="M138">
        <v>0</v>
      </c>
      <c r="N138">
        <v>1</v>
      </c>
      <c r="O138">
        <v>0</v>
      </c>
      <c r="P138">
        <v>0</v>
      </c>
      <c r="Q138">
        <v>0</v>
      </c>
      <c r="R138">
        <v>0</v>
      </c>
      <c r="S138">
        <v>0</v>
      </c>
      <c r="T138">
        <v>9</v>
      </c>
      <c r="U138">
        <v>0</v>
      </c>
      <c r="V138">
        <v>0</v>
      </c>
      <c r="W138">
        <v>0</v>
      </c>
      <c r="X138">
        <v>0</v>
      </c>
      <c r="Y138">
        <v>0</v>
      </c>
      <c r="Z138">
        <v>0</v>
      </c>
      <c r="AA138">
        <v>1</v>
      </c>
      <c r="AB138">
        <v>0</v>
      </c>
      <c r="AC138">
        <v>0</v>
      </c>
      <c r="AD138">
        <v>1</v>
      </c>
      <c r="AE138">
        <v>0</v>
      </c>
      <c r="AF138">
        <v>0</v>
      </c>
      <c r="AG138">
        <v>0</v>
      </c>
      <c r="AH138">
        <v>0</v>
      </c>
      <c r="AI138">
        <v>0</v>
      </c>
      <c r="AJ138">
        <v>0</v>
      </c>
      <c r="AK138">
        <v>0</v>
      </c>
      <c r="AL138">
        <v>0</v>
      </c>
      <c r="AM138">
        <v>0</v>
      </c>
      <c r="AN138">
        <v>0</v>
      </c>
      <c r="AO138">
        <v>0</v>
      </c>
      <c r="AP138">
        <v>0</v>
      </c>
      <c r="AQ138">
        <v>0</v>
      </c>
      <c r="AR138">
        <v>1</v>
      </c>
      <c r="AS138">
        <v>0</v>
      </c>
      <c r="AT138">
        <v>0</v>
      </c>
      <c r="AU138">
        <v>0</v>
      </c>
      <c r="AV138">
        <v>0</v>
      </c>
      <c r="AW138">
        <v>0</v>
      </c>
      <c r="AX138">
        <v>0</v>
      </c>
      <c r="AY138" t="s">
        <v>891</v>
      </c>
      <c r="AZ138">
        <v>0</v>
      </c>
      <c r="BA138">
        <v>0</v>
      </c>
      <c r="BB138">
        <v>0</v>
      </c>
      <c r="BC138">
        <v>0</v>
      </c>
      <c r="BD138">
        <v>0</v>
      </c>
      <c r="BE138">
        <v>0</v>
      </c>
      <c r="BF138" t="s">
        <v>891</v>
      </c>
      <c r="BG138">
        <v>1</v>
      </c>
      <c r="BH138">
        <v>0</v>
      </c>
      <c r="BI138">
        <v>1</v>
      </c>
      <c r="BJ138">
        <v>0</v>
      </c>
      <c r="BK138">
        <v>0</v>
      </c>
      <c r="BL138">
        <v>1</v>
      </c>
      <c r="BM138">
        <v>1</v>
      </c>
      <c r="BN138">
        <v>1</v>
      </c>
      <c r="BO138">
        <v>0</v>
      </c>
      <c r="BP138">
        <v>0</v>
      </c>
      <c r="BQ138">
        <v>0</v>
      </c>
      <c r="BR138">
        <v>0</v>
      </c>
      <c r="BS138">
        <v>0</v>
      </c>
      <c r="BT138">
        <v>0</v>
      </c>
      <c r="BU138">
        <v>0</v>
      </c>
      <c r="BV138">
        <v>1</v>
      </c>
      <c r="BW138">
        <v>0</v>
      </c>
      <c r="BX138">
        <v>0</v>
      </c>
      <c r="BY138">
        <v>0</v>
      </c>
      <c r="BZ138">
        <v>1</v>
      </c>
      <c r="CA138">
        <v>0</v>
      </c>
      <c r="CB138">
        <v>1</v>
      </c>
      <c r="CC138">
        <v>0</v>
      </c>
      <c r="CD138">
        <v>0</v>
      </c>
      <c r="CE138">
        <v>0</v>
      </c>
      <c r="CF138">
        <v>0</v>
      </c>
      <c r="CG138">
        <v>0</v>
      </c>
      <c r="CH138">
        <v>0</v>
      </c>
      <c r="CI138">
        <v>0</v>
      </c>
      <c r="CJ138">
        <v>0</v>
      </c>
      <c r="CK138">
        <v>0</v>
      </c>
      <c r="CL138" s="842"/>
      <c r="CM138" s="597">
        <v>1</v>
      </c>
      <c r="CN138" s="592">
        <v>9</v>
      </c>
      <c r="CO138" s="592">
        <v>0</v>
      </c>
      <c r="CP138" s="597">
        <v>1</v>
      </c>
      <c r="CQ138" s="592">
        <v>9</v>
      </c>
      <c r="CR138" s="592">
        <v>0</v>
      </c>
      <c r="CS138" s="597">
        <v>1</v>
      </c>
      <c r="CT138" s="592">
        <v>9</v>
      </c>
      <c r="CU138" s="592">
        <v>9</v>
      </c>
      <c r="CV138" s="592">
        <v>0</v>
      </c>
      <c r="CW138" s="592">
        <v>1</v>
      </c>
      <c r="CX138" s="592">
        <v>9</v>
      </c>
      <c r="CY138" s="592">
        <v>9</v>
      </c>
      <c r="CZ138" s="592">
        <v>9</v>
      </c>
      <c r="DA138" s="592">
        <v>0</v>
      </c>
      <c r="DB138" s="592">
        <v>0</v>
      </c>
      <c r="DC138" s="592">
        <v>0</v>
      </c>
      <c r="DD138" s="592">
        <v>0</v>
      </c>
      <c r="DE138" s="592">
        <v>0</v>
      </c>
      <c r="DF138" s="592">
        <v>0</v>
      </c>
      <c r="DG138" s="592">
        <v>0</v>
      </c>
      <c r="DH138" s="592">
        <v>9</v>
      </c>
      <c r="DI138" s="592">
        <v>0</v>
      </c>
      <c r="DJ138" s="592">
        <v>0</v>
      </c>
      <c r="DK138" s="592">
        <v>0</v>
      </c>
      <c r="DL138" s="592">
        <v>0</v>
      </c>
      <c r="DM138" s="592">
        <v>0</v>
      </c>
      <c r="DN138" s="592">
        <v>0</v>
      </c>
      <c r="DO138" s="592">
        <v>0</v>
      </c>
      <c r="DP138" s="592">
        <v>0</v>
      </c>
      <c r="DQ138" s="592">
        <v>0</v>
      </c>
      <c r="DR138" s="592">
        <v>0</v>
      </c>
      <c r="DS138" s="592">
        <v>0</v>
      </c>
      <c r="DT138" s="592">
        <v>0</v>
      </c>
      <c r="DU138" s="597">
        <v>1</v>
      </c>
      <c r="DV138" s="954">
        <v>0</v>
      </c>
      <c r="DW138" s="978">
        <v>0</v>
      </c>
      <c r="DX138" s="979">
        <v>0</v>
      </c>
      <c r="DY138" s="979">
        <v>0</v>
      </c>
      <c r="DZ138" s="979">
        <v>0</v>
      </c>
      <c r="EA138" s="977">
        <v>0</v>
      </c>
      <c r="EB138" s="977">
        <v>0</v>
      </c>
      <c r="EC138" s="960">
        <v>0</v>
      </c>
      <c r="ED138" s="960">
        <v>0</v>
      </c>
      <c r="EE138" s="1255">
        <v>0</v>
      </c>
      <c r="EF138" s="960">
        <v>0</v>
      </c>
      <c r="EG138" s="960">
        <v>0</v>
      </c>
      <c r="EH138" s="960">
        <v>0</v>
      </c>
      <c r="EI138" s="960">
        <v>0</v>
      </c>
      <c r="EJ138" s="960">
        <v>0</v>
      </c>
      <c r="EK138" s="1007">
        <v>0</v>
      </c>
      <c r="EL138" s="306">
        <v>0</v>
      </c>
      <c r="EM138" s="306">
        <v>0</v>
      </c>
      <c r="EN138" s="1007">
        <v>0</v>
      </c>
      <c r="EO138" s="306">
        <v>0</v>
      </c>
      <c r="EP138" s="306">
        <v>1</v>
      </c>
      <c r="EQ138" s="306">
        <v>1</v>
      </c>
      <c r="ER138" s="306">
        <v>0</v>
      </c>
      <c r="ES138" s="306">
        <v>0</v>
      </c>
      <c r="ET138" s="1007">
        <v>0</v>
      </c>
      <c r="EU138" s="306">
        <v>0</v>
      </c>
      <c r="EV138" s="306">
        <v>0</v>
      </c>
      <c r="EW138" s="306">
        <v>0</v>
      </c>
      <c r="EX138" s="832"/>
      <c r="EY138" s="592"/>
      <c r="EZ138" s="592" t="s">
        <v>647</v>
      </c>
      <c r="FA138" s="592" t="s">
        <v>353</v>
      </c>
      <c r="FB138" s="592" t="s">
        <v>354</v>
      </c>
      <c r="FC138" s="592">
        <v>9</v>
      </c>
      <c r="FD138" s="592" t="s">
        <v>11</v>
      </c>
      <c r="FE138" s="592" t="s">
        <v>232</v>
      </c>
      <c r="FF138" s="592" t="s">
        <v>9</v>
      </c>
      <c r="FG138" s="592" t="s">
        <v>232</v>
      </c>
      <c r="FH138" s="592" t="s">
        <v>358</v>
      </c>
    </row>
    <row r="139" spans="1:164">
      <c r="A139">
        <v>1170</v>
      </c>
      <c r="B139">
        <v>1</v>
      </c>
      <c r="F139">
        <v>700</v>
      </c>
      <c r="G139">
        <v>41</v>
      </c>
      <c r="H139">
        <v>1</v>
      </c>
      <c r="I139">
        <v>0</v>
      </c>
      <c r="J139">
        <v>1</v>
      </c>
      <c r="K139">
        <v>0</v>
      </c>
      <c r="L139" t="s">
        <v>647</v>
      </c>
      <c r="M139">
        <v>0</v>
      </c>
      <c r="N139">
        <v>1</v>
      </c>
      <c r="O139">
        <v>0</v>
      </c>
      <c r="P139">
        <v>0</v>
      </c>
      <c r="Q139">
        <v>0</v>
      </c>
      <c r="R139">
        <v>0</v>
      </c>
      <c r="S139">
        <v>0</v>
      </c>
      <c r="T139">
        <v>22</v>
      </c>
      <c r="U139">
        <v>0</v>
      </c>
      <c r="V139">
        <v>0</v>
      </c>
      <c r="W139">
        <v>0</v>
      </c>
      <c r="X139">
        <v>0</v>
      </c>
      <c r="Y139">
        <v>1</v>
      </c>
      <c r="Z139">
        <v>0</v>
      </c>
      <c r="AA139">
        <v>1</v>
      </c>
      <c r="AB139">
        <v>0</v>
      </c>
      <c r="AC139">
        <v>0</v>
      </c>
      <c r="AD139">
        <v>1</v>
      </c>
      <c r="AE139">
        <v>1</v>
      </c>
      <c r="AF139">
        <v>0</v>
      </c>
      <c r="AG139">
        <v>0</v>
      </c>
      <c r="AH139">
        <v>0</v>
      </c>
      <c r="AI139">
        <v>0</v>
      </c>
      <c r="AJ139">
        <v>0</v>
      </c>
      <c r="AK139">
        <v>0</v>
      </c>
      <c r="AL139">
        <v>0</v>
      </c>
      <c r="AM139">
        <v>0</v>
      </c>
      <c r="AN139">
        <v>0</v>
      </c>
      <c r="AO139">
        <v>0</v>
      </c>
      <c r="AP139">
        <v>0</v>
      </c>
      <c r="AQ139">
        <v>0</v>
      </c>
      <c r="AR139">
        <v>1</v>
      </c>
      <c r="AS139">
        <v>0</v>
      </c>
      <c r="AT139">
        <v>0</v>
      </c>
      <c r="AU139">
        <v>0</v>
      </c>
      <c r="AV139">
        <v>0</v>
      </c>
      <c r="AW139">
        <v>0</v>
      </c>
      <c r="AX139">
        <v>0</v>
      </c>
      <c r="AY139" t="s">
        <v>891</v>
      </c>
      <c r="AZ139">
        <v>0</v>
      </c>
      <c r="BA139">
        <v>0</v>
      </c>
      <c r="BB139">
        <v>0</v>
      </c>
      <c r="BC139">
        <v>0</v>
      </c>
      <c r="BD139">
        <v>0</v>
      </c>
      <c r="BE139">
        <v>0</v>
      </c>
      <c r="BF139" t="s">
        <v>891</v>
      </c>
      <c r="BG139">
        <v>1</v>
      </c>
      <c r="BH139">
        <v>0</v>
      </c>
      <c r="BI139">
        <v>1</v>
      </c>
      <c r="BJ139">
        <v>0</v>
      </c>
      <c r="BK139">
        <v>1</v>
      </c>
      <c r="BL139">
        <v>0</v>
      </c>
      <c r="BM139">
        <v>0</v>
      </c>
      <c r="BN139">
        <v>0</v>
      </c>
      <c r="BO139">
        <v>0</v>
      </c>
      <c r="BP139">
        <v>0</v>
      </c>
      <c r="BQ139">
        <v>0</v>
      </c>
      <c r="BR139">
        <v>0</v>
      </c>
      <c r="BS139">
        <v>0</v>
      </c>
      <c r="BT139">
        <v>0</v>
      </c>
      <c r="BU139">
        <v>0</v>
      </c>
      <c r="BV139">
        <v>0</v>
      </c>
      <c r="BW139">
        <v>0</v>
      </c>
      <c r="BX139">
        <v>0</v>
      </c>
      <c r="BY139">
        <v>0</v>
      </c>
      <c r="BZ139">
        <v>0</v>
      </c>
      <c r="CA139">
        <v>0</v>
      </c>
      <c r="CB139">
        <v>0</v>
      </c>
      <c r="CC139">
        <v>0</v>
      </c>
      <c r="CD139">
        <v>0</v>
      </c>
      <c r="CE139">
        <v>0</v>
      </c>
      <c r="CF139">
        <v>0</v>
      </c>
      <c r="CG139">
        <v>0</v>
      </c>
      <c r="CH139">
        <v>0</v>
      </c>
      <c r="CI139">
        <v>0</v>
      </c>
      <c r="CJ139">
        <v>0</v>
      </c>
      <c r="CK139">
        <v>0</v>
      </c>
      <c r="CL139" s="842"/>
      <c r="CM139" s="597">
        <v>1</v>
      </c>
      <c r="CN139" s="592">
        <v>23</v>
      </c>
      <c r="CO139" s="592">
        <v>0</v>
      </c>
      <c r="CP139" s="597">
        <v>1</v>
      </c>
      <c r="CQ139" s="592">
        <v>23</v>
      </c>
      <c r="CR139" s="592">
        <v>0</v>
      </c>
      <c r="CS139" s="597">
        <v>1</v>
      </c>
      <c r="CT139" s="592">
        <v>23</v>
      </c>
      <c r="CU139" s="592">
        <v>0</v>
      </c>
      <c r="CV139" s="592">
        <v>0</v>
      </c>
      <c r="CW139" s="592">
        <v>0</v>
      </c>
      <c r="CX139" s="592">
        <v>0</v>
      </c>
      <c r="CY139" s="592">
        <v>0</v>
      </c>
      <c r="CZ139" s="592">
        <v>0</v>
      </c>
      <c r="DA139" s="592">
        <v>0</v>
      </c>
      <c r="DB139" s="592">
        <v>0</v>
      </c>
      <c r="DC139" s="592">
        <v>0</v>
      </c>
      <c r="DD139" s="592">
        <v>0</v>
      </c>
      <c r="DE139" s="592">
        <v>0</v>
      </c>
      <c r="DF139" s="592">
        <v>0</v>
      </c>
      <c r="DG139" s="592">
        <v>0</v>
      </c>
      <c r="DH139" s="592">
        <v>0</v>
      </c>
      <c r="DI139" s="592">
        <v>0</v>
      </c>
      <c r="DJ139" s="592">
        <v>0</v>
      </c>
      <c r="DK139" s="592">
        <v>0</v>
      </c>
      <c r="DL139" s="592">
        <v>0</v>
      </c>
      <c r="DM139" s="592">
        <v>0</v>
      </c>
      <c r="DN139" s="592">
        <v>0</v>
      </c>
      <c r="DO139" s="592">
        <v>0</v>
      </c>
      <c r="DP139" s="592">
        <v>0</v>
      </c>
      <c r="DQ139" s="592">
        <v>0</v>
      </c>
      <c r="DR139" s="592">
        <v>0</v>
      </c>
      <c r="DS139" s="592">
        <v>0</v>
      </c>
      <c r="DT139" s="592">
        <v>0</v>
      </c>
      <c r="DU139" s="597">
        <v>0</v>
      </c>
      <c r="DV139" s="954">
        <v>0</v>
      </c>
      <c r="DW139" s="978">
        <v>0</v>
      </c>
      <c r="DX139" s="979">
        <v>0</v>
      </c>
      <c r="DY139" s="979">
        <v>0</v>
      </c>
      <c r="DZ139" s="979">
        <v>0</v>
      </c>
      <c r="EA139" s="977">
        <v>0</v>
      </c>
      <c r="EB139" s="977">
        <v>0</v>
      </c>
      <c r="EC139" s="960">
        <v>0</v>
      </c>
      <c r="ED139" s="960">
        <v>0</v>
      </c>
      <c r="EE139" s="1255">
        <v>0</v>
      </c>
      <c r="EF139" s="960">
        <v>0</v>
      </c>
      <c r="EG139" s="960">
        <v>0</v>
      </c>
      <c r="EH139" s="960">
        <v>0</v>
      </c>
      <c r="EI139" s="960">
        <v>0</v>
      </c>
      <c r="EJ139" s="960">
        <v>0</v>
      </c>
      <c r="EK139" s="1007">
        <v>0</v>
      </c>
      <c r="EL139" s="306">
        <v>0</v>
      </c>
      <c r="EM139" s="306">
        <v>0</v>
      </c>
      <c r="EN139" s="1007">
        <v>0</v>
      </c>
      <c r="EO139" s="306">
        <v>0</v>
      </c>
      <c r="EP139" s="306">
        <v>1</v>
      </c>
      <c r="EQ139" s="306">
        <v>1</v>
      </c>
      <c r="ER139" s="306">
        <v>0</v>
      </c>
      <c r="ES139" s="306">
        <v>0</v>
      </c>
      <c r="ET139" s="1007">
        <v>0</v>
      </c>
      <c r="EU139" s="306">
        <v>0</v>
      </c>
      <c r="EV139" s="306">
        <v>0</v>
      </c>
      <c r="EW139" s="306">
        <v>0</v>
      </c>
      <c r="EX139" s="832"/>
      <c r="EY139" s="592"/>
      <c r="EZ139" s="592" t="s">
        <v>647</v>
      </c>
      <c r="FA139" s="592" t="s">
        <v>353</v>
      </c>
      <c r="FB139" s="592" t="s">
        <v>354</v>
      </c>
      <c r="FC139" s="592">
        <v>23</v>
      </c>
      <c r="FD139" s="592" t="s">
        <v>12</v>
      </c>
      <c r="FE139" s="592" t="s">
        <v>232</v>
      </c>
      <c r="FF139" s="592" t="s">
        <v>9</v>
      </c>
      <c r="FG139" s="592" t="s">
        <v>232</v>
      </c>
      <c r="FH139" s="592" t="s">
        <v>358</v>
      </c>
    </row>
    <row r="140" spans="1:164">
      <c r="A140">
        <v>1181</v>
      </c>
      <c r="B140">
        <v>1</v>
      </c>
      <c r="F140">
        <v>700</v>
      </c>
      <c r="G140">
        <v>41</v>
      </c>
      <c r="H140">
        <v>1</v>
      </c>
      <c r="I140">
        <v>0</v>
      </c>
      <c r="J140">
        <v>1</v>
      </c>
      <c r="K140">
        <v>0</v>
      </c>
      <c r="L140" t="s">
        <v>594</v>
      </c>
      <c r="M140">
        <v>0</v>
      </c>
      <c r="N140">
        <v>1</v>
      </c>
      <c r="O140">
        <v>0</v>
      </c>
      <c r="P140">
        <v>0</v>
      </c>
      <c r="Q140">
        <v>0</v>
      </c>
      <c r="R140">
        <v>0</v>
      </c>
      <c r="S140">
        <v>0</v>
      </c>
      <c r="T140">
        <v>4</v>
      </c>
      <c r="U140">
        <v>0</v>
      </c>
      <c r="V140">
        <v>0</v>
      </c>
      <c r="W140">
        <v>0</v>
      </c>
      <c r="X140">
        <v>0</v>
      </c>
      <c r="Y140">
        <v>0</v>
      </c>
      <c r="Z140">
        <v>0</v>
      </c>
      <c r="AA140">
        <v>1</v>
      </c>
      <c r="AB140">
        <v>0</v>
      </c>
      <c r="AC140">
        <v>0</v>
      </c>
      <c r="AD140">
        <v>0</v>
      </c>
      <c r="AE140">
        <v>0</v>
      </c>
      <c r="AF140">
        <v>0</v>
      </c>
      <c r="AG140">
        <v>0</v>
      </c>
      <c r="AH140">
        <v>0</v>
      </c>
      <c r="AI140">
        <v>0</v>
      </c>
      <c r="AJ140">
        <v>0</v>
      </c>
      <c r="AK140">
        <v>0</v>
      </c>
      <c r="AL140">
        <v>0</v>
      </c>
      <c r="AM140">
        <v>0</v>
      </c>
      <c r="AN140">
        <v>0</v>
      </c>
      <c r="AO140">
        <v>0</v>
      </c>
      <c r="AP140">
        <v>0</v>
      </c>
      <c r="AQ140">
        <v>0</v>
      </c>
      <c r="AR140">
        <v>1</v>
      </c>
      <c r="AS140">
        <v>0</v>
      </c>
      <c r="AT140">
        <v>0</v>
      </c>
      <c r="AU140">
        <v>0</v>
      </c>
      <c r="AV140">
        <v>0</v>
      </c>
      <c r="AW140">
        <v>0</v>
      </c>
      <c r="AX140">
        <v>0</v>
      </c>
      <c r="AY140" t="s">
        <v>891</v>
      </c>
      <c r="AZ140">
        <v>0</v>
      </c>
      <c r="BA140">
        <v>0</v>
      </c>
      <c r="BB140">
        <v>0</v>
      </c>
      <c r="BC140">
        <v>0</v>
      </c>
      <c r="BD140">
        <v>0</v>
      </c>
      <c r="BE140">
        <v>0</v>
      </c>
      <c r="BF140" t="s">
        <v>891</v>
      </c>
      <c r="BG140">
        <v>0</v>
      </c>
      <c r="BH140">
        <v>1</v>
      </c>
      <c r="BI140">
        <v>1</v>
      </c>
      <c r="BJ140">
        <v>0</v>
      </c>
      <c r="BK140">
        <v>1</v>
      </c>
      <c r="BL140">
        <v>0</v>
      </c>
      <c r="BM140">
        <v>0</v>
      </c>
      <c r="BN140">
        <v>0</v>
      </c>
      <c r="BO140">
        <v>0</v>
      </c>
      <c r="BP140">
        <v>0</v>
      </c>
      <c r="BQ140">
        <v>0</v>
      </c>
      <c r="BR140">
        <v>0</v>
      </c>
      <c r="BS140">
        <v>0</v>
      </c>
      <c r="BT140">
        <v>0</v>
      </c>
      <c r="BU140">
        <v>0</v>
      </c>
      <c r="BV140">
        <v>0</v>
      </c>
      <c r="BW140">
        <v>0</v>
      </c>
      <c r="BX140">
        <v>0</v>
      </c>
      <c r="BY140">
        <v>0</v>
      </c>
      <c r="BZ140">
        <v>0</v>
      </c>
      <c r="CA140">
        <v>0</v>
      </c>
      <c r="CB140">
        <v>0</v>
      </c>
      <c r="CC140">
        <v>0</v>
      </c>
      <c r="CD140">
        <v>0</v>
      </c>
      <c r="CE140">
        <v>0</v>
      </c>
      <c r="CF140">
        <v>0</v>
      </c>
      <c r="CG140">
        <v>0</v>
      </c>
      <c r="CH140">
        <v>0</v>
      </c>
      <c r="CI140">
        <v>0</v>
      </c>
      <c r="CJ140">
        <v>0</v>
      </c>
      <c r="CK140">
        <v>0</v>
      </c>
      <c r="CL140" s="842"/>
      <c r="CM140" s="597">
        <v>1</v>
      </c>
      <c r="CN140" s="592">
        <v>4</v>
      </c>
      <c r="CO140" s="592">
        <v>4</v>
      </c>
      <c r="CP140" s="597">
        <v>1</v>
      </c>
      <c r="CQ140" s="592">
        <v>4</v>
      </c>
      <c r="CR140" s="592">
        <v>0</v>
      </c>
      <c r="CS140" s="597">
        <v>1</v>
      </c>
      <c r="CT140" s="592">
        <v>4</v>
      </c>
      <c r="CU140" s="592">
        <v>0</v>
      </c>
      <c r="CV140" s="592">
        <v>0</v>
      </c>
      <c r="CW140" s="592">
        <v>0</v>
      </c>
      <c r="CX140" s="592">
        <v>0</v>
      </c>
      <c r="CY140" s="592">
        <v>0</v>
      </c>
      <c r="CZ140" s="592">
        <v>0</v>
      </c>
      <c r="DA140" s="592">
        <v>0</v>
      </c>
      <c r="DB140" s="592">
        <v>0</v>
      </c>
      <c r="DC140" s="592">
        <v>0</v>
      </c>
      <c r="DD140" s="592">
        <v>0</v>
      </c>
      <c r="DE140" s="592">
        <v>0</v>
      </c>
      <c r="DF140" s="592">
        <v>0</v>
      </c>
      <c r="DG140" s="592">
        <v>0</v>
      </c>
      <c r="DH140" s="592">
        <v>0</v>
      </c>
      <c r="DI140" s="592">
        <v>0</v>
      </c>
      <c r="DJ140" s="592">
        <v>0</v>
      </c>
      <c r="DK140" s="592">
        <v>0</v>
      </c>
      <c r="DL140" s="592">
        <v>0</v>
      </c>
      <c r="DM140" s="592">
        <v>0</v>
      </c>
      <c r="DN140" s="592">
        <v>0</v>
      </c>
      <c r="DO140" s="592">
        <v>0</v>
      </c>
      <c r="DP140" s="592">
        <v>0</v>
      </c>
      <c r="DQ140" s="592">
        <v>0</v>
      </c>
      <c r="DR140" s="592">
        <v>0</v>
      </c>
      <c r="DS140" s="592">
        <v>0</v>
      </c>
      <c r="DT140" s="592">
        <v>0</v>
      </c>
      <c r="DU140" s="597">
        <v>0</v>
      </c>
      <c r="DV140" s="954">
        <v>0</v>
      </c>
      <c r="DW140" s="978">
        <v>0</v>
      </c>
      <c r="DX140" s="979">
        <v>0</v>
      </c>
      <c r="DY140" s="979">
        <v>0</v>
      </c>
      <c r="DZ140" s="979">
        <v>0</v>
      </c>
      <c r="EA140" s="977">
        <v>0</v>
      </c>
      <c r="EB140" s="977">
        <v>0</v>
      </c>
      <c r="EC140" s="960">
        <v>0</v>
      </c>
      <c r="ED140" s="960">
        <v>0</v>
      </c>
      <c r="EE140" s="1255">
        <v>0</v>
      </c>
      <c r="EF140" s="960">
        <v>0</v>
      </c>
      <c r="EG140" s="960">
        <v>0</v>
      </c>
      <c r="EH140" s="960">
        <v>0</v>
      </c>
      <c r="EI140" s="960">
        <v>0</v>
      </c>
      <c r="EJ140" s="960">
        <v>0</v>
      </c>
      <c r="EK140" s="1007">
        <v>0</v>
      </c>
      <c r="EL140" s="306">
        <v>0</v>
      </c>
      <c r="EM140" s="306">
        <v>0</v>
      </c>
      <c r="EN140" s="1007">
        <v>0</v>
      </c>
      <c r="EO140" s="306">
        <v>0</v>
      </c>
      <c r="EP140" s="306">
        <v>1</v>
      </c>
      <c r="EQ140" s="306">
        <v>0</v>
      </c>
      <c r="ER140" s="306">
        <v>0</v>
      </c>
      <c r="ES140" s="306">
        <v>0</v>
      </c>
      <c r="ET140" s="1007">
        <v>0</v>
      </c>
      <c r="EU140" s="306">
        <v>0</v>
      </c>
      <c r="EV140" s="306">
        <v>0</v>
      </c>
      <c r="EW140" s="306">
        <v>0</v>
      </c>
      <c r="EX140" s="832"/>
      <c r="EY140" s="592"/>
      <c r="EZ140" s="592" t="s">
        <v>594</v>
      </c>
      <c r="FA140" s="592" t="s">
        <v>353</v>
      </c>
      <c r="FB140" s="592" t="s">
        <v>354</v>
      </c>
      <c r="FC140" s="592">
        <v>4</v>
      </c>
      <c r="FD140" s="592" t="s">
        <v>11</v>
      </c>
      <c r="FE140" s="592" t="s">
        <v>232</v>
      </c>
      <c r="FF140" s="592" t="s">
        <v>9</v>
      </c>
      <c r="FG140" s="592" t="s">
        <v>232</v>
      </c>
      <c r="FH140" s="592" t="s">
        <v>358</v>
      </c>
    </row>
    <row r="141" spans="1:164">
      <c r="A141">
        <v>1221</v>
      </c>
      <c r="B141">
        <v>1</v>
      </c>
      <c r="F141">
        <v>700</v>
      </c>
      <c r="G141">
        <v>23</v>
      </c>
      <c r="H141">
        <v>1</v>
      </c>
      <c r="I141">
        <v>0</v>
      </c>
      <c r="J141">
        <v>1</v>
      </c>
      <c r="K141">
        <v>0</v>
      </c>
      <c r="L141" t="s">
        <v>430</v>
      </c>
      <c r="M141">
        <v>0</v>
      </c>
      <c r="N141">
        <v>1</v>
      </c>
      <c r="O141">
        <v>0</v>
      </c>
      <c r="P141">
        <v>0</v>
      </c>
      <c r="Q141">
        <v>0</v>
      </c>
      <c r="R141">
        <v>0</v>
      </c>
      <c r="S141">
        <v>0</v>
      </c>
      <c r="T141">
        <v>20</v>
      </c>
      <c r="U141">
        <v>0</v>
      </c>
      <c r="V141">
        <v>1</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1</v>
      </c>
      <c r="AS141">
        <v>0</v>
      </c>
      <c r="AT141">
        <v>0</v>
      </c>
      <c r="AU141">
        <v>0</v>
      </c>
      <c r="AV141">
        <v>0</v>
      </c>
      <c r="AW141">
        <v>0</v>
      </c>
      <c r="AX141">
        <v>0</v>
      </c>
      <c r="AY141" t="s">
        <v>891</v>
      </c>
      <c r="AZ141">
        <v>0</v>
      </c>
      <c r="BA141">
        <v>0</v>
      </c>
      <c r="BB141">
        <v>0</v>
      </c>
      <c r="BC141">
        <v>0</v>
      </c>
      <c r="BD141">
        <v>0</v>
      </c>
      <c r="BE141">
        <v>0</v>
      </c>
      <c r="BF141" t="s">
        <v>891</v>
      </c>
      <c r="BG141">
        <v>1</v>
      </c>
      <c r="BH141">
        <v>0</v>
      </c>
      <c r="BI141">
        <v>1</v>
      </c>
      <c r="BJ141">
        <v>0</v>
      </c>
      <c r="BK141">
        <v>1</v>
      </c>
      <c r="BL141">
        <v>0</v>
      </c>
      <c r="BM141">
        <v>0</v>
      </c>
      <c r="BN141">
        <v>0</v>
      </c>
      <c r="BO141">
        <v>0</v>
      </c>
      <c r="BP141">
        <v>0</v>
      </c>
      <c r="BQ141">
        <v>0</v>
      </c>
      <c r="BR141">
        <v>0</v>
      </c>
      <c r="BS141">
        <v>0</v>
      </c>
      <c r="BT141">
        <v>0</v>
      </c>
      <c r="BU141">
        <v>0</v>
      </c>
      <c r="BV141">
        <v>0</v>
      </c>
      <c r="BW141">
        <v>0</v>
      </c>
      <c r="BX141">
        <v>0</v>
      </c>
      <c r="BY141">
        <v>0</v>
      </c>
      <c r="BZ141">
        <v>0</v>
      </c>
      <c r="CA141">
        <v>0</v>
      </c>
      <c r="CB141">
        <v>0</v>
      </c>
      <c r="CC141">
        <v>0</v>
      </c>
      <c r="CD141">
        <v>0</v>
      </c>
      <c r="CE141">
        <v>0</v>
      </c>
      <c r="CF141">
        <v>0</v>
      </c>
      <c r="CG141">
        <v>0</v>
      </c>
      <c r="CH141">
        <v>0</v>
      </c>
      <c r="CI141">
        <v>0</v>
      </c>
      <c r="CJ141">
        <v>0</v>
      </c>
      <c r="CK141">
        <v>0</v>
      </c>
      <c r="CL141" s="842"/>
      <c r="CM141" s="597">
        <v>1</v>
      </c>
      <c r="CN141" s="592">
        <v>20</v>
      </c>
      <c r="CO141" s="592">
        <v>0</v>
      </c>
      <c r="CP141" s="597">
        <v>1</v>
      </c>
      <c r="CQ141" s="592">
        <v>20</v>
      </c>
      <c r="CR141" s="592">
        <v>0</v>
      </c>
      <c r="CS141" s="597">
        <v>1</v>
      </c>
      <c r="CT141" s="592">
        <v>20</v>
      </c>
      <c r="CU141" s="592">
        <v>0</v>
      </c>
      <c r="CV141" s="592">
        <v>0</v>
      </c>
      <c r="CW141" s="592">
        <v>0</v>
      </c>
      <c r="CX141" s="592">
        <v>0</v>
      </c>
      <c r="CY141" s="592">
        <v>0</v>
      </c>
      <c r="CZ141" s="592">
        <v>0</v>
      </c>
      <c r="DA141" s="592">
        <v>0</v>
      </c>
      <c r="DB141" s="592">
        <v>0</v>
      </c>
      <c r="DC141" s="592">
        <v>0</v>
      </c>
      <c r="DD141" s="592">
        <v>0</v>
      </c>
      <c r="DE141" s="592">
        <v>0</v>
      </c>
      <c r="DF141" s="592">
        <v>0</v>
      </c>
      <c r="DG141" s="592">
        <v>0</v>
      </c>
      <c r="DH141" s="592">
        <v>0</v>
      </c>
      <c r="DI141" s="592">
        <v>0</v>
      </c>
      <c r="DJ141" s="592">
        <v>0</v>
      </c>
      <c r="DK141" s="592">
        <v>0</v>
      </c>
      <c r="DL141" s="592">
        <v>0</v>
      </c>
      <c r="DM141" s="592">
        <v>0</v>
      </c>
      <c r="DN141" s="592">
        <v>0</v>
      </c>
      <c r="DO141" s="592">
        <v>0</v>
      </c>
      <c r="DP141" s="592">
        <v>0</v>
      </c>
      <c r="DQ141" s="592">
        <v>0</v>
      </c>
      <c r="DR141" s="592">
        <v>0</v>
      </c>
      <c r="DS141" s="592">
        <v>0</v>
      </c>
      <c r="DT141" s="592">
        <v>0</v>
      </c>
      <c r="DU141" s="597">
        <v>0</v>
      </c>
      <c r="DV141" s="954">
        <v>0</v>
      </c>
      <c r="DW141" s="978">
        <v>0</v>
      </c>
      <c r="DX141" s="979">
        <v>0</v>
      </c>
      <c r="DY141" s="979">
        <v>0</v>
      </c>
      <c r="DZ141" s="979">
        <v>0</v>
      </c>
      <c r="EA141" s="977">
        <v>0</v>
      </c>
      <c r="EB141" s="977">
        <v>0</v>
      </c>
      <c r="EC141" s="960">
        <v>0</v>
      </c>
      <c r="ED141" s="960">
        <v>0</v>
      </c>
      <c r="EE141" s="1255">
        <v>0</v>
      </c>
      <c r="EF141" s="960">
        <v>0</v>
      </c>
      <c r="EG141" s="960">
        <v>0</v>
      </c>
      <c r="EH141" s="960">
        <v>0</v>
      </c>
      <c r="EI141" s="960">
        <v>0</v>
      </c>
      <c r="EJ141" s="960">
        <v>0</v>
      </c>
      <c r="EK141" s="1007">
        <v>0</v>
      </c>
      <c r="EL141" s="306">
        <v>0</v>
      </c>
      <c r="EM141" s="306">
        <v>0</v>
      </c>
      <c r="EN141" s="1007">
        <v>0</v>
      </c>
      <c r="EO141" s="306">
        <v>0</v>
      </c>
      <c r="EP141" s="306">
        <v>0</v>
      </c>
      <c r="EQ141" s="306">
        <v>0</v>
      </c>
      <c r="ER141" s="306">
        <v>0</v>
      </c>
      <c r="ES141" s="306">
        <v>0</v>
      </c>
      <c r="ET141" s="1007">
        <v>0</v>
      </c>
      <c r="EU141" s="306">
        <v>0</v>
      </c>
      <c r="EV141" s="306">
        <v>0</v>
      </c>
      <c r="EW141" s="306">
        <v>0</v>
      </c>
      <c r="EX141" s="832"/>
      <c r="EY141" s="592"/>
      <c r="EZ141" s="592" t="s">
        <v>430</v>
      </c>
      <c r="FA141" s="592" t="s">
        <v>431</v>
      </c>
      <c r="FB141" s="592" t="s">
        <v>350</v>
      </c>
      <c r="FC141" s="592">
        <v>20</v>
      </c>
      <c r="FD141" s="592" t="s">
        <v>12</v>
      </c>
      <c r="FE141" s="592" t="s">
        <v>232</v>
      </c>
      <c r="FF141" s="592" t="s">
        <v>9</v>
      </c>
      <c r="FG141" s="592" t="s">
        <v>232</v>
      </c>
      <c r="FH141" s="592" t="s">
        <v>346</v>
      </c>
    </row>
    <row r="142" spans="1:164">
      <c r="A142">
        <v>1223</v>
      </c>
      <c r="B142">
        <v>1</v>
      </c>
      <c r="F142">
        <v>700</v>
      </c>
      <c r="G142">
        <v>41</v>
      </c>
      <c r="H142">
        <v>1</v>
      </c>
      <c r="I142">
        <v>0</v>
      </c>
      <c r="J142">
        <v>1</v>
      </c>
      <c r="K142">
        <v>0</v>
      </c>
      <c r="L142" t="s">
        <v>430</v>
      </c>
      <c r="M142">
        <v>0</v>
      </c>
      <c r="N142">
        <v>1</v>
      </c>
      <c r="O142">
        <v>0</v>
      </c>
      <c r="P142">
        <v>0</v>
      </c>
      <c r="Q142">
        <v>0</v>
      </c>
      <c r="R142">
        <v>0</v>
      </c>
      <c r="S142">
        <v>0</v>
      </c>
      <c r="T142">
        <v>20</v>
      </c>
      <c r="U142">
        <v>0</v>
      </c>
      <c r="V142">
        <v>0</v>
      </c>
      <c r="W142">
        <v>0</v>
      </c>
      <c r="X142">
        <v>0</v>
      </c>
      <c r="Y142">
        <v>1</v>
      </c>
      <c r="Z142">
        <v>0</v>
      </c>
      <c r="AA142">
        <v>0</v>
      </c>
      <c r="AB142">
        <v>0</v>
      </c>
      <c r="AC142">
        <v>0</v>
      </c>
      <c r="AD142">
        <v>0</v>
      </c>
      <c r="AE142">
        <v>1</v>
      </c>
      <c r="AF142">
        <v>0</v>
      </c>
      <c r="AG142">
        <v>0</v>
      </c>
      <c r="AH142">
        <v>0</v>
      </c>
      <c r="AI142">
        <v>0</v>
      </c>
      <c r="AJ142">
        <v>0</v>
      </c>
      <c r="AK142">
        <v>0</v>
      </c>
      <c r="AL142">
        <v>0</v>
      </c>
      <c r="AM142">
        <v>0</v>
      </c>
      <c r="AN142">
        <v>0</v>
      </c>
      <c r="AO142">
        <v>0</v>
      </c>
      <c r="AP142">
        <v>0</v>
      </c>
      <c r="AQ142">
        <v>0</v>
      </c>
      <c r="AR142">
        <v>0</v>
      </c>
      <c r="AS142">
        <v>1</v>
      </c>
      <c r="AT142">
        <v>0</v>
      </c>
      <c r="AU142">
        <v>1</v>
      </c>
      <c r="AV142">
        <v>0</v>
      </c>
      <c r="AW142">
        <v>0</v>
      </c>
      <c r="AX142">
        <v>0</v>
      </c>
      <c r="AY142" t="s">
        <v>891</v>
      </c>
      <c r="AZ142">
        <v>0</v>
      </c>
      <c r="BA142">
        <v>0</v>
      </c>
      <c r="BB142">
        <v>0</v>
      </c>
      <c r="BC142">
        <v>0</v>
      </c>
      <c r="BD142">
        <v>0</v>
      </c>
      <c r="BE142">
        <v>0</v>
      </c>
      <c r="BF142" t="s">
        <v>891</v>
      </c>
      <c r="BG142">
        <v>1</v>
      </c>
      <c r="BH142">
        <v>0</v>
      </c>
      <c r="BI142">
        <v>1</v>
      </c>
      <c r="BJ142">
        <v>0</v>
      </c>
      <c r="BK142">
        <v>0</v>
      </c>
      <c r="BL142">
        <v>1</v>
      </c>
      <c r="BM142">
        <v>0</v>
      </c>
      <c r="BN142">
        <v>0</v>
      </c>
      <c r="BO142">
        <v>0</v>
      </c>
      <c r="BP142">
        <v>0</v>
      </c>
      <c r="BQ142">
        <v>0</v>
      </c>
      <c r="BR142">
        <v>0</v>
      </c>
      <c r="BS142">
        <v>0</v>
      </c>
      <c r="BT142">
        <v>0</v>
      </c>
      <c r="BU142">
        <v>0</v>
      </c>
      <c r="BV142">
        <v>0</v>
      </c>
      <c r="BW142">
        <v>1</v>
      </c>
      <c r="BX142">
        <v>0</v>
      </c>
      <c r="BY142">
        <v>0</v>
      </c>
      <c r="BZ142">
        <v>0</v>
      </c>
      <c r="CA142">
        <v>0</v>
      </c>
      <c r="CB142">
        <v>1</v>
      </c>
      <c r="CC142">
        <v>0</v>
      </c>
      <c r="CD142">
        <v>0</v>
      </c>
      <c r="CE142">
        <v>0</v>
      </c>
      <c r="CF142">
        <v>0</v>
      </c>
      <c r="CG142">
        <v>1855</v>
      </c>
      <c r="CH142">
        <v>0</v>
      </c>
      <c r="CI142">
        <v>0</v>
      </c>
      <c r="CJ142">
        <v>1735.3225806451612</v>
      </c>
      <c r="CK142">
        <v>0</v>
      </c>
      <c r="CL142" s="842"/>
      <c r="CM142" s="597">
        <v>1</v>
      </c>
      <c r="CN142" s="592">
        <v>22</v>
      </c>
      <c r="CO142" s="592">
        <v>0</v>
      </c>
      <c r="CP142" s="597">
        <v>1</v>
      </c>
      <c r="CQ142" s="592">
        <v>22</v>
      </c>
      <c r="CR142" s="592">
        <v>0</v>
      </c>
      <c r="CS142" s="597">
        <v>1</v>
      </c>
      <c r="CT142" s="592">
        <v>22</v>
      </c>
      <c r="CU142" s="592">
        <v>22</v>
      </c>
      <c r="CV142" s="592">
        <v>0</v>
      </c>
      <c r="CW142" s="592">
        <v>1</v>
      </c>
      <c r="CX142" s="592">
        <v>22</v>
      </c>
      <c r="CY142" s="592">
        <v>0</v>
      </c>
      <c r="CZ142" s="592">
        <v>0</v>
      </c>
      <c r="DA142" s="592">
        <v>0</v>
      </c>
      <c r="DB142" s="592">
        <v>0</v>
      </c>
      <c r="DC142" s="592">
        <v>0</v>
      </c>
      <c r="DD142" s="592">
        <v>0</v>
      </c>
      <c r="DE142" s="592">
        <v>0</v>
      </c>
      <c r="DF142" s="592">
        <v>0</v>
      </c>
      <c r="DG142" s="592">
        <v>0</v>
      </c>
      <c r="DH142" s="592">
        <v>0</v>
      </c>
      <c r="DI142" s="592">
        <v>22</v>
      </c>
      <c r="DJ142" s="592">
        <v>0</v>
      </c>
      <c r="DK142" s="592">
        <v>0</v>
      </c>
      <c r="DL142" s="592">
        <v>0</v>
      </c>
      <c r="DM142" s="592">
        <v>0</v>
      </c>
      <c r="DN142" s="592">
        <v>0</v>
      </c>
      <c r="DO142" s="592">
        <v>0</v>
      </c>
      <c r="DP142" s="592">
        <v>0</v>
      </c>
      <c r="DQ142" s="592">
        <v>0</v>
      </c>
      <c r="DR142" s="592">
        <v>0</v>
      </c>
      <c r="DS142" s="592">
        <v>0</v>
      </c>
      <c r="DT142" s="592">
        <v>0</v>
      </c>
      <c r="DU142" s="597">
        <v>1</v>
      </c>
      <c r="DV142" s="954">
        <v>0</v>
      </c>
      <c r="DW142" s="978">
        <v>0</v>
      </c>
      <c r="DX142" s="979">
        <v>0</v>
      </c>
      <c r="DY142" s="979">
        <v>0</v>
      </c>
      <c r="DZ142" s="979">
        <v>0</v>
      </c>
      <c r="EA142" s="977">
        <v>0</v>
      </c>
      <c r="EB142" s="977">
        <v>0</v>
      </c>
      <c r="EC142" s="960">
        <v>0</v>
      </c>
      <c r="ED142" s="960">
        <v>0</v>
      </c>
      <c r="EE142" s="1255">
        <v>14.5</v>
      </c>
      <c r="EF142" s="960">
        <v>26897.5</v>
      </c>
      <c r="EG142" s="960">
        <v>0</v>
      </c>
      <c r="EH142" s="960">
        <v>0</v>
      </c>
      <c r="EI142" s="960">
        <v>0</v>
      </c>
      <c r="EJ142" s="960">
        <v>0</v>
      </c>
      <c r="EK142" s="1007">
        <v>0</v>
      </c>
      <c r="EL142" s="306">
        <v>0</v>
      </c>
      <c r="EM142" s="306">
        <v>0</v>
      </c>
      <c r="EN142" s="1007">
        <v>0</v>
      </c>
      <c r="EO142" s="306">
        <v>0</v>
      </c>
      <c r="EP142" s="306">
        <v>1</v>
      </c>
      <c r="EQ142" s="306">
        <v>1</v>
      </c>
      <c r="ER142" s="306">
        <v>0</v>
      </c>
      <c r="ES142" s="306">
        <v>0</v>
      </c>
      <c r="ET142" s="1007">
        <v>0</v>
      </c>
      <c r="EU142" s="306">
        <v>0</v>
      </c>
      <c r="EV142" s="306">
        <v>0</v>
      </c>
      <c r="EW142" s="306">
        <v>0</v>
      </c>
      <c r="EX142" s="832"/>
      <c r="EY142" s="592"/>
      <c r="EZ142" s="592" t="s">
        <v>430</v>
      </c>
      <c r="FA142" s="592" t="s">
        <v>431</v>
      </c>
      <c r="FB142" s="592" t="s">
        <v>350</v>
      </c>
      <c r="FC142" s="592">
        <v>22</v>
      </c>
      <c r="FD142" s="592" t="s">
        <v>12</v>
      </c>
      <c r="FE142" s="592" t="s">
        <v>232</v>
      </c>
      <c r="FF142" s="592" t="s">
        <v>9</v>
      </c>
      <c r="FG142" s="592" t="s">
        <v>232</v>
      </c>
      <c r="FH142" s="592" t="s">
        <v>358</v>
      </c>
    </row>
    <row r="143" spans="1:164">
      <c r="A143">
        <v>1832</v>
      </c>
      <c r="B143">
        <v>1</v>
      </c>
      <c r="F143">
        <v>700</v>
      </c>
      <c r="G143">
        <v>42</v>
      </c>
      <c r="H143">
        <v>0</v>
      </c>
      <c r="I143">
        <v>1</v>
      </c>
      <c r="J143">
        <v>1</v>
      </c>
      <c r="K143">
        <v>0</v>
      </c>
      <c r="L143" t="s">
        <v>501</v>
      </c>
      <c r="M143">
        <v>0</v>
      </c>
      <c r="N143">
        <v>0</v>
      </c>
      <c r="O143">
        <v>1</v>
      </c>
      <c r="P143">
        <v>0</v>
      </c>
      <c r="Q143">
        <v>0</v>
      </c>
      <c r="R143">
        <v>2</v>
      </c>
      <c r="S143">
        <v>2</v>
      </c>
      <c r="T143">
        <v>136</v>
      </c>
      <c r="U143">
        <v>0</v>
      </c>
      <c r="V143">
        <v>0</v>
      </c>
      <c r="W143">
        <v>0</v>
      </c>
      <c r="X143">
        <v>0</v>
      </c>
      <c r="Y143">
        <v>1</v>
      </c>
      <c r="Z143">
        <v>0</v>
      </c>
      <c r="AA143">
        <v>1</v>
      </c>
      <c r="AB143">
        <v>0</v>
      </c>
      <c r="AC143">
        <v>1</v>
      </c>
      <c r="AD143">
        <v>1</v>
      </c>
      <c r="AE143">
        <v>1</v>
      </c>
      <c r="AF143">
        <v>0</v>
      </c>
      <c r="AG143">
        <v>0</v>
      </c>
      <c r="AH143">
        <v>0</v>
      </c>
      <c r="AI143">
        <v>1</v>
      </c>
      <c r="AJ143">
        <v>0</v>
      </c>
      <c r="AK143">
        <v>1</v>
      </c>
      <c r="AL143">
        <v>0</v>
      </c>
      <c r="AM143">
        <v>0</v>
      </c>
      <c r="AN143">
        <v>1</v>
      </c>
      <c r="AO143">
        <v>0</v>
      </c>
      <c r="AP143">
        <v>1</v>
      </c>
      <c r="AQ143">
        <v>1</v>
      </c>
      <c r="AR143">
        <v>0</v>
      </c>
      <c r="AS143">
        <v>1</v>
      </c>
      <c r="AT143">
        <v>0</v>
      </c>
      <c r="AU143">
        <v>0</v>
      </c>
      <c r="AV143">
        <v>0</v>
      </c>
      <c r="AW143">
        <v>0</v>
      </c>
      <c r="AX143">
        <v>1</v>
      </c>
      <c r="AY143" t="s">
        <v>893</v>
      </c>
      <c r="AZ143">
        <v>0</v>
      </c>
      <c r="BA143">
        <v>0</v>
      </c>
      <c r="BB143">
        <v>0</v>
      </c>
      <c r="BC143">
        <v>0</v>
      </c>
      <c r="BD143">
        <v>0</v>
      </c>
      <c r="BE143">
        <v>0</v>
      </c>
      <c r="BG143">
        <v>1</v>
      </c>
      <c r="BH143">
        <v>0</v>
      </c>
      <c r="BI143">
        <v>1</v>
      </c>
      <c r="BJ143">
        <v>0</v>
      </c>
      <c r="BK143">
        <v>1</v>
      </c>
      <c r="BL143">
        <v>0</v>
      </c>
      <c r="BM143">
        <v>0</v>
      </c>
      <c r="BN143">
        <v>0</v>
      </c>
      <c r="BO143">
        <v>0</v>
      </c>
      <c r="BP143">
        <v>0</v>
      </c>
      <c r="BQ143">
        <v>0</v>
      </c>
      <c r="BR143">
        <v>0</v>
      </c>
      <c r="BS143">
        <v>0</v>
      </c>
      <c r="BT143">
        <v>0</v>
      </c>
      <c r="BU143">
        <v>0</v>
      </c>
      <c r="BV143">
        <v>0</v>
      </c>
      <c r="BW143">
        <v>0</v>
      </c>
      <c r="BX143">
        <v>0</v>
      </c>
      <c r="BY143">
        <v>0</v>
      </c>
      <c r="BZ143">
        <v>0</v>
      </c>
      <c r="CA143">
        <v>0</v>
      </c>
      <c r="CB143">
        <v>0</v>
      </c>
      <c r="CC143">
        <v>0</v>
      </c>
      <c r="CD143">
        <v>0</v>
      </c>
      <c r="CE143">
        <v>0</v>
      </c>
      <c r="CF143">
        <v>0</v>
      </c>
      <c r="CG143">
        <v>0</v>
      </c>
      <c r="CH143">
        <v>0</v>
      </c>
      <c r="CI143">
        <v>0</v>
      </c>
      <c r="CJ143">
        <v>0</v>
      </c>
      <c r="CK143">
        <v>0</v>
      </c>
      <c r="CL143" s="842"/>
      <c r="CM143" s="597">
        <v>1</v>
      </c>
      <c r="CN143" s="592">
        <v>136</v>
      </c>
      <c r="CO143" s="592">
        <v>0</v>
      </c>
      <c r="CP143" s="597">
        <v>1</v>
      </c>
      <c r="CQ143" s="592">
        <v>136</v>
      </c>
      <c r="CR143" s="592">
        <v>0</v>
      </c>
      <c r="CS143" s="597">
        <v>1</v>
      </c>
      <c r="CT143" s="592">
        <v>136</v>
      </c>
      <c r="CU143" s="592">
        <v>0</v>
      </c>
      <c r="CV143" s="592">
        <v>0</v>
      </c>
      <c r="CW143" s="592">
        <v>0</v>
      </c>
      <c r="CX143" s="592">
        <v>0</v>
      </c>
      <c r="CY143" s="592">
        <v>0</v>
      </c>
      <c r="CZ143" s="592">
        <v>0</v>
      </c>
      <c r="DA143" s="592">
        <v>0</v>
      </c>
      <c r="DB143" s="592">
        <v>0</v>
      </c>
      <c r="DC143" s="592">
        <v>0</v>
      </c>
      <c r="DD143" s="592">
        <v>0</v>
      </c>
      <c r="DE143" s="592">
        <v>0</v>
      </c>
      <c r="DF143" s="592">
        <v>0</v>
      </c>
      <c r="DG143" s="592">
        <v>0</v>
      </c>
      <c r="DH143" s="592">
        <v>0</v>
      </c>
      <c r="DI143" s="592">
        <v>0</v>
      </c>
      <c r="DJ143" s="592">
        <v>0</v>
      </c>
      <c r="DK143" s="592">
        <v>0</v>
      </c>
      <c r="DL143" s="592">
        <v>0</v>
      </c>
      <c r="DM143" s="592">
        <v>0</v>
      </c>
      <c r="DN143" s="592">
        <v>0</v>
      </c>
      <c r="DO143" s="592">
        <v>0</v>
      </c>
      <c r="DP143" s="592">
        <v>0</v>
      </c>
      <c r="DQ143" s="592">
        <v>0</v>
      </c>
      <c r="DR143" s="592">
        <v>0</v>
      </c>
      <c r="DS143" s="592">
        <v>0</v>
      </c>
      <c r="DT143" s="592">
        <v>0</v>
      </c>
      <c r="DU143" s="597">
        <v>0</v>
      </c>
      <c r="DV143" s="954">
        <v>0</v>
      </c>
      <c r="DW143" s="978">
        <v>0</v>
      </c>
      <c r="DX143" s="979">
        <v>0</v>
      </c>
      <c r="DY143" s="979">
        <v>0</v>
      </c>
      <c r="DZ143" s="979">
        <v>0</v>
      </c>
      <c r="EA143" s="977">
        <v>0</v>
      </c>
      <c r="EB143" s="977">
        <v>0</v>
      </c>
      <c r="EC143" s="960">
        <v>0</v>
      </c>
      <c r="ED143" s="960">
        <v>0</v>
      </c>
      <c r="EE143" s="1255">
        <v>0</v>
      </c>
      <c r="EF143" s="960">
        <v>0</v>
      </c>
      <c r="EG143" s="960">
        <v>0</v>
      </c>
      <c r="EH143" s="960">
        <v>0</v>
      </c>
      <c r="EI143" s="960">
        <v>0</v>
      </c>
      <c r="EJ143" s="960">
        <v>0</v>
      </c>
      <c r="EK143" s="1007">
        <v>0</v>
      </c>
      <c r="EL143" s="306">
        <v>0</v>
      </c>
      <c r="EM143" s="306">
        <v>136</v>
      </c>
      <c r="EN143" s="1007">
        <v>0</v>
      </c>
      <c r="EO143" s="306">
        <v>0</v>
      </c>
      <c r="EP143" s="306">
        <v>1</v>
      </c>
      <c r="EQ143" s="306">
        <v>1</v>
      </c>
      <c r="ER143" s="306">
        <v>1</v>
      </c>
      <c r="ES143" s="306">
        <v>1</v>
      </c>
      <c r="ET143" s="1007">
        <v>0</v>
      </c>
      <c r="EU143" s="306">
        <v>1</v>
      </c>
      <c r="EV143" s="306">
        <v>0</v>
      </c>
      <c r="EW143" s="306">
        <v>0</v>
      </c>
      <c r="EX143" s="832"/>
      <c r="EY143" s="592"/>
      <c r="EZ143" s="592" t="s">
        <v>501</v>
      </c>
      <c r="FA143" s="592" t="s">
        <v>363</v>
      </c>
      <c r="FB143" s="592" t="s">
        <v>354</v>
      </c>
      <c r="FC143" s="592">
        <v>136</v>
      </c>
      <c r="FD143" s="592" t="s">
        <v>13</v>
      </c>
      <c r="FE143" s="592" t="s">
        <v>232</v>
      </c>
      <c r="FF143" s="592" t="s">
        <v>9</v>
      </c>
      <c r="FG143" s="592" t="s">
        <v>232</v>
      </c>
      <c r="FH143" s="592" t="s">
        <v>358</v>
      </c>
    </row>
    <row r="144" spans="1:164">
      <c r="A144">
        <v>1916</v>
      </c>
      <c r="B144">
        <v>1</v>
      </c>
      <c r="F144">
        <v>700</v>
      </c>
      <c r="G144">
        <v>8</v>
      </c>
      <c r="H144">
        <v>1</v>
      </c>
      <c r="I144">
        <v>0</v>
      </c>
      <c r="J144">
        <v>1</v>
      </c>
      <c r="K144">
        <v>0</v>
      </c>
      <c r="L144" t="s">
        <v>362</v>
      </c>
      <c r="M144">
        <v>0</v>
      </c>
      <c r="N144">
        <v>1</v>
      </c>
      <c r="O144">
        <v>0</v>
      </c>
      <c r="P144">
        <v>0</v>
      </c>
      <c r="Q144">
        <v>0</v>
      </c>
      <c r="R144">
        <v>0</v>
      </c>
      <c r="S144">
        <v>0</v>
      </c>
      <c r="T144">
        <v>16</v>
      </c>
      <c r="U144">
        <v>0</v>
      </c>
      <c r="V144">
        <v>0</v>
      </c>
      <c r="W144">
        <v>0</v>
      </c>
      <c r="X144">
        <v>0</v>
      </c>
      <c r="Y144">
        <v>0</v>
      </c>
      <c r="Z144">
        <v>0</v>
      </c>
      <c r="AA144">
        <v>1</v>
      </c>
      <c r="AB144">
        <v>1</v>
      </c>
      <c r="AC144">
        <v>0</v>
      </c>
      <c r="AD144">
        <v>0</v>
      </c>
      <c r="AE144">
        <v>0</v>
      </c>
      <c r="AF144">
        <v>0</v>
      </c>
      <c r="AG144">
        <v>0</v>
      </c>
      <c r="AH144">
        <v>0</v>
      </c>
      <c r="AI144">
        <v>0</v>
      </c>
      <c r="AJ144">
        <v>0</v>
      </c>
      <c r="AK144">
        <v>0</v>
      </c>
      <c r="AL144">
        <v>0</v>
      </c>
      <c r="AM144">
        <v>0</v>
      </c>
      <c r="AN144">
        <v>0</v>
      </c>
      <c r="AO144">
        <v>0</v>
      </c>
      <c r="AP144">
        <v>0</v>
      </c>
      <c r="AQ144">
        <v>0</v>
      </c>
      <c r="AR144">
        <v>1</v>
      </c>
      <c r="AS144">
        <v>0</v>
      </c>
      <c r="AT144">
        <v>0</v>
      </c>
      <c r="AU144">
        <v>0</v>
      </c>
      <c r="AV144">
        <v>0</v>
      </c>
      <c r="AW144">
        <v>0</v>
      </c>
      <c r="AX144">
        <v>0</v>
      </c>
      <c r="AZ144">
        <v>0</v>
      </c>
      <c r="BA144">
        <v>0</v>
      </c>
      <c r="BB144">
        <v>0</v>
      </c>
      <c r="BC144">
        <v>0</v>
      </c>
      <c r="BD144">
        <v>0</v>
      </c>
      <c r="BE144">
        <v>0</v>
      </c>
      <c r="BG144">
        <v>1</v>
      </c>
      <c r="BH144">
        <v>0</v>
      </c>
      <c r="BI144">
        <v>1</v>
      </c>
      <c r="BJ144">
        <v>0</v>
      </c>
      <c r="BK144">
        <v>0</v>
      </c>
      <c r="BL144">
        <v>1</v>
      </c>
      <c r="BM144">
        <v>0</v>
      </c>
      <c r="BN144">
        <v>0</v>
      </c>
      <c r="BO144">
        <v>0</v>
      </c>
      <c r="BP144">
        <v>0</v>
      </c>
      <c r="BQ144">
        <v>0</v>
      </c>
      <c r="BR144">
        <v>0</v>
      </c>
      <c r="BS144">
        <v>0</v>
      </c>
      <c r="BT144">
        <v>0</v>
      </c>
      <c r="BU144">
        <v>0</v>
      </c>
      <c r="BV144">
        <v>0</v>
      </c>
      <c r="BW144">
        <v>1</v>
      </c>
      <c r="BX144">
        <v>0</v>
      </c>
      <c r="BY144">
        <v>0</v>
      </c>
      <c r="BZ144">
        <v>0</v>
      </c>
      <c r="CA144">
        <v>0</v>
      </c>
      <c r="CB144">
        <v>0</v>
      </c>
      <c r="CC144">
        <v>0</v>
      </c>
      <c r="CD144">
        <v>0</v>
      </c>
      <c r="CE144">
        <v>0</v>
      </c>
      <c r="CF144">
        <v>0</v>
      </c>
      <c r="CG144">
        <v>0</v>
      </c>
      <c r="CH144">
        <v>0</v>
      </c>
      <c r="CI144">
        <v>0</v>
      </c>
      <c r="CJ144">
        <v>0</v>
      </c>
      <c r="CK144">
        <v>0</v>
      </c>
      <c r="CL144" s="842"/>
      <c r="CM144" s="597">
        <v>1</v>
      </c>
      <c r="CN144" s="592">
        <v>16</v>
      </c>
      <c r="CO144" s="592">
        <v>0</v>
      </c>
      <c r="CP144" s="597">
        <v>1</v>
      </c>
      <c r="CQ144" s="592">
        <v>16</v>
      </c>
      <c r="CR144" s="592">
        <v>0</v>
      </c>
      <c r="CS144" s="597">
        <v>1</v>
      </c>
      <c r="CT144" s="592">
        <v>16</v>
      </c>
      <c r="CU144" s="592">
        <v>16</v>
      </c>
      <c r="CV144" s="592">
        <v>0</v>
      </c>
      <c r="CW144" s="592">
        <v>1</v>
      </c>
      <c r="CX144" s="592">
        <v>16</v>
      </c>
      <c r="CY144" s="592">
        <v>0</v>
      </c>
      <c r="CZ144" s="592">
        <v>0</v>
      </c>
      <c r="DA144" s="592">
        <v>0</v>
      </c>
      <c r="DB144" s="592">
        <v>0</v>
      </c>
      <c r="DC144" s="592">
        <v>0</v>
      </c>
      <c r="DD144" s="592">
        <v>0</v>
      </c>
      <c r="DE144" s="592">
        <v>0</v>
      </c>
      <c r="DF144" s="592">
        <v>0</v>
      </c>
      <c r="DG144" s="592">
        <v>0</v>
      </c>
      <c r="DH144" s="592">
        <v>0</v>
      </c>
      <c r="DI144" s="592">
        <v>16</v>
      </c>
      <c r="DJ144" s="592">
        <v>0</v>
      </c>
      <c r="DK144" s="592">
        <v>0</v>
      </c>
      <c r="DL144" s="592">
        <v>0</v>
      </c>
      <c r="DM144" s="592">
        <v>0</v>
      </c>
      <c r="DN144" s="592">
        <v>0</v>
      </c>
      <c r="DO144" s="592">
        <v>0</v>
      </c>
      <c r="DP144" s="592">
        <v>0</v>
      </c>
      <c r="DQ144" s="592">
        <v>0</v>
      </c>
      <c r="DR144" s="592">
        <v>0</v>
      </c>
      <c r="DS144" s="592">
        <v>0</v>
      </c>
      <c r="DT144" s="592">
        <v>0</v>
      </c>
      <c r="DU144" s="597">
        <v>0</v>
      </c>
      <c r="DV144" s="954">
        <v>0</v>
      </c>
      <c r="DW144" s="978">
        <v>0</v>
      </c>
      <c r="DX144" s="979">
        <v>0</v>
      </c>
      <c r="DY144" s="979">
        <v>0</v>
      </c>
      <c r="DZ144" s="979">
        <v>0</v>
      </c>
      <c r="EA144" s="977">
        <v>0</v>
      </c>
      <c r="EB144" s="977">
        <v>0</v>
      </c>
      <c r="EC144" s="960">
        <v>0</v>
      </c>
      <c r="ED144" s="960">
        <v>0</v>
      </c>
      <c r="EE144" s="1255">
        <v>0</v>
      </c>
      <c r="EF144" s="960">
        <v>0</v>
      </c>
      <c r="EG144" s="960">
        <v>0</v>
      </c>
      <c r="EH144" s="960">
        <v>0</v>
      </c>
      <c r="EI144" s="960">
        <v>0</v>
      </c>
      <c r="EJ144" s="960">
        <v>0</v>
      </c>
      <c r="EK144" s="1007">
        <v>0</v>
      </c>
      <c r="EL144" s="306">
        <v>0</v>
      </c>
      <c r="EM144" s="306">
        <v>0</v>
      </c>
      <c r="EN144" s="1007">
        <v>0</v>
      </c>
      <c r="EO144" s="306">
        <v>0</v>
      </c>
      <c r="EP144" s="306">
        <v>1</v>
      </c>
      <c r="EQ144" s="306">
        <v>0</v>
      </c>
      <c r="ER144" s="306">
        <v>0</v>
      </c>
      <c r="ES144" s="306">
        <v>0</v>
      </c>
      <c r="ET144" s="1007">
        <v>0</v>
      </c>
      <c r="EU144" s="306">
        <v>0</v>
      </c>
      <c r="EV144" s="306">
        <v>0</v>
      </c>
      <c r="EW144" s="306">
        <v>0</v>
      </c>
      <c r="EX144" s="832"/>
      <c r="EY144" s="592"/>
      <c r="EZ144" s="592" t="s">
        <v>362</v>
      </c>
      <c r="FA144" s="592" t="s">
        <v>363</v>
      </c>
      <c r="FB144" s="592" t="s">
        <v>354</v>
      </c>
      <c r="FC144" s="592">
        <v>16</v>
      </c>
      <c r="FD144" s="592" t="s">
        <v>12</v>
      </c>
      <c r="FE144" s="592" t="s">
        <v>232</v>
      </c>
      <c r="FF144" s="592" t="s">
        <v>9</v>
      </c>
      <c r="FG144" s="592" t="s">
        <v>232</v>
      </c>
      <c r="FH144" s="592" t="s">
        <v>366</v>
      </c>
    </row>
    <row r="145" spans="1:164">
      <c r="A145">
        <v>1917</v>
      </c>
      <c r="B145">
        <v>1</v>
      </c>
      <c r="F145">
        <v>700</v>
      </c>
      <c r="G145">
        <v>8</v>
      </c>
      <c r="H145">
        <v>0</v>
      </c>
      <c r="I145">
        <v>1</v>
      </c>
      <c r="J145">
        <v>1</v>
      </c>
      <c r="K145">
        <v>0</v>
      </c>
      <c r="L145" t="s">
        <v>362</v>
      </c>
      <c r="M145">
        <v>0</v>
      </c>
      <c r="N145">
        <v>1</v>
      </c>
      <c r="O145">
        <v>0</v>
      </c>
      <c r="P145">
        <v>0</v>
      </c>
      <c r="Q145">
        <v>0</v>
      </c>
      <c r="R145">
        <v>0</v>
      </c>
      <c r="S145">
        <v>0</v>
      </c>
      <c r="T145">
        <v>183</v>
      </c>
      <c r="U145">
        <v>0</v>
      </c>
      <c r="V145">
        <v>0</v>
      </c>
      <c r="W145">
        <v>0</v>
      </c>
      <c r="X145">
        <v>0</v>
      </c>
      <c r="Y145">
        <v>1</v>
      </c>
      <c r="Z145">
        <v>0</v>
      </c>
      <c r="AA145">
        <v>0</v>
      </c>
      <c r="AB145">
        <v>1</v>
      </c>
      <c r="AC145">
        <v>0</v>
      </c>
      <c r="AD145">
        <v>0</v>
      </c>
      <c r="AE145">
        <v>0</v>
      </c>
      <c r="AF145">
        <v>0</v>
      </c>
      <c r="AG145">
        <v>0</v>
      </c>
      <c r="AH145">
        <v>0</v>
      </c>
      <c r="AI145">
        <v>0</v>
      </c>
      <c r="AJ145">
        <v>0</v>
      </c>
      <c r="AK145">
        <v>0</v>
      </c>
      <c r="AL145">
        <v>0</v>
      </c>
      <c r="AM145">
        <v>0</v>
      </c>
      <c r="AN145">
        <v>0</v>
      </c>
      <c r="AO145">
        <v>0</v>
      </c>
      <c r="AP145">
        <v>0</v>
      </c>
      <c r="AQ145">
        <v>0</v>
      </c>
      <c r="AR145">
        <v>1</v>
      </c>
      <c r="AS145">
        <v>0</v>
      </c>
      <c r="AT145">
        <v>0</v>
      </c>
      <c r="AU145">
        <v>0</v>
      </c>
      <c r="AV145">
        <v>0</v>
      </c>
      <c r="AW145">
        <v>0</v>
      </c>
      <c r="AX145">
        <v>0</v>
      </c>
      <c r="AZ145">
        <v>0</v>
      </c>
      <c r="BA145">
        <v>0</v>
      </c>
      <c r="BB145">
        <v>0</v>
      </c>
      <c r="BC145">
        <v>0</v>
      </c>
      <c r="BD145">
        <v>0</v>
      </c>
      <c r="BE145">
        <v>0</v>
      </c>
      <c r="BG145">
        <v>1</v>
      </c>
      <c r="BH145">
        <v>0</v>
      </c>
      <c r="BI145">
        <v>1</v>
      </c>
      <c r="BJ145">
        <v>0</v>
      </c>
      <c r="BK145">
        <v>0</v>
      </c>
      <c r="BL145">
        <v>1</v>
      </c>
      <c r="BM145">
        <v>1</v>
      </c>
      <c r="BN145">
        <v>0</v>
      </c>
      <c r="BO145">
        <v>0</v>
      </c>
      <c r="BP145">
        <v>0</v>
      </c>
      <c r="BQ145">
        <v>0</v>
      </c>
      <c r="BR145">
        <v>1</v>
      </c>
      <c r="BS145">
        <v>1</v>
      </c>
      <c r="BT145">
        <v>1</v>
      </c>
      <c r="BU145">
        <v>1</v>
      </c>
      <c r="BV145">
        <v>0</v>
      </c>
      <c r="BW145">
        <v>0</v>
      </c>
      <c r="BX145">
        <v>0</v>
      </c>
      <c r="BY145">
        <v>0</v>
      </c>
      <c r="BZ145">
        <v>0</v>
      </c>
      <c r="CA145">
        <v>0</v>
      </c>
      <c r="CB145">
        <v>1</v>
      </c>
      <c r="CC145">
        <v>0</v>
      </c>
      <c r="CD145">
        <v>0</v>
      </c>
      <c r="CE145">
        <v>0</v>
      </c>
      <c r="CF145">
        <v>0</v>
      </c>
      <c r="CG145">
        <v>400</v>
      </c>
      <c r="CH145">
        <v>100</v>
      </c>
      <c r="CI145">
        <v>0</v>
      </c>
      <c r="CJ145">
        <v>341.93548387096774</v>
      </c>
      <c r="CK145">
        <v>0</v>
      </c>
      <c r="CL145" s="842"/>
      <c r="CM145" s="597">
        <v>1</v>
      </c>
      <c r="CN145" s="592">
        <v>183</v>
      </c>
      <c r="CO145" s="592">
        <v>0</v>
      </c>
      <c r="CP145" s="597">
        <v>1</v>
      </c>
      <c r="CQ145" s="592">
        <v>183</v>
      </c>
      <c r="CR145" s="592">
        <v>0</v>
      </c>
      <c r="CS145" s="597">
        <v>1</v>
      </c>
      <c r="CT145" s="592">
        <v>183</v>
      </c>
      <c r="CU145" s="592">
        <v>183</v>
      </c>
      <c r="CV145" s="592">
        <v>0</v>
      </c>
      <c r="CW145" s="592">
        <v>1</v>
      </c>
      <c r="CX145" s="592">
        <v>183</v>
      </c>
      <c r="CY145" s="592">
        <v>183</v>
      </c>
      <c r="CZ145" s="592">
        <v>0</v>
      </c>
      <c r="DA145" s="592">
        <v>0</v>
      </c>
      <c r="DB145" s="592">
        <v>0</v>
      </c>
      <c r="DC145" s="592">
        <v>0</v>
      </c>
      <c r="DD145" s="592">
        <v>183</v>
      </c>
      <c r="DE145" s="592">
        <v>183</v>
      </c>
      <c r="DF145" s="592">
        <v>183</v>
      </c>
      <c r="DG145" s="592">
        <v>183</v>
      </c>
      <c r="DH145" s="592">
        <v>0</v>
      </c>
      <c r="DI145" s="592">
        <v>0</v>
      </c>
      <c r="DJ145" s="592">
        <v>0</v>
      </c>
      <c r="DK145" s="592">
        <v>0</v>
      </c>
      <c r="DL145" s="592">
        <v>0</v>
      </c>
      <c r="DM145" s="592">
        <v>0</v>
      </c>
      <c r="DN145" s="592">
        <v>0</v>
      </c>
      <c r="DO145" s="592">
        <v>0</v>
      </c>
      <c r="DP145" s="592">
        <v>0</v>
      </c>
      <c r="DQ145" s="592">
        <v>0</v>
      </c>
      <c r="DR145" s="592">
        <v>0</v>
      </c>
      <c r="DS145" s="592">
        <v>0</v>
      </c>
      <c r="DT145" s="592">
        <v>0</v>
      </c>
      <c r="DU145" s="597">
        <v>1</v>
      </c>
      <c r="DV145" s="954">
        <v>0</v>
      </c>
      <c r="DW145" s="978">
        <v>0</v>
      </c>
      <c r="DX145" s="979">
        <v>0</v>
      </c>
      <c r="DY145" s="979">
        <v>0</v>
      </c>
      <c r="DZ145" s="979">
        <v>0</v>
      </c>
      <c r="EA145" s="977">
        <v>0</v>
      </c>
      <c r="EB145" s="977">
        <v>0</v>
      </c>
      <c r="EC145" s="960">
        <v>0</v>
      </c>
      <c r="ED145" s="960">
        <v>0</v>
      </c>
      <c r="EE145" s="1255">
        <v>0</v>
      </c>
      <c r="EF145" s="960">
        <v>0</v>
      </c>
      <c r="EG145" s="960">
        <v>165.5</v>
      </c>
      <c r="EH145" s="960">
        <v>16550</v>
      </c>
      <c r="EI145" s="960">
        <v>0</v>
      </c>
      <c r="EJ145" s="960">
        <v>0</v>
      </c>
      <c r="EK145" s="1007">
        <v>0</v>
      </c>
      <c r="EL145" s="306">
        <v>0</v>
      </c>
      <c r="EM145" s="306">
        <v>0</v>
      </c>
      <c r="EN145" s="1007">
        <v>0</v>
      </c>
      <c r="EO145" s="306">
        <v>0</v>
      </c>
      <c r="EP145" s="306">
        <v>1</v>
      </c>
      <c r="EQ145" s="306">
        <v>0</v>
      </c>
      <c r="ER145" s="306">
        <v>0</v>
      </c>
      <c r="ES145" s="306">
        <v>0</v>
      </c>
      <c r="ET145" s="1007">
        <v>0</v>
      </c>
      <c r="EU145" s="306">
        <v>0</v>
      </c>
      <c r="EV145" s="306">
        <v>0</v>
      </c>
      <c r="EW145" s="306">
        <v>0</v>
      </c>
      <c r="EX145" s="832"/>
      <c r="EY145" s="592"/>
      <c r="EZ145" s="592" t="s">
        <v>362</v>
      </c>
      <c r="FA145" s="592" t="s">
        <v>363</v>
      </c>
      <c r="FB145" s="592" t="s">
        <v>354</v>
      </c>
      <c r="FC145" s="592">
        <v>183</v>
      </c>
      <c r="FD145" s="592" t="s">
        <v>13</v>
      </c>
      <c r="FE145" s="592" t="s">
        <v>232</v>
      </c>
      <c r="FF145" s="592" t="s">
        <v>9</v>
      </c>
      <c r="FG145" s="592" t="s">
        <v>232</v>
      </c>
      <c r="FH145" s="592" t="s">
        <v>366</v>
      </c>
    </row>
    <row r="146" spans="1:164">
      <c r="A146">
        <v>1918</v>
      </c>
      <c r="B146">
        <v>1</v>
      </c>
      <c r="F146">
        <v>700</v>
      </c>
      <c r="G146">
        <v>42</v>
      </c>
      <c r="H146">
        <v>0</v>
      </c>
      <c r="I146">
        <v>1</v>
      </c>
      <c r="J146">
        <v>1</v>
      </c>
      <c r="K146">
        <v>0</v>
      </c>
      <c r="L146" t="s">
        <v>362</v>
      </c>
      <c r="M146">
        <v>0</v>
      </c>
      <c r="N146">
        <v>1</v>
      </c>
      <c r="O146">
        <v>0</v>
      </c>
      <c r="P146">
        <v>0</v>
      </c>
      <c r="Q146">
        <v>0</v>
      </c>
      <c r="R146">
        <v>0</v>
      </c>
      <c r="S146">
        <v>0</v>
      </c>
      <c r="T146">
        <v>39</v>
      </c>
      <c r="U146">
        <v>0</v>
      </c>
      <c r="V146">
        <v>0</v>
      </c>
      <c r="W146">
        <v>0</v>
      </c>
      <c r="X146">
        <v>0</v>
      </c>
      <c r="Y146">
        <v>0</v>
      </c>
      <c r="Z146">
        <v>0</v>
      </c>
      <c r="AA146">
        <v>1</v>
      </c>
      <c r="AB146">
        <v>0</v>
      </c>
      <c r="AC146">
        <v>1</v>
      </c>
      <c r="AD146">
        <v>0</v>
      </c>
      <c r="AE146">
        <v>1</v>
      </c>
      <c r="AF146">
        <v>0</v>
      </c>
      <c r="AG146">
        <v>0</v>
      </c>
      <c r="AH146">
        <v>0</v>
      </c>
      <c r="AI146">
        <v>0</v>
      </c>
      <c r="AJ146">
        <v>0</v>
      </c>
      <c r="AK146">
        <v>0</v>
      </c>
      <c r="AL146">
        <v>0</v>
      </c>
      <c r="AM146">
        <v>0</v>
      </c>
      <c r="AN146">
        <v>0</v>
      </c>
      <c r="AO146">
        <v>0</v>
      </c>
      <c r="AP146">
        <v>0</v>
      </c>
      <c r="AQ146">
        <v>0</v>
      </c>
      <c r="AR146">
        <v>0</v>
      </c>
      <c r="AS146">
        <v>0</v>
      </c>
      <c r="AT146">
        <v>1</v>
      </c>
      <c r="AU146">
        <v>1</v>
      </c>
      <c r="AV146">
        <v>0</v>
      </c>
      <c r="AW146">
        <v>0</v>
      </c>
      <c r="AX146">
        <v>0</v>
      </c>
      <c r="AZ146">
        <v>0</v>
      </c>
      <c r="BA146">
        <v>1</v>
      </c>
      <c r="BB146">
        <v>0</v>
      </c>
      <c r="BC146">
        <v>0</v>
      </c>
      <c r="BD146">
        <v>0</v>
      </c>
      <c r="BE146">
        <v>1</v>
      </c>
      <c r="BG146">
        <v>1</v>
      </c>
      <c r="BH146">
        <v>0</v>
      </c>
      <c r="BI146">
        <v>1</v>
      </c>
      <c r="BJ146">
        <v>0</v>
      </c>
      <c r="BK146">
        <v>1</v>
      </c>
      <c r="BL146">
        <v>0</v>
      </c>
      <c r="BM146">
        <v>0</v>
      </c>
      <c r="BN146">
        <v>0</v>
      </c>
      <c r="BO146">
        <v>0</v>
      </c>
      <c r="BP146">
        <v>0</v>
      </c>
      <c r="BQ146">
        <v>0</v>
      </c>
      <c r="BR146">
        <v>0</v>
      </c>
      <c r="BS146">
        <v>0</v>
      </c>
      <c r="BT146">
        <v>0</v>
      </c>
      <c r="BU146">
        <v>0</v>
      </c>
      <c r="BV146">
        <v>0</v>
      </c>
      <c r="BW146">
        <v>0</v>
      </c>
      <c r="BX146">
        <v>0</v>
      </c>
      <c r="BY146">
        <v>0</v>
      </c>
      <c r="BZ146">
        <v>0</v>
      </c>
      <c r="CA146">
        <v>0</v>
      </c>
      <c r="CB146">
        <v>0</v>
      </c>
      <c r="CC146">
        <v>0</v>
      </c>
      <c r="CD146">
        <v>0</v>
      </c>
      <c r="CE146">
        <v>0</v>
      </c>
      <c r="CF146">
        <v>0</v>
      </c>
      <c r="CG146">
        <v>0</v>
      </c>
      <c r="CH146">
        <v>0</v>
      </c>
      <c r="CI146">
        <v>0</v>
      </c>
      <c r="CJ146">
        <v>0</v>
      </c>
      <c r="CK146">
        <v>0</v>
      </c>
      <c r="CL146" s="842"/>
      <c r="CM146" s="597">
        <v>1</v>
      </c>
      <c r="CN146" s="592">
        <v>39</v>
      </c>
      <c r="CO146" s="592">
        <v>0</v>
      </c>
      <c r="CP146" s="597">
        <v>1</v>
      </c>
      <c r="CQ146" s="592">
        <v>39</v>
      </c>
      <c r="CR146" s="592">
        <v>0</v>
      </c>
      <c r="CS146" s="597">
        <v>1</v>
      </c>
      <c r="CT146" s="592">
        <v>39</v>
      </c>
      <c r="CU146" s="592">
        <v>0</v>
      </c>
      <c r="CV146" s="592">
        <v>0</v>
      </c>
      <c r="CW146" s="592">
        <v>0</v>
      </c>
      <c r="CX146" s="592">
        <v>0</v>
      </c>
      <c r="CY146" s="592">
        <v>0</v>
      </c>
      <c r="CZ146" s="592">
        <v>0</v>
      </c>
      <c r="DA146" s="592">
        <v>0</v>
      </c>
      <c r="DB146" s="592">
        <v>0</v>
      </c>
      <c r="DC146" s="592">
        <v>0</v>
      </c>
      <c r="DD146" s="592">
        <v>0</v>
      </c>
      <c r="DE146" s="592">
        <v>0</v>
      </c>
      <c r="DF146" s="592">
        <v>0</v>
      </c>
      <c r="DG146" s="592">
        <v>0</v>
      </c>
      <c r="DH146" s="592">
        <v>0</v>
      </c>
      <c r="DI146" s="592">
        <v>0</v>
      </c>
      <c r="DJ146" s="592">
        <v>0</v>
      </c>
      <c r="DK146" s="592">
        <v>0</v>
      </c>
      <c r="DL146" s="592">
        <v>0</v>
      </c>
      <c r="DM146" s="592">
        <v>0</v>
      </c>
      <c r="DN146" s="592">
        <v>0</v>
      </c>
      <c r="DO146" s="592">
        <v>0</v>
      </c>
      <c r="DP146" s="592">
        <v>0</v>
      </c>
      <c r="DQ146" s="592">
        <v>0</v>
      </c>
      <c r="DR146" s="592">
        <v>0</v>
      </c>
      <c r="DS146" s="592">
        <v>0</v>
      </c>
      <c r="DT146" s="592">
        <v>0</v>
      </c>
      <c r="DU146" s="597">
        <v>0</v>
      </c>
      <c r="DV146" s="954">
        <v>0</v>
      </c>
      <c r="DW146" s="978">
        <v>0</v>
      </c>
      <c r="DX146" s="979">
        <v>0</v>
      </c>
      <c r="DY146" s="979">
        <v>0</v>
      </c>
      <c r="DZ146" s="979">
        <v>0</v>
      </c>
      <c r="EA146" s="977">
        <v>0</v>
      </c>
      <c r="EB146" s="977">
        <v>0</v>
      </c>
      <c r="EC146" s="960">
        <v>0</v>
      </c>
      <c r="ED146" s="960">
        <v>0</v>
      </c>
      <c r="EE146" s="1255">
        <v>0</v>
      </c>
      <c r="EF146" s="960">
        <v>0</v>
      </c>
      <c r="EG146" s="960">
        <v>0</v>
      </c>
      <c r="EH146" s="960">
        <v>0</v>
      </c>
      <c r="EI146" s="960">
        <v>0</v>
      </c>
      <c r="EJ146" s="960">
        <v>0</v>
      </c>
      <c r="EK146" s="1007">
        <v>0</v>
      </c>
      <c r="EL146" s="306">
        <v>0</v>
      </c>
      <c r="EM146" s="306">
        <v>0</v>
      </c>
      <c r="EN146" s="1007">
        <v>0</v>
      </c>
      <c r="EO146" s="306">
        <v>0</v>
      </c>
      <c r="EP146" s="306">
        <v>1</v>
      </c>
      <c r="EQ146" s="306">
        <v>1</v>
      </c>
      <c r="ER146" s="306">
        <v>0</v>
      </c>
      <c r="ES146" s="306">
        <v>0</v>
      </c>
      <c r="ET146" s="1007">
        <v>0</v>
      </c>
      <c r="EU146" s="306">
        <v>0</v>
      </c>
      <c r="EV146" s="306">
        <v>1</v>
      </c>
      <c r="EW146" s="306">
        <v>0</v>
      </c>
      <c r="EX146" s="832"/>
      <c r="EY146" s="592"/>
      <c r="EZ146" s="592" t="s">
        <v>362</v>
      </c>
      <c r="FA146" s="592" t="s">
        <v>363</v>
      </c>
      <c r="FB146" s="592" t="s">
        <v>354</v>
      </c>
      <c r="FC146" s="592">
        <v>39</v>
      </c>
      <c r="FD146" s="592" t="s">
        <v>12</v>
      </c>
      <c r="FE146" s="592" t="s">
        <v>232</v>
      </c>
      <c r="FF146" s="592" t="s">
        <v>9</v>
      </c>
      <c r="FG146" s="592" t="s">
        <v>232</v>
      </c>
      <c r="FH146" s="592" t="s">
        <v>358</v>
      </c>
    </row>
    <row r="147" spans="1:164">
      <c r="A147">
        <v>2123</v>
      </c>
      <c r="B147">
        <v>1</v>
      </c>
      <c r="F147">
        <v>700</v>
      </c>
      <c r="G147">
        <v>43</v>
      </c>
      <c r="H147">
        <v>0</v>
      </c>
      <c r="I147">
        <v>1</v>
      </c>
      <c r="J147">
        <v>1</v>
      </c>
      <c r="K147">
        <v>0</v>
      </c>
      <c r="L147" t="s">
        <v>522</v>
      </c>
      <c r="M147">
        <v>0</v>
      </c>
      <c r="N147">
        <v>1</v>
      </c>
      <c r="O147">
        <v>0</v>
      </c>
      <c r="P147">
        <v>0</v>
      </c>
      <c r="Q147">
        <v>0</v>
      </c>
      <c r="R147">
        <v>0</v>
      </c>
      <c r="S147">
        <v>0</v>
      </c>
      <c r="T147">
        <v>75</v>
      </c>
      <c r="U147">
        <v>0</v>
      </c>
      <c r="V147">
        <v>0</v>
      </c>
      <c r="W147">
        <v>0</v>
      </c>
      <c r="X147">
        <v>0</v>
      </c>
      <c r="Y147">
        <v>0</v>
      </c>
      <c r="Z147">
        <v>0</v>
      </c>
      <c r="AA147">
        <v>1</v>
      </c>
      <c r="AB147">
        <v>0</v>
      </c>
      <c r="AC147">
        <v>1</v>
      </c>
      <c r="AD147">
        <v>1</v>
      </c>
      <c r="AE147">
        <v>0</v>
      </c>
      <c r="AF147">
        <v>0</v>
      </c>
      <c r="AG147">
        <v>0</v>
      </c>
      <c r="AH147">
        <v>0</v>
      </c>
      <c r="AI147">
        <v>0</v>
      </c>
      <c r="AJ147">
        <v>0</v>
      </c>
      <c r="AK147">
        <v>0</v>
      </c>
      <c r="AL147">
        <v>0</v>
      </c>
      <c r="AM147">
        <v>0</v>
      </c>
      <c r="AN147">
        <v>0</v>
      </c>
      <c r="AO147">
        <v>0</v>
      </c>
      <c r="AP147">
        <v>0</v>
      </c>
      <c r="AQ147">
        <v>0</v>
      </c>
      <c r="AR147">
        <v>1</v>
      </c>
      <c r="AS147">
        <v>0</v>
      </c>
      <c r="AT147">
        <v>0</v>
      </c>
      <c r="AU147">
        <v>0</v>
      </c>
      <c r="AV147">
        <v>0</v>
      </c>
      <c r="AW147">
        <v>0</v>
      </c>
      <c r="AX147">
        <v>0</v>
      </c>
      <c r="AZ147">
        <v>0</v>
      </c>
      <c r="BA147">
        <v>0</v>
      </c>
      <c r="BB147">
        <v>0</v>
      </c>
      <c r="BC147">
        <v>0</v>
      </c>
      <c r="BD147">
        <v>0</v>
      </c>
      <c r="BE147">
        <v>0</v>
      </c>
      <c r="BG147">
        <v>1</v>
      </c>
      <c r="BH147">
        <v>0</v>
      </c>
      <c r="BI147">
        <v>1</v>
      </c>
      <c r="BJ147">
        <v>0</v>
      </c>
      <c r="BK147">
        <v>1</v>
      </c>
      <c r="BL147">
        <v>0</v>
      </c>
      <c r="BM147">
        <v>0</v>
      </c>
      <c r="BN147">
        <v>0</v>
      </c>
      <c r="BO147">
        <v>0</v>
      </c>
      <c r="BP147">
        <v>0</v>
      </c>
      <c r="BQ147">
        <v>0</v>
      </c>
      <c r="BR147">
        <v>0</v>
      </c>
      <c r="BS147">
        <v>0</v>
      </c>
      <c r="BT147">
        <v>0</v>
      </c>
      <c r="BU147">
        <v>0</v>
      </c>
      <c r="BV147">
        <v>0</v>
      </c>
      <c r="BW147">
        <v>0</v>
      </c>
      <c r="BX147">
        <v>0</v>
      </c>
      <c r="BY147">
        <v>0</v>
      </c>
      <c r="BZ147">
        <v>0</v>
      </c>
      <c r="CA147">
        <v>0</v>
      </c>
      <c r="CB147">
        <v>0</v>
      </c>
      <c r="CC147">
        <v>0</v>
      </c>
      <c r="CD147">
        <v>0</v>
      </c>
      <c r="CE147">
        <v>0</v>
      </c>
      <c r="CF147">
        <v>0</v>
      </c>
      <c r="CG147">
        <v>0</v>
      </c>
      <c r="CH147">
        <v>0</v>
      </c>
      <c r="CI147">
        <v>0</v>
      </c>
      <c r="CJ147">
        <v>0</v>
      </c>
      <c r="CK147">
        <v>0</v>
      </c>
      <c r="CL147" s="842"/>
      <c r="CM147" s="597">
        <v>1</v>
      </c>
      <c r="CN147" s="592">
        <v>75</v>
      </c>
      <c r="CO147" s="592">
        <v>0</v>
      </c>
      <c r="CP147" s="597">
        <v>1</v>
      </c>
      <c r="CQ147" s="592">
        <v>75</v>
      </c>
      <c r="CR147" s="592">
        <v>0</v>
      </c>
      <c r="CS147" s="597">
        <v>1</v>
      </c>
      <c r="CT147" s="592">
        <v>75</v>
      </c>
      <c r="CU147" s="592">
        <v>0</v>
      </c>
      <c r="CV147" s="592">
        <v>0</v>
      </c>
      <c r="CW147" s="592">
        <v>0</v>
      </c>
      <c r="CX147" s="592">
        <v>0</v>
      </c>
      <c r="CY147" s="592">
        <v>0</v>
      </c>
      <c r="CZ147" s="592">
        <v>0</v>
      </c>
      <c r="DA147" s="592">
        <v>0</v>
      </c>
      <c r="DB147" s="592">
        <v>0</v>
      </c>
      <c r="DC147" s="592">
        <v>0</v>
      </c>
      <c r="DD147" s="592">
        <v>0</v>
      </c>
      <c r="DE147" s="592">
        <v>0</v>
      </c>
      <c r="DF147" s="592">
        <v>0</v>
      </c>
      <c r="DG147" s="592">
        <v>0</v>
      </c>
      <c r="DH147" s="592">
        <v>0</v>
      </c>
      <c r="DI147" s="592">
        <v>0</v>
      </c>
      <c r="DJ147" s="592">
        <v>0</v>
      </c>
      <c r="DK147" s="592">
        <v>0</v>
      </c>
      <c r="DL147" s="592">
        <v>0</v>
      </c>
      <c r="DM147" s="592">
        <v>0</v>
      </c>
      <c r="DN147" s="592">
        <v>0</v>
      </c>
      <c r="DO147" s="592">
        <v>0</v>
      </c>
      <c r="DP147" s="592">
        <v>0</v>
      </c>
      <c r="DQ147" s="592">
        <v>0</v>
      </c>
      <c r="DR147" s="592">
        <v>0</v>
      </c>
      <c r="DS147" s="592">
        <v>0</v>
      </c>
      <c r="DT147" s="592">
        <v>0</v>
      </c>
      <c r="DU147" s="597">
        <v>0</v>
      </c>
      <c r="DV147" s="954">
        <v>0</v>
      </c>
      <c r="DW147" s="978">
        <v>0</v>
      </c>
      <c r="DX147" s="979">
        <v>0</v>
      </c>
      <c r="DY147" s="979">
        <v>0</v>
      </c>
      <c r="DZ147" s="979">
        <v>0</v>
      </c>
      <c r="EA147" s="977">
        <v>0</v>
      </c>
      <c r="EB147" s="977">
        <v>0</v>
      </c>
      <c r="EC147" s="960">
        <v>0</v>
      </c>
      <c r="ED147" s="960">
        <v>0</v>
      </c>
      <c r="EE147" s="1255">
        <v>0</v>
      </c>
      <c r="EF147" s="960">
        <v>0</v>
      </c>
      <c r="EG147" s="960">
        <v>0</v>
      </c>
      <c r="EH147" s="960">
        <v>0</v>
      </c>
      <c r="EI147" s="960">
        <v>0</v>
      </c>
      <c r="EJ147" s="960">
        <v>0</v>
      </c>
      <c r="EK147" s="1007">
        <v>0</v>
      </c>
      <c r="EL147" s="306">
        <v>0</v>
      </c>
      <c r="EM147" s="306">
        <v>0</v>
      </c>
      <c r="EN147" s="1007">
        <v>0</v>
      </c>
      <c r="EO147" s="306">
        <v>0</v>
      </c>
      <c r="EP147" s="306">
        <v>1</v>
      </c>
      <c r="EQ147" s="306">
        <v>1</v>
      </c>
      <c r="ER147" s="306">
        <v>0</v>
      </c>
      <c r="ES147" s="306">
        <v>0</v>
      </c>
      <c r="ET147" s="1007">
        <v>0</v>
      </c>
      <c r="EU147" s="306">
        <v>0</v>
      </c>
      <c r="EV147" s="306">
        <v>0</v>
      </c>
      <c r="EW147" s="306">
        <v>0</v>
      </c>
      <c r="EX147" s="832"/>
      <c r="EY147" s="592"/>
      <c r="EZ147" s="592" t="s">
        <v>522</v>
      </c>
      <c r="FA147" s="592" t="s">
        <v>353</v>
      </c>
      <c r="FB147" s="592" t="s">
        <v>354</v>
      </c>
      <c r="FC147" s="592">
        <v>75</v>
      </c>
      <c r="FD147" s="592" t="s">
        <v>12</v>
      </c>
      <c r="FE147" s="592" t="s">
        <v>232</v>
      </c>
      <c r="FF147" s="592" t="s">
        <v>9</v>
      </c>
      <c r="FG147" s="592" t="s">
        <v>232</v>
      </c>
      <c r="FH147" s="592" t="s">
        <v>358</v>
      </c>
    </row>
    <row r="148" spans="1:164">
      <c r="A148">
        <v>2124</v>
      </c>
      <c r="B148">
        <v>1</v>
      </c>
      <c r="F148">
        <v>700</v>
      </c>
      <c r="G148">
        <v>42</v>
      </c>
      <c r="H148">
        <v>0</v>
      </c>
      <c r="I148">
        <v>1</v>
      </c>
      <c r="J148">
        <v>1</v>
      </c>
      <c r="K148">
        <v>0</v>
      </c>
      <c r="L148" t="s">
        <v>522</v>
      </c>
      <c r="M148">
        <v>0</v>
      </c>
      <c r="N148">
        <v>1</v>
      </c>
      <c r="O148">
        <v>0</v>
      </c>
      <c r="P148">
        <v>0</v>
      </c>
      <c r="Q148">
        <v>0</v>
      </c>
      <c r="R148">
        <v>0</v>
      </c>
      <c r="S148">
        <v>0</v>
      </c>
      <c r="T148">
        <v>185</v>
      </c>
      <c r="U148">
        <v>0</v>
      </c>
      <c r="V148">
        <v>0</v>
      </c>
      <c r="W148">
        <v>0</v>
      </c>
      <c r="X148">
        <v>0</v>
      </c>
      <c r="Y148">
        <v>1</v>
      </c>
      <c r="Z148">
        <v>0</v>
      </c>
      <c r="AA148">
        <v>1</v>
      </c>
      <c r="AB148">
        <v>0</v>
      </c>
      <c r="AC148">
        <v>1</v>
      </c>
      <c r="AD148">
        <v>1</v>
      </c>
      <c r="AE148">
        <v>0</v>
      </c>
      <c r="AF148">
        <v>0</v>
      </c>
      <c r="AG148">
        <v>0</v>
      </c>
      <c r="AH148">
        <v>0</v>
      </c>
      <c r="AI148">
        <v>0</v>
      </c>
      <c r="AJ148">
        <v>0</v>
      </c>
      <c r="AK148">
        <v>0</v>
      </c>
      <c r="AL148">
        <v>0</v>
      </c>
      <c r="AM148">
        <v>0</v>
      </c>
      <c r="AN148">
        <v>0</v>
      </c>
      <c r="AO148">
        <v>0</v>
      </c>
      <c r="AP148">
        <v>0</v>
      </c>
      <c r="AQ148">
        <v>0</v>
      </c>
      <c r="AR148">
        <v>0</v>
      </c>
      <c r="AS148">
        <v>1</v>
      </c>
      <c r="AT148">
        <v>0</v>
      </c>
      <c r="AU148">
        <v>0</v>
      </c>
      <c r="AV148">
        <v>0</v>
      </c>
      <c r="AW148">
        <v>1</v>
      </c>
      <c r="AX148">
        <v>1</v>
      </c>
      <c r="AZ148">
        <v>0</v>
      </c>
      <c r="BA148">
        <v>0</v>
      </c>
      <c r="BB148">
        <v>1</v>
      </c>
      <c r="BC148">
        <v>1</v>
      </c>
      <c r="BD148">
        <v>1</v>
      </c>
      <c r="BE148">
        <v>0</v>
      </c>
      <c r="BG148">
        <v>1</v>
      </c>
      <c r="BH148">
        <v>0</v>
      </c>
      <c r="BI148">
        <v>1</v>
      </c>
      <c r="BJ148">
        <v>0</v>
      </c>
      <c r="BK148">
        <v>1</v>
      </c>
      <c r="BL148">
        <v>0</v>
      </c>
      <c r="BM148">
        <v>0</v>
      </c>
      <c r="BN148">
        <v>0</v>
      </c>
      <c r="BO148">
        <v>0</v>
      </c>
      <c r="BP148">
        <v>0</v>
      </c>
      <c r="BQ148">
        <v>0</v>
      </c>
      <c r="BR148">
        <v>0</v>
      </c>
      <c r="BS148">
        <v>0</v>
      </c>
      <c r="BT148">
        <v>0</v>
      </c>
      <c r="BU148">
        <v>0</v>
      </c>
      <c r="BV148">
        <v>0</v>
      </c>
      <c r="BW148">
        <v>0</v>
      </c>
      <c r="BX148">
        <v>0</v>
      </c>
      <c r="BY148">
        <v>0</v>
      </c>
      <c r="BZ148">
        <v>0</v>
      </c>
      <c r="CA148">
        <v>0</v>
      </c>
      <c r="CB148">
        <v>0</v>
      </c>
      <c r="CC148">
        <v>0</v>
      </c>
      <c r="CD148">
        <v>0</v>
      </c>
      <c r="CE148">
        <v>0</v>
      </c>
      <c r="CF148">
        <v>0</v>
      </c>
      <c r="CG148">
        <v>0</v>
      </c>
      <c r="CH148">
        <v>0</v>
      </c>
      <c r="CI148">
        <v>0</v>
      </c>
      <c r="CJ148">
        <v>0</v>
      </c>
      <c r="CK148">
        <v>0</v>
      </c>
      <c r="CL148" s="842"/>
      <c r="CM148" s="597">
        <v>1</v>
      </c>
      <c r="CN148" s="592">
        <v>188</v>
      </c>
      <c r="CO148" s="592">
        <v>0</v>
      </c>
      <c r="CP148" s="597">
        <v>1</v>
      </c>
      <c r="CQ148" s="592">
        <v>188</v>
      </c>
      <c r="CR148" s="592">
        <v>0</v>
      </c>
      <c r="CS148" s="597">
        <v>1</v>
      </c>
      <c r="CT148" s="592">
        <v>188</v>
      </c>
      <c r="CU148" s="592">
        <v>0</v>
      </c>
      <c r="CV148" s="592">
        <v>0</v>
      </c>
      <c r="CW148" s="592">
        <v>0</v>
      </c>
      <c r="CX148" s="592">
        <v>0</v>
      </c>
      <c r="CY148" s="592">
        <v>0</v>
      </c>
      <c r="CZ148" s="592">
        <v>0</v>
      </c>
      <c r="DA148" s="592">
        <v>0</v>
      </c>
      <c r="DB148" s="592">
        <v>0</v>
      </c>
      <c r="DC148" s="592">
        <v>0</v>
      </c>
      <c r="DD148" s="592">
        <v>0</v>
      </c>
      <c r="DE148" s="592">
        <v>0</v>
      </c>
      <c r="DF148" s="592">
        <v>0</v>
      </c>
      <c r="DG148" s="592">
        <v>0</v>
      </c>
      <c r="DH148" s="592">
        <v>0</v>
      </c>
      <c r="DI148" s="592">
        <v>0</v>
      </c>
      <c r="DJ148" s="592">
        <v>0</v>
      </c>
      <c r="DK148" s="592">
        <v>0</v>
      </c>
      <c r="DL148" s="592">
        <v>0</v>
      </c>
      <c r="DM148" s="592">
        <v>0</v>
      </c>
      <c r="DN148" s="592">
        <v>0</v>
      </c>
      <c r="DO148" s="592">
        <v>0</v>
      </c>
      <c r="DP148" s="592">
        <v>0</v>
      </c>
      <c r="DQ148" s="592">
        <v>0</v>
      </c>
      <c r="DR148" s="592">
        <v>0</v>
      </c>
      <c r="DS148" s="592">
        <v>0</v>
      </c>
      <c r="DT148" s="592">
        <v>0</v>
      </c>
      <c r="DU148" s="597">
        <v>0</v>
      </c>
      <c r="DV148" s="954">
        <v>0</v>
      </c>
      <c r="DW148" s="978">
        <v>0</v>
      </c>
      <c r="DX148" s="979">
        <v>0</v>
      </c>
      <c r="DY148" s="979">
        <v>0</v>
      </c>
      <c r="DZ148" s="979">
        <v>0</v>
      </c>
      <c r="EA148" s="977">
        <v>0</v>
      </c>
      <c r="EB148" s="977">
        <v>0</v>
      </c>
      <c r="EC148" s="960">
        <v>0</v>
      </c>
      <c r="ED148" s="960">
        <v>0</v>
      </c>
      <c r="EE148" s="1255">
        <v>0</v>
      </c>
      <c r="EF148" s="960">
        <v>0</v>
      </c>
      <c r="EG148" s="960">
        <v>0</v>
      </c>
      <c r="EH148" s="960">
        <v>0</v>
      </c>
      <c r="EI148" s="960">
        <v>0</v>
      </c>
      <c r="EJ148" s="960">
        <v>0</v>
      </c>
      <c r="EK148" s="1007">
        <v>0</v>
      </c>
      <c r="EL148" s="306">
        <v>0</v>
      </c>
      <c r="EM148" s="306">
        <v>0</v>
      </c>
      <c r="EN148" s="1007">
        <v>0</v>
      </c>
      <c r="EO148" s="306">
        <v>0</v>
      </c>
      <c r="EP148" s="306">
        <v>1</v>
      </c>
      <c r="EQ148" s="306">
        <v>1</v>
      </c>
      <c r="ER148" s="306">
        <v>0</v>
      </c>
      <c r="ES148" s="306">
        <v>0</v>
      </c>
      <c r="ET148" s="1007">
        <v>0</v>
      </c>
      <c r="EU148" s="306">
        <v>1</v>
      </c>
      <c r="EV148" s="306">
        <v>1</v>
      </c>
      <c r="EW148" s="306">
        <v>0</v>
      </c>
      <c r="EX148" s="832"/>
      <c r="EY148" s="592"/>
      <c r="EZ148" s="592" t="s">
        <v>522</v>
      </c>
      <c r="FA148" s="592" t="s">
        <v>353</v>
      </c>
      <c r="FB148" s="592" t="s">
        <v>354</v>
      </c>
      <c r="FC148" s="592">
        <v>188</v>
      </c>
      <c r="FD148" s="592" t="s">
        <v>13</v>
      </c>
      <c r="FE148" s="592" t="s">
        <v>232</v>
      </c>
      <c r="FF148" s="592" t="s">
        <v>9</v>
      </c>
      <c r="FG148" s="592" t="s">
        <v>232</v>
      </c>
      <c r="FH148" s="592" t="s">
        <v>358</v>
      </c>
    </row>
    <row r="149" spans="1:164">
      <c r="A149">
        <v>2125</v>
      </c>
      <c r="B149">
        <v>1</v>
      </c>
      <c r="F149">
        <v>700</v>
      </c>
      <c r="G149">
        <v>41</v>
      </c>
      <c r="H149">
        <v>1</v>
      </c>
      <c r="I149">
        <v>0</v>
      </c>
      <c r="J149">
        <v>1</v>
      </c>
      <c r="K149">
        <v>0</v>
      </c>
      <c r="L149" t="s">
        <v>522</v>
      </c>
      <c r="M149">
        <v>0</v>
      </c>
      <c r="N149">
        <v>1</v>
      </c>
      <c r="O149">
        <v>0</v>
      </c>
      <c r="P149">
        <v>0</v>
      </c>
      <c r="Q149">
        <v>0</v>
      </c>
      <c r="R149">
        <v>0</v>
      </c>
      <c r="S149">
        <v>0</v>
      </c>
      <c r="T149">
        <v>51</v>
      </c>
      <c r="U149">
        <v>0</v>
      </c>
      <c r="V149">
        <v>1</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0</v>
      </c>
      <c r="AR149">
        <v>1</v>
      </c>
      <c r="AS149">
        <v>0</v>
      </c>
      <c r="AT149">
        <v>0</v>
      </c>
      <c r="AU149">
        <v>0</v>
      </c>
      <c r="AV149">
        <v>0</v>
      </c>
      <c r="AW149">
        <v>0</v>
      </c>
      <c r="AX149">
        <v>0</v>
      </c>
      <c r="AZ149">
        <v>0</v>
      </c>
      <c r="BA149">
        <v>0</v>
      </c>
      <c r="BB149">
        <v>0</v>
      </c>
      <c r="BC149">
        <v>0</v>
      </c>
      <c r="BD149">
        <v>0</v>
      </c>
      <c r="BE149">
        <v>0</v>
      </c>
      <c r="BG149">
        <v>1</v>
      </c>
      <c r="BH149">
        <v>0</v>
      </c>
      <c r="BI149">
        <v>1</v>
      </c>
      <c r="BJ149">
        <v>0</v>
      </c>
      <c r="BK149">
        <v>1</v>
      </c>
      <c r="BL149">
        <v>0</v>
      </c>
      <c r="BM149">
        <v>0</v>
      </c>
      <c r="BN149">
        <v>0</v>
      </c>
      <c r="BO149">
        <v>0</v>
      </c>
      <c r="BP149">
        <v>0</v>
      </c>
      <c r="BQ149">
        <v>0</v>
      </c>
      <c r="BR149">
        <v>0</v>
      </c>
      <c r="BS149">
        <v>0</v>
      </c>
      <c r="BT149">
        <v>0</v>
      </c>
      <c r="BU149">
        <v>0</v>
      </c>
      <c r="BV149">
        <v>0</v>
      </c>
      <c r="BW149">
        <v>0</v>
      </c>
      <c r="BX149">
        <v>0</v>
      </c>
      <c r="BY149">
        <v>0</v>
      </c>
      <c r="BZ149">
        <v>0</v>
      </c>
      <c r="CA149">
        <v>0</v>
      </c>
      <c r="CB149">
        <v>0</v>
      </c>
      <c r="CC149">
        <v>0</v>
      </c>
      <c r="CD149">
        <v>0</v>
      </c>
      <c r="CE149">
        <v>0</v>
      </c>
      <c r="CF149">
        <v>0</v>
      </c>
      <c r="CG149">
        <v>0</v>
      </c>
      <c r="CH149">
        <v>0</v>
      </c>
      <c r="CI149">
        <v>0</v>
      </c>
      <c r="CJ149">
        <v>0</v>
      </c>
      <c r="CK149">
        <v>0</v>
      </c>
      <c r="CL149" s="842"/>
      <c r="CM149" s="597">
        <v>1</v>
      </c>
      <c r="CN149" s="592">
        <v>51</v>
      </c>
      <c r="CO149" s="592">
        <v>0</v>
      </c>
      <c r="CP149" s="597">
        <v>1</v>
      </c>
      <c r="CQ149" s="592">
        <v>51</v>
      </c>
      <c r="CR149" s="592">
        <v>0</v>
      </c>
      <c r="CS149" s="597">
        <v>1</v>
      </c>
      <c r="CT149" s="592">
        <v>51</v>
      </c>
      <c r="CU149" s="592">
        <v>0</v>
      </c>
      <c r="CV149" s="592">
        <v>0</v>
      </c>
      <c r="CW149" s="592">
        <v>0</v>
      </c>
      <c r="CX149" s="592">
        <v>0</v>
      </c>
      <c r="CY149" s="592">
        <v>0</v>
      </c>
      <c r="CZ149" s="592">
        <v>0</v>
      </c>
      <c r="DA149" s="592">
        <v>0</v>
      </c>
      <c r="DB149" s="592">
        <v>0</v>
      </c>
      <c r="DC149" s="592">
        <v>0</v>
      </c>
      <c r="DD149" s="592">
        <v>0</v>
      </c>
      <c r="DE149" s="592">
        <v>0</v>
      </c>
      <c r="DF149" s="592">
        <v>0</v>
      </c>
      <c r="DG149" s="592">
        <v>0</v>
      </c>
      <c r="DH149" s="592">
        <v>0</v>
      </c>
      <c r="DI149" s="592">
        <v>0</v>
      </c>
      <c r="DJ149" s="592">
        <v>0</v>
      </c>
      <c r="DK149" s="592">
        <v>0</v>
      </c>
      <c r="DL149" s="592">
        <v>0</v>
      </c>
      <c r="DM149" s="592">
        <v>0</v>
      </c>
      <c r="DN149" s="592">
        <v>0</v>
      </c>
      <c r="DO149" s="592">
        <v>0</v>
      </c>
      <c r="DP149" s="592">
        <v>0</v>
      </c>
      <c r="DQ149" s="592">
        <v>0</v>
      </c>
      <c r="DR149" s="592">
        <v>0</v>
      </c>
      <c r="DS149" s="592">
        <v>0</v>
      </c>
      <c r="DT149" s="592">
        <v>0</v>
      </c>
      <c r="DU149" s="597">
        <v>0</v>
      </c>
      <c r="DV149" s="954">
        <v>0</v>
      </c>
      <c r="DW149" s="978">
        <v>0</v>
      </c>
      <c r="DX149" s="979">
        <v>0</v>
      </c>
      <c r="DY149" s="979">
        <v>0</v>
      </c>
      <c r="DZ149" s="979">
        <v>0</v>
      </c>
      <c r="EA149" s="977">
        <v>0</v>
      </c>
      <c r="EB149" s="977">
        <v>0</v>
      </c>
      <c r="EC149" s="960">
        <v>0</v>
      </c>
      <c r="ED149" s="960">
        <v>0</v>
      </c>
      <c r="EE149" s="1255">
        <v>0</v>
      </c>
      <c r="EF149" s="960">
        <v>0</v>
      </c>
      <c r="EG149" s="960">
        <v>0</v>
      </c>
      <c r="EH149" s="960">
        <v>0</v>
      </c>
      <c r="EI149" s="960">
        <v>0</v>
      </c>
      <c r="EJ149" s="960">
        <v>0</v>
      </c>
      <c r="EK149" s="1007">
        <v>0</v>
      </c>
      <c r="EL149" s="306">
        <v>0</v>
      </c>
      <c r="EM149" s="306">
        <v>0</v>
      </c>
      <c r="EN149" s="1007">
        <v>0</v>
      </c>
      <c r="EO149" s="306">
        <v>0</v>
      </c>
      <c r="EP149" s="306">
        <v>0</v>
      </c>
      <c r="EQ149" s="306">
        <v>0</v>
      </c>
      <c r="ER149" s="306">
        <v>0</v>
      </c>
      <c r="ES149" s="306">
        <v>0</v>
      </c>
      <c r="ET149" s="1007">
        <v>0</v>
      </c>
      <c r="EU149" s="306">
        <v>0</v>
      </c>
      <c r="EV149" s="306">
        <v>0</v>
      </c>
      <c r="EW149" s="306">
        <v>0</v>
      </c>
      <c r="EX149" s="832"/>
      <c r="EY149" s="592"/>
      <c r="EZ149" s="592" t="s">
        <v>522</v>
      </c>
      <c r="FA149" s="592" t="s">
        <v>353</v>
      </c>
      <c r="FB149" s="592" t="s">
        <v>354</v>
      </c>
      <c r="FC149" s="592">
        <v>51</v>
      </c>
      <c r="FD149" s="592" t="s">
        <v>12</v>
      </c>
      <c r="FE149" s="592" t="s">
        <v>232</v>
      </c>
      <c r="FF149" s="592" t="s">
        <v>9</v>
      </c>
      <c r="FG149" s="592" t="s">
        <v>232</v>
      </c>
      <c r="FH149" s="592" t="s">
        <v>358</v>
      </c>
    </row>
    <row r="150" spans="1:164">
      <c r="A150">
        <v>2126</v>
      </c>
      <c r="B150">
        <v>1</v>
      </c>
      <c r="F150">
        <v>700</v>
      </c>
      <c r="G150">
        <v>41</v>
      </c>
      <c r="H150">
        <v>1</v>
      </c>
      <c r="I150">
        <v>0</v>
      </c>
      <c r="J150">
        <v>1</v>
      </c>
      <c r="K150">
        <v>0</v>
      </c>
      <c r="L150" t="s">
        <v>522</v>
      </c>
      <c r="M150">
        <v>0</v>
      </c>
      <c r="N150">
        <v>1</v>
      </c>
      <c r="O150">
        <v>0</v>
      </c>
      <c r="P150">
        <v>0</v>
      </c>
      <c r="Q150">
        <v>0</v>
      </c>
      <c r="R150">
        <v>0</v>
      </c>
      <c r="S150">
        <v>0</v>
      </c>
      <c r="T150">
        <v>2</v>
      </c>
      <c r="U150">
        <v>1</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1</v>
      </c>
      <c r="AS150">
        <v>0</v>
      </c>
      <c r="AT150">
        <v>0</v>
      </c>
      <c r="AU150">
        <v>0</v>
      </c>
      <c r="AV150">
        <v>0</v>
      </c>
      <c r="AW150">
        <v>0</v>
      </c>
      <c r="AX150">
        <v>0</v>
      </c>
      <c r="AZ150">
        <v>0</v>
      </c>
      <c r="BA150">
        <v>0</v>
      </c>
      <c r="BB150">
        <v>0</v>
      </c>
      <c r="BC150">
        <v>0</v>
      </c>
      <c r="BD150">
        <v>0</v>
      </c>
      <c r="BE150">
        <v>0</v>
      </c>
      <c r="BG150">
        <v>1</v>
      </c>
      <c r="BH150">
        <v>0</v>
      </c>
      <c r="BI150">
        <v>1</v>
      </c>
      <c r="BJ150">
        <v>0</v>
      </c>
      <c r="BK150">
        <v>1</v>
      </c>
      <c r="BL150">
        <v>0</v>
      </c>
      <c r="BM150">
        <v>0</v>
      </c>
      <c r="BN150">
        <v>0</v>
      </c>
      <c r="BO150">
        <v>0</v>
      </c>
      <c r="BP150">
        <v>0</v>
      </c>
      <c r="BQ150">
        <v>0</v>
      </c>
      <c r="BR150">
        <v>0</v>
      </c>
      <c r="BS150">
        <v>0</v>
      </c>
      <c r="BT150">
        <v>0</v>
      </c>
      <c r="BU150">
        <v>0</v>
      </c>
      <c r="BV150">
        <v>0</v>
      </c>
      <c r="BW150">
        <v>0</v>
      </c>
      <c r="BX150">
        <v>0</v>
      </c>
      <c r="BY150">
        <v>0</v>
      </c>
      <c r="BZ150">
        <v>0</v>
      </c>
      <c r="CA150">
        <v>0</v>
      </c>
      <c r="CB150">
        <v>0</v>
      </c>
      <c r="CC150">
        <v>0</v>
      </c>
      <c r="CD150">
        <v>0</v>
      </c>
      <c r="CE150">
        <v>0</v>
      </c>
      <c r="CF150">
        <v>0</v>
      </c>
      <c r="CG150">
        <v>0</v>
      </c>
      <c r="CH150">
        <v>0</v>
      </c>
      <c r="CI150">
        <v>0</v>
      </c>
      <c r="CJ150">
        <v>0</v>
      </c>
      <c r="CK150">
        <v>0</v>
      </c>
      <c r="CL150" s="842"/>
      <c r="CM150" s="597">
        <v>1</v>
      </c>
      <c r="CN150" s="592">
        <v>2</v>
      </c>
      <c r="CO150" s="592">
        <v>0</v>
      </c>
      <c r="CP150" s="597">
        <v>1</v>
      </c>
      <c r="CQ150" s="592">
        <v>2</v>
      </c>
      <c r="CR150" s="592">
        <v>0</v>
      </c>
      <c r="CS150" s="597">
        <v>1</v>
      </c>
      <c r="CT150" s="592">
        <v>2</v>
      </c>
      <c r="CU150" s="592">
        <v>0</v>
      </c>
      <c r="CV150" s="592">
        <v>0</v>
      </c>
      <c r="CW150" s="592">
        <v>0</v>
      </c>
      <c r="CX150" s="592">
        <v>0</v>
      </c>
      <c r="CY150" s="592">
        <v>0</v>
      </c>
      <c r="CZ150" s="592">
        <v>0</v>
      </c>
      <c r="DA150" s="592">
        <v>0</v>
      </c>
      <c r="DB150" s="592">
        <v>0</v>
      </c>
      <c r="DC150" s="592">
        <v>0</v>
      </c>
      <c r="DD150" s="592">
        <v>0</v>
      </c>
      <c r="DE150" s="592">
        <v>0</v>
      </c>
      <c r="DF150" s="592">
        <v>0</v>
      </c>
      <c r="DG150" s="592">
        <v>0</v>
      </c>
      <c r="DH150" s="592">
        <v>0</v>
      </c>
      <c r="DI150" s="592">
        <v>0</v>
      </c>
      <c r="DJ150" s="592">
        <v>0</v>
      </c>
      <c r="DK150" s="592">
        <v>0</v>
      </c>
      <c r="DL150" s="592">
        <v>0</v>
      </c>
      <c r="DM150" s="592">
        <v>0</v>
      </c>
      <c r="DN150" s="592">
        <v>0</v>
      </c>
      <c r="DO150" s="592">
        <v>0</v>
      </c>
      <c r="DP150" s="592">
        <v>0</v>
      </c>
      <c r="DQ150" s="592">
        <v>0</v>
      </c>
      <c r="DR150" s="592">
        <v>0</v>
      </c>
      <c r="DS150" s="592">
        <v>0</v>
      </c>
      <c r="DT150" s="592">
        <v>0</v>
      </c>
      <c r="DU150" s="597">
        <v>0</v>
      </c>
      <c r="DV150" s="954">
        <v>0</v>
      </c>
      <c r="DW150" s="978">
        <v>0</v>
      </c>
      <c r="DX150" s="979">
        <v>0</v>
      </c>
      <c r="DY150" s="979">
        <v>0</v>
      </c>
      <c r="DZ150" s="979">
        <v>0</v>
      </c>
      <c r="EA150" s="977">
        <v>0</v>
      </c>
      <c r="EB150" s="977">
        <v>0</v>
      </c>
      <c r="EC150" s="960">
        <v>0</v>
      </c>
      <c r="ED150" s="960">
        <v>0</v>
      </c>
      <c r="EE150" s="1255">
        <v>0</v>
      </c>
      <c r="EF150" s="960">
        <v>0</v>
      </c>
      <c r="EG150" s="960">
        <v>0</v>
      </c>
      <c r="EH150" s="960">
        <v>0</v>
      </c>
      <c r="EI150" s="960">
        <v>0</v>
      </c>
      <c r="EJ150" s="960">
        <v>0</v>
      </c>
      <c r="EK150" s="1007">
        <v>0</v>
      </c>
      <c r="EL150" s="306">
        <v>0</v>
      </c>
      <c r="EM150" s="306">
        <v>0</v>
      </c>
      <c r="EN150" s="1007">
        <v>0</v>
      </c>
      <c r="EO150" s="306">
        <v>0</v>
      </c>
      <c r="EP150" s="306">
        <v>0</v>
      </c>
      <c r="EQ150" s="306">
        <v>0</v>
      </c>
      <c r="ER150" s="306">
        <v>0</v>
      </c>
      <c r="ES150" s="306">
        <v>0</v>
      </c>
      <c r="ET150" s="1007">
        <v>0</v>
      </c>
      <c r="EU150" s="306">
        <v>0</v>
      </c>
      <c r="EV150" s="306">
        <v>0</v>
      </c>
      <c r="EW150" s="306">
        <v>0</v>
      </c>
      <c r="EX150" s="832"/>
      <c r="EY150" s="592"/>
      <c r="EZ150" s="592" t="s">
        <v>522</v>
      </c>
      <c r="FA150" s="592" t="s">
        <v>353</v>
      </c>
      <c r="FB150" s="592" t="s">
        <v>354</v>
      </c>
      <c r="FC150" s="592">
        <v>2</v>
      </c>
      <c r="FD150" s="592" t="s">
        <v>11</v>
      </c>
      <c r="FE150" s="592" t="s">
        <v>232</v>
      </c>
      <c r="FF150" s="592" t="s">
        <v>9</v>
      </c>
      <c r="FG150" s="592" t="s">
        <v>232</v>
      </c>
      <c r="FH150" s="592" t="s">
        <v>358</v>
      </c>
    </row>
    <row r="151" spans="1:164">
      <c r="A151">
        <v>2127</v>
      </c>
      <c r="B151">
        <v>1</v>
      </c>
      <c r="F151">
        <v>700</v>
      </c>
      <c r="G151">
        <v>41</v>
      </c>
      <c r="H151">
        <v>1</v>
      </c>
      <c r="I151">
        <v>0</v>
      </c>
      <c r="J151">
        <v>1</v>
      </c>
      <c r="K151">
        <v>0</v>
      </c>
      <c r="L151" t="s">
        <v>522</v>
      </c>
      <c r="M151">
        <v>0</v>
      </c>
      <c r="N151">
        <v>1</v>
      </c>
      <c r="O151">
        <v>0</v>
      </c>
      <c r="P151">
        <v>0</v>
      </c>
      <c r="Q151">
        <v>0</v>
      </c>
      <c r="R151">
        <v>0</v>
      </c>
      <c r="S151">
        <v>0</v>
      </c>
      <c r="T151">
        <v>9</v>
      </c>
      <c r="U151">
        <v>0</v>
      </c>
      <c r="V151">
        <v>0</v>
      </c>
      <c r="W151">
        <v>0</v>
      </c>
      <c r="X151">
        <v>0</v>
      </c>
      <c r="Y151">
        <v>0</v>
      </c>
      <c r="Z151">
        <v>0</v>
      </c>
      <c r="AA151">
        <v>1</v>
      </c>
      <c r="AB151">
        <v>0</v>
      </c>
      <c r="AC151">
        <v>1</v>
      </c>
      <c r="AD151">
        <v>1</v>
      </c>
      <c r="AE151">
        <v>0</v>
      </c>
      <c r="AF151">
        <v>0</v>
      </c>
      <c r="AG151">
        <v>0</v>
      </c>
      <c r="AH151">
        <v>0</v>
      </c>
      <c r="AI151">
        <v>0</v>
      </c>
      <c r="AJ151">
        <v>0</v>
      </c>
      <c r="AK151">
        <v>0</v>
      </c>
      <c r="AL151">
        <v>0</v>
      </c>
      <c r="AM151">
        <v>0</v>
      </c>
      <c r="AN151">
        <v>0</v>
      </c>
      <c r="AO151">
        <v>0</v>
      </c>
      <c r="AP151">
        <v>0</v>
      </c>
      <c r="AQ151">
        <v>0</v>
      </c>
      <c r="AR151">
        <v>1</v>
      </c>
      <c r="AS151">
        <v>0</v>
      </c>
      <c r="AT151">
        <v>0</v>
      </c>
      <c r="AU151">
        <v>0</v>
      </c>
      <c r="AV151">
        <v>0</v>
      </c>
      <c r="AW151">
        <v>0</v>
      </c>
      <c r="AX151">
        <v>0</v>
      </c>
      <c r="AZ151">
        <v>0</v>
      </c>
      <c r="BA151">
        <v>0</v>
      </c>
      <c r="BB151">
        <v>0</v>
      </c>
      <c r="BC151">
        <v>0</v>
      </c>
      <c r="BD151">
        <v>0</v>
      </c>
      <c r="BE151">
        <v>0</v>
      </c>
      <c r="BG151">
        <v>1</v>
      </c>
      <c r="BH151">
        <v>0</v>
      </c>
      <c r="BI151">
        <v>1</v>
      </c>
      <c r="BJ151">
        <v>0</v>
      </c>
      <c r="BK151">
        <v>1</v>
      </c>
      <c r="BL151">
        <v>0</v>
      </c>
      <c r="BM151">
        <v>0</v>
      </c>
      <c r="BN151">
        <v>0</v>
      </c>
      <c r="BO151">
        <v>0</v>
      </c>
      <c r="BP151">
        <v>0</v>
      </c>
      <c r="BQ151">
        <v>0</v>
      </c>
      <c r="BR151">
        <v>0</v>
      </c>
      <c r="BS151">
        <v>0</v>
      </c>
      <c r="BT151">
        <v>0</v>
      </c>
      <c r="BU151">
        <v>0</v>
      </c>
      <c r="BV151">
        <v>0</v>
      </c>
      <c r="BW151">
        <v>0</v>
      </c>
      <c r="BX151">
        <v>0</v>
      </c>
      <c r="BY151">
        <v>0</v>
      </c>
      <c r="BZ151">
        <v>0</v>
      </c>
      <c r="CA151">
        <v>0</v>
      </c>
      <c r="CB151">
        <v>0</v>
      </c>
      <c r="CC151">
        <v>0</v>
      </c>
      <c r="CD151">
        <v>0</v>
      </c>
      <c r="CE151">
        <v>0</v>
      </c>
      <c r="CF151">
        <v>0</v>
      </c>
      <c r="CG151">
        <v>0</v>
      </c>
      <c r="CH151">
        <v>0</v>
      </c>
      <c r="CI151">
        <v>0</v>
      </c>
      <c r="CJ151">
        <v>0</v>
      </c>
      <c r="CK151">
        <v>0</v>
      </c>
      <c r="CL151" s="842"/>
      <c r="CM151" s="597">
        <v>1</v>
      </c>
      <c r="CN151" s="592">
        <v>9</v>
      </c>
      <c r="CO151" s="592">
        <v>0</v>
      </c>
      <c r="CP151" s="597">
        <v>1</v>
      </c>
      <c r="CQ151" s="592">
        <v>9</v>
      </c>
      <c r="CR151" s="592">
        <v>0</v>
      </c>
      <c r="CS151" s="597">
        <v>1</v>
      </c>
      <c r="CT151" s="592">
        <v>9</v>
      </c>
      <c r="CU151" s="592">
        <v>0</v>
      </c>
      <c r="CV151" s="592">
        <v>0</v>
      </c>
      <c r="CW151" s="592">
        <v>0</v>
      </c>
      <c r="CX151" s="592">
        <v>0</v>
      </c>
      <c r="CY151" s="592">
        <v>0</v>
      </c>
      <c r="CZ151" s="592">
        <v>0</v>
      </c>
      <c r="DA151" s="592">
        <v>0</v>
      </c>
      <c r="DB151" s="592">
        <v>0</v>
      </c>
      <c r="DC151" s="592">
        <v>0</v>
      </c>
      <c r="DD151" s="592">
        <v>0</v>
      </c>
      <c r="DE151" s="592">
        <v>0</v>
      </c>
      <c r="DF151" s="592">
        <v>0</v>
      </c>
      <c r="DG151" s="592">
        <v>0</v>
      </c>
      <c r="DH151" s="592">
        <v>0</v>
      </c>
      <c r="DI151" s="592">
        <v>0</v>
      </c>
      <c r="DJ151" s="592">
        <v>0</v>
      </c>
      <c r="DK151" s="592">
        <v>0</v>
      </c>
      <c r="DL151" s="592">
        <v>0</v>
      </c>
      <c r="DM151" s="592">
        <v>0</v>
      </c>
      <c r="DN151" s="592">
        <v>0</v>
      </c>
      <c r="DO151" s="592">
        <v>0</v>
      </c>
      <c r="DP151" s="592">
        <v>0</v>
      </c>
      <c r="DQ151" s="592">
        <v>0</v>
      </c>
      <c r="DR151" s="592">
        <v>0</v>
      </c>
      <c r="DS151" s="592">
        <v>0</v>
      </c>
      <c r="DT151" s="592">
        <v>0</v>
      </c>
      <c r="DU151" s="597">
        <v>0</v>
      </c>
      <c r="DV151" s="954">
        <v>0</v>
      </c>
      <c r="DW151" s="978">
        <v>0</v>
      </c>
      <c r="DX151" s="979">
        <v>0</v>
      </c>
      <c r="DY151" s="979">
        <v>0</v>
      </c>
      <c r="DZ151" s="979">
        <v>0</v>
      </c>
      <c r="EA151" s="977">
        <v>0</v>
      </c>
      <c r="EB151" s="977">
        <v>0</v>
      </c>
      <c r="EC151" s="960">
        <v>0</v>
      </c>
      <c r="ED151" s="960">
        <v>0</v>
      </c>
      <c r="EE151" s="1255">
        <v>0</v>
      </c>
      <c r="EF151" s="960">
        <v>0</v>
      </c>
      <c r="EG151" s="960">
        <v>0</v>
      </c>
      <c r="EH151" s="960">
        <v>0</v>
      </c>
      <c r="EI151" s="960">
        <v>0</v>
      </c>
      <c r="EJ151" s="960">
        <v>0</v>
      </c>
      <c r="EK151" s="1007">
        <v>0</v>
      </c>
      <c r="EL151" s="306">
        <v>0</v>
      </c>
      <c r="EM151" s="306">
        <v>0</v>
      </c>
      <c r="EN151" s="1007">
        <v>0</v>
      </c>
      <c r="EO151" s="306">
        <v>0</v>
      </c>
      <c r="EP151" s="306">
        <v>1</v>
      </c>
      <c r="EQ151" s="306">
        <v>1</v>
      </c>
      <c r="ER151" s="306">
        <v>0</v>
      </c>
      <c r="ES151" s="306">
        <v>0</v>
      </c>
      <c r="ET151" s="1007">
        <v>0</v>
      </c>
      <c r="EU151" s="306">
        <v>0</v>
      </c>
      <c r="EV151" s="306">
        <v>0</v>
      </c>
      <c r="EW151" s="306">
        <v>0</v>
      </c>
      <c r="EX151" s="832"/>
      <c r="EY151" s="592"/>
      <c r="EZ151" s="592" t="s">
        <v>522</v>
      </c>
      <c r="FA151" s="592" t="s">
        <v>353</v>
      </c>
      <c r="FB151" s="592" t="s">
        <v>354</v>
      </c>
      <c r="FC151" s="592">
        <v>9</v>
      </c>
      <c r="FD151" s="592" t="s">
        <v>11</v>
      </c>
      <c r="FE151" s="592" t="s">
        <v>232</v>
      </c>
      <c r="FF151" s="592" t="s">
        <v>9</v>
      </c>
      <c r="FG151" s="592" t="s">
        <v>232</v>
      </c>
      <c r="FH151" s="592" t="s">
        <v>358</v>
      </c>
    </row>
    <row r="152" spans="1:164">
      <c r="A152">
        <v>2128</v>
      </c>
      <c r="B152">
        <v>1</v>
      </c>
      <c r="F152">
        <v>700</v>
      </c>
      <c r="G152">
        <v>43</v>
      </c>
      <c r="H152">
        <v>1</v>
      </c>
      <c r="I152">
        <v>0</v>
      </c>
      <c r="J152">
        <v>1</v>
      </c>
      <c r="K152">
        <v>0</v>
      </c>
      <c r="L152" t="s">
        <v>522</v>
      </c>
      <c r="M152">
        <v>0</v>
      </c>
      <c r="N152">
        <v>1</v>
      </c>
      <c r="O152">
        <v>0</v>
      </c>
      <c r="P152">
        <v>0</v>
      </c>
      <c r="Q152">
        <v>0</v>
      </c>
      <c r="R152">
        <v>0</v>
      </c>
      <c r="S152">
        <v>0</v>
      </c>
      <c r="T152">
        <v>65</v>
      </c>
      <c r="U152">
        <v>0</v>
      </c>
      <c r="V152">
        <v>0</v>
      </c>
      <c r="W152">
        <v>0</v>
      </c>
      <c r="X152">
        <v>0</v>
      </c>
      <c r="Y152">
        <v>0</v>
      </c>
      <c r="Z152">
        <v>0</v>
      </c>
      <c r="AA152">
        <v>1</v>
      </c>
      <c r="AB152">
        <v>1</v>
      </c>
      <c r="AC152">
        <v>0</v>
      </c>
      <c r="AD152">
        <v>0</v>
      </c>
      <c r="AE152">
        <v>0</v>
      </c>
      <c r="AF152">
        <v>0</v>
      </c>
      <c r="AG152">
        <v>0</v>
      </c>
      <c r="AH152">
        <v>0</v>
      </c>
      <c r="AI152">
        <v>0</v>
      </c>
      <c r="AJ152">
        <v>0</v>
      </c>
      <c r="AK152">
        <v>0</v>
      </c>
      <c r="AL152">
        <v>0</v>
      </c>
      <c r="AM152">
        <v>0</v>
      </c>
      <c r="AN152">
        <v>0</v>
      </c>
      <c r="AO152">
        <v>0</v>
      </c>
      <c r="AP152">
        <v>0</v>
      </c>
      <c r="AQ152">
        <v>0</v>
      </c>
      <c r="AR152">
        <v>1</v>
      </c>
      <c r="AS152">
        <v>0</v>
      </c>
      <c r="AT152">
        <v>0</v>
      </c>
      <c r="AU152">
        <v>0</v>
      </c>
      <c r="AV152">
        <v>0</v>
      </c>
      <c r="AW152">
        <v>0</v>
      </c>
      <c r="AX152">
        <v>0</v>
      </c>
      <c r="AZ152">
        <v>0</v>
      </c>
      <c r="BA152">
        <v>0</v>
      </c>
      <c r="BB152">
        <v>0</v>
      </c>
      <c r="BC152">
        <v>0</v>
      </c>
      <c r="BD152">
        <v>0</v>
      </c>
      <c r="BE152">
        <v>0</v>
      </c>
      <c r="BG152">
        <v>1</v>
      </c>
      <c r="BH152">
        <v>0</v>
      </c>
      <c r="BI152">
        <v>1</v>
      </c>
      <c r="BJ152">
        <v>0</v>
      </c>
      <c r="BK152">
        <v>0</v>
      </c>
      <c r="BL152">
        <v>1</v>
      </c>
      <c r="BM152">
        <v>1</v>
      </c>
      <c r="BN152">
        <v>1</v>
      </c>
      <c r="BO152">
        <v>1</v>
      </c>
      <c r="BP152">
        <v>0</v>
      </c>
      <c r="BQ152">
        <v>0</v>
      </c>
      <c r="BR152">
        <v>1</v>
      </c>
      <c r="BS152">
        <v>0</v>
      </c>
      <c r="BT152">
        <v>0</v>
      </c>
      <c r="BU152">
        <v>1</v>
      </c>
      <c r="BV152">
        <v>0</v>
      </c>
      <c r="BW152">
        <v>0</v>
      </c>
      <c r="BX152">
        <v>0</v>
      </c>
      <c r="BY152">
        <v>0</v>
      </c>
      <c r="BZ152">
        <v>0</v>
      </c>
      <c r="CA152">
        <v>1</v>
      </c>
      <c r="CB152">
        <v>0</v>
      </c>
      <c r="CC152">
        <v>0</v>
      </c>
      <c r="CD152">
        <v>0</v>
      </c>
      <c r="CE152">
        <v>0</v>
      </c>
      <c r="CF152">
        <v>0</v>
      </c>
      <c r="CG152">
        <v>0</v>
      </c>
      <c r="CH152">
        <v>0</v>
      </c>
      <c r="CI152">
        <v>0</v>
      </c>
      <c r="CJ152">
        <v>0</v>
      </c>
      <c r="CK152">
        <v>0</v>
      </c>
      <c r="CL152" s="842"/>
      <c r="CM152" s="597">
        <v>1</v>
      </c>
      <c r="CN152" s="592">
        <v>65</v>
      </c>
      <c r="CO152" s="592">
        <v>0</v>
      </c>
      <c r="CP152" s="597">
        <v>1</v>
      </c>
      <c r="CQ152" s="592">
        <v>65</v>
      </c>
      <c r="CR152" s="592">
        <v>0</v>
      </c>
      <c r="CS152" s="597">
        <v>1</v>
      </c>
      <c r="CT152" s="592">
        <v>65</v>
      </c>
      <c r="CU152" s="592">
        <v>65</v>
      </c>
      <c r="CV152" s="592">
        <v>0</v>
      </c>
      <c r="CW152" s="592">
        <v>1</v>
      </c>
      <c r="CX152" s="592">
        <v>65</v>
      </c>
      <c r="CY152" s="592">
        <v>65</v>
      </c>
      <c r="CZ152" s="592">
        <v>65</v>
      </c>
      <c r="DA152" s="592">
        <v>65</v>
      </c>
      <c r="DB152" s="592">
        <v>0</v>
      </c>
      <c r="DC152" s="592">
        <v>0</v>
      </c>
      <c r="DD152" s="592">
        <v>65</v>
      </c>
      <c r="DE152" s="592">
        <v>0</v>
      </c>
      <c r="DF152" s="592">
        <v>0</v>
      </c>
      <c r="DG152" s="592">
        <v>65</v>
      </c>
      <c r="DH152" s="592">
        <v>0</v>
      </c>
      <c r="DI152" s="592">
        <v>0</v>
      </c>
      <c r="DJ152" s="592">
        <v>0</v>
      </c>
      <c r="DK152" s="592">
        <v>0</v>
      </c>
      <c r="DL152" s="592">
        <v>0</v>
      </c>
      <c r="DM152" s="592">
        <v>0</v>
      </c>
      <c r="DN152" s="592">
        <v>0</v>
      </c>
      <c r="DO152" s="592">
        <v>0</v>
      </c>
      <c r="DP152" s="592">
        <v>0</v>
      </c>
      <c r="DQ152" s="592">
        <v>0</v>
      </c>
      <c r="DR152" s="592">
        <v>0</v>
      </c>
      <c r="DS152" s="592">
        <v>0</v>
      </c>
      <c r="DT152" s="592">
        <v>0</v>
      </c>
      <c r="DU152" s="597">
        <v>1</v>
      </c>
      <c r="DV152" s="954">
        <v>0</v>
      </c>
      <c r="DW152" s="978">
        <v>0</v>
      </c>
      <c r="DX152" s="979">
        <v>0</v>
      </c>
      <c r="DY152" s="979">
        <v>0</v>
      </c>
      <c r="DZ152" s="979">
        <v>0</v>
      </c>
      <c r="EA152" s="977">
        <v>0</v>
      </c>
      <c r="EB152" s="977">
        <v>0</v>
      </c>
      <c r="EC152" s="960">
        <v>0</v>
      </c>
      <c r="ED152" s="960">
        <v>0</v>
      </c>
      <c r="EE152" s="1255">
        <v>0</v>
      </c>
      <c r="EF152" s="960">
        <v>0</v>
      </c>
      <c r="EG152" s="960">
        <v>0</v>
      </c>
      <c r="EH152" s="960">
        <v>0</v>
      </c>
      <c r="EI152" s="960">
        <v>0</v>
      </c>
      <c r="EJ152" s="960">
        <v>0</v>
      </c>
      <c r="EK152" s="1007">
        <v>0</v>
      </c>
      <c r="EL152" s="306">
        <v>0</v>
      </c>
      <c r="EM152" s="306">
        <v>0</v>
      </c>
      <c r="EN152" s="1007">
        <v>0</v>
      </c>
      <c r="EO152" s="306">
        <v>0</v>
      </c>
      <c r="EP152" s="306">
        <v>1</v>
      </c>
      <c r="EQ152" s="306">
        <v>0</v>
      </c>
      <c r="ER152" s="306">
        <v>0</v>
      </c>
      <c r="ES152" s="306">
        <v>0</v>
      </c>
      <c r="ET152" s="1007">
        <v>0</v>
      </c>
      <c r="EU152" s="306">
        <v>0</v>
      </c>
      <c r="EV152" s="306">
        <v>0</v>
      </c>
      <c r="EW152" s="306">
        <v>0</v>
      </c>
      <c r="EX152" s="832"/>
      <c r="EY152" s="592"/>
      <c r="EZ152" s="592" t="s">
        <v>522</v>
      </c>
      <c r="FA152" s="592" t="s">
        <v>353</v>
      </c>
      <c r="FB152" s="592" t="s">
        <v>354</v>
      </c>
      <c r="FC152" s="592">
        <v>65</v>
      </c>
      <c r="FD152" s="592" t="s">
        <v>12</v>
      </c>
      <c r="FE152" s="592" t="s">
        <v>232</v>
      </c>
      <c r="FF152" s="592" t="s">
        <v>9</v>
      </c>
      <c r="FG152" s="592" t="s">
        <v>232</v>
      </c>
      <c r="FH152" s="592" t="s">
        <v>358</v>
      </c>
    </row>
    <row r="153" spans="1:164">
      <c r="A153">
        <v>2129</v>
      </c>
      <c r="B153">
        <v>1</v>
      </c>
      <c r="F153">
        <v>700</v>
      </c>
      <c r="G153">
        <v>41</v>
      </c>
      <c r="H153">
        <v>1</v>
      </c>
      <c r="I153">
        <v>0</v>
      </c>
      <c r="J153">
        <v>1</v>
      </c>
      <c r="K153">
        <v>0</v>
      </c>
      <c r="L153" t="s">
        <v>522</v>
      </c>
      <c r="M153">
        <v>0</v>
      </c>
      <c r="N153">
        <v>1</v>
      </c>
      <c r="O153">
        <v>0</v>
      </c>
      <c r="P153">
        <v>0</v>
      </c>
      <c r="Q153">
        <v>0</v>
      </c>
      <c r="R153">
        <v>0</v>
      </c>
      <c r="S153">
        <v>0</v>
      </c>
      <c r="T153">
        <v>5</v>
      </c>
      <c r="U153">
        <v>1</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1</v>
      </c>
      <c r="AS153">
        <v>0</v>
      </c>
      <c r="AT153">
        <v>0</v>
      </c>
      <c r="AU153">
        <v>0</v>
      </c>
      <c r="AV153">
        <v>0</v>
      </c>
      <c r="AW153">
        <v>0</v>
      </c>
      <c r="AX153">
        <v>0</v>
      </c>
      <c r="AZ153">
        <v>0</v>
      </c>
      <c r="BA153">
        <v>0</v>
      </c>
      <c r="BB153">
        <v>0</v>
      </c>
      <c r="BC153">
        <v>0</v>
      </c>
      <c r="BD153">
        <v>0</v>
      </c>
      <c r="BE153">
        <v>0</v>
      </c>
      <c r="BG153">
        <v>1</v>
      </c>
      <c r="BH153">
        <v>0</v>
      </c>
      <c r="BI153">
        <v>1</v>
      </c>
      <c r="BJ153">
        <v>0</v>
      </c>
      <c r="BK153">
        <v>1</v>
      </c>
      <c r="BL153">
        <v>0</v>
      </c>
      <c r="BM153">
        <v>0</v>
      </c>
      <c r="BN153">
        <v>0</v>
      </c>
      <c r="BO153">
        <v>0</v>
      </c>
      <c r="BP153">
        <v>0</v>
      </c>
      <c r="BQ153">
        <v>0</v>
      </c>
      <c r="BR153">
        <v>0</v>
      </c>
      <c r="BS153">
        <v>0</v>
      </c>
      <c r="BT153">
        <v>0</v>
      </c>
      <c r="BU153">
        <v>0</v>
      </c>
      <c r="BV153">
        <v>0</v>
      </c>
      <c r="BW153">
        <v>0</v>
      </c>
      <c r="BX153">
        <v>0</v>
      </c>
      <c r="BY153">
        <v>0</v>
      </c>
      <c r="BZ153">
        <v>0</v>
      </c>
      <c r="CA153">
        <v>0</v>
      </c>
      <c r="CB153">
        <v>0</v>
      </c>
      <c r="CC153">
        <v>0</v>
      </c>
      <c r="CD153">
        <v>0</v>
      </c>
      <c r="CE153">
        <v>0</v>
      </c>
      <c r="CF153">
        <v>0</v>
      </c>
      <c r="CG153">
        <v>0</v>
      </c>
      <c r="CH153">
        <v>0</v>
      </c>
      <c r="CI153">
        <v>0</v>
      </c>
      <c r="CJ153">
        <v>0</v>
      </c>
      <c r="CK153">
        <v>0</v>
      </c>
      <c r="CL153" s="842"/>
      <c r="CM153" s="597">
        <v>1</v>
      </c>
      <c r="CN153" s="592">
        <v>5</v>
      </c>
      <c r="CO153" s="592">
        <v>0</v>
      </c>
      <c r="CP153" s="597">
        <v>1</v>
      </c>
      <c r="CQ153" s="592">
        <v>5</v>
      </c>
      <c r="CR153" s="592">
        <v>0</v>
      </c>
      <c r="CS153" s="597">
        <v>1</v>
      </c>
      <c r="CT153" s="592">
        <v>5</v>
      </c>
      <c r="CU153" s="592">
        <v>0</v>
      </c>
      <c r="CV153" s="592">
        <v>0</v>
      </c>
      <c r="CW153" s="592">
        <v>0</v>
      </c>
      <c r="CX153" s="592">
        <v>0</v>
      </c>
      <c r="CY153" s="592">
        <v>0</v>
      </c>
      <c r="CZ153" s="592">
        <v>0</v>
      </c>
      <c r="DA153" s="592">
        <v>0</v>
      </c>
      <c r="DB153" s="592">
        <v>0</v>
      </c>
      <c r="DC153" s="592">
        <v>0</v>
      </c>
      <c r="DD153" s="592">
        <v>0</v>
      </c>
      <c r="DE153" s="592">
        <v>0</v>
      </c>
      <c r="DF153" s="592">
        <v>0</v>
      </c>
      <c r="DG153" s="592">
        <v>0</v>
      </c>
      <c r="DH153" s="592">
        <v>0</v>
      </c>
      <c r="DI153" s="592">
        <v>0</v>
      </c>
      <c r="DJ153" s="592">
        <v>0</v>
      </c>
      <c r="DK153" s="592">
        <v>0</v>
      </c>
      <c r="DL153" s="592">
        <v>0</v>
      </c>
      <c r="DM153" s="592">
        <v>0</v>
      </c>
      <c r="DN153" s="592">
        <v>0</v>
      </c>
      <c r="DO153" s="592">
        <v>0</v>
      </c>
      <c r="DP153" s="592">
        <v>0</v>
      </c>
      <c r="DQ153" s="592">
        <v>0</v>
      </c>
      <c r="DR153" s="592">
        <v>0</v>
      </c>
      <c r="DS153" s="592">
        <v>0</v>
      </c>
      <c r="DT153" s="592">
        <v>0</v>
      </c>
      <c r="DU153" s="597">
        <v>0</v>
      </c>
      <c r="DV153" s="954">
        <v>0</v>
      </c>
      <c r="DW153" s="978">
        <v>0</v>
      </c>
      <c r="DX153" s="979">
        <v>0</v>
      </c>
      <c r="DY153" s="979">
        <v>0</v>
      </c>
      <c r="DZ153" s="979">
        <v>0</v>
      </c>
      <c r="EA153" s="977">
        <v>0</v>
      </c>
      <c r="EB153" s="977">
        <v>0</v>
      </c>
      <c r="EC153" s="960">
        <v>0</v>
      </c>
      <c r="ED153" s="960">
        <v>0</v>
      </c>
      <c r="EE153" s="1255">
        <v>0</v>
      </c>
      <c r="EF153" s="960">
        <v>0</v>
      </c>
      <c r="EG153" s="960">
        <v>0</v>
      </c>
      <c r="EH153" s="960">
        <v>0</v>
      </c>
      <c r="EI153" s="960">
        <v>0</v>
      </c>
      <c r="EJ153" s="960">
        <v>0</v>
      </c>
      <c r="EK153" s="1007">
        <v>0</v>
      </c>
      <c r="EL153" s="306">
        <v>0</v>
      </c>
      <c r="EM153" s="306">
        <v>0</v>
      </c>
      <c r="EN153" s="1007">
        <v>0</v>
      </c>
      <c r="EO153" s="306">
        <v>0</v>
      </c>
      <c r="EP153" s="306">
        <v>0</v>
      </c>
      <c r="EQ153" s="306">
        <v>0</v>
      </c>
      <c r="ER153" s="306">
        <v>0</v>
      </c>
      <c r="ES153" s="306">
        <v>0</v>
      </c>
      <c r="ET153" s="1007">
        <v>0</v>
      </c>
      <c r="EU153" s="306">
        <v>0</v>
      </c>
      <c r="EV153" s="306">
        <v>0</v>
      </c>
      <c r="EW153" s="306">
        <v>0</v>
      </c>
      <c r="EX153" s="832"/>
      <c r="EY153" s="592"/>
      <c r="EZ153" s="592" t="s">
        <v>522</v>
      </c>
      <c r="FA153" s="592" t="s">
        <v>353</v>
      </c>
      <c r="FB153" s="592" t="s">
        <v>354</v>
      </c>
      <c r="FC153" s="592">
        <v>5</v>
      </c>
      <c r="FD153" s="592" t="s">
        <v>11</v>
      </c>
      <c r="FE153" s="592" t="s">
        <v>232</v>
      </c>
      <c r="FF153" s="592" t="s">
        <v>9</v>
      </c>
      <c r="FG153" s="592" t="s">
        <v>232</v>
      </c>
      <c r="FH153" s="592" t="s">
        <v>358</v>
      </c>
    </row>
    <row r="154" spans="1:164">
      <c r="A154">
        <v>2130</v>
      </c>
      <c r="B154">
        <v>1</v>
      </c>
      <c r="F154">
        <v>700</v>
      </c>
      <c r="G154">
        <v>8</v>
      </c>
      <c r="H154">
        <v>1</v>
      </c>
      <c r="I154">
        <v>0</v>
      </c>
      <c r="J154">
        <v>1</v>
      </c>
      <c r="K154">
        <v>0</v>
      </c>
      <c r="L154" t="s">
        <v>522</v>
      </c>
      <c r="M154">
        <v>0</v>
      </c>
      <c r="N154">
        <v>1</v>
      </c>
      <c r="O154">
        <v>0</v>
      </c>
      <c r="P154">
        <v>0</v>
      </c>
      <c r="Q154">
        <v>0</v>
      </c>
      <c r="R154">
        <v>0</v>
      </c>
      <c r="S154">
        <v>0</v>
      </c>
      <c r="T154">
        <v>32</v>
      </c>
      <c r="U154">
        <v>0</v>
      </c>
      <c r="V154">
        <v>0</v>
      </c>
      <c r="W154">
        <v>0</v>
      </c>
      <c r="X154">
        <v>0</v>
      </c>
      <c r="Y154">
        <v>0</v>
      </c>
      <c r="Z154">
        <v>0</v>
      </c>
      <c r="AA154">
        <v>1</v>
      </c>
      <c r="AB154">
        <v>0</v>
      </c>
      <c r="AC154">
        <v>0</v>
      </c>
      <c r="AD154">
        <v>1</v>
      </c>
      <c r="AE154">
        <v>0</v>
      </c>
      <c r="AF154">
        <v>0</v>
      </c>
      <c r="AG154">
        <v>0</v>
      </c>
      <c r="AH154">
        <v>0</v>
      </c>
      <c r="AI154">
        <v>0</v>
      </c>
      <c r="AJ154">
        <v>0</v>
      </c>
      <c r="AK154">
        <v>0</v>
      </c>
      <c r="AL154">
        <v>0</v>
      </c>
      <c r="AM154">
        <v>0</v>
      </c>
      <c r="AN154">
        <v>0</v>
      </c>
      <c r="AO154">
        <v>0</v>
      </c>
      <c r="AP154">
        <v>0</v>
      </c>
      <c r="AQ154">
        <v>0</v>
      </c>
      <c r="AR154">
        <v>1</v>
      </c>
      <c r="AS154">
        <v>0</v>
      </c>
      <c r="AT154">
        <v>0</v>
      </c>
      <c r="AU154">
        <v>0</v>
      </c>
      <c r="AV154">
        <v>0</v>
      </c>
      <c r="AW154">
        <v>0</v>
      </c>
      <c r="AX154">
        <v>0</v>
      </c>
      <c r="AZ154">
        <v>0</v>
      </c>
      <c r="BA154">
        <v>0</v>
      </c>
      <c r="BB154">
        <v>0</v>
      </c>
      <c r="BC154">
        <v>0</v>
      </c>
      <c r="BD154">
        <v>0</v>
      </c>
      <c r="BE154">
        <v>0</v>
      </c>
      <c r="BG154">
        <v>0</v>
      </c>
      <c r="BH154">
        <v>1</v>
      </c>
      <c r="BI154">
        <v>1</v>
      </c>
      <c r="BJ154">
        <v>0</v>
      </c>
      <c r="BK154">
        <v>1</v>
      </c>
      <c r="BL154">
        <v>0</v>
      </c>
      <c r="BM154">
        <v>0</v>
      </c>
      <c r="BN154">
        <v>0</v>
      </c>
      <c r="BO154">
        <v>0</v>
      </c>
      <c r="BP154">
        <v>0</v>
      </c>
      <c r="BQ154">
        <v>0</v>
      </c>
      <c r="BR154">
        <v>0</v>
      </c>
      <c r="BS154">
        <v>0</v>
      </c>
      <c r="BT154">
        <v>0</v>
      </c>
      <c r="BU154">
        <v>0</v>
      </c>
      <c r="BV154">
        <v>0</v>
      </c>
      <c r="BW154">
        <v>0</v>
      </c>
      <c r="BX154">
        <v>0</v>
      </c>
      <c r="BY154">
        <v>0</v>
      </c>
      <c r="BZ154">
        <v>0</v>
      </c>
      <c r="CA154">
        <v>0</v>
      </c>
      <c r="CB154">
        <v>0</v>
      </c>
      <c r="CC154">
        <v>0</v>
      </c>
      <c r="CD154">
        <v>0</v>
      </c>
      <c r="CE154">
        <v>0</v>
      </c>
      <c r="CF154">
        <v>0</v>
      </c>
      <c r="CG154">
        <v>0</v>
      </c>
      <c r="CH154">
        <v>0</v>
      </c>
      <c r="CI154">
        <v>0</v>
      </c>
      <c r="CJ154">
        <v>0</v>
      </c>
      <c r="CK154">
        <v>0</v>
      </c>
      <c r="CL154" s="842"/>
      <c r="CM154" s="597">
        <v>1</v>
      </c>
      <c r="CN154" s="592">
        <v>32</v>
      </c>
      <c r="CO154" s="592">
        <v>32</v>
      </c>
      <c r="CP154" s="597">
        <v>1</v>
      </c>
      <c r="CQ154" s="592">
        <v>32</v>
      </c>
      <c r="CR154" s="592">
        <v>0</v>
      </c>
      <c r="CS154" s="597">
        <v>1</v>
      </c>
      <c r="CT154" s="592">
        <v>32</v>
      </c>
      <c r="CU154" s="592">
        <v>0</v>
      </c>
      <c r="CV154" s="592">
        <v>0</v>
      </c>
      <c r="CW154" s="592">
        <v>0</v>
      </c>
      <c r="CX154" s="592">
        <v>0</v>
      </c>
      <c r="CY154" s="592">
        <v>0</v>
      </c>
      <c r="CZ154" s="592">
        <v>0</v>
      </c>
      <c r="DA154" s="592">
        <v>0</v>
      </c>
      <c r="DB154" s="592">
        <v>0</v>
      </c>
      <c r="DC154" s="592">
        <v>0</v>
      </c>
      <c r="DD154" s="592">
        <v>0</v>
      </c>
      <c r="DE154" s="592">
        <v>0</v>
      </c>
      <c r="DF154" s="592">
        <v>0</v>
      </c>
      <c r="DG154" s="592">
        <v>0</v>
      </c>
      <c r="DH154" s="592">
        <v>0</v>
      </c>
      <c r="DI154" s="592">
        <v>0</v>
      </c>
      <c r="DJ154" s="592">
        <v>0</v>
      </c>
      <c r="DK154" s="592">
        <v>0</v>
      </c>
      <c r="DL154" s="592">
        <v>0</v>
      </c>
      <c r="DM154" s="592">
        <v>0</v>
      </c>
      <c r="DN154" s="592">
        <v>0</v>
      </c>
      <c r="DO154" s="592">
        <v>0</v>
      </c>
      <c r="DP154" s="592">
        <v>0</v>
      </c>
      <c r="DQ154" s="592">
        <v>0</v>
      </c>
      <c r="DR154" s="592">
        <v>0</v>
      </c>
      <c r="DS154" s="592">
        <v>0</v>
      </c>
      <c r="DT154" s="592">
        <v>0</v>
      </c>
      <c r="DU154" s="597">
        <v>0</v>
      </c>
      <c r="DV154" s="954">
        <v>0</v>
      </c>
      <c r="DW154" s="978">
        <v>0</v>
      </c>
      <c r="DX154" s="979">
        <v>0</v>
      </c>
      <c r="DY154" s="979">
        <v>0</v>
      </c>
      <c r="DZ154" s="979">
        <v>0</v>
      </c>
      <c r="EA154" s="977">
        <v>0</v>
      </c>
      <c r="EB154" s="977">
        <v>0</v>
      </c>
      <c r="EC154" s="960">
        <v>0</v>
      </c>
      <c r="ED154" s="960">
        <v>0</v>
      </c>
      <c r="EE154" s="1255">
        <v>0</v>
      </c>
      <c r="EF154" s="960">
        <v>0</v>
      </c>
      <c r="EG154" s="960">
        <v>0</v>
      </c>
      <c r="EH154" s="960">
        <v>0</v>
      </c>
      <c r="EI154" s="960">
        <v>0</v>
      </c>
      <c r="EJ154" s="960">
        <v>0</v>
      </c>
      <c r="EK154" s="1007">
        <v>0</v>
      </c>
      <c r="EL154" s="306">
        <v>0</v>
      </c>
      <c r="EM154" s="306">
        <v>0</v>
      </c>
      <c r="EN154" s="1007">
        <v>0</v>
      </c>
      <c r="EO154" s="306">
        <v>0</v>
      </c>
      <c r="EP154" s="306">
        <v>1</v>
      </c>
      <c r="EQ154" s="306">
        <v>1</v>
      </c>
      <c r="ER154" s="306">
        <v>0</v>
      </c>
      <c r="ES154" s="306">
        <v>0</v>
      </c>
      <c r="ET154" s="1007">
        <v>0</v>
      </c>
      <c r="EU154" s="306">
        <v>0</v>
      </c>
      <c r="EV154" s="306">
        <v>0</v>
      </c>
      <c r="EW154" s="306">
        <v>0</v>
      </c>
      <c r="EX154" s="832"/>
      <c r="EY154" s="592"/>
      <c r="EZ154" s="592" t="s">
        <v>522</v>
      </c>
      <c r="FA154" s="592" t="s">
        <v>353</v>
      </c>
      <c r="FB154" s="592" t="s">
        <v>354</v>
      </c>
      <c r="FC154" s="592">
        <v>32</v>
      </c>
      <c r="FD154" s="592" t="s">
        <v>12</v>
      </c>
      <c r="FE154" s="592" t="s">
        <v>232</v>
      </c>
      <c r="FF154" s="592" t="s">
        <v>9</v>
      </c>
      <c r="FG154" s="592" t="s">
        <v>232</v>
      </c>
      <c r="FH154" s="592" t="s">
        <v>366</v>
      </c>
    </row>
    <row r="155" spans="1:164">
      <c r="A155">
        <v>2131</v>
      </c>
      <c r="B155">
        <v>1</v>
      </c>
      <c r="F155">
        <v>700</v>
      </c>
      <c r="G155">
        <v>41</v>
      </c>
      <c r="H155">
        <v>1</v>
      </c>
      <c r="I155">
        <v>0</v>
      </c>
      <c r="J155">
        <v>1</v>
      </c>
      <c r="K155">
        <v>0</v>
      </c>
      <c r="L155" t="s">
        <v>522</v>
      </c>
      <c r="M155">
        <v>0</v>
      </c>
      <c r="N155">
        <v>1</v>
      </c>
      <c r="O155">
        <v>0</v>
      </c>
      <c r="P155">
        <v>0</v>
      </c>
      <c r="Q155">
        <v>0</v>
      </c>
      <c r="R155">
        <v>0</v>
      </c>
      <c r="S155">
        <v>0</v>
      </c>
      <c r="T155">
        <v>21</v>
      </c>
      <c r="U155">
        <v>1</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1</v>
      </c>
      <c r="AS155">
        <v>0</v>
      </c>
      <c r="AT155">
        <v>0</v>
      </c>
      <c r="AU155">
        <v>0</v>
      </c>
      <c r="AV155">
        <v>0</v>
      </c>
      <c r="AW155">
        <v>0</v>
      </c>
      <c r="AX155">
        <v>0</v>
      </c>
      <c r="AZ155">
        <v>0</v>
      </c>
      <c r="BA155">
        <v>0</v>
      </c>
      <c r="BB155">
        <v>0</v>
      </c>
      <c r="BC155">
        <v>0</v>
      </c>
      <c r="BD155">
        <v>0</v>
      </c>
      <c r="BE155">
        <v>0</v>
      </c>
      <c r="BG155">
        <v>0</v>
      </c>
      <c r="BH155">
        <v>1</v>
      </c>
      <c r="BI155">
        <v>1</v>
      </c>
      <c r="BJ155">
        <v>0</v>
      </c>
      <c r="BK155">
        <v>0</v>
      </c>
      <c r="BL155">
        <v>1</v>
      </c>
      <c r="BM155">
        <v>1</v>
      </c>
      <c r="BN155">
        <v>1</v>
      </c>
      <c r="BO155">
        <v>0</v>
      </c>
      <c r="BP155">
        <v>0</v>
      </c>
      <c r="BQ155">
        <v>1</v>
      </c>
      <c r="BR155">
        <v>0</v>
      </c>
      <c r="BS155">
        <v>0</v>
      </c>
      <c r="BT155">
        <v>0</v>
      </c>
      <c r="BU155">
        <v>0</v>
      </c>
      <c r="BV155">
        <v>1</v>
      </c>
      <c r="BW155">
        <v>0</v>
      </c>
      <c r="BX155">
        <v>13</v>
      </c>
      <c r="BY155">
        <v>0</v>
      </c>
      <c r="BZ155">
        <v>1</v>
      </c>
      <c r="CA155">
        <v>0</v>
      </c>
      <c r="CB155">
        <v>1</v>
      </c>
      <c r="CC155">
        <v>0</v>
      </c>
      <c r="CD155">
        <v>0</v>
      </c>
      <c r="CE155">
        <v>0</v>
      </c>
      <c r="CF155">
        <v>0</v>
      </c>
      <c r="CG155">
        <v>0</v>
      </c>
      <c r="CH155">
        <v>0</v>
      </c>
      <c r="CI155">
        <v>0</v>
      </c>
      <c r="CJ155">
        <v>0</v>
      </c>
      <c r="CK155">
        <v>0</v>
      </c>
      <c r="CL155" s="842"/>
      <c r="CM155" s="597">
        <v>1</v>
      </c>
      <c r="CN155" s="592">
        <v>21</v>
      </c>
      <c r="CO155" s="592">
        <v>21</v>
      </c>
      <c r="CP155" s="597">
        <v>1</v>
      </c>
      <c r="CQ155" s="592">
        <v>21</v>
      </c>
      <c r="CR155" s="592">
        <v>0</v>
      </c>
      <c r="CS155" s="597">
        <v>1</v>
      </c>
      <c r="CT155" s="592">
        <v>21</v>
      </c>
      <c r="CU155" s="592">
        <v>21</v>
      </c>
      <c r="CV155" s="592">
        <v>0</v>
      </c>
      <c r="CW155" s="592">
        <v>1</v>
      </c>
      <c r="CX155" s="592">
        <v>21</v>
      </c>
      <c r="CY155" s="592">
        <v>21</v>
      </c>
      <c r="CZ155" s="592">
        <v>21</v>
      </c>
      <c r="DA155" s="592">
        <v>0</v>
      </c>
      <c r="DB155" s="592">
        <v>0</v>
      </c>
      <c r="DC155" s="592">
        <v>21</v>
      </c>
      <c r="DD155" s="592">
        <v>0</v>
      </c>
      <c r="DE155" s="592">
        <v>0</v>
      </c>
      <c r="DF155" s="592">
        <v>0</v>
      </c>
      <c r="DG155" s="592">
        <v>0</v>
      </c>
      <c r="DH155" s="592">
        <v>21</v>
      </c>
      <c r="DI155" s="592">
        <v>0</v>
      </c>
      <c r="DJ155" s="592">
        <v>273</v>
      </c>
      <c r="DK155" s="592">
        <v>0</v>
      </c>
      <c r="DL155" s="592">
        <v>0</v>
      </c>
      <c r="DM155" s="592">
        <v>0</v>
      </c>
      <c r="DN155" s="592">
        <v>0</v>
      </c>
      <c r="DO155" s="592">
        <v>0</v>
      </c>
      <c r="DP155" s="592">
        <v>0</v>
      </c>
      <c r="DQ155" s="592">
        <v>0</v>
      </c>
      <c r="DR155" s="592">
        <v>0</v>
      </c>
      <c r="DS155" s="592">
        <v>1</v>
      </c>
      <c r="DT155" s="592">
        <v>21</v>
      </c>
      <c r="DU155" s="597">
        <v>1</v>
      </c>
      <c r="DV155" s="954">
        <v>0</v>
      </c>
      <c r="DW155" s="978">
        <v>0</v>
      </c>
      <c r="DX155" s="979">
        <v>0</v>
      </c>
      <c r="DY155" s="979">
        <v>0</v>
      </c>
      <c r="DZ155" s="979">
        <v>0</v>
      </c>
      <c r="EA155" s="977">
        <v>0</v>
      </c>
      <c r="EB155" s="977">
        <v>0</v>
      </c>
      <c r="EC155" s="960">
        <v>0</v>
      </c>
      <c r="ED155" s="960">
        <v>0</v>
      </c>
      <c r="EE155" s="1255">
        <v>0</v>
      </c>
      <c r="EF155" s="960">
        <v>0</v>
      </c>
      <c r="EG155" s="960">
        <v>0</v>
      </c>
      <c r="EH155" s="960">
        <v>0</v>
      </c>
      <c r="EI155" s="960">
        <v>0</v>
      </c>
      <c r="EJ155" s="960">
        <v>0</v>
      </c>
      <c r="EK155" s="1007">
        <v>0</v>
      </c>
      <c r="EL155" s="306">
        <v>0</v>
      </c>
      <c r="EM155" s="306">
        <v>0</v>
      </c>
      <c r="EN155" s="1007">
        <v>0</v>
      </c>
      <c r="EO155" s="306">
        <v>0</v>
      </c>
      <c r="EP155" s="306">
        <v>0</v>
      </c>
      <c r="EQ155" s="306">
        <v>0</v>
      </c>
      <c r="ER155" s="306">
        <v>0</v>
      </c>
      <c r="ES155" s="306">
        <v>0</v>
      </c>
      <c r="ET155" s="1007">
        <v>0</v>
      </c>
      <c r="EU155" s="306">
        <v>0</v>
      </c>
      <c r="EV155" s="306">
        <v>0</v>
      </c>
      <c r="EW155" s="306">
        <v>0</v>
      </c>
      <c r="EX155" s="832"/>
      <c r="EY155" s="592"/>
      <c r="EZ155" s="592" t="s">
        <v>522</v>
      </c>
      <c r="FA155" s="592" t="s">
        <v>353</v>
      </c>
      <c r="FB155" s="592" t="s">
        <v>354</v>
      </c>
      <c r="FC155" s="592">
        <v>21</v>
      </c>
      <c r="FD155" s="592" t="s">
        <v>12</v>
      </c>
      <c r="FE155" s="592" t="s">
        <v>232</v>
      </c>
      <c r="FF155" s="592" t="s">
        <v>9</v>
      </c>
      <c r="FG155" s="592" t="s">
        <v>232</v>
      </c>
      <c r="FH155" s="592" t="s">
        <v>358</v>
      </c>
    </row>
    <row r="156" spans="1:164">
      <c r="A156">
        <v>2132</v>
      </c>
      <c r="B156">
        <v>1</v>
      </c>
      <c r="F156">
        <v>700</v>
      </c>
      <c r="G156">
        <v>43</v>
      </c>
      <c r="H156">
        <v>1</v>
      </c>
      <c r="I156">
        <v>0</v>
      </c>
      <c r="J156">
        <v>1</v>
      </c>
      <c r="K156">
        <v>0</v>
      </c>
      <c r="L156" t="s">
        <v>522</v>
      </c>
      <c r="M156">
        <v>0</v>
      </c>
      <c r="N156">
        <v>1</v>
      </c>
      <c r="O156">
        <v>0</v>
      </c>
      <c r="P156">
        <v>0</v>
      </c>
      <c r="Q156">
        <v>0</v>
      </c>
      <c r="R156">
        <v>0</v>
      </c>
      <c r="S156">
        <v>0</v>
      </c>
      <c r="T156">
        <v>11</v>
      </c>
      <c r="U156">
        <v>0</v>
      </c>
      <c r="V156">
        <v>0</v>
      </c>
      <c r="W156">
        <v>0</v>
      </c>
      <c r="X156">
        <v>0</v>
      </c>
      <c r="Y156">
        <v>0</v>
      </c>
      <c r="Z156">
        <v>0</v>
      </c>
      <c r="AA156">
        <v>1</v>
      </c>
      <c r="AB156">
        <v>0</v>
      </c>
      <c r="AC156">
        <v>0</v>
      </c>
      <c r="AD156">
        <v>0</v>
      </c>
      <c r="AE156">
        <v>0</v>
      </c>
      <c r="AF156">
        <v>1</v>
      </c>
      <c r="AG156">
        <v>0</v>
      </c>
      <c r="AH156">
        <v>0</v>
      </c>
      <c r="AI156">
        <v>0</v>
      </c>
      <c r="AJ156">
        <v>0</v>
      </c>
      <c r="AK156">
        <v>0</v>
      </c>
      <c r="AL156">
        <v>0</v>
      </c>
      <c r="AM156">
        <v>0</v>
      </c>
      <c r="AN156">
        <v>0</v>
      </c>
      <c r="AO156">
        <v>0</v>
      </c>
      <c r="AP156">
        <v>0</v>
      </c>
      <c r="AQ156">
        <v>0</v>
      </c>
      <c r="AR156">
        <v>1</v>
      </c>
      <c r="AS156">
        <v>0</v>
      </c>
      <c r="AT156">
        <v>0</v>
      </c>
      <c r="AU156">
        <v>0</v>
      </c>
      <c r="AV156">
        <v>0</v>
      </c>
      <c r="AW156">
        <v>0</v>
      </c>
      <c r="AX156">
        <v>0</v>
      </c>
      <c r="AZ156">
        <v>0</v>
      </c>
      <c r="BA156">
        <v>0</v>
      </c>
      <c r="BB156">
        <v>0</v>
      </c>
      <c r="BC156">
        <v>0</v>
      </c>
      <c r="BD156">
        <v>0</v>
      </c>
      <c r="BE156">
        <v>0</v>
      </c>
      <c r="BG156">
        <v>1</v>
      </c>
      <c r="BH156">
        <v>0</v>
      </c>
      <c r="BI156">
        <v>1</v>
      </c>
      <c r="BJ156">
        <v>0</v>
      </c>
      <c r="BK156">
        <v>1</v>
      </c>
      <c r="BL156">
        <v>0</v>
      </c>
      <c r="BM156">
        <v>0</v>
      </c>
      <c r="BN156">
        <v>0</v>
      </c>
      <c r="BO156">
        <v>0</v>
      </c>
      <c r="BP156">
        <v>0</v>
      </c>
      <c r="BQ156">
        <v>0</v>
      </c>
      <c r="BR156">
        <v>0</v>
      </c>
      <c r="BS156">
        <v>0</v>
      </c>
      <c r="BT156">
        <v>0</v>
      </c>
      <c r="BU156">
        <v>0</v>
      </c>
      <c r="BV156">
        <v>0</v>
      </c>
      <c r="BW156">
        <v>0</v>
      </c>
      <c r="BX156">
        <v>0</v>
      </c>
      <c r="BY156">
        <v>0</v>
      </c>
      <c r="BZ156">
        <v>0</v>
      </c>
      <c r="CA156">
        <v>0</v>
      </c>
      <c r="CB156">
        <v>0</v>
      </c>
      <c r="CC156">
        <v>0</v>
      </c>
      <c r="CD156">
        <v>0</v>
      </c>
      <c r="CE156">
        <v>0</v>
      </c>
      <c r="CF156">
        <v>0</v>
      </c>
      <c r="CG156">
        <v>0</v>
      </c>
      <c r="CH156">
        <v>0</v>
      </c>
      <c r="CI156">
        <v>0</v>
      </c>
      <c r="CJ156">
        <v>0</v>
      </c>
      <c r="CK156">
        <v>0</v>
      </c>
      <c r="CL156" s="842"/>
      <c r="CM156" s="597">
        <v>1</v>
      </c>
      <c r="CN156" s="592">
        <v>11</v>
      </c>
      <c r="CO156" s="592">
        <v>0</v>
      </c>
      <c r="CP156" s="597">
        <v>1</v>
      </c>
      <c r="CQ156" s="592">
        <v>11</v>
      </c>
      <c r="CR156" s="592">
        <v>0</v>
      </c>
      <c r="CS156" s="597">
        <v>1</v>
      </c>
      <c r="CT156" s="592">
        <v>11</v>
      </c>
      <c r="CU156" s="592">
        <v>0</v>
      </c>
      <c r="CV156" s="592">
        <v>0</v>
      </c>
      <c r="CW156" s="592">
        <v>0</v>
      </c>
      <c r="CX156" s="592">
        <v>0</v>
      </c>
      <c r="CY156" s="592">
        <v>0</v>
      </c>
      <c r="CZ156" s="592">
        <v>0</v>
      </c>
      <c r="DA156" s="592">
        <v>0</v>
      </c>
      <c r="DB156" s="592">
        <v>0</v>
      </c>
      <c r="DC156" s="592">
        <v>0</v>
      </c>
      <c r="DD156" s="592">
        <v>0</v>
      </c>
      <c r="DE156" s="592">
        <v>0</v>
      </c>
      <c r="DF156" s="592">
        <v>0</v>
      </c>
      <c r="DG156" s="592">
        <v>0</v>
      </c>
      <c r="DH156" s="592">
        <v>0</v>
      </c>
      <c r="DI156" s="592">
        <v>0</v>
      </c>
      <c r="DJ156" s="592">
        <v>0</v>
      </c>
      <c r="DK156" s="592">
        <v>0</v>
      </c>
      <c r="DL156" s="592">
        <v>0</v>
      </c>
      <c r="DM156" s="592">
        <v>0</v>
      </c>
      <c r="DN156" s="592">
        <v>0</v>
      </c>
      <c r="DO156" s="592">
        <v>0</v>
      </c>
      <c r="DP156" s="592">
        <v>0</v>
      </c>
      <c r="DQ156" s="592">
        <v>0</v>
      </c>
      <c r="DR156" s="592">
        <v>0</v>
      </c>
      <c r="DS156" s="592">
        <v>0</v>
      </c>
      <c r="DT156" s="592">
        <v>0</v>
      </c>
      <c r="DU156" s="597">
        <v>0</v>
      </c>
      <c r="DV156" s="954">
        <v>0</v>
      </c>
      <c r="DW156" s="978">
        <v>0</v>
      </c>
      <c r="DX156" s="979">
        <v>0</v>
      </c>
      <c r="DY156" s="979">
        <v>0</v>
      </c>
      <c r="DZ156" s="979">
        <v>0</v>
      </c>
      <c r="EA156" s="977">
        <v>0</v>
      </c>
      <c r="EB156" s="977">
        <v>0</v>
      </c>
      <c r="EC156" s="960">
        <v>0</v>
      </c>
      <c r="ED156" s="960">
        <v>0</v>
      </c>
      <c r="EE156" s="1255">
        <v>0</v>
      </c>
      <c r="EF156" s="960">
        <v>0</v>
      </c>
      <c r="EG156" s="960">
        <v>0</v>
      </c>
      <c r="EH156" s="960">
        <v>0</v>
      </c>
      <c r="EI156" s="960">
        <v>0</v>
      </c>
      <c r="EJ156" s="960">
        <v>0</v>
      </c>
      <c r="EK156" s="1007">
        <v>0</v>
      </c>
      <c r="EL156" s="306">
        <v>0</v>
      </c>
      <c r="EM156" s="306">
        <v>0</v>
      </c>
      <c r="EN156" s="1007">
        <v>0</v>
      </c>
      <c r="EO156" s="306">
        <v>0</v>
      </c>
      <c r="EP156" s="306">
        <v>1</v>
      </c>
      <c r="EQ156" s="306">
        <v>1</v>
      </c>
      <c r="ER156" s="306">
        <v>0</v>
      </c>
      <c r="ES156" s="306">
        <v>0</v>
      </c>
      <c r="ET156" s="1007">
        <v>0</v>
      </c>
      <c r="EU156" s="306">
        <v>0</v>
      </c>
      <c r="EV156" s="306">
        <v>0</v>
      </c>
      <c r="EW156" s="306">
        <v>0</v>
      </c>
      <c r="EX156" s="832"/>
      <c r="EY156" s="592"/>
      <c r="EZ156" s="592" t="s">
        <v>522</v>
      </c>
      <c r="FA156" s="592" t="s">
        <v>353</v>
      </c>
      <c r="FB156" s="592" t="s">
        <v>354</v>
      </c>
      <c r="FC156" s="592">
        <v>11</v>
      </c>
      <c r="FD156" s="592" t="s">
        <v>11</v>
      </c>
      <c r="FE156" s="592" t="s">
        <v>232</v>
      </c>
      <c r="FF156" s="592" t="s">
        <v>9</v>
      </c>
      <c r="FG156" s="592" t="s">
        <v>232</v>
      </c>
      <c r="FH156" s="592" t="s">
        <v>358</v>
      </c>
    </row>
    <row r="157" spans="1:164">
      <c r="A157">
        <v>2133</v>
      </c>
      <c r="B157">
        <v>1</v>
      </c>
      <c r="F157">
        <v>700</v>
      </c>
      <c r="G157">
        <v>41</v>
      </c>
      <c r="H157">
        <v>1</v>
      </c>
      <c r="I157">
        <v>0</v>
      </c>
      <c r="J157">
        <v>1</v>
      </c>
      <c r="K157">
        <v>0</v>
      </c>
      <c r="L157" t="s">
        <v>522</v>
      </c>
      <c r="M157">
        <v>0</v>
      </c>
      <c r="N157">
        <v>1</v>
      </c>
      <c r="O157">
        <v>0</v>
      </c>
      <c r="P157">
        <v>0</v>
      </c>
      <c r="Q157">
        <v>0</v>
      </c>
      <c r="R157">
        <v>0</v>
      </c>
      <c r="S157">
        <v>0</v>
      </c>
      <c r="T157">
        <v>15</v>
      </c>
      <c r="U157">
        <v>0</v>
      </c>
      <c r="V157">
        <v>0</v>
      </c>
      <c r="W157">
        <v>0</v>
      </c>
      <c r="X157">
        <v>0</v>
      </c>
      <c r="Y157">
        <v>0</v>
      </c>
      <c r="Z157">
        <v>1</v>
      </c>
      <c r="AA157">
        <v>1</v>
      </c>
      <c r="AB157">
        <v>0</v>
      </c>
      <c r="AC157">
        <v>0</v>
      </c>
      <c r="AD157">
        <v>1</v>
      </c>
      <c r="AE157">
        <v>0</v>
      </c>
      <c r="AF157">
        <v>0</v>
      </c>
      <c r="AG157">
        <v>0</v>
      </c>
      <c r="AH157">
        <v>0</v>
      </c>
      <c r="AI157">
        <v>0</v>
      </c>
      <c r="AJ157">
        <v>0</v>
      </c>
      <c r="AK157">
        <v>0</v>
      </c>
      <c r="AL157">
        <v>0</v>
      </c>
      <c r="AM157">
        <v>0</v>
      </c>
      <c r="AN157">
        <v>0</v>
      </c>
      <c r="AO157">
        <v>0</v>
      </c>
      <c r="AP157">
        <v>0</v>
      </c>
      <c r="AQ157">
        <v>0</v>
      </c>
      <c r="AR157">
        <v>1</v>
      </c>
      <c r="AS157">
        <v>0</v>
      </c>
      <c r="AT157">
        <v>0</v>
      </c>
      <c r="AU157">
        <v>0</v>
      </c>
      <c r="AV157">
        <v>0</v>
      </c>
      <c r="AW157">
        <v>0</v>
      </c>
      <c r="AX157">
        <v>0</v>
      </c>
      <c r="AZ157">
        <v>0</v>
      </c>
      <c r="BA157">
        <v>0</v>
      </c>
      <c r="BB157">
        <v>0</v>
      </c>
      <c r="BC157">
        <v>0</v>
      </c>
      <c r="BD157">
        <v>0</v>
      </c>
      <c r="BE157">
        <v>0</v>
      </c>
      <c r="BG157">
        <v>1</v>
      </c>
      <c r="BH157">
        <v>0</v>
      </c>
      <c r="BI157">
        <v>1</v>
      </c>
      <c r="BJ157">
        <v>0</v>
      </c>
      <c r="BK157">
        <v>1</v>
      </c>
      <c r="BL157">
        <v>0</v>
      </c>
      <c r="BM157">
        <v>0</v>
      </c>
      <c r="BN157">
        <v>0</v>
      </c>
      <c r="BO157">
        <v>0</v>
      </c>
      <c r="BP157">
        <v>0</v>
      </c>
      <c r="BQ157">
        <v>0</v>
      </c>
      <c r="BR157">
        <v>0</v>
      </c>
      <c r="BS157">
        <v>0</v>
      </c>
      <c r="BT157">
        <v>0</v>
      </c>
      <c r="BU157">
        <v>0</v>
      </c>
      <c r="BV157">
        <v>0</v>
      </c>
      <c r="BW157">
        <v>0</v>
      </c>
      <c r="BX157">
        <v>0</v>
      </c>
      <c r="BY157">
        <v>0</v>
      </c>
      <c r="BZ157">
        <v>0</v>
      </c>
      <c r="CA157">
        <v>0</v>
      </c>
      <c r="CB157">
        <v>0</v>
      </c>
      <c r="CC157">
        <v>0</v>
      </c>
      <c r="CD157">
        <v>0</v>
      </c>
      <c r="CE157">
        <v>0</v>
      </c>
      <c r="CF157">
        <v>0</v>
      </c>
      <c r="CG157">
        <v>0</v>
      </c>
      <c r="CH157">
        <v>0</v>
      </c>
      <c r="CI157">
        <v>0</v>
      </c>
      <c r="CJ157">
        <v>0</v>
      </c>
      <c r="CK157">
        <v>0</v>
      </c>
      <c r="CL157" s="842"/>
      <c r="CM157" s="597">
        <v>1</v>
      </c>
      <c r="CN157" s="592">
        <v>15</v>
      </c>
      <c r="CO157" s="592">
        <v>0</v>
      </c>
      <c r="CP157" s="597">
        <v>1</v>
      </c>
      <c r="CQ157" s="592">
        <v>15</v>
      </c>
      <c r="CR157" s="592">
        <v>0</v>
      </c>
      <c r="CS157" s="597">
        <v>1</v>
      </c>
      <c r="CT157" s="592">
        <v>15</v>
      </c>
      <c r="CU157" s="592">
        <v>0</v>
      </c>
      <c r="CV157" s="592">
        <v>0</v>
      </c>
      <c r="CW157" s="592">
        <v>0</v>
      </c>
      <c r="CX157" s="592">
        <v>0</v>
      </c>
      <c r="CY157" s="592">
        <v>0</v>
      </c>
      <c r="CZ157" s="592">
        <v>0</v>
      </c>
      <c r="DA157" s="592">
        <v>0</v>
      </c>
      <c r="DB157" s="592">
        <v>0</v>
      </c>
      <c r="DC157" s="592">
        <v>0</v>
      </c>
      <c r="DD157" s="592">
        <v>0</v>
      </c>
      <c r="DE157" s="592">
        <v>0</v>
      </c>
      <c r="DF157" s="592">
        <v>0</v>
      </c>
      <c r="DG157" s="592">
        <v>0</v>
      </c>
      <c r="DH157" s="592">
        <v>0</v>
      </c>
      <c r="DI157" s="592">
        <v>0</v>
      </c>
      <c r="DJ157" s="592">
        <v>0</v>
      </c>
      <c r="DK157" s="592">
        <v>0</v>
      </c>
      <c r="DL157" s="592">
        <v>0</v>
      </c>
      <c r="DM157" s="592">
        <v>0</v>
      </c>
      <c r="DN157" s="592">
        <v>0</v>
      </c>
      <c r="DO157" s="592">
        <v>0</v>
      </c>
      <c r="DP157" s="592">
        <v>0</v>
      </c>
      <c r="DQ157" s="592">
        <v>0</v>
      </c>
      <c r="DR157" s="592">
        <v>0</v>
      </c>
      <c r="DS157" s="592">
        <v>0</v>
      </c>
      <c r="DT157" s="592">
        <v>0</v>
      </c>
      <c r="DU157" s="597">
        <v>0</v>
      </c>
      <c r="DV157" s="954">
        <v>0</v>
      </c>
      <c r="DW157" s="978">
        <v>0</v>
      </c>
      <c r="DX157" s="979">
        <v>0</v>
      </c>
      <c r="DY157" s="979">
        <v>0</v>
      </c>
      <c r="DZ157" s="979">
        <v>0</v>
      </c>
      <c r="EA157" s="977">
        <v>0</v>
      </c>
      <c r="EB157" s="977">
        <v>0</v>
      </c>
      <c r="EC157" s="960">
        <v>0</v>
      </c>
      <c r="ED157" s="960">
        <v>0</v>
      </c>
      <c r="EE157" s="1255">
        <v>0</v>
      </c>
      <c r="EF157" s="960">
        <v>0</v>
      </c>
      <c r="EG157" s="960">
        <v>0</v>
      </c>
      <c r="EH157" s="960">
        <v>0</v>
      </c>
      <c r="EI157" s="960">
        <v>0</v>
      </c>
      <c r="EJ157" s="960">
        <v>0</v>
      </c>
      <c r="EK157" s="1007">
        <v>0</v>
      </c>
      <c r="EL157" s="306">
        <v>0</v>
      </c>
      <c r="EM157" s="306">
        <v>0</v>
      </c>
      <c r="EN157" s="1007">
        <v>0</v>
      </c>
      <c r="EO157" s="306">
        <v>0</v>
      </c>
      <c r="EP157" s="306">
        <v>1</v>
      </c>
      <c r="EQ157" s="306">
        <v>1</v>
      </c>
      <c r="ER157" s="306">
        <v>0</v>
      </c>
      <c r="ES157" s="306">
        <v>0</v>
      </c>
      <c r="ET157" s="1007">
        <v>0</v>
      </c>
      <c r="EU157" s="306">
        <v>0</v>
      </c>
      <c r="EV157" s="306">
        <v>0</v>
      </c>
      <c r="EW157" s="306">
        <v>0</v>
      </c>
      <c r="EX157" s="832"/>
      <c r="EY157" s="592"/>
      <c r="EZ157" s="592" t="s">
        <v>522</v>
      </c>
      <c r="FA157" s="592" t="s">
        <v>353</v>
      </c>
      <c r="FB157" s="592" t="s">
        <v>354</v>
      </c>
      <c r="FC157" s="592">
        <v>15</v>
      </c>
      <c r="FD157" s="592" t="s">
        <v>11</v>
      </c>
      <c r="FE157" s="592" t="s">
        <v>232</v>
      </c>
      <c r="FF157" s="592" t="s">
        <v>9</v>
      </c>
      <c r="FG157" s="592" t="s">
        <v>232</v>
      </c>
      <c r="FH157" s="592" t="s">
        <v>358</v>
      </c>
    </row>
    <row r="158" spans="1:164">
      <c r="A158">
        <v>2134</v>
      </c>
      <c r="B158">
        <v>1</v>
      </c>
      <c r="F158">
        <v>700</v>
      </c>
      <c r="G158">
        <v>41</v>
      </c>
      <c r="H158">
        <v>1</v>
      </c>
      <c r="I158">
        <v>0</v>
      </c>
      <c r="J158">
        <v>1</v>
      </c>
      <c r="K158">
        <v>0</v>
      </c>
      <c r="L158" t="s">
        <v>522</v>
      </c>
      <c r="M158">
        <v>0</v>
      </c>
      <c r="N158">
        <v>1</v>
      </c>
      <c r="O158">
        <v>0</v>
      </c>
      <c r="P158">
        <v>0</v>
      </c>
      <c r="Q158">
        <v>0</v>
      </c>
      <c r="R158">
        <v>0</v>
      </c>
      <c r="S158">
        <v>0</v>
      </c>
      <c r="T158">
        <v>13</v>
      </c>
      <c r="U158">
        <v>0</v>
      </c>
      <c r="V158">
        <v>1</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1</v>
      </c>
      <c r="AS158">
        <v>0</v>
      </c>
      <c r="AT158">
        <v>0</v>
      </c>
      <c r="AU158">
        <v>0</v>
      </c>
      <c r="AV158">
        <v>0</v>
      </c>
      <c r="AW158">
        <v>0</v>
      </c>
      <c r="AX158">
        <v>0</v>
      </c>
      <c r="AZ158">
        <v>0</v>
      </c>
      <c r="BA158">
        <v>0</v>
      </c>
      <c r="BB158">
        <v>0</v>
      </c>
      <c r="BC158">
        <v>0</v>
      </c>
      <c r="BD158">
        <v>0</v>
      </c>
      <c r="BE158">
        <v>0</v>
      </c>
      <c r="BG158">
        <v>0</v>
      </c>
      <c r="BH158">
        <v>1</v>
      </c>
      <c r="BI158">
        <v>1</v>
      </c>
      <c r="BJ158">
        <v>0</v>
      </c>
      <c r="BK158">
        <v>1</v>
      </c>
      <c r="BL158">
        <v>0</v>
      </c>
      <c r="BM158">
        <v>0</v>
      </c>
      <c r="BN158">
        <v>0</v>
      </c>
      <c r="BO158">
        <v>0</v>
      </c>
      <c r="BP158">
        <v>0</v>
      </c>
      <c r="BQ158">
        <v>0</v>
      </c>
      <c r="BR158">
        <v>0</v>
      </c>
      <c r="BS158">
        <v>0</v>
      </c>
      <c r="BT158">
        <v>0</v>
      </c>
      <c r="BU158">
        <v>0</v>
      </c>
      <c r="BV158">
        <v>0</v>
      </c>
      <c r="BW158">
        <v>0</v>
      </c>
      <c r="BX158">
        <v>0</v>
      </c>
      <c r="BY158">
        <v>0</v>
      </c>
      <c r="BZ158">
        <v>0</v>
      </c>
      <c r="CA158">
        <v>0</v>
      </c>
      <c r="CB158">
        <v>0</v>
      </c>
      <c r="CC158">
        <v>0</v>
      </c>
      <c r="CD158">
        <v>0</v>
      </c>
      <c r="CE158">
        <v>0</v>
      </c>
      <c r="CF158">
        <v>0</v>
      </c>
      <c r="CG158">
        <v>0</v>
      </c>
      <c r="CH158">
        <v>0</v>
      </c>
      <c r="CI158">
        <v>0</v>
      </c>
      <c r="CJ158">
        <v>0</v>
      </c>
      <c r="CK158">
        <v>0</v>
      </c>
      <c r="CL158" s="842"/>
      <c r="CM158" s="597">
        <v>1</v>
      </c>
      <c r="CN158" s="592">
        <v>13</v>
      </c>
      <c r="CO158" s="592">
        <v>13</v>
      </c>
      <c r="CP158" s="597">
        <v>1</v>
      </c>
      <c r="CQ158" s="592">
        <v>13</v>
      </c>
      <c r="CR158" s="592">
        <v>0</v>
      </c>
      <c r="CS158" s="597">
        <v>1</v>
      </c>
      <c r="CT158" s="592">
        <v>13</v>
      </c>
      <c r="CU158" s="592">
        <v>0</v>
      </c>
      <c r="CV158" s="592">
        <v>0</v>
      </c>
      <c r="CW158" s="592">
        <v>0</v>
      </c>
      <c r="CX158" s="592">
        <v>0</v>
      </c>
      <c r="CY158" s="592">
        <v>0</v>
      </c>
      <c r="CZ158" s="592">
        <v>0</v>
      </c>
      <c r="DA158" s="592">
        <v>0</v>
      </c>
      <c r="DB158" s="592">
        <v>0</v>
      </c>
      <c r="DC158" s="592">
        <v>0</v>
      </c>
      <c r="DD158" s="592">
        <v>0</v>
      </c>
      <c r="DE158" s="592">
        <v>0</v>
      </c>
      <c r="DF158" s="592">
        <v>0</v>
      </c>
      <c r="DG158" s="592">
        <v>0</v>
      </c>
      <c r="DH158" s="592">
        <v>0</v>
      </c>
      <c r="DI158" s="592">
        <v>0</v>
      </c>
      <c r="DJ158" s="592">
        <v>0</v>
      </c>
      <c r="DK158" s="592">
        <v>0</v>
      </c>
      <c r="DL158" s="592">
        <v>0</v>
      </c>
      <c r="DM158" s="592">
        <v>0</v>
      </c>
      <c r="DN158" s="592">
        <v>0</v>
      </c>
      <c r="DO158" s="592">
        <v>0</v>
      </c>
      <c r="DP158" s="592">
        <v>0</v>
      </c>
      <c r="DQ158" s="592">
        <v>0</v>
      </c>
      <c r="DR158" s="592">
        <v>0</v>
      </c>
      <c r="DS158" s="592">
        <v>0</v>
      </c>
      <c r="DT158" s="592">
        <v>0</v>
      </c>
      <c r="DU158" s="597">
        <v>0</v>
      </c>
      <c r="DV158" s="954">
        <v>0</v>
      </c>
      <c r="DW158" s="978">
        <v>0</v>
      </c>
      <c r="DX158" s="979">
        <v>0</v>
      </c>
      <c r="DY158" s="979">
        <v>0</v>
      </c>
      <c r="DZ158" s="979">
        <v>0</v>
      </c>
      <c r="EA158" s="977">
        <v>0</v>
      </c>
      <c r="EB158" s="977">
        <v>0</v>
      </c>
      <c r="EC158" s="960">
        <v>0</v>
      </c>
      <c r="ED158" s="960">
        <v>0</v>
      </c>
      <c r="EE158" s="1255">
        <v>0</v>
      </c>
      <c r="EF158" s="960">
        <v>0</v>
      </c>
      <c r="EG158" s="960">
        <v>0</v>
      </c>
      <c r="EH158" s="960">
        <v>0</v>
      </c>
      <c r="EI158" s="960">
        <v>0</v>
      </c>
      <c r="EJ158" s="960">
        <v>0</v>
      </c>
      <c r="EK158" s="1007">
        <v>0</v>
      </c>
      <c r="EL158" s="306">
        <v>0</v>
      </c>
      <c r="EM158" s="306">
        <v>0</v>
      </c>
      <c r="EN158" s="1007">
        <v>0</v>
      </c>
      <c r="EO158" s="306">
        <v>0</v>
      </c>
      <c r="EP158" s="306">
        <v>0</v>
      </c>
      <c r="EQ158" s="306">
        <v>0</v>
      </c>
      <c r="ER158" s="306">
        <v>0</v>
      </c>
      <c r="ES158" s="306">
        <v>0</v>
      </c>
      <c r="ET158" s="1007">
        <v>0</v>
      </c>
      <c r="EU158" s="306">
        <v>0</v>
      </c>
      <c r="EV158" s="306">
        <v>0</v>
      </c>
      <c r="EW158" s="306">
        <v>0</v>
      </c>
      <c r="EX158" s="832"/>
      <c r="EY158" s="592"/>
      <c r="EZ158" s="592" t="s">
        <v>522</v>
      </c>
      <c r="FA158" s="592" t="s">
        <v>353</v>
      </c>
      <c r="FB158" s="592" t="s">
        <v>354</v>
      </c>
      <c r="FC158" s="592">
        <v>13</v>
      </c>
      <c r="FD158" s="592" t="s">
        <v>11</v>
      </c>
      <c r="FE158" s="592" t="s">
        <v>232</v>
      </c>
      <c r="FF158" s="592" t="s">
        <v>9</v>
      </c>
      <c r="FG158" s="592" t="s">
        <v>232</v>
      </c>
      <c r="FH158" s="592" t="s">
        <v>358</v>
      </c>
    </row>
    <row r="159" spans="1:164">
      <c r="A159">
        <v>2135</v>
      </c>
      <c r="B159">
        <v>1</v>
      </c>
      <c r="F159">
        <v>700</v>
      </c>
      <c r="G159">
        <v>41</v>
      </c>
      <c r="H159">
        <v>1</v>
      </c>
      <c r="I159">
        <v>0</v>
      </c>
      <c r="J159">
        <v>1</v>
      </c>
      <c r="K159">
        <v>0</v>
      </c>
      <c r="L159" t="s">
        <v>522</v>
      </c>
      <c r="M159">
        <v>0</v>
      </c>
      <c r="N159">
        <v>1</v>
      </c>
      <c r="O159">
        <v>0</v>
      </c>
      <c r="P159">
        <v>0</v>
      </c>
      <c r="Q159">
        <v>0</v>
      </c>
      <c r="R159">
        <v>0</v>
      </c>
      <c r="S159">
        <v>0</v>
      </c>
      <c r="T159">
        <v>4</v>
      </c>
      <c r="U159">
        <v>0</v>
      </c>
      <c r="V159">
        <v>1</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1</v>
      </c>
      <c r="AT159">
        <v>0</v>
      </c>
      <c r="AU159">
        <v>1</v>
      </c>
      <c r="AV159">
        <v>0</v>
      </c>
      <c r="AW159">
        <v>0</v>
      </c>
      <c r="AX159">
        <v>0</v>
      </c>
      <c r="AZ159">
        <v>0</v>
      </c>
      <c r="BA159">
        <v>0</v>
      </c>
      <c r="BB159">
        <v>0</v>
      </c>
      <c r="BC159">
        <v>0</v>
      </c>
      <c r="BD159">
        <v>0</v>
      </c>
      <c r="BE159">
        <v>0</v>
      </c>
      <c r="BG159">
        <v>1</v>
      </c>
      <c r="BH159">
        <v>0</v>
      </c>
      <c r="BI159">
        <v>1</v>
      </c>
      <c r="BJ159">
        <v>0</v>
      </c>
      <c r="BK159">
        <v>1</v>
      </c>
      <c r="BL159">
        <v>0</v>
      </c>
      <c r="BM159">
        <v>0</v>
      </c>
      <c r="BN159">
        <v>0</v>
      </c>
      <c r="BO159">
        <v>0</v>
      </c>
      <c r="BP159">
        <v>0</v>
      </c>
      <c r="BQ159">
        <v>0</v>
      </c>
      <c r="BR159">
        <v>0</v>
      </c>
      <c r="BS159">
        <v>0</v>
      </c>
      <c r="BT159">
        <v>0</v>
      </c>
      <c r="BU159">
        <v>0</v>
      </c>
      <c r="BV159">
        <v>0</v>
      </c>
      <c r="BW159">
        <v>0</v>
      </c>
      <c r="BX159">
        <v>0</v>
      </c>
      <c r="BY159">
        <v>0</v>
      </c>
      <c r="BZ159">
        <v>0</v>
      </c>
      <c r="CA159">
        <v>0</v>
      </c>
      <c r="CB159">
        <v>0</v>
      </c>
      <c r="CC159">
        <v>0</v>
      </c>
      <c r="CD159">
        <v>0</v>
      </c>
      <c r="CE159">
        <v>0</v>
      </c>
      <c r="CF159">
        <v>0</v>
      </c>
      <c r="CG159">
        <v>0</v>
      </c>
      <c r="CH159">
        <v>0</v>
      </c>
      <c r="CI159">
        <v>0</v>
      </c>
      <c r="CJ159">
        <v>0</v>
      </c>
      <c r="CK159">
        <v>0</v>
      </c>
      <c r="CL159" s="842"/>
      <c r="CM159" s="597">
        <v>1</v>
      </c>
      <c r="CN159" s="592">
        <v>4</v>
      </c>
      <c r="CO159" s="592">
        <v>0</v>
      </c>
      <c r="CP159" s="597">
        <v>1</v>
      </c>
      <c r="CQ159" s="592">
        <v>4</v>
      </c>
      <c r="CR159" s="592">
        <v>0</v>
      </c>
      <c r="CS159" s="597">
        <v>1</v>
      </c>
      <c r="CT159" s="592">
        <v>4</v>
      </c>
      <c r="CU159" s="592">
        <v>0</v>
      </c>
      <c r="CV159" s="592">
        <v>0</v>
      </c>
      <c r="CW159" s="592">
        <v>0</v>
      </c>
      <c r="CX159" s="592">
        <v>0</v>
      </c>
      <c r="CY159" s="592">
        <v>0</v>
      </c>
      <c r="CZ159" s="592">
        <v>0</v>
      </c>
      <c r="DA159" s="592">
        <v>0</v>
      </c>
      <c r="DB159" s="592">
        <v>0</v>
      </c>
      <c r="DC159" s="592">
        <v>0</v>
      </c>
      <c r="DD159" s="592">
        <v>0</v>
      </c>
      <c r="DE159" s="592">
        <v>0</v>
      </c>
      <c r="DF159" s="592">
        <v>0</v>
      </c>
      <c r="DG159" s="592">
        <v>0</v>
      </c>
      <c r="DH159" s="592">
        <v>0</v>
      </c>
      <c r="DI159" s="592">
        <v>0</v>
      </c>
      <c r="DJ159" s="592">
        <v>0</v>
      </c>
      <c r="DK159" s="592">
        <v>0</v>
      </c>
      <c r="DL159" s="592">
        <v>0</v>
      </c>
      <c r="DM159" s="592">
        <v>0</v>
      </c>
      <c r="DN159" s="592">
        <v>0</v>
      </c>
      <c r="DO159" s="592">
        <v>0</v>
      </c>
      <c r="DP159" s="592">
        <v>0</v>
      </c>
      <c r="DQ159" s="592">
        <v>0</v>
      </c>
      <c r="DR159" s="592">
        <v>0</v>
      </c>
      <c r="DS159" s="592">
        <v>0</v>
      </c>
      <c r="DT159" s="592">
        <v>0</v>
      </c>
      <c r="DU159" s="597">
        <v>0</v>
      </c>
      <c r="DV159" s="954">
        <v>0</v>
      </c>
      <c r="DW159" s="978">
        <v>0</v>
      </c>
      <c r="DX159" s="979">
        <v>0</v>
      </c>
      <c r="DY159" s="979">
        <v>0</v>
      </c>
      <c r="DZ159" s="979">
        <v>0</v>
      </c>
      <c r="EA159" s="977">
        <v>0</v>
      </c>
      <c r="EB159" s="977">
        <v>0</v>
      </c>
      <c r="EC159" s="960">
        <v>0</v>
      </c>
      <c r="ED159" s="960">
        <v>0</v>
      </c>
      <c r="EE159" s="1255">
        <v>0</v>
      </c>
      <c r="EF159" s="960">
        <v>0</v>
      </c>
      <c r="EG159" s="960">
        <v>0</v>
      </c>
      <c r="EH159" s="960">
        <v>0</v>
      </c>
      <c r="EI159" s="960">
        <v>0</v>
      </c>
      <c r="EJ159" s="960">
        <v>0</v>
      </c>
      <c r="EK159" s="1007">
        <v>0</v>
      </c>
      <c r="EL159" s="306">
        <v>0</v>
      </c>
      <c r="EM159" s="306">
        <v>0</v>
      </c>
      <c r="EN159" s="1007">
        <v>0</v>
      </c>
      <c r="EO159" s="306">
        <v>0</v>
      </c>
      <c r="EP159" s="306">
        <v>0</v>
      </c>
      <c r="EQ159" s="306">
        <v>0</v>
      </c>
      <c r="ER159" s="306">
        <v>0</v>
      </c>
      <c r="ES159" s="306">
        <v>0</v>
      </c>
      <c r="ET159" s="1007">
        <v>0</v>
      </c>
      <c r="EU159" s="306">
        <v>0</v>
      </c>
      <c r="EV159" s="306">
        <v>0</v>
      </c>
      <c r="EW159" s="306">
        <v>0</v>
      </c>
      <c r="EX159" s="832"/>
      <c r="EY159" s="592"/>
      <c r="EZ159" s="592" t="s">
        <v>522</v>
      </c>
      <c r="FA159" s="592" t="s">
        <v>353</v>
      </c>
      <c r="FB159" s="592" t="s">
        <v>354</v>
      </c>
      <c r="FC159" s="592">
        <v>4</v>
      </c>
      <c r="FD159" s="592" t="s">
        <v>11</v>
      </c>
      <c r="FE159" s="592" t="s">
        <v>232</v>
      </c>
      <c r="FF159" s="592" t="s">
        <v>9</v>
      </c>
      <c r="FG159" s="592" t="s">
        <v>232</v>
      </c>
      <c r="FH159" s="592" t="s">
        <v>358</v>
      </c>
    </row>
    <row r="160" spans="1:164">
      <c r="A160">
        <v>2136</v>
      </c>
      <c r="B160">
        <v>1</v>
      </c>
      <c r="F160">
        <v>700</v>
      </c>
      <c r="G160">
        <v>41</v>
      </c>
      <c r="H160">
        <v>1</v>
      </c>
      <c r="I160">
        <v>0</v>
      </c>
      <c r="J160">
        <v>1</v>
      </c>
      <c r="K160">
        <v>0</v>
      </c>
      <c r="L160" t="s">
        <v>522</v>
      </c>
      <c r="M160">
        <v>0</v>
      </c>
      <c r="N160">
        <v>0</v>
      </c>
      <c r="O160">
        <v>1</v>
      </c>
      <c r="P160">
        <v>2</v>
      </c>
      <c r="Q160">
        <v>0</v>
      </c>
      <c r="R160">
        <v>0</v>
      </c>
      <c r="S160">
        <v>2</v>
      </c>
      <c r="T160">
        <v>52</v>
      </c>
      <c r="U160">
        <v>0</v>
      </c>
      <c r="V160">
        <v>0</v>
      </c>
      <c r="W160">
        <v>0</v>
      </c>
      <c r="X160">
        <v>1</v>
      </c>
      <c r="Y160">
        <v>1</v>
      </c>
      <c r="Z160">
        <v>0</v>
      </c>
      <c r="AA160">
        <v>0</v>
      </c>
      <c r="AB160">
        <v>0</v>
      </c>
      <c r="AC160">
        <v>0</v>
      </c>
      <c r="AD160">
        <v>1</v>
      </c>
      <c r="AE160">
        <v>1</v>
      </c>
      <c r="AF160">
        <v>0</v>
      </c>
      <c r="AG160">
        <v>0</v>
      </c>
      <c r="AH160">
        <v>0</v>
      </c>
      <c r="AI160">
        <v>0</v>
      </c>
      <c r="AJ160">
        <v>0</v>
      </c>
      <c r="AK160">
        <v>0</v>
      </c>
      <c r="AL160">
        <v>0</v>
      </c>
      <c r="AM160">
        <v>0</v>
      </c>
      <c r="AN160">
        <v>0</v>
      </c>
      <c r="AO160">
        <v>0</v>
      </c>
      <c r="AP160">
        <v>0</v>
      </c>
      <c r="AQ160">
        <v>0</v>
      </c>
      <c r="AR160">
        <v>0</v>
      </c>
      <c r="AS160">
        <v>1</v>
      </c>
      <c r="AT160">
        <v>0</v>
      </c>
      <c r="AU160">
        <v>1</v>
      </c>
      <c r="AV160">
        <v>0</v>
      </c>
      <c r="AW160">
        <v>0</v>
      </c>
      <c r="AX160">
        <v>0</v>
      </c>
      <c r="AZ160">
        <v>0</v>
      </c>
      <c r="BA160">
        <v>0</v>
      </c>
      <c r="BB160">
        <v>0</v>
      </c>
      <c r="BC160">
        <v>0</v>
      </c>
      <c r="BD160">
        <v>0</v>
      </c>
      <c r="BE160">
        <v>0</v>
      </c>
      <c r="BG160">
        <v>0</v>
      </c>
      <c r="BH160">
        <v>1</v>
      </c>
      <c r="BI160">
        <v>1</v>
      </c>
      <c r="BJ160">
        <v>0</v>
      </c>
      <c r="BK160">
        <v>1</v>
      </c>
      <c r="BL160">
        <v>0</v>
      </c>
      <c r="BM160">
        <v>0</v>
      </c>
      <c r="BN160">
        <v>0</v>
      </c>
      <c r="BO160">
        <v>0</v>
      </c>
      <c r="BP160">
        <v>0</v>
      </c>
      <c r="BQ160">
        <v>0</v>
      </c>
      <c r="BR160">
        <v>0</v>
      </c>
      <c r="BS160">
        <v>0</v>
      </c>
      <c r="BT160">
        <v>0</v>
      </c>
      <c r="BU160">
        <v>0</v>
      </c>
      <c r="BV160">
        <v>0</v>
      </c>
      <c r="BW160">
        <v>0</v>
      </c>
      <c r="BX160">
        <v>0</v>
      </c>
      <c r="BY160">
        <v>0</v>
      </c>
      <c r="BZ160">
        <v>0</v>
      </c>
      <c r="CA160">
        <v>0</v>
      </c>
      <c r="CB160">
        <v>0</v>
      </c>
      <c r="CC160">
        <v>0</v>
      </c>
      <c r="CD160">
        <v>0</v>
      </c>
      <c r="CE160">
        <v>0</v>
      </c>
      <c r="CF160">
        <v>0</v>
      </c>
      <c r="CG160">
        <v>0</v>
      </c>
      <c r="CH160">
        <v>0</v>
      </c>
      <c r="CI160">
        <v>0</v>
      </c>
      <c r="CJ160">
        <v>0</v>
      </c>
      <c r="CK160">
        <v>0</v>
      </c>
      <c r="CL160" s="842"/>
      <c r="CM160" s="597">
        <v>1</v>
      </c>
      <c r="CN160" s="592">
        <v>53</v>
      </c>
      <c r="CO160" s="592">
        <v>53</v>
      </c>
      <c r="CP160" s="597">
        <v>1</v>
      </c>
      <c r="CQ160" s="592">
        <v>53</v>
      </c>
      <c r="CR160" s="592">
        <v>0</v>
      </c>
      <c r="CS160" s="597">
        <v>1</v>
      </c>
      <c r="CT160" s="592">
        <v>53</v>
      </c>
      <c r="CU160" s="592">
        <v>0</v>
      </c>
      <c r="CV160" s="592">
        <v>0</v>
      </c>
      <c r="CW160" s="592">
        <v>0</v>
      </c>
      <c r="CX160" s="592">
        <v>0</v>
      </c>
      <c r="CY160" s="592">
        <v>0</v>
      </c>
      <c r="CZ160" s="592">
        <v>0</v>
      </c>
      <c r="DA160" s="592">
        <v>0</v>
      </c>
      <c r="DB160" s="592">
        <v>0</v>
      </c>
      <c r="DC160" s="592">
        <v>0</v>
      </c>
      <c r="DD160" s="592">
        <v>0</v>
      </c>
      <c r="DE160" s="592">
        <v>0</v>
      </c>
      <c r="DF160" s="592">
        <v>0</v>
      </c>
      <c r="DG160" s="592">
        <v>0</v>
      </c>
      <c r="DH160" s="592">
        <v>0</v>
      </c>
      <c r="DI160" s="592">
        <v>0</v>
      </c>
      <c r="DJ160" s="592">
        <v>0</v>
      </c>
      <c r="DK160" s="592">
        <v>0</v>
      </c>
      <c r="DL160" s="592">
        <v>0</v>
      </c>
      <c r="DM160" s="592">
        <v>0</v>
      </c>
      <c r="DN160" s="592">
        <v>0</v>
      </c>
      <c r="DO160" s="592">
        <v>0</v>
      </c>
      <c r="DP160" s="592">
        <v>0</v>
      </c>
      <c r="DQ160" s="592">
        <v>0</v>
      </c>
      <c r="DR160" s="592">
        <v>0</v>
      </c>
      <c r="DS160" s="592">
        <v>0</v>
      </c>
      <c r="DT160" s="592">
        <v>0</v>
      </c>
      <c r="DU160" s="597">
        <v>0</v>
      </c>
      <c r="DV160" s="954">
        <v>0</v>
      </c>
      <c r="DW160" s="978">
        <v>0</v>
      </c>
      <c r="DX160" s="979">
        <v>0</v>
      </c>
      <c r="DY160" s="979">
        <v>0</v>
      </c>
      <c r="DZ160" s="979">
        <v>0</v>
      </c>
      <c r="EA160" s="977">
        <v>0</v>
      </c>
      <c r="EB160" s="977">
        <v>0</v>
      </c>
      <c r="EC160" s="960">
        <v>0</v>
      </c>
      <c r="ED160" s="960">
        <v>0</v>
      </c>
      <c r="EE160" s="1255">
        <v>0</v>
      </c>
      <c r="EF160" s="960">
        <v>0</v>
      </c>
      <c r="EG160" s="960">
        <v>0</v>
      </c>
      <c r="EH160" s="960">
        <v>0</v>
      </c>
      <c r="EI160" s="960">
        <v>0</v>
      </c>
      <c r="EJ160" s="960">
        <v>0</v>
      </c>
      <c r="EK160" s="1007">
        <v>0</v>
      </c>
      <c r="EL160" s="306">
        <v>0</v>
      </c>
      <c r="EM160" s="306">
        <v>52</v>
      </c>
      <c r="EN160" s="1007">
        <v>0</v>
      </c>
      <c r="EO160" s="306">
        <v>0</v>
      </c>
      <c r="EP160" s="306">
        <v>1</v>
      </c>
      <c r="EQ160" s="306">
        <v>1</v>
      </c>
      <c r="ER160" s="306">
        <v>0</v>
      </c>
      <c r="ES160" s="306">
        <v>0</v>
      </c>
      <c r="ET160" s="1007">
        <v>0</v>
      </c>
      <c r="EU160" s="306">
        <v>0</v>
      </c>
      <c r="EV160" s="306">
        <v>0</v>
      </c>
      <c r="EW160" s="306">
        <v>0</v>
      </c>
      <c r="EX160" s="832"/>
      <c r="EY160" s="592"/>
      <c r="EZ160" s="592" t="s">
        <v>522</v>
      </c>
      <c r="FA160" s="592" t="s">
        <v>353</v>
      </c>
      <c r="FB160" s="592" t="s">
        <v>354</v>
      </c>
      <c r="FC160" s="592">
        <v>53</v>
      </c>
      <c r="FD160" s="592" t="s">
        <v>12</v>
      </c>
      <c r="FE160" s="592" t="s">
        <v>232</v>
      </c>
      <c r="FF160" s="592" t="s">
        <v>9</v>
      </c>
      <c r="FG160" s="592" t="s">
        <v>232</v>
      </c>
      <c r="FH160" s="592" t="s">
        <v>358</v>
      </c>
    </row>
    <row r="161" spans="1:164">
      <c r="A161">
        <v>2137</v>
      </c>
      <c r="B161">
        <v>1</v>
      </c>
      <c r="F161">
        <v>700</v>
      </c>
      <c r="G161">
        <v>41</v>
      </c>
      <c r="H161">
        <v>1</v>
      </c>
      <c r="I161">
        <v>0</v>
      </c>
      <c r="J161">
        <v>1</v>
      </c>
      <c r="K161">
        <v>0</v>
      </c>
      <c r="L161" t="s">
        <v>522</v>
      </c>
      <c r="M161">
        <v>0</v>
      </c>
      <c r="N161">
        <v>1</v>
      </c>
      <c r="O161">
        <v>0</v>
      </c>
      <c r="P161">
        <v>0</v>
      </c>
      <c r="Q161">
        <v>0</v>
      </c>
      <c r="R161">
        <v>0</v>
      </c>
      <c r="S161">
        <v>0</v>
      </c>
      <c r="T161">
        <v>22</v>
      </c>
      <c r="U161">
        <v>1</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1</v>
      </c>
      <c r="AT161">
        <v>0</v>
      </c>
      <c r="AU161">
        <v>1</v>
      </c>
      <c r="AV161">
        <v>0</v>
      </c>
      <c r="AW161">
        <v>0</v>
      </c>
      <c r="AX161">
        <v>0</v>
      </c>
      <c r="AZ161">
        <v>0</v>
      </c>
      <c r="BA161">
        <v>0</v>
      </c>
      <c r="BB161">
        <v>0</v>
      </c>
      <c r="BC161">
        <v>0</v>
      </c>
      <c r="BD161">
        <v>0</v>
      </c>
      <c r="BE161">
        <v>0</v>
      </c>
      <c r="BG161">
        <v>1</v>
      </c>
      <c r="BH161">
        <v>0</v>
      </c>
      <c r="BI161">
        <v>1</v>
      </c>
      <c r="BJ161">
        <v>0</v>
      </c>
      <c r="BK161">
        <v>0</v>
      </c>
      <c r="BL161">
        <v>1</v>
      </c>
      <c r="BM161">
        <v>1</v>
      </c>
      <c r="BN161">
        <v>0</v>
      </c>
      <c r="BO161">
        <v>0</v>
      </c>
      <c r="BP161">
        <v>0</v>
      </c>
      <c r="BQ161">
        <v>0</v>
      </c>
      <c r="BR161">
        <v>0</v>
      </c>
      <c r="BS161">
        <v>0</v>
      </c>
      <c r="BT161">
        <v>0</v>
      </c>
      <c r="BU161">
        <v>0</v>
      </c>
      <c r="BV161">
        <v>0</v>
      </c>
      <c r="BW161">
        <v>0</v>
      </c>
      <c r="BX161">
        <v>0</v>
      </c>
      <c r="BY161">
        <v>0</v>
      </c>
      <c r="BZ161">
        <v>0</v>
      </c>
      <c r="CA161">
        <v>0</v>
      </c>
      <c r="CB161">
        <v>1</v>
      </c>
      <c r="CC161">
        <v>0</v>
      </c>
      <c r="CD161">
        <v>0</v>
      </c>
      <c r="CE161">
        <v>0</v>
      </c>
      <c r="CF161">
        <v>0</v>
      </c>
      <c r="CG161">
        <v>0</v>
      </c>
      <c r="CH161">
        <v>0</v>
      </c>
      <c r="CI161">
        <v>0</v>
      </c>
      <c r="CJ161">
        <v>0</v>
      </c>
      <c r="CK161">
        <v>0</v>
      </c>
      <c r="CL161" s="842"/>
      <c r="CM161" s="597">
        <v>1</v>
      </c>
      <c r="CN161" s="592">
        <v>22</v>
      </c>
      <c r="CO161" s="592">
        <v>0</v>
      </c>
      <c r="CP161" s="597">
        <v>1</v>
      </c>
      <c r="CQ161" s="592">
        <v>22</v>
      </c>
      <c r="CR161" s="592">
        <v>0</v>
      </c>
      <c r="CS161" s="597">
        <v>1</v>
      </c>
      <c r="CT161" s="592">
        <v>22</v>
      </c>
      <c r="CU161" s="592">
        <v>22</v>
      </c>
      <c r="CV161" s="592">
        <v>0</v>
      </c>
      <c r="CW161" s="592">
        <v>1</v>
      </c>
      <c r="CX161" s="592">
        <v>22</v>
      </c>
      <c r="CY161" s="592">
        <v>22</v>
      </c>
      <c r="CZ161" s="592">
        <v>0</v>
      </c>
      <c r="DA161" s="592">
        <v>0</v>
      </c>
      <c r="DB161" s="592">
        <v>0</v>
      </c>
      <c r="DC161" s="592">
        <v>0</v>
      </c>
      <c r="DD161" s="592">
        <v>0</v>
      </c>
      <c r="DE161" s="592">
        <v>0</v>
      </c>
      <c r="DF161" s="592">
        <v>0</v>
      </c>
      <c r="DG161" s="592">
        <v>0</v>
      </c>
      <c r="DH161" s="592">
        <v>0</v>
      </c>
      <c r="DI161" s="592">
        <v>0</v>
      </c>
      <c r="DJ161" s="592">
        <v>0</v>
      </c>
      <c r="DK161" s="592">
        <v>0</v>
      </c>
      <c r="DL161" s="592">
        <v>0</v>
      </c>
      <c r="DM161" s="592">
        <v>0</v>
      </c>
      <c r="DN161" s="592">
        <v>0</v>
      </c>
      <c r="DO161" s="592">
        <v>0</v>
      </c>
      <c r="DP161" s="592">
        <v>0</v>
      </c>
      <c r="DQ161" s="592">
        <v>0</v>
      </c>
      <c r="DR161" s="592">
        <v>0</v>
      </c>
      <c r="DS161" s="592">
        <v>0</v>
      </c>
      <c r="DT161" s="592">
        <v>0</v>
      </c>
      <c r="DU161" s="597">
        <v>1</v>
      </c>
      <c r="DV161" s="954">
        <v>0</v>
      </c>
      <c r="DW161" s="978">
        <v>0</v>
      </c>
      <c r="DX161" s="979">
        <v>0</v>
      </c>
      <c r="DY161" s="979">
        <v>0</v>
      </c>
      <c r="DZ161" s="979">
        <v>0</v>
      </c>
      <c r="EA161" s="977">
        <v>0</v>
      </c>
      <c r="EB161" s="977">
        <v>0</v>
      </c>
      <c r="EC161" s="960">
        <v>0</v>
      </c>
      <c r="ED161" s="960">
        <v>0</v>
      </c>
      <c r="EE161" s="1255">
        <v>0</v>
      </c>
      <c r="EF161" s="960">
        <v>0</v>
      </c>
      <c r="EG161" s="960">
        <v>0</v>
      </c>
      <c r="EH161" s="960">
        <v>0</v>
      </c>
      <c r="EI161" s="960">
        <v>0</v>
      </c>
      <c r="EJ161" s="960">
        <v>0</v>
      </c>
      <c r="EK161" s="1007">
        <v>0</v>
      </c>
      <c r="EL161" s="306">
        <v>0</v>
      </c>
      <c r="EM161" s="306">
        <v>0</v>
      </c>
      <c r="EN161" s="1007">
        <v>0</v>
      </c>
      <c r="EO161" s="306">
        <v>0</v>
      </c>
      <c r="EP161" s="306">
        <v>0</v>
      </c>
      <c r="EQ161" s="306">
        <v>0</v>
      </c>
      <c r="ER161" s="306">
        <v>0</v>
      </c>
      <c r="ES161" s="306">
        <v>0</v>
      </c>
      <c r="ET161" s="1007">
        <v>0</v>
      </c>
      <c r="EU161" s="306">
        <v>0</v>
      </c>
      <c r="EV161" s="306">
        <v>0</v>
      </c>
      <c r="EW161" s="306">
        <v>0</v>
      </c>
      <c r="EX161" s="832"/>
      <c r="EY161" s="592"/>
      <c r="EZ161" s="592" t="s">
        <v>522</v>
      </c>
      <c r="FA161" s="592" t="s">
        <v>353</v>
      </c>
      <c r="FB161" s="592" t="s">
        <v>354</v>
      </c>
      <c r="FC161" s="592">
        <v>22</v>
      </c>
      <c r="FD161" s="592" t="s">
        <v>12</v>
      </c>
      <c r="FE161" s="592" t="s">
        <v>232</v>
      </c>
      <c r="FF161" s="592" t="s">
        <v>9</v>
      </c>
      <c r="FG161" s="592" t="s">
        <v>232</v>
      </c>
      <c r="FH161" s="592" t="s">
        <v>358</v>
      </c>
    </row>
    <row r="162" spans="1:164">
      <c r="A162">
        <v>2138</v>
      </c>
      <c r="B162">
        <v>1</v>
      </c>
      <c r="F162">
        <v>700</v>
      </c>
      <c r="G162">
        <v>41</v>
      </c>
      <c r="H162">
        <v>1</v>
      </c>
      <c r="I162">
        <v>0</v>
      </c>
      <c r="J162">
        <v>1</v>
      </c>
      <c r="K162">
        <v>0</v>
      </c>
      <c r="L162" t="s">
        <v>522</v>
      </c>
      <c r="M162">
        <v>0</v>
      </c>
      <c r="N162">
        <v>1</v>
      </c>
      <c r="O162">
        <v>0</v>
      </c>
      <c r="P162">
        <v>0</v>
      </c>
      <c r="Q162">
        <v>0</v>
      </c>
      <c r="R162">
        <v>0</v>
      </c>
      <c r="S162">
        <v>0</v>
      </c>
      <c r="T162">
        <v>7</v>
      </c>
      <c r="U162">
        <v>1</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1</v>
      </c>
      <c r="AT162">
        <v>0</v>
      </c>
      <c r="AU162">
        <v>1</v>
      </c>
      <c r="AV162">
        <v>0</v>
      </c>
      <c r="AW162">
        <v>0</v>
      </c>
      <c r="AX162">
        <v>0</v>
      </c>
      <c r="AZ162">
        <v>0</v>
      </c>
      <c r="BA162">
        <v>0</v>
      </c>
      <c r="BB162">
        <v>0</v>
      </c>
      <c r="BC162">
        <v>0</v>
      </c>
      <c r="BD162">
        <v>0</v>
      </c>
      <c r="BE162">
        <v>0</v>
      </c>
      <c r="BG162">
        <v>1</v>
      </c>
      <c r="BH162">
        <v>0</v>
      </c>
      <c r="BI162">
        <v>1</v>
      </c>
      <c r="BJ162">
        <v>0</v>
      </c>
      <c r="BK162">
        <v>1</v>
      </c>
      <c r="BL162">
        <v>0</v>
      </c>
      <c r="BM162">
        <v>0</v>
      </c>
      <c r="BN162">
        <v>0</v>
      </c>
      <c r="BO162">
        <v>0</v>
      </c>
      <c r="BP162">
        <v>0</v>
      </c>
      <c r="BQ162">
        <v>0</v>
      </c>
      <c r="BR162">
        <v>0</v>
      </c>
      <c r="BS162">
        <v>0</v>
      </c>
      <c r="BT162">
        <v>0</v>
      </c>
      <c r="BU162">
        <v>0</v>
      </c>
      <c r="BV162">
        <v>0</v>
      </c>
      <c r="BW162">
        <v>0</v>
      </c>
      <c r="BX162">
        <v>0</v>
      </c>
      <c r="BY162">
        <v>0</v>
      </c>
      <c r="BZ162">
        <v>0</v>
      </c>
      <c r="CA162">
        <v>0</v>
      </c>
      <c r="CB162">
        <v>0</v>
      </c>
      <c r="CC162">
        <v>0</v>
      </c>
      <c r="CD162">
        <v>0</v>
      </c>
      <c r="CE162">
        <v>0</v>
      </c>
      <c r="CF162">
        <v>0</v>
      </c>
      <c r="CG162">
        <v>0</v>
      </c>
      <c r="CH162">
        <v>0</v>
      </c>
      <c r="CI162">
        <v>0</v>
      </c>
      <c r="CJ162">
        <v>0</v>
      </c>
      <c r="CK162">
        <v>0</v>
      </c>
      <c r="CL162" s="842"/>
      <c r="CM162" s="597">
        <v>1</v>
      </c>
      <c r="CN162" s="592">
        <v>7</v>
      </c>
      <c r="CO162" s="592">
        <v>0</v>
      </c>
      <c r="CP162" s="597">
        <v>1</v>
      </c>
      <c r="CQ162" s="592">
        <v>7</v>
      </c>
      <c r="CR162" s="592">
        <v>0</v>
      </c>
      <c r="CS162" s="597">
        <v>1</v>
      </c>
      <c r="CT162" s="592">
        <v>7</v>
      </c>
      <c r="CU162" s="592">
        <v>0</v>
      </c>
      <c r="CV162" s="592">
        <v>0</v>
      </c>
      <c r="CW162" s="592">
        <v>0</v>
      </c>
      <c r="CX162" s="592">
        <v>0</v>
      </c>
      <c r="CY162" s="592">
        <v>0</v>
      </c>
      <c r="CZ162" s="592">
        <v>0</v>
      </c>
      <c r="DA162" s="592">
        <v>0</v>
      </c>
      <c r="DB162" s="592">
        <v>0</v>
      </c>
      <c r="DC162" s="592">
        <v>0</v>
      </c>
      <c r="DD162" s="592">
        <v>0</v>
      </c>
      <c r="DE162" s="592">
        <v>0</v>
      </c>
      <c r="DF162" s="592">
        <v>0</v>
      </c>
      <c r="DG162" s="592">
        <v>0</v>
      </c>
      <c r="DH162" s="592">
        <v>0</v>
      </c>
      <c r="DI162" s="592">
        <v>0</v>
      </c>
      <c r="DJ162" s="592">
        <v>0</v>
      </c>
      <c r="DK162" s="592">
        <v>0</v>
      </c>
      <c r="DL162" s="592">
        <v>0</v>
      </c>
      <c r="DM162" s="592">
        <v>0</v>
      </c>
      <c r="DN162" s="592">
        <v>0</v>
      </c>
      <c r="DO162" s="592">
        <v>0</v>
      </c>
      <c r="DP162" s="592">
        <v>0</v>
      </c>
      <c r="DQ162" s="592">
        <v>0</v>
      </c>
      <c r="DR162" s="592">
        <v>0</v>
      </c>
      <c r="DS162" s="592">
        <v>0</v>
      </c>
      <c r="DT162" s="592">
        <v>0</v>
      </c>
      <c r="DU162" s="597">
        <v>0</v>
      </c>
      <c r="DV162" s="954">
        <v>0</v>
      </c>
      <c r="DW162" s="978">
        <v>0</v>
      </c>
      <c r="DX162" s="979">
        <v>0</v>
      </c>
      <c r="DY162" s="979">
        <v>0</v>
      </c>
      <c r="DZ162" s="979">
        <v>0</v>
      </c>
      <c r="EA162" s="977">
        <v>0</v>
      </c>
      <c r="EB162" s="977">
        <v>0</v>
      </c>
      <c r="EC162" s="960">
        <v>0</v>
      </c>
      <c r="ED162" s="960">
        <v>0</v>
      </c>
      <c r="EE162" s="1255">
        <v>0</v>
      </c>
      <c r="EF162" s="960">
        <v>0</v>
      </c>
      <c r="EG162" s="960">
        <v>0</v>
      </c>
      <c r="EH162" s="960">
        <v>0</v>
      </c>
      <c r="EI162" s="960">
        <v>0</v>
      </c>
      <c r="EJ162" s="960">
        <v>0</v>
      </c>
      <c r="EK162" s="1007">
        <v>0</v>
      </c>
      <c r="EL162" s="306">
        <v>0</v>
      </c>
      <c r="EM162" s="306">
        <v>0</v>
      </c>
      <c r="EN162" s="1007">
        <v>0</v>
      </c>
      <c r="EO162" s="306">
        <v>0</v>
      </c>
      <c r="EP162" s="306">
        <v>0</v>
      </c>
      <c r="EQ162" s="306">
        <v>0</v>
      </c>
      <c r="ER162" s="306">
        <v>0</v>
      </c>
      <c r="ES162" s="306">
        <v>0</v>
      </c>
      <c r="ET162" s="1007">
        <v>0</v>
      </c>
      <c r="EU162" s="306">
        <v>0</v>
      </c>
      <c r="EV162" s="306">
        <v>0</v>
      </c>
      <c r="EW162" s="306">
        <v>0</v>
      </c>
      <c r="EX162" s="832"/>
      <c r="EY162" s="592"/>
      <c r="EZ162" s="592" t="s">
        <v>522</v>
      </c>
      <c r="FA162" s="592" t="s">
        <v>353</v>
      </c>
      <c r="FB162" s="592" t="s">
        <v>354</v>
      </c>
      <c r="FC162" s="592">
        <v>7</v>
      </c>
      <c r="FD162" s="592" t="s">
        <v>11</v>
      </c>
      <c r="FE162" s="592" t="s">
        <v>232</v>
      </c>
      <c r="FF162" s="592" t="s">
        <v>9</v>
      </c>
      <c r="FG162" s="592" t="s">
        <v>232</v>
      </c>
      <c r="FH162" s="592" t="s">
        <v>358</v>
      </c>
    </row>
    <row r="163" spans="1:164">
      <c r="A163">
        <v>2139</v>
      </c>
      <c r="B163">
        <v>1</v>
      </c>
      <c r="F163">
        <v>700</v>
      </c>
      <c r="G163">
        <v>42</v>
      </c>
      <c r="H163">
        <v>0</v>
      </c>
      <c r="I163">
        <v>1</v>
      </c>
      <c r="J163">
        <v>1</v>
      </c>
      <c r="K163">
        <v>0</v>
      </c>
      <c r="L163" t="s">
        <v>522</v>
      </c>
      <c r="M163">
        <v>0</v>
      </c>
      <c r="N163">
        <v>0</v>
      </c>
      <c r="O163">
        <v>1</v>
      </c>
      <c r="P163">
        <v>1</v>
      </c>
      <c r="Q163">
        <v>0</v>
      </c>
      <c r="R163">
        <v>0</v>
      </c>
      <c r="S163">
        <v>1</v>
      </c>
      <c r="T163">
        <v>14</v>
      </c>
      <c r="U163">
        <v>1</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1</v>
      </c>
      <c r="AS163">
        <v>0</v>
      </c>
      <c r="AT163">
        <v>0</v>
      </c>
      <c r="AU163">
        <v>0</v>
      </c>
      <c r="AV163">
        <v>0</v>
      </c>
      <c r="AW163">
        <v>0</v>
      </c>
      <c r="AX163">
        <v>0</v>
      </c>
      <c r="AZ163">
        <v>0</v>
      </c>
      <c r="BA163">
        <v>0</v>
      </c>
      <c r="BB163">
        <v>0</v>
      </c>
      <c r="BC163">
        <v>0</v>
      </c>
      <c r="BD163">
        <v>0</v>
      </c>
      <c r="BE163">
        <v>0</v>
      </c>
      <c r="BG163">
        <v>0</v>
      </c>
      <c r="BH163">
        <v>1</v>
      </c>
      <c r="BI163">
        <v>1</v>
      </c>
      <c r="BJ163">
        <v>0</v>
      </c>
      <c r="BK163">
        <v>0</v>
      </c>
      <c r="BL163">
        <v>1</v>
      </c>
      <c r="BM163">
        <v>0</v>
      </c>
      <c r="BN163">
        <v>0</v>
      </c>
      <c r="BO163">
        <v>1</v>
      </c>
      <c r="BP163">
        <v>1</v>
      </c>
      <c r="BQ163">
        <v>0</v>
      </c>
      <c r="BR163">
        <v>0</v>
      </c>
      <c r="BS163">
        <v>0</v>
      </c>
      <c r="BT163">
        <v>0</v>
      </c>
      <c r="BU163">
        <v>0</v>
      </c>
      <c r="BV163">
        <v>0</v>
      </c>
      <c r="BW163">
        <v>0</v>
      </c>
      <c r="BX163">
        <v>0</v>
      </c>
      <c r="BY163">
        <v>0</v>
      </c>
      <c r="BZ163">
        <v>0</v>
      </c>
      <c r="CA163">
        <v>1</v>
      </c>
      <c r="CB163">
        <v>0</v>
      </c>
      <c r="CC163">
        <v>0</v>
      </c>
      <c r="CD163">
        <v>0</v>
      </c>
      <c r="CE163">
        <v>0</v>
      </c>
      <c r="CF163">
        <v>0</v>
      </c>
      <c r="CG163">
        <v>0</v>
      </c>
      <c r="CH163">
        <v>0</v>
      </c>
      <c r="CI163">
        <v>0</v>
      </c>
      <c r="CJ163">
        <v>0</v>
      </c>
      <c r="CK163">
        <v>0</v>
      </c>
      <c r="CL163" s="842"/>
      <c r="CM163" s="597">
        <v>1</v>
      </c>
      <c r="CN163" s="592">
        <v>14</v>
      </c>
      <c r="CO163" s="592">
        <v>14</v>
      </c>
      <c r="CP163" s="597">
        <v>1</v>
      </c>
      <c r="CQ163" s="592">
        <v>14</v>
      </c>
      <c r="CR163" s="592">
        <v>0</v>
      </c>
      <c r="CS163" s="597">
        <v>1</v>
      </c>
      <c r="CT163" s="592">
        <v>14</v>
      </c>
      <c r="CU163" s="592">
        <v>14</v>
      </c>
      <c r="CV163" s="592">
        <v>0</v>
      </c>
      <c r="CW163" s="592">
        <v>1</v>
      </c>
      <c r="CX163" s="592">
        <v>14</v>
      </c>
      <c r="CY163" s="592">
        <v>0</v>
      </c>
      <c r="CZ163" s="592">
        <v>0</v>
      </c>
      <c r="DA163" s="592">
        <v>14</v>
      </c>
      <c r="DB163" s="592">
        <v>14</v>
      </c>
      <c r="DC163" s="592">
        <v>0</v>
      </c>
      <c r="DD163" s="592">
        <v>0</v>
      </c>
      <c r="DE163" s="592">
        <v>0</v>
      </c>
      <c r="DF163" s="592">
        <v>0</v>
      </c>
      <c r="DG163" s="592">
        <v>0</v>
      </c>
      <c r="DH163" s="592">
        <v>0</v>
      </c>
      <c r="DI163" s="592">
        <v>0</v>
      </c>
      <c r="DJ163" s="592">
        <v>0</v>
      </c>
      <c r="DK163" s="592">
        <v>0</v>
      </c>
      <c r="DL163" s="592">
        <v>0</v>
      </c>
      <c r="DM163" s="592">
        <v>0</v>
      </c>
      <c r="DN163" s="592">
        <v>0</v>
      </c>
      <c r="DO163" s="592">
        <v>0</v>
      </c>
      <c r="DP163" s="592">
        <v>0</v>
      </c>
      <c r="DQ163" s="592">
        <v>0</v>
      </c>
      <c r="DR163" s="592">
        <v>0</v>
      </c>
      <c r="DS163" s="592">
        <v>0</v>
      </c>
      <c r="DT163" s="592">
        <v>0</v>
      </c>
      <c r="DU163" s="597">
        <v>1</v>
      </c>
      <c r="DV163" s="954">
        <v>0</v>
      </c>
      <c r="DW163" s="978">
        <v>0</v>
      </c>
      <c r="DX163" s="979">
        <v>0</v>
      </c>
      <c r="DY163" s="979">
        <v>0</v>
      </c>
      <c r="DZ163" s="979">
        <v>0</v>
      </c>
      <c r="EA163" s="977">
        <v>0</v>
      </c>
      <c r="EB163" s="977">
        <v>0</v>
      </c>
      <c r="EC163" s="960">
        <v>0</v>
      </c>
      <c r="ED163" s="960">
        <v>0</v>
      </c>
      <c r="EE163" s="1255">
        <v>0</v>
      </c>
      <c r="EF163" s="960">
        <v>0</v>
      </c>
      <c r="EG163" s="960">
        <v>0</v>
      </c>
      <c r="EH163" s="960">
        <v>0</v>
      </c>
      <c r="EI163" s="960">
        <v>0</v>
      </c>
      <c r="EJ163" s="960">
        <v>0</v>
      </c>
      <c r="EK163" s="1007">
        <v>0</v>
      </c>
      <c r="EL163" s="306">
        <v>0</v>
      </c>
      <c r="EM163" s="306">
        <v>14</v>
      </c>
      <c r="EN163" s="1007">
        <v>0</v>
      </c>
      <c r="EO163" s="306">
        <v>0</v>
      </c>
      <c r="EP163" s="306">
        <v>0</v>
      </c>
      <c r="EQ163" s="306">
        <v>0</v>
      </c>
      <c r="ER163" s="306">
        <v>0</v>
      </c>
      <c r="ES163" s="306">
        <v>0</v>
      </c>
      <c r="ET163" s="1007">
        <v>0</v>
      </c>
      <c r="EU163" s="306">
        <v>0</v>
      </c>
      <c r="EV163" s="306">
        <v>0</v>
      </c>
      <c r="EW163" s="306">
        <v>0</v>
      </c>
      <c r="EX163" s="832"/>
      <c r="EY163" s="592"/>
      <c r="EZ163" s="592" t="s">
        <v>522</v>
      </c>
      <c r="FA163" s="592" t="s">
        <v>353</v>
      </c>
      <c r="FB163" s="592" t="s">
        <v>354</v>
      </c>
      <c r="FC163" s="592">
        <v>14</v>
      </c>
      <c r="FD163" s="592" t="s">
        <v>11</v>
      </c>
      <c r="FE163" s="592" t="s">
        <v>232</v>
      </c>
      <c r="FF163" s="592" t="s">
        <v>9</v>
      </c>
      <c r="FG163" s="592" t="s">
        <v>232</v>
      </c>
      <c r="FH163" s="592" t="s">
        <v>358</v>
      </c>
    </row>
    <row r="164" spans="1:164">
      <c r="A164">
        <v>2140</v>
      </c>
      <c r="B164">
        <v>1</v>
      </c>
      <c r="F164">
        <v>700</v>
      </c>
      <c r="G164">
        <v>41</v>
      </c>
      <c r="H164">
        <v>1</v>
      </c>
      <c r="I164">
        <v>0</v>
      </c>
      <c r="J164">
        <v>1</v>
      </c>
      <c r="K164">
        <v>0</v>
      </c>
      <c r="L164" t="s">
        <v>522</v>
      </c>
      <c r="M164">
        <v>0</v>
      </c>
      <c r="N164">
        <v>1</v>
      </c>
      <c r="O164">
        <v>0</v>
      </c>
      <c r="P164">
        <v>0</v>
      </c>
      <c r="Q164">
        <v>0</v>
      </c>
      <c r="R164">
        <v>0</v>
      </c>
      <c r="S164">
        <v>0</v>
      </c>
      <c r="T164">
        <v>7</v>
      </c>
      <c r="U164">
        <v>0</v>
      </c>
      <c r="V164">
        <v>1</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1</v>
      </c>
      <c r="AT164">
        <v>0</v>
      </c>
      <c r="AU164">
        <v>1</v>
      </c>
      <c r="AV164">
        <v>0</v>
      </c>
      <c r="AW164">
        <v>0</v>
      </c>
      <c r="AX164">
        <v>0</v>
      </c>
      <c r="AZ164">
        <v>0</v>
      </c>
      <c r="BA164">
        <v>0</v>
      </c>
      <c r="BB164">
        <v>0</v>
      </c>
      <c r="BC164">
        <v>0</v>
      </c>
      <c r="BD164">
        <v>0</v>
      </c>
      <c r="BE164">
        <v>0</v>
      </c>
      <c r="BG164">
        <v>1</v>
      </c>
      <c r="BH164">
        <v>0</v>
      </c>
      <c r="BI164">
        <v>1</v>
      </c>
      <c r="BJ164">
        <v>0</v>
      </c>
      <c r="BK164">
        <v>0</v>
      </c>
      <c r="BL164">
        <v>1</v>
      </c>
      <c r="BM164">
        <v>0</v>
      </c>
      <c r="BN164">
        <v>0</v>
      </c>
      <c r="BO164">
        <v>0</v>
      </c>
      <c r="BP164">
        <v>0</v>
      </c>
      <c r="BQ164">
        <v>0</v>
      </c>
      <c r="BR164">
        <v>0</v>
      </c>
      <c r="BS164">
        <v>0</v>
      </c>
      <c r="BT164">
        <v>0</v>
      </c>
      <c r="BU164">
        <v>1</v>
      </c>
      <c r="BV164">
        <v>0</v>
      </c>
      <c r="BW164">
        <v>0</v>
      </c>
      <c r="BX164">
        <v>0</v>
      </c>
      <c r="BY164">
        <v>0</v>
      </c>
      <c r="BZ164">
        <v>0</v>
      </c>
      <c r="CA164">
        <v>0</v>
      </c>
      <c r="CB164">
        <v>1</v>
      </c>
      <c r="CC164">
        <v>0</v>
      </c>
      <c r="CD164">
        <v>0</v>
      </c>
      <c r="CE164">
        <v>0</v>
      </c>
      <c r="CF164">
        <v>0</v>
      </c>
      <c r="CG164">
        <v>0</v>
      </c>
      <c r="CH164">
        <v>0</v>
      </c>
      <c r="CI164">
        <v>0</v>
      </c>
      <c r="CJ164">
        <v>0</v>
      </c>
      <c r="CK164">
        <v>0</v>
      </c>
      <c r="CL164" s="842"/>
      <c r="CM164" s="597">
        <v>1</v>
      </c>
      <c r="CN164" s="592">
        <v>7</v>
      </c>
      <c r="CO164" s="592">
        <v>0</v>
      </c>
      <c r="CP164" s="597">
        <v>1</v>
      </c>
      <c r="CQ164" s="592">
        <v>7</v>
      </c>
      <c r="CR164" s="592">
        <v>0</v>
      </c>
      <c r="CS164" s="597">
        <v>1</v>
      </c>
      <c r="CT164" s="592">
        <v>7</v>
      </c>
      <c r="CU164" s="592">
        <v>7</v>
      </c>
      <c r="CV164" s="592">
        <v>0</v>
      </c>
      <c r="CW164" s="592">
        <v>1</v>
      </c>
      <c r="CX164" s="592">
        <v>7</v>
      </c>
      <c r="CY164" s="592">
        <v>0</v>
      </c>
      <c r="CZ164" s="592">
        <v>0</v>
      </c>
      <c r="DA164" s="592">
        <v>0</v>
      </c>
      <c r="DB164" s="592">
        <v>0</v>
      </c>
      <c r="DC164" s="592">
        <v>0</v>
      </c>
      <c r="DD164" s="592">
        <v>0</v>
      </c>
      <c r="DE164" s="592">
        <v>0</v>
      </c>
      <c r="DF164" s="592">
        <v>0</v>
      </c>
      <c r="DG164" s="592">
        <v>7</v>
      </c>
      <c r="DH164" s="592">
        <v>0</v>
      </c>
      <c r="DI164" s="592">
        <v>0</v>
      </c>
      <c r="DJ164" s="592">
        <v>0</v>
      </c>
      <c r="DK164" s="592">
        <v>0</v>
      </c>
      <c r="DL164" s="592">
        <v>0</v>
      </c>
      <c r="DM164" s="592">
        <v>0</v>
      </c>
      <c r="DN164" s="592">
        <v>0</v>
      </c>
      <c r="DO164" s="592">
        <v>0</v>
      </c>
      <c r="DP164" s="592">
        <v>0</v>
      </c>
      <c r="DQ164" s="592">
        <v>0</v>
      </c>
      <c r="DR164" s="592">
        <v>0</v>
      </c>
      <c r="DS164" s="592">
        <v>0</v>
      </c>
      <c r="DT164" s="592">
        <v>0</v>
      </c>
      <c r="DU164" s="597">
        <v>1</v>
      </c>
      <c r="DV164" s="954">
        <v>0</v>
      </c>
      <c r="DW164" s="978">
        <v>0</v>
      </c>
      <c r="DX164" s="979">
        <v>0</v>
      </c>
      <c r="DY164" s="979">
        <v>0</v>
      </c>
      <c r="DZ164" s="979">
        <v>0</v>
      </c>
      <c r="EA164" s="977">
        <v>0</v>
      </c>
      <c r="EB164" s="977">
        <v>0</v>
      </c>
      <c r="EC164" s="960">
        <v>0</v>
      </c>
      <c r="ED164" s="960">
        <v>0</v>
      </c>
      <c r="EE164" s="1255">
        <v>0</v>
      </c>
      <c r="EF164" s="960">
        <v>0</v>
      </c>
      <c r="EG164" s="960">
        <v>0</v>
      </c>
      <c r="EH164" s="960">
        <v>0</v>
      </c>
      <c r="EI164" s="960">
        <v>0</v>
      </c>
      <c r="EJ164" s="960">
        <v>0</v>
      </c>
      <c r="EK164" s="1007">
        <v>0</v>
      </c>
      <c r="EL164" s="306">
        <v>0</v>
      </c>
      <c r="EM164" s="306">
        <v>0</v>
      </c>
      <c r="EN164" s="1007">
        <v>0</v>
      </c>
      <c r="EO164" s="306">
        <v>0</v>
      </c>
      <c r="EP164" s="306">
        <v>0</v>
      </c>
      <c r="EQ164" s="306">
        <v>0</v>
      </c>
      <c r="ER164" s="306">
        <v>0</v>
      </c>
      <c r="ES164" s="306">
        <v>0</v>
      </c>
      <c r="ET164" s="1007">
        <v>0</v>
      </c>
      <c r="EU164" s="306">
        <v>0</v>
      </c>
      <c r="EV164" s="306">
        <v>0</v>
      </c>
      <c r="EW164" s="306">
        <v>0</v>
      </c>
      <c r="EX164" s="832"/>
      <c r="EY164" s="592"/>
      <c r="EZ164" s="592" t="s">
        <v>522</v>
      </c>
      <c r="FA164" s="592" t="s">
        <v>353</v>
      </c>
      <c r="FB164" s="592" t="s">
        <v>354</v>
      </c>
      <c r="FC164" s="592">
        <v>7</v>
      </c>
      <c r="FD164" s="592" t="s">
        <v>11</v>
      </c>
      <c r="FE164" s="592" t="s">
        <v>232</v>
      </c>
      <c r="FF164" s="592" t="s">
        <v>9</v>
      </c>
      <c r="FG164" s="592" t="s">
        <v>232</v>
      </c>
      <c r="FH164" s="592" t="s">
        <v>358</v>
      </c>
    </row>
    <row r="165" spans="1:164">
      <c r="A165">
        <v>2141</v>
      </c>
      <c r="B165">
        <v>1</v>
      </c>
      <c r="F165">
        <v>700</v>
      </c>
      <c r="G165">
        <v>42</v>
      </c>
      <c r="H165">
        <v>1</v>
      </c>
      <c r="I165">
        <v>0</v>
      </c>
      <c r="J165">
        <v>1</v>
      </c>
      <c r="K165">
        <v>0</v>
      </c>
      <c r="L165" t="s">
        <v>522</v>
      </c>
      <c r="M165">
        <v>0</v>
      </c>
      <c r="N165">
        <v>1</v>
      </c>
      <c r="O165">
        <v>0</v>
      </c>
      <c r="P165">
        <v>0</v>
      </c>
      <c r="Q165">
        <v>0</v>
      </c>
      <c r="R165">
        <v>0</v>
      </c>
      <c r="S165">
        <v>0</v>
      </c>
      <c r="T165">
        <v>192</v>
      </c>
      <c r="U165">
        <v>0</v>
      </c>
      <c r="V165">
        <v>0</v>
      </c>
      <c r="W165">
        <v>0</v>
      </c>
      <c r="X165">
        <v>0</v>
      </c>
      <c r="Y165">
        <v>1</v>
      </c>
      <c r="Z165">
        <v>0</v>
      </c>
      <c r="AA165">
        <v>1</v>
      </c>
      <c r="AB165">
        <v>0</v>
      </c>
      <c r="AC165">
        <v>0</v>
      </c>
      <c r="AD165">
        <v>1</v>
      </c>
      <c r="AE165">
        <v>0</v>
      </c>
      <c r="AF165">
        <v>0</v>
      </c>
      <c r="AG165">
        <v>0</v>
      </c>
      <c r="AH165">
        <v>0</v>
      </c>
      <c r="AI165">
        <v>0</v>
      </c>
      <c r="AJ165">
        <v>0</v>
      </c>
      <c r="AK165">
        <v>0</v>
      </c>
      <c r="AL165">
        <v>0</v>
      </c>
      <c r="AM165">
        <v>0</v>
      </c>
      <c r="AN165">
        <v>0</v>
      </c>
      <c r="AO165">
        <v>0</v>
      </c>
      <c r="AP165">
        <v>0</v>
      </c>
      <c r="AQ165">
        <v>0</v>
      </c>
      <c r="AR165">
        <v>1</v>
      </c>
      <c r="AS165">
        <v>0</v>
      </c>
      <c r="AT165">
        <v>0</v>
      </c>
      <c r="AU165">
        <v>0</v>
      </c>
      <c r="AV165">
        <v>0</v>
      </c>
      <c r="AW165">
        <v>0</v>
      </c>
      <c r="AX165">
        <v>0</v>
      </c>
      <c r="AZ165">
        <v>0</v>
      </c>
      <c r="BA165">
        <v>0</v>
      </c>
      <c r="BB165">
        <v>0</v>
      </c>
      <c r="BC165">
        <v>0</v>
      </c>
      <c r="BD165">
        <v>0</v>
      </c>
      <c r="BE165">
        <v>0</v>
      </c>
      <c r="BG165">
        <v>0</v>
      </c>
      <c r="BH165">
        <v>1</v>
      </c>
      <c r="BI165">
        <v>1</v>
      </c>
      <c r="BJ165">
        <v>0</v>
      </c>
      <c r="BK165">
        <v>1</v>
      </c>
      <c r="BL165">
        <v>0</v>
      </c>
      <c r="BM165">
        <v>0</v>
      </c>
      <c r="BN165">
        <v>0</v>
      </c>
      <c r="BO165">
        <v>0</v>
      </c>
      <c r="BP165">
        <v>0</v>
      </c>
      <c r="BQ165">
        <v>0</v>
      </c>
      <c r="BR165">
        <v>0</v>
      </c>
      <c r="BS165">
        <v>0</v>
      </c>
      <c r="BT165">
        <v>0</v>
      </c>
      <c r="BU165">
        <v>0</v>
      </c>
      <c r="BV165">
        <v>0</v>
      </c>
      <c r="BW165">
        <v>0</v>
      </c>
      <c r="BX165">
        <v>0</v>
      </c>
      <c r="BY165">
        <v>0</v>
      </c>
      <c r="BZ165">
        <v>0</v>
      </c>
      <c r="CA165">
        <v>0</v>
      </c>
      <c r="CB165">
        <v>0</v>
      </c>
      <c r="CC165">
        <v>0</v>
      </c>
      <c r="CD165">
        <v>0</v>
      </c>
      <c r="CE165">
        <v>0</v>
      </c>
      <c r="CF165">
        <v>0</v>
      </c>
      <c r="CG165">
        <v>0</v>
      </c>
      <c r="CH165">
        <v>0</v>
      </c>
      <c r="CI165">
        <v>0</v>
      </c>
      <c r="CJ165">
        <v>0</v>
      </c>
      <c r="CK165">
        <v>0</v>
      </c>
      <c r="CL165" s="842"/>
      <c r="CM165" s="597">
        <v>1</v>
      </c>
      <c r="CN165" s="592">
        <v>192</v>
      </c>
      <c r="CO165" s="592">
        <v>192</v>
      </c>
      <c r="CP165" s="597">
        <v>1</v>
      </c>
      <c r="CQ165" s="592">
        <v>192</v>
      </c>
      <c r="CR165" s="592">
        <v>0</v>
      </c>
      <c r="CS165" s="597">
        <v>1</v>
      </c>
      <c r="CT165" s="592">
        <v>192</v>
      </c>
      <c r="CU165" s="592">
        <v>0</v>
      </c>
      <c r="CV165" s="592">
        <v>0</v>
      </c>
      <c r="CW165" s="592">
        <v>0</v>
      </c>
      <c r="CX165" s="592">
        <v>0</v>
      </c>
      <c r="CY165" s="592">
        <v>0</v>
      </c>
      <c r="CZ165" s="592">
        <v>0</v>
      </c>
      <c r="DA165" s="592">
        <v>0</v>
      </c>
      <c r="DB165" s="592">
        <v>0</v>
      </c>
      <c r="DC165" s="592">
        <v>0</v>
      </c>
      <c r="DD165" s="592">
        <v>0</v>
      </c>
      <c r="DE165" s="592">
        <v>0</v>
      </c>
      <c r="DF165" s="592">
        <v>0</v>
      </c>
      <c r="DG165" s="592">
        <v>0</v>
      </c>
      <c r="DH165" s="592">
        <v>0</v>
      </c>
      <c r="DI165" s="592">
        <v>0</v>
      </c>
      <c r="DJ165" s="592">
        <v>0</v>
      </c>
      <c r="DK165" s="592">
        <v>0</v>
      </c>
      <c r="DL165" s="592">
        <v>0</v>
      </c>
      <c r="DM165" s="592">
        <v>0</v>
      </c>
      <c r="DN165" s="592">
        <v>0</v>
      </c>
      <c r="DO165" s="592">
        <v>0</v>
      </c>
      <c r="DP165" s="592">
        <v>0</v>
      </c>
      <c r="DQ165" s="592">
        <v>0</v>
      </c>
      <c r="DR165" s="592">
        <v>0</v>
      </c>
      <c r="DS165" s="592">
        <v>0</v>
      </c>
      <c r="DT165" s="592">
        <v>0</v>
      </c>
      <c r="DU165" s="597">
        <v>0</v>
      </c>
      <c r="DV165" s="954">
        <v>0</v>
      </c>
      <c r="DW165" s="978">
        <v>0</v>
      </c>
      <c r="DX165" s="979">
        <v>0</v>
      </c>
      <c r="DY165" s="979">
        <v>0</v>
      </c>
      <c r="DZ165" s="979">
        <v>0</v>
      </c>
      <c r="EA165" s="977">
        <v>0</v>
      </c>
      <c r="EB165" s="977">
        <v>0</v>
      </c>
      <c r="EC165" s="960">
        <v>0</v>
      </c>
      <c r="ED165" s="960">
        <v>0</v>
      </c>
      <c r="EE165" s="1255">
        <v>0</v>
      </c>
      <c r="EF165" s="960">
        <v>0</v>
      </c>
      <c r="EG165" s="960">
        <v>0</v>
      </c>
      <c r="EH165" s="960">
        <v>0</v>
      </c>
      <c r="EI165" s="960">
        <v>0</v>
      </c>
      <c r="EJ165" s="960">
        <v>0</v>
      </c>
      <c r="EK165" s="1007">
        <v>0</v>
      </c>
      <c r="EL165" s="306">
        <v>0</v>
      </c>
      <c r="EM165" s="306">
        <v>0</v>
      </c>
      <c r="EN165" s="1007">
        <v>0</v>
      </c>
      <c r="EO165" s="306">
        <v>0</v>
      </c>
      <c r="EP165" s="306">
        <v>1</v>
      </c>
      <c r="EQ165" s="306">
        <v>1</v>
      </c>
      <c r="ER165" s="306">
        <v>0</v>
      </c>
      <c r="ES165" s="306">
        <v>0</v>
      </c>
      <c r="ET165" s="1007">
        <v>0</v>
      </c>
      <c r="EU165" s="306">
        <v>0</v>
      </c>
      <c r="EV165" s="306">
        <v>0</v>
      </c>
      <c r="EW165" s="306">
        <v>0</v>
      </c>
      <c r="EX165" s="832"/>
      <c r="EY165" s="592"/>
      <c r="EZ165" s="592" t="s">
        <v>522</v>
      </c>
      <c r="FA165" s="592" t="s">
        <v>353</v>
      </c>
      <c r="FB165" s="592" t="s">
        <v>354</v>
      </c>
      <c r="FC165" s="592">
        <v>192</v>
      </c>
      <c r="FD165" s="592" t="s">
        <v>13</v>
      </c>
      <c r="FE165" s="592" t="s">
        <v>232</v>
      </c>
      <c r="FF165" s="592" t="s">
        <v>9</v>
      </c>
      <c r="FG165" s="592" t="s">
        <v>232</v>
      </c>
      <c r="FH165" s="592" t="s">
        <v>358</v>
      </c>
    </row>
    <row r="166" spans="1:164">
      <c r="A166">
        <v>2142</v>
      </c>
      <c r="B166">
        <v>1</v>
      </c>
      <c r="F166">
        <v>700</v>
      </c>
      <c r="G166">
        <v>41</v>
      </c>
      <c r="H166">
        <v>1</v>
      </c>
      <c r="I166">
        <v>0</v>
      </c>
      <c r="J166">
        <v>1</v>
      </c>
      <c r="K166">
        <v>0</v>
      </c>
      <c r="L166" t="s">
        <v>522</v>
      </c>
      <c r="M166">
        <v>0</v>
      </c>
      <c r="N166">
        <v>1</v>
      </c>
      <c r="O166">
        <v>0</v>
      </c>
      <c r="P166">
        <v>0</v>
      </c>
      <c r="Q166">
        <v>0</v>
      </c>
      <c r="R166">
        <v>0</v>
      </c>
      <c r="S166">
        <v>0</v>
      </c>
      <c r="T166">
        <v>20</v>
      </c>
      <c r="U166">
        <v>0</v>
      </c>
      <c r="V166">
        <v>0</v>
      </c>
      <c r="W166">
        <v>0</v>
      </c>
      <c r="X166">
        <v>0</v>
      </c>
      <c r="Y166">
        <v>1</v>
      </c>
      <c r="Z166">
        <v>0</v>
      </c>
      <c r="AA166">
        <v>1</v>
      </c>
      <c r="AB166">
        <v>0</v>
      </c>
      <c r="AC166">
        <v>1</v>
      </c>
      <c r="AD166">
        <v>1</v>
      </c>
      <c r="AE166">
        <v>1</v>
      </c>
      <c r="AF166">
        <v>0</v>
      </c>
      <c r="AG166">
        <v>0</v>
      </c>
      <c r="AH166">
        <v>0</v>
      </c>
      <c r="AI166">
        <v>0</v>
      </c>
      <c r="AJ166">
        <v>0</v>
      </c>
      <c r="AK166">
        <v>0</v>
      </c>
      <c r="AL166">
        <v>0</v>
      </c>
      <c r="AM166">
        <v>0</v>
      </c>
      <c r="AN166">
        <v>0</v>
      </c>
      <c r="AO166">
        <v>0</v>
      </c>
      <c r="AP166">
        <v>0</v>
      </c>
      <c r="AQ166">
        <v>0</v>
      </c>
      <c r="AR166">
        <v>1</v>
      </c>
      <c r="AS166">
        <v>0</v>
      </c>
      <c r="AT166">
        <v>0</v>
      </c>
      <c r="AU166">
        <v>0</v>
      </c>
      <c r="AV166">
        <v>0</v>
      </c>
      <c r="AW166">
        <v>0</v>
      </c>
      <c r="AX166">
        <v>0</v>
      </c>
      <c r="AZ166">
        <v>0</v>
      </c>
      <c r="BA166">
        <v>0</v>
      </c>
      <c r="BB166">
        <v>0</v>
      </c>
      <c r="BC166">
        <v>0</v>
      </c>
      <c r="BD166">
        <v>0</v>
      </c>
      <c r="BE166">
        <v>0</v>
      </c>
      <c r="BG166">
        <v>1</v>
      </c>
      <c r="BH166">
        <v>0</v>
      </c>
      <c r="BI166">
        <v>1</v>
      </c>
      <c r="BJ166">
        <v>0</v>
      </c>
      <c r="BK166">
        <v>0</v>
      </c>
      <c r="BL166">
        <v>1</v>
      </c>
      <c r="BM166">
        <v>0</v>
      </c>
      <c r="BN166">
        <v>0</v>
      </c>
      <c r="BO166">
        <v>0</v>
      </c>
      <c r="BP166">
        <v>0</v>
      </c>
      <c r="BQ166">
        <v>0</v>
      </c>
      <c r="BR166">
        <v>0</v>
      </c>
      <c r="BS166">
        <v>0</v>
      </c>
      <c r="BT166">
        <v>0</v>
      </c>
      <c r="BU166">
        <v>0</v>
      </c>
      <c r="BV166">
        <v>0</v>
      </c>
      <c r="BW166">
        <v>1</v>
      </c>
      <c r="BX166">
        <v>0</v>
      </c>
      <c r="BY166">
        <v>0</v>
      </c>
      <c r="BZ166">
        <v>0</v>
      </c>
      <c r="CA166">
        <v>0</v>
      </c>
      <c r="CB166">
        <v>0</v>
      </c>
      <c r="CC166">
        <v>0</v>
      </c>
      <c r="CD166">
        <v>0</v>
      </c>
      <c r="CE166">
        <v>0</v>
      </c>
      <c r="CF166">
        <v>0</v>
      </c>
      <c r="CG166">
        <v>0</v>
      </c>
      <c r="CH166">
        <v>0</v>
      </c>
      <c r="CI166">
        <v>0</v>
      </c>
      <c r="CJ166">
        <v>0</v>
      </c>
      <c r="CK166">
        <v>0</v>
      </c>
      <c r="CL166" s="842"/>
      <c r="CM166" s="597">
        <v>1</v>
      </c>
      <c r="CN166" s="592">
        <v>20</v>
      </c>
      <c r="CO166" s="592">
        <v>0</v>
      </c>
      <c r="CP166" s="597">
        <v>1</v>
      </c>
      <c r="CQ166" s="592">
        <v>20</v>
      </c>
      <c r="CR166" s="592">
        <v>0</v>
      </c>
      <c r="CS166" s="597">
        <v>1</v>
      </c>
      <c r="CT166" s="592">
        <v>20</v>
      </c>
      <c r="CU166" s="592">
        <v>20</v>
      </c>
      <c r="CV166" s="592">
        <v>0</v>
      </c>
      <c r="CW166" s="592">
        <v>1</v>
      </c>
      <c r="CX166" s="592">
        <v>20</v>
      </c>
      <c r="CY166" s="592">
        <v>0</v>
      </c>
      <c r="CZ166" s="592">
        <v>0</v>
      </c>
      <c r="DA166" s="592">
        <v>0</v>
      </c>
      <c r="DB166" s="592">
        <v>0</v>
      </c>
      <c r="DC166" s="592">
        <v>0</v>
      </c>
      <c r="DD166" s="592">
        <v>0</v>
      </c>
      <c r="DE166" s="592">
        <v>0</v>
      </c>
      <c r="DF166" s="592">
        <v>0</v>
      </c>
      <c r="DG166" s="592">
        <v>0</v>
      </c>
      <c r="DH166" s="592">
        <v>0</v>
      </c>
      <c r="DI166" s="592">
        <v>20</v>
      </c>
      <c r="DJ166" s="592">
        <v>0</v>
      </c>
      <c r="DK166" s="592">
        <v>0</v>
      </c>
      <c r="DL166" s="592">
        <v>0</v>
      </c>
      <c r="DM166" s="592">
        <v>0</v>
      </c>
      <c r="DN166" s="592">
        <v>0</v>
      </c>
      <c r="DO166" s="592">
        <v>0</v>
      </c>
      <c r="DP166" s="592">
        <v>0</v>
      </c>
      <c r="DQ166" s="592">
        <v>0</v>
      </c>
      <c r="DR166" s="592">
        <v>0</v>
      </c>
      <c r="DS166" s="592">
        <v>0</v>
      </c>
      <c r="DT166" s="592">
        <v>0</v>
      </c>
      <c r="DU166" s="597">
        <v>0</v>
      </c>
      <c r="DV166" s="954">
        <v>0</v>
      </c>
      <c r="DW166" s="978">
        <v>0</v>
      </c>
      <c r="DX166" s="979">
        <v>0</v>
      </c>
      <c r="DY166" s="979">
        <v>0</v>
      </c>
      <c r="DZ166" s="979">
        <v>0</v>
      </c>
      <c r="EA166" s="977">
        <v>0</v>
      </c>
      <c r="EB166" s="977">
        <v>0</v>
      </c>
      <c r="EC166" s="960">
        <v>0</v>
      </c>
      <c r="ED166" s="960">
        <v>0</v>
      </c>
      <c r="EE166" s="1255">
        <v>0</v>
      </c>
      <c r="EF166" s="960">
        <v>0</v>
      </c>
      <c r="EG166" s="960">
        <v>0</v>
      </c>
      <c r="EH166" s="960">
        <v>0</v>
      </c>
      <c r="EI166" s="960">
        <v>0</v>
      </c>
      <c r="EJ166" s="960">
        <v>0</v>
      </c>
      <c r="EK166" s="1007">
        <v>0</v>
      </c>
      <c r="EL166" s="306">
        <v>0</v>
      </c>
      <c r="EM166" s="306">
        <v>0</v>
      </c>
      <c r="EN166" s="1007">
        <v>0</v>
      </c>
      <c r="EO166" s="306">
        <v>0</v>
      </c>
      <c r="EP166" s="306">
        <v>1</v>
      </c>
      <c r="EQ166" s="306">
        <v>1</v>
      </c>
      <c r="ER166" s="306">
        <v>0</v>
      </c>
      <c r="ES166" s="306">
        <v>0</v>
      </c>
      <c r="ET166" s="1007">
        <v>0</v>
      </c>
      <c r="EU166" s="306">
        <v>0</v>
      </c>
      <c r="EV166" s="306">
        <v>0</v>
      </c>
      <c r="EW166" s="306">
        <v>0</v>
      </c>
      <c r="EX166" s="832"/>
      <c r="EY166" s="592"/>
      <c r="EZ166" s="592" t="s">
        <v>522</v>
      </c>
      <c r="FA166" s="592" t="s">
        <v>353</v>
      </c>
      <c r="FB166" s="592" t="s">
        <v>354</v>
      </c>
      <c r="FC166" s="592">
        <v>20</v>
      </c>
      <c r="FD166" s="592" t="s">
        <v>12</v>
      </c>
      <c r="FE166" s="592" t="s">
        <v>232</v>
      </c>
      <c r="FF166" s="592" t="s">
        <v>9</v>
      </c>
      <c r="FG166" s="592" t="s">
        <v>232</v>
      </c>
      <c r="FH166" s="592" t="s">
        <v>358</v>
      </c>
    </row>
    <row r="167" spans="1:164">
      <c r="A167">
        <v>2396</v>
      </c>
      <c r="B167">
        <v>1</v>
      </c>
      <c r="F167">
        <v>700</v>
      </c>
      <c r="G167">
        <v>41</v>
      </c>
      <c r="H167">
        <v>1</v>
      </c>
      <c r="I167">
        <v>0</v>
      </c>
      <c r="J167">
        <v>1</v>
      </c>
      <c r="K167">
        <v>0</v>
      </c>
      <c r="L167" t="s">
        <v>508</v>
      </c>
      <c r="M167">
        <v>0</v>
      </c>
      <c r="N167">
        <v>1</v>
      </c>
      <c r="O167">
        <v>0</v>
      </c>
      <c r="P167">
        <v>0</v>
      </c>
      <c r="Q167">
        <v>0</v>
      </c>
      <c r="R167">
        <v>0</v>
      </c>
      <c r="S167">
        <v>0</v>
      </c>
      <c r="T167">
        <v>17</v>
      </c>
      <c r="U167">
        <v>1</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1</v>
      </c>
      <c r="AS167">
        <v>0</v>
      </c>
      <c r="AT167">
        <v>0</v>
      </c>
      <c r="AU167">
        <v>0</v>
      </c>
      <c r="AV167">
        <v>0</v>
      </c>
      <c r="AW167">
        <v>0</v>
      </c>
      <c r="AX167">
        <v>0</v>
      </c>
      <c r="AZ167">
        <v>0</v>
      </c>
      <c r="BA167">
        <v>0</v>
      </c>
      <c r="BB167">
        <v>0</v>
      </c>
      <c r="BC167">
        <v>0</v>
      </c>
      <c r="BD167">
        <v>0</v>
      </c>
      <c r="BE167">
        <v>0</v>
      </c>
      <c r="BG167">
        <v>1</v>
      </c>
      <c r="BH167">
        <v>0</v>
      </c>
      <c r="BI167">
        <v>1</v>
      </c>
      <c r="BJ167">
        <v>0</v>
      </c>
      <c r="BK167">
        <v>1</v>
      </c>
      <c r="BL167">
        <v>0</v>
      </c>
      <c r="BM167">
        <v>0</v>
      </c>
      <c r="BN167">
        <v>0</v>
      </c>
      <c r="BO167">
        <v>0</v>
      </c>
      <c r="BP167">
        <v>0</v>
      </c>
      <c r="BQ167">
        <v>0</v>
      </c>
      <c r="BR167">
        <v>0</v>
      </c>
      <c r="BS167">
        <v>0</v>
      </c>
      <c r="BT167">
        <v>0</v>
      </c>
      <c r="BU167">
        <v>0</v>
      </c>
      <c r="BV167">
        <v>0</v>
      </c>
      <c r="BW167">
        <v>0</v>
      </c>
      <c r="BX167">
        <v>0</v>
      </c>
      <c r="BY167">
        <v>0</v>
      </c>
      <c r="BZ167">
        <v>0</v>
      </c>
      <c r="CA167">
        <v>0</v>
      </c>
      <c r="CB167">
        <v>0</v>
      </c>
      <c r="CC167">
        <v>0</v>
      </c>
      <c r="CD167">
        <v>0</v>
      </c>
      <c r="CE167">
        <v>0</v>
      </c>
      <c r="CF167">
        <v>0</v>
      </c>
      <c r="CG167">
        <v>0</v>
      </c>
      <c r="CH167">
        <v>0</v>
      </c>
      <c r="CI167">
        <v>0</v>
      </c>
      <c r="CJ167">
        <v>0</v>
      </c>
      <c r="CK167">
        <v>0</v>
      </c>
      <c r="CL167" s="842"/>
      <c r="CM167" s="597">
        <v>1</v>
      </c>
      <c r="CN167" s="592">
        <v>17</v>
      </c>
      <c r="CO167" s="592">
        <v>0</v>
      </c>
      <c r="CP167" s="597">
        <v>1</v>
      </c>
      <c r="CQ167" s="592">
        <v>17</v>
      </c>
      <c r="CR167" s="592">
        <v>0</v>
      </c>
      <c r="CS167" s="597">
        <v>1</v>
      </c>
      <c r="CT167" s="592">
        <v>17</v>
      </c>
      <c r="CU167" s="592">
        <v>0</v>
      </c>
      <c r="CV167" s="592">
        <v>0</v>
      </c>
      <c r="CW167" s="592">
        <v>0</v>
      </c>
      <c r="CX167" s="592">
        <v>0</v>
      </c>
      <c r="CY167" s="592">
        <v>0</v>
      </c>
      <c r="CZ167" s="592">
        <v>0</v>
      </c>
      <c r="DA167" s="592">
        <v>0</v>
      </c>
      <c r="DB167" s="592">
        <v>0</v>
      </c>
      <c r="DC167" s="592">
        <v>0</v>
      </c>
      <c r="DD167" s="592">
        <v>0</v>
      </c>
      <c r="DE167" s="592">
        <v>0</v>
      </c>
      <c r="DF167" s="592">
        <v>0</v>
      </c>
      <c r="DG167" s="592">
        <v>0</v>
      </c>
      <c r="DH167" s="592">
        <v>0</v>
      </c>
      <c r="DI167" s="592">
        <v>0</v>
      </c>
      <c r="DJ167" s="592">
        <v>0</v>
      </c>
      <c r="DK167" s="592">
        <v>0</v>
      </c>
      <c r="DL167" s="592">
        <v>0</v>
      </c>
      <c r="DM167" s="592">
        <v>0</v>
      </c>
      <c r="DN167" s="592">
        <v>0</v>
      </c>
      <c r="DO167" s="592">
        <v>0</v>
      </c>
      <c r="DP167" s="592">
        <v>0</v>
      </c>
      <c r="DQ167" s="592">
        <v>0</v>
      </c>
      <c r="DR167" s="592">
        <v>0</v>
      </c>
      <c r="DS167" s="592">
        <v>0</v>
      </c>
      <c r="DT167" s="592">
        <v>0</v>
      </c>
      <c r="DU167" s="597">
        <v>0</v>
      </c>
      <c r="DV167" s="954">
        <v>0</v>
      </c>
      <c r="DW167" s="978">
        <v>0</v>
      </c>
      <c r="DX167" s="979">
        <v>0</v>
      </c>
      <c r="DY167" s="979">
        <v>0</v>
      </c>
      <c r="DZ167" s="979">
        <v>0</v>
      </c>
      <c r="EA167" s="977">
        <v>0</v>
      </c>
      <c r="EB167" s="977">
        <v>0</v>
      </c>
      <c r="EC167" s="960">
        <v>0</v>
      </c>
      <c r="ED167" s="960">
        <v>0</v>
      </c>
      <c r="EE167" s="1255">
        <v>0</v>
      </c>
      <c r="EF167" s="960">
        <v>0</v>
      </c>
      <c r="EG167" s="960">
        <v>0</v>
      </c>
      <c r="EH167" s="960">
        <v>0</v>
      </c>
      <c r="EI167" s="960">
        <v>0</v>
      </c>
      <c r="EJ167" s="960">
        <v>0</v>
      </c>
      <c r="EK167" s="1007">
        <v>0</v>
      </c>
      <c r="EL167" s="306">
        <v>0</v>
      </c>
      <c r="EM167" s="306">
        <v>0</v>
      </c>
      <c r="EN167" s="1007">
        <v>0</v>
      </c>
      <c r="EO167" s="306">
        <v>0</v>
      </c>
      <c r="EP167" s="306">
        <v>0</v>
      </c>
      <c r="EQ167" s="306">
        <v>0</v>
      </c>
      <c r="ER167" s="306">
        <v>0</v>
      </c>
      <c r="ES167" s="306">
        <v>0</v>
      </c>
      <c r="ET167" s="1007">
        <v>0</v>
      </c>
      <c r="EU167" s="306">
        <v>0</v>
      </c>
      <c r="EV167" s="306">
        <v>0</v>
      </c>
      <c r="EW167" s="306">
        <v>0</v>
      </c>
      <c r="EX167" s="832"/>
      <c r="EY167" s="592"/>
      <c r="EZ167" s="592" t="s">
        <v>508</v>
      </c>
      <c r="FA167" s="592" t="s">
        <v>363</v>
      </c>
      <c r="FB167" s="592" t="s">
        <v>354</v>
      </c>
      <c r="FC167" s="592">
        <v>17</v>
      </c>
      <c r="FD167" s="592" t="s">
        <v>12</v>
      </c>
      <c r="FE167" s="592" t="s">
        <v>232</v>
      </c>
      <c r="FF167" s="592" t="s">
        <v>9</v>
      </c>
      <c r="FG167" s="592" t="s">
        <v>232</v>
      </c>
      <c r="FH167" s="592" t="s">
        <v>358</v>
      </c>
    </row>
    <row r="168" spans="1:164">
      <c r="A168">
        <v>2397</v>
      </c>
      <c r="B168">
        <v>1</v>
      </c>
      <c r="F168">
        <v>700</v>
      </c>
      <c r="G168">
        <v>42</v>
      </c>
      <c r="H168">
        <v>1</v>
      </c>
      <c r="I168">
        <v>0</v>
      </c>
      <c r="J168">
        <v>1</v>
      </c>
      <c r="K168">
        <v>0</v>
      </c>
      <c r="L168" t="s">
        <v>508</v>
      </c>
      <c r="M168">
        <v>0</v>
      </c>
      <c r="N168">
        <v>1</v>
      </c>
      <c r="O168">
        <v>0</v>
      </c>
      <c r="P168">
        <v>0</v>
      </c>
      <c r="Q168">
        <v>0</v>
      </c>
      <c r="R168">
        <v>0</v>
      </c>
      <c r="S168">
        <v>0</v>
      </c>
      <c r="T168">
        <v>9</v>
      </c>
      <c r="U168">
        <v>0</v>
      </c>
      <c r="V168">
        <v>1</v>
      </c>
      <c r="W168">
        <v>0</v>
      </c>
      <c r="X168">
        <v>0</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1</v>
      </c>
      <c r="AS168">
        <v>0</v>
      </c>
      <c r="AT168">
        <v>0</v>
      </c>
      <c r="AU168">
        <v>0</v>
      </c>
      <c r="AV168">
        <v>0</v>
      </c>
      <c r="AW168">
        <v>0</v>
      </c>
      <c r="AX168">
        <v>0</v>
      </c>
      <c r="AZ168">
        <v>0</v>
      </c>
      <c r="BA168">
        <v>0</v>
      </c>
      <c r="BB168">
        <v>0</v>
      </c>
      <c r="BC168">
        <v>0</v>
      </c>
      <c r="BD168">
        <v>0</v>
      </c>
      <c r="BE168">
        <v>0</v>
      </c>
      <c r="BG168">
        <v>1</v>
      </c>
      <c r="BH168">
        <v>0</v>
      </c>
      <c r="BI168">
        <v>1</v>
      </c>
      <c r="BJ168">
        <v>0</v>
      </c>
      <c r="BK168">
        <v>0</v>
      </c>
      <c r="BL168">
        <v>1</v>
      </c>
      <c r="BM168">
        <v>0</v>
      </c>
      <c r="BN168">
        <v>0</v>
      </c>
      <c r="BO168">
        <v>0</v>
      </c>
      <c r="BP168">
        <v>0</v>
      </c>
      <c r="BQ168">
        <v>0</v>
      </c>
      <c r="BR168">
        <v>0</v>
      </c>
      <c r="BS168">
        <v>0</v>
      </c>
      <c r="BT168">
        <v>0</v>
      </c>
      <c r="BU168">
        <v>1</v>
      </c>
      <c r="BV168">
        <v>1</v>
      </c>
      <c r="BW168">
        <v>0</v>
      </c>
      <c r="BX168">
        <v>0</v>
      </c>
      <c r="BY168">
        <v>0</v>
      </c>
      <c r="BZ168">
        <v>0</v>
      </c>
      <c r="CA168">
        <v>0</v>
      </c>
      <c r="CB168">
        <v>1</v>
      </c>
      <c r="CC168">
        <v>0</v>
      </c>
      <c r="CD168">
        <v>0</v>
      </c>
      <c r="CE168">
        <v>0</v>
      </c>
      <c r="CF168">
        <v>0</v>
      </c>
      <c r="CG168">
        <v>2000</v>
      </c>
      <c r="CH168">
        <v>2000</v>
      </c>
      <c r="CI168">
        <v>0</v>
      </c>
      <c r="CJ168">
        <v>2000</v>
      </c>
      <c r="CK168">
        <v>0</v>
      </c>
      <c r="CL168" s="842"/>
      <c r="CM168" s="597">
        <v>1</v>
      </c>
      <c r="CN168" s="592">
        <v>9</v>
      </c>
      <c r="CO168" s="592">
        <v>0</v>
      </c>
      <c r="CP168" s="597">
        <v>1</v>
      </c>
      <c r="CQ168" s="592">
        <v>9</v>
      </c>
      <c r="CR168" s="592">
        <v>0</v>
      </c>
      <c r="CS168" s="597">
        <v>1</v>
      </c>
      <c r="CT168" s="592">
        <v>9</v>
      </c>
      <c r="CU168" s="592">
        <v>9</v>
      </c>
      <c r="CV168" s="592">
        <v>0</v>
      </c>
      <c r="CW168" s="592">
        <v>1</v>
      </c>
      <c r="CX168" s="592">
        <v>9</v>
      </c>
      <c r="CY168" s="592">
        <v>0</v>
      </c>
      <c r="CZ168" s="592">
        <v>0</v>
      </c>
      <c r="DA168" s="592">
        <v>0</v>
      </c>
      <c r="DB168" s="592">
        <v>0</v>
      </c>
      <c r="DC168" s="592">
        <v>0</v>
      </c>
      <c r="DD168" s="592">
        <v>0</v>
      </c>
      <c r="DE168" s="592">
        <v>0</v>
      </c>
      <c r="DF168" s="592">
        <v>0</v>
      </c>
      <c r="DG168" s="592">
        <v>9</v>
      </c>
      <c r="DH168" s="592">
        <v>9</v>
      </c>
      <c r="DI168" s="592">
        <v>0</v>
      </c>
      <c r="DJ168" s="592">
        <v>0</v>
      </c>
      <c r="DK168" s="592">
        <v>0</v>
      </c>
      <c r="DL168" s="592">
        <v>0</v>
      </c>
      <c r="DM168" s="592">
        <v>0</v>
      </c>
      <c r="DN168" s="592">
        <v>0</v>
      </c>
      <c r="DO168" s="592">
        <v>0</v>
      </c>
      <c r="DP168" s="592">
        <v>0</v>
      </c>
      <c r="DQ168" s="592">
        <v>0</v>
      </c>
      <c r="DR168" s="592">
        <v>0</v>
      </c>
      <c r="DS168" s="592">
        <v>0</v>
      </c>
      <c r="DT168" s="592">
        <v>0</v>
      </c>
      <c r="DU168" s="597">
        <v>1</v>
      </c>
      <c r="DV168" s="954">
        <v>0</v>
      </c>
      <c r="DW168" s="978">
        <v>0</v>
      </c>
      <c r="DX168" s="979">
        <v>0</v>
      </c>
      <c r="DY168" s="979">
        <v>0</v>
      </c>
      <c r="DZ168" s="979">
        <v>0</v>
      </c>
      <c r="EA168" s="977">
        <v>0</v>
      </c>
      <c r="EB168" s="977">
        <v>0</v>
      </c>
      <c r="EC168" s="960">
        <v>0</v>
      </c>
      <c r="ED168" s="960">
        <v>0</v>
      </c>
      <c r="EE168" s="1255">
        <v>5</v>
      </c>
      <c r="EF168" s="960">
        <v>10000</v>
      </c>
      <c r="EG168" s="960">
        <v>1</v>
      </c>
      <c r="EH168" s="960">
        <v>2000</v>
      </c>
      <c r="EI168" s="960">
        <v>0</v>
      </c>
      <c r="EJ168" s="960">
        <v>0</v>
      </c>
      <c r="EK168" s="1007">
        <v>0</v>
      </c>
      <c r="EL168" s="306">
        <v>0</v>
      </c>
      <c r="EM168" s="306">
        <v>0</v>
      </c>
      <c r="EN168" s="1007">
        <v>0</v>
      </c>
      <c r="EO168" s="306">
        <v>0</v>
      </c>
      <c r="EP168" s="306">
        <v>0</v>
      </c>
      <c r="EQ168" s="306">
        <v>0</v>
      </c>
      <c r="ER168" s="306">
        <v>0</v>
      </c>
      <c r="ES168" s="306">
        <v>0</v>
      </c>
      <c r="ET168" s="1007">
        <v>0</v>
      </c>
      <c r="EU168" s="306">
        <v>0</v>
      </c>
      <c r="EV168" s="306">
        <v>0</v>
      </c>
      <c r="EW168" s="306">
        <v>0</v>
      </c>
      <c r="EX168" s="832"/>
      <c r="EY168" s="592"/>
      <c r="EZ168" s="592" t="s">
        <v>508</v>
      </c>
      <c r="FA168" s="592" t="s">
        <v>363</v>
      </c>
      <c r="FB168" s="592" t="s">
        <v>354</v>
      </c>
      <c r="FC168" s="592">
        <v>9</v>
      </c>
      <c r="FD168" s="592" t="s">
        <v>11</v>
      </c>
      <c r="FE168" s="592" t="s">
        <v>232</v>
      </c>
      <c r="FF168" s="592" t="s">
        <v>9</v>
      </c>
      <c r="FG168" s="592" t="s">
        <v>232</v>
      </c>
      <c r="FH168" s="592" t="s">
        <v>358</v>
      </c>
    </row>
    <row r="169" spans="1:164">
      <c r="A169">
        <v>2450</v>
      </c>
      <c r="B169">
        <v>1</v>
      </c>
      <c r="F169">
        <v>700</v>
      </c>
      <c r="G169">
        <v>43</v>
      </c>
      <c r="H169">
        <v>1</v>
      </c>
      <c r="I169">
        <v>0</v>
      </c>
      <c r="J169">
        <v>1</v>
      </c>
      <c r="K169">
        <v>0</v>
      </c>
      <c r="L169" t="s">
        <v>668</v>
      </c>
      <c r="M169">
        <v>0</v>
      </c>
      <c r="N169">
        <v>1</v>
      </c>
      <c r="O169">
        <v>0</v>
      </c>
      <c r="P169">
        <v>0</v>
      </c>
      <c r="Q169">
        <v>0</v>
      </c>
      <c r="R169">
        <v>0</v>
      </c>
      <c r="S169">
        <v>0</v>
      </c>
      <c r="T169">
        <v>7</v>
      </c>
      <c r="U169">
        <v>1</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1</v>
      </c>
      <c r="AS169">
        <v>0</v>
      </c>
      <c r="AT169">
        <v>0</v>
      </c>
      <c r="AU169">
        <v>0</v>
      </c>
      <c r="AV169">
        <v>0</v>
      </c>
      <c r="AW169">
        <v>0</v>
      </c>
      <c r="AX169">
        <v>0</v>
      </c>
      <c r="AZ169">
        <v>0</v>
      </c>
      <c r="BA169">
        <v>0</v>
      </c>
      <c r="BB169">
        <v>0</v>
      </c>
      <c r="BC169">
        <v>0</v>
      </c>
      <c r="BD169">
        <v>0</v>
      </c>
      <c r="BE169">
        <v>0</v>
      </c>
      <c r="BG169">
        <v>0</v>
      </c>
      <c r="BH169">
        <v>0</v>
      </c>
      <c r="BI169">
        <v>0</v>
      </c>
      <c r="BJ169">
        <v>0</v>
      </c>
      <c r="BK169">
        <v>1</v>
      </c>
      <c r="BL169">
        <v>0</v>
      </c>
      <c r="BM169">
        <v>0</v>
      </c>
      <c r="BN169">
        <v>0</v>
      </c>
      <c r="BO169">
        <v>0</v>
      </c>
      <c r="BP169">
        <v>0</v>
      </c>
      <c r="BQ169">
        <v>0</v>
      </c>
      <c r="BR169">
        <v>0</v>
      </c>
      <c r="BS169">
        <v>0</v>
      </c>
      <c r="BT169">
        <v>0</v>
      </c>
      <c r="BU169">
        <v>0</v>
      </c>
      <c r="BV169">
        <v>0</v>
      </c>
      <c r="BW169">
        <v>0</v>
      </c>
      <c r="BX169">
        <v>0</v>
      </c>
      <c r="BY169">
        <v>0</v>
      </c>
      <c r="BZ169">
        <v>0</v>
      </c>
      <c r="CA169">
        <v>0</v>
      </c>
      <c r="CB169">
        <v>0</v>
      </c>
      <c r="CC169">
        <v>0</v>
      </c>
      <c r="CD169">
        <v>0</v>
      </c>
      <c r="CE169">
        <v>0</v>
      </c>
      <c r="CF169">
        <v>0</v>
      </c>
      <c r="CG169">
        <v>0</v>
      </c>
      <c r="CH169">
        <v>0</v>
      </c>
      <c r="CI169">
        <v>0</v>
      </c>
      <c r="CJ169">
        <v>0</v>
      </c>
      <c r="CK169">
        <v>0</v>
      </c>
      <c r="CL169" s="842"/>
      <c r="CM169" s="597">
        <v>0</v>
      </c>
      <c r="CN169" s="592">
        <v>0</v>
      </c>
      <c r="CO169" s="592">
        <v>0</v>
      </c>
      <c r="CP169" s="597">
        <v>0</v>
      </c>
      <c r="CQ169" s="592">
        <v>0</v>
      </c>
      <c r="CR169" s="592">
        <v>0</v>
      </c>
      <c r="CS169" s="597">
        <v>1</v>
      </c>
      <c r="CT169" s="592">
        <v>7</v>
      </c>
      <c r="CU169" s="592">
        <v>0</v>
      </c>
      <c r="CV169" s="592">
        <v>0</v>
      </c>
      <c r="CW169" s="592">
        <v>0</v>
      </c>
      <c r="CX169" s="592">
        <v>0</v>
      </c>
      <c r="CY169" s="592">
        <v>0</v>
      </c>
      <c r="CZ169" s="592">
        <v>0</v>
      </c>
      <c r="DA169" s="592">
        <v>0</v>
      </c>
      <c r="DB169" s="592">
        <v>0</v>
      </c>
      <c r="DC169" s="592">
        <v>0</v>
      </c>
      <c r="DD169" s="592">
        <v>0</v>
      </c>
      <c r="DE169" s="592">
        <v>0</v>
      </c>
      <c r="DF169" s="592">
        <v>0</v>
      </c>
      <c r="DG169" s="592">
        <v>0</v>
      </c>
      <c r="DH169" s="592">
        <v>0</v>
      </c>
      <c r="DI169" s="592">
        <v>0</v>
      </c>
      <c r="DJ169" s="592">
        <v>0</v>
      </c>
      <c r="DK169" s="592">
        <v>0</v>
      </c>
      <c r="DL169" s="592">
        <v>0</v>
      </c>
      <c r="DM169" s="592">
        <v>0</v>
      </c>
      <c r="DN169" s="592">
        <v>0</v>
      </c>
      <c r="DO169" s="592">
        <v>0</v>
      </c>
      <c r="DP169" s="592">
        <v>0</v>
      </c>
      <c r="DQ169" s="592">
        <v>0</v>
      </c>
      <c r="DR169" s="592">
        <v>0</v>
      </c>
      <c r="DS169" s="592">
        <v>0</v>
      </c>
      <c r="DT169" s="592">
        <v>0</v>
      </c>
      <c r="DU169" s="597">
        <v>0</v>
      </c>
      <c r="DV169" s="954">
        <v>0</v>
      </c>
      <c r="DW169" s="978">
        <v>0</v>
      </c>
      <c r="DX169" s="979">
        <v>0</v>
      </c>
      <c r="DY169" s="979">
        <v>0</v>
      </c>
      <c r="DZ169" s="979">
        <v>0</v>
      </c>
      <c r="EA169" s="977">
        <v>0</v>
      </c>
      <c r="EB169" s="977">
        <v>0</v>
      </c>
      <c r="EC169" s="960">
        <v>0</v>
      </c>
      <c r="ED169" s="960">
        <v>0</v>
      </c>
      <c r="EE169" s="1255">
        <v>0</v>
      </c>
      <c r="EF169" s="960">
        <v>0</v>
      </c>
      <c r="EG169" s="960">
        <v>0</v>
      </c>
      <c r="EH169" s="960">
        <v>0</v>
      </c>
      <c r="EI169" s="960">
        <v>0</v>
      </c>
      <c r="EJ169" s="960">
        <v>0</v>
      </c>
      <c r="EK169" s="1007">
        <v>0</v>
      </c>
      <c r="EL169" s="306">
        <v>0</v>
      </c>
      <c r="EM169" s="306">
        <v>0</v>
      </c>
      <c r="EN169" s="1007">
        <v>0</v>
      </c>
      <c r="EO169" s="306">
        <v>0</v>
      </c>
      <c r="EP169" s="306">
        <v>0</v>
      </c>
      <c r="EQ169" s="306">
        <v>0</v>
      </c>
      <c r="ER169" s="306">
        <v>0</v>
      </c>
      <c r="ES169" s="306">
        <v>0</v>
      </c>
      <c r="ET169" s="1007">
        <v>0</v>
      </c>
      <c r="EU169" s="306">
        <v>0</v>
      </c>
      <c r="EV169" s="306">
        <v>0</v>
      </c>
      <c r="EW169" s="306">
        <v>0</v>
      </c>
      <c r="EX169" s="832"/>
      <c r="EY169" s="592"/>
      <c r="EZ169" s="592" t="s">
        <v>668</v>
      </c>
      <c r="FA169" s="592" t="s">
        <v>353</v>
      </c>
      <c r="FB169" s="592" t="s">
        <v>354</v>
      </c>
      <c r="FC169" s="592">
        <v>7</v>
      </c>
      <c r="FD169" s="592" t="s">
        <v>11</v>
      </c>
      <c r="FE169" s="592" t="s">
        <v>232</v>
      </c>
      <c r="FF169" s="592" t="s">
        <v>9</v>
      </c>
      <c r="FG169" s="592" t="s">
        <v>232</v>
      </c>
      <c r="FH169" s="592" t="s">
        <v>358</v>
      </c>
    </row>
    <row r="170" spans="1:164">
      <c r="A170">
        <v>2451</v>
      </c>
      <c r="B170">
        <v>1</v>
      </c>
      <c r="F170">
        <v>700</v>
      </c>
      <c r="G170">
        <v>42</v>
      </c>
      <c r="H170">
        <v>1</v>
      </c>
      <c r="I170">
        <v>0</v>
      </c>
      <c r="J170">
        <v>1</v>
      </c>
      <c r="K170">
        <v>0</v>
      </c>
      <c r="L170" t="s">
        <v>658</v>
      </c>
      <c r="M170">
        <v>0</v>
      </c>
      <c r="N170">
        <v>1</v>
      </c>
      <c r="O170">
        <v>0</v>
      </c>
      <c r="P170">
        <v>0</v>
      </c>
      <c r="Q170">
        <v>0</v>
      </c>
      <c r="R170">
        <v>0</v>
      </c>
      <c r="S170">
        <v>0</v>
      </c>
      <c r="T170">
        <v>140</v>
      </c>
      <c r="U170">
        <v>0</v>
      </c>
      <c r="V170">
        <v>0</v>
      </c>
      <c r="W170">
        <v>0</v>
      </c>
      <c r="X170">
        <v>0</v>
      </c>
      <c r="Y170">
        <v>0</v>
      </c>
      <c r="Z170">
        <v>0</v>
      </c>
      <c r="AA170">
        <v>1</v>
      </c>
      <c r="AB170">
        <v>0</v>
      </c>
      <c r="AC170">
        <v>1</v>
      </c>
      <c r="AD170">
        <v>0</v>
      </c>
      <c r="AE170">
        <v>0</v>
      </c>
      <c r="AF170">
        <v>0</v>
      </c>
      <c r="AG170">
        <v>0</v>
      </c>
      <c r="AH170">
        <v>0</v>
      </c>
      <c r="AI170">
        <v>0</v>
      </c>
      <c r="AJ170">
        <v>0</v>
      </c>
      <c r="AK170">
        <v>0</v>
      </c>
      <c r="AL170">
        <v>0</v>
      </c>
      <c r="AM170">
        <v>0</v>
      </c>
      <c r="AN170">
        <v>0</v>
      </c>
      <c r="AO170">
        <v>0</v>
      </c>
      <c r="AP170">
        <v>0</v>
      </c>
      <c r="AQ170">
        <v>0</v>
      </c>
      <c r="AR170">
        <v>1</v>
      </c>
      <c r="AS170">
        <v>0</v>
      </c>
      <c r="AT170">
        <v>0</v>
      </c>
      <c r="AU170">
        <v>0</v>
      </c>
      <c r="AV170">
        <v>0</v>
      </c>
      <c r="AW170">
        <v>0</v>
      </c>
      <c r="AX170">
        <v>0</v>
      </c>
      <c r="AZ170">
        <v>0</v>
      </c>
      <c r="BA170">
        <v>0</v>
      </c>
      <c r="BB170">
        <v>0</v>
      </c>
      <c r="BC170">
        <v>0</v>
      </c>
      <c r="BD170">
        <v>0</v>
      </c>
      <c r="BE170">
        <v>0</v>
      </c>
      <c r="BG170">
        <v>0</v>
      </c>
      <c r="BH170">
        <v>1</v>
      </c>
      <c r="BI170">
        <v>1</v>
      </c>
      <c r="BJ170">
        <v>0</v>
      </c>
      <c r="BK170">
        <v>1</v>
      </c>
      <c r="BL170">
        <v>0</v>
      </c>
      <c r="BM170">
        <v>0</v>
      </c>
      <c r="BN170">
        <v>0</v>
      </c>
      <c r="BO170">
        <v>0</v>
      </c>
      <c r="BP170">
        <v>0</v>
      </c>
      <c r="BQ170">
        <v>0</v>
      </c>
      <c r="BR170">
        <v>0</v>
      </c>
      <c r="BS170">
        <v>0</v>
      </c>
      <c r="BT170">
        <v>0</v>
      </c>
      <c r="BU170">
        <v>0</v>
      </c>
      <c r="BV170">
        <v>0</v>
      </c>
      <c r="BW170">
        <v>0</v>
      </c>
      <c r="BX170">
        <v>0</v>
      </c>
      <c r="BY170">
        <v>0</v>
      </c>
      <c r="BZ170">
        <v>0</v>
      </c>
      <c r="CA170">
        <v>0</v>
      </c>
      <c r="CB170">
        <v>0</v>
      </c>
      <c r="CC170">
        <v>0</v>
      </c>
      <c r="CD170">
        <v>0</v>
      </c>
      <c r="CE170">
        <v>0</v>
      </c>
      <c r="CF170">
        <v>0</v>
      </c>
      <c r="CG170">
        <v>0</v>
      </c>
      <c r="CH170">
        <v>0</v>
      </c>
      <c r="CI170">
        <v>0</v>
      </c>
      <c r="CJ170">
        <v>0</v>
      </c>
      <c r="CK170">
        <v>0</v>
      </c>
      <c r="CL170" s="842"/>
      <c r="CM170" s="597">
        <v>1</v>
      </c>
      <c r="CN170" s="592">
        <v>143</v>
      </c>
      <c r="CO170" s="592">
        <v>143</v>
      </c>
      <c r="CP170" s="597">
        <v>1</v>
      </c>
      <c r="CQ170" s="592">
        <v>143</v>
      </c>
      <c r="CR170" s="592">
        <v>0</v>
      </c>
      <c r="CS170" s="597">
        <v>1</v>
      </c>
      <c r="CT170" s="592">
        <v>143</v>
      </c>
      <c r="CU170" s="592">
        <v>0</v>
      </c>
      <c r="CV170" s="592">
        <v>0</v>
      </c>
      <c r="CW170" s="592">
        <v>0</v>
      </c>
      <c r="CX170" s="592">
        <v>0</v>
      </c>
      <c r="CY170" s="592">
        <v>0</v>
      </c>
      <c r="CZ170" s="592">
        <v>0</v>
      </c>
      <c r="DA170" s="592">
        <v>0</v>
      </c>
      <c r="DB170" s="592">
        <v>0</v>
      </c>
      <c r="DC170" s="592">
        <v>0</v>
      </c>
      <c r="DD170" s="592">
        <v>0</v>
      </c>
      <c r="DE170" s="592">
        <v>0</v>
      </c>
      <c r="DF170" s="592">
        <v>0</v>
      </c>
      <c r="DG170" s="592">
        <v>0</v>
      </c>
      <c r="DH170" s="592">
        <v>0</v>
      </c>
      <c r="DI170" s="592">
        <v>0</v>
      </c>
      <c r="DJ170" s="592">
        <v>0</v>
      </c>
      <c r="DK170" s="592">
        <v>0</v>
      </c>
      <c r="DL170" s="592">
        <v>0</v>
      </c>
      <c r="DM170" s="592">
        <v>0</v>
      </c>
      <c r="DN170" s="592">
        <v>0</v>
      </c>
      <c r="DO170" s="592">
        <v>0</v>
      </c>
      <c r="DP170" s="592">
        <v>0</v>
      </c>
      <c r="DQ170" s="592">
        <v>0</v>
      </c>
      <c r="DR170" s="592">
        <v>0</v>
      </c>
      <c r="DS170" s="592">
        <v>0</v>
      </c>
      <c r="DT170" s="592">
        <v>0</v>
      </c>
      <c r="DU170" s="597">
        <v>0</v>
      </c>
      <c r="DV170" s="954">
        <v>0</v>
      </c>
      <c r="DW170" s="978">
        <v>0</v>
      </c>
      <c r="DX170" s="979">
        <v>0</v>
      </c>
      <c r="DY170" s="979">
        <v>0</v>
      </c>
      <c r="DZ170" s="979">
        <v>0</v>
      </c>
      <c r="EA170" s="977">
        <v>0</v>
      </c>
      <c r="EB170" s="977">
        <v>0</v>
      </c>
      <c r="EC170" s="960">
        <v>0</v>
      </c>
      <c r="ED170" s="960">
        <v>0</v>
      </c>
      <c r="EE170" s="1255">
        <v>0</v>
      </c>
      <c r="EF170" s="960">
        <v>0</v>
      </c>
      <c r="EG170" s="960">
        <v>0</v>
      </c>
      <c r="EH170" s="960">
        <v>0</v>
      </c>
      <c r="EI170" s="960">
        <v>0</v>
      </c>
      <c r="EJ170" s="960">
        <v>0</v>
      </c>
      <c r="EK170" s="1007">
        <v>0</v>
      </c>
      <c r="EL170" s="306">
        <v>0</v>
      </c>
      <c r="EM170" s="306">
        <v>0</v>
      </c>
      <c r="EN170" s="1007">
        <v>0</v>
      </c>
      <c r="EO170" s="306">
        <v>0</v>
      </c>
      <c r="EP170" s="306">
        <v>1</v>
      </c>
      <c r="EQ170" s="306">
        <v>1</v>
      </c>
      <c r="ER170" s="306">
        <v>0</v>
      </c>
      <c r="ES170" s="306">
        <v>0</v>
      </c>
      <c r="ET170" s="1007">
        <v>0</v>
      </c>
      <c r="EU170" s="306">
        <v>0</v>
      </c>
      <c r="EV170" s="306">
        <v>0</v>
      </c>
      <c r="EW170" s="306">
        <v>0</v>
      </c>
      <c r="EX170" s="832"/>
      <c r="EY170" s="592"/>
      <c r="EZ170" s="592" t="s">
        <v>658</v>
      </c>
      <c r="FA170" s="592" t="s">
        <v>353</v>
      </c>
      <c r="FB170" s="592" t="s">
        <v>354</v>
      </c>
      <c r="FC170" s="592">
        <v>143</v>
      </c>
      <c r="FD170" s="592" t="s">
        <v>13</v>
      </c>
      <c r="FE170" s="592" t="s">
        <v>232</v>
      </c>
      <c r="FF170" s="592" t="s">
        <v>9</v>
      </c>
      <c r="FG170" s="592" t="s">
        <v>232</v>
      </c>
      <c r="FH170" s="592" t="s">
        <v>358</v>
      </c>
    </row>
    <row r="171" spans="1:164">
      <c r="A171">
        <v>2452</v>
      </c>
      <c r="B171">
        <v>1</v>
      </c>
      <c r="F171">
        <v>700</v>
      </c>
      <c r="G171">
        <v>41</v>
      </c>
      <c r="H171">
        <v>1</v>
      </c>
      <c r="I171">
        <v>0</v>
      </c>
      <c r="J171">
        <v>1</v>
      </c>
      <c r="K171">
        <v>0</v>
      </c>
      <c r="L171" t="s">
        <v>668</v>
      </c>
      <c r="M171">
        <v>0</v>
      </c>
      <c r="N171">
        <v>1</v>
      </c>
      <c r="O171">
        <v>0</v>
      </c>
      <c r="P171">
        <v>0</v>
      </c>
      <c r="Q171">
        <v>0</v>
      </c>
      <c r="R171">
        <v>0</v>
      </c>
      <c r="S171">
        <v>0</v>
      </c>
      <c r="T171">
        <v>22</v>
      </c>
      <c r="U171">
        <v>0</v>
      </c>
      <c r="V171">
        <v>0</v>
      </c>
      <c r="W171">
        <v>1</v>
      </c>
      <c r="X171">
        <v>0</v>
      </c>
      <c r="Y171">
        <v>0</v>
      </c>
      <c r="Z171">
        <v>0</v>
      </c>
      <c r="AA171">
        <v>1</v>
      </c>
      <c r="AB171">
        <v>0</v>
      </c>
      <c r="AC171">
        <v>1</v>
      </c>
      <c r="AD171">
        <v>0</v>
      </c>
      <c r="AE171">
        <v>0</v>
      </c>
      <c r="AF171">
        <v>0</v>
      </c>
      <c r="AG171">
        <v>0</v>
      </c>
      <c r="AH171">
        <v>0</v>
      </c>
      <c r="AI171">
        <v>0</v>
      </c>
      <c r="AJ171">
        <v>0</v>
      </c>
      <c r="AK171">
        <v>0</v>
      </c>
      <c r="AL171">
        <v>0</v>
      </c>
      <c r="AM171">
        <v>0</v>
      </c>
      <c r="AN171">
        <v>0</v>
      </c>
      <c r="AO171">
        <v>0</v>
      </c>
      <c r="AP171">
        <v>0</v>
      </c>
      <c r="AQ171">
        <v>0</v>
      </c>
      <c r="AR171">
        <v>0</v>
      </c>
      <c r="AS171">
        <v>0</v>
      </c>
      <c r="AT171">
        <v>1</v>
      </c>
      <c r="AU171">
        <v>0</v>
      </c>
      <c r="AV171">
        <v>0</v>
      </c>
      <c r="AW171">
        <v>1</v>
      </c>
      <c r="AX171">
        <v>0</v>
      </c>
      <c r="AZ171">
        <v>1</v>
      </c>
      <c r="BA171">
        <v>0</v>
      </c>
      <c r="BB171">
        <v>0</v>
      </c>
      <c r="BC171">
        <v>0</v>
      </c>
      <c r="BD171">
        <v>0</v>
      </c>
      <c r="BE171">
        <v>0</v>
      </c>
      <c r="BG171">
        <v>0</v>
      </c>
      <c r="BH171">
        <v>1</v>
      </c>
      <c r="BI171">
        <v>1</v>
      </c>
      <c r="BJ171">
        <v>0</v>
      </c>
      <c r="BK171">
        <v>0</v>
      </c>
      <c r="BL171">
        <v>1</v>
      </c>
      <c r="BM171">
        <v>0</v>
      </c>
      <c r="BN171">
        <v>0</v>
      </c>
      <c r="BO171">
        <v>0</v>
      </c>
      <c r="BP171">
        <v>0</v>
      </c>
      <c r="BQ171">
        <v>1</v>
      </c>
      <c r="BR171">
        <v>0</v>
      </c>
      <c r="BS171">
        <v>0</v>
      </c>
      <c r="BT171">
        <v>0</v>
      </c>
      <c r="BU171">
        <v>0</v>
      </c>
      <c r="BV171">
        <v>0</v>
      </c>
      <c r="BW171">
        <v>0</v>
      </c>
      <c r="BX171">
        <v>0</v>
      </c>
      <c r="BY171">
        <v>0</v>
      </c>
      <c r="BZ171">
        <v>0</v>
      </c>
      <c r="CA171">
        <v>0</v>
      </c>
      <c r="CB171">
        <v>1</v>
      </c>
      <c r="CC171">
        <v>0</v>
      </c>
      <c r="CD171">
        <v>0</v>
      </c>
      <c r="CE171">
        <v>0</v>
      </c>
      <c r="CF171">
        <v>0</v>
      </c>
      <c r="CG171">
        <v>1500</v>
      </c>
      <c r="CH171">
        <v>0</v>
      </c>
      <c r="CI171">
        <v>0</v>
      </c>
      <c r="CJ171">
        <v>1302.6315789473683</v>
      </c>
      <c r="CK171">
        <v>0</v>
      </c>
      <c r="CL171" s="842"/>
      <c r="CM171" s="597">
        <v>1</v>
      </c>
      <c r="CN171" s="592">
        <v>23</v>
      </c>
      <c r="CO171" s="592">
        <v>23</v>
      </c>
      <c r="CP171" s="597">
        <v>1</v>
      </c>
      <c r="CQ171" s="592">
        <v>23</v>
      </c>
      <c r="CR171" s="592">
        <v>0</v>
      </c>
      <c r="CS171" s="597">
        <v>1</v>
      </c>
      <c r="CT171" s="592">
        <v>23</v>
      </c>
      <c r="CU171" s="592">
        <v>23</v>
      </c>
      <c r="CV171" s="592">
        <v>0</v>
      </c>
      <c r="CW171" s="592">
        <v>1</v>
      </c>
      <c r="CX171" s="592">
        <v>23</v>
      </c>
      <c r="CY171" s="592">
        <v>0</v>
      </c>
      <c r="CZ171" s="592">
        <v>0</v>
      </c>
      <c r="DA171" s="592">
        <v>0</v>
      </c>
      <c r="DB171" s="592">
        <v>0</v>
      </c>
      <c r="DC171" s="592">
        <v>23</v>
      </c>
      <c r="DD171" s="592">
        <v>0</v>
      </c>
      <c r="DE171" s="592">
        <v>0</v>
      </c>
      <c r="DF171" s="592">
        <v>0</v>
      </c>
      <c r="DG171" s="592">
        <v>0</v>
      </c>
      <c r="DH171" s="592">
        <v>0</v>
      </c>
      <c r="DI171" s="592">
        <v>0</v>
      </c>
      <c r="DJ171" s="592">
        <v>0</v>
      </c>
      <c r="DK171" s="592">
        <v>1</v>
      </c>
      <c r="DL171" s="592">
        <v>23</v>
      </c>
      <c r="DM171" s="592">
        <v>0</v>
      </c>
      <c r="DN171" s="592">
        <v>0</v>
      </c>
      <c r="DO171" s="592">
        <v>0</v>
      </c>
      <c r="DP171" s="592">
        <v>0</v>
      </c>
      <c r="DQ171" s="592">
        <v>0</v>
      </c>
      <c r="DR171" s="592">
        <v>0</v>
      </c>
      <c r="DS171" s="592">
        <v>0</v>
      </c>
      <c r="DT171" s="592">
        <v>0</v>
      </c>
      <c r="DU171" s="597">
        <v>1</v>
      </c>
      <c r="DV171" s="954">
        <v>0</v>
      </c>
      <c r="DW171" s="978">
        <v>0</v>
      </c>
      <c r="DX171" s="979">
        <v>0</v>
      </c>
      <c r="DY171" s="979">
        <v>0</v>
      </c>
      <c r="DZ171" s="979">
        <v>0</v>
      </c>
      <c r="EA171" s="977">
        <v>0</v>
      </c>
      <c r="EB171" s="977">
        <v>0</v>
      </c>
      <c r="EC171" s="960">
        <v>0</v>
      </c>
      <c r="ED171" s="960">
        <v>0</v>
      </c>
      <c r="EE171" s="1255">
        <v>16.5</v>
      </c>
      <c r="EF171" s="960">
        <v>24750</v>
      </c>
      <c r="EG171" s="960">
        <v>0</v>
      </c>
      <c r="EH171" s="960">
        <v>0</v>
      </c>
      <c r="EI171" s="960">
        <v>0</v>
      </c>
      <c r="EJ171" s="960">
        <v>0</v>
      </c>
      <c r="EK171" s="1007">
        <v>0</v>
      </c>
      <c r="EL171" s="306">
        <v>0</v>
      </c>
      <c r="EM171" s="306">
        <v>0</v>
      </c>
      <c r="EN171" s="1007">
        <v>0</v>
      </c>
      <c r="EO171" s="306">
        <v>0</v>
      </c>
      <c r="EP171" s="306">
        <v>1</v>
      </c>
      <c r="EQ171" s="306">
        <v>1</v>
      </c>
      <c r="ER171" s="306">
        <v>0</v>
      </c>
      <c r="ES171" s="306">
        <v>0</v>
      </c>
      <c r="ET171" s="1007">
        <v>0</v>
      </c>
      <c r="EU171" s="306">
        <v>1</v>
      </c>
      <c r="EV171" s="306">
        <v>1</v>
      </c>
      <c r="EW171" s="306">
        <v>0</v>
      </c>
      <c r="EX171" s="832"/>
      <c r="EY171" s="592"/>
      <c r="EZ171" s="592" t="s">
        <v>668</v>
      </c>
      <c r="FA171" s="592" t="s">
        <v>353</v>
      </c>
      <c r="FB171" s="592" t="s">
        <v>354</v>
      </c>
      <c r="FC171" s="592">
        <v>23</v>
      </c>
      <c r="FD171" s="592" t="s">
        <v>12</v>
      </c>
      <c r="FE171" s="592" t="s">
        <v>232</v>
      </c>
      <c r="FF171" s="592" t="s">
        <v>9</v>
      </c>
      <c r="FG171" s="592" t="s">
        <v>232</v>
      </c>
      <c r="FH171" s="592" t="s">
        <v>358</v>
      </c>
    </row>
    <row r="172" spans="1:164">
      <c r="A172">
        <v>2453</v>
      </c>
      <c r="B172">
        <v>1</v>
      </c>
      <c r="F172">
        <v>700</v>
      </c>
      <c r="G172">
        <v>41</v>
      </c>
      <c r="H172">
        <v>0</v>
      </c>
      <c r="I172">
        <v>1</v>
      </c>
      <c r="J172">
        <v>0</v>
      </c>
      <c r="K172">
        <v>1</v>
      </c>
      <c r="L172">
        <v>0</v>
      </c>
      <c r="M172" t="s">
        <v>658</v>
      </c>
      <c r="N172">
        <v>1</v>
      </c>
      <c r="O172">
        <v>0</v>
      </c>
      <c r="P172">
        <v>0</v>
      </c>
      <c r="Q172">
        <v>0</v>
      </c>
      <c r="R172">
        <v>0</v>
      </c>
      <c r="S172">
        <v>0</v>
      </c>
      <c r="T172">
        <v>9</v>
      </c>
      <c r="U172">
        <v>1</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0</v>
      </c>
      <c r="AT172">
        <v>1</v>
      </c>
      <c r="AU172">
        <v>0</v>
      </c>
      <c r="AV172">
        <v>0</v>
      </c>
      <c r="AW172">
        <v>1</v>
      </c>
      <c r="AX172">
        <v>1</v>
      </c>
      <c r="AZ172">
        <v>0</v>
      </c>
      <c r="BA172">
        <v>0</v>
      </c>
      <c r="BB172">
        <v>0</v>
      </c>
      <c r="BC172">
        <v>1</v>
      </c>
      <c r="BD172">
        <v>0</v>
      </c>
      <c r="BE172">
        <v>0</v>
      </c>
      <c r="BG172">
        <v>0</v>
      </c>
      <c r="BH172">
        <v>1</v>
      </c>
      <c r="BI172">
        <v>1</v>
      </c>
      <c r="BJ172">
        <v>0</v>
      </c>
      <c r="BK172">
        <v>1</v>
      </c>
      <c r="BL172">
        <v>0</v>
      </c>
      <c r="BM172">
        <v>0</v>
      </c>
      <c r="BN172">
        <v>0</v>
      </c>
      <c r="BO172">
        <v>0</v>
      </c>
      <c r="BP172">
        <v>0</v>
      </c>
      <c r="BQ172">
        <v>0</v>
      </c>
      <c r="BR172">
        <v>0</v>
      </c>
      <c r="BS172">
        <v>0</v>
      </c>
      <c r="BT172">
        <v>0</v>
      </c>
      <c r="BU172">
        <v>0</v>
      </c>
      <c r="BV172">
        <v>0</v>
      </c>
      <c r="BW172">
        <v>0</v>
      </c>
      <c r="BX172">
        <v>0</v>
      </c>
      <c r="BY172">
        <v>0</v>
      </c>
      <c r="BZ172">
        <v>0</v>
      </c>
      <c r="CA172">
        <v>0</v>
      </c>
      <c r="CB172">
        <v>0</v>
      </c>
      <c r="CC172">
        <v>0</v>
      </c>
      <c r="CD172">
        <v>0</v>
      </c>
      <c r="CE172">
        <v>0</v>
      </c>
      <c r="CF172">
        <v>0</v>
      </c>
      <c r="CG172">
        <v>0</v>
      </c>
      <c r="CH172">
        <v>0</v>
      </c>
      <c r="CI172">
        <v>0</v>
      </c>
      <c r="CJ172">
        <v>0</v>
      </c>
      <c r="CK172">
        <v>0</v>
      </c>
      <c r="CL172" s="842"/>
      <c r="CM172" s="597">
        <v>1</v>
      </c>
      <c r="CN172" s="592">
        <v>9</v>
      </c>
      <c r="CO172" s="592">
        <v>9</v>
      </c>
      <c r="CP172" s="597">
        <v>1</v>
      </c>
      <c r="CQ172" s="592">
        <v>9</v>
      </c>
      <c r="CR172" s="592">
        <v>0</v>
      </c>
      <c r="CS172" s="597">
        <v>1</v>
      </c>
      <c r="CT172" s="592">
        <v>9</v>
      </c>
      <c r="CU172" s="592">
        <v>0</v>
      </c>
      <c r="CV172" s="592">
        <v>0</v>
      </c>
      <c r="CW172" s="592">
        <v>0</v>
      </c>
      <c r="CX172" s="592">
        <v>0</v>
      </c>
      <c r="CY172" s="592">
        <v>0</v>
      </c>
      <c r="CZ172" s="592">
        <v>0</v>
      </c>
      <c r="DA172" s="592">
        <v>0</v>
      </c>
      <c r="DB172" s="592">
        <v>0</v>
      </c>
      <c r="DC172" s="592">
        <v>0</v>
      </c>
      <c r="DD172" s="592">
        <v>0</v>
      </c>
      <c r="DE172" s="592">
        <v>0</v>
      </c>
      <c r="DF172" s="592">
        <v>0</v>
      </c>
      <c r="DG172" s="592">
        <v>0</v>
      </c>
      <c r="DH172" s="592">
        <v>0</v>
      </c>
      <c r="DI172" s="592">
        <v>0</v>
      </c>
      <c r="DJ172" s="592">
        <v>0</v>
      </c>
      <c r="DK172" s="592">
        <v>0</v>
      </c>
      <c r="DL172" s="592">
        <v>0</v>
      </c>
      <c r="DM172" s="592">
        <v>0</v>
      </c>
      <c r="DN172" s="592">
        <v>0</v>
      </c>
      <c r="DO172" s="592">
        <v>0</v>
      </c>
      <c r="DP172" s="592">
        <v>0</v>
      </c>
      <c r="DQ172" s="592">
        <v>0</v>
      </c>
      <c r="DR172" s="592">
        <v>0</v>
      </c>
      <c r="DS172" s="592">
        <v>0</v>
      </c>
      <c r="DT172" s="592">
        <v>0</v>
      </c>
      <c r="DU172" s="597">
        <v>0</v>
      </c>
      <c r="DV172" s="954">
        <v>0</v>
      </c>
      <c r="DW172" s="978">
        <v>0</v>
      </c>
      <c r="DX172" s="979">
        <v>0</v>
      </c>
      <c r="DY172" s="979">
        <v>0</v>
      </c>
      <c r="DZ172" s="979">
        <v>0</v>
      </c>
      <c r="EA172" s="977">
        <v>0</v>
      </c>
      <c r="EB172" s="977">
        <v>0</v>
      </c>
      <c r="EC172" s="960">
        <v>0</v>
      </c>
      <c r="ED172" s="960">
        <v>0</v>
      </c>
      <c r="EE172" s="1255">
        <v>0</v>
      </c>
      <c r="EF172" s="960">
        <v>0</v>
      </c>
      <c r="EG172" s="960">
        <v>0</v>
      </c>
      <c r="EH172" s="960">
        <v>0</v>
      </c>
      <c r="EI172" s="960">
        <v>0</v>
      </c>
      <c r="EJ172" s="960">
        <v>0</v>
      </c>
      <c r="EK172" s="1007">
        <v>0</v>
      </c>
      <c r="EL172" s="306">
        <v>0</v>
      </c>
      <c r="EM172" s="306">
        <v>0</v>
      </c>
      <c r="EN172" s="1007">
        <v>0</v>
      </c>
      <c r="EO172" s="306">
        <v>0</v>
      </c>
      <c r="EP172" s="306">
        <v>0</v>
      </c>
      <c r="EQ172" s="306">
        <v>0</v>
      </c>
      <c r="ER172" s="306">
        <v>0</v>
      </c>
      <c r="ES172" s="306">
        <v>0</v>
      </c>
      <c r="ET172" s="1007">
        <v>0</v>
      </c>
      <c r="EU172" s="306">
        <v>1</v>
      </c>
      <c r="EV172" s="306">
        <v>1</v>
      </c>
      <c r="EW172" s="306">
        <v>0</v>
      </c>
      <c r="EX172" s="832"/>
      <c r="EY172" s="592"/>
      <c r="EZ172" s="592" t="s">
        <v>658</v>
      </c>
      <c r="FA172" s="592" t="s">
        <v>353</v>
      </c>
      <c r="FB172" s="592" t="s">
        <v>354</v>
      </c>
      <c r="FC172" s="592">
        <v>9</v>
      </c>
      <c r="FD172" s="592" t="s">
        <v>11</v>
      </c>
      <c r="FE172" s="592" t="s">
        <v>232</v>
      </c>
      <c r="FF172" s="592" t="s">
        <v>9</v>
      </c>
      <c r="FG172" s="592" t="s">
        <v>232</v>
      </c>
      <c r="FH172" s="592" t="s">
        <v>358</v>
      </c>
    </row>
    <row r="173" spans="1:164">
      <c r="A173">
        <v>2454</v>
      </c>
      <c r="B173">
        <v>1</v>
      </c>
      <c r="F173">
        <v>700</v>
      </c>
      <c r="G173">
        <v>41</v>
      </c>
      <c r="H173">
        <v>1</v>
      </c>
      <c r="I173">
        <v>0</v>
      </c>
      <c r="J173">
        <v>1</v>
      </c>
      <c r="K173">
        <v>0</v>
      </c>
      <c r="L173" t="s">
        <v>668</v>
      </c>
      <c r="M173">
        <v>0</v>
      </c>
      <c r="N173">
        <v>1</v>
      </c>
      <c r="O173">
        <v>0</v>
      </c>
      <c r="P173">
        <v>0</v>
      </c>
      <c r="Q173">
        <v>0</v>
      </c>
      <c r="R173">
        <v>0</v>
      </c>
      <c r="S173">
        <v>0</v>
      </c>
      <c r="T173">
        <v>9</v>
      </c>
      <c r="U173">
        <v>0</v>
      </c>
      <c r="V173">
        <v>0</v>
      </c>
      <c r="W173">
        <v>0</v>
      </c>
      <c r="X173">
        <v>0</v>
      </c>
      <c r="Y173">
        <v>1</v>
      </c>
      <c r="Z173">
        <v>0</v>
      </c>
      <c r="AA173">
        <v>1</v>
      </c>
      <c r="AB173">
        <v>1</v>
      </c>
      <c r="AC173">
        <v>0</v>
      </c>
      <c r="AD173">
        <v>0</v>
      </c>
      <c r="AE173">
        <v>0</v>
      </c>
      <c r="AF173">
        <v>0</v>
      </c>
      <c r="AG173">
        <v>0</v>
      </c>
      <c r="AH173">
        <v>0</v>
      </c>
      <c r="AI173">
        <v>0</v>
      </c>
      <c r="AJ173">
        <v>0</v>
      </c>
      <c r="AK173">
        <v>0</v>
      </c>
      <c r="AL173">
        <v>0</v>
      </c>
      <c r="AM173">
        <v>0</v>
      </c>
      <c r="AN173">
        <v>0</v>
      </c>
      <c r="AO173">
        <v>0</v>
      </c>
      <c r="AP173">
        <v>0</v>
      </c>
      <c r="AQ173">
        <v>0</v>
      </c>
      <c r="AR173">
        <v>1</v>
      </c>
      <c r="AS173">
        <v>0</v>
      </c>
      <c r="AT173">
        <v>0</v>
      </c>
      <c r="AU173">
        <v>0</v>
      </c>
      <c r="AV173">
        <v>0</v>
      </c>
      <c r="AW173">
        <v>0</v>
      </c>
      <c r="AX173">
        <v>0</v>
      </c>
      <c r="AZ173">
        <v>0</v>
      </c>
      <c r="BA173">
        <v>0</v>
      </c>
      <c r="BB173">
        <v>0</v>
      </c>
      <c r="BC173">
        <v>0</v>
      </c>
      <c r="BD173">
        <v>0</v>
      </c>
      <c r="BE173">
        <v>0</v>
      </c>
      <c r="BG173">
        <v>1</v>
      </c>
      <c r="BH173">
        <v>0</v>
      </c>
      <c r="BI173">
        <v>1</v>
      </c>
      <c r="BJ173">
        <v>0</v>
      </c>
      <c r="BK173">
        <v>1</v>
      </c>
      <c r="BL173">
        <v>0</v>
      </c>
      <c r="BM173">
        <v>0</v>
      </c>
      <c r="BN173">
        <v>0</v>
      </c>
      <c r="BO173">
        <v>0</v>
      </c>
      <c r="BP173">
        <v>0</v>
      </c>
      <c r="BQ173">
        <v>0</v>
      </c>
      <c r="BR173">
        <v>0</v>
      </c>
      <c r="BS173">
        <v>0</v>
      </c>
      <c r="BT173">
        <v>0</v>
      </c>
      <c r="BU173">
        <v>0</v>
      </c>
      <c r="BV173">
        <v>0</v>
      </c>
      <c r="BW173">
        <v>0</v>
      </c>
      <c r="BX173">
        <v>0</v>
      </c>
      <c r="BY173">
        <v>0</v>
      </c>
      <c r="BZ173">
        <v>0</v>
      </c>
      <c r="CA173">
        <v>0</v>
      </c>
      <c r="CB173">
        <v>0</v>
      </c>
      <c r="CC173">
        <v>0</v>
      </c>
      <c r="CD173">
        <v>0</v>
      </c>
      <c r="CE173">
        <v>0</v>
      </c>
      <c r="CF173">
        <v>0</v>
      </c>
      <c r="CG173">
        <v>0</v>
      </c>
      <c r="CH173">
        <v>0</v>
      </c>
      <c r="CI173">
        <v>0</v>
      </c>
      <c r="CJ173">
        <v>0</v>
      </c>
      <c r="CK173">
        <v>0</v>
      </c>
      <c r="CL173" s="842"/>
      <c r="CM173" s="597">
        <v>1</v>
      </c>
      <c r="CN173" s="592">
        <v>9</v>
      </c>
      <c r="CO173" s="592">
        <v>0</v>
      </c>
      <c r="CP173" s="597">
        <v>1</v>
      </c>
      <c r="CQ173" s="592">
        <v>9</v>
      </c>
      <c r="CR173" s="592">
        <v>0</v>
      </c>
      <c r="CS173" s="597">
        <v>1</v>
      </c>
      <c r="CT173" s="592">
        <v>9</v>
      </c>
      <c r="CU173" s="592">
        <v>0</v>
      </c>
      <c r="CV173" s="592">
        <v>0</v>
      </c>
      <c r="CW173" s="592">
        <v>0</v>
      </c>
      <c r="CX173" s="592">
        <v>0</v>
      </c>
      <c r="CY173" s="592">
        <v>0</v>
      </c>
      <c r="CZ173" s="592">
        <v>0</v>
      </c>
      <c r="DA173" s="592">
        <v>0</v>
      </c>
      <c r="DB173" s="592">
        <v>0</v>
      </c>
      <c r="DC173" s="592">
        <v>0</v>
      </c>
      <c r="DD173" s="592">
        <v>0</v>
      </c>
      <c r="DE173" s="592">
        <v>0</v>
      </c>
      <c r="DF173" s="592">
        <v>0</v>
      </c>
      <c r="DG173" s="592">
        <v>0</v>
      </c>
      <c r="DH173" s="592">
        <v>0</v>
      </c>
      <c r="DI173" s="592">
        <v>0</v>
      </c>
      <c r="DJ173" s="592">
        <v>0</v>
      </c>
      <c r="DK173" s="592">
        <v>0</v>
      </c>
      <c r="DL173" s="592">
        <v>0</v>
      </c>
      <c r="DM173" s="592">
        <v>0</v>
      </c>
      <c r="DN173" s="592">
        <v>0</v>
      </c>
      <c r="DO173" s="592">
        <v>0</v>
      </c>
      <c r="DP173" s="592">
        <v>0</v>
      </c>
      <c r="DQ173" s="592">
        <v>0</v>
      </c>
      <c r="DR173" s="592">
        <v>0</v>
      </c>
      <c r="DS173" s="592">
        <v>0</v>
      </c>
      <c r="DT173" s="592">
        <v>0</v>
      </c>
      <c r="DU173" s="597">
        <v>0</v>
      </c>
      <c r="DV173" s="954">
        <v>0</v>
      </c>
      <c r="DW173" s="978">
        <v>0</v>
      </c>
      <c r="DX173" s="979">
        <v>0</v>
      </c>
      <c r="DY173" s="979">
        <v>0</v>
      </c>
      <c r="DZ173" s="979">
        <v>0</v>
      </c>
      <c r="EA173" s="977">
        <v>0</v>
      </c>
      <c r="EB173" s="977">
        <v>0</v>
      </c>
      <c r="EC173" s="960">
        <v>0</v>
      </c>
      <c r="ED173" s="960">
        <v>0</v>
      </c>
      <c r="EE173" s="1255">
        <v>0</v>
      </c>
      <c r="EF173" s="960">
        <v>0</v>
      </c>
      <c r="EG173" s="960">
        <v>0</v>
      </c>
      <c r="EH173" s="960">
        <v>0</v>
      </c>
      <c r="EI173" s="960">
        <v>0</v>
      </c>
      <c r="EJ173" s="960">
        <v>0</v>
      </c>
      <c r="EK173" s="1007">
        <v>0</v>
      </c>
      <c r="EL173" s="306">
        <v>0</v>
      </c>
      <c r="EM173" s="306">
        <v>0</v>
      </c>
      <c r="EN173" s="1007">
        <v>0</v>
      </c>
      <c r="EO173" s="306">
        <v>0</v>
      </c>
      <c r="EP173" s="306">
        <v>1</v>
      </c>
      <c r="EQ173" s="306">
        <v>0</v>
      </c>
      <c r="ER173" s="306">
        <v>0</v>
      </c>
      <c r="ES173" s="306">
        <v>0</v>
      </c>
      <c r="ET173" s="1007">
        <v>0</v>
      </c>
      <c r="EU173" s="306">
        <v>0</v>
      </c>
      <c r="EV173" s="306">
        <v>0</v>
      </c>
      <c r="EW173" s="306">
        <v>0</v>
      </c>
      <c r="EX173" s="832"/>
      <c r="EY173" s="592"/>
      <c r="EZ173" s="592" t="s">
        <v>668</v>
      </c>
      <c r="FA173" s="592" t="s">
        <v>353</v>
      </c>
      <c r="FB173" s="592" t="s">
        <v>354</v>
      </c>
      <c r="FC173" s="592">
        <v>9</v>
      </c>
      <c r="FD173" s="592" t="s">
        <v>11</v>
      </c>
      <c r="FE173" s="592" t="s">
        <v>232</v>
      </c>
      <c r="FF173" s="592" t="s">
        <v>9</v>
      </c>
      <c r="FG173" s="592" t="s">
        <v>232</v>
      </c>
      <c r="FH173" s="592" t="s">
        <v>358</v>
      </c>
    </row>
    <row r="174" spans="1:164">
      <c r="A174">
        <v>2455</v>
      </c>
      <c r="B174">
        <v>1</v>
      </c>
      <c r="F174">
        <v>700</v>
      </c>
      <c r="G174">
        <v>41</v>
      </c>
      <c r="H174">
        <v>0</v>
      </c>
      <c r="I174">
        <v>1</v>
      </c>
      <c r="J174">
        <v>1</v>
      </c>
      <c r="K174">
        <v>0</v>
      </c>
      <c r="L174" t="s">
        <v>668</v>
      </c>
      <c r="M174">
        <v>0</v>
      </c>
      <c r="N174">
        <v>1</v>
      </c>
      <c r="O174">
        <v>0</v>
      </c>
      <c r="P174">
        <v>0</v>
      </c>
      <c r="Q174">
        <v>0</v>
      </c>
      <c r="R174">
        <v>0</v>
      </c>
      <c r="S174">
        <v>0</v>
      </c>
      <c r="T174">
        <v>221</v>
      </c>
      <c r="U174">
        <v>0</v>
      </c>
      <c r="V174">
        <v>0</v>
      </c>
      <c r="W174">
        <v>0</v>
      </c>
      <c r="X174">
        <v>0</v>
      </c>
      <c r="Y174">
        <v>1</v>
      </c>
      <c r="Z174">
        <v>1</v>
      </c>
      <c r="AA174">
        <v>0</v>
      </c>
      <c r="AB174">
        <v>0</v>
      </c>
      <c r="AC174">
        <v>1</v>
      </c>
      <c r="AD174">
        <v>0</v>
      </c>
      <c r="AE174">
        <v>1</v>
      </c>
      <c r="AF174">
        <v>0</v>
      </c>
      <c r="AG174">
        <v>0</v>
      </c>
      <c r="AH174">
        <v>0</v>
      </c>
      <c r="AI174">
        <v>1</v>
      </c>
      <c r="AJ174">
        <v>0</v>
      </c>
      <c r="AK174">
        <v>1</v>
      </c>
      <c r="AL174">
        <v>0</v>
      </c>
      <c r="AM174">
        <v>0</v>
      </c>
      <c r="AN174">
        <v>1</v>
      </c>
      <c r="AO174">
        <v>0</v>
      </c>
      <c r="AP174">
        <v>0</v>
      </c>
      <c r="AQ174">
        <v>0</v>
      </c>
      <c r="AR174">
        <v>0</v>
      </c>
      <c r="AS174">
        <v>0</v>
      </c>
      <c r="AT174">
        <v>1</v>
      </c>
      <c r="AU174">
        <v>0</v>
      </c>
      <c r="AV174">
        <v>0</v>
      </c>
      <c r="AW174">
        <v>1</v>
      </c>
      <c r="AX174">
        <v>0</v>
      </c>
      <c r="AZ174">
        <v>1</v>
      </c>
      <c r="BA174">
        <v>1</v>
      </c>
      <c r="BB174">
        <v>0</v>
      </c>
      <c r="BC174">
        <v>0</v>
      </c>
      <c r="BD174">
        <v>0</v>
      </c>
      <c r="BE174">
        <v>0</v>
      </c>
      <c r="BG174">
        <v>1</v>
      </c>
      <c r="BH174">
        <v>0</v>
      </c>
      <c r="BI174">
        <v>0</v>
      </c>
      <c r="BJ174">
        <v>1</v>
      </c>
      <c r="BK174">
        <v>0</v>
      </c>
      <c r="BL174">
        <v>1</v>
      </c>
      <c r="BM174">
        <v>0</v>
      </c>
      <c r="BN174">
        <v>0</v>
      </c>
      <c r="BO174">
        <v>0</v>
      </c>
      <c r="BP174">
        <v>0</v>
      </c>
      <c r="BQ174">
        <v>0</v>
      </c>
      <c r="BR174">
        <v>0</v>
      </c>
      <c r="BS174">
        <v>0</v>
      </c>
      <c r="BT174">
        <v>0</v>
      </c>
      <c r="BU174">
        <v>1</v>
      </c>
      <c r="BV174">
        <v>0</v>
      </c>
      <c r="BW174">
        <v>1</v>
      </c>
      <c r="BX174">
        <v>0</v>
      </c>
      <c r="BY174">
        <v>0</v>
      </c>
      <c r="BZ174">
        <v>0</v>
      </c>
      <c r="CA174">
        <v>0</v>
      </c>
      <c r="CB174">
        <v>1</v>
      </c>
      <c r="CC174">
        <v>0</v>
      </c>
      <c r="CD174">
        <v>0</v>
      </c>
      <c r="CE174">
        <v>0</v>
      </c>
      <c r="CF174">
        <v>0</v>
      </c>
      <c r="CG174">
        <v>400</v>
      </c>
      <c r="CH174">
        <v>400</v>
      </c>
      <c r="CI174">
        <v>400</v>
      </c>
      <c r="CJ174">
        <v>400</v>
      </c>
      <c r="CK174">
        <v>400</v>
      </c>
      <c r="CL174" s="842"/>
      <c r="CM174" s="597">
        <v>1</v>
      </c>
      <c r="CN174" s="592">
        <v>221</v>
      </c>
      <c r="CO174" s="592">
        <v>0</v>
      </c>
      <c r="CP174" s="597">
        <v>1</v>
      </c>
      <c r="CQ174" s="592">
        <v>221</v>
      </c>
      <c r="CR174" s="592">
        <v>221</v>
      </c>
      <c r="CS174" s="597">
        <v>1</v>
      </c>
      <c r="CT174" s="592">
        <v>221</v>
      </c>
      <c r="CU174" s="592">
        <v>221</v>
      </c>
      <c r="CV174" s="592">
        <v>0</v>
      </c>
      <c r="CW174" s="592">
        <v>1</v>
      </c>
      <c r="CX174" s="592">
        <v>221</v>
      </c>
      <c r="CY174" s="592">
        <v>0</v>
      </c>
      <c r="CZ174" s="592">
        <v>0</v>
      </c>
      <c r="DA174" s="592">
        <v>0</v>
      </c>
      <c r="DB174" s="592">
        <v>0</v>
      </c>
      <c r="DC174" s="592">
        <v>0</v>
      </c>
      <c r="DD174" s="592">
        <v>0</v>
      </c>
      <c r="DE174" s="592">
        <v>0</v>
      </c>
      <c r="DF174" s="592">
        <v>0</v>
      </c>
      <c r="DG174" s="592">
        <v>221</v>
      </c>
      <c r="DH174" s="592">
        <v>0</v>
      </c>
      <c r="DI174" s="592">
        <v>221</v>
      </c>
      <c r="DJ174" s="592">
        <v>0</v>
      </c>
      <c r="DK174" s="592">
        <v>0</v>
      </c>
      <c r="DL174" s="592">
        <v>0</v>
      </c>
      <c r="DM174" s="592">
        <v>0</v>
      </c>
      <c r="DN174" s="592">
        <v>0</v>
      </c>
      <c r="DO174" s="592">
        <v>0</v>
      </c>
      <c r="DP174" s="592">
        <v>0</v>
      </c>
      <c r="DQ174" s="592">
        <v>0</v>
      </c>
      <c r="DR174" s="592">
        <v>0</v>
      </c>
      <c r="DS174" s="592">
        <v>0</v>
      </c>
      <c r="DT174" s="592">
        <v>0</v>
      </c>
      <c r="DU174" s="597">
        <v>1</v>
      </c>
      <c r="DV174" s="954">
        <v>0</v>
      </c>
      <c r="DW174" s="978">
        <v>0</v>
      </c>
      <c r="DX174" s="979">
        <v>0</v>
      </c>
      <c r="DY174" s="979">
        <v>0</v>
      </c>
      <c r="DZ174" s="979">
        <v>0</v>
      </c>
      <c r="EA174" s="977">
        <v>0</v>
      </c>
      <c r="EB174" s="977">
        <v>0</v>
      </c>
      <c r="EC174" s="960">
        <v>0</v>
      </c>
      <c r="ED174" s="960">
        <v>0</v>
      </c>
      <c r="EE174" s="1255">
        <v>124</v>
      </c>
      <c r="EF174" s="960">
        <v>49600</v>
      </c>
      <c r="EG174" s="960">
        <v>58</v>
      </c>
      <c r="EH174" s="960">
        <v>23200</v>
      </c>
      <c r="EI174" s="960">
        <v>3</v>
      </c>
      <c r="EJ174" s="960">
        <v>1200</v>
      </c>
      <c r="EK174" s="1007">
        <v>0</v>
      </c>
      <c r="EL174" s="306">
        <v>0</v>
      </c>
      <c r="EM174" s="306">
        <v>0</v>
      </c>
      <c r="EN174" s="1007">
        <v>0</v>
      </c>
      <c r="EO174" s="306">
        <v>0</v>
      </c>
      <c r="EP174" s="306">
        <v>1</v>
      </c>
      <c r="EQ174" s="306">
        <v>1</v>
      </c>
      <c r="ER174" s="306">
        <v>1</v>
      </c>
      <c r="ES174" s="306">
        <v>1</v>
      </c>
      <c r="ET174" s="1007">
        <v>0</v>
      </c>
      <c r="EU174" s="306">
        <v>1</v>
      </c>
      <c r="EV174" s="306">
        <v>1</v>
      </c>
      <c r="EW174" s="306">
        <v>0</v>
      </c>
      <c r="EX174" s="832"/>
      <c r="EY174" s="592"/>
      <c r="EZ174" s="592" t="s">
        <v>668</v>
      </c>
      <c r="FA174" s="592" t="s">
        <v>353</v>
      </c>
      <c r="FB174" s="592" t="s">
        <v>354</v>
      </c>
      <c r="FC174" s="592">
        <v>221</v>
      </c>
      <c r="FD174" s="592" t="s">
        <v>13</v>
      </c>
      <c r="FE174" s="592" t="s">
        <v>232</v>
      </c>
      <c r="FF174" s="592" t="s">
        <v>9</v>
      </c>
      <c r="FG174" s="592" t="s">
        <v>232</v>
      </c>
      <c r="FH174" s="592" t="s">
        <v>358</v>
      </c>
    </row>
    <row r="175" spans="1:164">
      <c r="A175">
        <v>2456</v>
      </c>
      <c r="B175">
        <v>1</v>
      </c>
      <c r="F175">
        <v>700</v>
      </c>
      <c r="G175">
        <v>42</v>
      </c>
      <c r="H175">
        <v>1</v>
      </c>
      <c r="I175">
        <v>0</v>
      </c>
      <c r="J175">
        <v>1</v>
      </c>
      <c r="K175">
        <v>0</v>
      </c>
      <c r="L175" t="s">
        <v>668</v>
      </c>
      <c r="M175">
        <v>0</v>
      </c>
      <c r="N175">
        <v>1</v>
      </c>
      <c r="O175">
        <v>0</v>
      </c>
      <c r="P175">
        <v>0</v>
      </c>
      <c r="Q175">
        <v>0</v>
      </c>
      <c r="R175">
        <v>0</v>
      </c>
      <c r="S175">
        <v>0</v>
      </c>
      <c r="T175">
        <v>27</v>
      </c>
      <c r="U175">
        <v>0</v>
      </c>
      <c r="V175">
        <v>0</v>
      </c>
      <c r="W175">
        <v>0</v>
      </c>
      <c r="X175">
        <v>0</v>
      </c>
      <c r="Y175">
        <v>0</v>
      </c>
      <c r="Z175">
        <v>0</v>
      </c>
      <c r="AA175">
        <v>1</v>
      </c>
      <c r="AB175">
        <v>0</v>
      </c>
      <c r="AC175">
        <v>0</v>
      </c>
      <c r="AD175">
        <v>0</v>
      </c>
      <c r="AE175">
        <v>1</v>
      </c>
      <c r="AF175">
        <v>0</v>
      </c>
      <c r="AG175">
        <v>0</v>
      </c>
      <c r="AH175">
        <v>0</v>
      </c>
      <c r="AI175">
        <v>0</v>
      </c>
      <c r="AJ175">
        <v>0</v>
      </c>
      <c r="AK175">
        <v>0</v>
      </c>
      <c r="AL175">
        <v>0</v>
      </c>
      <c r="AM175">
        <v>0</v>
      </c>
      <c r="AN175">
        <v>0</v>
      </c>
      <c r="AO175">
        <v>0</v>
      </c>
      <c r="AP175">
        <v>0</v>
      </c>
      <c r="AQ175">
        <v>0</v>
      </c>
      <c r="AR175">
        <v>1</v>
      </c>
      <c r="AS175">
        <v>0</v>
      </c>
      <c r="AT175">
        <v>0</v>
      </c>
      <c r="AU175">
        <v>0</v>
      </c>
      <c r="AV175">
        <v>0</v>
      </c>
      <c r="AW175">
        <v>0</v>
      </c>
      <c r="AX175">
        <v>0</v>
      </c>
      <c r="AZ175">
        <v>0</v>
      </c>
      <c r="BA175">
        <v>0</v>
      </c>
      <c r="BB175">
        <v>0</v>
      </c>
      <c r="BC175">
        <v>0</v>
      </c>
      <c r="BD175">
        <v>0</v>
      </c>
      <c r="BE175">
        <v>0</v>
      </c>
      <c r="BG175">
        <v>1</v>
      </c>
      <c r="BH175">
        <v>0</v>
      </c>
      <c r="BI175">
        <v>1</v>
      </c>
      <c r="BJ175">
        <v>0</v>
      </c>
      <c r="BK175">
        <v>0</v>
      </c>
      <c r="BL175">
        <v>1</v>
      </c>
      <c r="BM175">
        <v>0</v>
      </c>
      <c r="BN175">
        <v>0</v>
      </c>
      <c r="BO175">
        <v>0</v>
      </c>
      <c r="BP175">
        <v>0</v>
      </c>
      <c r="BQ175">
        <v>0</v>
      </c>
      <c r="BR175">
        <v>0</v>
      </c>
      <c r="BS175">
        <v>0</v>
      </c>
      <c r="BT175">
        <v>0</v>
      </c>
      <c r="BU175">
        <v>1</v>
      </c>
      <c r="BV175">
        <v>0</v>
      </c>
      <c r="BW175">
        <v>0</v>
      </c>
      <c r="BX175">
        <v>0</v>
      </c>
      <c r="BY175">
        <v>0</v>
      </c>
      <c r="BZ175">
        <v>0</v>
      </c>
      <c r="CA175">
        <v>0</v>
      </c>
      <c r="CB175">
        <v>1</v>
      </c>
      <c r="CC175">
        <v>0</v>
      </c>
      <c r="CD175">
        <v>0</v>
      </c>
      <c r="CE175">
        <v>0</v>
      </c>
      <c r="CF175">
        <v>0</v>
      </c>
      <c r="CG175">
        <v>0</v>
      </c>
      <c r="CH175">
        <v>0</v>
      </c>
      <c r="CI175">
        <v>0</v>
      </c>
      <c r="CJ175">
        <v>0</v>
      </c>
      <c r="CK175">
        <v>0</v>
      </c>
      <c r="CL175" s="842"/>
      <c r="CM175" s="597">
        <v>1</v>
      </c>
      <c r="CN175" s="592">
        <v>27</v>
      </c>
      <c r="CO175" s="592">
        <v>0</v>
      </c>
      <c r="CP175" s="597">
        <v>1</v>
      </c>
      <c r="CQ175" s="592">
        <v>27</v>
      </c>
      <c r="CR175" s="592">
        <v>0</v>
      </c>
      <c r="CS175" s="597">
        <v>1</v>
      </c>
      <c r="CT175" s="592">
        <v>27</v>
      </c>
      <c r="CU175" s="592">
        <v>27</v>
      </c>
      <c r="CV175" s="592">
        <v>0</v>
      </c>
      <c r="CW175" s="592">
        <v>1</v>
      </c>
      <c r="CX175" s="592">
        <v>27</v>
      </c>
      <c r="CY175" s="592">
        <v>0</v>
      </c>
      <c r="CZ175" s="592">
        <v>0</v>
      </c>
      <c r="DA175" s="592">
        <v>0</v>
      </c>
      <c r="DB175" s="592">
        <v>0</v>
      </c>
      <c r="DC175" s="592">
        <v>0</v>
      </c>
      <c r="DD175" s="592">
        <v>0</v>
      </c>
      <c r="DE175" s="592">
        <v>0</v>
      </c>
      <c r="DF175" s="592">
        <v>0</v>
      </c>
      <c r="DG175" s="592">
        <v>27</v>
      </c>
      <c r="DH175" s="592">
        <v>0</v>
      </c>
      <c r="DI175" s="592">
        <v>0</v>
      </c>
      <c r="DJ175" s="592">
        <v>0</v>
      </c>
      <c r="DK175" s="592">
        <v>0</v>
      </c>
      <c r="DL175" s="592">
        <v>0</v>
      </c>
      <c r="DM175" s="592">
        <v>0</v>
      </c>
      <c r="DN175" s="592">
        <v>0</v>
      </c>
      <c r="DO175" s="592">
        <v>0</v>
      </c>
      <c r="DP175" s="592">
        <v>0</v>
      </c>
      <c r="DQ175" s="592">
        <v>0</v>
      </c>
      <c r="DR175" s="592">
        <v>0</v>
      </c>
      <c r="DS175" s="592">
        <v>0</v>
      </c>
      <c r="DT175" s="592">
        <v>0</v>
      </c>
      <c r="DU175" s="597">
        <v>1</v>
      </c>
      <c r="DV175" s="954">
        <v>0</v>
      </c>
      <c r="DW175" s="978">
        <v>0</v>
      </c>
      <c r="DX175" s="979">
        <v>0</v>
      </c>
      <c r="DY175" s="979">
        <v>0</v>
      </c>
      <c r="DZ175" s="979">
        <v>0</v>
      </c>
      <c r="EA175" s="977">
        <v>0</v>
      </c>
      <c r="EB175" s="977">
        <v>0</v>
      </c>
      <c r="EC175" s="960">
        <v>0</v>
      </c>
      <c r="ED175" s="960">
        <v>0</v>
      </c>
      <c r="EE175" s="1255">
        <v>0</v>
      </c>
      <c r="EF175" s="960">
        <v>0</v>
      </c>
      <c r="EG175" s="960">
        <v>0</v>
      </c>
      <c r="EH175" s="960">
        <v>0</v>
      </c>
      <c r="EI175" s="960">
        <v>0</v>
      </c>
      <c r="EJ175" s="960">
        <v>0</v>
      </c>
      <c r="EK175" s="1007">
        <v>0</v>
      </c>
      <c r="EL175" s="306">
        <v>0</v>
      </c>
      <c r="EM175" s="306">
        <v>0</v>
      </c>
      <c r="EN175" s="1007">
        <v>0</v>
      </c>
      <c r="EO175" s="306">
        <v>0</v>
      </c>
      <c r="EP175" s="306">
        <v>1</v>
      </c>
      <c r="EQ175" s="306">
        <v>1</v>
      </c>
      <c r="ER175" s="306">
        <v>0</v>
      </c>
      <c r="ES175" s="306">
        <v>0</v>
      </c>
      <c r="ET175" s="1007">
        <v>0</v>
      </c>
      <c r="EU175" s="306">
        <v>0</v>
      </c>
      <c r="EV175" s="306">
        <v>0</v>
      </c>
      <c r="EW175" s="306">
        <v>0</v>
      </c>
      <c r="EX175" s="832"/>
      <c r="EY175" s="592"/>
      <c r="EZ175" s="592" t="s">
        <v>668</v>
      </c>
      <c r="FA175" s="592" t="s">
        <v>353</v>
      </c>
      <c r="FB175" s="592" t="s">
        <v>354</v>
      </c>
      <c r="FC175" s="592">
        <v>27</v>
      </c>
      <c r="FD175" s="592" t="s">
        <v>12</v>
      </c>
      <c r="FE175" s="592" t="s">
        <v>232</v>
      </c>
      <c r="FF175" s="592" t="s">
        <v>9</v>
      </c>
      <c r="FG175" s="592" t="s">
        <v>232</v>
      </c>
      <c r="FH175" s="592" t="s">
        <v>358</v>
      </c>
    </row>
    <row r="176" spans="1:164">
      <c r="A176">
        <v>2516</v>
      </c>
      <c r="B176">
        <v>1</v>
      </c>
      <c r="F176">
        <v>700</v>
      </c>
      <c r="G176">
        <v>41</v>
      </c>
      <c r="H176">
        <v>1</v>
      </c>
      <c r="I176">
        <v>0</v>
      </c>
      <c r="J176">
        <v>1</v>
      </c>
      <c r="K176">
        <v>0</v>
      </c>
      <c r="L176" t="s">
        <v>518</v>
      </c>
      <c r="M176">
        <v>0</v>
      </c>
      <c r="N176">
        <v>1</v>
      </c>
      <c r="O176">
        <v>0</v>
      </c>
      <c r="P176">
        <v>0</v>
      </c>
      <c r="Q176">
        <v>0</v>
      </c>
      <c r="R176">
        <v>0</v>
      </c>
      <c r="S176">
        <v>0</v>
      </c>
      <c r="T176">
        <v>10</v>
      </c>
      <c r="U176">
        <v>0</v>
      </c>
      <c r="V176">
        <v>1</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1</v>
      </c>
      <c r="AS176">
        <v>0</v>
      </c>
      <c r="AT176">
        <v>0</v>
      </c>
      <c r="AU176">
        <v>0</v>
      </c>
      <c r="AV176">
        <v>0</v>
      </c>
      <c r="AW176">
        <v>0</v>
      </c>
      <c r="AX176">
        <v>0</v>
      </c>
      <c r="AZ176">
        <v>0</v>
      </c>
      <c r="BA176">
        <v>0</v>
      </c>
      <c r="BB176">
        <v>0</v>
      </c>
      <c r="BC176">
        <v>0</v>
      </c>
      <c r="BD176">
        <v>0</v>
      </c>
      <c r="BE176">
        <v>0</v>
      </c>
      <c r="BG176">
        <v>0</v>
      </c>
      <c r="BH176">
        <v>0</v>
      </c>
      <c r="BI176">
        <v>1</v>
      </c>
      <c r="BJ176">
        <v>0</v>
      </c>
      <c r="BK176">
        <v>1</v>
      </c>
      <c r="BL176">
        <v>0</v>
      </c>
      <c r="BM176">
        <v>0</v>
      </c>
      <c r="BN176">
        <v>0</v>
      </c>
      <c r="BO176">
        <v>0</v>
      </c>
      <c r="BP176">
        <v>0</v>
      </c>
      <c r="BQ176">
        <v>0</v>
      </c>
      <c r="BR176">
        <v>0</v>
      </c>
      <c r="BS176">
        <v>0</v>
      </c>
      <c r="BT176">
        <v>0</v>
      </c>
      <c r="BU176">
        <v>0</v>
      </c>
      <c r="BV176">
        <v>0</v>
      </c>
      <c r="BW176">
        <v>0</v>
      </c>
      <c r="BX176">
        <v>0</v>
      </c>
      <c r="BY176">
        <v>0</v>
      </c>
      <c r="BZ176">
        <v>0</v>
      </c>
      <c r="CA176">
        <v>0</v>
      </c>
      <c r="CB176">
        <v>0</v>
      </c>
      <c r="CC176">
        <v>0</v>
      </c>
      <c r="CD176">
        <v>0</v>
      </c>
      <c r="CE176">
        <v>0</v>
      </c>
      <c r="CF176">
        <v>0</v>
      </c>
      <c r="CG176">
        <v>0</v>
      </c>
      <c r="CH176">
        <v>0</v>
      </c>
      <c r="CI176">
        <v>0</v>
      </c>
      <c r="CJ176">
        <v>0</v>
      </c>
      <c r="CK176">
        <v>0</v>
      </c>
      <c r="CL176" s="842"/>
      <c r="CM176" s="597">
        <v>0</v>
      </c>
      <c r="CN176" s="592">
        <v>0</v>
      </c>
      <c r="CO176" s="592">
        <v>0</v>
      </c>
      <c r="CP176" s="597">
        <v>1</v>
      </c>
      <c r="CQ176" s="592">
        <v>10</v>
      </c>
      <c r="CR176" s="592">
        <v>0</v>
      </c>
      <c r="CS176" s="597">
        <v>1</v>
      </c>
      <c r="CT176" s="592">
        <v>10</v>
      </c>
      <c r="CU176" s="592">
        <v>0</v>
      </c>
      <c r="CV176" s="592">
        <v>0</v>
      </c>
      <c r="CW176" s="592">
        <v>0</v>
      </c>
      <c r="CX176" s="592">
        <v>0</v>
      </c>
      <c r="CY176" s="592">
        <v>0</v>
      </c>
      <c r="CZ176" s="592">
        <v>0</v>
      </c>
      <c r="DA176" s="592">
        <v>0</v>
      </c>
      <c r="DB176" s="592">
        <v>0</v>
      </c>
      <c r="DC176" s="592">
        <v>0</v>
      </c>
      <c r="DD176" s="592">
        <v>0</v>
      </c>
      <c r="DE176" s="592">
        <v>0</v>
      </c>
      <c r="DF176" s="592">
        <v>0</v>
      </c>
      <c r="DG176" s="592">
        <v>0</v>
      </c>
      <c r="DH176" s="592">
        <v>0</v>
      </c>
      <c r="DI176" s="592">
        <v>0</v>
      </c>
      <c r="DJ176" s="592">
        <v>0</v>
      </c>
      <c r="DK176" s="592">
        <v>0</v>
      </c>
      <c r="DL176" s="592">
        <v>0</v>
      </c>
      <c r="DM176" s="592">
        <v>0</v>
      </c>
      <c r="DN176" s="592">
        <v>0</v>
      </c>
      <c r="DO176" s="592">
        <v>0</v>
      </c>
      <c r="DP176" s="592">
        <v>0</v>
      </c>
      <c r="DQ176" s="592">
        <v>0</v>
      </c>
      <c r="DR176" s="592">
        <v>0</v>
      </c>
      <c r="DS176" s="592">
        <v>0</v>
      </c>
      <c r="DT176" s="592">
        <v>0</v>
      </c>
      <c r="DU176" s="597">
        <v>0</v>
      </c>
      <c r="DV176" s="954">
        <v>0</v>
      </c>
      <c r="DW176" s="978">
        <v>0</v>
      </c>
      <c r="DX176" s="979">
        <v>0</v>
      </c>
      <c r="DY176" s="979">
        <v>0</v>
      </c>
      <c r="DZ176" s="979">
        <v>0</v>
      </c>
      <c r="EA176" s="977">
        <v>0</v>
      </c>
      <c r="EB176" s="977">
        <v>0</v>
      </c>
      <c r="EC176" s="960">
        <v>0</v>
      </c>
      <c r="ED176" s="960">
        <v>0</v>
      </c>
      <c r="EE176" s="1255">
        <v>0</v>
      </c>
      <c r="EF176" s="960">
        <v>0</v>
      </c>
      <c r="EG176" s="960">
        <v>0</v>
      </c>
      <c r="EH176" s="960">
        <v>0</v>
      </c>
      <c r="EI176" s="960">
        <v>0</v>
      </c>
      <c r="EJ176" s="960">
        <v>0</v>
      </c>
      <c r="EK176" s="1007">
        <v>0</v>
      </c>
      <c r="EL176" s="306">
        <v>0</v>
      </c>
      <c r="EM176" s="306">
        <v>0</v>
      </c>
      <c r="EN176" s="1007">
        <v>0</v>
      </c>
      <c r="EO176" s="306">
        <v>0</v>
      </c>
      <c r="EP176" s="306">
        <v>0</v>
      </c>
      <c r="EQ176" s="306">
        <v>0</v>
      </c>
      <c r="ER176" s="306">
        <v>0</v>
      </c>
      <c r="ES176" s="306">
        <v>0</v>
      </c>
      <c r="ET176" s="1007">
        <v>0</v>
      </c>
      <c r="EU176" s="306">
        <v>0</v>
      </c>
      <c r="EV176" s="306">
        <v>0</v>
      </c>
      <c r="EW176" s="306">
        <v>0</v>
      </c>
      <c r="EX176" s="832"/>
      <c r="EY176" s="592"/>
      <c r="EZ176" s="592" t="s">
        <v>518</v>
      </c>
      <c r="FA176" s="592" t="s">
        <v>342</v>
      </c>
      <c r="FB176" s="592" t="s">
        <v>343</v>
      </c>
      <c r="FC176" s="592">
        <v>10</v>
      </c>
      <c r="FD176" s="592" t="s">
        <v>11</v>
      </c>
      <c r="FE176" s="592" t="s">
        <v>232</v>
      </c>
      <c r="FF176" s="592" t="s">
        <v>9</v>
      </c>
      <c r="FG176" s="592" t="s">
        <v>232</v>
      </c>
      <c r="FH176" s="592" t="s">
        <v>358</v>
      </c>
    </row>
    <row r="177" spans="1:164">
      <c r="A177">
        <v>2559</v>
      </c>
      <c r="B177">
        <v>1</v>
      </c>
      <c r="F177">
        <v>700</v>
      </c>
      <c r="G177">
        <v>41</v>
      </c>
      <c r="H177">
        <v>0</v>
      </c>
      <c r="I177">
        <v>1</v>
      </c>
      <c r="J177">
        <v>1</v>
      </c>
      <c r="K177">
        <v>0</v>
      </c>
      <c r="L177" t="s">
        <v>525</v>
      </c>
      <c r="M177">
        <v>0</v>
      </c>
      <c r="N177">
        <v>1</v>
      </c>
      <c r="O177">
        <v>0</v>
      </c>
      <c r="P177">
        <v>0</v>
      </c>
      <c r="Q177">
        <v>0</v>
      </c>
      <c r="R177">
        <v>0</v>
      </c>
      <c r="S177">
        <v>0</v>
      </c>
      <c r="T177">
        <v>3</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1</v>
      </c>
      <c r="AS177">
        <v>0</v>
      </c>
      <c r="AT177">
        <v>0</v>
      </c>
      <c r="AU177">
        <v>0</v>
      </c>
      <c r="AV177">
        <v>0</v>
      </c>
      <c r="AW177">
        <v>0</v>
      </c>
      <c r="AX177">
        <v>0</v>
      </c>
      <c r="AZ177">
        <v>0</v>
      </c>
      <c r="BA177">
        <v>0</v>
      </c>
      <c r="BB177">
        <v>0</v>
      </c>
      <c r="BC177">
        <v>0</v>
      </c>
      <c r="BD177">
        <v>0</v>
      </c>
      <c r="BE177">
        <v>0</v>
      </c>
      <c r="BG177">
        <v>0</v>
      </c>
      <c r="BH177">
        <v>1</v>
      </c>
      <c r="BI177">
        <v>1</v>
      </c>
      <c r="BJ177">
        <v>0</v>
      </c>
      <c r="BK177">
        <v>1</v>
      </c>
      <c r="BL177">
        <v>0</v>
      </c>
      <c r="BM177">
        <v>0</v>
      </c>
      <c r="BN177">
        <v>0</v>
      </c>
      <c r="BO177">
        <v>0</v>
      </c>
      <c r="BP177">
        <v>0</v>
      </c>
      <c r="BQ177">
        <v>0</v>
      </c>
      <c r="BR177">
        <v>0</v>
      </c>
      <c r="BS177">
        <v>0</v>
      </c>
      <c r="BT177">
        <v>0</v>
      </c>
      <c r="BU177">
        <v>0</v>
      </c>
      <c r="BV177">
        <v>0</v>
      </c>
      <c r="BW177">
        <v>0</v>
      </c>
      <c r="BX177">
        <v>0</v>
      </c>
      <c r="BY177">
        <v>0</v>
      </c>
      <c r="BZ177">
        <v>0</v>
      </c>
      <c r="CA177">
        <v>0</v>
      </c>
      <c r="CB177">
        <v>0</v>
      </c>
      <c r="CC177">
        <v>0</v>
      </c>
      <c r="CD177">
        <v>0</v>
      </c>
      <c r="CE177">
        <v>0</v>
      </c>
      <c r="CF177">
        <v>0</v>
      </c>
      <c r="CG177">
        <v>0</v>
      </c>
      <c r="CH177">
        <v>0</v>
      </c>
      <c r="CI177">
        <v>0</v>
      </c>
      <c r="CJ177">
        <v>0</v>
      </c>
      <c r="CK177">
        <v>0</v>
      </c>
      <c r="CL177" s="842"/>
      <c r="CM177" s="597">
        <v>1</v>
      </c>
      <c r="CN177" s="592">
        <v>3</v>
      </c>
      <c r="CO177" s="592">
        <v>3</v>
      </c>
      <c r="CP177" s="597">
        <v>1</v>
      </c>
      <c r="CQ177" s="592">
        <v>3</v>
      </c>
      <c r="CR177" s="592">
        <v>0</v>
      </c>
      <c r="CS177" s="597">
        <v>1</v>
      </c>
      <c r="CT177" s="592">
        <v>3</v>
      </c>
      <c r="CU177" s="592">
        <v>0</v>
      </c>
      <c r="CV177" s="592">
        <v>0</v>
      </c>
      <c r="CW177" s="592">
        <v>0</v>
      </c>
      <c r="CX177" s="592">
        <v>0</v>
      </c>
      <c r="CY177" s="592">
        <v>0</v>
      </c>
      <c r="CZ177" s="592">
        <v>0</v>
      </c>
      <c r="DA177" s="592">
        <v>0</v>
      </c>
      <c r="DB177" s="592">
        <v>0</v>
      </c>
      <c r="DC177" s="592">
        <v>0</v>
      </c>
      <c r="DD177" s="592">
        <v>0</v>
      </c>
      <c r="DE177" s="592">
        <v>0</v>
      </c>
      <c r="DF177" s="592">
        <v>0</v>
      </c>
      <c r="DG177" s="592">
        <v>0</v>
      </c>
      <c r="DH177" s="592">
        <v>0</v>
      </c>
      <c r="DI177" s="592">
        <v>0</v>
      </c>
      <c r="DJ177" s="592">
        <v>0</v>
      </c>
      <c r="DK177" s="592">
        <v>0</v>
      </c>
      <c r="DL177" s="592">
        <v>0</v>
      </c>
      <c r="DM177" s="592">
        <v>0</v>
      </c>
      <c r="DN177" s="592">
        <v>0</v>
      </c>
      <c r="DO177" s="592">
        <v>0</v>
      </c>
      <c r="DP177" s="592">
        <v>0</v>
      </c>
      <c r="DQ177" s="592">
        <v>0</v>
      </c>
      <c r="DR177" s="592">
        <v>0</v>
      </c>
      <c r="DS177" s="592">
        <v>0</v>
      </c>
      <c r="DT177" s="592">
        <v>0</v>
      </c>
      <c r="DU177" s="597">
        <v>0</v>
      </c>
      <c r="DV177" s="954">
        <v>0</v>
      </c>
      <c r="DW177" s="978">
        <v>0</v>
      </c>
      <c r="DX177" s="979">
        <v>0</v>
      </c>
      <c r="DY177" s="979">
        <v>0</v>
      </c>
      <c r="DZ177" s="979">
        <v>0</v>
      </c>
      <c r="EA177" s="977">
        <v>0</v>
      </c>
      <c r="EB177" s="977">
        <v>0</v>
      </c>
      <c r="EC177" s="960">
        <v>0</v>
      </c>
      <c r="ED177" s="960">
        <v>0</v>
      </c>
      <c r="EE177" s="1255">
        <v>0</v>
      </c>
      <c r="EF177" s="960">
        <v>0</v>
      </c>
      <c r="EG177" s="960">
        <v>0</v>
      </c>
      <c r="EH177" s="960">
        <v>0</v>
      </c>
      <c r="EI177" s="960">
        <v>0</v>
      </c>
      <c r="EJ177" s="960">
        <v>0</v>
      </c>
      <c r="EK177" s="1007">
        <v>0</v>
      </c>
      <c r="EL177" s="306">
        <v>0</v>
      </c>
      <c r="EM177" s="306">
        <v>0</v>
      </c>
      <c r="EN177" s="1007">
        <v>0</v>
      </c>
      <c r="EO177" s="306">
        <v>0</v>
      </c>
      <c r="EP177" s="306">
        <v>0</v>
      </c>
      <c r="EQ177" s="306">
        <v>0</v>
      </c>
      <c r="ER177" s="306">
        <v>0</v>
      </c>
      <c r="ES177" s="306">
        <v>0</v>
      </c>
      <c r="ET177" s="1007">
        <v>0</v>
      </c>
      <c r="EU177" s="306">
        <v>0</v>
      </c>
      <c r="EV177" s="306">
        <v>0</v>
      </c>
      <c r="EW177" s="306">
        <v>0</v>
      </c>
      <c r="EX177" s="832"/>
      <c r="EY177" s="592"/>
      <c r="EZ177" s="592" t="s">
        <v>525</v>
      </c>
      <c r="FA177" s="592" t="s">
        <v>342</v>
      </c>
      <c r="FB177" s="592" t="s">
        <v>343</v>
      </c>
      <c r="FC177" s="592">
        <v>3</v>
      </c>
      <c r="FD177" s="592" t="s">
        <v>11</v>
      </c>
      <c r="FE177" s="592" t="s">
        <v>232</v>
      </c>
      <c r="FF177" s="592" t="s">
        <v>9</v>
      </c>
      <c r="FG177" s="592" t="s">
        <v>232</v>
      </c>
      <c r="FH177" s="592" t="s">
        <v>358</v>
      </c>
    </row>
    <row r="178" spans="1:164">
      <c r="A178">
        <v>2560</v>
      </c>
      <c r="B178">
        <v>1</v>
      </c>
      <c r="F178">
        <v>700</v>
      </c>
      <c r="G178">
        <v>43</v>
      </c>
      <c r="H178">
        <v>1</v>
      </c>
      <c r="I178">
        <v>0</v>
      </c>
      <c r="J178">
        <v>1</v>
      </c>
      <c r="K178">
        <v>0</v>
      </c>
      <c r="L178" t="s">
        <v>525</v>
      </c>
      <c r="M178">
        <v>0</v>
      </c>
      <c r="N178">
        <v>0</v>
      </c>
      <c r="O178">
        <v>1</v>
      </c>
      <c r="P178">
        <v>0</v>
      </c>
      <c r="Q178">
        <v>1</v>
      </c>
      <c r="R178">
        <v>0</v>
      </c>
      <c r="S178">
        <v>1</v>
      </c>
      <c r="T178">
        <v>17</v>
      </c>
      <c r="U178">
        <v>0</v>
      </c>
      <c r="V178">
        <v>0</v>
      </c>
      <c r="W178">
        <v>0</v>
      </c>
      <c r="X178">
        <v>0</v>
      </c>
      <c r="Y178">
        <v>0</v>
      </c>
      <c r="Z178">
        <v>0</v>
      </c>
      <c r="AA178">
        <v>1</v>
      </c>
      <c r="AB178">
        <v>0</v>
      </c>
      <c r="AC178">
        <v>1</v>
      </c>
      <c r="AD178">
        <v>0</v>
      </c>
      <c r="AE178">
        <v>0</v>
      </c>
      <c r="AF178">
        <v>0</v>
      </c>
      <c r="AG178">
        <v>0</v>
      </c>
      <c r="AH178">
        <v>0</v>
      </c>
      <c r="AI178">
        <v>0</v>
      </c>
      <c r="AJ178">
        <v>0</v>
      </c>
      <c r="AK178">
        <v>0</v>
      </c>
      <c r="AL178">
        <v>0</v>
      </c>
      <c r="AM178">
        <v>0</v>
      </c>
      <c r="AN178">
        <v>0</v>
      </c>
      <c r="AO178">
        <v>0</v>
      </c>
      <c r="AP178">
        <v>0</v>
      </c>
      <c r="AQ178">
        <v>0</v>
      </c>
      <c r="AR178">
        <v>0</v>
      </c>
      <c r="AS178">
        <v>1</v>
      </c>
      <c r="AT178">
        <v>0</v>
      </c>
      <c r="AU178">
        <v>1</v>
      </c>
      <c r="AV178">
        <v>0</v>
      </c>
      <c r="AW178">
        <v>0</v>
      </c>
      <c r="AX178">
        <v>0</v>
      </c>
      <c r="AZ178">
        <v>0</v>
      </c>
      <c r="BA178">
        <v>0</v>
      </c>
      <c r="BB178">
        <v>0</v>
      </c>
      <c r="BC178">
        <v>0</v>
      </c>
      <c r="BD178">
        <v>0</v>
      </c>
      <c r="BE178">
        <v>0</v>
      </c>
      <c r="BG178">
        <v>1</v>
      </c>
      <c r="BH178">
        <v>0</v>
      </c>
      <c r="BI178">
        <v>1</v>
      </c>
      <c r="BJ178">
        <v>0</v>
      </c>
      <c r="BK178">
        <v>1</v>
      </c>
      <c r="BL178">
        <v>0</v>
      </c>
      <c r="BM178">
        <v>0</v>
      </c>
      <c r="BN178">
        <v>0</v>
      </c>
      <c r="BO178">
        <v>0</v>
      </c>
      <c r="BP178">
        <v>0</v>
      </c>
      <c r="BQ178">
        <v>0</v>
      </c>
      <c r="BR178">
        <v>0</v>
      </c>
      <c r="BS178">
        <v>0</v>
      </c>
      <c r="BT178">
        <v>0</v>
      </c>
      <c r="BU178">
        <v>0</v>
      </c>
      <c r="BV178">
        <v>0</v>
      </c>
      <c r="BW178">
        <v>0</v>
      </c>
      <c r="BX178">
        <v>0</v>
      </c>
      <c r="BY178">
        <v>0</v>
      </c>
      <c r="BZ178">
        <v>0</v>
      </c>
      <c r="CA178">
        <v>0</v>
      </c>
      <c r="CB178">
        <v>0</v>
      </c>
      <c r="CC178">
        <v>0</v>
      </c>
      <c r="CD178">
        <v>0</v>
      </c>
      <c r="CE178">
        <v>0</v>
      </c>
      <c r="CF178">
        <v>0</v>
      </c>
      <c r="CG178">
        <v>0</v>
      </c>
      <c r="CH178">
        <v>0</v>
      </c>
      <c r="CI178">
        <v>0</v>
      </c>
      <c r="CJ178">
        <v>0</v>
      </c>
      <c r="CK178">
        <v>0</v>
      </c>
      <c r="CL178" s="842"/>
      <c r="CM178" s="597">
        <v>1</v>
      </c>
      <c r="CN178" s="592">
        <v>17</v>
      </c>
      <c r="CO178" s="592">
        <v>0</v>
      </c>
      <c r="CP178" s="597">
        <v>1</v>
      </c>
      <c r="CQ178" s="592">
        <v>17</v>
      </c>
      <c r="CR178" s="592">
        <v>0</v>
      </c>
      <c r="CS178" s="597">
        <v>1</v>
      </c>
      <c r="CT178" s="592">
        <v>17</v>
      </c>
      <c r="CU178" s="592">
        <v>0</v>
      </c>
      <c r="CV178" s="592">
        <v>0</v>
      </c>
      <c r="CW178" s="592">
        <v>0</v>
      </c>
      <c r="CX178" s="592">
        <v>0</v>
      </c>
      <c r="CY178" s="592">
        <v>0</v>
      </c>
      <c r="CZ178" s="592">
        <v>0</v>
      </c>
      <c r="DA178" s="592">
        <v>0</v>
      </c>
      <c r="DB178" s="592">
        <v>0</v>
      </c>
      <c r="DC178" s="592">
        <v>0</v>
      </c>
      <c r="DD178" s="592">
        <v>0</v>
      </c>
      <c r="DE178" s="592">
        <v>0</v>
      </c>
      <c r="DF178" s="592">
        <v>0</v>
      </c>
      <c r="DG178" s="592">
        <v>0</v>
      </c>
      <c r="DH178" s="592">
        <v>0</v>
      </c>
      <c r="DI178" s="592">
        <v>0</v>
      </c>
      <c r="DJ178" s="592">
        <v>0</v>
      </c>
      <c r="DK178" s="592">
        <v>0</v>
      </c>
      <c r="DL178" s="592">
        <v>0</v>
      </c>
      <c r="DM178" s="592">
        <v>0</v>
      </c>
      <c r="DN178" s="592">
        <v>0</v>
      </c>
      <c r="DO178" s="592">
        <v>0</v>
      </c>
      <c r="DP178" s="592">
        <v>0</v>
      </c>
      <c r="DQ178" s="592">
        <v>0</v>
      </c>
      <c r="DR178" s="592">
        <v>0</v>
      </c>
      <c r="DS178" s="592">
        <v>0</v>
      </c>
      <c r="DT178" s="592">
        <v>0</v>
      </c>
      <c r="DU178" s="597">
        <v>0</v>
      </c>
      <c r="DV178" s="954">
        <v>0</v>
      </c>
      <c r="DW178" s="978">
        <v>0</v>
      </c>
      <c r="DX178" s="979">
        <v>0</v>
      </c>
      <c r="DY178" s="979">
        <v>0</v>
      </c>
      <c r="DZ178" s="979">
        <v>0</v>
      </c>
      <c r="EA178" s="977">
        <v>0</v>
      </c>
      <c r="EB178" s="977">
        <v>0</v>
      </c>
      <c r="EC178" s="960">
        <v>0</v>
      </c>
      <c r="ED178" s="960">
        <v>0</v>
      </c>
      <c r="EE178" s="1255">
        <v>0</v>
      </c>
      <c r="EF178" s="960">
        <v>0</v>
      </c>
      <c r="EG178" s="960">
        <v>0</v>
      </c>
      <c r="EH178" s="960">
        <v>0</v>
      </c>
      <c r="EI178" s="960">
        <v>0</v>
      </c>
      <c r="EJ178" s="960">
        <v>0</v>
      </c>
      <c r="EK178" s="1007">
        <v>0</v>
      </c>
      <c r="EL178" s="306">
        <v>0</v>
      </c>
      <c r="EM178" s="306">
        <v>17</v>
      </c>
      <c r="EN178" s="1007">
        <v>0</v>
      </c>
      <c r="EO178" s="306">
        <v>0</v>
      </c>
      <c r="EP178" s="306">
        <v>1</v>
      </c>
      <c r="EQ178" s="306">
        <v>1</v>
      </c>
      <c r="ER178" s="306">
        <v>0</v>
      </c>
      <c r="ES178" s="306">
        <v>0</v>
      </c>
      <c r="ET178" s="1007">
        <v>0</v>
      </c>
      <c r="EU178" s="306">
        <v>0</v>
      </c>
      <c r="EV178" s="306">
        <v>0</v>
      </c>
      <c r="EW178" s="306">
        <v>0</v>
      </c>
      <c r="EX178" s="832"/>
      <c r="EY178" s="592"/>
      <c r="EZ178" s="592" t="s">
        <v>525</v>
      </c>
      <c r="FA178" s="592" t="s">
        <v>342</v>
      </c>
      <c r="FB178" s="592" t="s">
        <v>343</v>
      </c>
      <c r="FC178" s="592">
        <v>17</v>
      </c>
      <c r="FD178" s="592" t="s">
        <v>12</v>
      </c>
      <c r="FE178" s="592" t="s">
        <v>232</v>
      </c>
      <c r="FF178" s="592" t="s">
        <v>9</v>
      </c>
      <c r="FG178" s="592" t="s">
        <v>232</v>
      </c>
      <c r="FH178" s="592" t="s">
        <v>358</v>
      </c>
    </row>
    <row r="179" spans="1:164">
      <c r="A179">
        <v>2615</v>
      </c>
      <c r="B179">
        <v>1</v>
      </c>
      <c r="F179">
        <v>700</v>
      </c>
      <c r="G179">
        <v>41</v>
      </c>
      <c r="H179">
        <v>1</v>
      </c>
      <c r="I179">
        <v>0</v>
      </c>
      <c r="J179">
        <v>1</v>
      </c>
      <c r="K179">
        <v>0</v>
      </c>
      <c r="L179" t="s">
        <v>528</v>
      </c>
      <c r="M179">
        <v>0</v>
      </c>
      <c r="N179">
        <v>1</v>
      </c>
      <c r="O179">
        <v>0</v>
      </c>
      <c r="P179">
        <v>0</v>
      </c>
      <c r="Q179">
        <v>0</v>
      </c>
      <c r="R179">
        <v>0</v>
      </c>
      <c r="S179">
        <v>0</v>
      </c>
      <c r="T179">
        <v>6</v>
      </c>
      <c r="U179">
        <v>0</v>
      </c>
      <c r="V179">
        <v>1</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1</v>
      </c>
      <c r="AS179">
        <v>0</v>
      </c>
      <c r="AT179">
        <v>0</v>
      </c>
      <c r="AU179">
        <v>0</v>
      </c>
      <c r="AV179">
        <v>0</v>
      </c>
      <c r="AW179">
        <v>0</v>
      </c>
      <c r="AX179">
        <v>0</v>
      </c>
      <c r="AZ179">
        <v>0</v>
      </c>
      <c r="BA179">
        <v>0</v>
      </c>
      <c r="BB179">
        <v>0</v>
      </c>
      <c r="BC179">
        <v>0</v>
      </c>
      <c r="BD179">
        <v>0</v>
      </c>
      <c r="BE179">
        <v>0</v>
      </c>
      <c r="BG179">
        <v>1</v>
      </c>
      <c r="BH179">
        <v>0</v>
      </c>
      <c r="BI179">
        <v>0</v>
      </c>
      <c r="BJ179">
        <v>1</v>
      </c>
      <c r="BK179">
        <v>1</v>
      </c>
      <c r="BL179">
        <v>0</v>
      </c>
      <c r="BM179">
        <v>0</v>
      </c>
      <c r="BN179">
        <v>0</v>
      </c>
      <c r="BO179">
        <v>0</v>
      </c>
      <c r="BP179">
        <v>0</v>
      </c>
      <c r="BQ179">
        <v>0</v>
      </c>
      <c r="BR179">
        <v>0</v>
      </c>
      <c r="BS179">
        <v>0</v>
      </c>
      <c r="BT179">
        <v>0</v>
      </c>
      <c r="BU179">
        <v>0</v>
      </c>
      <c r="BV179">
        <v>0</v>
      </c>
      <c r="BW179">
        <v>0</v>
      </c>
      <c r="BX179">
        <v>0</v>
      </c>
      <c r="BY179">
        <v>0</v>
      </c>
      <c r="BZ179">
        <v>0</v>
      </c>
      <c r="CA179">
        <v>0</v>
      </c>
      <c r="CB179">
        <v>0</v>
      </c>
      <c r="CC179">
        <v>0</v>
      </c>
      <c r="CD179">
        <v>0</v>
      </c>
      <c r="CE179">
        <v>0</v>
      </c>
      <c r="CF179">
        <v>0</v>
      </c>
      <c r="CG179">
        <v>0</v>
      </c>
      <c r="CH179">
        <v>0</v>
      </c>
      <c r="CI179">
        <v>0</v>
      </c>
      <c r="CJ179">
        <v>0</v>
      </c>
      <c r="CK179">
        <v>0</v>
      </c>
      <c r="CL179" s="842"/>
      <c r="CM179" s="597">
        <v>1</v>
      </c>
      <c r="CN179" s="592">
        <v>6</v>
      </c>
      <c r="CO179" s="592">
        <v>0</v>
      </c>
      <c r="CP179" s="597">
        <v>1</v>
      </c>
      <c r="CQ179" s="592">
        <v>6</v>
      </c>
      <c r="CR179" s="592">
        <v>6</v>
      </c>
      <c r="CS179" s="597">
        <v>1</v>
      </c>
      <c r="CT179" s="592">
        <v>6</v>
      </c>
      <c r="CU179" s="592">
        <v>0</v>
      </c>
      <c r="CV179" s="592">
        <v>0</v>
      </c>
      <c r="CW179" s="592">
        <v>0</v>
      </c>
      <c r="CX179" s="592">
        <v>0</v>
      </c>
      <c r="CY179" s="592">
        <v>0</v>
      </c>
      <c r="CZ179" s="592">
        <v>0</v>
      </c>
      <c r="DA179" s="592">
        <v>0</v>
      </c>
      <c r="DB179" s="592">
        <v>0</v>
      </c>
      <c r="DC179" s="592">
        <v>0</v>
      </c>
      <c r="DD179" s="592">
        <v>0</v>
      </c>
      <c r="DE179" s="592">
        <v>0</v>
      </c>
      <c r="DF179" s="592">
        <v>0</v>
      </c>
      <c r="DG179" s="592">
        <v>0</v>
      </c>
      <c r="DH179" s="592">
        <v>0</v>
      </c>
      <c r="DI179" s="592">
        <v>0</v>
      </c>
      <c r="DJ179" s="592">
        <v>0</v>
      </c>
      <c r="DK179" s="592">
        <v>0</v>
      </c>
      <c r="DL179" s="592">
        <v>0</v>
      </c>
      <c r="DM179" s="592">
        <v>0</v>
      </c>
      <c r="DN179" s="592">
        <v>0</v>
      </c>
      <c r="DO179" s="592">
        <v>0</v>
      </c>
      <c r="DP179" s="592">
        <v>0</v>
      </c>
      <c r="DQ179" s="592">
        <v>0</v>
      </c>
      <c r="DR179" s="592">
        <v>0</v>
      </c>
      <c r="DS179" s="592">
        <v>0</v>
      </c>
      <c r="DT179" s="592">
        <v>0</v>
      </c>
      <c r="DU179" s="597">
        <v>0</v>
      </c>
      <c r="DV179" s="954">
        <v>0</v>
      </c>
      <c r="DW179" s="978">
        <v>0</v>
      </c>
      <c r="DX179" s="979">
        <v>0</v>
      </c>
      <c r="DY179" s="979">
        <v>0</v>
      </c>
      <c r="DZ179" s="979">
        <v>0</v>
      </c>
      <c r="EA179" s="977">
        <v>0</v>
      </c>
      <c r="EB179" s="977">
        <v>0</v>
      </c>
      <c r="EC179" s="960">
        <v>0</v>
      </c>
      <c r="ED179" s="960">
        <v>0</v>
      </c>
      <c r="EE179" s="1255">
        <v>0</v>
      </c>
      <c r="EF179" s="960">
        <v>0</v>
      </c>
      <c r="EG179" s="960">
        <v>0</v>
      </c>
      <c r="EH179" s="960">
        <v>0</v>
      </c>
      <c r="EI179" s="960">
        <v>0</v>
      </c>
      <c r="EJ179" s="960">
        <v>0</v>
      </c>
      <c r="EK179" s="1007">
        <v>0</v>
      </c>
      <c r="EL179" s="306">
        <v>0</v>
      </c>
      <c r="EM179" s="306">
        <v>0</v>
      </c>
      <c r="EN179" s="1007">
        <v>0</v>
      </c>
      <c r="EO179" s="306">
        <v>0</v>
      </c>
      <c r="EP179" s="306">
        <v>0</v>
      </c>
      <c r="EQ179" s="306">
        <v>0</v>
      </c>
      <c r="ER179" s="306">
        <v>0</v>
      </c>
      <c r="ES179" s="306">
        <v>0</v>
      </c>
      <c r="ET179" s="1007">
        <v>0</v>
      </c>
      <c r="EU179" s="306">
        <v>0</v>
      </c>
      <c r="EV179" s="306">
        <v>0</v>
      </c>
      <c r="EW179" s="306">
        <v>0</v>
      </c>
      <c r="EX179" s="832"/>
      <c r="EY179" s="592"/>
      <c r="EZ179" s="592" t="s">
        <v>528</v>
      </c>
      <c r="FA179" s="592" t="s">
        <v>342</v>
      </c>
      <c r="FB179" s="592" t="s">
        <v>343</v>
      </c>
      <c r="FC179" s="592">
        <v>6</v>
      </c>
      <c r="FD179" s="592" t="s">
        <v>11</v>
      </c>
      <c r="FE179" s="592" t="s">
        <v>232</v>
      </c>
      <c r="FF179" s="592" t="s">
        <v>9</v>
      </c>
      <c r="FG179" s="592" t="s">
        <v>232</v>
      </c>
      <c r="FH179" s="592" t="s">
        <v>358</v>
      </c>
    </row>
    <row r="180" spans="1:164">
      <c r="A180">
        <v>2616</v>
      </c>
      <c r="B180">
        <v>1</v>
      </c>
      <c r="F180">
        <v>700</v>
      </c>
      <c r="G180">
        <v>42</v>
      </c>
      <c r="H180">
        <v>0</v>
      </c>
      <c r="I180">
        <v>1</v>
      </c>
      <c r="J180">
        <v>1</v>
      </c>
      <c r="K180">
        <v>0</v>
      </c>
      <c r="L180" t="s">
        <v>528</v>
      </c>
      <c r="M180">
        <v>0</v>
      </c>
      <c r="N180">
        <v>1</v>
      </c>
      <c r="O180">
        <v>0</v>
      </c>
      <c r="P180">
        <v>0</v>
      </c>
      <c r="Q180">
        <v>0</v>
      </c>
      <c r="R180">
        <v>0</v>
      </c>
      <c r="S180">
        <v>0</v>
      </c>
      <c r="T180">
        <v>125</v>
      </c>
      <c r="U180">
        <v>0</v>
      </c>
      <c r="V180">
        <v>0</v>
      </c>
      <c r="W180">
        <v>1</v>
      </c>
      <c r="X180">
        <v>1</v>
      </c>
      <c r="Y180">
        <v>0</v>
      </c>
      <c r="Z180">
        <v>0</v>
      </c>
      <c r="AA180">
        <v>0</v>
      </c>
      <c r="AB180">
        <v>0</v>
      </c>
      <c r="AC180">
        <v>0</v>
      </c>
      <c r="AD180">
        <v>1</v>
      </c>
      <c r="AE180">
        <v>1</v>
      </c>
      <c r="AF180">
        <v>0</v>
      </c>
      <c r="AG180">
        <v>0</v>
      </c>
      <c r="AH180">
        <v>0</v>
      </c>
      <c r="AI180">
        <v>0</v>
      </c>
      <c r="AJ180">
        <v>0</v>
      </c>
      <c r="AK180">
        <v>0</v>
      </c>
      <c r="AL180">
        <v>0</v>
      </c>
      <c r="AM180">
        <v>0</v>
      </c>
      <c r="AN180">
        <v>0</v>
      </c>
      <c r="AO180">
        <v>0</v>
      </c>
      <c r="AP180">
        <v>0</v>
      </c>
      <c r="AQ180">
        <v>0</v>
      </c>
      <c r="AR180">
        <v>0</v>
      </c>
      <c r="AS180">
        <v>1</v>
      </c>
      <c r="AT180">
        <v>0</v>
      </c>
      <c r="AU180">
        <v>0</v>
      </c>
      <c r="AV180">
        <v>0</v>
      </c>
      <c r="AW180">
        <v>1</v>
      </c>
      <c r="AX180">
        <v>0</v>
      </c>
      <c r="AZ180">
        <v>0</v>
      </c>
      <c r="BA180">
        <v>1</v>
      </c>
      <c r="BB180">
        <v>0</v>
      </c>
      <c r="BC180">
        <v>0</v>
      </c>
      <c r="BD180">
        <v>0</v>
      </c>
      <c r="BE180">
        <v>0</v>
      </c>
      <c r="BG180">
        <v>0</v>
      </c>
      <c r="BH180">
        <v>1</v>
      </c>
      <c r="BI180">
        <v>1</v>
      </c>
      <c r="BJ180">
        <v>0</v>
      </c>
      <c r="BK180">
        <v>0</v>
      </c>
      <c r="BL180">
        <v>1</v>
      </c>
      <c r="BM180">
        <v>1</v>
      </c>
      <c r="BN180">
        <v>0</v>
      </c>
      <c r="BO180">
        <v>0</v>
      </c>
      <c r="BP180">
        <v>0</v>
      </c>
      <c r="BQ180">
        <v>1</v>
      </c>
      <c r="BR180">
        <v>0</v>
      </c>
      <c r="BS180">
        <v>0</v>
      </c>
      <c r="BT180">
        <v>0</v>
      </c>
      <c r="BU180">
        <v>0</v>
      </c>
      <c r="BV180">
        <v>0</v>
      </c>
      <c r="BW180">
        <v>1</v>
      </c>
      <c r="BX180">
        <v>5.29</v>
      </c>
      <c r="BY180">
        <v>0</v>
      </c>
      <c r="BZ180">
        <v>1</v>
      </c>
      <c r="CA180">
        <v>0</v>
      </c>
      <c r="CB180">
        <v>1</v>
      </c>
      <c r="CC180">
        <v>0</v>
      </c>
      <c r="CD180">
        <v>0</v>
      </c>
      <c r="CE180">
        <v>0</v>
      </c>
      <c r="CF180">
        <v>0</v>
      </c>
      <c r="CG180">
        <v>0</v>
      </c>
      <c r="CH180">
        <v>0</v>
      </c>
      <c r="CI180">
        <v>0</v>
      </c>
      <c r="CJ180">
        <v>0</v>
      </c>
      <c r="CK180">
        <v>0</v>
      </c>
      <c r="CL180" s="842"/>
      <c r="CM180" s="597">
        <v>1</v>
      </c>
      <c r="CN180" s="592">
        <v>127</v>
      </c>
      <c r="CO180" s="592">
        <v>127</v>
      </c>
      <c r="CP180" s="597">
        <v>1</v>
      </c>
      <c r="CQ180" s="592">
        <v>127</v>
      </c>
      <c r="CR180" s="592">
        <v>0</v>
      </c>
      <c r="CS180" s="597">
        <v>1</v>
      </c>
      <c r="CT180" s="592">
        <v>127</v>
      </c>
      <c r="CU180" s="592">
        <v>127</v>
      </c>
      <c r="CV180" s="592">
        <v>0</v>
      </c>
      <c r="CW180" s="592">
        <v>1</v>
      </c>
      <c r="CX180" s="592">
        <v>127</v>
      </c>
      <c r="CY180" s="592">
        <v>127</v>
      </c>
      <c r="CZ180" s="592">
        <v>0</v>
      </c>
      <c r="DA180" s="592">
        <v>0</v>
      </c>
      <c r="DB180" s="592">
        <v>0</v>
      </c>
      <c r="DC180" s="592">
        <v>127</v>
      </c>
      <c r="DD180" s="592">
        <v>0</v>
      </c>
      <c r="DE180" s="592">
        <v>0</v>
      </c>
      <c r="DF180" s="592">
        <v>0</v>
      </c>
      <c r="DG180" s="592">
        <v>0</v>
      </c>
      <c r="DH180" s="592">
        <v>0</v>
      </c>
      <c r="DI180" s="592">
        <v>127</v>
      </c>
      <c r="DJ180" s="592">
        <v>671.83</v>
      </c>
      <c r="DK180" s="592">
        <v>0</v>
      </c>
      <c r="DL180" s="592">
        <v>0</v>
      </c>
      <c r="DM180" s="592">
        <v>0</v>
      </c>
      <c r="DN180" s="592">
        <v>0</v>
      </c>
      <c r="DO180" s="592">
        <v>1</v>
      </c>
      <c r="DP180" s="592">
        <v>127</v>
      </c>
      <c r="DQ180" s="592">
        <v>0</v>
      </c>
      <c r="DR180" s="592">
        <v>0</v>
      </c>
      <c r="DS180" s="592">
        <v>0</v>
      </c>
      <c r="DT180" s="592">
        <v>0</v>
      </c>
      <c r="DU180" s="597">
        <v>1</v>
      </c>
      <c r="DV180" s="954">
        <v>0</v>
      </c>
      <c r="DW180" s="978">
        <v>0</v>
      </c>
      <c r="DX180" s="979">
        <v>0</v>
      </c>
      <c r="DY180" s="979">
        <v>0</v>
      </c>
      <c r="DZ180" s="979">
        <v>0</v>
      </c>
      <c r="EA180" s="977">
        <v>0</v>
      </c>
      <c r="EB180" s="977">
        <v>0</v>
      </c>
      <c r="EC180" s="960">
        <v>0</v>
      </c>
      <c r="ED180" s="960">
        <v>0</v>
      </c>
      <c r="EE180" s="1255">
        <v>0</v>
      </c>
      <c r="EF180" s="960">
        <v>0</v>
      </c>
      <c r="EG180" s="960">
        <v>0</v>
      </c>
      <c r="EH180" s="960">
        <v>0</v>
      </c>
      <c r="EI180" s="960">
        <v>0</v>
      </c>
      <c r="EJ180" s="960">
        <v>0</v>
      </c>
      <c r="EK180" s="1007">
        <v>0</v>
      </c>
      <c r="EL180" s="306">
        <v>0</v>
      </c>
      <c r="EM180" s="306">
        <v>0</v>
      </c>
      <c r="EN180" s="1007">
        <v>0</v>
      </c>
      <c r="EO180" s="306">
        <v>0</v>
      </c>
      <c r="EP180" s="306">
        <v>1</v>
      </c>
      <c r="EQ180" s="306">
        <v>1</v>
      </c>
      <c r="ER180" s="306">
        <v>0</v>
      </c>
      <c r="ES180" s="306">
        <v>0</v>
      </c>
      <c r="ET180" s="1007">
        <v>0</v>
      </c>
      <c r="EU180" s="306">
        <v>1</v>
      </c>
      <c r="EV180" s="306">
        <v>1</v>
      </c>
      <c r="EW180" s="306">
        <v>0</v>
      </c>
      <c r="EX180" s="832"/>
      <c r="EY180" s="592"/>
      <c r="EZ180" s="592" t="s">
        <v>528</v>
      </c>
      <c r="FA180" s="592" t="s">
        <v>342</v>
      </c>
      <c r="FB180" s="592" t="s">
        <v>343</v>
      </c>
      <c r="FC180" s="592">
        <v>127</v>
      </c>
      <c r="FD180" s="592" t="s">
        <v>13</v>
      </c>
      <c r="FE180" s="592" t="s">
        <v>232</v>
      </c>
      <c r="FF180" s="592" t="s">
        <v>9</v>
      </c>
      <c r="FG180" s="592" t="s">
        <v>232</v>
      </c>
      <c r="FH180" s="592" t="s">
        <v>358</v>
      </c>
    </row>
    <row r="181" spans="1:164">
      <c r="A181">
        <v>2670</v>
      </c>
      <c r="B181">
        <v>1</v>
      </c>
      <c r="F181">
        <v>700</v>
      </c>
      <c r="G181">
        <v>41</v>
      </c>
      <c r="H181">
        <v>1</v>
      </c>
      <c r="I181">
        <v>0</v>
      </c>
      <c r="J181">
        <v>1</v>
      </c>
      <c r="K181">
        <v>0</v>
      </c>
      <c r="L181" t="s">
        <v>532</v>
      </c>
      <c r="M181">
        <v>0</v>
      </c>
      <c r="N181">
        <v>1</v>
      </c>
      <c r="O181">
        <v>0</v>
      </c>
      <c r="P181">
        <v>0</v>
      </c>
      <c r="Q181">
        <v>0</v>
      </c>
      <c r="R181">
        <v>0</v>
      </c>
      <c r="S181">
        <v>0</v>
      </c>
      <c r="T181">
        <v>284</v>
      </c>
      <c r="U181">
        <v>0</v>
      </c>
      <c r="V181">
        <v>0</v>
      </c>
      <c r="W181">
        <v>0</v>
      </c>
      <c r="X181">
        <v>0</v>
      </c>
      <c r="Y181">
        <v>0</v>
      </c>
      <c r="Z181">
        <v>0</v>
      </c>
      <c r="AA181">
        <v>1</v>
      </c>
      <c r="AB181">
        <v>0</v>
      </c>
      <c r="AC181">
        <v>1</v>
      </c>
      <c r="AD181">
        <v>0</v>
      </c>
      <c r="AE181">
        <v>0</v>
      </c>
      <c r="AF181">
        <v>0</v>
      </c>
      <c r="AG181">
        <v>0</v>
      </c>
      <c r="AH181">
        <v>0</v>
      </c>
      <c r="AI181">
        <v>0</v>
      </c>
      <c r="AJ181">
        <v>0</v>
      </c>
      <c r="AK181">
        <v>0</v>
      </c>
      <c r="AL181">
        <v>0</v>
      </c>
      <c r="AM181">
        <v>0</v>
      </c>
      <c r="AN181">
        <v>0</v>
      </c>
      <c r="AO181">
        <v>0</v>
      </c>
      <c r="AP181">
        <v>0</v>
      </c>
      <c r="AQ181">
        <v>0</v>
      </c>
      <c r="AR181">
        <v>1</v>
      </c>
      <c r="AS181">
        <v>0</v>
      </c>
      <c r="AT181">
        <v>0</v>
      </c>
      <c r="AU181">
        <v>0</v>
      </c>
      <c r="AV181">
        <v>0</v>
      </c>
      <c r="AW181">
        <v>0</v>
      </c>
      <c r="AX181">
        <v>0</v>
      </c>
      <c r="AZ181">
        <v>0</v>
      </c>
      <c r="BA181">
        <v>0</v>
      </c>
      <c r="BB181">
        <v>0</v>
      </c>
      <c r="BC181">
        <v>0</v>
      </c>
      <c r="BD181">
        <v>0</v>
      </c>
      <c r="BE181">
        <v>0</v>
      </c>
      <c r="BG181">
        <v>1</v>
      </c>
      <c r="BH181">
        <v>0</v>
      </c>
      <c r="BI181">
        <v>1</v>
      </c>
      <c r="BJ181">
        <v>0</v>
      </c>
      <c r="BK181">
        <v>1</v>
      </c>
      <c r="BL181">
        <v>0</v>
      </c>
      <c r="BM181">
        <v>0</v>
      </c>
      <c r="BN181">
        <v>0</v>
      </c>
      <c r="BO181">
        <v>0</v>
      </c>
      <c r="BP181">
        <v>0</v>
      </c>
      <c r="BQ181">
        <v>0</v>
      </c>
      <c r="BR181">
        <v>0</v>
      </c>
      <c r="BS181">
        <v>0</v>
      </c>
      <c r="BT181">
        <v>0</v>
      </c>
      <c r="BU181">
        <v>0</v>
      </c>
      <c r="BV181">
        <v>0</v>
      </c>
      <c r="BW181">
        <v>0</v>
      </c>
      <c r="BX181">
        <v>0</v>
      </c>
      <c r="BY181">
        <v>0</v>
      </c>
      <c r="BZ181">
        <v>0</v>
      </c>
      <c r="CA181">
        <v>0</v>
      </c>
      <c r="CB181">
        <v>0</v>
      </c>
      <c r="CC181">
        <v>0</v>
      </c>
      <c r="CD181">
        <v>0</v>
      </c>
      <c r="CE181">
        <v>0</v>
      </c>
      <c r="CF181">
        <v>0</v>
      </c>
      <c r="CG181">
        <v>0</v>
      </c>
      <c r="CH181">
        <v>0</v>
      </c>
      <c r="CI181">
        <v>0</v>
      </c>
      <c r="CJ181">
        <v>0</v>
      </c>
      <c r="CK181">
        <v>0</v>
      </c>
      <c r="CL181" s="842"/>
      <c r="CM181" s="597">
        <v>1</v>
      </c>
      <c r="CN181" s="592">
        <v>284</v>
      </c>
      <c r="CO181" s="592">
        <v>0</v>
      </c>
      <c r="CP181" s="597">
        <v>1</v>
      </c>
      <c r="CQ181" s="592">
        <v>284</v>
      </c>
      <c r="CR181" s="592">
        <v>0</v>
      </c>
      <c r="CS181" s="597">
        <v>1</v>
      </c>
      <c r="CT181" s="592">
        <v>284</v>
      </c>
      <c r="CU181" s="592">
        <v>0</v>
      </c>
      <c r="CV181" s="592">
        <v>0</v>
      </c>
      <c r="CW181" s="592">
        <v>0</v>
      </c>
      <c r="CX181" s="592">
        <v>0</v>
      </c>
      <c r="CY181" s="592">
        <v>0</v>
      </c>
      <c r="CZ181" s="592">
        <v>0</v>
      </c>
      <c r="DA181" s="592">
        <v>0</v>
      </c>
      <c r="DB181" s="592">
        <v>0</v>
      </c>
      <c r="DC181" s="592">
        <v>0</v>
      </c>
      <c r="DD181" s="592">
        <v>0</v>
      </c>
      <c r="DE181" s="592">
        <v>0</v>
      </c>
      <c r="DF181" s="592">
        <v>0</v>
      </c>
      <c r="DG181" s="592">
        <v>0</v>
      </c>
      <c r="DH181" s="592">
        <v>0</v>
      </c>
      <c r="DI181" s="592">
        <v>0</v>
      </c>
      <c r="DJ181" s="592">
        <v>0</v>
      </c>
      <c r="DK181" s="592">
        <v>0</v>
      </c>
      <c r="DL181" s="592">
        <v>0</v>
      </c>
      <c r="DM181" s="592">
        <v>0</v>
      </c>
      <c r="DN181" s="592">
        <v>0</v>
      </c>
      <c r="DO181" s="592">
        <v>0</v>
      </c>
      <c r="DP181" s="592">
        <v>0</v>
      </c>
      <c r="DQ181" s="592">
        <v>0</v>
      </c>
      <c r="DR181" s="592">
        <v>0</v>
      </c>
      <c r="DS181" s="592">
        <v>0</v>
      </c>
      <c r="DT181" s="592">
        <v>0</v>
      </c>
      <c r="DU181" s="597">
        <v>0</v>
      </c>
      <c r="DV181" s="954">
        <v>0</v>
      </c>
      <c r="DW181" s="978">
        <v>0</v>
      </c>
      <c r="DX181" s="979">
        <v>0</v>
      </c>
      <c r="DY181" s="979">
        <v>0</v>
      </c>
      <c r="DZ181" s="979">
        <v>0</v>
      </c>
      <c r="EA181" s="977">
        <v>0</v>
      </c>
      <c r="EB181" s="977">
        <v>0</v>
      </c>
      <c r="EC181" s="960">
        <v>0</v>
      </c>
      <c r="ED181" s="960">
        <v>0</v>
      </c>
      <c r="EE181" s="1255">
        <v>0</v>
      </c>
      <c r="EF181" s="960">
        <v>0</v>
      </c>
      <c r="EG181" s="960">
        <v>0</v>
      </c>
      <c r="EH181" s="960">
        <v>0</v>
      </c>
      <c r="EI181" s="960">
        <v>0</v>
      </c>
      <c r="EJ181" s="960">
        <v>0</v>
      </c>
      <c r="EK181" s="1007">
        <v>0</v>
      </c>
      <c r="EL181" s="306">
        <v>0</v>
      </c>
      <c r="EM181" s="306">
        <v>0</v>
      </c>
      <c r="EN181" s="1007">
        <v>0</v>
      </c>
      <c r="EO181" s="306">
        <v>0</v>
      </c>
      <c r="EP181" s="306">
        <v>1</v>
      </c>
      <c r="EQ181" s="306">
        <v>1</v>
      </c>
      <c r="ER181" s="306">
        <v>0</v>
      </c>
      <c r="ES181" s="306">
        <v>0</v>
      </c>
      <c r="ET181" s="1007">
        <v>0</v>
      </c>
      <c r="EU181" s="306">
        <v>0</v>
      </c>
      <c r="EV181" s="306">
        <v>0</v>
      </c>
      <c r="EW181" s="306">
        <v>0</v>
      </c>
      <c r="EX181" s="832"/>
      <c r="EY181" s="592"/>
      <c r="EZ181" s="592" t="s">
        <v>532</v>
      </c>
      <c r="FA181" s="592" t="s">
        <v>390</v>
      </c>
      <c r="FB181" s="592" t="s">
        <v>350</v>
      </c>
      <c r="FC181" s="592">
        <v>284</v>
      </c>
      <c r="FD181" s="592" t="s">
        <v>13</v>
      </c>
      <c r="FE181" s="592" t="s">
        <v>232</v>
      </c>
      <c r="FF181" s="592" t="s">
        <v>9</v>
      </c>
      <c r="FG181" s="592" t="s">
        <v>232</v>
      </c>
      <c r="FH181" s="592" t="s">
        <v>358</v>
      </c>
    </row>
    <row r="182" spans="1:164">
      <c r="A182">
        <v>2671</v>
      </c>
      <c r="B182">
        <v>1</v>
      </c>
      <c r="F182">
        <v>700</v>
      </c>
      <c r="G182">
        <v>41</v>
      </c>
      <c r="H182">
        <v>1</v>
      </c>
      <c r="I182">
        <v>0</v>
      </c>
      <c r="J182">
        <v>1</v>
      </c>
      <c r="K182">
        <v>0</v>
      </c>
      <c r="L182" t="s">
        <v>532</v>
      </c>
      <c r="M182">
        <v>0</v>
      </c>
      <c r="N182">
        <v>0</v>
      </c>
      <c r="O182">
        <v>1</v>
      </c>
      <c r="P182">
        <v>0</v>
      </c>
      <c r="Q182">
        <v>1</v>
      </c>
      <c r="R182">
        <v>0</v>
      </c>
      <c r="S182">
        <v>1</v>
      </c>
      <c r="T182">
        <v>42</v>
      </c>
      <c r="U182">
        <v>0</v>
      </c>
      <c r="V182">
        <v>0</v>
      </c>
      <c r="W182">
        <v>1</v>
      </c>
      <c r="X182">
        <v>0</v>
      </c>
      <c r="Y182">
        <v>1</v>
      </c>
      <c r="Z182">
        <v>0</v>
      </c>
      <c r="AA182">
        <v>0</v>
      </c>
      <c r="AB182">
        <v>0</v>
      </c>
      <c r="AC182">
        <v>1</v>
      </c>
      <c r="AD182">
        <v>0</v>
      </c>
      <c r="AE182">
        <v>1</v>
      </c>
      <c r="AF182">
        <v>0</v>
      </c>
      <c r="AG182">
        <v>0</v>
      </c>
      <c r="AH182">
        <v>0</v>
      </c>
      <c r="AI182">
        <v>1</v>
      </c>
      <c r="AJ182">
        <v>1</v>
      </c>
      <c r="AK182">
        <v>1</v>
      </c>
      <c r="AL182">
        <v>1</v>
      </c>
      <c r="AM182">
        <v>1</v>
      </c>
      <c r="AN182">
        <v>1</v>
      </c>
      <c r="AO182">
        <v>1</v>
      </c>
      <c r="AP182">
        <v>1</v>
      </c>
      <c r="AQ182">
        <v>1</v>
      </c>
      <c r="AR182">
        <v>0</v>
      </c>
      <c r="AS182">
        <v>0</v>
      </c>
      <c r="AT182">
        <v>1</v>
      </c>
      <c r="AU182">
        <v>0</v>
      </c>
      <c r="AV182">
        <v>1</v>
      </c>
      <c r="AW182">
        <v>1</v>
      </c>
      <c r="AX182">
        <v>0</v>
      </c>
      <c r="AZ182">
        <v>1</v>
      </c>
      <c r="BA182">
        <v>0</v>
      </c>
      <c r="BB182">
        <v>0</v>
      </c>
      <c r="BC182">
        <v>0</v>
      </c>
      <c r="BD182">
        <v>0</v>
      </c>
      <c r="BE182">
        <v>0</v>
      </c>
      <c r="BG182">
        <v>1</v>
      </c>
      <c r="BH182">
        <v>0</v>
      </c>
      <c r="BI182">
        <v>1</v>
      </c>
      <c r="BJ182">
        <v>0</v>
      </c>
      <c r="BK182">
        <v>0</v>
      </c>
      <c r="BL182">
        <v>1</v>
      </c>
      <c r="BM182">
        <v>0</v>
      </c>
      <c r="BN182">
        <v>0</v>
      </c>
      <c r="BO182">
        <v>0</v>
      </c>
      <c r="BP182">
        <v>0</v>
      </c>
      <c r="BQ182">
        <v>1</v>
      </c>
      <c r="BR182">
        <v>0</v>
      </c>
      <c r="BS182">
        <v>0</v>
      </c>
      <c r="BT182">
        <v>0</v>
      </c>
      <c r="BU182">
        <v>1</v>
      </c>
      <c r="BV182">
        <v>0</v>
      </c>
      <c r="BW182">
        <v>0</v>
      </c>
      <c r="BX182">
        <v>8</v>
      </c>
      <c r="BY182">
        <v>0</v>
      </c>
      <c r="BZ182">
        <v>0</v>
      </c>
      <c r="CA182">
        <v>0</v>
      </c>
      <c r="CB182">
        <v>1</v>
      </c>
      <c r="CC182">
        <v>0</v>
      </c>
      <c r="CD182">
        <v>0</v>
      </c>
      <c r="CE182">
        <v>0</v>
      </c>
      <c r="CF182">
        <v>0</v>
      </c>
      <c r="CG182">
        <v>0</v>
      </c>
      <c r="CH182">
        <v>0</v>
      </c>
      <c r="CI182">
        <v>0</v>
      </c>
      <c r="CJ182">
        <v>0</v>
      </c>
      <c r="CK182">
        <v>0</v>
      </c>
      <c r="CL182" s="842"/>
      <c r="CM182" s="597">
        <v>1</v>
      </c>
      <c r="CN182" s="592">
        <v>42</v>
      </c>
      <c r="CO182" s="592">
        <v>0</v>
      </c>
      <c r="CP182" s="597">
        <v>1</v>
      </c>
      <c r="CQ182" s="592">
        <v>42</v>
      </c>
      <c r="CR182" s="592">
        <v>0</v>
      </c>
      <c r="CS182" s="597">
        <v>1</v>
      </c>
      <c r="CT182" s="592">
        <v>42</v>
      </c>
      <c r="CU182" s="592">
        <v>42</v>
      </c>
      <c r="CV182" s="592">
        <v>0</v>
      </c>
      <c r="CW182" s="592">
        <v>1</v>
      </c>
      <c r="CX182" s="592">
        <v>42</v>
      </c>
      <c r="CY182" s="592">
        <v>0</v>
      </c>
      <c r="CZ182" s="592">
        <v>0</v>
      </c>
      <c r="DA182" s="592">
        <v>0</v>
      </c>
      <c r="DB182" s="592">
        <v>0</v>
      </c>
      <c r="DC182" s="592">
        <v>42</v>
      </c>
      <c r="DD182" s="592">
        <v>0</v>
      </c>
      <c r="DE182" s="592">
        <v>0</v>
      </c>
      <c r="DF182" s="592">
        <v>0</v>
      </c>
      <c r="DG182" s="592">
        <v>42</v>
      </c>
      <c r="DH182" s="592">
        <v>0</v>
      </c>
      <c r="DI182" s="592">
        <v>0</v>
      </c>
      <c r="DJ182" s="592">
        <v>336</v>
      </c>
      <c r="DK182" s="592">
        <v>0</v>
      </c>
      <c r="DL182" s="592">
        <v>0</v>
      </c>
      <c r="DM182" s="592">
        <v>0</v>
      </c>
      <c r="DN182" s="592">
        <v>0</v>
      </c>
      <c r="DO182" s="592">
        <v>1</v>
      </c>
      <c r="DP182" s="592">
        <v>42</v>
      </c>
      <c r="DQ182" s="592">
        <v>0</v>
      </c>
      <c r="DR182" s="592">
        <v>0</v>
      </c>
      <c r="DS182" s="592">
        <v>0</v>
      </c>
      <c r="DT182" s="592">
        <v>0</v>
      </c>
      <c r="DU182" s="597">
        <v>1</v>
      </c>
      <c r="DV182" s="954">
        <v>0</v>
      </c>
      <c r="DW182" s="978">
        <v>0</v>
      </c>
      <c r="DX182" s="979">
        <v>0</v>
      </c>
      <c r="DY182" s="979">
        <v>0</v>
      </c>
      <c r="DZ182" s="979">
        <v>0</v>
      </c>
      <c r="EA182" s="977">
        <v>0</v>
      </c>
      <c r="EB182" s="977">
        <v>0</v>
      </c>
      <c r="EC182" s="960">
        <v>0</v>
      </c>
      <c r="ED182" s="960">
        <v>0</v>
      </c>
      <c r="EE182" s="1255">
        <v>0</v>
      </c>
      <c r="EF182" s="960">
        <v>0</v>
      </c>
      <c r="EG182" s="960">
        <v>0</v>
      </c>
      <c r="EH182" s="960">
        <v>0</v>
      </c>
      <c r="EI182" s="960">
        <v>0</v>
      </c>
      <c r="EJ182" s="960">
        <v>0</v>
      </c>
      <c r="EK182" s="1007">
        <v>0</v>
      </c>
      <c r="EL182" s="306">
        <v>0</v>
      </c>
      <c r="EM182" s="306">
        <v>42</v>
      </c>
      <c r="EN182" s="1007">
        <v>0</v>
      </c>
      <c r="EO182" s="306">
        <v>0</v>
      </c>
      <c r="EP182" s="306">
        <v>1</v>
      </c>
      <c r="EQ182" s="306">
        <v>1</v>
      </c>
      <c r="ER182" s="306">
        <v>1</v>
      </c>
      <c r="ES182" s="306">
        <v>1</v>
      </c>
      <c r="ET182" s="1007">
        <v>0</v>
      </c>
      <c r="EU182" s="306">
        <v>1</v>
      </c>
      <c r="EV182" s="306">
        <v>1</v>
      </c>
      <c r="EW182" s="306">
        <v>0</v>
      </c>
      <c r="EX182" s="832"/>
      <c r="EY182" s="592"/>
      <c r="EZ182" s="592" t="s">
        <v>532</v>
      </c>
      <c r="FA182" s="592" t="s">
        <v>390</v>
      </c>
      <c r="FB182" s="592" t="s">
        <v>350</v>
      </c>
      <c r="FC182" s="592">
        <v>42</v>
      </c>
      <c r="FD182" s="592" t="s">
        <v>12</v>
      </c>
      <c r="FE182" s="592" t="s">
        <v>232</v>
      </c>
      <c r="FF182" s="592" t="s">
        <v>9</v>
      </c>
      <c r="FG182" s="592" t="s">
        <v>232</v>
      </c>
      <c r="FH182" s="592" t="s">
        <v>358</v>
      </c>
    </row>
    <row r="183" spans="1:164">
      <c r="A183">
        <v>2799</v>
      </c>
      <c r="B183">
        <v>1</v>
      </c>
      <c r="F183">
        <v>700</v>
      </c>
      <c r="G183">
        <v>41</v>
      </c>
      <c r="H183">
        <v>1</v>
      </c>
      <c r="I183">
        <v>0</v>
      </c>
      <c r="J183">
        <v>1</v>
      </c>
      <c r="K183">
        <v>0</v>
      </c>
      <c r="L183" t="s">
        <v>402</v>
      </c>
      <c r="M183">
        <v>0</v>
      </c>
      <c r="N183">
        <v>1</v>
      </c>
      <c r="O183">
        <v>0</v>
      </c>
      <c r="P183">
        <v>0</v>
      </c>
      <c r="Q183">
        <v>0</v>
      </c>
      <c r="R183">
        <v>0</v>
      </c>
      <c r="S183">
        <v>0</v>
      </c>
      <c r="T183">
        <v>54</v>
      </c>
      <c r="U183">
        <v>0</v>
      </c>
      <c r="V183">
        <v>0</v>
      </c>
      <c r="W183">
        <v>0</v>
      </c>
      <c r="X183">
        <v>0</v>
      </c>
      <c r="Y183">
        <v>0</v>
      </c>
      <c r="Z183">
        <v>0</v>
      </c>
      <c r="AA183">
        <v>1</v>
      </c>
      <c r="AB183">
        <v>0</v>
      </c>
      <c r="AC183">
        <v>0</v>
      </c>
      <c r="AD183">
        <v>1</v>
      </c>
      <c r="AE183">
        <v>1</v>
      </c>
      <c r="AF183">
        <v>0</v>
      </c>
      <c r="AG183">
        <v>0</v>
      </c>
      <c r="AH183">
        <v>0</v>
      </c>
      <c r="AI183">
        <v>0</v>
      </c>
      <c r="AJ183">
        <v>0</v>
      </c>
      <c r="AK183">
        <v>0</v>
      </c>
      <c r="AL183">
        <v>0</v>
      </c>
      <c r="AM183">
        <v>0</v>
      </c>
      <c r="AN183">
        <v>0</v>
      </c>
      <c r="AO183">
        <v>0</v>
      </c>
      <c r="AP183">
        <v>0</v>
      </c>
      <c r="AQ183">
        <v>0</v>
      </c>
      <c r="AR183">
        <v>0</v>
      </c>
      <c r="AS183">
        <v>1</v>
      </c>
      <c r="AT183">
        <v>0</v>
      </c>
      <c r="AU183">
        <v>0</v>
      </c>
      <c r="AV183">
        <v>0</v>
      </c>
      <c r="AW183">
        <v>1</v>
      </c>
      <c r="AX183">
        <v>1</v>
      </c>
      <c r="AZ183">
        <v>0</v>
      </c>
      <c r="BA183">
        <v>0</v>
      </c>
      <c r="BB183">
        <v>0</v>
      </c>
      <c r="BC183">
        <v>0</v>
      </c>
      <c r="BD183">
        <v>0</v>
      </c>
      <c r="BE183">
        <v>0</v>
      </c>
      <c r="BG183">
        <v>0</v>
      </c>
      <c r="BH183">
        <v>1</v>
      </c>
      <c r="BI183">
        <v>0</v>
      </c>
      <c r="BJ183">
        <v>1</v>
      </c>
      <c r="BK183">
        <v>1</v>
      </c>
      <c r="BL183">
        <v>0</v>
      </c>
      <c r="BM183">
        <v>0</v>
      </c>
      <c r="BN183">
        <v>0</v>
      </c>
      <c r="BO183">
        <v>0</v>
      </c>
      <c r="BP183">
        <v>0</v>
      </c>
      <c r="BQ183">
        <v>0</v>
      </c>
      <c r="BR183">
        <v>0</v>
      </c>
      <c r="BS183">
        <v>0</v>
      </c>
      <c r="BT183">
        <v>0</v>
      </c>
      <c r="BU183">
        <v>0</v>
      </c>
      <c r="BV183">
        <v>0</v>
      </c>
      <c r="BW183">
        <v>0</v>
      </c>
      <c r="BX183">
        <v>0</v>
      </c>
      <c r="BY183">
        <v>0</v>
      </c>
      <c r="BZ183">
        <v>0</v>
      </c>
      <c r="CA183">
        <v>0</v>
      </c>
      <c r="CB183">
        <v>0</v>
      </c>
      <c r="CC183">
        <v>0</v>
      </c>
      <c r="CD183">
        <v>0</v>
      </c>
      <c r="CE183">
        <v>0</v>
      </c>
      <c r="CF183">
        <v>0</v>
      </c>
      <c r="CG183">
        <v>0</v>
      </c>
      <c r="CH183">
        <v>0</v>
      </c>
      <c r="CI183">
        <v>0</v>
      </c>
      <c r="CJ183">
        <v>0</v>
      </c>
      <c r="CK183">
        <v>0</v>
      </c>
      <c r="CL183" s="842"/>
      <c r="CM183" s="597">
        <v>1</v>
      </c>
      <c r="CN183" s="592">
        <v>54</v>
      </c>
      <c r="CO183" s="592">
        <v>54</v>
      </c>
      <c r="CP183" s="597">
        <v>1</v>
      </c>
      <c r="CQ183" s="592">
        <v>54</v>
      </c>
      <c r="CR183" s="592">
        <v>54</v>
      </c>
      <c r="CS183" s="597">
        <v>1</v>
      </c>
      <c r="CT183" s="592">
        <v>54</v>
      </c>
      <c r="CU183" s="592">
        <v>0</v>
      </c>
      <c r="CV183" s="592">
        <v>0</v>
      </c>
      <c r="CW183" s="592">
        <v>0</v>
      </c>
      <c r="CX183" s="592">
        <v>0</v>
      </c>
      <c r="CY183" s="592">
        <v>0</v>
      </c>
      <c r="CZ183" s="592">
        <v>0</v>
      </c>
      <c r="DA183" s="592">
        <v>0</v>
      </c>
      <c r="DB183" s="592">
        <v>0</v>
      </c>
      <c r="DC183" s="592">
        <v>0</v>
      </c>
      <c r="DD183" s="592">
        <v>0</v>
      </c>
      <c r="DE183" s="592">
        <v>0</v>
      </c>
      <c r="DF183" s="592">
        <v>0</v>
      </c>
      <c r="DG183" s="592">
        <v>0</v>
      </c>
      <c r="DH183" s="592">
        <v>0</v>
      </c>
      <c r="DI183" s="592">
        <v>0</v>
      </c>
      <c r="DJ183" s="592">
        <v>0</v>
      </c>
      <c r="DK183" s="592">
        <v>0</v>
      </c>
      <c r="DL183" s="592">
        <v>0</v>
      </c>
      <c r="DM183" s="592">
        <v>0</v>
      </c>
      <c r="DN183" s="592">
        <v>0</v>
      </c>
      <c r="DO183" s="592">
        <v>0</v>
      </c>
      <c r="DP183" s="592">
        <v>0</v>
      </c>
      <c r="DQ183" s="592">
        <v>0</v>
      </c>
      <c r="DR183" s="592">
        <v>0</v>
      </c>
      <c r="DS183" s="592">
        <v>0</v>
      </c>
      <c r="DT183" s="592">
        <v>0</v>
      </c>
      <c r="DU183" s="597">
        <v>0</v>
      </c>
      <c r="DV183" s="954">
        <v>0</v>
      </c>
      <c r="DW183" s="978">
        <v>0</v>
      </c>
      <c r="DX183" s="979">
        <v>0</v>
      </c>
      <c r="DY183" s="979">
        <v>0</v>
      </c>
      <c r="DZ183" s="979">
        <v>0</v>
      </c>
      <c r="EA183" s="977">
        <v>0</v>
      </c>
      <c r="EB183" s="977">
        <v>0</v>
      </c>
      <c r="EC183" s="960">
        <v>0</v>
      </c>
      <c r="ED183" s="960">
        <v>0</v>
      </c>
      <c r="EE183" s="1255">
        <v>0</v>
      </c>
      <c r="EF183" s="960">
        <v>0</v>
      </c>
      <c r="EG183" s="960">
        <v>0</v>
      </c>
      <c r="EH183" s="960">
        <v>0</v>
      </c>
      <c r="EI183" s="960">
        <v>0</v>
      </c>
      <c r="EJ183" s="960">
        <v>0</v>
      </c>
      <c r="EK183" s="1007">
        <v>0</v>
      </c>
      <c r="EL183" s="306">
        <v>0</v>
      </c>
      <c r="EM183" s="306">
        <v>0</v>
      </c>
      <c r="EN183" s="1007">
        <v>0</v>
      </c>
      <c r="EO183" s="306">
        <v>0</v>
      </c>
      <c r="EP183" s="306">
        <v>1</v>
      </c>
      <c r="EQ183" s="306">
        <v>1</v>
      </c>
      <c r="ER183" s="306">
        <v>0</v>
      </c>
      <c r="ES183" s="306">
        <v>0</v>
      </c>
      <c r="ET183" s="1007">
        <v>0</v>
      </c>
      <c r="EU183" s="306">
        <v>1</v>
      </c>
      <c r="EV183" s="306">
        <v>0</v>
      </c>
      <c r="EW183" s="306">
        <v>0</v>
      </c>
      <c r="EX183" s="832"/>
      <c r="EY183" s="592"/>
      <c r="EZ183" s="592" t="s">
        <v>402</v>
      </c>
      <c r="FA183" s="592" t="s">
        <v>363</v>
      </c>
      <c r="FB183" s="592" t="s">
        <v>354</v>
      </c>
      <c r="FC183" s="592">
        <v>54</v>
      </c>
      <c r="FD183" s="592" t="s">
        <v>12</v>
      </c>
      <c r="FE183" s="592" t="s">
        <v>232</v>
      </c>
      <c r="FF183" s="592" t="s">
        <v>9</v>
      </c>
      <c r="FG183" s="592" t="s">
        <v>232</v>
      </c>
      <c r="FH183" s="592" t="s">
        <v>358</v>
      </c>
    </row>
    <row r="184" spans="1:164">
      <c r="A184">
        <v>2991</v>
      </c>
      <c r="B184">
        <v>1</v>
      </c>
      <c r="F184">
        <v>700</v>
      </c>
      <c r="G184">
        <v>32</v>
      </c>
      <c r="H184">
        <v>0</v>
      </c>
      <c r="I184">
        <v>1</v>
      </c>
      <c r="J184">
        <v>0</v>
      </c>
      <c r="K184">
        <v>1</v>
      </c>
      <c r="L184">
        <v>0</v>
      </c>
      <c r="M184" t="s">
        <v>498</v>
      </c>
      <c r="N184">
        <v>1</v>
      </c>
      <c r="O184">
        <v>0</v>
      </c>
      <c r="P184">
        <v>0</v>
      </c>
      <c r="Q184">
        <v>0</v>
      </c>
      <c r="R184">
        <v>0</v>
      </c>
      <c r="S184">
        <v>0</v>
      </c>
      <c r="T184">
        <v>105</v>
      </c>
      <c r="U184">
        <v>0</v>
      </c>
      <c r="V184">
        <v>0</v>
      </c>
      <c r="W184">
        <v>1</v>
      </c>
      <c r="X184">
        <v>0</v>
      </c>
      <c r="Y184">
        <v>1</v>
      </c>
      <c r="Z184">
        <v>0</v>
      </c>
      <c r="AA184">
        <v>0</v>
      </c>
      <c r="AB184">
        <v>0</v>
      </c>
      <c r="AC184">
        <v>1</v>
      </c>
      <c r="AD184">
        <v>0</v>
      </c>
      <c r="AE184">
        <v>1</v>
      </c>
      <c r="AF184">
        <v>0</v>
      </c>
      <c r="AG184">
        <v>0</v>
      </c>
      <c r="AH184">
        <v>0</v>
      </c>
      <c r="AI184">
        <v>1</v>
      </c>
      <c r="AJ184">
        <v>0</v>
      </c>
      <c r="AK184">
        <v>1</v>
      </c>
      <c r="AL184">
        <v>0</v>
      </c>
      <c r="AM184">
        <v>0</v>
      </c>
      <c r="AN184">
        <v>1</v>
      </c>
      <c r="AO184">
        <v>0</v>
      </c>
      <c r="AP184">
        <v>1</v>
      </c>
      <c r="AQ184">
        <v>1</v>
      </c>
      <c r="AR184">
        <v>0</v>
      </c>
      <c r="AS184">
        <v>1</v>
      </c>
      <c r="AT184">
        <v>0</v>
      </c>
      <c r="AU184">
        <v>0</v>
      </c>
      <c r="AV184">
        <v>0</v>
      </c>
      <c r="AW184">
        <v>0</v>
      </c>
      <c r="AX184">
        <v>1</v>
      </c>
      <c r="AZ184">
        <v>0</v>
      </c>
      <c r="BA184">
        <v>0</v>
      </c>
      <c r="BB184">
        <v>0</v>
      </c>
      <c r="BC184">
        <v>0</v>
      </c>
      <c r="BD184">
        <v>0</v>
      </c>
      <c r="BE184">
        <v>0</v>
      </c>
      <c r="BG184">
        <v>0</v>
      </c>
      <c r="BH184">
        <v>1</v>
      </c>
      <c r="BI184">
        <v>0</v>
      </c>
      <c r="BJ184">
        <v>1</v>
      </c>
      <c r="BK184">
        <v>0</v>
      </c>
      <c r="BL184">
        <v>1</v>
      </c>
      <c r="BM184">
        <v>1</v>
      </c>
      <c r="BN184">
        <v>1</v>
      </c>
      <c r="BO184">
        <v>0</v>
      </c>
      <c r="BP184">
        <v>1</v>
      </c>
      <c r="BQ184">
        <v>1</v>
      </c>
      <c r="BR184">
        <v>0</v>
      </c>
      <c r="BS184">
        <v>1</v>
      </c>
      <c r="BT184">
        <v>0</v>
      </c>
      <c r="BU184">
        <v>0</v>
      </c>
      <c r="BV184">
        <v>0</v>
      </c>
      <c r="BW184">
        <v>1</v>
      </c>
      <c r="BX184">
        <v>8</v>
      </c>
      <c r="BY184">
        <v>1</v>
      </c>
      <c r="BZ184">
        <v>0</v>
      </c>
      <c r="CA184">
        <v>1</v>
      </c>
      <c r="CB184">
        <v>1</v>
      </c>
      <c r="CC184">
        <v>44</v>
      </c>
      <c r="CD184">
        <v>0.75</v>
      </c>
      <c r="CE184">
        <v>3</v>
      </c>
      <c r="CF184">
        <v>0.75</v>
      </c>
      <c r="CG184">
        <v>1250</v>
      </c>
      <c r="CH184">
        <v>1250</v>
      </c>
      <c r="CI184">
        <v>1250</v>
      </c>
      <c r="CJ184">
        <v>1250</v>
      </c>
      <c r="CK184">
        <v>0</v>
      </c>
      <c r="CL184" s="842"/>
      <c r="CM184" s="597">
        <v>1</v>
      </c>
      <c r="CN184" s="592">
        <v>106</v>
      </c>
      <c r="CO184" s="592">
        <v>106</v>
      </c>
      <c r="CP184" s="597">
        <v>1</v>
      </c>
      <c r="CQ184" s="592">
        <v>106</v>
      </c>
      <c r="CR184" s="592">
        <v>106</v>
      </c>
      <c r="CS184" s="597">
        <v>1</v>
      </c>
      <c r="CT184" s="592">
        <v>106</v>
      </c>
      <c r="CU184" s="592">
        <v>106</v>
      </c>
      <c r="CV184" s="592">
        <v>0</v>
      </c>
      <c r="CW184" s="592">
        <v>1</v>
      </c>
      <c r="CX184" s="592">
        <v>106</v>
      </c>
      <c r="CY184" s="592">
        <v>106</v>
      </c>
      <c r="CZ184" s="592">
        <v>106</v>
      </c>
      <c r="DA184" s="592">
        <v>0</v>
      </c>
      <c r="DB184" s="592">
        <v>106</v>
      </c>
      <c r="DC184" s="592">
        <v>106</v>
      </c>
      <c r="DD184" s="592">
        <v>0</v>
      </c>
      <c r="DE184" s="592">
        <v>106</v>
      </c>
      <c r="DF184" s="592">
        <v>0</v>
      </c>
      <c r="DG184" s="592">
        <v>0</v>
      </c>
      <c r="DH184" s="592">
        <v>0</v>
      </c>
      <c r="DI184" s="592">
        <v>106</v>
      </c>
      <c r="DJ184" s="592">
        <v>848</v>
      </c>
      <c r="DK184" s="592">
        <v>0</v>
      </c>
      <c r="DL184" s="592">
        <v>0</v>
      </c>
      <c r="DM184" s="592">
        <v>0</v>
      </c>
      <c r="DN184" s="592">
        <v>0</v>
      </c>
      <c r="DO184" s="592">
        <v>1</v>
      </c>
      <c r="DP184" s="592">
        <v>106</v>
      </c>
      <c r="DQ184" s="592">
        <v>0</v>
      </c>
      <c r="DR184" s="592">
        <v>0</v>
      </c>
      <c r="DS184" s="592">
        <v>0</v>
      </c>
      <c r="DT184" s="592">
        <v>0</v>
      </c>
      <c r="DU184" s="597">
        <v>1</v>
      </c>
      <c r="DV184" s="954">
        <v>0</v>
      </c>
      <c r="DW184" s="978">
        <v>0</v>
      </c>
      <c r="DX184" s="979">
        <v>1</v>
      </c>
      <c r="DY184" s="979">
        <v>1</v>
      </c>
      <c r="DZ184" s="979">
        <v>1</v>
      </c>
      <c r="EA184" s="977">
        <v>100</v>
      </c>
      <c r="EB184" s="977">
        <v>4</v>
      </c>
      <c r="EC184" s="960">
        <v>75</v>
      </c>
      <c r="ED184" s="960">
        <v>3</v>
      </c>
      <c r="EE184" s="1255">
        <v>62.5</v>
      </c>
      <c r="EF184" s="960">
        <v>78125</v>
      </c>
      <c r="EG184" s="960">
        <v>37.5</v>
      </c>
      <c r="EH184" s="960">
        <v>46875</v>
      </c>
      <c r="EI184" s="960">
        <v>4</v>
      </c>
      <c r="EJ184" s="960">
        <v>5000</v>
      </c>
      <c r="EK184" s="1007">
        <v>0</v>
      </c>
      <c r="EL184" s="306">
        <v>0</v>
      </c>
      <c r="EM184" s="306">
        <v>0</v>
      </c>
      <c r="EN184" s="1007">
        <v>0</v>
      </c>
      <c r="EO184" s="306">
        <v>0</v>
      </c>
      <c r="EP184" s="306">
        <v>1</v>
      </c>
      <c r="EQ184" s="306">
        <v>1</v>
      </c>
      <c r="ER184" s="306">
        <v>1</v>
      </c>
      <c r="ES184" s="306">
        <v>1</v>
      </c>
      <c r="ET184" s="1007">
        <v>0</v>
      </c>
      <c r="EU184" s="306">
        <v>1</v>
      </c>
      <c r="EV184" s="306">
        <v>0</v>
      </c>
      <c r="EW184" s="306">
        <v>0</v>
      </c>
      <c r="EX184" s="832"/>
      <c r="EY184" s="592"/>
      <c r="EZ184" s="592" t="s">
        <v>498</v>
      </c>
      <c r="FA184" s="592" t="s">
        <v>449</v>
      </c>
      <c r="FB184" s="592" t="s">
        <v>343</v>
      </c>
      <c r="FC184" s="592">
        <v>106</v>
      </c>
      <c r="FD184" s="592" t="s">
        <v>13</v>
      </c>
      <c r="FE184" s="592" t="s">
        <v>232</v>
      </c>
      <c r="FF184" s="592" t="s">
        <v>9</v>
      </c>
      <c r="FG184" s="592" t="s">
        <v>232</v>
      </c>
      <c r="FH184" s="592" t="s">
        <v>346</v>
      </c>
    </row>
    <row r="185" spans="1:164">
      <c r="A185">
        <v>2992</v>
      </c>
      <c r="B185">
        <v>1</v>
      </c>
      <c r="F185">
        <v>700</v>
      </c>
      <c r="G185">
        <v>41</v>
      </c>
      <c r="H185">
        <v>1</v>
      </c>
      <c r="I185">
        <v>0</v>
      </c>
      <c r="J185">
        <v>1</v>
      </c>
      <c r="K185">
        <v>0</v>
      </c>
      <c r="L185" t="s">
        <v>531</v>
      </c>
      <c r="M185">
        <v>0</v>
      </c>
      <c r="N185">
        <v>1</v>
      </c>
      <c r="O185">
        <v>0</v>
      </c>
      <c r="P185">
        <v>0</v>
      </c>
      <c r="Q185">
        <v>0</v>
      </c>
      <c r="R185">
        <v>0</v>
      </c>
      <c r="S185">
        <v>0</v>
      </c>
      <c r="T185">
        <v>26</v>
      </c>
      <c r="U185">
        <v>0</v>
      </c>
      <c r="V185">
        <v>0</v>
      </c>
      <c r="W185">
        <v>0</v>
      </c>
      <c r="X185">
        <v>0</v>
      </c>
      <c r="Y185">
        <v>0</v>
      </c>
      <c r="Z185">
        <v>0</v>
      </c>
      <c r="AA185">
        <v>1</v>
      </c>
      <c r="AB185">
        <v>1</v>
      </c>
      <c r="AC185">
        <v>0</v>
      </c>
      <c r="AD185">
        <v>0</v>
      </c>
      <c r="AE185">
        <v>0</v>
      </c>
      <c r="AF185">
        <v>0</v>
      </c>
      <c r="AG185">
        <v>0</v>
      </c>
      <c r="AH185">
        <v>0</v>
      </c>
      <c r="AI185">
        <v>0</v>
      </c>
      <c r="AJ185">
        <v>0</v>
      </c>
      <c r="AK185">
        <v>0</v>
      </c>
      <c r="AL185">
        <v>0</v>
      </c>
      <c r="AM185">
        <v>0</v>
      </c>
      <c r="AN185">
        <v>0</v>
      </c>
      <c r="AO185">
        <v>0</v>
      </c>
      <c r="AP185">
        <v>0</v>
      </c>
      <c r="AQ185">
        <v>0</v>
      </c>
      <c r="AR185">
        <v>1</v>
      </c>
      <c r="AS185">
        <v>0</v>
      </c>
      <c r="AT185">
        <v>0</v>
      </c>
      <c r="AU185">
        <v>0</v>
      </c>
      <c r="AV185">
        <v>0</v>
      </c>
      <c r="AW185">
        <v>0</v>
      </c>
      <c r="AX185">
        <v>0</v>
      </c>
      <c r="AZ185">
        <v>0</v>
      </c>
      <c r="BA185">
        <v>0</v>
      </c>
      <c r="BB185">
        <v>0</v>
      </c>
      <c r="BC185">
        <v>0</v>
      </c>
      <c r="BD185">
        <v>0</v>
      </c>
      <c r="BE185">
        <v>0</v>
      </c>
      <c r="BG185">
        <v>1</v>
      </c>
      <c r="BH185">
        <v>0</v>
      </c>
      <c r="BI185">
        <v>1</v>
      </c>
      <c r="BJ185">
        <v>0</v>
      </c>
      <c r="BK185">
        <v>1</v>
      </c>
      <c r="BL185">
        <v>0</v>
      </c>
      <c r="BM185">
        <v>0</v>
      </c>
      <c r="BN185">
        <v>0</v>
      </c>
      <c r="BO185">
        <v>0</v>
      </c>
      <c r="BP185">
        <v>0</v>
      </c>
      <c r="BQ185">
        <v>0</v>
      </c>
      <c r="BR185">
        <v>0</v>
      </c>
      <c r="BS185">
        <v>0</v>
      </c>
      <c r="BT185">
        <v>0</v>
      </c>
      <c r="BU185">
        <v>0</v>
      </c>
      <c r="BV185">
        <v>0</v>
      </c>
      <c r="BW185">
        <v>0</v>
      </c>
      <c r="BX185">
        <v>0</v>
      </c>
      <c r="BY185">
        <v>0</v>
      </c>
      <c r="BZ185">
        <v>0</v>
      </c>
      <c r="CA185">
        <v>0</v>
      </c>
      <c r="CB185">
        <v>0</v>
      </c>
      <c r="CC185">
        <v>0</v>
      </c>
      <c r="CD185">
        <v>0</v>
      </c>
      <c r="CE185">
        <v>0</v>
      </c>
      <c r="CF185">
        <v>0</v>
      </c>
      <c r="CG185">
        <v>0</v>
      </c>
      <c r="CH185">
        <v>0</v>
      </c>
      <c r="CI185">
        <v>0</v>
      </c>
      <c r="CJ185">
        <v>0</v>
      </c>
      <c r="CK185">
        <v>0</v>
      </c>
      <c r="CL185" s="842"/>
      <c r="CM185" s="597">
        <v>1</v>
      </c>
      <c r="CN185" s="592">
        <v>26</v>
      </c>
      <c r="CO185" s="592">
        <v>0</v>
      </c>
      <c r="CP185" s="597">
        <v>1</v>
      </c>
      <c r="CQ185" s="592">
        <v>26</v>
      </c>
      <c r="CR185" s="592">
        <v>0</v>
      </c>
      <c r="CS185" s="597">
        <v>1</v>
      </c>
      <c r="CT185" s="592">
        <v>26</v>
      </c>
      <c r="CU185" s="592">
        <v>0</v>
      </c>
      <c r="CV185" s="592">
        <v>0</v>
      </c>
      <c r="CW185" s="592">
        <v>0</v>
      </c>
      <c r="CX185" s="592">
        <v>0</v>
      </c>
      <c r="CY185" s="592">
        <v>0</v>
      </c>
      <c r="CZ185" s="592">
        <v>0</v>
      </c>
      <c r="DA185" s="592">
        <v>0</v>
      </c>
      <c r="DB185" s="592">
        <v>0</v>
      </c>
      <c r="DC185" s="592">
        <v>0</v>
      </c>
      <c r="DD185" s="592">
        <v>0</v>
      </c>
      <c r="DE185" s="592">
        <v>0</v>
      </c>
      <c r="DF185" s="592">
        <v>0</v>
      </c>
      <c r="DG185" s="592">
        <v>0</v>
      </c>
      <c r="DH185" s="592">
        <v>0</v>
      </c>
      <c r="DI185" s="592">
        <v>0</v>
      </c>
      <c r="DJ185" s="592">
        <v>0</v>
      </c>
      <c r="DK185" s="592">
        <v>0</v>
      </c>
      <c r="DL185" s="592">
        <v>0</v>
      </c>
      <c r="DM185" s="592">
        <v>0</v>
      </c>
      <c r="DN185" s="592">
        <v>0</v>
      </c>
      <c r="DO185" s="592">
        <v>0</v>
      </c>
      <c r="DP185" s="592">
        <v>0</v>
      </c>
      <c r="DQ185" s="592">
        <v>0</v>
      </c>
      <c r="DR185" s="592">
        <v>0</v>
      </c>
      <c r="DS185" s="592">
        <v>0</v>
      </c>
      <c r="DT185" s="592">
        <v>0</v>
      </c>
      <c r="DU185" s="597">
        <v>0</v>
      </c>
      <c r="DV185" s="954">
        <v>0</v>
      </c>
      <c r="DW185" s="978">
        <v>0</v>
      </c>
      <c r="DX185" s="979">
        <v>0</v>
      </c>
      <c r="DY185" s="979">
        <v>0</v>
      </c>
      <c r="DZ185" s="979">
        <v>0</v>
      </c>
      <c r="EA185" s="977">
        <v>0</v>
      </c>
      <c r="EB185" s="977">
        <v>0</v>
      </c>
      <c r="EC185" s="960">
        <v>0</v>
      </c>
      <c r="ED185" s="960">
        <v>0</v>
      </c>
      <c r="EE185" s="1255">
        <v>0</v>
      </c>
      <c r="EF185" s="960">
        <v>0</v>
      </c>
      <c r="EG185" s="960">
        <v>0</v>
      </c>
      <c r="EH185" s="960">
        <v>0</v>
      </c>
      <c r="EI185" s="960">
        <v>0</v>
      </c>
      <c r="EJ185" s="960">
        <v>0</v>
      </c>
      <c r="EK185" s="1007">
        <v>0</v>
      </c>
      <c r="EL185" s="306">
        <v>0</v>
      </c>
      <c r="EM185" s="306">
        <v>0</v>
      </c>
      <c r="EN185" s="1007">
        <v>0</v>
      </c>
      <c r="EO185" s="306">
        <v>0</v>
      </c>
      <c r="EP185" s="306">
        <v>1</v>
      </c>
      <c r="EQ185" s="306">
        <v>0</v>
      </c>
      <c r="ER185" s="306">
        <v>0</v>
      </c>
      <c r="ES185" s="306">
        <v>0</v>
      </c>
      <c r="ET185" s="1007">
        <v>0</v>
      </c>
      <c r="EU185" s="306">
        <v>0</v>
      </c>
      <c r="EV185" s="306">
        <v>0</v>
      </c>
      <c r="EW185" s="306">
        <v>0</v>
      </c>
      <c r="EX185" s="832"/>
      <c r="EY185" s="592"/>
      <c r="EZ185" s="592" t="s">
        <v>531</v>
      </c>
      <c r="FA185" s="592" t="s">
        <v>449</v>
      </c>
      <c r="FB185" s="592" t="s">
        <v>343</v>
      </c>
      <c r="FC185" s="592">
        <v>26</v>
      </c>
      <c r="FD185" s="592" t="s">
        <v>12</v>
      </c>
      <c r="FE185" s="592" t="s">
        <v>232</v>
      </c>
      <c r="FF185" s="592" t="s">
        <v>9</v>
      </c>
      <c r="FG185" s="592" t="s">
        <v>232</v>
      </c>
      <c r="FH185" s="592" t="s">
        <v>358</v>
      </c>
    </row>
    <row r="186" spans="1:164">
      <c r="A186">
        <v>2993</v>
      </c>
      <c r="B186">
        <v>1</v>
      </c>
      <c r="F186">
        <v>700</v>
      </c>
      <c r="G186">
        <v>41</v>
      </c>
      <c r="H186">
        <v>1</v>
      </c>
      <c r="I186">
        <v>0</v>
      </c>
      <c r="J186">
        <v>1</v>
      </c>
      <c r="K186">
        <v>0</v>
      </c>
      <c r="L186" t="s">
        <v>531</v>
      </c>
      <c r="M186">
        <v>0</v>
      </c>
      <c r="N186">
        <v>1</v>
      </c>
      <c r="O186">
        <v>0</v>
      </c>
      <c r="P186">
        <v>0</v>
      </c>
      <c r="Q186">
        <v>0</v>
      </c>
      <c r="R186">
        <v>0</v>
      </c>
      <c r="S186">
        <v>0</v>
      </c>
      <c r="T186">
        <v>12</v>
      </c>
      <c r="U186">
        <v>1</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1</v>
      </c>
      <c r="AS186">
        <v>0</v>
      </c>
      <c r="AT186">
        <v>0</v>
      </c>
      <c r="AU186">
        <v>0</v>
      </c>
      <c r="AV186">
        <v>0</v>
      </c>
      <c r="AW186">
        <v>0</v>
      </c>
      <c r="AX186">
        <v>0</v>
      </c>
      <c r="AZ186">
        <v>0</v>
      </c>
      <c r="BA186">
        <v>0</v>
      </c>
      <c r="BB186">
        <v>0</v>
      </c>
      <c r="BC186">
        <v>0</v>
      </c>
      <c r="BD186">
        <v>0</v>
      </c>
      <c r="BE186">
        <v>0</v>
      </c>
      <c r="BG186">
        <v>1</v>
      </c>
      <c r="BH186">
        <v>0</v>
      </c>
      <c r="BI186">
        <v>0</v>
      </c>
      <c r="BJ186">
        <v>1</v>
      </c>
      <c r="BK186">
        <v>0</v>
      </c>
      <c r="BL186">
        <v>1</v>
      </c>
      <c r="BM186">
        <v>0</v>
      </c>
      <c r="BN186">
        <v>0</v>
      </c>
      <c r="BO186">
        <v>0</v>
      </c>
      <c r="BP186">
        <v>1</v>
      </c>
      <c r="BQ186">
        <v>0</v>
      </c>
      <c r="BR186">
        <v>0</v>
      </c>
      <c r="BS186">
        <v>0</v>
      </c>
      <c r="BT186">
        <v>0</v>
      </c>
      <c r="BU186">
        <v>0</v>
      </c>
      <c r="BV186">
        <v>0</v>
      </c>
      <c r="BW186">
        <v>0</v>
      </c>
      <c r="BX186">
        <v>0</v>
      </c>
      <c r="BY186">
        <v>0</v>
      </c>
      <c r="BZ186">
        <v>1</v>
      </c>
      <c r="CA186">
        <v>0</v>
      </c>
      <c r="CB186">
        <v>0</v>
      </c>
      <c r="CC186">
        <v>0</v>
      </c>
      <c r="CD186">
        <v>0</v>
      </c>
      <c r="CE186">
        <v>0</v>
      </c>
      <c r="CF186">
        <v>0</v>
      </c>
      <c r="CG186">
        <v>0</v>
      </c>
      <c r="CH186">
        <v>0</v>
      </c>
      <c r="CI186">
        <v>0</v>
      </c>
      <c r="CJ186">
        <v>0</v>
      </c>
      <c r="CK186">
        <v>0</v>
      </c>
      <c r="CL186" s="842"/>
      <c r="CM186" s="597">
        <v>1</v>
      </c>
      <c r="CN186" s="592">
        <v>12</v>
      </c>
      <c r="CO186" s="592">
        <v>0</v>
      </c>
      <c r="CP186" s="597">
        <v>1</v>
      </c>
      <c r="CQ186" s="592">
        <v>12</v>
      </c>
      <c r="CR186" s="592">
        <v>12</v>
      </c>
      <c r="CS186" s="597">
        <v>1</v>
      </c>
      <c r="CT186" s="592">
        <v>12</v>
      </c>
      <c r="CU186" s="592">
        <v>12</v>
      </c>
      <c r="CV186" s="592">
        <v>0</v>
      </c>
      <c r="CW186" s="592">
        <v>1</v>
      </c>
      <c r="CX186" s="592">
        <v>12</v>
      </c>
      <c r="CY186" s="592">
        <v>0</v>
      </c>
      <c r="CZ186" s="592">
        <v>0</v>
      </c>
      <c r="DA186" s="592">
        <v>0</v>
      </c>
      <c r="DB186" s="592">
        <v>12</v>
      </c>
      <c r="DC186" s="592">
        <v>0</v>
      </c>
      <c r="DD186" s="592">
        <v>0</v>
      </c>
      <c r="DE186" s="592">
        <v>0</v>
      </c>
      <c r="DF186" s="592">
        <v>0</v>
      </c>
      <c r="DG186" s="592">
        <v>0</v>
      </c>
      <c r="DH186" s="592">
        <v>0</v>
      </c>
      <c r="DI186" s="592">
        <v>0</v>
      </c>
      <c r="DJ186" s="592">
        <v>0</v>
      </c>
      <c r="DK186" s="592">
        <v>0</v>
      </c>
      <c r="DL186" s="592">
        <v>0</v>
      </c>
      <c r="DM186" s="592">
        <v>0</v>
      </c>
      <c r="DN186" s="592">
        <v>0</v>
      </c>
      <c r="DO186" s="592">
        <v>0</v>
      </c>
      <c r="DP186" s="592">
        <v>0</v>
      </c>
      <c r="DQ186" s="592">
        <v>0</v>
      </c>
      <c r="DR186" s="592">
        <v>0</v>
      </c>
      <c r="DS186" s="592">
        <v>0</v>
      </c>
      <c r="DT186" s="592">
        <v>0</v>
      </c>
      <c r="DU186" s="597">
        <v>1</v>
      </c>
      <c r="DV186" s="954">
        <v>0</v>
      </c>
      <c r="DW186" s="978">
        <v>0</v>
      </c>
      <c r="DX186" s="979">
        <v>0</v>
      </c>
      <c r="DY186" s="979">
        <v>0</v>
      </c>
      <c r="DZ186" s="979">
        <v>0</v>
      </c>
      <c r="EA186" s="977">
        <v>0</v>
      </c>
      <c r="EB186" s="977">
        <v>0</v>
      </c>
      <c r="EC186" s="960">
        <v>0</v>
      </c>
      <c r="ED186" s="960">
        <v>0</v>
      </c>
      <c r="EE186" s="1255">
        <v>0</v>
      </c>
      <c r="EF186" s="960">
        <v>0</v>
      </c>
      <c r="EG186" s="960">
        <v>0</v>
      </c>
      <c r="EH186" s="960">
        <v>0</v>
      </c>
      <c r="EI186" s="960">
        <v>0</v>
      </c>
      <c r="EJ186" s="960">
        <v>0</v>
      </c>
      <c r="EK186" s="1007">
        <v>0</v>
      </c>
      <c r="EL186" s="306">
        <v>0</v>
      </c>
      <c r="EM186" s="306">
        <v>0</v>
      </c>
      <c r="EN186" s="1007">
        <v>0</v>
      </c>
      <c r="EO186" s="306">
        <v>0</v>
      </c>
      <c r="EP186" s="306">
        <v>0</v>
      </c>
      <c r="EQ186" s="306">
        <v>0</v>
      </c>
      <c r="ER186" s="306">
        <v>0</v>
      </c>
      <c r="ES186" s="306">
        <v>0</v>
      </c>
      <c r="ET186" s="1007">
        <v>0</v>
      </c>
      <c r="EU186" s="306">
        <v>0</v>
      </c>
      <c r="EV186" s="306">
        <v>0</v>
      </c>
      <c r="EW186" s="306">
        <v>0</v>
      </c>
      <c r="EX186" s="832"/>
      <c r="EY186" s="592"/>
      <c r="EZ186" s="592" t="s">
        <v>531</v>
      </c>
      <c r="FA186" s="592" t="s">
        <v>449</v>
      </c>
      <c r="FB186" s="592" t="s">
        <v>343</v>
      </c>
      <c r="FC186" s="592">
        <v>12</v>
      </c>
      <c r="FD186" s="592" t="s">
        <v>11</v>
      </c>
      <c r="FE186" s="592" t="s">
        <v>232</v>
      </c>
      <c r="FF186" s="592" t="s">
        <v>9</v>
      </c>
      <c r="FG186" s="592" t="s">
        <v>232</v>
      </c>
      <c r="FH186" s="592" t="s">
        <v>358</v>
      </c>
    </row>
    <row r="187" spans="1:164">
      <c r="A187">
        <v>2994</v>
      </c>
      <c r="B187">
        <v>1</v>
      </c>
      <c r="F187">
        <v>700</v>
      </c>
      <c r="G187">
        <v>41</v>
      </c>
      <c r="H187">
        <v>1</v>
      </c>
      <c r="I187">
        <v>0</v>
      </c>
      <c r="J187">
        <v>1</v>
      </c>
      <c r="K187">
        <v>0</v>
      </c>
      <c r="L187" t="s">
        <v>531</v>
      </c>
      <c r="M187">
        <v>0</v>
      </c>
      <c r="N187">
        <v>1</v>
      </c>
      <c r="O187">
        <v>0</v>
      </c>
      <c r="P187">
        <v>0</v>
      </c>
      <c r="Q187">
        <v>0</v>
      </c>
      <c r="R187">
        <v>0</v>
      </c>
      <c r="S187">
        <v>0</v>
      </c>
      <c r="T187">
        <v>14</v>
      </c>
      <c r="U187">
        <v>0</v>
      </c>
      <c r="V187">
        <v>0</v>
      </c>
      <c r="W187">
        <v>0</v>
      </c>
      <c r="X187">
        <v>0</v>
      </c>
      <c r="Y187">
        <v>0</v>
      </c>
      <c r="Z187">
        <v>0</v>
      </c>
      <c r="AA187">
        <v>1</v>
      </c>
      <c r="AB187">
        <v>1</v>
      </c>
      <c r="AC187">
        <v>0</v>
      </c>
      <c r="AD187">
        <v>0</v>
      </c>
      <c r="AE187">
        <v>0</v>
      </c>
      <c r="AF187">
        <v>0</v>
      </c>
      <c r="AG187">
        <v>0</v>
      </c>
      <c r="AH187">
        <v>0</v>
      </c>
      <c r="AI187">
        <v>0</v>
      </c>
      <c r="AJ187">
        <v>0</v>
      </c>
      <c r="AK187">
        <v>0</v>
      </c>
      <c r="AL187">
        <v>0</v>
      </c>
      <c r="AM187">
        <v>0</v>
      </c>
      <c r="AN187">
        <v>0</v>
      </c>
      <c r="AO187">
        <v>0</v>
      </c>
      <c r="AP187">
        <v>0</v>
      </c>
      <c r="AQ187">
        <v>0</v>
      </c>
      <c r="AR187">
        <v>1</v>
      </c>
      <c r="AS187">
        <v>0</v>
      </c>
      <c r="AT187">
        <v>0</v>
      </c>
      <c r="AU187">
        <v>0</v>
      </c>
      <c r="AV187">
        <v>0</v>
      </c>
      <c r="AW187">
        <v>0</v>
      </c>
      <c r="AX187">
        <v>0</v>
      </c>
      <c r="AZ187">
        <v>0</v>
      </c>
      <c r="BA187">
        <v>0</v>
      </c>
      <c r="BB187">
        <v>0</v>
      </c>
      <c r="BC187">
        <v>0</v>
      </c>
      <c r="BD187">
        <v>0</v>
      </c>
      <c r="BE187">
        <v>0</v>
      </c>
      <c r="BG187">
        <v>1</v>
      </c>
      <c r="BH187">
        <v>0</v>
      </c>
      <c r="BI187">
        <v>0</v>
      </c>
      <c r="BJ187">
        <v>0</v>
      </c>
      <c r="BK187">
        <v>1</v>
      </c>
      <c r="BL187">
        <v>0</v>
      </c>
      <c r="BM187">
        <v>0</v>
      </c>
      <c r="BN187">
        <v>0</v>
      </c>
      <c r="BO187">
        <v>0</v>
      </c>
      <c r="BP187">
        <v>0</v>
      </c>
      <c r="BQ187">
        <v>0</v>
      </c>
      <c r="BR187">
        <v>0</v>
      </c>
      <c r="BS187">
        <v>0</v>
      </c>
      <c r="BT187">
        <v>0</v>
      </c>
      <c r="BU187">
        <v>0</v>
      </c>
      <c r="BV187">
        <v>0</v>
      </c>
      <c r="BW187">
        <v>0</v>
      </c>
      <c r="BX187">
        <v>0</v>
      </c>
      <c r="BY187">
        <v>0</v>
      </c>
      <c r="BZ187">
        <v>0</v>
      </c>
      <c r="CA187">
        <v>0</v>
      </c>
      <c r="CB187">
        <v>0</v>
      </c>
      <c r="CC187">
        <v>0</v>
      </c>
      <c r="CD187">
        <v>0</v>
      </c>
      <c r="CE187">
        <v>0</v>
      </c>
      <c r="CF187">
        <v>0</v>
      </c>
      <c r="CG187">
        <v>0</v>
      </c>
      <c r="CH187">
        <v>0</v>
      </c>
      <c r="CI187">
        <v>0</v>
      </c>
      <c r="CJ187">
        <v>0</v>
      </c>
      <c r="CK187">
        <v>0</v>
      </c>
      <c r="CL187" s="842"/>
      <c r="CM187" s="597">
        <v>1</v>
      </c>
      <c r="CN187" s="592">
        <v>14</v>
      </c>
      <c r="CO187" s="592">
        <v>0</v>
      </c>
      <c r="CP187" s="597">
        <v>0</v>
      </c>
      <c r="CQ187" s="592">
        <v>0</v>
      </c>
      <c r="CR187" s="592">
        <v>0</v>
      </c>
      <c r="CS187" s="597">
        <v>1</v>
      </c>
      <c r="CT187" s="592">
        <v>14</v>
      </c>
      <c r="CU187" s="592">
        <v>0</v>
      </c>
      <c r="CV187" s="592">
        <v>0</v>
      </c>
      <c r="CW187" s="592">
        <v>0</v>
      </c>
      <c r="CX187" s="592">
        <v>0</v>
      </c>
      <c r="CY187" s="592">
        <v>0</v>
      </c>
      <c r="CZ187" s="592">
        <v>0</v>
      </c>
      <c r="DA187" s="592">
        <v>0</v>
      </c>
      <c r="DB187" s="592">
        <v>0</v>
      </c>
      <c r="DC187" s="592">
        <v>0</v>
      </c>
      <c r="DD187" s="592">
        <v>0</v>
      </c>
      <c r="DE187" s="592">
        <v>0</v>
      </c>
      <c r="DF187" s="592">
        <v>0</v>
      </c>
      <c r="DG187" s="592">
        <v>0</v>
      </c>
      <c r="DH187" s="592">
        <v>0</v>
      </c>
      <c r="DI187" s="592">
        <v>0</v>
      </c>
      <c r="DJ187" s="592">
        <v>0</v>
      </c>
      <c r="DK187" s="592">
        <v>0</v>
      </c>
      <c r="DL187" s="592">
        <v>0</v>
      </c>
      <c r="DM187" s="592">
        <v>0</v>
      </c>
      <c r="DN187" s="592">
        <v>0</v>
      </c>
      <c r="DO187" s="592">
        <v>0</v>
      </c>
      <c r="DP187" s="592">
        <v>0</v>
      </c>
      <c r="DQ187" s="592">
        <v>0</v>
      </c>
      <c r="DR187" s="592">
        <v>0</v>
      </c>
      <c r="DS187" s="592">
        <v>0</v>
      </c>
      <c r="DT187" s="592">
        <v>0</v>
      </c>
      <c r="DU187" s="597">
        <v>0</v>
      </c>
      <c r="DV187" s="954">
        <v>0</v>
      </c>
      <c r="DW187" s="978">
        <v>0</v>
      </c>
      <c r="DX187" s="979">
        <v>0</v>
      </c>
      <c r="DY187" s="979">
        <v>0</v>
      </c>
      <c r="DZ187" s="979">
        <v>0</v>
      </c>
      <c r="EA187" s="977">
        <v>0</v>
      </c>
      <c r="EB187" s="977">
        <v>0</v>
      </c>
      <c r="EC187" s="960">
        <v>0</v>
      </c>
      <c r="ED187" s="960">
        <v>0</v>
      </c>
      <c r="EE187" s="1255">
        <v>0</v>
      </c>
      <c r="EF187" s="960">
        <v>0</v>
      </c>
      <c r="EG187" s="960">
        <v>0</v>
      </c>
      <c r="EH187" s="960">
        <v>0</v>
      </c>
      <c r="EI187" s="960">
        <v>0</v>
      </c>
      <c r="EJ187" s="960">
        <v>0</v>
      </c>
      <c r="EK187" s="1007">
        <v>0</v>
      </c>
      <c r="EL187" s="306">
        <v>0</v>
      </c>
      <c r="EM187" s="306">
        <v>0</v>
      </c>
      <c r="EN187" s="1007">
        <v>0</v>
      </c>
      <c r="EO187" s="306">
        <v>0</v>
      </c>
      <c r="EP187" s="306">
        <v>1</v>
      </c>
      <c r="EQ187" s="306">
        <v>0</v>
      </c>
      <c r="ER187" s="306">
        <v>0</v>
      </c>
      <c r="ES187" s="306">
        <v>0</v>
      </c>
      <c r="ET187" s="1007">
        <v>0</v>
      </c>
      <c r="EU187" s="306">
        <v>0</v>
      </c>
      <c r="EV187" s="306">
        <v>0</v>
      </c>
      <c r="EW187" s="306">
        <v>0</v>
      </c>
      <c r="EX187" s="832"/>
      <c r="EY187" s="592"/>
      <c r="EZ187" s="592" t="s">
        <v>531</v>
      </c>
      <c r="FA187" s="592" t="s">
        <v>449</v>
      </c>
      <c r="FB187" s="592" t="s">
        <v>343</v>
      </c>
      <c r="FC187" s="592">
        <v>14</v>
      </c>
      <c r="FD187" s="592" t="s">
        <v>11</v>
      </c>
      <c r="FE187" s="592" t="s">
        <v>232</v>
      </c>
      <c r="FF187" s="592" t="s">
        <v>9</v>
      </c>
      <c r="FG187" s="592" t="s">
        <v>232</v>
      </c>
      <c r="FH187" s="592" t="s">
        <v>358</v>
      </c>
    </row>
    <row r="188" spans="1:164">
      <c r="A188">
        <v>2995</v>
      </c>
      <c r="B188">
        <v>1</v>
      </c>
      <c r="F188">
        <v>700</v>
      </c>
      <c r="G188">
        <v>41</v>
      </c>
      <c r="H188">
        <v>1</v>
      </c>
      <c r="I188">
        <v>0</v>
      </c>
      <c r="J188">
        <v>1</v>
      </c>
      <c r="K188">
        <v>0</v>
      </c>
      <c r="L188" t="s">
        <v>531</v>
      </c>
      <c r="M188">
        <v>0</v>
      </c>
      <c r="N188">
        <v>1</v>
      </c>
      <c r="O188">
        <v>0</v>
      </c>
      <c r="P188">
        <v>0</v>
      </c>
      <c r="Q188">
        <v>0</v>
      </c>
      <c r="R188">
        <v>0</v>
      </c>
      <c r="S188">
        <v>0</v>
      </c>
      <c r="T188">
        <v>6</v>
      </c>
      <c r="U188">
        <v>0</v>
      </c>
      <c r="V188">
        <v>0</v>
      </c>
      <c r="W188">
        <v>0</v>
      </c>
      <c r="X188">
        <v>0</v>
      </c>
      <c r="Y188">
        <v>0</v>
      </c>
      <c r="Z188">
        <v>0</v>
      </c>
      <c r="AA188">
        <v>1</v>
      </c>
      <c r="AB188">
        <v>1</v>
      </c>
      <c r="AC188">
        <v>0</v>
      </c>
      <c r="AD188">
        <v>0</v>
      </c>
      <c r="AE188">
        <v>0</v>
      </c>
      <c r="AF188">
        <v>0</v>
      </c>
      <c r="AG188">
        <v>0</v>
      </c>
      <c r="AH188">
        <v>0</v>
      </c>
      <c r="AI188">
        <v>0</v>
      </c>
      <c r="AJ188">
        <v>0</v>
      </c>
      <c r="AK188">
        <v>0</v>
      </c>
      <c r="AL188">
        <v>0</v>
      </c>
      <c r="AM188">
        <v>0</v>
      </c>
      <c r="AN188">
        <v>0</v>
      </c>
      <c r="AO188">
        <v>0</v>
      </c>
      <c r="AP188">
        <v>0</v>
      </c>
      <c r="AQ188">
        <v>0</v>
      </c>
      <c r="AR188">
        <v>1</v>
      </c>
      <c r="AS188">
        <v>0</v>
      </c>
      <c r="AT188">
        <v>0</v>
      </c>
      <c r="AU188">
        <v>0</v>
      </c>
      <c r="AV188">
        <v>0</v>
      </c>
      <c r="AW188">
        <v>0</v>
      </c>
      <c r="AX188">
        <v>0</v>
      </c>
      <c r="AZ188">
        <v>0</v>
      </c>
      <c r="BA188">
        <v>0</v>
      </c>
      <c r="BB188">
        <v>0</v>
      </c>
      <c r="BC188">
        <v>0</v>
      </c>
      <c r="BD188">
        <v>0</v>
      </c>
      <c r="BE188">
        <v>0</v>
      </c>
      <c r="BG188">
        <v>1</v>
      </c>
      <c r="BH188">
        <v>0</v>
      </c>
      <c r="BI188">
        <v>1</v>
      </c>
      <c r="BJ188">
        <v>0</v>
      </c>
      <c r="BK188">
        <v>1</v>
      </c>
      <c r="BL188">
        <v>0</v>
      </c>
      <c r="BM188">
        <v>0</v>
      </c>
      <c r="BN188">
        <v>0</v>
      </c>
      <c r="BO188">
        <v>0</v>
      </c>
      <c r="BP188">
        <v>0</v>
      </c>
      <c r="BQ188">
        <v>0</v>
      </c>
      <c r="BR188">
        <v>0</v>
      </c>
      <c r="BS188">
        <v>0</v>
      </c>
      <c r="BT188">
        <v>0</v>
      </c>
      <c r="BU188">
        <v>0</v>
      </c>
      <c r="BV188">
        <v>0</v>
      </c>
      <c r="BW188">
        <v>0</v>
      </c>
      <c r="BX188">
        <v>0</v>
      </c>
      <c r="BY188">
        <v>0</v>
      </c>
      <c r="BZ188">
        <v>0</v>
      </c>
      <c r="CA188">
        <v>0</v>
      </c>
      <c r="CB188">
        <v>0</v>
      </c>
      <c r="CC188">
        <v>0</v>
      </c>
      <c r="CD188">
        <v>0</v>
      </c>
      <c r="CE188">
        <v>0</v>
      </c>
      <c r="CF188">
        <v>0</v>
      </c>
      <c r="CG188">
        <v>0</v>
      </c>
      <c r="CH188">
        <v>0</v>
      </c>
      <c r="CI188">
        <v>0</v>
      </c>
      <c r="CJ188">
        <v>0</v>
      </c>
      <c r="CK188">
        <v>0</v>
      </c>
      <c r="CL188" s="842"/>
      <c r="CM188" s="597">
        <v>1</v>
      </c>
      <c r="CN188" s="592">
        <v>6</v>
      </c>
      <c r="CO188" s="592">
        <v>0</v>
      </c>
      <c r="CP188" s="597">
        <v>1</v>
      </c>
      <c r="CQ188" s="592">
        <v>6</v>
      </c>
      <c r="CR188" s="592">
        <v>0</v>
      </c>
      <c r="CS188" s="597">
        <v>1</v>
      </c>
      <c r="CT188" s="592">
        <v>6</v>
      </c>
      <c r="CU188" s="592">
        <v>0</v>
      </c>
      <c r="CV188" s="592">
        <v>0</v>
      </c>
      <c r="CW188" s="592">
        <v>0</v>
      </c>
      <c r="CX188" s="592">
        <v>0</v>
      </c>
      <c r="CY188" s="592">
        <v>0</v>
      </c>
      <c r="CZ188" s="592">
        <v>0</v>
      </c>
      <c r="DA188" s="592">
        <v>0</v>
      </c>
      <c r="DB188" s="592">
        <v>0</v>
      </c>
      <c r="DC188" s="592">
        <v>0</v>
      </c>
      <c r="DD188" s="592">
        <v>0</v>
      </c>
      <c r="DE188" s="592">
        <v>0</v>
      </c>
      <c r="DF188" s="592">
        <v>0</v>
      </c>
      <c r="DG188" s="592">
        <v>0</v>
      </c>
      <c r="DH188" s="592">
        <v>0</v>
      </c>
      <c r="DI188" s="592">
        <v>0</v>
      </c>
      <c r="DJ188" s="592">
        <v>0</v>
      </c>
      <c r="DK188" s="592">
        <v>0</v>
      </c>
      <c r="DL188" s="592">
        <v>0</v>
      </c>
      <c r="DM188" s="592">
        <v>0</v>
      </c>
      <c r="DN188" s="592">
        <v>0</v>
      </c>
      <c r="DO188" s="592">
        <v>0</v>
      </c>
      <c r="DP188" s="592">
        <v>0</v>
      </c>
      <c r="DQ188" s="592">
        <v>0</v>
      </c>
      <c r="DR188" s="592">
        <v>0</v>
      </c>
      <c r="DS188" s="592">
        <v>0</v>
      </c>
      <c r="DT188" s="592">
        <v>0</v>
      </c>
      <c r="DU188" s="597">
        <v>0</v>
      </c>
      <c r="DV188" s="954">
        <v>0</v>
      </c>
      <c r="DW188" s="978">
        <v>0</v>
      </c>
      <c r="DX188" s="979">
        <v>0</v>
      </c>
      <c r="DY188" s="979">
        <v>0</v>
      </c>
      <c r="DZ188" s="979">
        <v>0</v>
      </c>
      <c r="EA188" s="977">
        <v>0</v>
      </c>
      <c r="EB188" s="977">
        <v>0</v>
      </c>
      <c r="EC188" s="960">
        <v>0</v>
      </c>
      <c r="ED188" s="960">
        <v>0</v>
      </c>
      <c r="EE188" s="1255">
        <v>0</v>
      </c>
      <c r="EF188" s="960">
        <v>0</v>
      </c>
      <c r="EG188" s="960">
        <v>0</v>
      </c>
      <c r="EH188" s="960">
        <v>0</v>
      </c>
      <c r="EI188" s="960">
        <v>0</v>
      </c>
      <c r="EJ188" s="960">
        <v>0</v>
      </c>
      <c r="EK188" s="1007">
        <v>0</v>
      </c>
      <c r="EL188" s="306">
        <v>0</v>
      </c>
      <c r="EM188" s="306">
        <v>0</v>
      </c>
      <c r="EN188" s="1007">
        <v>0</v>
      </c>
      <c r="EO188" s="306">
        <v>0</v>
      </c>
      <c r="EP188" s="306">
        <v>1</v>
      </c>
      <c r="EQ188" s="306">
        <v>0</v>
      </c>
      <c r="ER188" s="306">
        <v>0</v>
      </c>
      <c r="ES188" s="306">
        <v>0</v>
      </c>
      <c r="ET188" s="1007">
        <v>0</v>
      </c>
      <c r="EU188" s="306">
        <v>0</v>
      </c>
      <c r="EV188" s="306">
        <v>0</v>
      </c>
      <c r="EW188" s="306">
        <v>0</v>
      </c>
      <c r="EX188" s="832"/>
      <c r="EY188" s="592"/>
      <c r="EZ188" s="592" t="s">
        <v>531</v>
      </c>
      <c r="FA188" s="592" t="s">
        <v>449</v>
      </c>
      <c r="FB188" s="592" t="s">
        <v>343</v>
      </c>
      <c r="FC188" s="592">
        <v>6</v>
      </c>
      <c r="FD188" s="592" t="s">
        <v>11</v>
      </c>
      <c r="FE188" s="592" t="s">
        <v>232</v>
      </c>
      <c r="FF188" s="592" t="s">
        <v>9</v>
      </c>
      <c r="FG188" s="592" t="s">
        <v>232</v>
      </c>
      <c r="FH188" s="592" t="s">
        <v>358</v>
      </c>
    </row>
    <row r="189" spans="1:164">
      <c r="A189">
        <v>2996</v>
      </c>
      <c r="B189">
        <v>1</v>
      </c>
      <c r="F189">
        <v>700</v>
      </c>
      <c r="G189">
        <v>41</v>
      </c>
      <c r="H189">
        <v>1</v>
      </c>
      <c r="I189">
        <v>0</v>
      </c>
      <c r="J189">
        <v>1</v>
      </c>
      <c r="K189">
        <v>0</v>
      </c>
      <c r="L189" t="s">
        <v>498</v>
      </c>
      <c r="M189">
        <v>0</v>
      </c>
      <c r="N189">
        <v>1</v>
      </c>
      <c r="O189">
        <v>0</v>
      </c>
      <c r="P189">
        <v>0</v>
      </c>
      <c r="Q189">
        <v>0</v>
      </c>
      <c r="R189">
        <v>0</v>
      </c>
      <c r="S189">
        <v>0</v>
      </c>
      <c r="T189">
        <v>220</v>
      </c>
      <c r="U189">
        <v>0</v>
      </c>
      <c r="V189">
        <v>0</v>
      </c>
      <c r="W189">
        <v>0</v>
      </c>
      <c r="X189">
        <v>0</v>
      </c>
      <c r="Y189">
        <v>1</v>
      </c>
      <c r="Z189">
        <v>0</v>
      </c>
      <c r="AA189">
        <v>1</v>
      </c>
      <c r="AB189">
        <v>0</v>
      </c>
      <c r="AC189">
        <v>1</v>
      </c>
      <c r="AD189">
        <v>0</v>
      </c>
      <c r="AE189">
        <v>0</v>
      </c>
      <c r="AF189">
        <v>0</v>
      </c>
      <c r="AG189">
        <v>0</v>
      </c>
      <c r="AH189">
        <v>0</v>
      </c>
      <c r="AI189">
        <v>1</v>
      </c>
      <c r="AJ189">
        <v>0</v>
      </c>
      <c r="AK189">
        <v>1</v>
      </c>
      <c r="AL189">
        <v>1</v>
      </c>
      <c r="AM189">
        <v>0</v>
      </c>
      <c r="AN189">
        <v>1</v>
      </c>
      <c r="AO189">
        <v>0</v>
      </c>
      <c r="AP189">
        <v>1</v>
      </c>
      <c r="AQ189">
        <v>1</v>
      </c>
      <c r="AR189">
        <v>0</v>
      </c>
      <c r="AS189">
        <v>0</v>
      </c>
      <c r="AT189">
        <v>1</v>
      </c>
      <c r="AU189">
        <v>0</v>
      </c>
      <c r="AV189">
        <v>0</v>
      </c>
      <c r="AW189">
        <v>1</v>
      </c>
      <c r="AX189">
        <v>1</v>
      </c>
      <c r="AY189" t="s">
        <v>894</v>
      </c>
      <c r="AZ189">
        <v>0</v>
      </c>
      <c r="BA189">
        <v>0</v>
      </c>
      <c r="BB189">
        <v>0</v>
      </c>
      <c r="BC189">
        <v>0</v>
      </c>
      <c r="BD189">
        <v>0</v>
      </c>
      <c r="BE189">
        <v>0</v>
      </c>
      <c r="BG189">
        <v>1</v>
      </c>
      <c r="BH189">
        <v>0</v>
      </c>
      <c r="BI189">
        <v>1</v>
      </c>
      <c r="BJ189">
        <v>0</v>
      </c>
      <c r="BK189">
        <v>0</v>
      </c>
      <c r="BL189">
        <v>1</v>
      </c>
      <c r="BM189">
        <v>0</v>
      </c>
      <c r="BN189">
        <v>0</v>
      </c>
      <c r="BO189">
        <v>0</v>
      </c>
      <c r="BP189">
        <v>1</v>
      </c>
      <c r="BQ189">
        <v>0</v>
      </c>
      <c r="BR189">
        <v>1</v>
      </c>
      <c r="BS189">
        <v>0</v>
      </c>
      <c r="BT189">
        <v>0</v>
      </c>
      <c r="BU189">
        <v>1</v>
      </c>
      <c r="BV189">
        <v>1</v>
      </c>
      <c r="BW189">
        <v>1</v>
      </c>
      <c r="BX189">
        <v>0</v>
      </c>
      <c r="BY189">
        <v>0</v>
      </c>
      <c r="BZ189">
        <v>0</v>
      </c>
      <c r="CA189">
        <v>0</v>
      </c>
      <c r="CB189">
        <v>1</v>
      </c>
      <c r="CC189">
        <v>0</v>
      </c>
      <c r="CD189">
        <v>0</v>
      </c>
      <c r="CE189">
        <v>0</v>
      </c>
      <c r="CF189">
        <v>0</v>
      </c>
      <c r="CG189">
        <v>0</v>
      </c>
      <c r="CH189">
        <v>0</v>
      </c>
      <c r="CI189">
        <v>0</v>
      </c>
      <c r="CJ189">
        <v>0</v>
      </c>
      <c r="CK189">
        <v>0</v>
      </c>
      <c r="CL189" s="842"/>
      <c r="CM189" s="597">
        <v>1</v>
      </c>
      <c r="CN189" s="592">
        <v>223</v>
      </c>
      <c r="CO189" s="592">
        <v>0</v>
      </c>
      <c r="CP189" s="597">
        <v>1</v>
      </c>
      <c r="CQ189" s="592">
        <v>223</v>
      </c>
      <c r="CR189" s="592">
        <v>0</v>
      </c>
      <c r="CS189" s="597">
        <v>1</v>
      </c>
      <c r="CT189" s="592">
        <v>223</v>
      </c>
      <c r="CU189" s="592">
        <v>223</v>
      </c>
      <c r="CV189" s="592">
        <v>0</v>
      </c>
      <c r="CW189" s="592">
        <v>1</v>
      </c>
      <c r="CX189" s="592">
        <v>223</v>
      </c>
      <c r="CY189" s="592">
        <v>0</v>
      </c>
      <c r="CZ189" s="592">
        <v>0</v>
      </c>
      <c r="DA189" s="592">
        <v>0</v>
      </c>
      <c r="DB189" s="592">
        <v>223</v>
      </c>
      <c r="DC189" s="592">
        <v>0</v>
      </c>
      <c r="DD189" s="592">
        <v>223</v>
      </c>
      <c r="DE189" s="592">
        <v>0</v>
      </c>
      <c r="DF189" s="592">
        <v>0</v>
      </c>
      <c r="DG189" s="592">
        <v>223</v>
      </c>
      <c r="DH189" s="592">
        <v>223</v>
      </c>
      <c r="DI189" s="592">
        <v>223</v>
      </c>
      <c r="DJ189" s="592">
        <v>0</v>
      </c>
      <c r="DK189" s="592">
        <v>0</v>
      </c>
      <c r="DL189" s="592">
        <v>0</v>
      </c>
      <c r="DM189" s="592">
        <v>0</v>
      </c>
      <c r="DN189" s="592">
        <v>0</v>
      </c>
      <c r="DO189" s="592">
        <v>0</v>
      </c>
      <c r="DP189" s="592">
        <v>0</v>
      </c>
      <c r="DQ189" s="592">
        <v>0</v>
      </c>
      <c r="DR189" s="592">
        <v>0</v>
      </c>
      <c r="DS189" s="592">
        <v>0</v>
      </c>
      <c r="DT189" s="592">
        <v>0</v>
      </c>
      <c r="DU189" s="597">
        <v>1</v>
      </c>
      <c r="DV189" s="954">
        <v>0</v>
      </c>
      <c r="DW189" s="978">
        <v>0</v>
      </c>
      <c r="DX189" s="979">
        <v>0</v>
      </c>
      <c r="DY189" s="979">
        <v>0</v>
      </c>
      <c r="DZ189" s="979">
        <v>0</v>
      </c>
      <c r="EA189" s="977">
        <v>0</v>
      </c>
      <c r="EB189" s="977">
        <v>0</v>
      </c>
      <c r="EC189" s="960">
        <v>0</v>
      </c>
      <c r="ED189" s="960">
        <v>0</v>
      </c>
      <c r="EE189" s="1255">
        <v>0</v>
      </c>
      <c r="EF189" s="960">
        <v>0</v>
      </c>
      <c r="EG189" s="960">
        <v>0</v>
      </c>
      <c r="EH189" s="960">
        <v>0</v>
      </c>
      <c r="EI189" s="960">
        <v>0</v>
      </c>
      <c r="EJ189" s="960">
        <v>0</v>
      </c>
      <c r="EK189" s="1007">
        <v>0</v>
      </c>
      <c r="EL189" s="306">
        <v>0</v>
      </c>
      <c r="EM189" s="306">
        <v>0</v>
      </c>
      <c r="EN189" s="1007">
        <v>0</v>
      </c>
      <c r="EO189" s="306">
        <v>0</v>
      </c>
      <c r="EP189" s="306">
        <v>1</v>
      </c>
      <c r="EQ189" s="306">
        <v>1</v>
      </c>
      <c r="ER189" s="306">
        <v>1</v>
      </c>
      <c r="ES189" s="306">
        <v>1</v>
      </c>
      <c r="ET189" s="1007">
        <v>0</v>
      </c>
      <c r="EU189" s="306">
        <v>1</v>
      </c>
      <c r="EV189" s="306">
        <v>0</v>
      </c>
      <c r="EW189" s="306">
        <v>0</v>
      </c>
      <c r="EX189" s="832"/>
      <c r="EY189" s="592"/>
      <c r="EZ189" s="592" t="s">
        <v>498</v>
      </c>
      <c r="FA189" s="592" t="s">
        <v>449</v>
      </c>
      <c r="FB189" s="592" t="s">
        <v>343</v>
      </c>
      <c r="FC189" s="592">
        <v>223</v>
      </c>
      <c r="FD189" s="592" t="s">
        <v>13</v>
      </c>
      <c r="FE189" s="592" t="s">
        <v>232</v>
      </c>
      <c r="FF189" s="592" t="s">
        <v>9</v>
      </c>
      <c r="FG189" s="592" t="s">
        <v>232</v>
      </c>
      <c r="FH189" s="592" t="s">
        <v>358</v>
      </c>
    </row>
    <row r="190" spans="1:164">
      <c r="A190">
        <v>2997</v>
      </c>
      <c r="B190">
        <v>1</v>
      </c>
      <c r="F190">
        <v>700</v>
      </c>
      <c r="G190">
        <v>41</v>
      </c>
      <c r="H190">
        <v>1</v>
      </c>
      <c r="I190">
        <v>0</v>
      </c>
      <c r="J190">
        <v>1</v>
      </c>
      <c r="K190">
        <v>0</v>
      </c>
      <c r="L190" t="s">
        <v>482</v>
      </c>
      <c r="M190">
        <v>0</v>
      </c>
      <c r="N190">
        <v>1</v>
      </c>
      <c r="O190">
        <v>0</v>
      </c>
      <c r="P190">
        <v>0</v>
      </c>
      <c r="Q190">
        <v>0</v>
      </c>
      <c r="R190">
        <v>0</v>
      </c>
      <c r="S190">
        <v>0</v>
      </c>
      <c r="T190">
        <v>15</v>
      </c>
      <c r="U190">
        <v>0</v>
      </c>
      <c r="V190">
        <v>0</v>
      </c>
      <c r="W190">
        <v>0</v>
      </c>
      <c r="X190">
        <v>0</v>
      </c>
      <c r="Y190">
        <v>0</v>
      </c>
      <c r="Z190">
        <v>0</v>
      </c>
      <c r="AA190">
        <v>1</v>
      </c>
      <c r="AB190">
        <v>0</v>
      </c>
      <c r="AC190">
        <v>0</v>
      </c>
      <c r="AD190">
        <v>1</v>
      </c>
      <c r="AE190">
        <v>0</v>
      </c>
      <c r="AF190">
        <v>0</v>
      </c>
      <c r="AG190">
        <v>0</v>
      </c>
      <c r="AH190">
        <v>0</v>
      </c>
      <c r="AI190">
        <v>0</v>
      </c>
      <c r="AJ190">
        <v>0</v>
      </c>
      <c r="AK190">
        <v>0</v>
      </c>
      <c r="AL190">
        <v>0</v>
      </c>
      <c r="AM190">
        <v>0</v>
      </c>
      <c r="AN190">
        <v>0</v>
      </c>
      <c r="AO190">
        <v>0</v>
      </c>
      <c r="AP190">
        <v>0</v>
      </c>
      <c r="AQ190">
        <v>0</v>
      </c>
      <c r="AR190">
        <v>0</v>
      </c>
      <c r="AS190">
        <v>1</v>
      </c>
      <c r="AT190">
        <v>0</v>
      </c>
      <c r="AU190">
        <v>1</v>
      </c>
      <c r="AV190">
        <v>0</v>
      </c>
      <c r="AW190">
        <v>0</v>
      </c>
      <c r="AX190">
        <v>0</v>
      </c>
      <c r="AZ190">
        <v>0</v>
      </c>
      <c r="BA190">
        <v>0</v>
      </c>
      <c r="BB190">
        <v>0</v>
      </c>
      <c r="BC190">
        <v>0</v>
      </c>
      <c r="BD190">
        <v>0</v>
      </c>
      <c r="BE190">
        <v>0</v>
      </c>
      <c r="BG190">
        <v>1</v>
      </c>
      <c r="BH190">
        <v>0</v>
      </c>
      <c r="BI190">
        <v>1</v>
      </c>
      <c r="BJ190">
        <v>0</v>
      </c>
      <c r="BK190">
        <v>0</v>
      </c>
      <c r="BL190">
        <v>1</v>
      </c>
      <c r="BM190">
        <v>0</v>
      </c>
      <c r="BN190">
        <v>0</v>
      </c>
      <c r="BO190">
        <v>0</v>
      </c>
      <c r="BP190">
        <v>1</v>
      </c>
      <c r="BQ190">
        <v>0</v>
      </c>
      <c r="BR190">
        <v>1</v>
      </c>
      <c r="BS190">
        <v>0</v>
      </c>
      <c r="BT190">
        <v>0</v>
      </c>
      <c r="BU190">
        <v>1</v>
      </c>
      <c r="BV190">
        <v>1</v>
      </c>
      <c r="BW190">
        <v>0</v>
      </c>
      <c r="BX190">
        <v>0</v>
      </c>
      <c r="BY190">
        <v>0</v>
      </c>
      <c r="BZ190">
        <v>0</v>
      </c>
      <c r="CA190">
        <v>0</v>
      </c>
      <c r="CB190">
        <v>1</v>
      </c>
      <c r="CC190">
        <v>0</v>
      </c>
      <c r="CD190">
        <v>0</v>
      </c>
      <c r="CE190">
        <v>0</v>
      </c>
      <c r="CF190">
        <v>0</v>
      </c>
      <c r="CG190">
        <v>400</v>
      </c>
      <c r="CH190">
        <v>400</v>
      </c>
      <c r="CI190">
        <v>0</v>
      </c>
      <c r="CJ190">
        <v>400</v>
      </c>
      <c r="CK190">
        <v>400</v>
      </c>
      <c r="CL190" s="842"/>
      <c r="CM190" s="597">
        <v>1</v>
      </c>
      <c r="CN190" s="592">
        <v>15</v>
      </c>
      <c r="CO190" s="592">
        <v>0</v>
      </c>
      <c r="CP190" s="597">
        <v>1</v>
      </c>
      <c r="CQ190" s="592">
        <v>15</v>
      </c>
      <c r="CR190" s="592">
        <v>0</v>
      </c>
      <c r="CS190" s="597">
        <v>1</v>
      </c>
      <c r="CT190" s="592">
        <v>15</v>
      </c>
      <c r="CU190" s="592">
        <v>15</v>
      </c>
      <c r="CV190" s="592">
        <v>0</v>
      </c>
      <c r="CW190" s="592">
        <v>1</v>
      </c>
      <c r="CX190" s="592">
        <v>15</v>
      </c>
      <c r="CY190" s="592">
        <v>0</v>
      </c>
      <c r="CZ190" s="592">
        <v>0</v>
      </c>
      <c r="DA190" s="592">
        <v>0</v>
      </c>
      <c r="DB190" s="592">
        <v>15</v>
      </c>
      <c r="DC190" s="592">
        <v>0</v>
      </c>
      <c r="DD190" s="592">
        <v>15</v>
      </c>
      <c r="DE190" s="592">
        <v>0</v>
      </c>
      <c r="DF190" s="592">
        <v>0</v>
      </c>
      <c r="DG190" s="592">
        <v>15</v>
      </c>
      <c r="DH190" s="592">
        <v>15</v>
      </c>
      <c r="DI190" s="592">
        <v>0</v>
      </c>
      <c r="DJ190" s="592">
        <v>0</v>
      </c>
      <c r="DK190" s="592">
        <v>0</v>
      </c>
      <c r="DL190" s="592">
        <v>0</v>
      </c>
      <c r="DM190" s="592">
        <v>0</v>
      </c>
      <c r="DN190" s="592">
        <v>0</v>
      </c>
      <c r="DO190" s="592">
        <v>0</v>
      </c>
      <c r="DP190" s="592">
        <v>0</v>
      </c>
      <c r="DQ190" s="592">
        <v>0</v>
      </c>
      <c r="DR190" s="592">
        <v>0</v>
      </c>
      <c r="DS190" s="592">
        <v>0</v>
      </c>
      <c r="DT190" s="592">
        <v>0</v>
      </c>
      <c r="DU190" s="597">
        <v>1</v>
      </c>
      <c r="DV190" s="954">
        <v>0</v>
      </c>
      <c r="DW190" s="978">
        <v>0</v>
      </c>
      <c r="DX190" s="979">
        <v>0</v>
      </c>
      <c r="DY190" s="979">
        <v>0</v>
      </c>
      <c r="DZ190" s="979">
        <v>0</v>
      </c>
      <c r="EA190" s="977">
        <v>0</v>
      </c>
      <c r="EB190" s="977">
        <v>0</v>
      </c>
      <c r="EC190" s="960">
        <v>0</v>
      </c>
      <c r="ED190" s="960">
        <v>0</v>
      </c>
      <c r="EE190" s="1255">
        <v>8</v>
      </c>
      <c r="EF190" s="960">
        <v>3200</v>
      </c>
      <c r="EG190" s="960">
        <v>4.5</v>
      </c>
      <c r="EH190" s="960">
        <v>1800</v>
      </c>
      <c r="EI190" s="960">
        <v>0</v>
      </c>
      <c r="EJ190" s="960">
        <v>0</v>
      </c>
      <c r="EK190" s="1007">
        <v>0</v>
      </c>
      <c r="EL190" s="306">
        <v>0</v>
      </c>
      <c r="EM190" s="306">
        <v>0</v>
      </c>
      <c r="EN190" s="1007">
        <v>0</v>
      </c>
      <c r="EO190" s="306">
        <v>0</v>
      </c>
      <c r="EP190" s="306">
        <v>1</v>
      </c>
      <c r="EQ190" s="306">
        <v>1</v>
      </c>
      <c r="ER190" s="306">
        <v>0</v>
      </c>
      <c r="ES190" s="306">
        <v>0</v>
      </c>
      <c r="ET190" s="1007">
        <v>0</v>
      </c>
      <c r="EU190" s="306">
        <v>0</v>
      </c>
      <c r="EV190" s="306">
        <v>0</v>
      </c>
      <c r="EW190" s="306">
        <v>0</v>
      </c>
      <c r="EX190" s="832"/>
      <c r="EY190" s="592"/>
      <c r="EZ190" s="592" t="s">
        <v>482</v>
      </c>
      <c r="FA190" s="592" t="s">
        <v>449</v>
      </c>
      <c r="FB190" s="592" t="s">
        <v>343</v>
      </c>
      <c r="FC190" s="592">
        <v>15</v>
      </c>
      <c r="FD190" s="592" t="s">
        <v>11</v>
      </c>
      <c r="FE190" s="592" t="s">
        <v>232</v>
      </c>
      <c r="FF190" s="592" t="s">
        <v>9</v>
      </c>
      <c r="FG190" s="592" t="s">
        <v>232</v>
      </c>
      <c r="FH190" s="592" t="s">
        <v>358</v>
      </c>
    </row>
    <row r="191" spans="1:164">
      <c r="A191">
        <v>2998</v>
      </c>
      <c r="B191">
        <v>1</v>
      </c>
      <c r="F191">
        <v>700</v>
      </c>
      <c r="G191">
        <v>41</v>
      </c>
      <c r="H191">
        <v>1</v>
      </c>
      <c r="I191">
        <v>0</v>
      </c>
      <c r="J191">
        <v>1</v>
      </c>
      <c r="K191">
        <v>0</v>
      </c>
      <c r="L191" t="s">
        <v>498</v>
      </c>
      <c r="M191">
        <v>0</v>
      </c>
      <c r="N191">
        <v>0</v>
      </c>
      <c r="O191">
        <v>0</v>
      </c>
      <c r="P191">
        <v>0</v>
      </c>
      <c r="Q191">
        <v>0</v>
      </c>
      <c r="R191">
        <v>0</v>
      </c>
      <c r="S191">
        <v>0</v>
      </c>
      <c r="T191">
        <v>13</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Z191">
        <v>0</v>
      </c>
      <c r="BA191">
        <v>0</v>
      </c>
      <c r="BB191">
        <v>0</v>
      </c>
      <c r="BC191">
        <v>0</v>
      </c>
      <c r="BD191">
        <v>0</v>
      </c>
      <c r="BE191">
        <v>0</v>
      </c>
      <c r="BG191">
        <v>0</v>
      </c>
      <c r="BH191">
        <v>0</v>
      </c>
      <c r="BI191">
        <v>0</v>
      </c>
      <c r="BJ191">
        <v>0</v>
      </c>
      <c r="BK191">
        <v>0</v>
      </c>
      <c r="BL191">
        <v>0</v>
      </c>
      <c r="BM191">
        <v>0</v>
      </c>
      <c r="BN191">
        <v>0</v>
      </c>
      <c r="BO191">
        <v>0</v>
      </c>
      <c r="BP191">
        <v>0</v>
      </c>
      <c r="BQ191">
        <v>0</v>
      </c>
      <c r="BR191">
        <v>0</v>
      </c>
      <c r="BS191">
        <v>0</v>
      </c>
      <c r="BT191">
        <v>0</v>
      </c>
      <c r="BU191">
        <v>0</v>
      </c>
      <c r="BV191">
        <v>0</v>
      </c>
      <c r="BW191">
        <v>0</v>
      </c>
      <c r="BX191">
        <v>0</v>
      </c>
      <c r="BY191">
        <v>0</v>
      </c>
      <c r="BZ191">
        <v>0</v>
      </c>
      <c r="CA191">
        <v>0</v>
      </c>
      <c r="CB191">
        <v>0</v>
      </c>
      <c r="CC191">
        <v>0</v>
      </c>
      <c r="CD191">
        <v>0</v>
      </c>
      <c r="CE191">
        <v>0</v>
      </c>
      <c r="CF191">
        <v>0</v>
      </c>
      <c r="CG191">
        <v>0</v>
      </c>
      <c r="CH191">
        <v>0</v>
      </c>
      <c r="CI191">
        <v>0</v>
      </c>
      <c r="CJ191">
        <v>0</v>
      </c>
      <c r="CK191">
        <v>0</v>
      </c>
      <c r="CL191" s="842"/>
      <c r="CM191" s="597">
        <v>0</v>
      </c>
      <c r="CN191" s="592">
        <v>0</v>
      </c>
      <c r="CO191" s="592">
        <v>0</v>
      </c>
      <c r="CP191" s="597">
        <v>0</v>
      </c>
      <c r="CQ191" s="592">
        <v>0</v>
      </c>
      <c r="CR191" s="592">
        <v>0</v>
      </c>
      <c r="CS191" s="597">
        <v>0</v>
      </c>
      <c r="CT191" s="592">
        <v>0</v>
      </c>
      <c r="CU191" s="592">
        <v>0</v>
      </c>
      <c r="CV191" s="592">
        <v>0</v>
      </c>
      <c r="CW191" s="592">
        <v>0</v>
      </c>
      <c r="CX191" s="592">
        <v>0</v>
      </c>
      <c r="CY191" s="592">
        <v>0</v>
      </c>
      <c r="CZ191" s="592">
        <v>0</v>
      </c>
      <c r="DA191" s="592">
        <v>0</v>
      </c>
      <c r="DB191" s="592">
        <v>0</v>
      </c>
      <c r="DC191" s="592">
        <v>0</v>
      </c>
      <c r="DD191" s="592">
        <v>0</v>
      </c>
      <c r="DE191" s="592">
        <v>0</v>
      </c>
      <c r="DF191" s="592">
        <v>0</v>
      </c>
      <c r="DG191" s="592">
        <v>0</v>
      </c>
      <c r="DH191" s="592">
        <v>0</v>
      </c>
      <c r="DI191" s="592">
        <v>0</v>
      </c>
      <c r="DJ191" s="592">
        <v>0</v>
      </c>
      <c r="DK191" s="592">
        <v>0</v>
      </c>
      <c r="DL191" s="592">
        <v>0</v>
      </c>
      <c r="DM191" s="592">
        <v>0</v>
      </c>
      <c r="DN191" s="592">
        <v>0</v>
      </c>
      <c r="DO191" s="592">
        <v>0</v>
      </c>
      <c r="DP191" s="592">
        <v>0</v>
      </c>
      <c r="DQ191" s="592">
        <v>0</v>
      </c>
      <c r="DR191" s="592">
        <v>0</v>
      </c>
      <c r="DS191" s="592">
        <v>0</v>
      </c>
      <c r="DT191" s="592">
        <v>0</v>
      </c>
      <c r="DU191" s="597">
        <v>0</v>
      </c>
      <c r="DV191" s="954">
        <v>0</v>
      </c>
      <c r="DW191" s="978">
        <v>0</v>
      </c>
      <c r="DX191" s="979">
        <v>0</v>
      </c>
      <c r="DY191" s="979">
        <v>0</v>
      </c>
      <c r="DZ191" s="979">
        <v>0</v>
      </c>
      <c r="EA191" s="977">
        <v>0</v>
      </c>
      <c r="EB191" s="977">
        <v>0</v>
      </c>
      <c r="EC191" s="960">
        <v>0</v>
      </c>
      <c r="ED191" s="960">
        <v>0</v>
      </c>
      <c r="EE191" s="1255">
        <v>0</v>
      </c>
      <c r="EF191" s="960">
        <v>0</v>
      </c>
      <c r="EG191" s="960">
        <v>0</v>
      </c>
      <c r="EH191" s="960">
        <v>0</v>
      </c>
      <c r="EI191" s="960">
        <v>0</v>
      </c>
      <c r="EJ191" s="960">
        <v>0</v>
      </c>
      <c r="EK191" s="1007">
        <v>0</v>
      </c>
      <c r="EL191" s="306">
        <v>0</v>
      </c>
      <c r="EM191" s="306">
        <v>0</v>
      </c>
      <c r="EN191" s="1007">
        <v>0</v>
      </c>
      <c r="EO191" s="306">
        <v>0</v>
      </c>
      <c r="EP191" s="306">
        <v>0</v>
      </c>
      <c r="EQ191" s="306">
        <v>0</v>
      </c>
      <c r="ER191" s="306">
        <v>0</v>
      </c>
      <c r="ES191" s="306">
        <v>0</v>
      </c>
      <c r="ET191" s="1007">
        <v>0</v>
      </c>
      <c r="EU191" s="306">
        <v>0</v>
      </c>
      <c r="EV191" s="306">
        <v>0</v>
      </c>
      <c r="EW191" s="306">
        <v>0</v>
      </c>
      <c r="EX191" s="832"/>
      <c r="EY191" s="592"/>
      <c r="EZ191" s="592" t="s">
        <v>498</v>
      </c>
      <c r="FA191" s="592" t="s">
        <v>449</v>
      </c>
      <c r="FB191" s="592" t="s">
        <v>343</v>
      </c>
      <c r="FC191" s="592">
        <v>13</v>
      </c>
      <c r="FD191" s="592" t="s">
        <v>11</v>
      </c>
      <c r="FE191" s="592" t="s">
        <v>232</v>
      </c>
      <c r="FF191" s="592" t="s">
        <v>9</v>
      </c>
      <c r="FG191" s="592" t="s">
        <v>232</v>
      </c>
      <c r="FH191" s="592" t="s">
        <v>358</v>
      </c>
    </row>
    <row r="192" spans="1:164">
      <c r="A192">
        <v>2999</v>
      </c>
      <c r="B192">
        <v>1</v>
      </c>
      <c r="F192">
        <v>700</v>
      </c>
      <c r="G192">
        <v>41</v>
      </c>
      <c r="H192">
        <v>1</v>
      </c>
      <c r="I192">
        <v>0</v>
      </c>
      <c r="J192">
        <v>1</v>
      </c>
      <c r="K192">
        <v>0</v>
      </c>
      <c r="L192" t="s">
        <v>498</v>
      </c>
      <c r="M192">
        <v>0</v>
      </c>
      <c r="N192">
        <v>1</v>
      </c>
      <c r="O192">
        <v>0</v>
      </c>
      <c r="P192">
        <v>0</v>
      </c>
      <c r="Q192">
        <v>0</v>
      </c>
      <c r="R192">
        <v>0</v>
      </c>
      <c r="S192">
        <v>0</v>
      </c>
      <c r="T192">
        <v>23</v>
      </c>
      <c r="U192">
        <v>1</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1</v>
      </c>
      <c r="AS192">
        <v>0</v>
      </c>
      <c r="AT192">
        <v>0</v>
      </c>
      <c r="AU192">
        <v>0</v>
      </c>
      <c r="AV192">
        <v>0</v>
      </c>
      <c r="AW192">
        <v>0</v>
      </c>
      <c r="AX192">
        <v>0</v>
      </c>
      <c r="AZ192">
        <v>0</v>
      </c>
      <c r="BA192">
        <v>0</v>
      </c>
      <c r="BB192">
        <v>0</v>
      </c>
      <c r="BC192">
        <v>0</v>
      </c>
      <c r="BD192">
        <v>0</v>
      </c>
      <c r="BE192">
        <v>0</v>
      </c>
      <c r="BG192">
        <v>1</v>
      </c>
      <c r="BH192">
        <v>0</v>
      </c>
      <c r="BI192">
        <v>1</v>
      </c>
      <c r="BJ192">
        <v>0</v>
      </c>
      <c r="BK192">
        <v>0</v>
      </c>
      <c r="BL192">
        <v>1</v>
      </c>
      <c r="BM192">
        <v>0</v>
      </c>
      <c r="BN192">
        <v>0</v>
      </c>
      <c r="BO192">
        <v>0</v>
      </c>
      <c r="BP192">
        <v>0</v>
      </c>
      <c r="BQ192">
        <v>0</v>
      </c>
      <c r="BR192">
        <v>0</v>
      </c>
      <c r="BS192">
        <v>0</v>
      </c>
      <c r="BT192">
        <v>0</v>
      </c>
      <c r="BU192">
        <v>1</v>
      </c>
      <c r="BV192">
        <v>0</v>
      </c>
      <c r="BW192">
        <v>0</v>
      </c>
      <c r="BX192">
        <v>0</v>
      </c>
      <c r="BY192">
        <v>0</v>
      </c>
      <c r="BZ192">
        <v>0</v>
      </c>
      <c r="CA192">
        <v>0</v>
      </c>
      <c r="CB192">
        <v>1</v>
      </c>
      <c r="CC192">
        <v>0</v>
      </c>
      <c r="CD192">
        <v>0</v>
      </c>
      <c r="CE192">
        <v>0</v>
      </c>
      <c r="CF192">
        <v>0</v>
      </c>
      <c r="CG192">
        <v>150</v>
      </c>
      <c r="CH192">
        <v>150</v>
      </c>
      <c r="CI192">
        <v>0</v>
      </c>
      <c r="CJ192">
        <v>150</v>
      </c>
      <c r="CK192">
        <v>150</v>
      </c>
      <c r="CL192" s="842"/>
      <c r="CM192" s="597">
        <v>1</v>
      </c>
      <c r="CN192" s="592">
        <v>23</v>
      </c>
      <c r="CO192" s="592">
        <v>0</v>
      </c>
      <c r="CP192" s="597">
        <v>1</v>
      </c>
      <c r="CQ192" s="592">
        <v>23</v>
      </c>
      <c r="CR192" s="592">
        <v>0</v>
      </c>
      <c r="CS192" s="597">
        <v>1</v>
      </c>
      <c r="CT192" s="592">
        <v>23</v>
      </c>
      <c r="CU192" s="592">
        <v>23</v>
      </c>
      <c r="CV192" s="592">
        <v>0</v>
      </c>
      <c r="CW192" s="592">
        <v>1</v>
      </c>
      <c r="CX192" s="592">
        <v>23</v>
      </c>
      <c r="CY192" s="592">
        <v>0</v>
      </c>
      <c r="CZ192" s="592">
        <v>0</v>
      </c>
      <c r="DA192" s="592">
        <v>0</v>
      </c>
      <c r="DB192" s="592">
        <v>0</v>
      </c>
      <c r="DC192" s="592">
        <v>0</v>
      </c>
      <c r="DD192" s="592">
        <v>0</v>
      </c>
      <c r="DE192" s="592">
        <v>0</v>
      </c>
      <c r="DF192" s="592">
        <v>0</v>
      </c>
      <c r="DG192" s="592">
        <v>23</v>
      </c>
      <c r="DH192" s="592">
        <v>0</v>
      </c>
      <c r="DI192" s="592">
        <v>0</v>
      </c>
      <c r="DJ192" s="592">
        <v>0</v>
      </c>
      <c r="DK192" s="592">
        <v>0</v>
      </c>
      <c r="DL192" s="592">
        <v>0</v>
      </c>
      <c r="DM192" s="592">
        <v>0</v>
      </c>
      <c r="DN192" s="592">
        <v>0</v>
      </c>
      <c r="DO192" s="592">
        <v>0</v>
      </c>
      <c r="DP192" s="592">
        <v>0</v>
      </c>
      <c r="DQ192" s="592">
        <v>0</v>
      </c>
      <c r="DR192" s="592">
        <v>0</v>
      </c>
      <c r="DS192" s="592">
        <v>0</v>
      </c>
      <c r="DT192" s="592">
        <v>0</v>
      </c>
      <c r="DU192" s="597">
        <v>1</v>
      </c>
      <c r="DV192" s="954">
        <v>0</v>
      </c>
      <c r="DW192" s="978">
        <v>0</v>
      </c>
      <c r="DX192" s="979">
        <v>0</v>
      </c>
      <c r="DY192" s="979">
        <v>0</v>
      </c>
      <c r="DZ192" s="979">
        <v>0</v>
      </c>
      <c r="EA192" s="977">
        <v>0</v>
      </c>
      <c r="EB192" s="977">
        <v>0</v>
      </c>
      <c r="EC192" s="960">
        <v>0</v>
      </c>
      <c r="ED192" s="960">
        <v>0</v>
      </c>
      <c r="EE192" s="1255">
        <v>17</v>
      </c>
      <c r="EF192" s="960">
        <v>2550</v>
      </c>
      <c r="EG192" s="960">
        <v>5</v>
      </c>
      <c r="EH192" s="960">
        <v>750</v>
      </c>
      <c r="EI192" s="960">
        <v>0</v>
      </c>
      <c r="EJ192" s="960">
        <v>0</v>
      </c>
      <c r="EK192" s="1007">
        <v>0</v>
      </c>
      <c r="EL192" s="306">
        <v>0</v>
      </c>
      <c r="EM192" s="306">
        <v>0</v>
      </c>
      <c r="EN192" s="1007">
        <v>0</v>
      </c>
      <c r="EO192" s="306">
        <v>0</v>
      </c>
      <c r="EP192" s="306">
        <v>0</v>
      </c>
      <c r="EQ192" s="306">
        <v>0</v>
      </c>
      <c r="ER192" s="306">
        <v>0</v>
      </c>
      <c r="ES192" s="306">
        <v>0</v>
      </c>
      <c r="ET192" s="1007">
        <v>0</v>
      </c>
      <c r="EU192" s="306">
        <v>0</v>
      </c>
      <c r="EV192" s="306">
        <v>0</v>
      </c>
      <c r="EW192" s="306">
        <v>0</v>
      </c>
      <c r="EX192" s="832"/>
      <c r="EY192" s="592"/>
      <c r="EZ192" s="592" t="s">
        <v>498</v>
      </c>
      <c r="FA192" s="592" t="s">
        <v>449</v>
      </c>
      <c r="FB192" s="592" t="s">
        <v>343</v>
      </c>
      <c r="FC192" s="592">
        <v>23</v>
      </c>
      <c r="FD192" s="592" t="s">
        <v>12</v>
      </c>
      <c r="FE192" s="592" t="s">
        <v>232</v>
      </c>
      <c r="FF192" s="592" t="s">
        <v>9</v>
      </c>
      <c r="FG192" s="592" t="s">
        <v>232</v>
      </c>
      <c r="FH192" s="592" t="s">
        <v>358</v>
      </c>
    </row>
    <row r="193" spans="1:164">
      <c r="A193">
        <v>3000</v>
      </c>
      <c r="B193">
        <v>1</v>
      </c>
      <c r="F193">
        <v>700</v>
      </c>
      <c r="G193">
        <v>41</v>
      </c>
      <c r="H193">
        <v>0</v>
      </c>
      <c r="I193">
        <v>1</v>
      </c>
      <c r="J193">
        <v>1</v>
      </c>
      <c r="K193">
        <v>0</v>
      </c>
      <c r="L193" t="s">
        <v>509</v>
      </c>
      <c r="M193">
        <v>0</v>
      </c>
      <c r="N193">
        <v>1</v>
      </c>
      <c r="O193">
        <v>0</v>
      </c>
      <c r="P193">
        <v>0</v>
      </c>
      <c r="Q193">
        <v>0</v>
      </c>
      <c r="R193">
        <v>0</v>
      </c>
      <c r="S193">
        <v>0</v>
      </c>
      <c r="T193">
        <v>3</v>
      </c>
      <c r="U193">
        <v>1</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1</v>
      </c>
      <c r="AS193">
        <v>0</v>
      </c>
      <c r="AT193">
        <v>0</v>
      </c>
      <c r="AU193">
        <v>0</v>
      </c>
      <c r="AV193">
        <v>0</v>
      </c>
      <c r="AW193">
        <v>0</v>
      </c>
      <c r="AX193">
        <v>0</v>
      </c>
      <c r="AZ193">
        <v>0</v>
      </c>
      <c r="BA193">
        <v>0</v>
      </c>
      <c r="BB193">
        <v>0</v>
      </c>
      <c r="BC193">
        <v>0</v>
      </c>
      <c r="BD193">
        <v>0</v>
      </c>
      <c r="BE193">
        <v>0</v>
      </c>
      <c r="BG193">
        <v>1</v>
      </c>
      <c r="BH193">
        <v>0</v>
      </c>
      <c r="BI193">
        <v>1</v>
      </c>
      <c r="BJ193">
        <v>0</v>
      </c>
      <c r="BK193">
        <v>1</v>
      </c>
      <c r="BL193">
        <v>0</v>
      </c>
      <c r="BM193">
        <v>0</v>
      </c>
      <c r="BN193">
        <v>0</v>
      </c>
      <c r="BO193">
        <v>0</v>
      </c>
      <c r="BP193">
        <v>0</v>
      </c>
      <c r="BQ193">
        <v>0</v>
      </c>
      <c r="BR193">
        <v>0</v>
      </c>
      <c r="BS193">
        <v>0</v>
      </c>
      <c r="BT193">
        <v>0</v>
      </c>
      <c r="BU193">
        <v>0</v>
      </c>
      <c r="BV193">
        <v>0</v>
      </c>
      <c r="BW193">
        <v>0</v>
      </c>
      <c r="BX193">
        <v>0</v>
      </c>
      <c r="BY193">
        <v>0</v>
      </c>
      <c r="BZ193">
        <v>0</v>
      </c>
      <c r="CA193">
        <v>0</v>
      </c>
      <c r="CB193">
        <v>0</v>
      </c>
      <c r="CC193">
        <v>0</v>
      </c>
      <c r="CD193">
        <v>0</v>
      </c>
      <c r="CE193">
        <v>0</v>
      </c>
      <c r="CF193">
        <v>0</v>
      </c>
      <c r="CG193">
        <v>0</v>
      </c>
      <c r="CH193">
        <v>0</v>
      </c>
      <c r="CI193">
        <v>0</v>
      </c>
      <c r="CJ193">
        <v>0</v>
      </c>
      <c r="CK193">
        <v>0</v>
      </c>
      <c r="CL193" s="842"/>
      <c r="CM193" s="597">
        <v>1</v>
      </c>
      <c r="CN193" s="592">
        <v>3</v>
      </c>
      <c r="CO193" s="592">
        <v>0</v>
      </c>
      <c r="CP193" s="597">
        <v>1</v>
      </c>
      <c r="CQ193" s="592">
        <v>3</v>
      </c>
      <c r="CR193" s="592">
        <v>0</v>
      </c>
      <c r="CS193" s="597">
        <v>1</v>
      </c>
      <c r="CT193" s="592">
        <v>3</v>
      </c>
      <c r="CU193" s="592">
        <v>0</v>
      </c>
      <c r="CV193" s="592">
        <v>0</v>
      </c>
      <c r="CW193" s="592">
        <v>0</v>
      </c>
      <c r="CX193" s="592">
        <v>0</v>
      </c>
      <c r="CY193" s="592">
        <v>0</v>
      </c>
      <c r="CZ193" s="592">
        <v>0</v>
      </c>
      <c r="DA193" s="592">
        <v>0</v>
      </c>
      <c r="DB193" s="592">
        <v>0</v>
      </c>
      <c r="DC193" s="592">
        <v>0</v>
      </c>
      <c r="DD193" s="592">
        <v>0</v>
      </c>
      <c r="DE193" s="592">
        <v>0</v>
      </c>
      <c r="DF193" s="592">
        <v>0</v>
      </c>
      <c r="DG193" s="592">
        <v>0</v>
      </c>
      <c r="DH193" s="592">
        <v>0</v>
      </c>
      <c r="DI193" s="592">
        <v>0</v>
      </c>
      <c r="DJ193" s="592">
        <v>0</v>
      </c>
      <c r="DK193" s="592">
        <v>0</v>
      </c>
      <c r="DL193" s="592">
        <v>0</v>
      </c>
      <c r="DM193" s="592">
        <v>0</v>
      </c>
      <c r="DN193" s="592">
        <v>0</v>
      </c>
      <c r="DO193" s="592">
        <v>0</v>
      </c>
      <c r="DP193" s="592">
        <v>0</v>
      </c>
      <c r="DQ193" s="592">
        <v>0</v>
      </c>
      <c r="DR193" s="592">
        <v>0</v>
      </c>
      <c r="DS193" s="592">
        <v>0</v>
      </c>
      <c r="DT193" s="592">
        <v>0</v>
      </c>
      <c r="DU193" s="597">
        <v>0</v>
      </c>
      <c r="DV193" s="954">
        <v>0</v>
      </c>
      <c r="DW193" s="978">
        <v>0</v>
      </c>
      <c r="DX193" s="979">
        <v>0</v>
      </c>
      <c r="DY193" s="979">
        <v>0</v>
      </c>
      <c r="DZ193" s="979">
        <v>0</v>
      </c>
      <c r="EA193" s="977">
        <v>0</v>
      </c>
      <c r="EB193" s="977">
        <v>0</v>
      </c>
      <c r="EC193" s="960">
        <v>0</v>
      </c>
      <c r="ED193" s="960">
        <v>0</v>
      </c>
      <c r="EE193" s="1255">
        <v>0</v>
      </c>
      <c r="EF193" s="960">
        <v>0</v>
      </c>
      <c r="EG193" s="960">
        <v>0</v>
      </c>
      <c r="EH193" s="960">
        <v>0</v>
      </c>
      <c r="EI193" s="960">
        <v>0</v>
      </c>
      <c r="EJ193" s="960">
        <v>0</v>
      </c>
      <c r="EK193" s="1007">
        <v>0</v>
      </c>
      <c r="EL193" s="306">
        <v>0</v>
      </c>
      <c r="EM193" s="306">
        <v>0</v>
      </c>
      <c r="EN193" s="1007">
        <v>0</v>
      </c>
      <c r="EO193" s="306">
        <v>0</v>
      </c>
      <c r="EP193" s="306">
        <v>0</v>
      </c>
      <c r="EQ193" s="306">
        <v>0</v>
      </c>
      <c r="ER193" s="306">
        <v>0</v>
      </c>
      <c r="ES193" s="306">
        <v>0</v>
      </c>
      <c r="ET193" s="1007">
        <v>0</v>
      </c>
      <c r="EU193" s="306">
        <v>0</v>
      </c>
      <c r="EV193" s="306">
        <v>0</v>
      </c>
      <c r="EW193" s="306">
        <v>0</v>
      </c>
      <c r="EX193" s="832"/>
      <c r="EY193" s="592"/>
      <c r="EZ193" s="592" t="s">
        <v>509</v>
      </c>
      <c r="FA193" s="592" t="s">
        <v>449</v>
      </c>
      <c r="FB193" s="592" t="s">
        <v>343</v>
      </c>
      <c r="FC193" s="592">
        <v>3</v>
      </c>
      <c r="FD193" s="592" t="s">
        <v>11</v>
      </c>
      <c r="FE193" s="592" t="s">
        <v>232</v>
      </c>
      <c r="FF193" s="592" t="s">
        <v>9</v>
      </c>
      <c r="FG193" s="592" t="s">
        <v>232</v>
      </c>
      <c r="FH193" s="592" t="s">
        <v>358</v>
      </c>
    </row>
    <row r="194" spans="1:164">
      <c r="A194">
        <v>3001</v>
      </c>
      <c r="B194">
        <v>1</v>
      </c>
      <c r="F194">
        <v>700</v>
      </c>
      <c r="G194">
        <v>43</v>
      </c>
      <c r="H194">
        <v>1</v>
      </c>
      <c r="I194">
        <v>0</v>
      </c>
      <c r="J194">
        <v>1</v>
      </c>
      <c r="K194">
        <v>0</v>
      </c>
      <c r="L194" t="s">
        <v>482</v>
      </c>
      <c r="M194">
        <v>0</v>
      </c>
      <c r="N194">
        <v>1</v>
      </c>
      <c r="O194">
        <v>0</v>
      </c>
      <c r="P194">
        <v>0</v>
      </c>
      <c r="Q194">
        <v>0</v>
      </c>
      <c r="R194">
        <v>0</v>
      </c>
      <c r="S194">
        <v>0</v>
      </c>
      <c r="T194">
        <v>37</v>
      </c>
      <c r="U194">
        <v>0</v>
      </c>
      <c r="V194">
        <v>0</v>
      </c>
      <c r="W194">
        <v>0</v>
      </c>
      <c r="X194">
        <v>0</v>
      </c>
      <c r="Y194">
        <v>0</v>
      </c>
      <c r="Z194">
        <v>0</v>
      </c>
      <c r="AA194">
        <v>1</v>
      </c>
      <c r="AB194">
        <v>1</v>
      </c>
      <c r="AC194">
        <v>0</v>
      </c>
      <c r="AD194">
        <v>0</v>
      </c>
      <c r="AE194">
        <v>0</v>
      </c>
      <c r="AF194">
        <v>0</v>
      </c>
      <c r="AG194">
        <v>0</v>
      </c>
      <c r="AH194">
        <v>0</v>
      </c>
      <c r="AI194">
        <v>0</v>
      </c>
      <c r="AJ194">
        <v>0</v>
      </c>
      <c r="AK194">
        <v>0</v>
      </c>
      <c r="AL194">
        <v>0</v>
      </c>
      <c r="AM194">
        <v>0</v>
      </c>
      <c r="AN194">
        <v>0</v>
      </c>
      <c r="AO194">
        <v>0</v>
      </c>
      <c r="AP194">
        <v>0</v>
      </c>
      <c r="AQ194">
        <v>0</v>
      </c>
      <c r="AR194">
        <v>1</v>
      </c>
      <c r="AS194">
        <v>0</v>
      </c>
      <c r="AT194">
        <v>0</v>
      </c>
      <c r="AU194">
        <v>0</v>
      </c>
      <c r="AV194">
        <v>0</v>
      </c>
      <c r="AW194">
        <v>0</v>
      </c>
      <c r="AX194">
        <v>0</v>
      </c>
      <c r="AZ194">
        <v>0</v>
      </c>
      <c r="BA194">
        <v>0</v>
      </c>
      <c r="BB194">
        <v>0</v>
      </c>
      <c r="BC194">
        <v>0</v>
      </c>
      <c r="BD194">
        <v>0</v>
      </c>
      <c r="BE194">
        <v>0</v>
      </c>
      <c r="BG194">
        <v>0</v>
      </c>
      <c r="BH194">
        <v>1</v>
      </c>
      <c r="BI194">
        <v>0</v>
      </c>
      <c r="BJ194">
        <v>1</v>
      </c>
      <c r="BK194">
        <v>0</v>
      </c>
      <c r="BL194">
        <v>1</v>
      </c>
      <c r="BM194">
        <v>1</v>
      </c>
      <c r="BN194">
        <v>1</v>
      </c>
      <c r="BO194">
        <v>0</v>
      </c>
      <c r="BP194">
        <v>0</v>
      </c>
      <c r="BQ194">
        <v>0</v>
      </c>
      <c r="BR194">
        <v>0</v>
      </c>
      <c r="BS194">
        <v>0</v>
      </c>
      <c r="BT194">
        <v>0</v>
      </c>
      <c r="BU194">
        <v>1</v>
      </c>
      <c r="BV194">
        <v>1</v>
      </c>
      <c r="BW194">
        <v>0</v>
      </c>
      <c r="BX194">
        <v>0</v>
      </c>
      <c r="BY194">
        <v>0</v>
      </c>
      <c r="BZ194">
        <v>0</v>
      </c>
      <c r="CA194">
        <v>0</v>
      </c>
      <c r="CB194">
        <v>1</v>
      </c>
      <c r="CC194">
        <v>0</v>
      </c>
      <c r="CD194">
        <v>0</v>
      </c>
      <c r="CE194">
        <v>0</v>
      </c>
      <c r="CF194">
        <v>0</v>
      </c>
      <c r="CG194">
        <v>550</v>
      </c>
      <c r="CH194">
        <v>450</v>
      </c>
      <c r="CI194">
        <v>0</v>
      </c>
      <c r="CJ194">
        <v>514.15094339622647</v>
      </c>
      <c r="CK194">
        <v>0</v>
      </c>
      <c r="CL194" s="842"/>
      <c r="CM194" s="597">
        <v>1</v>
      </c>
      <c r="CN194" s="592">
        <v>37</v>
      </c>
      <c r="CO194" s="592">
        <v>37</v>
      </c>
      <c r="CP194" s="597">
        <v>1</v>
      </c>
      <c r="CQ194" s="592">
        <v>37</v>
      </c>
      <c r="CR194" s="592">
        <v>37</v>
      </c>
      <c r="CS194" s="597">
        <v>1</v>
      </c>
      <c r="CT194" s="592">
        <v>37</v>
      </c>
      <c r="CU194" s="592">
        <v>37</v>
      </c>
      <c r="CV194" s="592">
        <v>0</v>
      </c>
      <c r="CW194" s="592">
        <v>1</v>
      </c>
      <c r="CX194" s="592">
        <v>37</v>
      </c>
      <c r="CY194" s="592">
        <v>37</v>
      </c>
      <c r="CZ194" s="592">
        <v>37</v>
      </c>
      <c r="DA194" s="592">
        <v>0</v>
      </c>
      <c r="DB194" s="592">
        <v>0</v>
      </c>
      <c r="DC194" s="592">
        <v>0</v>
      </c>
      <c r="DD194" s="592">
        <v>0</v>
      </c>
      <c r="DE194" s="592">
        <v>0</v>
      </c>
      <c r="DF194" s="592">
        <v>0</v>
      </c>
      <c r="DG194" s="592">
        <v>37</v>
      </c>
      <c r="DH194" s="592">
        <v>37</v>
      </c>
      <c r="DI194" s="592">
        <v>0</v>
      </c>
      <c r="DJ194" s="592">
        <v>0</v>
      </c>
      <c r="DK194" s="592">
        <v>0</v>
      </c>
      <c r="DL194" s="592">
        <v>0</v>
      </c>
      <c r="DM194" s="592">
        <v>0</v>
      </c>
      <c r="DN194" s="592">
        <v>0</v>
      </c>
      <c r="DO194" s="592">
        <v>0</v>
      </c>
      <c r="DP194" s="592">
        <v>0</v>
      </c>
      <c r="DQ194" s="592">
        <v>0</v>
      </c>
      <c r="DR194" s="592">
        <v>0</v>
      </c>
      <c r="DS194" s="592">
        <v>0</v>
      </c>
      <c r="DT194" s="592">
        <v>0</v>
      </c>
      <c r="DU194" s="597">
        <v>1</v>
      </c>
      <c r="DV194" s="954">
        <v>0</v>
      </c>
      <c r="DW194" s="978">
        <v>0</v>
      </c>
      <c r="DX194" s="979">
        <v>0</v>
      </c>
      <c r="DY194" s="979">
        <v>0</v>
      </c>
      <c r="DZ194" s="979">
        <v>0</v>
      </c>
      <c r="EA194" s="977">
        <v>0</v>
      </c>
      <c r="EB194" s="977">
        <v>0</v>
      </c>
      <c r="EC194" s="960">
        <v>0</v>
      </c>
      <c r="ED194" s="960">
        <v>0</v>
      </c>
      <c r="EE194" s="1255">
        <v>17</v>
      </c>
      <c r="EF194" s="960">
        <v>9350</v>
      </c>
      <c r="EG194" s="960">
        <v>8.5</v>
      </c>
      <c r="EH194" s="960">
        <v>3825</v>
      </c>
      <c r="EI194" s="960">
        <v>0</v>
      </c>
      <c r="EJ194" s="960">
        <v>0</v>
      </c>
      <c r="EK194" s="1007">
        <v>0</v>
      </c>
      <c r="EL194" s="306">
        <v>0</v>
      </c>
      <c r="EM194" s="306">
        <v>0</v>
      </c>
      <c r="EN194" s="1007">
        <v>0</v>
      </c>
      <c r="EO194" s="306">
        <v>0</v>
      </c>
      <c r="EP194" s="306">
        <v>1</v>
      </c>
      <c r="EQ194" s="306">
        <v>0</v>
      </c>
      <c r="ER194" s="306">
        <v>0</v>
      </c>
      <c r="ES194" s="306">
        <v>0</v>
      </c>
      <c r="ET194" s="1007">
        <v>0</v>
      </c>
      <c r="EU194" s="306">
        <v>0</v>
      </c>
      <c r="EV194" s="306">
        <v>0</v>
      </c>
      <c r="EW194" s="306">
        <v>0</v>
      </c>
      <c r="EX194" s="832"/>
      <c r="EY194" s="592"/>
      <c r="EZ194" s="592" t="s">
        <v>482</v>
      </c>
      <c r="FA194" s="592" t="s">
        <v>449</v>
      </c>
      <c r="FB194" s="592" t="s">
        <v>343</v>
      </c>
      <c r="FC194" s="592">
        <v>37</v>
      </c>
      <c r="FD194" s="592" t="s">
        <v>12</v>
      </c>
      <c r="FE194" s="592" t="s">
        <v>232</v>
      </c>
      <c r="FF194" s="592" t="s">
        <v>9</v>
      </c>
      <c r="FG194" s="592" t="s">
        <v>232</v>
      </c>
      <c r="FH194" s="592" t="s">
        <v>358</v>
      </c>
    </row>
    <row r="195" spans="1:164">
      <c r="A195">
        <v>3002</v>
      </c>
      <c r="B195">
        <v>1</v>
      </c>
      <c r="F195">
        <v>700</v>
      </c>
      <c r="G195">
        <v>41</v>
      </c>
      <c r="H195">
        <v>1</v>
      </c>
      <c r="I195">
        <v>0</v>
      </c>
      <c r="J195">
        <v>1</v>
      </c>
      <c r="K195">
        <v>0</v>
      </c>
      <c r="L195" t="s">
        <v>498</v>
      </c>
      <c r="M195">
        <v>0</v>
      </c>
      <c r="N195">
        <v>1</v>
      </c>
      <c r="O195">
        <v>0</v>
      </c>
      <c r="P195">
        <v>0</v>
      </c>
      <c r="Q195">
        <v>0</v>
      </c>
      <c r="R195">
        <v>0</v>
      </c>
      <c r="S195">
        <v>0</v>
      </c>
      <c r="T195">
        <v>99</v>
      </c>
      <c r="U195">
        <v>0</v>
      </c>
      <c r="V195">
        <v>1</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1</v>
      </c>
      <c r="AS195">
        <v>0</v>
      </c>
      <c r="AT195">
        <v>0</v>
      </c>
      <c r="AU195">
        <v>0</v>
      </c>
      <c r="AV195">
        <v>0</v>
      </c>
      <c r="AW195">
        <v>0</v>
      </c>
      <c r="AX195">
        <v>0</v>
      </c>
      <c r="AZ195">
        <v>0</v>
      </c>
      <c r="BA195">
        <v>0</v>
      </c>
      <c r="BB195">
        <v>0</v>
      </c>
      <c r="BC195">
        <v>0</v>
      </c>
      <c r="BD195">
        <v>0</v>
      </c>
      <c r="BE195">
        <v>0</v>
      </c>
      <c r="BG195">
        <v>0</v>
      </c>
      <c r="BH195">
        <v>1</v>
      </c>
      <c r="BI195">
        <v>0</v>
      </c>
      <c r="BJ195">
        <v>1</v>
      </c>
      <c r="BK195">
        <v>1</v>
      </c>
      <c r="BL195">
        <v>0</v>
      </c>
      <c r="BM195">
        <v>0</v>
      </c>
      <c r="BN195">
        <v>0</v>
      </c>
      <c r="BO195">
        <v>0</v>
      </c>
      <c r="BP195">
        <v>0</v>
      </c>
      <c r="BQ195">
        <v>0</v>
      </c>
      <c r="BR195">
        <v>0</v>
      </c>
      <c r="BS195">
        <v>0</v>
      </c>
      <c r="BT195">
        <v>0</v>
      </c>
      <c r="BU195">
        <v>0</v>
      </c>
      <c r="BV195">
        <v>0</v>
      </c>
      <c r="BW195">
        <v>0</v>
      </c>
      <c r="BX195">
        <v>0</v>
      </c>
      <c r="BY195">
        <v>0</v>
      </c>
      <c r="BZ195">
        <v>0</v>
      </c>
      <c r="CA195">
        <v>0</v>
      </c>
      <c r="CB195">
        <v>0</v>
      </c>
      <c r="CC195">
        <v>0</v>
      </c>
      <c r="CD195">
        <v>0</v>
      </c>
      <c r="CE195">
        <v>0</v>
      </c>
      <c r="CF195">
        <v>0</v>
      </c>
      <c r="CG195">
        <v>0</v>
      </c>
      <c r="CH195">
        <v>0</v>
      </c>
      <c r="CI195">
        <v>0</v>
      </c>
      <c r="CJ195">
        <v>0</v>
      </c>
      <c r="CK195">
        <v>0</v>
      </c>
      <c r="CL195" s="842"/>
      <c r="CM195" s="597">
        <v>1</v>
      </c>
      <c r="CN195" s="592">
        <v>99</v>
      </c>
      <c r="CO195" s="592">
        <v>99</v>
      </c>
      <c r="CP195" s="597">
        <v>1</v>
      </c>
      <c r="CQ195" s="592">
        <v>99</v>
      </c>
      <c r="CR195" s="592">
        <v>99</v>
      </c>
      <c r="CS195" s="597">
        <v>1</v>
      </c>
      <c r="CT195" s="592">
        <v>99</v>
      </c>
      <c r="CU195" s="592">
        <v>0</v>
      </c>
      <c r="CV195" s="592">
        <v>0</v>
      </c>
      <c r="CW195" s="592">
        <v>0</v>
      </c>
      <c r="CX195" s="592">
        <v>0</v>
      </c>
      <c r="CY195" s="592">
        <v>0</v>
      </c>
      <c r="CZ195" s="592">
        <v>0</v>
      </c>
      <c r="DA195" s="592">
        <v>0</v>
      </c>
      <c r="DB195" s="592">
        <v>0</v>
      </c>
      <c r="DC195" s="592">
        <v>0</v>
      </c>
      <c r="DD195" s="592">
        <v>0</v>
      </c>
      <c r="DE195" s="592">
        <v>0</v>
      </c>
      <c r="DF195" s="592">
        <v>0</v>
      </c>
      <c r="DG195" s="592">
        <v>0</v>
      </c>
      <c r="DH195" s="592">
        <v>0</v>
      </c>
      <c r="DI195" s="592">
        <v>0</v>
      </c>
      <c r="DJ195" s="592">
        <v>0</v>
      </c>
      <c r="DK195" s="592">
        <v>0</v>
      </c>
      <c r="DL195" s="592">
        <v>0</v>
      </c>
      <c r="DM195" s="592">
        <v>0</v>
      </c>
      <c r="DN195" s="592">
        <v>0</v>
      </c>
      <c r="DO195" s="592">
        <v>0</v>
      </c>
      <c r="DP195" s="592">
        <v>0</v>
      </c>
      <c r="DQ195" s="592">
        <v>0</v>
      </c>
      <c r="DR195" s="592">
        <v>0</v>
      </c>
      <c r="DS195" s="592">
        <v>0</v>
      </c>
      <c r="DT195" s="592">
        <v>0</v>
      </c>
      <c r="DU195" s="597">
        <v>0</v>
      </c>
      <c r="DV195" s="954">
        <v>0</v>
      </c>
      <c r="DW195" s="978">
        <v>0</v>
      </c>
      <c r="DX195" s="979">
        <v>0</v>
      </c>
      <c r="DY195" s="979">
        <v>0</v>
      </c>
      <c r="DZ195" s="979">
        <v>0</v>
      </c>
      <c r="EA195" s="977">
        <v>0</v>
      </c>
      <c r="EB195" s="977">
        <v>0</v>
      </c>
      <c r="EC195" s="960">
        <v>0</v>
      </c>
      <c r="ED195" s="960">
        <v>0</v>
      </c>
      <c r="EE195" s="1255">
        <v>0</v>
      </c>
      <c r="EF195" s="960">
        <v>0</v>
      </c>
      <c r="EG195" s="960">
        <v>0</v>
      </c>
      <c r="EH195" s="960">
        <v>0</v>
      </c>
      <c r="EI195" s="960">
        <v>0</v>
      </c>
      <c r="EJ195" s="960">
        <v>0</v>
      </c>
      <c r="EK195" s="1007">
        <v>0</v>
      </c>
      <c r="EL195" s="306">
        <v>0</v>
      </c>
      <c r="EM195" s="306">
        <v>0</v>
      </c>
      <c r="EN195" s="1007">
        <v>0</v>
      </c>
      <c r="EO195" s="306">
        <v>0</v>
      </c>
      <c r="EP195" s="306">
        <v>0</v>
      </c>
      <c r="EQ195" s="306">
        <v>0</v>
      </c>
      <c r="ER195" s="306">
        <v>0</v>
      </c>
      <c r="ES195" s="306">
        <v>0</v>
      </c>
      <c r="ET195" s="1007">
        <v>0</v>
      </c>
      <c r="EU195" s="306">
        <v>0</v>
      </c>
      <c r="EV195" s="306">
        <v>0</v>
      </c>
      <c r="EW195" s="306">
        <v>0</v>
      </c>
      <c r="EX195" s="832"/>
      <c r="EY195" s="592"/>
      <c r="EZ195" s="592" t="s">
        <v>498</v>
      </c>
      <c r="FA195" s="592" t="s">
        <v>449</v>
      </c>
      <c r="FB195" s="592" t="s">
        <v>343</v>
      </c>
      <c r="FC195" s="592">
        <v>99</v>
      </c>
      <c r="FD195" s="592" t="s">
        <v>12</v>
      </c>
      <c r="FE195" s="592" t="s">
        <v>232</v>
      </c>
      <c r="FF195" s="592" t="s">
        <v>9</v>
      </c>
      <c r="FG195" s="592" t="s">
        <v>232</v>
      </c>
      <c r="FH195" s="592" t="s">
        <v>358</v>
      </c>
    </row>
    <row r="196" spans="1:164">
      <c r="A196">
        <v>3003</v>
      </c>
      <c r="B196">
        <v>1</v>
      </c>
      <c r="F196">
        <v>700</v>
      </c>
      <c r="G196">
        <v>42</v>
      </c>
      <c r="H196">
        <v>1</v>
      </c>
      <c r="I196">
        <v>0</v>
      </c>
      <c r="J196">
        <v>1</v>
      </c>
      <c r="K196">
        <v>0</v>
      </c>
      <c r="L196" t="s">
        <v>498</v>
      </c>
      <c r="M196">
        <v>0</v>
      </c>
      <c r="N196">
        <v>0</v>
      </c>
      <c r="O196">
        <v>1</v>
      </c>
      <c r="P196">
        <v>0</v>
      </c>
      <c r="Q196">
        <v>0</v>
      </c>
      <c r="R196">
        <v>1</v>
      </c>
      <c r="S196">
        <v>1</v>
      </c>
      <c r="T196">
        <v>45</v>
      </c>
      <c r="U196">
        <v>0</v>
      </c>
      <c r="V196">
        <v>0</v>
      </c>
      <c r="W196">
        <v>0</v>
      </c>
      <c r="X196">
        <v>0</v>
      </c>
      <c r="Y196">
        <v>0</v>
      </c>
      <c r="Z196">
        <v>0</v>
      </c>
      <c r="AA196">
        <v>1</v>
      </c>
      <c r="AB196">
        <v>0</v>
      </c>
      <c r="AC196">
        <v>0</v>
      </c>
      <c r="AD196">
        <v>0</v>
      </c>
      <c r="AE196">
        <v>0</v>
      </c>
      <c r="AF196">
        <v>0</v>
      </c>
      <c r="AG196">
        <v>0</v>
      </c>
      <c r="AH196">
        <v>0</v>
      </c>
      <c r="AI196">
        <v>1</v>
      </c>
      <c r="AJ196">
        <v>0</v>
      </c>
      <c r="AK196">
        <v>0</v>
      </c>
      <c r="AL196">
        <v>0</v>
      </c>
      <c r="AM196">
        <v>0</v>
      </c>
      <c r="AN196">
        <v>0</v>
      </c>
      <c r="AO196">
        <v>0</v>
      </c>
      <c r="AP196">
        <v>1</v>
      </c>
      <c r="AQ196">
        <v>0</v>
      </c>
      <c r="AR196">
        <v>1</v>
      </c>
      <c r="AS196">
        <v>0</v>
      </c>
      <c r="AT196">
        <v>0</v>
      </c>
      <c r="AU196">
        <v>0</v>
      </c>
      <c r="AV196">
        <v>0</v>
      </c>
      <c r="AW196">
        <v>0</v>
      </c>
      <c r="AX196">
        <v>0</v>
      </c>
      <c r="AZ196">
        <v>0</v>
      </c>
      <c r="BA196">
        <v>0</v>
      </c>
      <c r="BB196">
        <v>0</v>
      </c>
      <c r="BC196">
        <v>0</v>
      </c>
      <c r="BD196">
        <v>0</v>
      </c>
      <c r="BE196">
        <v>0</v>
      </c>
      <c r="BG196">
        <v>0</v>
      </c>
      <c r="BH196">
        <v>1</v>
      </c>
      <c r="BI196">
        <v>0</v>
      </c>
      <c r="BJ196">
        <v>1</v>
      </c>
      <c r="BK196">
        <v>0</v>
      </c>
      <c r="BL196">
        <v>1</v>
      </c>
      <c r="BM196">
        <v>1</v>
      </c>
      <c r="BN196">
        <v>0</v>
      </c>
      <c r="BO196">
        <v>0</v>
      </c>
      <c r="BP196">
        <v>1</v>
      </c>
      <c r="BQ196">
        <v>0</v>
      </c>
      <c r="BR196">
        <v>0</v>
      </c>
      <c r="BS196">
        <v>0</v>
      </c>
      <c r="BT196">
        <v>0</v>
      </c>
      <c r="BU196">
        <v>0</v>
      </c>
      <c r="BV196">
        <v>0</v>
      </c>
      <c r="BW196">
        <v>1</v>
      </c>
      <c r="BX196">
        <v>0</v>
      </c>
      <c r="BY196">
        <v>1</v>
      </c>
      <c r="BZ196">
        <v>1</v>
      </c>
      <c r="CA196">
        <v>0</v>
      </c>
      <c r="CB196">
        <v>0</v>
      </c>
      <c r="CC196">
        <v>37</v>
      </c>
      <c r="CD196">
        <v>0.15</v>
      </c>
      <c r="CE196">
        <v>0</v>
      </c>
      <c r="CF196">
        <v>0</v>
      </c>
      <c r="CG196">
        <v>0</v>
      </c>
      <c r="CH196">
        <v>0</v>
      </c>
      <c r="CI196">
        <v>0</v>
      </c>
      <c r="CJ196">
        <v>0</v>
      </c>
      <c r="CK196">
        <v>0</v>
      </c>
      <c r="CL196" s="842"/>
      <c r="CM196" s="597">
        <v>1</v>
      </c>
      <c r="CN196" s="592">
        <v>46</v>
      </c>
      <c r="CO196" s="592">
        <v>46</v>
      </c>
      <c r="CP196" s="597">
        <v>1</v>
      </c>
      <c r="CQ196" s="592">
        <v>46</v>
      </c>
      <c r="CR196" s="592">
        <v>46</v>
      </c>
      <c r="CS196" s="597">
        <v>1</v>
      </c>
      <c r="CT196" s="592">
        <v>46</v>
      </c>
      <c r="CU196" s="592">
        <v>46</v>
      </c>
      <c r="CV196" s="592">
        <v>0</v>
      </c>
      <c r="CW196" s="592">
        <v>1</v>
      </c>
      <c r="CX196" s="592">
        <v>46</v>
      </c>
      <c r="CY196" s="592">
        <v>46</v>
      </c>
      <c r="CZ196" s="592">
        <v>0</v>
      </c>
      <c r="DA196" s="592">
        <v>0</v>
      </c>
      <c r="DB196" s="592">
        <v>46</v>
      </c>
      <c r="DC196" s="592">
        <v>0</v>
      </c>
      <c r="DD196" s="592">
        <v>0</v>
      </c>
      <c r="DE196" s="592">
        <v>0</v>
      </c>
      <c r="DF196" s="592">
        <v>0</v>
      </c>
      <c r="DG196" s="592">
        <v>0</v>
      </c>
      <c r="DH196" s="592">
        <v>0</v>
      </c>
      <c r="DI196" s="592">
        <v>46</v>
      </c>
      <c r="DJ196" s="592">
        <v>0</v>
      </c>
      <c r="DK196" s="592">
        <v>0</v>
      </c>
      <c r="DL196" s="592">
        <v>0</v>
      </c>
      <c r="DM196" s="592">
        <v>0</v>
      </c>
      <c r="DN196" s="592">
        <v>0</v>
      </c>
      <c r="DO196" s="592">
        <v>0</v>
      </c>
      <c r="DP196" s="592">
        <v>0</v>
      </c>
      <c r="DQ196" s="592">
        <v>0</v>
      </c>
      <c r="DR196" s="592">
        <v>0</v>
      </c>
      <c r="DS196" s="592">
        <v>0</v>
      </c>
      <c r="DT196" s="592">
        <v>0</v>
      </c>
      <c r="DU196" s="597">
        <v>1</v>
      </c>
      <c r="DV196" s="954">
        <v>0</v>
      </c>
      <c r="DW196" s="978">
        <v>0</v>
      </c>
      <c r="DX196" s="979">
        <v>1</v>
      </c>
      <c r="DY196" s="979">
        <v>0</v>
      </c>
      <c r="DZ196" s="979">
        <v>1</v>
      </c>
      <c r="EA196" s="977">
        <v>41.5</v>
      </c>
      <c r="EB196" s="977">
        <v>0</v>
      </c>
      <c r="EC196" s="960">
        <v>6.2249999999999996</v>
      </c>
      <c r="ED196" s="960">
        <v>0</v>
      </c>
      <c r="EE196" s="1255">
        <v>0</v>
      </c>
      <c r="EF196" s="960">
        <v>0</v>
      </c>
      <c r="EG196" s="960">
        <v>0</v>
      </c>
      <c r="EH196" s="960">
        <v>0</v>
      </c>
      <c r="EI196" s="960">
        <v>0</v>
      </c>
      <c r="EJ196" s="960">
        <v>0</v>
      </c>
      <c r="EK196" s="1007">
        <v>0</v>
      </c>
      <c r="EL196" s="306">
        <v>0</v>
      </c>
      <c r="EM196" s="306">
        <v>45</v>
      </c>
      <c r="EN196" s="1007">
        <v>0</v>
      </c>
      <c r="EO196" s="306">
        <v>0</v>
      </c>
      <c r="EP196" s="306">
        <v>1</v>
      </c>
      <c r="EQ196" s="306">
        <v>1</v>
      </c>
      <c r="ER196" s="306">
        <v>1</v>
      </c>
      <c r="ES196" s="306">
        <v>0</v>
      </c>
      <c r="ET196" s="1007">
        <v>0</v>
      </c>
      <c r="EU196" s="306">
        <v>0</v>
      </c>
      <c r="EV196" s="306">
        <v>0</v>
      </c>
      <c r="EW196" s="306">
        <v>0</v>
      </c>
      <c r="EX196" s="832"/>
      <c r="EY196" s="592"/>
      <c r="EZ196" s="592" t="s">
        <v>498</v>
      </c>
      <c r="FA196" s="592" t="s">
        <v>449</v>
      </c>
      <c r="FB196" s="592" t="s">
        <v>343</v>
      </c>
      <c r="FC196" s="592">
        <v>46</v>
      </c>
      <c r="FD196" s="592" t="s">
        <v>12</v>
      </c>
      <c r="FE196" s="592" t="s">
        <v>232</v>
      </c>
      <c r="FF196" s="592" t="s">
        <v>9</v>
      </c>
      <c r="FG196" s="592" t="s">
        <v>232</v>
      </c>
      <c r="FH196" s="592" t="s">
        <v>358</v>
      </c>
    </row>
    <row r="197" spans="1:164">
      <c r="A197">
        <v>3004</v>
      </c>
      <c r="B197">
        <v>1</v>
      </c>
      <c r="F197">
        <v>700</v>
      </c>
      <c r="G197">
        <v>41</v>
      </c>
      <c r="H197">
        <v>1</v>
      </c>
      <c r="I197">
        <v>0</v>
      </c>
      <c r="J197">
        <v>1</v>
      </c>
      <c r="K197">
        <v>0</v>
      </c>
      <c r="L197" t="s">
        <v>498</v>
      </c>
      <c r="M197">
        <v>0</v>
      </c>
      <c r="N197">
        <v>1</v>
      </c>
      <c r="O197">
        <v>0</v>
      </c>
      <c r="P197">
        <v>0</v>
      </c>
      <c r="Q197">
        <v>0</v>
      </c>
      <c r="R197">
        <v>0</v>
      </c>
      <c r="S197">
        <v>0</v>
      </c>
      <c r="T197">
        <v>152</v>
      </c>
      <c r="U197">
        <v>0</v>
      </c>
      <c r="V197">
        <v>0</v>
      </c>
      <c r="W197">
        <v>0</v>
      </c>
      <c r="X197">
        <v>1</v>
      </c>
      <c r="Y197">
        <v>0</v>
      </c>
      <c r="Z197">
        <v>0</v>
      </c>
      <c r="AA197">
        <v>1</v>
      </c>
      <c r="AB197">
        <v>0</v>
      </c>
      <c r="AC197">
        <v>1</v>
      </c>
      <c r="AD197">
        <v>1</v>
      </c>
      <c r="AE197">
        <v>1</v>
      </c>
      <c r="AF197">
        <v>1</v>
      </c>
      <c r="AG197">
        <v>0</v>
      </c>
      <c r="AH197">
        <v>0</v>
      </c>
      <c r="AI197">
        <v>1</v>
      </c>
      <c r="AJ197">
        <v>0</v>
      </c>
      <c r="AK197">
        <v>1</v>
      </c>
      <c r="AL197">
        <v>1</v>
      </c>
      <c r="AM197">
        <v>0</v>
      </c>
      <c r="AN197">
        <v>1</v>
      </c>
      <c r="AO197">
        <v>0</v>
      </c>
      <c r="AP197">
        <v>0</v>
      </c>
      <c r="AQ197">
        <v>1</v>
      </c>
      <c r="AR197">
        <v>0</v>
      </c>
      <c r="AS197">
        <v>0</v>
      </c>
      <c r="AT197">
        <v>1</v>
      </c>
      <c r="AU197">
        <v>1</v>
      </c>
      <c r="AV197">
        <v>0</v>
      </c>
      <c r="AW197">
        <v>0</v>
      </c>
      <c r="AX197">
        <v>0</v>
      </c>
      <c r="AZ197">
        <v>0</v>
      </c>
      <c r="BA197">
        <v>0</v>
      </c>
      <c r="BB197">
        <v>0</v>
      </c>
      <c r="BC197">
        <v>1</v>
      </c>
      <c r="BD197">
        <v>1</v>
      </c>
      <c r="BE197">
        <v>1</v>
      </c>
      <c r="BG197">
        <v>1</v>
      </c>
      <c r="BH197">
        <v>0</v>
      </c>
      <c r="BI197">
        <v>1</v>
      </c>
      <c r="BJ197">
        <v>0</v>
      </c>
      <c r="BK197">
        <v>0</v>
      </c>
      <c r="BL197">
        <v>1</v>
      </c>
      <c r="BM197">
        <v>0</v>
      </c>
      <c r="BN197">
        <v>0</v>
      </c>
      <c r="BO197">
        <v>1</v>
      </c>
      <c r="BP197">
        <v>0</v>
      </c>
      <c r="BQ197">
        <v>0</v>
      </c>
      <c r="BR197">
        <v>1</v>
      </c>
      <c r="BS197">
        <v>1</v>
      </c>
      <c r="BT197">
        <v>1</v>
      </c>
      <c r="BU197">
        <v>0</v>
      </c>
      <c r="BV197">
        <v>0</v>
      </c>
      <c r="BW197">
        <v>0</v>
      </c>
      <c r="BX197">
        <v>0</v>
      </c>
      <c r="BY197">
        <v>0</v>
      </c>
      <c r="BZ197">
        <v>0</v>
      </c>
      <c r="CA197">
        <v>0</v>
      </c>
      <c r="CB197">
        <v>1</v>
      </c>
      <c r="CC197">
        <v>0</v>
      </c>
      <c r="CD197">
        <v>0</v>
      </c>
      <c r="CE197">
        <v>0</v>
      </c>
      <c r="CF197">
        <v>0</v>
      </c>
      <c r="CG197">
        <v>400</v>
      </c>
      <c r="CH197">
        <v>400</v>
      </c>
      <c r="CI197">
        <v>400</v>
      </c>
      <c r="CJ197">
        <v>400</v>
      </c>
      <c r="CK197">
        <v>0</v>
      </c>
      <c r="CL197" s="842"/>
      <c r="CM197" s="597">
        <v>1</v>
      </c>
      <c r="CN197" s="592">
        <v>155</v>
      </c>
      <c r="CO197" s="592">
        <v>0</v>
      </c>
      <c r="CP197" s="597">
        <v>1</v>
      </c>
      <c r="CQ197" s="592">
        <v>155</v>
      </c>
      <c r="CR197" s="592">
        <v>0</v>
      </c>
      <c r="CS197" s="597">
        <v>1</v>
      </c>
      <c r="CT197" s="592">
        <v>155</v>
      </c>
      <c r="CU197" s="592">
        <v>155</v>
      </c>
      <c r="CV197" s="592">
        <v>0</v>
      </c>
      <c r="CW197" s="592">
        <v>1</v>
      </c>
      <c r="CX197" s="592">
        <v>155</v>
      </c>
      <c r="CY197" s="592">
        <v>0</v>
      </c>
      <c r="CZ197" s="592">
        <v>0</v>
      </c>
      <c r="DA197" s="592">
        <v>155</v>
      </c>
      <c r="DB197" s="592">
        <v>0</v>
      </c>
      <c r="DC197" s="592">
        <v>0</v>
      </c>
      <c r="DD197" s="592">
        <v>155</v>
      </c>
      <c r="DE197" s="592">
        <v>155</v>
      </c>
      <c r="DF197" s="592">
        <v>155</v>
      </c>
      <c r="DG197" s="592">
        <v>0</v>
      </c>
      <c r="DH197" s="592">
        <v>0</v>
      </c>
      <c r="DI197" s="592">
        <v>0</v>
      </c>
      <c r="DJ197" s="592">
        <v>0</v>
      </c>
      <c r="DK197" s="592">
        <v>0</v>
      </c>
      <c r="DL197" s="592">
        <v>0</v>
      </c>
      <c r="DM197" s="592">
        <v>0</v>
      </c>
      <c r="DN197" s="592">
        <v>0</v>
      </c>
      <c r="DO197" s="592">
        <v>0</v>
      </c>
      <c r="DP197" s="592">
        <v>0</v>
      </c>
      <c r="DQ197" s="592">
        <v>0</v>
      </c>
      <c r="DR197" s="592">
        <v>0</v>
      </c>
      <c r="DS197" s="592">
        <v>0</v>
      </c>
      <c r="DT197" s="592">
        <v>0</v>
      </c>
      <c r="DU197" s="597">
        <v>1</v>
      </c>
      <c r="DV197" s="954">
        <v>0</v>
      </c>
      <c r="DW197" s="978">
        <v>0</v>
      </c>
      <c r="DX197" s="979">
        <v>0</v>
      </c>
      <c r="DY197" s="979">
        <v>0</v>
      </c>
      <c r="DZ197" s="979">
        <v>0</v>
      </c>
      <c r="EA197" s="977">
        <v>0</v>
      </c>
      <c r="EB197" s="977">
        <v>0</v>
      </c>
      <c r="EC197" s="960">
        <v>0</v>
      </c>
      <c r="ED197" s="960">
        <v>0</v>
      </c>
      <c r="EE197" s="1255">
        <v>59</v>
      </c>
      <c r="EF197" s="960">
        <v>23600</v>
      </c>
      <c r="EG197" s="960">
        <v>62.5</v>
      </c>
      <c r="EH197" s="960">
        <v>25000</v>
      </c>
      <c r="EI197" s="960">
        <v>4.5</v>
      </c>
      <c r="EJ197" s="960">
        <v>1800</v>
      </c>
      <c r="EK197" s="1007">
        <v>0</v>
      </c>
      <c r="EL197" s="306">
        <v>0</v>
      </c>
      <c r="EM197" s="306">
        <v>0</v>
      </c>
      <c r="EN197" s="1007">
        <v>0</v>
      </c>
      <c r="EO197" s="306">
        <v>0</v>
      </c>
      <c r="EP197" s="306">
        <v>1</v>
      </c>
      <c r="EQ197" s="306">
        <v>1</v>
      </c>
      <c r="ER197" s="306">
        <v>1</v>
      </c>
      <c r="ES197" s="306">
        <v>1</v>
      </c>
      <c r="ET197" s="1007">
        <v>0</v>
      </c>
      <c r="EU197" s="306">
        <v>0</v>
      </c>
      <c r="EV197" s="306">
        <v>1</v>
      </c>
      <c r="EW197" s="306">
        <v>0</v>
      </c>
      <c r="EX197" s="832"/>
      <c r="EY197" s="592"/>
      <c r="EZ197" s="592" t="s">
        <v>498</v>
      </c>
      <c r="FA197" s="592" t="s">
        <v>449</v>
      </c>
      <c r="FB197" s="592" t="s">
        <v>343</v>
      </c>
      <c r="FC197" s="592">
        <v>155</v>
      </c>
      <c r="FD197" s="592" t="s">
        <v>13</v>
      </c>
      <c r="FE197" s="592" t="s">
        <v>232</v>
      </c>
      <c r="FF197" s="592" t="s">
        <v>9</v>
      </c>
      <c r="FG197" s="592" t="s">
        <v>232</v>
      </c>
      <c r="FH197" s="592" t="s">
        <v>358</v>
      </c>
    </row>
    <row r="198" spans="1:164">
      <c r="A198">
        <v>3005</v>
      </c>
      <c r="B198">
        <v>1</v>
      </c>
      <c r="F198">
        <v>700</v>
      </c>
      <c r="G198">
        <v>41</v>
      </c>
      <c r="H198">
        <v>1</v>
      </c>
      <c r="I198">
        <v>0</v>
      </c>
      <c r="J198">
        <v>1</v>
      </c>
      <c r="K198">
        <v>0</v>
      </c>
      <c r="L198" t="s">
        <v>482</v>
      </c>
      <c r="M198">
        <v>0</v>
      </c>
      <c r="N198">
        <v>1</v>
      </c>
      <c r="O198">
        <v>0</v>
      </c>
      <c r="P198">
        <v>0</v>
      </c>
      <c r="Q198">
        <v>0</v>
      </c>
      <c r="R198">
        <v>0</v>
      </c>
      <c r="S198">
        <v>0</v>
      </c>
      <c r="T198">
        <v>8</v>
      </c>
      <c r="U198">
        <v>0</v>
      </c>
      <c r="V198">
        <v>0</v>
      </c>
      <c r="W198">
        <v>0</v>
      </c>
      <c r="X198">
        <v>0</v>
      </c>
      <c r="Y198">
        <v>0</v>
      </c>
      <c r="Z198">
        <v>0</v>
      </c>
      <c r="AA198">
        <v>1</v>
      </c>
      <c r="AB198">
        <v>1</v>
      </c>
      <c r="AC198">
        <v>0</v>
      </c>
      <c r="AD198">
        <v>0</v>
      </c>
      <c r="AE198">
        <v>0</v>
      </c>
      <c r="AF198">
        <v>0</v>
      </c>
      <c r="AG198">
        <v>0</v>
      </c>
      <c r="AH198">
        <v>0</v>
      </c>
      <c r="AI198">
        <v>0</v>
      </c>
      <c r="AJ198">
        <v>0</v>
      </c>
      <c r="AK198">
        <v>0</v>
      </c>
      <c r="AL198">
        <v>0</v>
      </c>
      <c r="AM198">
        <v>0</v>
      </c>
      <c r="AN198">
        <v>0</v>
      </c>
      <c r="AO198">
        <v>0</v>
      </c>
      <c r="AP198">
        <v>0</v>
      </c>
      <c r="AQ198">
        <v>0</v>
      </c>
      <c r="AR198">
        <v>1</v>
      </c>
      <c r="AS198">
        <v>0</v>
      </c>
      <c r="AT198">
        <v>0</v>
      </c>
      <c r="AU198">
        <v>0</v>
      </c>
      <c r="AV198">
        <v>0</v>
      </c>
      <c r="AW198">
        <v>0</v>
      </c>
      <c r="AX198">
        <v>0</v>
      </c>
      <c r="AZ198">
        <v>0</v>
      </c>
      <c r="BA198">
        <v>0</v>
      </c>
      <c r="BB198">
        <v>0</v>
      </c>
      <c r="BC198">
        <v>0</v>
      </c>
      <c r="BD198">
        <v>0</v>
      </c>
      <c r="BE198">
        <v>0</v>
      </c>
      <c r="BG198">
        <v>1</v>
      </c>
      <c r="BH198">
        <v>0</v>
      </c>
      <c r="BI198">
        <v>0</v>
      </c>
      <c r="BJ198">
        <v>1</v>
      </c>
      <c r="BK198">
        <v>1</v>
      </c>
      <c r="BL198">
        <v>0</v>
      </c>
      <c r="BM198">
        <v>0</v>
      </c>
      <c r="BN198">
        <v>0</v>
      </c>
      <c r="BO198">
        <v>0</v>
      </c>
      <c r="BP198">
        <v>0</v>
      </c>
      <c r="BQ198">
        <v>0</v>
      </c>
      <c r="BR198">
        <v>0</v>
      </c>
      <c r="BS198">
        <v>0</v>
      </c>
      <c r="BT198">
        <v>0</v>
      </c>
      <c r="BU198">
        <v>0</v>
      </c>
      <c r="BV198">
        <v>0</v>
      </c>
      <c r="BW198">
        <v>0</v>
      </c>
      <c r="BX198">
        <v>0</v>
      </c>
      <c r="BY198">
        <v>0</v>
      </c>
      <c r="BZ198">
        <v>0</v>
      </c>
      <c r="CA198">
        <v>0</v>
      </c>
      <c r="CB198">
        <v>0</v>
      </c>
      <c r="CC198">
        <v>0</v>
      </c>
      <c r="CD198">
        <v>0</v>
      </c>
      <c r="CE198">
        <v>0</v>
      </c>
      <c r="CF198">
        <v>0</v>
      </c>
      <c r="CG198">
        <v>0</v>
      </c>
      <c r="CH198">
        <v>0</v>
      </c>
      <c r="CI198">
        <v>0</v>
      </c>
      <c r="CJ198">
        <v>0</v>
      </c>
      <c r="CK198">
        <v>0</v>
      </c>
      <c r="CL198" s="842"/>
      <c r="CM198" s="597">
        <v>1</v>
      </c>
      <c r="CN198" s="592">
        <v>8</v>
      </c>
      <c r="CO198" s="592">
        <v>0</v>
      </c>
      <c r="CP198" s="597">
        <v>1</v>
      </c>
      <c r="CQ198" s="592">
        <v>8</v>
      </c>
      <c r="CR198" s="592">
        <v>8</v>
      </c>
      <c r="CS198" s="597">
        <v>1</v>
      </c>
      <c r="CT198" s="592">
        <v>8</v>
      </c>
      <c r="CU198" s="592">
        <v>0</v>
      </c>
      <c r="CV198" s="592">
        <v>0</v>
      </c>
      <c r="CW198" s="592">
        <v>0</v>
      </c>
      <c r="CX198" s="592">
        <v>0</v>
      </c>
      <c r="CY198" s="592">
        <v>0</v>
      </c>
      <c r="CZ198" s="592">
        <v>0</v>
      </c>
      <c r="DA198" s="592">
        <v>0</v>
      </c>
      <c r="DB198" s="592">
        <v>0</v>
      </c>
      <c r="DC198" s="592">
        <v>0</v>
      </c>
      <c r="DD198" s="592">
        <v>0</v>
      </c>
      <c r="DE198" s="592">
        <v>0</v>
      </c>
      <c r="DF198" s="592">
        <v>0</v>
      </c>
      <c r="DG198" s="592">
        <v>0</v>
      </c>
      <c r="DH198" s="592">
        <v>0</v>
      </c>
      <c r="DI198" s="592">
        <v>0</v>
      </c>
      <c r="DJ198" s="592">
        <v>0</v>
      </c>
      <c r="DK198" s="592">
        <v>0</v>
      </c>
      <c r="DL198" s="592">
        <v>0</v>
      </c>
      <c r="DM198" s="592">
        <v>0</v>
      </c>
      <c r="DN198" s="592">
        <v>0</v>
      </c>
      <c r="DO198" s="592">
        <v>0</v>
      </c>
      <c r="DP198" s="592">
        <v>0</v>
      </c>
      <c r="DQ198" s="592">
        <v>0</v>
      </c>
      <c r="DR198" s="592">
        <v>0</v>
      </c>
      <c r="DS198" s="592">
        <v>0</v>
      </c>
      <c r="DT198" s="592">
        <v>0</v>
      </c>
      <c r="DU198" s="597">
        <v>0</v>
      </c>
      <c r="DV198" s="954">
        <v>0</v>
      </c>
      <c r="DW198" s="978">
        <v>0</v>
      </c>
      <c r="DX198" s="979">
        <v>0</v>
      </c>
      <c r="DY198" s="979">
        <v>0</v>
      </c>
      <c r="DZ198" s="979">
        <v>0</v>
      </c>
      <c r="EA198" s="977">
        <v>0</v>
      </c>
      <c r="EB198" s="977">
        <v>0</v>
      </c>
      <c r="EC198" s="960">
        <v>0</v>
      </c>
      <c r="ED198" s="960">
        <v>0</v>
      </c>
      <c r="EE198" s="1255">
        <v>0</v>
      </c>
      <c r="EF198" s="960">
        <v>0</v>
      </c>
      <c r="EG198" s="960">
        <v>0</v>
      </c>
      <c r="EH198" s="960">
        <v>0</v>
      </c>
      <c r="EI198" s="960">
        <v>0</v>
      </c>
      <c r="EJ198" s="960">
        <v>0</v>
      </c>
      <c r="EK198" s="1007">
        <v>0</v>
      </c>
      <c r="EL198" s="306">
        <v>0</v>
      </c>
      <c r="EM198" s="306">
        <v>0</v>
      </c>
      <c r="EN198" s="1007">
        <v>0</v>
      </c>
      <c r="EO198" s="306">
        <v>0</v>
      </c>
      <c r="EP198" s="306">
        <v>1</v>
      </c>
      <c r="EQ198" s="306">
        <v>0</v>
      </c>
      <c r="ER198" s="306">
        <v>0</v>
      </c>
      <c r="ES198" s="306">
        <v>0</v>
      </c>
      <c r="ET198" s="1007">
        <v>0</v>
      </c>
      <c r="EU198" s="306">
        <v>0</v>
      </c>
      <c r="EV198" s="306">
        <v>0</v>
      </c>
      <c r="EW198" s="306">
        <v>0</v>
      </c>
      <c r="EX198" s="832"/>
      <c r="EY198" s="592"/>
      <c r="EZ198" s="592" t="s">
        <v>482</v>
      </c>
      <c r="FA198" s="592" t="s">
        <v>449</v>
      </c>
      <c r="FB198" s="592" t="s">
        <v>343</v>
      </c>
      <c r="FC198" s="592">
        <v>8</v>
      </c>
      <c r="FD198" s="592" t="s">
        <v>11</v>
      </c>
      <c r="FE198" s="592" t="s">
        <v>232</v>
      </c>
      <c r="FF198" s="592" t="s">
        <v>9</v>
      </c>
      <c r="FG198" s="592" t="s">
        <v>232</v>
      </c>
      <c r="FH198" s="592" t="s">
        <v>358</v>
      </c>
    </row>
    <row r="199" spans="1:164">
      <c r="A199">
        <v>3202</v>
      </c>
      <c r="B199">
        <v>1</v>
      </c>
      <c r="F199">
        <v>700</v>
      </c>
      <c r="G199">
        <v>42</v>
      </c>
      <c r="H199">
        <v>0</v>
      </c>
      <c r="I199">
        <v>1</v>
      </c>
      <c r="J199">
        <v>1</v>
      </c>
      <c r="K199">
        <v>0</v>
      </c>
      <c r="L199" t="s">
        <v>507</v>
      </c>
      <c r="M199">
        <v>0</v>
      </c>
      <c r="N199">
        <v>1</v>
      </c>
      <c r="O199">
        <v>0</v>
      </c>
      <c r="P199">
        <v>0</v>
      </c>
      <c r="Q199">
        <v>0</v>
      </c>
      <c r="R199">
        <v>0</v>
      </c>
      <c r="S199">
        <v>0</v>
      </c>
      <c r="T199">
        <v>33</v>
      </c>
      <c r="U199">
        <v>0</v>
      </c>
      <c r="V199">
        <v>0</v>
      </c>
      <c r="W199">
        <v>0</v>
      </c>
      <c r="X199">
        <v>0</v>
      </c>
      <c r="Y199">
        <v>1</v>
      </c>
      <c r="Z199">
        <v>0</v>
      </c>
      <c r="AA199">
        <v>1</v>
      </c>
      <c r="AB199">
        <v>0</v>
      </c>
      <c r="AC199">
        <v>1</v>
      </c>
      <c r="AD199">
        <v>0</v>
      </c>
      <c r="AE199">
        <v>1</v>
      </c>
      <c r="AF199">
        <v>1</v>
      </c>
      <c r="AG199">
        <v>0</v>
      </c>
      <c r="AH199">
        <v>0</v>
      </c>
      <c r="AI199">
        <v>0</v>
      </c>
      <c r="AJ199">
        <v>0</v>
      </c>
      <c r="AK199">
        <v>0</v>
      </c>
      <c r="AL199">
        <v>0</v>
      </c>
      <c r="AM199">
        <v>0</v>
      </c>
      <c r="AN199">
        <v>0</v>
      </c>
      <c r="AO199">
        <v>0</v>
      </c>
      <c r="AP199">
        <v>0</v>
      </c>
      <c r="AQ199">
        <v>0</v>
      </c>
      <c r="AR199">
        <v>0</v>
      </c>
      <c r="AS199">
        <v>1</v>
      </c>
      <c r="AT199">
        <v>0</v>
      </c>
      <c r="AU199">
        <v>1</v>
      </c>
      <c r="AV199">
        <v>0</v>
      </c>
      <c r="AW199">
        <v>0</v>
      </c>
      <c r="AX199">
        <v>0</v>
      </c>
      <c r="AZ199">
        <v>0</v>
      </c>
      <c r="BA199">
        <v>0</v>
      </c>
      <c r="BB199">
        <v>0</v>
      </c>
      <c r="BC199">
        <v>0</v>
      </c>
      <c r="BD199">
        <v>0</v>
      </c>
      <c r="BE199">
        <v>0</v>
      </c>
      <c r="BG199">
        <v>1</v>
      </c>
      <c r="BH199">
        <v>0</v>
      </c>
      <c r="BI199">
        <v>0</v>
      </c>
      <c r="BJ199">
        <v>1</v>
      </c>
      <c r="BK199">
        <v>0</v>
      </c>
      <c r="BL199">
        <v>1</v>
      </c>
      <c r="BM199">
        <v>0</v>
      </c>
      <c r="BN199">
        <v>0</v>
      </c>
      <c r="BO199">
        <v>0</v>
      </c>
      <c r="BP199">
        <v>1</v>
      </c>
      <c r="BQ199">
        <v>0</v>
      </c>
      <c r="BR199">
        <v>0</v>
      </c>
      <c r="BS199">
        <v>0</v>
      </c>
      <c r="BT199">
        <v>0</v>
      </c>
      <c r="BU199">
        <v>1</v>
      </c>
      <c r="BV199">
        <v>0</v>
      </c>
      <c r="BW199">
        <v>1</v>
      </c>
      <c r="BX199">
        <v>0</v>
      </c>
      <c r="BY199">
        <v>0</v>
      </c>
      <c r="BZ199">
        <v>0</v>
      </c>
      <c r="CA199">
        <v>0</v>
      </c>
      <c r="CB199">
        <v>1</v>
      </c>
      <c r="CC199">
        <v>0</v>
      </c>
      <c r="CD199">
        <v>0</v>
      </c>
      <c r="CE199">
        <v>0</v>
      </c>
      <c r="CF199">
        <v>0</v>
      </c>
      <c r="CG199">
        <v>150</v>
      </c>
      <c r="CH199">
        <v>150</v>
      </c>
      <c r="CI199">
        <v>0</v>
      </c>
      <c r="CJ199">
        <v>150</v>
      </c>
      <c r="CK199">
        <v>150</v>
      </c>
      <c r="CL199" s="842"/>
      <c r="CM199" s="597">
        <v>1</v>
      </c>
      <c r="CN199" s="592">
        <v>33</v>
      </c>
      <c r="CO199" s="592">
        <v>0</v>
      </c>
      <c r="CP199" s="597">
        <v>1</v>
      </c>
      <c r="CQ199" s="592">
        <v>33</v>
      </c>
      <c r="CR199" s="592">
        <v>33</v>
      </c>
      <c r="CS199" s="597">
        <v>1</v>
      </c>
      <c r="CT199" s="592">
        <v>33</v>
      </c>
      <c r="CU199" s="592">
        <v>33</v>
      </c>
      <c r="CV199" s="592">
        <v>0</v>
      </c>
      <c r="CW199" s="592">
        <v>1</v>
      </c>
      <c r="CX199" s="592">
        <v>33</v>
      </c>
      <c r="CY199" s="592">
        <v>0</v>
      </c>
      <c r="CZ199" s="592">
        <v>0</v>
      </c>
      <c r="DA199" s="592">
        <v>0</v>
      </c>
      <c r="DB199" s="592">
        <v>33</v>
      </c>
      <c r="DC199" s="592">
        <v>0</v>
      </c>
      <c r="DD199" s="592">
        <v>0</v>
      </c>
      <c r="DE199" s="592">
        <v>0</v>
      </c>
      <c r="DF199" s="592">
        <v>0</v>
      </c>
      <c r="DG199" s="592">
        <v>33</v>
      </c>
      <c r="DH199" s="592">
        <v>0</v>
      </c>
      <c r="DI199" s="592">
        <v>33</v>
      </c>
      <c r="DJ199" s="592">
        <v>0</v>
      </c>
      <c r="DK199" s="592">
        <v>0</v>
      </c>
      <c r="DL199" s="592">
        <v>0</v>
      </c>
      <c r="DM199" s="592">
        <v>0</v>
      </c>
      <c r="DN199" s="592">
        <v>0</v>
      </c>
      <c r="DO199" s="592">
        <v>0</v>
      </c>
      <c r="DP199" s="592">
        <v>0</v>
      </c>
      <c r="DQ199" s="592">
        <v>0</v>
      </c>
      <c r="DR199" s="592">
        <v>0</v>
      </c>
      <c r="DS199" s="592">
        <v>0</v>
      </c>
      <c r="DT199" s="592">
        <v>0</v>
      </c>
      <c r="DU199" s="597">
        <v>1</v>
      </c>
      <c r="DV199" s="954">
        <v>0</v>
      </c>
      <c r="DW199" s="978">
        <v>0</v>
      </c>
      <c r="DX199" s="979">
        <v>0</v>
      </c>
      <c r="DY199" s="979">
        <v>0</v>
      </c>
      <c r="DZ199" s="979">
        <v>0</v>
      </c>
      <c r="EA199" s="977">
        <v>0</v>
      </c>
      <c r="EB199" s="977">
        <v>0</v>
      </c>
      <c r="EC199" s="960">
        <v>0</v>
      </c>
      <c r="ED199" s="960">
        <v>0</v>
      </c>
      <c r="EE199" s="1255">
        <v>20</v>
      </c>
      <c r="EF199" s="960">
        <v>3000</v>
      </c>
      <c r="EG199" s="960">
        <v>6</v>
      </c>
      <c r="EH199" s="960">
        <v>900</v>
      </c>
      <c r="EI199" s="960">
        <v>0</v>
      </c>
      <c r="EJ199" s="960">
        <v>0</v>
      </c>
      <c r="EK199" s="1007">
        <v>0</v>
      </c>
      <c r="EL199" s="306">
        <v>0</v>
      </c>
      <c r="EM199" s="306">
        <v>0</v>
      </c>
      <c r="EN199" s="1007">
        <v>0</v>
      </c>
      <c r="EO199" s="306">
        <v>0</v>
      </c>
      <c r="EP199" s="306">
        <v>1</v>
      </c>
      <c r="EQ199" s="306">
        <v>1</v>
      </c>
      <c r="ER199" s="306">
        <v>0</v>
      </c>
      <c r="ES199" s="306">
        <v>0</v>
      </c>
      <c r="ET199" s="1007">
        <v>0</v>
      </c>
      <c r="EU199" s="306">
        <v>0</v>
      </c>
      <c r="EV199" s="306">
        <v>0</v>
      </c>
      <c r="EW199" s="306">
        <v>0</v>
      </c>
      <c r="EX199" s="832"/>
      <c r="EY199" s="592"/>
      <c r="EZ199" s="592" t="s">
        <v>507</v>
      </c>
      <c r="FA199" s="592" t="s">
        <v>449</v>
      </c>
      <c r="FB199" s="592" t="s">
        <v>343</v>
      </c>
      <c r="FC199" s="592">
        <v>33</v>
      </c>
      <c r="FD199" s="592" t="s">
        <v>12</v>
      </c>
      <c r="FE199" s="592" t="s">
        <v>232</v>
      </c>
      <c r="FF199" s="592" t="s">
        <v>9</v>
      </c>
      <c r="FG199" s="592" t="s">
        <v>232</v>
      </c>
      <c r="FH199" s="592" t="s">
        <v>358</v>
      </c>
    </row>
    <row r="200" spans="1:164">
      <c r="A200">
        <v>3342</v>
      </c>
      <c r="B200">
        <v>1</v>
      </c>
      <c r="F200">
        <v>700</v>
      </c>
      <c r="G200">
        <v>38</v>
      </c>
      <c r="H200">
        <v>1</v>
      </c>
      <c r="I200">
        <v>0</v>
      </c>
      <c r="J200">
        <v>1</v>
      </c>
      <c r="K200">
        <v>0</v>
      </c>
      <c r="L200" t="s">
        <v>544</v>
      </c>
      <c r="M200">
        <v>0</v>
      </c>
      <c r="N200">
        <v>1</v>
      </c>
      <c r="O200">
        <v>0</v>
      </c>
      <c r="P200">
        <v>0</v>
      </c>
      <c r="Q200">
        <v>0</v>
      </c>
      <c r="R200">
        <v>0</v>
      </c>
      <c r="S200">
        <v>0</v>
      </c>
      <c r="T200">
        <v>7</v>
      </c>
      <c r="U200">
        <v>0</v>
      </c>
      <c r="V200">
        <v>0</v>
      </c>
      <c r="W200">
        <v>0</v>
      </c>
      <c r="X200">
        <v>0</v>
      </c>
      <c r="Y200">
        <v>0</v>
      </c>
      <c r="Z200">
        <v>0</v>
      </c>
      <c r="AA200">
        <v>1</v>
      </c>
      <c r="AB200">
        <v>1</v>
      </c>
      <c r="AC200">
        <v>0</v>
      </c>
      <c r="AD200">
        <v>0</v>
      </c>
      <c r="AE200">
        <v>0</v>
      </c>
      <c r="AF200">
        <v>0</v>
      </c>
      <c r="AG200">
        <v>0</v>
      </c>
      <c r="AH200">
        <v>0</v>
      </c>
      <c r="AI200">
        <v>0</v>
      </c>
      <c r="AJ200">
        <v>0</v>
      </c>
      <c r="AK200">
        <v>0</v>
      </c>
      <c r="AL200">
        <v>0</v>
      </c>
      <c r="AM200">
        <v>0</v>
      </c>
      <c r="AN200">
        <v>0</v>
      </c>
      <c r="AO200">
        <v>0</v>
      </c>
      <c r="AP200">
        <v>0</v>
      </c>
      <c r="AQ200">
        <v>0</v>
      </c>
      <c r="AR200">
        <v>1</v>
      </c>
      <c r="AS200">
        <v>0</v>
      </c>
      <c r="AT200">
        <v>0</v>
      </c>
      <c r="AU200">
        <v>0</v>
      </c>
      <c r="AV200">
        <v>0</v>
      </c>
      <c r="AW200">
        <v>0</v>
      </c>
      <c r="AX200">
        <v>0</v>
      </c>
      <c r="AZ200">
        <v>0</v>
      </c>
      <c r="BA200">
        <v>0</v>
      </c>
      <c r="BB200">
        <v>0</v>
      </c>
      <c r="BC200">
        <v>0</v>
      </c>
      <c r="BD200">
        <v>0</v>
      </c>
      <c r="BE200">
        <v>0</v>
      </c>
      <c r="BG200">
        <v>0</v>
      </c>
      <c r="BH200">
        <v>1</v>
      </c>
      <c r="BI200">
        <v>1</v>
      </c>
      <c r="BJ200">
        <v>0</v>
      </c>
      <c r="BK200">
        <v>1</v>
      </c>
      <c r="BL200">
        <v>0</v>
      </c>
      <c r="BM200">
        <v>0</v>
      </c>
      <c r="BN200">
        <v>0</v>
      </c>
      <c r="BO200">
        <v>0</v>
      </c>
      <c r="BP200">
        <v>0</v>
      </c>
      <c r="BQ200">
        <v>0</v>
      </c>
      <c r="BR200">
        <v>0</v>
      </c>
      <c r="BS200">
        <v>0</v>
      </c>
      <c r="BT200">
        <v>0</v>
      </c>
      <c r="BU200">
        <v>0</v>
      </c>
      <c r="BV200">
        <v>0</v>
      </c>
      <c r="BW200">
        <v>0</v>
      </c>
      <c r="BX200">
        <v>0</v>
      </c>
      <c r="BY200">
        <v>0</v>
      </c>
      <c r="BZ200">
        <v>0</v>
      </c>
      <c r="CA200">
        <v>0</v>
      </c>
      <c r="CB200">
        <v>0</v>
      </c>
      <c r="CC200">
        <v>0</v>
      </c>
      <c r="CD200">
        <v>0</v>
      </c>
      <c r="CE200">
        <v>0</v>
      </c>
      <c r="CF200">
        <v>0</v>
      </c>
      <c r="CG200">
        <v>0</v>
      </c>
      <c r="CH200">
        <v>0</v>
      </c>
      <c r="CI200">
        <v>0</v>
      </c>
      <c r="CJ200">
        <v>0</v>
      </c>
      <c r="CK200">
        <v>0</v>
      </c>
      <c r="CL200" s="842"/>
      <c r="CM200" s="597">
        <v>1</v>
      </c>
      <c r="CN200" s="592">
        <v>7</v>
      </c>
      <c r="CO200" s="592">
        <v>7</v>
      </c>
      <c r="CP200" s="597">
        <v>1</v>
      </c>
      <c r="CQ200" s="592">
        <v>7</v>
      </c>
      <c r="CR200" s="592">
        <v>0</v>
      </c>
      <c r="CS200" s="597">
        <v>1</v>
      </c>
      <c r="CT200" s="592">
        <v>7</v>
      </c>
      <c r="CU200" s="592">
        <v>0</v>
      </c>
      <c r="CV200" s="592">
        <v>0</v>
      </c>
      <c r="CW200" s="592">
        <v>0</v>
      </c>
      <c r="CX200" s="592">
        <v>0</v>
      </c>
      <c r="CY200" s="592">
        <v>0</v>
      </c>
      <c r="CZ200" s="592">
        <v>0</v>
      </c>
      <c r="DA200" s="592">
        <v>0</v>
      </c>
      <c r="DB200" s="592">
        <v>0</v>
      </c>
      <c r="DC200" s="592">
        <v>0</v>
      </c>
      <c r="DD200" s="592">
        <v>0</v>
      </c>
      <c r="DE200" s="592">
        <v>0</v>
      </c>
      <c r="DF200" s="592">
        <v>0</v>
      </c>
      <c r="DG200" s="592">
        <v>0</v>
      </c>
      <c r="DH200" s="592">
        <v>0</v>
      </c>
      <c r="DI200" s="592">
        <v>0</v>
      </c>
      <c r="DJ200" s="592">
        <v>0</v>
      </c>
      <c r="DK200" s="592">
        <v>0</v>
      </c>
      <c r="DL200" s="592">
        <v>0</v>
      </c>
      <c r="DM200" s="592">
        <v>0</v>
      </c>
      <c r="DN200" s="592">
        <v>0</v>
      </c>
      <c r="DO200" s="592">
        <v>0</v>
      </c>
      <c r="DP200" s="592">
        <v>0</v>
      </c>
      <c r="DQ200" s="592">
        <v>0</v>
      </c>
      <c r="DR200" s="592">
        <v>0</v>
      </c>
      <c r="DS200" s="592">
        <v>0</v>
      </c>
      <c r="DT200" s="592">
        <v>0</v>
      </c>
      <c r="DU200" s="597">
        <v>0</v>
      </c>
      <c r="DV200" s="954">
        <v>0</v>
      </c>
      <c r="DW200" s="978">
        <v>0</v>
      </c>
      <c r="DX200" s="979">
        <v>0</v>
      </c>
      <c r="DY200" s="979">
        <v>0</v>
      </c>
      <c r="DZ200" s="979">
        <v>0</v>
      </c>
      <c r="EA200" s="977">
        <v>0</v>
      </c>
      <c r="EB200" s="977">
        <v>0</v>
      </c>
      <c r="EC200" s="960">
        <v>0</v>
      </c>
      <c r="ED200" s="960">
        <v>0</v>
      </c>
      <c r="EE200" s="1255">
        <v>0</v>
      </c>
      <c r="EF200" s="960">
        <v>0</v>
      </c>
      <c r="EG200" s="960">
        <v>0</v>
      </c>
      <c r="EH200" s="960">
        <v>0</v>
      </c>
      <c r="EI200" s="960">
        <v>0</v>
      </c>
      <c r="EJ200" s="960">
        <v>0</v>
      </c>
      <c r="EK200" s="1007">
        <v>0</v>
      </c>
      <c r="EL200" s="306">
        <v>0</v>
      </c>
      <c r="EM200" s="306">
        <v>0</v>
      </c>
      <c r="EN200" s="1007">
        <v>0</v>
      </c>
      <c r="EO200" s="306">
        <v>0</v>
      </c>
      <c r="EP200" s="306">
        <v>1</v>
      </c>
      <c r="EQ200" s="306">
        <v>0</v>
      </c>
      <c r="ER200" s="306">
        <v>0</v>
      </c>
      <c r="ES200" s="306">
        <v>0</v>
      </c>
      <c r="ET200" s="1007">
        <v>0</v>
      </c>
      <c r="EU200" s="306">
        <v>0</v>
      </c>
      <c r="EV200" s="306">
        <v>0</v>
      </c>
      <c r="EW200" s="306">
        <v>0</v>
      </c>
      <c r="EX200" s="832"/>
      <c r="EY200" s="592"/>
      <c r="EZ200" s="592" t="s">
        <v>544</v>
      </c>
      <c r="FA200" s="592" t="s">
        <v>349</v>
      </c>
      <c r="FB200" s="592" t="s">
        <v>350</v>
      </c>
      <c r="FC200" s="592">
        <v>7</v>
      </c>
      <c r="FD200" s="592" t="s">
        <v>11</v>
      </c>
      <c r="FE200" s="592" t="s">
        <v>232</v>
      </c>
      <c r="FF200" s="592" t="s">
        <v>9</v>
      </c>
      <c r="FG200" s="592" t="s">
        <v>232</v>
      </c>
      <c r="FH200" s="592" t="s">
        <v>546</v>
      </c>
    </row>
    <row r="201" spans="1:164">
      <c r="A201">
        <v>3343</v>
      </c>
      <c r="B201">
        <v>1</v>
      </c>
      <c r="F201">
        <v>700</v>
      </c>
      <c r="G201">
        <v>41</v>
      </c>
      <c r="H201">
        <v>0</v>
      </c>
      <c r="I201">
        <v>1</v>
      </c>
      <c r="J201">
        <v>1</v>
      </c>
      <c r="K201">
        <v>0</v>
      </c>
      <c r="L201" t="s">
        <v>348</v>
      </c>
      <c r="M201">
        <v>0</v>
      </c>
      <c r="N201">
        <v>1</v>
      </c>
      <c r="O201">
        <v>0</v>
      </c>
      <c r="P201">
        <v>0</v>
      </c>
      <c r="Q201">
        <v>0</v>
      </c>
      <c r="R201">
        <v>0</v>
      </c>
      <c r="S201">
        <v>0</v>
      </c>
      <c r="T201">
        <v>28</v>
      </c>
      <c r="U201">
        <v>0</v>
      </c>
      <c r="V201">
        <v>0</v>
      </c>
      <c r="W201">
        <v>0</v>
      </c>
      <c r="X201">
        <v>0</v>
      </c>
      <c r="Y201">
        <v>1</v>
      </c>
      <c r="Z201">
        <v>0</v>
      </c>
      <c r="AA201">
        <v>1</v>
      </c>
      <c r="AB201">
        <v>0</v>
      </c>
      <c r="AC201">
        <v>1</v>
      </c>
      <c r="AD201">
        <v>1</v>
      </c>
      <c r="AE201">
        <v>1</v>
      </c>
      <c r="AF201">
        <v>0</v>
      </c>
      <c r="AG201">
        <v>0</v>
      </c>
      <c r="AH201">
        <v>0</v>
      </c>
      <c r="AI201">
        <v>0</v>
      </c>
      <c r="AJ201">
        <v>0</v>
      </c>
      <c r="AK201">
        <v>0</v>
      </c>
      <c r="AL201">
        <v>0</v>
      </c>
      <c r="AM201">
        <v>0</v>
      </c>
      <c r="AN201">
        <v>0</v>
      </c>
      <c r="AO201">
        <v>0</v>
      </c>
      <c r="AP201">
        <v>0</v>
      </c>
      <c r="AQ201">
        <v>0</v>
      </c>
      <c r="AR201">
        <v>0</v>
      </c>
      <c r="AS201">
        <v>1</v>
      </c>
      <c r="AT201">
        <v>0</v>
      </c>
      <c r="AU201">
        <v>0</v>
      </c>
      <c r="AV201">
        <v>0</v>
      </c>
      <c r="AW201">
        <v>1</v>
      </c>
      <c r="AX201">
        <v>1</v>
      </c>
      <c r="AZ201">
        <v>0</v>
      </c>
      <c r="BA201">
        <v>0</v>
      </c>
      <c r="BB201">
        <v>0</v>
      </c>
      <c r="BC201">
        <v>0</v>
      </c>
      <c r="BD201">
        <v>0</v>
      </c>
      <c r="BE201">
        <v>0</v>
      </c>
      <c r="BG201">
        <v>1</v>
      </c>
      <c r="BH201">
        <v>0</v>
      </c>
      <c r="BI201">
        <v>1</v>
      </c>
      <c r="BJ201">
        <v>0</v>
      </c>
      <c r="BK201">
        <v>0</v>
      </c>
      <c r="BL201">
        <v>1</v>
      </c>
      <c r="BM201">
        <v>1</v>
      </c>
      <c r="BN201">
        <v>1</v>
      </c>
      <c r="BO201">
        <v>0</v>
      </c>
      <c r="BP201">
        <v>0</v>
      </c>
      <c r="BQ201">
        <v>1</v>
      </c>
      <c r="BR201">
        <v>0</v>
      </c>
      <c r="BS201">
        <v>0</v>
      </c>
      <c r="BT201">
        <v>0</v>
      </c>
      <c r="BU201">
        <v>0</v>
      </c>
      <c r="BV201">
        <v>1</v>
      </c>
      <c r="BW201">
        <v>0</v>
      </c>
      <c r="BX201">
        <v>7.2</v>
      </c>
      <c r="BY201">
        <v>0</v>
      </c>
      <c r="BZ201">
        <v>0</v>
      </c>
      <c r="CA201">
        <v>0</v>
      </c>
      <c r="CB201">
        <v>0</v>
      </c>
      <c r="CC201">
        <v>0</v>
      </c>
      <c r="CD201">
        <v>0</v>
      </c>
      <c r="CE201">
        <v>0</v>
      </c>
      <c r="CF201">
        <v>0</v>
      </c>
      <c r="CG201">
        <v>0</v>
      </c>
      <c r="CH201">
        <v>0</v>
      </c>
      <c r="CI201">
        <v>0</v>
      </c>
      <c r="CJ201">
        <v>0</v>
      </c>
      <c r="CK201">
        <v>0</v>
      </c>
      <c r="CL201" s="842"/>
      <c r="CM201" s="597">
        <v>1</v>
      </c>
      <c r="CN201" s="592">
        <v>28</v>
      </c>
      <c r="CO201" s="592">
        <v>0</v>
      </c>
      <c r="CP201" s="597">
        <v>1</v>
      </c>
      <c r="CQ201" s="592">
        <v>28</v>
      </c>
      <c r="CR201" s="592">
        <v>0</v>
      </c>
      <c r="CS201" s="597">
        <v>1</v>
      </c>
      <c r="CT201" s="592">
        <v>28</v>
      </c>
      <c r="CU201" s="592">
        <v>28</v>
      </c>
      <c r="CV201" s="592">
        <v>0</v>
      </c>
      <c r="CW201" s="592">
        <v>1</v>
      </c>
      <c r="CX201" s="592">
        <v>28</v>
      </c>
      <c r="CY201" s="592">
        <v>28</v>
      </c>
      <c r="CZ201" s="592">
        <v>28</v>
      </c>
      <c r="DA201" s="592">
        <v>0</v>
      </c>
      <c r="DB201" s="592">
        <v>0</v>
      </c>
      <c r="DC201" s="592">
        <v>28</v>
      </c>
      <c r="DD201" s="592">
        <v>0</v>
      </c>
      <c r="DE201" s="592">
        <v>0</v>
      </c>
      <c r="DF201" s="592">
        <v>0</v>
      </c>
      <c r="DG201" s="592">
        <v>0</v>
      </c>
      <c r="DH201" s="592">
        <v>28</v>
      </c>
      <c r="DI201" s="592">
        <v>0</v>
      </c>
      <c r="DJ201" s="592">
        <v>201.6</v>
      </c>
      <c r="DK201" s="592">
        <v>0</v>
      </c>
      <c r="DL201" s="592">
        <v>0</v>
      </c>
      <c r="DM201" s="592">
        <v>0</v>
      </c>
      <c r="DN201" s="592">
        <v>0</v>
      </c>
      <c r="DO201" s="592">
        <v>1</v>
      </c>
      <c r="DP201" s="592">
        <v>28</v>
      </c>
      <c r="DQ201" s="592">
        <v>0</v>
      </c>
      <c r="DR201" s="592">
        <v>0</v>
      </c>
      <c r="DS201" s="592">
        <v>0</v>
      </c>
      <c r="DT201" s="592">
        <v>0</v>
      </c>
      <c r="DU201" s="597">
        <v>0</v>
      </c>
      <c r="DV201" s="954">
        <v>0</v>
      </c>
      <c r="DW201" s="978">
        <v>0</v>
      </c>
      <c r="DX201" s="979">
        <v>0</v>
      </c>
      <c r="DY201" s="979">
        <v>0</v>
      </c>
      <c r="DZ201" s="979">
        <v>0</v>
      </c>
      <c r="EA201" s="977">
        <v>0</v>
      </c>
      <c r="EB201" s="977">
        <v>0</v>
      </c>
      <c r="EC201" s="960">
        <v>0</v>
      </c>
      <c r="ED201" s="960">
        <v>0</v>
      </c>
      <c r="EE201" s="1255">
        <v>0</v>
      </c>
      <c r="EF201" s="960">
        <v>0</v>
      </c>
      <c r="EG201" s="960">
        <v>0</v>
      </c>
      <c r="EH201" s="960">
        <v>0</v>
      </c>
      <c r="EI201" s="960">
        <v>0</v>
      </c>
      <c r="EJ201" s="960">
        <v>0</v>
      </c>
      <c r="EK201" s="1007">
        <v>0</v>
      </c>
      <c r="EL201" s="306">
        <v>0</v>
      </c>
      <c r="EM201" s="306">
        <v>0</v>
      </c>
      <c r="EN201" s="1007">
        <v>0</v>
      </c>
      <c r="EO201" s="306">
        <v>0</v>
      </c>
      <c r="EP201" s="306">
        <v>1</v>
      </c>
      <c r="EQ201" s="306">
        <v>1</v>
      </c>
      <c r="ER201" s="306">
        <v>0</v>
      </c>
      <c r="ES201" s="306">
        <v>0</v>
      </c>
      <c r="ET201" s="1007">
        <v>0</v>
      </c>
      <c r="EU201" s="306">
        <v>1</v>
      </c>
      <c r="EV201" s="306">
        <v>0</v>
      </c>
      <c r="EW201" s="306">
        <v>0</v>
      </c>
      <c r="EX201" s="832"/>
      <c r="EY201" s="592"/>
      <c r="EZ201" s="592" t="s">
        <v>348</v>
      </c>
      <c r="FA201" s="592" t="s">
        <v>349</v>
      </c>
      <c r="FB201" s="592" t="s">
        <v>350</v>
      </c>
      <c r="FC201" s="592">
        <v>28</v>
      </c>
      <c r="FD201" s="592" t="s">
        <v>12</v>
      </c>
      <c r="FE201" s="592" t="s">
        <v>232</v>
      </c>
      <c r="FF201" s="592" t="s">
        <v>9</v>
      </c>
      <c r="FG201" s="592" t="s">
        <v>232</v>
      </c>
      <c r="FH201" s="592" t="s">
        <v>358</v>
      </c>
    </row>
    <row r="202" spans="1:164">
      <c r="A202">
        <v>3448</v>
      </c>
      <c r="B202">
        <v>1</v>
      </c>
      <c r="F202">
        <v>700</v>
      </c>
      <c r="G202">
        <v>43</v>
      </c>
      <c r="H202">
        <v>1</v>
      </c>
      <c r="I202">
        <v>0</v>
      </c>
      <c r="J202">
        <v>1</v>
      </c>
      <c r="K202">
        <v>0</v>
      </c>
      <c r="L202" t="s">
        <v>642</v>
      </c>
      <c r="M202">
        <v>0</v>
      </c>
      <c r="N202">
        <v>1</v>
      </c>
      <c r="O202">
        <v>0</v>
      </c>
      <c r="P202">
        <v>0</v>
      </c>
      <c r="Q202">
        <v>0</v>
      </c>
      <c r="R202">
        <v>0</v>
      </c>
      <c r="S202">
        <v>0</v>
      </c>
      <c r="T202">
        <v>9</v>
      </c>
      <c r="U202">
        <v>1</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1</v>
      </c>
      <c r="AS202">
        <v>0</v>
      </c>
      <c r="AT202">
        <v>0</v>
      </c>
      <c r="AU202">
        <v>0</v>
      </c>
      <c r="AV202">
        <v>0</v>
      </c>
      <c r="AW202">
        <v>0</v>
      </c>
      <c r="AX202">
        <v>0</v>
      </c>
      <c r="AZ202">
        <v>0</v>
      </c>
      <c r="BA202">
        <v>0</v>
      </c>
      <c r="BB202">
        <v>0</v>
      </c>
      <c r="BC202">
        <v>0</v>
      </c>
      <c r="BD202">
        <v>0</v>
      </c>
      <c r="BE202">
        <v>0</v>
      </c>
      <c r="BG202">
        <v>1</v>
      </c>
      <c r="BH202">
        <v>0</v>
      </c>
      <c r="BI202">
        <v>1</v>
      </c>
      <c r="BJ202">
        <v>0</v>
      </c>
      <c r="BK202">
        <v>1</v>
      </c>
      <c r="BL202">
        <v>0</v>
      </c>
      <c r="BM202">
        <v>0</v>
      </c>
      <c r="BN202">
        <v>0</v>
      </c>
      <c r="BO202">
        <v>0</v>
      </c>
      <c r="BP202">
        <v>0</v>
      </c>
      <c r="BQ202">
        <v>0</v>
      </c>
      <c r="BR202">
        <v>0</v>
      </c>
      <c r="BS202">
        <v>0</v>
      </c>
      <c r="BT202">
        <v>0</v>
      </c>
      <c r="BU202">
        <v>0</v>
      </c>
      <c r="BV202">
        <v>0</v>
      </c>
      <c r="BW202">
        <v>0</v>
      </c>
      <c r="BX202">
        <v>0</v>
      </c>
      <c r="BY202">
        <v>0</v>
      </c>
      <c r="BZ202">
        <v>0</v>
      </c>
      <c r="CA202">
        <v>0</v>
      </c>
      <c r="CB202">
        <v>0</v>
      </c>
      <c r="CC202">
        <v>0</v>
      </c>
      <c r="CD202">
        <v>0</v>
      </c>
      <c r="CE202">
        <v>0</v>
      </c>
      <c r="CF202">
        <v>0</v>
      </c>
      <c r="CG202">
        <v>0</v>
      </c>
      <c r="CH202">
        <v>0</v>
      </c>
      <c r="CI202">
        <v>0</v>
      </c>
      <c r="CJ202">
        <v>0</v>
      </c>
      <c r="CK202">
        <v>0</v>
      </c>
      <c r="CL202" s="842"/>
      <c r="CM202" s="597">
        <v>1</v>
      </c>
      <c r="CN202" s="592">
        <v>11</v>
      </c>
      <c r="CO202" s="592">
        <v>0</v>
      </c>
      <c r="CP202" s="597">
        <v>1</v>
      </c>
      <c r="CQ202" s="592">
        <v>11</v>
      </c>
      <c r="CR202" s="592">
        <v>0</v>
      </c>
      <c r="CS202" s="597">
        <v>1</v>
      </c>
      <c r="CT202" s="592">
        <v>11</v>
      </c>
      <c r="CU202" s="592">
        <v>0</v>
      </c>
      <c r="CV202" s="592">
        <v>0</v>
      </c>
      <c r="CW202" s="592">
        <v>0</v>
      </c>
      <c r="CX202" s="592">
        <v>0</v>
      </c>
      <c r="CY202" s="592">
        <v>0</v>
      </c>
      <c r="CZ202" s="592">
        <v>0</v>
      </c>
      <c r="DA202" s="592">
        <v>0</v>
      </c>
      <c r="DB202" s="592">
        <v>0</v>
      </c>
      <c r="DC202" s="592">
        <v>0</v>
      </c>
      <c r="DD202" s="592">
        <v>0</v>
      </c>
      <c r="DE202" s="592">
        <v>0</v>
      </c>
      <c r="DF202" s="592">
        <v>0</v>
      </c>
      <c r="DG202" s="592">
        <v>0</v>
      </c>
      <c r="DH202" s="592">
        <v>0</v>
      </c>
      <c r="DI202" s="592">
        <v>0</v>
      </c>
      <c r="DJ202" s="592">
        <v>0</v>
      </c>
      <c r="DK202" s="592">
        <v>0</v>
      </c>
      <c r="DL202" s="592">
        <v>0</v>
      </c>
      <c r="DM202" s="592">
        <v>0</v>
      </c>
      <c r="DN202" s="592">
        <v>0</v>
      </c>
      <c r="DO202" s="592">
        <v>0</v>
      </c>
      <c r="DP202" s="592">
        <v>0</v>
      </c>
      <c r="DQ202" s="592">
        <v>0</v>
      </c>
      <c r="DR202" s="592">
        <v>0</v>
      </c>
      <c r="DS202" s="592">
        <v>0</v>
      </c>
      <c r="DT202" s="592">
        <v>0</v>
      </c>
      <c r="DU202" s="597">
        <v>0</v>
      </c>
      <c r="DV202" s="954">
        <v>0</v>
      </c>
      <c r="DW202" s="978">
        <v>0</v>
      </c>
      <c r="DX202" s="979">
        <v>0</v>
      </c>
      <c r="DY202" s="979">
        <v>0</v>
      </c>
      <c r="DZ202" s="979">
        <v>0</v>
      </c>
      <c r="EA202" s="977">
        <v>0</v>
      </c>
      <c r="EB202" s="977">
        <v>0</v>
      </c>
      <c r="EC202" s="960">
        <v>0</v>
      </c>
      <c r="ED202" s="960">
        <v>0</v>
      </c>
      <c r="EE202" s="1255">
        <v>0</v>
      </c>
      <c r="EF202" s="960">
        <v>0</v>
      </c>
      <c r="EG202" s="960">
        <v>0</v>
      </c>
      <c r="EH202" s="960">
        <v>0</v>
      </c>
      <c r="EI202" s="960">
        <v>0</v>
      </c>
      <c r="EJ202" s="960">
        <v>0</v>
      </c>
      <c r="EK202" s="1007">
        <v>0</v>
      </c>
      <c r="EL202" s="306">
        <v>0</v>
      </c>
      <c r="EM202" s="306">
        <v>0</v>
      </c>
      <c r="EN202" s="1007">
        <v>0</v>
      </c>
      <c r="EO202" s="306">
        <v>0</v>
      </c>
      <c r="EP202" s="306">
        <v>0</v>
      </c>
      <c r="EQ202" s="306">
        <v>0</v>
      </c>
      <c r="ER202" s="306">
        <v>0</v>
      </c>
      <c r="ES202" s="306">
        <v>0</v>
      </c>
      <c r="ET202" s="1007">
        <v>0</v>
      </c>
      <c r="EU202" s="306">
        <v>0</v>
      </c>
      <c r="EV202" s="306">
        <v>0</v>
      </c>
      <c r="EW202" s="306">
        <v>0</v>
      </c>
      <c r="EX202" s="832"/>
      <c r="EY202" s="592"/>
      <c r="EZ202" s="592" t="s">
        <v>642</v>
      </c>
      <c r="FA202" s="592" t="s">
        <v>390</v>
      </c>
      <c r="FB202" s="592" t="s">
        <v>350</v>
      </c>
      <c r="FC202" s="592">
        <v>11</v>
      </c>
      <c r="FD202" s="592" t="s">
        <v>11</v>
      </c>
      <c r="FE202" s="592" t="s">
        <v>232</v>
      </c>
      <c r="FF202" s="592" t="s">
        <v>9</v>
      </c>
      <c r="FG202" s="592" t="s">
        <v>232</v>
      </c>
      <c r="FH202" s="592" t="s">
        <v>358</v>
      </c>
    </row>
    <row r="203" spans="1:164">
      <c r="A203">
        <v>3476</v>
      </c>
      <c r="B203">
        <v>1</v>
      </c>
      <c r="F203">
        <v>700</v>
      </c>
      <c r="G203">
        <v>41</v>
      </c>
      <c r="H203">
        <v>1</v>
      </c>
      <c r="I203">
        <v>0</v>
      </c>
      <c r="J203">
        <v>1</v>
      </c>
      <c r="K203">
        <v>0</v>
      </c>
      <c r="L203" t="s">
        <v>552</v>
      </c>
      <c r="M203">
        <v>0</v>
      </c>
      <c r="N203">
        <v>1</v>
      </c>
      <c r="O203">
        <v>0</v>
      </c>
      <c r="P203">
        <v>0</v>
      </c>
      <c r="Q203">
        <v>0</v>
      </c>
      <c r="R203">
        <v>0</v>
      </c>
      <c r="S203">
        <v>0</v>
      </c>
      <c r="T203">
        <v>48</v>
      </c>
      <c r="U203">
        <v>0</v>
      </c>
      <c r="V203">
        <v>1</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1</v>
      </c>
      <c r="AS203">
        <v>0</v>
      </c>
      <c r="AT203">
        <v>0</v>
      </c>
      <c r="AU203">
        <v>0</v>
      </c>
      <c r="AV203">
        <v>0</v>
      </c>
      <c r="AW203">
        <v>0</v>
      </c>
      <c r="AX203">
        <v>0</v>
      </c>
      <c r="AZ203">
        <v>0</v>
      </c>
      <c r="BA203">
        <v>0</v>
      </c>
      <c r="BB203">
        <v>0</v>
      </c>
      <c r="BC203">
        <v>0</v>
      </c>
      <c r="BD203">
        <v>0</v>
      </c>
      <c r="BE203">
        <v>0</v>
      </c>
      <c r="BG203">
        <v>1</v>
      </c>
      <c r="BH203">
        <v>0</v>
      </c>
      <c r="BI203">
        <v>1</v>
      </c>
      <c r="BJ203">
        <v>0</v>
      </c>
      <c r="BK203">
        <v>1</v>
      </c>
      <c r="BL203">
        <v>0</v>
      </c>
      <c r="BM203">
        <v>0</v>
      </c>
      <c r="BN203">
        <v>0</v>
      </c>
      <c r="BO203">
        <v>0</v>
      </c>
      <c r="BP203">
        <v>0</v>
      </c>
      <c r="BQ203">
        <v>0</v>
      </c>
      <c r="BR203">
        <v>0</v>
      </c>
      <c r="BS203">
        <v>0</v>
      </c>
      <c r="BT203">
        <v>0</v>
      </c>
      <c r="BU203">
        <v>0</v>
      </c>
      <c r="BV203">
        <v>0</v>
      </c>
      <c r="BW203">
        <v>0</v>
      </c>
      <c r="BX203">
        <v>0</v>
      </c>
      <c r="BY203">
        <v>0</v>
      </c>
      <c r="BZ203">
        <v>0</v>
      </c>
      <c r="CA203">
        <v>0</v>
      </c>
      <c r="CB203">
        <v>0</v>
      </c>
      <c r="CC203">
        <v>0</v>
      </c>
      <c r="CD203">
        <v>0</v>
      </c>
      <c r="CE203">
        <v>0</v>
      </c>
      <c r="CF203">
        <v>0</v>
      </c>
      <c r="CG203">
        <v>0</v>
      </c>
      <c r="CH203">
        <v>0</v>
      </c>
      <c r="CI203">
        <v>0</v>
      </c>
      <c r="CJ203">
        <v>0</v>
      </c>
      <c r="CK203">
        <v>0</v>
      </c>
      <c r="CL203" s="842"/>
      <c r="CM203" s="597">
        <v>1</v>
      </c>
      <c r="CN203" s="592">
        <v>48</v>
      </c>
      <c r="CO203" s="592">
        <v>0</v>
      </c>
      <c r="CP203" s="597">
        <v>1</v>
      </c>
      <c r="CQ203" s="592">
        <v>48</v>
      </c>
      <c r="CR203" s="592">
        <v>0</v>
      </c>
      <c r="CS203" s="597">
        <v>1</v>
      </c>
      <c r="CT203" s="592">
        <v>48</v>
      </c>
      <c r="CU203" s="592">
        <v>0</v>
      </c>
      <c r="CV203" s="592">
        <v>0</v>
      </c>
      <c r="CW203" s="592">
        <v>0</v>
      </c>
      <c r="CX203" s="592">
        <v>0</v>
      </c>
      <c r="CY203" s="592">
        <v>0</v>
      </c>
      <c r="CZ203" s="592">
        <v>0</v>
      </c>
      <c r="DA203" s="592">
        <v>0</v>
      </c>
      <c r="DB203" s="592">
        <v>0</v>
      </c>
      <c r="DC203" s="592">
        <v>0</v>
      </c>
      <c r="DD203" s="592">
        <v>0</v>
      </c>
      <c r="DE203" s="592">
        <v>0</v>
      </c>
      <c r="DF203" s="592">
        <v>0</v>
      </c>
      <c r="DG203" s="592">
        <v>0</v>
      </c>
      <c r="DH203" s="592">
        <v>0</v>
      </c>
      <c r="DI203" s="592">
        <v>0</v>
      </c>
      <c r="DJ203" s="592">
        <v>0</v>
      </c>
      <c r="DK203" s="592">
        <v>0</v>
      </c>
      <c r="DL203" s="592">
        <v>0</v>
      </c>
      <c r="DM203" s="592">
        <v>0</v>
      </c>
      <c r="DN203" s="592">
        <v>0</v>
      </c>
      <c r="DO203" s="592">
        <v>0</v>
      </c>
      <c r="DP203" s="592">
        <v>0</v>
      </c>
      <c r="DQ203" s="592">
        <v>0</v>
      </c>
      <c r="DR203" s="592">
        <v>0</v>
      </c>
      <c r="DS203" s="592">
        <v>0</v>
      </c>
      <c r="DT203" s="592">
        <v>0</v>
      </c>
      <c r="DU203" s="597">
        <v>0</v>
      </c>
      <c r="DV203" s="954">
        <v>0</v>
      </c>
      <c r="DW203" s="978">
        <v>0</v>
      </c>
      <c r="DX203" s="979">
        <v>0</v>
      </c>
      <c r="DY203" s="979">
        <v>0</v>
      </c>
      <c r="DZ203" s="979">
        <v>0</v>
      </c>
      <c r="EA203" s="977">
        <v>0</v>
      </c>
      <c r="EB203" s="977">
        <v>0</v>
      </c>
      <c r="EC203" s="960">
        <v>0</v>
      </c>
      <c r="ED203" s="960">
        <v>0</v>
      </c>
      <c r="EE203" s="1255">
        <v>0</v>
      </c>
      <c r="EF203" s="960">
        <v>0</v>
      </c>
      <c r="EG203" s="960">
        <v>0</v>
      </c>
      <c r="EH203" s="960">
        <v>0</v>
      </c>
      <c r="EI203" s="960">
        <v>0</v>
      </c>
      <c r="EJ203" s="960">
        <v>0</v>
      </c>
      <c r="EK203" s="1007">
        <v>0</v>
      </c>
      <c r="EL203" s="306">
        <v>0</v>
      </c>
      <c r="EM203" s="306">
        <v>0</v>
      </c>
      <c r="EN203" s="1007">
        <v>0</v>
      </c>
      <c r="EO203" s="306">
        <v>0</v>
      </c>
      <c r="EP203" s="306">
        <v>0</v>
      </c>
      <c r="EQ203" s="306">
        <v>0</v>
      </c>
      <c r="ER203" s="306">
        <v>0</v>
      </c>
      <c r="ES203" s="306">
        <v>0</v>
      </c>
      <c r="ET203" s="1007">
        <v>0</v>
      </c>
      <c r="EU203" s="306">
        <v>0</v>
      </c>
      <c r="EV203" s="306">
        <v>0</v>
      </c>
      <c r="EW203" s="306">
        <v>0</v>
      </c>
      <c r="EX203" s="832"/>
      <c r="EY203" s="592"/>
      <c r="EZ203" s="592" t="s">
        <v>552</v>
      </c>
      <c r="FA203" s="592" t="s">
        <v>480</v>
      </c>
      <c r="FB203" s="592" t="s">
        <v>354</v>
      </c>
      <c r="FC203" s="592">
        <v>48</v>
      </c>
      <c r="FD203" s="592" t="s">
        <v>12</v>
      </c>
      <c r="FE203" s="592" t="s">
        <v>232</v>
      </c>
      <c r="FF203" s="592" t="s">
        <v>9</v>
      </c>
      <c r="FG203" s="592" t="s">
        <v>232</v>
      </c>
      <c r="FH203" s="592" t="s">
        <v>358</v>
      </c>
    </row>
    <row r="204" spans="1:164">
      <c r="A204">
        <v>3477</v>
      </c>
      <c r="B204">
        <v>1</v>
      </c>
      <c r="F204">
        <v>700</v>
      </c>
      <c r="G204">
        <v>41</v>
      </c>
      <c r="H204">
        <v>1</v>
      </c>
      <c r="I204">
        <v>0</v>
      </c>
      <c r="J204">
        <v>1</v>
      </c>
      <c r="K204">
        <v>0</v>
      </c>
      <c r="L204" t="s">
        <v>552</v>
      </c>
      <c r="M204">
        <v>0</v>
      </c>
      <c r="N204">
        <v>1</v>
      </c>
      <c r="O204">
        <v>0</v>
      </c>
      <c r="P204">
        <v>0</v>
      </c>
      <c r="Q204">
        <v>0</v>
      </c>
      <c r="R204">
        <v>0</v>
      </c>
      <c r="S204">
        <v>0</v>
      </c>
      <c r="T204">
        <v>6</v>
      </c>
      <c r="U204">
        <v>1</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1</v>
      </c>
      <c r="AS204">
        <v>0</v>
      </c>
      <c r="AT204">
        <v>0</v>
      </c>
      <c r="AU204">
        <v>0</v>
      </c>
      <c r="AV204">
        <v>0</v>
      </c>
      <c r="AW204">
        <v>0</v>
      </c>
      <c r="AX204">
        <v>0</v>
      </c>
      <c r="AZ204">
        <v>0</v>
      </c>
      <c r="BA204">
        <v>0</v>
      </c>
      <c r="BB204">
        <v>0</v>
      </c>
      <c r="BC204">
        <v>0</v>
      </c>
      <c r="BD204">
        <v>0</v>
      </c>
      <c r="BE204">
        <v>0</v>
      </c>
      <c r="BG204">
        <v>0</v>
      </c>
      <c r="BH204">
        <v>1</v>
      </c>
      <c r="BI204">
        <v>1</v>
      </c>
      <c r="BJ204">
        <v>0</v>
      </c>
      <c r="BK204">
        <v>0</v>
      </c>
      <c r="BL204">
        <v>1</v>
      </c>
      <c r="BM204">
        <v>1</v>
      </c>
      <c r="BN204">
        <v>1</v>
      </c>
      <c r="BO204">
        <v>1</v>
      </c>
      <c r="BP204">
        <v>0</v>
      </c>
      <c r="BQ204">
        <v>0</v>
      </c>
      <c r="BR204">
        <v>0</v>
      </c>
      <c r="BS204">
        <v>0</v>
      </c>
      <c r="BT204">
        <v>0</v>
      </c>
      <c r="BU204">
        <v>0</v>
      </c>
      <c r="BV204">
        <v>0</v>
      </c>
      <c r="BW204">
        <v>0</v>
      </c>
      <c r="BX204">
        <v>0</v>
      </c>
      <c r="BY204">
        <v>0</v>
      </c>
      <c r="BZ204">
        <v>0</v>
      </c>
      <c r="CA204">
        <v>0</v>
      </c>
      <c r="CB204">
        <v>0</v>
      </c>
      <c r="CC204">
        <v>0</v>
      </c>
      <c r="CD204">
        <v>0</v>
      </c>
      <c r="CE204">
        <v>0</v>
      </c>
      <c r="CF204">
        <v>0</v>
      </c>
      <c r="CG204">
        <v>0</v>
      </c>
      <c r="CH204">
        <v>0</v>
      </c>
      <c r="CI204">
        <v>0</v>
      </c>
      <c r="CJ204">
        <v>0</v>
      </c>
      <c r="CK204">
        <v>0</v>
      </c>
      <c r="CL204" s="842"/>
      <c r="CM204" s="597">
        <v>1</v>
      </c>
      <c r="CN204" s="592">
        <v>6</v>
      </c>
      <c r="CO204" s="592">
        <v>6</v>
      </c>
      <c r="CP204" s="597">
        <v>1</v>
      </c>
      <c r="CQ204" s="592">
        <v>6</v>
      </c>
      <c r="CR204" s="592">
        <v>0</v>
      </c>
      <c r="CS204" s="597">
        <v>1</v>
      </c>
      <c r="CT204" s="592">
        <v>6</v>
      </c>
      <c r="CU204" s="592">
        <v>6</v>
      </c>
      <c r="CV204" s="592">
        <v>0</v>
      </c>
      <c r="CW204" s="592">
        <v>1</v>
      </c>
      <c r="CX204" s="592">
        <v>6</v>
      </c>
      <c r="CY204" s="592">
        <v>6</v>
      </c>
      <c r="CZ204" s="592">
        <v>6</v>
      </c>
      <c r="DA204" s="592">
        <v>6</v>
      </c>
      <c r="DB204" s="592">
        <v>0</v>
      </c>
      <c r="DC204" s="592">
        <v>0</v>
      </c>
      <c r="DD204" s="592">
        <v>0</v>
      </c>
      <c r="DE204" s="592">
        <v>0</v>
      </c>
      <c r="DF204" s="592">
        <v>0</v>
      </c>
      <c r="DG204" s="592">
        <v>0</v>
      </c>
      <c r="DH204" s="592">
        <v>0</v>
      </c>
      <c r="DI204" s="592">
        <v>0</v>
      </c>
      <c r="DJ204" s="592">
        <v>0</v>
      </c>
      <c r="DK204" s="592">
        <v>0</v>
      </c>
      <c r="DL204" s="592">
        <v>0</v>
      </c>
      <c r="DM204" s="592">
        <v>0</v>
      </c>
      <c r="DN204" s="592">
        <v>0</v>
      </c>
      <c r="DO204" s="592">
        <v>0</v>
      </c>
      <c r="DP204" s="592">
        <v>0</v>
      </c>
      <c r="DQ204" s="592">
        <v>0</v>
      </c>
      <c r="DR204" s="592">
        <v>0</v>
      </c>
      <c r="DS204" s="592">
        <v>0</v>
      </c>
      <c r="DT204" s="592">
        <v>0</v>
      </c>
      <c r="DU204" s="597">
        <v>0</v>
      </c>
      <c r="DV204" s="954">
        <v>0</v>
      </c>
      <c r="DW204" s="978">
        <v>0</v>
      </c>
      <c r="DX204" s="979">
        <v>0</v>
      </c>
      <c r="DY204" s="979">
        <v>0</v>
      </c>
      <c r="DZ204" s="979">
        <v>0</v>
      </c>
      <c r="EA204" s="977">
        <v>0</v>
      </c>
      <c r="EB204" s="977">
        <v>0</v>
      </c>
      <c r="EC204" s="960">
        <v>0</v>
      </c>
      <c r="ED204" s="960">
        <v>0</v>
      </c>
      <c r="EE204" s="1255">
        <v>0</v>
      </c>
      <c r="EF204" s="960">
        <v>0</v>
      </c>
      <c r="EG204" s="960">
        <v>0</v>
      </c>
      <c r="EH204" s="960">
        <v>0</v>
      </c>
      <c r="EI204" s="960">
        <v>0</v>
      </c>
      <c r="EJ204" s="960">
        <v>0</v>
      </c>
      <c r="EK204" s="1007">
        <v>0</v>
      </c>
      <c r="EL204" s="306">
        <v>0</v>
      </c>
      <c r="EM204" s="306">
        <v>0</v>
      </c>
      <c r="EN204" s="1007">
        <v>0</v>
      </c>
      <c r="EO204" s="306">
        <v>0</v>
      </c>
      <c r="EP204" s="306">
        <v>0</v>
      </c>
      <c r="EQ204" s="306">
        <v>0</v>
      </c>
      <c r="ER204" s="306">
        <v>0</v>
      </c>
      <c r="ES204" s="306">
        <v>0</v>
      </c>
      <c r="ET204" s="1007">
        <v>0</v>
      </c>
      <c r="EU204" s="306">
        <v>0</v>
      </c>
      <c r="EV204" s="306">
        <v>0</v>
      </c>
      <c r="EW204" s="306">
        <v>0</v>
      </c>
      <c r="EX204" s="832"/>
      <c r="EY204" s="592"/>
      <c r="EZ204" s="592" t="s">
        <v>552</v>
      </c>
      <c r="FA204" s="592" t="s">
        <v>480</v>
      </c>
      <c r="FB204" s="592" t="s">
        <v>354</v>
      </c>
      <c r="FC204" s="592">
        <v>6</v>
      </c>
      <c r="FD204" s="592" t="s">
        <v>11</v>
      </c>
      <c r="FE204" s="592" t="s">
        <v>232</v>
      </c>
      <c r="FF204" s="592" t="s">
        <v>9</v>
      </c>
      <c r="FG204" s="592" t="s">
        <v>232</v>
      </c>
      <c r="FH204" s="592" t="s">
        <v>358</v>
      </c>
    </row>
    <row r="205" spans="1:164">
      <c r="A205">
        <v>3478</v>
      </c>
      <c r="B205">
        <v>1</v>
      </c>
      <c r="F205">
        <v>700</v>
      </c>
      <c r="G205">
        <v>41</v>
      </c>
      <c r="H205">
        <v>1</v>
      </c>
      <c r="I205">
        <v>0</v>
      </c>
      <c r="J205">
        <v>1</v>
      </c>
      <c r="K205">
        <v>0</v>
      </c>
      <c r="L205" t="s">
        <v>552</v>
      </c>
      <c r="M205">
        <v>0</v>
      </c>
      <c r="N205">
        <v>1</v>
      </c>
      <c r="O205">
        <v>0</v>
      </c>
      <c r="P205">
        <v>0</v>
      </c>
      <c r="Q205">
        <v>0</v>
      </c>
      <c r="R205">
        <v>0</v>
      </c>
      <c r="S205">
        <v>0</v>
      </c>
      <c r="T205">
        <v>12</v>
      </c>
      <c r="U205">
        <v>1</v>
      </c>
      <c r="V205">
        <v>0</v>
      </c>
      <c r="W205">
        <v>0</v>
      </c>
      <c r="X205">
        <v>0</v>
      </c>
      <c r="Y205">
        <v>0</v>
      </c>
      <c r="Z205">
        <v>0</v>
      </c>
      <c r="AA205">
        <v>0</v>
      </c>
      <c r="AB205">
        <v>0</v>
      </c>
      <c r="AC205">
        <v>0</v>
      </c>
      <c r="AD205">
        <v>0</v>
      </c>
      <c r="AE205">
        <v>0</v>
      </c>
      <c r="AF205">
        <v>0</v>
      </c>
      <c r="AG205">
        <v>0</v>
      </c>
      <c r="AH205">
        <v>0</v>
      </c>
      <c r="AI205">
        <v>0</v>
      </c>
      <c r="AJ205">
        <v>0</v>
      </c>
      <c r="AK205">
        <v>0</v>
      </c>
      <c r="AL205">
        <v>0</v>
      </c>
      <c r="AM205">
        <v>0</v>
      </c>
      <c r="AN205">
        <v>0</v>
      </c>
      <c r="AO205">
        <v>0</v>
      </c>
      <c r="AP205">
        <v>0</v>
      </c>
      <c r="AQ205">
        <v>0</v>
      </c>
      <c r="AR205">
        <v>1</v>
      </c>
      <c r="AS205">
        <v>0</v>
      </c>
      <c r="AT205">
        <v>0</v>
      </c>
      <c r="AU205">
        <v>0</v>
      </c>
      <c r="AV205">
        <v>0</v>
      </c>
      <c r="AW205">
        <v>0</v>
      </c>
      <c r="AX205">
        <v>0</v>
      </c>
      <c r="AZ205">
        <v>0</v>
      </c>
      <c r="BA205">
        <v>0</v>
      </c>
      <c r="BB205">
        <v>0</v>
      </c>
      <c r="BC205">
        <v>0</v>
      </c>
      <c r="BD205">
        <v>0</v>
      </c>
      <c r="BE205">
        <v>0</v>
      </c>
      <c r="BG205">
        <v>0</v>
      </c>
      <c r="BH205">
        <v>1</v>
      </c>
      <c r="BI205">
        <v>1</v>
      </c>
      <c r="BJ205">
        <v>0</v>
      </c>
      <c r="BK205">
        <v>0</v>
      </c>
      <c r="BL205">
        <v>1</v>
      </c>
      <c r="BM205">
        <v>1</v>
      </c>
      <c r="BN205">
        <v>1</v>
      </c>
      <c r="BO205">
        <v>0</v>
      </c>
      <c r="BP205">
        <v>0</v>
      </c>
      <c r="BQ205">
        <v>0</v>
      </c>
      <c r="BR205">
        <v>0</v>
      </c>
      <c r="BS205">
        <v>0</v>
      </c>
      <c r="BT205">
        <v>0</v>
      </c>
      <c r="BU205">
        <v>0</v>
      </c>
      <c r="BV205">
        <v>0</v>
      </c>
      <c r="BW205">
        <v>0</v>
      </c>
      <c r="BX205">
        <v>0</v>
      </c>
      <c r="BY205">
        <v>0</v>
      </c>
      <c r="BZ205">
        <v>1</v>
      </c>
      <c r="CA205">
        <v>1</v>
      </c>
      <c r="CB205">
        <v>0</v>
      </c>
      <c r="CC205">
        <v>0</v>
      </c>
      <c r="CD205">
        <v>0</v>
      </c>
      <c r="CE205">
        <v>0</v>
      </c>
      <c r="CF205">
        <v>0</v>
      </c>
      <c r="CG205">
        <v>0</v>
      </c>
      <c r="CH205">
        <v>0</v>
      </c>
      <c r="CI205">
        <v>0</v>
      </c>
      <c r="CJ205">
        <v>0</v>
      </c>
      <c r="CK205">
        <v>0</v>
      </c>
      <c r="CL205" s="842"/>
      <c r="CM205" s="597">
        <v>1</v>
      </c>
      <c r="CN205" s="592">
        <v>12</v>
      </c>
      <c r="CO205" s="592">
        <v>12</v>
      </c>
      <c r="CP205" s="597">
        <v>1</v>
      </c>
      <c r="CQ205" s="592">
        <v>12</v>
      </c>
      <c r="CR205" s="592">
        <v>0</v>
      </c>
      <c r="CS205" s="597">
        <v>1</v>
      </c>
      <c r="CT205" s="592">
        <v>12</v>
      </c>
      <c r="CU205" s="592">
        <v>12</v>
      </c>
      <c r="CV205" s="592">
        <v>0</v>
      </c>
      <c r="CW205" s="592">
        <v>1</v>
      </c>
      <c r="CX205" s="592">
        <v>12</v>
      </c>
      <c r="CY205" s="592">
        <v>12</v>
      </c>
      <c r="CZ205" s="592">
        <v>12</v>
      </c>
      <c r="DA205" s="592">
        <v>0</v>
      </c>
      <c r="DB205" s="592">
        <v>0</v>
      </c>
      <c r="DC205" s="592">
        <v>0</v>
      </c>
      <c r="DD205" s="592">
        <v>0</v>
      </c>
      <c r="DE205" s="592">
        <v>0</v>
      </c>
      <c r="DF205" s="592">
        <v>0</v>
      </c>
      <c r="DG205" s="592">
        <v>0</v>
      </c>
      <c r="DH205" s="592">
        <v>0</v>
      </c>
      <c r="DI205" s="592">
        <v>0</v>
      </c>
      <c r="DJ205" s="592">
        <v>0</v>
      </c>
      <c r="DK205" s="592">
        <v>0</v>
      </c>
      <c r="DL205" s="592">
        <v>0</v>
      </c>
      <c r="DM205" s="592">
        <v>0</v>
      </c>
      <c r="DN205" s="592">
        <v>0</v>
      </c>
      <c r="DO205" s="592">
        <v>0</v>
      </c>
      <c r="DP205" s="592">
        <v>0</v>
      </c>
      <c r="DQ205" s="592">
        <v>0</v>
      </c>
      <c r="DR205" s="592">
        <v>0</v>
      </c>
      <c r="DS205" s="592">
        <v>0</v>
      </c>
      <c r="DT205" s="592">
        <v>0</v>
      </c>
      <c r="DU205" s="597">
        <v>1</v>
      </c>
      <c r="DV205" s="954">
        <v>0</v>
      </c>
      <c r="DW205" s="978">
        <v>0</v>
      </c>
      <c r="DX205" s="979">
        <v>0</v>
      </c>
      <c r="DY205" s="979">
        <v>0</v>
      </c>
      <c r="DZ205" s="979">
        <v>0</v>
      </c>
      <c r="EA205" s="977">
        <v>0</v>
      </c>
      <c r="EB205" s="977">
        <v>0</v>
      </c>
      <c r="EC205" s="960">
        <v>0</v>
      </c>
      <c r="ED205" s="960">
        <v>0</v>
      </c>
      <c r="EE205" s="1255">
        <v>0</v>
      </c>
      <c r="EF205" s="960">
        <v>0</v>
      </c>
      <c r="EG205" s="960">
        <v>0</v>
      </c>
      <c r="EH205" s="960">
        <v>0</v>
      </c>
      <c r="EI205" s="960">
        <v>0</v>
      </c>
      <c r="EJ205" s="960">
        <v>0</v>
      </c>
      <c r="EK205" s="1007">
        <v>0</v>
      </c>
      <c r="EL205" s="306">
        <v>0</v>
      </c>
      <c r="EM205" s="306">
        <v>0</v>
      </c>
      <c r="EN205" s="1007">
        <v>0</v>
      </c>
      <c r="EO205" s="306">
        <v>0</v>
      </c>
      <c r="EP205" s="306">
        <v>0</v>
      </c>
      <c r="EQ205" s="306">
        <v>0</v>
      </c>
      <c r="ER205" s="306">
        <v>0</v>
      </c>
      <c r="ES205" s="306">
        <v>0</v>
      </c>
      <c r="ET205" s="1007">
        <v>0</v>
      </c>
      <c r="EU205" s="306">
        <v>0</v>
      </c>
      <c r="EV205" s="306">
        <v>0</v>
      </c>
      <c r="EW205" s="306">
        <v>0</v>
      </c>
      <c r="EX205" s="832"/>
      <c r="EY205" s="592"/>
      <c r="EZ205" s="592" t="s">
        <v>552</v>
      </c>
      <c r="FA205" s="592" t="s">
        <v>480</v>
      </c>
      <c r="FB205" s="592" t="s">
        <v>354</v>
      </c>
      <c r="FC205" s="592">
        <v>12</v>
      </c>
      <c r="FD205" s="592" t="s">
        <v>11</v>
      </c>
      <c r="FE205" s="592" t="s">
        <v>232</v>
      </c>
      <c r="FF205" s="592" t="s">
        <v>9</v>
      </c>
      <c r="FG205" s="592" t="s">
        <v>232</v>
      </c>
      <c r="FH205" s="592" t="s">
        <v>358</v>
      </c>
    </row>
    <row r="206" spans="1:164">
      <c r="A206">
        <v>3479</v>
      </c>
      <c r="B206">
        <v>1</v>
      </c>
      <c r="F206">
        <v>700</v>
      </c>
      <c r="G206">
        <v>43</v>
      </c>
      <c r="H206">
        <v>1</v>
      </c>
      <c r="I206">
        <v>0</v>
      </c>
      <c r="J206">
        <v>1</v>
      </c>
      <c r="K206">
        <v>0</v>
      </c>
      <c r="L206" t="s">
        <v>552</v>
      </c>
      <c r="M206">
        <v>0</v>
      </c>
      <c r="N206">
        <v>1</v>
      </c>
      <c r="O206">
        <v>0</v>
      </c>
      <c r="P206">
        <v>0</v>
      </c>
      <c r="Q206">
        <v>0</v>
      </c>
      <c r="R206">
        <v>0</v>
      </c>
      <c r="S206">
        <v>0</v>
      </c>
      <c r="T206">
        <v>50</v>
      </c>
      <c r="U206">
        <v>0</v>
      </c>
      <c r="V206">
        <v>0</v>
      </c>
      <c r="W206">
        <v>0</v>
      </c>
      <c r="X206">
        <v>0</v>
      </c>
      <c r="Y206">
        <v>0</v>
      </c>
      <c r="Z206">
        <v>0</v>
      </c>
      <c r="AA206">
        <v>1</v>
      </c>
      <c r="AB206">
        <v>0</v>
      </c>
      <c r="AC206">
        <v>0</v>
      </c>
      <c r="AD206">
        <v>0</v>
      </c>
      <c r="AE206">
        <v>1</v>
      </c>
      <c r="AF206">
        <v>0</v>
      </c>
      <c r="AG206">
        <v>0</v>
      </c>
      <c r="AH206">
        <v>0</v>
      </c>
      <c r="AI206">
        <v>0</v>
      </c>
      <c r="AJ206">
        <v>0</v>
      </c>
      <c r="AK206">
        <v>0</v>
      </c>
      <c r="AL206">
        <v>0</v>
      </c>
      <c r="AM206">
        <v>0</v>
      </c>
      <c r="AN206">
        <v>0</v>
      </c>
      <c r="AO206">
        <v>0</v>
      </c>
      <c r="AP206">
        <v>0</v>
      </c>
      <c r="AQ206">
        <v>0</v>
      </c>
      <c r="AR206">
        <v>0</v>
      </c>
      <c r="AS206">
        <v>0</v>
      </c>
      <c r="AT206">
        <v>1</v>
      </c>
      <c r="AU206">
        <v>0</v>
      </c>
      <c r="AV206">
        <v>0</v>
      </c>
      <c r="AW206">
        <v>1</v>
      </c>
      <c r="AX206">
        <v>0</v>
      </c>
      <c r="AZ206">
        <v>0</v>
      </c>
      <c r="BA206">
        <v>1</v>
      </c>
      <c r="BB206">
        <v>0</v>
      </c>
      <c r="BC206">
        <v>0</v>
      </c>
      <c r="BD206">
        <v>0</v>
      </c>
      <c r="BE206">
        <v>0</v>
      </c>
      <c r="BG206">
        <v>1</v>
      </c>
      <c r="BH206">
        <v>0</v>
      </c>
      <c r="BI206">
        <v>1</v>
      </c>
      <c r="BJ206">
        <v>0</v>
      </c>
      <c r="BK206">
        <v>0</v>
      </c>
      <c r="BL206">
        <v>1</v>
      </c>
      <c r="BM206">
        <v>1</v>
      </c>
      <c r="BN206">
        <v>0</v>
      </c>
      <c r="BO206">
        <v>0</v>
      </c>
      <c r="BP206">
        <v>0</v>
      </c>
      <c r="BQ206">
        <v>0</v>
      </c>
      <c r="BR206">
        <v>0</v>
      </c>
      <c r="BS206">
        <v>0</v>
      </c>
      <c r="BT206">
        <v>0</v>
      </c>
      <c r="BU206">
        <v>0</v>
      </c>
      <c r="BV206">
        <v>1</v>
      </c>
      <c r="BW206">
        <v>1</v>
      </c>
      <c r="BX206">
        <v>0</v>
      </c>
      <c r="BY206">
        <v>0</v>
      </c>
      <c r="BZ206">
        <v>0</v>
      </c>
      <c r="CA206">
        <v>0</v>
      </c>
      <c r="CB206">
        <v>1</v>
      </c>
      <c r="CC206">
        <v>0</v>
      </c>
      <c r="CD206">
        <v>0</v>
      </c>
      <c r="CE206">
        <v>0</v>
      </c>
      <c r="CF206">
        <v>0</v>
      </c>
      <c r="CG206">
        <v>0</v>
      </c>
      <c r="CH206">
        <v>0</v>
      </c>
      <c r="CI206">
        <v>0</v>
      </c>
      <c r="CJ206">
        <v>0</v>
      </c>
      <c r="CK206">
        <v>0</v>
      </c>
      <c r="CL206" s="842"/>
      <c r="CM206" s="597">
        <v>1</v>
      </c>
      <c r="CN206" s="592">
        <v>50</v>
      </c>
      <c r="CO206" s="592">
        <v>0</v>
      </c>
      <c r="CP206" s="597">
        <v>1</v>
      </c>
      <c r="CQ206" s="592">
        <v>50</v>
      </c>
      <c r="CR206" s="592">
        <v>0</v>
      </c>
      <c r="CS206" s="597">
        <v>1</v>
      </c>
      <c r="CT206" s="592">
        <v>50</v>
      </c>
      <c r="CU206" s="592">
        <v>50</v>
      </c>
      <c r="CV206" s="592">
        <v>0</v>
      </c>
      <c r="CW206" s="592">
        <v>1</v>
      </c>
      <c r="CX206" s="592">
        <v>50</v>
      </c>
      <c r="CY206" s="592">
        <v>50</v>
      </c>
      <c r="CZ206" s="592">
        <v>0</v>
      </c>
      <c r="DA206" s="592">
        <v>0</v>
      </c>
      <c r="DB206" s="592">
        <v>0</v>
      </c>
      <c r="DC206" s="592">
        <v>0</v>
      </c>
      <c r="DD206" s="592">
        <v>0</v>
      </c>
      <c r="DE206" s="592">
        <v>0</v>
      </c>
      <c r="DF206" s="592">
        <v>0</v>
      </c>
      <c r="DG206" s="592">
        <v>0</v>
      </c>
      <c r="DH206" s="592">
        <v>50</v>
      </c>
      <c r="DI206" s="592">
        <v>50</v>
      </c>
      <c r="DJ206" s="592">
        <v>0</v>
      </c>
      <c r="DK206" s="592">
        <v>0</v>
      </c>
      <c r="DL206" s="592">
        <v>0</v>
      </c>
      <c r="DM206" s="592">
        <v>0</v>
      </c>
      <c r="DN206" s="592">
        <v>0</v>
      </c>
      <c r="DO206" s="592">
        <v>0</v>
      </c>
      <c r="DP206" s="592">
        <v>0</v>
      </c>
      <c r="DQ206" s="592">
        <v>0</v>
      </c>
      <c r="DR206" s="592">
        <v>0</v>
      </c>
      <c r="DS206" s="592">
        <v>0</v>
      </c>
      <c r="DT206" s="592">
        <v>0</v>
      </c>
      <c r="DU206" s="597">
        <v>1</v>
      </c>
      <c r="DV206" s="954">
        <v>0</v>
      </c>
      <c r="DW206" s="978">
        <v>0</v>
      </c>
      <c r="DX206" s="979">
        <v>0</v>
      </c>
      <c r="DY206" s="979">
        <v>0</v>
      </c>
      <c r="DZ206" s="979">
        <v>0</v>
      </c>
      <c r="EA206" s="977">
        <v>0</v>
      </c>
      <c r="EB206" s="977">
        <v>0</v>
      </c>
      <c r="EC206" s="960">
        <v>0</v>
      </c>
      <c r="ED206" s="960">
        <v>0</v>
      </c>
      <c r="EE206" s="1255">
        <v>0</v>
      </c>
      <c r="EF206" s="960">
        <v>0</v>
      </c>
      <c r="EG206" s="960">
        <v>0</v>
      </c>
      <c r="EH206" s="960">
        <v>0</v>
      </c>
      <c r="EI206" s="960">
        <v>0</v>
      </c>
      <c r="EJ206" s="960">
        <v>0</v>
      </c>
      <c r="EK206" s="1007">
        <v>0</v>
      </c>
      <c r="EL206" s="306">
        <v>0</v>
      </c>
      <c r="EM206" s="306">
        <v>0</v>
      </c>
      <c r="EN206" s="1007">
        <v>0</v>
      </c>
      <c r="EO206" s="306">
        <v>0</v>
      </c>
      <c r="EP206" s="306">
        <v>1</v>
      </c>
      <c r="EQ206" s="306">
        <v>1</v>
      </c>
      <c r="ER206" s="306">
        <v>0</v>
      </c>
      <c r="ES206" s="306">
        <v>0</v>
      </c>
      <c r="ET206" s="1007">
        <v>0</v>
      </c>
      <c r="EU206" s="306">
        <v>1</v>
      </c>
      <c r="EV206" s="306">
        <v>1</v>
      </c>
      <c r="EW206" s="306">
        <v>0</v>
      </c>
      <c r="EX206" s="832"/>
      <c r="EY206" s="592"/>
      <c r="EZ206" s="592" t="s">
        <v>552</v>
      </c>
      <c r="FA206" s="592" t="s">
        <v>480</v>
      </c>
      <c r="FB206" s="592" t="s">
        <v>354</v>
      </c>
      <c r="FC206" s="592">
        <v>50</v>
      </c>
      <c r="FD206" s="592" t="s">
        <v>12</v>
      </c>
      <c r="FE206" s="592" t="s">
        <v>232</v>
      </c>
      <c r="FF206" s="592" t="s">
        <v>9</v>
      </c>
      <c r="FG206" s="592" t="s">
        <v>232</v>
      </c>
      <c r="FH206" s="592" t="s">
        <v>358</v>
      </c>
    </row>
    <row r="207" spans="1:164">
      <c r="A207">
        <v>3480</v>
      </c>
      <c r="B207">
        <v>1</v>
      </c>
      <c r="F207">
        <v>700</v>
      </c>
      <c r="G207">
        <v>43</v>
      </c>
      <c r="H207">
        <v>1</v>
      </c>
      <c r="I207">
        <v>0</v>
      </c>
      <c r="J207">
        <v>1</v>
      </c>
      <c r="K207">
        <v>0</v>
      </c>
      <c r="L207" t="s">
        <v>552</v>
      </c>
      <c r="M207">
        <v>0</v>
      </c>
      <c r="N207">
        <v>1</v>
      </c>
      <c r="O207">
        <v>0</v>
      </c>
      <c r="P207">
        <v>0</v>
      </c>
      <c r="Q207">
        <v>0</v>
      </c>
      <c r="R207">
        <v>0</v>
      </c>
      <c r="S207">
        <v>0</v>
      </c>
      <c r="T207">
        <v>10</v>
      </c>
      <c r="U207">
        <v>1</v>
      </c>
      <c r="V207">
        <v>0</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1</v>
      </c>
      <c r="AS207">
        <v>0</v>
      </c>
      <c r="AT207">
        <v>0</v>
      </c>
      <c r="AU207">
        <v>0</v>
      </c>
      <c r="AV207">
        <v>0</v>
      </c>
      <c r="AW207">
        <v>0</v>
      </c>
      <c r="AX207">
        <v>0</v>
      </c>
      <c r="AZ207">
        <v>0</v>
      </c>
      <c r="BA207">
        <v>0</v>
      </c>
      <c r="BB207">
        <v>0</v>
      </c>
      <c r="BC207">
        <v>0</v>
      </c>
      <c r="BD207">
        <v>0</v>
      </c>
      <c r="BE207">
        <v>0</v>
      </c>
      <c r="BG207">
        <v>1</v>
      </c>
      <c r="BH207">
        <v>0</v>
      </c>
      <c r="BI207">
        <v>1</v>
      </c>
      <c r="BJ207">
        <v>0</v>
      </c>
      <c r="BK207">
        <v>1</v>
      </c>
      <c r="BL207">
        <v>0</v>
      </c>
      <c r="BM207">
        <v>0</v>
      </c>
      <c r="BN207">
        <v>0</v>
      </c>
      <c r="BO207">
        <v>0</v>
      </c>
      <c r="BP207">
        <v>0</v>
      </c>
      <c r="BQ207">
        <v>0</v>
      </c>
      <c r="BR207">
        <v>0</v>
      </c>
      <c r="BS207">
        <v>0</v>
      </c>
      <c r="BT207">
        <v>0</v>
      </c>
      <c r="BU207">
        <v>0</v>
      </c>
      <c r="BV207">
        <v>0</v>
      </c>
      <c r="BW207">
        <v>0</v>
      </c>
      <c r="BX207">
        <v>0</v>
      </c>
      <c r="BY207">
        <v>0</v>
      </c>
      <c r="BZ207">
        <v>0</v>
      </c>
      <c r="CA207">
        <v>0</v>
      </c>
      <c r="CB207">
        <v>0</v>
      </c>
      <c r="CC207">
        <v>0</v>
      </c>
      <c r="CD207">
        <v>0</v>
      </c>
      <c r="CE207">
        <v>0</v>
      </c>
      <c r="CF207">
        <v>0</v>
      </c>
      <c r="CG207">
        <v>0</v>
      </c>
      <c r="CH207">
        <v>0</v>
      </c>
      <c r="CI207">
        <v>0</v>
      </c>
      <c r="CJ207">
        <v>0</v>
      </c>
      <c r="CK207">
        <v>0</v>
      </c>
      <c r="CL207" s="842"/>
      <c r="CM207" s="597">
        <v>1</v>
      </c>
      <c r="CN207" s="592">
        <v>10</v>
      </c>
      <c r="CO207" s="592">
        <v>0</v>
      </c>
      <c r="CP207" s="597">
        <v>1</v>
      </c>
      <c r="CQ207" s="592">
        <v>10</v>
      </c>
      <c r="CR207" s="592">
        <v>0</v>
      </c>
      <c r="CS207" s="597">
        <v>1</v>
      </c>
      <c r="CT207" s="592">
        <v>10</v>
      </c>
      <c r="CU207" s="592">
        <v>0</v>
      </c>
      <c r="CV207" s="592">
        <v>0</v>
      </c>
      <c r="CW207" s="592">
        <v>0</v>
      </c>
      <c r="CX207" s="592">
        <v>0</v>
      </c>
      <c r="CY207" s="592">
        <v>0</v>
      </c>
      <c r="CZ207" s="592">
        <v>0</v>
      </c>
      <c r="DA207" s="592">
        <v>0</v>
      </c>
      <c r="DB207" s="592">
        <v>0</v>
      </c>
      <c r="DC207" s="592">
        <v>0</v>
      </c>
      <c r="DD207" s="592">
        <v>0</v>
      </c>
      <c r="DE207" s="592">
        <v>0</v>
      </c>
      <c r="DF207" s="592">
        <v>0</v>
      </c>
      <c r="DG207" s="592">
        <v>0</v>
      </c>
      <c r="DH207" s="592">
        <v>0</v>
      </c>
      <c r="DI207" s="592">
        <v>0</v>
      </c>
      <c r="DJ207" s="592">
        <v>0</v>
      </c>
      <c r="DK207" s="592">
        <v>0</v>
      </c>
      <c r="DL207" s="592">
        <v>0</v>
      </c>
      <c r="DM207" s="592">
        <v>0</v>
      </c>
      <c r="DN207" s="592">
        <v>0</v>
      </c>
      <c r="DO207" s="592">
        <v>0</v>
      </c>
      <c r="DP207" s="592">
        <v>0</v>
      </c>
      <c r="DQ207" s="592">
        <v>0</v>
      </c>
      <c r="DR207" s="592">
        <v>0</v>
      </c>
      <c r="DS207" s="592">
        <v>0</v>
      </c>
      <c r="DT207" s="592">
        <v>0</v>
      </c>
      <c r="DU207" s="597">
        <v>0</v>
      </c>
      <c r="DV207" s="954">
        <v>0</v>
      </c>
      <c r="DW207" s="978">
        <v>0</v>
      </c>
      <c r="DX207" s="979">
        <v>0</v>
      </c>
      <c r="DY207" s="979">
        <v>0</v>
      </c>
      <c r="DZ207" s="979">
        <v>0</v>
      </c>
      <c r="EA207" s="977">
        <v>0</v>
      </c>
      <c r="EB207" s="977">
        <v>0</v>
      </c>
      <c r="EC207" s="960">
        <v>0</v>
      </c>
      <c r="ED207" s="960">
        <v>0</v>
      </c>
      <c r="EE207" s="1255">
        <v>0</v>
      </c>
      <c r="EF207" s="960">
        <v>0</v>
      </c>
      <c r="EG207" s="960">
        <v>0</v>
      </c>
      <c r="EH207" s="960">
        <v>0</v>
      </c>
      <c r="EI207" s="960">
        <v>0</v>
      </c>
      <c r="EJ207" s="960">
        <v>0</v>
      </c>
      <c r="EK207" s="1007">
        <v>0</v>
      </c>
      <c r="EL207" s="306">
        <v>0</v>
      </c>
      <c r="EM207" s="306">
        <v>0</v>
      </c>
      <c r="EN207" s="1007">
        <v>0</v>
      </c>
      <c r="EO207" s="306">
        <v>0</v>
      </c>
      <c r="EP207" s="306">
        <v>0</v>
      </c>
      <c r="EQ207" s="306">
        <v>0</v>
      </c>
      <c r="ER207" s="306">
        <v>0</v>
      </c>
      <c r="ES207" s="306">
        <v>0</v>
      </c>
      <c r="ET207" s="1007">
        <v>0</v>
      </c>
      <c r="EU207" s="306">
        <v>0</v>
      </c>
      <c r="EV207" s="306">
        <v>0</v>
      </c>
      <c r="EW207" s="306">
        <v>0</v>
      </c>
      <c r="EX207" s="832"/>
      <c r="EY207" s="592"/>
      <c r="EZ207" s="592" t="s">
        <v>552</v>
      </c>
      <c r="FA207" s="592" t="s">
        <v>480</v>
      </c>
      <c r="FB207" s="592" t="s">
        <v>354</v>
      </c>
      <c r="FC207" s="592">
        <v>10</v>
      </c>
      <c r="FD207" s="592" t="s">
        <v>11</v>
      </c>
      <c r="FE207" s="592" t="s">
        <v>232</v>
      </c>
      <c r="FF207" s="592" t="s">
        <v>9</v>
      </c>
      <c r="FG207" s="592" t="s">
        <v>232</v>
      </c>
      <c r="FH207" s="592" t="s">
        <v>358</v>
      </c>
    </row>
    <row r="208" spans="1:164">
      <c r="A208">
        <v>3481</v>
      </c>
      <c r="B208">
        <v>1</v>
      </c>
      <c r="F208">
        <v>700</v>
      </c>
      <c r="G208">
        <v>42</v>
      </c>
      <c r="H208">
        <v>1</v>
      </c>
      <c r="I208">
        <v>0</v>
      </c>
      <c r="J208">
        <v>1</v>
      </c>
      <c r="K208">
        <v>0</v>
      </c>
      <c r="L208" t="s">
        <v>552</v>
      </c>
      <c r="M208">
        <v>0</v>
      </c>
      <c r="N208">
        <v>1</v>
      </c>
      <c r="O208">
        <v>0</v>
      </c>
      <c r="P208">
        <v>0</v>
      </c>
      <c r="Q208">
        <v>0</v>
      </c>
      <c r="R208">
        <v>0</v>
      </c>
      <c r="S208">
        <v>0</v>
      </c>
      <c r="T208">
        <v>10</v>
      </c>
      <c r="U208">
        <v>1</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1</v>
      </c>
      <c r="AS208">
        <v>0</v>
      </c>
      <c r="AT208">
        <v>0</v>
      </c>
      <c r="AU208">
        <v>0</v>
      </c>
      <c r="AV208">
        <v>0</v>
      </c>
      <c r="AW208">
        <v>0</v>
      </c>
      <c r="AX208">
        <v>0</v>
      </c>
      <c r="AZ208">
        <v>0</v>
      </c>
      <c r="BA208">
        <v>0</v>
      </c>
      <c r="BB208">
        <v>0</v>
      </c>
      <c r="BC208">
        <v>0</v>
      </c>
      <c r="BD208">
        <v>0</v>
      </c>
      <c r="BE208">
        <v>0</v>
      </c>
      <c r="BG208">
        <v>1</v>
      </c>
      <c r="BH208">
        <v>0</v>
      </c>
      <c r="BI208">
        <v>1</v>
      </c>
      <c r="BJ208">
        <v>0</v>
      </c>
      <c r="BK208">
        <v>0</v>
      </c>
      <c r="BL208">
        <v>1</v>
      </c>
      <c r="BM208">
        <v>1</v>
      </c>
      <c r="BN208">
        <v>0</v>
      </c>
      <c r="BO208">
        <v>0</v>
      </c>
      <c r="BP208">
        <v>0</v>
      </c>
      <c r="BQ208">
        <v>0</v>
      </c>
      <c r="BR208">
        <v>0</v>
      </c>
      <c r="BS208">
        <v>0</v>
      </c>
      <c r="BT208">
        <v>0</v>
      </c>
      <c r="BU208">
        <v>0</v>
      </c>
      <c r="BV208">
        <v>0</v>
      </c>
      <c r="BW208">
        <v>0</v>
      </c>
      <c r="BX208">
        <v>0</v>
      </c>
      <c r="BY208">
        <v>0</v>
      </c>
      <c r="BZ208">
        <v>0</v>
      </c>
      <c r="CA208">
        <v>0</v>
      </c>
      <c r="CB208">
        <v>1</v>
      </c>
      <c r="CC208">
        <v>0</v>
      </c>
      <c r="CD208">
        <v>0</v>
      </c>
      <c r="CE208">
        <v>0</v>
      </c>
      <c r="CF208">
        <v>0</v>
      </c>
      <c r="CG208">
        <v>0</v>
      </c>
      <c r="CH208">
        <v>0</v>
      </c>
      <c r="CI208">
        <v>0</v>
      </c>
      <c r="CJ208">
        <v>0</v>
      </c>
      <c r="CK208">
        <v>0</v>
      </c>
      <c r="CL208" s="842"/>
      <c r="CM208" s="597">
        <v>1</v>
      </c>
      <c r="CN208" s="592">
        <v>11</v>
      </c>
      <c r="CO208" s="592">
        <v>0</v>
      </c>
      <c r="CP208" s="597">
        <v>1</v>
      </c>
      <c r="CQ208" s="592">
        <v>11</v>
      </c>
      <c r="CR208" s="592">
        <v>0</v>
      </c>
      <c r="CS208" s="597">
        <v>1</v>
      </c>
      <c r="CT208" s="592">
        <v>11</v>
      </c>
      <c r="CU208" s="592">
        <v>11</v>
      </c>
      <c r="CV208" s="592">
        <v>0</v>
      </c>
      <c r="CW208" s="592">
        <v>1</v>
      </c>
      <c r="CX208" s="592">
        <v>11</v>
      </c>
      <c r="CY208" s="592">
        <v>11</v>
      </c>
      <c r="CZ208" s="592">
        <v>0</v>
      </c>
      <c r="DA208" s="592">
        <v>0</v>
      </c>
      <c r="DB208" s="592">
        <v>0</v>
      </c>
      <c r="DC208" s="592">
        <v>0</v>
      </c>
      <c r="DD208" s="592">
        <v>0</v>
      </c>
      <c r="DE208" s="592">
        <v>0</v>
      </c>
      <c r="DF208" s="592">
        <v>0</v>
      </c>
      <c r="DG208" s="592">
        <v>0</v>
      </c>
      <c r="DH208" s="592">
        <v>0</v>
      </c>
      <c r="DI208" s="592">
        <v>0</v>
      </c>
      <c r="DJ208" s="592">
        <v>0</v>
      </c>
      <c r="DK208" s="592">
        <v>0</v>
      </c>
      <c r="DL208" s="592">
        <v>0</v>
      </c>
      <c r="DM208" s="592">
        <v>0</v>
      </c>
      <c r="DN208" s="592">
        <v>0</v>
      </c>
      <c r="DO208" s="592">
        <v>0</v>
      </c>
      <c r="DP208" s="592">
        <v>0</v>
      </c>
      <c r="DQ208" s="592">
        <v>0</v>
      </c>
      <c r="DR208" s="592">
        <v>0</v>
      </c>
      <c r="DS208" s="592">
        <v>0</v>
      </c>
      <c r="DT208" s="592">
        <v>0</v>
      </c>
      <c r="DU208" s="597">
        <v>1</v>
      </c>
      <c r="DV208" s="954">
        <v>0</v>
      </c>
      <c r="DW208" s="978">
        <v>0</v>
      </c>
      <c r="DX208" s="979">
        <v>0</v>
      </c>
      <c r="DY208" s="979">
        <v>0</v>
      </c>
      <c r="DZ208" s="979">
        <v>0</v>
      </c>
      <c r="EA208" s="977">
        <v>0</v>
      </c>
      <c r="EB208" s="977">
        <v>0</v>
      </c>
      <c r="EC208" s="960">
        <v>0</v>
      </c>
      <c r="ED208" s="960">
        <v>0</v>
      </c>
      <c r="EE208" s="1255">
        <v>0</v>
      </c>
      <c r="EF208" s="960">
        <v>0</v>
      </c>
      <c r="EG208" s="960">
        <v>0</v>
      </c>
      <c r="EH208" s="960">
        <v>0</v>
      </c>
      <c r="EI208" s="960">
        <v>0</v>
      </c>
      <c r="EJ208" s="960">
        <v>0</v>
      </c>
      <c r="EK208" s="1007">
        <v>0</v>
      </c>
      <c r="EL208" s="306">
        <v>0</v>
      </c>
      <c r="EM208" s="306">
        <v>0</v>
      </c>
      <c r="EN208" s="1007">
        <v>0</v>
      </c>
      <c r="EO208" s="306">
        <v>0</v>
      </c>
      <c r="EP208" s="306">
        <v>0</v>
      </c>
      <c r="EQ208" s="306">
        <v>0</v>
      </c>
      <c r="ER208" s="306">
        <v>0</v>
      </c>
      <c r="ES208" s="306">
        <v>0</v>
      </c>
      <c r="ET208" s="1007">
        <v>0</v>
      </c>
      <c r="EU208" s="306">
        <v>0</v>
      </c>
      <c r="EV208" s="306">
        <v>0</v>
      </c>
      <c r="EW208" s="306">
        <v>0</v>
      </c>
      <c r="EX208" s="832"/>
      <c r="EY208" s="592"/>
      <c r="EZ208" s="592" t="s">
        <v>552</v>
      </c>
      <c r="FA208" s="592" t="s">
        <v>480</v>
      </c>
      <c r="FB208" s="592" t="s">
        <v>354</v>
      </c>
      <c r="FC208" s="592">
        <v>11</v>
      </c>
      <c r="FD208" s="592" t="s">
        <v>11</v>
      </c>
      <c r="FE208" s="592" t="s">
        <v>232</v>
      </c>
      <c r="FF208" s="592" t="s">
        <v>9</v>
      </c>
      <c r="FG208" s="592" t="s">
        <v>232</v>
      </c>
      <c r="FH208" s="592" t="s">
        <v>358</v>
      </c>
    </row>
    <row r="209" spans="1:164">
      <c r="A209">
        <v>3482</v>
      </c>
      <c r="B209">
        <v>1</v>
      </c>
      <c r="F209">
        <v>700</v>
      </c>
      <c r="G209">
        <v>41</v>
      </c>
      <c r="H209">
        <v>1</v>
      </c>
      <c r="I209">
        <v>0</v>
      </c>
      <c r="J209">
        <v>1</v>
      </c>
      <c r="K209">
        <v>0</v>
      </c>
      <c r="L209" t="s">
        <v>552</v>
      </c>
      <c r="M209">
        <v>0</v>
      </c>
      <c r="N209">
        <v>1</v>
      </c>
      <c r="O209">
        <v>0</v>
      </c>
      <c r="P209">
        <v>0</v>
      </c>
      <c r="Q209">
        <v>0</v>
      </c>
      <c r="R209">
        <v>0</v>
      </c>
      <c r="S209">
        <v>0</v>
      </c>
      <c r="T209">
        <v>1</v>
      </c>
      <c r="U209">
        <v>1</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1</v>
      </c>
      <c r="AS209">
        <v>0</v>
      </c>
      <c r="AT209">
        <v>0</v>
      </c>
      <c r="AU209">
        <v>0</v>
      </c>
      <c r="AV209">
        <v>0</v>
      </c>
      <c r="AW209">
        <v>0</v>
      </c>
      <c r="AX209">
        <v>0</v>
      </c>
      <c r="AZ209">
        <v>0</v>
      </c>
      <c r="BA209">
        <v>0</v>
      </c>
      <c r="BB209">
        <v>0</v>
      </c>
      <c r="BC209">
        <v>0</v>
      </c>
      <c r="BD209">
        <v>0</v>
      </c>
      <c r="BE209">
        <v>0</v>
      </c>
      <c r="BG209">
        <v>1</v>
      </c>
      <c r="BH209">
        <v>0</v>
      </c>
      <c r="BI209">
        <v>1</v>
      </c>
      <c r="BJ209">
        <v>0</v>
      </c>
      <c r="BK209">
        <v>1</v>
      </c>
      <c r="BL209">
        <v>0</v>
      </c>
      <c r="BM209">
        <v>0</v>
      </c>
      <c r="BN209">
        <v>0</v>
      </c>
      <c r="BO209">
        <v>0</v>
      </c>
      <c r="BP209">
        <v>0</v>
      </c>
      <c r="BQ209">
        <v>0</v>
      </c>
      <c r="BR209">
        <v>0</v>
      </c>
      <c r="BS209">
        <v>0</v>
      </c>
      <c r="BT209">
        <v>0</v>
      </c>
      <c r="BU209">
        <v>0</v>
      </c>
      <c r="BV209">
        <v>0</v>
      </c>
      <c r="BW209">
        <v>0</v>
      </c>
      <c r="BX209">
        <v>0</v>
      </c>
      <c r="BY209">
        <v>0</v>
      </c>
      <c r="BZ209">
        <v>0</v>
      </c>
      <c r="CA209">
        <v>0</v>
      </c>
      <c r="CB209">
        <v>0</v>
      </c>
      <c r="CC209">
        <v>0</v>
      </c>
      <c r="CD209">
        <v>0</v>
      </c>
      <c r="CE209">
        <v>0</v>
      </c>
      <c r="CF209">
        <v>0</v>
      </c>
      <c r="CG209">
        <v>0</v>
      </c>
      <c r="CH209">
        <v>0</v>
      </c>
      <c r="CI209">
        <v>0</v>
      </c>
      <c r="CJ209">
        <v>0</v>
      </c>
      <c r="CK209">
        <v>0</v>
      </c>
      <c r="CL209" s="842"/>
      <c r="CM209" s="597">
        <v>1</v>
      </c>
      <c r="CN209" s="592">
        <v>1</v>
      </c>
      <c r="CO209" s="592">
        <v>0</v>
      </c>
      <c r="CP209" s="597">
        <v>1</v>
      </c>
      <c r="CQ209" s="592">
        <v>1</v>
      </c>
      <c r="CR209" s="592">
        <v>0</v>
      </c>
      <c r="CS209" s="597">
        <v>1</v>
      </c>
      <c r="CT209" s="592">
        <v>1</v>
      </c>
      <c r="CU209" s="592">
        <v>0</v>
      </c>
      <c r="CV209" s="592">
        <v>0</v>
      </c>
      <c r="CW209" s="592">
        <v>0</v>
      </c>
      <c r="CX209" s="592">
        <v>0</v>
      </c>
      <c r="CY209" s="592">
        <v>0</v>
      </c>
      <c r="CZ209" s="592">
        <v>0</v>
      </c>
      <c r="DA209" s="592">
        <v>0</v>
      </c>
      <c r="DB209" s="592">
        <v>0</v>
      </c>
      <c r="DC209" s="592">
        <v>0</v>
      </c>
      <c r="DD209" s="592">
        <v>0</v>
      </c>
      <c r="DE209" s="592">
        <v>0</v>
      </c>
      <c r="DF209" s="592">
        <v>0</v>
      </c>
      <c r="DG209" s="592">
        <v>0</v>
      </c>
      <c r="DH209" s="592">
        <v>0</v>
      </c>
      <c r="DI209" s="592">
        <v>0</v>
      </c>
      <c r="DJ209" s="592">
        <v>0</v>
      </c>
      <c r="DK209" s="592">
        <v>0</v>
      </c>
      <c r="DL209" s="592">
        <v>0</v>
      </c>
      <c r="DM209" s="592">
        <v>0</v>
      </c>
      <c r="DN209" s="592">
        <v>0</v>
      </c>
      <c r="DO209" s="592">
        <v>0</v>
      </c>
      <c r="DP209" s="592">
        <v>0</v>
      </c>
      <c r="DQ209" s="592">
        <v>0</v>
      </c>
      <c r="DR209" s="592">
        <v>0</v>
      </c>
      <c r="DS209" s="592">
        <v>0</v>
      </c>
      <c r="DT209" s="592">
        <v>0</v>
      </c>
      <c r="DU209" s="597">
        <v>0</v>
      </c>
      <c r="DV209" s="954">
        <v>0</v>
      </c>
      <c r="DW209" s="978">
        <v>0</v>
      </c>
      <c r="DX209" s="979">
        <v>0</v>
      </c>
      <c r="DY209" s="979">
        <v>0</v>
      </c>
      <c r="DZ209" s="979">
        <v>0</v>
      </c>
      <c r="EA209" s="977">
        <v>0</v>
      </c>
      <c r="EB209" s="977">
        <v>0</v>
      </c>
      <c r="EC209" s="960">
        <v>0</v>
      </c>
      <c r="ED209" s="960">
        <v>0</v>
      </c>
      <c r="EE209" s="1255">
        <v>0</v>
      </c>
      <c r="EF209" s="960">
        <v>0</v>
      </c>
      <c r="EG209" s="960">
        <v>0</v>
      </c>
      <c r="EH209" s="960">
        <v>0</v>
      </c>
      <c r="EI209" s="960">
        <v>0</v>
      </c>
      <c r="EJ209" s="960">
        <v>0</v>
      </c>
      <c r="EK209" s="1007">
        <v>0</v>
      </c>
      <c r="EL209" s="306">
        <v>0</v>
      </c>
      <c r="EM209" s="306">
        <v>0</v>
      </c>
      <c r="EN209" s="1007">
        <v>0</v>
      </c>
      <c r="EO209" s="306">
        <v>0</v>
      </c>
      <c r="EP209" s="306">
        <v>0</v>
      </c>
      <c r="EQ209" s="306">
        <v>0</v>
      </c>
      <c r="ER209" s="306">
        <v>0</v>
      </c>
      <c r="ES209" s="306">
        <v>0</v>
      </c>
      <c r="ET209" s="1007">
        <v>0</v>
      </c>
      <c r="EU209" s="306">
        <v>0</v>
      </c>
      <c r="EV209" s="306">
        <v>0</v>
      </c>
      <c r="EW209" s="306">
        <v>0</v>
      </c>
      <c r="EX209" s="832"/>
      <c r="EY209" s="592"/>
      <c r="EZ209" s="592" t="s">
        <v>552</v>
      </c>
      <c r="FA209" s="592" t="s">
        <v>480</v>
      </c>
      <c r="FB209" s="592" t="s">
        <v>354</v>
      </c>
      <c r="FC209" s="592">
        <v>1</v>
      </c>
      <c r="FD209" s="592" t="s">
        <v>11</v>
      </c>
      <c r="FE209" s="592" t="s">
        <v>232</v>
      </c>
      <c r="FF209" s="592" t="s">
        <v>9</v>
      </c>
      <c r="FG209" s="592" t="s">
        <v>232</v>
      </c>
      <c r="FH209" s="592" t="s">
        <v>358</v>
      </c>
    </row>
    <row r="210" spans="1:164">
      <c r="A210">
        <v>3483</v>
      </c>
      <c r="B210">
        <v>1</v>
      </c>
      <c r="F210">
        <v>700</v>
      </c>
      <c r="G210">
        <v>41</v>
      </c>
      <c r="H210">
        <v>1</v>
      </c>
      <c r="I210">
        <v>0</v>
      </c>
      <c r="J210">
        <v>1</v>
      </c>
      <c r="K210">
        <v>0</v>
      </c>
      <c r="L210" t="s">
        <v>552</v>
      </c>
      <c r="M210">
        <v>0</v>
      </c>
      <c r="N210">
        <v>1</v>
      </c>
      <c r="O210">
        <v>0</v>
      </c>
      <c r="P210">
        <v>0</v>
      </c>
      <c r="Q210">
        <v>0</v>
      </c>
      <c r="R210">
        <v>0</v>
      </c>
      <c r="S210">
        <v>0</v>
      </c>
      <c r="T210">
        <v>3</v>
      </c>
      <c r="U210">
        <v>0</v>
      </c>
      <c r="V210">
        <v>1</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1</v>
      </c>
      <c r="AS210">
        <v>0</v>
      </c>
      <c r="AT210">
        <v>0</v>
      </c>
      <c r="AU210">
        <v>0</v>
      </c>
      <c r="AV210">
        <v>0</v>
      </c>
      <c r="AW210">
        <v>0</v>
      </c>
      <c r="AX210">
        <v>0</v>
      </c>
      <c r="AZ210">
        <v>0</v>
      </c>
      <c r="BA210">
        <v>0</v>
      </c>
      <c r="BB210">
        <v>0</v>
      </c>
      <c r="BC210">
        <v>0</v>
      </c>
      <c r="BD210">
        <v>0</v>
      </c>
      <c r="BE210">
        <v>0</v>
      </c>
      <c r="BG210">
        <v>1</v>
      </c>
      <c r="BH210">
        <v>0</v>
      </c>
      <c r="BI210">
        <v>1</v>
      </c>
      <c r="BJ210">
        <v>0</v>
      </c>
      <c r="BK210">
        <v>1</v>
      </c>
      <c r="BL210">
        <v>0</v>
      </c>
      <c r="BM210">
        <v>0</v>
      </c>
      <c r="BN210">
        <v>0</v>
      </c>
      <c r="BO210">
        <v>0</v>
      </c>
      <c r="BP210">
        <v>0</v>
      </c>
      <c r="BQ210">
        <v>0</v>
      </c>
      <c r="BR210">
        <v>0</v>
      </c>
      <c r="BS210">
        <v>0</v>
      </c>
      <c r="BT210">
        <v>0</v>
      </c>
      <c r="BU210">
        <v>0</v>
      </c>
      <c r="BV210">
        <v>0</v>
      </c>
      <c r="BW210">
        <v>0</v>
      </c>
      <c r="BX210">
        <v>0</v>
      </c>
      <c r="BY210">
        <v>0</v>
      </c>
      <c r="BZ210">
        <v>0</v>
      </c>
      <c r="CA210">
        <v>0</v>
      </c>
      <c r="CB210">
        <v>0</v>
      </c>
      <c r="CC210">
        <v>0</v>
      </c>
      <c r="CD210">
        <v>0</v>
      </c>
      <c r="CE210">
        <v>0</v>
      </c>
      <c r="CF210">
        <v>0</v>
      </c>
      <c r="CG210">
        <v>0</v>
      </c>
      <c r="CH210">
        <v>0</v>
      </c>
      <c r="CI210">
        <v>0</v>
      </c>
      <c r="CJ210">
        <v>0</v>
      </c>
      <c r="CK210">
        <v>0</v>
      </c>
      <c r="CL210" s="842"/>
      <c r="CM210" s="597">
        <v>1</v>
      </c>
      <c r="CN210" s="592">
        <v>3</v>
      </c>
      <c r="CO210" s="592">
        <v>0</v>
      </c>
      <c r="CP210" s="597">
        <v>1</v>
      </c>
      <c r="CQ210" s="592">
        <v>3</v>
      </c>
      <c r="CR210" s="592">
        <v>0</v>
      </c>
      <c r="CS210" s="597">
        <v>1</v>
      </c>
      <c r="CT210" s="592">
        <v>3</v>
      </c>
      <c r="CU210" s="592">
        <v>0</v>
      </c>
      <c r="CV210" s="592">
        <v>0</v>
      </c>
      <c r="CW210" s="592">
        <v>0</v>
      </c>
      <c r="CX210" s="592">
        <v>0</v>
      </c>
      <c r="CY210" s="592">
        <v>0</v>
      </c>
      <c r="CZ210" s="592">
        <v>0</v>
      </c>
      <c r="DA210" s="592">
        <v>0</v>
      </c>
      <c r="DB210" s="592">
        <v>0</v>
      </c>
      <c r="DC210" s="592">
        <v>0</v>
      </c>
      <c r="DD210" s="592">
        <v>0</v>
      </c>
      <c r="DE210" s="592">
        <v>0</v>
      </c>
      <c r="DF210" s="592">
        <v>0</v>
      </c>
      <c r="DG210" s="592">
        <v>0</v>
      </c>
      <c r="DH210" s="592">
        <v>0</v>
      </c>
      <c r="DI210" s="592">
        <v>0</v>
      </c>
      <c r="DJ210" s="592">
        <v>0</v>
      </c>
      <c r="DK210" s="592">
        <v>0</v>
      </c>
      <c r="DL210" s="592">
        <v>0</v>
      </c>
      <c r="DM210" s="592">
        <v>0</v>
      </c>
      <c r="DN210" s="592">
        <v>0</v>
      </c>
      <c r="DO210" s="592">
        <v>0</v>
      </c>
      <c r="DP210" s="592">
        <v>0</v>
      </c>
      <c r="DQ210" s="592">
        <v>0</v>
      </c>
      <c r="DR210" s="592">
        <v>0</v>
      </c>
      <c r="DS210" s="592">
        <v>0</v>
      </c>
      <c r="DT210" s="592">
        <v>0</v>
      </c>
      <c r="DU210" s="597">
        <v>0</v>
      </c>
      <c r="DV210" s="954">
        <v>0</v>
      </c>
      <c r="DW210" s="978">
        <v>0</v>
      </c>
      <c r="DX210" s="979">
        <v>0</v>
      </c>
      <c r="DY210" s="979">
        <v>0</v>
      </c>
      <c r="DZ210" s="979">
        <v>0</v>
      </c>
      <c r="EA210" s="977">
        <v>0</v>
      </c>
      <c r="EB210" s="977">
        <v>0</v>
      </c>
      <c r="EC210" s="960">
        <v>0</v>
      </c>
      <c r="ED210" s="960">
        <v>0</v>
      </c>
      <c r="EE210" s="1255">
        <v>0</v>
      </c>
      <c r="EF210" s="960">
        <v>0</v>
      </c>
      <c r="EG210" s="960">
        <v>0</v>
      </c>
      <c r="EH210" s="960">
        <v>0</v>
      </c>
      <c r="EI210" s="960">
        <v>0</v>
      </c>
      <c r="EJ210" s="960">
        <v>0</v>
      </c>
      <c r="EK210" s="1007">
        <v>0</v>
      </c>
      <c r="EL210" s="306">
        <v>0</v>
      </c>
      <c r="EM210" s="306">
        <v>0</v>
      </c>
      <c r="EN210" s="1007">
        <v>0</v>
      </c>
      <c r="EO210" s="306">
        <v>0</v>
      </c>
      <c r="EP210" s="306">
        <v>0</v>
      </c>
      <c r="EQ210" s="306">
        <v>0</v>
      </c>
      <c r="ER210" s="306">
        <v>0</v>
      </c>
      <c r="ES210" s="306">
        <v>0</v>
      </c>
      <c r="ET210" s="1007">
        <v>0</v>
      </c>
      <c r="EU210" s="306">
        <v>0</v>
      </c>
      <c r="EV210" s="306">
        <v>0</v>
      </c>
      <c r="EW210" s="306">
        <v>0</v>
      </c>
      <c r="EX210" s="832"/>
      <c r="EY210" s="592"/>
      <c r="EZ210" s="592" t="s">
        <v>552</v>
      </c>
      <c r="FA210" s="592" t="s">
        <v>480</v>
      </c>
      <c r="FB210" s="592" t="s">
        <v>354</v>
      </c>
      <c r="FC210" s="592">
        <v>3</v>
      </c>
      <c r="FD210" s="592" t="s">
        <v>11</v>
      </c>
      <c r="FE210" s="592" t="s">
        <v>232</v>
      </c>
      <c r="FF210" s="592" t="s">
        <v>9</v>
      </c>
      <c r="FG210" s="592" t="s">
        <v>232</v>
      </c>
      <c r="FH210" s="592" t="s">
        <v>358</v>
      </c>
    </row>
    <row r="211" spans="1:164">
      <c r="A211">
        <v>3484</v>
      </c>
      <c r="B211">
        <v>1</v>
      </c>
      <c r="F211">
        <v>700</v>
      </c>
      <c r="G211">
        <v>41</v>
      </c>
      <c r="H211">
        <v>1</v>
      </c>
      <c r="I211">
        <v>0</v>
      </c>
      <c r="J211">
        <v>1</v>
      </c>
      <c r="K211">
        <v>0</v>
      </c>
      <c r="L211" t="s">
        <v>552</v>
      </c>
      <c r="M211">
        <v>0</v>
      </c>
      <c r="N211">
        <v>1</v>
      </c>
      <c r="O211">
        <v>0</v>
      </c>
      <c r="P211">
        <v>0</v>
      </c>
      <c r="Q211">
        <v>0</v>
      </c>
      <c r="R211">
        <v>0</v>
      </c>
      <c r="S211">
        <v>0</v>
      </c>
      <c r="T211">
        <v>4</v>
      </c>
      <c r="U211">
        <v>1</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1</v>
      </c>
      <c r="AU211">
        <v>1</v>
      </c>
      <c r="AV211">
        <v>0</v>
      </c>
      <c r="AW211">
        <v>0</v>
      </c>
      <c r="AX211">
        <v>0</v>
      </c>
      <c r="AZ211">
        <v>1</v>
      </c>
      <c r="BA211">
        <v>0</v>
      </c>
      <c r="BB211">
        <v>0</v>
      </c>
      <c r="BC211">
        <v>0</v>
      </c>
      <c r="BD211">
        <v>0</v>
      </c>
      <c r="BE211">
        <v>0</v>
      </c>
      <c r="BG211">
        <v>1</v>
      </c>
      <c r="BH211">
        <v>0</v>
      </c>
      <c r="BI211">
        <v>1</v>
      </c>
      <c r="BJ211">
        <v>0</v>
      </c>
      <c r="BK211">
        <v>1</v>
      </c>
      <c r="BL211">
        <v>0</v>
      </c>
      <c r="BM211">
        <v>0</v>
      </c>
      <c r="BN211">
        <v>0</v>
      </c>
      <c r="BO211">
        <v>0</v>
      </c>
      <c r="BP211">
        <v>0</v>
      </c>
      <c r="BQ211">
        <v>0</v>
      </c>
      <c r="BR211">
        <v>0</v>
      </c>
      <c r="BS211">
        <v>0</v>
      </c>
      <c r="BT211">
        <v>0</v>
      </c>
      <c r="BU211">
        <v>0</v>
      </c>
      <c r="BV211">
        <v>0</v>
      </c>
      <c r="BW211">
        <v>0</v>
      </c>
      <c r="BX211">
        <v>0</v>
      </c>
      <c r="BY211">
        <v>0</v>
      </c>
      <c r="BZ211">
        <v>0</v>
      </c>
      <c r="CA211">
        <v>0</v>
      </c>
      <c r="CB211">
        <v>0</v>
      </c>
      <c r="CC211">
        <v>0</v>
      </c>
      <c r="CD211">
        <v>0</v>
      </c>
      <c r="CE211">
        <v>0</v>
      </c>
      <c r="CF211">
        <v>0</v>
      </c>
      <c r="CG211">
        <v>0</v>
      </c>
      <c r="CH211">
        <v>0</v>
      </c>
      <c r="CI211">
        <v>0</v>
      </c>
      <c r="CJ211">
        <v>0</v>
      </c>
      <c r="CK211">
        <v>0</v>
      </c>
      <c r="CL211" s="842"/>
      <c r="CM211" s="597">
        <v>1</v>
      </c>
      <c r="CN211" s="592">
        <v>4</v>
      </c>
      <c r="CO211" s="592">
        <v>0</v>
      </c>
      <c r="CP211" s="597">
        <v>1</v>
      </c>
      <c r="CQ211" s="592">
        <v>4</v>
      </c>
      <c r="CR211" s="592">
        <v>0</v>
      </c>
      <c r="CS211" s="597">
        <v>1</v>
      </c>
      <c r="CT211" s="592">
        <v>4</v>
      </c>
      <c r="CU211" s="592">
        <v>0</v>
      </c>
      <c r="CV211" s="592">
        <v>0</v>
      </c>
      <c r="CW211" s="592">
        <v>0</v>
      </c>
      <c r="CX211" s="592">
        <v>0</v>
      </c>
      <c r="CY211" s="592">
        <v>0</v>
      </c>
      <c r="CZ211" s="592">
        <v>0</v>
      </c>
      <c r="DA211" s="592">
        <v>0</v>
      </c>
      <c r="DB211" s="592">
        <v>0</v>
      </c>
      <c r="DC211" s="592">
        <v>0</v>
      </c>
      <c r="DD211" s="592">
        <v>0</v>
      </c>
      <c r="DE211" s="592">
        <v>0</v>
      </c>
      <c r="DF211" s="592">
        <v>0</v>
      </c>
      <c r="DG211" s="592">
        <v>0</v>
      </c>
      <c r="DH211" s="592">
        <v>0</v>
      </c>
      <c r="DI211" s="592">
        <v>0</v>
      </c>
      <c r="DJ211" s="592">
        <v>0</v>
      </c>
      <c r="DK211" s="592">
        <v>0</v>
      </c>
      <c r="DL211" s="592">
        <v>0</v>
      </c>
      <c r="DM211" s="592">
        <v>0</v>
      </c>
      <c r="DN211" s="592">
        <v>0</v>
      </c>
      <c r="DO211" s="592">
        <v>0</v>
      </c>
      <c r="DP211" s="592">
        <v>0</v>
      </c>
      <c r="DQ211" s="592">
        <v>0</v>
      </c>
      <c r="DR211" s="592">
        <v>0</v>
      </c>
      <c r="DS211" s="592">
        <v>0</v>
      </c>
      <c r="DT211" s="592">
        <v>0</v>
      </c>
      <c r="DU211" s="597">
        <v>0</v>
      </c>
      <c r="DV211" s="954">
        <v>0</v>
      </c>
      <c r="DW211" s="978">
        <v>0</v>
      </c>
      <c r="DX211" s="979">
        <v>0</v>
      </c>
      <c r="DY211" s="979">
        <v>0</v>
      </c>
      <c r="DZ211" s="979">
        <v>0</v>
      </c>
      <c r="EA211" s="977">
        <v>0</v>
      </c>
      <c r="EB211" s="977">
        <v>0</v>
      </c>
      <c r="EC211" s="960">
        <v>0</v>
      </c>
      <c r="ED211" s="960">
        <v>0</v>
      </c>
      <c r="EE211" s="1255">
        <v>0</v>
      </c>
      <c r="EF211" s="960">
        <v>0</v>
      </c>
      <c r="EG211" s="960">
        <v>0</v>
      </c>
      <c r="EH211" s="960">
        <v>0</v>
      </c>
      <c r="EI211" s="960">
        <v>0</v>
      </c>
      <c r="EJ211" s="960">
        <v>0</v>
      </c>
      <c r="EK211" s="1007">
        <v>0</v>
      </c>
      <c r="EL211" s="306">
        <v>0</v>
      </c>
      <c r="EM211" s="306">
        <v>0</v>
      </c>
      <c r="EN211" s="1007">
        <v>0</v>
      </c>
      <c r="EO211" s="306">
        <v>0</v>
      </c>
      <c r="EP211" s="306">
        <v>0</v>
      </c>
      <c r="EQ211" s="306">
        <v>0</v>
      </c>
      <c r="ER211" s="306">
        <v>0</v>
      </c>
      <c r="ES211" s="306">
        <v>0</v>
      </c>
      <c r="ET211" s="1007">
        <v>0</v>
      </c>
      <c r="EU211" s="306">
        <v>0</v>
      </c>
      <c r="EV211" s="306">
        <v>1</v>
      </c>
      <c r="EW211" s="306">
        <v>0</v>
      </c>
      <c r="EX211" s="832"/>
      <c r="EY211" s="592"/>
      <c r="EZ211" s="592" t="s">
        <v>552</v>
      </c>
      <c r="FA211" s="592" t="s">
        <v>480</v>
      </c>
      <c r="FB211" s="592" t="s">
        <v>354</v>
      </c>
      <c r="FC211" s="592">
        <v>4</v>
      </c>
      <c r="FD211" s="592" t="s">
        <v>11</v>
      </c>
      <c r="FE211" s="592" t="s">
        <v>232</v>
      </c>
      <c r="FF211" s="592" t="s">
        <v>9</v>
      </c>
      <c r="FG211" s="592" t="s">
        <v>232</v>
      </c>
      <c r="FH211" s="592" t="s">
        <v>358</v>
      </c>
    </row>
    <row r="212" spans="1:164">
      <c r="A212">
        <v>3485</v>
      </c>
      <c r="B212">
        <v>1</v>
      </c>
      <c r="F212">
        <v>700</v>
      </c>
      <c r="G212">
        <v>43</v>
      </c>
      <c r="H212">
        <v>1</v>
      </c>
      <c r="I212">
        <v>0</v>
      </c>
      <c r="J212">
        <v>1</v>
      </c>
      <c r="K212">
        <v>0</v>
      </c>
      <c r="L212" t="s">
        <v>552</v>
      </c>
      <c r="M212">
        <v>0</v>
      </c>
      <c r="N212">
        <v>1</v>
      </c>
      <c r="O212">
        <v>0</v>
      </c>
      <c r="P212">
        <v>0</v>
      </c>
      <c r="Q212">
        <v>0</v>
      </c>
      <c r="R212">
        <v>0</v>
      </c>
      <c r="S212">
        <v>0</v>
      </c>
      <c r="T212">
        <v>2</v>
      </c>
      <c r="U212">
        <v>1</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1</v>
      </c>
      <c r="AS212">
        <v>0</v>
      </c>
      <c r="AT212">
        <v>0</v>
      </c>
      <c r="AU212">
        <v>0</v>
      </c>
      <c r="AV212">
        <v>0</v>
      </c>
      <c r="AW212">
        <v>0</v>
      </c>
      <c r="AX212">
        <v>0</v>
      </c>
      <c r="AZ212">
        <v>0</v>
      </c>
      <c r="BA212">
        <v>0</v>
      </c>
      <c r="BB212">
        <v>0</v>
      </c>
      <c r="BC212">
        <v>0</v>
      </c>
      <c r="BD212">
        <v>0</v>
      </c>
      <c r="BE212">
        <v>0</v>
      </c>
      <c r="BG212">
        <v>1</v>
      </c>
      <c r="BH212">
        <v>0</v>
      </c>
      <c r="BI212">
        <v>1</v>
      </c>
      <c r="BJ212">
        <v>0</v>
      </c>
      <c r="BK212">
        <v>1</v>
      </c>
      <c r="BL212">
        <v>0</v>
      </c>
      <c r="BM212">
        <v>0</v>
      </c>
      <c r="BN212">
        <v>0</v>
      </c>
      <c r="BO212">
        <v>0</v>
      </c>
      <c r="BP212">
        <v>0</v>
      </c>
      <c r="BQ212">
        <v>0</v>
      </c>
      <c r="BR212">
        <v>0</v>
      </c>
      <c r="BS212">
        <v>0</v>
      </c>
      <c r="BT212">
        <v>0</v>
      </c>
      <c r="BU212">
        <v>0</v>
      </c>
      <c r="BV212">
        <v>0</v>
      </c>
      <c r="BW212">
        <v>0</v>
      </c>
      <c r="BX212">
        <v>0</v>
      </c>
      <c r="BY212">
        <v>0</v>
      </c>
      <c r="BZ212">
        <v>0</v>
      </c>
      <c r="CA212">
        <v>0</v>
      </c>
      <c r="CB212">
        <v>0</v>
      </c>
      <c r="CC212">
        <v>0</v>
      </c>
      <c r="CD212">
        <v>0</v>
      </c>
      <c r="CE212">
        <v>0</v>
      </c>
      <c r="CF212">
        <v>0</v>
      </c>
      <c r="CG212">
        <v>0</v>
      </c>
      <c r="CH212">
        <v>0</v>
      </c>
      <c r="CI212">
        <v>0</v>
      </c>
      <c r="CJ212">
        <v>0</v>
      </c>
      <c r="CK212">
        <v>0</v>
      </c>
      <c r="CL212" s="842"/>
      <c r="CM212" s="597">
        <v>1</v>
      </c>
      <c r="CN212" s="592">
        <v>2</v>
      </c>
      <c r="CO212" s="592">
        <v>0</v>
      </c>
      <c r="CP212" s="597">
        <v>1</v>
      </c>
      <c r="CQ212" s="592">
        <v>2</v>
      </c>
      <c r="CR212" s="592">
        <v>0</v>
      </c>
      <c r="CS212" s="597">
        <v>1</v>
      </c>
      <c r="CT212" s="592">
        <v>2</v>
      </c>
      <c r="CU212" s="592">
        <v>0</v>
      </c>
      <c r="CV212" s="592">
        <v>0</v>
      </c>
      <c r="CW212" s="592">
        <v>0</v>
      </c>
      <c r="CX212" s="592">
        <v>0</v>
      </c>
      <c r="CY212" s="592">
        <v>0</v>
      </c>
      <c r="CZ212" s="592">
        <v>0</v>
      </c>
      <c r="DA212" s="592">
        <v>0</v>
      </c>
      <c r="DB212" s="592">
        <v>0</v>
      </c>
      <c r="DC212" s="592">
        <v>0</v>
      </c>
      <c r="DD212" s="592">
        <v>0</v>
      </c>
      <c r="DE212" s="592">
        <v>0</v>
      </c>
      <c r="DF212" s="592">
        <v>0</v>
      </c>
      <c r="DG212" s="592">
        <v>0</v>
      </c>
      <c r="DH212" s="592">
        <v>0</v>
      </c>
      <c r="DI212" s="592">
        <v>0</v>
      </c>
      <c r="DJ212" s="592">
        <v>0</v>
      </c>
      <c r="DK212" s="592">
        <v>0</v>
      </c>
      <c r="DL212" s="592">
        <v>0</v>
      </c>
      <c r="DM212" s="592">
        <v>0</v>
      </c>
      <c r="DN212" s="592">
        <v>0</v>
      </c>
      <c r="DO212" s="592">
        <v>0</v>
      </c>
      <c r="DP212" s="592">
        <v>0</v>
      </c>
      <c r="DQ212" s="592">
        <v>0</v>
      </c>
      <c r="DR212" s="592">
        <v>0</v>
      </c>
      <c r="DS212" s="592">
        <v>0</v>
      </c>
      <c r="DT212" s="592">
        <v>0</v>
      </c>
      <c r="DU212" s="597">
        <v>0</v>
      </c>
      <c r="DV212" s="954">
        <v>0</v>
      </c>
      <c r="DW212" s="978">
        <v>0</v>
      </c>
      <c r="DX212" s="979">
        <v>0</v>
      </c>
      <c r="DY212" s="979">
        <v>0</v>
      </c>
      <c r="DZ212" s="979">
        <v>0</v>
      </c>
      <c r="EA212" s="977">
        <v>0</v>
      </c>
      <c r="EB212" s="977">
        <v>0</v>
      </c>
      <c r="EC212" s="960">
        <v>0</v>
      </c>
      <c r="ED212" s="960">
        <v>0</v>
      </c>
      <c r="EE212" s="1255">
        <v>0</v>
      </c>
      <c r="EF212" s="960">
        <v>0</v>
      </c>
      <c r="EG212" s="960">
        <v>0</v>
      </c>
      <c r="EH212" s="960">
        <v>0</v>
      </c>
      <c r="EI212" s="960">
        <v>0</v>
      </c>
      <c r="EJ212" s="960">
        <v>0</v>
      </c>
      <c r="EK212" s="1007">
        <v>0</v>
      </c>
      <c r="EL212" s="306">
        <v>0</v>
      </c>
      <c r="EM212" s="306">
        <v>0</v>
      </c>
      <c r="EN212" s="1007">
        <v>0</v>
      </c>
      <c r="EO212" s="306">
        <v>0</v>
      </c>
      <c r="EP212" s="306">
        <v>0</v>
      </c>
      <c r="EQ212" s="306">
        <v>0</v>
      </c>
      <c r="ER212" s="306">
        <v>0</v>
      </c>
      <c r="ES212" s="306">
        <v>0</v>
      </c>
      <c r="ET212" s="1007">
        <v>0</v>
      </c>
      <c r="EU212" s="306">
        <v>0</v>
      </c>
      <c r="EV212" s="306">
        <v>0</v>
      </c>
      <c r="EW212" s="306">
        <v>0</v>
      </c>
      <c r="EX212" s="832"/>
      <c r="EY212" s="592"/>
      <c r="EZ212" s="592" t="s">
        <v>552</v>
      </c>
      <c r="FA212" s="592" t="s">
        <v>480</v>
      </c>
      <c r="FB212" s="592" t="s">
        <v>354</v>
      </c>
      <c r="FC212" s="592">
        <v>2</v>
      </c>
      <c r="FD212" s="592" t="s">
        <v>11</v>
      </c>
      <c r="FE212" s="592" t="s">
        <v>232</v>
      </c>
      <c r="FF212" s="592" t="s">
        <v>9</v>
      </c>
      <c r="FG212" s="592" t="s">
        <v>232</v>
      </c>
      <c r="FH212" s="592" t="s">
        <v>358</v>
      </c>
    </row>
    <row r="213" spans="1:164">
      <c r="A213">
        <v>3486</v>
      </c>
      <c r="B213">
        <v>1</v>
      </c>
      <c r="F213">
        <v>700</v>
      </c>
      <c r="G213">
        <v>8</v>
      </c>
      <c r="H213">
        <v>0</v>
      </c>
      <c r="I213">
        <v>1</v>
      </c>
      <c r="J213">
        <v>1</v>
      </c>
      <c r="K213">
        <v>0</v>
      </c>
      <c r="L213" t="s">
        <v>552</v>
      </c>
      <c r="M213">
        <v>0</v>
      </c>
      <c r="N213">
        <v>0</v>
      </c>
      <c r="O213">
        <v>1</v>
      </c>
      <c r="P213">
        <v>0</v>
      </c>
      <c r="Q213">
        <v>1</v>
      </c>
      <c r="R213">
        <v>0</v>
      </c>
      <c r="S213">
        <v>1</v>
      </c>
      <c r="T213">
        <v>129</v>
      </c>
      <c r="U213">
        <v>0</v>
      </c>
      <c r="V213">
        <v>0</v>
      </c>
      <c r="W213">
        <v>0</v>
      </c>
      <c r="X213">
        <v>0</v>
      </c>
      <c r="Y213">
        <v>1</v>
      </c>
      <c r="Z213">
        <v>0</v>
      </c>
      <c r="AA213">
        <v>1</v>
      </c>
      <c r="AB213">
        <v>0</v>
      </c>
      <c r="AC213">
        <v>1</v>
      </c>
      <c r="AD213">
        <v>1</v>
      </c>
      <c r="AE213">
        <v>0</v>
      </c>
      <c r="AF213">
        <v>0</v>
      </c>
      <c r="AG213">
        <v>0</v>
      </c>
      <c r="AH213">
        <v>0</v>
      </c>
      <c r="AI213">
        <v>0</v>
      </c>
      <c r="AJ213">
        <v>0</v>
      </c>
      <c r="AK213">
        <v>0</v>
      </c>
      <c r="AL213">
        <v>0</v>
      </c>
      <c r="AM213">
        <v>0</v>
      </c>
      <c r="AN213">
        <v>0</v>
      </c>
      <c r="AO213">
        <v>0</v>
      </c>
      <c r="AP213">
        <v>0</v>
      </c>
      <c r="AQ213">
        <v>0</v>
      </c>
      <c r="AR213">
        <v>0</v>
      </c>
      <c r="AS213">
        <v>1</v>
      </c>
      <c r="AT213">
        <v>0</v>
      </c>
      <c r="AU213">
        <v>0</v>
      </c>
      <c r="AV213">
        <v>0</v>
      </c>
      <c r="AW213">
        <v>1</v>
      </c>
      <c r="AX213">
        <v>0</v>
      </c>
      <c r="AZ213">
        <v>0</v>
      </c>
      <c r="BA213">
        <v>1</v>
      </c>
      <c r="BB213">
        <v>0</v>
      </c>
      <c r="BC213">
        <v>0</v>
      </c>
      <c r="BD213">
        <v>0</v>
      </c>
      <c r="BE213">
        <v>1</v>
      </c>
      <c r="BG213">
        <v>1</v>
      </c>
      <c r="BH213">
        <v>0</v>
      </c>
      <c r="BI213">
        <v>1</v>
      </c>
      <c r="BJ213">
        <v>0</v>
      </c>
      <c r="BK213">
        <v>0</v>
      </c>
      <c r="BL213">
        <v>1</v>
      </c>
      <c r="BM213">
        <v>1</v>
      </c>
      <c r="BN213">
        <v>1</v>
      </c>
      <c r="BO213">
        <v>0</v>
      </c>
      <c r="BP213">
        <v>1</v>
      </c>
      <c r="BQ213">
        <v>1</v>
      </c>
      <c r="BR213">
        <v>1</v>
      </c>
      <c r="BS213">
        <v>0</v>
      </c>
      <c r="BT213">
        <v>0</v>
      </c>
      <c r="BU213">
        <v>0</v>
      </c>
      <c r="BV213">
        <v>0</v>
      </c>
      <c r="BW213">
        <v>1</v>
      </c>
      <c r="BX213">
        <v>0</v>
      </c>
      <c r="BY213">
        <v>0</v>
      </c>
      <c r="BZ213">
        <v>0</v>
      </c>
      <c r="CA213">
        <v>0</v>
      </c>
      <c r="CB213">
        <v>1</v>
      </c>
      <c r="CC213">
        <v>0</v>
      </c>
      <c r="CD213">
        <v>0</v>
      </c>
      <c r="CE213">
        <v>0</v>
      </c>
      <c r="CF213">
        <v>0</v>
      </c>
      <c r="CG213">
        <v>0</v>
      </c>
      <c r="CH213">
        <v>0</v>
      </c>
      <c r="CI213">
        <v>0</v>
      </c>
      <c r="CJ213">
        <v>0</v>
      </c>
      <c r="CK213">
        <v>0</v>
      </c>
      <c r="CL213" s="842"/>
      <c r="CM213" s="597">
        <v>1</v>
      </c>
      <c r="CN213" s="592">
        <v>131</v>
      </c>
      <c r="CO213" s="592">
        <v>0</v>
      </c>
      <c r="CP213" s="597">
        <v>1</v>
      </c>
      <c r="CQ213" s="592">
        <v>131</v>
      </c>
      <c r="CR213" s="592">
        <v>0</v>
      </c>
      <c r="CS213" s="597">
        <v>1</v>
      </c>
      <c r="CT213" s="592">
        <v>131</v>
      </c>
      <c r="CU213" s="592">
        <v>131</v>
      </c>
      <c r="CV213" s="592">
        <v>0</v>
      </c>
      <c r="CW213" s="592">
        <v>1</v>
      </c>
      <c r="CX213" s="592">
        <v>131</v>
      </c>
      <c r="CY213" s="592">
        <v>131</v>
      </c>
      <c r="CZ213" s="592">
        <v>131</v>
      </c>
      <c r="DA213" s="592">
        <v>0</v>
      </c>
      <c r="DB213" s="592">
        <v>131</v>
      </c>
      <c r="DC213" s="592">
        <v>131</v>
      </c>
      <c r="DD213" s="592">
        <v>131</v>
      </c>
      <c r="DE213" s="592">
        <v>0</v>
      </c>
      <c r="DF213" s="592">
        <v>0</v>
      </c>
      <c r="DG213" s="592">
        <v>0</v>
      </c>
      <c r="DH213" s="592">
        <v>0</v>
      </c>
      <c r="DI213" s="592">
        <v>131</v>
      </c>
      <c r="DJ213" s="592">
        <v>0</v>
      </c>
      <c r="DK213" s="592">
        <v>1</v>
      </c>
      <c r="DL213" s="592">
        <v>131</v>
      </c>
      <c r="DM213" s="592">
        <v>0</v>
      </c>
      <c r="DN213" s="592">
        <v>0</v>
      </c>
      <c r="DO213" s="592">
        <v>0</v>
      </c>
      <c r="DP213" s="592">
        <v>0</v>
      </c>
      <c r="DQ213" s="592">
        <v>0</v>
      </c>
      <c r="DR213" s="592">
        <v>0</v>
      </c>
      <c r="DS213" s="592">
        <v>0</v>
      </c>
      <c r="DT213" s="592">
        <v>0</v>
      </c>
      <c r="DU213" s="597">
        <v>1</v>
      </c>
      <c r="DV213" s="954">
        <v>0</v>
      </c>
      <c r="DW213" s="978">
        <v>0</v>
      </c>
      <c r="DX213" s="979">
        <v>0</v>
      </c>
      <c r="DY213" s="979">
        <v>0</v>
      </c>
      <c r="DZ213" s="979">
        <v>0</v>
      </c>
      <c r="EA213" s="977">
        <v>0</v>
      </c>
      <c r="EB213" s="977">
        <v>0</v>
      </c>
      <c r="EC213" s="960">
        <v>0</v>
      </c>
      <c r="ED213" s="960">
        <v>0</v>
      </c>
      <c r="EE213" s="1255">
        <v>0</v>
      </c>
      <c r="EF213" s="960">
        <v>0</v>
      </c>
      <c r="EG213" s="960">
        <v>0</v>
      </c>
      <c r="EH213" s="960">
        <v>0</v>
      </c>
      <c r="EI213" s="960">
        <v>0</v>
      </c>
      <c r="EJ213" s="960">
        <v>0</v>
      </c>
      <c r="EK213" s="1007">
        <v>0</v>
      </c>
      <c r="EL213" s="306">
        <v>0</v>
      </c>
      <c r="EM213" s="306">
        <v>129</v>
      </c>
      <c r="EN213" s="1007">
        <v>0</v>
      </c>
      <c r="EO213" s="306">
        <v>0</v>
      </c>
      <c r="EP213" s="306">
        <v>1</v>
      </c>
      <c r="EQ213" s="306">
        <v>1</v>
      </c>
      <c r="ER213" s="306">
        <v>0</v>
      </c>
      <c r="ES213" s="306">
        <v>0</v>
      </c>
      <c r="ET213" s="1007">
        <v>0</v>
      </c>
      <c r="EU213" s="306">
        <v>1</v>
      </c>
      <c r="EV213" s="306">
        <v>1</v>
      </c>
      <c r="EW213" s="306">
        <v>0</v>
      </c>
      <c r="EX213" s="832"/>
      <c r="EY213" s="592"/>
      <c r="EZ213" s="592" t="s">
        <v>552</v>
      </c>
      <c r="FA213" s="592" t="s">
        <v>480</v>
      </c>
      <c r="FB213" s="592" t="s">
        <v>354</v>
      </c>
      <c r="FC213" s="592">
        <v>131</v>
      </c>
      <c r="FD213" s="592" t="s">
        <v>13</v>
      </c>
      <c r="FE213" s="592" t="s">
        <v>232</v>
      </c>
      <c r="FF213" s="592" t="s">
        <v>9</v>
      </c>
      <c r="FG213" s="592" t="s">
        <v>232</v>
      </c>
      <c r="FH213" s="592" t="s">
        <v>366</v>
      </c>
    </row>
    <row r="214" spans="1:164">
      <c r="A214">
        <v>3556</v>
      </c>
      <c r="B214">
        <v>1</v>
      </c>
      <c r="F214">
        <v>700</v>
      </c>
      <c r="G214">
        <v>43</v>
      </c>
      <c r="H214">
        <v>1</v>
      </c>
      <c r="I214">
        <v>0</v>
      </c>
      <c r="J214">
        <v>1</v>
      </c>
      <c r="K214">
        <v>0</v>
      </c>
      <c r="L214" t="s">
        <v>443</v>
      </c>
      <c r="M214">
        <v>0</v>
      </c>
      <c r="N214">
        <v>1</v>
      </c>
      <c r="O214">
        <v>0</v>
      </c>
      <c r="P214">
        <v>0</v>
      </c>
      <c r="Q214">
        <v>0</v>
      </c>
      <c r="R214">
        <v>0</v>
      </c>
      <c r="S214">
        <v>0</v>
      </c>
      <c r="T214">
        <v>15</v>
      </c>
      <c r="U214">
        <v>0</v>
      </c>
      <c r="V214">
        <v>1</v>
      </c>
      <c r="W214">
        <v>0</v>
      </c>
      <c r="X214">
        <v>0</v>
      </c>
      <c r="Y214">
        <v>0</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1</v>
      </c>
      <c r="AS214">
        <v>0</v>
      </c>
      <c r="AT214">
        <v>0</v>
      </c>
      <c r="AU214">
        <v>0</v>
      </c>
      <c r="AV214">
        <v>0</v>
      </c>
      <c r="AW214">
        <v>0</v>
      </c>
      <c r="AX214">
        <v>0</v>
      </c>
      <c r="AZ214">
        <v>0</v>
      </c>
      <c r="BA214">
        <v>0</v>
      </c>
      <c r="BB214">
        <v>0</v>
      </c>
      <c r="BC214">
        <v>0</v>
      </c>
      <c r="BD214">
        <v>0</v>
      </c>
      <c r="BE214">
        <v>0</v>
      </c>
      <c r="BG214">
        <v>1</v>
      </c>
      <c r="BH214">
        <v>0</v>
      </c>
      <c r="BI214">
        <v>1</v>
      </c>
      <c r="BJ214">
        <v>0</v>
      </c>
      <c r="BK214">
        <v>0</v>
      </c>
      <c r="BL214">
        <v>1</v>
      </c>
      <c r="BM214">
        <v>1</v>
      </c>
      <c r="BN214">
        <v>0</v>
      </c>
      <c r="BO214">
        <v>0</v>
      </c>
      <c r="BP214">
        <v>1</v>
      </c>
      <c r="BQ214">
        <v>0</v>
      </c>
      <c r="BR214">
        <v>0</v>
      </c>
      <c r="BS214">
        <v>0</v>
      </c>
      <c r="BT214">
        <v>0</v>
      </c>
      <c r="BU214">
        <v>0</v>
      </c>
      <c r="BV214">
        <v>0</v>
      </c>
      <c r="BW214">
        <v>0</v>
      </c>
      <c r="BX214">
        <v>0</v>
      </c>
      <c r="BY214">
        <v>0</v>
      </c>
      <c r="BZ214">
        <v>1</v>
      </c>
      <c r="CA214">
        <v>0</v>
      </c>
      <c r="CB214">
        <v>0</v>
      </c>
      <c r="CC214">
        <v>0</v>
      </c>
      <c r="CD214">
        <v>0</v>
      </c>
      <c r="CE214">
        <v>0</v>
      </c>
      <c r="CF214">
        <v>0</v>
      </c>
      <c r="CG214">
        <v>0</v>
      </c>
      <c r="CH214">
        <v>0</v>
      </c>
      <c r="CI214">
        <v>0</v>
      </c>
      <c r="CJ214">
        <v>0</v>
      </c>
      <c r="CK214">
        <v>0</v>
      </c>
      <c r="CL214" s="842"/>
      <c r="CM214" s="597">
        <v>1</v>
      </c>
      <c r="CN214" s="592">
        <v>15</v>
      </c>
      <c r="CO214" s="592">
        <v>0</v>
      </c>
      <c r="CP214" s="597">
        <v>1</v>
      </c>
      <c r="CQ214" s="592">
        <v>15</v>
      </c>
      <c r="CR214" s="592">
        <v>0</v>
      </c>
      <c r="CS214" s="597">
        <v>1</v>
      </c>
      <c r="CT214" s="592">
        <v>15</v>
      </c>
      <c r="CU214" s="592">
        <v>15</v>
      </c>
      <c r="CV214" s="592">
        <v>0</v>
      </c>
      <c r="CW214" s="592">
        <v>1</v>
      </c>
      <c r="CX214" s="592">
        <v>15</v>
      </c>
      <c r="CY214" s="592">
        <v>15</v>
      </c>
      <c r="CZ214" s="592">
        <v>0</v>
      </c>
      <c r="DA214" s="592">
        <v>0</v>
      </c>
      <c r="DB214" s="592">
        <v>15</v>
      </c>
      <c r="DC214" s="592">
        <v>0</v>
      </c>
      <c r="DD214" s="592">
        <v>0</v>
      </c>
      <c r="DE214" s="592">
        <v>0</v>
      </c>
      <c r="DF214" s="592">
        <v>0</v>
      </c>
      <c r="DG214" s="592">
        <v>0</v>
      </c>
      <c r="DH214" s="592">
        <v>0</v>
      </c>
      <c r="DI214" s="592">
        <v>0</v>
      </c>
      <c r="DJ214" s="592">
        <v>0</v>
      </c>
      <c r="DK214" s="592">
        <v>0</v>
      </c>
      <c r="DL214" s="592">
        <v>0</v>
      </c>
      <c r="DM214" s="592">
        <v>0</v>
      </c>
      <c r="DN214" s="592">
        <v>0</v>
      </c>
      <c r="DO214" s="592">
        <v>0</v>
      </c>
      <c r="DP214" s="592">
        <v>0</v>
      </c>
      <c r="DQ214" s="592">
        <v>0</v>
      </c>
      <c r="DR214" s="592">
        <v>0</v>
      </c>
      <c r="DS214" s="592">
        <v>0</v>
      </c>
      <c r="DT214" s="592">
        <v>0</v>
      </c>
      <c r="DU214" s="597">
        <v>1</v>
      </c>
      <c r="DV214" s="954">
        <v>0</v>
      </c>
      <c r="DW214" s="978">
        <v>0</v>
      </c>
      <c r="DX214" s="979">
        <v>0</v>
      </c>
      <c r="DY214" s="979">
        <v>0</v>
      </c>
      <c r="DZ214" s="979">
        <v>0</v>
      </c>
      <c r="EA214" s="977">
        <v>0</v>
      </c>
      <c r="EB214" s="977">
        <v>0</v>
      </c>
      <c r="EC214" s="960">
        <v>0</v>
      </c>
      <c r="ED214" s="960">
        <v>0</v>
      </c>
      <c r="EE214" s="1255">
        <v>0</v>
      </c>
      <c r="EF214" s="960">
        <v>0</v>
      </c>
      <c r="EG214" s="960">
        <v>0</v>
      </c>
      <c r="EH214" s="960">
        <v>0</v>
      </c>
      <c r="EI214" s="960">
        <v>0</v>
      </c>
      <c r="EJ214" s="960">
        <v>0</v>
      </c>
      <c r="EK214" s="1007">
        <v>0</v>
      </c>
      <c r="EL214" s="306">
        <v>0</v>
      </c>
      <c r="EM214" s="306">
        <v>0</v>
      </c>
      <c r="EN214" s="1007">
        <v>0</v>
      </c>
      <c r="EO214" s="306">
        <v>0</v>
      </c>
      <c r="EP214" s="306">
        <v>0</v>
      </c>
      <c r="EQ214" s="306">
        <v>0</v>
      </c>
      <c r="ER214" s="306">
        <v>0</v>
      </c>
      <c r="ES214" s="306">
        <v>0</v>
      </c>
      <c r="ET214" s="1007">
        <v>0</v>
      </c>
      <c r="EU214" s="306">
        <v>0</v>
      </c>
      <c r="EV214" s="306">
        <v>0</v>
      </c>
      <c r="EW214" s="306">
        <v>0</v>
      </c>
      <c r="EX214" s="832"/>
      <c r="EY214" s="592"/>
      <c r="EZ214" s="592" t="s">
        <v>443</v>
      </c>
      <c r="FA214" s="592" t="s">
        <v>353</v>
      </c>
      <c r="FB214" s="592" t="s">
        <v>354</v>
      </c>
      <c r="FC214" s="592">
        <v>15</v>
      </c>
      <c r="FD214" s="592" t="s">
        <v>11</v>
      </c>
      <c r="FE214" s="592" t="s">
        <v>232</v>
      </c>
      <c r="FF214" s="592" t="s">
        <v>9</v>
      </c>
      <c r="FG214" s="592" t="s">
        <v>232</v>
      </c>
      <c r="FH214" s="592" t="s">
        <v>358</v>
      </c>
    </row>
    <row r="215" spans="1:164">
      <c r="A215">
        <v>3658</v>
      </c>
      <c r="B215">
        <v>1</v>
      </c>
      <c r="F215">
        <v>700</v>
      </c>
      <c r="G215">
        <v>41</v>
      </c>
      <c r="H215">
        <v>1</v>
      </c>
      <c r="I215">
        <v>0</v>
      </c>
      <c r="J215">
        <v>1</v>
      </c>
      <c r="K215">
        <v>0</v>
      </c>
      <c r="L215" t="s">
        <v>491</v>
      </c>
      <c r="M215">
        <v>0</v>
      </c>
      <c r="N215">
        <v>1</v>
      </c>
      <c r="O215">
        <v>0</v>
      </c>
      <c r="P215">
        <v>0</v>
      </c>
      <c r="Q215">
        <v>0</v>
      </c>
      <c r="R215">
        <v>0</v>
      </c>
      <c r="S215">
        <v>0</v>
      </c>
      <c r="T215">
        <v>16</v>
      </c>
      <c r="U215">
        <v>0</v>
      </c>
      <c r="V215">
        <v>0</v>
      </c>
      <c r="W215">
        <v>0</v>
      </c>
      <c r="X215">
        <v>0</v>
      </c>
      <c r="Y215">
        <v>1</v>
      </c>
      <c r="Z215">
        <v>0</v>
      </c>
      <c r="AA215">
        <v>1</v>
      </c>
      <c r="AB215">
        <v>0</v>
      </c>
      <c r="AC215">
        <v>0</v>
      </c>
      <c r="AD215">
        <v>1</v>
      </c>
      <c r="AE215">
        <v>0</v>
      </c>
      <c r="AF215">
        <v>0</v>
      </c>
      <c r="AG215">
        <v>0</v>
      </c>
      <c r="AH215">
        <v>1</v>
      </c>
      <c r="AI215">
        <v>0</v>
      </c>
      <c r="AJ215">
        <v>0</v>
      </c>
      <c r="AK215">
        <v>0</v>
      </c>
      <c r="AL215">
        <v>0</v>
      </c>
      <c r="AM215">
        <v>0</v>
      </c>
      <c r="AN215">
        <v>0</v>
      </c>
      <c r="AO215">
        <v>0</v>
      </c>
      <c r="AP215">
        <v>0</v>
      </c>
      <c r="AQ215">
        <v>0</v>
      </c>
      <c r="AR215">
        <v>1</v>
      </c>
      <c r="AS215">
        <v>0</v>
      </c>
      <c r="AT215">
        <v>0</v>
      </c>
      <c r="AU215">
        <v>0</v>
      </c>
      <c r="AV215">
        <v>0</v>
      </c>
      <c r="AW215">
        <v>0</v>
      </c>
      <c r="AX215">
        <v>0</v>
      </c>
      <c r="AZ215">
        <v>0</v>
      </c>
      <c r="BA215">
        <v>0</v>
      </c>
      <c r="BB215">
        <v>0</v>
      </c>
      <c r="BC215">
        <v>0</v>
      </c>
      <c r="BD215">
        <v>0</v>
      </c>
      <c r="BE215">
        <v>0</v>
      </c>
      <c r="BG215">
        <v>1</v>
      </c>
      <c r="BH215">
        <v>0</v>
      </c>
      <c r="BI215">
        <v>1</v>
      </c>
      <c r="BJ215">
        <v>0</v>
      </c>
      <c r="BK215">
        <v>0</v>
      </c>
      <c r="BL215">
        <v>1</v>
      </c>
      <c r="BM215">
        <v>0</v>
      </c>
      <c r="BN215">
        <v>0</v>
      </c>
      <c r="BO215">
        <v>0</v>
      </c>
      <c r="BP215">
        <v>0</v>
      </c>
      <c r="BQ215">
        <v>1</v>
      </c>
      <c r="BR215">
        <v>0</v>
      </c>
      <c r="BS215">
        <v>0</v>
      </c>
      <c r="BT215">
        <v>0</v>
      </c>
      <c r="BU215">
        <v>0</v>
      </c>
      <c r="BV215">
        <v>0</v>
      </c>
      <c r="BW215">
        <v>1</v>
      </c>
      <c r="BX215">
        <v>8.5</v>
      </c>
      <c r="BY215">
        <v>0</v>
      </c>
      <c r="BZ215">
        <v>0</v>
      </c>
      <c r="CA215">
        <v>0</v>
      </c>
      <c r="CB215">
        <v>1</v>
      </c>
      <c r="CC215">
        <v>0</v>
      </c>
      <c r="CD215">
        <v>0</v>
      </c>
      <c r="CE215">
        <v>0</v>
      </c>
      <c r="CF215">
        <v>0</v>
      </c>
      <c r="CG215">
        <v>0</v>
      </c>
      <c r="CH215">
        <v>0</v>
      </c>
      <c r="CI215">
        <v>0</v>
      </c>
      <c r="CJ215">
        <v>0</v>
      </c>
      <c r="CK215">
        <v>0</v>
      </c>
      <c r="CL215" s="842"/>
      <c r="CM215" s="597">
        <v>1</v>
      </c>
      <c r="CN215" s="592">
        <v>16</v>
      </c>
      <c r="CO215" s="592">
        <v>0</v>
      </c>
      <c r="CP215" s="597">
        <v>1</v>
      </c>
      <c r="CQ215" s="592">
        <v>16</v>
      </c>
      <c r="CR215" s="592">
        <v>0</v>
      </c>
      <c r="CS215" s="597">
        <v>1</v>
      </c>
      <c r="CT215" s="592">
        <v>16</v>
      </c>
      <c r="CU215" s="592">
        <v>16</v>
      </c>
      <c r="CV215" s="592">
        <v>0</v>
      </c>
      <c r="CW215" s="592">
        <v>1</v>
      </c>
      <c r="CX215" s="592">
        <v>16</v>
      </c>
      <c r="CY215" s="592">
        <v>0</v>
      </c>
      <c r="CZ215" s="592">
        <v>0</v>
      </c>
      <c r="DA215" s="592">
        <v>0</v>
      </c>
      <c r="DB215" s="592">
        <v>0</v>
      </c>
      <c r="DC215" s="592">
        <v>16</v>
      </c>
      <c r="DD215" s="592">
        <v>0</v>
      </c>
      <c r="DE215" s="592">
        <v>0</v>
      </c>
      <c r="DF215" s="592">
        <v>0</v>
      </c>
      <c r="DG215" s="592">
        <v>0</v>
      </c>
      <c r="DH215" s="592">
        <v>0</v>
      </c>
      <c r="DI215" s="592">
        <v>16</v>
      </c>
      <c r="DJ215" s="592">
        <v>136</v>
      </c>
      <c r="DK215" s="592">
        <v>0</v>
      </c>
      <c r="DL215" s="592">
        <v>0</v>
      </c>
      <c r="DM215" s="592">
        <v>0</v>
      </c>
      <c r="DN215" s="592">
        <v>0</v>
      </c>
      <c r="DO215" s="592">
        <v>0</v>
      </c>
      <c r="DP215" s="592">
        <v>0</v>
      </c>
      <c r="DQ215" s="592">
        <v>1</v>
      </c>
      <c r="DR215" s="592">
        <v>16</v>
      </c>
      <c r="DS215" s="592">
        <v>0</v>
      </c>
      <c r="DT215" s="592">
        <v>0</v>
      </c>
      <c r="DU215" s="597">
        <v>1</v>
      </c>
      <c r="DV215" s="954">
        <v>0</v>
      </c>
      <c r="DW215" s="978">
        <v>0</v>
      </c>
      <c r="DX215" s="979">
        <v>0</v>
      </c>
      <c r="DY215" s="979">
        <v>0</v>
      </c>
      <c r="DZ215" s="979">
        <v>0</v>
      </c>
      <c r="EA215" s="977">
        <v>0</v>
      </c>
      <c r="EB215" s="977">
        <v>0</v>
      </c>
      <c r="EC215" s="960">
        <v>0</v>
      </c>
      <c r="ED215" s="960">
        <v>0</v>
      </c>
      <c r="EE215" s="1255">
        <v>0</v>
      </c>
      <c r="EF215" s="960">
        <v>0</v>
      </c>
      <c r="EG215" s="960">
        <v>0</v>
      </c>
      <c r="EH215" s="960">
        <v>0</v>
      </c>
      <c r="EI215" s="960">
        <v>0</v>
      </c>
      <c r="EJ215" s="960">
        <v>0</v>
      </c>
      <c r="EK215" s="1007">
        <v>0</v>
      </c>
      <c r="EL215" s="306">
        <v>0</v>
      </c>
      <c r="EM215" s="306">
        <v>0</v>
      </c>
      <c r="EN215" s="1007">
        <v>0</v>
      </c>
      <c r="EO215" s="306">
        <v>0</v>
      </c>
      <c r="EP215" s="306">
        <v>1</v>
      </c>
      <c r="EQ215" s="306">
        <v>1</v>
      </c>
      <c r="ER215" s="306">
        <v>0</v>
      </c>
      <c r="ES215" s="306">
        <v>0</v>
      </c>
      <c r="ET215" s="1007">
        <v>0</v>
      </c>
      <c r="EU215" s="306">
        <v>0</v>
      </c>
      <c r="EV215" s="306">
        <v>0</v>
      </c>
      <c r="EW215" s="306">
        <v>0</v>
      </c>
      <c r="EX215" s="832"/>
      <c r="EY215" s="592"/>
      <c r="EZ215" s="592" t="s">
        <v>491</v>
      </c>
      <c r="FA215" s="592" t="s">
        <v>342</v>
      </c>
      <c r="FB215" s="592" t="s">
        <v>343</v>
      </c>
      <c r="FC215" s="592">
        <v>16</v>
      </c>
      <c r="FD215" s="592" t="s">
        <v>12</v>
      </c>
      <c r="FE215" s="592" t="s">
        <v>232</v>
      </c>
      <c r="FF215" s="592" t="s">
        <v>9</v>
      </c>
      <c r="FG215" s="592" t="s">
        <v>232</v>
      </c>
      <c r="FH215" s="592" t="s">
        <v>358</v>
      </c>
    </row>
    <row r="216" spans="1:164">
      <c r="A216">
        <v>3659</v>
      </c>
      <c r="B216">
        <v>1</v>
      </c>
      <c r="F216">
        <v>700</v>
      </c>
      <c r="G216">
        <v>41</v>
      </c>
      <c r="H216">
        <v>1</v>
      </c>
      <c r="I216">
        <v>0</v>
      </c>
      <c r="J216">
        <v>1</v>
      </c>
      <c r="K216">
        <v>0</v>
      </c>
      <c r="L216" t="s">
        <v>491</v>
      </c>
      <c r="M216">
        <v>0</v>
      </c>
      <c r="N216">
        <v>1</v>
      </c>
      <c r="O216">
        <v>0</v>
      </c>
      <c r="P216">
        <v>0</v>
      </c>
      <c r="Q216">
        <v>0</v>
      </c>
      <c r="R216">
        <v>0</v>
      </c>
      <c r="S216">
        <v>0</v>
      </c>
      <c r="T216">
        <v>30</v>
      </c>
      <c r="U216">
        <v>0</v>
      </c>
      <c r="V216">
        <v>0</v>
      </c>
      <c r="W216">
        <v>0</v>
      </c>
      <c r="X216">
        <v>0</v>
      </c>
      <c r="Y216">
        <v>0</v>
      </c>
      <c r="Z216">
        <v>1</v>
      </c>
      <c r="AA216">
        <v>1</v>
      </c>
      <c r="AB216">
        <v>0</v>
      </c>
      <c r="AC216">
        <v>1</v>
      </c>
      <c r="AD216">
        <v>0</v>
      </c>
      <c r="AE216">
        <v>0</v>
      </c>
      <c r="AF216">
        <v>0</v>
      </c>
      <c r="AG216">
        <v>0</v>
      </c>
      <c r="AH216">
        <v>0</v>
      </c>
      <c r="AI216">
        <v>0</v>
      </c>
      <c r="AJ216">
        <v>0</v>
      </c>
      <c r="AK216">
        <v>0</v>
      </c>
      <c r="AL216">
        <v>0</v>
      </c>
      <c r="AM216">
        <v>0</v>
      </c>
      <c r="AN216">
        <v>0</v>
      </c>
      <c r="AO216">
        <v>0</v>
      </c>
      <c r="AP216">
        <v>0</v>
      </c>
      <c r="AQ216">
        <v>0</v>
      </c>
      <c r="AR216">
        <v>1</v>
      </c>
      <c r="AS216">
        <v>0</v>
      </c>
      <c r="AT216">
        <v>0</v>
      </c>
      <c r="AU216">
        <v>0</v>
      </c>
      <c r="AV216">
        <v>0</v>
      </c>
      <c r="AW216">
        <v>0</v>
      </c>
      <c r="AX216">
        <v>0</v>
      </c>
      <c r="AZ216">
        <v>0</v>
      </c>
      <c r="BA216">
        <v>0</v>
      </c>
      <c r="BB216">
        <v>0</v>
      </c>
      <c r="BC216">
        <v>0</v>
      </c>
      <c r="BD216">
        <v>0</v>
      </c>
      <c r="BE216">
        <v>0</v>
      </c>
      <c r="BG216">
        <v>1</v>
      </c>
      <c r="BH216">
        <v>0</v>
      </c>
      <c r="BI216">
        <v>0</v>
      </c>
      <c r="BJ216">
        <v>1</v>
      </c>
      <c r="BK216">
        <v>0</v>
      </c>
      <c r="BL216">
        <v>1</v>
      </c>
      <c r="BM216">
        <v>1</v>
      </c>
      <c r="BN216">
        <v>0</v>
      </c>
      <c r="BO216">
        <v>0</v>
      </c>
      <c r="BP216">
        <v>0</v>
      </c>
      <c r="BQ216">
        <v>1</v>
      </c>
      <c r="BR216">
        <v>0</v>
      </c>
      <c r="BS216">
        <v>0</v>
      </c>
      <c r="BT216">
        <v>0</v>
      </c>
      <c r="BU216">
        <v>0</v>
      </c>
      <c r="BV216">
        <v>1</v>
      </c>
      <c r="BW216">
        <v>1</v>
      </c>
      <c r="BX216">
        <v>8</v>
      </c>
      <c r="BY216">
        <v>0</v>
      </c>
      <c r="BZ216">
        <v>1</v>
      </c>
      <c r="CA216">
        <v>0</v>
      </c>
      <c r="CB216">
        <v>1</v>
      </c>
      <c r="CC216">
        <v>0</v>
      </c>
      <c r="CD216">
        <v>0</v>
      </c>
      <c r="CE216">
        <v>0</v>
      </c>
      <c r="CF216">
        <v>0</v>
      </c>
      <c r="CG216">
        <v>1000</v>
      </c>
      <c r="CH216">
        <v>1000</v>
      </c>
      <c r="CI216">
        <v>0</v>
      </c>
      <c r="CJ216">
        <v>1000</v>
      </c>
      <c r="CK216">
        <v>1000</v>
      </c>
      <c r="CL216" s="842"/>
      <c r="CM216" s="597">
        <v>1</v>
      </c>
      <c r="CN216" s="592">
        <v>30</v>
      </c>
      <c r="CO216" s="592">
        <v>0</v>
      </c>
      <c r="CP216" s="597">
        <v>1</v>
      </c>
      <c r="CQ216" s="592">
        <v>30</v>
      </c>
      <c r="CR216" s="592">
        <v>30</v>
      </c>
      <c r="CS216" s="597">
        <v>1</v>
      </c>
      <c r="CT216" s="592">
        <v>30</v>
      </c>
      <c r="CU216" s="592">
        <v>30</v>
      </c>
      <c r="CV216" s="592">
        <v>0</v>
      </c>
      <c r="CW216" s="592">
        <v>1</v>
      </c>
      <c r="CX216" s="592">
        <v>30</v>
      </c>
      <c r="CY216" s="592">
        <v>30</v>
      </c>
      <c r="CZ216" s="592">
        <v>0</v>
      </c>
      <c r="DA216" s="592">
        <v>0</v>
      </c>
      <c r="DB216" s="592">
        <v>0</v>
      </c>
      <c r="DC216" s="592">
        <v>30</v>
      </c>
      <c r="DD216" s="592">
        <v>0</v>
      </c>
      <c r="DE216" s="592">
        <v>0</v>
      </c>
      <c r="DF216" s="592">
        <v>0</v>
      </c>
      <c r="DG216" s="592">
        <v>0</v>
      </c>
      <c r="DH216" s="592">
        <v>30</v>
      </c>
      <c r="DI216" s="592">
        <v>30</v>
      </c>
      <c r="DJ216" s="592">
        <v>240</v>
      </c>
      <c r="DK216" s="592">
        <v>0</v>
      </c>
      <c r="DL216" s="592">
        <v>0</v>
      </c>
      <c r="DM216" s="592">
        <v>0</v>
      </c>
      <c r="DN216" s="592">
        <v>0</v>
      </c>
      <c r="DO216" s="592">
        <v>1</v>
      </c>
      <c r="DP216" s="592">
        <v>30</v>
      </c>
      <c r="DQ216" s="592">
        <v>0</v>
      </c>
      <c r="DR216" s="592">
        <v>0</v>
      </c>
      <c r="DS216" s="592">
        <v>0</v>
      </c>
      <c r="DT216" s="592">
        <v>0</v>
      </c>
      <c r="DU216" s="597">
        <v>1</v>
      </c>
      <c r="DV216" s="954">
        <v>0</v>
      </c>
      <c r="DW216" s="978">
        <v>0</v>
      </c>
      <c r="DX216" s="979">
        <v>0</v>
      </c>
      <c r="DY216" s="979">
        <v>0</v>
      </c>
      <c r="DZ216" s="979">
        <v>0</v>
      </c>
      <c r="EA216" s="977">
        <v>0</v>
      </c>
      <c r="EB216" s="977">
        <v>0</v>
      </c>
      <c r="EC216" s="960">
        <v>0</v>
      </c>
      <c r="ED216" s="960">
        <v>0</v>
      </c>
      <c r="EE216" s="1255">
        <v>18.5</v>
      </c>
      <c r="EF216" s="960">
        <v>18500</v>
      </c>
      <c r="EG216" s="960">
        <v>10</v>
      </c>
      <c r="EH216" s="960">
        <v>10000</v>
      </c>
      <c r="EI216" s="960">
        <v>0</v>
      </c>
      <c r="EJ216" s="960">
        <v>0</v>
      </c>
      <c r="EK216" s="1007">
        <v>0</v>
      </c>
      <c r="EL216" s="306">
        <v>0</v>
      </c>
      <c r="EM216" s="306">
        <v>0</v>
      </c>
      <c r="EN216" s="1007">
        <v>0</v>
      </c>
      <c r="EO216" s="306">
        <v>0</v>
      </c>
      <c r="EP216" s="306">
        <v>1</v>
      </c>
      <c r="EQ216" s="306">
        <v>1</v>
      </c>
      <c r="ER216" s="306">
        <v>0</v>
      </c>
      <c r="ES216" s="306">
        <v>0</v>
      </c>
      <c r="ET216" s="1007">
        <v>0</v>
      </c>
      <c r="EU216" s="306">
        <v>0</v>
      </c>
      <c r="EV216" s="306">
        <v>0</v>
      </c>
      <c r="EW216" s="306">
        <v>0</v>
      </c>
      <c r="EX216" s="832"/>
      <c r="EY216" s="592"/>
      <c r="EZ216" s="592" t="s">
        <v>491</v>
      </c>
      <c r="FA216" s="592" t="s">
        <v>342</v>
      </c>
      <c r="FB216" s="592" t="s">
        <v>343</v>
      </c>
      <c r="FC216" s="592">
        <v>30</v>
      </c>
      <c r="FD216" s="592" t="s">
        <v>12</v>
      </c>
      <c r="FE216" s="592" t="s">
        <v>232</v>
      </c>
      <c r="FF216" s="592" t="s">
        <v>9</v>
      </c>
      <c r="FG216" s="592" t="s">
        <v>232</v>
      </c>
      <c r="FH216" s="592" t="s">
        <v>358</v>
      </c>
    </row>
    <row r="217" spans="1:164">
      <c r="A217">
        <v>3660</v>
      </c>
      <c r="B217">
        <v>1</v>
      </c>
      <c r="F217">
        <v>700</v>
      </c>
      <c r="G217">
        <v>41</v>
      </c>
      <c r="H217">
        <v>1</v>
      </c>
      <c r="I217">
        <v>0</v>
      </c>
      <c r="J217">
        <v>1</v>
      </c>
      <c r="K217">
        <v>0</v>
      </c>
      <c r="L217" t="s">
        <v>491</v>
      </c>
      <c r="M217">
        <v>0</v>
      </c>
      <c r="N217">
        <v>1</v>
      </c>
      <c r="O217">
        <v>0</v>
      </c>
      <c r="P217">
        <v>0</v>
      </c>
      <c r="Q217">
        <v>0</v>
      </c>
      <c r="R217">
        <v>0</v>
      </c>
      <c r="S217">
        <v>0</v>
      </c>
      <c r="T217">
        <v>34</v>
      </c>
      <c r="U217">
        <v>1</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0</v>
      </c>
      <c r="AQ217">
        <v>0</v>
      </c>
      <c r="AR217">
        <v>0</v>
      </c>
      <c r="AS217">
        <v>1</v>
      </c>
      <c r="AT217">
        <v>0</v>
      </c>
      <c r="AU217">
        <v>1</v>
      </c>
      <c r="AV217">
        <v>0</v>
      </c>
      <c r="AW217">
        <v>0</v>
      </c>
      <c r="AX217">
        <v>0</v>
      </c>
      <c r="AZ217">
        <v>0</v>
      </c>
      <c r="BA217">
        <v>0</v>
      </c>
      <c r="BB217">
        <v>0</v>
      </c>
      <c r="BC217">
        <v>0</v>
      </c>
      <c r="BD217">
        <v>0</v>
      </c>
      <c r="BE217">
        <v>0</v>
      </c>
      <c r="BG217">
        <v>1</v>
      </c>
      <c r="BH217">
        <v>0</v>
      </c>
      <c r="BI217">
        <v>0</v>
      </c>
      <c r="BJ217">
        <v>1</v>
      </c>
      <c r="BK217">
        <v>0</v>
      </c>
      <c r="BL217">
        <v>1</v>
      </c>
      <c r="BM217">
        <v>1</v>
      </c>
      <c r="BN217">
        <v>1</v>
      </c>
      <c r="BO217">
        <v>0</v>
      </c>
      <c r="BP217">
        <v>1</v>
      </c>
      <c r="BQ217">
        <v>0</v>
      </c>
      <c r="BR217">
        <v>0</v>
      </c>
      <c r="BS217">
        <v>0</v>
      </c>
      <c r="BT217">
        <v>0</v>
      </c>
      <c r="BU217">
        <v>0</v>
      </c>
      <c r="BV217">
        <v>1</v>
      </c>
      <c r="BW217">
        <v>0</v>
      </c>
      <c r="BX217">
        <v>0</v>
      </c>
      <c r="BY217">
        <v>0</v>
      </c>
      <c r="BZ217">
        <v>0</v>
      </c>
      <c r="CA217">
        <v>0</v>
      </c>
      <c r="CB217">
        <v>0</v>
      </c>
      <c r="CC217">
        <v>0</v>
      </c>
      <c r="CD217">
        <v>0</v>
      </c>
      <c r="CE217">
        <v>0</v>
      </c>
      <c r="CF217">
        <v>0</v>
      </c>
      <c r="CG217">
        <v>0</v>
      </c>
      <c r="CH217">
        <v>0</v>
      </c>
      <c r="CI217">
        <v>0</v>
      </c>
      <c r="CJ217">
        <v>0</v>
      </c>
      <c r="CK217">
        <v>0</v>
      </c>
      <c r="CL217" s="842"/>
      <c r="CM217" s="597">
        <v>1</v>
      </c>
      <c r="CN217" s="592">
        <v>34</v>
      </c>
      <c r="CO217" s="592">
        <v>0</v>
      </c>
      <c r="CP217" s="597">
        <v>1</v>
      </c>
      <c r="CQ217" s="592">
        <v>34</v>
      </c>
      <c r="CR217" s="592">
        <v>34</v>
      </c>
      <c r="CS217" s="597">
        <v>1</v>
      </c>
      <c r="CT217" s="592">
        <v>34</v>
      </c>
      <c r="CU217" s="592">
        <v>34</v>
      </c>
      <c r="CV217" s="592">
        <v>0</v>
      </c>
      <c r="CW217" s="592">
        <v>1</v>
      </c>
      <c r="CX217" s="592">
        <v>34</v>
      </c>
      <c r="CY217" s="592">
        <v>34</v>
      </c>
      <c r="CZ217" s="592">
        <v>34</v>
      </c>
      <c r="DA217" s="592">
        <v>0</v>
      </c>
      <c r="DB217" s="592">
        <v>34</v>
      </c>
      <c r="DC217" s="592">
        <v>0</v>
      </c>
      <c r="DD217" s="592">
        <v>0</v>
      </c>
      <c r="DE217" s="592">
        <v>0</v>
      </c>
      <c r="DF217" s="592">
        <v>0</v>
      </c>
      <c r="DG217" s="592">
        <v>0</v>
      </c>
      <c r="DH217" s="592">
        <v>34</v>
      </c>
      <c r="DI217" s="592">
        <v>0</v>
      </c>
      <c r="DJ217" s="592">
        <v>0</v>
      </c>
      <c r="DK217" s="592">
        <v>0</v>
      </c>
      <c r="DL217" s="592">
        <v>0</v>
      </c>
      <c r="DM217" s="592">
        <v>0</v>
      </c>
      <c r="DN217" s="592">
        <v>0</v>
      </c>
      <c r="DO217" s="592">
        <v>0</v>
      </c>
      <c r="DP217" s="592">
        <v>0</v>
      </c>
      <c r="DQ217" s="592">
        <v>0</v>
      </c>
      <c r="DR217" s="592">
        <v>0</v>
      </c>
      <c r="DS217" s="592">
        <v>0</v>
      </c>
      <c r="DT217" s="592">
        <v>0</v>
      </c>
      <c r="DU217" s="597">
        <v>0</v>
      </c>
      <c r="DV217" s="954">
        <v>0</v>
      </c>
      <c r="DW217" s="978">
        <v>0</v>
      </c>
      <c r="DX217" s="979">
        <v>0</v>
      </c>
      <c r="DY217" s="979">
        <v>0</v>
      </c>
      <c r="DZ217" s="979">
        <v>0</v>
      </c>
      <c r="EA217" s="977">
        <v>0</v>
      </c>
      <c r="EB217" s="977">
        <v>0</v>
      </c>
      <c r="EC217" s="960">
        <v>0</v>
      </c>
      <c r="ED217" s="960">
        <v>0</v>
      </c>
      <c r="EE217" s="1255">
        <v>0</v>
      </c>
      <c r="EF217" s="960">
        <v>0</v>
      </c>
      <c r="EG217" s="960">
        <v>0</v>
      </c>
      <c r="EH217" s="960">
        <v>0</v>
      </c>
      <c r="EI217" s="960">
        <v>0</v>
      </c>
      <c r="EJ217" s="960">
        <v>0</v>
      </c>
      <c r="EK217" s="1007">
        <v>0</v>
      </c>
      <c r="EL217" s="306">
        <v>0</v>
      </c>
      <c r="EM217" s="306">
        <v>0</v>
      </c>
      <c r="EN217" s="1007">
        <v>0</v>
      </c>
      <c r="EO217" s="306">
        <v>0</v>
      </c>
      <c r="EP217" s="306">
        <v>0</v>
      </c>
      <c r="EQ217" s="306">
        <v>0</v>
      </c>
      <c r="ER217" s="306">
        <v>0</v>
      </c>
      <c r="ES217" s="306">
        <v>0</v>
      </c>
      <c r="ET217" s="1007">
        <v>0</v>
      </c>
      <c r="EU217" s="306">
        <v>0</v>
      </c>
      <c r="EV217" s="306">
        <v>0</v>
      </c>
      <c r="EW217" s="306">
        <v>0</v>
      </c>
      <c r="EX217" s="832"/>
      <c r="EY217" s="592"/>
      <c r="EZ217" s="592" t="s">
        <v>491</v>
      </c>
      <c r="FA217" s="592" t="s">
        <v>342</v>
      </c>
      <c r="FB217" s="592" t="s">
        <v>343</v>
      </c>
      <c r="FC217" s="592">
        <v>34</v>
      </c>
      <c r="FD217" s="592" t="s">
        <v>12</v>
      </c>
      <c r="FE217" s="592" t="s">
        <v>232</v>
      </c>
      <c r="FF217" s="592" t="s">
        <v>9</v>
      </c>
      <c r="FG217" s="592" t="s">
        <v>232</v>
      </c>
      <c r="FH217" s="592" t="s">
        <v>358</v>
      </c>
    </row>
    <row r="218" spans="1:164">
      <c r="A218">
        <v>3661</v>
      </c>
      <c r="B218">
        <v>1</v>
      </c>
      <c r="F218">
        <v>700</v>
      </c>
      <c r="G218">
        <v>41</v>
      </c>
      <c r="H218">
        <v>1</v>
      </c>
      <c r="I218">
        <v>0</v>
      </c>
      <c r="J218">
        <v>1</v>
      </c>
      <c r="K218">
        <v>0</v>
      </c>
      <c r="L218" t="s">
        <v>491</v>
      </c>
      <c r="M218">
        <v>0</v>
      </c>
      <c r="N218">
        <v>1</v>
      </c>
      <c r="O218">
        <v>0</v>
      </c>
      <c r="P218">
        <v>0</v>
      </c>
      <c r="Q218">
        <v>0</v>
      </c>
      <c r="R218">
        <v>0</v>
      </c>
      <c r="S218">
        <v>0</v>
      </c>
      <c r="T218">
        <v>6</v>
      </c>
      <c r="U218">
        <v>1</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1</v>
      </c>
      <c r="AS218">
        <v>0</v>
      </c>
      <c r="AT218">
        <v>0</v>
      </c>
      <c r="AU218">
        <v>0</v>
      </c>
      <c r="AV218">
        <v>0</v>
      </c>
      <c r="AW218">
        <v>0</v>
      </c>
      <c r="AX218">
        <v>0</v>
      </c>
      <c r="AZ218">
        <v>0</v>
      </c>
      <c r="BA218">
        <v>0</v>
      </c>
      <c r="BB218">
        <v>0</v>
      </c>
      <c r="BC218">
        <v>0</v>
      </c>
      <c r="BD218">
        <v>0</v>
      </c>
      <c r="BE218">
        <v>0</v>
      </c>
      <c r="BG218">
        <v>1</v>
      </c>
      <c r="BH218">
        <v>0</v>
      </c>
      <c r="BI218">
        <v>1</v>
      </c>
      <c r="BJ218">
        <v>0</v>
      </c>
      <c r="BK218">
        <v>1</v>
      </c>
      <c r="BL218">
        <v>0</v>
      </c>
      <c r="BM218">
        <v>0</v>
      </c>
      <c r="BN218">
        <v>0</v>
      </c>
      <c r="BO218">
        <v>0</v>
      </c>
      <c r="BP218">
        <v>0</v>
      </c>
      <c r="BQ218">
        <v>0</v>
      </c>
      <c r="BR218">
        <v>0</v>
      </c>
      <c r="BS218">
        <v>0</v>
      </c>
      <c r="BT218">
        <v>0</v>
      </c>
      <c r="BU218">
        <v>0</v>
      </c>
      <c r="BV218">
        <v>0</v>
      </c>
      <c r="BW218">
        <v>0</v>
      </c>
      <c r="BX218">
        <v>0</v>
      </c>
      <c r="BY218">
        <v>0</v>
      </c>
      <c r="BZ218">
        <v>0</v>
      </c>
      <c r="CA218">
        <v>0</v>
      </c>
      <c r="CB218">
        <v>0</v>
      </c>
      <c r="CC218">
        <v>0</v>
      </c>
      <c r="CD218">
        <v>0</v>
      </c>
      <c r="CE218">
        <v>0</v>
      </c>
      <c r="CF218">
        <v>0</v>
      </c>
      <c r="CG218">
        <v>0</v>
      </c>
      <c r="CH218">
        <v>0</v>
      </c>
      <c r="CI218">
        <v>0</v>
      </c>
      <c r="CJ218">
        <v>0</v>
      </c>
      <c r="CK218">
        <v>0</v>
      </c>
      <c r="CL218" s="842"/>
      <c r="CM218" s="597">
        <v>1</v>
      </c>
      <c r="CN218" s="592">
        <v>6</v>
      </c>
      <c r="CO218" s="592">
        <v>0</v>
      </c>
      <c r="CP218" s="597">
        <v>1</v>
      </c>
      <c r="CQ218" s="592">
        <v>6</v>
      </c>
      <c r="CR218" s="592">
        <v>0</v>
      </c>
      <c r="CS218" s="597">
        <v>1</v>
      </c>
      <c r="CT218" s="592">
        <v>6</v>
      </c>
      <c r="CU218" s="592">
        <v>0</v>
      </c>
      <c r="CV218" s="592">
        <v>0</v>
      </c>
      <c r="CW218" s="592">
        <v>0</v>
      </c>
      <c r="CX218" s="592">
        <v>0</v>
      </c>
      <c r="CY218" s="592">
        <v>0</v>
      </c>
      <c r="CZ218" s="592">
        <v>0</v>
      </c>
      <c r="DA218" s="592">
        <v>0</v>
      </c>
      <c r="DB218" s="592">
        <v>0</v>
      </c>
      <c r="DC218" s="592">
        <v>0</v>
      </c>
      <c r="DD218" s="592">
        <v>0</v>
      </c>
      <c r="DE218" s="592">
        <v>0</v>
      </c>
      <c r="DF218" s="592">
        <v>0</v>
      </c>
      <c r="DG218" s="592">
        <v>0</v>
      </c>
      <c r="DH218" s="592">
        <v>0</v>
      </c>
      <c r="DI218" s="592">
        <v>0</v>
      </c>
      <c r="DJ218" s="592">
        <v>0</v>
      </c>
      <c r="DK218" s="592">
        <v>0</v>
      </c>
      <c r="DL218" s="592">
        <v>0</v>
      </c>
      <c r="DM218" s="592">
        <v>0</v>
      </c>
      <c r="DN218" s="592">
        <v>0</v>
      </c>
      <c r="DO218" s="592">
        <v>0</v>
      </c>
      <c r="DP218" s="592">
        <v>0</v>
      </c>
      <c r="DQ218" s="592">
        <v>0</v>
      </c>
      <c r="DR218" s="592">
        <v>0</v>
      </c>
      <c r="DS218" s="592">
        <v>0</v>
      </c>
      <c r="DT218" s="592">
        <v>0</v>
      </c>
      <c r="DU218" s="597">
        <v>0</v>
      </c>
      <c r="DV218" s="954">
        <v>0</v>
      </c>
      <c r="DW218" s="978">
        <v>0</v>
      </c>
      <c r="DX218" s="979">
        <v>0</v>
      </c>
      <c r="DY218" s="979">
        <v>0</v>
      </c>
      <c r="DZ218" s="979">
        <v>0</v>
      </c>
      <c r="EA218" s="977">
        <v>0</v>
      </c>
      <c r="EB218" s="977">
        <v>0</v>
      </c>
      <c r="EC218" s="960">
        <v>0</v>
      </c>
      <c r="ED218" s="960">
        <v>0</v>
      </c>
      <c r="EE218" s="1255">
        <v>0</v>
      </c>
      <c r="EF218" s="960">
        <v>0</v>
      </c>
      <c r="EG218" s="960">
        <v>0</v>
      </c>
      <c r="EH218" s="960">
        <v>0</v>
      </c>
      <c r="EI218" s="960">
        <v>0</v>
      </c>
      <c r="EJ218" s="960">
        <v>0</v>
      </c>
      <c r="EK218" s="1007">
        <v>0</v>
      </c>
      <c r="EL218" s="306">
        <v>0</v>
      </c>
      <c r="EM218" s="306">
        <v>0</v>
      </c>
      <c r="EN218" s="1007">
        <v>0</v>
      </c>
      <c r="EO218" s="306">
        <v>0</v>
      </c>
      <c r="EP218" s="306">
        <v>0</v>
      </c>
      <c r="EQ218" s="306">
        <v>0</v>
      </c>
      <c r="ER218" s="306">
        <v>0</v>
      </c>
      <c r="ES218" s="306">
        <v>0</v>
      </c>
      <c r="ET218" s="1007">
        <v>0</v>
      </c>
      <c r="EU218" s="306">
        <v>0</v>
      </c>
      <c r="EV218" s="306">
        <v>0</v>
      </c>
      <c r="EW218" s="306">
        <v>0</v>
      </c>
      <c r="EX218" s="832"/>
      <c r="EY218" s="592"/>
      <c r="EZ218" s="592" t="s">
        <v>491</v>
      </c>
      <c r="FA218" s="592" t="s">
        <v>342</v>
      </c>
      <c r="FB218" s="592" t="s">
        <v>343</v>
      </c>
      <c r="FC218" s="592">
        <v>6</v>
      </c>
      <c r="FD218" s="592" t="s">
        <v>11</v>
      </c>
      <c r="FE218" s="592" t="s">
        <v>232</v>
      </c>
      <c r="FF218" s="592" t="s">
        <v>9</v>
      </c>
      <c r="FG218" s="592" t="s">
        <v>232</v>
      </c>
      <c r="FH218" s="592" t="s">
        <v>358</v>
      </c>
    </row>
    <row r="219" spans="1:164">
      <c r="A219">
        <v>3662</v>
      </c>
      <c r="B219">
        <v>1</v>
      </c>
      <c r="F219">
        <v>700</v>
      </c>
      <c r="G219">
        <v>41</v>
      </c>
      <c r="H219">
        <v>1</v>
      </c>
      <c r="I219">
        <v>0</v>
      </c>
      <c r="J219">
        <v>1</v>
      </c>
      <c r="K219">
        <v>0</v>
      </c>
      <c r="L219" t="s">
        <v>491</v>
      </c>
      <c r="M219">
        <v>0</v>
      </c>
      <c r="N219">
        <v>1</v>
      </c>
      <c r="O219">
        <v>0</v>
      </c>
      <c r="P219">
        <v>0</v>
      </c>
      <c r="Q219">
        <v>0</v>
      </c>
      <c r="R219">
        <v>0</v>
      </c>
      <c r="S219">
        <v>0</v>
      </c>
      <c r="T219">
        <v>18</v>
      </c>
      <c r="U219">
        <v>0</v>
      </c>
      <c r="V219">
        <v>0</v>
      </c>
      <c r="W219">
        <v>0</v>
      </c>
      <c r="X219">
        <v>0</v>
      </c>
      <c r="Y219">
        <v>0</v>
      </c>
      <c r="Z219">
        <v>0</v>
      </c>
      <c r="AA219">
        <v>1</v>
      </c>
      <c r="AB219">
        <v>0</v>
      </c>
      <c r="AC219">
        <v>0</v>
      </c>
      <c r="AD219">
        <v>1</v>
      </c>
      <c r="AE219">
        <v>0</v>
      </c>
      <c r="AF219">
        <v>0</v>
      </c>
      <c r="AG219">
        <v>0</v>
      </c>
      <c r="AH219">
        <v>0</v>
      </c>
      <c r="AI219">
        <v>0</v>
      </c>
      <c r="AJ219">
        <v>0</v>
      </c>
      <c r="AK219">
        <v>0</v>
      </c>
      <c r="AL219">
        <v>0</v>
      </c>
      <c r="AM219">
        <v>0</v>
      </c>
      <c r="AN219">
        <v>0</v>
      </c>
      <c r="AO219">
        <v>0</v>
      </c>
      <c r="AP219">
        <v>0</v>
      </c>
      <c r="AQ219">
        <v>0</v>
      </c>
      <c r="AR219">
        <v>1</v>
      </c>
      <c r="AS219">
        <v>0</v>
      </c>
      <c r="AT219">
        <v>0</v>
      </c>
      <c r="AU219">
        <v>0</v>
      </c>
      <c r="AV219">
        <v>0</v>
      </c>
      <c r="AW219">
        <v>0</v>
      </c>
      <c r="AX219">
        <v>0</v>
      </c>
      <c r="AZ219">
        <v>0</v>
      </c>
      <c r="BA219">
        <v>0</v>
      </c>
      <c r="BB219">
        <v>0</v>
      </c>
      <c r="BC219">
        <v>0</v>
      </c>
      <c r="BD219">
        <v>0</v>
      </c>
      <c r="BE219">
        <v>0</v>
      </c>
      <c r="BG219">
        <v>1</v>
      </c>
      <c r="BH219">
        <v>0</v>
      </c>
      <c r="BI219">
        <v>1</v>
      </c>
      <c r="BJ219">
        <v>0</v>
      </c>
      <c r="BK219">
        <v>1</v>
      </c>
      <c r="BL219">
        <v>0</v>
      </c>
      <c r="BM219">
        <v>0</v>
      </c>
      <c r="BN219">
        <v>0</v>
      </c>
      <c r="BO219">
        <v>0</v>
      </c>
      <c r="BP219">
        <v>0</v>
      </c>
      <c r="BQ219">
        <v>0</v>
      </c>
      <c r="BR219">
        <v>0</v>
      </c>
      <c r="BS219">
        <v>0</v>
      </c>
      <c r="BT219">
        <v>0</v>
      </c>
      <c r="BU219">
        <v>0</v>
      </c>
      <c r="BV219">
        <v>0</v>
      </c>
      <c r="BW219">
        <v>0</v>
      </c>
      <c r="BX219">
        <v>0</v>
      </c>
      <c r="BY219">
        <v>0</v>
      </c>
      <c r="BZ219">
        <v>0</v>
      </c>
      <c r="CA219">
        <v>0</v>
      </c>
      <c r="CB219">
        <v>0</v>
      </c>
      <c r="CC219">
        <v>0</v>
      </c>
      <c r="CD219">
        <v>0</v>
      </c>
      <c r="CE219">
        <v>0</v>
      </c>
      <c r="CF219">
        <v>0</v>
      </c>
      <c r="CG219">
        <v>0</v>
      </c>
      <c r="CH219">
        <v>0</v>
      </c>
      <c r="CI219">
        <v>0</v>
      </c>
      <c r="CJ219">
        <v>0</v>
      </c>
      <c r="CK219">
        <v>0</v>
      </c>
      <c r="CL219" s="842"/>
      <c r="CM219" s="597">
        <v>1</v>
      </c>
      <c r="CN219" s="592">
        <v>18</v>
      </c>
      <c r="CO219" s="592">
        <v>0</v>
      </c>
      <c r="CP219" s="597">
        <v>1</v>
      </c>
      <c r="CQ219" s="592">
        <v>18</v>
      </c>
      <c r="CR219" s="592">
        <v>0</v>
      </c>
      <c r="CS219" s="597">
        <v>1</v>
      </c>
      <c r="CT219" s="592">
        <v>18</v>
      </c>
      <c r="CU219" s="592">
        <v>0</v>
      </c>
      <c r="CV219" s="592">
        <v>0</v>
      </c>
      <c r="CW219" s="592">
        <v>0</v>
      </c>
      <c r="CX219" s="592">
        <v>0</v>
      </c>
      <c r="CY219" s="592">
        <v>0</v>
      </c>
      <c r="CZ219" s="592">
        <v>0</v>
      </c>
      <c r="DA219" s="592">
        <v>0</v>
      </c>
      <c r="DB219" s="592">
        <v>0</v>
      </c>
      <c r="DC219" s="592">
        <v>0</v>
      </c>
      <c r="DD219" s="592">
        <v>0</v>
      </c>
      <c r="DE219" s="592">
        <v>0</v>
      </c>
      <c r="DF219" s="592">
        <v>0</v>
      </c>
      <c r="DG219" s="592">
        <v>0</v>
      </c>
      <c r="DH219" s="592">
        <v>0</v>
      </c>
      <c r="DI219" s="592">
        <v>0</v>
      </c>
      <c r="DJ219" s="592">
        <v>0</v>
      </c>
      <c r="DK219" s="592">
        <v>0</v>
      </c>
      <c r="DL219" s="592">
        <v>0</v>
      </c>
      <c r="DM219" s="592">
        <v>0</v>
      </c>
      <c r="DN219" s="592">
        <v>0</v>
      </c>
      <c r="DO219" s="592">
        <v>0</v>
      </c>
      <c r="DP219" s="592">
        <v>0</v>
      </c>
      <c r="DQ219" s="592">
        <v>0</v>
      </c>
      <c r="DR219" s="592">
        <v>0</v>
      </c>
      <c r="DS219" s="592">
        <v>0</v>
      </c>
      <c r="DT219" s="592">
        <v>0</v>
      </c>
      <c r="DU219" s="597">
        <v>0</v>
      </c>
      <c r="DV219" s="954">
        <v>0</v>
      </c>
      <c r="DW219" s="978">
        <v>0</v>
      </c>
      <c r="DX219" s="979">
        <v>0</v>
      </c>
      <c r="DY219" s="979">
        <v>0</v>
      </c>
      <c r="DZ219" s="979">
        <v>0</v>
      </c>
      <c r="EA219" s="977">
        <v>0</v>
      </c>
      <c r="EB219" s="977">
        <v>0</v>
      </c>
      <c r="EC219" s="960">
        <v>0</v>
      </c>
      <c r="ED219" s="960">
        <v>0</v>
      </c>
      <c r="EE219" s="1255">
        <v>0</v>
      </c>
      <c r="EF219" s="960">
        <v>0</v>
      </c>
      <c r="EG219" s="960">
        <v>0</v>
      </c>
      <c r="EH219" s="960">
        <v>0</v>
      </c>
      <c r="EI219" s="960">
        <v>0</v>
      </c>
      <c r="EJ219" s="960">
        <v>0</v>
      </c>
      <c r="EK219" s="1007">
        <v>0</v>
      </c>
      <c r="EL219" s="306">
        <v>0</v>
      </c>
      <c r="EM219" s="306">
        <v>0</v>
      </c>
      <c r="EN219" s="1007">
        <v>0</v>
      </c>
      <c r="EO219" s="306">
        <v>0</v>
      </c>
      <c r="EP219" s="306">
        <v>1</v>
      </c>
      <c r="EQ219" s="306">
        <v>1</v>
      </c>
      <c r="ER219" s="306">
        <v>0</v>
      </c>
      <c r="ES219" s="306">
        <v>0</v>
      </c>
      <c r="ET219" s="1007">
        <v>0</v>
      </c>
      <c r="EU219" s="306">
        <v>0</v>
      </c>
      <c r="EV219" s="306">
        <v>0</v>
      </c>
      <c r="EW219" s="306">
        <v>0</v>
      </c>
      <c r="EX219" s="832"/>
      <c r="EY219" s="592"/>
      <c r="EZ219" s="592" t="s">
        <v>491</v>
      </c>
      <c r="FA219" s="592" t="s">
        <v>342</v>
      </c>
      <c r="FB219" s="592" t="s">
        <v>343</v>
      </c>
      <c r="FC219" s="592">
        <v>18</v>
      </c>
      <c r="FD219" s="592" t="s">
        <v>12</v>
      </c>
      <c r="FE219" s="592" t="s">
        <v>232</v>
      </c>
      <c r="FF219" s="592" t="s">
        <v>9</v>
      </c>
      <c r="FG219" s="592" t="s">
        <v>232</v>
      </c>
      <c r="FH219" s="592" t="s">
        <v>358</v>
      </c>
    </row>
    <row r="220" spans="1:164">
      <c r="A220">
        <v>3663</v>
      </c>
      <c r="B220">
        <v>1</v>
      </c>
      <c r="F220">
        <v>700</v>
      </c>
      <c r="G220">
        <v>41</v>
      </c>
      <c r="H220">
        <v>1</v>
      </c>
      <c r="I220">
        <v>0</v>
      </c>
      <c r="J220">
        <v>1</v>
      </c>
      <c r="K220">
        <v>0</v>
      </c>
      <c r="L220" t="s">
        <v>491</v>
      </c>
      <c r="M220">
        <v>0</v>
      </c>
      <c r="N220">
        <v>1</v>
      </c>
      <c r="O220">
        <v>0</v>
      </c>
      <c r="P220">
        <v>0</v>
      </c>
      <c r="Q220">
        <v>0</v>
      </c>
      <c r="R220">
        <v>0</v>
      </c>
      <c r="S220">
        <v>0</v>
      </c>
      <c r="T220">
        <v>10</v>
      </c>
      <c r="U220">
        <v>0</v>
      </c>
      <c r="V220">
        <v>0</v>
      </c>
      <c r="W220">
        <v>1</v>
      </c>
      <c r="X220">
        <v>0</v>
      </c>
      <c r="Y220">
        <v>0</v>
      </c>
      <c r="Z220">
        <v>0</v>
      </c>
      <c r="AA220">
        <v>0</v>
      </c>
      <c r="AB220">
        <v>0</v>
      </c>
      <c r="AC220">
        <v>1</v>
      </c>
      <c r="AD220">
        <v>0</v>
      </c>
      <c r="AE220">
        <v>0</v>
      </c>
      <c r="AF220">
        <v>0</v>
      </c>
      <c r="AG220">
        <v>0</v>
      </c>
      <c r="AH220">
        <v>0</v>
      </c>
      <c r="AI220">
        <v>0</v>
      </c>
      <c r="AJ220">
        <v>0</v>
      </c>
      <c r="AK220">
        <v>0</v>
      </c>
      <c r="AL220">
        <v>0</v>
      </c>
      <c r="AM220">
        <v>0</v>
      </c>
      <c r="AN220">
        <v>0</v>
      </c>
      <c r="AO220">
        <v>0</v>
      </c>
      <c r="AP220">
        <v>0</v>
      </c>
      <c r="AQ220">
        <v>0</v>
      </c>
      <c r="AR220">
        <v>1</v>
      </c>
      <c r="AS220">
        <v>0</v>
      </c>
      <c r="AT220">
        <v>0</v>
      </c>
      <c r="AU220">
        <v>0</v>
      </c>
      <c r="AV220">
        <v>0</v>
      </c>
      <c r="AW220">
        <v>0</v>
      </c>
      <c r="AX220">
        <v>0</v>
      </c>
      <c r="AZ220">
        <v>0</v>
      </c>
      <c r="BA220">
        <v>0</v>
      </c>
      <c r="BB220">
        <v>0</v>
      </c>
      <c r="BC220">
        <v>0</v>
      </c>
      <c r="BD220">
        <v>0</v>
      </c>
      <c r="BE220">
        <v>0</v>
      </c>
      <c r="BG220">
        <v>0</v>
      </c>
      <c r="BH220">
        <v>1</v>
      </c>
      <c r="BI220">
        <v>1</v>
      </c>
      <c r="BJ220">
        <v>0</v>
      </c>
      <c r="BK220">
        <v>0</v>
      </c>
      <c r="BL220">
        <v>1</v>
      </c>
      <c r="BM220">
        <v>1</v>
      </c>
      <c r="BN220">
        <v>0</v>
      </c>
      <c r="BO220">
        <v>0</v>
      </c>
      <c r="BP220">
        <v>1</v>
      </c>
      <c r="BQ220">
        <v>0</v>
      </c>
      <c r="BR220">
        <v>0</v>
      </c>
      <c r="BS220">
        <v>0</v>
      </c>
      <c r="BT220">
        <v>0</v>
      </c>
      <c r="BU220">
        <v>0</v>
      </c>
      <c r="BV220">
        <v>0</v>
      </c>
      <c r="BW220">
        <v>1</v>
      </c>
      <c r="BX220">
        <v>0</v>
      </c>
      <c r="BY220">
        <v>0</v>
      </c>
      <c r="BZ220">
        <v>0</v>
      </c>
      <c r="CA220">
        <v>0</v>
      </c>
      <c r="CB220">
        <v>1</v>
      </c>
      <c r="CC220">
        <v>0</v>
      </c>
      <c r="CD220">
        <v>0</v>
      </c>
      <c r="CE220">
        <v>0</v>
      </c>
      <c r="CF220">
        <v>0</v>
      </c>
      <c r="CG220">
        <v>0</v>
      </c>
      <c r="CH220">
        <v>3000</v>
      </c>
      <c r="CI220">
        <v>3000</v>
      </c>
      <c r="CJ220">
        <v>3000</v>
      </c>
      <c r="CK220">
        <v>3000</v>
      </c>
      <c r="CL220" s="842"/>
      <c r="CM220" s="597">
        <v>1</v>
      </c>
      <c r="CN220" s="592">
        <v>10</v>
      </c>
      <c r="CO220" s="592">
        <v>10</v>
      </c>
      <c r="CP220" s="597">
        <v>1</v>
      </c>
      <c r="CQ220" s="592">
        <v>10</v>
      </c>
      <c r="CR220" s="592">
        <v>0</v>
      </c>
      <c r="CS220" s="597">
        <v>1</v>
      </c>
      <c r="CT220" s="592">
        <v>10</v>
      </c>
      <c r="CU220" s="592">
        <v>10</v>
      </c>
      <c r="CV220" s="592">
        <v>0</v>
      </c>
      <c r="CW220" s="592">
        <v>1</v>
      </c>
      <c r="CX220" s="592">
        <v>10</v>
      </c>
      <c r="CY220" s="592">
        <v>10</v>
      </c>
      <c r="CZ220" s="592">
        <v>0</v>
      </c>
      <c r="DA220" s="592">
        <v>0</v>
      </c>
      <c r="DB220" s="592">
        <v>10</v>
      </c>
      <c r="DC220" s="592">
        <v>0</v>
      </c>
      <c r="DD220" s="592">
        <v>0</v>
      </c>
      <c r="DE220" s="592">
        <v>0</v>
      </c>
      <c r="DF220" s="592">
        <v>0</v>
      </c>
      <c r="DG220" s="592">
        <v>0</v>
      </c>
      <c r="DH220" s="592">
        <v>0</v>
      </c>
      <c r="DI220" s="592">
        <v>10</v>
      </c>
      <c r="DJ220" s="592">
        <v>0</v>
      </c>
      <c r="DK220" s="592">
        <v>0</v>
      </c>
      <c r="DL220" s="592">
        <v>0</v>
      </c>
      <c r="DM220" s="592">
        <v>0</v>
      </c>
      <c r="DN220" s="592">
        <v>0</v>
      </c>
      <c r="DO220" s="592">
        <v>0</v>
      </c>
      <c r="DP220" s="592">
        <v>0</v>
      </c>
      <c r="DQ220" s="592">
        <v>0</v>
      </c>
      <c r="DR220" s="592">
        <v>0</v>
      </c>
      <c r="DS220" s="592">
        <v>0</v>
      </c>
      <c r="DT220" s="592">
        <v>0</v>
      </c>
      <c r="DU220" s="597">
        <v>1</v>
      </c>
      <c r="DV220" s="954">
        <v>0</v>
      </c>
      <c r="DW220" s="978">
        <v>0</v>
      </c>
      <c r="DX220" s="979">
        <v>0</v>
      </c>
      <c r="DY220" s="979">
        <v>0</v>
      </c>
      <c r="DZ220" s="979">
        <v>0</v>
      </c>
      <c r="EA220" s="977">
        <v>0</v>
      </c>
      <c r="EB220" s="977">
        <v>0</v>
      </c>
      <c r="EC220" s="960">
        <v>0</v>
      </c>
      <c r="ED220" s="960">
        <v>0</v>
      </c>
      <c r="EE220" s="1255">
        <v>0</v>
      </c>
      <c r="EF220" s="960">
        <v>0</v>
      </c>
      <c r="EG220" s="960">
        <v>6</v>
      </c>
      <c r="EH220" s="960">
        <v>18000</v>
      </c>
      <c r="EI220" s="960">
        <v>0.5</v>
      </c>
      <c r="EJ220" s="960">
        <v>1500</v>
      </c>
      <c r="EK220" s="1007">
        <v>0</v>
      </c>
      <c r="EL220" s="306">
        <v>0</v>
      </c>
      <c r="EM220" s="306">
        <v>0</v>
      </c>
      <c r="EN220" s="1007">
        <v>0</v>
      </c>
      <c r="EO220" s="306">
        <v>0</v>
      </c>
      <c r="EP220" s="306">
        <v>1</v>
      </c>
      <c r="EQ220" s="306">
        <v>1</v>
      </c>
      <c r="ER220" s="306">
        <v>0</v>
      </c>
      <c r="ES220" s="306">
        <v>0</v>
      </c>
      <c r="ET220" s="1007">
        <v>0</v>
      </c>
      <c r="EU220" s="306">
        <v>0</v>
      </c>
      <c r="EV220" s="306">
        <v>0</v>
      </c>
      <c r="EW220" s="306">
        <v>0</v>
      </c>
      <c r="EX220" s="832"/>
      <c r="EY220" s="592"/>
      <c r="EZ220" s="592" t="s">
        <v>491</v>
      </c>
      <c r="FA220" s="592" t="s">
        <v>342</v>
      </c>
      <c r="FB220" s="592" t="s">
        <v>343</v>
      </c>
      <c r="FC220" s="592">
        <v>10</v>
      </c>
      <c r="FD220" s="592" t="s">
        <v>11</v>
      </c>
      <c r="FE220" s="592" t="s">
        <v>232</v>
      </c>
      <c r="FF220" s="592" t="s">
        <v>9</v>
      </c>
      <c r="FG220" s="592" t="s">
        <v>232</v>
      </c>
      <c r="FH220" s="592" t="s">
        <v>358</v>
      </c>
    </row>
    <row r="221" spans="1:164">
      <c r="A221">
        <v>3664</v>
      </c>
      <c r="B221">
        <v>1</v>
      </c>
      <c r="F221">
        <v>700</v>
      </c>
      <c r="G221">
        <v>41</v>
      </c>
      <c r="H221">
        <v>1</v>
      </c>
      <c r="I221">
        <v>0</v>
      </c>
      <c r="J221">
        <v>1</v>
      </c>
      <c r="K221">
        <v>0</v>
      </c>
      <c r="L221" t="s">
        <v>491</v>
      </c>
      <c r="M221">
        <v>0</v>
      </c>
      <c r="N221">
        <v>1</v>
      </c>
      <c r="O221">
        <v>0</v>
      </c>
      <c r="P221">
        <v>0</v>
      </c>
      <c r="Q221">
        <v>0</v>
      </c>
      <c r="R221">
        <v>0</v>
      </c>
      <c r="S221">
        <v>0</v>
      </c>
      <c r="T221">
        <v>27</v>
      </c>
      <c r="U221">
        <v>0</v>
      </c>
      <c r="V221">
        <v>0</v>
      </c>
      <c r="W221">
        <v>0</v>
      </c>
      <c r="X221">
        <v>1</v>
      </c>
      <c r="Y221">
        <v>1</v>
      </c>
      <c r="Z221">
        <v>0</v>
      </c>
      <c r="AA221">
        <v>0</v>
      </c>
      <c r="AB221">
        <v>0</v>
      </c>
      <c r="AC221">
        <v>0</v>
      </c>
      <c r="AD221">
        <v>1</v>
      </c>
      <c r="AE221">
        <v>1</v>
      </c>
      <c r="AF221">
        <v>0</v>
      </c>
      <c r="AG221">
        <v>0</v>
      </c>
      <c r="AH221">
        <v>0</v>
      </c>
      <c r="AI221">
        <v>0</v>
      </c>
      <c r="AJ221">
        <v>0</v>
      </c>
      <c r="AK221">
        <v>0</v>
      </c>
      <c r="AL221">
        <v>0</v>
      </c>
      <c r="AM221">
        <v>0</v>
      </c>
      <c r="AN221">
        <v>0</v>
      </c>
      <c r="AO221">
        <v>0</v>
      </c>
      <c r="AP221">
        <v>0</v>
      </c>
      <c r="AQ221">
        <v>0</v>
      </c>
      <c r="AR221">
        <v>0</v>
      </c>
      <c r="AS221">
        <v>1</v>
      </c>
      <c r="AT221">
        <v>0</v>
      </c>
      <c r="AU221">
        <v>1</v>
      </c>
      <c r="AV221">
        <v>0</v>
      </c>
      <c r="AW221">
        <v>0</v>
      </c>
      <c r="AX221">
        <v>0</v>
      </c>
      <c r="AZ221">
        <v>0</v>
      </c>
      <c r="BA221">
        <v>0</v>
      </c>
      <c r="BB221">
        <v>0</v>
      </c>
      <c r="BC221">
        <v>0</v>
      </c>
      <c r="BD221">
        <v>0</v>
      </c>
      <c r="BE221">
        <v>0</v>
      </c>
      <c r="BG221">
        <v>0</v>
      </c>
      <c r="BH221">
        <v>1</v>
      </c>
      <c r="BI221">
        <v>1</v>
      </c>
      <c r="BJ221">
        <v>0</v>
      </c>
      <c r="BK221">
        <v>0</v>
      </c>
      <c r="BL221">
        <v>1</v>
      </c>
      <c r="BM221">
        <v>1</v>
      </c>
      <c r="BN221">
        <v>1</v>
      </c>
      <c r="BO221">
        <v>0</v>
      </c>
      <c r="BP221">
        <v>0</v>
      </c>
      <c r="BQ221">
        <v>0</v>
      </c>
      <c r="BR221">
        <v>0</v>
      </c>
      <c r="BS221">
        <v>0</v>
      </c>
      <c r="BT221">
        <v>0</v>
      </c>
      <c r="BU221">
        <v>0</v>
      </c>
      <c r="BV221">
        <v>1</v>
      </c>
      <c r="BW221">
        <v>1</v>
      </c>
      <c r="BX221">
        <v>0</v>
      </c>
      <c r="BY221">
        <v>0</v>
      </c>
      <c r="BZ221">
        <v>1</v>
      </c>
      <c r="CA221">
        <v>0</v>
      </c>
      <c r="CB221">
        <v>1</v>
      </c>
      <c r="CC221">
        <v>0</v>
      </c>
      <c r="CD221">
        <v>0</v>
      </c>
      <c r="CE221">
        <v>0</v>
      </c>
      <c r="CF221">
        <v>0</v>
      </c>
      <c r="CG221">
        <v>1000</v>
      </c>
      <c r="CH221">
        <v>1000</v>
      </c>
      <c r="CI221">
        <v>1000</v>
      </c>
      <c r="CJ221">
        <v>1000</v>
      </c>
      <c r="CK221">
        <v>1000</v>
      </c>
      <c r="CL221" s="842"/>
      <c r="CM221" s="597">
        <v>1</v>
      </c>
      <c r="CN221" s="592">
        <v>29</v>
      </c>
      <c r="CO221" s="592">
        <v>29</v>
      </c>
      <c r="CP221" s="597">
        <v>1</v>
      </c>
      <c r="CQ221" s="592">
        <v>29</v>
      </c>
      <c r="CR221" s="592">
        <v>0</v>
      </c>
      <c r="CS221" s="597">
        <v>1</v>
      </c>
      <c r="CT221" s="592">
        <v>29</v>
      </c>
      <c r="CU221" s="592">
        <v>29</v>
      </c>
      <c r="CV221" s="592">
        <v>0</v>
      </c>
      <c r="CW221" s="592">
        <v>1</v>
      </c>
      <c r="CX221" s="592">
        <v>29</v>
      </c>
      <c r="CY221" s="592">
        <v>29</v>
      </c>
      <c r="CZ221" s="592">
        <v>29</v>
      </c>
      <c r="DA221" s="592">
        <v>0</v>
      </c>
      <c r="DB221" s="592">
        <v>0</v>
      </c>
      <c r="DC221" s="592">
        <v>0</v>
      </c>
      <c r="DD221" s="592">
        <v>0</v>
      </c>
      <c r="DE221" s="592">
        <v>0</v>
      </c>
      <c r="DF221" s="592">
        <v>0</v>
      </c>
      <c r="DG221" s="592">
        <v>0</v>
      </c>
      <c r="DH221" s="592">
        <v>29</v>
      </c>
      <c r="DI221" s="592">
        <v>29</v>
      </c>
      <c r="DJ221" s="592">
        <v>0</v>
      </c>
      <c r="DK221" s="592">
        <v>0</v>
      </c>
      <c r="DL221" s="592">
        <v>0</v>
      </c>
      <c r="DM221" s="592">
        <v>0</v>
      </c>
      <c r="DN221" s="592">
        <v>0</v>
      </c>
      <c r="DO221" s="592">
        <v>0</v>
      </c>
      <c r="DP221" s="592">
        <v>0</v>
      </c>
      <c r="DQ221" s="592">
        <v>0</v>
      </c>
      <c r="DR221" s="592">
        <v>0</v>
      </c>
      <c r="DS221" s="592">
        <v>0</v>
      </c>
      <c r="DT221" s="592">
        <v>0</v>
      </c>
      <c r="DU221" s="597">
        <v>1</v>
      </c>
      <c r="DV221" s="954">
        <v>0</v>
      </c>
      <c r="DW221" s="978">
        <v>0</v>
      </c>
      <c r="DX221" s="979">
        <v>0</v>
      </c>
      <c r="DY221" s="979">
        <v>0</v>
      </c>
      <c r="DZ221" s="979">
        <v>0</v>
      </c>
      <c r="EA221" s="977">
        <v>0</v>
      </c>
      <c r="EB221" s="977">
        <v>0</v>
      </c>
      <c r="EC221" s="960">
        <v>0</v>
      </c>
      <c r="ED221" s="960">
        <v>0</v>
      </c>
      <c r="EE221" s="1255">
        <v>3.5</v>
      </c>
      <c r="EF221" s="960">
        <v>3500</v>
      </c>
      <c r="EG221" s="960">
        <v>15.5</v>
      </c>
      <c r="EH221" s="960">
        <v>15500</v>
      </c>
      <c r="EI221" s="960">
        <v>2.5</v>
      </c>
      <c r="EJ221" s="960">
        <v>2500</v>
      </c>
      <c r="EK221" s="1007">
        <v>0</v>
      </c>
      <c r="EL221" s="306">
        <v>0</v>
      </c>
      <c r="EM221" s="306">
        <v>0</v>
      </c>
      <c r="EN221" s="1007">
        <v>0</v>
      </c>
      <c r="EO221" s="306">
        <v>0</v>
      </c>
      <c r="EP221" s="306">
        <v>1</v>
      </c>
      <c r="EQ221" s="306">
        <v>1</v>
      </c>
      <c r="ER221" s="306">
        <v>0</v>
      </c>
      <c r="ES221" s="306">
        <v>0</v>
      </c>
      <c r="ET221" s="1007">
        <v>0</v>
      </c>
      <c r="EU221" s="306">
        <v>0</v>
      </c>
      <c r="EV221" s="306">
        <v>0</v>
      </c>
      <c r="EW221" s="306">
        <v>0</v>
      </c>
      <c r="EX221" s="832"/>
      <c r="EY221" s="592"/>
      <c r="EZ221" s="592" t="s">
        <v>491</v>
      </c>
      <c r="FA221" s="592" t="s">
        <v>342</v>
      </c>
      <c r="FB221" s="592" t="s">
        <v>343</v>
      </c>
      <c r="FC221" s="592">
        <v>29</v>
      </c>
      <c r="FD221" s="592" t="s">
        <v>12</v>
      </c>
      <c r="FE221" s="592" t="s">
        <v>232</v>
      </c>
      <c r="FF221" s="592" t="s">
        <v>9</v>
      </c>
      <c r="FG221" s="592" t="s">
        <v>232</v>
      </c>
      <c r="FH221" s="592" t="s">
        <v>358</v>
      </c>
    </row>
    <row r="222" spans="1:164" s="592" customFormat="1">
      <c r="A222" s="593"/>
      <c r="B222" s="594"/>
      <c r="C222" s="594"/>
      <c r="D222" s="594"/>
      <c r="E222" s="595"/>
      <c r="F222" s="595"/>
      <c r="G222" s="595"/>
      <c r="H222" s="595"/>
      <c r="I222" s="595"/>
      <c r="J222" s="831"/>
      <c r="K222" s="831"/>
      <c r="L222" s="595"/>
      <c r="M222" s="595"/>
      <c r="N222" s="595"/>
      <c r="O222" s="595"/>
      <c r="P222" s="595"/>
      <c r="Q222" s="595"/>
      <c r="R222" s="595"/>
      <c r="S222" s="595"/>
      <c r="T222" s="595"/>
      <c r="U222" s="595"/>
      <c r="V222" s="595"/>
      <c r="W222" s="595"/>
      <c r="X222" s="595"/>
      <c r="Y222" s="595"/>
      <c r="Z222" s="595"/>
      <c r="AA222" s="595"/>
      <c r="AB222" s="595"/>
      <c r="AC222" s="595"/>
      <c r="AD222" s="595"/>
      <c r="AE222" s="595"/>
      <c r="AF222" s="595"/>
      <c r="AG222" s="595"/>
      <c r="AH222" s="595"/>
      <c r="AI222" s="595"/>
      <c r="AJ222" s="595"/>
      <c r="AK222" s="595"/>
      <c r="AL222" s="595"/>
      <c r="AM222" s="595"/>
      <c r="AN222" s="595"/>
      <c r="AO222" s="595"/>
      <c r="AP222" s="595"/>
      <c r="AQ222" s="595"/>
      <c r="AR222" s="595"/>
      <c r="AS222" s="595"/>
      <c r="AT222" s="595"/>
      <c r="AU222" s="595"/>
      <c r="AV222" s="595"/>
      <c r="AW222" s="595"/>
      <c r="AX222" s="595"/>
      <c r="AY222" s="595"/>
      <c r="AZ222" s="595"/>
      <c r="BA222" s="595"/>
      <c r="BB222" s="595"/>
      <c r="BC222" s="595"/>
      <c r="BD222" s="595"/>
      <c r="BE222" s="595"/>
      <c r="BF222" s="595"/>
      <c r="BG222" s="595"/>
      <c r="BH222" s="595"/>
      <c r="BI222" s="595"/>
      <c r="BJ222" s="595"/>
      <c r="BK222" s="595"/>
      <c r="BL222" s="595"/>
      <c r="BM222" s="346"/>
      <c r="BN222" s="346"/>
      <c r="BO222" s="346"/>
      <c r="BP222" s="346"/>
      <c r="BQ222" s="346"/>
      <c r="BR222" s="346"/>
      <c r="BS222" s="346"/>
      <c r="BT222" s="346"/>
      <c r="BU222" s="346"/>
      <c r="BV222" s="346"/>
      <c r="BW222" s="346"/>
      <c r="BX222" s="346"/>
      <c r="BY222" s="346"/>
      <c r="BZ222" s="346"/>
      <c r="CA222" s="346"/>
      <c r="CB222" s="346"/>
      <c r="CC222" s="346"/>
      <c r="CD222" s="346"/>
      <c r="CE222" s="1244"/>
      <c r="CF222" s="1244"/>
      <c r="CG222" s="1244"/>
      <c r="CH222" s="1244"/>
      <c r="CI222" s="1244"/>
      <c r="CJ222" s="1244"/>
      <c r="CK222" s="1244"/>
      <c r="CL222" s="953"/>
      <c r="CM222" s="374"/>
      <c r="CN222" s="313"/>
      <c r="CO222" s="313"/>
      <c r="CP222" s="374"/>
      <c r="CQ222" s="313"/>
      <c r="CR222" s="313"/>
      <c r="CS222" s="374"/>
      <c r="CT222" s="313"/>
      <c r="CU222" s="313"/>
      <c r="CV222" s="313"/>
      <c r="CW222" s="313"/>
      <c r="CX222" s="313"/>
      <c r="CY222" s="313"/>
      <c r="CZ222" s="313"/>
      <c r="DA222" s="313"/>
      <c r="DB222" s="313"/>
      <c r="DC222" s="313"/>
      <c r="DD222" s="313"/>
      <c r="DE222" s="313"/>
      <c r="DF222" s="313"/>
      <c r="DG222" s="313"/>
      <c r="DH222" s="313"/>
      <c r="DI222" s="313"/>
      <c r="DJ222" s="313"/>
      <c r="DK222" s="313"/>
      <c r="DL222" s="313"/>
      <c r="DM222" s="313"/>
      <c r="DN222" s="313"/>
      <c r="DO222" s="313"/>
      <c r="DP222" s="313"/>
      <c r="DQ222" s="313"/>
      <c r="DR222" s="313"/>
      <c r="DS222" s="313"/>
      <c r="DT222" s="313"/>
      <c r="DU222" s="374"/>
      <c r="DV222" s="955"/>
      <c r="DW222" s="374"/>
      <c r="DX222" s="313"/>
      <c r="DY222" s="313"/>
      <c r="DZ222" s="313"/>
      <c r="EA222" s="313"/>
      <c r="EB222" s="313"/>
      <c r="EC222" s="313"/>
      <c r="ED222" s="313"/>
      <c r="EE222" s="374"/>
      <c r="EF222" s="313"/>
      <c r="EG222" s="313"/>
      <c r="EH222" s="313"/>
      <c r="EI222" s="313"/>
      <c r="EJ222" s="313"/>
      <c r="EK222" s="374"/>
      <c r="EL222" s="313"/>
      <c r="EM222" s="313"/>
      <c r="EN222" s="374"/>
      <c r="EO222" s="313"/>
      <c r="EP222" s="313"/>
      <c r="EQ222" s="313"/>
      <c r="ER222" s="313"/>
      <c r="ES222" s="313"/>
      <c r="ET222" s="374"/>
      <c r="EU222" s="313"/>
      <c r="EV222" s="313"/>
      <c r="EW222" s="313"/>
      <c r="EX222" s="832"/>
      <c r="EY222" s="596"/>
      <c r="EZ222" s="596"/>
      <c r="FA222" s="596"/>
      <c r="FB222" s="596"/>
      <c r="FC222" s="596"/>
      <c r="FD222" s="596"/>
      <c r="FE222" s="596"/>
      <c r="FF222" s="596"/>
      <c r="FG222" s="596"/>
      <c r="FH222" s="596"/>
    </row>
    <row r="223" spans="1:164">
      <c r="A223" s="395"/>
      <c r="B223" s="395"/>
      <c r="C223" s="395"/>
      <c r="D223" s="395"/>
      <c r="E223" s="396"/>
      <c r="F223" s="396"/>
      <c r="G223" s="396"/>
      <c r="H223" s="396"/>
      <c r="I223" s="396"/>
      <c r="J223" s="833"/>
      <c r="K223" s="833"/>
      <c r="L223" s="396"/>
      <c r="M223" s="396"/>
      <c r="N223" s="396"/>
      <c r="O223" s="396"/>
      <c r="P223" s="396"/>
      <c r="Q223" s="396"/>
      <c r="R223" s="396"/>
      <c r="S223" s="396"/>
      <c r="T223" s="396"/>
      <c r="U223" s="396"/>
      <c r="V223" s="396"/>
      <c r="W223" s="396"/>
      <c r="X223" s="396"/>
      <c r="Y223" s="396"/>
      <c r="Z223" s="396"/>
      <c r="AA223" s="396"/>
      <c r="AB223" s="396"/>
      <c r="AC223" s="396"/>
      <c r="AD223" s="396"/>
      <c r="AE223" s="396"/>
      <c r="AF223" s="396"/>
      <c r="AG223" s="396"/>
      <c r="AH223" s="396"/>
      <c r="AI223" s="396"/>
      <c r="AJ223" s="396"/>
      <c r="AK223" s="396"/>
      <c r="AL223" s="396"/>
      <c r="AM223" s="396"/>
      <c r="AN223" s="396"/>
      <c r="AO223" s="396"/>
      <c r="AP223" s="396"/>
      <c r="AQ223" s="396"/>
      <c r="AR223" s="396"/>
      <c r="AS223" s="396"/>
      <c r="AT223" s="396"/>
      <c r="AU223" s="396"/>
      <c r="AV223" s="396"/>
      <c r="AW223" s="396"/>
      <c r="AX223" s="396"/>
      <c r="AY223" s="396"/>
      <c r="AZ223" s="396"/>
      <c r="BA223" s="396"/>
      <c r="BB223" s="396"/>
      <c r="BC223" s="396"/>
      <c r="BD223" s="396"/>
      <c r="BE223" s="396"/>
      <c r="BF223" s="396"/>
      <c r="BG223" s="396"/>
      <c r="BH223" s="396"/>
      <c r="BI223" s="396"/>
      <c r="BJ223" s="396"/>
      <c r="BK223" s="396"/>
      <c r="BL223" s="396"/>
      <c r="BM223" s="306"/>
      <c r="BN223" s="306"/>
      <c r="BO223" s="306"/>
      <c r="BP223" s="306"/>
      <c r="BQ223" s="306"/>
      <c r="BR223" s="306"/>
      <c r="BS223" s="306"/>
      <c r="BT223" s="306"/>
      <c r="BU223" s="306"/>
      <c r="BV223" s="306"/>
      <c r="BW223" s="306"/>
      <c r="BX223" s="306"/>
      <c r="BY223" s="306"/>
      <c r="BZ223" s="306"/>
      <c r="CA223" s="306"/>
      <c r="CB223" s="306"/>
      <c r="CC223" s="306">
        <v>0</v>
      </c>
      <c r="CD223" s="306">
        <v>0</v>
      </c>
      <c r="CE223" s="599">
        <v>0</v>
      </c>
      <c r="CF223" s="599">
        <v>0</v>
      </c>
      <c r="CG223" s="599"/>
      <c r="CH223" s="599"/>
      <c r="CI223" s="599"/>
      <c r="CJ223" s="599"/>
      <c r="CK223" s="599"/>
      <c r="CL223" s="953"/>
      <c r="CM223" s="597"/>
      <c r="CN223" s="592"/>
      <c r="CO223" s="592"/>
      <c r="CP223" s="597"/>
      <c r="CQ223" s="592"/>
      <c r="CR223" s="592"/>
      <c r="CS223" s="597"/>
      <c r="CT223" s="592"/>
      <c r="CU223" s="592"/>
      <c r="CV223" s="592"/>
      <c r="CW223" s="592"/>
      <c r="CX223" s="592"/>
      <c r="CY223" s="592"/>
      <c r="CZ223" s="592"/>
      <c r="DA223" s="592"/>
      <c r="DB223" s="592"/>
      <c r="DC223" s="592"/>
      <c r="DD223" s="592"/>
      <c r="DE223" s="592"/>
      <c r="DF223" s="592"/>
      <c r="DG223" s="592"/>
      <c r="DH223" s="592"/>
      <c r="DI223" s="592"/>
      <c r="DJ223" s="592"/>
      <c r="DK223" s="592"/>
      <c r="DL223" s="592"/>
      <c r="DM223" s="592"/>
      <c r="DN223" s="592"/>
      <c r="DO223" s="592"/>
      <c r="DP223" s="592"/>
      <c r="DQ223" s="592"/>
      <c r="DR223" s="592"/>
      <c r="DS223" s="592"/>
      <c r="DT223" s="592"/>
      <c r="DU223" s="597"/>
      <c r="DV223" s="954"/>
      <c r="DW223" s="597"/>
      <c r="DX223" s="592">
        <f>IF(OR(AND(CC223&gt;0,CD223=0),AND(CC223=0,CD223&gt;0)),"check",IF(CC223+CD223&gt;0,1,0))</f>
        <v>0</v>
      </c>
      <c r="DY223" s="592">
        <f>IF(OR(AND(CE223&gt;0,CF223=0),AND(CE223=0,CF223&gt;0)),"check",IF(CE223+CF223&gt;0,1,0))</f>
        <v>0</v>
      </c>
      <c r="DZ223" s="592"/>
      <c r="EA223" s="592"/>
      <c r="EB223" s="592"/>
      <c r="EC223" s="592"/>
      <c r="ED223" s="592"/>
      <c r="EE223" s="597"/>
      <c r="EF223" s="592"/>
      <c r="EG223" s="592"/>
      <c r="EH223" s="592"/>
      <c r="EI223" s="592"/>
      <c r="EJ223" s="592"/>
      <c r="EK223" s="597"/>
      <c r="EL223" s="592"/>
      <c r="EM223" s="592"/>
      <c r="EN223" s="597"/>
      <c r="EO223" s="592"/>
      <c r="EP223" s="592"/>
      <c r="EQ223" s="592"/>
      <c r="ER223" s="592"/>
      <c r="ES223" s="592"/>
      <c r="ET223" s="597"/>
      <c r="EU223" s="592"/>
      <c r="EV223" s="592"/>
      <c r="EW223" s="592"/>
      <c r="EX223" s="832"/>
      <c r="EY223" s="581"/>
      <c r="EZ223" s="581"/>
      <c r="FA223" s="581"/>
      <c r="FB223" s="581"/>
      <c r="FC223" s="581"/>
      <c r="FD223" s="581"/>
      <c r="FE223" s="581"/>
      <c r="FF223" s="581"/>
      <c r="FG223" s="581"/>
    </row>
    <row r="224" spans="1:164">
      <c r="A224" s="395"/>
      <c r="B224" s="395"/>
      <c r="C224" s="395"/>
      <c r="D224" s="395"/>
      <c r="E224" s="396"/>
      <c r="F224" s="396"/>
      <c r="G224" s="396"/>
      <c r="H224" s="396"/>
      <c r="I224" s="396"/>
      <c r="J224" s="833"/>
      <c r="K224" s="833"/>
      <c r="L224" s="396"/>
      <c r="M224" s="396"/>
      <c r="N224" s="396"/>
      <c r="O224" s="396"/>
      <c r="P224" s="396"/>
      <c r="Q224" s="396"/>
      <c r="R224" s="396"/>
      <c r="S224" s="396"/>
      <c r="T224" s="396"/>
      <c r="U224" s="396"/>
      <c r="V224" s="396"/>
      <c r="W224" s="396"/>
      <c r="X224" s="396"/>
      <c r="Y224" s="396"/>
      <c r="Z224" s="396"/>
      <c r="AA224" s="396"/>
      <c r="AB224" s="396"/>
      <c r="AC224" s="396"/>
      <c r="AD224" s="396"/>
      <c r="AE224" s="396"/>
      <c r="AF224" s="396"/>
      <c r="AG224" s="396"/>
      <c r="AH224" s="396"/>
      <c r="AI224" s="396"/>
      <c r="AJ224" s="396"/>
      <c r="AK224" s="396"/>
      <c r="AL224" s="396"/>
      <c r="AM224" s="396"/>
      <c r="AN224" s="396"/>
      <c r="AO224" s="396"/>
      <c r="AP224" s="396"/>
      <c r="AQ224" s="396"/>
      <c r="AR224" s="396"/>
      <c r="AS224" s="396"/>
      <c r="AT224" s="396"/>
      <c r="AU224" s="396"/>
      <c r="AV224" s="396"/>
      <c r="AW224" s="396"/>
      <c r="AX224" s="396"/>
      <c r="AY224" s="396"/>
      <c r="AZ224" s="396"/>
      <c r="BA224" s="396"/>
      <c r="BB224" s="396"/>
      <c r="BC224" s="396"/>
      <c r="BD224" s="396"/>
      <c r="BE224" s="396"/>
      <c r="BF224" s="396"/>
      <c r="BG224" s="396"/>
      <c r="BH224" s="396"/>
      <c r="BI224" s="396"/>
      <c r="BJ224" s="396"/>
      <c r="BK224" s="951"/>
      <c r="BL224" s="951"/>
      <c r="BM224" s="306"/>
      <c r="BN224" s="306"/>
      <c r="BO224" s="306"/>
      <c r="BP224" s="306"/>
      <c r="BQ224" s="306"/>
      <c r="BR224" s="306"/>
      <c r="BS224" s="306"/>
      <c r="BT224" s="306"/>
      <c r="BU224" s="306"/>
      <c r="BV224" s="306"/>
      <c r="BW224" s="306"/>
      <c r="BX224" s="306"/>
      <c r="BY224" s="306"/>
      <c r="BZ224" s="306"/>
      <c r="CA224" s="306"/>
      <c r="CB224" s="306"/>
      <c r="CC224" s="306">
        <v>0</v>
      </c>
      <c r="CD224" s="306" t="s">
        <v>895</v>
      </c>
      <c r="CE224" s="1245">
        <v>0</v>
      </c>
      <c r="CF224" s="384" t="s">
        <v>895</v>
      </c>
      <c r="CG224" s="384"/>
      <c r="CH224" s="384"/>
      <c r="CI224" s="384"/>
      <c r="CJ224" s="384"/>
      <c r="CK224" s="384"/>
      <c r="CL224" s="953"/>
      <c r="CM224" s="597"/>
      <c r="CN224" s="592"/>
      <c r="CO224" s="592"/>
      <c r="CP224" s="597"/>
      <c r="CQ224" s="592"/>
      <c r="CR224" s="592"/>
      <c r="CS224" s="597"/>
      <c r="CT224" s="592"/>
      <c r="CU224" s="592"/>
      <c r="CV224" s="592"/>
      <c r="CW224" s="592"/>
      <c r="CX224" s="592"/>
      <c r="CY224" s="592"/>
      <c r="CZ224" s="592"/>
      <c r="DA224" s="592"/>
      <c r="DB224" s="592"/>
      <c r="DC224" s="592"/>
      <c r="DD224" s="592"/>
      <c r="DE224" s="592"/>
      <c r="DF224" s="592"/>
      <c r="DG224" s="592"/>
      <c r="DH224" s="384"/>
      <c r="DI224" s="384"/>
      <c r="DJ224" s="1333">
        <f>SUM(DJ5:DJ222)</f>
        <v>7404.05</v>
      </c>
      <c r="DK224" s="384"/>
      <c r="DL224" s="384"/>
      <c r="DM224" s="384"/>
      <c r="DN224" s="384"/>
      <c r="DO224" s="384"/>
      <c r="DP224" s="384"/>
      <c r="DQ224" s="384"/>
      <c r="DR224" s="384"/>
      <c r="DS224" s="384"/>
      <c r="DT224" s="384"/>
      <c r="DU224" s="1225"/>
      <c r="DV224" s="954"/>
      <c r="DW224" s="597"/>
      <c r="DX224" s="592"/>
      <c r="DY224" s="592"/>
      <c r="DZ224" s="592"/>
      <c r="EA224" s="592"/>
      <c r="EB224" s="592"/>
      <c r="EC224" s="592" t="s">
        <v>896</v>
      </c>
      <c r="ED224" s="592" t="s">
        <v>896</v>
      </c>
      <c r="EE224" s="597"/>
      <c r="EF224" s="592" t="s">
        <v>896</v>
      </c>
      <c r="EG224" s="592"/>
      <c r="EH224" s="592" t="s">
        <v>896</v>
      </c>
      <c r="EI224" s="592"/>
      <c r="EJ224" s="592" t="s">
        <v>896</v>
      </c>
      <c r="EK224" s="959"/>
      <c r="EL224" s="602"/>
      <c r="EM224" s="602"/>
      <c r="EN224" s="959"/>
      <c r="EO224" s="602"/>
      <c r="EP224" s="602"/>
      <c r="EQ224" s="384"/>
      <c r="ER224" s="384"/>
      <c r="ES224" s="384"/>
      <c r="ET224" s="1225"/>
      <c r="EU224" s="384"/>
      <c r="EV224" s="384"/>
      <c r="EW224" s="384"/>
      <c r="EX224" s="832"/>
      <c r="EY224" s="581"/>
      <c r="EZ224" s="581"/>
      <c r="FA224" s="581"/>
      <c r="FB224" s="581"/>
      <c r="FC224" s="581"/>
      <c r="FD224" s="581"/>
      <c r="FE224" s="581"/>
      <c r="FF224" s="581"/>
      <c r="FG224" s="581"/>
    </row>
    <row r="225" spans="1:163">
      <c r="A225" s="49">
        <f>+COUNT(A$5:A$222)</f>
        <v>216</v>
      </c>
      <c r="B225" s="395"/>
      <c r="C225" s="395"/>
      <c r="D225" s="395"/>
      <c r="E225" s="396"/>
      <c r="F225" s="396"/>
      <c r="G225" s="396"/>
      <c r="H225" s="396"/>
      <c r="I225" s="396"/>
      <c r="J225" s="833"/>
      <c r="K225" s="833"/>
      <c r="L225" s="396"/>
      <c r="M225" s="396"/>
      <c r="N225" s="1018">
        <f t="shared" ref="N225:AX225" si="0">SUM(N5:N222)</f>
        <v>200</v>
      </c>
      <c r="O225" s="1018">
        <f t="shared" si="0"/>
        <v>14</v>
      </c>
      <c r="P225" s="626">
        <f t="shared" si="0"/>
        <v>12</v>
      </c>
      <c r="Q225" s="626">
        <f t="shared" si="0"/>
        <v>11</v>
      </c>
      <c r="R225" s="626">
        <f t="shared" si="0"/>
        <v>9</v>
      </c>
      <c r="S225" s="626">
        <f t="shared" si="0"/>
        <v>32</v>
      </c>
      <c r="T225" s="626">
        <f t="shared" si="0"/>
        <v>7677</v>
      </c>
      <c r="U225" s="1018">
        <f t="shared" si="0"/>
        <v>60</v>
      </c>
      <c r="V225" s="1018">
        <f t="shared" si="0"/>
        <v>32</v>
      </c>
      <c r="W225" s="1018">
        <f t="shared" si="0"/>
        <v>6</v>
      </c>
      <c r="X225" s="1018">
        <f t="shared" si="0"/>
        <v>4</v>
      </c>
      <c r="Y225" s="1018">
        <f t="shared" si="0"/>
        <v>44</v>
      </c>
      <c r="Z225" s="1018">
        <f t="shared" si="0"/>
        <v>5</v>
      </c>
      <c r="AA225" s="1018">
        <f t="shared" si="0"/>
        <v>105</v>
      </c>
      <c r="AB225" s="1018">
        <f t="shared" si="0"/>
        <v>23</v>
      </c>
      <c r="AC225" s="1018">
        <f t="shared" si="0"/>
        <v>42</v>
      </c>
      <c r="AD225" s="1018">
        <f t="shared" si="0"/>
        <v>50</v>
      </c>
      <c r="AE225" s="1018">
        <f t="shared" si="0"/>
        <v>38</v>
      </c>
      <c r="AF225" s="1018">
        <f t="shared" si="0"/>
        <v>14</v>
      </c>
      <c r="AG225" s="1018">
        <f t="shared" si="0"/>
        <v>0</v>
      </c>
      <c r="AH225" s="1018">
        <f t="shared" si="0"/>
        <v>1</v>
      </c>
      <c r="AI225" s="626">
        <f t="shared" si="0"/>
        <v>12</v>
      </c>
      <c r="AJ225" s="626">
        <f t="shared" si="0"/>
        <v>1</v>
      </c>
      <c r="AK225" s="626">
        <f t="shared" si="0"/>
        <v>9</v>
      </c>
      <c r="AL225" s="626">
        <f t="shared" si="0"/>
        <v>6</v>
      </c>
      <c r="AM225" s="626">
        <f t="shared" si="0"/>
        <v>1</v>
      </c>
      <c r="AN225" s="626">
        <f t="shared" si="0"/>
        <v>6</v>
      </c>
      <c r="AO225" s="626">
        <f t="shared" si="0"/>
        <v>1</v>
      </c>
      <c r="AP225" s="626">
        <f t="shared" si="0"/>
        <v>9</v>
      </c>
      <c r="AQ225" s="626">
        <f t="shared" si="0"/>
        <v>5</v>
      </c>
      <c r="AR225" s="626">
        <f t="shared" si="0"/>
        <v>140</v>
      </c>
      <c r="AS225" s="626">
        <f t="shared" si="0"/>
        <v>58</v>
      </c>
      <c r="AT225" s="626">
        <f t="shared" si="0"/>
        <v>14</v>
      </c>
      <c r="AU225" s="626">
        <f t="shared" si="0"/>
        <v>37</v>
      </c>
      <c r="AV225" s="626">
        <f t="shared" si="0"/>
        <v>1</v>
      </c>
      <c r="AW225" s="626">
        <f t="shared" si="0"/>
        <v>27</v>
      </c>
      <c r="AX225" s="626">
        <f t="shared" si="0"/>
        <v>14</v>
      </c>
      <c r="AY225" s="626"/>
      <c r="AZ225" s="626">
        <f t="shared" ref="AZ225:BE225" si="1">SUM(AZ5:AZ222)</f>
        <v>8</v>
      </c>
      <c r="BA225" s="626">
        <f t="shared" si="1"/>
        <v>10</v>
      </c>
      <c r="BB225" s="626">
        <f t="shared" si="1"/>
        <v>3</v>
      </c>
      <c r="BC225" s="626">
        <f t="shared" si="1"/>
        <v>5</v>
      </c>
      <c r="BD225" s="626">
        <f t="shared" si="1"/>
        <v>4</v>
      </c>
      <c r="BE225" s="626">
        <f t="shared" si="1"/>
        <v>4</v>
      </c>
      <c r="BF225" s="626"/>
      <c r="BG225" s="625">
        <f t="shared" ref="BG225:BW225" si="2">SUM(BG5:BG222)</f>
        <v>160</v>
      </c>
      <c r="BH225" s="625">
        <f t="shared" si="2"/>
        <v>50</v>
      </c>
      <c r="BI225" s="625">
        <f t="shared" si="2"/>
        <v>178</v>
      </c>
      <c r="BJ225" s="625">
        <f t="shared" si="2"/>
        <v>32</v>
      </c>
      <c r="BK225" s="625">
        <f t="shared" si="2"/>
        <v>121</v>
      </c>
      <c r="BL225" s="625">
        <f t="shared" si="2"/>
        <v>92</v>
      </c>
      <c r="BM225" s="625">
        <f t="shared" si="2"/>
        <v>43</v>
      </c>
      <c r="BN225" s="625">
        <f t="shared" si="2"/>
        <v>28</v>
      </c>
      <c r="BO225" s="625">
        <f t="shared" si="2"/>
        <v>8</v>
      </c>
      <c r="BP225" s="625">
        <f t="shared" si="2"/>
        <v>24</v>
      </c>
      <c r="BQ225" s="625">
        <f t="shared" si="2"/>
        <v>33</v>
      </c>
      <c r="BR225" s="625">
        <f t="shared" si="2"/>
        <v>10</v>
      </c>
      <c r="BS225" s="625">
        <f t="shared" si="2"/>
        <v>7</v>
      </c>
      <c r="BT225" s="625">
        <f t="shared" si="2"/>
        <v>3</v>
      </c>
      <c r="BU225" s="625">
        <f t="shared" si="2"/>
        <v>35</v>
      </c>
      <c r="BV225" s="625">
        <f t="shared" si="2"/>
        <v>23</v>
      </c>
      <c r="BW225" s="625">
        <f t="shared" si="2"/>
        <v>30</v>
      </c>
      <c r="BX225" s="625"/>
      <c r="BY225" s="625">
        <f>SUM(BY5:BY222)</f>
        <v>3</v>
      </c>
      <c r="BZ225" s="625">
        <f>SUM(BZ5:BZ222)</f>
        <v>32</v>
      </c>
      <c r="CA225" s="625">
        <f>SUM(CA5:CA222)</f>
        <v>5</v>
      </c>
      <c r="CB225" s="625">
        <f>SUM(CB5:CB222)</f>
        <v>53</v>
      </c>
      <c r="CC225" s="625">
        <f>SUM(CC5:CC222)</f>
        <v>99</v>
      </c>
      <c r="CD225" s="982">
        <f>SUM(CD5:CD222)/COUNTIF(CD5:CD222,"&lt;&gt;0")</f>
        <v>0.35344999999999999</v>
      </c>
      <c r="CE225" s="625">
        <f>SUM(CE5:CE222)</f>
        <v>5</v>
      </c>
      <c r="CF225" s="982">
        <f>SUM(CF5:CF222)/COUNTIF(CF5:CF222,"&lt;&gt;0")</f>
        <v>0.58333333333333337</v>
      </c>
      <c r="CG225" s="982"/>
      <c r="CH225" s="982"/>
      <c r="CI225" s="982"/>
      <c r="CJ225" s="982"/>
      <c r="CK225" s="982"/>
      <c r="CL225" s="953"/>
      <c r="CM225" s="627">
        <f t="shared" ref="CM225:DI225" si="3">SUM(CM5:CM222)</f>
        <v>210</v>
      </c>
      <c r="CN225" s="626">
        <f t="shared" si="3"/>
        <v>7718</v>
      </c>
      <c r="CO225" s="626">
        <f t="shared" si="3"/>
        <v>2164</v>
      </c>
      <c r="CP225" s="627">
        <f t="shared" si="3"/>
        <v>210</v>
      </c>
      <c r="CQ225" s="626">
        <f t="shared" si="3"/>
        <v>7615</v>
      </c>
      <c r="CR225" s="626">
        <f t="shared" si="3"/>
        <v>1386</v>
      </c>
      <c r="CS225" s="627">
        <f t="shared" si="3"/>
        <v>213</v>
      </c>
      <c r="CT225" s="626">
        <f t="shared" si="3"/>
        <v>7743</v>
      </c>
      <c r="CU225" s="626">
        <f t="shared" si="3"/>
        <v>4017</v>
      </c>
      <c r="CV225" s="626">
        <f t="shared" si="3"/>
        <v>0</v>
      </c>
      <c r="CW225" s="626">
        <f t="shared" si="3"/>
        <v>92</v>
      </c>
      <c r="CX225" s="626">
        <f t="shared" si="3"/>
        <v>4017</v>
      </c>
      <c r="CY225" s="626">
        <f t="shared" si="3"/>
        <v>2217</v>
      </c>
      <c r="CZ225" s="626">
        <f t="shared" si="3"/>
        <v>1712</v>
      </c>
      <c r="DA225" s="626">
        <f t="shared" si="3"/>
        <v>524</v>
      </c>
      <c r="DB225" s="626">
        <f t="shared" si="3"/>
        <v>1450</v>
      </c>
      <c r="DC225" s="626">
        <f t="shared" si="3"/>
        <v>1273</v>
      </c>
      <c r="DD225" s="626">
        <f t="shared" si="3"/>
        <v>1115</v>
      </c>
      <c r="DE225" s="626">
        <f t="shared" si="3"/>
        <v>768</v>
      </c>
      <c r="DF225" s="626">
        <f t="shared" si="3"/>
        <v>354</v>
      </c>
      <c r="DG225" s="626">
        <f t="shared" si="3"/>
        <v>1982</v>
      </c>
      <c r="DH225" s="626">
        <f t="shared" si="3"/>
        <v>1085</v>
      </c>
      <c r="DI225" s="626">
        <f t="shared" si="3"/>
        <v>1823</v>
      </c>
      <c r="DJ225" s="1285">
        <f>DJ224/DC225</f>
        <v>5.8162215239591522</v>
      </c>
      <c r="DK225" s="626">
        <f t="shared" ref="DK225:EB225" si="4">SUM(DK5:DK222)</f>
        <v>7</v>
      </c>
      <c r="DL225" s="626">
        <f t="shared" si="4"/>
        <v>307</v>
      </c>
      <c r="DM225" s="626">
        <f t="shared" si="4"/>
        <v>0</v>
      </c>
      <c r="DN225" s="626">
        <f t="shared" si="4"/>
        <v>0</v>
      </c>
      <c r="DO225" s="626">
        <f t="shared" si="4"/>
        <v>22</v>
      </c>
      <c r="DP225" s="626">
        <f t="shared" si="4"/>
        <v>813</v>
      </c>
      <c r="DQ225" s="626">
        <f t="shared" si="4"/>
        <v>3</v>
      </c>
      <c r="DR225" s="626">
        <f t="shared" si="4"/>
        <v>132</v>
      </c>
      <c r="DS225" s="626">
        <f t="shared" si="4"/>
        <v>1</v>
      </c>
      <c r="DT225" s="626">
        <f t="shared" si="4"/>
        <v>21</v>
      </c>
      <c r="DU225" s="627">
        <f t="shared" si="4"/>
        <v>77</v>
      </c>
      <c r="DV225" s="964">
        <f t="shared" si="4"/>
        <v>0</v>
      </c>
      <c r="DW225" s="626">
        <f t="shared" si="4"/>
        <v>0</v>
      </c>
      <c r="DX225" s="626">
        <f t="shared" si="4"/>
        <v>3</v>
      </c>
      <c r="DY225" s="626">
        <f t="shared" si="4"/>
        <v>2</v>
      </c>
      <c r="DZ225" s="626">
        <f t="shared" si="4"/>
        <v>3</v>
      </c>
      <c r="EA225" s="626">
        <f t="shared" si="4"/>
        <v>232.5</v>
      </c>
      <c r="EB225" s="626">
        <f t="shared" si="4"/>
        <v>8</v>
      </c>
      <c r="EC225" s="1294">
        <f>SUM(EC5:EC222)/EA225</f>
        <v>0.55045505376344084</v>
      </c>
      <c r="ED225" s="1294">
        <f>SUM(ED5:ED222)/EB225</f>
        <v>0.875</v>
      </c>
      <c r="EE225" s="626">
        <f>SUM(EE5:EE222)</f>
        <v>799</v>
      </c>
      <c r="EF225" s="626">
        <f>SUM(EF5:EF222)/EE225</f>
        <v>640.20140572642822</v>
      </c>
      <c r="EG225" s="626">
        <f>SUM(EG5:EG222)</f>
        <v>498</v>
      </c>
      <c r="EH225" s="626">
        <f>SUM(EH5:EH222)/EG225</f>
        <v>528.35338537247583</v>
      </c>
      <c r="EI225" s="626">
        <f>SUM(EI5:EI222)</f>
        <v>35</v>
      </c>
      <c r="EJ225" s="626">
        <f>SUM(EJ5:EJ222)/EI225</f>
        <v>907.37142857142862</v>
      </c>
      <c r="EK225" s="627">
        <f t="shared" ref="EK225:EW225" si="5">SUM(EK5:EK222)</f>
        <v>0</v>
      </c>
      <c r="EL225" s="626">
        <f t="shared" si="5"/>
        <v>0</v>
      </c>
      <c r="EM225" s="626">
        <f t="shared" si="5"/>
        <v>703</v>
      </c>
      <c r="EN225" s="627">
        <f t="shared" si="5"/>
        <v>0</v>
      </c>
      <c r="EO225" s="626">
        <f t="shared" si="5"/>
        <v>0</v>
      </c>
      <c r="EP225" s="626">
        <f t="shared" si="5"/>
        <v>121</v>
      </c>
      <c r="EQ225" s="626">
        <f t="shared" si="5"/>
        <v>95</v>
      </c>
      <c r="ER225" s="626">
        <f t="shared" si="5"/>
        <v>11</v>
      </c>
      <c r="ES225" s="626">
        <f t="shared" si="5"/>
        <v>9</v>
      </c>
      <c r="ET225" s="627">
        <f t="shared" si="5"/>
        <v>0</v>
      </c>
      <c r="EU225" s="626">
        <f t="shared" si="5"/>
        <v>34</v>
      </c>
      <c r="EV225" s="626">
        <f t="shared" si="5"/>
        <v>22</v>
      </c>
      <c r="EW225" s="626">
        <f t="shared" si="5"/>
        <v>0</v>
      </c>
      <c r="EX225" s="832"/>
      <c r="EY225" s="581"/>
      <c r="EZ225" s="581"/>
      <c r="FA225" s="581"/>
      <c r="FB225" s="581"/>
      <c r="FC225" s="581"/>
      <c r="FD225" s="581"/>
      <c r="FE225" s="581"/>
      <c r="FF225" s="581"/>
      <c r="FG225" s="581"/>
    </row>
    <row r="226" spans="1:163">
      <c r="A226" s="598"/>
      <c r="B226" s="598"/>
      <c r="C226" s="598"/>
      <c r="D226" s="598"/>
      <c r="E226" s="599"/>
      <c r="F226" s="599"/>
      <c r="G226" s="599"/>
      <c r="H226" s="599"/>
      <c r="I226" s="599"/>
      <c r="J226" s="839"/>
      <c r="K226" s="839"/>
      <c r="L226" s="599"/>
      <c r="M226" s="599"/>
      <c r="N226" s="599"/>
      <c r="O226" s="599"/>
      <c r="P226" s="599"/>
      <c r="Q226" s="599"/>
      <c r="R226" s="599"/>
      <c r="S226" s="599"/>
      <c r="T226" s="599"/>
      <c r="U226" s="599"/>
      <c r="V226" s="599"/>
      <c r="W226" s="599"/>
      <c r="X226" s="599"/>
      <c r="Y226" s="840"/>
      <c r="Z226" s="840"/>
      <c r="AA226" s="840"/>
      <c r="AB226" s="599"/>
      <c r="AC226" s="599"/>
      <c r="AD226" s="599"/>
      <c r="AE226" s="599"/>
      <c r="AF226" s="599"/>
      <c r="AG226" s="599"/>
      <c r="AH226" s="599"/>
      <c r="AI226" s="599"/>
      <c r="AJ226" s="1223"/>
      <c r="AK226" s="1223"/>
      <c r="AL226" s="1223"/>
      <c r="AM226" s="1223"/>
      <c r="AN226" s="1223"/>
      <c r="AO226" s="1223"/>
      <c r="AP226" s="1223"/>
      <c r="AQ226" s="1223"/>
      <c r="AR226" s="1223"/>
      <c r="AS226" s="1223"/>
      <c r="AT226" s="1223"/>
      <c r="AU226" s="1223"/>
      <c r="AV226" s="1223"/>
      <c r="AW226" s="1223"/>
      <c r="AX226" s="1223"/>
      <c r="AY226" s="1223"/>
      <c r="AZ226" s="1223"/>
      <c r="BA226" s="1223"/>
      <c r="BB226" s="1223"/>
      <c r="BC226" s="1223"/>
      <c r="BD226" s="1223"/>
      <c r="BE226" s="1223"/>
      <c r="BF226" s="1223"/>
      <c r="BG226" s="841">
        <f>COUNTIFS(BG5:BG222,0,BH5:BH222,0)</f>
        <v>6</v>
      </c>
      <c r="BH226" s="599"/>
      <c r="BI226" s="599"/>
      <c r="BJ226" s="599"/>
      <c r="BK226" s="952"/>
      <c r="BL226" s="952"/>
      <c r="BM226" s="354"/>
      <c r="BN226" s="354"/>
      <c r="BO226" s="354"/>
      <c r="BP226" s="354"/>
      <c r="BQ226" s="354"/>
      <c r="BR226" s="354"/>
      <c r="BS226" s="354"/>
      <c r="BT226" s="354"/>
      <c r="BU226" s="354"/>
      <c r="BV226" s="354"/>
      <c r="BW226" s="354"/>
      <c r="BX226" s="354"/>
      <c r="BY226" s="354"/>
      <c r="BZ226" s="354"/>
      <c r="CA226" s="354"/>
      <c r="CB226" s="354"/>
      <c r="CC226" s="354"/>
      <c r="CD226" s="354"/>
      <c r="CE226" s="599"/>
      <c r="CF226" s="354"/>
      <c r="CG226" s="354"/>
      <c r="CH226" s="354"/>
      <c r="CI226" s="354"/>
      <c r="CJ226" s="354"/>
      <c r="CK226" s="354"/>
      <c r="CL226" s="843"/>
      <c r="CM226" s="605"/>
      <c r="CN226" s="355"/>
      <c r="CO226" s="355"/>
      <c r="CP226" s="605"/>
      <c r="CQ226" s="355"/>
      <c r="CR226" s="355"/>
      <c r="CS226" s="605"/>
      <c r="CT226" s="355"/>
      <c r="CU226" s="355"/>
      <c r="CV226" s="355"/>
      <c r="CW226" s="355"/>
      <c r="CX226" s="355"/>
      <c r="CY226" s="355"/>
      <c r="CZ226" s="355"/>
      <c r="DA226" s="355"/>
      <c r="DB226" s="355"/>
      <c r="DC226" s="355"/>
      <c r="DD226" s="355"/>
      <c r="DE226" s="355"/>
      <c r="DF226" s="355"/>
      <c r="DG226" s="355"/>
      <c r="DH226" s="355"/>
      <c r="DI226" s="355"/>
      <c r="DJ226" s="355"/>
      <c r="DK226" s="355"/>
      <c r="DL226" s="355"/>
      <c r="DM226" s="355"/>
      <c r="DN226" s="355"/>
      <c r="DO226" s="355"/>
      <c r="DP226" s="355"/>
      <c r="DQ226" s="355"/>
      <c r="DR226" s="355"/>
      <c r="DS226" s="355"/>
      <c r="DT226" s="355"/>
      <c r="DU226" s="600"/>
      <c r="DV226" s="956"/>
      <c r="DX226" s="355"/>
      <c r="DY226" s="355"/>
      <c r="DZ226" s="355"/>
      <c r="EA226" s="355"/>
      <c r="EB226" s="355"/>
      <c r="EC226" s="984"/>
      <c r="ED226" s="984"/>
      <c r="EE226" s="1256"/>
      <c r="EF226" s="1257"/>
      <c r="EG226" s="984"/>
      <c r="EH226" s="1257"/>
      <c r="EI226" s="984"/>
      <c r="EJ226" s="1257"/>
      <c r="EK226" s="600"/>
      <c r="EL226" s="355"/>
      <c r="EM226" s="355"/>
      <c r="EN226" s="600"/>
      <c r="EO226" s="355"/>
      <c r="EP226" s="355"/>
      <c r="EQ226" s="355"/>
      <c r="ER226" s="355"/>
      <c r="ES226" s="355"/>
      <c r="ET226" s="600"/>
      <c r="EU226" s="355"/>
      <c r="EV226" s="355"/>
      <c r="EW226" s="355"/>
      <c r="EX226" s="832"/>
      <c r="EY226" s="581"/>
      <c r="EZ226" s="581"/>
      <c r="FA226" s="581"/>
      <c r="FB226" s="581"/>
      <c r="FC226" s="581"/>
      <c r="FD226" s="581"/>
      <c r="FE226" s="581"/>
      <c r="FF226" s="581"/>
      <c r="FG226" s="581"/>
    </row>
    <row r="227" spans="1:163">
      <c r="A227" s="598"/>
      <c r="B227" s="598"/>
      <c r="C227" s="598"/>
      <c r="D227" s="598"/>
      <c r="E227" s="599"/>
      <c r="F227" s="599"/>
      <c r="G227" s="599"/>
      <c r="H227" s="599"/>
      <c r="I227" s="599"/>
      <c r="J227" s="839"/>
      <c r="K227" s="839"/>
      <c r="L227" s="599"/>
      <c r="M227" s="599"/>
      <c r="N227" s="599"/>
      <c r="O227" s="599"/>
      <c r="P227" s="599"/>
      <c r="Q227" s="599"/>
      <c r="R227" s="599"/>
      <c r="S227" s="599"/>
      <c r="T227" s="599"/>
      <c r="U227" s="599"/>
      <c r="V227" s="599"/>
      <c r="W227" s="599"/>
      <c r="X227" s="599"/>
      <c r="Y227" s="840"/>
      <c r="Z227" s="840"/>
      <c r="AA227" s="840"/>
      <c r="AB227" s="599"/>
      <c r="AC227" s="599"/>
      <c r="AD227" s="599"/>
      <c r="AE227" s="599"/>
      <c r="AF227" s="599"/>
      <c r="AG227" s="599"/>
      <c r="AH227" s="599"/>
      <c r="AI227" s="599"/>
      <c r="AJ227" s="599"/>
      <c r="AK227" s="599"/>
      <c r="AL227" s="599"/>
      <c r="AM227" s="599"/>
      <c r="AN227" s="599"/>
      <c r="AO227" s="599"/>
      <c r="AP227" s="599"/>
      <c r="AQ227" s="599"/>
      <c r="AR227" s="599"/>
      <c r="AS227" s="599"/>
      <c r="AT227" s="599"/>
      <c r="AU227" s="599"/>
      <c r="AV227" s="599"/>
      <c r="AW227" s="599"/>
      <c r="AX227" s="599"/>
      <c r="AY227" s="599"/>
      <c r="AZ227" s="599"/>
      <c r="BA227" s="599"/>
      <c r="BB227" s="599"/>
      <c r="BC227" s="599"/>
      <c r="BD227" s="599"/>
      <c r="BE227" s="599"/>
      <c r="BF227" s="599"/>
      <c r="BG227" s="599"/>
      <c r="BH227" s="599"/>
      <c r="BI227" s="599"/>
      <c r="BJ227" s="599"/>
      <c r="BK227" s="952"/>
      <c r="BL227" s="952"/>
      <c r="BM227" s="384"/>
      <c r="BN227" s="384"/>
      <c r="BO227" s="384"/>
      <c r="BP227" s="384"/>
      <c r="BQ227" s="384"/>
      <c r="BR227" s="384"/>
      <c r="BS227" s="384"/>
      <c r="BT227" s="384"/>
      <c r="BU227" s="384"/>
      <c r="BV227" s="384"/>
      <c r="BW227" s="384"/>
      <c r="BX227" s="384"/>
      <c r="BY227" s="384"/>
      <c r="BZ227" s="384"/>
      <c r="CA227" s="384"/>
      <c r="CB227" s="384"/>
      <c r="CC227" s="354"/>
      <c r="CD227" s="983"/>
      <c r="CE227" s="599"/>
      <c r="CF227" s="983"/>
      <c r="CG227" s="983"/>
      <c r="CH227" s="983"/>
      <c r="CI227" s="983"/>
      <c r="CJ227" s="983"/>
      <c r="CK227" s="983"/>
      <c r="CL227" s="843"/>
      <c r="CM227" s="600"/>
      <c r="CN227" s="355"/>
      <c r="CO227" s="355"/>
      <c r="CP227" s="600"/>
      <c r="CQ227" s="355"/>
      <c r="CR227" s="355"/>
      <c r="CS227" s="600"/>
      <c r="CT227" s="355"/>
      <c r="CU227" s="355"/>
      <c r="CV227" s="355"/>
      <c r="CW227" s="355"/>
      <c r="CX227" s="355"/>
      <c r="CY227" s="355"/>
      <c r="CZ227" s="355"/>
      <c r="DA227" s="355"/>
      <c r="DB227" s="355"/>
      <c r="DC227" s="355"/>
      <c r="DD227" s="355"/>
      <c r="DE227" s="355"/>
      <c r="DF227" s="355"/>
      <c r="DG227" s="355"/>
      <c r="DH227" s="355"/>
      <c r="DI227" s="355"/>
      <c r="DJ227" s="355"/>
      <c r="DK227" s="355"/>
      <c r="DL227" s="355"/>
      <c r="DM227" s="355"/>
      <c r="DN227" s="355"/>
      <c r="DO227" s="355"/>
      <c r="DP227" s="355"/>
      <c r="DQ227" s="355"/>
      <c r="DR227" s="355"/>
      <c r="DS227" s="355"/>
      <c r="DT227" s="355"/>
      <c r="DU227" s="600"/>
      <c r="DV227" s="956"/>
      <c r="DW227" s="600"/>
      <c r="DX227" s="355"/>
      <c r="DY227" s="355"/>
      <c r="DZ227" s="355"/>
      <c r="EA227" s="355"/>
      <c r="EB227" s="355"/>
      <c r="EC227" s="355"/>
      <c r="ED227" s="355"/>
      <c r="EE227" s="600"/>
      <c r="EF227" s="355"/>
      <c r="EG227" s="355"/>
      <c r="EH227" s="355"/>
      <c r="EI227" s="355"/>
      <c r="EJ227" s="355"/>
      <c r="EK227" s="600"/>
      <c r="EL227" s="355"/>
      <c r="EM227" s="355"/>
      <c r="EN227" s="600"/>
      <c r="EO227" s="355"/>
      <c r="EP227" s="355"/>
      <c r="EQ227" s="355"/>
      <c r="ER227" s="355"/>
      <c r="ES227" s="355"/>
      <c r="ET227" s="600"/>
      <c r="EU227" s="355"/>
      <c r="EV227" s="355"/>
      <c r="EW227" s="355"/>
      <c r="EX227" s="832"/>
      <c r="EY227" s="581"/>
      <c r="EZ227" s="581"/>
      <c r="FA227" s="581"/>
      <c r="FB227" s="581"/>
      <c r="FC227" s="581"/>
      <c r="FD227" s="581"/>
      <c r="FE227" s="581"/>
      <c r="FF227" s="581"/>
      <c r="FG227" s="581"/>
    </row>
  </sheetData>
  <autoFilter ref="A5:FH5" xr:uid="{00000000-0001-0000-0C00-000000000000}"/>
  <mergeCells count="13">
    <mergeCell ref="EE2:EJ2"/>
    <mergeCell ref="BK2:BL2"/>
    <mergeCell ref="CC2:CF2"/>
    <mergeCell ref="BI2:BJ2"/>
    <mergeCell ref="A2:F2"/>
    <mergeCell ref="H2:I2"/>
    <mergeCell ref="J2:K2"/>
    <mergeCell ref="L2:M2"/>
    <mergeCell ref="BG2:BH2"/>
    <mergeCell ref="N2:O2"/>
    <mergeCell ref="AR2:AT2"/>
    <mergeCell ref="AU2:AY2"/>
    <mergeCell ref="AZ2:BF2"/>
  </mergeCells>
  <conditionalFormatting sqref="AU2">
    <cfRule type="expression" dxfId="212" priority="11">
      <formula>$N$374=1</formula>
    </cfRule>
  </conditionalFormatting>
  <conditionalFormatting sqref="AZ2">
    <cfRule type="expression" dxfId="211" priority="9">
      <formula>$N$374+$N$375&gt;0</formula>
    </cfRule>
  </conditionalFormatting>
  <conditionalFormatting sqref="CV4">
    <cfRule type="cellIs" dxfId="210" priority="1" stopIfTrue="1" operator="equal">
      <formula>"OK"</formula>
    </cfRule>
    <cfRule type="cellIs" dxfId="209" priority="2" stopIfTrue="1" operator="equal">
      <formula>"ERR"</formula>
    </cfRule>
  </conditionalFormatting>
  <conditionalFormatting sqref="DV4:DZ4">
    <cfRule type="cellIs" dxfId="208" priority="23" stopIfTrue="1" operator="equal">
      <formula>"OK"</formula>
    </cfRule>
    <cfRule type="cellIs" dxfId="207" priority="24" stopIfTrue="1" operator="equal">
      <formula>"ERR"</formula>
    </cfRule>
  </conditionalFormatting>
  <conditionalFormatting sqref="EK4:EL4">
    <cfRule type="cellIs" dxfId="206" priority="21" stopIfTrue="1" operator="equal">
      <formula>"OK"</formula>
    </cfRule>
    <cfRule type="cellIs" dxfId="205" priority="22" stopIfTrue="1" operator="equal">
      <formula>"ERR"</formula>
    </cfRule>
  </conditionalFormatting>
  <conditionalFormatting sqref="EN4:EO4">
    <cfRule type="cellIs" dxfId="204" priority="19" stopIfTrue="1" operator="equal">
      <formula>"OK"</formula>
    </cfRule>
    <cfRule type="cellIs" dxfId="203" priority="20" stopIfTrue="1" operator="equal">
      <formula>"ERR"</formula>
    </cfRule>
  </conditionalFormatting>
  <conditionalFormatting sqref="EQ4">
    <cfRule type="cellIs" dxfId="202" priority="17" stopIfTrue="1" operator="equal">
      <formula>"OK"</formula>
    </cfRule>
    <cfRule type="cellIs" dxfId="201" priority="18" stopIfTrue="1" operator="equal">
      <formula>"ERR"</formula>
    </cfRule>
  </conditionalFormatting>
  <conditionalFormatting sqref="ET4">
    <cfRule type="cellIs" dxfId="200" priority="5" stopIfTrue="1" operator="equal">
      <formula>"OK"</formula>
    </cfRule>
    <cfRule type="cellIs" dxfId="199" priority="6" stopIfTrue="1" operator="equal">
      <formula>"ERR"</formula>
    </cfRule>
  </conditionalFormatting>
  <conditionalFormatting sqref="EW4">
    <cfRule type="cellIs" dxfId="198" priority="7" stopIfTrue="1" operator="equal">
      <formula>"OK"</formula>
    </cfRule>
    <cfRule type="cellIs" dxfId="197" priority="8" stopIfTrue="1" operator="equal">
      <formula>"ERR"</formula>
    </cfRule>
  </conditionalFormatting>
  <pageMargins left="0.70866141732283472" right="0.70866141732283472" top="0.74803149606299213" bottom="0.74803149606299213" header="0.31496062992125984" footer="0.31496062992125984"/>
  <pageSetup paperSize="9" scale="6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glio2">
    <tabColor rgb="FF00B050"/>
    <pageSetUpPr fitToPage="1"/>
  </sheetPr>
  <dimension ref="A1:CA295"/>
  <sheetViews>
    <sheetView showGridLines="0" zoomScale="90" zoomScaleNormal="90" zoomScaleSheetLayoutView="80" workbookViewId="0">
      <selection activeCell="F10" sqref="F10"/>
    </sheetView>
  </sheetViews>
  <sheetFormatPr defaultColWidth="8.69921875" defaultRowHeight="13.8"/>
  <cols>
    <col min="1" max="2" width="14.19921875" style="256" customWidth="1"/>
    <col min="3" max="3" width="15.69921875" style="256" customWidth="1"/>
    <col min="4" max="5" width="14.19921875" style="256" customWidth="1"/>
    <col min="6" max="6" width="16.09765625" style="603" customWidth="1"/>
    <col min="7" max="7" width="15.5" style="256" customWidth="1"/>
    <col min="8" max="8" width="9.69921875" style="256" customWidth="1"/>
    <col min="9" max="9" width="15.5" style="256" customWidth="1"/>
    <col min="10" max="11" width="12.19921875" style="256" customWidth="1"/>
    <col min="12" max="12" width="2.69921875" style="5" customWidth="1"/>
    <col min="13" max="13" width="9.19921875" style="5" customWidth="1"/>
    <col min="14" max="14" width="8.59765625" style="1" customWidth="1"/>
    <col min="15" max="15" width="7.69921875" style="256" customWidth="1"/>
    <col min="16" max="16" width="8.69921875" style="256" customWidth="1"/>
    <col min="17" max="18" width="7.69921875" style="256" customWidth="1"/>
    <col min="19" max="19" width="9.69921875" style="256" customWidth="1"/>
    <col min="20" max="22" width="7.69921875" style="256" customWidth="1"/>
    <col min="23" max="23" width="9.09765625" style="256" customWidth="1"/>
    <col min="24" max="24" width="2.69921875" style="256" customWidth="1"/>
    <col min="25" max="35" width="7.69921875" style="256" customWidth="1"/>
    <col min="36" max="36" width="2.69921875" style="256" customWidth="1"/>
    <col min="37" max="47" width="7.69921875" style="256" customWidth="1"/>
    <col min="48" max="48" width="2.69921875" style="256" customWidth="1"/>
    <col min="49" max="59" width="8.69921875" style="256"/>
    <col min="60" max="60" width="2.69921875" style="256" customWidth="1"/>
    <col min="61" max="66" width="8.69921875" style="256"/>
    <col min="67" max="67" width="9.09765625" style="256" bestFit="1" customWidth="1"/>
    <col min="68" max="16384" width="8.69921875" style="256"/>
  </cols>
  <sheetData>
    <row r="1" spans="1:79" ht="21" customHeight="1">
      <c r="A1" s="1888"/>
      <c r="B1" s="1888"/>
      <c r="C1" s="1889" t="s">
        <v>0</v>
      </c>
      <c r="D1" s="1889"/>
      <c r="E1" s="1889"/>
      <c r="F1" s="1889"/>
      <c r="G1" s="1889"/>
      <c r="H1" s="1889"/>
      <c r="I1" s="1889"/>
      <c r="J1" s="1889"/>
      <c r="K1" s="1889"/>
      <c r="L1"/>
      <c r="M1"/>
      <c r="N1"/>
      <c r="O1"/>
      <c r="P1"/>
      <c r="Q1"/>
      <c r="R1"/>
      <c r="S1"/>
      <c r="T1"/>
      <c r="U1"/>
      <c r="V1"/>
      <c r="W1"/>
      <c r="X1"/>
      <c r="AA1"/>
      <c r="AB1"/>
      <c r="AC1"/>
      <c r="AG1"/>
      <c r="AH1"/>
      <c r="AI1"/>
      <c r="AJ1"/>
      <c r="AK1"/>
      <c r="AL1"/>
      <c r="AM1"/>
      <c r="AN1"/>
      <c r="AO1"/>
    </row>
    <row r="2" spans="1:79" ht="21" customHeight="1">
      <c r="A2" s="1888"/>
      <c r="B2" s="1888"/>
      <c r="C2" s="1889"/>
      <c r="D2" s="1889"/>
      <c r="E2" s="1889"/>
      <c r="F2" s="1889"/>
      <c r="G2" s="1889"/>
      <c r="H2" s="1889"/>
      <c r="I2" s="1889"/>
      <c r="J2" s="1889"/>
      <c r="K2" s="1889"/>
      <c r="L2"/>
      <c r="M2"/>
      <c r="N2" s="295"/>
      <c r="O2"/>
      <c r="P2"/>
      <c r="Q2"/>
      <c r="R2"/>
      <c r="S2"/>
      <c r="T2"/>
      <c r="U2"/>
      <c r="V2"/>
      <c r="W2"/>
      <c r="X2"/>
      <c r="AA2"/>
      <c r="AB2"/>
      <c r="AC2"/>
      <c r="AG2"/>
      <c r="AH2"/>
      <c r="AI2"/>
      <c r="AJ2"/>
      <c r="AK2"/>
      <c r="AL2"/>
      <c r="AM2"/>
      <c r="AN2"/>
      <c r="AO2"/>
    </row>
    <row r="3" spans="1:79" ht="21" customHeight="1">
      <c r="A3" s="1888"/>
      <c r="B3" s="1888"/>
      <c r="C3" s="1889"/>
      <c r="D3" s="1889"/>
      <c r="E3" s="1889"/>
      <c r="F3" s="1889"/>
      <c r="G3" s="1889"/>
      <c r="H3" s="1889"/>
      <c r="I3" s="1889"/>
      <c r="J3" s="1889"/>
      <c r="K3" s="1889"/>
      <c r="L3"/>
      <c r="M3"/>
      <c r="N3"/>
      <c r="O3"/>
      <c r="P3"/>
      <c r="Q3"/>
      <c r="R3"/>
      <c r="S3"/>
      <c r="T3"/>
      <c r="U3"/>
      <c r="V3"/>
      <c r="W3"/>
      <c r="X3"/>
      <c r="AA3"/>
      <c r="AB3"/>
      <c r="AC3"/>
      <c r="AG3"/>
      <c r="AH3"/>
      <c r="AI3"/>
      <c r="AJ3"/>
      <c r="AK3"/>
      <c r="AL3"/>
      <c r="AM3"/>
      <c r="AN3"/>
      <c r="AO3"/>
    </row>
    <row r="4" spans="1:79" ht="36" customHeight="1">
      <c r="A4" s="1"/>
      <c r="B4" s="1"/>
      <c r="C4" s="1"/>
      <c r="D4" s="1"/>
      <c r="E4" s="1"/>
      <c r="F4" s="444"/>
      <c r="G4" s="1"/>
      <c r="H4" s="1"/>
      <c r="I4"/>
      <c r="J4"/>
      <c r="K4"/>
      <c r="L4"/>
      <c r="M4"/>
      <c r="N4"/>
      <c r="O4"/>
      <c r="P4"/>
      <c r="Q4"/>
      <c r="R4"/>
      <c r="S4"/>
      <c r="T4"/>
      <c r="U4"/>
      <c r="V4"/>
      <c r="W4"/>
      <c r="X4"/>
      <c r="AA4"/>
      <c r="AB4"/>
      <c r="AC4"/>
      <c r="AD4"/>
      <c r="AF4"/>
      <c r="AG4"/>
      <c r="AH4"/>
      <c r="AI4"/>
      <c r="AJ4"/>
      <c r="AK4"/>
      <c r="AL4"/>
      <c r="AM4"/>
      <c r="AN4"/>
      <c r="AO4"/>
    </row>
    <row r="5" spans="1:79" ht="36" customHeight="1" thickBot="1">
      <c r="A5" s="1841" t="s">
        <v>898</v>
      </c>
      <c r="B5" s="1841"/>
      <c r="C5" s="1841"/>
      <c r="D5" s="1841"/>
      <c r="E5" s="1841"/>
      <c r="F5" s="1841"/>
      <c r="G5" s="1841"/>
      <c r="H5" s="1841"/>
      <c r="I5" s="1841"/>
      <c r="J5" s="1841"/>
      <c r="K5" s="1841"/>
      <c r="L5" s="1159"/>
      <c r="M5" s="1159"/>
      <c r="N5" s="1159"/>
      <c r="O5" s="1159"/>
      <c r="P5" s="1159"/>
      <c r="Q5" s="1159"/>
      <c r="R5" s="1159"/>
      <c r="S5" s="1159"/>
      <c r="T5" s="1159"/>
      <c r="U5" s="1159"/>
      <c r="V5" s="1159"/>
      <c r="W5" s="1159"/>
      <c r="X5" s="1159"/>
      <c r="Y5" s="1159"/>
      <c r="Z5" s="1159"/>
      <c r="AA5" s="1159"/>
      <c r="AB5" s="1159"/>
      <c r="AC5" s="1159"/>
      <c r="AD5" s="1159"/>
      <c r="AE5" s="1159"/>
      <c r="AF5" s="1159"/>
      <c r="AG5" s="1159"/>
      <c r="AH5" s="1159"/>
      <c r="AI5" s="1157"/>
      <c r="AJ5" s="1159"/>
      <c r="AK5" s="1159"/>
      <c r="AL5" s="1159"/>
      <c r="AM5" s="1157"/>
      <c r="AN5" s="1159"/>
      <c r="AO5" s="1159"/>
      <c r="AP5" s="1157"/>
      <c r="AQ5" s="1157"/>
      <c r="AR5" s="1157"/>
      <c r="AS5" s="1157"/>
      <c r="AT5" s="1157"/>
      <c r="AU5" s="1157"/>
      <c r="AV5" s="1157"/>
      <c r="AW5" s="1157"/>
      <c r="AX5" s="1157"/>
      <c r="AY5" s="1157"/>
      <c r="AZ5" s="1157"/>
      <c r="BA5" s="1157"/>
      <c r="BB5" s="1157"/>
      <c r="BC5" s="1157"/>
      <c r="BD5" s="1157"/>
      <c r="BE5" s="1157"/>
      <c r="BF5" s="1159"/>
      <c r="BG5" s="1157"/>
      <c r="BH5" s="1157"/>
      <c r="BI5" s="1157"/>
      <c r="BJ5" s="1157"/>
      <c r="BK5" s="1157"/>
      <c r="BL5" s="1157"/>
      <c r="BM5" s="1157"/>
      <c r="BN5" s="1157"/>
      <c r="BO5" s="1157"/>
      <c r="BP5" s="1157"/>
      <c r="BQ5" s="1157"/>
      <c r="BR5" s="1157"/>
      <c r="BS5" s="1157"/>
      <c r="BT5" s="1157"/>
      <c r="BU5" s="1157"/>
      <c r="BV5" s="1157"/>
      <c r="BW5" s="1157"/>
      <c r="BX5" s="1157"/>
    </row>
    <row r="6" spans="1:79" ht="18" customHeight="1">
      <c r="A6" s="1"/>
      <c r="B6" s="1"/>
      <c r="C6" s="1"/>
      <c r="D6" s="1"/>
      <c r="E6" s="1"/>
      <c r="F6" s="444"/>
      <c r="G6" s="1"/>
      <c r="H6" s="1"/>
      <c r="I6" s="1"/>
      <c r="J6" s="1"/>
      <c r="K6" s="1"/>
      <c r="L6" s="1159"/>
      <c r="M6" s="1920" t="s">
        <v>899</v>
      </c>
      <c r="N6" s="1921"/>
      <c r="O6" s="1921"/>
      <c r="P6" s="1921"/>
      <c r="Q6" s="1922"/>
      <c r="R6" s="1159"/>
      <c r="S6" s="1157"/>
      <c r="T6" s="1920" t="s">
        <v>900</v>
      </c>
      <c r="U6" s="1921"/>
      <c r="V6" s="1922"/>
      <c r="W6" s="1159"/>
      <c r="X6" s="1159"/>
      <c r="Y6" s="1920" t="s">
        <v>901</v>
      </c>
      <c r="Z6" s="1921"/>
      <c r="AA6" s="1921"/>
      <c r="AB6" s="1921"/>
      <c r="AC6" s="1921"/>
      <c r="AD6" s="1921"/>
      <c r="AE6" s="1921"/>
      <c r="AF6" s="1921"/>
      <c r="AG6" s="1921"/>
      <c r="AH6" s="1921"/>
      <c r="AI6" s="1922"/>
      <c r="AJ6" s="1159"/>
      <c r="AK6" s="1023" t="s">
        <v>902</v>
      </c>
      <c r="AL6" s="1024"/>
      <c r="AM6" s="1024"/>
      <c r="AN6" s="1046"/>
      <c r="AO6" s="1024" t="s">
        <v>902</v>
      </c>
      <c r="AP6" s="1024"/>
      <c r="AQ6" s="1024"/>
      <c r="AR6" s="1046"/>
      <c r="AS6" s="1024" t="s">
        <v>902</v>
      </c>
      <c r="AT6" s="1024"/>
      <c r="AU6" s="1024"/>
      <c r="AV6" s="1033"/>
      <c r="AW6" s="1024" t="s">
        <v>902</v>
      </c>
      <c r="AX6" s="1024"/>
      <c r="AY6" s="1024"/>
      <c r="AZ6" s="1046"/>
      <c r="BA6" s="1024" t="s">
        <v>902</v>
      </c>
      <c r="BB6" s="1024"/>
      <c r="BC6" s="1024"/>
      <c r="BD6" s="1046"/>
      <c r="BE6" s="1024" t="s">
        <v>902</v>
      </c>
      <c r="BF6" s="1024"/>
      <c r="BG6" s="1024"/>
      <c r="BH6" s="1033"/>
      <c r="BI6" s="1043" t="s">
        <v>902</v>
      </c>
      <c r="BJ6" s="1043"/>
      <c r="BK6" s="1043"/>
      <c r="BL6" s="1047"/>
      <c r="BM6" s="1043" t="s">
        <v>902</v>
      </c>
      <c r="BN6" s="1043"/>
      <c r="BO6" s="1044"/>
      <c r="BP6" s="1157"/>
      <c r="BQ6" s="1920" t="s">
        <v>903</v>
      </c>
      <c r="BR6" s="1921"/>
      <c r="BS6" s="1921"/>
      <c r="BT6" s="1921"/>
      <c r="BU6" s="1921"/>
      <c r="BV6" s="1921"/>
      <c r="BW6" s="1922"/>
      <c r="BX6" s="1168"/>
      <c r="BY6" s="476"/>
      <c r="BZ6" s="476"/>
      <c r="CA6" s="476"/>
    </row>
    <row r="7" spans="1:79" ht="18" customHeight="1">
      <c r="A7" s="1861" t="s">
        <v>904</v>
      </c>
      <c r="B7" s="1861"/>
      <c r="C7" s="1861"/>
      <c r="D7" s="1861"/>
      <c r="E7" s="1861"/>
      <c r="F7" s="1897"/>
      <c r="G7" s="1898"/>
      <c r="H7" s="1898"/>
      <c r="I7" s="1899"/>
      <c r="J7" s="1899"/>
      <c r="K7" s="1900"/>
      <c r="L7" s="1159"/>
      <c r="M7" s="1927"/>
      <c r="N7" s="1928"/>
      <c r="O7" s="1928"/>
      <c r="P7" s="466" t="s">
        <v>201</v>
      </c>
      <c r="Q7" s="1025" t="s">
        <v>202</v>
      </c>
      <c r="R7" s="1159"/>
      <c r="S7" s="1157"/>
      <c r="T7" s="1030"/>
      <c r="U7" s="466" t="s">
        <v>201</v>
      </c>
      <c r="V7" s="1025" t="s">
        <v>202</v>
      </c>
      <c r="W7" s="1158"/>
      <c r="X7" s="1159"/>
      <c r="Y7" s="1912"/>
      <c r="Z7" s="1913"/>
      <c r="AA7" s="1913"/>
      <c r="AB7" s="466" t="s">
        <v>201</v>
      </c>
      <c r="AC7" s="466" t="s">
        <v>202</v>
      </c>
      <c r="AD7" s="965"/>
      <c r="AE7" s="1909"/>
      <c r="AF7" s="1909"/>
      <c r="AG7" s="1909"/>
      <c r="AH7" s="466" t="s">
        <v>201</v>
      </c>
      <c r="AI7" s="1025" t="s">
        <v>202</v>
      </c>
      <c r="AJ7" s="774"/>
      <c r="AK7" s="1034"/>
      <c r="AL7" s="466" t="s">
        <v>201</v>
      </c>
      <c r="AM7" s="466" t="s">
        <v>202</v>
      </c>
      <c r="AN7" s="477"/>
      <c r="AO7" s="965"/>
      <c r="AP7" s="466" t="s">
        <v>201</v>
      </c>
      <c r="AQ7" s="466" t="s">
        <v>202</v>
      </c>
      <c r="AR7" s="477"/>
      <c r="AS7" s="965"/>
      <c r="AT7" s="466" t="s">
        <v>201</v>
      </c>
      <c r="AU7" s="466" t="s">
        <v>202</v>
      </c>
      <c r="AV7" s="477"/>
      <c r="AW7" s="965"/>
      <c r="AX7" s="466" t="s">
        <v>201</v>
      </c>
      <c r="AY7" s="466" t="s">
        <v>202</v>
      </c>
      <c r="AZ7" s="477"/>
      <c r="BA7" s="965"/>
      <c r="BB7" s="466" t="s">
        <v>201</v>
      </c>
      <c r="BC7" s="466" t="s">
        <v>202</v>
      </c>
      <c r="BD7" s="477"/>
      <c r="BE7" s="965"/>
      <c r="BF7" s="466" t="s">
        <v>201</v>
      </c>
      <c r="BG7" s="466" t="s">
        <v>202</v>
      </c>
      <c r="BH7" s="477"/>
      <c r="BI7" s="965"/>
      <c r="BJ7" s="466" t="s">
        <v>201</v>
      </c>
      <c r="BK7" s="466" t="s">
        <v>202</v>
      </c>
      <c r="BL7" s="477"/>
      <c r="BM7" s="965"/>
      <c r="BN7" s="466" t="s">
        <v>201</v>
      </c>
      <c r="BO7" s="1025" t="s">
        <v>202</v>
      </c>
      <c r="BP7" s="1172"/>
      <c r="BQ7" s="1034"/>
      <c r="BR7" s="466" t="s">
        <v>201</v>
      </c>
      <c r="BS7" s="466" t="s">
        <v>202</v>
      </c>
      <c r="BT7" s="965"/>
      <c r="BU7" s="965"/>
      <c r="BV7" s="466" t="s">
        <v>201</v>
      </c>
      <c r="BW7" s="1025" t="s">
        <v>202</v>
      </c>
      <c r="BX7" s="1157"/>
      <c r="BZ7" s="470"/>
      <c r="CA7" s="470"/>
    </row>
    <row r="8" spans="1:79" ht="18" customHeight="1">
      <c r="A8" s="1"/>
      <c r="B8" s="1"/>
      <c r="C8" s="1"/>
      <c r="D8" s="1"/>
      <c r="E8" s="1"/>
      <c r="F8" s="444"/>
      <c r="G8" s="1"/>
      <c r="H8" s="1"/>
      <c r="I8" s="1"/>
      <c r="J8" s="1"/>
      <c r="K8" s="1"/>
      <c r="L8" s="1159"/>
      <c r="M8" s="1923" t="s">
        <v>237</v>
      </c>
      <c r="N8" s="1924"/>
      <c r="O8" s="1924"/>
      <c r="P8" s="467">
        <f>+COUNTIF('test A-B'!$FA$5:$FA222,M8)</f>
        <v>0</v>
      </c>
      <c r="Q8" s="1026">
        <f>+P8/$P$21</f>
        <v>0</v>
      </c>
      <c r="R8" s="1159"/>
      <c r="S8" s="1157"/>
      <c r="T8" s="1031" t="s">
        <v>11</v>
      </c>
      <c r="U8" s="467">
        <f>+COUNTIF('test A-B'!$EZ$5:$EZ222,T8)</f>
        <v>105</v>
      </c>
      <c r="V8" s="1026">
        <f>+U8/$U$11</f>
        <v>0.4861111111111111</v>
      </c>
      <c r="W8" s="1158"/>
      <c r="X8" s="1159"/>
      <c r="Y8" s="1910" t="s">
        <v>493</v>
      </c>
      <c r="Z8" s="1911"/>
      <c r="AA8" s="1911"/>
      <c r="AB8" s="467">
        <f>+COUNTIF('test A-B'!$EW$5:$EW222,Y8)</f>
        <v>2</v>
      </c>
      <c r="AC8" s="468">
        <f t="shared" ref="AC8:AC21" si="0">+AB8/$AH$21</f>
        <v>9.2592592592592587E-3</v>
      </c>
      <c r="AE8" s="1911" t="s">
        <v>394</v>
      </c>
      <c r="AF8" s="1911"/>
      <c r="AG8" s="1911"/>
      <c r="AH8" s="467">
        <f>+COUNTIF('test A-B'!$EW$5:$EW222,AE8)</f>
        <v>3</v>
      </c>
      <c r="AI8" s="1026">
        <f t="shared" ref="AI8:AI13" si="1">+AH8/$AH$21</f>
        <v>1.3888888888888888E-2</v>
      </c>
      <c r="AJ8" s="1159"/>
      <c r="AK8" s="1035" t="s">
        <v>529</v>
      </c>
      <c r="AL8" s="467">
        <f>+COUNTIF('test A-B'!$EV$5:$EV222,AK8)</f>
        <v>0</v>
      </c>
      <c r="AM8" s="468">
        <f t="shared" ref="AM8:AM21" si="2">+AL8/$BN$21</f>
        <v>0</v>
      </c>
      <c r="AO8" s="469" t="s">
        <v>341</v>
      </c>
      <c r="AP8" s="467">
        <f>+COUNTIF('test A-B'!$EV$5:$EV222,AO8)</f>
        <v>0</v>
      </c>
      <c r="AQ8" s="468">
        <f t="shared" ref="AQ8:AQ20" si="3">+AP8/$BN$21</f>
        <v>0</v>
      </c>
      <c r="AS8" s="469" t="s">
        <v>599</v>
      </c>
      <c r="AT8" s="467">
        <f>+COUNTIF('test A-B'!$EV$5:$EV222,AS8)</f>
        <v>0</v>
      </c>
      <c r="AU8" s="468">
        <f t="shared" ref="AU8:AU21" si="4">+AT8/$BN$21</f>
        <v>0</v>
      </c>
      <c r="AW8" s="469" t="s">
        <v>905</v>
      </c>
      <c r="AX8" s="467">
        <f>+COUNTIF('test A-B'!$EV$5:$EV222,AW8)</f>
        <v>0</v>
      </c>
      <c r="AY8" s="468">
        <f t="shared" ref="AY8:AY21" si="5">+AX8/$BN$21</f>
        <v>0</v>
      </c>
      <c r="BA8" s="469" t="s">
        <v>641</v>
      </c>
      <c r="BB8" s="467">
        <f>+COUNTIF('test A-B'!$EV$5:$EV222,BA8)</f>
        <v>0</v>
      </c>
      <c r="BC8" s="468">
        <f t="shared" ref="BC8:BC19" si="6">+BB8/$BN$21</f>
        <v>0</v>
      </c>
      <c r="BE8" s="469" t="s">
        <v>488</v>
      </c>
      <c r="BF8" s="467">
        <f>+COUNTIF('test A-B'!$EV$5:$EV222,BE8)</f>
        <v>0</v>
      </c>
      <c r="BG8" s="468">
        <f t="shared" ref="BG8:BG21" si="7">+BF8/$BN$21</f>
        <v>0</v>
      </c>
      <c r="BI8" s="469" t="s">
        <v>531</v>
      </c>
      <c r="BJ8" s="467">
        <f>+COUNTIF('test A-B'!$EV$5:$EV222,BI8)</f>
        <v>4</v>
      </c>
      <c r="BK8" s="468">
        <f t="shared" ref="BK8:BK21" si="8">+BJ8/$BN$21</f>
        <v>1.8518518518518517E-2</v>
      </c>
      <c r="BM8" s="469" t="s">
        <v>533</v>
      </c>
      <c r="BN8" s="467">
        <f>+COUNTIF('test A-B'!$EV$5:$EV222,BM8)</f>
        <v>0</v>
      </c>
      <c r="BO8" s="1026">
        <f t="shared" ref="BO8:BO19" si="9">+BN8/$BN$21</f>
        <v>0</v>
      </c>
      <c r="BP8" s="1157"/>
      <c r="BQ8" s="1035" t="s">
        <v>500</v>
      </c>
      <c r="BR8" s="467">
        <f>+COUNTIF('test A-B'!$FD$5:$FD222,BQ8)</f>
        <v>0</v>
      </c>
      <c r="BS8" s="468">
        <f t="shared" ref="BS8:BS21" si="10">+BR8/$BN$21</f>
        <v>0</v>
      </c>
      <c r="BU8" s="469" t="s">
        <v>484</v>
      </c>
      <c r="BV8" s="467">
        <f>+COUNTIF('test A-B'!$FD$5:$FD222,BU8)</f>
        <v>0</v>
      </c>
      <c r="BW8" s="1026">
        <f t="shared" ref="BW8:BW14" si="11">+BV8/$BN$21</f>
        <v>0</v>
      </c>
      <c r="BX8" s="1157"/>
      <c r="BY8" s="469"/>
      <c r="BZ8" s="467"/>
      <c r="CA8" s="468"/>
    </row>
    <row r="9" spans="1:79" ht="18" customHeight="1">
      <c r="A9" s="1861" t="s">
        <v>906</v>
      </c>
      <c r="B9" s="1861"/>
      <c r="C9" s="1861"/>
      <c r="D9" s="1861"/>
      <c r="E9" s="1861"/>
      <c r="F9" s="1890" t="s">
        <v>351</v>
      </c>
      <c r="G9" s="1891"/>
      <c r="H9" s="1891"/>
      <c r="I9" s="1891"/>
      <c r="J9" s="1891"/>
      <c r="K9" s="1892"/>
      <c r="L9" s="1159"/>
      <c r="M9" s="1903" t="s">
        <v>481</v>
      </c>
      <c r="N9" s="1904"/>
      <c r="O9" s="1904"/>
      <c r="P9" s="467">
        <f>+COUNTIF('test A-B'!$FA$5:$FA222,M9)</f>
        <v>0</v>
      </c>
      <c r="Q9" s="1026">
        <f t="shared" ref="Q9:Q13" si="12">+P9/$P$21</f>
        <v>0</v>
      </c>
      <c r="R9" s="1159"/>
      <c r="S9" s="1157"/>
      <c r="T9" s="1031" t="s">
        <v>12</v>
      </c>
      <c r="U9" s="467">
        <f>+COUNTIF('test A-B'!$EZ$5:$EZ222,T9)</f>
        <v>90</v>
      </c>
      <c r="V9" s="1026">
        <f>+U9/$U$11</f>
        <v>0.41666666666666669</v>
      </c>
      <c r="W9" s="1158"/>
      <c r="X9" s="1159"/>
      <c r="Y9" s="1905" t="s">
        <v>520</v>
      </c>
      <c r="Z9" s="1906"/>
      <c r="AA9" s="1906"/>
      <c r="AB9" s="467">
        <f>+COUNTIF('test A-B'!$EW$5:$EW222,Y9)</f>
        <v>0</v>
      </c>
      <c r="AC9" s="468">
        <f t="shared" si="0"/>
        <v>0</v>
      </c>
      <c r="AE9" s="1906" t="s">
        <v>390</v>
      </c>
      <c r="AF9" s="1906"/>
      <c r="AG9" s="1906"/>
      <c r="AH9" s="467">
        <f>+COUNTIF('test A-B'!$EW$5:$EW222,AE9)</f>
        <v>3</v>
      </c>
      <c r="AI9" s="1026">
        <f t="shared" si="1"/>
        <v>1.3888888888888888E-2</v>
      </c>
      <c r="AJ9" s="1159"/>
      <c r="AK9" s="1035" t="s">
        <v>352</v>
      </c>
      <c r="AL9" s="467">
        <f>+COUNTIF('test A-B'!$EV$5:$EV222,AK9)</f>
        <v>4</v>
      </c>
      <c r="AM9" s="468">
        <f t="shared" si="2"/>
        <v>1.8518518518518517E-2</v>
      </c>
      <c r="AO9" s="469" t="s">
        <v>574</v>
      </c>
      <c r="AP9" s="467">
        <f>+COUNTIF('test A-B'!$EV$5:$EV222,AO9)</f>
        <v>0</v>
      </c>
      <c r="AQ9" s="468">
        <f t="shared" si="3"/>
        <v>0</v>
      </c>
      <c r="AS9" s="469" t="s">
        <v>393</v>
      </c>
      <c r="AT9" s="467">
        <f>+COUNTIF('test A-B'!$EV$5:$EV222,AS9)</f>
        <v>2</v>
      </c>
      <c r="AU9" s="468">
        <f t="shared" si="4"/>
        <v>9.2592592592592587E-3</v>
      </c>
      <c r="AW9" s="469" t="s">
        <v>395</v>
      </c>
      <c r="AX9" s="467">
        <f>+COUNTIF('test A-B'!$EV$5:$EV222,AW9)</f>
        <v>0</v>
      </c>
      <c r="AY9" s="468">
        <f t="shared" si="5"/>
        <v>0</v>
      </c>
      <c r="BA9" s="469" t="s">
        <v>663</v>
      </c>
      <c r="BB9" s="467">
        <f>+COUNTIF('test A-B'!$EV$5:$EV222,BA9)</f>
        <v>0</v>
      </c>
      <c r="BC9" s="468">
        <f t="shared" si="6"/>
        <v>0</v>
      </c>
      <c r="BE9" s="469" t="s">
        <v>595</v>
      </c>
      <c r="BF9" s="467">
        <f>+COUNTIF('test A-B'!$EV$5:$EV222,BE9)</f>
        <v>0</v>
      </c>
      <c r="BG9" s="468">
        <f t="shared" si="7"/>
        <v>0</v>
      </c>
      <c r="BI9" s="469" t="s">
        <v>437</v>
      </c>
      <c r="BJ9" s="467">
        <f>+COUNTIF('test A-B'!$EV$5:$EV222,BI9)</f>
        <v>1</v>
      </c>
      <c r="BK9" s="468">
        <f t="shared" si="8"/>
        <v>4.6296296296296294E-3</v>
      </c>
      <c r="BM9" s="469" t="s">
        <v>498</v>
      </c>
      <c r="BN9" s="467">
        <f>+COUNTIF('test A-B'!$EV$5:$EV222,BM9)</f>
        <v>8</v>
      </c>
      <c r="BO9" s="1026">
        <f t="shared" si="9"/>
        <v>3.7037037037037035E-2</v>
      </c>
      <c r="BP9" s="1157"/>
      <c r="BQ9" s="1035" t="s">
        <v>366</v>
      </c>
      <c r="BR9" s="467">
        <f>+COUNTIF('test A-B'!$FD$5:$FD222,BQ9)</f>
        <v>11</v>
      </c>
      <c r="BS9" s="468">
        <f t="shared" si="10"/>
        <v>5.0925925925925923E-2</v>
      </c>
      <c r="BU9" s="469" t="s">
        <v>907</v>
      </c>
      <c r="BV9" s="467">
        <f>+COUNTIF('test A-B'!$FD$5:$FD223,BU9)</f>
        <v>0</v>
      </c>
      <c r="BW9" s="1026">
        <f t="shared" si="11"/>
        <v>0</v>
      </c>
      <c r="BX9" s="1157"/>
      <c r="BY9" s="469"/>
      <c r="BZ9" s="467"/>
      <c r="CA9" s="468"/>
    </row>
    <row r="10" spans="1:79" ht="18" customHeight="1">
      <c r="A10" s="1"/>
      <c r="B10" s="1"/>
      <c r="C10" s="1"/>
      <c r="J10" s="1"/>
      <c r="K10" s="1"/>
      <c r="L10" s="1159"/>
      <c r="M10" s="1903" t="s">
        <v>536</v>
      </c>
      <c r="N10" s="1904"/>
      <c r="O10" s="1904"/>
      <c r="P10" s="467">
        <f>+COUNTIF('test A-B'!$FA$5:$FA222,M10)</f>
        <v>0</v>
      </c>
      <c r="Q10" s="1026">
        <f t="shared" si="12"/>
        <v>0</v>
      </c>
      <c r="R10" s="1159"/>
      <c r="S10" s="1157"/>
      <c r="T10" s="1027" t="s">
        <v>13</v>
      </c>
      <c r="U10" s="467">
        <f>+COUNTIF('test A-B'!$EZ$5:$EZ222,T10)</f>
        <v>21</v>
      </c>
      <c r="V10" s="1026">
        <f>+U10/$U$11</f>
        <v>9.7222222222222224E-2</v>
      </c>
      <c r="W10" s="1158"/>
      <c r="X10" s="1159"/>
      <c r="Y10" s="1905" t="s">
        <v>396</v>
      </c>
      <c r="Z10" s="1906"/>
      <c r="AA10" s="1906"/>
      <c r="AB10" s="467">
        <f>+COUNTIF('test A-B'!$EW$5:$EW222,Y10)</f>
        <v>1</v>
      </c>
      <c r="AC10" s="468">
        <f t="shared" si="0"/>
        <v>4.6296296296296294E-3</v>
      </c>
      <c r="AE10" s="1906" t="s">
        <v>486</v>
      </c>
      <c r="AF10" s="1906"/>
      <c r="AG10" s="1906"/>
      <c r="AH10" s="467">
        <f>+COUNTIF('test A-B'!$EW$5:$EW222,AE10)</f>
        <v>4</v>
      </c>
      <c r="AI10" s="1026">
        <f t="shared" si="1"/>
        <v>1.8518518518518517E-2</v>
      </c>
      <c r="AJ10" s="1159"/>
      <c r="AK10" s="1035" t="s">
        <v>530</v>
      </c>
      <c r="AL10" s="467">
        <f>+COUNTIF('test A-B'!$EV$5:$EV222,AK10)</f>
        <v>0</v>
      </c>
      <c r="AM10" s="468">
        <f t="shared" si="2"/>
        <v>0</v>
      </c>
      <c r="AO10" s="469" t="s">
        <v>362</v>
      </c>
      <c r="AP10" s="467">
        <f>+COUNTIF('test A-B'!$EV$5:$EV222,AO10)</f>
        <v>18</v>
      </c>
      <c r="AQ10" s="468">
        <f t="shared" si="3"/>
        <v>8.3333333333333329E-2</v>
      </c>
      <c r="AS10" s="469" t="s">
        <v>398</v>
      </c>
      <c r="AT10" s="467">
        <f>+COUNTIF('test A-B'!$EV$5:$EV222,AS10)</f>
        <v>1</v>
      </c>
      <c r="AU10" s="468">
        <f t="shared" si="4"/>
        <v>4.6296296296296294E-3</v>
      </c>
      <c r="AW10" s="469" t="s">
        <v>524</v>
      </c>
      <c r="AX10" s="467">
        <f>+COUNTIF('test A-B'!$EV$5:$EV222,AW10)</f>
        <v>1</v>
      </c>
      <c r="AY10" s="468">
        <f t="shared" si="5"/>
        <v>4.6296296296296294E-3</v>
      </c>
      <c r="BA10" s="469" t="s">
        <v>430</v>
      </c>
      <c r="BB10" s="467">
        <f>+COUNTIF('test A-B'!$EV$5:$EV222,BA10)</f>
        <v>6</v>
      </c>
      <c r="BC10" s="468">
        <f t="shared" si="6"/>
        <v>2.7777777777777776E-2</v>
      </c>
      <c r="BE10" s="469" t="s">
        <v>491</v>
      </c>
      <c r="BF10" s="467">
        <f>+COUNTIF('test A-B'!$EV$5:$EV222,BE10)</f>
        <v>7</v>
      </c>
      <c r="BG10" s="468">
        <f t="shared" si="7"/>
        <v>3.2407407407407406E-2</v>
      </c>
      <c r="BI10" s="469" t="s">
        <v>389</v>
      </c>
      <c r="BJ10" s="467">
        <f>+COUNTIF('test A-B'!$EV$5:$EV222,BI10)</f>
        <v>0</v>
      </c>
      <c r="BK10" s="468">
        <f t="shared" si="8"/>
        <v>0</v>
      </c>
      <c r="BM10" s="469" t="s">
        <v>513</v>
      </c>
      <c r="BN10" s="467">
        <f>+COUNTIF('test A-B'!$EV$5:$EV222,BM10)</f>
        <v>0</v>
      </c>
      <c r="BO10" s="1026">
        <f t="shared" si="9"/>
        <v>0</v>
      </c>
      <c r="BP10" s="1157"/>
      <c r="BQ10" s="1035" t="s">
        <v>346</v>
      </c>
      <c r="BR10" s="467">
        <f>+COUNTIF('test A-B'!$FD$5:$FD222,BQ10)</f>
        <v>8</v>
      </c>
      <c r="BS10" s="468">
        <f t="shared" si="10"/>
        <v>3.7037037037037035E-2</v>
      </c>
      <c r="BU10" s="469" t="s">
        <v>588</v>
      </c>
      <c r="BV10" s="467">
        <f>+COUNTIF('test A-B'!$FD$5:$FD224,BU10)</f>
        <v>0</v>
      </c>
      <c r="BW10" s="1026">
        <f t="shared" si="11"/>
        <v>0</v>
      </c>
      <c r="BX10" s="1157"/>
      <c r="BY10" s="469"/>
      <c r="BZ10" s="467"/>
      <c r="CA10" s="468"/>
    </row>
    <row r="11" spans="1:79" ht="18" customHeight="1" thickBot="1">
      <c r="D11" s="1895" t="s">
        <v>908</v>
      </c>
      <c r="E11" s="1895"/>
      <c r="F11" s="1895"/>
      <c r="G11" s="1895"/>
      <c r="H11" s="1895"/>
      <c r="I11" s="1896"/>
      <c r="J11" s="1893">
        <f>+'test A-B'!A225</f>
        <v>216</v>
      </c>
      <c r="K11" s="1894"/>
      <c r="L11" s="1159"/>
      <c r="M11" s="1903" t="s">
        <v>537</v>
      </c>
      <c r="N11" s="1904"/>
      <c r="O11" s="1904"/>
      <c r="P11" s="467">
        <f>+COUNTIF('test A-B'!$FA$5:$FA222,M11)</f>
        <v>0</v>
      </c>
      <c r="Q11" s="1026">
        <f t="shared" si="12"/>
        <v>0</v>
      </c>
      <c r="R11" s="1159"/>
      <c r="S11" s="1157"/>
      <c r="T11" s="1032" t="s">
        <v>19</v>
      </c>
      <c r="U11" s="1028">
        <f>+SUM(U8:U10)</f>
        <v>216</v>
      </c>
      <c r="V11" s="1029">
        <f>+SUM(V8:V10)</f>
        <v>1</v>
      </c>
      <c r="W11" s="1158"/>
      <c r="X11" s="1159"/>
      <c r="Y11" s="1905" t="s">
        <v>431</v>
      </c>
      <c r="Z11" s="1906"/>
      <c r="AA11" s="1906"/>
      <c r="AB11" s="467">
        <f>+COUNTIF('test A-B'!$EW$5:$EW222,Y11)</f>
        <v>7</v>
      </c>
      <c r="AC11" s="468">
        <f t="shared" si="0"/>
        <v>3.2407407407407406E-2</v>
      </c>
      <c r="AE11" s="1906" t="s">
        <v>503</v>
      </c>
      <c r="AF11" s="1906"/>
      <c r="AG11" s="1906"/>
      <c r="AH11" s="467">
        <f>+COUNTIF('test A-B'!$EW$5:$EW222,AE11)</f>
        <v>21</v>
      </c>
      <c r="AI11" s="1026">
        <f t="shared" si="1"/>
        <v>9.7222222222222224E-2</v>
      </c>
      <c r="AJ11" s="1159"/>
      <c r="AK11" s="1035" t="s">
        <v>638</v>
      </c>
      <c r="AL11" s="467">
        <f>+COUNTIF('test A-B'!$EV$5:$EV222,AK11)</f>
        <v>6</v>
      </c>
      <c r="AM11" s="468">
        <f t="shared" si="2"/>
        <v>2.7777777777777776E-2</v>
      </c>
      <c r="AO11" s="469" t="s">
        <v>475</v>
      </c>
      <c r="AP11" s="467">
        <f>+COUNTIF('test A-B'!$EV$5:$EV222,AO11)</f>
        <v>0</v>
      </c>
      <c r="AQ11" s="468">
        <f t="shared" si="3"/>
        <v>0</v>
      </c>
      <c r="AS11" s="469" t="s">
        <v>909</v>
      </c>
      <c r="AT11" s="467">
        <f>+COUNTIF('test A-B'!$EV$5:$EV222,AS11)</f>
        <v>0</v>
      </c>
      <c r="AU11" s="468">
        <f t="shared" si="4"/>
        <v>0</v>
      </c>
      <c r="AW11" s="469" t="s">
        <v>649</v>
      </c>
      <c r="AX11" s="467">
        <f>+COUNTIF('test A-B'!$EV$5:$EV222,AW11)</f>
        <v>0</v>
      </c>
      <c r="AY11" s="468">
        <f t="shared" si="5"/>
        <v>0</v>
      </c>
      <c r="BA11" s="469" t="s">
        <v>658</v>
      </c>
      <c r="BB11" s="467">
        <f>+COUNTIF('test A-B'!$EV$5:$EV222,BA11)</f>
        <v>2</v>
      </c>
      <c r="BC11" s="468">
        <f t="shared" si="6"/>
        <v>9.2592592592592587E-3</v>
      </c>
      <c r="BE11" s="469" t="s">
        <v>664</v>
      </c>
      <c r="BF11" s="467">
        <f>+COUNTIF('test A-B'!$EV$5:$EV222,BE11)</f>
        <v>0</v>
      </c>
      <c r="BG11" s="468">
        <f t="shared" si="7"/>
        <v>0</v>
      </c>
      <c r="BI11" s="469" t="s">
        <v>539</v>
      </c>
      <c r="BJ11" s="467">
        <f>+COUNTIF('test A-B'!$EV$5:$EV222,BI11)</f>
        <v>0</v>
      </c>
      <c r="BK11" s="468">
        <f t="shared" si="8"/>
        <v>0</v>
      </c>
      <c r="BM11" s="469" t="s">
        <v>402</v>
      </c>
      <c r="BN11" s="467">
        <f>+COUNTIF('test A-B'!$EV$5:$EV222,BM11)</f>
        <v>2</v>
      </c>
      <c r="BO11" s="1026">
        <f t="shared" si="9"/>
        <v>9.2592592592592587E-3</v>
      </c>
      <c r="BP11" s="1157"/>
      <c r="BQ11" s="1035" t="s">
        <v>546</v>
      </c>
      <c r="BR11" s="467">
        <f>+COUNTIF('test A-B'!$FD$5:$FD224,BQ11)</f>
        <v>1</v>
      </c>
      <c r="BS11" s="468">
        <f t="shared" si="10"/>
        <v>4.6296296296296294E-3</v>
      </c>
      <c r="BU11" s="469" t="s">
        <v>548</v>
      </c>
      <c r="BV11" s="467">
        <f>+COUNTIF('test A-B'!$FD$5:$FD225,BU11)</f>
        <v>0</v>
      </c>
      <c r="BW11" s="1026">
        <f t="shared" si="11"/>
        <v>0</v>
      </c>
      <c r="BX11" s="1157"/>
      <c r="BY11" s="469"/>
      <c r="BZ11" s="467"/>
      <c r="CA11" s="468"/>
    </row>
    <row r="12" spans="1:79" ht="18" customHeight="1">
      <c r="A12" s="1"/>
      <c r="B12" s="1"/>
      <c r="C12" s="1"/>
      <c r="D12" s="1"/>
      <c r="E12" s="1"/>
      <c r="L12" s="1159"/>
      <c r="M12" s="1903" t="s">
        <v>344</v>
      </c>
      <c r="N12" s="1904"/>
      <c r="O12" s="1904"/>
      <c r="P12" s="467">
        <f>+COUNTIF('test A-B'!$FA$5:$FA222,M12)</f>
        <v>0</v>
      </c>
      <c r="Q12" s="1026">
        <f t="shared" si="12"/>
        <v>0</v>
      </c>
      <c r="R12" s="1159"/>
      <c r="S12" s="1157"/>
      <c r="T12" s="1157"/>
      <c r="U12" s="1158"/>
      <c r="V12" s="1158"/>
      <c r="W12" s="1158"/>
      <c r="X12" s="1159"/>
      <c r="Y12" s="1905" t="s">
        <v>342</v>
      </c>
      <c r="Z12" s="1906"/>
      <c r="AA12" s="1906"/>
      <c r="AB12" s="467">
        <f>+COUNTIF('test A-B'!$EW$5:$EW222,Y12)</f>
        <v>12</v>
      </c>
      <c r="AC12" s="468">
        <f t="shared" si="0"/>
        <v>5.5555555555555552E-2</v>
      </c>
      <c r="AE12" s="1906" t="s">
        <v>639</v>
      </c>
      <c r="AF12" s="1906"/>
      <c r="AG12" s="1906"/>
      <c r="AH12" s="467">
        <f>+COUNTIF('test A-B'!$EW$5:$EW222,AE12)</f>
        <v>6</v>
      </c>
      <c r="AI12" s="1026">
        <f t="shared" si="1"/>
        <v>2.7777777777777776E-2</v>
      </c>
      <c r="AJ12" s="1159"/>
      <c r="AK12" s="1035" t="s">
        <v>651</v>
      </c>
      <c r="AL12" s="467">
        <f>+COUNTIF('test A-B'!$EV$5:$EV222,AK12)</f>
        <v>0</v>
      </c>
      <c r="AM12" s="468">
        <f t="shared" si="2"/>
        <v>0</v>
      </c>
      <c r="AO12" s="469" t="s">
        <v>490</v>
      </c>
      <c r="AP12" s="467">
        <f>+COUNTIF('test A-B'!$EV$5:$EV222,AO12)</f>
        <v>0</v>
      </c>
      <c r="AQ12" s="468">
        <f t="shared" si="3"/>
        <v>0</v>
      </c>
      <c r="AS12" s="469" t="s">
        <v>516</v>
      </c>
      <c r="AT12" s="467">
        <f>+COUNTIF('test A-B'!$EV$5:$EV222,AS12)</f>
        <v>0</v>
      </c>
      <c r="AU12" s="468">
        <f t="shared" si="4"/>
        <v>0</v>
      </c>
      <c r="AW12" s="469" t="s">
        <v>532</v>
      </c>
      <c r="AX12" s="467">
        <f>+COUNTIF('test A-B'!$EV$5:$EV222,AW12)</f>
        <v>2</v>
      </c>
      <c r="AY12" s="468">
        <f t="shared" si="5"/>
        <v>9.2592592592592587E-3</v>
      </c>
      <c r="BA12" s="469" t="s">
        <v>604</v>
      </c>
      <c r="BB12" s="467">
        <f>+COUNTIF('test A-B'!$EV$5:$EV222,BA12)</f>
        <v>0</v>
      </c>
      <c r="BC12" s="468">
        <f t="shared" si="6"/>
        <v>0</v>
      </c>
      <c r="BE12" s="469" t="s">
        <v>598</v>
      </c>
      <c r="BF12" s="467">
        <f>+COUNTIF('test A-B'!$EV$5:$EV222,BE12)</f>
        <v>3</v>
      </c>
      <c r="BG12" s="468">
        <f t="shared" si="7"/>
        <v>1.3888888888888888E-2</v>
      </c>
      <c r="BI12" s="469" t="s">
        <v>551</v>
      </c>
      <c r="BJ12" s="467">
        <f>+COUNTIF('test A-B'!$EV$5:$EV222,BI12)</f>
        <v>0</v>
      </c>
      <c r="BK12" s="468">
        <f t="shared" si="8"/>
        <v>0</v>
      </c>
      <c r="BM12" s="469" t="s">
        <v>594</v>
      </c>
      <c r="BN12" s="467">
        <f>+COUNTIF('test A-B'!$EV$5:$EV222,BM12)</f>
        <v>1</v>
      </c>
      <c r="BO12" s="1026">
        <f t="shared" si="9"/>
        <v>4.6296296296296294E-3</v>
      </c>
      <c r="BP12" s="1157"/>
      <c r="BQ12" s="1035" t="s">
        <v>910</v>
      </c>
      <c r="BR12" s="467">
        <f>+COUNTIF('test A-B'!$FD$5:$FD224,BQ12)</f>
        <v>0</v>
      </c>
      <c r="BS12" s="468">
        <f t="shared" si="10"/>
        <v>0</v>
      </c>
      <c r="BU12" s="469" t="s">
        <v>545</v>
      </c>
      <c r="BV12" s="467">
        <f>+COUNTIF('test A-B'!$FD$5:$FD226,BU12)</f>
        <v>0</v>
      </c>
      <c r="BW12" s="1026">
        <f t="shared" si="11"/>
        <v>0</v>
      </c>
      <c r="BX12" s="1157"/>
      <c r="BY12" s="469"/>
      <c r="BZ12" s="467"/>
      <c r="CA12" s="468"/>
    </row>
    <row r="13" spans="1:79" ht="18" customHeight="1">
      <c r="A13" s="471" t="s">
        <v>911</v>
      </c>
      <c r="B13" s="9"/>
      <c r="C13" s="9"/>
      <c r="D13" s="9"/>
      <c r="E13" s="8" t="s">
        <v>273</v>
      </c>
      <c r="F13" s="120">
        <f>+'test A-B'!J223</f>
        <v>182</v>
      </c>
      <c r="G13" s="472">
        <f>F13/(F13+J13)</f>
        <v>0.84259259259259256</v>
      </c>
      <c r="H13" s="473"/>
      <c r="I13" s="8" t="s">
        <v>274</v>
      </c>
      <c r="J13" s="120">
        <f>+'test A-B'!K223</f>
        <v>34</v>
      </c>
      <c r="K13" s="472">
        <f>J13/(F13+J13)</f>
        <v>0.15740740740740741</v>
      </c>
      <c r="L13" s="1159"/>
      <c r="M13" s="1903" t="s">
        <v>457</v>
      </c>
      <c r="N13" s="1904"/>
      <c r="O13" s="1904"/>
      <c r="P13" s="467">
        <f>+COUNTIF('test A-B'!$FA$5:$FA222,M13)</f>
        <v>0</v>
      </c>
      <c r="Q13" s="1026">
        <f t="shared" si="12"/>
        <v>0</v>
      </c>
      <c r="R13" s="1159"/>
      <c r="S13" s="1157"/>
      <c r="T13" s="1158"/>
      <c r="U13" s="1158"/>
      <c r="V13" s="1158"/>
      <c r="W13" s="1158"/>
      <c r="X13" s="1159"/>
      <c r="Y13" s="1905" t="s">
        <v>489</v>
      </c>
      <c r="Z13" s="1906"/>
      <c r="AA13" s="1906"/>
      <c r="AB13" s="467">
        <f>+COUNTIF('test A-B'!$EW$5:$EW222,Y13)</f>
        <v>0</v>
      </c>
      <c r="AC13" s="468">
        <f t="shared" si="0"/>
        <v>0</v>
      </c>
      <c r="AE13" s="1908" t="s">
        <v>449</v>
      </c>
      <c r="AF13" s="1908"/>
      <c r="AG13" s="1908"/>
      <c r="AH13" s="467">
        <f>+COUNTIF('test A-B'!$EW$5:$EW222,AE13)</f>
        <v>33</v>
      </c>
      <c r="AI13" s="1026">
        <f t="shared" si="1"/>
        <v>0.15277777777777779</v>
      </c>
      <c r="AJ13" s="1159"/>
      <c r="AK13" s="1035" t="s">
        <v>583</v>
      </c>
      <c r="AL13" s="467">
        <f>+COUNTIF('test A-B'!$EV$5:$EV222,AK13)</f>
        <v>0</v>
      </c>
      <c r="AM13" s="468">
        <f t="shared" si="2"/>
        <v>0</v>
      </c>
      <c r="AO13" s="469" t="s">
        <v>514</v>
      </c>
      <c r="AP13" s="467">
        <f>+COUNTIF('test A-B'!$EV$5:$EV222,AO13)</f>
        <v>1</v>
      </c>
      <c r="AQ13" s="468">
        <f t="shared" si="3"/>
        <v>4.6296296296296294E-3</v>
      </c>
      <c r="AS13" s="469" t="s">
        <v>499</v>
      </c>
      <c r="AT13" s="467">
        <f>+COUNTIF('test A-B'!$EV$5:$EV222,AS13)</f>
        <v>0</v>
      </c>
      <c r="AU13" s="468">
        <f t="shared" si="4"/>
        <v>0</v>
      </c>
      <c r="AW13" s="469" t="s">
        <v>427</v>
      </c>
      <c r="AX13" s="467">
        <f>+COUNTIF('test A-B'!$EV$5:$EV222,AW13)</f>
        <v>1</v>
      </c>
      <c r="AY13" s="468">
        <f t="shared" si="5"/>
        <v>4.6296296296296294E-3</v>
      </c>
      <c r="BA13" s="469" t="s">
        <v>543</v>
      </c>
      <c r="BB13" s="467">
        <f>+COUNTIF('test A-B'!$EV$5:$EV222,BA13)</f>
        <v>0</v>
      </c>
      <c r="BC13" s="468">
        <f t="shared" si="6"/>
        <v>0</v>
      </c>
      <c r="BE13" s="469" t="s">
        <v>442</v>
      </c>
      <c r="BF13" s="467">
        <f>+COUNTIF('test A-B'!$EV$5:$EV222,BE13)</f>
        <v>15</v>
      </c>
      <c r="BG13" s="468">
        <f t="shared" si="7"/>
        <v>6.9444444444444448E-2</v>
      </c>
      <c r="BI13" s="469" t="s">
        <v>512</v>
      </c>
      <c r="BJ13" s="467">
        <f>+COUNTIF('test A-B'!$EV$5:$EV222,BI13)</f>
        <v>1</v>
      </c>
      <c r="BK13" s="468">
        <f t="shared" si="8"/>
        <v>4.6296296296296294E-3</v>
      </c>
      <c r="BM13" s="469" t="s">
        <v>668</v>
      </c>
      <c r="BN13" s="467">
        <f>+COUNTIF('test A-B'!$EV$5:$EV222,BM13)</f>
        <v>5</v>
      </c>
      <c r="BO13" s="1026">
        <f t="shared" si="9"/>
        <v>2.3148148148148147E-2</v>
      </c>
      <c r="BP13" s="1157"/>
      <c r="BQ13" s="1035" t="s">
        <v>358</v>
      </c>
      <c r="BR13" s="467">
        <f>+COUNTIF('test A-B'!$FD$5:$FD226,BQ13)</f>
        <v>192</v>
      </c>
      <c r="BS13" s="468">
        <f t="shared" si="10"/>
        <v>0.88888888888888884</v>
      </c>
      <c r="BU13" s="469" t="s">
        <v>535</v>
      </c>
      <c r="BV13" s="467">
        <f>+COUNTIF('test A-B'!$FD$5:$FD227,BU13)</f>
        <v>0</v>
      </c>
      <c r="BW13" s="1026">
        <f t="shared" si="11"/>
        <v>0</v>
      </c>
      <c r="BX13" s="1157"/>
      <c r="BY13" s="469"/>
      <c r="BZ13" s="467"/>
      <c r="CA13" s="468"/>
    </row>
    <row r="14" spans="1:79" ht="18" customHeight="1" thickBot="1">
      <c r="B14" s="455"/>
      <c r="C14" s="1"/>
      <c r="D14" s="1"/>
      <c r="E14" s="1"/>
      <c r="F14" s="694"/>
      <c r="G14" s="1"/>
      <c r="H14" s="1"/>
      <c r="I14" s="1"/>
      <c r="J14" s="1"/>
      <c r="K14" s="1"/>
      <c r="L14" s="1159"/>
      <c r="M14" s="1901" t="s">
        <v>912</v>
      </c>
      <c r="N14" s="1902"/>
      <c r="O14" s="1902"/>
      <c r="P14" s="1048">
        <f>SUM(P8:P13)</f>
        <v>0</v>
      </c>
      <c r="Q14" s="1049">
        <f>+SUM(Q8:Q13)</f>
        <v>0</v>
      </c>
      <c r="R14" s="1159"/>
      <c r="S14" s="1157"/>
      <c r="T14" s="1158"/>
      <c r="U14" s="1158"/>
      <c r="V14" s="1158"/>
      <c r="W14" s="1158"/>
      <c r="X14" s="1159"/>
      <c r="Y14" s="1905" t="s">
        <v>349</v>
      </c>
      <c r="Z14" s="1906"/>
      <c r="AA14" s="1906"/>
      <c r="AB14" s="467">
        <f>+COUNTIF('test A-B'!$EW$5:$EW222,Y14)</f>
        <v>2</v>
      </c>
      <c r="AC14" s="468">
        <f t="shared" si="0"/>
        <v>9.2592592592592587E-3</v>
      </c>
      <c r="AE14" s="1919" t="s">
        <v>19</v>
      </c>
      <c r="AF14" s="1919"/>
      <c r="AG14" s="1919"/>
      <c r="AH14" s="1045">
        <f>+SUM(AB8:AB21)+SUM(AH8:AH13)</f>
        <v>216</v>
      </c>
      <c r="AI14" s="1029">
        <f>+SUM(AC8:AC21)+SUM(AI8:AI13)</f>
        <v>1</v>
      </c>
      <c r="AJ14" s="1159"/>
      <c r="AK14" s="1035" t="s">
        <v>593</v>
      </c>
      <c r="AL14" s="467">
        <f>+COUNTIF('test A-B'!$EV$5:$EV222,AK14)</f>
        <v>0</v>
      </c>
      <c r="AM14" s="468">
        <f t="shared" si="2"/>
        <v>0</v>
      </c>
      <c r="AO14" s="469" t="s">
        <v>428</v>
      </c>
      <c r="AP14" s="467">
        <f>+COUNTIF('test A-B'!$EV$5:$EV222,AO14)</f>
        <v>1</v>
      </c>
      <c r="AQ14" s="468">
        <f t="shared" si="3"/>
        <v>4.6296296296296294E-3</v>
      </c>
      <c r="AS14" s="469" t="s">
        <v>913</v>
      </c>
      <c r="AT14" s="467">
        <f>+COUNTIF('test A-B'!$EV$5:$EV222,AS14)</f>
        <v>0</v>
      </c>
      <c r="AU14" s="468">
        <f t="shared" si="4"/>
        <v>0</v>
      </c>
      <c r="AW14" s="469" t="s">
        <v>544</v>
      </c>
      <c r="AX14" s="467">
        <f>+COUNTIF('test A-B'!$EV$5:$EV222,AW14)</f>
        <v>1</v>
      </c>
      <c r="AY14" s="468">
        <f t="shared" si="5"/>
        <v>4.6296296296296294E-3</v>
      </c>
      <c r="BA14" s="469" t="s">
        <v>496</v>
      </c>
      <c r="BB14" s="467">
        <f>+COUNTIF('test A-B'!$EV$5:$EV222,BA14)</f>
        <v>0</v>
      </c>
      <c r="BC14" s="468">
        <f t="shared" si="6"/>
        <v>0</v>
      </c>
      <c r="BE14" s="469" t="s">
        <v>519</v>
      </c>
      <c r="BF14" s="467">
        <f>+COUNTIF('test A-B'!$EV$5:$EV222,BE14)</f>
        <v>0</v>
      </c>
      <c r="BG14" s="468">
        <f t="shared" si="7"/>
        <v>0</v>
      </c>
      <c r="BI14" s="469" t="s">
        <v>505</v>
      </c>
      <c r="BJ14" s="467">
        <f>+COUNTIF('test A-B'!$EV$5:$EV222,BI14)</f>
        <v>2</v>
      </c>
      <c r="BK14" s="468">
        <f t="shared" si="8"/>
        <v>9.2592592592592587E-3</v>
      </c>
      <c r="BM14" s="469" t="s">
        <v>509</v>
      </c>
      <c r="BN14" s="467">
        <f>+COUNTIF('test A-B'!$EV$5:$EV222,BM14)</f>
        <v>1</v>
      </c>
      <c r="BO14" s="1026">
        <f t="shared" si="9"/>
        <v>4.6296296296296294E-3</v>
      </c>
      <c r="BP14" s="1157"/>
      <c r="BQ14" s="1035" t="s">
        <v>478</v>
      </c>
      <c r="BR14" s="467">
        <f>+COUNTIF('test A-B'!$FD$5:$FD226,BQ14)</f>
        <v>0</v>
      </c>
      <c r="BS14" s="468">
        <f t="shared" si="10"/>
        <v>0</v>
      </c>
      <c r="BU14" s="469" t="s">
        <v>667</v>
      </c>
      <c r="BV14" s="467">
        <f>+COUNTIF('test A-B'!$FD$5:$FD228,BU14)</f>
        <v>0</v>
      </c>
      <c r="BW14" s="1026">
        <f t="shared" si="11"/>
        <v>0</v>
      </c>
      <c r="BX14" s="1157"/>
      <c r="BY14" s="469"/>
      <c r="BZ14" s="467"/>
      <c r="CA14" s="468"/>
    </row>
    <row r="15" spans="1:79" ht="18" customHeight="1" thickBot="1">
      <c r="A15" s="1861" t="s">
        <v>914</v>
      </c>
      <c r="B15" s="1861"/>
      <c r="C15" s="1861"/>
      <c r="D15" s="1861"/>
      <c r="E15" s="1861"/>
      <c r="G15" s="1"/>
      <c r="H15" s="1"/>
      <c r="I15" s="30" t="s">
        <v>915</v>
      </c>
      <c r="J15" s="120">
        <f>+'test A-B'!L223</f>
        <v>211</v>
      </c>
      <c r="K15" s="472">
        <f>J15/(F13+J13)</f>
        <v>0.97685185185185186</v>
      </c>
      <c r="L15" s="1159"/>
      <c r="M15" s="1901" t="s">
        <v>232</v>
      </c>
      <c r="N15" s="1902"/>
      <c r="O15" s="1902"/>
      <c r="P15" s="1048">
        <f>+COUNTIF('test A-B'!$FA$5:$FA222,M15)</f>
        <v>216</v>
      </c>
      <c r="Q15" s="1049">
        <f>+P15/$P$21</f>
        <v>1</v>
      </c>
      <c r="R15" s="1159"/>
      <c r="S15" s="1157"/>
      <c r="T15" s="1162"/>
      <c r="U15" s="1162"/>
      <c r="V15" s="1162"/>
      <c r="W15" s="1158"/>
      <c r="X15" s="1159"/>
      <c r="Y15" s="1905" t="s">
        <v>480</v>
      </c>
      <c r="Z15" s="1906"/>
      <c r="AA15" s="1906"/>
      <c r="AB15" s="467">
        <f>+COUNTIF('test A-B'!$EW$5:$EW222,Y15)</f>
        <v>19</v>
      </c>
      <c r="AC15" s="468">
        <f t="shared" si="0"/>
        <v>8.7962962962962965E-2</v>
      </c>
      <c r="AD15" s="1170"/>
      <c r="AE15" s="1157"/>
      <c r="AF15" s="1157"/>
      <c r="AG15" s="1157"/>
      <c r="AH15" s="1157"/>
      <c r="AI15" s="1158"/>
      <c r="AJ15" s="1159"/>
      <c r="AK15" s="1035" t="s">
        <v>647</v>
      </c>
      <c r="AL15" s="467">
        <f>+COUNTIF('test A-B'!$EV$5:$EV222,AK15)</f>
        <v>3</v>
      </c>
      <c r="AM15" s="468">
        <f t="shared" si="2"/>
        <v>1.3888888888888888E-2</v>
      </c>
      <c r="AO15" s="469" t="s">
        <v>547</v>
      </c>
      <c r="AP15" s="467">
        <f>+COUNTIF('test A-B'!$EV$5:$EV222,AO15)</f>
        <v>0</v>
      </c>
      <c r="AQ15" s="468">
        <f t="shared" si="3"/>
        <v>0</v>
      </c>
      <c r="AS15" s="469" t="s">
        <v>487</v>
      </c>
      <c r="AT15" s="467">
        <f>+COUNTIF('test A-B'!$EV$5:$EV222,AS15)</f>
        <v>0</v>
      </c>
      <c r="AU15" s="468">
        <f t="shared" si="4"/>
        <v>0</v>
      </c>
      <c r="AW15" s="469" t="s">
        <v>523</v>
      </c>
      <c r="AX15" s="467">
        <f>+COUNTIF('test A-B'!$EV$5:$EV222,AW15)</f>
        <v>0</v>
      </c>
      <c r="AY15" s="468">
        <f t="shared" si="5"/>
        <v>0</v>
      </c>
      <c r="BA15" s="469" t="s">
        <v>518</v>
      </c>
      <c r="BB15" s="467">
        <f>+COUNTIF('test A-B'!$EV$5:$EV222,BA15)</f>
        <v>1</v>
      </c>
      <c r="BC15" s="468">
        <f t="shared" si="6"/>
        <v>4.6296296296296294E-3</v>
      </c>
      <c r="BE15" s="469" t="s">
        <v>511</v>
      </c>
      <c r="BF15" s="467">
        <f>+COUNTIF('test A-B'!$EV$5:$EV222,BE15)</f>
        <v>0</v>
      </c>
      <c r="BG15" s="468">
        <f t="shared" si="7"/>
        <v>0</v>
      </c>
      <c r="BI15" s="469" t="s">
        <v>552</v>
      </c>
      <c r="BJ15" s="467">
        <f>+COUNTIF('test A-B'!$EV$5:$EV222,BI15)</f>
        <v>11</v>
      </c>
      <c r="BK15" s="468">
        <f t="shared" si="8"/>
        <v>5.0925925925925923E-2</v>
      </c>
      <c r="BM15" s="469" t="s">
        <v>507</v>
      </c>
      <c r="BN15" s="467">
        <f>+COUNTIF('test A-B'!$EV$5:$EV222,BM15)</f>
        <v>1</v>
      </c>
      <c r="BO15" s="1026">
        <f t="shared" si="9"/>
        <v>4.6296296296296294E-3</v>
      </c>
      <c r="BP15" s="1157"/>
      <c r="BQ15" s="1035" t="s">
        <v>391</v>
      </c>
      <c r="BR15" s="467">
        <f>+COUNTIF('test A-B'!$FD$5:$FD228,BQ15)</f>
        <v>0</v>
      </c>
      <c r="BS15" s="468">
        <f t="shared" si="10"/>
        <v>0</v>
      </c>
      <c r="BW15" s="1041"/>
      <c r="BX15" s="1157"/>
      <c r="BY15" s="469"/>
      <c r="BZ15" s="467"/>
      <c r="CA15" s="468"/>
    </row>
    <row r="16" spans="1:79" ht="18" customHeight="1">
      <c r="A16" s="1"/>
      <c r="B16" s="1"/>
      <c r="C16" s="1"/>
      <c r="D16" s="1"/>
      <c r="E16" s="1"/>
      <c r="F16" s="444"/>
      <c r="G16" s="1"/>
      <c r="H16" s="1"/>
      <c r="I16" s="30" t="s">
        <v>916</v>
      </c>
      <c r="J16" s="120">
        <f>+'test A-B'!M223</f>
        <v>5</v>
      </c>
      <c r="K16" s="472">
        <f>J16/(F13+J13)</f>
        <v>2.3148148148148147E-2</v>
      </c>
      <c r="L16" s="1159"/>
      <c r="M16" s="1903" t="s">
        <v>233</v>
      </c>
      <c r="N16" s="1904"/>
      <c r="O16" s="1904"/>
      <c r="P16" s="467">
        <f>+COUNTIF('test A-B'!$FA$5:$FA222,M16)</f>
        <v>0</v>
      </c>
      <c r="Q16" s="1026">
        <f>+P16/$P$21</f>
        <v>0</v>
      </c>
      <c r="R16" s="1159"/>
      <c r="S16" s="1157"/>
      <c r="T16" s="1157"/>
      <c r="U16" s="1163"/>
      <c r="V16" s="1163"/>
      <c r="W16" s="1158"/>
      <c r="X16" s="1159"/>
      <c r="Y16" s="1905" t="s">
        <v>363</v>
      </c>
      <c r="Z16" s="1906"/>
      <c r="AA16" s="1906"/>
      <c r="AB16" s="467">
        <f>+COUNTIF('test A-B'!$EW$5:$EW222,Y16)</f>
        <v>51</v>
      </c>
      <c r="AC16" s="468">
        <f t="shared" si="0"/>
        <v>0.2361111111111111</v>
      </c>
      <c r="AD16" s="1171"/>
      <c r="AE16" s="1914" t="s">
        <v>917</v>
      </c>
      <c r="AF16" s="1915"/>
      <c r="AG16" s="1915"/>
      <c r="AH16" s="1915"/>
      <c r="AI16" s="1916"/>
      <c r="AJ16" s="1159"/>
      <c r="AK16" s="1035" t="s">
        <v>538</v>
      </c>
      <c r="AL16" s="467">
        <f>+COUNTIF('test A-B'!$EV$5:$EV222,AK16)</f>
        <v>0</v>
      </c>
      <c r="AM16" s="468">
        <f t="shared" si="2"/>
        <v>0</v>
      </c>
      <c r="AO16" s="469" t="s">
        <v>510</v>
      </c>
      <c r="AP16" s="467">
        <f>+COUNTIF('test A-B'!$EV$5:$EV222,AO16)</f>
        <v>1</v>
      </c>
      <c r="AQ16" s="468">
        <f t="shared" si="3"/>
        <v>4.6296296296296294E-3</v>
      </c>
      <c r="AS16" s="469" t="s">
        <v>554</v>
      </c>
      <c r="AT16" s="467">
        <f>+COUNTIF('test A-B'!$EV$5:$EV222,AS16)</f>
        <v>3</v>
      </c>
      <c r="AU16" s="468">
        <f t="shared" si="4"/>
        <v>1.3888888888888888E-2</v>
      </c>
      <c r="AW16" s="469" t="s">
        <v>421</v>
      </c>
      <c r="AX16" s="467">
        <f>+COUNTIF('test A-B'!$EV$5:$EV222,AW16)</f>
        <v>1</v>
      </c>
      <c r="AY16" s="468">
        <f t="shared" si="5"/>
        <v>4.6296296296296294E-3</v>
      </c>
      <c r="BA16" s="469" t="s">
        <v>482</v>
      </c>
      <c r="BB16" s="467">
        <f>+COUNTIF('test A-B'!$EV$5:$EV222,BA16)</f>
        <v>3</v>
      </c>
      <c r="BC16" s="468">
        <f t="shared" si="6"/>
        <v>1.3888888888888888E-2</v>
      </c>
      <c r="BE16" s="469" t="s">
        <v>600</v>
      </c>
      <c r="BF16" s="467">
        <f>+COUNTIF('test A-B'!$EV$5:$EV222,BE16)</f>
        <v>0</v>
      </c>
      <c r="BG16" s="468">
        <f t="shared" si="7"/>
        <v>0</v>
      </c>
      <c r="BI16" s="469" t="s">
        <v>918</v>
      </c>
      <c r="BJ16" s="467">
        <f>+COUNTIF('test A-B'!$EV$5:$EV222,BI16)</f>
        <v>0</v>
      </c>
      <c r="BK16" s="468">
        <f t="shared" si="8"/>
        <v>0</v>
      </c>
      <c r="BM16" s="469" t="s">
        <v>448</v>
      </c>
      <c r="BN16" s="467">
        <f>+COUNTIF('test A-B'!$EV$5:$EV222,BM16)</f>
        <v>16</v>
      </c>
      <c r="BO16" s="1026">
        <f t="shared" si="9"/>
        <v>7.407407407407407E-2</v>
      </c>
      <c r="BP16" s="1157"/>
      <c r="BQ16" s="1035" t="s">
        <v>504</v>
      </c>
      <c r="BR16" s="467">
        <f>+COUNTIF('test A-B'!$FD$5:$FD228,BQ16)</f>
        <v>0</v>
      </c>
      <c r="BS16" s="468">
        <f t="shared" si="10"/>
        <v>0</v>
      </c>
      <c r="BU16" s="469"/>
      <c r="BV16" s="467"/>
      <c r="BW16" s="1026"/>
      <c r="BX16" s="1157"/>
      <c r="BY16" s="469"/>
      <c r="BZ16" s="467"/>
      <c r="CA16" s="468"/>
    </row>
    <row r="17" spans="1:79" ht="18" customHeight="1">
      <c r="A17" s="1"/>
      <c r="E17" s="444"/>
      <c r="F17" s="695"/>
      <c r="L17" s="1159"/>
      <c r="M17" s="1903" t="s">
        <v>234</v>
      </c>
      <c r="N17" s="1904"/>
      <c r="O17" s="1904"/>
      <c r="P17" s="467">
        <f>+COUNTIF('test A-B'!$FA$5:$FA222,M17)</f>
        <v>0</v>
      </c>
      <c r="Q17" s="1026">
        <f>+P17/$P$21</f>
        <v>0</v>
      </c>
      <c r="R17" s="1159"/>
      <c r="S17" s="1157"/>
      <c r="T17" s="1164"/>
      <c r="U17" s="1165"/>
      <c r="V17" s="1166"/>
      <c r="W17" s="1158"/>
      <c r="X17" s="1159"/>
      <c r="Y17" s="1905" t="s">
        <v>527</v>
      </c>
      <c r="Z17" s="1906"/>
      <c r="AA17" s="1906"/>
      <c r="AB17" s="467">
        <f>+COUNTIF('test A-B'!$EW$5:$EW222,Y17)</f>
        <v>6</v>
      </c>
      <c r="AC17" s="468">
        <f t="shared" si="0"/>
        <v>2.7777777777777776E-2</v>
      </c>
      <c r="AD17" s="1171"/>
      <c r="AE17" s="1912"/>
      <c r="AF17" s="1913"/>
      <c r="AG17" s="1913"/>
      <c r="AH17" s="466" t="s">
        <v>201</v>
      </c>
      <c r="AI17" s="1025" t="s">
        <v>202</v>
      </c>
      <c r="AJ17" s="1159"/>
      <c r="AK17" s="1035" t="s">
        <v>497</v>
      </c>
      <c r="AL17" s="467">
        <f>+COUNTIF('test A-B'!$EV$5:$EV222,AK17)</f>
        <v>2</v>
      </c>
      <c r="AM17" s="468">
        <f t="shared" si="2"/>
        <v>9.2592592592592587E-3</v>
      </c>
      <c r="AO17" s="469" t="s">
        <v>919</v>
      </c>
      <c r="AP17" s="467">
        <f>+COUNTIF('test A-B'!$EV$5:$EV222,AO17)</f>
        <v>0</v>
      </c>
      <c r="AQ17" s="468">
        <f t="shared" si="3"/>
        <v>0</v>
      </c>
      <c r="AS17" s="469" t="s">
        <v>348</v>
      </c>
      <c r="AT17" s="467">
        <f>+COUNTIF('test A-B'!$EV$5:$EV222,AS17)</f>
        <v>1</v>
      </c>
      <c r="AU17" s="468">
        <f t="shared" si="4"/>
        <v>4.6296296296296294E-3</v>
      </c>
      <c r="AW17" s="469" t="s">
        <v>526</v>
      </c>
      <c r="AX17" s="467">
        <f>+COUNTIF('test A-B'!$EV$5:$EV222,AW17)</f>
        <v>0</v>
      </c>
      <c r="AY17" s="468">
        <f t="shared" si="5"/>
        <v>0</v>
      </c>
      <c r="BA17" s="469" t="s">
        <v>582</v>
      </c>
      <c r="BB17" s="467">
        <f>+COUNTIF('test A-B'!$EV$5:$EV222,BA17)</f>
        <v>1</v>
      </c>
      <c r="BC17" s="468">
        <f t="shared" si="6"/>
        <v>4.6296296296296294E-3</v>
      </c>
      <c r="BE17" s="469" t="s">
        <v>525</v>
      </c>
      <c r="BF17" s="467">
        <f>+COUNTIF('test A-B'!$EV$5:$EV222,BE17)</f>
        <v>2</v>
      </c>
      <c r="BG17" s="468">
        <f t="shared" si="7"/>
        <v>9.2592592592592587E-3</v>
      </c>
      <c r="BI17" s="469" t="s">
        <v>492</v>
      </c>
      <c r="BJ17" s="467">
        <f>+COUNTIF('test A-B'!$EV$5:$EV222,BI17)</f>
        <v>0</v>
      </c>
      <c r="BK17" s="468">
        <f t="shared" si="8"/>
        <v>0</v>
      </c>
      <c r="BM17" s="469" t="s">
        <v>534</v>
      </c>
      <c r="BN17" s="467">
        <f>+COUNTIF('test A-B'!$EV$5:$EV222,BM17)</f>
        <v>0</v>
      </c>
      <c r="BO17" s="1026">
        <f t="shared" si="9"/>
        <v>0</v>
      </c>
      <c r="BP17" s="1157"/>
      <c r="BQ17" s="1035" t="s">
        <v>517</v>
      </c>
      <c r="BR17" s="467">
        <f>+COUNTIF('test A-B'!$FD$5:$FD228,BQ17)</f>
        <v>0</v>
      </c>
      <c r="BS17" s="468">
        <f t="shared" si="10"/>
        <v>0</v>
      </c>
      <c r="BU17" s="469"/>
      <c r="BV17" s="467"/>
      <c r="BW17" s="1026"/>
      <c r="BX17" s="1157"/>
      <c r="BY17" s="469"/>
      <c r="BZ17" s="467"/>
      <c r="CA17" s="468"/>
    </row>
    <row r="18" spans="1:79" ht="18" customHeight="1">
      <c r="A18" s="445"/>
      <c r="G18" s="312"/>
      <c r="H18" s="389"/>
      <c r="I18" s="678"/>
      <c r="J18" s="1"/>
      <c r="K18" s="1"/>
      <c r="L18" s="1159"/>
      <c r="M18" s="1903" t="s">
        <v>540</v>
      </c>
      <c r="N18" s="1904"/>
      <c r="O18" s="1904"/>
      <c r="P18" s="467">
        <f>+COUNTIF('test A-B'!$FA$5:$FA222,M18)</f>
        <v>0</v>
      </c>
      <c r="Q18" s="1026">
        <f>+P18/$P$21</f>
        <v>0</v>
      </c>
      <c r="R18" s="1159"/>
      <c r="S18" s="1157"/>
      <c r="T18" s="1164"/>
      <c r="U18" s="1165"/>
      <c r="V18" s="1166"/>
      <c r="W18" s="1158"/>
      <c r="X18" s="1159"/>
      <c r="Y18" s="1905" t="s">
        <v>429</v>
      </c>
      <c r="Z18" s="1906"/>
      <c r="AA18" s="1906"/>
      <c r="AB18" s="467">
        <f>+COUNTIF('test A-B'!$EW$5:$EW222,Y18)</f>
        <v>1</v>
      </c>
      <c r="AC18" s="468">
        <f t="shared" si="0"/>
        <v>4.6296296296296294E-3</v>
      </c>
      <c r="AD18" s="1171"/>
      <c r="AE18" s="1910" t="s">
        <v>354</v>
      </c>
      <c r="AF18" s="1911"/>
      <c r="AG18" s="1911"/>
      <c r="AH18" s="467">
        <f>+COUNTIF('test A-B'!$EX$5:$EX222,AE18)</f>
        <v>116</v>
      </c>
      <c r="AI18" s="1026">
        <f>+AH18/$AH$21</f>
        <v>0.53703703703703709</v>
      </c>
      <c r="AJ18" s="1159"/>
      <c r="AK18" s="1035" t="s">
        <v>501</v>
      </c>
      <c r="AL18" s="467">
        <f>+COUNTIF('test A-B'!$EV$5:$EV222,AK18)</f>
        <v>1</v>
      </c>
      <c r="AM18" s="468">
        <f t="shared" si="2"/>
        <v>4.6296296296296294E-3</v>
      </c>
      <c r="AO18" s="469" t="s">
        <v>522</v>
      </c>
      <c r="AP18" s="467">
        <f>+COUNTIF('test A-B'!$EV$5:$EV222,AO18)</f>
        <v>21</v>
      </c>
      <c r="AQ18" s="468">
        <f t="shared" si="3"/>
        <v>9.7222222222222224E-2</v>
      </c>
      <c r="AS18" s="469" t="s">
        <v>479</v>
      </c>
      <c r="AT18" s="467">
        <f>+COUNTIF('test A-B'!$EV$5:$EV222,AS18)</f>
        <v>0</v>
      </c>
      <c r="AU18" s="468">
        <f t="shared" si="4"/>
        <v>0</v>
      </c>
      <c r="AW18" s="469" t="s">
        <v>553</v>
      </c>
      <c r="AX18" s="467">
        <f>+COUNTIF('test A-B'!$EV$5:$EV222,AW18)</f>
        <v>0</v>
      </c>
      <c r="AY18" s="468">
        <f t="shared" si="5"/>
        <v>0</v>
      </c>
      <c r="BA18" s="469" t="s">
        <v>502</v>
      </c>
      <c r="BB18" s="467">
        <f>+COUNTIF('test A-B'!$EV$5:$EV222,BA18)</f>
        <v>17</v>
      </c>
      <c r="BC18" s="468">
        <f t="shared" si="6"/>
        <v>7.8703703703703706E-2</v>
      </c>
      <c r="BE18" s="469" t="s">
        <v>920</v>
      </c>
      <c r="BF18" s="467">
        <f>+COUNTIF('test A-B'!$EV$5:$EV222,BE18)</f>
        <v>0</v>
      </c>
      <c r="BG18" s="468">
        <f t="shared" si="7"/>
        <v>0</v>
      </c>
      <c r="BI18" s="469" t="s">
        <v>485</v>
      </c>
      <c r="BJ18" s="467">
        <f>+COUNTIF('test A-B'!$EV$5:$EV222,BI18)</f>
        <v>4</v>
      </c>
      <c r="BK18" s="468">
        <f t="shared" si="8"/>
        <v>1.8518518518518517E-2</v>
      </c>
      <c r="BM18" s="469" t="s">
        <v>640</v>
      </c>
      <c r="BN18" s="467">
        <f>+COUNTIF('test A-B'!$EV$5:$EV222,BM18)</f>
        <v>0</v>
      </c>
      <c r="BO18" s="1026">
        <f t="shared" si="9"/>
        <v>0</v>
      </c>
      <c r="BP18" s="1157"/>
      <c r="BQ18" s="1035" t="s">
        <v>494</v>
      </c>
      <c r="BR18" s="467">
        <f>+COUNTIF('test A-B'!$FD$5:$FD228,BQ18)</f>
        <v>0</v>
      </c>
      <c r="BS18" s="468">
        <f t="shared" si="10"/>
        <v>0</v>
      </c>
      <c r="BU18" s="469"/>
      <c r="BV18" s="467"/>
      <c r="BW18" s="1026"/>
      <c r="BX18" s="1157"/>
      <c r="BY18" s="469"/>
      <c r="BZ18" s="467"/>
      <c r="CA18" s="468"/>
    </row>
    <row r="19" spans="1:79" ht="18" customHeight="1">
      <c r="G19" s="312"/>
      <c r="H19" s="389"/>
      <c r="I19" s="678"/>
      <c r="L19" s="1159"/>
      <c r="M19" s="1903" t="s">
        <v>235</v>
      </c>
      <c r="N19" s="1904"/>
      <c r="O19" s="1904"/>
      <c r="P19" s="467">
        <f>+COUNTIF('test A-B'!$FA$5:$FA222,M19)</f>
        <v>0</v>
      </c>
      <c r="Q19" s="1026">
        <f>+P19/$P$21</f>
        <v>0</v>
      </c>
      <c r="R19" s="1159"/>
      <c r="S19" s="1157"/>
      <c r="T19" s="1164"/>
      <c r="U19" s="1165"/>
      <c r="V19" s="1166"/>
      <c r="W19" s="1158"/>
      <c r="X19" s="1159"/>
      <c r="Y19" s="1905" t="s">
        <v>353</v>
      </c>
      <c r="Z19" s="1906"/>
      <c r="AA19" s="1906"/>
      <c r="AB19" s="467">
        <f>+COUNTIF('test A-B'!$EW$5:$EW222,Y19)</f>
        <v>40</v>
      </c>
      <c r="AC19" s="468">
        <f t="shared" si="0"/>
        <v>0.18518518518518517</v>
      </c>
      <c r="AD19" s="1171"/>
      <c r="AE19" s="1905" t="s">
        <v>343</v>
      </c>
      <c r="AF19" s="1906"/>
      <c r="AG19" s="1906"/>
      <c r="AH19" s="467">
        <f>+COUNTIF('test A-B'!$EX$5:$EX222,AE19)</f>
        <v>49</v>
      </c>
      <c r="AI19" s="1026">
        <f>+AH19/$AH$21</f>
        <v>0.22685185185185186</v>
      </c>
      <c r="AJ19" s="1159"/>
      <c r="AK19" s="1035" t="s">
        <v>669</v>
      </c>
      <c r="AL19" s="467">
        <f>+COUNTIF('test A-B'!$EV$5:$EV222,AK19)</f>
        <v>0</v>
      </c>
      <c r="AM19" s="468">
        <f t="shared" si="2"/>
        <v>0</v>
      </c>
      <c r="AO19" s="469" t="s">
        <v>404</v>
      </c>
      <c r="AP19" s="467">
        <f>+COUNTIF('test A-B'!$EV$5:$EV222,AO19)</f>
        <v>7</v>
      </c>
      <c r="AQ19" s="468">
        <f t="shared" si="3"/>
        <v>3.2407407407407406E-2</v>
      </c>
      <c r="AS19" s="469" t="s">
        <v>921</v>
      </c>
      <c r="AT19" s="467">
        <f>+COUNTIF('test A-B'!$EV$5:$EV222,AS19)</f>
        <v>0</v>
      </c>
      <c r="AU19" s="468">
        <f t="shared" si="4"/>
        <v>0</v>
      </c>
      <c r="AW19" s="469" t="s">
        <v>424</v>
      </c>
      <c r="AX19" s="467">
        <f>+COUNTIF('test A-B'!$EV$5:$EV222,AW19)</f>
        <v>1</v>
      </c>
      <c r="AY19" s="468">
        <f t="shared" si="5"/>
        <v>4.6296296296296294E-3</v>
      </c>
      <c r="BA19" s="469" t="s">
        <v>642</v>
      </c>
      <c r="BB19" s="467">
        <f>+COUNTIF('test A-B'!$EV$5:$EV222,BA19)</f>
        <v>1</v>
      </c>
      <c r="BC19" s="468">
        <f t="shared" si="6"/>
        <v>4.6296296296296294E-3</v>
      </c>
      <c r="BE19" s="469" t="s">
        <v>521</v>
      </c>
      <c r="BF19" s="467">
        <f>+COUNTIF('test A-B'!$EV$5:$EV222,BE19)</f>
        <v>0</v>
      </c>
      <c r="BG19" s="468">
        <f t="shared" si="7"/>
        <v>0</v>
      </c>
      <c r="BI19" s="469" t="s">
        <v>443</v>
      </c>
      <c r="BJ19" s="467">
        <f>+COUNTIF('test A-B'!$EV$5:$EV222,BI19)</f>
        <v>4</v>
      </c>
      <c r="BK19" s="468">
        <f t="shared" si="8"/>
        <v>1.8518518518518517E-2</v>
      </c>
      <c r="BM19" s="256" t="s">
        <v>601</v>
      </c>
      <c r="BN19" s="467">
        <f>+COUNTIF('test A-B'!$EV$5:$EV223,BM19)</f>
        <v>0</v>
      </c>
      <c r="BO19" s="1026">
        <f t="shared" si="9"/>
        <v>0</v>
      </c>
      <c r="BP19" s="1157"/>
      <c r="BQ19" s="1035" t="s">
        <v>397</v>
      </c>
      <c r="BR19" s="467">
        <f>+COUNTIF('test A-B'!$FD$5:$FD228,BQ19)</f>
        <v>0</v>
      </c>
      <c r="BS19" s="468">
        <f t="shared" si="10"/>
        <v>0</v>
      </c>
      <c r="BU19" s="469"/>
      <c r="BV19" s="467"/>
      <c r="BW19" s="1026"/>
      <c r="BX19" s="1157"/>
      <c r="BY19" s="469"/>
      <c r="BZ19" s="467"/>
      <c r="CA19" s="468"/>
    </row>
    <row r="20" spans="1:79" ht="18" customHeight="1">
      <c r="G20" s="312"/>
      <c r="H20" s="389"/>
      <c r="I20" s="678"/>
      <c r="L20" s="1159"/>
      <c r="M20" s="1929" t="s">
        <v>10</v>
      </c>
      <c r="N20" s="1930"/>
      <c r="O20" s="1930"/>
      <c r="P20" s="1048">
        <f>SUM(P16:P19)</f>
        <v>0</v>
      </c>
      <c r="Q20" s="1049">
        <f>+SUM(Q16:Q19)</f>
        <v>0</v>
      </c>
      <c r="R20" s="1159"/>
      <c r="S20" s="1157"/>
      <c r="T20" s="1167"/>
      <c r="U20" s="1165"/>
      <c r="V20" s="1166"/>
      <c r="W20" s="1158"/>
      <c r="X20" s="1159"/>
      <c r="Y20" s="1905" t="s">
        <v>476</v>
      </c>
      <c r="Z20" s="1906"/>
      <c r="AA20" s="1906"/>
      <c r="AB20" s="467">
        <f>+COUNTIF('test A-B'!$EW$5:$EW222,Y20)</f>
        <v>2</v>
      </c>
      <c r="AC20" s="468">
        <f t="shared" si="0"/>
        <v>9.2592592592592587E-3</v>
      </c>
      <c r="AD20" s="1171"/>
      <c r="AE20" s="1907" t="s">
        <v>350</v>
      </c>
      <c r="AF20" s="1908"/>
      <c r="AG20" s="1908"/>
      <c r="AH20" s="467">
        <f>+COUNTIF('test A-B'!$EX$5:$EX222,AE20)</f>
        <v>51</v>
      </c>
      <c r="AI20" s="1026">
        <f>+AH20/$AH$21</f>
        <v>0.2361111111111111</v>
      </c>
      <c r="AJ20" s="1159"/>
      <c r="AK20" s="1035" t="s">
        <v>477</v>
      </c>
      <c r="AL20" s="467">
        <f>+COUNTIF('test A-B'!$EV$5:$EV222,AK20)</f>
        <v>0</v>
      </c>
      <c r="AM20" s="468">
        <f t="shared" si="2"/>
        <v>0</v>
      </c>
      <c r="AO20" s="469" t="s">
        <v>417</v>
      </c>
      <c r="AP20" s="467">
        <f>+COUNTIF('test A-B'!$EV$5:$EV222,AO20)</f>
        <v>2</v>
      </c>
      <c r="AQ20" s="468">
        <f t="shared" si="3"/>
        <v>9.2592592592592587E-3</v>
      </c>
      <c r="AS20" s="469" t="s">
        <v>666</v>
      </c>
      <c r="AT20" s="467">
        <f>+COUNTIF('test A-B'!$EV$5:$EV222,AS20)</f>
        <v>0</v>
      </c>
      <c r="AU20" s="468">
        <f t="shared" si="4"/>
        <v>0</v>
      </c>
      <c r="AW20" s="469" t="s">
        <v>508</v>
      </c>
      <c r="AX20" s="467">
        <f>+COUNTIF('test A-B'!$EV$5:$EV222,AW20)</f>
        <v>2</v>
      </c>
      <c r="AY20" s="468">
        <f t="shared" si="5"/>
        <v>9.2592592592592587E-3</v>
      </c>
      <c r="BE20" s="469" t="s">
        <v>483</v>
      </c>
      <c r="BF20" s="467">
        <f>+COUNTIF('test A-B'!$EV$5:$EV222,BE20)</f>
        <v>0</v>
      </c>
      <c r="BG20" s="468">
        <f t="shared" si="7"/>
        <v>0</v>
      </c>
      <c r="BI20" s="469" t="s">
        <v>650</v>
      </c>
      <c r="BJ20" s="467">
        <f>+COUNTIF('test A-B'!$EV$5:$EV222,BI20)</f>
        <v>0</v>
      </c>
      <c r="BK20" s="468">
        <f t="shared" si="8"/>
        <v>0</v>
      </c>
      <c r="BO20" s="1041"/>
      <c r="BP20" s="1157"/>
      <c r="BQ20" s="1035" t="s">
        <v>355</v>
      </c>
      <c r="BR20" s="467">
        <f>+COUNTIF('test A-B'!$FD$5:$FD228,BQ20)</f>
        <v>3</v>
      </c>
      <c r="BS20" s="468">
        <f t="shared" si="10"/>
        <v>1.3888888888888888E-2</v>
      </c>
      <c r="BU20" s="469"/>
      <c r="BV20" s="467"/>
      <c r="BW20" s="1026"/>
      <c r="BX20" s="1157"/>
      <c r="BY20" s="469"/>
      <c r="BZ20" s="467"/>
      <c r="CA20" s="468"/>
    </row>
    <row r="21" spans="1:79" ht="18" customHeight="1" thickBot="1">
      <c r="G21" s="312"/>
      <c r="H21" s="389"/>
      <c r="I21" s="678"/>
      <c r="L21" s="1159"/>
      <c r="M21" s="1931" t="s">
        <v>19</v>
      </c>
      <c r="N21" s="1919"/>
      <c r="O21" s="1919"/>
      <c r="P21" s="1028">
        <f>+P14+P15+P20</f>
        <v>216</v>
      </c>
      <c r="Q21" s="1029">
        <f>+Q14+Q15+Q20</f>
        <v>1</v>
      </c>
      <c r="R21" s="1159"/>
      <c r="S21" s="1157"/>
      <c r="T21" s="1168"/>
      <c r="U21" s="1169"/>
      <c r="V21" s="1160"/>
      <c r="W21" s="1158"/>
      <c r="X21" s="1159"/>
      <c r="Y21" s="1925" t="s">
        <v>506</v>
      </c>
      <c r="Z21" s="1926"/>
      <c r="AA21" s="1926"/>
      <c r="AB21" s="1037">
        <f>+COUNTIF('test A-B'!$EW$5:$EW222,Y21)</f>
        <v>3</v>
      </c>
      <c r="AC21" s="1038">
        <f t="shared" si="0"/>
        <v>1.3888888888888888E-2</v>
      </c>
      <c r="AD21" s="1171"/>
      <c r="AE21" s="1917" t="s">
        <v>19</v>
      </c>
      <c r="AF21" s="1918"/>
      <c r="AG21" s="1918"/>
      <c r="AH21" s="1028">
        <f>+SUM(AH18:AH20)</f>
        <v>216</v>
      </c>
      <c r="AI21" s="1029">
        <f>+SUM(AI18:AI20)</f>
        <v>1</v>
      </c>
      <c r="AJ21" s="1159"/>
      <c r="AK21" s="1036" t="s">
        <v>648</v>
      </c>
      <c r="AL21" s="1037">
        <f>+COUNTIF('test A-B'!$EV$5:$EV222,AK21)</f>
        <v>0</v>
      </c>
      <c r="AM21" s="1038">
        <f t="shared" si="2"/>
        <v>0</v>
      </c>
      <c r="AN21" s="1039"/>
      <c r="AO21" s="1039"/>
      <c r="AP21" s="1039"/>
      <c r="AQ21" s="1039"/>
      <c r="AR21" s="1039"/>
      <c r="AS21" s="1040" t="s">
        <v>561</v>
      </c>
      <c r="AT21" s="1037">
        <f>+COUNTIF('test A-B'!$EV$5:$EV222,AS21)</f>
        <v>8</v>
      </c>
      <c r="AU21" s="1038">
        <f t="shared" si="4"/>
        <v>3.7037037037037035E-2</v>
      </c>
      <c r="AV21" s="1039"/>
      <c r="AW21" s="1040" t="s">
        <v>347</v>
      </c>
      <c r="AX21" s="1037">
        <f>+COUNTIF('test A-B'!$EV$5:$EV222,AW21)</f>
        <v>0</v>
      </c>
      <c r="AY21" s="1038">
        <f t="shared" si="5"/>
        <v>0</v>
      </c>
      <c r="AZ21" s="1039"/>
      <c r="BA21" s="1039"/>
      <c r="BB21" s="1039"/>
      <c r="BC21" s="1039"/>
      <c r="BD21" s="1039"/>
      <c r="BE21" s="1040" t="s">
        <v>528</v>
      </c>
      <c r="BF21" s="1037">
        <f>+COUNTIF('test A-B'!$EV$5:$EV222,BE21)</f>
        <v>2</v>
      </c>
      <c r="BG21" s="1038">
        <f t="shared" si="7"/>
        <v>9.2592592592592587E-3</v>
      </c>
      <c r="BH21" s="1039"/>
      <c r="BI21" s="1040" t="s">
        <v>515</v>
      </c>
      <c r="BJ21" s="1037">
        <f>+COUNTIF('test A-B'!$EV$5:$EV222,BI21)</f>
        <v>4</v>
      </c>
      <c r="BK21" s="1038">
        <f t="shared" si="8"/>
        <v>1.8518518518518517E-2</v>
      </c>
      <c r="BL21" s="1039"/>
      <c r="BM21" s="1042" t="s">
        <v>19</v>
      </c>
      <c r="BN21" s="1028">
        <f>+SUM(AL8:AL21)+SUM(AP8:AP20)+SUM(AT8:AT21)+SUM(AX8:AX21)+SUM(BB8:BB19)+SUM(BF8:BF21)+SUM(BJ8:BJ21)+SUM(BN8:BN19)</f>
        <v>216</v>
      </c>
      <c r="BO21" s="1029">
        <f>+SUM(AM8:AM21)+SUM(AQ8:AQ20)+SUM(AU8:AU21)+SUM(AY8:AY21)+SUM(BC8:BC19)+SUM(BG8:BG21)+SUM(BK8:BK21)+SUM(BO8:BO19)</f>
        <v>1</v>
      </c>
      <c r="BP21" s="1157"/>
      <c r="BQ21" s="1036" t="s">
        <v>399</v>
      </c>
      <c r="BR21" s="1037">
        <f>+COUNTIF('test A-B'!$FD$5:$FD228,BQ21)</f>
        <v>1</v>
      </c>
      <c r="BS21" s="1038">
        <f t="shared" si="10"/>
        <v>4.6296296296296294E-3</v>
      </c>
      <c r="BT21" s="1039"/>
      <c r="BU21" s="1042" t="s">
        <v>19</v>
      </c>
      <c r="BV21" s="1028">
        <f>SUM(BR8:BR21,BV8:BV14)</f>
        <v>216</v>
      </c>
      <c r="BW21" s="1029">
        <f>+SUM(BS8:BS21,BW8:BW14)</f>
        <v>0.99999999999999989</v>
      </c>
      <c r="BX21" s="1157"/>
      <c r="BY21" s="469"/>
      <c r="BZ21" s="467"/>
      <c r="CA21" s="468"/>
    </row>
    <row r="22" spans="1:79" ht="18" customHeight="1">
      <c r="A22" s="1"/>
      <c r="F22" s="444"/>
      <c r="G22" s="679"/>
      <c r="H22" s="680"/>
      <c r="I22" s="681"/>
      <c r="J22" s="32"/>
      <c r="K22" s="8"/>
      <c r="L22" s="1159"/>
      <c r="M22" s="1155"/>
      <c r="N22" s="1156"/>
      <c r="O22" s="1157"/>
      <c r="P22" s="1157"/>
      <c r="Q22" s="1157"/>
      <c r="R22" s="1157"/>
      <c r="S22" s="1157"/>
      <c r="T22" s="1157"/>
      <c r="U22" s="1157"/>
      <c r="V22" s="1157"/>
      <c r="W22" s="1158"/>
      <c r="X22" s="1159"/>
      <c r="Y22" s="1157"/>
      <c r="Z22" s="1157"/>
      <c r="AA22" s="1157"/>
      <c r="AB22" s="1157"/>
      <c r="AC22" s="1160"/>
      <c r="AD22" s="1157"/>
      <c r="AE22" s="1157"/>
      <c r="AF22" s="1157"/>
      <c r="AG22" s="1157"/>
      <c r="AH22" s="1157"/>
      <c r="AI22" s="1157"/>
      <c r="AJ22" s="1159"/>
      <c r="AK22" s="1157"/>
      <c r="AL22" s="1157"/>
      <c r="AM22" s="1157"/>
      <c r="AN22" s="1157"/>
      <c r="AO22" s="1157"/>
      <c r="AP22" s="1157"/>
      <c r="AQ22" s="1157"/>
      <c r="AR22" s="1157"/>
      <c r="AS22" s="1157"/>
      <c r="AT22" s="1157"/>
      <c r="AU22" s="1157"/>
      <c r="AV22" s="1157"/>
      <c r="AW22" s="1157"/>
      <c r="AX22" s="1157"/>
      <c r="AY22" s="1157"/>
      <c r="AZ22" s="1157"/>
      <c r="BA22" s="1157"/>
      <c r="BB22" s="1157"/>
      <c r="BC22" s="1157"/>
      <c r="BD22" s="1157"/>
      <c r="BE22" s="1157"/>
      <c r="BF22" s="1157"/>
      <c r="BG22" s="1157"/>
      <c r="BH22" s="1157"/>
      <c r="BI22" s="1157"/>
      <c r="BJ22" s="1157"/>
      <c r="BK22" s="1157"/>
      <c r="BL22" s="1157"/>
      <c r="BM22" s="1157"/>
      <c r="BN22" s="1157"/>
      <c r="BO22" s="1157"/>
      <c r="BP22" s="1157"/>
      <c r="BQ22" s="1157"/>
      <c r="BR22" s="1157"/>
      <c r="BS22" s="1157"/>
      <c r="BT22" s="1157"/>
      <c r="BU22" s="1157"/>
      <c r="BV22" s="1157"/>
      <c r="BW22" s="1157"/>
      <c r="BX22" s="1157"/>
    </row>
    <row r="23" spans="1:79" s="7" customFormat="1" ht="36" customHeight="1">
      <c r="A23" s="1841" t="s">
        <v>922</v>
      </c>
      <c r="B23" s="1841"/>
      <c r="C23" s="1841"/>
      <c r="D23" s="1841"/>
      <c r="E23" s="1841"/>
      <c r="F23" s="1841"/>
      <c r="G23" s="1841"/>
      <c r="H23" s="1841"/>
      <c r="I23" s="1841"/>
      <c r="J23" s="1841"/>
      <c r="K23" s="1841"/>
      <c r="L23" s="1159"/>
      <c r="M23" s="1159"/>
      <c r="N23" s="1159"/>
      <c r="O23" s="1159"/>
      <c r="P23" s="1159"/>
      <c r="Q23" s="1159"/>
      <c r="R23" s="1159"/>
      <c r="S23" s="1159"/>
      <c r="T23" s="1159"/>
      <c r="U23" s="1159"/>
      <c r="V23" s="1159"/>
      <c r="W23" s="1159"/>
      <c r="X23" s="1159"/>
      <c r="Y23" s="1161"/>
      <c r="Z23" s="1159"/>
      <c r="AA23" s="1159"/>
      <c r="AB23" s="1159"/>
      <c r="AC23" s="1159"/>
      <c r="AD23" s="1161"/>
      <c r="AE23" s="1161"/>
      <c r="AF23" s="1159"/>
      <c r="AG23" s="1159"/>
      <c r="AH23" s="1159"/>
      <c r="AI23" s="1159"/>
      <c r="AJ23" s="1159"/>
      <c r="AK23" s="1159"/>
      <c r="AL23" s="1159"/>
      <c r="AM23" s="1159"/>
      <c r="AN23" s="1159"/>
      <c r="AO23" s="1159"/>
      <c r="AP23" s="1161"/>
      <c r="AQ23" s="1161"/>
      <c r="AR23" s="1161"/>
      <c r="AS23" s="1161"/>
      <c r="AT23" s="1161"/>
      <c r="AU23" s="1161"/>
      <c r="AV23" s="1161"/>
      <c r="AW23" s="1161"/>
      <c r="AX23" s="1161"/>
      <c r="AY23" s="1161"/>
      <c r="AZ23" s="1161"/>
      <c r="BA23" s="1161"/>
      <c r="BB23" s="1161"/>
      <c r="BC23" s="1161"/>
      <c r="BD23" s="1161"/>
      <c r="BE23" s="1161"/>
      <c r="BF23" s="1161"/>
      <c r="BG23" s="1161"/>
      <c r="BH23" s="1161"/>
      <c r="BI23" s="1161"/>
      <c r="BJ23" s="1161"/>
      <c r="BK23" s="1161"/>
      <c r="BL23" s="1161"/>
      <c r="BM23" s="1161"/>
      <c r="BN23" s="1161"/>
      <c r="BO23" s="1161"/>
      <c r="BP23" s="1161"/>
      <c r="BQ23" s="1161"/>
      <c r="BR23" s="1161"/>
      <c r="BS23" s="1161"/>
      <c r="BT23" s="1161"/>
      <c r="BU23" s="1161"/>
      <c r="BV23" s="1161"/>
      <c r="BW23" s="1161"/>
      <c r="BX23" s="1161"/>
    </row>
    <row r="24" spans="1:79" ht="18" customHeight="1">
      <c r="A24" s="1"/>
      <c r="B24" s="1"/>
      <c r="C24" s="1"/>
      <c r="D24" s="1"/>
      <c r="E24" s="1"/>
      <c r="F24" s="444"/>
      <c r="G24" s="1"/>
      <c r="H24" s="1"/>
      <c r="I24" s="1"/>
      <c r="J24" s="1"/>
      <c r="K24" s="1"/>
      <c r="L24"/>
      <c r="M24"/>
      <c r="N24"/>
      <c r="O24"/>
      <c r="P24"/>
      <c r="Q24"/>
      <c r="R24"/>
      <c r="S24"/>
      <c r="T24"/>
      <c r="U24"/>
      <c r="V24"/>
      <c r="W24"/>
      <c r="X24"/>
      <c r="Y24"/>
      <c r="Z24"/>
      <c r="AA24"/>
      <c r="AB24"/>
      <c r="AC24"/>
      <c r="AF24"/>
      <c r="AG24"/>
      <c r="AH24"/>
      <c r="AI24"/>
      <c r="AJ24"/>
      <c r="AK24"/>
      <c r="AL24"/>
      <c r="AM24"/>
      <c r="AN24"/>
      <c r="AO24"/>
    </row>
    <row r="25" spans="1:79" ht="18" customHeight="1">
      <c r="A25" s="1861" t="s">
        <v>923</v>
      </c>
      <c r="B25" s="1861"/>
      <c r="C25" s="1861"/>
      <c r="D25" s="1861"/>
      <c r="E25" s="1861"/>
      <c r="F25" s="1861"/>
      <c r="G25" s="1861"/>
      <c r="H25" s="1861"/>
      <c r="I25" s="1861"/>
      <c r="J25" s="1861"/>
      <c r="K25" s="1861"/>
      <c r="L25"/>
      <c r="M25" s="1861" t="s">
        <v>924</v>
      </c>
      <c r="N25" s="1861"/>
      <c r="O25" s="1861"/>
      <c r="P25" s="1861"/>
      <c r="Q25" s="1861"/>
      <c r="R25" s="1861"/>
      <c r="S25" s="1861"/>
      <c r="T25" s="1861"/>
      <c r="U25" s="1861"/>
      <c r="V25" s="1861"/>
      <c r="W25" s="1861"/>
      <c r="X25"/>
      <c r="Y25" s="1861" t="s">
        <v>925</v>
      </c>
      <c r="Z25" s="1861"/>
      <c r="AA25" s="1861"/>
      <c r="AB25" s="1861"/>
      <c r="AC25" s="1861"/>
      <c r="AD25" s="1861"/>
      <c r="AE25" s="1861"/>
      <c r="AF25" s="1861"/>
      <c r="AG25" s="1861"/>
      <c r="AH25" s="1861"/>
      <c r="AI25" s="1861"/>
      <c r="AJ25"/>
      <c r="AK25" s="1861" t="s">
        <v>926</v>
      </c>
      <c r="AL25" s="1861"/>
      <c r="AM25" s="1861"/>
      <c r="AN25" s="1861"/>
      <c r="AO25" s="1861"/>
      <c r="AP25" s="1861"/>
      <c r="AQ25" s="1861"/>
      <c r="AR25" s="1861"/>
      <c r="AS25" s="1861"/>
      <c r="AT25" s="1861"/>
      <c r="AU25" s="1861"/>
      <c r="AW25" s="1861" t="s">
        <v>927</v>
      </c>
      <c r="AX25" s="1861"/>
      <c r="AY25" s="1861"/>
      <c r="AZ25" s="1861"/>
      <c r="BA25" s="1861"/>
      <c r="BB25" s="1861"/>
      <c r="BC25" s="1861"/>
      <c r="BD25" s="1861"/>
      <c r="BE25" s="1861"/>
      <c r="BF25" s="1861"/>
      <c r="BG25" s="1861"/>
    </row>
    <row r="26" spans="1:79" ht="18" customHeight="1">
      <c r="A26" s="1"/>
      <c r="B26" s="1"/>
      <c r="C26" s="1"/>
      <c r="D26" s="1"/>
      <c r="E26" s="1"/>
      <c r="F26" s="444"/>
      <c r="G26" s="1"/>
      <c r="H26" s="1"/>
      <c r="I26" s="1"/>
      <c r="J26" s="1"/>
      <c r="K26" s="1"/>
      <c r="L26"/>
      <c r="M26" s="1"/>
      <c r="O26" s="1"/>
      <c r="P26" s="1"/>
      <c r="Q26" s="1"/>
      <c r="R26" s="1"/>
      <c r="S26" s="1"/>
      <c r="T26" s="1"/>
      <c r="U26" s="1"/>
      <c r="V26" s="1"/>
      <c r="W26"/>
      <c r="X26"/>
      <c r="Y26" s="1"/>
      <c r="Z26" s="1"/>
      <c r="AA26" s="1"/>
      <c r="AB26" s="1"/>
      <c r="AC26" s="1"/>
      <c r="AD26" s="1"/>
      <c r="AE26" s="1"/>
      <c r="AF26" s="1"/>
      <c r="AG26" s="1"/>
      <c r="AH26" s="1"/>
      <c r="AI26"/>
      <c r="AJ26"/>
      <c r="AK26" s="1798" t="s">
        <v>928</v>
      </c>
      <c r="AL26" s="1798"/>
      <c r="AM26" s="1798"/>
      <c r="AN26" s="1798"/>
      <c r="AO26" s="1798"/>
      <c r="AP26" s="1798"/>
      <c r="AQ26" s="1798"/>
      <c r="AR26" s="1798"/>
      <c r="AS26" s="1798"/>
      <c r="AT26" s="1798"/>
      <c r="AU26" s="1798"/>
    </row>
    <row r="27" spans="1:79" ht="18" customHeight="1">
      <c r="A27" s="1826"/>
      <c r="B27" s="1826"/>
      <c r="C27" s="1826"/>
      <c r="D27" s="1826"/>
      <c r="E27" s="1827"/>
      <c r="F27" s="1824">
        <v>2024</v>
      </c>
      <c r="G27" s="1864"/>
      <c r="H27" s="1825"/>
      <c r="I27" s="1824">
        <v>2025</v>
      </c>
      <c r="J27" s="1864"/>
      <c r="K27" s="1864"/>
      <c r="L27"/>
      <c r="M27" s="1826"/>
      <c r="N27" s="1826"/>
      <c r="O27" s="1826"/>
      <c r="P27" s="1826"/>
      <c r="Q27" s="1827"/>
      <c r="R27" s="1824">
        <v>2024</v>
      </c>
      <c r="S27" s="1864"/>
      <c r="T27" s="1825"/>
      <c r="U27" s="1824">
        <v>2025</v>
      </c>
      <c r="V27" s="1864"/>
      <c r="W27" s="1864"/>
      <c r="X27"/>
      <c r="Y27" s="1826"/>
      <c r="Z27" s="1826"/>
      <c r="AA27" s="1826"/>
      <c r="AB27" s="1826"/>
      <c r="AC27" s="1827"/>
      <c r="AD27" s="1824">
        <v>2024</v>
      </c>
      <c r="AE27" s="1864"/>
      <c r="AF27" s="1825"/>
      <c r="AG27" s="1824">
        <v>2025</v>
      </c>
      <c r="AH27" s="1864"/>
      <c r="AI27" s="1864"/>
      <c r="AJ27"/>
      <c r="AK27" s="1826"/>
      <c r="AL27" s="1826"/>
      <c r="AM27" s="1826"/>
      <c r="AN27" s="1826"/>
      <c r="AO27" s="1827"/>
      <c r="AP27" s="1824" t="s">
        <v>929</v>
      </c>
      <c r="AQ27" s="1864"/>
      <c r="AR27" s="1864"/>
      <c r="AW27" s="1826"/>
      <c r="AX27" s="1826"/>
      <c r="AY27" s="1826"/>
      <c r="AZ27" s="1826"/>
      <c r="BA27" s="1827"/>
      <c r="BB27" s="1824">
        <v>2024</v>
      </c>
      <c r="BC27" s="1864"/>
      <c r="BD27" s="1825"/>
      <c r="BE27" s="1824">
        <v>2025</v>
      </c>
      <c r="BF27" s="1864"/>
      <c r="BG27" s="1864"/>
    </row>
    <row r="28" spans="1:79" ht="18" customHeight="1">
      <c r="A28" s="1828"/>
      <c r="B28" s="1828"/>
      <c r="C28" s="1828"/>
      <c r="D28" s="1828"/>
      <c r="E28" s="1829"/>
      <c r="F28" s="92" t="s">
        <v>68</v>
      </c>
      <c r="G28" s="93" t="s">
        <v>69</v>
      </c>
      <c r="H28" s="424" t="s">
        <v>70</v>
      </c>
      <c r="I28" s="423" t="s">
        <v>68</v>
      </c>
      <c r="J28" s="94" t="s">
        <v>69</v>
      </c>
      <c r="K28" s="477" t="s">
        <v>70</v>
      </c>
      <c r="L28"/>
      <c r="M28" s="1828"/>
      <c r="N28" s="1828"/>
      <c r="O28" s="1828"/>
      <c r="P28" s="1828"/>
      <c r="Q28" s="1829"/>
      <c r="R28" s="92" t="s">
        <v>68</v>
      </c>
      <c r="S28" s="93" t="s">
        <v>69</v>
      </c>
      <c r="T28" s="424" t="s">
        <v>70</v>
      </c>
      <c r="U28" s="423" t="s">
        <v>68</v>
      </c>
      <c r="V28" s="94" t="s">
        <v>69</v>
      </c>
      <c r="W28" s="477" t="s">
        <v>70</v>
      </c>
      <c r="X28"/>
      <c r="Y28" s="1828"/>
      <c r="Z28" s="1828"/>
      <c r="AA28" s="1828"/>
      <c r="AB28" s="1828"/>
      <c r="AC28" s="1829"/>
      <c r="AD28" s="92" t="s">
        <v>68</v>
      </c>
      <c r="AE28" s="93" t="s">
        <v>69</v>
      </c>
      <c r="AF28" s="424" t="s">
        <v>70</v>
      </c>
      <c r="AG28" s="423" t="s">
        <v>68</v>
      </c>
      <c r="AH28" s="94" t="s">
        <v>69</v>
      </c>
      <c r="AI28" s="477" t="s">
        <v>70</v>
      </c>
      <c r="AJ28"/>
      <c r="AK28" s="1828"/>
      <c r="AL28" s="1828"/>
      <c r="AM28" s="1828"/>
      <c r="AN28" s="1828"/>
      <c r="AO28" s="1829"/>
      <c r="AP28" s="423" t="s">
        <v>68</v>
      </c>
      <c r="AQ28" s="94" t="s">
        <v>69</v>
      </c>
      <c r="AR28" s="477" t="s">
        <v>70</v>
      </c>
      <c r="AW28" s="1828"/>
      <c r="AX28" s="1828"/>
      <c r="AY28" s="1828"/>
      <c r="AZ28" s="1828"/>
      <c r="BA28" s="1829"/>
      <c r="BB28" s="139" t="s">
        <v>68</v>
      </c>
      <c r="BC28" s="140" t="s">
        <v>69</v>
      </c>
      <c r="BD28" s="141" t="s">
        <v>70</v>
      </c>
      <c r="BE28" s="142" t="s">
        <v>68</v>
      </c>
      <c r="BF28" s="143" t="s">
        <v>69</v>
      </c>
      <c r="BG28" s="477" t="s">
        <v>70</v>
      </c>
    </row>
    <row r="29" spans="1:79" ht="18" customHeight="1">
      <c r="A29" s="1938" t="s">
        <v>187</v>
      </c>
      <c r="B29" s="1938"/>
      <c r="C29" s="1938"/>
      <c r="D29" s="1938"/>
      <c r="E29" s="1939"/>
      <c r="F29" s="168">
        <f>+'test A-B'!P225</f>
        <v>5624</v>
      </c>
      <c r="G29" s="169">
        <f>+'test A-B'!Q225</f>
        <v>472</v>
      </c>
      <c r="H29" s="170">
        <f>+F29+G29</f>
        <v>6096</v>
      </c>
      <c r="I29" s="168">
        <f>+'test A-B'!R225</f>
        <v>5788</v>
      </c>
      <c r="J29" s="169">
        <f>+'test A-B'!S225</f>
        <v>496</v>
      </c>
      <c r="K29" s="171">
        <f>+I29+J29</f>
        <v>6284</v>
      </c>
      <c r="L29"/>
      <c r="M29" s="1938" t="s">
        <v>187</v>
      </c>
      <c r="N29" s="1938"/>
      <c r="O29" s="1938"/>
      <c r="P29" s="1938"/>
      <c r="Q29" s="1939"/>
      <c r="R29" s="101">
        <f>+F29/F$39</f>
        <v>0.86178363469200125</v>
      </c>
      <c r="S29" s="100">
        <f>+G29/G$39</f>
        <v>0.56730769230769229</v>
      </c>
      <c r="T29" s="112">
        <f t="shared" ref="R29:W30" si="13">+H29/H$39</f>
        <v>0.82848600163087793</v>
      </c>
      <c r="U29" s="99">
        <f>+I29/I$39</f>
        <v>0.83908379240359521</v>
      </c>
      <c r="V29" s="100">
        <f t="shared" si="13"/>
        <v>0.5636363636363636</v>
      </c>
      <c r="W29" s="110">
        <f t="shared" si="13"/>
        <v>0.80791977372075086</v>
      </c>
      <c r="X29"/>
      <c r="Y29" s="1938" t="s">
        <v>187</v>
      </c>
      <c r="Z29" s="1938"/>
      <c r="AA29" s="1938"/>
      <c r="AB29" s="1938"/>
      <c r="AC29" s="1939"/>
      <c r="AD29" s="101">
        <f>+F29/$H29</f>
        <v>0.92257217847769024</v>
      </c>
      <c r="AE29" s="100">
        <f t="shared" ref="AD29:AE39" si="14">+G29/$H29</f>
        <v>7.7427821522309717E-2</v>
      </c>
      <c r="AF29" s="112">
        <f>+AD29+AE29</f>
        <v>1</v>
      </c>
      <c r="AG29" s="99">
        <f>+I29/$K29</f>
        <v>0.92106938255887971</v>
      </c>
      <c r="AH29" s="100">
        <f>+J29/$K29</f>
        <v>7.8930617441120302E-2</v>
      </c>
      <c r="AI29" s="110">
        <f>+AG29+AH29</f>
        <v>1</v>
      </c>
      <c r="AJ29"/>
      <c r="AK29" s="1938" t="s">
        <v>187</v>
      </c>
      <c r="AL29" s="1938"/>
      <c r="AM29" s="1938"/>
      <c r="AN29" s="1938"/>
      <c r="AO29" s="1939"/>
      <c r="AP29" s="99">
        <f>+(I29/F29-1)</f>
        <v>2.9160739687055459E-2</v>
      </c>
      <c r="AQ29" s="100">
        <f t="shared" ref="AQ29:AR39" si="15">+(J29/G29-1)</f>
        <v>5.0847457627118731E-2</v>
      </c>
      <c r="AR29" s="110">
        <f t="shared" si="15"/>
        <v>3.0839895013123453E-2</v>
      </c>
      <c r="AW29" s="1932" t="s">
        <v>21</v>
      </c>
      <c r="AX29" s="1932"/>
      <c r="AY29" s="1932"/>
      <c r="AZ29" s="1932"/>
      <c r="BA29" s="1933"/>
      <c r="BB29" s="144">
        <f t="shared" ref="BB29:BG29" si="16">+F30/F$35</f>
        <v>0.72072072072072069</v>
      </c>
      <c r="BC29" s="145">
        <f t="shared" si="16"/>
        <v>0.90759075907590758</v>
      </c>
      <c r="BD29" s="146">
        <f t="shared" si="16"/>
        <v>0.85748792270531404</v>
      </c>
      <c r="BE29" s="147">
        <f t="shared" si="16"/>
        <v>0.42156862745098039</v>
      </c>
      <c r="BF29" s="145">
        <f t="shared" si="16"/>
        <v>0.92556634304207119</v>
      </c>
      <c r="BG29" s="148">
        <f t="shared" si="16"/>
        <v>0.72514619883040932</v>
      </c>
    </row>
    <row r="30" spans="1:79" ht="18" customHeight="1">
      <c r="A30" s="1940" t="s">
        <v>188</v>
      </c>
      <c r="B30" s="1940"/>
      <c r="C30" s="1940"/>
      <c r="D30" s="1940"/>
      <c r="E30" s="1941"/>
      <c r="F30" s="172">
        <f>+'test A-B'!T225</f>
        <v>80</v>
      </c>
      <c r="G30" s="173">
        <f>+'test A-B'!U225</f>
        <v>275</v>
      </c>
      <c r="H30" s="174">
        <f>+F30+G30</f>
        <v>355</v>
      </c>
      <c r="I30" s="172">
        <f>+'test A-B'!V225</f>
        <v>86</v>
      </c>
      <c r="J30" s="173">
        <f>+'test A-B'!W225</f>
        <v>286</v>
      </c>
      <c r="K30" s="175">
        <f>+I30+J30</f>
        <v>372</v>
      </c>
      <c r="L30"/>
      <c r="M30" s="1940" t="s">
        <v>188</v>
      </c>
      <c r="N30" s="1940"/>
      <c r="O30" s="1940"/>
      <c r="P30" s="1940"/>
      <c r="Q30" s="1941"/>
      <c r="R30" s="103">
        <f t="shared" si="13"/>
        <v>1.2258657676984371E-2</v>
      </c>
      <c r="S30" s="102">
        <f t="shared" si="13"/>
        <v>0.33052884615384615</v>
      </c>
      <c r="T30" s="113">
        <f t="shared" si="13"/>
        <v>4.8246806197336234E-2</v>
      </c>
      <c r="U30" s="103">
        <f t="shared" si="13"/>
        <v>1.246738184981154E-2</v>
      </c>
      <c r="V30" s="102">
        <f t="shared" si="13"/>
        <v>0.32500000000000001</v>
      </c>
      <c r="W30" s="111">
        <f t="shared" si="13"/>
        <v>4.7827204937001801E-2</v>
      </c>
      <c r="X30"/>
      <c r="Y30" s="1940" t="s">
        <v>188</v>
      </c>
      <c r="Z30" s="1940"/>
      <c r="AA30" s="1940"/>
      <c r="AB30" s="1940"/>
      <c r="AC30" s="1941"/>
      <c r="AD30" s="103">
        <f t="shared" si="14"/>
        <v>0.22535211267605634</v>
      </c>
      <c r="AE30" s="102">
        <f t="shared" si="14"/>
        <v>0.77464788732394363</v>
      </c>
      <c r="AF30" s="113">
        <f t="shared" ref="AF30:AF39" si="17">+AD30+AE30</f>
        <v>1</v>
      </c>
      <c r="AG30" s="103">
        <f t="shared" ref="AG30:AH39" si="18">+I30/$K30</f>
        <v>0.23118279569892472</v>
      </c>
      <c r="AH30" s="102">
        <f t="shared" si="18"/>
        <v>0.76881720430107525</v>
      </c>
      <c r="AI30" s="111">
        <f t="shared" ref="AI30:AI39" si="19">+AG30+AH30</f>
        <v>1</v>
      </c>
      <c r="AJ30"/>
      <c r="AK30" s="1940" t="s">
        <v>188</v>
      </c>
      <c r="AL30" s="1940"/>
      <c r="AM30" s="1940"/>
      <c r="AN30" s="1940"/>
      <c r="AO30" s="1941"/>
      <c r="AP30" s="103">
        <f t="shared" ref="AP30:AP39" si="20">+(I30/F30-1)</f>
        <v>7.4999999999999956E-2</v>
      </c>
      <c r="AQ30" s="102">
        <f t="shared" si="15"/>
        <v>4.0000000000000036E-2</v>
      </c>
      <c r="AR30" s="111">
        <f t="shared" si="15"/>
        <v>4.7887323943661908E-2</v>
      </c>
      <c r="AW30" s="1836" t="s">
        <v>22</v>
      </c>
      <c r="AX30" s="1836"/>
      <c r="AY30" s="1836"/>
      <c r="AZ30" s="1836"/>
      <c r="BA30" s="1837"/>
      <c r="BB30" s="301">
        <f t="shared" ref="BB30:BG30" si="21">+F33/F$35</f>
        <v>0.27927927927927926</v>
      </c>
      <c r="BC30" s="478">
        <f t="shared" si="21"/>
        <v>9.2409240924092403E-2</v>
      </c>
      <c r="BD30" s="479">
        <f t="shared" si="21"/>
        <v>0.14251207729468598</v>
      </c>
      <c r="BE30" s="480">
        <f t="shared" si="21"/>
        <v>0.57843137254901966</v>
      </c>
      <c r="BF30" s="478">
        <f t="shared" si="21"/>
        <v>7.4433656957928807E-2</v>
      </c>
      <c r="BG30" s="481">
        <f t="shared" si="21"/>
        <v>0.27485380116959063</v>
      </c>
    </row>
    <row r="31" spans="1:79" ht="18" customHeight="1">
      <c r="A31" s="1934" t="s">
        <v>29</v>
      </c>
      <c r="B31" s="1934"/>
      <c r="C31" s="1934"/>
      <c r="D31" s="1934"/>
      <c r="E31" s="1935"/>
      <c r="F31" s="176">
        <f>+SUM(F29:F30)</f>
        <v>5704</v>
      </c>
      <c r="G31" s="177">
        <f>+SUM(G29:G30)</f>
        <v>747</v>
      </c>
      <c r="H31" s="177">
        <f t="shared" ref="H31:J31" si="22">+SUM(H29:H30)</f>
        <v>6451</v>
      </c>
      <c r="I31" s="176">
        <f t="shared" si="22"/>
        <v>5874</v>
      </c>
      <c r="J31" s="177">
        <f t="shared" si="22"/>
        <v>782</v>
      </c>
      <c r="K31" s="178">
        <f>+SUM(K29:K30)</f>
        <v>6656</v>
      </c>
      <c r="L31"/>
      <c r="M31" s="1934" t="s">
        <v>29</v>
      </c>
      <c r="N31" s="1934"/>
      <c r="O31" s="1934"/>
      <c r="P31" s="1934"/>
      <c r="Q31" s="1935"/>
      <c r="R31" s="152">
        <f t="shared" ref="R31:W31" si="23">+SUM(R29:R30)</f>
        <v>0.87404229236898567</v>
      </c>
      <c r="S31" s="153">
        <f t="shared" si="23"/>
        <v>0.89783653846153844</v>
      </c>
      <c r="T31" s="153">
        <f t="shared" si="23"/>
        <v>0.87673280782821417</v>
      </c>
      <c r="U31" s="152">
        <f t="shared" si="23"/>
        <v>0.85155117425340676</v>
      </c>
      <c r="V31" s="153">
        <f t="shared" si="23"/>
        <v>0.88863636363636367</v>
      </c>
      <c r="W31" s="154">
        <f t="shared" si="23"/>
        <v>0.85574697865775262</v>
      </c>
      <c r="X31"/>
      <c r="Y31" s="1934" t="s">
        <v>29</v>
      </c>
      <c r="Z31" s="1934"/>
      <c r="AA31" s="1934"/>
      <c r="AB31" s="1934"/>
      <c r="AC31" s="1935"/>
      <c r="AD31" s="152">
        <f t="shared" si="14"/>
        <v>0.8842039993799411</v>
      </c>
      <c r="AE31" s="153">
        <f t="shared" si="14"/>
        <v>0.1157960006200589</v>
      </c>
      <c r="AF31" s="153">
        <f t="shared" si="17"/>
        <v>1</v>
      </c>
      <c r="AG31" s="152">
        <f t="shared" si="18"/>
        <v>0.88251201923076927</v>
      </c>
      <c r="AH31" s="153">
        <f t="shared" si="18"/>
        <v>0.11748798076923077</v>
      </c>
      <c r="AI31" s="154">
        <f t="shared" si="19"/>
        <v>1</v>
      </c>
      <c r="AJ31"/>
      <c r="AK31" s="1934" t="s">
        <v>29</v>
      </c>
      <c r="AL31" s="1934"/>
      <c r="AM31" s="1934"/>
      <c r="AN31" s="1934"/>
      <c r="AO31" s="1935"/>
      <c r="AP31" s="152">
        <f t="shared" si="20"/>
        <v>2.9803646563814956E-2</v>
      </c>
      <c r="AQ31" s="153">
        <f t="shared" si="15"/>
        <v>4.6854082998661228E-2</v>
      </c>
      <c r="AR31" s="154">
        <f t="shared" si="15"/>
        <v>3.1778018911796657E-2</v>
      </c>
      <c r="AW31" s="1862" t="s">
        <v>930</v>
      </c>
      <c r="AX31" s="1862"/>
      <c r="AY31" s="1862"/>
      <c r="AZ31" s="1862"/>
      <c r="BA31" s="1863"/>
      <c r="BB31" s="155">
        <f t="shared" ref="BB31:BG31" si="24">+F35/F$35</f>
        <v>1</v>
      </c>
      <c r="BC31" s="156">
        <f t="shared" si="24"/>
        <v>1</v>
      </c>
      <c r="BD31" s="430">
        <f t="shared" si="24"/>
        <v>1</v>
      </c>
      <c r="BE31" s="155">
        <f t="shared" si="24"/>
        <v>1</v>
      </c>
      <c r="BF31" s="156">
        <f t="shared" si="24"/>
        <v>1</v>
      </c>
      <c r="BG31" s="157">
        <f t="shared" si="24"/>
        <v>1</v>
      </c>
    </row>
    <row r="32" spans="1:79" ht="18" customHeight="1">
      <c r="A32" s="1936" t="s">
        <v>189</v>
      </c>
      <c r="B32" s="1936"/>
      <c r="C32" s="1936"/>
      <c r="D32" s="1936"/>
      <c r="E32" s="1937"/>
      <c r="F32" s="425">
        <f>+'test A-B'!AB225</f>
        <v>625</v>
      </c>
      <c r="G32" s="179">
        <f>+'test A-B'!AC225</f>
        <v>22</v>
      </c>
      <c r="H32" s="434">
        <f>+F32+G32</f>
        <v>647</v>
      </c>
      <c r="I32" s="425">
        <f>+'test A-B'!AD225</f>
        <v>723</v>
      </c>
      <c r="J32" s="179">
        <f>+'test A-B'!AE225</f>
        <v>33</v>
      </c>
      <c r="K32" s="426">
        <f>+I32+J32</f>
        <v>756</v>
      </c>
      <c r="L32"/>
      <c r="M32" s="1936" t="s">
        <v>189</v>
      </c>
      <c r="N32" s="1936"/>
      <c r="O32" s="1936"/>
      <c r="P32" s="1936"/>
      <c r="Q32" s="1937"/>
      <c r="R32" s="482">
        <f t="shared" ref="R32:W33" si="25">+F32/F$39</f>
        <v>9.5770763101440393E-2</v>
      </c>
      <c r="S32" s="483">
        <f>+G32/G$39</f>
        <v>2.6442307692307692E-2</v>
      </c>
      <c r="T32" s="484">
        <f t="shared" si="25"/>
        <v>8.7931503125849422E-2</v>
      </c>
      <c r="U32" s="485">
        <f t="shared" si="25"/>
        <v>0.10481298927225283</v>
      </c>
      <c r="V32" s="483">
        <f t="shared" si="25"/>
        <v>3.7499999999999999E-2</v>
      </c>
      <c r="W32" s="486">
        <f t="shared" si="25"/>
        <v>9.7197222936487526E-2</v>
      </c>
      <c r="X32"/>
      <c r="Y32" s="1936" t="s">
        <v>189</v>
      </c>
      <c r="Z32" s="1936"/>
      <c r="AA32" s="1936"/>
      <c r="AB32" s="1936"/>
      <c r="AC32" s="1937"/>
      <c r="AD32" s="482">
        <f t="shared" si="14"/>
        <v>0.96599690880989186</v>
      </c>
      <c r="AE32" s="483">
        <f>+G32/$H32</f>
        <v>3.4003091190108192E-2</v>
      </c>
      <c r="AF32" s="484">
        <f t="shared" si="17"/>
        <v>1</v>
      </c>
      <c r="AG32" s="485">
        <f t="shared" si="18"/>
        <v>0.95634920634920639</v>
      </c>
      <c r="AH32" s="483">
        <f t="shared" si="18"/>
        <v>4.3650793650793648E-2</v>
      </c>
      <c r="AI32" s="486">
        <f t="shared" si="19"/>
        <v>1</v>
      </c>
      <c r="AJ32"/>
      <c r="AK32" s="1936" t="s">
        <v>189</v>
      </c>
      <c r="AL32" s="1936"/>
      <c r="AM32" s="1936"/>
      <c r="AN32" s="1936"/>
      <c r="AO32" s="1937"/>
      <c r="AP32" s="485">
        <f t="shared" si="20"/>
        <v>0.15680000000000005</v>
      </c>
      <c r="AQ32" s="483">
        <f t="shared" si="15"/>
        <v>0.5</v>
      </c>
      <c r="AR32" s="486">
        <f t="shared" si="15"/>
        <v>0.16846986089644522</v>
      </c>
    </row>
    <row r="33" spans="1:59" ht="18" customHeight="1">
      <c r="A33" s="1944" t="s">
        <v>190</v>
      </c>
      <c r="B33" s="1944"/>
      <c r="C33" s="1944"/>
      <c r="D33" s="1944"/>
      <c r="E33" s="1945"/>
      <c r="F33" s="180">
        <f>+'test A-B'!AF225</f>
        <v>31</v>
      </c>
      <c r="G33" s="181">
        <f>+'test A-B'!AG225</f>
        <v>28</v>
      </c>
      <c r="H33" s="182">
        <f>+F33+G33</f>
        <v>59</v>
      </c>
      <c r="I33" s="180">
        <f>+'test A-B'!AH225</f>
        <v>118</v>
      </c>
      <c r="J33" s="181">
        <f>+'test A-B'!AI225</f>
        <v>23</v>
      </c>
      <c r="K33" s="183">
        <f>+I33+J33</f>
        <v>141</v>
      </c>
      <c r="L33"/>
      <c r="M33" s="1944" t="s">
        <v>190</v>
      </c>
      <c r="N33" s="1944"/>
      <c r="O33" s="1944"/>
      <c r="P33" s="1944"/>
      <c r="Q33" s="1945"/>
      <c r="R33" s="487">
        <f t="shared" si="25"/>
        <v>4.7502298498314438E-3</v>
      </c>
      <c r="S33" s="488">
        <f t="shared" si="25"/>
        <v>3.3653846153846152E-2</v>
      </c>
      <c r="T33" s="489">
        <f t="shared" si="25"/>
        <v>8.0184832835009517E-3</v>
      </c>
      <c r="U33" s="487">
        <f t="shared" si="25"/>
        <v>1.7106407654392579E-2</v>
      </c>
      <c r="V33" s="488">
        <f t="shared" si="25"/>
        <v>2.6136363636363635E-2</v>
      </c>
      <c r="W33" s="490">
        <f t="shared" si="25"/>
        <v>1.8128053484186165E-2</v>
      </c>
      <c r="X33"/>
      <c r="Y33" s="1944" t="s">
        <v>190</v>
      </c>
      <c r="Z33" s="1944"/>
      <c r="AA33" s="1944"/>
      <c r="AB33" s="1944"/>
      <c r="AC33" s="1945"/>
      <c r="AD33" s="487">
        <f t="shared" si="14"/>
        <v>0.52542372881355937</v>
      </c>
      <c r="AE33" s="488">
        <f t="shared" si="14"/>
        <v>0.47457627118644069</v>
      </c>
      <c r="AF33" s="489">
        <f t="shared" si="17"/>
        <v>1</v>
      </c>
      <c r="AG33" s="487">
        <f t="shared" si="18"/>
        <v>0.83687943262411346</v>
      </c>
      <c r="AH33" s="488">
        <f t="shared" si="18"/>
        <v>0.16312056737588654</v>
      </c>
      <c r="AI33" s="490">
        <f t="shared" si="19"/>
        <v>1</v>
      </c>
      <c r="AJ33"/>
      <c r="AK33" s="1944" t="s">
        <v>190</v>
      </c>
      <c r="AL33" s="1944"/>
      <c r="AM33" s="1944"/>
      <c r="AN33" s="1944"/>
      <c r="AO33" s="1945"/>
      <c r="AP33" s="487">
        <f t="shared" si="20"/>
        <v>2.806451612903226</v>
      </c>
      <c r="AQ33" s="488">
        <f t="shared" si="15"/>
        <v>-0.1785714285714286</v>
      </c>
      <c r="AR33" s="490">
        <f t="shared" si="15"/>
        <v>1.3898305084745761</v>
      </c>
    </row>
    <row r="34" spans="1:59" ht="25.5" customHeight="1">
      <c r="A34" s="1942" t="s">
        <v>191</v>
      </c>
      <c r="B34" s="1942"/>
      <c r="C34" s="1942"/>
      <c r="D34" s="1942"/>
      <c r="E34" s="1943"/>
      <c r="F34" s="184">
        <f>+SUM(F32:F33)</f>
        <v>656</v>
      </c>
      <c r="G34" s="185">
        <f t="shared" ref="G34:J34" si="26">+SUM(G32:G33)</f>
        <v>50</v>
      </c>
      <c r="H34" s="185">
        <f t="shared" si="26"/>
        <v>706</v>
      </c>
      <c r="I34" s="184">
        <f t="shared" si="26"/>
        <v>841</v>
      </c>
      <c r="J34" s="185">
        <f t="shared" si="26"/>
        <v>56</v>
      </c>
      <c r="K34" s="186">
        <f>+SUM(K32:K33)</f>
        <v>897</v>
      </c>
      <c r="L34"/>
      <c r="M34" s="1942" t="s">
        <v>191</v>
      </c>
      <c r="N34" s="1942"/>
      <c r="O34" s="1942"/>
      <c r="P34" s="1942"/>
      <c r="Q34" s="1943"/>
      <c r="R34" s="104">
        <f t="shared" ref="R34:W34" si="27">+SUM(R32:R33)</f>
        <v>0.10052099295127184</v>
      </c>
      <c r="S34" s="109">
        <f t="shared" si="27"/>
        <v>6.0096153846153841E-2</v>
      </c>
      <c r="T34" s="106">
        <f t="shared" si="27"/>
        <v>9.5949986409350374E-2</v>
      </c>
      <c r="U34" s="104">
        <f t="shared" si="27"/>
        <v>0.12191939692664541</v>
      </c>
      <c r="V34" s="105">
        <f t="shared" si="27"/>
        <v>6.363636363636363E-2</v>
      </c>
      <c r="W34" s="107">
        <f t="shared" si="27"/>
        <v>0.11532527642067369</v>
      </c>
      <c r="X34"/>
      <c r="Y34" s="1942" t="s">
        <v>191</v>
      </c>
      <c r="Z34" s="1942"/>
      <c r="AA34" s="1942"/>
      <c r="AB34" s="1942"/>
      <c r="AC34" s="1943"/>
      <c r="AD34" s="104">
        <f t="shared" si="14"/>
        <v>0.92917847025495748</v>
      </c>
      <c r="AE34" s="109">
        <f t="shared" si="14"/>
        <v>7.0821529745042494E-2</v>
      </c>
      <c r="AF34" s="106">
        <f t="shared" si="17"/>
        <v>1</v>
      </c>
      <c r="AG34" s="104">
        <f>+I34/$K34</f>
        <v>0.93756967670011149</v>
      </c>
      <c r="AH34" s="105">
        <f t="shared" si="18"/>
        <v>6.243032329988852E-2</v>
      </c>
      <c r="AI34" s="107">
        <f t="shared" si="19"/>
        <v>1</v>
      </c>
      <c r="AJ34"/>
      <c r="AK34" s="1942" t="s">
        <v>191</v>
      </c>
      <c r="AL34" s="1942"/>
      <c r="AM34" s="1942"/>
      <c r="AN34" s="1942"/>
      <c r="AO34" s="1943"/>
      <c r="AP34" s="104">
        <f t="shared" si="20"/>
        <v>0.28201219512195119</v>
      </c>
      <c r="AQ34" s="105">
        <f t="shared" si="15"/>
        <v>0.12000000000000011</v>
      </c>
      <c r="AR34" s="107">
        <f>+(K34/H34-1)</f>
        <v>0.27053824362606238</v>
      </c>
    </row>
    <row r="35" spans="1:59" ht="18" customHeight="1">
      <c r="A35" s="1865" t="s">
        <v>930</v>
      </c>
      <c r="B35" s="1865"/>
      <c r="C35" s="1865"/>
      <c r="D35" s="1865"/>
      <c r="E35" s="1866"/>
      <c r="F35" s="427">
        <f>+F30+F33</f>
        <v>111</v>
      </c>
      <c r="G35" s="187">
        <f t="shared" ref="G35:J35" si="28">+G30+G33</f>
        <v>303</v>
      </c>
      <c r="H35" s="187">
        <f t="shared" si="28"/>
        <v>414</v>
      </c>
      <c r="I35" s="427">
        <f t="shared" si="28"/>
        <v>204</v>
      </c>
      <c r="J35" s="187">
        <f t="shared" si="28"/>
        <v>309</v>
      </c>
      <c r="K35" s="188">
        <f>+K30+K33</f>
        <v>513</v>
      </c>
      <c r="L35"/>
      <c r="M35" s="1865" t="s">
        <v>930</v>
      </c>
      <c r="N35" s="1865"/>
      <c r="O35" s="1865"/>
      <c r="P35" s="1865"/>
      <c r="Q35" s="1866"/>
      <c r="R35" s="104">
        <f t="shared" ref="R35:W35" si="29">+R30+R33</f>
        <v>1.7008887526815814E-2</v>
      </c>
      <c r="S35" s="105">
        <f t="shared" si="29"/>
        <v>0.36418269230769229</v>
      </c>
      <c r="T35" s="106">
        <f t="shared" si="29"/>
        <v>5.6265289480837186E-2</v>
      </c>
      <c r="U35" s="104">
        <f t="shared" si="29"/>
        <v>2.9573789504204119E-2</v>
      </c>
      <c r="V35" s="105">
        <f t="shared" si="29"/>
        <v>0.35113636363636364</v>
      </c>
      <c r="W35" s="108">
        <f t="shared" si="29"/>
        <v>6.5955258421187962E-2</v>
      </c>
      <c r="X35"/>
      <c r="Y35" s="1865" t="s">
        <v>930</v>
      </c>
      <c r="Z35" s="1865"/>
      <c r="AA35" s="1865"/>
      <c r="AB35" s="1865"/>
      <c r="AC35" s="1866"/>
      <c r="AD35" s="104">
        <f t="shared" si="14"/>
        <v>0.26811594202898553</v>
      </c>
      <c r="AE35" s="105">
        <f t="shared" si="14"/>
        <v>0.73188405797101452</v>
      </c>
      <c r="AF35" s="106">
        <f t="shared" si="17"/>
        <v>1</v>
      </c>
      <c r="AG35" s="104">
        <f>+I35/$K35</f>
        <v>0.39766081871345027</v>
      </c>
      <c r="AH35" s="105">
        <f t="shared" si="18"/>
        <v>0.60233918128654973</v>
      </c>
      <c r="AI35" s="108">
        <f t="shared" si="19"/>
        <v>1</v>
      </c>
      <c r="AJ35"/>
      <c r="AK35" s="1865" t="s">
        <v>930</v>
      </c>
      <c r="AL35" s="1865"/>
      <c r="AM35" s="1865"/>
      <c r="AN35" s="1865"/>
      <c r="AO35" s="1866"/>
      <c r="AP35" s="104">
        <f t="shared" si="20"/>
        <v>0.83783783783783794</v>
      </c>
      <c r="AQ35" s="105">
        <f t="shared" si="15"/>
        <v>1.980198019801982E-2</v>
      </c>
      <c r="AR35" s="108">
        <f t="shared" si="15"/>
        <v>0.23913043478260865</v>
      </c>
    </row>
    <row r="36" spans="1:59" ht="18" hidden="1" customHeight="1">
      <c r="A36" s="1877" t="s">
        <v>192</v>
      </c>
      <c r="B36" s="1877"/>
      <c r="C36" s="1877"/>
      <c r="D36" s="1877"/>
      <c r="E36" s="1878"/>
      <c r="F36" s="420" t="e">
        <f>'test A-B'!#REF!</f>
        <v>#REF!</v>
      </c>
      <c r="G36" s="420" t="e">
        <f>'test A-B'!#REF!</f>
        <v>#REF!</v>
      </c>
      <c r="H36" s="420" t="e">
        <f>G36+F36</f>
        <v>#REF!</v>
      </c>
      <c r="I36" s="420" t="e">
        <f>'test A-B'!#REF!</f>
        <v>#REF!</v>
      </c>
      <c r="J36" s="420" t="e">
        <f>'test A-B'!#REF!</f>
        <v>#REF!</v>
      </c>
      <c r="K36" s="420" t="e">
        <f>J36+I36</f>
        <v>#REF!</v>
      </c>
      <c r="L36"/>
      <c r="M36" s="1877" t="s">
        <v>192</v>
      </c>
      <c r="N36" s="1877"/>
      <c r="O36" s="1877"/>
      <c r="P36" s="1877"/>
      <c r="Q36" s="1878"/>
      <c r="R36" s="301" t="e">
        <f t="shared" ref="R36:W37" si="30">+F36/F$39</f>
        <v>#REF!</v>
      </c>
      <c r="S36" s="478" t="e">
        <f t="shared" si="30"/>
        <v>#REF!</v>
      </c>
      <c r="T36" s="479" t="e">
        <f t="shared" si="30"/>
        <v>#REF!</v>
      </c>
      <c r="U36" s="480" t="e">
        <f t="shared" si="30"/>
        <v>#REF!</v>
      </c>
      <c r="V36" s="478" t="e">
        <f t="shared" si="30"/>
        <v>#REF!</v>
      </c>
      <c r="W36" s="481" t="e">
        <f t="shared" si="30"/>
        <v>#REF!</v>
      </c>
      <c r="X36"/>
      <c r="Y36" s="1877" t="s">
        <v>192</v>
      </c>
      <c r="Z36" s="1877"/>
      <c r="AA36" s="1877"/>
      <c r="AB36" s="1877"/>
      <c r="AC36" s="1878"/>
      <c r="AD36" s="301" t="e">
        <f>IF(K36&gt;0,+F36/$H36,0)</f>
        <v>#REF!</v>
      </c>
      <c r="AE36" s="478" t="e">
        <f>IF(K36&gt;0,G36/$H36,0)</f>
        <v>#REF!</v>
      </c>
      <c r="AF36" s="479" t="e">
        <f t="shared" si="17"/>
        <v>#REF!</v>
      </c>
      <c r="AG36" s="480" t="e">
        <f>IF(K36&gt;0,I36/$K36,0)</f>
        <v>#REF!</v>
      </c>
      <c r="AH36" s="478" t="e">
        <f>IF(K36&gt;0,J36/$K36,0)</f>
        <v>#REF!</v>
      </c>
      <c r="AI36" s="481" t="e">
        <f t="shared" si="19"/>
        <v>#REF!</v>
      </c>
      <c r="AJ36"/>
      <c r="AK36" s="1877" t="s">
        <v>192</v>
      </c>
      <c r="AL36" s="1877"/>
      <c r="AM36" s="1877"/>
      <c r="AN36" s="1877"/>
      <c r="AO36" s="1878"/>
      <c r="AP36" s="480" t="e">
        <f>IF(K36&gt;0,I36/F36-1,0)</f>
        <v>#REF!</v>
      </c>
      <c r="AQ36" s="478" t="e">
        <f>IF(K36&gt;0,(J36/G36-1),0)</f>
        <v>#REF!</v>
      </c>
      <c r="AR36" s="481" t="e">
        <f>IF(K36&gt;0,(K36/H36-1),0)</f>
        <v>#REF!</v>
      </c>
    </row>
    <row r="37" spans="1:59" ht="18" customHeight="1">
      <c r="A37" s="1877" t="s">
        <v>18</v>
      </c>
      <c r="B37" s="1877"/>
      <c r="C37" s="1877"/>
      <c r="D37" s="1877"/>
      <c r="E37" s="1878"/>
      <c r="F37" s="296">
        <f>+'test A-B'!AJ225</f>
        <v>166</v>
      </c>
      <c r="G37" s="189">
        <f>+'test A-B'!AK225</f>
        <v>35</v>
      </c>
      <c r="H37" s="300">
        <f>+F37+G37</f>
        <v>201</v>
      </c>
      <c r="I37" s="296">
        <f>+'test A-B'!AL225</f>
        <v>183</v>
      </c>
      <c r="J37" s="189">
        <f>+'test A-B'!AM225</f>
        <v>42</v>
      </c>
      <c r="K37" s="299">
        <f>+I37+J37</f>
        <v>225</v>
      </c>
      <c r="L37"/>
      <c r="M37" s="1877" t="s">
        <v>18</v>
      </c>
      <c r="N37" s="1877"/>
      <c r="O37" s="1877"/>
      <c r="P37" s="1877"/>
      <c r="Q37" s="1878"/>
      <c r="R37" s="491">
        <f>+F37/F$39</f>
        <v>2.5436714679742567E-2</v>
      </c>
      <c r="S37" s="492">
        <f t="shared" si="30"/>
        <v>4.2067307692307696E-2</v>
      </c>
      <c r="T37" s="493">
        <f t="shared" si="30"/>
        <v>2.7317205762435445E-2</v>
      </c>
      <c r="U37" s="491">
        <f t="shared" si="30"/>
        <v>2.6529428819947812E-2</v>
      </c>
      <c r="V37" s="492">
        <f t="shared" si="30"/>
        <v>4.7727272727272729E-2</v>
      </c>
      <c r="W37" s="494">
        <f t="shared" si="30"/>
        <v>2.892774492157367E-2</v>
      </c>
      <c r="X37"/>
      <c r="Y37" s="1877" t="s">
        <v>18</v>
      </c>
      <c r="Z37" s="1877"/>
      <c r="AA37" s="1877"/>
      <c r="AB37" s="1877"/>
      <c r="AC37" s="1878"/>
      <c r="AD37" s="487">
        <f t="shared" si="14"/>
        <v>0.82587064676616917</v>
      </c>
      <c r="AE37" s="495">
        <f t="shared" si="14"/>
        <v>0.17412935323383086</v>
      </c>
      <c r="AF37" s="496">
        <f t="shared" si="17"/>
        <v>1</v>
      </c>
      <c r="AG37" s="487">
        <f t="shared" si="18"/>
        <v>0.81333333333333335</v>
      </c>
      <c r="AH37" s="495">
        <f t="shared" si="18"/>
        <v>0.18666666666666668</v>
      </c>
      <c r="AI37" s="497">
        <f t="shared" si="19"/>
        <v>1</v>
      </c>
      <c r="AJ37"/>
      <c r="AK37" s="1877" t="s">
        <v>18</v>
      </c>
      <c r="AL37" s="1877"/>
      <c r="AM37" s="1877"/>
      <c r="AN37" s="1877"/>
      <c r="AO37" s="1878"/>
      <c r="AP37" s="487">
        <f t="shared" si="20"/>
        <v>0.10240963855421681</v>
      </c>
      <c r="AQ37" s="495">
        <f t="shared" si="15"/>
        <v>0.19999999999999996</v>
      </c>
      <c r="AR37" s="497">
        <f t="shared" si="15"/>
        <v>0.11940298507462677</v>
      </c>
    </row>
    <row r="38" spans="1:59" ht="18" customHeight="1">
      <c r="A38" s="1865" t="s">
        <v>931</v>
      </c>
      <c r="B38" s="1865"/>
      <c r="C38" s="1865"/>
      <c r="D38" s="1865"/>
      <c r="E38" s="1866"/>
      <c r="F38" s="427">
        <f t="shared" ref="F38:K38" si="31">F37</f>
        <v>166</v>
      </c>
      <c r="G38" s="427">
        <f t="shared" si="31"/>
        <v>35</v>
      </c>
      <c r="H38" s="427">
        <f t="shared" si="31"/>
        <v>201</v>
      </c>
      <c r="I38" s="427">
        <f t="shared" si="31"/>
        <v>183</v>
      </c>
      <c r="J38" s="427">
        <f t="shared" si="31"/>
        <v>42</v>
      </c>
      <c r="K38" s="427">
        <f t="shared" si="31"/>
        <v>225</v>
      </c>
      <c r="L38"/>
      <c r="M38" s="1865" t="s">
        <v>932</v>
      </c>
      <c r="N38" s="1865"/>
      <c r="O38" s="1865"/>
      <c r="P38" s="1865"/>
      <c r="Q38" s="1866"/>
      <c r="R38" s="149">
        <f t="shared" ref="R38:W38" si="32">R37</f>
        <v>2.5436714679742567E-2</v>
      </c>
      <c r="S38" s="149">
        <f t="shared" si="32"/>
        <v>4.2067307692307696E-2</v>
      </c>
      <c r="T38" s="149">
        <f t="shared" si="32"/>
        <v>2.7317205762435445E-2</v>
      </c>
      <c r="U38" s="149">
        <f t="shared" si="32"/>
        <v>2.6529428819947812E-2</v>
      </c>
      <c r="V38" s="149">
        <f t="shared" si="32"/>
        <v>4.7727272727272729E-2</v>
      </c>
      <c r="W38" s="149">
        <f t="shared" si="32"/>
        <v>2.892774492157367E-2</v>
      </c>
      <c r="X38"/>
      <c r="Y38" s="1865" t="s">
        <v>933</v>
      </c>
      <c r="Z38" s="1865"/>
      <c r="AA38" s="1865"/>
      <c r="AB38" s="1865"/>
      <c r="AC38" s="1866"/>
      <c r="AD38" s="149">
        <f>+F38/$H38</f>
        <v>0.82587064676616917</v>
      </c>
      <c r="AE38" s="150">
        <f>+G38/$H38</f>
        <v>0.17412935323383086</v>
      </c>
      <c r="AF38" s="428">
        <f>+AD38+AE38</f>
        <v>1</v>
      </c>
      <c r="AG38" s="151">
        <f>+I38/$K38</f>
        <v>0.81333333333333335</v>
      </c>
      <c r="AH38" s="150">
        <f>+J38/$K38</f>
        <v>0.18666666666666668</v>
      </c>
      <c r="AI38" s="108">
        <f>+AG38+AH38</f>
        <v>1</v>
      </c>
      <c r="AJ38"/>
      <c r="AK38" s="1865" t="s">
        <v>933</v>
      </c>
      <c r="AL38" s="1865"/>
      <c r="AM38" s="1865"/>
      <c r="AN38" s="1865"/>
      <c r="AO38" s="1866"/>
      <c r="AP38" s="151">
        <f t="shared" si="20"/>
        <v>0.10240963855421681</v>
      </c>
      <c r="AQ38" s="150">
        <f t="shared" si="15"/>
        <v>0.19999999999999996</v>
      </c>
      <c r="AR38" s="108">
        <f t="shared" si="15"/>
        <v>0.11940298507462677</v>
      </c>
    </row>
    <row r="39" spans="1:59" ht="18" customHeight="1">
      <c r="A39" s="1862" t="s">
        <v>19</v>
      </c>
      <c r="B39" s="1862"/>
      <c r="C39" s="1862"/>
      <c r="D39" s="1862"/>
      <c r="E39" s="1863"/>
      <c r="F39" s="429">
        <f>+F31+F34+F38</f>
        <v>6526</v>
      </c>
      <c r="G39" s="190">
        <f>+G31+G34+G38</f>
        <v>832</v>
      </c>
      <c r="H39" s="190">
        <f>+H31+H34+H38</f>
        <v>7358</v>
      </c>
      <c r="I39" s="429">
        <f t="shared" ref="I39:J39" si="33">+I31+I34+I38</f>
        <v>6898</v>
      </c>
      <c r="J39" s="190">
        <f t="shared" si="33"/>
        <v>880</v>
      </c>
      <c r="K39" s="191">
        <f>+K31+K34+K38</f>
        <v>7778</v>
      </c>
      <c r="L39"/>
      <c r="M39" s="1862" t="s">
        <v>19</v>
      </c>
      <c r="N39" s="1862"/>
      <c r="O39" s="1862"/>
      <c r="P39" s="1862"/>
      <c r="Q39" s="1863"/>
      <c r="R39" s="155">
        <f t="shared" ref="R39:W39" si="34">+R31+R34+R38</f>
        <v>1</v>
      </c>
      <c r="S39" s="156">
        <f t="shared" si="34"/>
        <v>1</v>
      </c>
      <c r="T39" s="430">
        <f t="shared" si="34"/>
        <v>1</v>
      </c>
      <c r="U39" s="155">
        <f t="shared" si="34"/>
        <v>1</v>
      </c>
      <c r="V39" s="156">
        <f t="shared" si="34"/>
        <v>1</v>
      </c>
      <c r="W39" s="157">
        <f t="shared" si="34"/>
        <v>1</v>
      </c>
      <c r="X39"/>
      <c r="Y39" s="1862" t="s">
        <v>19</v>
      </c>
      <c r="Z39" s="1862"/>
      <c r="AA39" s="1862"/>
      <c r="AB39" s="1862"/>
      <c r="AC39" s="1863"/>
      <c r="AD39" s="155">
        <f t="shared" si="14"/>
        <v>0.88692579505300351</v>
      </c>
      <c r="AE39" s="156">
        <f t="shared" si="14"/>
        <v>0.11307420494699646</v>
      </c>
      <c r="AF39" s="430">
        <f t="shared" si="17"/>
        <v>1</v>
      </c>
      <c r="AG39" s="155">
        <f t="shared" si="18"/>
        <v>0.88686037541784524</v>
      </c>
      <c r="AH39" s="156">
        <f t="shared" si="18"/>
        <v>0.11313962458215479</v>
      </c>
      <c r="AI39" s="157">
        <f t="shared" si="19"/>
        <v>1</v>
      </c>
      <c r="AJ39"/>
      <c r="AK39" s="1862" t="s">
        <v>19</v>
      </c>
      <c r="AL39" s="1862"/>
      <c r="AM39" s="1862"/>
      <c r="AN39" s="1862"/>
      <c r="AO39" s="1863"/>
      <c r="AP39" s="155">
        <f t="shared" si="20"/>
        <v>5.7002758197977288E-2</v>
      </c>
      <c r="AQ39" s="156">
        <f t="shared" si="15"/>
        <v>5.7692307692307709E-2</v>
      </c>
      <c r="AR39" s="157">
        <f t="shared" si="15"/>
        <v>5.7080728458820396E-2</v>
      </c>
    </row>
    <row r="40" spans="1:59" ht="18" customHeight="1">
      <c r="A40" s="1"/>
      <c r="B40" s="1"/>
      <c r="C40" s="1"/>
      <c r="D40" s="1"/>
      <c r="E40" s="1"/>
      <c r="F40" s="444"/>
      <c r="G40" s="1"/>
      <c r="H40" s="1"/>
      <c r="I40" s="1"/>
      <c r="J40" s="1"/>
      <c r="K40" s="1"/>
      <c r="L40"/>
      <c r="M40" s="1"/>
      <c r="O40" s="1"/>
      <c r="P40" s="1"/>
      <c r="Q40" s="1"/>
      <c r="R40" s="1"/>
      <c r="S40" s="1"/>
      <c r="T40" s="1"/>
      <c r="U40" s="1"/>
      <c r="V40" s="1"/>
      <c r="W40"/>
      <c r="X40"/>
      <c r="AJ40"/>
      <c r="AK40"/>
      <c r="AL40"/>
      <c r="AM40"/>
      <c r="AN40"/>
      <c r="AO40"/>
    </row>
    <row r="41" spans="1:59" ht="18" customHeight="1">
      <c r="A41" s="1861" t="s">
        <v>934</v>
      </c>
      <c r="B41" s="1861"/>
      <c r="C41" s="1861"/>
      <c r="D41" s="1861"/>
      <c r="E41" s="1861"/>
      <c r="F41" s="1861"/>
      <c r="G41" s="1861"/>
      <c r="H41" s="1861"/>
      <c r="I41" s="1861"/>
      <c r="J41" s="1861"/>
      <c r="K41" s="1861"/>
      <c r="L41"/>
      <c r="M41" s="1950" t="s">
        <v>935</v>
      </c>
      <c r="N41" s="1950"/>
      <c r="O41" s="1950"/>
      <c r="P41" s="1950"/>
      <c r="Q41" s="1950"/>
      <c r="R41" s="1950"/>
      <c r="S41" s="1950"/>
      <c r="T41" s="1950"/>
      <c r="U41" s="1950"/>
      <c r="V41" s="1950"/>
      <c r="W41" s="1950"/>
      <c r="X41"/>
      <c r="Y41" s="1950" t="s">
        <v>936</v>
      </c>
      <c r="Z41" s="1950"/>
      <c r="AA41" s="1950"/>
      <c r="AB41" s="1950"/>
      <c r="AC41" s="1950"/>
      <c r="AD41" s="1950"/>
      <c r="AE41" s="1950"/>
      <c r="AF41" s="1950"/>
      <c r="AG41" s="1950"/>
      <c r="AH41" s="1950"/>
      <c r="AI41" s="1950"/>
      <c r="AJ41"/>
      <c r="AK41" s="1861" t="s">
        <v>937</v>
      </c>
      <c r="AL41" s="1861"/>
      <c r="AM41" s="1861"/>
      <c r="AN41" s="1861"/>
      <c r="AO41" s="1861"/>
      <c r="AP41" s="1861"/>
      <c r="AQ41" s="1861"/>
      <c r="AR41" s="1861"/>
      <c r="AS41" s="1861"/>
      <c r="AT41" s="1861"/>
      <c r="AU41" s="1861"/>
      <c r="AW41" s="1861" t="s">
        <v>938</v>
      </c>
      <c r="AX41" s="1861"/>
      <c r="AY41" s="1861"/>
      <c r="AZ41" s="1861"/>
      <c r="BA41" s="1861"/>
      <c r="BB41" s="1861"/>
      <c r="BC41" s="1861"/>
      <c r="BD41" s="1861"/>
      <c r="BE41" s="1861"/>
      <c r="BF41" s="1861"/>
      <c r="BG41" s="1861"/>
    </row>
    <row r="42" spans="1:59" ht="18" customHeight="1">
      <c r="A42" s="1"/>
      <c r="B42" s="1"/>
      <c r="C42" s="1"/>
      <c r="D42" s="1"/>
      <c r="E42" s="1"/>
      <c r="F42" s="444"/>
      <c r="G42" s="1"/>
      <c r="H42" s="1"/>
      <c r="I42" s="1"/>
      <c r="J42" s="1"/>
      <c r="K42" s="1"/>
      <c r="L42"/>
      <c r="M42" s="1"/>
      <c r="O42" s="1"/>
      <c r="P42" s="1"/>
      <c r="Q42" s="1"/>
      <c r="R42" s="1"/>
      <c r="S42" s="1"/>
      <c r="T42" s="1"/>
      <c r="U42" s="1"/>
      <c r="V42" s="1"/>
      <c r="W42" s="1"/>
      <c r="X42"/>
      <c r="Y42" s="1"/>
      <c r="Z42" s="1"/>
      <c r="AA42" s="1"/>
      <c r="AB42" s="1"/>
      <c r="AC42" s="1"/>
      <c r="AD42" s="1"/>
      <c r="AE42" s="1"/>
      <c r="AF42" s="1"/>
      <c r="AG42" s="1"/>
      <c r="AH42" s="1"/>
      <c r="AI42" s="1"/>
      <c r="AJ42"/>
      <c r="AK42" s="1"/>
      <c r="AL42" s="1"/>
      <c r="AM42" s="1"/>
      <c r="AN42" s="1"/>
      <c r="AO42" s="1"/>
      <c r="AP42" s="1"/>
      <c r="AQ42" s="1"/>
      <c r="AR42" s="1"/>
      <c r="AS42" s="1"/>
      <c r="AT42" s="1"/>
      <c r="AU42" s="1"/>
      <c r="AW42" s="1"/>
      <c r="AX42" s="1"/>
      <c r="AY42" s="1"/>
      <c r="AZ42" s="1"/>
      <c r="BA42" s="1"/>
      <c r="BB42" s="1"/>
      <c r="BC42" s="1"/>
      <c r="BD42"/>
      <c r="BE42"/>
      <c r="BF42" s="1"/>
      <c r="BG42" s="1"/>
    </row>
    <row r="43" spans="1:59" ht="18" customHeight="1">
      <c r="A43" s="1826"/>
      <c r="B43" s="1826"/>
      <c r="C43" s="1827"/>
      <c r="D43" s="1824">
        <v>2024</v>
      </c>
      <c r="E43" s="1864"/>
      <c r="F43" s="1864"/>
      <c r="G43" s="1825"/>
      <c r="H43" s="1824">
        <v>2025</v>
      </c>
      <c r="I43" s="1864"/>
      <c r="J43" s="1864"/>
      <c r="K43" s="1864"/>
      <c r="L43"/>
      <c r="M43" s="1826"/>
      <c r="N43" s="1826"/>
      <c r="O43" s="1826"/>
      <c r="P43" s="1826"/>
      <c r="Q43" s="1827"/>
      <c r="R43" s="1824">
        <v>2024</v>
      </c>
      <c r="S43" s="1864"/>
      <c r="T43" s="1864"/>
      <c r="U43" s="1864"/>
      <c r="V43" s="1864"/>
      <c r="W43" s="1864"/>
      <c r="X43"/>
      <c r="Y43" s="1826"/>
      <c r="Z43" s="1826"/>
      <c r="AA43" s="1826"/>
      <c r="AB43" s="1826"/>
      <c r="AC43" s="1827"/>
      <c r="AD43" s="1824">
        <v>2025</v>
      </c>
      <c r="AE43" s="1864"/>
      <c r="AF43" s="1864"/>
      <c r="AG43" s="1864"/>
      <c r="AH43" s="1864"/>
      <c r="AI43" s="1864"/>
      <c r="AJ43"/>
      <c r="AK43" s="1826"/>
      <c r="AL43" s="1826"/>
      <c r="AM43" s="1826"/>
      <c r="AN43" s="1826"/>
      <c r="AO43" s="1827"/>
      <c r="AP43" s="1824" t="s">
        <v>929</v>
      </c>
      <c r="AQ43" s="1864"/>
      <c r="AR43" s="1864"/>
      <c r="AS43"/>
      <c r="AT43"/>
      <c r="AU43"/>
      <c r="AW43" s="1826"/>
      <c r="AX43" s="1826"/>
      <c r="AY43" s="1827"/>
      <c r="AZ43" s="1824">
        <v>2024</v>
      </c>
      <c r="BA43" s="1825"/>
      <c r="BB43" s="1824">
        <v>2025</v>
      </c>
      <c r="BC43" s="1864"/>
      <c r="BD43"/>
      <c r="BE43"/>
    </row>
    <row r="44" spans="1:59" ht="30" customHeight="1">
      <c r="A44" s="1828"/>
      <c r="B44" s="1828"/>
      <c r="C44" s="1829"/>
      <c r="D44" s="33" t="s">
        <v>68</v>
      </c>
      <c r="E44" s="418" t="s">
        <v>939</v>
      </c>
      <c r="F44" s="696" t="s">
        <v>69</v>
      </c>
      <c r="G44" s="418" t="s">
        <v>939</v>
      </c>
      <c r="H44" s="34" t="s">
        <v>68</v>
      </c>
      <c r="I44" s="418" t="s">
        <v>939</v>
      </c>
      <c r="J44" s="34" t="s">
        <v>69</v>
      </c>
      <c r="K44" s="419" t="s">
        <v>939</v>
      </c>
      <c r="L44"/>
      <c r="M44" s="1828"/>
      <c r="N44" s="1828"/>
      <c r="O44" s="1828"/>
      <c r="P44" s="1828"/>
      <c r="Q44" s="1829"/>
      <c r="R44" s="33" t="s">
        <v>68</v>
      </c>
      <c r="S44" s="418" t="s">
        <v>939</v>
      </c>
      <c r="T44" s="34" t="s">
        <v>69</v>
      </c>
      <c r="U44" s="418" t="s">
        <v>939</v>
      </c>
      <c r="V44" s="34" t="s">
        <v>70</v>
      </c>
      <c r="W44" s="95" t="s">
        <v>939</v>
      </c>
      <c r="X44"/>
      <c r="Y44" s="1828"/>
      <c r="Z44" s="1828"/>
      <c r="AA44" s="1828"/>
      <c r="AB44" s="1828"/>
      <c r="AC44" s="1829"/>
      <c r="AD44" s="33" t="s">
        <v>68</v>
      </c>
      <c r="AE44" s="418" t="s">
        <v>939</v>
      </c>
      <c r="AF44" s="34" t="s">
        <v>69</v>
      </c>
      <c r="AG44" s="418" t="s">
        <v>939</v>
      </c>
      <c r="AH44" s="34" t="s">
        <v>70</v>
      </c>
      <c r="AI44" s="95" t="s">
        <v>939</v>
      </c>
      <c r="AJ44"/>
      <c r="AK44" s="1828"/>
      <c r="AL44" s="1828"/>
      <c r="AM44" s="1828"/>
      <c r="AN44" s="1828"/>
      <c r="AO44" s="1829"/>
      <c r="AP44" s="297" t="s">
        <v>68</v>
      </c>
      <c r="AQ44" s="93" t="s">
        <v>69</v>
      </c>
      <c r="AR44" s="442" t="s">
        <v>70</v>
      </c>
      <c r="AW44" s="1828"/>
      <c r="AX44" s="1828"/>
      <c r="AY44" s="1829"/>
      <c r="AZ44" s="34" t="s">
        <v>69</v>
      </c>
      <c r="BA44" s="418" t="s">
        <v>940</v>
      </c>
      <c r="BB44" s="33" t="s">
        <v>69</v>
      </c>
      <c r="BC44" s="95" t="s">
        <v>941</v>
      </c>
      <c r="BD44"/>
      <c r="BE44"/>
    </row>
    <row r="45" spans="1:59" ht="18" customHeight="1">
      <c r="A45" s="1886" t="s">
        <v>24</v>
      </c>
      <c r="B45" s="1886"/>
      <c r="C45" s="1887"/>
      <c r="D45" s="192">
        <f>+'test A-B'!AR225</f>
        <v>82</v>
      </c>
      <c r="E45" s="193">
        <f>+'test A-B'!AS225</f>
        <v>0</v>
      </c>
      <c r="F45" s="697">
        <f>+'test A-B'!AT225</f>
        <v>16</v>
      </c>
      <c r="G45" s="195">
        <f>+'test A-B'!AU225</f>
        <v>1</v>
      </c>
      <c r="H45" s="192">
        <f>+'test A-B'!AV225</f>
        <v>86</v>
      </c>
      <c r="I45" s="193">
        <f>+'test A-B'!AW225</f>
        <v>1</v>
      </c>
      <c r="J45" s="196">
        <f>+'test A-B'!AX225</f>
        <v>15</v>
      </c>
      <c r="K45" s="197">
        <f>+'test A-B'!AY225</f>
        <v>1</v>
      </c>
      <c r="L45"/>
      <c r="M45" s="1886" t="s">
        <v>24</v>
      </c>
      <c r="N45" s="1886"/>
      <c r="O45" s="1886"/>
      <c r="P45" s="1886"/>
      <c r="Q45" s="1887"/>
      <c r="R45" s="114">
        <f>+D45/D$50</f>
        <v>1.4375876577840112E-2</v>
      </c>
      <c r="S45" s="115">
        <f>+E45/D45</f>
        <v>0</v>
      </c>
      <c r="T45" s="114">
        <f>+F45/F$50</f>
        <v>2.1419009370816599E-2</v>
      </c>
      <c r="U45" s="115">
        <f t="shared" ref="U45:U50" si="35">+G45/F45</f>
        <v>6.25E-2</v>
      </c>
      <c r="V45" s="116">
        <f>+(F45+D45)/(D$50+F$50)</f>
        <v>1.5191443187102775E-2</v>
      </c>
      <c r="W45" s="117">
        <f t="shared" ref="W45:W50" si="36">+(E45+G45)/($D45+$F45)</f>
        <v>1.020408163265306E-2</v>
      </c>
      <c r="X45"/>
      <c r="Y45" s="1886" t="s">
        <v>24</v>
      </c>
      <c r="Z45" s="1886"/>
      <c r="AA45" s="1886"/>
      <c r="AB45" s="1886"/>
      <c r="AC45" s="1887"/>
      <c r="AD45" s="114">
        <f>+H45/H$50</f>
        <v>1.4640789921688798E-2</v>
      </c>
      <c r="AE45" s="115">
        <f>+I45/H45</f>
        <v>1.1627906976744186E-2</v>
      </c>
      <c r="AF45" s="114">
        <f>+J45/J$50</f>
        <v>1.9181585677749361E-2</v>
      </c>
      <c r="AG45" s="115">
        <f t="shared" ref="AG45:AG50" si="37">+K45/J45</f>
        <v>6.6666666666666666E-2</v>
      </c>
      <c r="AH45" s="116">
        <f>+(J45+H45)/(H$50+J$50)</f>
        <v>1.5174278846153846E-2</v>
      </c>
      <c r="AI45" s="117">
        <f t="shared" ref="AI45:AI50" si="38">+(I45+K45)/($H45+$J45)</f>
        <v>1.9801980198019802E-2</v>
      </c>
      <c r="AJ45"/>
      <c r="AK45" s="1886" t="s">
        <v>24</v>
      </c>
      <c r="AL45" s="1886"/>
      <c r="AM45" s="1886"/>
      <c r="AN45" s="1886"/>
      <c r="AO45" s="1887"/>
      <c r="AP45" s="118">
        <f>+(H45/D45-1)</f>
        <v>4.8780487804878092E-2</v>
      </c>
      <c r="AQ45" s="114">
        <f>+(J45/F45-1)</f>
        <v>-6.25E-2</v>
      </c>
      <c r="AR45" s="119">
        <f t="shared" ref="AR45:AR50" si="39">+((H45+J45)/(D45+F45)-1)</f>
        <v>3.0612244897959107E-2</v>
      </c>
      <c r="AW45" s="1886" t="s">
        <v>24</v>
      </c>
      <c r="AX45" s="1886"/>
      <c r="AY45" s="1887"/>
      <c r="AZ45" s="114">
        <f>+F45/(D45+F45)</f>
        <v>0.16326530612244897</v>
      </c>
      <c r="BA45" s="115">
        <f>G45/(E45+G45)</f>
        <v>1</v>
      </c>
      <c r="BB45" s="116">
        <f t="shared" ref="BB45:BC50" si="40">+J45/(H45+J45)</f>
        <v>0.14851485148514851</v>
      </c>
      <c r="BC45" s="117">
        <f t="shared" si="40"/>
        <v>0.5</v>
      </c>
      <c r="BD45"/>
      <c r="BE45"/>
    </row>
    <row r="46" spans="1:59" ht="18" customHeight="1">
      <c r="A46" s="1886" t="s">
        <v>25</v>
      </c>
      <c r="B46" s="1886"/>
      <c r="C46" s="1887"/>
      <c r="D46" s="198">
        <f>+'test A-B'!AZ225</f>
        <v>109</v>
      </c>
      <c r="E46" s="195">
        <f>+'test A-B'!BA225</f>
        <v>3</v>
      </c>
      <c r="F46" s="697">
        <f>+'test A-B'!BB225</f>
        <v>16</v>
      </c>
      <c r="G46" s="195">
        <f>+'test A-B'!BC225</f>
        <v>2</v>
      </c>
      <c r="H46" s="198">
        <f>+'test A-B'!BD225</f>
        <v>113</v>
      </c>
      <c r="I46" s="195">
        <f>+'test A-B'!BE225</f>
        <v>3</v>
      </c>
      <c r="J46" s="194">
        <f>+'test A-B'!BF225</f>
        <v>17</v>
      </c>
      <c r="K46" s="199">
        <f>+'test A-B'!BG225</f>
        <v>3</v>
      </c>
      <c r="L46"/>
      <c r="M46" s="1886" t="s">
        <v>25</v>
      </c>
      <c r="N46" s="1886"/>
      <c r="O46" s="1886"/>
      <c r="P46" s="1886"/>
      <c r="Q46" s="1887"/>
      <c r="R46" s="114">
        <f>+D46/D$50</f>
        <v>1.9109396914446002E-2</v>
      </c>
      <c r="S46" s="115">
        <f t="shared" ref="S46:S50" si="41">+E46/D46</f>
        <v>2.7522935779816515E-2</v>
      </c>
      <c r="T46" s="114">
        <f>+F46/F$50</f>
        <v>2.1419009370816599E-2</v>
      </c>
      <c r="U46" s="115">
        <f t="shared" si="35"/>
        <v>0.125</v>
      </c>
      <c r="V46" s="116">
        <f>+(F46+D46)/(D$50+F$50)</f>
        <v>1.9376840799875988E-2</v>
      </c>
      <c r="W46" s="117">
        <f t="shared" si="36"/>
        <v>0.04</v>
      </c>
      <c r="X46"/>
      <c r="Y46" s="1886" t="s">
        <v>25</v>
      </c>
      <c r="Z46" s="1886"/>
      <c r="AA46" s="1886"/>
      <c r="AB46" s="1886"/>
      <c r="AC46" s="1887"/>
      <c r="AD46" s="114">
        <f>+H46/H$50</f>
        <v>1.9237316990125979E-2</v>
      </c>
      <c r="AE46" s="115">
        <f>+I46/H46</f>
        <v>2.6548672566371681E-2</v>
      </c>
      <c r="AF46" s="114">
        <f>+J46/J$50</f>
        <v>2.1739130434782608E-2</v>
      </c>
      <c r="AG46" s="115">
        <f t="shared" si="37"/>
        <v>0.17647058823529413</v>
      </c>
      <c r="AH46" s="116">
        <f>+(J46+H46)/(H$50+J$50)</f>
        <v>1.953125E-2</v>
      </c>
      <c r="AI46" s="117">
        <f t="shared" si="38"/>
        <v>4.6153846153846156E-2</v>
      </c>
      <c r="AJ46"/>
      <c r="AK46" s="1886" t="s">
        <v>25</v>
      </c>
      <c r="AL46" s="1886"/>
      <c r="AM46" s="1886"/>
      <c r="AN46" s="1886"/>
      <c r="AO46" s="1887"/>
      <c r="AP46" s="118">
        <f t="shared" ref="AP46:AP50" si="42">+(H46/D46-1)</f>
        <v>3.669724770642202E-2</v>
      </c>
      <c r="AQ46" s="114">
        <f t="shared" ref="AQ46:AQ50" si="43">+(J46/F46-1)</f>
        <v>6.25E-2</v>
      </c>
      <c r="AR46" s="119">
        <f t="shared" si="39"/>
        <v>4.0000000000000036E-2</v>
      </c>
      <c r="AW46" s="1886" t="s">
        <v>25</v>
      </c>
      <c r="AX46" s="1886"/>
      <c r="AY46" s="1887"/>
      <c r="AZ46" s="114">
        <f t="shared" ref="AZ46:BA50" si="44">+F46/(D46+F46)</f>
        <v>0.128</v>
      </c>
      <c r="BA46" s="115">
        <f t="shared" si="44"/>
        <v>0.4</v>
      </c>
      <c r="BB46" s="116">
        <f t="shared" si="40"/>
        <v>0.13076923076923078</v>
      </c>
      <c r="BC46" s="117">
        <f t="shared" si="40"/>
        <v>0.5</v>
      </c>
      <c r="BD46"/>
      <c r="BE46"/>
    </row>
    <row r="47" spans="1:59" ht="18" customHeight="1">
      <c r="A47" s="1886" t="s">
        <v>26</v>
      </c>
      <c r="B47" s="1886"/>
      <c r="C47" s="1887"/>
      <c r="D47" s="198">
        <f>+'test A-B'!BH225</f>
        <v>1315</v>
      </c>
      <c r="E47" s="195">
        <f>+'test A-B'!BI225</f>
        <v>43</v>
      </c>
      <c r="F47" s="697">
        <f>+'test A-B'!BJ225</f>
        <v>626</v>
      </c>
      <c r="G47" s="195">
        <f>+'test A-B'!BK225</f>
        <v>192</v>
      </c>
      <c r="H47" s="198">
        <f>+'test A-B'!BL225</f>
        <v>1388</v>
      </c>
      <c r="I47" s="195">
        <f>+'test A-B'!BM225</f>
        <v>44</v>
      </c>
      <c r="J47" s="194">
        <f>+'test A-B'!BN225</f>
        <v>666</v>
      </c>
      <c r="K47" s="199">
        <f>+'test A-B'!BO225</f>
        <v>207</v>
      </c>
      <c r="L47"/>
      <c r="M47" s="1886" t="s">
        <v>26</v>
      </c>
      <c r="N47" s="1886"/>
      <c r="O47" s="1886"/>
      <c r="P47" s="1886"/>
      <c r="Q47" s="1887"/>
      <c r="R47" s="114">
        <f>+D47/D$50</f>
        <v>0.23053997194950912</v>
      </c>
      <c r="S47" s="115">
        <f t="shared" si="41"/>
        <v>3.2699619771863121E-2</v>
      </c>
      <c r="T47" s="114">
        <f>+F47/F$50</f>
        <v>0.83801874163319945</v>
      </c>
      <c r="U47" s="115">
        <f t="shared" si="35"/>
        <v>0.30670926517571884</v>
      </c>
      <c r="V47" s="116">
        <f>+(F47+D47)/(D$50+F$50)</f>
        <v>0.30088358394047432</v>
      </c>
      <c r="W47" s="117">
        <f t="shared" si="36"/>
        <v>0.12107161257083977</v>
      </c>
      <c r="X47"/>
      <c r="Y47" s="1886" t="s">
        <v>26</v>
      </c>
      <c r="Z47" s="1886"/>
      <c r="AA47" s="1886"/>
      <c r="AB47" s="1886"/>
      <c r="AC47" s="1887"/>
      <c r="AD47" s="114">
        <f>+H47/H$50</f>
        <v>0.23629553966632619</v>
      </c>
      <c r="AE47" s="115">
        <f>+I47/H47</f>
        <v>3.1700288184438041E-2</v>
      </c>
      <c r="AF47" s="114">
        <f>+J47/J$50</f>
        <v>0.85166240409207161</v>
      </c>
      <c r="AG47" s="115">
        <f t="shared" si="37"/>
        <v>0.3108108108108108</v>
      </c>
      <c r="AH47" s="116">
        <f>+(J47+H47)/(H$50+J$50)</f>
        <v>0.30859375</v>
      </c>
      <c r="AI47" s="117">
        <f t="shared" si="38"/>
        <v>0.12220058422590069</v>
      </c>
      <c r="AJ47"/>
      <c r="AK47" s="1886" t="s">
        <v>26</v>
      </c>
      <c r="AL47" s="1886"/>
      <c r="AM47" s="1886"/>
      <c r="AN47" s="1886"/>
      <c r="AO47" s="1887"/>
      <c r="AP47" s="118">
        <f t="shared" si="42"/>
        <v>5.5513307984790927E-2</v>
      </c>
      <c r="AQ47" s="114">
        <f t="shared" si="43"/>
        <v>6.3897763578274702E-2</v>
      </c>
      <c r="AR47" s="119">
        <f t="shared" si="39"/>
        <v>5.8217413704276133E-2</v>
      </c>
      <c r="AW47" s="1886" t="s">
        <v>26</v>
      </c>
      <c r="AX47" s="1886"/>
      <c r="AY47" s="1887"/>
      <c r="AZ47" s="114">
        <f t="shared" si="44"/>
        <v>0.32251416795466253</v>
      </c>
      <c r="BA47" s="115">
        <f t="shared" si="44"/>
        <v>0.81702127659574464</v>
      </c>
      <c r="BB47" s="116">
        <f t="shared" si="40"/>
        <v>0.32424537487828625</v>
      </c>
      <c r="BC47" s="117">
        <f t="shared" si="40"/>
        <v>0.82470119521912355</v>
      </c>
      <c r="BD47"/>
      <c r="BE47"/>
    </row>
    <row r="48" spans="1:59" ht="18" customHeight="1">
      <c r="A48" s="1886" t="s">
        <v>27</v>
      </c>
      <c r="B48" s="1886"/>
      <c r="C48" s="1887"/>
      <c r="D48" s="198">
        <f>+'test A-B'!BP225</f>
        <v>142</v>
      </c>
      <c r="E48" s="195">
        <f>+'test A-B'!BQ225</f>
        <v>1</v>
      </c>
      <c r="F48" s="697">
        <f>+'test A-B'!BR225</f>
        <v>0</v>
      </c>
      <c r="G48" s="195">
        <f>+'test A-B'!BS225</f>
        <v>0</v>
      </c>
      <c r="H48" s="198">
        <f>+'test A-B'!BT225</f>
        <v>151</v>
      </c>
      <c r="I48" s="195">
        <f>+'test A-B'!BU225</f>
        <v>0</v>
      </c>
      <c r="J48" s="194">
        <f>+'test A-B'!BV225</f>
        <v>0</v>
      </c>
      <c r="K48" s="199">
        <f>+'test A-B'!BW225</f>
        <v>0</v>
      </c>
      <c r="L48"/>
      <c r="M48" s="1886" t="s">
        <v>27</v>
      </c>
      <c r="N48" s="1886"/>
      <c r="O48" s="1886"/>
      <c r="P48" s="1886"/>
      <c r="Q48" s="1887"/>
      <c r="R48" s="114">
        <f>+D48/D$50</f>
        <v>2.4894810659186535E-2</v>
      </c>
      <c r="S48" s="115">
        <f t="shared" si="41"/>
        <v>7.0422535211267607E-3</v>
      </c>
      <c r="T48" s="114">
        <f>+F48/F$50</f>
        <v>0</v>
      </c>
      <c r="U48" s="115" t="e">
        <f>+G48/F48</f>
        <v>#DIV/0!</v>
      </c>
      <c r="V48" s="116">
        <f>+(F48+D48)/(D$50+F$50)</f>
        <v>2.2012091148659124E-2</v>
      </c>
      <c r="W48" s="117">
        <f t="shared" si="36"/>
        <v>7.0422535211267607E-3</v>
      </c>
      <c r="X48"/>
      <c r="Y48" s="1886" t="s">
        <v>27</v>
      </c>
      <c r="Z48" s="1886"/>
      <c r="AA48" s="1886"/>
      <c r="AB48" s="1886"/>
      <c r="AC48" s="1887"/>
      <c r="AD48" s="114">
        <f>+H48/H$50</f>
        <v>2.5706503234593121E-2</v>
      </c>
      <c r="AE48" s="115">
        <f>+I48/H48</f>
        <v>0</v>
      </c>
      <c r="AF48" s="114">
        <f>+J48/J$50</f>
        <v>0</v>
      </c>
      <c r="AG48" s="115" t="e">
        <f t="shared" si="37"/>
        <v>#DIV/0!</v>
      </c>
      <c r="AH48" s="116">
        <f>+(J48+H48)/(H$50+J$50)</f>
        <v>2.2686298076923076E-2</v>
      </c>
      <c r="AI48" s="117">
        <f t="shared" si="38"/>
        <v>0</v>
      </c>
      <c r="AJ48"/>
      <c r="AK48" s="1886" t="s">
        <v>27</v>
      </c>
      <c r="AL48" s="1886"/>
      <c r="AM48" s="1886"/>
      <c r="AN48" s="1886"/>
      <c r="AO48" s="1887"/>
      <c r="AP48" s="118">
        <f t="shared" si="42"/>
        <v>6.3380281690140761E-2</v>
      </c>
      <c r="AQ48" s="114" t="e">
        <f t="shared" si="43"/>
        <v>#DIV/0!</v>
      </c>
      <c r="AR48" s="119">
        <f>+((H48+J48)/(D48+F48)-1)</f>
        <v>6.3380281690140761E-2</v>
      </c>
      <c r="AW48" s="1886" t="s">
        <v>27</v>
      </c>
      <c r="AX48" s="1886"/>
      <c r="AY48" s="1887"/>
      <c r="AZ48" s="114">
        <f t="shared" si="44"/>
        <v>0</v>
      </c>
      <c r="BA48" s="115">
        <f t="shared" si="44"/>
        <v>0</v>
      </c>
      <c r="BB48" s="116">
        <f t="shared" si="40"/>
        <v>0</v>
      </c>
      <c r="BC48" s="117" t="e">
        <f t="shared" si="40"/>
        <v>#DIV/0!</v>
      </c>
      <c r="BD48"/>
      <c r="BE48"/>
    </row>
    <row r="49" spans="1:57" ht="18" customHeight="1">
      <c r="A49" s="1886" t="s">
        <v>28</v>
      </c>
      <c r="B49" s="1886"/>
      <c r="C49" s="1887"/>
      <c r="D49" s="200">
        <f>+'test A-B'!BX225</f>
        <v>4056</v>
      </c>
      <c r="E49" s="201">
        <f>+'test A-B'!BY225</f>
        <v>33</v>
      </c>
      <c r="F49" s="698">
        <f>+'test A-B'!BZ225</f>
        <v>89</v>
      </c>
      <c r="G49" s="201">
        <f>+'test A-B'!CA225</f>
        <v>80</v>
      </c>
      <c r="H49" s="200">
        <f>+'test A-B'!CB225</f>
        <v>4136</v>
      </c>
      <c r="I49" s="201">
        <f>+'test A-B'!CC225</f>
        <v>38</v>
      </c>
      <c r="J49" s="202">
        <f>+'test A-B'!CD225</f>
        <v>84</v>
      </c>
      <c r="K49" s="203">
        <f>+'test A-B'!CE225</f>
        <v>75</v>
      </c>
      <c r="L49"/>
      <c r="M49" s="1886" t="s">
        <v>28</v>
      </c>
      <c r="N49" s="1886"/>
      <c r="O49" s="1886"/>
      <c r="P49" s="1886"/>
      <c r="Q49" s="1887"/>
      <c r="R49" s="114">
        <f>+D49/D$50</f>
        <v>0.71107994389901819</v>
      </c>
      <c r="S49" s="115">
        <f t="shared" si="41"/>
        <v>8.1360946745562129E-3</v>
      </c>
      <c r="T49" s="114">
        <f>+F49/F$50</f>
        <v>0.11914323962516733</v>
      </c>
      <c r="U49" s="115">
        <f t="shared" si="35"/>
        <v>0.898876404494382</v>
      </c>
      <c r="V49" s="116">
        <f>+(F49+D49)/(D$50+F$50)</f>
        <v>0.64253604092388772</v>
      </c>
      <c r="W49" s="117">
        <f t="shared" si="36"/>
        <v>2.7261761158021713E-2</v>
      </c>
      <c r="X49"/>
      <c r="Y49" s="1886" t="s">
        <v>28</v>
      </c>
      <c r="Z49" s="1886"/>
      <c r="AA49" s="1886"/>
      <c r="AB49" s="1886"/>
      <c r="AC49" s="1887"/>
      <c r="AD49" s="114">
        <f>+H49/H$50</f>
        <v>0.70411985018726597</v>
      </c>
      <c r="AE49" s="115">
        <f>+I49/H49</f>
        <v>9.1876208897485497E-3</v>
      </c>
      <c r="AF49" s="114">
        <f>+J49/J$50</f>
        <v>0.10741687979539642</v>
      </c>
      <c r="AG49" s="115">
        <f t="shared" si="37"/>
        <v>0.8928571428571429</v>
      </c>
      <c r="AH49" s="116">
        <f>+(J49+H49)/(H$50+J$50)</f>
        <v>0.63401442307692313</v>
      </c>
      <c r="AI49" s="117">
        <f t="shared" si="38"/>
        <v>2.6777251184834122E-2</v>
      </c>
      <c r="AJ49"/>
      <c r="AK49" s="1886" t="s">
        <v>28</v>
      </c>
      <c r="AL49" s="1886"/>
      <c r="AM49" s="1886"/>
      <c r="AN49" s="1886"/>
      <c r="AO49" s="1887"/>
      <c r="AP49" s="118">
        <f t="shared" si="42"/>
        <v>1.9723865877712132E-2</v>
      </c>
      <c r="AQ49" s="114">
        <f>+(J49/F49-1)</f>
        <v>-5.6179775280898903E-2</v>
      </c>
      <c r="AR49" s="119">
        <f t="shared" si="39"/>
        <v>1.8094089264173663E-2</v>
      </c>
      <c r="AW49" s="1886" t="s">
        <v>28</v>
      </c>
      <c r="AX49" s="1886"/>
      <c r="AY49" s="1887"/>
      <c r="AZ49" s="114">
        <f t="shared" si="44"/>
        <v>2.1471652593486129E-2</v>
      </c>
      <c r="BA49" s="115">
        <f t="shared" si="44"/>
        <v>0.70796460176991149</v>
      </c>
      <c r="BB49" s="116">
        <f t="shared" si="40"/>
        <v>1.9905213270142181E-2</v>
      </c>
      <c r="BC49" s="117">
        <f t="shared" si="40"/>
        <v>0.66371681415929207</v>
      </c>
      <c r="BD49"/>
      <c r="BE49"/>
    </row>
    <row r="50" spans="1:57" ht="18" customHeight="1">
      <c r="A50" s="1946" t="s">
        <v>29</v>
      </c>
      <c r="B50" s="1946"/>
      <c r="C50" s="1947"/>
      <c r="D50" s="204">
        <f>+SUM(D45:D49)</f>
        <v>5704</v>
      </c>
      <c r="E50" s="205">
        <f t="shared" ref="E50:K50" si="45">+SUM(E45:E49)</f>
        <v>80</v>
      </c>
      <c r="F50" s="699">
        <f t="shared" si="45"/>
        <v>747</v>
      </c>
      <c r="G50" s="205">
        <f t="shared" si="45"/>
        <v>275</v>
      </c>
      <c r="H50" s="206">
        <f t="shared" si="45"/>
        <v>5874</v>
      </c>
      <c r="I50" s="205">
        <f t="shared" si="45"/>
        <v>86</v>
      </c>
      <c r="J50" s="206">
        <f t="shared" si="45"/>
        <v>782</v>
      </c>
      <c r="K50" s="207">
        <f t="shared" si="45"/>
        <v>286</v>
      </c>
      <c r="L50"/>
      <c r="M50" s="1946" t="s">
        <v>29</v>
      </c>
      <c r="N50" s="1946"/>
      <c r="O50" s="1946"/>
      <c r="P50" s="1946"/>
      <c r="Q50" s="1947"/>
      <c r="R50" s="158">
        <f t="shared" ref="R50:V50" si="46">+SUM(R45:R49)</f>
        <v>1</v>
      </c>
      <c r="S50" s="248">
        <f t="shared" si="41"/>
        <v>1.4025245441795231E-2</v>
      </c>
      <c r="T50" s="160">
        <f t="shared" si="46"/>
        <v>1</v>
      </c>
      <c r="U50" s="248">
        <f t="shared" si="35"/>
        <v>0.36813922356091033</v>
      </c>
      <c r="V50" s="160">
        <f t="shared" si="46"/>
        <v>0.99999999999999989</v>
      </c>
      <c r="W50" s="249">
        <f t="shared" si="36"/>
        <v>5.5030227871647804E-2</v>
      </c>
      <c r="X50"/>
      <c r="Y50" s="1946" t="s">
        <v>29</v>
      </c>
      <c r="Z50" s="1946"/>
      <c r="AA50" s="1946"/>
      <c r="AB50" s="1946"/>
      <c r="AC50" s="1947"/>
      <c r="AD50" s="158">
        <f>+SUM(AD45:AD49)</f>
        <v>1</v>
      </c>
      <c r="AE50" s="159">
        <f>I50/H50</f>
        <v>1.4640789921688798E-2</v>
      </c>
      <c r="AF50" s="160">
        <f t="shared" ref="AF50:AH50" si="47">+SUM(AF45:AF49)</f>
        <v>1</v>
      </c>
      <c r="AG50" s="248">
        <f t="shared" si="37"/>
        <v>0.3657289002557545</v>
      </c>
      <c r="AH50" s="160">
        <f t="shared" si="47"/>
        <v>1</v>
      </c>
      <c r="AI50" s="249">
        <f t="shared" si="38"/>
        <v>5.588942307692308E-2</v>
      </c>
      <c r="AJ50"/>
      <c r="AK50" s="1946" t="s">
        <v>29</v>
      </c>
      <c r="AL50" s="1946"/>
      <c r="AM50" s="1946"/>
      <c r="AN50" s="1946"/>
      <c r="AO50" s="1947"/>
      <c r="AP50" s="161">
        <f t="shared" si="42"/>
        <v>2.9803646563814956E-2</v>
      </c>
      <c r="AQ50" s="162">
        <f t="shared" si="43"/>
        <v>4.6854082998661228E-2</v>
      </c>
      <c r="AR50" s="163">
        <f t="shared" si="39"/>
        <v>3.1778018911796657E-2</v>
      </c>
      <c r="AW50" s="1946" t="s">
        <v>193</v>
      </c>
      <c r="AX50" s="1946"/>
      <c r="AY50" s="1947"/>
      <c r="AZ50" s="158">
        <f t="shared" si="44"/>
        <v>0.1157960006200589</v>
      </c>
      <c r="BA50" s="159">
        <f t="shared" si="44"/>
        <v>0.77464788732394363</v>
      </c>
      <c r="BB50" s="158">
        <f t="shared" si="40"/>
        <v>0.11748798076923077</v>
      </c>
      <c r="BC50" s="164">
        <f t="shared" si="40"/>
        <v>0.76881720430107525</v>
      </c>
      <c r="BD50"/>
      <c r="BE50"/>
    </row>
    <row r="51" spans="1:57" ht="18" customHeight="1">
      <c r="A51" s="498"/>
      <c r="B51" s="498"/>
      <c r="C51" s="498"/>
      <c r="D51" s="390"/>
      <c r="E51" s="390"/>
      <c r="F51" s="700"/>
      <c r="G51" s="390"/>
      <c r="H51" s="390"/>
      <c r="I51" s="390"/>
      <c r="J51" s="390"/>
      <c r="K51" s="390"/>
      <c r="L51"/>
      <c r="M51" s="1"/>
      <c r="O51" s="1"/>
      <c r="P51" s="1"/>
      <c r="Q51" s="1"/>
      <c r="R51" s="1"/>
      <c r="S51" s="1"/>
      <c r="T51" s="1"/>
      <c r="U51" s="1"/>
      <c r="V51" s="1"/>
      <c r="W51"/>
      <c r="X51"/>
      <c r="AJ51"/>
      <c r="AK51"/>
      <c r="AL51"/>
      <c r="AM51"/>
      <c r="AN51"/>
      <c r="AO51"/>
    </row>
    <row r="52" spans="1:57" ht="18" customHeight="1">
      <c r="A52" s="1861" t="s">
        <v>942</v>
      </c>
      <c r="B52" s="1861"/>
      <c r="C52" s="1861"/>
      <c r="D52" s="1861"/>
      <c r="E52" s="1861"/>
      <c r="F52" s="1861"/>
      <c r="G52" s="1861"/>
      <c r="H52" s="1861"/>
      <c r="I52" s="1861"/>
      <c r="J52" s="1861"/>
      <c r="K52" s="1861"/>
      <c r="L52" s="499"/>
      <c r="M52" s="500"/>
      <c r="N52" s="475"/>
      <c r="O52" s="475"/>
      <c r="P52" s="475"/>
      <c r="Q52" s="475"/>
      <c r="R52" s="475"/>
      <c r="S52" s="475"/>
      <c r="T52" s="475"/>
      <c r="U52" s="475"/>
      <c r="V52" s="475"/>
    </row>
    <row r="53" spans="1:57" customFormat="1" ht="25.95" customHeight="1">
      <c r="A53" s="381"/>
      <c r="B53" s="1955" t="s">
        <v>943</v>
      </c>
      <c r="C53" s="1955"/>
      <c r="D53" s="1955"/>
      <c r="E53" s="1955"/>
      <c r="G53" s="381"/>
      <c r="H53" s="381"/>
      <c r="I53" s="1150">
        <f>'test A-B'!CN225</f>
        <v>1870</v>
      </c>
      <c r="J53" s="864">
        <f>I53/'test A-B'!EI225</f>
        <v>0.26110025132644515</v>
      </c>
      <c r="K53" s="381"/>
      <c r="L53" s="381"/>
      <c r="M53" s="381"/>
      <c r="N53" s="381"/>
      <c r="O53" s="381"/>
      <c r="P53" s="381"/>
      <c r="Q53" s="381"/>
      <c r="R53" s="381"/>
    </row>
    <row r="54" spans="1:57" customFormat="1" ht="16.95" customHeight="1">
      <c r="C54" s="561"/>
      <c r="D54" s="561"/>
      <c r="E54" s="522" t="s">
        <v>944</v>
      </c>
      <c r="G54" s="381"/>
      <c r="H54" s="381"/>
      <c r="I54" s="1151">
        <f>'test A-B'!CO225</f>
        <v>1547</v>
      </c>
      <c r="J54" s="666">
        <f>I54/'test A-B'!EI225</f>
        <v>0.2160011170064228</v>
      </c>
      <c r="K54" s="1154" t="s">
        <v>945</v>
      </c>
      <c r="L54" s="381"/>
      <c r="M54" s="381"/>
      <c r="N54" s="381"/>
      <c r="O54" s="381"/>
      <c r="P54" s="381"/>
      <c r="Q54" s="381"/>
      <c r="R54" s="381"/>
    </row>
    <row r="55" spans="1:57" customFormat="1" ht="22.95" customHeight="1">
      <c r="C55" s="502"/>
      <c r="D55" s="502"/>
      <c r="E55" s="614" t="s">
        <v>946</v>
      </c>
      <c r="F55" s="502"/>
      <c r="G55" s="502"/>
      <c r="H55" s="502"/>
      <c r="I55" s="1152">
        <f>'test A-B'!CP225</f>
        <v>969</v>
      </c>
      <c r="J55" s="1153">
        <f>I55/I54</f>
        <v>0.62637362637362637</v>
      </c>
      <c r="K55" s="256"/>
      <c r="L55" s="501"/>
      <c r="M55" s="516" t="s">
        <v>947</v>
      </c>
      <c r="N55" s="666">
        <f>I55/'test A-B'!EI225</f>
        <v>0.13529740296006701</v>
      </c>
      <c r="O55" s="1219"/>
      <c r="P55" s="381"/>
      <c r="Q55" s="381"/>
      <c r="R55" s="381"/>
    </row>
    <row r="56" spans="1:57" customFormat="1" ht="21.6" customHeight="1">
      <c r="E56" s="614" t="s">
        <v>948</v>
      </c>
      <c r="I56" s="1152">
        <f>'test A-B'!CQ225</f>
        <v>40</v>
      </c>
      <c r="J56" s="1153">
        <f>I56/I54</f>
        <v>2.5856496444731737E-2</v>
      </c>
      <c r="K56" s="256"/>
      <c r="L56" s="381"/>
      <c r="M56" s="516" t="s">
        <v>949</v>
      </c>
      <c r="N56" s="666">
        <f>I56/'test A-B'!EI225</f>
        <v>5.5850321139346553E-3</v>
      </c>
      <c r="O56" s="1219"/>
      <c r="P56" s="381"/>
      <c r="Q56" s="381"/>
      <c r="R56" s="381"/>
    </row>
    <row r="57" spans="1:57" customFormat="1" ht="23.7" customHeight="1">
      <c r="B57" s="503"/>
      <c r="C57" s="503"/>
      <c r="D57" s="504"/>
      <c r="E57" s="503"/>
      <c r="F57" s="701"/>
      <c r="H57" s="505" t="s">
        <v>950</v>
      </c>
      <c r="I57" s="413">
        <f>(I53+I54)/'test A-B'!EI225</f>
        <v>0.47710136833286793</v>
      </c>
      <c r="L57" s="381"/>
      <c r="M57" s="516" t="s">
        <v>951</v>
      </c>
      <c r="N57" s="666">
        <f>J54-N55-N56</f>
        <v>7.5118681932421133E-2</v>
      </c>
      <c r="O57" s="381"/>
      <c r="P57" s="381"/>
      <c r="Q57" s="381"/>
      <c r="R57" s="381"/>
    </row>
    <row r="58" spans="1:57" ht="18" customHeight="1">
      <c r="A58" s="9"/>
      <c r="B58" s="391" t="s">
        <v>952</v>
      </c>
      <c r="C58" s="415">
        <f>'test A-B'!EI226/$J$11</f>
        <v>1.3888888888888888E-2</v>
      </c>
      <c r="D58" s="62"/>
      <c r="E58" s="1"/>
      <c r="F58" s="702" t="s">
        <v>953</v>
      </c>
      <c r="G58" s="414">
        <f>'test A-B'!EJ225/$J$11</f>
        <v>0.30092592592592593</v>
      </c>
      <c r="H58" s="9"/>
      <c r="I58" s="9"/>
      <c r="J58" s="9"/>
      <c r="K58" s="9"/>
      <c r="L58"/>
      <c r="M58" s="9"/>
      <c r="N58" s="9"/>
      <c r="O58" s="9"/>
      <c r="P58" s="9"/>
      <c r="Q58" s="9"/>
      <c r="R58" s="9"/>
      <c r="S58" s="9"/>
      <c r="T58" s="9"/>
      <c r="U58" s="9"/>
      <c r="V58" s="9"/>
      <c r="W58" s="9"/>
      <c r="X58"/>
      <c r="AJ58"/>
    </row>
    <row r="59" spans="1:57" ht="19.95" customHeight="1">
      <c r="A59" s="1"/>
      <c r="B59" s="1"/>
      <c r="C59" s="1"/>
      <c r="D59" s="1"/>
      <c r="E59" s="1"/>
      <c r="F59" s="444"/>
      <c r="G59" s="1"/>
      <c r="H59" s="1"/>
      <c r="I59" s="1"/>
      <c r="J59" s="1"/>
      <c r="K59" s="1"/>
      <c r="L59"/>
      <c r="X59"/>
      <c r="AJ59"/>
    </row>
    <row r="60" spans="1:57" ht="19.95" customHeight="1">
      <c r="A60" s="471" t="s">
        <v>954</v>
      </c>
      <c r="B60" s="471"/>
      <c r="C60" s="471"/>
      <c r="D60" s="471"/>
      <c r="E60" s="1309"/>
      <c r="F60" s="1321" t="s">
        <v>218</v>
      </c>
      <c r="G60" s="1313">
        <f>'test A-B'!CT225</f>
        <v>73</v>
      </c>
      <c r="H60" s="1314"/>
      <c r="I60" s="1315">
        <f t="shared" ref="I60:I67" si="48">G60/B$65</f>
        <v>0.5140845070422535</v>
      </c>
      <c r="K60"/>
      <c r="L60"/>
      <c r="M60" s="1972"/>
      <c r="N60" s="1972"/>
      <c r="O60" s="1972"/>
      <c r="P60" s="1972"/>
      <c r="Q60" s="1972"/>
      <c r="R60" s="389"/>
      <c r="S60" s="1"/>
      <c r="T60" s="1"/>
      <c r="U60" s="1"/>
      <c r="V60" s="1"/>
      <c r="W60" s="1"/>
      <c r="X60"/>
      <c r="AJ60"/>
    </row>
    <row r="61" spans="1:57" ht="21" customHeight="1">
      <c r="A61" s="527"/>
      <c r="B61" s="312" t="s">
        <v>955</v>
      </c>
      <c r="C61" s="413">
        <f>'test A-B'!CS225/'test A-B'!EL225</f>
        <v>0.1311340206185567</v>
      </c>
      <c r="D61" s="1271"/>
      <c r="E61" s="1310"/>
      <c r="F61" s="312" t="s">
        <v>219</v>
      </c>
      <c r="G61" s="528">
        <f>'test A-B'!CU225</f>
        <v>19</v>
      </c>
      <c r="H61" s="1273"/>
      <c r="I61" s="1316">
        <f t="shared" si="48"/>
        <v>0.13380281690140844</v>
      </c>
      <c r="J61" s="389"/>
      <c r="K61"/>
      <c r="L61" s="62"/>
      <c r="M61" s="389"/>
      <c r="O61" s="1"/>
      <c r="P61" s="1"/>
      <c r="Q61" s="508"/>
      <c r="R61" s="388"/>
      <c r="S61" s="310"/>
      <c r="T61" s="310"/>
      <c r="U61" s="310"/>
      <c r="V61" s="310"/>
      <c r="W61" s="310"/>
      <c r="X61"/>
      <c r="AJ61"/>
    </row>
    <row r="62" spans="1:57" ht="21" customHeight="1">
      <c r="E62" s="1310"/>
      <c r="F62" s="847" t="s">
        <v>220</v>
      </c>
      <c r="G62" s="528">
        <f>'test A-B'!CV225</f>
        <v>3</v>
      </c>
      <c r="H62" s="1273"/>
      <c r="I62" s="1316">
        <f t="shared" si="48"/>
        <v>2.1126760563380281E-2</v>
      </c>
      <c r="J62" s="1296"/>
      <c r="K62" s="509"/>
      <c r="L62" s="509"/>
      <c r="M62" s="388"/>
      <c r="N62" s="411"/>
      <c r="O62" s="404"/>
      <c r="P62" s="403"/>
      <c r="Q62" s="443"/>
      <c r="R62" s="526"/>
      <c r="S62" s="510"/>
      <c r="T62" s="510"/>
      <c r="U62" s="510"/>
      <c r="V62" s="510"/>
      <c r="W62" s="510"/>
      <c r="X62"/>
      <c r="AJ62"/>
    </row>
    <row r="63" spans="1:57" ht="21" customHeight="1">
      <c r="A63" s="1308" t="s">
        <v>956</v>
      </c>
      <c r="B63" s="534"/>
      <c r="E63" s="1310"/>
      <c r="F63" s="312" t="s">
        <v>221</v>
      </c>
      <c r="G63" s="528">
        <f>'test A-B'!CW225</f>
        <v>13</v>
      </c>
      <c r="H63" s="1273"/>
      <c r="I63" s="1316">
        <f t="shared" si="48"/>
        <v>9.154929577464789E-2</v>
      </c>
      <c r="J63" s="388"/>
      <c r="K63" s="311"/>
      <c r="L63" s="311"/>
      <c r="M63" s="388"/>
      <c r="O63" s="1"/>
      <c r="P63" s="1"/>
      <c r="Q63" s="312"/>
      <c r="R63" s="388"/>
      <c r="S63" s="310"/>
      <c r="T63" s="310"/>
      <c r="U63" s="310"/>
      <c r="V63" s="310"/>
      <c r="W63" s="310"/>
      <c r="X63"/>
      <c r="AJ63"/>
    </row>
    <row r="64" spans="1:57" ht="21" customHeight="1">
      <c r="A64" s="1301" t="s">
        <v>215</v>
      </c>
      <c r="B64" s="1302">
        <f>'test A-B'!EM225</f>
        <v>24</v>
      </c>
      <c r="C64" s="1305">
        <f>B64/($B$64+$B$65)</f>
        <v>0.14457831325301204</v>
      </c>
      <c r="D64" s="847"/>
      <c r="E64" s="1310"/>
      <c r="F64" s="312" t="s">
        <v>222</v>
      </c>
      <c r="G64" s="528">
        <f>'test A-B'!CX225</f>
        <v>7</v>
      </c>
      <c r="H64" s="1273"/>
      <c r="I64" s="1316">
        <f t="shared" si="48"/>
        <v>4.9295774647887321E-2</v>
      </c>
      <c r="K64"/>
      <c r="L64"/>
      <c r="M64" s="511"/>
      <c r="N64" s="511"/>
      <c r="O64" s="511"/>
      <c r="P64" s="511"/>
      <c r="Q64" s="511"/>
      <c r="R64" s="510"/>
      <c r="S64" s="510"/>
      <c r="T64" s="510"/>
      <c r="U64" s="510"/>
      <c r="V64" s="510"/>
      <c r="W64" s="510"/>
      <c r="X64"/>
      <c r="AJ64"/>
    </row>
    <row r="65" spans="1:36" ht="21" customHeight="1">
      <c r="A65" s="1300" t="s">
        <v>957</v>
      </c>
      <c r="B65" s="1303">
        <f>'test A-B'!EN225+'test A-B'!EO225</f>
        <v>142</v>
      </c>
      <c r="C65" s="1306">
        <f>B65/($B$64+$B$65)</f>
        <v>0.85542168674698793</v>
      </c>
      <c r="D65" s="1322" t="s">
        <v>958</v>
      </c>
      <c r="E65" s="1310"/>
      <c r="F65" s="62" t="s">
        <v>223</v>
      </c>
      <c r="G65" s="528">
        <f>'test A-B'!CY225</f>
        <v>4</v>
      </c>
      <c r="H65" s="1273"/>
      <c r="I65" s="1316">
        <f t="shared" si="48"/>
        <v>2.8169014084507043E-2</v>
      </c>
      <c r="J65"/>
      <c r="K65"/>
      <c r="L65"/>
      <c r="M65" s="9"/>
      <c r="N65" s="9"/>
      <c r="O65" s="9"/>
      <c r="P65" s="9"/>
      <c r="Q65" s="9"/>
      <c r="R65" s="512"/>
      <c r="S65" s="512"/>
      <c r="T65" s="512"/>
      <c r="U65" s="512"/>
      <c r="V65" s="512"/>
      <c r="W65" s="512"/>
      <c r="X65"/>
      <c r="AJ65"/>
    </row>
    <row r="66" spans="1:36" ht="21" customHeight="1">
      <c r="A66" s="1299" t="s">
        <v>216</v>
      </c>
      <c r="B66" s="1304">
        <f>'test A-B'!EN225</f>
        <v>121</v>
      </c>
      <c r="C66" s="1307">
        <f>B66/($B$64+$B$65)</f>
        <v>0.72891566265060237</v>
      </c>
      <c r="D66" s="62"/>
      <c r="E66" s="1310"/>
      <c r="F66" s="62" t="s">
        <v>50</v>
      </c>
      <c r="G66" s="528">
        <f>'test A-B'!CZ225</f>
        <v>76</v>
      </c>
      <c r="H66" s="1273"/>
      <c r="I66" s="1316">
        <f t="shared" si="48"/>
        <v>0.53521126760563376</v>
      </c>
      <c r="J66"/>
      <c r="K66"/>
      <c r="L66"/>
      <c r="M66" s="9"/>
      <c r="N66" s="9"/>
      <c r="O66" s="9"/>
      <c r="P66" s="9"/>
      <c r="Q66" s="9"/>
      <c r="R66" s="512"/>
      <c r="S66" s="512"/>
      <c r="T66" s="512"/>
      <c r="U66" s="512"/>
      <c r="V66" s="512"/>
      <c r="W66" s="512"/>
      <c r="X66"/>
      <c r="AJ66"/>
    </row>
    <row r="67" spans="1:36" ht="21" customHeight="1">
      <c r="A67" s="1264" t="s">
        <v>217</v>
      </c>
      <c r="B67" s="1304">
        <f>'test A-B'!EO225</f>
        <v>21</v>
      </c>
      <c r="C67" s="1307">
        <f t="shared" ref="C67" si="49">B67/($B$64+$B$65)</f>
        <v>0.12650602409638553</v>
      </c>
      <c r="D67" s="62"/>
      <c r="E67" s="1311"/>
      <c r="F67" s="1317" t="s">
        <v>224</v>
      </c>
      <c r="G67" s="1318">
        <f>'test A-B'!DA225</f>
        <v>45</v>
      </c>
      <c r="H67" s="1319"/>
      <c r="I67" s="1320">
        <f t="shared" si="48"/>
        <v>0.31690140845070425</v>
      </c>
      <c r="J67" s="388"/>
      <c r="K67" s="515"/>
      <c r="L67" s="515"/>
      <c r="M67" s="388"/>
      <c r="N67" s="511"/>
      <c r="O67" s="511"/>
      <c r="P67" s="511"/>
      <c r="Q67" s="511"/>
      <c r="R67" s="510"/>
      <c r="S67" s="510"/>
      <c r="T67" s="510"/>
      <c r="U67" s="510"/>
      <c r="V67" s="510"/>
      <c r="W67" s="510"/>
      <c r="X67"/>
      <c r="AJ67"/>
    </row>
    <row r="68" spans="1:36" ht="21" customHeight="1">
      <c r="D68" s="62"/>
      <c r="F68" s="1272"/>
      <c r="G68" s="724"/>
      <c r="H68" s="968"/>
      <c r="I68" s="312"/>
      <c r="J68" s="388"/>
      <c r="L68"/>
      <c r="M68" s="256"/>
      <c r="N68" s="1956"/>
      <c r="O68" s="1956"/>
      <c r="P68" s="411"/>
      <c r="R68" s="9"/>
      <c r="S68" s="310"/>
      <c r="T68" s="310"/>
      <c r="U68" s="310"/>
      <c r="V68" s="310"/>
      <c r="W68" s="310"/>
      <c r="X68"/>
      <c r="AJ68"/>
    </row>
    <row r="69" spans="1:36" ht="22.95" customHeight="1">
      <c r="A69" s="471" t="s">
        <v>959</v>
      </c>
      <c r="B69" s="471"/>
      <c r="C69" s="471"/>
      <c r="D69" s="62"/>
      <c r="E69" s="1309"/>
      <c r="F69" s="1312" t="s">
        <v>225</v>
      </c>
      <c r="G69" s="1313">
        <f>'test A-B'!DC225</f>
        <v>12</v>
      </c>
      <c r="H69" s="1314"/>
      <c r="I69" s="1315">
        <f>G69/B$74</f>
        <v>8.8888888888888892E-2</v>
      </c>
      <c r="J69" s="1296"/>
      <c r="K69"/>
      <c r="L69"/>
      <c r="M69" s="256"/>
      <c r="N69" s="8"/>
      <c r="O69" s="8"/>
      <c r="R69" s="477"/>
      <c r="S69" s="310"/>
      <c r="T69" s="310"/>
      <c r="U69" s="310"/>
      <c r="V69" s="310"/>
      <c r="W69" s="310"/>
      <c r="X69"/>
      <c r="AJ69"/>
    </row>
    <row r="70" spans="1:36" ht="20.7" customHeight="1">
      <c r="A70" s="527"/>
      <c r="B70" s="312" t="s">
        <v>955</v>
      </c>
      <c r="C70" s="413">
        <f>'test A-B'!DB225/'test A-B'!EL225</f>
        <v>0.130446735395189</v>
      </c>
      <c r="E70" s="1310"/>
      <c r="F70" s="62" t="s">
        <v>226</v>
      </c>
      <c r="G70" s="528">
        <f>'test A-B'!DD225</f>
        <v>8</v>
      </c>
      <c r="H70" s="1273"/>
      <c r="I70" s="1316">
        <f t="shared" ref="I70:I76" si="50">G70/B$74</f>
        <v>5.9259259259259262E-2</v>
      </c>
      <c r="J70" s="518"/>
      <c r="K70"/>
      <c r="L70"/>
      <c r="M70" s="8"/>
      <c r="N70" s="519"/>
      <c r="O70" s="519"/>
      <c r="R70" s="520"/>
      <c r="AJ70"/>
    </row>
    <row r="71" spans="1:36" ht="20.7" customHeight="1">
      <c r="A71"/>
      <c r="D71" s="443"/>
      <c r="E71" s="1310"/>
      <c r="F71" s="62" t="s">
        <v>227</v>
      </c>
      <c r="G71" s="528">
        <f>'test A-B'!DE225</f>
        <v>50</v>
      </c>
      <c r="H71" s="1273"/>
      <c r="I71" s="1316">
        <f t="shared" si="50"/>
        <v>0.37037037037037035</v>
      </c>
      <c r="J71" s="521"/>
      <c r="K71"/>
      <c r="L71" s="513"/>
      <c r="M71" s="256"/>
      <c r="N71" s="256"/>
      <c r="Q71" s="1"/>
      <c r="R71" s="510"/>
      <c r="S71" s="310"/>
      <c r="T71" s="310"/>
      <c r="U71" s="310"/>
      <c r="V71" s="310"/>
      <c r="W71" s="310"/>
      <c r="X71"/>
      <c r="AJ71"/>
    </row>
    <row r="72" spans="1:36" ht="15" customHeight="1">
      <c r="A72" s="1308" t="s">
        <v>960</v>
      </c>
      <c r="B72" s="534"/>
      <c r="E72" s="1310"/>
      <c r="F72" s="62" t="s">
        <v>228</v>
      </c>
      <c r="G72" s="528">
        <f>'test A-B'!DF225</f>
        <v>83</v>
      </c>
      <c r="H72" s="1273"/>
      <c r="I72" s="1316">
        <f t="shared" si="50"/>
        <v>0.61481481481481481</v>
      </c>
      <c r="J72" s="966"/>
      <c r="K72" s="515"/>
      <c r="L72" s="515"/>
      <c r="M72" s="388"/>
      <c r="N72" s="412"/>
      <c r="S72" s="510"/>
      <c r="T72" s="510"/>
      <c r="U72" s="510"/>
      <c r="V72" s="510"/>
      <c r="W72" s="510"/>
      <c r="X72"/>
      <c r="AJ72"/>
    </row>
    <row r="73" spans="1:36" ht="20.7" customHeight="1">
      <c r="A73" s="1301" t="s">
        <v>215</v>
      </c>
      <c r="B73" s="1302">
        <f>'test A-B'!EQ225</f>
        <v>25</v>
      </c>
      <c r="C73" s="1305">
        <f>B73/($B$73+$B$74)</f>
        <v>0.15625</v>
      </c>
      <c r="E73" s="1310"/>
      <c r="F73" s="62" t="s">
        <v>229</v>
      </c>
      <c r="G73" s="528">
        <f>'test A-B'!DG225</f>
        <v>68</v>
      </c>
      <c r="H73" s="1273"/>
      <c r="I73" s="1316">
        <f t="shared" si="50"/>
        <v>0.50370370370370365</v>
      </c>
      <c r="L73"/>
      <c r="M73" s="1"/>
      <c r="S73" s="310"/>
      <c r="T73" s="310"/>
      <c r="U73" s="310"/>
      <c r="V73" s="310"/>
      <c r="W73" s="310"/>
      <c r="X73"/>
      <c r="AJ73"/>
    </row>
    <row r="74" spans="1:36" ht="20.7" customHeight="1">
      <c r="A74" s="1300" t="s">
        <v>957</v>
      </c>
      <c r="B74" s="1303">
        <f>'test A-B'!ER225+'test A-B'!ES225</f>
        <v>135</v>
      </c>
      <c r="C74" s="1306">
        <f>B74/($B$73+$B$74)</f>
        <v>0.84375</v>
      </c>
      <c r="D74" s="1322" t="s">
        <v>958</v>
      </c>
      <c r="E74" s="1310"/>
      <c r="F74" s="62" t="s">
        <v>230</v>
      </c>
      <c r="G74" s="528">
        <f>'test A-B'!DH225</f>
        <v>7</v>
      </c>
      <c r="H74" s="1273"/>
      <c r="I74" s="1316">
        <f t="shared" si="50"/>
        <v>5.185185185185185E-2</v>
      </c>
      <c r="J74"/>
      <c r="K74" s="846"/>
      <c r="L74"/>
      <c r="M74" s="1"/>
      <c r="N74" s="474"/>
      <c r="O74" s="1"/>
      <c r="P74" s="1"/>
      <c r="Q74" s="1"/>
      <c r="R74" s="1"/>
      <c r="S74" s="1"/>
      <c r="T74" s="1"/>
      <c r="U74" s="1"/>
      <c r="V74" s="1"/>
      <c r="W74" s="1"/>
      <c r="AJ74"/>
    </row>
    <row r="75" spans="1:36" ht="20.7" customHeight="1">
      <c r="A75" s="1299" t="s">
        <v>216</v>
      </c>
      <c r="B75" s="1304">
        <f>'test A-B'!ER225</f>
        <v>108</v>
      </c>
      <c r="C75" s="1307">
        <f t="shared" ref="C75:C76" si="51">B75/($B$73+$B$74)</f>
        <v>0.67500000000000004</v>
      </c>
      <c r="E75" s="1310"/>
      <c r="F75" s="62" t="s">
        <v>231</v>
      </c>
      <c r="G75" s="528">
        <f>'test A-B'!DI225</f>
        <v>7</v>
      </c>
      <c r="H75" s="1273"/>
      <c r="I75" s="1316">
        <f t="shared" si="50"/>
        <v>5.185185185185185E-2</v>
      </c>
      <c r="K75" s="523"/>
      <c r="L75"/>
      <c r="M75" s="1"/>
      <c r="O75" s="1"/>
      <c r="P75" s="1"/>
      <c r="Q75" s="1"/>
      <c r="R75" s="8"/>
      <c r="S75" s="8"/>
      <c r="T75" s="8"/>
      <c r="U75" s="8"/>
      <c r="V75" s="8"/>
      <c r="W75" s="477"/>
      <c r="AJ75"/>
    </row>
    <row r="76" spans="1:36" ht="18" customHeight="1">
      <c r="A76" s="1264" t="s">
        <v>217</v>
      </c>
      <c r="B76" s="1304">
        <f>'test A-B'!ES225</f>
        <v>27</v>
      </c>
      <c r="C76" s="1307">
        <f t="shared" si="51"/>
        <v>0.16875000000000001</v>
      </c>
      <c r="D76" s="394"/>
      <c r="E76" s="1311"/>
      <c r="F76" s="1317" t="s">
        <v>62</v>
      </c>
      <c r="G76" s="1318">
        <f>'test A-B'!DJ225</f>
        <v>6</v>
      </c>
      <c r="H76" s="1319"/>
      <c r="I76" s="1320">
        <f t="shared" si="50"/>
        <v>4.4444444444444446E-2</v>
      </c>
      <c r="J76"/>
      <c r="K76"/>
      <c r="L76"/>
      <c r="M76" s="1"/>
      <c r="O76" s="1"/>
      <c r="P76" s="1"/>
      <c r="Q76" s="1"/>
      <c r="R76" s="524"/>
      <c r="S76" s="524"/>
      <c r="T76" s="524"/>
      <c r="U76" s="524"/>
      <c r="V76" s="524"/>
      <c r="W76" s="524"/>
      <c r="AJ76"/>
    </row>
    <row r="77" spans="1:36" ht="18" customHeight="1">
      <c r="L77"/>
      <c r="M77" s="1"/>
      <c r="O77" s="1"/>
      <c r="P77" s="1"/>
      <c r="Q77" s="1"/>
      <c r="R77" s="524"/>
      <c r="S77" s="524"/>
      <c r="T77" s="524"/>
      <c r="U77" s="524"/>
      <c r="V77" s="525"/>
      <c r="W77" s="524"/>
      <c r="AJ77"/>
    </row>
    <row r="78" spans="1:36" ht="36" customHeight="1">
      <c r="A78" s="1841" t="s">
        <v>961</v>
      </c>
      <c r="B78" s="1841"/>
      <c r="C78" s="1841"/>
      <c r="D78" s="1841"/>
      <c r="E78" s="1841"/>
      <c r="F78" s="1841"/>
      <c r="G78" s="1841"/>
      <c r="H78" s="1841"/>
      <c r="I78" s="1841"/>
      <c r="J78" s="1841"/>
      <c r="K78" s="1841"/>
      <c r="L78"/>
      <c r="M78" s="1"/>
      <c r="O78" s="1"/>
      <c r="P78" s="1"/>
      <c r="Q78" s="1"/>
      <c r="R78" s="524"/>
      <c r="S78" s="524"/>
      <c r="T78" s="524"/>
      <c r="U78" s="524"/>
      <c r="V78" s="524"/>
      <c r="W78" s="524"/>
      <c r="AJ78"/>
    </row>
    <row r="79" spans="1:36" ht="19.2" customHeight="1">
      <c r="A79" s="13"/>
      <c r="G79" s="534"/>
      <c r="K79" s="534"/>
      <c r="L79" s="256"/>
      <c r="M79" s="256"/>
    </row>
    <row r="80" spans="1:36" s="311" customFormat="1" ht="29.7" customHeight="1">
      <c r="A80" s="685"/>
      <c r="B80" s="866"/>
      <c r="C80" s="1261"/>
      <c r="D80" s="668"/>
      <c r="E80" s="848"/>
      <c r="F80" s="733"/>
      <c r="G80" s="851"/>
      <c r="H80" s="974"/>
      <c r="I80" s="668"/>
      <c r="J80" s="733"/>
      <c r="K80" s="689"/>
      <c r="N80" s="9"/>
      <c r="O80" s="9"/>
      <c r="P80" s="9"/>
      <c r="Q80" s="9"/>
      <c r="R80" s="9"/>
      <c r="S80" s="9"/>
      <c r="T80" s="9"/>
      <c r="U80" s="9"/>
      <c r="V80" s="9"/>
      <c r="W80" s="9"/>
      <c r="X80" s="9"/>
    </row>
    <row r="81" spans="1:41" ht="19.2" customHeight="1">
      <c r="A81" s="615"/>
      <c r="B81" s="508"/>
      <c r="C81" s="388"/>
      <c r="F81" s="388"/>
      <c r="G81" s="388"/>
      <c r="H81" s="690"/>
      <c r="J81" s="388"/>
      <c r="K81" s="388"/>
      <c r="L81" s="256"/>
      <c r="M81" s="256"/>
      <c r="N81" s="256"/>
      <c r="O81" s="312"/>
      <c r="P81" s="1957"/>
      <c r="Q81" s="1957"/>
      <c r="V81" s="508"/>
      <c r="W81" s="1983"/>
      <c r="X81" s="1983"/>
    </row>
    <row r="82" spans="1:41" ht="19.2" customHeight="1">
      <c r="A82" s="616"/>
      <c r="B82" s="607"/>
      <c r="C82" s="650"/>
      <c r="D82" s="650"/>
      <c r="F82" s="650"/>
      <c r="G82" s="704"/>
      <c r="I82" s="606"/>
      <c r="L82" s="256"/>
      <c r="M82" s="256"/>
      <c r="N82" s="256"/>
      <c r="P82" s="1957"/>
      <c r="Q82" s="1957"/>
      <c r="W82" s="1983"/>
      <c r="X82" s="1983"/>
    </row>
    <row r="83" spans="1:41" ht="19.2" customHeight="1">
      <c r="A83" s="13" t="s">
        <v>962</v>
      </c>
      <c r="G83" s="534"/>
      <c r="J83" s="721"/>
      <c r="K83" s="692"/>
      <c r="L83" s="256"/>
      <c r="M83" s="256"/>
      <c r="N83" s="256"/>
    </row>
    <row r="84" spans="1:41" ht="19.2" customHeight="1">
      <c r="A84" s="685"/>
      <c r="B84" s="686" t="s">
        <v>963</v>
      </c>
      <c r="C84" s="687">
        <f>$J$11-F84-J84</f>
        <v>2</v>
      </c>
      <c r="D84" s="668"/>
      <c r="E84" s="848" t="s">
        <v>273</v>
      </c>
      <c r="F84" s="688">
        <f>'test A-DF'!N225</f>
        <v>200</v>
      </c>
      <c r="G84" s="1390" t="s">
        <v>964</v>
      </c>
      <c r="H84" s="974"/>
      <c r="I84" s="668" t="s">
        <v>274</v>
      </c>
      <c r="J84" s="688">
        <f>'test A-DF'!O225</f>
        <v>14</v>
      </c>
      <c r="K84" s="1390" t="s">
        <v>964</v>
      </c>
      <c r="L84" s="475"/>
      <c r="M84" s="475"/>
      <c r="N84" s="256"/>
    </row>
    <row r="85" spans="1:41" ht="19.2" customHeight="1">
      <c r="A85" s="615"/>
      <c r="B85" s="508" t="s">
        <v>965</v>
      </c>
      <c r="C85" s="382">
        <f>C84/$J$11</f>
        <v>9.2592592592592587E-3</v>
      </c>
      <c r="F85" s="382">
        <f>F84/$J$11</f>
        <v>0.92592592592592593</v>
      </c>
      <c r="G85" s="648">
        <f>F84/($F$84+$J$84)</f>
        <v>0.93457943925233644</v>
      </c>
      <c r="H85" s="690"/>
      <c r="J85" s="382">
        <f>J84/$J$11</f>
        <v>6.4814814814814811E-2</v>
      </c>
      <c r="K85" s="648">
        <f>J84/($F$84+$J$84)</f>
        <v>6.5420560747663545E-2</v>
      </c>
      <c r="L85" s="256"/>
      <c r="M85" s="256"/>
      <c r="N85" s="256"/>
    </row>
    <row r="86" spans="1:41" ht="19.2" customHeight="1">
      <c r="A86" s="616"/>
      <c r="B86" s="607"/>
      <c r="C86" s="650"/>
      <c r="D86" s="650"/>
      <c r="F86" s="650"/>
      <c r="G86" s="704"/>
      <c r="I86" s="606"/>
      <c r="J86" s="388"/>
      <c r="K86" s="690"/>
    </row>
    <row r="87" spans="1:41" ht="19.2" customHeight="1">
      <c r="A87" s="849"/>
      <c r="B87" s="733"/>
      <c r="C87" s="689"/>
      <c r="D87" s="852"/>
      <c r="E87" s="850"/>
      <c r="F87" s="733"/>
      <c r="G87" s="851"/>
      <c r="H87" s="852"/>
      <c r="I87" s="720"/>
      <c r="J87" s="388"/>
    </row>
    <row r="88" spans="1:41" ht="19.2" customHeight="1">
      <c r="A88" s="445" t="s">
        <v>966</v>
      </c>
      <c r="J88" s="1"/>
    </row>
    <row r="89" spans="1:41" ht="19.2" customHeight="1">
      <c r="A89" s="1297" t="s">
        <v>967</v>
      </c>
      <c r="F89" s="444"/>
      <c r="H89" s="684"/>
      <c r="J89" s="617"/>
    </row>
    <row r="90" spans="1:41" ht="19.2" customHeight="1">
      <c r="A90" s="603"/>
      <c r="C90" s="30" t="s">
        <v>805</v>
      </c>
      <c r="D90" s="990">
        <f>'test A-DF'!P225/'test A-DF'!$EM$225</f>
        <v>1.7069701280227598E-2</v>
      </c>
      <c r="E90" s="1001">
        <f>D90/D$93</f>
        <v>0.375</v>
      </c>
      <c r="G90" s="649"/>
      <c r="H90" s="921"/>
      <c r="I90" s="734"/>
      <c r="J90" s="618"/>
    </row>
    <row r="91" spans="1:41" ht="16.95" customHeight="1">
      <c r="A91" s="417"/>
      <c r="C91" s="312" t="s">
        <v>806</v>
      </c>
      <c r="D91" s="990">
        <f>'test A-DF'!Q225/'test A-DF'!$EM$225</f>
        <v>1.5647226173541962E-2</v>
      </c>
      <c r="E91" s="1001">
        <f t="shared" ref="E91:E93" si="52">D91/D$93</f>
        <v>0.34374999999999994</v>
      </c>
      <c r="F91" s="733"/>
      <c r="G91" s="388"/>
      <c r="H91" s="724"/>
      <c r="I91" s="922"/>
      <c r="J91" s="387"/>
      <c r="K91" s="1"/>
      <c r="L91"/>
      <c r="M91" s="475"/>
      <c r="N91" s="475"/>
      <c r="O91" s="475"/>
      <c r="P91" s="529"/>
      <c r="Q91" s="529"/>
      <c r="R91" s="529"/>
      <c r="S91" s="529"/>
      <c r="T91"/>
      <c r="U91"/>
      <c r="X91"/>
      <c r="AJ91"/>
      <c r="AK91"/>
      <c r="AL91"/>
      <c r="AM91"/>
      <c r="AN91"/>
      <c r="AO91"/>
    </row>
    <row r="92" spans="1:41" ht="16.95" customHeight="1">
      <c r="A92" s="861"/>
      <c r="B92" s="417"/>
      <c r="C92" s="1226" t="s">
        <v>968</v>
      </c>
      <c r="D92" s="990">
        <f>'test A-DF'!R225/'test A-DF'!$EM$225</f>
        <v>1.2802275960170697E-2</v>
      </c>
      <c r="E92" s="1001">
        <f t="shared" si="52"/>
        <v>0.28125</v>
      </c>
      <c r="F92" s="552"/>
      <c r="G92" s="388"/>
      <c r="H92" s="724"/>
      <c r="I92" s="922"/>
      <c r="J92" s="1"/>
      <c r="K92" s="1"/>
      <c r="L92"/>
      <c r="M92" s="1948"/>
      <c r="N92" s="1948"/>
      <c r="O92" s="1948"/>
      <c r="P92" s="1949"/>
      <c r="Q92" s="1949"/>
      <c r="R92" s="1949"/>
      <c r="S92" s="1949"/>
      <c r="T92"/>
      <c r="U92"/>
      <c r="X92"/>
      <c r="AJ92"/>
      <c r="AK92"/>
      <c r="AL92"/>
      <c r="AM92"/>
      <c r="AN92"/>
      <c r="AO92"/>
    </row>
    <row r="93" spans="1:41" ht="16.95" customHeight="1">
      <c r="A93" s="417"/>
      <c r="B93" s="417"/>
      <c r="C93" s="992" t="s">
        <v>969</v>
      </c>
      <c r="D93" s="1241">
        <f>'test A-DF'!S225/'test A-DF'!$EM$225</f>
        <v>4.5519203413940258E-2</v>
      </c>
      <c r="E93" s="1242">
        <f t="shared" si="52"/>
        <v>1</v>
      </c>
      <c r="F93" s="552"/>
      <c r="G93" s="388"/>
      <c r="H93" s="724"/>
      <c r="I93" s="922"/>
      <c r="J93" s="692"/>
      <c r="K93" s="692"/>
      <c r="L93"/>
      <c r="M93" s="475"/>
      <c r="N93" s="475"/>
      <c r="O93" s="475"/>
      <c r="P93" s="529"/>
      <c r="Q93" s="529"/>
      <c r="R93" s="531"/>
      <c r="S93" s="531"/>
      <c r="X93"/>
      <c r="AJ93"/>
      <c r="AK93"/>
      <c r="AL93"/>
      <c r="AM93"/>
      <c r="AN93"/>
      <c r="AO93"/>
    </row>
    <row r="94" spans="1:41" ht="19.95" customHeight="1">
      <c r="A94" s="855"/>
      <c r="B94" s="855"/>
      <c r="C94" s="855"/>
      <c r="D94" s="692"/>
      <c r="E94" s="692"/>
      <c r="F94" s="552"/>
      <c r="G94" s="388"/>
      <c r="H94" s="724"/>
      <c r="I94" s="922"/>
      <c r="J94" s="856"/>
      <c r="K94" s="856"/>
      <c r="L94"/>
      <c r="M94" s="475"/>
      <c r="N94" s="475"/>
      <c r="O94" s="475"/>
      <c r="P94" s="531"/>
      <c r="Q94" s="531"/>
      <c r="R94" s="531"/>
      <c r="S94" s="531"/>
      <c r="X94"/>
      <c r="AJ94"/>
      <c r="AK94"/>
      <c r="AL94"/>
      <c r="AM94"/>
      <c r="AN94"/>
      <c r="AO94"/>
    </row>
    <row r="95" spans="1:41" ht="19.95" customHeight="1">
      <c r="A95" s="862"/>
      <c r="B95" s="855"/>
      <c r="C95" s="862"/>
      <c r="D95" s="857"/>
      <c r="E95" s="858"/>
      <c r="F95" s="552"/>
      <c r="G95" s="388"/>
      <c r="H95" s="724"/>
      <c r="I95" s="922"/>
      <c r="J95" s="856"/>
      <c r="K95" s="856"/>
      <c r="L95"/>
      <c r="M95" s="475"/>
      <c r="N95" s="475"/>
      <c r="O95" s="475"/>
      <c r="P95" s="529"/>
      <c r="Q95" s="529"/>
      <c r="R95" s="529"/>
      <c r="S95" s="529"/>
      <c r="X95"/>
      <c r="AJ95"/>
      <c r="AK95"/>
      <c r="AL95"/>
      <c r="AM95"/>
      <c r="AN95"/>
      <c r="AO95"/>
    </row>
    <row r="96" spans="1:41" ht="19.95" customHeight="1">
      <c r="A96" s="862"/>
      <c r="B96" s="906"/>
      <c r="C96" s="907"/>
      <c r="D96" s="908"/>
      <c r="E96" s="909"/>
      <c r="F96" s="1240"/>
      <c r="G96" s="967"/>
      <c r="H96" s="989"/>
      <c r="I96" s="608"/>
      <c r="J96" s="856"/>
      <c r="K96" s="856"/>
      <c r="L96"/>
      <c r="M96" s="475"/>
      <c r="N96" s="475"/>
      <c r="O96" s="475"/>
      <c r="P96" s="531"/>
      <c r="Q96" s="531"/>
      <c r="R96" s="531"/>
      <c r="S96" s="531"/>
      <c r="X96"/>
      <c r="AJ96"/>
      <c r="AK96"/>
      <c r="AL96"/>
      <c r="AM96"/>
      <c r="AN96"/>
      <c r="AO96"/>
    </row>
    <row r="97" spans="1:49" ht="19.95" customHeight="1">
      <c r="C97" s="862"/>
      <c r="D97" s="857"/>
      <c r="E97" s="858"/>
      <c r="F97" s="857"/>
      <c r="G97" s="733"/>
      <c r="H97" s="388"/>
      <c r="I97" s="678"/>
      <c r="J97" s="1"/>
      <c r="L97"/>
      <c r="M97" s="475"/>
      <c r="N97" s="475"/>
      <c r="O97" s="475"/>
      <c r="P97" s="531"/>
      <c r="Q97" s="531"/>
      <c r="R97" s="531"/>
      <c r="S97" s="531"/>
      <c r="X97"/>
      <c r="AJ97"/>
      <c r="AK97"/>
      <c r="AL97"/>
      <c r="AM97"/>
      <c r="AN97"/>
      <c r="AO97"/>
    </row>
    <row r="98" spans="1:49" ht="19.95" customHeight="1">
      <c r="A98" s="309"/>
      <c r="B98" s="855"/>
      <c r="C98" s="417"/>
      <c r="E98" s="1"/>
      <c r="F98" s="1"/>
      <c r="H98" s="684"/>
      <c r="J98" s="617"/>
      <c r="K98" s="1"/>
      <c r="L98"/>
      <c r="X98"/>
      <c r="AJ98"/>
      <c r="AK98"/>
      <c r="AL98"/>
      <c r="AM98"/>
      <c r="AN98"/>
      <c r="AO98"/>
    </row>
    <row r="99" spans="1:49" ht="19.95" customHeight="1">
      <c r="A99" s="603"/>
      <c r="B99" s="603"/>
      <c r="C99" s="863"/>
      <c r="D99" s="1239"/>
      <c r="G99" s="649"/>
      <c r="H99" s="921"/>
      <c r="I99" s="905"/>
      <c r="J99" s="310"/>
      <c r="K99" s="1"/>
      <c r="L99"/>
      <c r="X99"/>
      <c r="AJ99"/>
      <c r="AK99"/>
      <c r="AL99"/>
      <c r="AM99"/>
      <c r="AN99"/>
      <c r="AO99"/>
      <c r="AW99" s="532"/>
    </row>
    <row r="100" spans="1:49" ht="19.95" customHeight="1">
      <c r="A100" s="417"/>
      <c r="B100" s="417"/>
      <c r="C100" s="417"/>
      <c r="D100" s="860"/>
      <c r="E100" s="617"/>
      <c r="F100" s="552"/>
      <c r="G100" s="388"/>
      <c r="H100" s="724"/>
      <c r="I100" s="922"/>
      <c r="J100" s="723"/>
      <c r="K100" s="1"/>
      <c r="L100"/>
      <c r="M100" s="533"/>
      <c r="AJ100"/>
      <c r="AK100"/>
      <c r="AL100"/>
      <c r="AM100"/>
      <c r="AN100"/>
      <c r="AO100"/>
      <c r="AW100" s="532"/>
    </row>
    <row r="101" spans="1:49" ht="19.95" customHeight="1">
      <c r="A101" s="417"/>
      <c r="B101" s="417"/>
      <c r="C101" s="417"/>
      <c r="D101" s="388"/>
      <c r="E101" s="310"/>
      <c r="F101" s="552"/>
      <c r="G101" s="388"/>
      <c r="H101" s="724"/>
      <c r="I101" s="922"/>
      <c r="J101" s="1"/>
      <c r="K101" s="475"/>
      <c r="L101"/>
      <c r="M101" s="533"/>
      <c r="AJ101"/>
      <c r="AK101"/>
      <c r="AL101"/>
      <c r="AM101"/>
      <c r="AN101"/>
      <c r="AO101"/>
    </row>
    <row r="102" spans="1:49" ht="19.95" customHeight="1">
      <c r="A102" s="417"/>
      <c r="B102" s="417"/>
      <c r="C102" s="728"/>
      <c r="D102" s="388"/>
      <c r="E102" s="388"/>
      <c r="F102" s="552"/>
      <c r="G102" s="388"/>
      <c r="H102" s="724"/>
      <c r="I102" s="922"/>
      <c r="J102" s="1"/>
      <c r="K102" s="561"/>
      <c r="L102"/>
      <c r="M102" s="533"/>
      <c r="AJ102"/>
      <c r="AK102"/>
      <c r="AL102"/>
      <c r="AM102"/>
      <c r="AN102"/>
      <c r="AO102"/>
    </row>
    <row r="103" spans="1:49" ht="19.95" customHeight="1">
      <c r="A103" s="417"/>
      <c r="B103" s="417"/>
      <c r="C103" s="417"/>
      <c r="D103" s="388"/>
      <c r="E103" s="1"/>
      <c r="F103" s="552"/>
      <c r="G103" s="388"/>
      <c r="H103" s="724"/>
      <c r="I103" s="922"/>
      <c r="J103" s="1"/>
      <c r="K103" s="923"/>
      <c r="L103"/>
      <c r="M103" s="533"/>
      <c r="N103" s="256"/>
      <c r="AJ103"/>
      <c r="AK103"/>
      <c r="AL103"/>
      <c r="AM103"/>
      <c r="AN103"/>
      <c r="AO103"/>
    </row>
    <row r="104" spans="1:49" ht="18" customHeight="1">
      <c r="A104" s="417"/>
      <c r="B104" s="906"/>
      <c r="C104" s="907"/>
      <c r="D104" s="908"/>
      <c r="E104" s="909"/>
      <c r="F104" s="1240"/>
      <c r="G104" s="967"/>
      <c r="H104" s="989"/>
      <c r="I104" s="904"/>
      <c r="J104" s="1"/>
      <c r="K104" s="924"/>
      <c r="L104"/>
      <c r="M104" s="533"/>
      <c r="N104" s="256"/>
      <c r="AJ104"/>
      <c r="AK104"/>
      <c r="AL104"/>
      <c r="AM104"/>
      <c r="AN104"/>
      <c r="AO104"/>
    </row>
    <row r="105" spans="1:49" ht="18" customHeight="1">
      <c r="A105" s="1"/>
      <c r="C105" s="1"/>
      <c r="D105" s="733"/>
      <c r="E105" s="388"/>
      <c r="F105" s="678"/>
      <c r="G105" s="1"/>
      <c r="H105" s="1"/>
      <c r="I105" s="1"/>
      <c r="J105" s="1"/>
      <c r="K105" s="1"/>
      <c r="L105"/>
      <c r="M105" s="256"/>
      <c r="N105" s="256"/>
      <c r="AJ105"/>
      <c r="AK105"/>
      <c r="AL105"/>
      <c r="AM105"/>
      <c r="AN105"/>
      <c r="AO105"/>
    </row>
    <row r="106" spans="1:49" ht="27.6" customHeight="1">
      <c r="A106" s="1841" t="s">
        <v>970</v>
      </c>
      <c r="B106" s="1841"/>
      <c r="C106" s="1841"/>
      <c r="D106" s="1841"/>
      <c r="E106" s="1841"/>
      <c r="F106" s="1841"/>
      <c r="G106" s="1841"/>
      <c r="H106" s="1841"/>
      <c r="I106" s="1841"/>
      <c r="J106" s="1841"/>
      <c r="K106" s="1841"/>
      <c r="L106"/>
      <c r="M106" s="256"/>
      <c r="N106" s="256"/>
      <c r="AJ106"/>
      <c r="AK106"/>
      <c r="AL106"/>
      <c r="AM106"/>
      <c r="AN106"/>
      <c r="AO106"/>
    </row>
    <row r="107" spans="1:49" ht="18" customHeight="1">
      <c r="A107" s="309" t="s">
        <v>971</v>
      </c>
      <c r="B107" s="1"/>
      <c r="C107" s="552"/>
      <c r="D107" s="733"/>
      <c r="E107" s="388"/>
      <c r="F107" s="678"/>
      <c r="G107" s="678"/>
      <c r="H107" s="1"/>
      <c r="I107" s="1"/>
      <c r="J107" s="1"/>
      <c r="K107" s="1"/>
      <c r="L107"/>
      <c r="M107" s="256"/>
      <c r="N107" s="256"/>
      <c r="AJ107"/>
      <c r="AK107"/>
      <c r="AL107"/>
      <c r="AM107"/>
      <c r="AN107"/>
      <c r="AO107"/>
    </row>
    <row r="108" spans="1:49" ht="18" customHeight="1">
      <c r="C108" s="506" t="s">
        <v>963</v>
      </c>
      <c r="D108" s="687">
        <f>$J$11-D109-D110-D116</f>
        <v>3</v>
      </c>
      <c r="E108" s="413">
        <f>D108/$J$11</f>
        <v>1.3888888888888888E-2</v>
      </c>
      <c r="F108" s="994" t="s">
        <v>972</v>
      </c>
      <c r="M108" s="256"/>
      <c r="AJ108"/>
      <c r="AK108"/>
      <c r="AL108"/>
      <c r="AM108"/>
      <c r="AN108"/>
      <c r="AO108"/>
    </row>
    <row r="109" spans="1:49" ht="19.5" customHeight="1">
      <c r="A109" s="1"/>
      <c r="C109" s="30" t="s">
        <v>973</v>
      </c>
      <c r="D109" s="528">
        <f>'test A-DF'!U225</f>
        <v>60</v>
      </c>
      <c r="E109" s="413">
        <f t="shared" ref="E109:E111" si="53">D109/$J$11</f>
        <v>0.27777777777777779</v>
      </c>
      <c r="F109" s="991">
        <f>D109/(J$11-D$108)</f>
        <v>0.28169014084507044</v>
      </c>
      <c r="G109" s="1000" t="s">
        <v>974</v>
      </c>
      <c r="H109" s="1000"/>
      <c r="I109" s="310"/>
      <c r="J109" s="310"/>
      <c r="K109" s="1"/>
      <c r="L109"/>
      <c r="M109" s="256"/>
      <c r="AJ109"/>
      <c r="AK109"/>
      <c r="AL109"/>
      <c r="AM109"/>
      <c r="AN109"/>
      <c r="AO109"/>
    </row>
    <row r="110" spans="1:49" ht="18" customHeight="1">
      <c r="A110" s="1"/>
      <c r="C110" s="30" t="s">
        <v>203</v>
      </c>
      <c r="D110" s="528">
        <f>'test A-DF'!V225</f>
        <v>32</v>
      </c>
      <c r="E110" s="413">
        <f t="shared" si="53"/>
        <v>0.14814814814814814</v>
      </c>
      <c r="F110" s="991">
        <f t="shared" ref="F110:F115" si="54">D110/(J$11-D$108)</f>
        <v>0.15023474178403756</v>
      </c>
      <c r="G110" s="999">
        <f t="shared" ref="G110:G115" si="55">D110/($D$110+$D$116)</f>
        <v>0.20915032679738563</v>
      </c>
      <c r="H110" s="1009" t="s">
        <v>975</v>
      </c>
      <c r="I110" s="524"/>
      <c r="J110" s="524"/>
      <c r="K110" s="1"/>
      <c r="L110"/>
      <c r="N110" s="539"/>
      <c r="X110"/>
      <c r="Y110"/>
      <c r="Z110"/>
      <c r="AA110"/>
      <c r="AB110"/>
      <c r="AC110"/>
      <c r="AD110"/>
      <c r="AE110"/>
      <c r="AF110"/>
      <c r="AG110"/>
      <c r="AH110"/>
      <c r="AI110"/>
      <c r="AJ110"/>
      <c r="AK110"/>
      <c r="AL110"/>
      <c r="AM110"/>
      <c r="AN110"/>
      <c r="AO110"/>
    </row>
    <row r="111" spans="1:49" ht="18" customHeight="1">
      <c r="A111" s="417"/>
      <c r="C111" s="312" t="s">
        <v>976</v>
      </c>
      <c r="D111" s="528">
        <f>'test A-DF'!W225</f>
        <v>6</v>
      </c>
      <c r="E111" s="382">
        <f t="shared" si="53"/>
        <v>2.7777777777777776E-2</v>
      </c>
      <c r="F111" s="990">
        <f>D111/(J$11-D$108)</f>
        <v>2.8169014084507043E-2</v>
      </c>
      <c r="G111" s="1001">
        <f t="shared" si="55"/>
        <v>3.9215686274509803E-2</v>
      </c>
      <c r="H111" s="1010">
        <f>D111/D$116</f>
        <v>4.9586776859504134E-2</v>
      </c>
      <c r="I111" s="1"/>
      <c r="J111" s="1"/>
      <c r="K111" s="1"/>
      <c r="L111"/>
      <c r="X111"/>
      <c r="Y111"/>
      <c r="Z111"/>
      <c r="AA111"/>
      <c r="AB111"/>
      <c r="AC111"/>
      <c r="AD111"/>
      <c r="AE111"/>
      <c r="AF111"/>
      <c r="AG111"/>
      <c r="AH111"/>
      <c r="AI111"/>
      <c r="AJ111"/>
      <c r="AK111"/>
      <c r="AL111"/>
      <c r="AM111"/>
      <c r="AN111"/>
      <c r="AO111"/>
    </row>
    <row r="112" spans="1:49" ht="18" customHeight="1">
      <c r="C112" s="312" t="s">
        <v>812</v>
      </c>
      <c r="D112" s="528">
        <f>'test A-DF'!X225</f>
        <v>4</v>
      </c>
      <c r="E112" s="1002">
        <f t="shared" ref="E112" si="56">D112/$J$11</f>
        <v>1.8518518518518517E-2</v>
      </c>
      <c r="F112" s="990">
        <f t="shared" si="54"/>
        <v>1.8779342723004695E-2</v>
      </c>
      <c r="G112" s="1001">
        <f t="shared" si="55"/>
        <v>2.6143790849673203E-2</v>
      </c>
      <c r="H112" s="1010">
        <f>D112/D$116</f>
        <v>3.3057851239669422E-2</v>
      </c>
      <c r="L112"/>
      <c r="M112" s="256"/>
      <c r="N112" s="256"/>
      <c r="X112"/>
      <c r="Y112"/>
      <c r="Z112"/>
      <c r="AA112"/>
      <c r="AB112"/>
      <c r="AC112"/>
      <c r="AD112"/>
      <c r="AE112"/>
      <c r="AF112"/>
      <c r="AG112"/>
      <c r="AH112"/>
      <c r="AI112"/>
      <c r="AJ112"/>
      <c r="AK112"/>
      <c r="AL112"/>
      <c r="AM112"/>
      <c r="AN112"/>
      <c r="AO112"/>
    </row>
    <row r="113" spans="1:41" ht="18" customHeight="1">
      <c r="A113" s="417"/>
      <c r="C113" s="312" t="s">
        <v>813</v>
      </c>
      <c r="D113" s="528">
        <f>'test A-DF'!Y225</f>
        <v>44</v>
      </c>
      <c r="E113" s="1002">
        <f t="shared" ref="E113:E115" si="57">D113/$J$11</f>
        <v>0.20370370370370369</v>
      </c>
      <c r="F113" s="990">
        <f t="shared" si="54"/>
        <v>0.20657276995305165</v>
      </c>
      <c r="G113" s="1001">
        <f t="shared" si="55"/>
        <v>0.28758169934640521</v>
      </c>
      <c r="H113" s="1010">
        <f>D113/D$116</f>
        <v>0.36363636363636365</v>
      </c>
      <c r="I113" s="417"/>
      <c r="J113" s="417"/>
      <c r="K113" s="417"/>
      <c r="L113"/>
      <c r="M113" s="256"/>
      <c r="N113" s="256"/>
      <c r="X113"/>
      <c r="Y113"/>
      <c r="Z113"/>
      <c r="AA113"/>
      <c r="AB113"/>
      <c r="AC113"/>
      <c r="AD113"/>
      <c r="AE113"/>
      <c r="AF113"/>
      <c r="AG113"/>
      <c r="AH113"/>
      <c r="AI113"/>
      <c r="AJ113"/>
      <c r="AK113"/>
      <c r="AL113"/>
      <c r="AM113"/>
      <c r="AN113"/>
      <c r="AO113"/>
    </row>
    <row r="114" spans="1:41" ht="18" customHeight="1">
      <c r="A114" s="728"/>
      <c r="C114" s="30" t="s">
        <v>814</v>
      </c>
      <c r="D114" s="528">
        <f>'test A-DF'!Z225</f>
        <v>5</v>
      </c>
      <c r="E114" s="1002">
        <f t="shared" si="57"/>
        <v>2.3148148148148147E-2</v>
      </c>
      <c r="F114" s="990">
        <f t="shared" si="54"/>
        <v>2.3474178403755867E-2</v>
      </c>
      <c r="G114" s="1001">
        <f t="shared" si="55"/>
        <v>3.2679738562091505E-2</v>
      </c>
      <c r="H114" s="1010">
        <f>D114/D$116</f>
        <v>4.1322314049586778E-2</v>
      </c>
      <c r="I114" s="417"/>
      <c r="J114" s="417"/>
      <c r="K114" s="417"/>
      <c r="L114"/>
      <c r="M114" s="8"/>
      <c r="N114" s="8"/>
      <c r="O114" s="8"/>
      <c r="X114"/>
      <c r="Y114"/>
      <c r="Z114"/>
      <c r="AA114"/>
      <c r="AB114"/>
      <c r="AC114"/>
      <c r="AD114"/>
      <c r="AE114"/>
      <c r="AF114"/>
      <c r="AG114"/>
      <c r="AH114"/>
      <c r="AI114"/>
      <c r="AJ114"/>
      <c r="AK114"/>
      <c r="AL114"/>
      <c r="AM114"/>
      <c r="AN114"/>
      <c r="AO114"/>
    </row>
    <row r="115" spans="1:41">
      <c r="A115" s="417"/>
      <c r="C115" s="312" t="s">
        <v>815</v>
      </c>
      <c r="D115" s="528">
        <f>'test A-DF'!AA225</f>
        <v>105</v>
      </c>
      <c r="E115" s="1002">
        <f t="shared" si="57"/>
        <v>0.4861111111111111</v>
      </c>
      <c r="F115" s="1003">
        <f t="shared" si="54"/>
        <v>0.49295774647887325</v>
      </c>
      <c r="G115" s="1001">
        <f t="shared" si="55"/>
        <v>0.68627450980392157</v>
      </c>
      <c r="H115" s="1010">
        <f>D115/D$116</f>
        <v>0.86776859504132231</v>
      </c>
      <c r="I115" s="730"/>
      <c r="J115" s="31"/>
      <c r="K115" s="730"/>
      <c r="L115"/>
      <c r="M115" s="256"/>
      <c r="N115" s="256"/>
      <c r="X115"/>
      <c r="Y115"/>
      <c r="Z115"/>
      <c r="AA115"/>
      <c r="AB115"/>
      <c r="AC115"/>
      <c r="AD115"/>
      <c r="AE115"/>
      <c r="AF115"/>
      <c r="AG115"/>
      <c r="AH115"/>
      <c r="AI115"/>
      <c r="AJ115"/>
      <c r="AK115"/>
      <c r="AL115"/>
      <c r="AM115"/>
      <c r="AN115"/>
      <c r="AO115"/>
    </row>
    <row r="116" spans="1:41" ht="18" customHeight="1">
      <c r="A116" s="417"/>
      <c r="C116" s="1008" t="s">
        <v>977</v>
      </c>
      <c r="D116" s="1011">
        <f>'test A-DF'!EP225</f>
        <v>121</v>
      </c>
      <c r="E116" s="1020">
        <f>D116/$J$11</f>
        <v>0.56018518518518523</v>
      </c>
      <c r="F116" s="1012">
        <f t="shared" ref="F116" si="58">D116/(J$11-D$108)</f>
        <v>0.568075117370892</v>
      </c>
      <c r="G116" s="1013">
        <f t="shared" ref="G116" si="59">D116/($D$110+$D$116)</f>
        <v>0.79084967320261434</v>
      </c>
      <c r="H116" s="1019"/>
      <c r="I116" s="729"/>
      <c r="J116" s="417"/>
      <c r="K116" s="729"/>
      <c r="L116"/>
      <c r="M116" s="1"/>
      <c r="O116" s="1"/>
      <c r="P116" s="1"/>
      <c r="Q116" s="1"/>
      <c r="R116" s="1"/>
      <c r="S116" s="1"/>
      <c r="T116" s="1"/>
      <c r="U116" s="1"/>
      <c r="V116" s="1"/>
      <c r="W116"/>
      <c r="X116"/>
      <c r="Y116"/>
      <c r="Z116"/>
      <c r="AA116"/>
      <c r="AB116"/>
      <c r="AC116"/>
      <c r="AD116"/>
      <c r="AE116"/>
      <c r="AF116"/>
      <c r="AG116"/>
      <c r="AH116"/>
      <c r="AI116"/>
      <c r="AJ116"/>
      <c r="AK116"/>
      <c r="AL116"/>
      <c r="AM116"/>
      <c r="AN116"/>
      <c r="AO116"/>
    </row>
    <row r="117" spans="1:41" ht="18" customHeight="1">
      <c r="A117" s="417"/>
      <c r="D117" s="722"/>
      <c r="E117" s="552"/>
      <c r="F117" s="724"/>
      <c r="G117" s="727"/>
      <c r="H117" s="417"/>
      <c r="I117" s="417"/>
      <c r="J117" s="417"/>
      <c r="K117" s="417"/>
      <c r="L117"/>
      <c r="M117" s="256"/>
      <c r="N117" s="256"/>
      <c r="X117"/>
      <c r="Y117"/>
      <c r="Z117"/>
      <c r="AA117"/>
      <c r="AB117"/>
      <c r="AC117"/>
      <c r="AD117"/>
      <c r="AE117"/>
      <c r="AF117"/>
      <c r="AG117"/>
      <c r="AH117"/>
      <c r="AI117"/>
      <c r="AJ117"/>
      <c r="AK117"/>
      <c r="AL117"/>
      <c r="AM117"/>
      <c r="AN117"/>
      <c r="AO117"/>
    </row>
    <row r="118" spans="1:41" ht="18.600000000000001" customHeight="1">
      <c r="A118" s="309" t="s">
        <v>978</v>
      </c>
      <c r="B118" s="1"/>
      <c r="C118" s="30"/>
      <c r="D118" s="552"/>
      <c r="E118" s="678"/>
      <c r="F118" s="693"/>
      <c r="G118" s="727"/>
      <c r="H118" s="729"/>
      <c r="I118" s="731"/>
      <c r="J118" s="728"/>
      <c r="K118" s="726"/>
      <c r="L118" s="732"/>
      <c r="M118" s="652"/>
      <c r="X118" s="11"/>
      <c r="Y118" s="11"/>
      <c r="Z118" s="11"/>
      <c r="AA118" s="11"/>
      <c r="AB118" s="11"/>
      <c r="AC118" s="11"/>
      <c r="AD118" s="11"/>
      <c r="AE118" s="11"/>
      <c r="AF118" s="11"/>
      <c r="AG118" s="11"/>
      <c r="AH118" s="11"/>
      <c r="AI118" s="11"/>
      <c r="AJ118" s="11"/>
      <c r="AK118" s="11"/>
      <c r="AL118" s="11"/>
      <c r="AM118" s="11"/>
      <c r="AN118" s="11"/>
      <c r="AO118" s="11"/>
    </row>
    <row r="119" spans="1:41" ht="18.600000000000001" customHeight="1">
      <c r="A119" s="1"/>
      <c r="C119" s="866"/>
      <c r="D119" s="506" t="s">
        <v>963</v>
      </c>
      <c r="E119" s="687">
        <f>$J$11-E120-'test A-DF'!EQ225</f>
        <v>98</v>
      </c>
      <c r="F119" s="994" t="s">
        <v>972</v>
      </c>
      <c r="G119" s="727"/>
      <c r="H119" s="1"/>
      <c r="I119" s="417"/>
      <c r="J119" s="1"/>
      <c r="K119" s="731"/>
      <c r="L119" s="11"/>
      <c r="M119" s="652"/>
      <c r="X119" s="11"/>
      <c r="Y119" s="11"/>
      <c r="Z119" s="11"/>
      <c r="AA119" s="11"/>
      <c r="AB119" s="11"/>
      <c r="AC119" s="11"/>
      <c r="AD119" s="11"/>
      <c r="AE119" s="11"/>
      <c r="AF119" s="11"/>
      <c r="AG119" s="11"/>
      <c r="AH119" s="11"/>
      <c r="AI119" s="11"/>
      <c r="AJ119" s="11"/>
      <c r="AK119" s="11"/>
      <c r="AL119" s="11"/>
      <c r="AM119" s="11"/>
      <c r="AN119" s="11"/>
      <c r="AO119" s="11"/>
    </row>
    <row r="120" spans="1:41" ht="18.600000000000001" customHeight="1">
      <c r="A120" s="417"/>
      <c r="C120" s="30"/>
      <c r="D120" s="30" t="s">
        <v>109</v>
      </c>
      <c r="E120" s="528">
        <f>'test A-DF'!AB225</f>
        <v>23</v>
      </c>
      <c r="F120" s="1003">
        <f t="shared" ref="F120:F126" si="60">E120/($E$120+$E$127)</f>
        <v>0.19491525423728814</v>
      </c>
      <c r="G120" s="1009" t="s">
        <v>979</v>
      </c>
      <c r="H120" s="1"/>
      <c r="I120" s="725"/>
      <c r="J120" s="733"/>
      <c r="K120" s="678"/>
      <c r="L120" s="11"/>
      <c r="M120" s="652"/>
      <c r="X120" s="11"/>
      <c r="Y120" s="11"/>
      <c r="Z120" s="11"/>
      <c r="AA120" s="11"/>
      <c r="AB120" s="11"/>
      <c r="AC120" s="11"/>
      <c r="AD120" s="11"/>
      <c r="AE120" s="11"/>
      <c r="AF120" s="11"/>
      <c r="AG120" s="11"/>
      <c r="AH120" s="11"/>
      <c r="AI120" s="11"/>
      <c r="AJ120" s="11"/>
      <c r="AK120" s="11"/>
      <c r="AL120" s="11"/>
      <c r="AM120" s="11"/>
      <c r="AN120" s="11"/>
      <c r="AO120" s="11"/>
    </row>
    <row r="121" spans="1:41" ht="18.600000000000001" customHeight="1">
      <c r="A121" s="417"/>
      <c r="C121" s="30"/>
      <c r="D121" s="30" t="s">
        <v>112</v>
      </c>
      <c r="E121" s="528">
        <f>'test A-DF'!AC225</f>
        <v>42</v>
      </c>
      <c r="F121" s="1003">
        <f t="shared" si="60"/>
        <v>0.3559322033898305</v>
      </c>
      <c r="G121" s="1010">
        <f t="shared" ref="G121:G126" si="61">E121/E$127</f>
        <v>0.44210526315789472</v>
      </c>
      <c r="H121" s="1"/>
      <c r="I121" s="725"/>
      <c r="J121" s="733"/>
      <c r="K121" s="678"/>
      <c r="L121" s="11"/>
      <c r="M121" s="256"/>
      <c r="X121" s="11"/>
      <c r="Y121" s="11"/>
      <c r="Z121" s="11"/>
      <c r="AA121" s="11"/>
      <c r="AB121" s="11"/>
      <c r="AC121" s="11"/>
      <c r="AD121" s="11"/>
      <c r="AE121" s="11"/>
      <c r="AF121" s="11"/>
      <c r="AG121" s="11"/>
      <c r="AH121" s="11"/>
      <c r="AI121" s="11"/>
      <c r="AJ121" s="11"/>
      <c r="AK121" s="11"/>
      <c r="AL121" s="11"/>
      <c r="AM121" s="11"/>
      <c r="AN121" s="11"/>
      <c r="AO121" s="11"/>
    </row>
    <row r="122" spans="1:41" ht="18.600000000000001" customHeight="1">
      <c r="A122" s="417"/>
      <c r="C122" s="30"/>
      <c r="D122" s="30" t="s">
        <v>113</v>
      </c>
      <c r="E122" s="528">
        <f>'test A-DF'!AD225</f>
        <v>50</v>
      </c>
      <c r="F122" s="1003">
        <f t="shared" si="60"/>
        <v>0.42372881355932202</v>
      </c>
      <c r="G122" s="1010">
        <f t="shared" si="61"/>
        <v>0.52631578947368418</v>
      </c>
      <c r="H122" s="1"/>
      <c r="I122" s="725"/>
      <c r="J122" s="733"/>
      <c r="K122" s="678"/>
      <c r="L122" s="11"/>
      <c r="M122" s="652"/>
      <c r="X122" s="11"/>
      <c r="Y122" s="11"/>
      <c r="Z122" s="11"/>
      <c r="AA122" s="11"/>
      <c r="AB122" s="11"/>
      <c r="AC122" s="11"/>
      <c r="AD122" s="11"/>
      <c r="AE122" s="11"/>
      <c r="AF122" s="11"/>
      <c r="AG122" s="11"/>
      <c r="AH122" s="11"/>
      <c r="AI122" s="11"/>
      <c r="AJ122" s="11"/>
      <c r="AK122" s="11"/>
      <c r="AL122" s="11"/>
      <c r="AM122" s="11"/>
      <c r="AN122" s="11"/>
      <c r="AO122" s="11"/>
    </row>
    <row r="123" spans="1:41" ht="18.600000000000001" customHeight="1">
      <c r="A123" s="455"/>
      <c r="B123" s="455"/>
      <c r="C123" s="455"/>
      <c r="D123" s="30" t="s">
        <v>980</v>
      </c>
      <c r="E123" s="528">
        <f>'test A-DF'!AE225</f>
        <v>38</v>
      </c>
      <c r="F123" s="1003">
        <f t="shared" si="60"/>
        <v>0.32203389830508472</v>
      </c>
      <c r="G123" s="1010">
        <f t="shared" si="61"/>
        <v>0.4</v>
      </c>
      <c r="H123" s="1"/>
      <c r="I123" s="417"/>
      <c r="J123" s="1"/>
      <c r="K123" s="310"/>
      <c r="L123" s="11"/>
      <c r="M123" s="652"/>
      <c r="X123" s="11"/>
      <c r="Y123" s="11"/>
      <c r="Z123" s="11"/>
      <c r="AA123" s="11"/>
      <c r="AB123" s="11"/>
      <c r="AC123" s="11"/>
      <c r="AD123" s="11"/>
      <c r="AE123" s="11"/>
      <c r="AF123" s="11"/>
      <c r="AG123" s="11"/>
      <c r="AH123" s="11"/>
      <c r="AI123" s="11"/>
      <c r="AJ123" s="11"/>
      <c r="AK123" s="11"/>
      <c r="AL123" s="11"/>
      <c r="AM123" s="11"/>
      <c r="AN123" s="11"/>
      <c r="AO123" s="11"/>
    </row>
    <row r="124" spans="1:41" ht="18.600000000000001" customHeight="1">
      <c r="A124" s="455"/>
      <c r="B124" s="455"/>
      <c r="C124" s="455"/>
      <c r="D124" s="30" t="s">
        <v>115</v>
      </c>
      <c r="E124" s="528">
        <f>'test A-DF'!AF225</f>
        <v>14</v>
      </c>
      <c r="F124" s="1003">
        <f t="shared" si="60"/>
        <v>0.11864406779661017</v>
      </c>
      <c r="G124" s="1010">
        <f t="shared" si="61"/>
        <v>0.14736842105263157</v>
      </c>
      <c r="H124" s="1"/>
      <c r="I124" s="417"/>
      <c r="J124" s="1"/>
      <c r="K124" s="455"/>
      <c r="L124" s="11"/>
      <c r="M124" s="652"/>
      <c r="X124" s="11"/>
      <c r="Y124" s="11"/>
      <c r="Z124" s="11"/>
      <c r="AA124" s="11"/>
      <c r="AB124" s="11"/>
      <c r="AC124" s="11"/>
      <c r="AD124" s="11"/>
      <c r="AE124" s="11"/>
      <c r="AF124" s="11"/>
      <c r="AG124" s="11"/>
      <c r="AH124" s="11"/>
      <c r="AI124" s="11"/>
      <c r="AJ124" s="11"/>
      <c r="AK124" s="11"/>
      <c r="AL124" s="11"/>
      <c r="AM124" s="11"/>
      <c r="AN124" s="11"/>
      <c r="AO124" s="11"/>
    </row>
    <row r="125" spans="1:41" ht="18.600000000000001" customHeight="1">
      <c r="A125" s="455"/>
      <c r="B125" s="455"/>
      <c r="C125" s="455"/>
      <c r="D125" s="30" t="s">
        <v>116</v>
      </c>
      <c r="E125" s="528">
        <f>'test A-DF'!AG225</f>
        <v>0</v>
      </c>
      <c r="F125" s="1003">
        <f t="shared" si="60"/>
        <v>0</v>
      </c>
      <c r="G125" s="1010">
        <f t="shared" si="61"/>
        <v>0</v>
      </c>
      <c r="K125" s="1"/>
      <c r="L125" s="11"/>
      <c r="X125"/>
      <c r="Y125"/>
      <c r="Z125"/>
      <c r="AA125"/>
      <c r="AB125"/>
      <c r="AC125"/>
      <c r="AD125"/>
      <c r="AE125"/>
      <c r="AF125"/>
      <c r="AG125"/>
      <c r="AH125"/>
      <c r="AI125"/>
      <c r="AJ125"/>
      <c r="AK125"/>
      <c r="AL125"/>
      <c r="AM125"/>
      <c r="AN125"/>
      <c r="AO125"/>
    </row>
    <row r="126" spans="1:41" ht="18.600000000000001" customHeight="1">
      <c r="A126" s="455"/>
      <c r="B126" s="455"/>
      <c r="C126" s="391"/>
      <c r="D126" s="30" t="s">
        <v>981</v>
      </c>
      <c r="E126" s="528">
        <f>'test A-DF'!AH225</f>
        <v>1</v>
      </c>
      <c r="F126" s="1003">
        <f t="shared" si="60"/>
        <v>8.4745762711864406E-3</v>
      </c>
      <c r="G126" s="1010">
        <f t="shared" si="61"/>
        <v>1.0526315789473684E-2</v>
      </c>
      <c r="H126" s="417"/>
      <c r="I126" s="731"/>
      <c r="J126" s="728"/>
      <c r="K126" s="726"/>
      <c r="L126" s="732"/>
      <c r="M126" s="8"/>
      <c r="N126" s="8"/>
      <c r="O126" s="8"/>
      <c r="W126"/>
      <c r="X126"/>
      <c r="Y126"/>
      <c r="Z126"/>
      <c r="AA126"/>
      <c r="AB126"/>
      <c r="AC126"/>
      <c r="AD126"/>
      <c r="AE126"/>
      <c r="AF126"/>
      <c r="AG126"/>
      <c r="AH126"/>
      <c r="AI126"/>
      <c r="AJ126"/>
      <c r="AK126"/>
      <c r="AL126"/>
      <c r="AM126"/>
      <c r="AN126"/>
      <c r="AO126"/>
    </row>
    <row r="127" spans="1:41" ht="18.600000000000001" customHeight="1">
      <c r="A127" s="417"/>
      <c r="C127" s="925"/>
      <c r="D127" s="1008" t="s">
        <v>957</v>
      </c>
      <c r="E127" s="1011">
        <f>+'test A-DF'!$EQ$225</f>
        <v>95</v>
      </c>
      <c r="F127" s="733"/>
      <c r="G127" s="678"/>
      <c r="K127" s="524"/>
      <c r="L127"/>
      <c r="X127"/>
      <c r="Y127"/>
      <c r="Z127"/>
      <c r="AA127"/>
      <c r="AB127"/>
      <c r="AC127"/>
      <c r="AD127"/>
      <c r="AE127"/>
      <c r="AF127"/>
      <c r="AG127"/>
      <c r="AH127"/>
      <c r="AI127"/>
      <c r="AJ127"/>
      <c r="AK127"/>
      <c r="AL127"/>
      <c r="AM127"/>
      <c r="AN127"/>
      <c r="AO127"/>
    </row>
    <row r="128" spans="1:41" ht="18" customHeight="1">
      <c r="A128" s="417"/>
      <c r="C128" s="937"/>
      <c r="D128" s="1016"/>
      <c r="E128" s="1017"/>
      <c r="F128" s="733"/>
      <c r="G128" s="678"/>
      <c r="K128" s="1"/>
      <c r="L128"/>
      <c r="X128"/>
      <c r="Y128"/>
      <c r="Z128"/>
      <c r="AA128"/>
      <c r="AB128"/>
      <c r="AC128"/>
      <c r="AD128"/>
      <c r="AE128"/>
      <c r="AF128"/>
      <c r="AG128"/>
      <c r="AH128"/>
      <c r="AI128"/>
      <c r="AJ128"/>
      <c r="AK128"/>
      <c r="AL128"/>
      <c r="AM128"/>
      <c r="AN128"/>
      <c r="AO128"/>
    </row>
    <row r="129" spans="1:49" ht="18" customHeight="1">
      <c r="A129" s="309" t="s">
        <v>982</v>
      </c>
      <c r="C129" s="938"/>
      <c r="D129" s="1016"/>
      <c r="E129" s="1017"/>
      <c r="F129" s="30"/>
      <c r="G129" s="1009" t="s">
        <v>983</v>
      </c>
      <c r="K129" s="524"/>
      <c r="L129"/>
      <c r="M129" s="9"/>
      <c r="N129" s="9"/>
      <c r="O129" s="9"/>
      <c r="P129" s="9"/>
      <c r="Q129" s="9"/>
      <c r="R129" s="9"/>
      <c r="S129" s="9"/>
      <c r="T129" s="9"/>
      <c r="U129" s="9"/>
      <c r="V129" s="9"/>
      <c r="W129" s="9"/>
      <c r="X129"/>
      <c r="AJ129"/>
      <c r="AK129"/>
      <c r="AL129"/>
      <c r="AM129"/>
      <c r="AN129"/>
      <c r="AO129"/>
    </row>
    <row r="130" spans="1:49" ht="18" customHeight="1">
      <c r="A130" s="417"/>
      <c r="D130" s="312" t="s">
        <v>206</v>
      </c>
      <c r="E130" s="528">
        <f>'test A-DF'!AJ225</f>
        <v>1</v>
      </c>
      <c r="F130" s="8"/>
      <c r="G130" s="1010">
        <f>E130/E$134</f>
        <v>9.0909090909090912E-2</v>
      </c>
      <c r="H130" s="724"/>
      <c r="I130" s="724"/>
      <c r="J130" s="1"/>
      <c r="K130"/>
      <c r="L130" s="1"/>
      <c r="M130" s="1"/>
      <c r="N130" s="1009" t="s">
        <v>983</v>
      </c>
      <c r="Q130" s="1"/>
      <c r="R130" s="1"/>
      <c r="S130" s="1"/>
      <c r="T130" s="1"/>
      <c r="U130" s="1"/>
      <c r="V130" s="1"/>
      <c r="W130"/>
      <c r="X130"/>
      <c r="AJ130"/>
      <c r="AK130"/>
      <c r="AL130"/>
      <c r="AM130"/>
      <c r="AN130"/>
      <c r="AO130"/>
    </row>
    <row r="131" spans="1:49" ht="18" customHeight="1">
      <c r="A131" s="417"/>
      <c r="D131" s="30" t="s">
        <v>207</v>
      </c>
      <c r="E131" s="528">
        <f>'test A-DF'!AK225</f>
        <v>9</v>
      </c>
      <c r="F131" s="724"/>
      <c r="G131" s="1010">
        <f t="shared" ref="G131:G133" si="62">E131/E$134</f>
        <v>0.81818181818181823</v>
      </c>
      <c r="H131" s="1263" t="s">
        <v>984</v>
      </c>
      <c r="I131" s="1263"/>
      <c r="J131" s="417" t="s">
        <v>208</v>
      </c>
      <c r="K131"/>
      <c r="L131" s="256"/>
      <c r="M131" s="528">
        <f>'test A-DF'!AL225</f>
        <v>6</v>
      </c>
      <c r="N131" s="1010">
        <f>M131/M$135</f>
        <v>0.66666666666666663</v>
      </c>
      <c r="X131"/>
      <c r="Y131"/>
      <c r="Z131"/>
      <c r="AA131"/>
      <c r="AB131"/>
      <c r="AC131"/>
      <c r="AD131"/>
      <c r="AE131"/>
      <c r="AF131"/>
      <c r="AG131"/>
      <c r="AH131"/>
      <c r="AI131"/>
      <c r="AJ131"/>
      <c r="AK131"/>
      <c r="AL131"/>
      <c r="AM131"/>
      <c r="AN131"/>
      <c r="AO131"/>
    </row>
    <row r="132" spans="1:49" ht="18" customHeight="1">
      <c r="C132" s="725"/>
      <c r="D132" s="1229" t="s">
        <v>212</v>
      </c>
      <c r="E132" s="528">
        <f>'test A-DF'!AP225</f>
        <v>9</v>
      </c>
      <c r="F132" s="678"/>
      <c r="G132" s="1010">
        <f t="shared" si="62"/>
        <v>0.81818181818181823</v>
      </c>
      <c r="H132" s="417"/>
      <c r="I132" s="417"/>
      <c r="J132" s="417" t="s">
        <v>209</v>
      </c>
      <c r="K132" s="732"/>
      <c r="L132" s="8"/>
      <c r="M132" s="528">
        <f>'test A-DF'!AM225</f>
        <v>1</v>
      </c>
      <c r="N132" s="1010">
        <f>M132/M$135</f>
        <v>0.1111111111111111</v>
      </c>
      <c r="X132"/>
      <c r="Y132"/>
      <c r="Z132"/>
      <c r="AA132"/>
      <c r="AB132"/>
      <c r="AC132"/>
      <c r="AD132"/>
      <c r="AE132"/>
      <c r="AF132"/>
      <c r="AG132"/>
      <c r="AH132"/>
      <c r="AI132"/>
      <c r="AJ132"/>
      <c r="AK132"/>
      <c r="AL132"/>
      <c r="AM132"/>
      <c r="AN132"/>
      <c r="AO132"/>
    </row>
    <row r="133" spans="1:49" ht="18" customHeight="1">
      <c r="A133" s="309"/>
      <c r="B133" s="1"/>
      <c r="C133" s="30"/>
      <c r="D133" s="1230" t="s">
        <v>213</v>
      </c>
      <c r="E133" s="528">
        <f>'test A-DF'!AQ225</f>
        <v>5</v>
      </c>
      <c r="F133" s="693"/>
      <c r="G133" s="1010">
        <f t="shared" si="62"/>
        <v>0.45454545454545453</v>
      </c>
      <c r="H133" s="417"/>
      <c r="I133" s="417"/>
      <c r="J133" s="726" t="s">
        <v>210</v>
      </c>
      <c r="K133" s="732"/>
      <c r="L133" s="8"/>
      <c r="M133" s="528">
        <f>'test A-DF'!AN225</f>
        <v>6</v>
      </c>
      <c r="N133" s="1010">
        <f>M133/M$135</f>
        <v>0.66666666666666663</v>
      </c>
      <c r="Q133" s="1"/>
      <c r="R133" s="1"/>
      <c r="S133" s="1"/>
      <c r="T133" s="1"/>
      <c r="U133" s="1"/>
      <c r="V133" s="1"/>
      <c r="W133"/>
      <c r="X133"/>
      <c r="Y133"/>
      <c r="Z133"/>
      <c r="AA133"/>
      <c r="AB133"/>
      <c r="AC133"/>
      <c r="AD133"/>
      <c r="AE133"/>
      <c r="AF133"/>
      <c r="AG133"/>
      <c r="AH133"/>
      <c r="AI133"/>
      <c r="AJ133"/>
      <c r="AK133"/>
      <c r="AL133"/>
      <c r="AM133"/>
      <c r="AN133"/>
      <c r="AO133"/>
    </row>
    <row r="134" spans="1:49" ht="18.600000000000001" customHeight="1">
      <c r="A134" s="1"/>
      <c r="C134" s="866"/>
      <c r="D134" s="1008" t="s">
        <v>985</v>
      </c>
      <c r="E134" s="1011">
        <f>'test A-DF'!ER225</f>
        <v>11</v>
      </c>
      <c r="F134" s="994"/>
      <c r="G134" s="727"/>
      <c r="H134" s="417"/>
      <c r="I134" s="731"/>
      <c r="J134" s="726" t="s">
        <v>211</v>
      </c>
      <c r="K134" s="732"/>
      <c r="L134" s="8"/>
      <c r="M134" s="528">
        <f>'test A-DF'!AO225</f>
        <v>1</v>
      </c>
      <c r="N134" s="1010">
        <f>M134/M$135</f>
        <v>0.1111111111111111</v>
      </c>
      <c r="Q134" s="1"/>
      <c r="R134" s="1"/>
      <c r="S134" s="1"/>
      <c r="T134" s="1"/>
      <c r="U134" s="1"/>
      <c r="V134" s="1"/>
      <c r="W134"/>
      <c r="X134"/>
      <c r="Y134"/>
      <c r="Z134"/>
      <c r="AA134"/>
      <c r="AB134"/>
      <c r="AC134"/>
      <c r="AD134"/>
      <c r="AE134"/>
      <c r="AF134"/>
      <c r="AG134"/>
      <c r="AH134"/>
      <c r="AI134"/>
      <c r="AJ134"/>
      <c r="AK134"/>
      <c r="AL134"/>
      <c r="AM134"/>
      <c r="AN134"/>
      <c r="AO134"/>
    </row>
    <row r="135" spans="1:49" ht="18.600000000000001" customHeight="1">
      <c r="A135" s="417"/>
      <c r="C135" s="30"/>
      <c r="D135" s="552"/>
      <c r="E135" s="388"/>
      <c r="G135" s="1227"/>
      <c r="H135" s="417"/>
      <c r="I135" s="731"/>
      <c r="J135" s="1264" t="s">
        <v>985</v>
      </c>
      <c r="K135" s="5"/>
      <c r="L135" s="8"/>
      <c r="M135" s="1011">
        <f>'test A-DF'!ES225</f>
        <v>9</v>
      </c>
      <c r="N135" s="417"/>
      <c r="Q135"/>
      <c r="R135"/>
      <c r="S135"/>
      <c r="T135"/>
      <c r="U135"/>
      <c r="V135"/>
      <c r="W135"/>
      <c r="X135"/>
      <c r="Y135"/>
      <c r="Z135"/>
      <c r="AA135"/>
      <c r="AB135"/>
      <c r="AC135"/>
      <c r="AD135"/>
      <c r="AE135"/>
      <c r="AF135"/>
      <c r="AG135"/>
      <c r="AH135"/>
      <c r="AI135"/>
      <c r="AJ135"/>
      <c r="AK135"/>
      <c r="AL135"/>
      <c r="AM135"/>
      <c r="AN135"/>
      <c r="AO135"/>
    </row>
    <row r="136" spans="1:49" ht="18.600000000000001" customHeight="1">
      <c r="A136" s="309" t="s">
        <v>986</v>
      </c>
      <c r="C136" s="30"/>
      <c r="D136" s="552"/>
      <c r="E136" s="388"/>
      <c r="F136" s="256"/>
      <c r="G136" s="1228"/>
      <c r="H136" s="417"/>
      <c r="I136" s="731"/>
      <c r="J136" s="728"/>
      <c r="K136" s="726"/>
      <c r="L136" s="732"/>
      <c r="M136" s="8"/>
      <c r="N136" s="8"/>
      <c r="O136" s="8"/>
      <c r="P136" s="1"/>
      <c r="Q136" s="1"/>
      <c r="R136" s="1"/>
      <c r="S136" s="1"/>
      <c r="T136" s="1"/>
      <c r="U136" s="1"/>
      <c r="V136" s="1"/>
      <c r="W136"/>
      <c r="X136"/>
      <c r="AC136"/>
      <c r="AD136"/>
      <c r="AE136"/>
      <c r="AF136"/>
      <c r="AG136"/>
      <c r="AH136"/>
      <c r="AI136"/>
      <c r="AJ136"/>
      <c r="AK136"/>
      <c r="AL136"/>
      <c r="AM136"/>
      <c r="AN136"/>
      <c r="AO136"/>
    </row>
    <row r="137" spans="1:49" ht="18.600000000000001" customHeight="1">
      <c r="A137" s="417"/>
      <c r="C137" s="30"/>
      <c r="D137" s="506" t="s">
        <v>963</v>
      </c>
      <c r="E137" s="687">
        <f>$J$11-E138-E139-E140</f>
        <v>4</v>
      </c>
      <c r="F137" s="994" t="s">
        <v>972</v>
      </c>
      <c r="G137" s="1228"/>
      <c r="H137" s="417"/>
      <c r="I137" s="731"/>
      <c r="J137" s="728"/>
      <c r="K137" s="726"/>
      <c r="L137" s="732"/>
      <c r="M137" s="8"/>
      <c r="N137" s="8"/>
      <c r="O137" s="8"/>
      <c r="X137"/>
      <c r="AC137"/>
      <c r="AD137"/>
      <c r="AE137"/>
      <c r="AF137"/>
      <c r="AG137"/>
      <c r="AH137"/>
      <c r="AI137"/>
      <c r="AJ137"/>
      <c r="AK137"/>
      <c r="AL137"/>
      <c r="AM137"/>
      <c r="AN137"/>
      <c r="AO137"/>
    </row>
    <row r="138" spans="1:49" ht="18.600000000000001" customHeight="1">
      <c r="A138" s="455"/>
      <c r="B138" s="455"/>
      <c r="C138" s="1008"/>
      <c r="D138" s="312" t="s">
        <v>273</v>
      </c>
      <c r="E138" s="528">
        <f>'test A-DF'!AR225</f>
        <v>140</v>
      </c>
      <c r="F138" s="1003">
        <f>E138/($E$138+$E$139+$E$140)</f>
        <v>0.660377358490566</v>
      </c>
      <c r="G138" s="1014"/>
      <c r="H138" s="417"/>
      <c r="I138" s="731"/>
      <c r="J138" s="728"/>
      <c r="K138" s="726"/>
      <c r="L138" s="732"/>
      <c r="M138" s="8"/>
      <c r="N138" s="8"/>
      <c r="O138" s="8"/>
      <c r="W138"/>
      <c r="X138"/>
      <c r="Y138"/>
      <c r="Z138"/>
      <c r="AA138"/>
      <c r="AB138"/>
      <c r="AC138"/>
      <c r="AD138"/>
      <c r="AE138"/>
      <c r="AF138"/>
      <c r="AG138"/>
      <c r="AH138"/>
      <c r="AI138"/>
      <c r="AJ138"/>
      <c r="AK138"/>
      <c r="AL138"/>
      <c r="AM138"/>
      <c r="AN138"/>
      <c r="AO138"/>
    </row>
    <row r="139" spans="1:49" ht="18.600000000000001" customHeight="1">
      <c r="A139" s="455"/>
      <c r="B139" s="455"/>
      <c r="C139" s="455"/>
      <c r="D139" s="30" t="s">
        <v>214</v>
      </c>
      <c r="E139" s="528">
        <f>'test A-DF'!AS225</f>
        <v>58</v>
      </c>
      <c r="F139" s="1003">
        <f t="shared" ref="F139:F140" si="63">E139/($E$138+$E$139+$E$140)</f>
        <v>0.27358490566037735</v>
      </c>
      <c r="G139" s="1014"/>
      <c r="H139" s="693"/>
      <c r="I139" s="731"/>
      <c r="J139" s="728"/>
      <c r="K139" s="726"/>
      <c r="L139" s="732"/>
      <c r="M139" s="8"/>
      <c r="N139" s="8"/>
      <c r="O139" s="8"/>
      <c r="X139" s="11"/>
      <c r="Y139" s="11"/>
      <c r="Z139" s="11"/>
      <c r="AA139" s="11"/>
      <c r="AB139" s="11"/>
      <c r="AC139" s="11"/>
      <c r="AD139" s="11"/>
      <c r="AE139" s="11"/>
      <c r="AF139" s="11"/>
      <c r="AG139" s="11"/>
      <c r="AH139" s="11"/>
      <c r="AI139" s="11"/>
      <c r="AJ139" s="11"/>
      <c r="AK139" s="11"/>
      <c r="AL139" s="11"/>
      <c r="AM139" s="11"/>
      <c r="AN139" s="11"/>
      <c r="AO139" s="11"/>
    </row>
    <row r="140" spans="1:49" ht="18" customHeight="1">
      <c r="B140" s="1"/>
      <c r="D140" s="1229" t="s">
        <v>274</v>
      </c>
      <c r="E140" s="528">
        <f>'test A-DF'!AT225</f>
        <v>14</v>
      </c>
      <c r="F140" s="1003">
        <f t="shared" si="63"/>
        <v>6.6037735849056603E-2</v>
      </c>
      <c r="G140" s="724"/>
      <c r="H140" s="724"/>
      <c r="I140" s="724"/>
      <c r="J140" s="1"/>
      <c r="K140" s="1"/>
      <c r="L140"/>
      <c r="M140" s="1"/>
      <c r="O140" s="1"/>
      <c r="P140" s="1"/>
      <c r="Q140" s="1"/>
      <c r="R140" s="1"/>
      <c r="S140"/>
      <c r="T140"/>
      <c r="U140"/>
      <c r="X140"/>
      <c r="AJ140"/>
      <c r="AK140"/>
      <c r="AL140"/>
      <c r="AM140"/>
      <c r="AN140"/>
      <c r="AO140"/>
    </row>
    <row r="141" spans="1:49" ht="18" customHeight="1">
      <c r="A141" s="933"/>
      <c r="B141" s="679"/>
      <c r="C141" s="679"/>
      <c r="F141" s="678"/>
      <c r="G141" s="724"/>
      <c r="H141" s="724"/>
      <c r="I141" s="724"/>
      <c r="J141" s="1"/>
      <c r="K141" s="1"/>
      <c r="L141"/>
      <c r="M141" s="9"/>
      <c r="O141" s="9"/>
      <c r="P141" s="9"/>
      <c r="Q141" s="536"/>
      <c r="R141" s="536"/>
      <c r="S141"/>
      <c r="T141"/>
      <c r="U141"/>
      <c r="X141"/>
      <c r="AJ141"/>
      <c r="AK141"/>
      <c r="AL141"/>
      <c r="AM141"/>
      <c r="AN141"/>
      <c r="AO141"/>
    </row>
    <row r="142" spans="1:49" ht="18" customHeight="1">
      <c r="A142" s="309" t="s">
        <v>987</v>
      </c>
      <c r="B142" s="679"/>
      <c r="C142" s="934"/>
      <c r="D142" s="1"/>
      <c r="E142" s="684"/>
      <c r="F142" s="678"/>
      <c r="G142" s="724"/>
      <c r="H142" s="724"/>
      <c r="I142" s="724"/>
      <c r="J142" s="1"/>
      <c r="K142" s="1"/>
      <c r="L142"/>
      <c r="M142" s="250"/>
      <c r="O142" s="250"/>
      <c r="P142" s="250"/>
      <c r="Q142" s="537"/>
      <c r="R142" s="537"/>
      <c r="S142"/>
      <c r="T142"/>
      <c r="U142"/>
      <c r="X142"/>
      <c r="AJ142"/>
      <c r="AK142"/>
      <c r="AL142"/>
      <c r="AM142"/>
      <c r="AN142"/>
      <c r="AO142"/>
    </row>
    <row r="143" spans="1:49" ht="18" customHeight="1">
      <c r="A143" s="679"/>
      <c r="B143" s="679"/>
      <c r="C143" s="935"/>
      <c r="D143" s="506" t="s">
        <v>963</v>
      </c>
      <c r="E143" s="687">
        <f>$J$11-E144-E148</f>
        <v>145</v>
      </c>
      <c r="F143" s="994" t="s">
        <v>972</v>
      </c>
      <c r="G143" s="724"/>
      <c r="H143" s="724"/>
      <c r="I143" s="724"/>
      <c r="J143" s="1"/>
      <c r="K143" s="455"/>
      <c r="L143"/>
      <c r="M143" s="250"/>
      <c r="O143" s="250"/>
      <c r="P143" s="250"/>
      <c r="Q143" s="537"/>
      <c r="R143" s="537"/>
      <c r="S143"/>
      <c r="T143"/>
      <c r="U143"/>
      <c r="X143"/>
      <c r="AJ143"/>
      <c r="AK143"/>
      <c r="AL143"/>
      <c r="AM143"/>
      <c r="AN143"/>
      <c r="AO143"/>
      <c r="AW143" s="7"/>
    </row>
    <row r="144" spans="1:49" ht="18" customHeight="1">
      <c r="A144" s="679"/>
      <c r="B144" s="679"/>
      <c r="C144" s="935"/>
      <c r="D144" s="30" t="s">
        <v>109</v>
      </c>
      <c r="E144" s="528">
        <f>'test A-DF'!AU225</f>
        <v>37</v>
      </c>
      <c r="F144" s="1003">
        <f>E144/($E$144+$E$148)</f>
        <v>0.52112676056338025</v>
      </c>
      <c r="G144" s="1009" t="s">
        <v>979</v>
      </c>
      <c r="H144" s="724"/>
      <c r="I144" s="724"/>
      <c r="J144" s="1"/>
      <c r="K144" s="455"/>
      <c r="L144"/>
      <c r="M144" s="250"/>
      <c r="N144" s="250"/>
      <c r="O144" s="250"/>
      <c r="P144" s="250"/>
      <c r="Q144" s="537"/>
      <c r="R144" s="537"/>
      <c r="S144"/>
      <c r="T144"/>
      <c r="U144"/>
      <c r="X144"/>
      <c r="AJ144"/>
      <c r="AK144"/>
      <c r="AL144"/>
      <c r="AM144"/>
      <c r="AN144"/>
      <c r="AO144"/>
    </row>
    <row r="145" spans="1:49" ht="18" customHeight="1">
      <c r="A145" s="679"/>
      <c r="B145" s="679"/>
      <c r="C145" s="935"/>
      <c r="D145" s="30" t="s">
        <v>988</v>
      </c>
      <c r="E145" s="528">
        <f>'test A-DF'!AV225</f>
        <v>1</v>
      </c>
      <c r="F145" s="678"/>
      <c r="G145" s="1010">
        <f>E145/$E$148</f>
        <v>2.9411764705882353E-2</v>
      </c>
      <c r="H145" s="1"/>
      <c r="I145" s="1"/>
      <c r="J145" s="1"/>
      <c r="K145" s="1"/>
      <c r="L145"/>
      <c r="M145" s="250"/>
      <c r="N145" s="250"/>
      <c r="O145" s="250"/>
      <c r="P145" s="250"/>
      <c r="Q145" s="537"/>
      <c r="R145" s="537"/>
      <c r="S145"/>
      <c r="T145"/>
      <c r="U145"/>
      <c r="X145"/>
      <c r="AJ145"/>
      <c r="AK145"/>
      <c r="AL145"/>
      <c r="AM145"/>
      <c r="AN145"/>
      <c r="AO145"/>
    </row>
    <row r="146" spans="1:49" ht="18" customHeight="1">
      <c r="A146" s="679"/>
      <c r="B146" s="679"/>
      <c r="C146" s="935"/>
      <c r="D146" s="30" t="s">
        <v>989</v>
      </c>
      <c r="E146" s="528">
        <f>'test A-DF'!AW225</f>
        <v>27</v>
      </c>
      <c r="F146" s="311"/>
      <c r="G146" s="1010">
        <f>E146/$E$148</f>
        <v>0.79411764705882348</v>
      </c>
      <c r="H146" s="1"/>
      <c r="I146" s="1"/>
      <c r="J146" s="1"/>
      <c r="K146" s="1"/>
      <c r="L146"/>
      <c r="M146" s="250"/>
      <c r="N146" s="250"/>
      <c r="O146" s="250"/>
      <c r="P146" s="250"/>
      <c r="Q146" s="537"/>
      <c r="R146" s="537"/>
      <c r="S146" s="538"/>
      <c r="T146"/>
      <c r="U146"/>
      <c r="X146"/>
      <c r="AJ146"/>
      <c r="AK146"/>
      <c r="AL146"/>
      <c r="AM146"/>
      <c r="AN146"/>
      <c r="AO146"/>
    </row>
    <row r="147" spans="1:49" ht="18" customHeight="1">
      <c r="A147" s="679"/>
      <c r="B147" s="679"/>
      <c r="C147" s="936"/>
      <c r="D147" s="30" t="s">
        <v>990</v>
      </c>
      <c r="E147" s="528">
        <f>'test A-DF'!AX225</f>
        <v>14</v>
      </c>
      <c r="F147" s="859"/>
      <c r="G147" s="1010">
        <f>E147/$E$148</f>
        <v>0.41176470588235292</v>
      </c>
      <c r="H147" s="455"/>
      <c r="I147" s="455"/>
      <c r="J147" s="455"/>
      <c r="K147" s="455"/>
      <c r="L147"/>
      <c r="M147" s="9"/>
      <c r="N147" s="9"/>
      <c r="O147" s="9"/>
      <c r="P147" s="9"/>
      <c r="Q147" s="536"/>
      <c r="R147" s="536"/>
      <c r="S147"/>
      <c r="T147"/>
      <c r="U147"/>
      <c r="X147"/>
      <c r="AJ147"/>
      <c r="AK147"/>
      <c r="AL147"/>
      <c r="AM147"/>
      <c r="AN147"/>
      <c r="AO147"/>
    </row>
    <row r="148" spans="1:49" ht="18" customHeight="1">
      <c r="A148" s="926"/>
      <c r="B148" s="927"/>
      <c r="C148" s="928"/>
      <c r="D148" s="1008" t="s">
        <v>957</v>
      </c>
      <c r="E148" s="1011">
        <f>+'test A-DF'!$EU$225</f>
        <v>34</v>
      </c>
      <c r="F148" s="1003">
        <f>E148/($E$144+$E$148)</f>
        <v>0.47887323943661969</v>
      </c>
      <c r="G148" s="530"/>
      <c r="H148" s="455"/>
      <c r="I148" s="455"/>
      <c r="J148" s="455"/>
      <c r="K148" s="455"/>
      <c r="L148"/>
      <c r="M148" s="9"/>
      <c r="N148" s="9"/>
      <c r="O148" s="9"/>
      <c r="P148" s="9"/>
      <c r="Q148" s="536"/>
      <c r="R148" s="536"/>
      <c r="S148"/>
      <c r="T148"/>
      <c r="U148"/>
      <c r="X148"/>
      <c r="AJ148"/>
      <c r="AK148"/>
      <c r="AL148"/>
      <c r="AM148"/>
      <c r="AN148"/>
      <c r="AO148"/>
    </row>
    <row r="149" spans="1:49" ht="18" customHeight="1">
      <c r="A149" s="927"/>
      <c r="B149" s="929"/>
      <c r="C149" s="930"/>
      <c r="D149" s="1015"/>
      <c r="E149" s="526"/>
      <c r="F149" s="678"/>
      <c r="G149" s="530"/>
      <c r="H149" s="310"/>
      <c r="I149" s="310"/>
      <c r="J149" s="310"/>
      <c r="K149" s="310"/>
      <c r="L149"/>
      <c r="X149"/>
      <c r="AJ149"/>
      <c r="AK149"/>
      <c r="AL149"/>
      <c r="AM149"/>
      <c r="AN149"/>
      <c r="AO149"/>
    </row>
    <row r="150" spans="1:49" ht="18" customHeight="1">
      <c r="A150" s="309"/>
      <c r="B150" s="931"/>
      <c r="C150" s="930"/>
      <c r="D150" s="1015"/>
      <c r="E150" s="526"/>
      <c r="F150" s="311"/>
      <c r="G150" s="530"/>
      <c r="H150" s="1"/>
      <c r="I150" s="1"/>
      <c r="J150" s="1"/>
      <c r="K150" s="1"/>
      <c r="L150"/>
      <c r="X150"/>
      <c r="AJ150"/>
      <c r="AK150"/>
      <c r="AL150"/>
      <c r="AM150"/>
      <c r="AN150"/>
      <c r="AO150"/>
    </row>
    <row r="151" spans="1:49" ht="18" customHeight="1">
      <c r="A151" s="927"/>
      <c r="B151" s="927"/>
      <c r="C151" s="930"/>
      <c r="D151" s="391"/>
      <c r="E151" s="1261"/>
      <c r="F151" s="1231"/>
      <c r="G151" s="1009"/>
      <c r="H151" s="1231"/>
      <c r="I151" s="1231"/>
      <c r="J151" s="1231"/>
      <c r="K151" s="1231"/>
      <c r="L151" s="1231"/>
      <c r="M151" s="1232" t="b">
        <v>0</v>
      </c>
      <c r="N151" s="9"/>
      <c r="O151" s="9"/>
      <c r="P151" s="9"/>
      <c r="Q151" s="9"/>
      <c r="R151" s="9"/>
      <c r="S151" s="9"/>
      <c r="T151" s="9"/>
      <c r="U151" s="9"/>
      <c r="V151" s="9"/>
      <c r="W151" s="9"/>
      <c r="X151"/>
      <c r="AJ151"/>
      <c r="AK151"/>
      <c r="AL151"/>
      <c r="AM151"/>
      <c r="AN151"/>
      <c r="AO151"/>
    </row>
    <row r="152" spans="1:49" ht="18" customHeight="1">
      <c r="A152" s="927"/>
      <c r="B152" s="927"/>
      <c r="C152" s="932"/>
      <c r="D152" s="1231"/>
      <c r="E152" s="552"/>
      <c r="F152" s="1231"/>
      <c r="G152" s="526"/>
      <c r="H152" s="1231"/>
      <c r="I152" s="1231"/>
      <c r="J152" s="1231"/>
      <c r="K152" s="1231"/>
      <c r="L152" s="1231"/>
      <c r="M152" s="1232" t="b">
        <v>0</v>
      </c>
      <c r="O152" s="1"/>
      <c r="P152" s="1"/>
      <c r="Q152" s="1"/>
      <c r="R152" s="1"/>
      <c r="S152" s="1"/>
      <c r="T152" s="1"/>
      <c r="U152" s="1"/>
      <c r="V152" s="1"/>
      <c r="W152" s="1"/>
      <c r="X152"/>
      <c r="AJ152"/>
      <c r="AK152"/>
      <c r="AL152"/>
      <c r="AM152"/>
      <c r="AN152"/>
      <c r="AO152"/>
    </row>
    <row r="153" spans="1:49" ht="18" customHeight="1">
      <c r="A153" s="927"/>
      <c r="B153" s="927"/>
      <c r="C153" s="930"/>
      <c r="D153" s="1231"/>
      <c r="E153" s="552"/>
      <c r="F153" s="1231"/>
      <c r="G153" s="526"/>
      <c r="H153" s="1231"/>
      <c r="I153" s="1231"/>
      <c r="J153" s="1231"/>
      <c r="K153" s="1231"/>
      <c r="L153" s="1231"/>
      <c r="M153" s="1232" t="b">
        <v>0</v>
      </c>
      <c r="O153" s="9"/>
      <c r="P153" s="540"/>
      <c r="Q153" s="541"/>
      <c r="R153" s="541"/>
      <c r="S153" s="540"/>
      <c r="T153" s="540"/>
      <c r="U153" s="540"/>
      <c r="V153" s="540"/>
      <c r="W153" s="540"/>
      <c r="X153"/>
      <c r="AJ153"/>
      <c r="AK153"/>
      <c r="AL153"/>
      <c r="AM153"/>
      <c r="AN153"/>
      <c r="AO153"/>
    </row>
    <row r="154" spans="1:49" s="532" customFormat="1" ht="18" customHeight="1">
      <c r="A154" s="927"/>
      <c r="B154" s="927"/>
      <c r="C154" s="930"/>
      <c r="D154" s="1231"/>
      <c r="E154" s="552"/>
      <c r="F154" s="1231"/>
      <c r="G154" s="526"/>
      <c r="H154" s="1231"/>
      <c r="I154" s="1231"/>
      <c r="J154" s="1231"/>
      <c r="K154" s="1231"/>
      <c r="L154" s="1231"/>
      <c r="M154" s="1232" t="b">
        <v>0</v>
      </c>
      <c r="N154" s="1"/>
      <c r="O154" s="9"/>
      <c r="P154" s="540"/>
      <c r="Q154" s="541"/>
      <c r="R154" s="541"/>
      <c r="S154" s="540"/>
      <c r="T154" s="540"/>
      <c r="U154" s="540"/>
      <c r="V154" s="540"/>
      <c r="W154" s="540"/>
      <c r="X154"/>
      <c r="AJ154"/>
      <c r="AK154"/>
      <c r="AL154"/>
      <c r="AM154"/>
      <c r="AN154"/>
      <c r="AO154"/>
      <c r="AW154" s="256"/>
    </row>
    <row r="155" spans="1:49" s="532" customFormat="1" ht="18" customHeight="1">
      <c r="A155" s="927"/>
      <c r="B155" s="927"/>
      <c r="C155" s="930"/>
      <c r="D155" s="1231"/>
      <c r="E155" s="552"/>
      <c r="F155" s="1231"/>
      <c r="G155" s="526"/>
      <c r="H155" s="1231"/>
      <c r="I155" s="1231"/>
      <c r="J155" s="1231"/>
      <c r="K155" s="1231"/>
      <c r="L155" s="1231"/>
      <c r="M155" s="1232" t="b">
        <v>0</v>
      </c>
      <c r="N155" s="1"/>
      <c r="O155" s="542"/>
      <c r="P155" s="543"/>
      <c r="Q155" s="524"/>
      <c r="R155" s="524"/>
      <c r="S155" s="310"/>
      <c r="T155" s="310"/>
      <c r="U155" s="310"/>
      <c r="V155" s="310"/>
      <c r="W155" s="524"/>
      <c r="X155"/>
      <c r="AJ155"/>
      <c r="AK155"/>
      <c r="AL155"/>
      <c r="AM155"/>
      <c r="AN155"/>
      <c r="AO155"/>
      <c r="AW155" s="256"/>
    </row>
    <row r="156" spans="1:49" ht="18" customHeight="1">
      <c r="A156" s="1"/>
      <c r="B156" s="38"/>
      <c r="C156" s="552"/>
      <c r="D156" s="1231"/>
      <c r="E156" s="552"/>
      <c r="F156" s="1231"/>
      <c r="G156" s="526"/>
      <c r="H156" s="1231"/>
      <c r="I156" s="1231"/>
      <c r="J156" s="1231"/>
      <c r="K156" s="1231"/>
      <c r="L156" s="1231"/>
      <c r="M156" s="1232" t="b">
        <v>0</v>
      </c>
      <c r="O156" s="542"/>
      <c r="P156" s="524"/>
      <c r="Q156" s="524"/>
      <c r="R156" s="524"/>
      <c r="S156" s="310"/>
      <c r="T156" s="310"/>
      <c r="U156" s="310"/>
      <c r="V156" s="310"/>
      <c r="W156" s="524"/>
      <c r="X156"/>
      <c r="AJ156"/>
      <c r="AK156"/>
      <c r="AL156"/>
      <c r="AM156"/>
      <c r="AN156"/>
      <c r="AO156"/>
    </row>
    <row r="157" spans="1:49" ht="18" customHeight="1">
      <c r="A157" s="38"/>
      <c r="B157" s="1"/>
      <c r="C157" s="552"/>
      <c r="D157" s="1231"/>
      <c r="E157" s="552"/>
      <c r="F157" s="1231"/>
      <c r="G157" s="526"/>
      <c r="H157" s="1231"/>
      <c r="I157" s="1231"/>
      <c r="J157" s="1231"/>
      <c r="K157" s="1231"/>
      <c r="L157" s="1231"/>
      <c r="M157" s="1232" t="b">
        <v>0</v>
      </c>
      <c r="O157" s="542"/>
      <c r="P157" s="524"/>
      <c r="Q157" s="524"/>
      <c r="R157" s="524"/>
      <c r="S157" s="310"/>
      <c r="T157" s="310"/>
      <c r="U157" s="310"/>
      <c r="V157" s="310"/>
      <c r="W157" s="524"/>
      <c r="X157"/>
      <c r="AJ157"/>
      <c r="AK157"/>
      <c r="AL157"/>
      <c r="AM157"/>
      <c r="AN157"/>
      <c r="AO157"/>
    </row>
    <row r="158" spans="1:49" ht="13.95" customHeight="1">
      <c r="C158" s="552"/>
      <c r="D158" s="1231"/>
      <c r="E158" s="552"/>
      <c r="F158" s="1231"/>
      <c r="G158" s="526"/>
      <c r="H158" s="1231"/>
      <c r="I158" s="1231"/>
      <c r="J158" s="1231"/>
      <c r="K158" s="1231"/>
      <c r="L158" s="1231"/>
      <c r="M158" s="1232" t="b">
        <v>0</v>
      </c>
      <c r="O158" s="542"/>
      <c r="P158" s="524"/>
      <c r="Q158" s="524"/>
      <c r="R158" s="543"/>
      <c r="S158" s="310"/>
      <c r="T158" s="310"/>
      <c r="U158" s="310"/>
      <c r="V158" s="310"/>
      <c r="W158" s="524"/>
      <c r="X158"/>
      <c r="AJ158"/>
      <c r="AK158"/>
      <c r="AL158"/>
      <c r="AM158"/>
      <c r="AN158"/>
      <c r="AO158"/>
    </row>
    <row r="159" spans="1:49" ht="18" customHeight="1">
      <c r="A159" s="1"/>
      <c r="C159" s="552"/>
      <c r="D159" s="1231"/>
      <c r="E159" s="552"/>
      <c r="F159" s="1231"/>
      <c r="G159" s="526"/>
      <c r="H159" s="1233"/>
      <c r="I159" s="1233"/>
      <c r="J159" s="1233"/>
      <c r="K159" s="1233"/>
      <c r="L159" s="1233"/>
      <c r="M159" s="1233"/>
      <c r="N159" s="9"/>
      <c r="O159" s="542"/>
      <c r="P159" s="542"/>
      <c r="Q159" s="542"/>
      <c r="R159" s="542"/>
      <c r="S159" s="536"/>
      <c r="T159" s="536"/>
      <c r="U159" s="536"/>
      <c r="V159" s="536"/>
      <c r="W159" s="542"/>
      <c r="X159"/>
      <c r="AJ159"/>
      <c r="AK159"/>
      <c r="AL159"/>
      <c r="AM159"/>
      <c r="AN159"/>
      <c r="AO159"/>
    </row>
    <row r="160" spans="1:49" ht="18" customHeight="1">
      <c r="A160" s="1"/>
      <c r="C160" s="552"/>
      <c r="D160" s="1008"/>
      <c r="E160" s="1262"/>
      <c r="F160" s="678"/>
      <c r="G160" s="530"/>
      <c r="H160" s="455"/>
      <c r="I160" s="455"/>
      <c r="J160" s="455"/>
      <c r="K160" s="455"/>
      <c r="L160"/>
      <c r="X160"/>
      <c r="AJ160"/>
      <c r="AK160"/>
      <c r="AL160"/>
      <c r="AM160"/>
      <c r="AN160"/>
      <c r="AO160"/>
    </row>
    <row r="161" spans="1:41" ht="18" customHeight="1">
      <c r="A161" s="1"/>
      <c r="C161" s="552"/>
      <c r="D161" s="733"/>
      <c r="E161" s="388"/>
      <c r="F161" s="678"/>
      <c r="G161" s="530"/>
      <c r="H161" s="390"/>
      <c r="I161" s="390"/>
      <c r="J161" s="390"/>
      <c r="K161" s="389"/>
      <c r="L161"/>
      <c r="M161" s="9"/>
      <c r="N161" s="9"/>
      <c r="O161" s="9"/>
      <c r="P161" s="9"/>
      <c r="Q161" s="9"/>
      <c r="R161" s="9"/>
      <c r="S161" s="9"/>
      <c r="T161" s="9"/>
      <c r="U161" s="9"/>
      <c r="V161" s="9"/>
      <c r="W161" s="9"/>
      <c r="X161"/>
      <c r="AJ161"/>
      <c r="AK161"/>
      <c r="AL161"/>
      <c r="AM161"/>
      <c r="AN161"/>
      <c r="AO161"/>
    </row>
    <row r="162" spans="1:41" ht="18" customHeight="1">
      <c r="A162" s="309" t="s">
        <v>991</v>
      </c>
      <c r="B162" s="1"/>
      <c r="C162" s="552"/>
      <c r="D162" s="733"/>
      <c r="E162" s="388"/>
      <c r="F162" s="678"/>
      <c r="G162" s="530"/>
      <c r="H162" s="390"/>
      <c r="I162" s="390"/>
      <c r="J162" s="390"/>
      <c r="K162" s="389"/>
      <c r="L162"/>
      <c r="M162" s="1"/>
      <c r="O162" s="1"/>
      <c r="P162" s="1"/>
      <c r="Q162" s="1"/>
      <c r="R162" s="1"/>
      <c r="S162" s="1"/>
      <c r="T162" s="1"/>
      <c r="U162" s="1"/>
      <c r="V162" s="1"/>
      <c r="W162" s="1"/>
      <c r="X162"/>
      <c r="AJ162"/>
      <c r="AK162"/>
      <c r="AL162"/>
      <c r="AM162"/>
      <c r="AN162"/>
      <c r="AO162"/>
    </row>
    <row r="163" spans="1:41" ht="18" customHeight="1">
      <c r="A163" s="1"/>
      <c r="B163" s="1"/>
      <c r="C163" s="552"/>
      <c r="D163" s="506" t="s">
        <v>963</v>
      </c>
      <c r="E163" s="687">
        <f>$J$11-E170</f>
        <v>194</v>
      </c>
      <c r="F163" s="1231"/>
      <c r="G163" s="1009" t="s">
        <v>992</v>
      </c>
      <c r="H163" s="1231"/>
      <c r="I163" s="1231"/>
      <c r="J163" s="1231"/>
      <c r="K163" s="1231"/>
      <c r="L163" s="1231"/>
      <c r="M163" s="1234" t="b">
        <v>0</v>
      </c>
      <c r="O163" s="9"/>
      <c r="P163" s="540"/>
      <c r="Q163" s="541"/>
      <c r="R163" s="541"/>
      <c r="S163" s="540"/>
      <c r="T163" s="540"/>
      <c r="U163" s="540"/>
      <c r="V163" s="540"/>
      <c r="W163" s="540"/>
      <c r="X163"/>
      <c r="AJ163"/>
      <c r="AK163"/>
      <c r="AL163"/>
      <c r="AM163"/>
      <c r="AN163"/>
      <c r="AO163"/>
    </row>
    <row r="164" spans="1:41" ht="18" customHeight="1">
      <c r="A164" s="1"/>
      <c r="B164" s="1"/>
      <c r="C164" s="552"/>
      <c r="D164" s="1231" t="s">
        <v>141</v>
      </c>
      <c r="E164" s="528">
        <f>'test A-DF'!AZ225</f>
        <v>8</v>
      </c>
      <c r="F164" s="1231"/>
      <c r="G164" s="1010">
        <f>E164/$E$170</f>
        <v>0.36363636363636365</v>
      </c>
      <c r="H164" s="1231"/>
      <c r="I164" s="1231"/>
      <c r="J164" s="1231"/>
      <c r="K164" s="1231"/>
      <c r="L164" s="1231"/>
      <c r="M164" s="1234" t="b">
        <v>0</v>
      </c>
      <c r="O164" s="9"/>
      <c r="P164" s="540"/>
      <c r="Q164" s="541"/>
      <c r="R164" s="541"/>
      <c r="S164" s="540"/>
      <c r="T164" s="540"/>
      <c r="U164" s="540"/>
      <c r="V164" s="540"/>
      <c r="W164" s="540"/>
      <c r="X164"/>
      <c r="AJ164"/>
      <c r="AK164"/>
      <c r="AL164"/>
      <c r="AM164"/>
      <c r="AN164"/>
      <c r="AO164"/>
    </row>
    <row r="165" spans="1:41" ht="18" customHeight="1">
      <c r="A165" s="9"/>
      <c r="B165" s="9"/>
      <c r="C165" s="552"/>
      <c r="D165" s="1231" t="s">
        <v>142</v>
      </c>
      <c r="E165" s="528">
        <f>'test A-DF'!BA225</f>
        <v>10</v>
      </c>
      <c r="F165" s="1231"/>
      <c r="G165" s="1010">
        <f t="shared" ref="G165:G169" si="64">E165/$E$170</f>
        <v>0.45454545454545453</v>
      </c>
      <c r="H165" s="1231"/>
      <c r="I165" s="1231"/>
      <c r="J165" s="1231"/>
      <c r="K165" s="1231"/>
      <c r="L165" s="1231"/>
      <c r="M165" s="1232" t="b">
        <v>0</v>
      </c>
      <c r="O165" s="542"/>
      <c r="P165" s="543"/>
      <c r="Q165" s="524"/>
      <c r="R165" s="524"/>
      <c r="S165" s="310"/>
      <c r="T165" s="310"/>
      <c r="U165" s="310"/>
      <c r="V165" s="310"/>
      <c r="W165" s="524"/>
      <c r="X165"/>
      <c r="AJ165"/>
      <c r="AK165"/>
      <c r="AL165"/>
      <c r="AM165"/>
      <c r="AN165"/>
      <c r="AO165"/>
    </row>
    <row r="166" spans="1:41" ht="18" customHeight="1">
      <c r="A166"/>
      <c r="B166"/>
      <c r="C166" s="552"/>
      <c r="D166" s="1231" t="s">
        <v>143</v>
      </c>
      <c r="E166" s="528">
        <f>'test A-DF'!BB225</f>
        <v>3</v>
      </c>
      <c r="F166" s="1231"/>
      <c r="G166" s="1010">
        <f t="shared" si="64"/>
        <v>0.13636363636363635</v>
      </c>
      <c r="H166" s="1231"/>
      <c r="I166" s="1231"/>
      <c r="J166" s="1231"/>
      <c r="K166" s="1231"/>
      <c r="L166" s="1231"/>
      <c r="M166" s="1234" t="b">
        <v>0</v>
      </c>
      <c r="O166" s="542"/>
      <c r="P166" s="524"/>
      <c r="Q166" s="524"/>
      <c r="R166" s="524"/>
      <c r="S166" s="310"/>
      <c r="T166" s="310"/>
      <c r="U166" s="310"/>
      <c r="V166" s="310"/>
      <c r="W166" s="524"/>
      <c r="X166"/>
      <c r="Y166"/>
      <c r="Z166"/>
      <c r="AA166"/>
      <c r="AB166"/>
      <c r="AC166"/>
      <c r="AD166"/>
      <c r="AE166"/>
      <c r="AF166"/>
      <c r="AG166"/>
      <c r="AH166"/>
      <c r="AI166"/>
      <c r="AJ166"/>
      <c r="AK166"/>
      <c r="AL166"/>
      <c r="AM166"/>
      <c r="AN166"/>
      <c r="AO166"/>
    </row>
    <row r="167" spans="1:41" ht="18" customHeight="1">
      <c r="A167"/>
      <c r="B167"/>
      <c r="C167" s="552"/>
      <c r="D167" s="1231" t="s">
        <v>144</v>
      </c>
      <c r="E167" s="528">
        <f>'test A-DF'!BC225</f>
        <v>5</v>
      </c>
      <c r="F167" s="1231"/>
      <c r="G167" s="1010">
        <f t="shared" si="64"/>
        <v>0.22727272727272727</v>
      </c>
      <c r="H167" s="1231"/>
      <c r="I167" s="1231"/>
      <c r="J167" s="1231"/>
      <c r="K167" s="1231"/>
      <c r="L167" s="1231"/>
      <c r="M167" s="1234" t="b">
        <v>0</v>
      </c>
      <c r="O167" s="542"/>
      <c r="P167" s="524"/>
      <c r="Q167" s="524"/>
      <c r="R167" s="524"/>
      <c r="S167" s="310"/>
      <c r="T167" s="310"/>
      <c r="U167" s="310"/>
      <c r="V167" s="310"/>
      <c r="W167" s="524"/>
      <c r="X167"/>
      <c r="Y167"/>
      <c r="Z167"/>
      <c r="AA167"/>
      <c r="AB167"/>
      <c r="AC167"/>
      <c r="AD167"/>
      <c r="AE167"/>
      <c r="AF167"/>
      <c r="AG167"/>
      <c r="AH167"/>
      <c r="AI167"/>
      <c r="AJ167"/>
      <c r="AK167"/>
      <c r="AL167"/>
      <c r="AM167"/>
      <c r="AN167"/>
      <c r="AO167"/>
    </row>
    <row r="168" spans="1:41" ht="18" customHeight="1">
      <c r="A168" s="9"/>
      <c r="B168" s="9"/>
      <c r="C168" s="552"/>
      <c r="D168" s="1231" t="s">
        <v>145</v>
      </c>
      <c r="E168" s="528">
        <f>'test A-DF'!BD225</f>
        <v>4</v>
      </c>
      <c r="F168" s="1231"/>
      <c r="G168" s="1010">
        <f t="shared" si="64"/>
        <v>0.18181818181818182</v>
      </c>
      <c r="H168" s="1231"/>
      <c r="I168" s="1231"/>
      <c r="J168" s="1231"/>
      <c r="K168" s="1231"/>
      <c r="L168" s="1231"/>
      <c r="M168" s="1234" t="b">
        <v>0</v>
      </c>
      <c r="O168" s="542"/>
      <c r="P168" s="524"/>
      <c r="Q168" s="524"/>
      <c r="R168" s="543"/>
      <c r="S168" s="310"/>
      <c r="T168" s="310"/>
      <c r="U168" s="310"/>
      <c r="V168" s="310"/>
      <c r="W168" s="524"/>
      <c r="X168"/>
      <c r="AJ168"/>
      <c r="AK168"/>
      <c r="AL168"/>
      <c r="AM168"/>
      <c r="AN168"/>
      <c r="AO168"/>
    </row>
    <row r="169" spans="1:41" ht="18" customHeight="1">
      <c r="B169" s="250"/>
      <c r="C169" s="552"/>
      <c r="D169" s="1231" t="s">
        <v>146</v>
      </c>
      <c r="E169" s="528">
        <f>'test A-DF'!BE225</f>
        <v>4</v>
      </c>
      <c r="F169" s="1231"/>
      <c r="G169" s="1010">
        <f t="shared" si="64"/>
        <v>0.18181818181818182</v>
      </c>
      <c r="H169" s="1233"/>
      <c r="I169" s="1233"/>
      <c r="J169" s="1233"/>
      <c r="K169" s="1233"/>
      <c r="L169" s="1233"/>
      <c r="M169" s="1233"/>
      <c r="N169" s="9"/>
      <c r="O169" s="542"/>
      <c r="P169" s="542"/>
      <c r="Q169" s="542"/>
      <c r="R169" s="542"/>
      <c r="S169" s="536"/>
      <c r="T169" s="536"/>
      <c r="U169" s="536"/>
      <c r="V169" s="536"/>
      <c r="W169" s="542"/>
      <c r="X169"/>
      <c r="AJ169"/>
      <c r="AK169"/>
      <c r="AL169"/>
      <c r="AM169"/>
      <c r="AN169"/>
      <c r="AO169"/>
    </row>
    <row r="170" spans="1:41" ht="18" customHeight="1">
      <c r="A170" s="544"/>
      <c r="B170" s="544"/>
      <c r="C170" s="552"/>
      <c r="D170" s="1008" t="s">
        <v>993</v>
      </c>
      <c r="E170" s="1011">
        <f>'test A-DF'!EV225</f>
        <v>22</v>
      </c>
      <c r="F170" s="703"/>
      <c r="G170" s="530"/>
      <c r="H170" s="544"/>
      <c r="I170" s="544"/>
      <c r="J170" s="544"/>
      <c r="K170" s="545"/>
      <c r="L170"/>
      <c r="M170" s="544"/>
      <c r="N170" s="544"/>
      <c r="O170" s="544"/>
      <c r="P170" s="544"/>
      <c r="Q170" s="544"/>
      <c r="R170" s="544"/>
      <c r="S170" s="544"/>
      <c r="T170" s="544"/>
      <c r="U170" s="544"/>
      <c r="V170" s="544"/>
      <c r="W170" s="544"/>
      <c r="X170"/>
      <c r="AJ170"/>
      <c r="AK170"/>
      <c r="AL170"/>
      <c r="AM170"/>
      <c r="AN170"/>
      <c r="AO170"/>
    </row>
    <row r="171" spans="1:41">
      <c r="A171"/>
      <c r="B171"/>
      <c r="C171" s="552"/>
      <c r="D171" s="311"/>
      <c r="E171" s="388"/>
      <c r="F171" s="703"/>
      <c r="G171" s="530"/>
      <c r="H171"/>
      <c r="I171"/>
      <c r="J171"/>
      <c r="K171"/>
      <c r="L171"/>
      <c r="M171"/>
      <c r="N171"/>
      <c r="O171"/>
      <c r="P171"/>
      <c r="Q171"/>
      <c r="R171"/>
      <c r="S171"/>
      <c r="T171"/>
      <c r="U171"/>
      <c r="V171"/>
      <c r="W171"/>
      <c r="X171"/>
      <c r="AJ171"/>
      <c r="AK171"/>
      <c r="AL171"/>
      <c r="AM171"/>
      <c r="AN171"/>
      <c r="AO171"/>
    </row>
    <row r="172" spans="1:41">
      <c r="A172" s="309"/>
      <c r="B172" s="264"/>
      <c r="C172" s="552"/>
      <c r="D172" s="311"/>
      <c r="E172" s="388"/>
      <c r="F172" s="703"/>
      <c r="G172" s="530"/>
      <c r="H172" s="1265"/>
      <c r="I172" s="264"/>
      <c r="J172" s="264"/>
      <c r="K172" s="264"/>
      <c r="L172"/>
      <c r="M172" s="264"/>
      <c r="N172" s="264"/>
      <c r="O172" s="264"/>
      <c r="P172" s="264"/>
      <c r="Q172" s="264"/>
      <c r="R172" s="264"/>
      <c r="S172" s="264"/>
      <c r="T172" s="264"/>
      <c r="U172" s="264"/>
      <c r="V172" s="264"/>
      <c r="W172" s="264"/>
      <c r="X172"/>
      <c r="Y172"/>
      <c r="Z172"/>
      <c r="AA172"/>
      <c r="AB172"/>
      <c r="AC172"/>
      <c r="AD172"/>
      <c r="AE172"/>
      <c r="AF172"/>
      <c r="AG172"/>
      <c r="AH172"/>
      <c r="AI172"/>
      <c r="AJ172"/>
      <c r="AK172"/>
      <c r="AL172"/>
      <c r="AM172"/>
      <c r="AN172"/>
      <c r="AO172"/>
    </row>
    <row r="173" spans="1:41" ht="14.4">
      <c r="A173" s="1266"/>
      <c r="B173" s="1266"/>
      <c r="C173" s="1266"/>
      <c r="D173" s="1267"/>
      <c r="E173" s="1267"/>
      <c r="F173" s="1267"/>
      <c r="H173" s="1267"/>
      <c r="I173" s="1267"/>
      <c r="J173" s="1267"/>
      <c r="K173" s="547"/>
      <c r="L173"/>
      <c r="Q173" s="1"/>
      <c r="R173" s="1"/>
      <c r="X173"/>
      <c r="Y173"/>
      <c r="Z173"/>
      <c r="AA173"/>
      <c r="AB173"/>
      <c r="AC173"/>
      <c r="AD173"/>
      <c r="AE173"/>
      <c r="AF173"/>
      <c r="AG173"/>
      <c r="AH173"/>
      <c r="AI173"/>
      <c r="AJ173"/>
      <c r="AK173"/>
      <c r="AL173"/>
      <c r="AM173"/>
      <c r="AN173"/>
      <c r="AO173"/>
    </row>
    <row r="174" spans="1:41" ht="18" customHeight="1">
      <c r="A174" s="1231"/>
      <c r="C174" s="1231"/>
      <c r="D174" s="1268"/>
      <c r="E174" s="1268"/>
      <c r="F174" s="1268"/>
      <c r="H174" s="526"/>
      <c r="I174" s="526"/>
      <c r="J174" s="526"/>
      <c r="K174" s="389"/>
      <c r="L174"/>
      <c r="M174" s="546"/>
      <c r="O174" s="1"/>
      <c r="P174" s="524"/>
      <c r="Q174" s="1"/>
      <c r="R174" s="1"/>
      <c r="S174" s="524"/>
      <c r="T174" s="8"/>
      <c r="U174" s="524"/>
      <c r="V174" s="8"/>
      <c r="W174" s="524"/>
      <c r="X174"/>
      <c r="Y174"/>
      <c r="Z174"/>
      <c r="AA174"/>
      <c r="AB174"/>
      <c r="AC174"/>
      <c r="AD174"/>
      <c r="AE174"/>
      <c r="AF174"/>
      <c r="AG174"/>
      <c r="AH174"/>
      <c r="AI174"/>
      <c r="AJ174"/>
      <c r="AK174"/>
      <c r="AL174"/>
      <c r="AM174"/>
      <c r="AN174"/>
      <c r="AO174"/>
    </row>
    <row r="175" spans="1:41" ht="18" customHeight="1">
      <c r="A175" s="1266"/>
      <c r="C175" s="1231"/>
      <c r="D175" s="1268"/>
      <c r="E175" s="1268"/>
      <c r="F175" s="1268"/>
      <c r="H175" s="526"/>
      <c r="I175" s="526"/>
      <c r="J175" s="526"/>
      <c r="K175" s="474"/>
      <c r="L175"/>
      <c r="M175" s="548"/>
      <c r="X175"/>
      <c r="Y175"/>
      <c r="Z175"/>
      <c r="AA175"/>
      <c r="AB175"/>
      <c r="AC175"/>
      <c r="AD175"/>
      <c r="AE175"/>
      <c r="AF175"/>
      <c r="AG175"/>
      <c r="AH175"/>
      <c r="AI175"/>
      <c r="AJ175"/>
      <c r="AK175"/>
      <c r="AL175"/>
      <c r="AM175"/>
      <c r="AN175"/>
      <c r="AO175"/>
    </row>
    <row r="176" spans="1:41" ht="18" customHeight="1">
      <c r="C176" s="1269"/>
      <c r="D176" s="1268"/>
      <c r="E176" s="1268"/>
      <c r="F176" s="1268"/>
      <c r="H176" s="526"/>
      <c r="I176" s="526"/>
      <c r="J176" s="526"/>
      <c r="K176" s="549"/>
      <c r="L176"/>
      <c r="M176" s="549"/>
      <c r="N176" s="549"/>
      <c r="O176" s="549"/>
      <c r="P176" s="549"/>
      <c r="Q176" s="549"/>
      <c r="R176" s="549"/>
      <c r="S176" s="549"/>
      <c r="T176" s="549"/>
      <c r="U176" s="549"/>
      <c r="V176" s="549"/>
      <c r="W176" s="549"/>
      <c r="X176"/>
      <c r="Y176"/>
      <c r="Z176"/>
      <c r="AA176"/>
      <c r="AB176"/>
      <c r="AC176"/>
      <c r="AD176"/>
      <c r="AE176"/>
      <c r="AF176"/>
      <c r="AG176"/>
      <c r="AH176"/>
      <c r="AI176"/>
      <c r="AJ176"/>
      <c r="AK176"/>
      <c r="AL176"/>
      <c r="AM176"/>
      <c r="AN176"/>
      <c r="AO176"/>
    </row>
    <row r="177" spans="1:49" ht="18" customHeight="1">
      <c r="A177" s="1269"/>
      <c r="C177" s="1231"/>
      <c r="D177" s="1268"/>
      <c r="E177" s="1268"/>
      <c r="F177" s="1268"/>
      <c r="H177" s="526"/>
      <c r="I177" s="526"/>
      <c r="J177" s="526"/>
      <c r="K177" s="550"/>
      <c r="L177"/>
      <c r="X177"/>
      <c r="Y177"/>
      <c r="Z177"/>
      <c r="AA177"/>
      <c r="AB177"/>
      <c r="AC177"/>
      <c r="AD177"/>
      <c r="AE177"/>
      <c r="AF177"/>
      <c r="AG177"/>
      <c r="AH177"/>
      <c r="AI177"/>
      <c r="AJ177"/>
      <c r="AK177"/>
      <c r="AL177"/>
      <c r="AM177"/>
      <c r="AN177"/>
      <c r="AO177"/>
    </row>
    <row r="178" spans="1:49" ht="18" customHeight="1">
      <c r="A178" s="1266"/>
      <c r="C178" s="1231"/>
      <c r="D178" s="1268"/>
      <c r="E178" s="1268"/>
      <c r="F178" s="1268"/>
      <c r="H178" s="526"/>
      <c r="I178" s="526"/>
      <c r="J178" s="526"/>
      <c r="K178" s="550"/>
      <c r="L178"/>
      <c r="O178" s="1"/>
      <c r="P178" s="1"/>
      <c r="R178" s="550"/>
      <c r="S178" s="524"/>
      <c r="T178" s="550"/>
      <c r="U178" s="550"/>
      <c r="X178"/>
      <c r="Y178"/>
      <c r="Z178"/>
      <c r="AA178"/>
      <c r="AB178"/>
      <c r="AC178"/>
      <c r="AD178"/>
      <c r="AE178"/>
      <c r="AF178"/>
      <c r="AG178"/>
      <c r="AH178"/>
      <c r="AI178"/>
      <c r="AJ178"/>
      <c r="AK178"/>
      <c r="AL178"/>
      <c r="AM178"/>
      <c r="AN178"/>
      <c r="AO178"/>
    </row>
    <row r="179" spans="1:49" ht="17.7" customHeight="1">
      <c r="C179" s="847"/>
      <c r="D179" s="1268"/>
      <c r="E179" s="1268"/>
      <c r="F179" s="1270"/>
      <c r="H179" s="526"/>
      <c r="I179" s="526"/>
      <c r="J179" s="5"/>
      <c r="K179" s="1"/>
      <c r="L179"/>
      <c r="O179" s="551"/>
      <c r="P179" s="551"/>
      <c r="Q179" s="551"/>
      <c r="R179" s="551"/>
      <c r="S179" s="524"/>
      <c r="T179" s="1"/>
      <c r="U179" s="524"/>
      <c r="X179"/>
      <c r="Y179"/>
      <c r="Z179"/>
      <c r="AA179"/>
      <c r="AB179"/>
      <c r="AC179"/>
      <c r="AD179"/>
      <c r="AE179"/>
      <c r="AF179"/>
      <c r="AG179"/>
      <c r="AH179"/>
      <c r="AI179"/>
      <c r="AJ179"/>
      <c r="AK179"/>
      <c r="AL179"/>
      <c r="AM179"/>
      <c r="AN179"/>
      <c r="AO179"/>
    </row>
    <row r="180" spans="1:49" ht="18" customHeight="1">
      <c r="A180" s="847"/>
      <c r="B180" s="847"/>
      <c r="C180" s="1236"/>
      <c r="D180" s="1236"/>
      <c r="E180" s="1236"/>
      <c r="F180" s="1237"/>
      <c r="G180" s="1237"/>
      <c r="H180" s="1237"/>
      <c r="I180" s="1238"/>
      <c r="J180" s="1235"/>
      <c r="K180" s="1"/>
      <c r="L180"/>
      <c r="O180" s="551"/>
      <c r="P180" s="551"/>
      <c r="Q180" s="551"/>
      <c r="R180" s="551"/>
      <c r="S180" s="524"/>
      <c r="T180" s="1"/>
      <c r="U180" s="524"/>
      <c r="X180"/>
      <c r="Y180"/>
      <c r="Z180"/>
      <c r="AA180"/>
      <c r="AB180"/>
      <c r="AC180"/>
      <c r="AD180"/>
      <c r="AE180"/>
      <c r="AF180"/>
      <c r="AG180"/>
      <c r="AH180"/>
      <c r="AI180"/>
      <c r="AJ180"/>
      <c r="AK180"/>
      <c r="AL180"/>
      <c r="AM180"/>
      <c r="AN180"/>
      <c r="AO180"/>
    </row>
    <row r="181" spans="1:49" ht="18" customHeight="1">
      <c r="A181" s="847"/>
      <c r="B181" s="847"/>
      <c r="C181" s="1236"/>
      <c r="D181" s="1236"/>
      <c r="E181" s="1236"/>
      <c r="F181" s="1237"/>
      <c r="G181" s="1237"/>
      <c r="H181" s="1237"/>
      <c r="I181" s="1238"/>
      <c r="J181" s="1235"/>
      <c r="K181" s="1"/>
      <c r="L181"/>
      <c r="O181" s="551"/>
      <c r="P181" s="551"/>
      <c r="Q181" s="551"/>
      <c r="R181" s="551"/>
      <c r="S181" s="524"/>
      <c r="T181" s="1"/>
      <c r="U181" s="524"/>
      <c r="X181"/>
      <c r="Y181"/>
      <c r="Z181"/>
      <c r="AA181"/>
      <c r="AB181"/>
      <c r="AC181"/>
      <c r="AD181"/>
      <c r="AE181"/>
      <c r="AF181"/>
      <c r="AG181"/>
      <c r="AH181"/>
      <c r="AI181"/>
      <c r="AJ181"/>
      <c r="AK181"/>
      <c r="AL181"/>
      <c r="AM181"/>
      <c r="AN181"/>
      <c r="AO181"/>
    </row>
    <row r="182" spans="1:49" ht="18" hidden="1" customHeight="1">
      <c r="A182" s="1"/>
      <c r="B182" s="1"/>
      <c r="C182" s="552"/>
      <c r="D182" s="311"/>
      <c r="E182" s="388"/>
      <c r="F182" s="703"/>
      <c r="G182" s="530"/>
      <c r="H182" s="474"/>
      <c r="I182" s="251"/>
      <c r="J182" s="1"/>
      <c r="K182" s="1"/>
      <c r="L182"/>
      <c r="O182" s="551"/>
      <c r="P182" s="551"/>
      <c r="Q182" s="551"/>
      <c r="R182" s="551"/>
      <c r="S182" s="524"/>
      <c r="T182" s="1"/>
      <c r="U182" s="524"/>
      <c r="X182"/>
      <c r="Y182"/>
      <c r="Z182"/>
      <c r="AA182"/>
      <c r="AB182"/>
      <c r="AC182"/>
      <c r="AD182"/>
      <c r="AE182"/>
      <c r="AF182"/>
      <c r="AG182"/>
      <c r="AH182"/>
      <c r="AI182"/>
      <c r="AJ182"/>
      <c r="AK182"/>
      <c r="AL182"/>
      <c r="AM182"/>
      <c r="AN182"/>
      <c r="AO182"/>
    </row>
    <row r="183" spans="1:49" ht="18" hidden="1" customHeight="1">
      <c r="A183" s="1"/>
      <c r="B183" s="1"/>
      <c r="C183" s="552"/>
      <c r="D183" s="311"/>
      <c r="E183" s="388"/>
      <c r="F183" s="703"/>
      <c r="G183" s="530"/>
      <c r="H183" s="1"/>
      <c r="I183" s="1"/>
      <c r="J183" s="1"/>
      <c r="K183" s="1"/>
      <c r="L183"/>
      <c r="X183"/>
      <c r="Y183"/>
      <c r="Z183"/>
      <c r="AA183"/>
      <c r="AB183"/>
      <c r="AC183"/>
      <c r="AD183"/>
      <c r="AE183"/>
      <c r="AF183"/>
      <c r="AG183"/>
      <c r="AH183"/>
      <c r="AI183"/>
      <c r="AJ183"/>
      <c r="AK183"/>
      <c r="AL183"/>
      <c r="AM183"/>
      <c r="AN183"/>
      <c r="AO183"/>
    </row>
    <row r="184" spans="1:49" ht="18" hidden="1" customHeight="1">
      <c r="A184" s="551"/>
      <c r="B184" s="551"/>
      <c r="C184" s="552"/>
      <c r="D184" s="311"/>
      <c r="E184" s="388"/>
      <c r="F184" s="703"/>
      <c r="G184" s="530"/>
      <c r="H184" s="551"/>
      <c r="I184" s="551"/>
      <c r="J184" s="551"/>
      <c r="K184" s="551"/>
      <c r="L184"/>
      <c r="M184" s="551"/>
      <c r="N184" s="551"/>
      <c r="O184" s="551"/>
      <c r="P184" s="551"/>
      <c r="Q184" s="551"/>
      <c r="R184" s="551"/>
      <c r="S184" s="551"/>
      <c r="T184" s="551"/>
      <c r="U184" s="551"/>
      <c r="V184" s="551"/>
      <c r="W184" s="551"/>
      <c r="X184"/>
      <c r="Y184"/>
      <c r="Z184"/>
      <c r="AA184"/>
      <c r="AB184"/>
      <c r="AC184"/>
      <c r="AD184"/>
      <c r="AE184"/>
      <c r="AF184"/>
      <c r="AG184"/>
      <c r="AH184"/>
      <c r="AI184"/>
      <c r="AJ184"/>
      <c r="AK184"/>
      <c r="AL184"/>
      <c r="AM184"/>
      <c r="AN184"/>
      <c r="AO184"/>
    </row>
    <row r="185" spans="1:49" ht="18" hidden="1" customHeight="1">
      <c r="A185" s="1"/>
      <c r="B185" s="1"/>
      <c r="C185" s="552"/>
      <c r="D185" s="311"/>
      <c r="E185" s="388"/>
      <c r="F185" s="703"/>
      <c r="G185" s="530"/>
      <c r="H185" s="1"/>
      <c r="I185" s="1"/>
      <c r="J185" s="1"/>
      <c r="K185" s="1"/>
      <c r="L185"/>
      <c r="X185"/>
      <c r="Y185"/>
      <c r="Z185"/>
      <c r="AA185"/>
      <c r="AB185"/>
      <c r="AC185"/>
      <c r="AD185"/>
      <c r="AE185"/>
      <c r="AF185"/>
      <c r="AG185"/>
      <c r="AH185"/>
      <c r="AI185"/>
      <c r="AJ185"/>
      <c r="AK185"/>
      <c r="AL185"/>
      <c r="AM185"/>
      <c r="AN185"/>
      <c r="AO185"/>
      <c r="AP185" s="7"/>
      <c r="AQ185" s="7"/>
      <c r="AR185" s="7"/>
      <c r="AS185" s="7"/>
      <c r="AT185" s="7"/>
      <c r="AU185" s="7"/>
    </row>
    <row r="186" spans="1:49" s="7" customFormat="1" ht="18" hidden="1" customHeight="1">
      <c r="A186" s="550"/>
      <c r="B186" s="550"/>
      <c r="C186" s="552"/>
      <c r="D186" s="311"/>
      <c r="E186" s="388"/>
      <c r="F186" s="703"/>
      <c r="G186" s="530"/>
      <c r="H186" s="550"/>
      <c r="I186"/>
      <c r="J186" s="256"/>
      <c r="K186" s="550"/>
      <c r="L186"/>
      <c r="M186" s="5"/>
      <c r="N186" s="1"/>
      <c r="O186" s="1"/>
      <c r="P186" s="1"/>
      <c r="Q186" s="256"/>
      <c r="R186" s="550"/>
      <c r="S186" s="524"/>
      <c r="T186" s="550"/>
      <c r="U186" s="550"/>
      <c r="V186" s="256"/>
      <c r="W186" s="256"/>
      <c r="X186"/>
      <c r="Y186"/>
      <c r="Z186"/>
      <c r="AA186"/>
      <c r="AB186"/>
      <c r="AC186"/>
      <c r="AD186"/>
      <c r="AE186"/>
      <c r="AF186"/>
      <c r="AG186"/>
      <c r="AH186"/>
      <c r="AI186"/>
      <c r="AJ186"/>
      <c r="AK186"/>
      <c r="AL186"/>
      <c r="AM186"/>
      <c r="AN186"/>
      <c r="AO186"/>
      <c r="AP186" s="256"/>
      <c r="AQ186" s="256"/>
      <c r="AR186" s="256"/>
      <c r="AS186" s="256"/>
      <c r="AT186" s="256"/>
      <c r="AU186" s="256"/>
      <c r="AW186" s="256"/>
    </row>
    <row r="187" spans="1:49" ht="18" hidden="1" customHeight="1">
      <c r="A187" s="1"/>
      <c r="B187" s="1"/>
      <c r="C187" s="552"/>
      <c r="D187" s="311"/>
      <c r="E187" s="388"/>
      <c r="F187" s="703"/>
      <c r="G187" s="530"/>
      <c r="H187" s="1"/>
      <c r="I187"/>
      <c r="J187" s="1"/>
      <c r="K187" s="1"/>
      <c r="L187"/>
      <c r="O187" s="551"/>
      <c r="P187" s="551"/>
      <c r="Q187" s="551"/>
      <c r="R187" s="551"/>
      <c r="S187" s="524"/>
      <c r="T187" s="1"/>
      <c r="U187" s="524"/>
      <c r="X187"/>
      <c r="Y187"/>
      <c r="Z187"/>
      <c r="AA187"/>
      <c r="AB187"/>
      <c r="AC187"/>
      <c r="AD187"/>
      <c r="AE187"/>
      <c r="AF187"/>
      <c r="AG187"/>
      <c r="AH187"/>
      <c r="AI187"/>
      <c r="AJ187"/>
      <c r="AK187"/>
      <c r="AL187"/>
      <c r="AM187"/>
      <c r="AN187"/>
      <c r="AO187"/>
    </row>
    <row r="188" spans="1:49" ht="18" hidden="1" customHeight="1">
      <c r="A188" s="1"/>
      <c r="B188" s="1"/>
      <c r="C188" s="552"/>
      <c r="D188" s="311"/>
      <c r="E188" s="388"/>
      <c r="F188" s="703"/>
      <c r="G188" s="530"/>
      <c r="H188" s="1"/>
      <c r="I188"/>
      <c r="J188" s="1"/>
      <c r="K188" s="1"/>
      <c r="L188"/>
      <c r="M188" s="256"/>
      <c r="N188" s="256"/>
      <c r="O188" s="551"/>
      <c r="P188" s="551"/>
      <c r="Q188" s="551"/>
      <c r="R188" s="551"/>
      <c r="S188" s="524"/>
      <c r="T188" s="1"/>
      <c r="U188" s="524"/>
      <c r="X188"/>
      <c r="Y188"/>
      <c r="Z188"/>
      <c r="AA188"/>
      <c r="AB188"/>
      <c r="AC188"/>
      <c r="AD188"/>
      <c r="AE188"/>
      <c r="AF188"/>
      <c r="AG188"/>
      <c r="AH188"/>
      <c r="AI188"/>
      <c r="AJ188"/>
      <c r="AK188"/>
      <c r="AL188"/>
      <c r="AM188"/>
      <c r="AN188"/>
      <c r="AO188"/>
    </row>
    <row r="189" spans="1:49" ht="18" hidden="1" customHeight="1">
      <c r="A189" s="1"/>
      <c r="B189" s="1"/>
      <c r="C189" s="552"/>
      <c r="D189" s="311"/>
      <c r="E189" s="388"/>
      <c r="F189" s="703"/>
      <c r="G189" s="530"/>
      <c r="H189" s="1"/>
      <c r="I189"/>
      <c r="J189" s="1"/>
      <c r="K189" s="1"/>
      <c r="L189"/>
      <c r="M189" s="256"/>
      <c r="N189" s="256"/>
      <c r="O189" s="551"/>
      <c r="P189" s="551"/>
      <c r="Q189" s="551"/>
      <c r="R189" s="551"/>
      <c r="S189" s="524"/>
      <c r="T189" s="1"/>
      <c r="U189" s="524"/>
      <c r="X189"/>
      <c r="Y189"/>
      <c r="Z189"/>
      <c r="AA189"/>
      <c r="AB189"/>
      <c r="AC189"/>
      <c r="AD189"/>
      <c r="AE189"/>
      <c r="AF189"/>
      <c r="AG189"/>
      <c r="AH189"/>
      <c r="AI189"/>
      <c r="AJ189"/>
      <c r="AK189"/>
      <c r="AL189"/>
      <c r="AM189"/>
      <c r="AN189"/>
      <c r="AO189"/>
    </row>
    <row r="190" spans="1:49" ht="18" hidden="1" customHeight="1">
      <c r="A190" s="1"/>
      <c r="B190" s="1"/>
      <c r="C190" s="552"/>
      <c r="D190" s="311"/>
      <c r="E190" s="388"/>
      <c r="F190" s="703"/>
      <c r="G190" s="530"/>
      <c r="H190" s="474"/>
      <c r="I190" s="251"/>
      <c r="J190" s="1"/>
      <c r="K190" s="1"/>
      <c r="L190"/>
      <c r="M190" s="256"/>
      <c r="N190" s="256"/>
      <c r="O190" s="551"/>
      <c r="P190" s="551"/>
      <c r="Q190" s="551"/>
      <c r="R190" s="551"/>
      <c r="S190" s="524"/>
      <c r="T190" s="1"/>
      <c r="U190" s="524"/>
      <c r="X190"/>
      <c r="Y190"/>
      <c r="Z190"/>
      <c r="AA190"/>
      <c r="AB190"/>
      <c r="AC190"/>
      <c r="AD190"/>
      <c r="AE190"/>
      <c r="AF190"/>
      <c r="AG190"/>
      <c r="AH190"/>
      <c r="AI190"/>
      <c r="AJ190"/>
      <c r="AK190"/>
      <c r="AL190"/>
      <c r="AM190"/>
      <c r="AN190"/>
      <c r="AO190"/>
    </row>
    <row r="191" spans="1:49" ht="18" hidden="1" customHeight="1">
      <c r="A191" s="1"/>
      <c r="B191" s="1"/>
      <c r="C191" s="552"/>
      <c r="D191" s="311"/>
      <c r="E191" s="388"/>
      <c r="F191" s="703"/>
      <c r="G191" s="530"/>
      <c r="H191" s="1"/>
      <c r="I191" s="1"/>
      <c r="J191" s="1"/>
      <c r="K191" s="1"/>
      <c r="L191"/>
      <c r="M191"/>
      <c r="N191"/>
      <c r="O191"/>
      <c r="P191"/>
      <c r="Q191"/>
      <c r="R191"/>
      <c r="S191"/>
      <c r="T191"/>
      <c r="U191"/>
      <c r="V191"/>
      <c r="W191"/>
      <c r="X191"/>
      <c r="Y191"/>
      <c r="Z191"/>
      <c r="AA191"/>
      <c r="AB191"/>
      <c r="AC191"/>
      <c r="AD191"/>
      <c r="AE191"/>
      <c r="AF191"/>
      <c r="AG191"/>
      <c r="AH191"/>
      <c r="AI191"/>
      <c r="AJ191"/>
      <c r="AK191"/>
      <c r="AL191"/>
      <c r="AM191"/>
      <c r="AN191"/>
      <c r="AO191"/>
    </row>
    <row r="192" spans="1:49" ht="18" hidden="1" customHeight="1">
      <c r="A192" s="9"/>
      <c r="B192" s="9"/>
      <c r="C192" s="552"/>
      <c r="D192" s="311"/>
      <c r="E192" s="388"/>
      <c r="F192" s="703"/>
      <c r="G192" s="530"/>
      <c r="H192" s="9"/>
      <c r="I192" s="9"/>
      <c r="J192" s="9"/>
      <c r="K192" s="9"/>
      <c r="L192"/>
      <c r="M192" s="9"/>
      <c r="N192" s="9"/>
      <c r="O192" s="9"/>
      <c r="P192" s="9"/>
      <c r="Q192" s="9"/>
      <c r="R192" s="9"/>
      <c r="S192" s="9"/>
      <c r="T192" s="9"/>
      <c r="U192" s="9"/>
      <c r="V192" s="9"/>
      <c r="W192" s="9"/>
      <c r="X192"/>
      <c r="Y192"/>
      <c r="Z192"/>
      <c r="AA192"/>
      <c r="AB192"/>
      <c r="AC192"/>
      <c r="AD192"/>
      <c r="AE192"/>
      <c r="AF192"/>
      <c r="AG192"/>
      <c r="AH192"/>
      <c r="AI192"/>
      <c r="AJ192"/>
      <c r="AK192"/>
      <c r="AL192"/>
      <c r="AM192"/>
      <c r="AN192"/>
      <c r="AO192"/>
    </row>
    <row r="193" spans="1:41" ht="18" hidden="1" customHeight="1">
      <c r="A193" s="440"/>
      <c r="B193" s="440"/>
      <c r="C193" s="552"/>
      <c r="D193" s="311"/>
      <c r="E193" s="388"/>
      <c r="F193" s="703"/>
      <c r="G193" s="530"/>
      <c r="H193" s="31"/>
      <c r="I193" s="535"/>
      <c r="J193" s="31"/>
      <c r="K193" s="535"/>
      <c r="L193"/>
      <c r="M193" s="440"/>
      <c r="N193" s="440"/>
      <c r="O193" s="440"/>
      <c r="P193" s="440"/>
      <c r="Q193" s="440"/>
      <c r="R193" s="440"/>
      <c r="S193" s="440"/>
      <c r="T193" s="31"/>
      <c r="U193" s="535"/>
      <c r="V193" s="31"/>
      <c r="W193" s="535"/>
      <c r="X193"/>
      <c r="Y193"/>
      <c r="Z193"/>
      <c r="AA193"/>
      <c r="AB193"/>
      <c r="AC193"/>
      <c r="AD193"/>
      <c r="AE193"/>
      <c r="AF193"/>
      <c r="AG193"/>
      <c r="AH193"/>
      <c r="AI193"/>
      <c r="AJ193"/>
      <c r="AK193"/>
      <c r="AL193"/>
      <c r="AM193"/>
      <c r="AN193"/>
      <c r="AO193"/>
    </row>
    <row r="194" spans="1:41" ht="18" hidden="1" customHeight="1">
      <c r="A194" s="440"/>
      <c r="B194" s="1"/>
      <c r="C194" s="552"/>
      <c r="D194" s="311"/>
      <c r="E194" s="388"/>
      <c r="F194" s="703"/>
      <c r="G194" s="530"/>
      <c r="H194" s="389"/>
      <c r="I194" s="31"/>
      <c r="J194" s="8"/>
      <c r="K194" s="389"/>
      <c r="L194"/>
      <c r="M194" s="440"/>
      <c r="O194" s="1"/>
      <c r="P194" s="524"/>
      <c r="Q194" s="440"/>
      <c r="S194" s="8"/>
      <c r="T194" s="524"/>
      <c r="U194" s="31"/>
      <c r="V194" s="8"/>
      <c r="W194" s="524"/>
      <c r="X194"/>
      <c r="Y194"/>
      <c r="Z194"/>
      <c r="AA194"/>
      <c r="AB194"/>
      <c r="AC194"/>
      <c r="AD194"/>
      <c r="AE194"/>
      <c r="AF194"/>
      <c r="AG194"/>
      <c r="AH194"/>
      <c r="AI194"/>
      <c r="AJ194"/>
      <c r="AK194"/>
      <c r="AL194"/>
      <c r="AM194"/>
      <c r="AN194"/>
      <c r="AO194"/>
    </row>
    <row r="195" spans="1:41" ht="18" hidden="1" customHeight="1">
      <c r="A195" s="1"/>
      <c r="B195" s="1"/>
      <c r="C195" s="552"/>
      <c r="D195" s="311"/>
      <c r="E195" s="388"/>
      <c r="F195" s="703"/>
      <c r="G195" s="530"/>
      <c r="H195" s="1"/>
      <c r="I195" s="1"/>
      <c r="J195" s="1"/>
      <c r="K195" s="1"/>
      <c r="L195"/>
      <c r="M195" s="1"/>
      <c r="O195" s="1"/>
      <c r="P195" s="1"/>
      <c r="Q195" s="1"/>
      <c r="R195" s="1"/>
      <c r="S195" s="1"/>
      <c r="T195" s="1"/>
      <c r="U195" s="1"/>
      <c r="V195" s="1"/>
      <c r="W195" s="1"/>
      <c r="X195"/>
      <c r="Y195"/>
      <c r="Z195"/>
      <c r="AA195"/>
      <c r="AB195"/>
      <c r="AC195"/>
      <c r="AD195"/>
      <c r="AE195"/>
      <c r="AF195"/>
      <c r="AG195"/>
      <c r="AH195"/>
      <c r="AI195"/>
      <c r="AJ195"/>
      <c r="AK195"/>
      <c r="AL195"/>
      <c r="AM195"/>
      <c r="AN195"/>
      <c r="AO195"/>
    </row>
    <row r="196" spans="1:41" ht="18" hidden="1" customHeight="1">
      <c r="A196" s="1"/>
      <c r="B196" s="1"/>
      <c r="C196" s="552"/>
      <c r="D196" s="311"/>
      <c r="E196" s="388"/>
      <c r="F196" s="703"/>
      <c r="G196" s="530"/>
      <c r="H196" s="1"/>
      <c r="I196" s="1"/>
      <c r="J196" s="1"/>
      <c r="K196" s="1"/>
      <c r="L196"/>
      <c r="M196" s="1"/>
      <c r="O196" s="1"/>
      <c r="P196" s="1"/>
      <c r="Q196" s="1"/>
      <c r="R196" s="1"/>
      <c r="S196" s="1"/>
      <c r="T196" s="1"/>
      <c r="U196" s="1"/>
      <c r="V196" s="1"/>
      <c r="W196" s="1"/>
      <c r="X196"/>
      <c r="Y196"/>
      <c r="Z196"/>
      <c r="AA196"/>
      <c r="AB196"/>
      <c r="AC196"/>
      <c r="AD196"/>
      <c r="AE196"/>
      <c r="AF196"/>
      <c r="AG196"/>
      <c r="AH196"/>
      <c r="AI196"/>
      <c r="AJ196"/>
      <c r="AK196"/>
      <c r="AL196"/>
      <c r="AM196"/>
      <c r="AN196"/>
      <c r="AO196"/>
    </row>
    <row r="197" spans="1:41" ht="18" hidden="1" customHeight="1">
      <c r="A197" s="440"/>
      <c r="B197" s="1"/>
      <c r="C197" s="552"/>
      <c r="D197" s="311"/>
      <c r="E197" s="388"/>
      <c r="F197" s="703"/>
      <c r="G197" s="530"/>
      <c r="H197" s="31"/>
      <c r="I197" s="535"/>
      <c r="J197" s="31"/>
      <c r="K197" s="535"/>
      <c r="L197"/>
      <c r="M197" s="440"/>
      <c r="N197" s="440"/>
      <c r="O197" s="440"/>
      <c r="P197" s="440"/>
      <c r="Q197" s="440"/>
      <c r="R197" s="440"/>
      <c r="S197" s="440"/>
      <c r="T197" s="31"/>
      <c r="U197" s="535"/>
      <c r="V197" s="31"/>
      <c r="W197" s="535"/>
      <c r="X197"/>
      <c r="AJ197"/>
      <c r="AK197"/>
      <c r="AL197"/>
      <c r="AM197"/>
      <c r="AN197"/>
      <c r="AO197"/>
    </row>
    <row r="198" spans="1:41" ht="18" hidden="1" customHeight="1">
      <c r="A198" s="440"/>
      <c r="C198" s="1"/>
      <c r="D198" s="389"/>
      <c r="E198" s="440"/>
      <c r="G198" s="8"/>
      <c r="H198" s="389"/>
      <c r="I198" s="31"/>
      <c r="J198" s="8"/>
      <c r="K198" s="389"/>
      <c r="L198"/>
      <c r="M198" s="440"/>
      <c r="O198" s="1"/>
      <c r="P198" s="524"/>
      <c r="Q198" s="440"/>
      <c r="S198" s="8"/>
      <c r="T198" s="524"/>
      <c r="U198" s="31"/>
      <c r="V198" s="8"/>
      <c r="W198" s="524"/>
      <c r="X198"/>
      <c r="AJ198"/>
      <c r="AK198"/>
      <c r="AL198"/>
      <c r="AM198"/>
      <c r="AN198"/>
      <c r="AO198"/>
    </row>
    <row r="199" spans="1:41" ht="18" hidden="1" customHeight="1">
      <c r="A199" s="443"/>
      <c r="B199" s="530"/>
      <c r="C199" s="530"/>
      <c r="D199" s="530"/>
      <c r="E199" s="530"/>
      <c r="F199" s="705"/>
      <c r="G199" s="1"/>
      <c r="H199" s="31"/>
      <c r="I199" s="553"/>
      <c r="J199" s="31"/>
      <c r="K199" s="553"/>
      <c r="L199"/>
      <c r="M199"/>
      <c r="N199"/>
      <c r="O199"/>
      <c r="P199"/>
      <c r="Q199"/>
      <c r="R199"/>
      <c r="S199"/>
      <c r="T199"/>
      <c r="U199"/>
      <c r="V199"/>
      <c r="W199"/>
      <c r="X199"/>
      <c r="AJ199"/>
      <c r="AK199"/>
      <c r="AL199"/>
      <c r="AM199"/>
      <c r="AN199"/>
      <c r="AO199"/>
    </row>
    <row r="200" spans="1:41" ht="36" customHeight="1">
      <c r="A200" s="1841" t="s">
        <v>994</v>
      </c>
      <c r="B200" s="1841"/>
      <c r="C200" s="1841"/>
      <c r="D200" s="1841"/>
      <c r="E200" s="1841"/>
      <c r="F200" s="1841"/>
      <c r="G200" s="1841"/>
      <c r="H200" s="1841"/>
      <c r="I200" s="1841"/>
      <c r="J200" s="1841"/>
      <c r="K200" s="1841"/>
      <c r="L200"/>
      <c r="X200"/>
      <c r="AJ200"/>
      <c r="AK200"/>
      <c r="AL200"/>
      <c r="AM200"/>
      <c r="AN200"/>
      <c r="AO200"/>
    </row>
    <row r="201" spans="1:41" ht="36" customHeight="1">
      <c r="A201" s="1880" t="s">
        <v>995</v>
      </c>
      <c r="B201" s="1880"/>
      <c r="C201" s="1880"/>
      <c r="D201" s="1880"/>
      <c r="E201" s="1880"/>
      <c r="F201" s="1880"/>
      <c r="G201" s="1880"/>
      <c r="H201" s="1880"/>
      <c r="I201" s="1880"/>
      <c r="J201" s="1880"/>
      <c r="K201" s="1880"/>
      <c r="L201"/>
      <c r="M201" s="1755" t="s">
        <v>996</v>
      </c>
      <c r="N201" s="1755"/>
      <c r="O201" s="1755"/>
      <c r="P201" s="1755"/>
      <c r="Q201" s="1755"/>
      <c r="R201" s="1755"/>
      <c r="S201" s="1755"/>
      <c r="T201" s="1755"/>
      <c r="U201" s="1755"/>
      <c r="V201" s="1755"/>
      <c r="W201" s="1755"/>
      <c r="X201"/>
      <c r="AJ201"/>
      <c r="AK201"/>
      <c r="AL201"/>
      <c r="AM201"/>
      <c r="AN201"/>
      <c r="AO201"/>
    </row>
    <row r="202" spans="1:41" ht="18" customHeight="1">
      <c r="A202" s="252"/>
      <c r="B202" s="441"/>
      <c r="C202" s="441"/>
      <c r="D202" s="441"/>
      <c r="E202" s="441"/>
      <c r="F202" s="706"/>
      <c r="G202" s="441"/>
      <c r="H202" s="441"/>
      <c r="I202" s="441"/>
      <c r="J202" s="441"/>
      <c r="K202" s="441"/>
      <c r="L202"/>
      <c r="M202" s="1977"/>
      <c r="N202" s="1977"/>
      <c r="O202" s="1977"/>
      <c r="P202" s="1977"/>
      <c r="Q202" s="1978"/>
      <c r="R202" s="1824" t="s">
        <v>19</v>
      </c>
      <c r="S202" s="1864"/>
      <c r="T202" s="1864"/>
      <c r="U202" s="1864"/>
      <c r="V202" s="1825"/>
      <c r="W202" s="1979" t="s">
        <v>19</v>
      </c>
      <c r="X202" s="11"/>
      <c r="AJ202"/>
      <c r="AK202"/>
      <c r="AL202"/>
      <c r="AM202"/>
      <c r="AN202"/>
      <c r="AO202"/>
    </row>
    <row r="203" spans="1:41" ht="30" customHeight="1">
      <c r="A203" s="1794"/>
      <c r="B203" s="1794"/>
      <c r="C203" s="1794"/>
      <c r="D203" s="1794"/>
      <c r="E203" s="1794"/>
      <c r="F203" s="1794"/>
      <c r="G203" s="1881"/>
      <c r="H203" s="1873" t="s">
        <v>718</v>
      </c>
      <c r="I203" s="1874"/>
      <c r="J203" s="1789" t="s">
        <v>28</v>
      </c>
      <c r="K203" s="1794"/>
      <c r="L203"/>
      <c r="M203" s="1791"/>
      <c r="N203" s="1791"/>
      <c r="O203" s="1791"/>
      <c r="P203" s="1791"/>
      <c r="Q203" s="1792"/>
      <c r="R203" s="297" t="s">
        <v>25</v>
      </c>
      <c r="S203" s="121" t="s">
        <v>66</v>
      </c>
      <c r="T203" s="442" t="s">
        <v>28</v>
      </c>
      <c r="U203" s="34" t="s">
        <v>68</v>
      </c>
      <c r="V203" s="122" t="s">
        <v>69</v>
      </c>
      <c r="W203" s="1980"/>
      <c r="X203" s="11"/>
      <c r="AJ203"/>
      <c r="AK203"/>
      <c r="AL203"/>
      <c r="AM203"/>
      <c r="AN203"/>
      <c r="AO203"/>
    </row>
    <row r="204" spans="1:41" ht="30" customHeight="1">
      <c r="A204" s="1882" t="s">
        <v>997</v>
      </c>
      <c r="B204" s="1882"/>
      <c r="C204" s="1882"/>
      <c r="D204" s="1882"/>
      <c r="E204" s="1882"/>
      <c r="F204" s="1882"/>
      <c r="G204" s="1883"/>
      <c r="H204" s="1867">
        <f>+'test A-C'!CH225</f>
        <v>27.199449385884911</v>
      </c>
      <c r="I204" s="1868"/>
      <c r="J204" s="1867">
        <f>+'test A-C'!CI225</f>
        <v>26.372581833997184</v>
      </c>
      <c r="K204" s="1871"/>
      <c r="L204"/>
      <c r="M204" s="1796" t="s">
        <v>998</v>
      </c>
      <c r="N204" s="1796"/>
      <c r="O204" s="1796"/>
      <c r="P204" s="1796"/>
      <c r="Q204" s="1797"/>
      <c r="R204" s="432">
        <f>+F216+G216</f>
        <v>120.5</v>
      </c>
      <c r="S204" s="208">
        <f>+H216+I216</f>
        <v>1695.5</v>
      </c>
      <c r="T204" s="209">
        <f>+J216+K216</f>
        <v>3897.5</v>
      </c>
      <c r="U204" s="432">
        <f>+F216+H216+J216</f>
        <v>5269</v>
      </c>
      <c r="V204" s="210">
        <f>+G216+I216+K216</f>
        <v>444.5</v>
      </c>
      <c r="W204" s="211">
        <f>+U204+V204</f>
        <v>5713.5</v>
      </c>
      <c r="X204" s="11"/>
      <c r="AJ204"/>
      <c r="AK204"/>
      <c r="AL204"/>
      <c r="AM204"/>
      <c r="AN204"/>
      <c r="AO204"/>
    </row>
    <row r="205" spans="1:41" ht="18" customHeight="1">
      <c r="A205" s="1958"/>
      <c r="B205" s="1958"/>
      <c r="C205" s="1958"/>
      <c r="D205" s="1958"/>
      <c r="E205" s="1958"/>
      <c r="F205" s="1958"/>
      <c r="G205" s="1959"/>
      <c r="H205" s="1875"/>
      <c r="I205" s="1876"/>
      <c r="J205" s="1875"/>
      <c r="K205" s="1879"/>
      <c r="L205"/>
      <c r="X205" s="11"/>
      <c r="AJ205"/>
      <c r="AK205"/>
      <c r="AL205"/>
      <c r="AM205"/>
      <c r="AN205"/>
      <c r="AO205"/>
    </row>
    <row r="206" spans="1:41" ht="18" customHeight="1">
      <c r="A206" s="1882" t="s">
        <v>999</v>
      </c>
      <c r="B206" s="1882"/>
      <c r="C206" s="1882"/>
      <c r="D206" s="1882"/>
      <c r="E206" s="1882"/>
      <c r="F206" s="1882"/>
      <c r="G206" s="1883"/>
      <c r="H206" s="1867">
        <f>+'test A-C'!CJ225</f>
        <v>39.967445484581503</v>
      </c>
      <c r="I206" s="1868"/>
      <c r="J206" s="1867">
        <f>+'test A-C'!CK225</f>
        <v>39.964976779987175</v>
      </c>
      <c r="K206" s="1871"/>
      <c r="L206"/>
      <c r="M206" s="1795" t="s">
        <v>1000</v>
      </c>
      <c r="N206" s="1795"/>
      <c r="O206" s="1795"/>
      <c r="P206" s="1795"/>
      <c r="Q206" s="257"/>
      <c r="R206" s="1984" t="s">
        <v>1001</v>
      </c>
      <c r="S206" s="1985"/>
      <c r="T206" s="1973" t="s">
        <v>1002</v>
      </c>
      <c r="U206" s="1974"/>
      <c r="V206" s="1974"/>
      <c r="W206" s="1974"/>
      <c r="X206" s="11"/>
      <c r="AJ206"/>
      <c r="AK206"/>
      <c r="AL206"/>
      <c r="AM206"/>
      <c r="AN206"/>
      <c r="AO206"/>
    </row>
    <row r="207" spans="1:41" ht="18" customHeight="1">
      <c r="A207" s="1884"/>
      <c r="B207" s="1884"/>
      <c r="C207" s="1884"/>
      <c r="D207" s="1884"/>
      <c r="E207" s="1884"/>
      <c r="F207" s="1884"/>
      <c r="G207" s="1885"/>
      <c r="H207" s="1869"/>
      <c r="I207" s="1870"/>
      <c r="J207" s="1869"/>
      <c r="K207" s="1872"/>
      <c r="L207"/>
      <c r="M207" s="1791"/>
      <c r="N207" s="1791"/>
      <c r="O207" s="1791"/>
      <c r="P207" s="1791"/>
      <c r="Q207" s="1792"/>
      <c r="R207" s="1986"/>
      <c r="S207" s="1987"/>
      <c r="T207" s="1789" t="s">
        <v>727</v>
      </c>
      <c r="U207" s="1790"/>
      <c r="V207" s="1793" t="s">
        <v>1003</v>
      </c>
      <c r="W207" s="1794"/>
      <c r="X207" s="11"/>
      <c r="AJ207"/>
      <c r="AK207"/>
      <c r="AL207"/>
      <c r="AM207"/>
      <c r="AN207"/>
      <c r="AO207"/>
    </row>
    <row r="208" spans="1:41" ht="30" customHeight="1">
      <c r="A208" s="1951" t="s">
        <v>1004</v>
      </c>
      <c r="B208" s="1951"/>
      <c r="C208" s="1951"/>
      <c r="D208" s="1951"/>
      <c r="E208" s="1951"/>
      <c r="F208" s="1951"/>
      <c r="G208" s="1952"/>
      <c r="H208" s="1953">
        <f>+'test A-C'!CL225</f>
        <v>36.049008810572687</v>
      </c>
      <c r="I208" s="1954"/>
      <c r="J208" s="1953">
        <f>+'test A-C'!CM225</f>
        <v>38.173829377806285</v>
      </c>
      <c r="K208" s="1971"/>
      <c r="L208"/>
      <c r="M208" s="1796" t="s">
        <v>1005</v>
      </c>
      <c r="N208" s="1796"/>
      <c r="O208" s="1796"/>
      <c r="P208" s="1796"/>
      <c r="Q208" s="1797"/>
      <c r="R208" s="1975">
        <f>+'test A-C'!CP225</f>
        <v>190</v>
      </c>
      <c r="S208" s="1976"/>
      <c r="T208" s="1975">
        <f>+'test A-C'!CQ225</f>
        <v>113</v>
      </c>
      <c r="U208" s="1988"/>
      <c r="V208" s="1981">
        <f>+'test A-C'!CR225</f>
        <v>129</v>
      </c>
      <c r="W208" s="1982"/>
      <c r="X208" s="11"/>
      <c r="AJ208"/>
      <c r="AK208"/>
      <c r="AL208"/>
      <c r="AM208"/>
      <c r="AN208"/>
      <c r="AO208"/>
    </row>
    <row r="209" spans="1:47" ht="18" customHeight="1">
      <c r="A209" s="1961" t="s">
        <v>1006</v>
      </c>
      <c r="B209" s="1961"/>
      <c r="C209" s="1961"/>
      <c r="D209" s="1961"/>
      <c r="E209" s="1961"/>
      <c r="F209" s="1961"/>
      <c r="G209" s="1962"/>
      <c r="H209" s="1853">
        <f>+'test A-C'!CN225</f>
        <v>0</v>
      </c>
      <c r="I209" s="1965"/>
      <c r="J209" s="1853">
        <f>+'test A-C'!CO225</f>
        <v>0</v>
      </c>
      <c r="K209" s="1854"/>
      <c r="L209"/>
      <c r="M209" s="1796" t="s">
        <v>1007</v>
      </c>
      <c r="N209" s="1796"/>
      <c r="O209" s="1796"/>
      <c r="P209" s="1796"/>
      <c r="Q209" s="1797"/>
      <c r="R209" s="1858">
        <f>+R208/J11</f>
        <v>0.87962962962962965</v>
      </c>
      <c r="S209" s="1859"/>
      <c r="T209" s="1858">
        <f>+T208/J11</f>
        <v>0.52314814814814814</v>
      </c>
      <c r="U209" s="1860"/>
      <c r="V209" s="1967">
        <f>+V208/J11</f>
        <v>0.59722222222222221</v>
      </c>
      <c r="W209" s="1968"/>
      <c r="X209" s="11"/>
      <c r="AJ209"/>
      <c r="AK209"/>
      <c r="AL209"/>
      <c r="AM209"/>
      <c r="AN209"/>
      <c r="AO209"/>
    </row>
    <row r="210" spans="1:47" ht="18" customHeight="1">
      <c r="A210" s="1963"/>
      <c r="B210" s="1963"/>
      <c r="C210" s="1963"/>
      <c r="D210" s="1963"/>
      <c r="E210" s="1963"/>
      <c r="F210" s="1963"/>
      <c r="G210" s="1964"/>
      <c r="H210" s="1855"/>
      <c r="I210" s="1966"/>
      <c r="J210" s="1855"/>
      <c r="K210" s="1856"/>
      <c r="L210"/>
      <c r="M210" s="1796" t="s">
        <v>1008</v>
      </c>
      <c r="N210" s="1796"/>
      <c r="O210" s="1796"/>
      <c r="P210" s="1796"/>
      <c r="Q210" s="1797"/>
      <c r="R210" s="1969"/>
      <c r="S210" s="1970"/>
      <c r="T210" s="1858">
        <f>+T208/R208</f>
        <v>0.59473684210526312</v>
      </c>
      <c r="U210" s="1860"/>
      <c r="V210" s="1967">
        <f>+V208/R208</f>
        <v>0.67894736842105263</v>
      </c>
      <c r="W210" s="1968"/>
      <c r="X210" s="11"/>
      <c r="AJ210"/>
      <c r="AK210"/>
      <c r="AL210"/>
      <c r="AM210"/>
      <c r="AN210"/>
      <c r="AO210"/>
    </row>
    <row r="211" spans="1:47" ht="18" customHeight="1">
      <c r="A211" s="1"/>
      <c r="B211" s="1"/>
      <c r="C211" s="1"/>
      <c r="D211" s="1"/>
      <c r="E211" s="1"/>
      <c r="F211" s="444"/>
      <c r="G211" s="1"/>
      <c r="H211" s="1"/>
      <c r="I211" s="1"/>
      <c r="J211" s="1"/>
      <c r="K211" s="1"/>
      <c r="L211"/>
      <c r="M211" s="256"/>
      <c r="N211" s="256"/>
      <c r="X211" s="11"/>
      <c r="Y211" s="11"/>
      <c r="Z211" s="11"/>
      <c r="AA211" s="11"/>
      <c r="AB211" s="11"/>
      <c r="AC211" s="11"/>
      <c r="AD211"/>
      <c r="AE211"/>
      <c r="AF211"/>
      <c r="AG211"/>
      <c r="AH211"/>
      <c r="AI211"/>
      <c r="AJ211"/>
      <c r="AK211"/>
      <c r="AL211"/>
      <c r="AM211"/>
      <c r="AN211"/>
      <c r="AO211"/>
    </row>
    <row r="212" spans="1:47" ht="18" customHeight="1">
      <c r="A212" s="1960" t="s">
        <v>1009</v>
      </c>
      <c r="B212" s="1960"/>
      <c r="C212" s="1960"/>
      <c r="D212" s="1960"/>
      <c r="E212" s="1960"/>
      <c r="F212" s="1960"/>
      <c r="G212" s="1960"/>
      <c r="H212" s="1960"/>
      <c r="I212" s="1960"/>
      <c r="J212" s="1960"/>
      <c r="K212" s="1960"/>
      <c r="L212"/>
      <c r="M212" s="1960" t="s">
        <v>1010</v>
      </c>
      <c r="N212" s="1960"/>
      <c r="O212" s="1960"/>
      <c r="P212" s="1960"/>
      <c r="Q212" s="1960"/>
      <c r="R212" s="1960"/>
      <c r="S212" s="1960"/>
      <c r="T212" s="1960"/>
      <c r="U212" s="1960"/>
      <c r="V212" s="1960"/>
      <c r="W212" s="1960"/>
      <c r="X212"/>
      <c r="Y212" s="263"/>
      <c r="Z212" s="264"/>
      <c r="AA212" s="264"/>
      <c r="AB212" s="264"/>
      <c r="AC212" s="264"/>
      <c r="AD212" s="264"/>
      <c r="AE212" s="264"/>
      <c r="AF212" s="264"/>
      <c r="AG212" s="264"/>
      <c r="AH212" s="264"/>
      <c r="AI212" s="264"/>
      <c r="AJ212"/>
      <c r="AK212" s="554"/>
      <c r="AL212" s="455"/>
      <c r="AM212" s="455"/>
      <c r="AN212" s="455"/>
      <c r="AO212" s="455"/>
      <c r="AP212" s="455"/>
      <c r="AQ212" s="455"/>
      <c r="AR212" s="455"/>
      <c r="AS212" s="455"/>
      <c r="AT212" s="455"/>
      <c r="AU212" s="455"/>
    </row>
    <row r="213" spans="1:47" ht="18" customHeight="1">
      <c r="A213" s="35"/>
      <c r="B213" s="1"/>
      <c r="C213" s="35"/>
      <c r="D213" s="1"/>
      <c r="E213" s="1"/>
      <c r="F213" s="707"/>
      <c r="G213" s="1"/>
      <c r="H213" s="1"/>
      <c r="I213" s="1"/>
      <c r="J213" s="1"/>
      <c r="K213" s="1"/>
      <c r="L213"/>
      <c r="R213" s="435"/>
      <c r="S213" s="435"/>
      <c r="X213"/>
      <c r="Y213" s="264"/>
      <c r="Z213" s="264"/>
      <c r="AA213" s="264"/>
      <c r="AB213" s="264"/>
      <c r="AC213" s="264"/>
      <c r="AD213" s="264"/>
      <c r="AE213" s="264"/>
      <c r="AF213" s="264"/>
      <c r="AG213" s="264"/>
      <c r="AH213" s="264"/>
      <c r="AI213" s="264"/>
      <c r="AJ213"/>
      <c r="AK213" s="455"/>
      <c r="AL213" s="455"/>
      <c r="AM213" s="455"/>
      <c r="AN213" s="455"/>
      <c r="AO213" s="455"/>
      <c r="AP213" s="455"/>
      <c r="AQ213" s="455"/>
      <c r="AR213" s="455"/>
      <c r="AS213" s="455"/>
      <c r="AT213" s="455"/>
      <c r="AU213" s="455"/>
    </row>
    <row r="214" spans="1:47" ht="18" customHeight="1">
      <c r="A214" s="1826"/>
      <c r="B214" s="1826"/>
      <c r="C214" s="1826"/>
      <c r="D214" s="1826"/>
      <c r="E214" s="1827"/>
      <c r="F214" s="1824" t="s">
        <v>25</v>
      </c>
      <c r="G214" s="1825"/>
      <c r="H214" s="1824" t="s">
        <v>66</v>
      </c>
      <c r="I214" s="1825"/>
      <c r="J214" s="1824" t="s">
        <v>28</v>
      </c>
      <c r="K214" s="1864"/>
      <c r="L214"/>
      <c r="M214" s="1814"/>
      <c r="N214" s="1814"/>
      <c r="O214" s="1814"/>
      <c r="P214" s="1814"/>
      <c r="Q214" s="1815"/>
      <c r="R214" s="1811" t="s">
        <v>19</v>
      </c>
      <c r="S214" s="1812"/>
      <c r="T214" s="1812"/>
      <c r="U214" s="1812"/>
      <c r="V214" s="1813"/>
      <c r="W214" s="1806" t="s">
        <v>19</v>
      </c>
      <c r="X214"/>
      <c r="Y214" s="264"/>
      <c r="Z214" s="264"/>
      <c r="AA214" s="264"/>
      <c r="AB214" s="264"/>
      <c r="AC214" s="264"/>
      <c r="AD214" s="264"/>
      <c r="AE214" s="264"/>
      <c r="AF214" s="264"/>
      <c r="AG214" s="264"/>
      <c r="AH214" s="264"/>
      <c r="AI214" s="264"/>
      <c r="AJ214"/>
      <c r="AK214" s="455"/>
      <c r="AL214" s="455"/>
      <c r="AM214" s="455"/>
      <c r="AN214" s="455"/>
      <c r="AO214" s="455"/>
      <c r="AP214" s="455"/>
      <c r="AQ214" s="455"/>
      <c r="AR214" s="455"/>
      <c r="AS214" s="455"/>
      <c r="AT214" s="455"/>
      <c r="AU214" s="455"/>
    </row>
    <row r="215" spans="1:47" ht="18" customHeight="1">
      <c r="A215" s="1828"/>
      <c r="B215" s="1828"/>
      <c r="C215" s="1828"/>
      <c r="D215" s="1828"/>
      <c r="E215" s="1829"/>
      <c r="F215" s="736" t="s">
        <v>68</v>
      </c>
      <c r="G215" s="424" t="s">
        <v>69</v>
      </c>
      <c r="H215" s="96" t="s">
        <v>68</v>
      </c>
      <c r="I215" s="424" t="s">
        <v>69</v>
      </c>
      <c r="J215" s="96" t="s">
        <v>68</v>
      </c>
      <c r="K215" s="92" t="s">
        <v>69</v>
      </c>
      <c r="L215"/>
      <c r="M215" s="1816"/>
      <c r="N215" s="1816"/>
      <c r="O215" s="1816"/>
      <c r="P215" s="1816"/>
      <c r="Q215" s="1817"/>
      <c r="R215" s="1830" t="s">
        <v>25</v>
      </c>
      <c r="S215" s="1832" t="s">
        <v>66</v>
      </c>
      <c r="T215" s="1809" t="s">
        <v>28</v>
      </c>
      <c r="U215" s="1830" t="s">
        <v>68</v>
      </c>
      <c r="V215" s="1809" t="s">
        <v>69</v>
      </c>
      <c r="W215" s="1807"/>
      <c r="X215"/>
      <c r="Y215"/>
      <c r="Z215"/>
      <c r="AA215"/>
      <c r="AB215"/>
      <c r="AC215"/>
      <c r="AD215"/>
      <c r="AE215"/>
      <c r="AF215"/>
      <c r="AG215"/>
      <c r="AH215"/>
      <c r="AI215"/>
      <c r="AJ215"/>
      <c r="AK215"/>
      <c r="AL215"/>
      <c r="AM215"/>
      <c r="AN215"/>
      <c r="AO215"/>
    </row>
    <row r="216" spans="1:47" ht="18" customHeight="1">
      <c r="A216" s="1822" t="s">
        <v>1011</v>
      </c>
      <c r="B216" s="1822"/>
      <c r="C216" s="1822"/>
      <c r="D216" s="1822"/>
      <c r="E216" s="1823"/>
      <c r="F216" s="212">
        <f>'test A-C'!CV225</f>
        <v>106.5</v>
      </c>
      <c r="G216" s="213">
        <f>'test A-C'!DK225</f>
        <v>14</v>
      </c>
      <c r="H216" s="212">
        <f>'test A-C'!EO225</f>
        <v>1273.5</v>
      </c>
      <c r="I216" s="213">
        <f>'test A-C'!FF225</f>
        <v>422</v>
      </c>
      <c r="J216" s="212">
        <f>'test A-C'!GN225</f>
        <v>3889</v>
      </c>
      <c r="K216" s="214">
        <f>'test A-C'!HE225</f>
        <v>8.5</v>
      </c>
      <c r="L216"/>
      <c r="M216" s="1818"/>
      <c r="N216" s="1818"/>
      <c r="O216" s="1818"/>
      <c r="P216" s="1818"/>
      <c r="Q216" s="1819"/>
      <c r="R216" s="1831"/>
      <c r="S216" s="1833"/>
      <c r="T216" s="1810"/>
      <c r="U216" s="1831"/>
      <c r="V216" s="1810"/>
      <c r="W216" s="1808"/>
      <c r="X216"/>
      <c r="Y216"/>
      <c r="Z216"/>
      <c r="AA216"/>
      <c r="AB216"/>
      <c r="AC216"/>
      <c r="AD216"/>
      <c r="AE216"/>
      <c r="AF216"/>
      <c r="AG216"/>
      <c r="AH216"/>
      <c r="AI216"/>
      <c r="AJ216"/>
      <c r="AK216"/>
      <c r="AL216"/>
      <c r="AM216"/>
      <c r="AN216"/>
      <c r="AO216"/>
    </row>
    <row r="217" spans="1:47" ht="18" customHeight="1">
      <c r="A217" s="1836" t="s">
        <v>1012</v>
      </c>
      <c r="B217" s="1836"/>
      <c r="C217" s="1836"/>
      <c r="D217" s="1836"/>
      <c r="E217" s="1837"/>
      <c r="F217" s="215">
        <f>'test A-C'!CW225</f>
        <v>1734.8340619015428</v>
      </c>
      <c r="G217" s="216">
        <f>'test A-C'!DL225</f>
        <v>1747.9463093333329</v>
      </c>
      <c r="H217" s="215">
        <f>'test A-C'!EP225</f>
        <v>1754.8083608457043</v>
      </c>
      <c r="I217" s="216">
        <f>'test A-C'!FG225</f>
        <v>1743.5062440148229</v>
      </c>
      <c r="J217" s="215">
        <f>'test A-C'!GO225</f>
        <v>1730.4816357634672</v>
      </c>
      <c r="K217" s="217">
        <f>'test A-C'!HF225</f>
        <v>1768.0882352941176</v>
      </c>
      <c r="L217"/>
      <c r="M217" s="1836" t="s">
        <v>1013</v>
      </c>
      <c r="N217" s="1836"/>
      <c r="O217" s="1836"/>
      <c r="P217" s="1836"/>
      <c r="Q217" s="1837"/>
      <c r="R217" s="259">
        <f>(F217*F216+G217*G216)/(F216+G216)</f>
        <v>1736.357476540921</v>
      </c>
      <c r="S217" s="260">
        <f>(H217*H216+I217*I216)/(H216+I216)</f>
        <v>1751.9953302926922</v>
      </c>
      <c r="T217" s="260">
        <f>(J217*J216+K217*K216)/(J216+K216)</f>
        <v>1730.5636514391595</v>
      </c>
      <c r="U217" s="215">
        <f>(F217*F216+H217*H216+J217*J216)/(F216+H216+J216)</f>
        <v>1736.4492990346637</v>
      </c>
      <c r="V217" s="215">
        <f>(G217*G216+I217*I216+K217*K216)/(G216+I216+K216)</f>
        <v>1744.1161604160222</v>
      </c>
      <c r="W217" s="228">
        <f>+(U217*(F$216+H$216+J$216)+V217*(G$216+I$216+K$216))/SUM(F$216:K$216)</f>
        <v>1737.0457670287153</v>
      </c>
      <c r="X217"/>
      <c r="Y217" s="9" t="s">
        <v>1014</v>
      </c>
      <c r="Z217" s="9"/>
      <c r="AA217" s="9"/>
      <c r="AB217" s="9"/>
      <c r="AC217" s="9"/>
      <c r="AD217" s="9"/>
      <c r="AE217" s="9"/>
      <c r="AF217" s="9"/>
      <c r="AG217" s="9"/>
      <c r="AH217" s="9"/>
      <c r="AI217" s="9"/>
      <c r="AJ217"/>
      <c r="AK217"/>
      <c r="AL217"/>
      <c r="AM217"/>
      <c r="AN217"/>
      <c r="AO217"/>
    </row>
    <row r="218" spans="1:47" ht="18" customHeight="1">
      <c r="A218" s="1836" t="s">
        <v>1015</v>
      </c>
      <c r="B218" s="1836"/>
      <c r="C218" s="1836"/>
      <c r="D218" s="1836"/>
      <c r="E218" s="1837"/>
      <c r="F218" s="215">
        <f>F217-F220</f>
        <v>1664.1767849062376</v>
      </c>
      <c r="G218" s="216">
        <f t="shared" ref="G218:J218" si="65">G217-G220</f>
        <v>1723.0510712380949</v>
      </c>
      <c r="H218" s="215">
        <f t="shared" si="65"/>
        <v>1691.681290856764</v>
      </c>
      <c r="I218" s="216">
        <f t="shared" si="65"/>
        <v>1654.2682047290668</v>
      </c>
      <c r="J218" s="215">
        <f t="shared" si="65"/>
        <v>1625.6664905156074</v>
      </c>
      <c r="K218" s="217">
        <f>K217-K220</f>
        <v>1139.3445378151259</v>
      </c>
      <c r="L218"/>
      <c r="M218" s="1836" t="s">
        <v>1015</v>
      </c>
      <c r="N218" s="1836"/>
      <c r="O218" s="1836"/>
      <c r="P218" s="1836"/>
      <c r="Q218" s="1837"/>
      <c r="R218" s="259">
        <f>R217-R220</f>
        <v>1671.0169509530924</v>
      </c>
      <c r="S218" s="260">
        <f t="shared" ref="S218:V218" si="66">S217-S220</f>
        <v>1682.3693932773547</v>
      </c>
      <c r="T218" s="261">
        <f t="shared" si="66"/>
        <v>1624.6058781748879</v>
      </c>
      <c r="U218" s="215">
        <f t="shared" si="66"/>
        <v>1642.400442800114</v>
      </c>
      <c r="V218" s="261">
        <f t="shared" si="66"/>
        <v>1646.5879099312219</v>
      </c>
      <c r="W218" s="262">
        <f>W217-W220</f>
        <v>1642.7262201939668</v>
      </c>
      <c r="X218"/>
      <c r="Y218"/>
      <c r="Z218"/>
      <c r="AA218"/>
      <c r="AB218"/>
      <c r="AC218"/>
      <c r="AD218"/>
      <c r="AE218"/>
      <c r="AF218"/>
      <c r="AG218"/>
      <c r="AH218"/>
      <c r="AI218"/>
      <c r="AJ218"/>
      <c r="AK218"/>
      <c r="AL218"/>
      <c r="AM218"/>
      <c r="AN218"/>
      <c r="AO218"/>
    </row>
    <row r="219" spans="1:47" ht="18" customHeight="1">
      <c r="A219" s="1836" t="s">
        <v>1016</v>
      </c>
      <c r="B219" s="1836"/>
      <c r="C219" s="1836"/>
      <c r="D219" s="1836"/>
      <c r="E219" s="1837"/>
      <c r="F219" s="215">
        <f>+F218</f>
        <v>1664.1767849062376</v>
      </c>
      <c r="G219" s="216">
        <f>+G218</f>
        <v>1723.0510712380949</v>
      </c>
      <c r="H219" s="215">
        <f>+H218+H230</f>
        <v>1768.2228045332281</v>
      </c>
      <c r="I219" s="216">
        <f>+I218+I230</f>
        <v>1678.8411761687312</v>
      </c>
      <c r="J219" s="215">
        <f>+J218+J230</f>
        <v>1761.45104268467</v>
      </c>
      <c r="K219" s="217">
        <f>+K218+K230</f>
        <v>1198.6974789915964</v>
      </c>
      <c r="L219"/>
      <c r="M219" s="1836" t="s">
        <v>1016</v>
      </c>
      <c r="N219" s="1836"/>
      <c r="O219" s="1836"/>
      <c r="P219" s="1836"/>
      <c r="Q219" s="1837"/>
      <c r="R219" s="259">
        <f>+R218</f>
        <v>1671.0169509530924</v>
      </c>
      <c r="S219" s="260">
        <f>+S218+S230</f>
        <v>1745.9762417671898</v>
      </c>
      <c r="T219" s="261">
        <f>+T218+T230</f>
        <v>1760.2237417760387</v>
      </c>
      <c r="U219" s="215">
        <f>+U218+U230</f>
        <v>1763.5707558369104</v>
      </c>
      <c r="V219" s="261">
        <f>+V218+V230</f>
        <v>1671.8475938976292</v>
      </c>
      <c r="W219" s="262">
        <f>+W218+W230</f>
        <v>1756.4348591917701</v>
      </c>
      <c r="X219"/>
      <c r="Y219" s="1845"/>
      <c r="Z219" s="1845"/>
      <c r="AA219" s="1845"/>
      <c r="AB219" s="1845"/>
      <c r="AC219" s="1846"/>
      <c r="AD219" s="1842" t="s">
        <v>25</v>
      </c>
      <c r="AE219" s="1827"/>
      <c r="AF219" s="1842" t="s">
        <v>66</v>
      </c>
      <c r="AG219" s="1827"/>
      <c r="AH219" s="1842" t="s">
        <v>28</v>
      </c>
      <c r="AI219" s="1826"/>
      <c r="AJ219"/>
      <c r="AK219" s="1814"/>
      <c r="AL219" s="1814"/>
      <c r="AM219" s="1814"/>
      <c r="AN219" s="1814"/>
      <c r="AO219" s="1815"/>
      <c r="AP219" s="1811" t="s">
        <v>19</v>
      </c>
      <c r="AQ219" s="1812"/>
      <c r="AR219" s="1812"/>
      <c r="AS219" s="1812"/>
      <c r="AT219" s="1813"/>
      <c r="AU219" s="1806" t="s">
        <v>19</v>
      </c>
    </row>
    <row r="220" spans="1:47" ht="18" customHeight="1">
      <c r="A220" s="1836" t="s">
        <v>1017</v>
      </c>
      <c r="B220" s="1836"/>
      <c r="C220" s="1836"/>
      <c r="D220" s="1836"/>
      <c r="E220" s="1837"/>
      <c r="F220" s="215">
        <f>+SUM(F222:F228)</f>
        <v>70.657276995305168</v>
      </c>
      <c r="G220" s="216">
        <f t="shared" ref="G220:K220" si="67">+SUM(G222:G228)</f>
        <v>24.895238095238092</v>
      </c>
      <c r="H220" s="215">
        <f t="shared" si="67"/>
        <v>63.127069988940413</v>
      </c>
      <c r="I220" s="216">
        <f t="shared" si="67"/>
        <v>89.23803928575596</v>
      </c>
      <c r="J220" s="215">
        <f t="shared" si="67"/>
        <v>104.81514524785979</v>
      </c>
      <c r="K220" s="258">
        <f t="shared" si="67"/>
        <v>628.74369747899163</v>
      </c>
      <c r="L220"/>
      <c r="M220" s="1836" t="s">
        <v>1017</v>
      </c>
      <c r="N220" s="1836"/>
      <c r="O220" s="1836"/>
      <c r="P220" s="1836"/>
      <c r="Q220" s="1837"/>
      <c r="R220" s="259">
        <f t="shared" ref="R220:W220" si="68">+SUM(R222:R228)</f>
        <v>65.340525587828495</v>
      </c>
      <c r="S220" s="260">
        <f t="shared" si="68"/>
        <v>69.625937015337442</v>
      </c>
      <c r="T220" s="261">
        <f t="shared" si="68"/>
        <v>105.95777326427149</v>
      </c>
      <c r="U220" s="259">
        <f t="shared" si="68"/>
        <v>94.048856234549689</v>
      </c>
      <c r="V220" s="261">
        <f t="shared" si="68"/>
        <v>97.528250484800409</v>
      </c>
      <c r="W220" s="228">
        <f t="shared" si="68"/>
        <v>94.319546834748579</v>
      </c>
      <c r="X220"/>
      <c r="Y220" s="1847"/>
      <c r="Z220" s="1847"/>
      <c r="AA220" s="1847"/>
      <c r="AB220" s="1847"/>
      <c r="AC220" s="1848"/>
      <c r="AD220" s="1843"/>
      <c r="AE220" s="1857"/>
      <c r="AF220" s="1843"/>
      <c r="AG220" s="1857"/>
      <c r="AH220" s="1843"/>
      <c r="AI220" s="1844"/>
      <c r="AJ220"/>
      <c r="AK220" s="1816"/>
      <c r="AL220" s="1816"/>
      <c r="AM220" s="1816"/>
      <c r="AN220" s="1816"/>
      <c r="AO220" s="1817"/>
      <c r="AP220" s="1830" t="s">
        <v>25</v>
      </c>
      <c r="AQ220" s="1832" t="s">
        <v>66</v>
      </c>
      <c r="AR220" s="1809" t="s">
        <v>28</v>
      </c>
      <c r="AS220" s="1830" t="s">
        <v>68</v>
      </c>
      <c r="AT220" s="1809" t="s">
        <v>69</v>
      </c>
      <c r="AU220" s="1807"/>
    </row>
    <row r="221" spans="1:47" ht="18" customHeight="1">
      <c r="A221" s="1851" t="s">
        <v>1018</v>
      </c>
      <c r="B221" s="1851"/>
      <c r="C221" s="1851"/>
      <c r="D221" s="1851"/>
      <c r="E221" s="1852"/>
      <c r="F221" s="123">
        <f>+F220/F217</f>
        <v>4.072855067063768E-2</v>
      </c>
      <c r="G221" s="266">
        <f t="shared" ref="G221:J221" si="69">+G220/G217</f>
        <v>1.4242564524040295E-2</v>
      </c>
      <c r="H221" s="123">
        <f t="shared" si="69"/>
        <v>3.5973768644752317E-2</v>
      </c>
      <c r="I221" s="266">
        <f t="shared" si="69"/>
        <v>5.1183091309306074E-2</v>
      </c>
      <c r="J221" s="123">
        <f t="shared" si="69"/>
        <v>6.0569926361348891E-2</v>
      </c>
      <c r="K221" s="138">
        <f>+K220/K217</f>
        <v>0.3556065160822709</v>
      </c>
      <c r="L221"/>
      <c r="M221" s="1851" t="s">
        <v>1018</v>
      </c>
      <c r="N221" s="1851"/>
      <c r="O221" s="1851"/>
      <c r="P221" s="1851"/>
      <c r="Q221" s="1852"/>
      <c r="R221" s="123">
        <f t="shared" ref="R221:V221" si="70">+R220/R217</f>
        <v>3.7630802683555932E-2</v>
      </c>
      <c r="S221" s="267">
        <f t="shared" si="70"/>
        <v>3.9740937553586729E-2</v>
      </c>
      <c r="T221" s="266">
        <f t="shared" si="70"/>
        <v>6.1227319304988072E-2</v>
      </c>
      <c r="U221" s="123">
        <f t="shared" si="70"/>
        <v>5.4161590716661774E-2</v>
      </c>
      <c r="V221" s="266">
        <f t="shared" si="70"/>
        <v>5.5918437486146048E-2</v>
      </c>
      <c r="W221" s="268">
        <f>+W220/W217</f>
        <v>5.4298826562345477E-2</v>
      </c>
      <c r="X221"/>
      <c r="Y221" s="1849"/>
      <c r="Z221" s="1849"/>
      <c r="AA221" s="1849"/>
      <c r="AB221" s="1849"/>
      <c r="AC221" s="1850"/>
      <c r="AD221" s="98" t="s">
        <v>68</v>
      </c>
      <c r="AE221" s="424" t="s">
        <v>69</v>
      </c>
      <c r="AF221" s="96" t="s">
        <v>68</v>
      </c>
      <c r="AG221" s="424" t="s">
        <v>69</v>
      </c>
      <c r="AH221" s="96" t="s">
        <v>68</v>
      </c>
      <c r="AI221" s="92" t="s">
        <v>69</v>
      </c>
      <c r="AJ221"/>
      <c r="AK221" s="1818"/>
      <c r="AL221" s="1818"/>
      <c r="AM221" s="1818"/>
      <c r="AN221" s="1818"/>
      <c r="AO221" s="1819"/>
      <c r="AP221" s="1831"/>
      <c r="AQ221" s="1833"/>
      <c r="AR221" s="1810"/>
      <c r="AS221" s="1831"/>
      <c r="AT221" s="1810"/>
      <c r="AU221" s="1808"/>
    </row>
    <row r="222" spans="1:47" ht="18" customHeight="1">
      <c r="A222" s="1836" t="s">
        <v>1019</v>
      </c>
      <c r="B222" s="1836"/>
      <c r="C222" s="1836"/>
      <c r="D222" s="1836"/>
      <c r="E222" s="1837"/>
      <c r="F222" s="215">
        <f>+'test A-C'!CX225</f>
        <v>9.1058790554270908E-2</v>
      </c>
      <c r="G222" s="216">
        <f>+'test A-C'!DM225</f>
        <v>0</v>
      </c>
      <c r="H222" s="215">
        <f>+'test A-C'!EQ225</f>
        <v>1.6543893066016937</v>
      </c>
      <c r="I222" s="216">
        <f>+'test A-C'!FH225</f>
        <v>0.46618909814466736</v>
      </c>
      <c r="J222" s="215">
        <f>+'test A-C'!GP225</f>
        <v>12.166226705433701</v>
      </c>
      <c r="K222" s="217">
        <f>+'test A-C'!HG225</f>
        <v>0</v>
      </c>
      <c r="L222"/>
      <c r="M222" s="1836" t="s">
        <v>1019</v>
      </c>
      <c r="N222" s="1836"/>
      <c r="O222" s="1836"/>
      <c r="P222" s="1836"/>
      <c r="Q222" s="1837"/>
      <c r="R222" s="259">
        <f>(F222*F$216+G222*G$216)/(F$216+G$216)</f>
        <v>8.047934600854649E-2</v>
      </c>
      <c r="S222" s="260">
        <f>(H222*H$216+I222*I$216)/(H$216+I$216)</f>
        <v>1.3586532476404052</v>
      </c>
      <c r="T222" s="260">
        <f>(J222*J$216+K222*K$216)/(J$216+K$216)</f>
        <v>12.139693561881119</v>
      </c>
      <c r="U222" s="215">
        <f>(F222*F$216+H222*H$216+J222*J$216)/(F$216+H$216+J$216)</f>
        <v>9.3814800152937838</v>
      </c>
      <c r="V222" s="227">
        <f>+(G222*G$216+I222*I$216+K222*K$216)/(G$216+I$216+K$216)</f>
        <v>0.44259122478526347</v>
      </c>
      <c r="W222" s="228">
        <f>+(U222*(F$216+H$216+J$216)+V222*(G$216+I$216+K$216))/SUM(F$216:K$216)</f>
        <v>8.6860505819550191</v>
      </c>
      <c r="X222"/>
      <c r="Y222" s="1836" t="s">
        <v>1019</v>
      </c>
      <c r="Z222" s="1836"/>
      <c r="AA222" s="1836"/>
      <c r="AB222" s="1836"/>
      <c r="AC222" s="1837"/>
      <c r="AD222" s="301">
        <f>+F222/F$217</f>
        <v>5.2488472848211103E-5</v>
      </c>
      <c r="AE222" s="422">
        <f t="shared" ref="AE222:AI229" si="71">+G222/G$217</f>
        <v>0</v>
      </c>
      <c r="AF222" s="301">
        <f t="shared" si="71"/>
        <v>9.4277491691707282E-4</v>
      </c>
      <c r="AG222" s="422">
        <f t="shared" si="71"/>
        <v>2.6738596420002492E-4</v>
      </c>
      <c r="AH222" s="301">
        <f t="shared" si="71"/>
        <v>7.0305436671485458E-3</v>
      </c>
      <c r="AI222" s="421">
        <f>+K222/K$217</f>
        <v>0</v>
      </c>
      <c r="AJ222"/>
      <c r="AK222" s="1836" t="s">
        <v>1019</v>
      </c>
      <c r="AL222" s="1836"/>
      <c r="AM222" s="1836"/>
      <c r="AN222" s="1836"/>
      <c r="AO222" s="1837"/>
      <c r="AP222" s="129">
        <f>+R222/R$217</f>
        <v>4.6349526002487206E-5</v>
      </c>
      <c r="AQ222" s="130">
        <f>+S222/S$217</f>
        <v>7.754890804494471E-4</v>
      </c>
      <c r="AR222" s="131">
        <f>+T222/T$217</f>
        <v>7.0148783905091211E-3</v>
      </c>
      <c r="AS222" s="555">
        <f t="shared" ref="AS222:AU230" si="72">+U222/U$217</f>
        <v>5.4026800670248119E-3</v>
      </c>
      <c r="AT222" s="131">
        <f>+V222/V$217</f>
        <v>2.5376246997200726E-4</v>
      </c>
      <c r="AU222" s="433">
        <f>+W222/W$217</f>
        <v>5.0004730714797736E-3</v>
      </c>
    </row>
    <row r="223" spans="1:47" ht="18" customHeight="1">
      <c r="A223" s="1836" t="s">
        <v>1020</v>
      </c>
      <c r="B223" s="1836"/>
      <c r="C223" s="1836"/>
      <c r="D223" s="1836"/>
      <c r="E223" s="1837"/>
      <c r="F223" s="215">
        <f>+'test A-C'!CY225</f>
        <v>41.259757550276788</v>
      </c>
      <c r="G223" s="216">
        <f>+'test A-C'!DN225</f>
        <v>9.1238095238095234</v>
      </c>
      <c r="H223" s="215">
        <f>+'test A-C'!ER225</f>
        <v>17.97636547331496</v>
      </c>
      <c r="I223" s="216">
        <f>+'test A-C'!FI225</f>
        <v>31.753377893266713</v>
      </c>
      <c r="J223" s="215">
        <f>+'test A-C'!GQ225</f>
        <v>62.965665186388904</v>
      </c>
      <c r="K223" s="217">
        <f>+'test A-C'!HH225</f>
        <v>49.413865546218481</v>
      </c>
      <c r="L223"/>
      <c r="M223" s="1836" t="s">
        <v>1020</v>
      </c>
      <c r="N223" s="1836"/>
      <c r="O223" s="1836"/>
      <c r="P223" s="1836"/>
      <c r="Q223" s="1837"/>
      <c r="R223" s="259">
        <f>(F223*F$216+G223*G$216)/(F$216+G$216)</f>
        <v>37.526120435168558</v>
      </c>
      <c r="S223" s="260">
        <f t="shared" ref="S223:S230" si="73">(H223*H$216+I223*I$216)/(H$216+I$216)</f>
        <v>21.40538301458281</v>
      </c>
      <c r="T223" s="260">
        <f t="shared" ref="T223:T230" si="74">(J223*J$216+K223*K$216)/(J$216+K$216)</f>
        <v>62.93611026735325</v>
      </c>
      <c r="U223" s="215">
        <f t="shared" ref="U223:U229" si="75">(F223*F$216+H223*H$216+J223*J$216)/(F$216+H$216+J$216)</f>
        <v>51.653167113159519</v>
      </c>
      <c r="V223" s="227">
        <f t="shared" ref="V223:V229" si="76">+(G223*G$216+I223*I$216+K223*K$216)/(G$216+I$216+K$216)</f>
        <v>31.378350194453866</v>
      </c>
      <c r="W223" s="228">
        <f t="shared" ref="W223:W229" si="77">+(U223*(F$216+H$216+J$216)+V223*(G$216+I$216+K$216))/SUM(F$216:K$216)</f>
        <v>50.075822907267394</v>
      </c>
      <c r="X223"/>
      <c r="Y223" s="1836" t="s">
        <v>1020</v>
      </c>
      <c r="Z223" s="1836"/>
      <c r="AA223" s="1836"/>
      <c r="AB223" s="1836"/>
      <c r="AC223" s="1837"/>
      <c r="AD223" s="301">
        <f>+F223/F$217</f>
        <v>2.3783114740698701E-2</v>
      </c>
      <c r="AE223" s="422">
        <f t="shared" si="71"/>
        <v>5.2197309923605988E-3</v>
      </c>
      <c r="AF223" s="301">
        <f t="shared" si="71"/>
        <v>1.0244061901238898E-2</v>
      </c>
      <c r="AG223" s="422">
        <f t="shared" si="71"/>
        <v>1.8212368325190093E-2</v>
      </c>
      <c r="AH223" s="301">
        <f t="shared" si="71"/>
        <v>3.6386208258494014E-2</v>
      </c>
      <c r="AI223" s="421">
        <f t="shared" si="71"/>
        <v>2.7947624196480551E-2</v>
      </c>
      <c r="AJ223"/>
      <c r="AK223" s="1836" t="s">
        <v>1020</v>
      </c>
      <c r="AL223" s="1836"/>
      <c r="AM223" s="1836"/>
      <c r="AN223" s="1836"/>
      <c r="AO223" s="1837"/>
      <c r="AP223" s="129">
        <f t="shared" ref="AP223:AR229" si="78">+R223/R$217</f>
        <v>2.1611978490700026E-2</v>
      </c>
      <c r="AQ223" s="130">
        <f t="shared" si="78"/>
        <v>1.2217716933644327E-2</v>
      </c>
      <c r="AR223" s="131">
        <f t="shared" si="78"/>
        <v>3.6367405622448362E-2</v>
      </c>
      <c r="AS223" s="555">
        <f t="shared" si="72"/>
        <v>2.9746429764390372E-2</v>
      </c>
      <c r="AT223" s="131">
        <f t="shared" si="72"/>
        <v>1.7990974974378553E-2</v>
      </c>
      <c r="AU223" s="433">
        <f t="shared" si="72"/>
        <v>2.8828154017452312E-2</v>
      </c>
    </row>
    <row r="224" spans="1:47" ht="18" customHeight="1">
      <c r="A224" s="1836" t="s">
        <v>1021</v>
      </c>
      <c r="B224" s="1836"/>
      <c r="C224" s="1836"/>
      <c r="D224" s="1836"/>
      <c r="E224" s="1837"/>
      <c r="F224" s="215">
        <f>+'test A-C'!DA225</f>
        <v>2.5424987737369489</v>
      </c>
      <c r="G224" s="216">
        <f>+'test A-C'!DP225</f>
        <v>7.0476190476190483</v>
      </c>
      <c r="H224" s="215">
        <f>+'test A-C'!ET225</f>
        <v>14.324086360321401</v>
      </c>
      <c r="I224" s="216">
        <f>+'test A-C'!FK225</f>
        <v>19.895245078187003</v>
      </c>
      <c r="J224" s="215">
        <f>+'test A-C'!GS225</f>
        <v>4.4143841118709517</v>
      </c>
      <c r="K224" s="217">
        <f>+'test A-C'!HJ225</f>
        <v>129.88235294117646</v>
      </c>
      <c r="L224"/>
      <c r="M224" s="1836" t="s">
        <v>1021</v>
      </c>
      <c r="N224" s="1836"/>
      <c r="O224" s="1836"/>
      <c r="P224" s="1836"/>
      <c r="Q224" s="1837"/>
      <c r="R224" s="259">
        <f t="shared" ref="R224:R229" si="79">(F224*F$216+G224*G$216)/(F$216+G$216)</f>
        <v>3.0659152370925455</v>
      </c>
      <c r="S224" s="260">
        <f t="shared" si="73"/>
        <v>15.7107150709904</v>
      </c>
      <c r="T224" s="260">
        <f t="shared" si="74"/>
        <v>4.6880153460079868</v>
      </c>
      <c r="U224" s="215">
        <f t="shared" si="75"/>
        <v>6.771691005947698</v>
      </c>
      <c r="V224" s="227">
        <f t="shared" si="76"/>
        <v>21.593835972242026</v>
      </c>
      <c r="W224" s="228">
        <f t="shared" si="77"/>
        <v>7.9248271637350136</v>
      </c>
      <c r="X224"/>
      <c r="Y224" s="1836" t="s">
        <v>1021</v>
      </c>
      <c r="Z224" s="1836"/>
      <c r="AA224" s="1836"/>
      <c r="AB224" s="1836"/>
      <c r="AC224" s="1837"/>
      <c r="AD224" s="301">
        <f t="shared" ref="AD224:AD229" si="80">+F224/F$217</f>
        <v>1.4655573288376233E-3</v>
      </c>
      <c r="AE224" s="422">
        <f t="shared" si="71"/>
        <v>4.0319425201950348E-3</v>
      </c>
      <c r="AF224" s="301">
        <f t="shared" si="71"/>
        <v>8.1627639119625089E-3</v>
      </c>
      <c r="AG224" s="422">
        <f t="shared" si="71"/>
        <v>1.1411054675877523E-2</v>
      </c>
      <c r="AH224" s="301">
        <f t="shared" si="71"/>
        <v>2.5509569247311771E-3</v>
      </c>
      <c r="AI224" s="421">
        <f t="shared" si="71"/>
        <v>7.34592031938784E-2</v>
      </c>
      <c r="AJ224"/>
      <c r="AK224" s="1836" t="s">
        <v>1021</v>
      </c>
      <c r="AL224" s="1836"/>
      <c r="AM224" s="1836"/>
      <c r="AN224" s="1836"/>
      <c r="AO224" s="1837"/>
      <c r="AP224" s="129">
        <f t="shared" si="78"/>
        <v>1.7657166099231472E-3</v>
      </c>
      <c r="AQ224" s="130">
        <f t="shared" si="78"/>
        <v>8.9673270238487066E-3</v>
      </c>
      <c r="AR224" s="131">
        <f t="shared" si="78"/>
        <v>2.7089528559723136E-3</v>
      </c>
      <c r="AS224" s="555">
        <f t="shared" si="72"/>
        <v>3.8997343658189465E-3</v>
      </c>
      <c r="AT224" s="131">
        <f t="shared" si="72"/>
        <v>1.2380962038154196E-2</v>
      </c>
      <c r="AU224" s="433">
        <f t="shared" si="72"/>
        <v>4.5622443082145962E-3</v>
      </c>
    </row>
    <row r="225" spans="1:47" ht="18" customHeight="1">
      <c r="A225" s="1836" t="s">
        <v>1022</v>
      </c>
      <c r="B225" s="1836"/>
      <c r="C225" s="1836"/>
      <c r="D225" s="1836"/>
      <c r="E225" s="1837"/>
      <c r="F225" s="215">
        <f>+'test A-C'!DB225</f>
        <v>1.7515240697918857</v>
      </c>
      <c r="G225" s="216">
        <f>+'test A-C'!DQ225</f>
        <v>0</v>
      </c>
      <c r="H225" s="215">
        <f>+'test A-C'!EU225</f>
        <v>3.6557854295690841</v>
      </c>
      <c r="I225" s="216">
        <f>+'test A-C'!FL225</f>
        <v>13.196248371887727</v>
      </c>
      <c r="J225" s="215">
        <f>+'test A-C'!GT225</f>
        <v>5.0511193440664215</v>
      </c>
      <c r="K225" s="217">
        <f>+'test A-C'!HK225</f>
        <v>16.411764705882351</v>
      </c>
      <c r="L225"/>
      <c r="M225" s="1836" t="s">
        <v>1023</v>
      </c>
      <c r="N225" s="1836"/>
      <c r="O225" s="1836"/>
      <c r="P225" s="1836"/>
      <c r="Q225" s="1837"/>
      <c r="R225" s="259">
        <f t="shared" si="79"/>
        <v>1.548027497367932</v>
      </c>
      <c r="S225" s="260">
        <f t="shared" si="73"/>
        <v>6.0303506679403416</v>
      </c>
      <c r="T225" s="260">
        <f t="shared" si="74"/>
        <v>5.0758956072031589</v>
      </c>
      <c r="U225" s="215">
        <f t="shared" si="75"/>
        <v>4.6471784374764429</v>
      </c>
      <c r="V225" s="227">
        <f t="shared" si="76"/>
        <v>12.842107565661689</v>
      </c>
      <c r="W225" s="228">
        <f t="shared" si="77"/>
        <v>5.2847291502581601</v>
      </c>
      <c r="X225"/>
      <c r="Y225" s="1836" t="s">
        <v>1023</v>
      </c>
      <c r="Z225" s="1836"/>
      <c r="AA225" s="1836"/>
      <c r="AB225" s="1836"/>
      <c r="AC225" s="1837"/>
      <c r="AD225" s="301">
        <f t="shared" si="80"/>
        <v>1.0096205212111462E-3</v>
      </c>
      <c r="AE225" s="422">
        <f t="shared" si="71"/>
        <v>0</v>
      </c>
      <c r="AF225" s="301">
        <f t="shared" si="71"/>
        <v>2.0832961086458645E-3</v>
      </c>
      <c r="AG225" s="422">
        <f t="shared" si="71"/>
        <v>7.5687990319440093E-3</v>
      </c>
      <c r="AH225" s="301">
        <f t="shared" si="71"/>
        <v>2.9189095334362968E-3</v>
      </c>
      <c r="AI225" s="421">
        <f t="shared" si="71"/>
        <v>9.2822090992264825E-3</v>
      </c>
      <c r="AJ225"/>
      <c r="AK225" s="1836" t="s">
        <v>1023</v>
      </c>
      <c r="AL225" s="1836"/>
      <c r="AM225" s="1836"/>
      <c r="AN225" s="1836"/>
      <c r="AO225" s="1837"/>
      <c r="AP225" s="129">
        <f t="shared" si="78"/>
        <v>8.9153732355380536E-4</v>
      </c>
      <c r="AQ225" s="130">
        <f t="shared" si="78"/>
        <v>3.4419901489879529E-3</v>
      </c>
      <c r="AR225" s="131">
        <f t="shared" si="78"/>
        <v>2.933088073924341E-3</v>
      </c>
      <c r="AS225" s="555">
        <f t="shared" si="72"/>
        <v>2.6762534558653268E-3</v>
      </c>
      <c r="AT225" s="131">
        <f t="shared" si="72"/>
        <v>7.3631033626788221E-3</v>
      </c>
      <c r="AU225" s="433">
        <f t="shared" si="72"/>
        <v>3.0423660968345676E-3</v>
      </c>
    </row>
    <row r="226" spans="1:47" ht="18" customHeight="1">
      <c r="A226" s="1836" t="s">
        <v>1024</v>
      </c>
      <c r="B226" s="1836"/>
      <c r="C226" s="1836"/>
      <c r="D226" s="1836"/>
      <c r="E226" s="1837"/>
      <c r="F226" s="215">
        <f>+'test A-C'!DC225</f>
        <v>4.8246443837152269</v>
      </c>
      <c r="G226" s="216">
        <f>+'test A-C'!DR225</f>
        <v>8.723809523809523</v>
      </c>
      <c r="H226" s="215">
        <f>+'test A-C'!EV225</f>
        <v>9.8734102703840598</v>
      </c>
      <c r="I226" s="216">
        <f>+'test A-C'!FM225</f>
        <v>16.882244654567724</v>
      </c>
      <c r="J226" s="215">
        <f>+'test A-C'!GU225</f>
        <v>8.9401489627768882</v>
      </c>
      <c r="K226" s="217">
        <f>+'test A-C'!HL225</f>
        <v>11.941176470588236</v>
      </c>
      <c r="L226"/>
      <c r="M226" s="1836" t="s">
        <v>1025</v>
      </c>
      <c r="N226" s="1836"/>
      <c r="O226" s="1836"/>
      <c r="P226" s="1836"/>
      <c r="Q226" s="1837"/>
      <c r="R226" s="259">
        <f t="shared" si="79"/>
        <v>5.2776594207386305</v>
      </c>
      <c r="S226" s="260">
        <f>(H226*H$216+I226*I$216)/(H$216+I$216)</f>
        <v>11.617868017435375</v>
      </c>
      <c r="T226" s="260">
        <f>(J226*J$216+K226*K$216)/(J$216+K$216)</f>
        <v>8.9466938592018774</v>
      </c>
      <c r="U226" s="215">
        <f t="shared" si="75"/>
        <v>9.0825302566785133</v>
      </c>
      <c r="V226" s="227">
        <f t="shared" si="76"/>
        <v>16.530799949518364</v>
      </c>
      <c r="W226" s="228">
        <f t="shared" si="77"/>
        <v>9.6619922114290713</v>
      </c>
      <c r="X226"/>
      <c r="Y226" s="1836" t="s">
        <v>1025</v>
      </c>
      <c r="Z226" s="1836"/>
      <c r="AA226" s="1836"/>
      <c r="AB226" s="1836"/>
      <c r="AC226" s="1837"/>
      <c r="AD226" s="301">
        <f t="shared" si="80"/>
        <v>2.7810408440026584E-3</v>
      </c>
      <c r="AE226" s="422">
        <f t="shared" si="71"/>
        <v>4.9908910114846638E-3</v>
      </c>
      <c r="AF226" s="301">
        <f t="shared" si="71"/>
        <v>5.6264891886118624E-3</v>
      </c>
      <c r="AG226" s="422">
        <f t="shared" si="71"/>
        <v>9.6829275561941697E-3</v>
      </c>
      <c r="AH226" s="301">
        <f t="shared" si="71"/>
        <v>5.1662778604597004E-3</v>
      </c>
      <c r="AI226" s="421">
        <f t="shared" si="71"/>
        <v>6.7537220327705235E-3</v>
      </c>
      <c r="AJ226"/>
      <c r="AK226" s="1836" t="s">
        <v>1025</v>
      </c>
      <c r="AL226" s="1836"/>
      <c r="AM226" s="1836"/>
      <c r="AN226" s="1836"/>
      <c r="AO226" s="1837"/>
      <c r="AP226" s="129">
        <f t="shared" si="78"/>
        <v>3.0395005015053139E-3</v>
      </c>
      <c r="AQ226" s="130">
        <f t="shared" si="78"/>
        <v>6.6312208808767025E-3</v>
      </c>
      <c r="AR226" s="131">
        <f t="shared" si="78"/>
        <v>5.1698149627502519E-3</v>
      </c>
      <c r="AS226" s="555">
        <f t="shared" si="72"/>
        <v>5.2305185424807521E-3</v>
      </c>
      <c r="AT226" s="131">
        <f t="shared" si="72"/>
        <v>9.4780384040334155E-3</v>
      </c>
      <c r="AU226" s="433">
        <f t="shared" si="72"/>
        <v>5.5623129769092304E-3</v>
      </c>
    </row>
    <row r="227" spans="1:47" ht="18" customHeight="1">
      <c r="A227" s="1836" t="s">
        <v>1026</v>
      </c>
      <c r="B227" s="1836"/>
      <c r="C227" s="1836"/>
      <c r="D227" s="1836"/>
      <c r="E227" s="1837"/>
      <c r="F227" s="215">
        <f>+'test A-C'!DD225</f>
        <v>20.187793427230048</v>
      </c>
      <c r="G227" s="216">
        <f>+'test A-C'!DS225</f>
        <v>0</v>
      </c>
      <c r="H227" s="215">
        <f>+'test A-C'!EW225</f>
        <v>15.631254585733904</v>
      </c>
      <c r="I227" s="216">
        <f>+'test A-C'!FN225</f>
        <v>7.0447341897021296</v>
      </c>
      <c r="J227" s="215">
        <f>+'test A-C'!GV225</f>
        <v>11.209202891552808</v>
      </c>
      <c r="K227" s="217">
        <f>+'test A-C'!HM225</f>
        <v>415.56512605042019</v>
      </c>
      <c r="L227"/>
      <c r="M227" s="1836" t="s">
        <v>1026</v>
      </c>
      <c r="N227" s="1836"/>
      <c r="O227" s="1836"/>
      <c r="P227" s="1836"/>
      <c r="Q227" s="1837"/>
      <c r="R227" s="259">
        <f t="shared" si="79"/>
        <v>17.842323651452283</v>
      </c>
      <c r="S227" s="260">
        <f t="shared" si="73"/>
        <v>13.494120048945105</v>
      </c>
      <c r="T227" s="260">
        <f t="shared" si="74"/>
        <v>12.091056732951236</v>
      </c>
      <c r="U227" s="215">
        <f t="shared" si="75"/>
        <v>12.459478603184852</v>
      </c>
      <c r="V227" s="227">
        <f t="shared" si="76"/>
        <v>14.634828795237052</v>
      </c>
      <c r="W227" s="228">
        <f t="shared" si="77"/>
        <v>12.628716926518571</v>
      </c>
      <c r="X227"/>
      <c r="Y227" s="1836" t="s">
        <v>1026</v>
      </c>
      <c r="Z227" s="1836"/>
      <c r="AA227" s="1836"/>
      <c r="AB227" s="1836"/>
      <c r="AC227" s="1837"/>
      <c r="AD227" s="301">
        <f t="shared" si="80"/>
        <v>1.1636728763039337E-2</v>
      </c>
      <c r="AE227" s="422">
        <f t="shared" si="71"/>
        <v>0</v>
      </c>
      <c r="AF227" s="301">
        <f t="shared" si="71"/>
        <v>8.9076704525163364E-3</v>
      </c>
      <c r="AG227" s="422">
        <f t="shared" si="71"/>
        <v>4.0405557559002568E-3</v>
      </c>
      <c r="AH227" s="301">
        <f t="shared" si="71"/>
        <v>6.4775046784055846E-3</v>
      </c>
      <c r="AI227" s="421">
        <f t="shared" si="71"/>
        <v>0.23503641829350888</v>
      </c>
      <c r="AJ227"/>
      <c r="AK227" s="1836" t="s">
        <v>1026</v>
      </c>
      <c r="AL227" s="1836"/>
      <c r="AM227" s="1836"/>
      <c r="AN227" s="1836"/>
      <c r="AO227" s="1837"/>
      <c r="AP227" s="129">
        <f t="shared" si="78"/>
        <v>1.0275720231871153E-2</v>
      </c>
      <c r="AQ227" s="130">
        <f t="shared" si="78"/>
        <v>7.7021438445790532E-3</v>
      </c>
      <c r="AR227" s="131">
        <f t="shared" si="78"/>
        <v>6.9867737733287959E-3</v>
      </c>
      <c r="AS227" s="555">
        <f t="shared" si="72"/>
        <v>7.1752619613549284E-3</v>
      </c>
      <c r="AT227" s="131">
        <f t="shared" si="72"/>
        <v>8.3909713856135711E-3</v>
      </c>
      <c r="AU227" s="433">
        <f t="shared" si="72"/>
        <v>7.2702269371523152E-3</v>
      </c>
    </row>
    <row r="228" spans="1:47" ht="18" customHeight="1" thickBot="1">
      <c r="A228" s="1820" t="s">
        <v>1027</v>
      </c>
      <c r="B228" s="1820"/>
      <c r="C228" s="1820"/>
      <c r="D228" s="1820"/>
      <c r="E228" s="1821"/>
      <c r="F228" s="218">
        <f>+'test A-C'!DE225</f>
        <v>0</v>
      </c>
      <c r="G228" s="219">
        <f>+'test A-C'!DT225</f>
        <v>0</v>
      </c>
      <c r="H228" s="218">
        <f>+'test A-C'!EX225</f>
        <v>1.1778563015312132E-2</v>
      </c>
      <c r="I228" s="219">
        <f>+'test A-C'!FO225</f>
        <v>0</v>
      </c>
      <c r="J228" s="218">
        <f>+'test A-C'!GW225</f>
        <v>6.8398045770120861E-2</v>
      </c>
      <c r="K228" s="220">
        <f>+'test A-C'!HN225</f>
        <v>5.5294117647058822</v>
      </c>
      <c r="L228"/>
      <c r="M228" s="1820" t="s">
        <v>1028</v>
      </c>
      <c r="N228" s="1820"/>
      <c r="O228" s="1820"/>
      <c r="P228" s="1820"/>
      <c r="Q228" s="1821"/>
      <c r="R228" s="229">
        <f t="shared" si="79"/>
        <v>0</v>
      </c>
      <c r="S228" s="302">
        <f t="shared" si="73"/>
        <v>8.846947803007963E-3</v>
      </c>
      <c r="T228" s="556">
        <f t="shared" si="74"/>
        <v>8.0307889672867228E-2</v>
      </c>
      <c r="U228" s="557">
        <f t="shared" si="75"/>
        <v>5.3330802808882138E-2</v>
      </c>
      <c r="V228" s="557">
        <f t="shared" si="76"/>
        <v>0.10573678290213723</v>
      </c>
      <c r="W228" s="230">
        <f t="shared" si="77"/>
        <v>5.7407893585367985E-2</v>
      </c>
      <c r="X228"/>
      <c r="Y228" s="1820" t="s">
        <v>1028</v>
      </c>
      <c r="Z228" s="1820"/>
      <c r="AA228" s="1820"/>
      <c r="AB228" s="1820"/>
      <c r="AC228" s="1821"/>
      <c r="AD228" s="124">
        <f t="shared" si="80"/>
        <v>0</v>
      </c>
      <c r="AE228" s="125">
        <f t="shared" si="71"/>
        <v>0</v>
      </c>
      <c r="AF228" s="124">
        <f t="shared" si="71"/>
        <v>6.7121648597774089E-6</v>
      </c>
      <c r="AG228" s="125">
        <f t="shared" si="71"/>
        <v>0</v>
      </c>
      <c r="AH228" s="124">
        <f t="shared" si="71"/>
        <v>3.9525438673577422E-5</v>
      </c>
      <c r="AI228" s="126">
        <f t="shared" si="71"/>
        <v>3.127339266406055E-3</v>
      </c>
      <c r="AJ228"/>
      <c r="AK228" s="1820" t="s">
        <v>1028</v>
      </c>
      <c r="AL228" s="1820"/>
      <c r="AM228" s="1820"/>
      <c r="AN228" s="1820"/>
      <c r="AO228" s="1821"/>
      <c r="AP228" s="132">
        <f t="shared" si="78"/>
        <v>0</v>
      </c>
      <c r="AQ228" s="133">
        <f t="shared" si="78"/>
        <v>5.0496412005447373E-6</v>
      </c>
      <c r="AR228" s="134">
        <f t="shared" si="78"/>
        <v>4.6405626054888033E-5</v>
      </c>
      <c r="AS228" s="558">
        <f t="shared" si="72"/>
        <v>3.071255972663877E-5</v>
      </c>
      <c r="AT228" s="134">
        <f t="shared" si="72"/>
        <v>6.0624851315474272E-5</v>
      </c>
      <c r="AU228" s="165">
        <f t="shared" si="72"/>
        <v>3.3049154302690845E-5</v>
      </c>
    </row>
    <row r="229" spans="1:47" ht="18" customHeight="1">
      <c r="A229" s="1834" t="s">
        <v>1029</v>
      </c>
      <c r="B229" s="1834"/>
      <c r="C229" s="1834"/>
      <c r="D229" s="1834"/>
      <c r="E229" s="1835"/>
      <c r="F229" s="221">
        <f>+'test A-C'!DG225</f>
        <v>12.845070422535212</v>
      </c>
      <c r="G229" s="222">
        <f>+'test A-C'!DV225</f>
        <v>0</v>
      </c>
      <c r="H229" s="223">
        <f>+'test A-C'!FA225</f>
        <v>1.7133338602053159</v>
      </c>
      <c r="I229" s="222">
        <f>+'test A-C'!FR225</f>
        <v>4.8409466552572775</v>
      </c>
      <c r="J229" s="223">
        <f>+'test A-C'!GZ225</f>
        <v>28.315374091157096</v>
      </c>
      <c r="K229" s="224">
        <f>+'test A-C'!HQ225</f>
        <v>30.882352941176471</v>
      </c>
      <c r="L229"/>
      <c r="M229" s="1834" t="s">
        <v>1029</v>
      </c>
      <c r="N229" s="1834"/>
      <c r="O229" s="1834"/>
      <c r="P229" s="1834"/>
      <c r="Q229" s="1835"/>
      <c r="R229" s="231">
        <f t="shared" si="79"/>
        <v>11.352697095435685</v>
      </c>
      <c r="S229" s="232">
        <f>(H229*H$216+I229*I$216)/(H$216+I$216)</f>
        <v>2.4917783305750758</v>
      </c>
      <c r="T229" s="232">
        <f>(J229*J$216+K229*K$216)/(J$216+K$216)</f>
        <v>28.320972377295689</v>
      </c>
      <c r="U229" s="215">
        <f t="shared" si="75"/>
        <v>21.573053807455196</v>
      </c>
      <c r="V229" s="232">
        <f t="shared" si="76"/>
        <v>5.1864555422240075</v>
      </c>
      <c r="W229" s="233">
        <f t="shared" si="77"/>
        <v>20.298206003325458</v>
      </c>
      <c r="X229"/>
      <c r="Y229" s="1834" t="s">
        <v>1029</v>
      </c>
      <c r="Z229" s="1834"/>
      <c r="AA229" s="1834"/>
      <c r="AB229" s="1834"/>
      <c r="AC229" s="1835"/>
      <c r="AD229" s="127">
        <f t="shared" si="80"/>
        <v>7.4042069524827038E-3</v>
      </c>
      <c r="AE229" s="298">
        <f t="shared" si="71"/>
        <v>0</v>
      </c>
      <c r="AF229" s="128">
        <f t="shared" si="71"/>
        <v>9.7636522507768293E-4</v>
      </c>
      <c r="AG229" s="298">
        <f t="shared" si="71"/>
        <v>2.7765582554553333E-3</v>
      </c>
      <c r="AH229" s="128">
        <f t="shared" si="71"/>
        <v>1.6362712845932458E-2</v>
      </c>
      <c r="AI229" s="265">
        <f t="shared" si="71"/>
        <v>1.7466522498544457E-2</v>
      </c>
      <c r="AJ229"/>
      <c r="AK229" s="1834" t="s">
        <v>1029</v>
      </c>
      <c r="AL229" s="1834"/>
      <c r="AM229" s="1834"/>
      <c r="AN229" s="1834"/>
      <c r="AO229" s="1835"/>
      <c r="AP229" s="135">
        <f t="shared" si="78"/>
        <v>6.538225710325459E-3</v>
      </c>
      <c r="AQ229" s="136">
        <f t="shared" si="78"/>
        <v>1.4222516963893926E-3</v>
      </c>
      <c r="AR229" s="137">
        <f t="shared" si="78"/>
        <v>1.6365172326220763E-2</v>
      </c>
      <c r="AS229" s="559">
        <f t="shared" si="72"/>
        <v>1.2423658911002011E-2</v>
      </c>
      <c r="AT229" s="137">
        <f t="shared" si="72"/>
        <v>2.9736869939826069E-3</v>
      </c>
      <c r="AU229" s="166">
        <f t="shared" si="72"/>
        <v>1.1685475644114048E-2</v>
      </c>
    </row>
    <row r="230" spans="1:47" ht="18" customHeight="1">
      <c r="A230" s="1836" t="s">
        <v>1030</v>
      </c>
      <c r="B230" s="1836"/>
      <c r="C230" s="1836"/>
      <c r="D230" s="1836"/>
      <c r="E230" s="1837"/>
      <c r="F230" s="225"/>
      <c r="G230" s="226"/>
      <c r="H230" s="215">
        <f>+'test A-C'!EZ225</f>
        <v>76.541513676464135</v>
      </c>
      <c r="I230" s="216">
        <f>+'test A-C'!FQ225</f>
        <v>24.572971439664308</v>
      </c>
      <c r="J230" s="215">
        <f>+'test A-C'!GY225</f>
        <v>135.78455216906264</v>
      </c>
      <c r="K230" s="217">
        <f>+'test A-C'!HP225</f>
        <v>59.352941176470587</v>
      </c>
      <c r="L230"/>
      <c r="M230" s="1836" t="s">
        <v>1030</v>
      </c>
      <c r="N230" s="1836"/>
      <c r="O230" s="1836"/>
      <c r="P230" s="1836"/>
      <c r="Q230" s="1837"/>
      <c r="R230" s="234"/>
      <c r="S230" s="227">
        <f t="shared" si="73"/>
        <v>63.606848489835102</v>
      </c>
      <c r="T230" s="227">
        <f t="shared" si="74"/>
        <v>135.61786360115062</v>
      </c>
      <c r="U230" s="215">
        <f>(H230*H$216+J230*J$216)/(H$216+J$216)</f>
        <v>121.17031303679644</v>
      </c>
      <c r="V230" s="227">
        <f>+(I230*I$216+K230*K$216)/(I$216+K$216)</f>
        <v>25.259683966407287</v>
      </c>
      <c r="W230" s="228">
        <f>+(U230*(F$216+H$216+J$216)+V230*(G$216+I$216+K$216))/SUM(F$216:K$216)</f>
        <v>113.70863899780318</v>
      </c>
      <c r="X230"/>
      <c r="Y230" s="1836" t="s">
        <v>1030</v>
      </c>
      <c r="Z230" s="1836"/>
      <c r="AA230" s="1836"/>
      <c r="AB230" s="1836"/>
      <c r="AC230" s="1837"/>
      <c r="AD230" s="36"/>
      <c r="AE230" s="37"/>
      <c r="AF230" s="301">
        <f>+H230/H$217</f>
        <v>4.36181610392921E-2</v>
      </c>
      <c r="AG230" s="422">
        <f>+I230/I$217</f>
        <v>1.4093996809027426E-2</v>
      </c>
      <c r="AH230" s="301">
        <f>+J230/J$217</f>
        <v>7.8466335246115543E-2</v>
      </c>
      <c r="AI230" s="421">
        <f>+K230/K$217</f>
        <v>3.3568992763869251E-2</v>
      </c>
      <c r="AJ230"/>
      <c r="AK230" s="1836" t="s">
        <v>1030</v>
      </c>
      <c r="AL230" s="1836"/>
      <c r="AM230" s="1836"/>
      <c r="AN230" s="1836"/>
      <c r="AO230" s="1837"/>
      <c r="AP230" s="97"/>
      <c r="AQ230" s="130">
        <f>+S230/S$217</f>
        <v>3.6305375585224189E-2</v>
      </c>
      <c r="AR230" s="131">
        <f>+T230/T$217</f>
        <v>7.8366296141935618E-2</v>
      </c>
      <c r="AS230" s="555">
        <f t="shared" si="72"/>
        <v>6.9780507328465108E-2</v>
      </c>
      <c r="AT230" s="131">
        <f t="shared" si="72"/>
        <v>1.4482799104609019E-2</v>
      </c>
      <c r="AU230" s="433">
        <f>+W230/W$217</f>
        <v>6.5460934395704634E-2</v>
      </c>
    </row>
    <row r="231" spans="1:47" ht="18" hidden="1" customHeight="1">
      <c r="A231" s="1838" t="s">
        <v>1031</v>
      </c>
      <c r="B231" s="1838"/>
      <c r="C231" s="1838"/>
      <c r="D231" s="1838"/>
      <c r="E231" s="1839"/>
      <c r="F231" s="738">
        <f>+'test A-C'!CZ225</f>
        <v>0</v>
      </c>
      <c r="G231" s="737">
        <f>+'test A-C'!DO225</f>
        <v>0</v>
      </c>
      <c r="H231" s="738">
        <f>+'test A-C'!ES225</f>
        <v>0</v>
      </c>
      <c r="I231" s="737">
        <f>+'test A-C'!FJ225</f>
        <v>0</v>
      </c>
      <c r="J231" s="738">
        <f>+'test A-C'!GR225</f>
        <v>0</v>
      </c>
      <c r="K231" s="739">
        <f>+'test A-C'!HI225</f>
        <v>0</v>
      </c>
      <c r="L231"/>
      <c r="M231" s="1838" t="s">
        <v>1031</v>
      </c>
      <c r="N231" s="1838"/>
      <c r="O231" s="1838"/>
      <c r="P231" s="1838"/>
      <c r="Q231" s="1839"/>
      <c r="R231" s="740">
        <f>(F231*F$216+G231*G$216)/(F$216+G$216)</f>
        <v>0</v>
      </c>
      <c r="S231" s="741">
        <f>(H231*H$216+I231*I$216)/(H$216+I$216)</f>
        <v>0</v>
      </c>
      <c r="T231" s="741">
        <f>(J231*J$216+K231*K$216)/(J$216+K$216)</f>
        <v>0</v>
      </c>
      <c r="U231" s="738">
        <f>(F231*F$216+H231*H$216+J231*J$216)/(F$216+H$216+J$216)</f>
        <v>0</v>
      </c>
      <c r="V231" s="742">
        <f t="shared" ref="V231" si="81">+(G231*G$216+I231*I$216+K231*K$216)/(G$216+I$216+K$216)</f>
        <v>0</v>
      </c>
      <c r="W231" s="743">
        <f>+(U231*(F$216+H$216+J$216)+V231*(G$216+I$216+K$216))/SUM(F$216:K$216)</f>
        <v>0</v>
      </c>
      <c r="X231"/>
      <c r="Y231" s="1838" t="s">
        <v>1031</v>
      </c>
      <c r="Z231" s="1838"/>
      <c r="AA231" s="1838"/>
      <c r="AB231" s="1838"/>
      <c r="AC231" s="1839"/>
      <c r="AD231" s="744">
        <f>+F231/F$217</f>
        <v>0</v>
      </c>
      <c r="AE231" s="745">
        <f t="shared" ref="AE231" si="82">+G231/G$217</f>
        <v>0</v>
      </c>
      <c r="AF231" s="744">
        <f t="shared" ref="AF231" si="83">+H231/H$217</f>
        <v>0</v>
      </c>
      <c r="AG231" s="745">
        <f t="shared" ref="AG231" si="84">+I231/I$217</f>
        <v>0</v>
      </c>
      <c r="AH231" s="744">
        <f t="shared" ref="AH231" si="85">+J231/J$217</f>
        <v>0</v>
      </c>
      <c r="AI231" s="746">
        <f t="shared" ref="AI231" si="86">+K231/K$217</f>
        <v>0</v>
      </c>
      <c r="AJ231"/>
      <c r="AK231" s="1838" t="s">
        <v>1031</v>
      </c>
      <c r="AL231" s="1838"/>
      <c r="AM231" s="1838"/>
      <c r="AN231" s="1838"/>
      <c r="AO231" s="1839"/>
      <c r="AP231" s="747">
        <f t="shared" ref="AP231" si="87">+R231/R$217</f>
        <v>0</v>
      </c>
      <c r="AQ231" s="748">
        <f t="shared" ref="AQ231" si="88">+S231/S$217</f>
        <v>0</v>
      </c>
      <c r="AR231" s="749">
        <f t="shared" ref="AR231" si="89">+T231/T$217</f>
        <v>0</v>
      </c>
      <c r="AS231" s="750">
        <f t="shared" ref="AS231" si="90">+U231/U$217</f>
        <v>0</v>
      </c>
      <c r="AT231" s="749">
        <f t="shared" ref="AT231" si="91">+V231/V$217</f>
        <v>0</v>
      </c>
      <c r="AU231" s="751">
        <f t="shared" ref="AU231" si="92">+W231/W$217</f>
        <v>0</v>
      </c>
    </row>
    <row r="232" spans="1:47" ht="18" customHeight="1">
      <c r="A232" s="250" t="s">
        <v>1032</v>
      </c>
      <c r="B232" s="1"/>
      <c r="C232" s="1"/>
      <c r="D232" s="1"/>
      <c r="E232" s="1"/>
      <c r="F232" s="444"/>
      <c r="G232" s="1"/>
      <c r="H232" s="1"/>
      <c r="I232" s="1"/>
      <c r="J232" s="1"/>
      <c r="K232" s="1"/>
      <c r="L232"/>
      <c r="X232"/>
      <c r="Y232"/>
      <c r="Z232"/>
      <c r="AA232"/>
      <c r="AB232"/>
      <c r="AC232"/>
      <c r="AD232"/>
      <c r="AE232"/>
      <c r="AF232"/>
      <c r="AG232"/>
      <c r="AH232"/>
      <c r="AI232"/>
      <c r="AJ232"/>
      <c r="AK232"/>
      <c r="AL232"/>
      <c r="AM232"/>
      <c r="AN232"/>
      <c r="AO232"/>
    </row>
    <row r="233" spans="1:47" ht="36" customHeight="1">
      <c r="A233" s="1841" t="s">
        <v>1033</v>
      </c>
      <c r="B233" s="1841"/>
      <c r="C233" s="1841"/>
      <c r="D233" s="1841"/>
      <c r="E233" s="1841"/>
      <c r="F233" s="1841"/>
      <c r="G233" s="1841"/>
      <c r="H233" s="1841"/>
      <c r="I233" s="1841"/>
      <c r="J233" s="1841"/>
      <c r="K233" s="1841"/>
      <c r="L233"/>
      <c r="X233"/>
      <c r="AJ233"/>
      <c r="AK233"/>
      <c r="AL233"/>
      <c r="AM233"/>
      <c r="AN233"/>
      <c r="AO233"/>
    </row>
    <row r="234" spans="1:47" ht="20.7" customHeight="1">
      <c r="A234" s="560"/>
      <c r="B234" s="560"/>
      <c r="C234" s="560"/>
      <c r="D234" s="560"/>
      <c r="E234" s="560"/>
      <c r="F234" s="708"/>
      <c r="G234" s="560"/>
      <c r="H234" s="560"/>
      <c r="I234" s="560"/>
      <c r="J234" s="560"/>
      <c r="K234" s="560"/>
      <c r="L234"/>
      <c r="M234" s="9"/>
      <c r="N234" s="9"/>
      <c r="O234" s="9"/>
      <c r="P234" s="9"/>
      <c r="Q234" s="9"/>
      <c r="R234" s="9"/>
      <c r="S234" s="9"/>
      <c r="T234" s="9"/>
      <c r="U234" s="9"/>
      <c r="V234" s="9"/>
      <c r="W234" s="9"/>
      <c r="X234"/>
      <c r="AJ234"/>
      <c r="AK234"/>
      <c r="AL234"/>
      <c r="AM234"/>
      <c r="AN234"/>
      <c r="AO234"/>
    </row>
    <row r="235" spans="1:47" ht="20.7" customHeight="1">
      <c r="A235" s="1840" t="s">
        <v>1034</v>
      </c>
      <c r="B235" s="1840"/>
      <c r="C235" s="1840"/>
      <c r="D235" s="1840"/>
      <c r="E235" s="1840"/>
      <c r="F235" s="1840"/>
      <c r="G235" s="1840"/>
      <c r="H235" s="1840"/>
      <c r="I235" s="1840"/>
      <c r="J235" s="1840"/>
      <c r="K235" s="1840"/>
      <c r="L235"/>
      <c r="M235" s="55"/>
      <c r="N235" s="55"/>
      <c r="O235" s="55"/>
      <c r="P235" s="55"/>
      <c r="Q235" s="55"/>
      <c r="R235" s="311"/>
      <c r="S235" s="311"/>
      <c r="T235" s="311"/>
      <c r="U235" s="55"/>
      <c r="V235" s="55"/>
      <c r="W235" s="9"/>
      <c r="X235"/>
      <c r="AJ235"/>
      <c r="AK235"/>
      <c r="AL235"/>
      <c r="AM235"/>
      <c r="AN235"/>
      <c r="AO235"/>
    </row>
    <row r="236" spans="1:47" ht="20.7" customHeight="1">
      <c r="B236" s="391" t="s">
        <v>963</v>
      </c>
      <c r="C236" s="1144">
        <f>$J$11-E236-G236</f>
        <v>6</v>
      </c>
      <c r="D236" s="62" t="s">
        <v>273</v>
      </c>
      <c r="E236" s="562">
        <f>'test A-DF'!BG225</f>
        <v>160</v>
      </c>
      <c r="F236" s="12" t="s">
        <v>274</v>
      </c>
      <c r="G236" s="562">
        <f>'test A-DF'!BH225</f>
        <v>50</v>
      </c>
      <c r="H236" s="507"/>
      <c r="I236" s="513"/>
      <c r="J236" s="514"/>
      <c r="K236"/>
      <c r="L236" s="513"/>
      <c r="M236" s="1950" t="s">
        <v>1035</v>
      </c>
      <c r="N236" s="1950"/>
      <c r="O236" s="1950"/>
      <c r="P236" s="1950"/>
      <c r="Q236" s="1950"/>
      <c r="R236" s="1950"/>
      <c r="S236" s="1950"/>
      <c r="T236" s="1950"/>
      <c r="U236" s="1950"/>
      <c r="V236" s="1950"/>
      <c r="W236" s="1950"/>
      <c r="X236"/>
      <c r="AJ236"/>
    </row>
    <row r="237" spans="1:47" ht="20.7" customHeight="1">
      <c r="B237" s="508" t="s">
        <v>965</v>
      </c>
      <c r="C237" s="392">
        <f>C236/$J$11</f>
        <v>2.7777777777777776E-2</v>
      </c>
      <c r="E237" s="392">
        <f>E236/$J$11</f>
        <v>0.7407407407407407</v>
      </c>
      <c r="F237" s="1413"/>
      <c r="G237" s="382">
        <f>G236/$J$11</f>
        <v>0.23148148148148148</v>
      </c>
      <c r="H237" s="507"/>
      <c r="K237" s="515"/>
      <c r="L237" s="515"/>
      <c r="M237" s="55"/>
      <c r="N237" s="55"/>
      <c r="O237" s="55"/>
      <c r="R237"/>
      <c r="S237"/>
      <c r="T237"/>
      <c r="U237"/>
      <c r="V237"/>
      <c r="W237"/>
      <c r="X237"/>
      <c r="AJ237"/>
    </row>
    <row r="238" spans="1:47" ht="20.7" customHeight="1">
      <c r="F238" s="995" t="s">
        <v>1036</v>
      </c>
      <c r="G238" s="997">
        <f>G236/(O238)</f>
        <v>0.23809523809523808</v>
      </c>
      <c r="H238" s="507"/>
      <c r="L238"/>
      <c r="M238" s="1798" t="s">
        <v>1005</v>
      </c>
      <c r="N238" s="1799"/>
      <c r="O238" s="1800">
        <f>'test A-DF'!CM225</f>
        <v>210</v>
      </c>
      <c r="P238" s="1801"/>
      <c r="R238" s="1802" t="s">
        <v>1007</v>
      </c>
      <c r="S238" s="1802"/>
      <c r="T238" s="1802"/>
      <c r="U238" s="1803"/>
      <c r="V238" s="1804">
        <f>+O238/$J$11</f>
        <v>0.97222222222222221</v>
      </c>
      <c r="W238" s="1805"/>
      <c r="X238"/>
      <c r="AJ238"/>
    </row>
    <row r="239" spans="1:47" ht="20.7" customHeight="1">
      <c r="F239" s="998" t="s">
        <v>1037</v>
      </c>
      <c r="G239" s="993">
        <f>'test A-DF'!CO225/'test A-DF'!$CN$225</f>
        <v>0.28038351904638509</v>
      </c>
      <c r="J239" s="517"/>
      <c r="K239" s="517"/>
      <c r="L239"/>
      <c r="M239"/>
      <c r="N239"/>
      <c r="O239"/>
      <c r="P239"/>
      <c r="Q239"/>
      <c r="R239"/>
      <c r="S239"/>
      <c r="T239"/>
      <c r="U239"/>
      <c r="V239"/>
      <c r="W239"/>
      <c r="X239"/>
      <c r="Y239"/>
      <c r="Z239"/>
      <c r="AA239"/>
      <c r="AB239"/>
      <c r="AC239"/>
      <c r="AD239"/>
      <c r="AE239"/>
      <c r="AF239"/>
      <c r="AG239"/>
      <c r="AH239"/>
      <c r="AI239"/>
      <c r="AJ239"/>
      <c r="AK239"/>
      <c r="AL239"/>
      <c r="AM239"/>
      <c r="AN239"/>
      <c r="AO239"/>
    </row>
    <row r="240" spans="1:47" ht="20.7" customHeight="1">
      <c r="J240" s="517"/>
      <c r="K240" s="517"/>
      <c r="L240"/>
      <c r="M240" s="9"/>
      <c r="N240" s="9"/>
      <c r="O240" s="9"/>
      <c r="P240" s="9"/>
      <c r="Q240" s="9"/>
      <c r="R240" s="9"/>
      <c r="S240" s="9"/>
      <c r="T240" s="9"/>
      <c r="U240" s="9"/>
      <c r="V240" s="9"/>
      <c r="W240" s="9"/>
      <c r="X240"/>
      <c r="Y240"/>
      <c r="Z240"/>
      <c r="AA240"/>
      <c r="AB240"/>
      <c r="AC240"/>
      <c r="AD240"/>
      <c r="AE240"/>
      <c r="AF240"/>
      <c r="AG240"/>
      <c r="AH240"/>
      <c r="AI240"/>
      <c r="AJ240"/>
      <c r="AK240"/>
      <c r="AL240"/>
      <c r="AM240"/>
      <c r="AN240"/>
      <c r="AO240"/>
    </row>
    <row r="241" spans="1:26" ht="20.7" customHeight="1">
      <c r="A241" s="445" t="s">
        <v>1038</v>
      </c>
    </row>
    <row r="242" spans="1:26" ht="20.7" customHeight="1">
      <c r="B242" s="391" t="s">
        <v>963</v>
      </c>
      <c r="C242" s="1144">
        <f>$J$11-E242-G242</f>
        <v>6</v>
      </c>
      <c r="D242" s="62" t="s">
        <v>273</v>
      </c>
      <c r="E242" s="562">
        <f>'test A-DF'!BI225</f>
        <v>178</v>
      </c>
      <c r="F242" s="12" t="s">
        <v>274</v>
      </c>
      <c r="G242" s="562">
        <f>'test A-DF'!BJ225</f>
        <v>32</v>
      </c>
      <c r="M242" s="9" t="s">
        <v>1039</v>
      </c>
      <c r="N242" s="9"/>
      <c r="O242" s="9"/>
      <c r="P242" s="9"/>
      <c r="Q242" s="9"/>
      <c r="R242" s="9"/>
      <c r="S242" s="9"/>
      <c r="T242" s="9"/>
      <c r="U242" s="9"/>
      <c r="V242" s="9"/>
      <c r="W242" s="9"/>
    </row>
    <row r="243" spans="1:26" ht="20.7" customHeight="1">
      <c r="B243" s="508" t="s">
        <v>965</v>
      </c>
      <c r="C243" s="392">
        <f>C242/$J$11</f>
        <v>2.7777777777777776E-2</v>
      </c>
      <c r="E243" s="392">
        <f>E242/$J$11</f>
        <v>0.82407407407407407</v>
      </c>
      <c r="F243" s="1413"/>
      <c r="G243" s="382">
        <f>G242/$J$11</f>
        <v>0.14814814814814814</v>
      </c>
      <c r="M243" s="55"/>
      <c r="N243" s="55"/>
      <c r="O243" s="55"/>
      <c r="R243"/>
      <c r="S243"/>
      <c r="T243"/>
      <c r="U243"/>
      <c r="V243"/>
      <c r="W243"/>
    </row>
    <row r="244" spans="1:26" ht="20.7" customHeight="1">
      <c r="F244" s="995" t="s">
        <v>1040</v>
      </c>
      <c r="G244" s="997">
        <f>G242/O244</f>
        <v>0.15238095238095239</v>
      </c>
      <c r="M244" s="1798" t="s">
        <v>1005</v>
      </c>
      <c r="N244" s="1799"/>
      <c r="O244" s="1993">
        <f>'test A-DF'!CP225</f>
        <v>210</v>
      </c>
      <c r="P244" s="1994"/>
      <c r="R244" s="1802" t="s">
        <v>1007</v>
      </c>
      <c r="S244" s="1802"/>
      <c r="T244" s="1802"/>
      <c r="U244" s="1803"/>
      <c r="V244" s="1804">
        <f>+O244/$J$11</f>
        <v>0.97222222222222221</v>
      </c>
      <c r="W244" s="1805"/>
    </row>
    <row r="245" spans="1:26" ht="20.7" customHeight="1">
      <c r="F245" s="998" t="s">
        <v>1041</v>
      </c>
      <c r="G245" s="993">
        <f>'test A-DF'!CR225/'test A-DF'!CQ225</f>
        <v>0.1820091923834537</v>
      </c>
    </row>
    <row r="246" spans="1:26" ht="20.7" customHeight="1">
      <c r="A246" s="621"/>
      <c r="D246" s="391"/>
      <c r="E246" s="1274"/>
      <c r="F246" s="554"/>
      <c r="G246" s="539"/>
      <c r="H246" s="622"/>
      <c r="I246" s="622"/>
      <c r="J246" s="622"/>
      <c r="K246" s="622"/>
      <c r="L246" s="654"/>
      <c r="X246" s="1"/>
      <c r="Y246" s="1"/>
      <c r="Z246" s="1"/>
    </row>
    <row r="247" spans="1:26" ht="20.7" customHeight="1">
      <c r="I247" s="1"/>
      <c r="J247" s="1"/>
      <c r="K247" s="1"/>
      <c r="L247" s="654"/>
      <c r="X247" s="1"/>
      <c r="Y247" s="1"/>
      <c r="Z247" s="1"/>
    </row>
    <row r="248" spans="1:26" ht="20.7" customHeight="1">
      <c r="I248" s="1"/>
      <c r="J248" s="1"/>
      <c r="K248" s="1"/>
      <c r="L248" s="654"/>
      <c r="X248" s="1"/>
      <c r="Y248" s="1"/>
      <c r="Z248" s="1"/>
    </row>
    <row r="249" spans="1:26" ht="20.7" customHeight="1">
      <c r="I249" s="1"/>
      <c r="J249" s="1"/>
      <c r="K249" s="1"/>
      <c r="L249" s="654"/>
      <c r="X249" s="1"/>
      <c r="Y249" s="1"/>
      <c r="Z249" s="1"/>
    </row>
    <row r="250" spans="1:26" ht="20.7" customHeight="1">
      <c r="A250" s="1840" t="s">
        <v>1042</v>
      </c>
      <c r="B250" s="1840"/>
      <c r="C250" s="1840"/>
      <c r="D250" s="1840"/>
      <c r="E250" s="1840"/>
      <c r="F250" s="1840"/>
      <c r="G250" s="1840"/>
      <c r="H250" s="1840"/>
      <c r="I250" s="1840"/>
      <c r="J250" s="1840"/>
      <c r="K250" s="1840"/>
      <c r="L250" s="654"/>
      <c r="M250" s="654"/>
      <c r="O250" s="1"/>
      <c r="P250" s="1"/>
      <c r="Q250" s="1"/>
      <c r="R250" s="1"/>
      <c r="S250" s="1"/>
      <c r="T250" s="1"/>
      <c r="U250" s="1"/>
      <c r="V250" s="1"/>
      <c r="W250" s="1"/>
      <c r="X250" s="1"/>
      <c r="Y250" s="1"/>
      <c r="Z250" s="1"/>
    </row>
    <row r="251" spans="1:26" ht="20.7" customHeight="1">
      <c r="B251" s="391" t="s">
        <v>963</v>
      </c>
      <c r="C251" s="1144">
        <f>$J$11-E251-G251</f>
        <v>3</v>
      </c>
      <c r="D251" s="62" t="s">
        <v>273</v>
      </c>
      <c r="E251" s="562">
        <f>'test A-DF'!BK225</f>
        <v>121</v>
      </c>
      <c r="F251" s="12" t="s">
        <v>274</v>
      </c>
      <c r="G251" s="562">
        <f>'test A-DF'!BL225</f>
        <v>92</v>
      </c>
      <c r="H251" s="1050"/>
      <c r="I251" s="1275"/>
      <c r="J251" s="1276"/>
      <c r="K251" s="465"/>
      <c r="L251" s="436"/>
      <c r="M251" s="9" t="s">
        <v>1043</v>
      </c>
      <c r="N251" s="9"/>
      <c r="O251" s="9"/>
      <c r="P251" s="9"/>
      <c r="Q251" s="9"/>
      <c r="R251" s="9"/>
      <c r="S251" s="9"/>
      <c r="T251" s="9"/>
      <c r="U251" s="9"/>
      <c r="V251" s="9"/>
      <c r="W251" s="9"/>
      <c r="X251" s="1"/>
      <c r="Y251" s="1"/>
      <c r="Z251" s="1"/>
    </row>
    <row r="252" spans="1:26" ht="20.7" customHeight="1">
      <c r="B252" s="508" t="s">
        <v>965</v>
      </c>
      <c r="C252" s="392">
        <f>C251/$J$11</f>
        <v>1.3888888888888888E-2</v>
      </c>
      <c r="E252" s="392">
        <f>E251/$J$11</f>
        <v>0.56018518518518523</v>
      </c>
      <c r="F252" s="1413"/>
      <c r="G252" s="1051">
        <f>G251/$J$11</f>
        <v>0.42592592592592593</v>
      </c>
      <c r="H252" s="507"/>
      <c r="I252" s="1277"/>
      <c r="J252" s="1276"/>
      <c r="K252" s="1278"/>
      <c r="L252" s="436"/>
      <c r="M252" s="55"/>
      <c r="N252" s="55"/>
      <c r="O252" s="55"/>
      <c r="R252"/>
      <c r="S252"/>
      <c r="T252"/>
      <c r="U252"/>
      <c r="V252"/>
      <c r="W252"/>
      <c r="X252" s="1"/>
      <c r="Y252" s="1"/>
      <c r="Z252" s="1"/>
    </row>
    <row r="253" spans="1:26" ht="20.7" customHeight="1">
      <c r="F253" s="995" t="s">
        <v>1044</v>
      </c>
      <c r="G253" s="997">
        <f>G251/(O253)</f>
        <v>0.431924882629108</v>
      </c>
      <c r="H253" s="507"/>
      <c r="I253" s="1277"/>
      <c r="J253" s="1279"/>
      <c r="K253" s="1280"/>
      <c r="L253" s="358"/>
      <c r="M253" s="1798" t="s">
        <v>1005</v>
      </c>
      <c r="N253" s="1799"/>
      <c r="O253" s="1993">
        <f>'test A-DF'!CS225</f>
        <v>213</v>
      </c>
      <c r="P253" s="1994"/>
      <c r="R253" s="1802" t="s">
        <v>1007</v>
      </c>
      <c r="S253" s="1802"/>
      <c r="T253" s="1802"/>
      <c r="U253" s="1803"/>
      <c r="V253" s="1804">
        <f>+O253/$J$11</f>
        <v>0.98611111111111116</v>
      </c>
      <c r="W253" s="1805"/>
      <c r="X253" s="1"/>
      <c r="Y253" s="1"/>
      <c r="Z253" s="1"/>
    </row>
    <row r="254" spans="1:26" ht="20.7" customHeight="1">
      <c r="F254" s="998" t="s">
        <v>1045</v>
      </c>
      <c r="G254" s="993">
        <f>'test A-DF'!CU225/'test A-DF'!CT225</f>
        <v>0.51879116621464549</v>
      </c>
      <c r="I254" s="1277"/>
      <c r="J254" s="1279"/>
      <c r="K254" s="1280"/>
      <c r="L254" s="358"/>
      <c r="M254" s="358"/>
      <c r="N254" s="539"/>
      <c r="O254" s="1"/>
      <c r="P254" s="1"/>
      <c r="Q254" s="1"/>
      <c r="R254" s="1"/>
      <c r="S254" s="1"/>
      <c r="T254" s="1"/>
      <c r="U254" s="1"/>
      <c r="V254" s="1"/>
      <c r="W254" s="1"/>
      <c r="X254" s="1"/>
      <c r="Y254" s="1"/>
      <c r="Z254" s="1"/>
    </row>
    <row r="255" spans="1:26" ht="20.7" customHeight="1">
      <c r="I255" s="1277"/>
      <c r="J255" s="1279"/>
      <c r="K255" s="1280"/>
      <c r="L255" s="1995"/>
      <c r="M255" s="1995"/>
      <c r="N255" s="539"/>
    </row>
    <row r="256" spans="1:26" ht="20.7" customHeight="1"/>
    <row r="257" spans="1:26" ht="20.7" customHeight="1">
      <c r="A257" s="709" t="s">
        <v>1046</v>
      </c>
      <c r="B257" s="656"/>
      <c r="C257" s="656"/>
      <c r="D257" s="656"/>
      <c r="E257" s="656"/>
      <c r="F257" s="709"/>
      <c r="G257" s="656"/>
      <c r="H257" s="656"/>
      <c r="I257" s="656"/>
      <c r="J257" s="656"/>
      <c r="K257" s="656"/>
    </row>
    <row r="258" spans="1:26" ht="45" customHeight="1">
      <c r="A258" s="619"/>
      <c r="B258" s="623"/>
      <c r="C258" s="623"/>
      <c r="D258" s="623"/>
      <c r="E258" s="996"/>
      <c r="F258" s="1292" t="s">
        <v>1047</v>
      </c>
      <c r="G258" s="1284" t="s">
        <v>1048</v>
      </c>
      <c r="H258" s="2008" t="s">
        <v>1049</v>
      </c>
      <c r="I258" s="2008"/>
      <c r="J258" s="623"/>
      <c r="K258" s="623"/>
    </row>
    <row r="259" spans="1:26" ht="20.7" customHeight="1">
      <c r="A259" s="651"/>
      <c r="D259" s="30" t="s">
        <v>159</v>
      </c>
      <c r="E259" s="562">
        <f>'test A-DF'!BM225</f>
        <v>43</v>
      </c>
      <c r="F259" s="1289">
        <f>E259/$G$251</f>
        <v>0.46739130434782611</v>
      </c>
      <c r="G259" s="1010">
        <f>E259/'test A-DF'!CW$225</f>
        <v>0.46739130434782611</v>
      </c>
      <c r="H259" s="999">
        <f>'test A-DF'!CY225/'test A-DF'!CX$225</f>
        <v>0.55190440627333837</v>
      </c>
      <c r="I259" s="1053"/>
      <c r="J259" s="846"/>
      <c r="K259" s="846"/>
      <c r="L259" s="846"/>
      <c r="M259" s="846"/>
      <c r="N259" s="1283"/>
      <c r="O259" s="1281"/>
      <c r="P259" s="1281"/>
      <c r="Q259" s="1281"/>
      <c r="R259" s="1282"/>
      <c r="S259" s="475"/>
    </row>
    <row r="260" spans="1:26" ht="20.7" customHeight="1">
      <c r="A260" s="620"/>
      <c r="D260" s="62" t="s">
        <v>160</v>
      </c>
      <c r="E260" s="562">
        <f>'test A-DF'!BN225</f>
        <v>28</v>
      </c>
      <c r="F260" s="1289">
        <f t="shared" ref="F260:F268" si="93">E260/$G$251</f>
        <v>0.30434782608695654</v>
      </c>
      <c r="G260" s="1010">
        <f>E260/'test A-DF'!CW$225</f>
        <v>0.30434782608695654</v>
      </c>
      <c r="H260" s="999">
        <f>'test A-DF'!CZ225/'test A-DF'!CX$225</f>
        <v>0.42618869803335824</v>
      </c>
      <c r="J260" s="692"/>
      <c r="K260" s="692"/>
      <c r="L260" s="692"/>
      <c r="M260" s="692"/>
      <c r="N260" s="1243"/>
      <c r="O260" s="1281"/>
      <c r="P260" s="1281"/>
      <c r="Q260" s="1281"/>
      <c r="R260" s="1282"/>
      <c r="S260" s="475"/>
    </row>
    <row r="261" spans="1:26" ht="20.7" customHeight="1">
      <c r="A261" s="620"/>
      <c r="D261" s="62" t="s">
        <v>161</v>
      </c>
      <c r="E261" s="562">
        <f>'test A-DF'!BO225</f>
        <v>8</v>
      </c>
      <c r="F261" s="1289">
        <f t="shared" si="93"/>
        <v>8.6956521739130432E-2</v>
      </c>
      <c r="G261" s="1010">
        <f>E261/'test A-DF'!CW$225</f>
        <v>8.6956521739130432E-2</v>
      </c>
      <c r="H261" s="999">
        <f>'test A-DF'!DA225/'test A-DF'!CX$225</f>
        <v>0.13044560617376152</v>
      </c>
      <c r="J261" s="846"/>
      <c r="K261" s="692"/>
      <c r="L261" s="692"/>
      <c r="M261" s="1335" t="s">
        <v>1050</v>
      </c>
      <c r="N261" s="1336"/>
      <c r="O261" s="1337"/>
      <c r="P261" s="1338"/>
      <c r="Q261" s="1338"/>
      <c r="R261" s="1339"/>
    </row>
    <row r="262" spans="1:26" ht="20.7" customHeight="1" thickBot="1">
      <c r="A262" s="620"/>
      <c r="D262" s="62" t="s">
        <v>162</v>
      </c>
      <c r="E262" s="1349">
        <f>'test A-DF'!BP225</f>
        <v>24</v>
      </c>
      <c r="F262" s="1350">
        <f t="shared" si="93"/>
        <v>0.2608695652173913</v>
      </c>
      <c r="G262" s="1351">
        <f>E262/'test A-DF'!CW$225</f>
        <v>0.2608695652173913</v>
      </c>
      <c r="H262" s="1352">
        <f>'test A-DF'!DB225/'test A-DF'!CX$225</f>
        <v>0.36096589494647746</v>
      </c>
      <c r="J262" s="1243"/>
      <c r="K262" s="1243"/>
      <c r="L262" s="1243"/>
      <c r="M262" s="1340"/>
      <c r="N262" s="1286"/>
      <c r="O262" s="2009" t="s">
        <v>1051</v>
      </c>
      <c r="P262" s="2009"/>
      <c r="Q262" s="2009" t="s">
        <v>1052</v>
      </c>
      <c r="R262" s="2010"/>
    </row>
    <row r="263" spans="1:26" ht="20.7" customHeight="1" thickBot="1">
      <c r="A263" s="620"/>
      <c r="D263" s="1360" t="s">
        <v>194</v>
      </c>
      <c r="E263" s="1361">
        <f>'test A-DF'!BQ225</f>
        <v>33</v>
      </c>
      <c r="F263" s="1357">
        <f t="shared" si="93"/>
        <v>0.35869565217391303</v>
      </c>
      <c r="G263" s="1358">
        <f>E263/'test A-DF'!CW$225</f>
        <v>0.35869565217391303</v>
      </c>
      <c r="H263" s="1359">
        <f>'test A-DF'!DC225/'test A-DF'!CX$225</f>
        <v>0.31690316156335574</v>
      </c>
      <c r="J263" s="1276" t="s">
        <v>1053</v>
      </c>
      <c r="K263" s="1295">
        <f>'test A-DF'!DJ225</f>
        <v>5.8162215239591522</v>
      </c>
      <c r="L263" s="1334" t="s">
        <v>1054</v>
      </c>
      <c r="M263" s="1341"/>
      <c r="N263" s="1298" t="s">
        <v>195</v>
      </c>
      <c r="O263" s="1342">
        <f>'test A-DF'!DM225/'test A-DF'!BQ225</f>
        <v>0</v>
      </c>
      <c r="P263" s="1414">
        <f>O263/(1-$O$267)</f>
        <v>0</v>
      </c>
      <c r="Q263" s="1342">
        <f>'test A-DF'!DN225/'test A-DF'!DC225</f>
        <v>0</v>
      </c>
      <c r="R263" s="1415">
        <f>Q263/(1-$Q$267)</f>
        <v>0</v>
      </c>
      <c r="S263" s="1"/>
      <c r="T263" s="1"/>
      <c r="U263" s="1"/>
      <c r="V263" s="1"/>
      <c r="W263" s="1"/>
      <c r="X263" s="1"/>
      <c r="Y263" s="1"/>
      <c r="Z263" s="1"/>
    </row>
    <row r="264" spans="1:26" ht="20.7" customHeight="1">
      <c r="A264" s="621"/>
      <c r="D264" s="30" t="s">
        <v>1055</v>
      </c>
      <c r="E264" s="1353">
        <f>'test A-DF'!BR225</f>
        <v>10</v>
      </c>
      <c r="F264" s="1354">
        <f t="shared" si="93"/>
        <v>0.10869565217391304</v>
      </c>
      <c r="G264" s="1355">
        <f>E264/'test A-DF'!CW$225</f>
        <v>0.10869565217391304</v>
      </c>
      <c r="H264" s="1356">
        <f>'test A-DF'!DD225/'test A-DF'!CX$225</f>
        <v>0.27757032611401544</v>
      </c>
      <c r="J264" s="1298" t="s">
        <v>1056</v>
      </c>
      <c r="K264" s="1243"/>
      <c r="L264" s="1243"/>
      <c r="M264" s="1340"/>
      <c r="N264" s="1298" t="s">
        <v>7698</v>
      </c>
      <c r="O264" s="1342">
        <f>'test A-DF'!DO225/'test A-DF'!BQ225</f>
        <v>0.66666666666666663</v>
      </c>
      <c r="P264" s="1414">
        <f t="shared" ref="P264:P266" si="94">O264/(1-$O$267)</f>
        <v>0.84615384615384615</v>
      </c>
      <c r="Q264" s="1342">
        <f>'test A-DF'!DP225/'test A-DF'!DC225</f>
        <v>0.63864886095836604</v>
      </c>
      <c r="R264" s="1415">
        <f t="shared" ref="R264:R266" si="95">Q264/(1-$Q$267)</f>
        <v>0.84161490683229812</v>
      </c>
      <c r="S264" s="1"/>
      <c r="T264" s="1"/>
      <c r="U264" s="1"/>
      <c r="V264" s="1"/>
      <c r="W264" s="1"/>
      <c r="X264" s="1"/>
      <c r="Y264" s="1"/>
      <c r="Z264" s="1"/>
    </row>
    <row r="265" spans="1:26" ht="20.7" customHeight="1">
      <c r="A265" s="621"/>
      <c r="D265" s="30" t="s">
        <v>1057</v>
      </c>
      <c r="E265" s="562">
        <f>'test A-DF'!BS225</f>
        <v>7</v>
      </c>
      <c r="F265" s="1289">
        <f t="shared" si="93"/>
        <v>7.6086956521739135E-2</v>
      </c>
      <c r="G265" s="1010">
        <f>E265/'test A-DF'!CW$225</f>
        <v>7.6086956521739135E-2</v>
      </c>
      <c r="H265" s="999">
        <f>'test A-DF'!DE225/'test A-DF'!CX$225</f>
        <v>0.19118745332337567</v>
      </c>
      <c r="J265" s="1243"/>
      <c r="K265" s="1243"/>
      <c r="L265" s="1243"/>
      <c r="M265" s="1340"/>
      <c r="N265" s="1298" t="s">
        <v>7699</v>
      </c>
      <c r="O265" s="1342">
        <f>'test A-DF'!DQ225/'test A-DF'!BQ225</f>
        <v>9.0909090909090912E-2</v>
      </c>
      <c r="P265" s="1414">
        <f t="shared" si="94"/>
        <v>0.11538461538461539</v>
      </c>
      <c r="Q265" s="1342">
        <f>'test A-DF'!DR225/'test A-DF'!DC225</f>
        <v>0.10369206598586017</v>
      </c>
      <c r="R265" s="1415">
        <f t="shared" si="95"/>
        <v>0.13664596273291926</v>
      </c>
      <c r="S265" s="1"/>
      <c r="T265" s="1"/>
      <c r="U265" s="1"/>
      <c r="V265" s="1"/>
      <c r="W265" s="1"/>
      <c r="X265" s="1"/>
      <c r="Y265" s="1"/>
      <c r="Z265" s="1"/>
    </row>
    <row r="266" spans="1:26" ht="20.7" customHeight="1">
      <c r="A266" s="621"/>
      <c r="D266" s="62" t="s">
        <v>166</v>
      </c>
      <c r="E266" s="562">
        <f>'test A-DF'!BT225</f>
        <v>3</v>
      </c>
      <c r="F266" s="1289">
        <f t="shared" si="93"/>
        <v>3.2608695652173912E-2</v>
      </c>
      <c r="G266" s="1010">
        <f>E266/'test A-DF'!CW$225</f>
        <v>3.2608695652173912E-2</v>
      </c>
      <c r="H266" s="999">
        <f>'test A-DF'!DF225/'test A-DF'!CX$225</f>
        <v>8.8125466766243471E-2</v>
      </c>
      <c r="J266" s="692"/>
      <c r="K266" s="692"/>
      <c r="L266" s="692"/>
      <c r="M266" s="1341"/>
      <c r="N266" s="1298" t="s">
        <v>7700</v>
      </c>
      <c r="O266" s="1342">
        <f>'test A-DF'!DS225/'test A-DF'!BQ225</f>
        <v>3.0303030303030304E-2</v>
      </c>
      <c r="P266" s="1414">
        <f t="shared" si="94"/>
        <v>3.8461538461538464E-2</v>
      </c>
      <c r="Q266" s="1342">
        <f>'test A-DF'!DT225/'test A-DF'!DC225</f>
        <v>1.6496465043205028E-2</v>
      </c>
      <c r="R266" s="1415">
        <f t="shared" si="95"/>
        <v>2.1739130434782608E-2</v>
      </c>
      <c r="S266" s="1"/>
      <c r="T266" s="1"/>
      <c r="U266" s="1"/>
      <c r="V266" s="1"/>
      <c r="W266" s="1"/>
      <c r="X266" s="1"/>
      <c r="Y266" s="1"/>
      <c r="Z266" s="1"/>
    </row>
    <row r="267" spans="1:26" ht="20.7" customHeight="1">
      <c r="A267" s="621"/>
      <c r="D267" s="62" t="s">
        <v>167</v>
      </c>
      <c r="E267" s="562">
        <f>'test A-DF'!BU225</f>
        <v>35</v>
      </c>
      <c r="F267" s="1289">
        <f t="shared" si="93"/>
        <v>0.38043478260869568</v>
      </c>
      <c r="G267" s="1010">
        <f>E267/'test A-DF'!CW$225</f>
        <v>0.38043478260869568</v>
      </c>
      <c r="H267" s="999">
        <f>'test A-DF'!DG225/'test A-DF'!CX$225</f>
        <v>0.4934030370923575</v>
      </c>
      <c r="J267" s="692"/>
      <c r="K267" s="692"/>
      <c r="L267" s="692"/>
      <c r="M267" s="1343"/>
      <c r="N267" s="1344" t="s">
        <v>1058</v>
      </c>
      <c r="O267" s="1345">
        <f>'test A-DF'!DK225/'test A-DF'!BQ225</f>
        <v>0.21212121212121213</v>
      </c>
      <c r="P267" s="1346"/>
      <c r="Q267" s="1347">
        <f>'test A-DF'!DL225/'test A-DF'!DC225</f>
        <v>0.24116260801256872</v>
      </c>
      <c r="R267" s="1348"/>
      <c r="T267" s="1"/>
      <c r="U267" s="1"/>
      <c r="V267" s="1"/>
      <c r="W267" s="1"/>
      <c r="X267" s="1"/>
      <c r="Y267" s="1"/>
      <c r="Z267" s="1"/>
    </row>
    <row r="268" spans="1:26" ht="20.7" customHeight="1">
      <c r="A268" s="621"/>
      <c r="D268" s="62" t="s">
        <v>168</v>
      </c>
      <c r="E268" s="562">
        <f>'test A-DF'!BV225</f>
        <v>23</v>
      </c>
      <c r="F268" s="1289">
        <f t="shared" si="93"/>
        <v>0.25</v>
      </c>
      <c r="G268" s="1010">
        <f>E268/'test A-DF'!CW$225</f>
        <v>0.25</v>
      </c>
      <c r="H268" s="999">
        <f>'test A-DF'!DH225/'test A-DF'!CX$225</f>
        <v>0.27010206621857108</v>
      </c>
      <c r="J268" s="692"/>
      <c r="K268" s="692"/>
      <c r="L268" s="692"/>
      <c r="M268" s="692"/>
      <c r="N268" s="1243"/>
      <c r="U268" s="1"/>
      <c r="V268" s="1"/>
      <c r="W268" s="1"/>
      <c r="X268" s="1"/>
      <c r="Y268" s="1"/>
      <c r="Z268" s="1"/>
    </row>
    <row r="269" spans="1:26" ht="20.7" customHeight="1">
      <c r="A269" s="621"/>
      <c r="D269" s="62" t="s">
        <v>1059</v>
      </c>
      <c r="E269" s="562">
        <f>'test A-DF'!BW225</f>
        <v>30</v>
      </c>
      <c r="F269" s="1289">
        <f>E269/$G$251</f>
        <v>0.32608695652173914</v>
      </c>
      <c r="G269" s="1010">
        <f>E269/'test A-DF'!CW$225</f>
        <v>0.32608695652173914</v>
      </c>
      <c r="H269" s="999">
        <f>'test A-DF'!DI225/'test A-DF'!CX$225</f>
        <v>0.45382125964650238</v>
      </c>
      <c r="J269" s="1243"/>
      <c r="K269" s="1243"/>
      <c r="L269" s="1243"/>
      <c r="M269" s="1243"/>
      <c r="N269" s="1243"/>
      <c r="P269" s="1"/>
      <c r="T269" s="1"/>
      <c r="U269" s="1"/>
      <c r="V269" s="1"/>
      <c r="W269" s="1"/>
      <c r="X269" s="1"/>
      <c r="Y269" s="1"/>
      <c r="Z269" s="1"/>
    </row>
    <row r="270" spans="1:26" ht="20.7" customHeight="1">
      <c r="A270" s="621"/>
      <c r="D270" s="391" t="s">
        <v>963</v>
      </c>
      <c r="E270" s="1144">
        <f>G251-'test A-DF'!CW$225</f>
        <v>0</v>
      </c>
      <c r="F270" s="1293">
        <f t="shared" ref="F270" si="96">E270/$G$251</f>
        <v>0</v>
      </c>
      <c r="G270" s="1017"/>
      <c r="H270" s="1017"/>
      <c r="J270" s="653"/>
      <c r="K270" s="655"/>
      <c r="L270" s="654"/>
      <c r="M270" s="654"/>
      <c r="P270" s="1"/>
      <c r="T270" s="1"/>
      <c r="U270" s="1"/>
      <c r="V270" s="1"/>
      <c r="W270" s="1"/>
      <c r="X270" s="1"/>
      <c r="Y270" s="1"/>
      <c r="Z270" s="1"/>
    </row>
    <row r="271" spans="1:26" ht="20.7" customHeight="1"/>
    <row r="272" spans="1:26" ht="39" customHeight="1">
      <c r="A272" s="845" t="s">
        <v>1060</v>
      </c>
      <c r="B272" s="1290"/>
      <c r="C272" s="1290"/>
      <c r="D272" s="1290"/>
      <c r="E272" s="1290"/>
      <c r="F272" s="1292" t="s">
        <v>1047</v>
      </c>
      <c r="G272" s="1284" t="s">
        <v>1061</v>
      </c>
      <c r="H272" s="1290"/>
      <c r="I272" s="1290"/>
      <c r="J272" s="1290"/>
      <c r="K272" s="1290"/>
    </row>
    <row r="273" spans="1:11" ht="20.7" customHeight="1">
      <c r="A273" s="1286"/>
      <c r="C273" s="846"/>
      <c r="D273" s="847" t="s">
        <v>172</v>
      </c>
      <c r="E273" s="562">
        <f>'test A-DF'!BY225</f>
        <v>3</v>
      </c>
      <c r="F273" s="1289">
        <f t="shared" ref="F273:F277" si="97">E273/$G$251</f>
        <v>3.2608695652173912E-2</v>
      </c>
      <c r="G273" s="1010">
        <f>E273/'test A-DF'!DU$225</f>
        <v>3.896103896103896E-2</v>
      </c>
      <c r="H273" s="1291"/>
      <c r="I273" s="846"/>
      <c r="J273" s="1288" t="b">
        <v>0</v>
      </c>
      <c r="K273" s="1287"/>
    </row>
    <row r="274" spans="1:11" ht="20.7" customHeight="1">
      <c r="A274" s="691"/>
      <c r="C274" s="846"/>
      <c r="D274" s="847" t="s">
        <v>1062</v>
      </c>
      <c r="E274" s="562">
        <f>'test A-DF'!BZ225</f>
        <v>32</v>
      </c>
      <c r="F274" s="1289">
        <f t="shared" si="97"/>
        <v>0.34782608695652173</v>
      </c>
      <c r="G274" s="1010">
        <f>E274/'test A-DF'!DU$225</f>
        <v>0.41558441558441561</v>
      </c>
      <c r="H274" s="846"/>
      <c r="I274" s="846"/>
      <c r="J274" s="1288" t="b">
        <v>0</v>
      </c>
      <c r="K274" s="691"/>
    </row>
    <row r="275" spans="1:11" ht="20.7" customHeight="1" thickBot="1">
      <c r="A275" s="691"/>
      <c r="C275" s="846"/>
      <c r="D275" s="847" t="s">
        <v>1063</v>
      </c>
      <c r="E275" s="1349">
        <f>'test A-DF'!CA225</f>
        <v>5</v>
      </c>
      <c r="F275" s="1350">
        <f t="shared" si="97"/>
        <v>5.434782608695652E-2</v>
      </c>
      <c r="G275" s="1351">
        <f>E275/'test A-DF'!DU$225</f>
        <v>6.4935064935064929E-2</v>
      </c>
      <c r="H275" s="846"/>
      <c r="I275" s="846"/>
      <c r="J275" s="1288" t="b">
        <v>0</v>
      </c>
      <c r="K275" s="691"/>
    </row>
    <row r="276" spans="1:11" ht="20.7" customHeight="1" thickBot="1">
      <c r="A276" s="691"/>
      <c r="B276" s="1368"/>
      <c r="C276" s="1369"/>
      <c r="D276" s="1370" t="s">
        <v>1064</v>
      </c>
      <c r="E276" s="1371">
        <f>'test A-DF'!CB225</f>
        <v>53</v>
      </c>
      <c r="F276" s="1372">
        <f t="shared" si="97"/>
        <v>0.57608695652173914</v>
      </c>
      <c r="G276" s="1373">
        <f>E276/'test A-DF'!DU$225</f>
        <v>0.68831168831168832</v>
      </c>
      <c r="H276" s="846"/>
      <c r="I276" s="1362" t="s">
        <v>1065</v>
      </c>
      <c r="J276" s="1288" t="b">
        <v>0</v>
      </c>
      <c r="K276" s="1287"/>
    </row>
    <row r="277" spans="1:11" ht="20.7" customHeight="1">
      <c r="D277" s="391" t="s">
        <v>963</v>
      </c>
      <c r="E277" s="1366">
        <f>G251-'test A-DF'!DU$225</f>
        <v>15</v>
      </c>
      <c r="F277" s="1367">
        <f t="shared" si="97"/>
        <v>0.16304347826086957</v>
      </c>
    </row>
    <row r="278" spans="1:11" ht="20.7" customHeight="1"/>
    <row r="279" spans="1:11" ht="20.7" customHeight="1"/>
    <row r="280" spans="1:11" ht="20.7" customHeight="1">
      <c r="A280" s="445" t="s">
        <v>1066</v>
      </c>
    </row>
    <row r="281" spans="1:11" ht="20.7" customHeight="1">
      <c r="A281" s="445"/>
      <c r="B281" s="1145" t="s">
        <v>1067</v>
      </c>
    </row>
    <row r="282" spans="1:11" ht="20.7" customHeight="1">
      <c r="B282" s="1149">
        <f>'test A-DF'!DZ225/Riepilogo!G242</f>
        <v>9.375E-2</v>
      </c>
      <c r="C282" s="603" t="s">
        <v>1068</v>
      </c>
    </row>
    <row r="283" spans="1:11" ht="20.7" customHeight="1">
      <c r="A283" s="445"/>
      <c r="D283" s="1148" t="s">
        <v>1069</v>
      </c>
    </row>
    <row r="284" spans="1:11" ht="20.7" customHeight="1">
      <c r="C284" s="1146" t="s">
        <v>1070</v>
      </c>
      <c r="E284" s="1146" t="s">
        <v>1071</v>
      </c>
      <c r="H284" s="1408" t="s">
        <v>1072</v>
      </c>
    </row>
    <row r="285" spans="1:11" ht="20.7" customHeight="1">
      <c r="B285" s="1147" t="s">
        <v>1073</v>
      </c>
      <c r="C285" s="2000">
        <f>'test A-DF'!CC225/'test A-DF'!EA225</f>
        <v>0.4258064516129032</v>
      </c>
      <c r="D285" s="2001"/>
      <c r="E285" s="2004">
        <f>'test A-DF'!EC225</f>
        <v>0.55045505376344084</v>
      </c>
      <c r="F285" s="2005"/>
      <c r="H285" s="1410">
        <f>'test A-DF'!EA225</f>
        <v>232.5</v>
      </c>
    </row>
    <row r="286" spans="1:11" ht="20.7" customHeight="1">
      <c r="B286" s="1147" t="s">
        <v>25</v>
      </c>
      <c r="C286" s="2002">
        <f>'test A-DF'!CE225/'test A-DF'!EB225</f>
        <v>0.625</v>
      </c>
      <c r="D286" s="2003"/>
      <c r="E286" s="2006">
        <f>'test A-DF'!ED225</f>
        <v>0.875</v>
      </c>
      <c r="F286" s="2007"/>
      <c r="H286" s="1409">
        <f>'test A-DF'!EB225</f>
        <v>8</v>
      </c>
    </row>
    <row r="287" spans="1:11" ht="20.7" customHeight="1">
      <c r="B287" s="1147" t="s">
        <v>19</v>
      </c>
      <c r="C287" s="1996">
        <f>('test A-DF'!CC225+'test A-DF'!CE225)/('test A-DF'!EA225+'test A-DF'!EB225)</f>
        <v>0.43243243243243246</v>
      </c>
      <c r="D287" s="1997"/>
      <c r="E287" s="1998">
        <f>(E285*'test A-DF'!CC225+E286*'test A-DF'!CE225)/('test A-DF'!CC225+'test A-DF'!CE225)</f>
        <v>0.56605817617866006</v>
      </c>
      <c r="F287" s="1999"/>
    </row>
    <row r="288" spans="1:11" ht="20.7" customHeight="1"/>
    <row r="289" spans="1:16" ht="20.7" customHeight="1"/>
    <row r="290" spans="1:16" ht="20.7" customHeight="1">
      <c r="A290" s="1374" t="s">
        <v>1074</v>
      </c>
      <c r="B290" s="1375"/>
      <c r="C290" s="1375"/>
      <c r="D290" s="1375"/>
      <c r="E290" s="1375"/>
      <c r="F290" s="1375"/>
      <c r="G290" s="1375"/>
      <c r="H290" s="1411" t="s">
        <v>1075</v>
      </c>
      <c r="I290" s="1411" t="s">
        <v>1076</v>
      </c>
      <c r="J290" s="1989" t="s">
        <v>1077</v>
      </c>
      <c r="K290" s="1989"/>
      <c r="L290" s="1989"/>
      <c r="M290" s="1989"/>
      <c r="N290" s="1989"/>
      <c r="O290" s="1989"/>
      <c r="P290" s="1990"/>
    </row>
    <row r="291" spans="1:16" ht="20.7" customHeight="1">
      <c r="A291" s="1376"/>
      <c r="B291" s="691"/>
      <c r="C291" s="1377"/>
      <c r="D291" s="1377"/>
      <c r="E291" s="1378"/>
      <c r="F291" s="1377"/>
      <c r="G291" s="1231" t="s">
        <v>196</v>
      </c>
      <c r="H291" s="1363">
        <f>'test A-DF'!EF225</f>
        <v>640.20140572642822</v>
      </c>
      <c r="I291" s="1412">
        <f>'test A-DF'!EE225</f>
        <v>799</v>
      </c>
      <c r="J291" s="1991"/>
      <c r="K291" s="1991"/>
      <c r="L291" s="1991"/>
      <c r="M291" s="1991"/>
      <c r="N291" s="1991"/>
      <c r="O291" s="1991"/>
      <c r="P291" s="1992"/>
    </row>
    <row r="292" spans="1:16" ht="20.7" customHeight="1">
      <c r="A292" s="1376"/>
      <c r="B292" s="1377"/>
      <c r="C292" s="1377"/>
      <c r="D292" s="1377"/>
      <c r="E292" s="1377"/>
      <c r="F292" s="1377"/>
      <c r="G292" s="1231" t="s">
        <v>197</v>
      </c>
      <c r="H292" s="1363">
        <f>'test A-DF'!EH225</f>
        <v>528.35338537247583</v>
      </c>
      <c r="I292" s="1412">
        <f>'test A-DF'!EG225</f>
        <v>498</v>
      </c>
      <c r="J292" s="1379"/>
      <c r="K292" s="691"/>
      <c r="P292" s="1380"/>
    </row>
    <row r="293" spans="1:16" ht="20.7" customHeight="1" thickBot="1">
      <c r="A293" s="1376"/>
      <c r="B293" s="1377"/>
      <c r="C293" s="1377"/>
      <c r="D293" s="1377"/>
      <c r="E293" s="1377"/>
      <c r="F293" s="1377"/>
      <c r="G293" s="1231" t="s">
        <v>198</v>
      </c>
      <c r="H293" s="1364">
        <f>'test A-DF'!EJ225</f>
        <v>907.37142857142862</v>
      </c>
      <c r="I293" s="1412">
        <f>'test A-DF'!EI225</f>
        <v>35</v>
      </c>
      <c r="J293" s="1379"/>
      <c r="K293" s="691"/>
      <c r="P293" s="1380"/>
    </row>
    <row r="294" spans="1:16" ht="20.7" customHeight="1" thickBot="1">
      <c r="A294" s="1376"/>
      <c r="B294" s="1377"/>
      <c r="C294" s="1377"/>
      <c r="D294" s="1377"/>
      <c r="E294" s="1377"/>
      <c r="F294" s="1377"/>
      <c r="G294" s="1389" t="s">
        <v>199</v>
      </c>
      <c r="H294" s="1365">
        <f>(H291*I291+H292*I292+H293*I293)/(I291+I292+I293)</f>
        <v>605.40458640458644</v>
      </c>
      <c r="I294" s="1381"/>
      <c r="J294" s="1379"/>
      <c r="K294" s="691"/>
      <c r="P294" s="1380"/>
    </row>
    <row r="295" spans="1:16" ht="20.7" customHeight="1">
      <c r="A295" s="1382"/>
      <c r="B295" s="1383"/>
      <c r="C295" s="1383"/>
      <c r="D295" s="1383"/>
      <c r="E295" s="1383"/>
      <c r="F295" s="1383"/>
      <c r="G295" s="1383"/>
      <c r="H295" s="1384"/>
      <c r="I295" s="1384"/>
      <c r="J295" s="1384"/>
      <c r="K295" s="1384"/>
      <c r="L295" s="1385"/>
      <c r="M295" s="1385"/>
      <c r="N295" s="1386"/>
      <c r="O295" s="1387"/>
      <c r="P295" s="1388"/>
    </row>
  </sheetData>
  <sheetProtection selectLockedCells="1"/>
  <mergeCells count="331">
    <mergeCell ref="J290:P291"/>
    <mergeCell ref="O244:P244"/>
    <mergeCell ref="R244:U244"/>
    <mergeCell ref="V244:W244"/>
    <mergeCell ref="L255:M255"/>
    <mergeCell ref="C287:D287"/>
    <mergeCell ref="E287:F287"/>
    <mergeCell ref="C285:D285"/>
    <mergeCell ref="C286:D286"/>
    <mergeCell ref="E285:F285"/>
    <mergeCell ref="E286:F286"/>
    <mergeCell ref="M244:N244"/>
    <mergeCell ref="A250:K250"/>
    <mergeCell ref="M253:N253"/>
    <mergeCell ref="O253:P253"/>
    <mergeCell ref="R253:U253"/>
    <mergeCell ref="V253:W253"/>
    <mergeCell ref="H258:I258"/>
    <mergeCell ref="O262:P262"/>
    <mergeCell ref="Q262:R262"/>
    <mergeCell ref="BQ6:BW6"/>
    <mergeCell ref="J208:K208"/>
    <mergeCell ref="A222:E222"/>
    <mergeCell ref="A223:E223"/>
    <mergeCell ref="Y50:AC50"/>
    <mergeCell ref="M60:Q60"/>
    <mergeCell ref="M50:Q50"/>
    <mergeCell ref="T206:W206"/>
    <mergeCell ref="R208:S208"/>
    <mergeCell ref="M202:Q203"/>
    <mergeCell ref="W202:W203"/>
    <mergeCell ref="R202:V202"/>
    <mergeCell ref="V208:W208"/>
    <mergeCell ref="W81:X81"/>
    <mergeCell ref="W82:X82"/>
    <mergeCell ref="P92:Q92"/>
    <mergeCell ref="P82:Q82"/>
    <mergeCell ref="M201:W201"/>
    <mergeCell ref="R206:S207"/>
    <mergeCell ref="M208:Q208"/>
    <mergeCell ref="T208:U208"/>
    <mergeCell ref="A219:E219"/>
    <mergeCell ref="A217:E217"/>
    <mergeCell ref="A218:E218"/>
    <mergeCell ref="A208:G208"/>
    <mergeCell ref="H208:I208"/>
    <mergeCell ref="M236:W236"/>
    <mergeCell ref="B53:E53"/>
    <mergeCell ref="N68:O68"/>
    <mergeCell ref="A46:C46"/>
    <mergeCell ref="H43:K43"/>
    <mergeCell ref="A47:C47"/>
    <mergeCell ref="A50:C50"/>
    <mergeCell ref="A45:C45"/>
    <mergeCell ref="A78:K78"/>
    <mergeCell ref="P81:Q81"/>
    <mergeCell ref="A204:G205"/>
    <mergeCell ref="A212:K212"/>
    <mergeCell ref="A209:G210"/>
    <mergeCell ref="H209:I210"/>
    <mergeCell ref="M212:W212"/>
    <mergeCell ref="M210:Q210"/>
    <mergeCell ref="T210:U210"/>
    <mergeCell ref="V209:W209"/>
    <mergeCell ref="R210:S210"/>
    <mergeCell ref="V210:W210"/>
    <mergeCell ref="H214:I214"/>
    <mergeCell ref="J214:K214"/>
    <mergeCell ref="AK39:AO39"/>
    <mergeCell ref="Y49:AC49"/>
    <mergeCell ref="AW41:BG41"/>
    <mergeCell ref="AW30:BA30"/>
    <mergeCell ref="AW31:BA31"/>
    <mergeCell ref="AP43:AR43"/>
    <mergeCell ref="M48:Q48"/>
    <mergeCell ref="Y35:AC35"/>
    <mergeCell ref="AK41:AU41"/>
    <mergeCell ref="M41:W41"/>
    <mergeCell ref="M43:Q44"/>
    <mergeCell ref="Y41:AI41"/>
    <mergeCell ref="Y39:AC39"/>
    <mergeCell ref="M49:Q49"/>
    <mergeCell ref="Y48:AC48"/>
    <mergeCell ref="Y46:AC46"/>
    <mergeCell ref="M39:Q39"/>
    <mergeCell ref="M45:Q45"/>
    <mergeCell ref="M34:Q34"/>
    <mergeCell ref="M38:Q38"/>
    <mergeCell ref="Y38:AC38"/>
    <mergeCell ref="AK38:AO38"/>
    <mergeCell ref="R43:W43"/>
    <mergeCell ref="Y47:AC47"/>
    <mergeCell ref="AK50:AO50"/>
    <mergeCell ref="Y43:AC44"/>
    <mergeCell ref="AD43:AI43"/>
    <mergeCell ref="Y45:AC45"/>
    <mergeCell ref="AZ43:BA43"/>
    <mergeCell ref="BB43:BC43"/>
    <mergeCell ref="AW45:AY45"/>
    <mergeCell ref="M92:O92"/>
    <mergeCell ref="AW27:BA28"/>
    <mergeCell ref="R92:S92"/>
    <mergeCell ref="AW43:AY44"/>
    <mergeCell ref="AK47:AO47"/>
    <mergeCell ref="AW46:AY46"/>
    <mergeCell ref="AW47:AY47"/>
    <mergeCell ref="AW48:AY48"/>
    <mergeCell ref="AW49:AY49"/>
    <mergeCell ref="AW50:AY50"/>
    <mergeCell ref="AK48:AO48"/>
    <mergeCell ref="AK49:AO49"/>
    <mergeCell ref="AK46:AO46"/>
    <mergeCell ref="M46:Q46"/>
    <mergeCell ref="M47:Q47"/>
    <mergeCell ref="AK43:AO44"/>
    <mergeCell ref="AK45:AO45"/>
    <mergeCell ref="AK36:AO36"/>
    <mergeCell ref="AK37:AO37"/>
    <mergeCell ref="Y34:AC34"/>
    <mergeCell ref="Y33:AC33"/>
    <mergeCell ref="Y36:AC36"/>
    <mergeCell ref="Y37:AC37"/>
    <mergeCell ref="M36:Q36"/>
    <mergeCell ref="M37:Q37"/>
    <mergeCell ref="A33:E33"/>
    <mergeCell ref="A34:E34"/>
    <mergeCell ref="A35:E35"/>
    <mergeCell ref="A36:E36"/>
    <mergeCell ref="AK34:AO34"/>
    <mergeCell ref="AK35:AO35"/>
    <mergeCell ref="M35:Q35"/>
    <mergeCell ref="M33:Q33"/>
    <mergeCell ref="AK33:AO33"/>
    <mergeCell ref="AW29:BA29"/>
    <mergeCell ref="A31:E31"/>
    <mergeCell ref="A32:E32"/>
    <mergeCell ref="A27:E28"/>
    <mergeCell ref="Y27:AC28"/>
    <mergeCell ref="BB27:BD27"/>
    <mergeCell ref="BE27:BG27"/>
    <mergeCell ref="AP27:AR27"/>
    <mergeCell ref="AK27:AO28"/>
    <mergeCell ref="Y29:AC29"/>
    <mergeCell ref="Y30:AC30"/>
    <mergeCell ref="Y32:AC32"/>
    <mergeCell ref="Y31:AC31"/>
    <mergeCell ref="M30:Q30"/>
    <mergeCell ref="M31:Q31"/>
    <mergeCell ref="AK29:AO29"/>
    <mergeCell ref="AK30:AO30"/>
    <mergeCell ref="M29:Q29"/>
    <mergeCell ref="A29:E29"/>
    <mergeCell ref="A30:E30"/>
    <mergeCell ref="M32:Q32"/>
    <mergeCell ref="AK31:AO31"/>
    <mergeCell ref="AK32:AO32"/>
    <mergeCell ref="T6:V6"/>
    <mergeCell ref="Y13:AA13"/>
    <mergeCell ref="M27:Q28"/>
    <mergeCell ref="R27:T27"/>
    <mergeCell ref="U27:W27"/>
    <mergeCell ref="Y10:AA10"/>
    <mergeCell ref="Y9:AA9"/>
    <mergeCell ref="M14:O14"/>
    <mergeCell ref="M8:O8"/>
    <mergeCell ref="M9:O9"/>
    <mergeCell ref="M10:O10"/>
    <mergeCell ref="M11:O11"/>
    <mergeCell ref="M12:O12"/>
    <mergeCell ref="M13:O13"/>
    <mergeCell ref="Y21:AA21"/>
    <mergeCell ref="M7:O7"/>
    <mergeCell ref="Y11:AA11"/>
    <mergeCell ref="M20:O20"/>
    <mergeCell ref="Y6:AI6"/>
    <mergeCell ref="M6:Q6"/>
    <mergeCell ref="M21:O21"/>
    <mergeCell ref="AW25:BG25"/>
    <mergeCell ref="AK25:AU25"/>
    <mergeCell ref="Y15:AA15"/>
    <mergeCell ref="Y14:AA14"/>
    <mergeCell ref="AE9:AG9"/>
    <mergeCell ref="AE10:AG10"/>
    <mergeCell ref="AE11:AG11"/>
    <mergeCell ref="AE7:AG7"/>
    <mergeCell ref="AE13:AG13"/>
    <mergeCell ref="AE12:AG12"/>
    <mergeCell ref="AE18:AG18"/>
    <mergeCell ref="AE19:AG19"/>
    <mergeCell ref="AE17:AG17"/>
    <mergeCell ref="AE16:AI16"/>
    <mergeCell ref="AE8:AG8"/>
    <mergeCell ref="AE21:AG21"/>
    <mergeCell ref="Y8:AA8"/>
    <mergeCell ref="Y12:AA12"/>
    <mergeCell ref="Y7:AA7"/>
    <mergeCell ref="Y25:AI25"/>
    <mergeCell ref="AE14:AG14"/>
    <mergeCell ref="AK26:AU26"/>
    <mergeCell ref="M25:W25"/>
    <mergeCell ref="M15:O15"/>
    <mergeCell ref="M16:O16"/>
    <mergeCell ref="M17:O17"/>
    <mergeCell ref="M18:O18"/>
    <mergeCell ref="Y18:AA18"/>
    <mergeCell ref="AG27:AI27"/>
    <mergeCell ref="Y16:AA16"/>
    <mergeCell ref="Y17:AA17"/>
    <mergeCell ref="AE20:AG20"/>
    <mergeCell ref="M19:O19"/>
    <mergeCell ref="Y19:AA19"/>
    <mergeCell ref="Y20:AA20"/>
    <mergeCell ref="AD27:AF27"/>
    <mergeCell ref="A1:B3"/>
    <mergeCell ref="C1:K3"/>
    <mergeCell ref="A5:K5"/>
    <mergeCell ref="A7:E7"/>
    <mergeCell ref="A15:E15"/>
    <mergeCell ref="A9:E9"/>
    <mergeCell ref="F9:K9"/>
    <mergeCell ref="J11:K11"/>
    <mergeCell ref="D11:I11"/>
    <mergeCell ref="F7:H7"/>
    <mergeCell ref="I7:K7"/>
    <mergeCell ref="A23:K23"/>
    <mergeCell ref="A25:K25"/>
    <mergeCell ref="A39:E39"/>
    <mergeCell ref="A52:K52"/>
    <mergeCell ref="F27:H27"/>
    <mergeCell ref="I27:K27"/>
    <mergeCell ref="A38:E38"/>
    <mergeCell ref="H206:I207"/>
    <mergeCell ref="J206:K207"/>
    <mergeCell ref="J203:K203"/>
    <mergeCell ref="H203:I203"/>
    <mergeCell ref="H204:I205"/>
    <mergeCell ref="A37:E37"/>
    <mergeCell ref="J204:K205"/>
    <mergeCell ref="A200:K200"/>
    <mergeCell ref="A201:K201"/>
    <mergeCell ref="A203:G203"/>
    <mergeCell ref="A41:K41"/>
    <mergeCell ref="A206:G207"/>
    <mergeCell ref="A43:C44"/>
    <mergeCell ref="D43:G43"/>
    <mergeCell ref="A48:C48"/>
    <mergeCell ref="A49:C49"/>
    <mergeCell ref="A106:K106"/>
    <mergeCell ref="J209:K210"/>
    <mergeCell ref="AU219:AU221"/>
    <mergeCell ref="AP220:AP221"/>
    <mergeCell ref="AQ220:AQ221"/>
    <mergeCell ref="AR220:AR221"/>
    <mergeCell ref="AS220:AS221"/>
    <mergeCell ref="AT220:AT221"/>
    <mergeCell ref="AP219:AT219"/>
    <mergeCell ref="M217:Q217"/>
    <mergeCell ref="M218:Q218"/>
    <mergeCell ref="M220:Q220"/>
    <mergeCell ref="M219:Q219"/>
    <mergeCell ref="AD219:AE220"/>
    <mergeCell ref="AF219:AG220"/>
    <mergeCell ref="M221:Q221"/>
    <mergeCell ref="R209:S209"/>
    <mergeCell ref="T209:U209"/>
    <mergeCell ref="M209:Q209"/>
    <mergeCell ref="A227:E227"/>
    <mergeCell ref="M226:Q226"/>
    <mergeCell ref="M224:Q224"/>
    <mergeCell ref="Y224:AC224"/>
    <mergeCell ref="Y225:AC225"/>
    <mergeCell ref="M225:Q225"/>
    <mergeCell ref="AK219:AO221"/>
    <mergeCell ref="AH219:AI220"/>
    <mergeCell ref="Y219:AC221"/>
    <mergeCell ref="Y226:AC226"/>
    <mergeCell ref="AK225:AO225"/>
    <mergeCell ref="A220:E220"/>
    <mergeCell ref="A221:E221"/>
    <mergeCell ref="AK230:AO230"/>
    <mergeCell ref="Y231:AC231"/>
    <mergeCell ref="AK231:AO231"/>
    <mergeCell ref="A231:E231"/>
    <mergeCell ref="M231:Q231"/>
    <mergeCell ref="A235:K235"/>
    <mergeCell ref="A230:E230"/>
    <mergeCell ref="A229:E229"/>
    <mergeCell ref="Y229:AC229"/>
    <mergeCell ref="Y230:AC230"/>
    <mergeCell ref="A233:K233"/>
    <mergeCell ref="M229:Q229"/>
    <mergeCell ref="M230:Q230"/>
    <mergeCell ref="A216:E216"/>
    <mergeCell ref="F214:G214"/>
    <mergeCell ref="A214:E215"/>
    <mergeCell ref="U215:U216"/>
    <mergeCell ref="S215:S216"/>
    <mergeCell ref="R215:R216"/>
    <mergeCell ref="AK229:AO229"/>
    <mergeCell ref="AK226:AO226"/>
    <mergeCell ref="Y228:AC228"/>
    <mergeCell ref="Y227:AC227"/>
    <mergeCell ref="AK227:AO227"/>
    <mergeCell ref="AK228:AO228"/>
    <mergeCell ref="AK224:AO224"/>
    <mergeCell ref="A228:E228"/>
    <mergeCell ref="AK222:AO222"/>
    <mergeCell ref="AK223:AO223"/>
    <mergeCell ref="Y222:AC222"/>
    <mergeCell ref="Y223:AC223"/>
    <mergeCell ref="M222:Q222"/>
    <mergeCell ref="M223:Q223"/>
    <mergeCell ref="M227:Q227"/>
    <mergeCell ref="A224:E224"/>
    <mergeCell ref="A225:E225"/>
    <mergeCell ref="A226:E226"/>
    <mergeCell ref="T207:U207"/>
    <mergeCell ref="M207:Q207"/>
    <mergeCell ref="V207:W207"/>
    <mergeCell ref="M206:P206"/>
    <mergeCell ref="M204:Q204"/>
    <mergeCell ref="M238:N238"/>
    <mergeCell ref="O238:P238"/>
    <mergeCell ref="R238:U238"/>
    <mergeCell ref="V238:W238"/>
    <mergeCell ref="W214:W216"/>
    <mergeCell ref="T215:T216"/>
    <mergeCell ref="R214:V214"/>
    <mergeCell ref="V215:V216"/>
    <mergeCell ref="M214:Q216"/>
    <mergeCell ref="M228:Q228"/>
  </mergeCells>
  <conditionalFormatting sqref="A272 D273:D276">
    <cfRule type="expression" dxfId="196" priority="4">
      <formula>$P$228=1</formula>
    </cfRule>
  </conditionalFormatting>
  <conditionalFormatting sqref="A173:F173">
    <cfRule type="expression" dxfId="195" priority="23">
      <formula>$P$189+$P$190&gt;0</formula>
    </cfRule>
  </conditionalFormatting>
  <conditionalFormatting sqref="C174:C179">
    <cfRule type="expression" dxfId="194" priority="27">
      <formula>$P$189+$P$190&gt;0</formula>
    </cfRule>
  </conditionalFormatting>
  <conditionalFormatting sqref="D173:F173">
    <cfRule type="expression" dxfId="193" priority="24">
      <formula>$P$189+$P$190&gt;0</formula>
    </cfRule>
  </conditionalFormatting>
  <conditionalFormatting sqref="F151:F158 H151:L158 D152:D159 H159:M159 F163:F168 H163:L168 D164:D169 A177 A180:C180">
    <cfRule type="expression" dxfId="192" priority="32">
      <formula>$P$189+$P$190&gt;0</formula>
    </cfRule>
  </conditionalFormatting>
  <conditionalFormatting sqref="F151:F159 H151:M159 D152:D159 F163:F169 H163:M169 D164:D169 A174:A175 C174:C179 A177:A178 A180:J181">
    <cfRule type="expression" dxfId="191" priority="31">
      <formula>$P$189+$P$190&gt;0</formula>
    </cfRule>
  </conditionalFormatting>
  <conditionalFormatting sqref="F179">
    <cfRule type="expression" dxfId="190" priority="22">
      <formula>$P$189+$P$190&gt;0</formula>
    </cfRule>
  </conditionalFormatting>
  <conditionalFormatting sqref="H173:J173">
    <cfRule type="expression" dxfId="189" priority="19">
      <formula>$P$189+$P$190&gt;0</formula>
    </cfRule>
    <cfRule type="expression" dxfId="188" priority="20">
      <formula>$P$189+$P$190&gt;0</formula>
    </cfRule>
  </conditionalFormatting>
  <conditionalFormatting sqref="H159:M159">
    <cfRule type="expression" dxfId="187" priority="1329">
      <formula>#REF!=1</formula>
    </cfRule>
  </conditionalFormatting>
  <conditionalFormatting sqref="H169:M169">
    <cfRule type="expression" dxfId="186" priority="1330">
      <formula>$P$189+$P$190&gt;0</formula>
    </cfRule>
    <cfRule type="expression" dxfId="185" priority="1331">
      <formula>#REF!=1</formula>
    </cfRule>
  </conditionalFormatting>
  <conditionalFormatting sqref="I99">
    <cfRule type="expression" dxfId="184" priority="7">
      <formula>#REF!=1</formula>
    </cfRule>
  </conditionalFormatting>
  <conditionalFormatting sqref="I273:J273 C273:D276 H274:J276">
    <cfRule type="expression" dxfId="183" priority="5">
      <formula>$P$228=1</formula>
    </cfRule>
  </conditionalFormatting>
  <conditionalFormatting sqref="J100">
    <cfRule type="expression" dxfId="182" priority="12">
      <formula>#REF!="1"</formula>
    </cfRule>
  </conditionalFormatting>
  <conditionalFormatting sqref="J259:N269">
    <cfRule type="expression" dxfId="181" priority="1">
      <formula>$P$228=1</formula>
    </cfRule>
    <cfRule type="expression" dxfId="180" priority="2">
      <formula>$P$228=1</formula>
    </cfRule>
  </conditionalFormatting>
  <conditionalFormatting sqref="P81:P82">
    <cfRule type="expression" dxfId="179" priority="11">
      <formula>#REF!="1"</formula>
    </cfRule>
  </conditionalFormatting>
  <conditionalFormatting sqref="Q8:Q13 Q15:Q19">
    <cfRule type="colorScale" priority="34">
      <colorScale>
        <cfvo type="min"/>
        <cfvo type="percentile" val="50"/>
        <cfvo type="max"/>
        <color theme="0"/>
        <color rgb="FF66CCFF"/>
        <color rgb="FF0099FF"/>
      </colorScale>
    </cfRule>
  </conditionalFormatting>
  <conditionalFormatting sqref="V8:V10">
    <cfRule type="colorScale" priority="35">
      <colorScale>
        <cfvo type="min"/>
        <cfvo type="percentile" val="50"/>
        <cfvo type="max"/>
        <color theme="0"/>
        <color rgb="FFFF99FF"/>
        <color rgb="FFFF00FF"/>
      </colorScale>
    </cfRule>
  </conditionalFormatting>
  <conditionalFormatting sqref="AC8:AC21 AI8:AI13">
    <cfRule type="colorScale" priority="39">
      <colorScale>
        <cfvo type="min"/>
        <cfvo type="percentile" val="50"/>
        <cfvo type="max"/>
        <color theme="0"/>
        <color rgb="FF99FF99"/>
        <color rgb="FF33CC33"/>
      </colorScale>
    </cfRule>
  </conditionalFormatting>
  <conditionalFormatting sqref="AI18:AI20">
    <cfRule type="colorScale" priority="38">
      <colorScale>
        <cfvo type="min"/>
        <cfvo type="percentile" val="50"/>
        <cfvo type="max"/>
        <color theme="0"/>
        <color rgb="FF99FF99"/>
        <color rgb="FF33CC33"/>
      </colorScale>
    </cfRule>
  </conditionalFormatting>
  <conditionalFormatting sqref="AM8:AM21 AQ8:AQ20 AU8:AU21 AY8:AY21 BC8:BC19 BG8:BG21 BK8:BK21 BO8:BO19">
    <cfRule type="colorScale" priority="37">
      <colorScale>
        <cfvo type="min"/>
        <cfvo type="percentile" val="50"/>
        <cfvo type="max"/>
        <color theme="0"/>
        <color rgb="FF99FF99"/>
        <color rgb="FF33CC33"/>
      </colorScale>
    </cfRule>
  </conditionalFormatting>
  <conditionalFormatting sqref="BS8:BS21 BW8:BW14">
    <cfRule type="colorScale" priority="36">
      <colorScale>
        <cfvo type="min"/>
        <cfvo type="percentile" val="50"/>
        <cfvo type="max"/>
        <color theme="0"/>
        <color rgb="FFFFCC99"/>
        <color rgb="FFFF9933"/>
      </colorScale>
    </cfRule>
  </conditionalFormatting>
  <pageMargins left="0.70866141732283472" right="0.70866141732283472" top="0.74803149606299213" bottom="0.74803149606299213" header="0.31496062992125984" footer="0.31496062992125984"/>
  <pageSetup paperSize="8" scale="41" orientation="landscape" r:id="rId1"/>
  <headerFooter>
    <oddFooter>&amp;C&amp;P&amp;RIndagine Confindustria sul mercato del lavoro nel 2011</oddFooter>
  </headerFooter>
  <rowBreaks count="1" manualBreakCount="1">
    <brk id="50" max="10" man="1"/>
  </rowBreaks>
  <ignoredErrors>
    <ignoredError sqref="P14:Q14" formula="1"/>
    <ignoredError sqref="T8" twoDigitTextYear="1"/>
    <ignoredError sqref="H291:H293"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glio17">
    <tabColor rgb="FFFF66FF"/>
  </sheetPr>
  <dimension ref="A1:CA295"/>
  <sheetViews>
    <sheetView showGridLines="0" zoomScale="80" zoomScaleNormal="80" workbookViewId="0">
      <selection activeCell="F9" sqref="F9:K9"/>
    </sheetView>
  </sheetViews>
  <sheetFormatPr defaultColWidth="8.69921875" defaultRowHeight="13.8"/>
  <cols>
    <col min="1" max="2" width="14.19921875" style="256" customWidth="1"/>
    <col min="3" max="3" width="15.69921875" style="256" customWidth="1"/>
    <col min="4" max="5" width="14.19921875" style="256" customWidth="1"/>
    <col min="6" max="6" width="16.09765625" style="603" customWidth="1"/>
    <col min="7" max="7" width="15.5" style="256" customWidth="1"/>
    <col min="8" max="8" width="9.69921875" style="256" customWidth="1"/>
    <col min="9" max="9" width="15.5" style="256" customWidth="1"/>
    <col min="10" max="11" width="12.19921875" style="256" customWidth="1"/>
    <col min="12" max="12" width="2.69921875" style="5" customWidth="1"/>
    <col min="13" max="13" width="9.19921875" style="5" customWidth="1"/>
    <col min="14" max="14" width="8.59765625" style="1" customWidth="1"/>
    <col min="15" max="15" width="7.69921875" style="256" customWidth="1"/>
    <col min="16" max="16" width="8.69921875" style="256" customWidth="1"/>
    <col min="17" max="18" width="7.69921875" style="256" customWidth="1"/>
    <col min="19" max="19" width="9.69921875" style="256" customWidth="1"/>
    <col min="20" max="22" width="7.69921875" style="256" customWidth="1"/>
    <col min="23" max="23" width="9.09765625" style="256" customWidth="1"/>
    <col min="24" max="24" width="2.69921875" style="256" customWidth="1"/>
    <col min="25" max="35" width="7.69921875" style="256" customWidth="1"/>
    <col min="36" max="36" width="2.69921875" style="256" customWidth="1"/>
    <col min="37" max="47" width="7.69921875" style="256" customWidth="1"/>
    <col min="48" max="48" width="2.69921875" style="256" customWidth="1"/>
    <col min="49" max="59" width="8.69921875" style="256"/>
    <col min="60" max="60" width="2.69921875" style="256" customWidth="1"/>
    <col min="61" max="66" width="8.69921875" style="256"/>
    <col min="67" max="67" width="9.09765625" style="256" bestFit="1" customWidth="1"/>
    <col min="68" max="16384" width="8.69921875" style="256"/>
  </cols>
  <sheetData>
    <row r="1" spans="1:79" ht="21" customHeight="1">
      <c r="A1" s="1888"/>
      <c r="B1" s="1888"/>
      <c r="C1" s="1889" t="s">
        <v>0</v>
      </c>
      <c r="D1" s="1889"/>
      <c r="E1" s="1889"/>
      <c r="F1" s="1889"/>
      <c r="G1" s="1889"/>
      <c r="H1" s="1889"/>
      <c r="I1" s="1889"/>
      <c r="J1" s="1889"/>
      <c r="K1" s="1889"/>
      <c r="L1"/>
      <c r="M1"/>
      <c r="N1"/>
      <c r="O1"/>
      <c r="P1"/>
      <c r="Q1"/>
      <c r="R1"/>
      <c r="S1"/>
      <c r="T1"/>
      <c r="U1"/>
      <c r="V1"/>
      <c r="W1"/>
      <c r="X1"/>
      <c r="AA1"/>
      <c r="AB1"/>
      <c r="AC1"/>
      <c r="AG1"/>
      <c r="AH1"/>
      <c r="AI1"/>
      <c r="AJ1"/>
      <c r="AK1"/>
      <c r="AL1"/>
      <c r="AM1"/>
      <c r="AN1"/>
      <c r="AO1"/>
    </row>
    <row r="2" spans="1:79" ht="21" customHeight="1">
      <c r="A2" s="1888"/>
      <c r="B2" s="1888"/>
      <c r="C2" s="1889"/>
      <c r="D2" s="1889"/>
      <c r="E2" s="1889"/>
      <c r="F2" s="1889"/>
      <c r="G2" s="1889"/>
      <c r="H2" s="1889"/>
      <c r="I2" s="1889"/>
      <c r="J2" s="1889"/>
      <c r="K2" s="1889"/>
      <c r="L2"/>
      <c r="M2"/>
      <c r="N2" s="295"/>
      <c r="O2"/>
      <c r="P2"/>
      <c r="Q2"/>
      <c r="R2"/>
      <c r="S2"/>
      <c r="T2"/>
      <c r="U2"/>
      <c r="V2"/>
      <c r="W2"/>
      <c r="X2"/>
      <c r="AA2"/>
      <c r="AB2"/>
      <c r="AC2"/>
      <c r="AG2"/>
      <c r="AH2"/>
      <c r="AI2"/>
      <c r="AJ2"/>
      <c r="AK2"/>
      <c r="AL2"/>
      <c r="AM2"/>
      <c r="AN2"/>
      <c r="AO2"/>
    </row>
    <row r="3" spans="1:79" ht="21" customHeight="1">
      <c r="A3" s="1888"/>
      <c r="B3" s="1888"/>
      <c r="C3" s="1889"/>
      <c r="D3" s="1889"/>
      <c r="E3" s="1889"/>
      <c r="F3" s="1889"/>
      <c r="G3" s="1889"/>
      <c r="H3" s="1889"/>
      <c r="I3" s="1889"/>
      <c r="J3" s="1889"/>
      <c r="K3" s="1889"/>
      <c r="L3"/>
      <c r="M3"/>
      <c r="N3"/>
      <c r="O3"/>
      <c r="P3"/>
      <c r="Q3"/>
      <c r="R3"/>
      <c r="S3"/>
      <c r="T3"/>
      <c r="U3"/>
      <c r="V3"/>
      <c r="W3"/>
      <c r="X3"/>
      <c r="AA3"/>
      <c r="AB3"/>
      <c r="AC3"/>
      <c r="AG3"/>
      <c r="AH3"/>
      <c r="AI3"/>
      <c r="AJ3"/>
      <c r="AK3"/>
      <c r="AL3"/>
      <c r="AM3"/>
      <c r="AN3"/>
      <c r="AO3"/>
    </row>
    <row r="4" spans="1:79" ht="36" customHeight="1">
      <c r="A4" s="1"/>
      <c r="B4" s="1"/>
      <c r="C4" s="1"/>
      <c r="D4" s="1"/>
      <c r="E4" s="1"/>
      <c r="F4" s="444"/>
      <c r="G4" s="1"/>
      <c r="H4" s="1"/>
      <c r="I4"/>
      <c r="J4"/>
      <c r="K4"/>
      <c r="L4"/>
      <c r="M4"/>
      <c r="N4"/>
      <c r="O4"/>
      <c r="P4"/>
      <c r="Q4"/>
      <c r="R4"/>
      <c r="S4"/>
      <c r="T4"/>
      <c r="U4"/>
      <c r="V4"/>
      <c r="W4"/>
      <c r="X4"/>
      <c r="AA4"/>
      <c r="AB4"/>
      <c r="AC4"/>
      <c r="AD4"/>
      <c r="AF4"/>
      <c r="AG4"/>
      <c r="AH4"/>
      <c r="AI4"/>
      <c r="AJ4"/>
      <c r="AK4"/>
      <c r="AL4"/>
      <c r="AM4"/>
      <c r="AN4"/>
      <c r="AO4"/>
    </row>
    <row r="5" spans="1:79" ht="36" customHeight="1" thickBot="1">
      <c r="A5" s="1841" t="s">
        <v>898</v>
      </c>
      <c r="B5" s="1841"/>
      <c r="C5" s="1841"/>
      <c r="D5" s="1841"/>
      <c r="E5" s="1841"/>
      <c r="F5" s="1841"/>
      <c r="G5" s="1841"/>
      <c r="H5" s="1841"/>
      <c r="I5" s="1841"/>
      <c r="J5" s="1841"/>
      <c r="K5" s="1841"/>
      <c r="L5" s="1159"/>
      <c r="M5" s="1159"/>
      <c r="N5" s="1159"/>
      <c r="O5" s="1159"/>
      <c r="P5" s="1159"/>
      <c r="Q5" s="1159"/>
      <c r="R5" s="1159"/>
      <c r="S5" s="1159"/>
      <c r="T5" s="1159"/>
      <c r="U5" s="1159"/>
      <c r="V5" s="1159"/>
      <c r="W5" s="1159"/>
      <c r="X5" s="1159"/>
      <c r="Y5" s="1159"/>
      <c r="Z5" s="1159"/>
      <c r="AA5" s="1159"/>
      <c r="AB5" s="1159"/>
      <c r="AC5" s="1159"/>
      <c r="AD5" s="1159"/>
      <c r="AE5" s="1159"/>
      <c r="AF5" s="1159"/>
      <c r="AG5" s="1159"/>
      <c r="AH5" s="1159"/>
      <c r="AI5" s="1157"/>
      <c r="AJ5" s="1159"/>
      <c r="AK5" s="1159"/>
      <c r="AL5" s="1159"/>
      <c r="AM5" s="1157"/>
      <c r="AN5" s="1159"/>
      <c r="AO5" s="1159"/>
      <c r="AP5" s="1157"/>
      <c r="AQ5" s="1157"/>
      <c r="AR5" s="1157"/>
      <c r="AS5" s="1157"/>
      <c r="AT5" s="1157"/>
      <c r="AU5" s="1157"/>
      <c r="AV5" s="1157"/>
      <c r="AW5" s="1157"/>
      <c r="AX5" s="1157"/>
      <c r="AY5" s="1157"/>
      <c r="AZ5" s="1157"/>
      <c r="BA5" s="1157"/>
      <c r="BB5" s="1157"/>
      <c r="BC5" s="1157"/>
      <c r="BD5" s="1157"/>
      <c r="BE5" s="1157"/>
      <c r="BF5" s="1159"/>
      <c r="BG5" s="1157"/>
      <c r="BH5" s="1157"/>
      <c r="BI5" s="1157"/>
      <c r="BJ5" s="1157"/>
      <c r="BK5" s="1157"/>
      <c r="BL5" s="1157"/>
      <c r="BM5" s="1157"/>
      <c r="BN5" s="1157"/>
      <c r="BO5" s="1157"/>
      <c r="BP5" s="1157"/>
      <c r="BQ5" s="1157"/>
      <c r="BR5" s="1157"/>
      <c r="BS5" s="1157"/>
      <c r="BT5" s="1157"/>
      <c r="BU5" s="1157"/>
      <c r="BV5" s="1157"/>
      <c r="BW5" s="1157"/>
      <c r="BX5" s="1157"/>
    </row>
    <row r="6" spans="1:79" ht="18" customHeight="1">
      <c r="A6" s="1"/>
      <c r="B6" s="1"/>
      <c r="C6" s="1"/>
      <c r="D6" s="1"/>
      <c r="E6" s="1"/>
      <c r="F6" s="444"/>
      <c r="G6" s="1"/>
      <c r="H6" s="1"/>
      <c r="I6" s="1"/>
      <c r="J6" s="1"/>
      <c r="K6" s="1"/>
      <c r="L6" s="1159"/>
      <c r="M6" s="1920" t="s">
        <v>899</v>
      </c>
      <c r="N6" s="1921"/>
      <c r="O6" s="1921"/>
      <c r="P6" s="1921"/>
      <c r="Q6" s="1922"/>
      <c r="R6" s="1159"/>
      <c r="S6" s="1157"/>
      <c r="T6" s="1920" t="s">
        <v>900</v>
      </c>
      <c r="U6" s="1921"/>
      <c r="V6" s="1922"/>
      <c r="W6" s="1159"/>
      <c r="X6" s="1159"/>
      <c r="Y6" s="1920" t="s">
        <v>901</v>
      </c>
      <c r="Z6" s="1921"/>
      <c r="AA6" s="1921"/>
      <c r="AB6" s="1921"/>
      <c r="AC6" s="1921"/>
      <c r="AD6" s="1921"/>
      <c r="AE6" s="1921"/>
      <c r="AF6" s="1921"/>
      <c r="AG6" s="1921"/>
      <c r="AH6" s="1921"/>
      <c r="AI6" s="1922"/>
      <c r="AJ6" s="1159"/>
      <c r="AK6" s="1023" t="s">
        <v>902</v>
      </c>
      <c r="AL6" s="1024"/>
      <c r="AM6" s="1024"/>
      <c r="AN6" s="1046"/>
      <c r="AO6" s="1024" t="s">
        <v>902</v>
      </c>
      <c r="AP6" s="1024"/>
      <c r="AQ6" s="1024"/>
      <c r="AR6" s="1046"/>
      <c r="AS6" s="1024" t="s">
        <v>902</v>
      </c>
      <c r="AT6" s="1024"/>
      <c r="AU6" s="1024"/>
      <c r="AV6" s="1033"/>
      <c r="AW6" s="1024" t="s">
        <v>902</v>
      </c>
      <c r="AX6" s="1024"/>
      <c r="AY6" s="1024"/>
      <c r="AZ6" s="1046"/>
      <c r="BA6" s="1024" t="s">
        <v>902</v>
      </c>
      <c r="BB6" s="1024"/>
      <c r="BC6" s="1024"/>
      <c r="BD6" s="1046"/>
      <c r="BE6" s="1024" t="s">
        <v>902</v>
      </c>
      <c r="BF6" s="1024"/>
      <c r="BG6" s="1024"/>
      <c r="BH6" s="1033"/>
      <c r="BI6" s="1043" t="s">
        <v>902</v>
      </c>
      <c r="BJ6" s="1043"/>
      <c r="BK6" s="1043"/>
      <c r="BL6" s="1047"/>
      <c r="BM6" s="1043" t="s">
        <v>902</v>
      </c>
      <c r="BN6" s="1043"/>
      <c r="BO6" s="1044"/>
      <c r="BP6" s="1157"/>
      <c r="BQ6" s="1920" t="s">
        <v>903</v>
      </c>
      <c r="BR6" s="1921"/>
      <c r="BS6" s="1921"/>
      <c r="BT6" s="1921"/>
      <c r="BU6" s="1921"/>
      <c r="BV6" s="1921"/>
      <c r="BW6" s="1922"/>
      <c r="BX6" s="1168"/>
      <c r="BY6" s="476"/>
      <c r="BZ6" s="476"/>
      <c r="CA6" s="476"/>
    </row>
    <row r="7" spans="1:79" ht="18" customHeight="1">
      <c r="A7" s="1861" t="s">
        <v>904</v>
      </c>
      <c r="B7" s="1861"/>
      <c r="C7" s="1861"/>
      <c r="D7" s="1861"/>
      <c r="E7" s="1861"/>
      <c r="F7" s="1897" t="s">
        <v>84</v>
      </c>
      <c r="G7" s="1898"/>
      <c r="H7" s="1898"/>
      <c r="I7" s="1899"/>
      <c r="J7" s="1899"/>
      <c r="K7" s="1900"/>
      <c r="L7" s="1159"/>
      <c r="M7" s="1927"/>
      <c r="N7" s="1928"/>
      <c r="O7" s="1928"/>
      <c r="P7" s="466" t="s">
        <v>201</v>
      </c>
      <c r="Q7" s="1025" t="s">
        <v>202</v>
      </c>
      <c r="R7" s="1159"/>
      <c r="S7" s="1157"/>
      <c r="T7" s="1030"/>
      <c r="U7" s="466" t="s">
        <v>201</v>
      </c>
      <c r="V7" s="1025" t="s">
        <v>202</v>
      </c>
      <c r="W7" s="1158"/>
      <c r="X7" s="1159"/>
      <c r="Y7" s="1912"/>
      <c r="Z7" s="1913"/>
      <c r="AA7" s="1913"/>
      <c r="AB7" s="466" t="s">
        <v>201</v>
      </c>
      <c r="AC7" s="466" t="s">
        <v>202</v>
      </c>
      <c r="AD7" s="965"/>
      <c r="AE7" s="1909"/>
      <c r="AF7" s="1909"/>
      <c r="AG7" s="1909"/>
      <c r="AH7" s="466" t="s">
        <v>201</v>
      </c>
      <c r="AI7" s="1025" t="s">
        <v>202</v>
      </c>
      <c r="AJ7" s="774"/>
      <c r="AK7" s="1034"/>
      <c r="AL7" s="466" t="s">
        <v>201</v>
      </c>
      <c r="AM7" s="466" t="s">
        <v>202</v>
      </c>
      <c r="AN7" s="477"/>
      <c r="AO7" s="965"/>
      <c r="AP7" s="466" t="s">
        <v>201</v>
      </c>
      <c r="AQ7" s="466" t="s">
        <v>202</v>
      </c>
      <c r="AR7" s="477"/>
      <c r="AS7" s="965"/>
      <c r="AT7" s="466" t="s">
        <v>201</v>
      </c>
      <c r="AU7" s="466" t="s">
        <v>202</v>
      </c>
      <c r="AV7" s="477"/>
      <c r="AW7" s="965"/>
      <c r="AX7" s="466" t="s">
        <v>201</v>
      </c>
      <c r="AY7" s="466" t="s">
        <v>202</v>
      </c>
      <c r="AZ7" s="477"/>
      <c r="BA7" s="965"/>
      <c r="BB7" s="466" t="s">
        <v>201</v>
      </c>
      <c r="BC7" s="466" t="s">
        <v>202</v>
      </c>
      <c r="BD7" s="477"/>
      <c r="BE7" s="965"/>
      <c r="BF7" s="466" t="s">
        <v>201</v>
      </c>
      <c r="BG7" s="466" t="s">
        <v>202</v>
      </c>
      <c r="BH7" s="477"/>
      <c r="BI7" s="965"/>
      <c r="BJ7" s="466" t="s">
        <v>201</v>
      </c>
      <c r="BK7" s="466" t="s">
        <v>202</v>
      </c>
      <c r="BL7" s="477"/>
      <c r="BM7" s="965"/>
      <c r="BN7" s="466" t="s">
        <v>201</v>
      </c>
      <c r="BO7" s="1025" t="s">
        <v>202</v>
      </c>
      <c r="BP7" s="1172"/>
      <c r="BQ7" s="1034"/>
      <c r="BR7" s="466" t="s">
        <v>201</v>
      </c>
      <c r="BS7" s="466" t="s">
        <v>202</v>
      </c>
      <c r="BT7" s="965"/>
      <c r="BU7" s="965"/>
      <c r="BV7" s="466" t="s">
        <v>201</v>
      </c>
      <c r="BW7" s="1025" t="s">
        <v>202</v>
      </c>
      <c r="BX7" s="1157"/>
      <c r="BZ7" s="470"/>
      <c r="CA7" s="470"/>
    </row>
    <row r="8" spans="1:79" ht="18" customHeight="1">
      <c r="A8" s="1"/>
      <c r="B8" s="1"/>
      <c r="C8" s="1"/>
      <c r="D8" s="1"/>
      <c r="E8" s="1"/>
      <c r="F8" s="444"/>
      <c r="G8" s="1"/>
      <c r="H8" s="1"/>
      <c r="I8" s="1"/>
      <c r="J8" s="1"/>
      <c r="K8" s="1"/>
      <c r="L8" s="1159"/>
      <c r="M8" s="1923" t="s">
        <v>237</v>
      </c>
      <c r="N8" s="1924"/>
      <c r="O8" s="1924"/>
      <c r="P8" s="467">
        <v>237</v>
      </c>
      <c r="Q8" s="1026">
        <v>6.3183151159690754E-2</v>
      </c>
      <c r="R8" s="1159"/>
      <c r="S8" s="1157"/>
      <c r="T8" s="1031" t="s">
        <v>11</v>
      </c>
      <c r="U8" s="467">
        <v>744</v>
      </c>
      <c r="V8" s="1026">
        <v>0.19834710743801653</v>
      </c>
      <c r="W8" s="1158"/>
      <c r="X8" s="1159"/>
      <c r="Y8" s="1910" t="s">
        <v>493</v>
      </c>
      <c r="Z8" s="1911"/>
      <c r="AA8" s="1911"/>
      <c r="AB8" s="467">
        <v>58</v>
      </c>
      <c r="AC8" s="468">
        <v>1.5462543321780858E-2</v>
      </c>
      <c r="AE8" s="1911" t="s">
        <v>394</v>
      </c>
      <c r="AF8" s="1911"/>
      <c r="AG8" s="1911"/>
      <c r="AH8" s="467">
        <v>49</v>
      </c>
      <c r="AI8" s="1026">
        <v>1.3063183151159691E-2</v>
      </c>
      <c r="AJ8" s="1159"/>
      <c r="AK8" s="1035" t="s">
        <v>529</v>
      </c>
      <c r="AL8" s="467">
        <v>1</v>
      </c>
      <c r="AM8" s="468">
        <v>2.6659557451346307E-4</v>
      </c>
      <c r="AO8" s="469" t="s">
        <v>341</v>
      </c>
      <c r="AP8" s="467">
        <v>36</v>
      </c>
      <c r="AQ8" s="468">
        <v>9.59744068248467E-3</v>
      </c>
      <c r="AS8" s="469" t="s">
        <v>599</v>
      </c>
      <c r="AT8" s="467">
        <v>2</v>
      </c>
      <c r="AU8" s="468">
        <v>5.3319114902692613E-4</v>
      </c>
      <c r="AW8" s="469" t="s">
        <v>905</v>
      </c>
      <c r="AX8" s="467">
        <v>0</v>
      </c>
      <c r="AY8" s="468">
        <v>0</v>
      </c>
      <c r="BA8" s="469" t="s">
        <v>641</v>
      </c>
      <c r="BB8" s="467">
        <v>12</v>
      </c>
      <c r="BC8" s="468">
        <v>3.1991468941615568E-3</v>
      </c>
      <c r="BE8" s="469" t="s">
        <v>488</v>
      </c>
      <c r="BF8" s="467">
        <v>8</v>
      </c>
      <c r="BG8" s="468">
        <v>2.1327645961077045E-3</v>
      </c>
      <c r="BI8" s="469" t="s">
        <v>531</v>
      </c>
      <c r="BJ8" s="467">
        <v>28</v>
      </c>
      <c r="BK8" s="468">
        <v>7.4646760863769663E-3</v>
      </c>
      <c r="BM8" s="469" t="s">
        <v>533</v>
      </c>
      <c r="BN8" s="467">
        <v>3</v>
      </c>
      <c r="BO8" s="1026">
        <v>7.997867235403892E-4</v>
      </c>
      <c r="BP8" s="1157"/>
      <c r="BQ8" s="1035" t="s">
        <v>500</v>
      </c>
      <c r="BR8" s="467">
        <v>32</v>
      </c>
      <c r="BS8" s="468">
        <v>8.5310583844308181E-3</v>
      </c>
      <c r="BU8" s="469" t="s">
        <v>484</v>
      </c>
      <c r="BV8" s="467">
        <v>103</v>
      </c>
      <c r="BW8" s="1026">
        <v>2.7459344174886696E-2</v>
      </c>
      <c r="BX8" s="1157"/>
      <c r="BY8" s="469"/>
      <c r="BZ8" s="467"/>
      <c r="CA8" s="468"/>
    </row>
    <row r="9" spans="1:79" ht="18" customHeight="1">
      <c r="A9" s="1861" t="s">
        <v>906</v>
      </c>
      <c r="B9" s="1861"/>
      <c r="C9" s="1861"/>
      <c r="D9" s="1861"/>
      <c r="E9" s="1861"/>
      <c r="F9" s="1890"/>
      <c r="G9" s="1891"/>
      <c r="H9" s="1891"/>
      <c r="I9" s="1891"/>
      <c r="J9" s="1891"/>
      <c r="K9" s="1892"/>
      <c r="L9" s="1159"/>
      <c r="M9" s="1903" t="s">
        <v>481</v>
      </c>
      <c r="N9" s="1904"/>
      <c r="O9" s="1904"/>
      <c r="P9" s="467">
        <v>206</v>
      </c>
      <c r="Q9" s="1026">
        <v>5.4918688349773391E-2</v>
      </c>
      <c r="R9" s="1159"/>
      <c r="S9" s="1157"/>
      <c r="T9" s="1031" t="s">
        <v>12</v>
      </c>
      <c r="U9" s="467">
        <v>1672</v>
      </c>
      <c r="V9" s="1026">
        <v>0.44574780058651026</v>
      </c>
      <c r="W9" s="1158"/>
      <c r="X9" s="1159"/>
      <c r="Y9" s="1905" t="s">
        <v>520</v>
      </c>
      <c r="Z9" s="1906"/>
      <c r="AA9" s="1906"/>
      <c r="AB9" s="467">
        <v>8</v>
      </c>
      <c r="AC9" s="468">
        <v>2.1327645961077045E-3</v>
      </c>
      <c r="AE9" s="1906" t="s">
        <v>390</v>
      </c>
      <c r="AF9" s="1906"/>
      <c r="AG9" s="1906"/>
      <c r="AH9" s="467">
        <v>201</v>
      </c>
      <c r="AI9" s="1026">
        <v>5.3585710477206075E-2</v>
      </c>
      <c r="AJ9" s="1159"/>
      <c r="AK9" s="1035" t="s">
        <v>352</v>
      </c>
      <c r="AL9" s="467">
        <v>92</v>
      </c>
      <c r="AM9" s="468">
        <v>2.4526792855238604E-2</v>
      </c>
      <c r="AO9" s="469" t="s">
        <v>574</v>
      </c>
      <c r="AP9" s="467">
        <v>17</v>
      </c>
      <c r="AQ9" s="468">
        <v>4.5321247667288725E-3</v>
      </c>
      <c r="AS9" s="469" t="s">
        <v>393</v>
      </c>
      <c r="AT9" s="467">
        <v>16</v>
      </c>
      <c r="AU9" s="468">
        <v>4.2655291922154091E-3</v>
      </c>
      <c r="AW9" s="469" t="s">
        <v>395</v>
      </c>
      <c r="AX9" s="467">
        <v>2</v>
      </c>
      <c r="AY9" s="468">
        <v>5.3319114902692613E-4</v>
      </c>
      <c r="BA9" s="469" t="s">
        <v>663</v>
      </c>
      <c r="BB9" s="467">
        <v>4</v>
      </c>
      <c r="BC9" s="468">
        <v>1.0663822980538523E-3</v>
      </c>
      <c r="BE9" s="469" t="s">
        <v>595</v>
      </c>
      <c r="BF9" s="467">
        <v>6</v>
      </c>
      <c r="BG9" s="468">
        <v>1.5995734470807784E-3</v>
      </c>
      <c r="BI9" s="469" t="s">
        <v>437</v>
      </c>
      <c r="BJ9" s="467">
        <v>6</v>
      </c>
      <c r="BK9" s="468">
        <v>1.5995734470807784E-3</v>
      </c>
      <c r="BM9" s="469" t="s">
        <v>498</v>
      </c>
      <c r="BN9" s="467">
        <v>105</v>
      </c>
      <c r="BO9" s="1026">
        <v>2.7992535323913624E-2</v>
      </c>
      <c r="BP9" s="1157"/>
      <c r="BQ9" s="1035" t="s">
        <v>366</v>
      </c>
      <c r="BR9" s="467">
        <v>48</v>
      </c>
      <c r="BS9" s="468">
        <v>1.2796587576646227E-2</v>
      </c>
      <c r="BU9" s="469" t="s">
        <v>907</v>
      </c>
      <c r="BV9" s="467">
        <v>0</v>
      </c>
      <c r="BW9" s="1026">
        <v>0</v>
      </c>
      <c r="BX9" s="1157"/>
      <c r="BY9" s="469"/>
      <c r="BZ9" s="467"/>
      <c r="CA9" s="468"/>
    </row>
    <row r="10" spans="1:79" ht="18" customHeight="1">
      <c r="A10" s="1"/>
      <c r="B10" s="1"/>
      <c r="C10" s="1"/>
      <c r="J10" s="1"/>
      <c r="K10" s="1"/>
      <c r="L10" s="1159"/>
      <c r="M10" s="1903" t="s">
        <v>536</v>
      </c>
      <c r="N10" s="1904"/>
      <c r="O10" s="1904"/>
      <c r="P10" s="467">
        <v>347</v>
      </c>
      <c r="Q10" s="1026">
        <v>9.2508664356171694E-2</v>
      </c>
      <c r="R10" s="1159"/>
      <c r="S10" s="1157"/>
      <c r="T10" s="1027" t="s">
        <v>13</v>
      </c>
      <c r="U10" s="467">
        <v>1335</v>
      </c>
      <c r="V10" s="1026">
        <v>0.35590509197547321</v>
      </c>
      <c r="W10" s="1158"/>
      <c r="X10" s="1159"/>
      <c r="Y10" s="1905" t="s">
        <v>396</v>
      </c>
      <c r="Z10" s="1906"/>
      <c r="AA10" s="1906"/>
      <c r="AB10" s="467">
        <v>23</v>
      </c>
      <c r="AC10" s="468">
        <v>6.1316982138096511E-3</v>
      </c>
      <c r="AE10" s="1906" t="s">
        <v>486</v>
      </c>
      <c r="AF10" s="1906"/>
      <c r="AG10" s="1906"/>
      <c r="AH10" s="467">
        <v>140</v>
      </c>
      <c r="AI10" s="1026">
        <v>3.732338043188483E-2</v>
      </c>
      <c r="AJ10" s="1159"/>
      <c r="AK10" s="1035" t="s">
        <v>530</v>
      </c>
      <c r="AL10" s="467">
        <v>37</v>
      </c>
      <c r="AM10" s="468">
        <v>9.8640362569981342E-3</v>
      </c>
      <c r="AO10" s="469" t="s">
        <v>362</v>
      </c>
      <c r="AP10" s="467">
        <v>189</v>
      </c>
      <c r="AQ10" s="468">
        <v>5.0386563583044525E-2</v>
      </c>
      <c r="AS10" s="469" t="s">
        <v>398</v>
      </c>
      <c r="AT10" s="467">
        <v>8</v>
      </c>
      <c r="AU10" s="468">
        <v>2.1327645961077045E-3</v>
      </c>
      <c r="AW10" s="469" t="s">
        <v>524</v>
      </c>
      <c r="AX10" s="467">
        <v>38</v>
      </c>
      <c r="AY10" s="468">
        <v>1.0130631831511597E-2</v>
      </c>
      <c r="BA10" s="469" t="s">
        <v>430</v>
      </c>
      <c r="BB10" s="467">
        <v>49</v>
      </c>
      <c r="BC10" s="468">
        <v>1.3063183151159691E-2</v>
      </c>
      <c r="BE10" s="469" t="s">
        <v>491</v>
      </c>
      <c r="BF10" s="467">
        <v>63</v>
      </c>
      <c r="BG10" s="468">
        <v>1.6795521194348174E-2</v>
      </c>
      <c r="BI10" s="469" t="s">
        <v>389</v>
      </c>
      <c r="BJ10" s="467">
        <v>8</v>
      </c>
      <c r="BK10" s="468">
        <v>2.1327645961077045E-3</v>
      </c>
      <c r="BM10" s="469" t="s">
        <v>513</v>
      </c>
      <c r="BN10" s="467">
        <v>23</v>
      </c>
      <c r="BO10" s="1026">
        <v>6.1316982138096511E-3</v>
      </c>
      <c r="BP10" s="1157"/>
      <c r="BQ10" s="1035" t="s">
        <v>346</v>
      </c>
      <c r="BR10" s="467">
        <v>2242</v>
      </c>
      <c r="BS10" s="468">
        <v>0.59770727805918422</v>
      </c>
      <c r="BU10" s="469" t="s">
        <v>588</v>
      </c>
      <c r="BV10" s="467">
        <v>13</v>
      </c>
      <c r="BW10" s="1026">
        <v>3.4657424686750202E-3</v>
      </c>
      <c r="BX10" s="1157"/>
      <c r="BY10" s="469"/>
      <c r="BZ10" s="467"/>
      <c r="CA10" s="468"/>
    </row>
    <row r="11" spans="1:79" ht="18" customHeight="1" thickBot="1">
      <c r="D11" s="1895" t="s">
        <v>908</v>
      </c>
      <c r="E11" s="1895"/>
      <c r="F11" s="1895"/>
      <c r="G11" s="1895"/>
      <c r="H11" s="1895"/>
      <c r="I11" s="1896"/>
      <c r="J11" s="1893">
        <v>3751</v>
      </c>
      <c r="K11" s="1894"/>
      <c r="L11" s="1159"/>
      <c r="M11" s="1903" t="s">
        <v>537</v>
      </c>
      <c r="N11" s="1904"/>
      <c r="O11" s="1904"/>
      <c r="P11" s="467">
        <v>242</v>
      </c>
      <c r="Q11" s="1026">
        <v>6.4516129032258063E-2</v>
      </c>
      <c r="R11" s="1159"/>
      <c r="S11" s="1157"/>
      <c r="T11" s="1032" t="s">
        <v>19</v>
      </c>
      <c r="U11" s="1028">
        <v>3751</v>
      </c>
      <c r="V11" s="1029">
        <v>1</v>
      </c>
      <c r="W11" s="1158"/>
      <c r="X11" s="1159"/>
      <c r="Y11" s="1905" t="s">
        <v>431</v>
      </c>
      <c r="Z11" s="1906"/>
      <c r="AA11" s="1906"/>
      <c r="AB11" s="467">
        <v>71</v>
      </c>
      <c r="AC11" s="468">
        <v>1.8928285790455877E-2</v>
      </c>
      <c r="AE11" s="1906" t="s">
        <v>503</v>
      </c>
      <c r="AF11" s="1906"/>
      <c r="AG11" s="1906"/>
      <c r="AH11" s="467">
        <v>183</v>
      </c>
      <c r="AI11" s="1026">
        <v>4.8786990135963743E-2</v>
      </c>
      <c r="AJ11" s="1159"/>
      <c r="AK11" s="1035" t="s">
        <v>638</v>
      </c>
      <c r="AL11" s="467">
        <v>20</v>
      </c>
      <c r="AM11" s="468">
        <v>5.3319114902692618E-3</v>
      </c>
      <c r="AO11" s="469" t="s">
        <v>475</v>
      </c>
      <c r="AP11" s="467">
        <v>7</v>
      </c>
      <c r="AQ11" s="468">
        <v>1.8661690215942416E-3</v>
      </c>
      <c r="AS11" s="469" t="s">
        <v>909</v>
      </c>
      <c r="AT11" s="467">
        <v>0</v>
      </c>
      <c r="AU11" s="468">
        <v>0</v>
      </c>
      <c r="AW11" s="469" t="s">
        <v>649</v>
      </c>
      <c r="AX11" s="467">
        <v>5</v>
      </c>
      <c r="AY11" s="468">
        <v>1.3329778725673154E-3</v>
      </c>
      <c r="BA11" s="469" t="s">
        <v>658</v>
      </c>
      <c r="BB11" s="467">
        <v>63</v>
      </c>
      <c r="BC11" s="468">
        <v>1.6795521194348174E-2</v>
      </c>
      <c r="BE11" s="469" t="s">
        <v>664</v>
      </c>
      <c r="BF11" s="467">
        <v>5</v>
      </c>
      <c r="BG11" s="468">
        <v>1.3329778725673154E-3</v>
      </c>
      <c r="BI11" s="469" t="s">
        <v>539</v>
      </c>
      <c r="BJ11" s="467">
        <v>12</v>
      </c>
      <c r="BK11" s="468">
        <v>3.1991468941615568E-3</v>
      </c>
      <c r="BM11" s="469" t="s">
        <v>402</v>
      </c>
      <c r="BN11" s="467">
        <v>160</v>
      </c>
      <c r="BO11" s="1026">
        <v>4.2655291922154094E-2</v>
      </c>
      <c r="BP11" s="1157"/>
      <c r="BQ11" s="1035" t="s">
        <v>546</v>
      </c>
      <c r="BR11" s="467">
        <v>97</v>
      </c>
      <c r="BS11" s="468">
        <v>2.5859770727805917E-2</v>
      </c>
      <c r="BU11" s="469" t="s">
        <v>548</v>
      </c>
      <c r="BV11" s="467">
        <v>28</v>
      </c>
      <c r="BW11" s="1026">
        <v>7.4646760863769663E-3</v>
      </c>
      <c r="BX11" s="1157"/>
      <c r="BY11" s="469"/>
      <c r="BZ11" s="467"/>
      <c r="CA11" s="468"/>
    </row>
    <row r="12" spans="1:79" ht="18" customHeight="1">
      <c r="A12" s="1"/>
      <c r="B12" s="1"/>
      <c r="C12" s="1"/>
      <c r="D12" s="1"/>
      <c r="E12" s="1"/>
      <c r="L12" s="1159"/>
      <c r="M12" s="1903" t="s">
        <v>344</v>
      </c>
      <c r="N12" s="1904"/>
      <c r="O12" s="1904"/>
      <c r="P12" s="467">
        <v>1127</v>
      </c>
      <c r="Q12" s="1026">
        <v>0.30045321247667289</v>
      </c>
      <c r="R12" s="1159"/>
      <c r="S12" s="1157"/>
      <c r="T12" s="1157"/>
      <c r="U12" s="1158"/>
      <c r="V12" s="1158"/>
      <c r="W12" s="1158"/>
      <c r="X12" s="1159"/>
      <c r="Y12" s="1905" t="s">
        <v>342</v>
      </c>
      <c r="Z12" s="1906"/>
      <c r="AA12" s="1906"/>
      <c r="AB12" s="467">
        <v>322</v>
      </c>
      <c r="AC12" s="468">
        <v>8.5843774993335106E-2</v>
      </c>
      <c r="AE12" s="1906" t="s">
        <v>639</v>
      </c>
      <c r="AF12" s="1906"/>
      <c r="AG12" s="1906"/>
      <c r="AH12" s="467">
        <v>20</v>
      </c>
      <c r="AI12" s="1026">
        <v>5.3319114902692618E-3</v>
      </c>
      <c r="AJ12" s="1159"/>
      <c r="AK12" s="1035" t="s">
        <v>651</v>
      </c>
      <c r="AL12" s="467">
        <v>4</v>
      </c>
      <c r="AM12" s="468">
        <v>1.0663822980538523E-3</v>
      </c>
      <c r="AO12" s="469" t="s">
        <v>490</v>
      </c>
      <c r="AP12" s="467">
        <v>35</v>
      </c>
      <c r="AQ12" s="468">
        <v>9.3308451079712074E-3</v>
      </c>
      <c r="AS12" s="469" t="s">
        <v>516</v>
      </c>
      <c r="AT12" s="467">
        <v>20</v>
      </c>
      <c r="AU12" s="468">
        <v>5.3319114902692618E-3</v>
      </c>
      <c r="AW12" s="469" t="s">
        <v>532</v>
      </c>
      <c r="AX12" s="467">
        <v>25</v>
      </c>
      <c r="AY12" s="468">
        <v>6.664889362836577E-3</v>
      </c>
      <c r="BA12" s="469" t="s">
        <v>604</v>
      </c>
      <c r="BB12" s="467">
        <v>1</v>
      </c>
      <c r="BC12" s="468">
        <v>2.6659557451346307E-4</v>
      </c>
      <c r="BE12" s="469" t="s">
        <v>598</v>
      </c>
      <c r="BF12" s="467">
        <v>47</v>
      </c>
      <c r="BG12" s="468">
        <v>1.2529992002132765E-2</v>
      </c>
      <c r="BI12" s="469" t="s">
        <v>551</v>
      </c>
      <c r="BJ12" s="467">
        <v>1</v>
      </c>
      <c r="BK12" s="468">
        <v>2.6659557451346307E-4</v>
      </c>
      <c r="BM12" s="469" t="s">
        <v>594</v>
      </c>
      <c r="BN12" s="467">
        <v>12</v>
      </c>
      <c r="BO12" s="1026">
        <v>3.1991468941615568E-3</v>
      </c>
      <c r="BP12" s="1157"/>
      <c r="BQ12" s="1035" t="s">
        <v>910</v>
      </c>
      <c r="BR12" s="467">
        <v>0</v>
      </c>
      <c r="BS12" s="468">
        <v>0</v>
      </c>
      <c r="BU12" s="469" t="s">
        <v>545</v>
      </c>
      <c r="BV12" s="467">
        <v>6</v>
      </c>
      <c r="BW12" s="1026">
        <v>1.5995734470807784E-3</v>
      </c>
      <c r="BX12" s="1157"/>
      <c r="BY12" s="469"/>
      <c r="BZ12" s="467"/>
      <c r="CA12" s="468"/>
    </row>
    <row r="13" spans="1:79" ht="18" customHeight="1">
      <c r="A13" s="471" t="s">
        <v>911</v>
      </c>
      <c r="B13" s="9"/>
      <c r="C13" s="9"/>
      <c r="D13" s="9"/>
      <c r="E13" s="8" t="s">
        <v>273</v>
      </c>
      <c r="F13" s="120">
        <v>2372</v>
      </c>
      <c r="G13" s="472">
        <v>0.63236470274593437</v>
      </c>
      <c r="H13" s="473"/>
      <c r="I13" s="8" t="s">
        <v>274</v>
      </c>
      <c r="J13" s="120">
        <v>1379</v>
      </c>
      <c r="K13" s="472">
        <v>0.36763529725406557</v>
      </c>
      <c r="L13" s="1159"/>
      <c r="M13" s="1903" t="s">
        <v>457</v>
      </c>
      <c r="N13" s="1904"/>
      <c r="O13" s="1904"/>
      <c r="P13" s="467">
        <v>474</v>
      </c>
      <c r="Q13" s="1026">
        <v>0.12636630231938151</v>
      </c>
      <c r="R13" s="1159"/>
      <c r="S13" s="1157"/>
      <c r="T13" s="1158"/>
      <c r="U13" s="1158"/>
      <c r="V13" s="1158"/>
      <c r="W13" s="1158"/>
      <c r="X13" s="1159"/>
      <c r="Y13" s="1905" t="s">
        <v>489</v>
      </c>
      <c r="Z13" s="1906"/>
      <c r="AA13" s="1906"/>
      <c r="AB13" s="467">
        <v>34</v>
      </c>
      <c r="AC13" s="468">
        <v>9.0642495334577449E-3</v>
      </c>
      <c r="AE13" s="1908" t="s">
        <v>449</v>
      </c>
      <c r="AF13" s="1908"/>
      <c r="AG13" s="1908"/>
      <c r="AH13" s="467">
        <v>422</v>
      </c>
      <c r="AI13" s="1026">
        <v>0.11250333244468141</v>
      </c>
      <c r="AJ13" s="1159"/>
      <c r="AK13" s="1035" t="s">
        <v>583</v>
      </c>
      <c r="AL13" s="467">
        <v>7</v>
      </c>
      <c r="AM13" s="468">
        <v>1.8661690215942416E-3</v>
      </c>
      <c r="AO13" s="469" t="s">
        <v>514</v>
      </c>
      <c r="AP13" s="467">
        <v>21</v>
      </c>
      <c r="AQ13" s="468">
        <v>5.5985070647827243E-3</v>
      </c>
      <c r="AS13" s="469" t="s">
        <v>499</v>
      </c>
      <c r="AT13" s="467">
        <v>9</v>
      </c>
      <c r="AU13" s="468">
        <v>2.3993601706211675E-3</v>
      </c>
      <c r="AW13" s="469" t="s">
        <v>427</v>
      </c>
      <c r="AX13" s="467">
        <v>16</v>
      </c>
      <c r="AY13" s="468">
        <v>4.2655291922154091E-3</v>
      </c>
      <c r="BA13" s="469" t="s">
        <v>543</v>
      </c>
      <c r="BB13" s="467">
        <v>2</v>
      </c>
      <c r="BC13" s="468">
        <v>5.3319114902692613E-4</v>
      </c>
      <c r="BE13" s="469" t="s">
        <v>442</v>
      </c>
      <c r="BF13" s="467">
        <v>47</v>
      </c>
      <c r="BG13" s="468">
        <v>1.2529992002132765E-2</v>
      </c>
      <c r="BI13" s="469" t="s">
        <v>512</v>
      </c>
      <c r="BJ13" s="467">
        <v>26</v>
      </c>
      <c r="BK13" s="468">
        <v>6.9314849373500404E-3</v>
      </c>
      <c r="BM13" s="469" t="s">
        <v>668</v>
      </c>
      <c r="BN13" s="467">
        <v>37</v>
      </c>
      <c r="BO13" s="1026">
        <v>9.8640362569981342E-3</v>
      </c>
      <c r="BP13" s="1157"/>
      <c r="BQ13" s="1035" t="s">
        <v>358</v>
      </c>
      <c r="BR13" s="467">
        <v>264</v>
      </c>
      <c r="BS13" s="468">
        <v>7.0381231671554259E-2</v>
      </c>
      <c r="BU13" s="469" t="s">
        <v>535</v>
      </c>
      <c r="BV13" s="467">
        <v>36</v>
      </c>
      <c r="BW13" s="1026">
        <v>9.59744068248467E-3</v>
      </c>
      <c r="BX13" s="1157"/>
      <c r="BY13" s="469"/>
      <c r="BZ13" s="467"/>
      <c r="CA13" s="468"/>
    </row>
    <row r="14" spans="1:79" ht="18" customHeight="1" thickBot="1">
      <c r="B14" s="455"/>
      <c r="C14" s="1"/>
      <c r="D14" s="1"/>
      <c r="E14" s="1"/>
      <c r="F14" s="694"/>
      <c r="G14" s="1"/>
      <c r="H14" s="1"/>
      <c r="I14" s="1"/>
      <c r="J14" s="1"/>
      <c r="K14" s="1"/>
      <c r="L14" s="1159"/>
      <c r="M14" s="1901" t="s">
        <v>912</v>
      </c>
      <c r="N14" s="1902"/>
      <c r="O14" s="1902"/>
      <c r="P14" s="1048">
        <v>2633</v>
      </c>
      <c r="Q14" s="1049">
        <v>0.70194614769394836</v>
      </c>
      <c r="R14" s="1159"/>
      <c r="S14" s="1157"/>
      <c r="T14" s="1158"/>
      <c r="U14" s="1158"/>
      <c r="V14" s="1158"/>
      <c r="W14" s="1158"/>
      <c r="X14" s="1159"/>
      <c r="Y14" s="1905" t="s">
        <v>349</v>
      </c>
      <c r="Z14" s="1906"/>
      <c r="AA14" s="1906"/>
      <c r="AB14" s="467">
        <v>122</v>
      </c>
      <c r="AC14" s="468">
        <v>3.2524660090642497E-2</v>
      </c>
      <c r="AE14" s="1919" t="s">
        <v>19</v>
      </c>
      <c r="AF14" s="1919"/>
      <c r="AG14" s="1919"/>
      <c r="AH14" s="1045">
        <v>3751</v>
      </c>
      <c r="AI14" s="1029">
        <v>1</v>
      </c>
      <c r="AJ14" s="1159"/>
      <c r="AK14" s="1035" t="s">
        <v>593</v>
      </c>
      <c r="AL14" s="467">
        <v>2</v>
      </c>
      <c r="AM14" s="468">
        <v>5.3319114902692613E-4</v>
      </c>
      <c r="AO14" s="469" t="s">
        <v>428</v>
      </c>
      <c r="AP14" s="467">
        <v>3</v>
      </c>
      <c r="AQ14" s="468">
        <v>7.997867235403892E-4</v>
      </c>
      <c r="AS14" s="469" t="s">
        <v>913</v>
      </c>
      <c r="AT14" s="467">
        <v>0</v>
      </c>
      <c r="AU14" s="468">
        <v>0</v>
      </c>
      <c r="AW14" s="469" t="s">
        <v>544</v>
      </c>
      <c r="AX14" s="467">
        <v>10</v>
      </c>
      <c r="AY14" s="468">
        <v>2.6659557451346309E-3</v>
      </c>
      <c r="BA14" s="469" t="s">
        <v>496</v>
      </c>
      <c r="BB14" s="467">
        <v>3</v>
      </c>
      <c r="BC14" s="468">
        <v>7.997867235403892E-4</v>
      </c>
      <c r="BE14" s="469" t="s">
        <v>519</v>
      </c>
      <c r="BF14" s="467">
        <v>4</v>
      </c>
      <c r="BG14" s="468">
        <v>1.0663822980538523E-3</v>
      </c>
      <c r="BI14" s="469" t="s">
        <v>505</v>
      </c>
      <c r="BJ14" s="467">
        <v>14</v>
      </c>
      <c r="BK14" s="468">
        <v>3.7323380431884831E-3</v>
      </c>
      <c r="BM14" s="469" t="s">
        <v>509</v>
      </c>
      <c r="BN14" s="467">
        <v>62</v>
      </c>
      <c r="BO14" s="1026">
        <v>1.6528925619834711E-2</v>
      </c>
      <c r="BP14" s="1157"/>
      <c r="BQ14" s="1035" t="s">
        <v>478</v>
      </c>
      <c r="BR14" s="467">
        <v>235</v>
      </c>
      <c r="BS14" s="468">
        <v>6.2649960010663822E-2</v>
      </c>
      <c r="BU14" s="469" t="s">
        <v>667</v>
      </c>
      <c r="BV14" s="467">
        <v>1</v>
      </c>
      <c r="BW14" s="1026">
        <v>2.6659557451346307E-4</v>
      </c>
      <c r="BX14" s="1157"/>
      <c r="BY14" s="469"/>
      <c r="BZ14" s="467"/>
      <c r="CA14" s="468"/>
    </row>
    <row r="15" spans="1:79" ht="18" customHeight="1" thickBot="1">
      <c r="A15" s="1861" t="s">
        <v>914</v>
      </c>
      <c r="B15" s="1861"/>
      <c r="C15" s="1861"/>
      <c r="D15" s="1861"/>
      <c r="E15" s="1861"/>
      <c r="G15" s="1"/>
      <c r="H15" s="1"/>
      <c r="I15" s="30" t="s">
        <v>915</v>
      </c>
      <c r="J15" s="120">
        <v>3431</v>
      </c>
      <c r="K15" s="472">
        <v>0.91468941615569177</v>
      </c>
      <c r="L15" s="1159"/>
      <c r="M15" s="1901" t="s">
        <v>232</v>
      </c>
      <c r="N15" s="1902"/>
      <c r="O15" s="1902"/>
      <c r="P15" s="1048">
        <v>216</v>
      </c>
      <c r="Q15" s="1049">
        <v>5.7584644094908023E-2</v>
      </c>
      <c r="R15" s="1159"/>
      <c r="S15" s="1157"/>
      <c r="T15" s="1162"/>
      <c r="U15" s="1162"/>
      <c r="V15" s="1162"/>
      <c r="W15" s="1158"/>
      <c r="X15" s="1159"/>
      <c r="Y15" s="1905" t="s">
        <v>480</v>
      </c>
      <c r="Z15" s="1906"/>
      <c r="AA15" s="1906"/>
      <c r="AB15" s="467">
        <v>149</v>
      </c>
      <c r="AC15" s="468">
        <v>3.9722740602505996E-2</v>
      </c>
      <c r="AD15" s="1170"/>
      <c r="AE15" s="1157"/>
      <c r="AF15" s="1157"/>
      <c r="AG15" s="1157"/>
      <c r="AH15" s="1157"/>
      <c r="AI15" s="1158"/>
      <c r="AJ15" s="1159"/>
      <c r="AK15" s="1035" t="s">
        <v>647</v>
      </c>
      <c r="AL15" s="467">
        <v>28</v>
      </c>
      <c r="AM15" s="468">
        <v>7.4646760863769663E-3</v>
      </c>
      <c r="AO15" s="469" t="s">
        <v>547</v>
      </c>
      <c r="AP15" s="467">
        <v>13</v>
      </c>
      <c r="AQ15" s="468">
        <v>3.4657424686750202E-3</v>
      </c>
      <c r="AS15" s="469" t="s">
        <v>487</v>
      </c>
      <c r="AT15" s="467">
        <v>87</v>
      </c>
      <c r="AU15" s="468">
        <v>2.3193814982671288E-2</v>
      </c>
      <c r="AW15" s="469" t="s">
        <v>523</v>
      </c>
      <c r="AX15" s="467">
        <v>8</v>
      </c>
      <c r="AY15" s="468">
        <v>2.1327645961077045E-3</v>
      </c>
      <c r="BA15" s="469" t="s">
        <v>518</v>
      </c>
      <c r="BB15" s="467">
        <v>51</v>
      </c>
      <c r="BC15" s="468">
        <v>1.3596374300186616E-2</v>
      </c>
      <c r="BE15" s="469" t="s">
        <v>511</v>
      </c>
      <c r="BF15" s="467">
        <v>33</v>
      </c>
      <c r="BG15" s="468">
        <v>8.7976539589442824E-3</v>
      </c>
      <c r="BI15" s="469" t="s">
        <v>552</v>
      </c>
      <c r="BJ15" s="467">
        <v>61</v>
      </c>
      <c r="BK15" s="468">
        <v>1.6262330045321249E-2</v>
      </c>
      <c r="BM15" s="469" t="s">
        <v>507</v>
      </c>
      <c r="BN15" s="467">
        <v>46</v>
      </c>
      <c r="BO15" s="1026">
        <v>1.2263396427619302E-2</v>
      </c>
      <c r="BP15" s="1157"/>
      <c r="BQ15" s="1035" t="s">
        <v>391</v>
      </c>
      <c r="BR15" s="467">
        <v>169</v>
      </c>
      <c r="BS15" s="468">
        <v>4.505465209277526E-2</v>
      </c>
      <c r="BW15" s="1041"/>
      <c r="BX15" s="1157"/>
      <c r="BY15" s="469"/>
      <c r="BZ15" s="467"/>
      <c r="CA15" s="468"/>
    </row>
    <row r="16" spans="1:79" ht="18" customHeight="1">
      <c r="A16" s="1"/>
      <c r="B16" s="1"/>
      <c r="C16" s="1"/>
      <c r="D16" s="1"/>
      <c r="E16" s="1"/>
      <c r="F16" s="444"/>
      <c r="G16" s="1"/>
      <c r="H16" s="1"/>
      <c r="I16" s="30" t="s">
        <v>916</v>
      </c>
      <c r="J16" s="120">
        <v>320</v>
      </c>
      <c r="K16" s="472">
        <v>8.5310583844308188E-2</v>
      </c>
      <c r="L16" s="1159"/>
      <c r="M16" s="1903" t="s">
        <v>233</v>
      </c>
      <c r="N16" s="1904"/>
      <c r="O16" s="1904"/>
      <c r="P16" s="467">
        <v>386</v>
      </c>
      <c r="Q16" s="1026">
        <v>0.10290589176219675</v>
      </c>
      <c r="R16" s="1159"/>
      <c r="S16" s="1157"/>
      <c r="T16" s="1157"/>
      <c r="U16" s="1163"/>
      <c r="V16" s="1163"/>
      <c r="W16" s="1158"/>
      <c r="X16" s="1159"/>
      <c r="Y16" s="1905" t="s">
        <v>363</v>
      </c>
      <c r="Z16" s="1906"/>
      <c r="AA16" s="1906"/>
      <c r="AB16" s="467">
        <v>1037</v>
      </c>
      <c r="AC16" s="468">
        <v>0.27645961077046122</v>
      </c>
      <c r="AD16" s="1171"/>
      <c r="AE16" s="1914" t="s">
        <v>917</v>
      </c>
      <c r="AF16" s="1915"/>
      <c r="AG16" s="1915"/>
      <c r="AH16" s="1915"/>
      <c r="AI16" s="1916"/>
      <c r="AJ16" s="1159"/>
      <c r="AK16" s="1035" t="s">
        <v>538</v>
      </c>
      <c r="AL16" s="467">
        <v>1</v>
      </c>
      <c r="AM16" s="468">
        <v>2.6659557451346307E-4</v>
      </c>
      <c r="AO16" s="469" t="s">
        <v>510</v>
      </c>
      <c r="AP16" s="467">
        <v>28</v>
      </c>
      <c r="AQ16" s="468">
        <v>7.4646760863769663E-3</v>
      </c>
      <c r="AS16" s="469" t="s">
        <v>554</v>
      </c>
      <c r="AT16" s="467">
        <v>17</v>
      </c>
      <c r="AU16" s="468">
        <v>4.5321247667288725E-3</v>
      </c>
      <c r="AW16" s="469" t="s">
        <v>421</v>
      </c>
      <c r="AX16" s="467">
        <v>64</v>
      </c>
      <c r="AY16" s="468">
        <v>1.7062116768861636E-2</v>
      </c>
      <c r="BA16" s="469" t="s">
        <v>482</v>
      </c>
      <c r="BB16" s="467">
        <v>96</v>
      </c>
      <c r="BC16" s="468">
        <v>2.5593175153292454E-2</v>
      </c>
      <c r="BE16" s="469" t="s">
        <v>600</v>
      </c>
      <c r="BF16" s="467">
        <v>7</v>
      </c>
      <c r="BG16" s="468">
        <v>1.8661690215942416E-3</v>
      </c>
      <c r="BI16" s="469" t="s">
        <v>918</v>
      </c>
      <c r="BJ16" s="467">
        <v>0</v>
      </c>
      <c r="BK16" s="468">
        <v>0</v>
      </c>
      <c r="BM16" s="469" t="s">
        <v>448</v>
      </c>
      <c r="BN16" s="467">
        <v>80</v>
      </c>
      <c r="BO16" s="1026">
        <v>2.1327645961077047E-2</v>
      </c>
      <c r="BP16" s="1157"/>
      <c r="BQ16" s="1035" t="s">
        <v>504</v>
      </c>
      <c r="BR16" s="467">
        <v>73</v>
      </c>
      <c r="BS16" s="468">
        <v>1.9461476939482806E-2</v>
      </c>
      <c r="BU16" s="469"/>
      <c r="BV16" s="467"/>
      <c r="BW16" s="1026"/>
      <c r="BX16" s="1157"/>
      <c r="BY16" s="469"/>
      <c r="BZ16" s="467"/>
      <c r="CA16" s="468"/>
    </row>
    <row r="17" spans="1:79" ht="18" customHeight="1">
      <c r="A17" s="1"/>
      <c r="E17" s="444"/>
      <c r="F17" s="695"/>
      <c r="L17" s="1159"/>
      <c r="M17" s="1903" t="s">
        <v>234</v>
      </c>
      <c r="N17" s="1904"/>
      <c r="O17" s="1904"/>
      <c r="P17" s="467">
        <v>155</v>
      </c>
      <c r="Q17" s="1026">
        <v>4.1322314049586778E-2</v>
      </c>
      <c r="R17" s="1159"/>
      <c r="S17" s="1157"/>
      <c r="T17" s="1164"/>
      <c r="U17" s="1165"/>
      <c r="V17" s="1166"/>
      <c r="W17" s="1158"/>
      <c r="X17" s="1159"/>
      <c r="Y17" s="1905" t="s">
        <v>527</v>
      </c>
      <c r="Z17" s="1906"/>
      <c r="AA17" s="1906"/>
      <c r="AB17" s="467">
        <v>113</v>
      </c>
      <c r="AC17" s="468">
        <v>3.0125299920021328E-2</v>
      </c>
      <c r="AD17" s="1171"/>
      <c r="AE17" s="1912"/>
      <c r="AF17" s="1913"/>
      <c r="AG17" s="1913"/>
      <c r="AH17" s="466" t="s">
        <v>201</v>
      </c>
      <c r="AI17" s="1025" t="s">
        <v>202</v>
      </c>
      <c r="AJ17" s="1159"/>
      <c r="AK17" s="1035" t="s">
        <v>497</v>
      </c>
      <c r="AL17" s="467">
        <v>55</v>
      </c>
      <c r="AM17" s="468">
        <v>1.466275659824047E-2</v>
      </c>
      <c r="AO17" s="469" t="s">
        <v>919</v>
      </c>
      <c r="AP17" s="467">
        <v>0</v>
      </c>
      <c r="AQ17" s="468">
        <v>0</v>
      </c>
      <c r="AS17" s="469" t="s">
        <v>348</v>
      </c>
      <c r="AT17" s="467">
        <v>11</v>
      </c>
      <c r="AU17" s="468">
        <v>2.9325513196480938E-3</v>
      </c>
      <c r="AW17" s="469" t="s">
        <v>526</v>
      </c>
      <c r="AX17" s="467">
        <v>8</v>
      </c>
      <c r="AY17" s="468">
        <v>2.1327645961077045E-3</v>
      </c>
      <c r="BA17" s="469" t="s">
        <v>582</v>
      </c>
      <c r="BB17" s="467">
        <v>11</v>
      </c>
      <c r="BC17" s="468">
        <v>2.9325513196480938E-3</v>
      </c>
      <c r="BE17" s="469" t="s">
        <v>525</v>
      </c>
      <c r="BF17" s="467">
        <v>48</v>
      </c>
      <c r="BG17" s="468">
        <v>1.2796587576646227E-2</v>
      </c>
      <c r="BI17" s="469" t="s">
        <v>492</v>
      </c>
      <c r="BJ17" s="467">
        <v>12</v>
      </c>
      <c r="BK17" s="468">
        <v>3.1991468941615568E-3</v>
      </c>
      <c r="BM17" s="469" t="s">
        <v>534</v>
      </c>
      <c r="BN17" s="467">
        <v>4</v>
      </c>
      <c r="BO17" s="1026">
        <v>1.0663822980538523E-3</v>
      </c>
      <c r="BP17" s="1157"/>
      <c r="BQ17" s="1035" t="s">
        <v>517</v>
      </c>
      <c r="BR17" s="467">
        <v>45</v>
      </c>
      <c r="BS17" s="468">
        <v>1.1996800853105838E-2</v>
      </c>
      <c r="BU17" s="469"/>
      <c r="BV17" s="467"/>
      <c r="BW17" s="1026"/>
      <c r="BX17" s="1157"/>
      <c r="BY17" s="469"/>
      <c r="BZ17" s="467"/>
      <c r="CA17" s="468"/>
    </row>
    <row r="18" spans="1:79" ht="18" customHeight="1">
      <c r="A18" s="445"/>
      <c r="G18" s="312"/>
      <c r="H18" s="389"/>
      <c r="I18" s="678"/>
      <c r="J18" s="1"/>
      <c r="K18" s="1"/>
      <c r="L18" s="1159"/>
      <c r="M18" s="1903" t="s">
        <v>540</v>
      </c>
      <c r="N18" s="1904"/>
      <c r="O18" s="1904"/>
      <c r="P18" s="467">
        <v>19</v>
      </c>
      <c r="Q18" s="1026">
        <v>5.0653159157557984E-3</v>
      </c>
      <c r="R18" s="1159"/>
      <c r="S18" s="1157"/>
      <c r="T18" s="1164"/>
      <c r="U18" s="1165"/>
      <c r="V18" s="1166"/>
      <c r="W18" s="1158"/>
      <c r="X18" s="1159"/>
      <c r="Y18" s="1905" t="s">
        <v>429</v>
      </c>
      <c r="Z18" s="1906"/>
      <c r="AA18" s="1906"/>
      <c r="AB18" s="467">
        <v>3</v>
      </c>
      <c r="AC18" s="468">
        <v>7.997867235403892E-4</v>
      </c>
      <c r="AD18" s="1171"/>
      <c r="AE18" s="1910" t="s">
        <v>354</v>
      </c>
      <c r="AF18" s="1911"/>
      <c r="AG18" s="1911"/>
      <c r="AH18" s="467">
        <v>1873</v>
      </c>
      <c r="AI18" s="1026">
        <v>0.49933351106371632</v>
      </c>
      <c r="AJ18" s="1159"/>
      <c r="AK18" s="1035" t="s">
        <v>501</v>
      </c>
      <c r="AL18" s="467">
        <v>110</v>
      </c>
      <c r="AM18" s="468">
        <v>2.932551319648094E-2</v>
      </c>
      <c r="AO18" s="469" t="s">
        <v>522</v>
      </c>
      <c r="AP18" s="467">
        <v>228</v>
      </c>
      <c r="AQ18" s="468">
        <v>6.078379098906958E-2</v>
      </c>
      <c r="AS18" s="469" t="s">
        <v>479</v>
      </c>
      <c r="AT18" s="467">
        <v>57</v>
      </c>
      <c r="AU18" s="468">
        <v>1.5195947747267395E-2</v>
      </c>
      <c r="AW18" s="469" t="s">
        <v>553</v>
      </c>
      <c r="AX18" s="467">
        <v>1</v>
      </c>
      <c r="AY18" s="468">
        <v>2.6659557451346307E-4</v>
      </c>
      <c r="BA18" s="469" t="s">
        <v>502</v>
      </c>
      <c r="BB18" s="467">
        <v>144</v>
      </c>
      <c r="BC18" s="468">
        <v>3.838976272993868E-2</v>
      </c>
      <c r="BE18" s="469" t="s">
        <v>920</v>
      </c>
      <c r="BF18" s="467">
        <v>0</v>
      </c>
      <c r="BG18" s="468">
        <v>0</v>
      </c>
      <c r="BI18" s="469" t="s">
        <v>485</v>
      </c>
      <c r="BJ18" s="467">
        <v>105</v>
      </c>
      <c r="BK18" s="468">
        <v>2.7992535323913624E-2</v>
      </c>
      <c r="BM18" s="469" t="s">
        <v>640</v>
      </c>
      <c r="BN18" s="467">
        <v>4</v>
      </c>
      <c r="BO18" s="1026">
        <v>1.0663822980538523E-3</v>
      </c>
      <c r="BP18" s="1157"/>
      <c r="BQ18" s="1035" t="s">
        <v>494</v>
      </c>
      <c r="BR18" s="467">
        <v>138</v>
      </c>
      <c r="BS18" s="468">
        <v>3.6790189282857905E-2</v>
      </c>
      <c r="BU18" s="469"/>
      <c r="BV18" s="467"/>
      <c r="BW18" s="1026"/>
      <c r="BX18" s="1157"/>
      <c r="BY18" s="469"/>
      <c r="BZ18" s="467"/>
      <c r="CA18" s="468"/>
    </row>
    <row r="19" spans="1:79" ht="18" customHeight="1">
      <c r="G19" s="312"/>
      <c r="H19" s="389"/>
      <c r="I19" s="678"/>
      <c r="L19" s="1159"/>
      <c r="M19" s="1903" t="s">
        <v>235</v>
      </c>
      <c r="N19" s="1904"/>
      <c r="O19" s="1904"/>
      <c r="P19" s="467">
        <v>342</v>
      </c>
      <c r="Q19" s="1026">
        <v>9.1175686483604371E-2</v>
      </c>
      <c r="R19" s="1159"/>
      <c r="S19" s="1157"/>
      <c r="T19" s="1164"/>
      <c r="U19" s="1165"/>
      <c r="V19" s="1166"/>
      <c r="W19" s="1158"/>
      <c r="X19" s="1159"/>
      <c r="Y19" s="1905" t="s">
        <v>353</v>
      </c>
      <c r="Z19" s="1906"/>
      <c r="AA19" s="1906"/>
      <c r="AB19" s="467">
        <v>667</v>
      </c>
      <c r="AC19" s="468">
        <v>0.17781924820047987</v>
      </c>
      <c r="AD19" s="1171"/>
      <c r="AE19" s="1905" t="s">
        <v>343</v>
      </c>
      <c r="AF19" s="1906"/>
      <c r="AG19" s="1906"/>
      <c r="AH19" s="467">
        <v>918</v>
      </c>
      <c r="AI19" s="1026">
        <v>0.2447347374033591</v>
      </c>
      <c r="AJ19" s="1159"/>
      <c r="AK19" s="1035" t="s">
        <v>669</v>
      </c>
      <c r="AL19" s="467">
        <v>65</v>
      </c>
      <c r="AM19" s="468">
        <v>1.7328712343375099E-2</v>
      </c>
      <c r="AO19" s="469" t="s">
        <v>404</v>
      </c>
      <c r="AP19" s="467">
        <v>50</v>
      </c>
      <c r="AQ19" s="468">
        <v>1.3329778725673154E-2</v>
      </c>
      <c r="AS19" s="469" t="s">
        <v>921</v>
      </c>
      <c r="AT19" s="467">
        <v>0</v>
      </c>
      <c r="AU19" s="468">
        <v>0</v>
      </c>
      <c r="AW19" s="469" t="s">
        <v>424</v>
      </c>
      <c r="AX19" s="467">
        <v>289</v>
      </c>
      <c r="AY19" s="468">
        <v>7.7046121034390833E-2</v>
      </c>
      <c r="BA19" s="469" t="s">
        <v>642</v>
      </c>
      <c r="BB19" s="467">
        <v>47</v>
      </c>
      <c r="BC19" s="468">
        <v>1.2529992002132765E-2</v>
      </c>
      <c r="BE19" s="469" t="s">
        <v>521</v>
      </c>
      <c r="BF19" s="467">
        <v>1</v>
      </c>
      <c r="BG19" s="468">
        <v>2.6659557451346307E-4</v>
      </c>
      <c r="BI19" s="469" t="s">
        <v>443</v>
      </c>
      <c r="BJ19" s="467">
        <v>142</v>
      </c>
      <c r="BK19" s="468">
        <v>3.7856571580911755E-2</v>
      </c>
      <c r="BM19" s="256" t="s">
        <v>601</v>
      </c>
      <c r="BN19" s="467">
        <v>7</v>
      </c>
      <c r="BO19" s="1026">
        <v>1.8661690215942416E-3</v>
      </c>
      <c r="BP19" s="1157"/>
      <c r="BQ19" s="1035" t="s">
        <v>397</v>
      </c>
      <c r="BR19" s="467">
        <v>30</v>
      </c>
      <c r="BS19" s="468">
        <v>7.9978672354038931E-3</v>
      </c>
      <c r="BU19" s="469"/>
      <c r="BV19" s="467"/>
      <c r="BW19" s="1026"/>
      <c r="BX19" s="1157"/>
      <c r="BY19" s="469"/>
      <c r="BZ19" s="467"/>
      <c r="CA19" s="468"/>
    </row>
    <row r="20" spans="1:79" ht="18" customHeight="1">
      <c r="G20" s="312"/>
      <c r="H20" s="389"/>
      <c r="I20" s="678"/>
      <c r="L20" s="1159"/>
      <c r="M20" s="1929" t="s">
        <v>10</v>
      </c>
      <c r="N20" s="1930"/>
      <c r="O20" s="1930"/>
      <c r="P20" s="1048">
        <v>902</v>
      </c>
      <c r="Q20" s="1049">
        <v>0.2404692082111437</v>
      </c>
      <c r="R20" s="1159"/>
      <c r="S20" s="1157"/>
      <c r="T20" s="1167"/>
      <c r="U20" s="1165"/>
      <c r="V20" s="1166"/>
      <c r="W20" s="1158"/>
      <c r="X20" s="1159"/>
      <c r="Y20" s="1905" t="s">
        <v>476</v>
      </c>
      <c r="Z20" s="1906"/>
      <c r="AA20" s="1906"/>
      <c r="AB20" s="467">
        <v>84</v>
      </c>
      <c r="AC20" s="468">
        <v>2.2394028259130897E-2</v>
      </c>
      <c r="AD20" s="1171"/>
      <c r="AE20" s="1907" t="s">
        <v>350</v>
      </c>
      <c r="AF20" s="1908"/>
      <c r="AG20" s="1908"/>
      <c r="AH20" s="467">
        <v>960</v>
      </c>
      <c r="AI20" s="1026">
        <v>0.25593175153292458</v>
      </c>
      <c r="AJ20" s="1159"/>
      <c r="AK20" s="1035" t="s">
        <v>477</v>
      </c>
      <c r="AL20" s="467">
        <v>5</v>
      </c>
      <c r="AM20" s="468">
        <v>1.3329778725673154E-3</v>
      </c>
      <c r="AO20" s="469" t="s">
        <v>417</v>
      </c>
      <c r="AP20" s="467">
        <v>26</v>
      </c>
      <c r="AQ20" s="468">
        <v>6.9314849373500404E-3</v>
      </c>
      <c r="AS20" s="469" t="s">
        <v>666</v>
      </c>
      <c r="AT20" s="467">
        <v>1</v>
      </c>
      <c r="AU20" s="468">
        <v>2.6659557451346307E-4</v>
      </c>
      <c r="AW20" s="469" t="s">
        <v>508</v>
      </c>
      <c r="AX20" s="467">
        <v>36</v>
      </c>
      <c r="AY20" s="468">
        <v>9.59744068248467E-3</v>
      </c>
      <c r="BE20" s="469" t="s">
        <v>483</v>
      </c>
      <c r="BF20" s="467">
        <v>96</v>
      </c>
      <c r="BG20" s="468">
        <v>2.5593175153292454E-2</v>
      </c>
      <c r="BI20" s="469" t="s">
        <v>650</v>
      </c>
      <c r="BJ20" s="467">
        <v>2</v>
      </c>
      <c r="BK20" s="468">
        <v>5.3319114902692613E-4</v>
      </c>
      <c r="BO20" s="1041"/>
      <c r="BP20" s="1157"/>
      <c r="BQ20" s="1035" t="s">
        <v>355</v>
      </c>
      <c r="BR20" s="467">
        <v>11</v>
      </c>
      <c r="BS20" s="468">
        <v>2.9325513196480938E-3</v>
      </c>
      <c r="BU20" s="469"/>
      <c r="BV20" s="467"/>
      <c r="BW20" s="1026"/>
      <c r="BX20" s="1157"/>
      <c r="BY20" s="469"/>
      <c r="BZ20" s="467"/>
      <c r="CA20" s="468"/>
    </row>
    <row r="21" spans="1:79" ht="18" customHeight="1" thickBot="1">
      <c r="G21" s="312"/>
      <c r="H21" s="389"/>
      <c r="I21" s="678"/>
      <c r="L21" s="1159"/>
      <c r="M21" s="1931" t="s">
        <v>19</v>
      </c>
      <c r="N21" s="1919"/>
      <c r="O21" s="1919"/>
      <c r="P21" s="1028">
        <v>3751</v>
      </c>
      <c r="Q21" s="1029">
        <v>1</v>
      </c>
      <c r="R21" s="1159"/>
      <c r="S21" s="1157"/>
      <c r="T21" s="1168"/>
      <c r="U21" s="1169"/>
      <c r="V21" s="1160"/>
      <c r="W21" s="1158"/>
      <c r="X21" s="1159"/>
      <c r="Y21" s="1925" t="s">
        <v>506</v>
      </c>
      <c r="Z21" s="1926"/>
      <c r="AA21" s="1926"/>
      <c r="AB21" s="1037">
        <v>45</v>
      </c>
      <c r="AC21" s="1038">
        <v>1.1996800853105838E-2</v>
      </c>
      <c r="AD21" s="1171"/>
      <c r="AE21" s="1917" t="s">
        <v>19</v>
      </c>
      <c r="AF21" s="1918"/>
      <c r="AG21" s="1918"/>
      <c r="AH21" s="1028">
        <v>3751</v>
      </c>
      <c r="AI21" s="1029">
        <v>1</v>
      </c>
      <c r="AJ21" s="1159"/>
      <c r="AK21" s="1036" t="s">
        <v>648</v>
      </c>
      <c r="AL21" s="1037">
        <v>2</v>
      </c>
      <c r="AM21" s="1038">
        <v>5.3319114902692613E-4</v>
      </c>
      <c r="AN21" s="1039"/>
      <c r="AO21" s="1039"/>
      <c r="AP21" s="1039"/>
      <c r="AQ21" s="1039"/>
      <c r="AR21" s="1039"/>
      <c r="AS21" s="1040" t="s">
        <v>561</v>
      </c>
      <c r="AT21" s="1037">
        <v>30</v>
      </c>
      <c r="AU21" s="1038">
        <v>7.9978672354038931E-3</v>
      </c>
      <c r="AV21" s="1039"/>
      <c r="AW21" s="1040" t="s">
        <v>347</v>
      </c>
      <c r="AX21" s="1037">
        <v>44</v>
      </c>
      <c r="AY21" s="1038">
        <v>1.1730205278592375E-2</v>
      </c>
      <c r="AZ21" s="1039"/>
      <c r="BA21" s="1039"/>
      <c r="BB21" s="1039"/>
      <c r="BC21" s="1039"/>
      <c r="BD21" s="1039"/>
      <c r="BE21" s="1040" t="s">
        <v>528</v>
      </c>
      <c r="BF21" s="1037">
        <v>18</v>
      </c>
      <c r="BG21" s="1038">
        <v>4.798720341242335E-3</v>
      </c>
      <c r="BH21" s="1039"/>
      <c r="BI21" s="1040" t="s">
        <v>515</v>
      </c>
      <c r="BJ21" s="1037">
        <v>39</v>
      </c>
      <c r="BK21" s="1038">
        <v>1.0397227406025059E-2</v>
      </c>
      <c r="BL21" s="1039"/>
      <c r="BM21" s="1042" t="s">
        <v>19</v>
      </c>
      <c r="BN21" s="1028">
        <v>3751</v>
      </c>
      <c r="BO21" s="1029">
        <v>0.99999999999999989</v>
      </c>
      <c r="BP21" s="1157"/>
      <c r="BQ21" s="1036" t="s">
        <v>399</v>
      </c>
      <c r="BR21" s="1037">
        <v>180</v>
      </c>
      <c r="BS21" s="1038">
        <v>4.7987203412423352E-2</v>
      </c>
      <c r="BT21" s="1039"/>
      <c r="BU21" s="1042" t="s">
        <v>19</v>
      </c>
      <c r="BV21" s="1028">
        <v>3751</v>
      </c>
      <c r="BW21" s="1029">
        <v>1</v>
      </c>
      <c r="BX21" s="1157"/>
      <c r="BY21" s="469"/>
      <c r="BZ21" s="467"/>
      <c r="CA21" s="468"/>
    </row>
    <row r="22" spans="1:79" ht="18" customHeight="1">
      <c r="A22" s="1"/>
      <c r="F22" s="444"/>
      <c r="G22" s="679"/>
      <c r="H22" s="680"/>
      <c r="I22" s="681"/>
      <c r="J22" s="32"/>
      <c r="K22" s="8"/>
      <c r="L22" s="1159"/>
      <c r="M22" s="1155"/>
      <c r="N22" s="1156"/>
      <c r="O22" s="1157"/>
      <c r="P22" s="1157"/>
      <c r="Q22" s="1157"/>
      <c r="R22" s="1157"/>
      <c r="S22" s="1157"/>
      <c r="T22" s="1157"/>
      <c r="U22" s="1157"/>
      <c r="V22" s="1157"/>
      <c r="W22" s="1158"/>
      <c r="X22" s="1159"/>
      <c r="Y22" s="1157"/>
      <c r="Z22" s="1157"/>
      <c r="AA22" s="1157"/>
      <c r="AB22" s="1157"/>
      <c r="AC22" s="1160"/>
      <c r="AD22" s="1157"/>
      <c r="AE22" s="1157"/>
      <c r="AF22" s="1157"/>
      <c r="AG22" s="1157"/>
      <c r="AH22" s="1157"/>
      <c r="AI22" s="1157"/>
      <c r="AJ22" s="1159"/>
      <c r="AK22" s="1157"/>
      <c r="AL22" s="1157"/>
      <c r="AM22" s="1157"/>
      <c r="AN22" s="1157"/>
      <c r="AO22" s="1157"/>
      <c r="AP22" s="1157"/>
      <c r="AQ22" s="1157"/>
      <c r="AR22" s="1157"/>
      <c r="AS22" s="1157"/>
      <c r="AT22" s="1157"/>
      <c r="AU22" s="1157"/>
      <c r="AV22" s="1157"/>
      <c r="AW22" s="1157"/>
      <c r="AX22" s="1157"/>
      <c r="AY22" s="1157"/>
      <c r="AZ22" s="1157"/>
      <c r="BA22" s="1157"/>
      <c r="BB22" s="1157"/>
      <c r="BC22" s="1157"/>
      <c r="BD22" s="1157"/>
      <c r="BE22" s="1157"/>
      <c r="BF22" s="1157"/>
      <c r="BG22" s="1157"/>
      <c r="BH22" s="1157"/>
      <c r="BI22" s="1157"/>
      <c r="BJ22" s="1157"/>
      <c r="BK22" s="1157"/>
      <c r="BL22" s="1157"/>
      <c r="BM22" s="1157"/>
      <c r="BN22" s="1157"/>
      <c r="BO22" s="1157"/>
      <c r="BP22" s="1157"/>
      <c r="BQ22" s="1157"/>
      <c r="BR22" s="1157"/>
      <c r="BS22" s="1157"/>
      <c r="BT22" s="1157"/>
      <c r="BU22" s="1157"/>
      <c r="BV22" s="1157"/>
      <c r="BW22" s="1157"/>
      <c r="BX22" s="1157"/>
    </row>
    <row r="23" spans="1:79" s="7" customFormat="1" ht="36" customHeight="1">
      <c r="A23" s="1841" t="s">
        <v>922</v>
      </c>
      <c r="B23" s="1841"/>
      <c r="C23" s="1841"/>
      <c r="D23" s="1841"/>
      <c r="E23" s="1841"/>
      <c r="F23" s="1841"/>
      <c r="G23" s="1841"/>
      <c r="H23" s="1841"/>
      <c r="I23" s="1841"/>
      <c r="J23" s="1841"/>
      <c r="K23" s="1841"/>
      <c r="L23" s="1159"/>
      <c r="M23" s="1159"/>
      <c r="N23" s="1159"/>
      <c r="O23" s="1159"/>
      <c r="P23" s="1159"/>
      <c r="Q23" s="1159"/>
      <c r="R23" s="1159"/>
      <c r="S23" s="1159"/>
      <c r="T23" s="1159"/>
      <c r="U23" s="1159"/>
      <c r="V23" s="1159"/>
      <c r="W23" s="1159"/>
      <c r="X23" s="1159"/>
      <c r="Y23" s="1161"/>
      <c r="Z23" s="1159"/>
      <c r="AA23" s="1159"/>
      <c r="AB23" s="1159"/>
      <c r="AC23" s="1159"/>
      <c r="AD23" s="1161"/>
      <c r="AE23" s="1161"/>
      <c r="AF23" s="1159"/>
      <c r="AG23" s="1159"/>
      <c r="AH23" s="1159"/>
      <c r="AI23" s="1159"/>
      <c r="AJ23" s="1159"/>
      <c r="AK23" s="1159"/>
      <c r="AL23" s="1159"/>
      <c r="AM23" s="1159"/>
      <c r="AN23" s="1159"/>
      <c r="AO23" s="1159"/>
      <c r="AP23" s="1161"/>
      <c r="AQ23" s="1161"/>
      <c r="AR23" s="1161"/>
      <c r="AS23" s="1161"/>
      <c r="AT23" s="1161"/>
      <c r="AU23" s="1161"/>
      <c r="AV23" s="1161"/>
      <c r="AW23" s="1161"/>
      <c r="AX23" s="1161"/>
      <c r="AY23" s="1161"/>
      <c r="AZ23" s="1161"/>
      <c r="BA23" s="1161"/>
      <c r="BB23" s="1161"/>
      <c r="BC23" s="1161"/>
      <c r="BD23" s="1161"/>
      <c r="BE23" s="1161"/>
      <c r="BF23" s="1161"/>
      <c r="BG23" s="1161"/>
      <c r="BH23" s="1161"/>
      <c r="BI23" s="1161"/>
      <c r="BJ23" s="1161"/>
      <c r="BK23" s="1161"/>
      <c r="BL23" s="1161"/>
      <c r="BM23" s="1161"/>
      <c r="BN23" s="1161"/>
      <c r="BO23" s="1161"/>
      <c r="BP23" s="1161"/>
      <c r="BQ23" s="1161"/>
      <c r="BR23" s="1161"/>
      <c r="BS23" s="1161"/>
      <c r="BT23" s="1161"/>
      <c r="BU23" s="1161"/>
      <c r="BV23" s="1161"/>
      <c r="BW23" s="1161"/>
      <c r="BX23" s="1161"/>
    </row>
    <row r="24" spans="1:79" ht="18" customHeight="1">
      <c r="A24" s="1"/>
      <c r="B24" s="1"/>
      <c r="C24" s="1"/>
      <c r="D24" s="1"/>
      <c r="E24" s="1"/>
      <c r="F24" s="444"/>
      <c r="G24" s="1"/>
      <c r="H24" s="1"/>
      <c r="I24" s="1"/>
      <c r="J24" s="1"/>
      <c r="K24" s="1"/>
      <c r="L24"/>
      <c r="M24"/>
      <c r="N24"/>
      <c r="O24"/>
      <c r="P24"/>
      <c r="Q24"/>
      <c r="R24"/>
      <c r="S24"/>
      <c r="T24"/>
      <c r="U24"/>
      <c r="V24"/>
      <c r="W24"/>
      <c r="X24"/>
      <c r="Y24"/>
      <c r="Z24"/>
      <c r="AA24"/>
      <c r="AB24"/>
      <c r="AC24"/>
      <c r="AF24"/>
      <c r="AG24"/>
      <c r="AH24"/>
      <c r="AI24"/>
      <c r="AJ24"/>
      <c r="AK24"/>
      <c r="AL24"/>
      <c r="AM24"/>
      <c r="AN24"/>
      <c r="AO24"/>
    </row>
    <row r="25" spans="1:79" ht="18" customHeight="1">
      <c r="A25" s="1861" t="s">
        <v>923</v>
      </c>
      <c r="B25" s="1861"/>
      <c r="C25" s="1861"/>
      <c r="D25" s="1861"/>
      <c r="E25" s="1861"/>
      <c r="F25" s="1861"/>
      <c r="G25" s="1861"/>
      <c r="H25" s="1861"/>
      <c r="I25" s="1861"/>
      <c r="J25" s="1861"/>
      <c r="K25" s="1861"/>
      <c r="L25"/>
      <c r="M25" s="1861" t="s">
        <v>924</v>
      </c>
      <c r="N25" s="1861"/>
      <c r="O25" s="1861"/>
      <c r="P25" s="1861"/>
      <c r="Q25" s="1861"/>
      <c r="R25" s="1861"/>
      <c r="S25" s="1861"/>
      <c r="T25" s="1861"/>
      <c r="U25" s="1861"/>
      <c r="V25" s="1861"/>
      <c r="W25" s="1861"/>
      <c r="X25"/>
      <c r="Y25" s="1861" t="s">
        <v>925</v>
      </c>
      <c r="Z25" s="1861"/>
      <c r="AA25" s="1861"/>
      <c r="AB25" s="1861"/>
      <c r="AC25" s="1861"/>
      <c r="AD25" s="1861"/>
      <c r="AE25" s="1861"/>
      <c r="AF25" s="1861"/>
      <c r="AG25" s="1861"/>
      <c r="AH25" s="1861"/>
      <c r="AI25" s="1861"/>
      <c r="AJ25"/>
      <c r="AK25" s="1861" t="s">
        <v>926</v>
      </c>
      <c r="AL25" s="1861"/>
      <c r="AM25" s="1861"/>
      <c r="AN25" s="1861"/>
      <c r="AO25" s="1861"/>
      <c r="AP25" s="1861"/>
      <c r="AQ25" s="1861"/>
      <c r="AR25" s="1861"/>
      <c r="AS25" s="1861"/>
      <c r="AT25" s="1861"/>
      <c r="AU25" s="1861"/>
      <c r="AW25" s="1861" t="s">
        <v>927</v>
      </c>
      <c r="AX25" s="1861"/>
      <c r="AY25" s="1861"/>
      <c r="AZ25" s="1861"/>
      <c r="BA25" s="1861"/>
      <c r="BB25" s="1861"/>
      <c r="BC25" s="1861"/>
      <c r="BD25" s="1861"/>
      <c r="BE25" s="1861"/>
      <c r="BF25" s="1861"/>
      <c r="BG25" s="1861"/>
    </row>
    <row r="26" spans="1:79" ht="18" customHeight="1">
      <c r="A26" s="1"/>
      <c r="B26" s="1"/>
      <c r="C26" s="1"/>
      <c r="D26" s="1"/>
      <c r="E26" s="1"/>
      <c r="F26" s="444"/>
      <c r="G26" s="1"/>
      <c r="H26" s="1"/>
      <c r="I26" s="1"/>
      <c r="J26" s="1"/>
      <c r="K26" s="1"/>
      <c r="L26"/>
      <c r="M26" s="1"/>
      <c r="O26" s="1"/>
      <c r="P26" s="1"/>
      <c r="Q26" s="1"/>
      <c r="R26" s="1"/>
      <c r="S26" s="1"/>
      <c r="T26" s="1"/>
      <c r="U26" s="1"/>
      <c r="V26" s="1"/>
      <c r="W26"/>
      <c r="X26"/>
      <c r="Y26" s="1"/>
      <c r="Z26" s="1"/>
      <c r="AA26" s="1"/>
      <c r="AB26" s="1"/>
      <c r="AC26" s="1"/>
      <c r="AD26" s="1"/>
      <c r="AE26" s="1"/>
      <c r="AF26" s="1"/>
      <c r="AG26" s="1"/>
      <c r="AH26" s="1"/>
      <c r="AI26"/>
      <c r="AJ26"/>
      <c r="AK26" s="1798" t="s">
        <v>928</v>
      </c>
      <c r="AL26" s="1798"/>
      <c r="AM26" s="1798"/>
      <c r="AN26" s="1798"/>
      <c r="AO26" s="1798"/>
      <c r="AP26" s="1798"/>
      <c r="AQ26" s="1798"/>
      <c r="AR26" s="1798"/>
      <c r="AS26" s="1798"/>
      <c r="AT26" s="1798"/>
      <c r="AU26" s="1798"/>
    </row>
    <row r="27" spans="1:79" ht="18" customHeight="1">
      <c r="A27" s="1826"/>
      <c r="B27" s="1826"/>
      <c r="C27" s="1826"/>
      <c r="D27" s="1826"/>
      <c r="E27" s="1827"/>
      <c r="F27" s="1824">
        <v>2024</v>
      </c>
      <c r="G27" s="1864"/>
      <c r="H27" s="1825"/>
      <c r="I27" s="1824">
        <v>2025</v>
      </c>
      <c r="J27" s="1864"/>
      <c r="K27" s="1864"/>
      <c r="L27"/>
      <c r="M27" s="1826"/>
      <c r="N27" s="1826"/>
      <c r="O27" s="1826"/>
      <c r="P27" s="1826"/>
      <c r="Q27" s="1827"/>
      <c r="R27" s="1824">
        <v>2024</v>
      </c>
      <c r="S27" s="1864"/>
      <c r="T27" s="1825"/>
      <c r="U27" s="1824">
        <v>2025</v>
      </c>
      <c r="V27" s="1864"/>
      <c r="W27" s="1864"/>
      <c r="X27"/>
      <c r="Y27" s="1826"/>
      <c r="Z27" s="1826"/>
      <c r="AA27" s="1826"/>
      <c r="AB27" s="1826"/>
      <c r="AC27" s="1827"/>
      <c r="AD27" s="1824">
        <v>2024</v>
      </c>
      <c r="AE27" s="1864"/>
      <c r="AF27" s="1825"/>
      <c r="AG27" s="1824">
        <v>2025</v>
      </c>
      <c r="AH27" s="1864"/>
      <c r="AI27" s="1864"/>
      <c r="AJ27"/>
      <c r="AK27" s="1826"/>
      <c r="AL27" s="1826"/>
      <c r="AM27" s="1826"/>
      <c r="AN27" s="1826"/>
      <c r="AO27" s="1827"/>
      <c r="AP27" s="1824" t="s">
        <v>929</v>
      </c>
      <c r="AQ27" s="1864"/>
      <c r="AR27" s="1864"/>
      <c r="AW27" s="1826"/>
      <c r="AX27" s="1826"/>
      <c r="AY27" s="1826"/>
      <c r="AZ27" s="1826"/>
      <c r="BA27" s="1827"/>
      <c r="BB27" s="1824">
        <v>2024</v>
      </c>
      <c r="BC27" s="1864"/>
      <c r="BD27" s="1825"/>
      <c r="BE27" s="1824">
        <v>2025</v>
      </c>
      <c r="BF27" s="1864"/>
      <c r="BG27" s="1864"/>
    </row>
    <row r="28" spans="1:79" ht="18" customHeight="1">
      <c r="A28" s="1828"/>
      <c r="B28" s="1828"/>
      <c r="C28" s="1828"/>
      <c r="D28" s="1828"/>
      <c r="E28" s="1829"/>
      <c r="F28" s="92" t="s">
        <v>68</v>
      </c>
      <c r="G28" s="93" t="s">
        <v>69</v>
      </c>
      <c r="H28" s="424" t="s">
        <v>70</v>
      </c>
      <c r="I28" s="423" t="s">
        <v>68</v>
      </c>
      <c r="J28" s="94" t="s">
        <v>69</v>
      </c>
      <c r="K28" s="477" t="s">
        <v>70</v>
      </c>
      <c r="L28"/>
      <c r="M28" s="1828"/>
      <c r="N28" s="1828"/>
      <c r="O28" s="1828"/>
      <c r="P28" s="1828"/>
      <c r="Q28" s="1829"/>
      <c r="R28" s="92" t="s">
        <v>68</v>
      </c>
      <c r="S28" s="93" t="s">
        <v>69</v>
      </c>
      <c r="T28" s="424" t="s">
        <v>70</v>
      </c>
      <c r="U28" s="423" t="s">
        <v>68</v>
      </c>
      <c r="V28" s="94" t="s">
        <v>69</v>
      </c>
      <c r="W28" s="477" t="s">
        <v>70</v>
      </c>
      <c r="X28"/>
      <c r="Y28" s="1828"/>
      <c r="Z28" s="1828"/>
      <c r="AA28" s="1828"/>
      <c r="AB28" s="1828"/>
      <c r="AC28" s="1829"/>
      <c r="AD28" s="92" t="s">
        <v>68</v>
      </c>
      <c r="AE28" s="93" t="s">
        <v>69</v>
      </c>
      <c r="AF28" s="424" t="s">
        <v>70</v>
      </c>
      <c r="AG28" s="423" t="s">
        <v>68</v>
      </c>
      <c r="AH28" s="94" t="s">
        <v>69</v>
      </c>
      <c r="AI28" s="477" t="s">
        <v>70</v>
      </c>
      <c r="AJ28"/>
      <c r="AK28" s="1828"/>
      <c r="AL28" s="1828"/>
      <c r="AM28" s="1828"/>
      <c r="AN28" s="1828"/>
      <c r="AO28" s="1829"/>
      <c r="AP28" s="423" t="s">
        <v>68</v>
      </c>
      <c r="AQ28" s="94" t="s">
        <v>69</v>
      </c>
      <c r="AR28" s="477" t="s">
        <v>70</v>
      </c>
      <c r="AW28" s="1828"/>
      <c r="AX28" s="1828"/>
      <c r="AY28" s="1828"/>
      <c r="AZ28" s="1828"/>
      <c r="BA28" s="1829"/>
      <c r="BB28" s="139" t="s">
        <v>68</v>
      </c>
      <c r="BC28" s="140" t="s">
        <v>69</v>
      </c>
      <c r="BD28" s="141" t="s">
        <v>70</v>
      </c>
      <c r="BE28" s="142" t="s">
        <v>68</v>
      </c>
      <c r="BF28" s="143" t="s">
        <v>69</v>
      </c>
      <c r="BG28" s="477" t="s">
        <v>70</v>
      </c>
    </row>
    <row r="29" spans="1:79" ht="18" customHeight="1">
      <c r="A29" s="1938" t="s">
        <v>187</v>
      </c>
      <c r="B29" s="1938"/>
      <c r="C29" s="1938"/>
      <c r="D29" s="1938"/>
      <c r="E29" s="1939"/>
      <c r="F29" s="168">
        <v>473349</v>
      </c>
      <c r="G29" s="169">
        <v>178817</v>
      </c>
      <c r="H29" s="170">
        <v>652166</v>
      </c>
      <c r="I29" s="168">
        <v>480123</v>
      </c>
      <c r="J29" s="169">
        <v>183567</v>
      </c>
      <c r="K29" s="171">
        <v>663690</v>
      </c>
      <c r="L29"/>
      <c r="M29" s="1938" t="s">
        <v>187</v>
      </c>
      <c r="N29" s="1938"/>
      <c r="O29" s="1938"/>
      <c r="P29" s="1938"/>
      <c r="Q29" s="1939"/>
      <c r="R29" s="101">
        <v>0.91625275350648649</v>
      </c>
      <c r="S29" s="100">
        <v>0.67245671565456766</v>
      </c>
      <c r="T29" s="112">
        <v>0.8334070259287184</v>
      </c>
      <c r="U29" s="99">
        <v>0.9163422119414607</v>
      </c>
      <c r="V29" s="100">
        <v>0.67508219389668944</v>
      </c>
      <c r="W29" s="110">
        <v>0.83391340840384287</v>
      </c>
      <c r="X29"/>
      <c r="Y29" s="1938" t="s">
        <v>187</v>
      </c>
      <c r="Z29" s="1938"/>
      <c r="AA29" s="1938"/>
      <c r="AB29" s="1938"/>
      <c r="AC29" s="1939"/>
      <c r="AD29" s="101">
        <v>0.72581060650202556</v>
      </c>
      <c r="AE29" s="100">
        <v>0.27418939349797444</v>
      </c>
      <c r="AF29" s="112">
        <v>1</v>
      </c>
      <c r="AG29" s="99">
        <v>0.72341454594765631</v>
      </c>
      <c r="AH29" s="100">
        <v>0.27658545405234369</v>
      </c>
      <c r="AI29" s="110">
        <v>1</v>
      </c>
      <c r="AJ29"/>
      <c r="AK29" s="1938" t="s">
        <v>187</v>
      </c>
      <c r="AL29" s="1938"/>
      <c r="AM29" s="1938"/>
      <c r="AN29" s="1938"/>
      <c r="AO29" s="1939"/>
      <c r="AP29" s="99">
        <v>1.4310793938510535E-2</v>
      </c>
      <c r="AQ29" s="100">
        <v>2.6563469916171201E-2</v>
      </c>
      <c r="AR29" s="110">
        <v>1.7670347733552472E-2</v>
      </c>
      <c r="AW29" s="1932" t="s">
        <v>21</v>
      </c>
      <c r="AX29" s="1932"/>
      <c r="AY29" s="1932"/>
      <c r="AZ29" s="1932"/>
      <c r="BA29" s="1933"/>
      <c r="BB29" s="144">
        <v>0.85962767435398724</v>
      </c>
      <c r="BC29" s="145">
        <v>0.92535604090596746</v>
      </c>
      <c r="BD29" s="146">
        <v>0.91252955082742315</v>
      </c>
      <c r="BE29" s="147">
        <v>0.8557975279576221</v>
      </c>
      <c r="BF29" s="145">
        <v>0.92137894527889896</v>
      </c>
      <c r="BG29" s="148">
        <v>0.90837524136906656</v>
      </c>
    </row>
    <row r="30" spans="1:79" ht="18" customHeight="1">
      <c r="A30" s="1940" t="s">
        <v>188</v>
      </c>
      <c r="B30" s="1940"/>
      <c r="C30" s="1940"/>
      <c r="D30" s="1940"/>
      <c r="E30" s="1941"/>
      <c r="F30" s="172">
        <v>15469</v>
      </c>
      <c r="G30" s="173">
        <v>68679</v>
      </c>
      <c r="H30" s="174">
        <v>84148</v>
      </c>
      <c r="I30" s="172">
        <v>15994</v>
      </c>
      <c r="J30" s="173">
        <v>69624</v>
      </c>
      <c r="K30" s="175">
        <v>85618</v>
      </c>
      <c r="L30"/>
      <c r="M30" s="1940" t="s">
        <v>188</v>
      </c>
      <c r="N30" s="1940"/>
      <c r="O30" s="1940"/>
      <c r="P30" s="1940"/>
      <c r="Q30" s="1941"/>
      <c r="R30" s="103">
        <v>2.9943052259520649E-2</v>
      </c>
      <c r="S30" s="102">
        <v>0.25827328930940596</v>
      </c>
      <c r="T30" s="113">
        <v>0.10753325751089415</v>
      </c>
      <c r="U30" s="103">
        <v>3.0525463970257044E-2</v>
      </c>
      <c r="V30" s="102">
        <v>0.25604777910987869</v>
      </c>
      <c r="W30" s="111">
        <v>0.10757733007988701</v>
      </c>
      <c r="X30"/>
      <c r="Y30" s="1940" t="s">
        <v>188</v>
      </c>
      <c r="Z30" s="1940"/>
      <c r="AA30" s="1940"/>
      <c r="AB30" s="1940"/>
      <c r="AC30" s="1941"/>
      <c r="AD30" s="103">
        <v>0.18383086942054475</v>
      </c>
      <c r="AE30" s="102">
        <v>0.81616913057945528</v>
      </c>
      <c r="AF30" s="113">
        <v>1</v>
      </c>
      <c r="AG30" s="103">
        <v>0.18680651264920928</v>
      </c>
      <c r="AH30" s="102">
        <v>0.81319348735079067</v>
      </c>
      <c r="AI30" s="111">
        <v>1</v>
      </c>
      <c r="AJ30"/>
      <c r="AK30" s="1940" t="s">
        <v>188</v>
      </c>
      <c r="AL30" s="1940"/>
      <c r="AM30" s="1940"/>
      <c r="AN30" s="1940"/>
      <c r="AO30" s="1941"/>
      <c r="AP30" s="103">
        <v>3.3938845432801124E-2</v>
      </c>
      <c r="AQ30" s="102">
        <v>1.3759664526274307E-2</v>
      </c>
      <c r="AR30" s="111">
        <v>1.7469220896515703E-2</v>
      </c>
      <c r="AW30" s="1836" t="s">
        <v>22</v>
      </c>
      <c r="AX30" s="1836"/>
      <c r="AY30" s="1836"/>
      <c r="AZ30" s="1836"/>
      <c r="BA30" s="1837"/>
      <c r="BB30" s="301">
        <v>0.14037232564601279</v>
      </c>
      <c r="BC30" s="478">
        <v>7.4643959094032528E-2</v>
      </c>
      <c r="BD30" s="479">
        <v>8.7470449172576833E-2</v>
      </c>
      <c r="BE30" s="480">
        <v>0.14420247204237788</v>
      </c>
      <c r="BF30" s="478">
        <v>7.8621054721101036E-2</v>
      </c>
      <c r="BG30" s="481">
        <v>9.1624758630933431E-2</v>
      </c>
    </row>
    <row r="31" spans="1:79" ht="18" customHeight="1">
      <c r="A31" s="1934" t="s">
        <v>29</v>
      </c>
      <c r="B31" s="1934"/>
      <c r="C31" s="1934"/>
      <c r="D31" s="1934"/>
      <c r="E31" s="1935"/>
      <c r="F31" s="176">
        <v>488818</v>
      </c>
      <c r="G31" s="177">
        <v>247496</v>
      </c>
      <c r="H31" s="177">
        <v>736314</v>
      </c>
      <c r="I31" s="176">
        <v>496117</v>
      </c>
      <c r="J31" s="177">
        <v>253191</v>
      </c>
      <c r="K31" s="178">
        <v>749308</v>
      </c>
      <c r="L31"/>
      <c r="M31" s="1934" t="s">
        <v>29</v>
      </c>
      <c r="N31" s="1934"/>
      <c r="O31" s="1934"/>
      <c r="P31" s="1934"/>
      <c r="Q31" s="1935"/>
      <c r="R31" s="152">
        <v>0.94619580576600715</v>
      </c>
      <c r="S31" s="153">
        <v>0.93073000496397362</v>
      </c>
      <c r="T31" s="153">
        <v>0.94094028343961256</v>
      </c>
      <c r="U31" s="152">
        <v>0.94686767591171772</v>
      </c>
      <c r="V31" s="153">
        <v>0.93112997300656808</v>
      </c>
      <c r="W31" s="154">
        <v>0.94149073848372988</v>
      </c>
      <c r="X31"/>
      <c r="Y31" s="1934" t="s">
        <v>29</v>
      </c>
      <c r="Z31" s="1934"/>
      <c r="AA31" s="1934"/>
      <c r="AB31" s="1934"/>
      <c r="AC31" s="1935"/>
      <c r="AD31" s="152">
        <v>0.66387166344793114</v>
      </c>
      <c r="AE31" s="153">
        <v>0.33612833655206881</v>
      </c>
      <c r="AF31" s="153">
        <v>1</v>
      </c>
      <c r="AG31" s="152">
        <v>0.66210023114660455</v>
      </c>
      <c r="AH31" s="153">
        <v>0.3378997688533954</v>
      </c>
      <c r="AI31" s="154">
        <v>1</v>
      </c>
      <c r="AJ31"/>
      <c r="AK31" s="1934" t="s">
        <v>29</v>
      </c>
      <c r="AL31" s="1934"/>
      <c r="AM31" s="1934"/>
      <c r="AN31" s="1934"/>
      <c r="AO31" s="1935"/>
      <c r="AP31" s="152">
        <v>1.493193785826219E-2</v>
      </c>
      <c r="AQ31" s="153">
        <v>2.3010472896531686E-2</v>
      </c>
      <c r="AR31" s="154">
        <v>1.7647362402453348E-2</v>
      </c>
      <c r="AW31" s="1862" t="s">
        <v>930</v>
      </c>
      <c r="AX31" s="1862"/>
      <c r="AY31" s="1862"/>
      <c r="AZ31" s="1862"/>
      <c r="BA31" s="1863"/>
      <c r="BB31" s="155">
        <v>1</v>
      </c>
      <c r="BC31" s="156">
        <v>1</v>
      </c>
      <c r="BD31" s="430">
        <v>1</v>
      </c>
      <c r="BE31" s="155">
        <v>1</v>
      </c>
      <c r="BF31" s="156">
        <v>1</v>
      </c>
      <c r="BG31" s="157">
        <v>1</v>
      </c>
    </row>
    <row r="32" spans="1:79" ht="18" customHeight="1">
      <c r="A32" s="1936" t="s">
        <v>189</v>
      </c>
      <c r="B32" s="1936"/>
      <c r="C32" s="1936"/>
      <c r="D32" s="1936"/>
      <c r="E32" s="1937"/>
      <c r="F32" s="425">
        <v>16827</v>
      </c>
      <c r="G32" s="179">
        <v>8453</v>
      </c>
      <c r="H32" s="434">
        <v>25280</v>
      </c>
      <c r="I32" s="425">
        <v>17303</v>
      </c>
      <c r="J32" s="179">
        <v>8842</v>
      </c>
      <c r="K32" s="426">
        <v>26145</v>
      </c>
      <c r="L32"/>
      <c r="M32" s="1936" t="s">
        <v>189</v>
      </c>
      <c r="N32" s="1936"/>
      <c r="O32" s="1936"/>
      <c r="P32" s="1936"/>
      <c r="Q32" s="1937"/>
      <c r="R32" s="482">
        <v>3.257170730951929E-2</v>
      </c>
      <c r="S32" s="483">
        <v>3.1788233878367607E-2</v>
      </c>
      <c r="T32" s="484">
        <v>3.2305470716777633E-2</v>
      </c>
      <c r="U32" s="485">
        <v>3.3023765354342732E-2</v>
      </c>
      <c r="V32" s="483">
        <v>3.2517155907295585E-2</v>
      </c>
      <c r="W32" s="486">
        <v>3.2850677368528182E-2</v>
      </c>
      <c r="X32"/>
      <c r="Y32" s="1936" t="s">
        <v>189</v>
      </c>
      <c r="Z32" s="1936"/>
      <c r="AA32" s="1936"/>
      <c r="AB32" s="1936"/>
      <c r="AC32" s="1937"/>
      <c r="AD32" s="482">
        <v>0.66562500000000002</v>
      </c>
      <c r="AE32" s="483">
        <v>0.33437499999999998</v>
      </c>
      <c r="AF32" s="484">
        <v>1</v>
      </c>
      <c r="AG32" s="485">
        <v>0.66180914132721358</v>
      </c>
      <c r="AH32" s="483">
        <v>0.33819085867278637</v>
      </c>
      <c r="AI32" s="486">
        <v>1</v>
      </c>
      <c r="AJ32"/>
      <c r="AK32" s="1936" t="s">
        <v>189</v>
      </c>
      <c r="AL32" s="1936"/>
      <c r="AM32" s="1936"/>
      <c r="AN32" s="1936"/>
      <c r="AO32" s="1937"/>
      <c r="AP32" s="485">
        <v>2.8287870684019722E-2</v>
      </c>
      <c r="AQ32" s="483">
        <v>4.6019164793564382E-2</v>
      </c>
      <c r="AR32" s="486">
        <v>3.4216772151898667E-2</v>
      </c>
    </row>
    <row r="33" spans="1:59" ht="18" customHeight="1">
      <c r="A33" s="1944" t="s">
        <v>190</v>
      </c>
      <c r="B33" s="1944"/>
      <c r="C33" s="1944"/>
      <c r="D33" s="1944"/>
      <c r="E33" s="1945"/>
      <c r="F33" s="180">
        <v>2526</v>
      </c>
      <c r="G33" s="181">
        <v>5540</v>
      </c>
      <c r="H33" s="182">
        <v>8066</v>
      </c>
      <c r="I33" s="180">
        <v>2695</v>
      </c>
      <c r="J33" s="181">
        <v>5941</v>
      </c>
      <c r="K33" s="183">
        <v>8636</v>
      </c>
      <c r="L33"/>
      <c r="M33" s="1944" t="s">
        <v>190</v>
      </c>
      <c r="N33" s="1944"/>
      <c r="O33" s="1944"/>
      <c r="P33" s="1944"/>
      <c r="Q33" s="1945"/>
      <c r="R33" s="487">
        <v>4.889530674739748E-3</v>
      </c>
      <c r="S33" s="488">
        <v>2.0833646715504143E-2</v>
      </c>
      <c r="T33" s="489">
        <v>1.0307592041199699E-2</v>
      </c>
      <c r="U33" s="487">
        <v>5.1435616731175899E-3</v>
      </c>
      <c r="V33" s="488">
        <v>2.1848498444383968E-2</v>
      </c>
      <c r="W33" s="490">
        <v>1.085096384603593E-2</v>
      </c>
      <c r="X33"/>
      <c r="Y33" s="1944" t="s">
        <v>190</v>
      </c>
      <c r="Z33" s="1944"/>
      <c r="AA33" s="1944"/>
      <c r="AB33" s="1944"/>
      <c r="AC33" s="1945"/>
      <c r="AD33" s="487">
        <v>0.31316637738656089</v>
      </c>
      <c r="AE33" s="488">
        <v>0.68683362261343917</v>
      </c>
      <c r="AF33" s="489">
        <v>1</v>
      </c>
      <c r="AG33" s="487">
        <v>0.31206577119036594</v>
      </c>
      <c r="AH33" s="488">
        <v>0.68793422880963406</v>
      </c>
      <c r="AI33" s="490">
        <v>1</v>
      </c>
      <c r="AJ33"/>
      <c r="AK33" s="1944" t="s">
        <v>190</v>
      </c>
      <c r="AL33" s="1944"/>
      <c r="AM33" s="1944"/>
      <c r="AN33" s="1944"/>
      <c r="AO33" s="1945"/>
      <c r="AP33" s="487">
        <v>6.6904196357878032E-2</v>
      </c>
      <c r="AQ33" s="488">
        <v>7.2382671480144323E-2</v>
      </c>
      <c r="AR33" s="490">
        <v>7.0666997272501808E-2</v>
      </c>
    </row>
    <row r="34" spans="1:59" ht="25.5" customHeight="1">
      <c r="A34" s="1942" t="s">
        <v>191</v>
      </c>
      <c r="B34" s="1942"/>
      <c r="C34" s="1942"/>
      <c r="D34" s="1942"/>
      <c r="E34" s="1943"/>
      <c r="F34" s="184">
        <v>19353</v>
      </c>
      <c r="G34" s="185">
        <v>13993</v>
      </c>
      <c r="H34" s="185">
        <v>33346</v>
      </c>
      <c r="I34" s="184">
        <v>19998</v>
      </c>
      <c r="J34" s="185">
        <v>14783</v>
      </c>
      <c r="K34" s="186">
        <v>34781</v>
      </c>
      <c r="L34"/>
      <c r="M34" s="1942" t="s">
        <v>191</v>
      </c>
      <c r="N34" s="1942"/>
      <c r="O34" s="1942"/>
      <c r="P34" s="1942"/>
      <c r="Q34" s="1943"/>
      <c r="R34" s="104">
        <v>3.7461237984259037E-2</v>
      </c>
      <c r="S34" s="109">
        <v>5.2621880593871753E-2</v>
      </c>
      <c r="T34" s="106">
        <v>4.2613062757977334E-2</v>
      </c>
      <c r="U34" s="104">
        <v>3.816732702746032E-2</v>
      </c>
      <c r="V34" s="105">
        <v>5.4365654351679553E-2</v>
      </c>
      <c r="W34" s="107">
        <v>4.3701641214564116E-2</v>
      </c>
      <c r="X34"/>
      <c r="Y34" s="1942" t="s">
        <v>191</v>
      </c>
      <c r="Z34" s="1942"/>
      <c r="AA34" s="1942"/>
      <c r="AB34" s="1942"/>
      <c r="AC34" s="1943"/>
      <c r="AD34" s="104">
        <v>0.58036945960534991</v>
      </c>
      <c r="AE34" s="109">
        <v>0.41963054039465003</v>
      </c>
      <c r="AF34" s="106">
        <v>1</v>
      </c>
      <c r="AG34" s="104">
        <v>0.57496909232051985</v>
      </c>
      <c r="AH34" s="105">
        <v>0.42503090767948015</v>
      </c>
      <c r="AI34" s="107">
        <v>1</v>
      </c>
      <c r="AJ34"/>
      <c r="AK34" s="1942" t="s">
        <v>191</v>
      </c>
      <c r="AL34" s="1942"/>
      <c r="AM34" s="1942"/>
      <c r="AN34" s="1942"/>
      <c r="AO34" s="1943"/>
      <c r="AP34" s="104">
        <v>3.3328166175786711E-2</v>
      </c>
      <c r="AQ34" s="105">
        <v>5.6456799828485726E-2</v>
      </c>
      <c r="AR34" s="107">
        <v>4.3033647214058668E-2</v>
      </c>
    </row>
    <row r="35" spans="1:59" ht="18" customHeight="1">
      <c r="A35" s="1865" t="s">
        <v>930</v>
      </c>
      <c r="B35" s="1865"/>
      <c r="C35" s="1865"/>
      <c r="D35" s="1865"/>
      <c r="E35" s="1866"/>
      <c r="F35" s="427">
        <v>17995</v>
      </c>
      <c r="G35" s="187">
        <v>74219</v>
      </c>
      <c r="H35" s="187">
        <v>92214</v>
      </c>
      <c r="I35" s="427">
        <v>18689</v>
      </c>
      <c r="J35" s="187">
        <v>75565</v>
      </c>
      <c r="K35" s="188">
        <v>94254</v>
      </c>
      <c r="L35"/>
      <c r="M35" s="1865" t="s">
        <v>930</v>
      </c>
      <c r="N35" s="1865"/>
      <c r="O35" s="1865"/>
      <c r="P35" s="1865"/>
      <c r="Q35" s="1866"/>
      <c r="R35" s="104">
        <v>3.4832582934260399E-2</v>
      </c>
      <c r="S35" s="105">
        <v>0.2791069360249101</v>
      </c>
      <c r="T35" s="106">
        <v>0.11784084955209385</v>
      </c>
      <c r="U35" s="104">
        <v>3.5669025643374631E-2</v>
      </c>
      <c r="V35" s="105">
        <v>0.27789627755426266</v>
      </c>
      <c r="W35" s="108">
        <v>0.11842829392592294</v>
      </c>
      <c r="X35"/>
      <c r="Y35" s="1865" t="s">
        <v>930</v>
      </c>
      <c r="Z35" s="1865"/>
      <c r="AA35" s="1865"/>
      <c r="AB35" s="1865"/>
      <c r="AC35" s="1866"/>
      <c r="AD35" s="104">
        <v>0.19514390439629559</v>
      </c>
      <c r="AE35" s="105">
        <v>0.80485609560370441</v>
      </c>
      <c r="AF35" s="106">
        <v>1</v>
      </c>
      <c r="AG35" s="104">
        <v>0.19828336197933244</v>
      </c>
      <c r="AH35" s="105">
        <v>0.8017166380206675</v>
      </c>
      <c r="AI35" s="108">
        <v>1</v>
      </c>
      <c r="AJ35"/>
      <c r="AK35" s="1865" t="s">
        <v>930</v>
      </c>
      <c r="AL35" s="1865"/>
      <c r="AM35" s="1865"/>
      <c r="AN35" s="1865"/>
      <c r="AO35" s="1866"/>
      <c r="AP35" s="104">
        <v>3.8566268407891124E-2</v>
      </c>
      <c r="AQ35" s="105">
        <v>1.8135517859308337E-2</v>
      </c>
      <c r="AR35" s="108">
        <v>2.2122454291105376E-2</v>
      </c>
    </row>
    <row r="36" spans="1:59" ht="18" hidden="1" customHeight="1">
      <c r="A36" s="1877" t="s">
        <v>192</v>
      </c>
      <c r="B36" s="1877"/>
      <c r="C36" s="1877"/>
      <c r="D36" s="1877"/>
      <c r="E36" s="1878"/>
      <c r="F36" s="420" t="e">
        <v>#REF!</v>
      </c>
      <c r="G36" s="420" t="e">
        <v>#REF!</v>
      </c>
      <c r="H36" s="420" t="e">
        <v>#REF!</v>
      </c>
      <c r="I36" s="420" t="e">
        <v>#REF!</v>
      </c>
      <c r="J36" s="420" t="e">
        <v>#REF!</v>
      </c>
      <c r="K36" s="420" t="e">
        <v>#REF!</v>
      </c>
      <c r="L36"/>
      <c r="M36" s="1877" t="s">
        <v>192</v>
      </c>
      <c r="N36" s="1877"/>
      <c r="O36" s="1877"/>
      <c r="P36" s="1877"/>
      <c r="Q36" s="1878"/>
      <c r="R36" s="301" t="e">
        <v>#REF!</v>
      </c>
      <c r="S36" s="478" t="e">
        <v>#REF!</v>
      </c>
      <c r="T36" s="479" t="e">
        <v>#REF!</v>
      </c>
      <c r="U36" s="480" t="e">
        <v>#REF!</v>
      </c>
      <c r="V36" s="478" t="e">
        <v>#REF!</v>
      </c>
      <c r="W36" s="481" t="e">
        <v>#REF!</v>
      </c>
      <c r="X36"/>
      <c r="Y36" s="1877" t="s">
        <v>192</v>
      </c>
      <c r="Z36" s="1877"/>
      <c r="AA36" s="1877"/>
      <c r="AB36" s="1877"/>
      <c r="AC36" s="1878"/>
      <c r="AD36" s="301" t="e">
        <v>#REF!</v>
      </c>
      <c r="AE36" s="478" t="e">
        <v>#REF!</v>
      </c>
      <c r="AF36" s="479" t="e">
        <v>#REF!</v>
      </c>
      <c r="AG36" s="480" t="e">
        <v>#REF!</v>
      </c>
      <c r="AH36" s="478" t="e">
        <v>#REF!</v>
      </c>
      <c r="AI36" s="481" t="e">
        <v>#REF!</v>
      </c>
      <c r="AJ36"/>
      <c r="AK36" s="1877" t="s">
        <v>192</v>
      </c>
      <c r="AL36" s="1877"/>
      <c r="AM36" s="1877"/>
      <c r="AN36" s="1877"/>
      <c r="AO36" s="1878"/>
      <c r="AP36" s="480" t="e">
        <v>#REF!</v>
      </c>
      <c r="AQ36" s="478" t="e">
        <v>#REF!</v>
      </c>
      <c r="AR36" s="481" t="e">
        <v>#REF!</v>
      </c>
    </row>
    <row r="37" spans="1:59" ht="18" customHeight="1">
      <c r="A37" s="1877" t="s">
        <v>18</v>
      </c>
      <c r="B37" s="1877"/>
      <c r="C37" s="1877"/>
      <c r="D37" s="1877"/>
      <c r="E37" s="1878"/>
      <c r="F37" s="296">
        <v>8443</v>
      </c>
      <c r="G37" s="189">
        <v>4427</v>
      </c>
      <c r="H37" s="300">
        <v>12870</v>
      </c>
      <c r="I37" s="296">
        <v>7841</v>
      </c>
      <c r="J37" s="189">
        <v>3944</v>
      </c>
      <c r="K37" s="299">
        <v>11785</v>
      </c>
      <c r="L37"/>
      <c r="M37" s="1877" t="s">
        <v>18</v>
      </c>
      <c r="N37" s="1877"/>
      <c r="O37" s="1877"/>
      <c r="P37" s="1877"/>
      <c r="Q37" s="1878"/>
      <c r="R37" s="491">
        <v>1.6342956249733843E-2</v>
      </c>
      <c r="S37" s="492">
        <v>1.6648114442154666E-2</v>
      </c>
      <c r="T37" s="493">
        <v>1.644665380241013E-2</v>
      </c>
      <c r="U37" s="491">
        <v>1.49649970608219E-2</v>
      </c>
      <c r="V37" s="492">
        <v>1.4504372641752293E-2</v>
      </c>
      <c r="W37" s="494">
        <v>1.480762030170605E-2</v>
      </c>
      <c r="X37"/>
      <c r="Y37" s="1877" t="s">
        <v>18</v>
      </c>
      <c r="Z37" s="1877"/>
      <c r="AA37" s="1877"/>
      <c r="AB37" s="1877"/>
      <c r="AC37" s="1878"/>
      <c r="AD37" s="487">
        <v>0.65602175602175605</v>
      </c>
      <c r="AE37" s="495">
        <v>0.343978243978244</v>
      </c>
      <c r="AF37" s="496">
        <v>1</v>
      </c>
      <c r="AG37" s="487">
        <v>0.66533729316928303</v>
      </c>
      <c r="AH37" s="495">
        <v>0.33466270683071703</v>
      </c>
      <c r="AI37" s="497">
        <v>1</v>
      </c>
      <c r="AJ37"/>
      <c r="AK37" s="1877" t="s">
        <v>18</v>
      </c>
      <c r="AL37" s="1877"/>
      <c r="AM37" s="1877"/>
      <c r="AN37" s="1877"/>
      <c r="AO37" s="1878"/>
      <c r="AP37" s="487">
        <v>-7.1301670022503871E-2</v>
      </c>
      <c r="AQ37" s="495">
        <v>-0.10910323017845047</v>
      </c>
      <c r="AR37" s="497">
        <v>-8.4304584304584318E-2</v>
      </c>
    </row>
    <row r="38" spans="1:59" ht="18" customHeight="1">
      <c r="A38" s="1865" t="s">
        <v>931</v>
      </c>
      <c r="B38" s="1865"/>
      <c r="C38" s="1865"/>
      <c r="D38" s="1865"/>
      <c r="E38" s="1866"/>
      <c r="F38" s="427">
        <v>8443</v>
      </c>
      <c r="G38" s="427">
        <v>4427</v>
      </c>
      <c r="H38" s="427">
        <v>12870</v>
      </c>
      <c r="I38" s="427">
        <v>7841</v>
      </c>
      <c r="J38" s="427">
        <v>3944</v>
      </c>
      <c r="K38" s="427">
        <v>11785</v>
      </c>
      <c r="L38"/>
      <c r="M38" s="1865" t="s">
        <v>932</v>
      </c>
      <c r="N38" s="1865"/>
      <c r="O38" s="1865"/>
      <c r="P38" s="1865"/>
      <c r="Q38" s="1866"/>
      <c r="R38" s="149">
        <v>1.6342956249733843E-2</v>
      </c>
      <c r="S38" s="149">
        <v>1.6648114442154666E-2</v>
      </c>
      <c r="T38" s="149">
        <v>1.644665380241013E-2</v>
      </c>
      <c r="U38" s="149">
        <v>1.49649970608219E-2</v>
      </c>
      <c r="V38" s="149">
        <v>1.4504372641752293E-2</v>
      </c>
      <c r="W38" s="149">
        <v>1.480762030170605E-2</v>
      </c>
      <c r="X38"/>
      <c r="Y38" s="1865" t="s">
        <v>933</v>
      </c>
      <c r="Z38" s="1865"/>
      <c r="AA38" s="1865"/>
      <c r="AB38" s="1865"/>
      <c r="AC38" s="1866"/>
      <c r="AD38" s="149">
        <v>0.65602175602175605</v>
      </c>
      <c r="AE38" s="150">
        <v>0.343978243978244</v>
      </c>
      <c r="AF38" s="428">
        <v>1</v>
      </c>
      <c r="AG38" s="151">
        <v>0.66533729316928303</v>
      </c>
      <c r="AH38" s="150">
        <v>0.33466270683071703</v>
      </c>
      <c r="AI38" s="108">
        <v>1</v>
      </c>
      <c r="AJ38"/>
      <c r="AK38" s="1865" t="s">
        <v>933</v>
      </c>
      <c r="AL38" s="1865"/>
      <c r="AM38" s="1865"/>
      <c r="AN38" s="1865"/>
      <c r="AO38" s="1866"/>
      <c r="AP38" s="151">
        <v>-7.1301670022503871E-2</v>
      </c>
      <c r="AQ38" s="150">
        <v>-0.10910323017845047</v>
      </c>
      <c r="AR38" s="108">
        <v>-8.4304584304584318E-2</v>
      </c>
    </row>
    <row r="39" spans="1:59" ht="18" customHeight="1">
      <c r="A39" s="1862" t="s">
        <v>19</v>
      </c>
      <c r="B39" s="1862"/>
      <c r="C39" s="1862"/>
      <c r="D39" s="1862"/>
      <c r="E39" s="1863"/>
      <c r="F39" s="429">
        <v>516614</v>
      </c>
      <c r="G39" s="190">
        <v>265916</v>
      </c>
      <c r="H39" s="190">
        <v>782530</v>
      </c>
      <c r="I39" s="429">
        <v>523956</v>
      </c>
      <c r="J39" s="190">
        <v>271918</v>
      </c>
      <c r="K39" s="191">
        <v>795874</v>
      </c>
      <c r="L39"/>
      <c r="M39" s="1862" t="s">
        <v>19</v>
      </c>
      <c r="N39" s="1862"/>
      <c r="O39" s="1862"/>
      <c r="P39" s="1862"/>
      <c r="Q39" s="1863"/>
      <c r="R39" s="155">
        <v>1</v>
      </c>
      <c r="S39" s="156">
        <v>1</v>
      </c>
      <c r="T39" s="430">
        <v>1</v>
      </c>
      <c r="U39" s="155">
        <v>0.99999999999999989</v>
      </c>
      <c r="V39" s="156">
        <v>0.99999999999999989</v>
      </c>
      <c r="W39" s="157">
        <v>1</v>
      </c>
      <c r="X39"/>
      <c r="Y39" s="1862" t="s">
        <v>19</v>
      </c>
      <c r="Z39" s="1862"/>
      <c r="AA39" s="1862"/>
      <c r="AB39" s="1862"/>
      <c r="AC39" s="1863"/>
      <c r="AD39" s="155">
        <v>0.66018427408533853</v>
      </c>
      <c r="AE39" s="156">
        <v>0.33981572591466142</v>
      </c>
      <c r="AF39" s="430">
        <v>1</v>
      </c>
      <c r="AG39" s="155">
        <v>0.65834039056433558</v>
      </c>
      <c r="AH39" s="156">
        <v>0.34165960943566442</v>
      </c>
      <c r="AI39" s="157">
        <v>1</v>
      </c>
      <c r="AJ39"/>
      <c r="AK39" s="1862" t="s">
        <v>19</v>
      </c>
      <c r="AL39" s="1862"/>
      <c r="AM39" s="1862"/>
      <c r="AN39" s="1862"/>
      <c r="AO39" s="1863"/>
      <c r="AP39" s="155">
        <v>1.4211771264425632E-2</v>
      </c>
      <c r="AQ39" s="156">
        <v>2.2571037470479505E-2</v>
      </c>
      <c r="AR39" s="157">
        <v>1.7052381378349635E-2</v>
      </c>
    </row>
    <row r="40" spans="1:59" ht="18" customHeight="1">
      <c r="A40" s="1"/>
      <c r="B40" s="1"/>
      <c r="C40" s="1"/>
      <c r="D40" s="1"/>
      <c r="E40" s="1"/>
      <c r="F40" s="444"/>
      <c r="G40" s="1"/>
      <c r="H40" s="1"/>
      <c r="I40" s="1"/>
      <c r="J40" s="1"/>
      <c r="K40" s="1"/>
      <c r="L40"/>
      <c r="M40" s="1"/>
      <c r="O40" s="1"/>
      <c r="P40" s="1"/>
      <c r="Q40" s="1"/>
      <c r="R40" s="1"/>
      <c r="S40" s="1"/>
      <c r="T40" s="1"/>
      <c r="U40" s="1"/>
      <c r="V40" s="1"/>
      <c r="W40"/>
      <c r="X40"/>
      <c r="AJ40"/>
      <c r="AK40"/>
      <c r="AL40"/>
      <c r="AM40"/>
      <c r="AN40"/>
      <c r="AO40"/>
    </row>
    <row r="41" spans="1:59" ht="18" customHeight="1">
      <c r="A41" s="1861" t="s">
        <v>934</v>
      </c>
      <c r="B41" s="1861"/>
      <c r="C41" s="1861"/>
      <c r="D41" s="1861"/>
      <c r="E41" s="1861"/>
      <c r="F41" s="1861"/>
      <c r="G41" s="1861"/>
      <c r="H41" s="1861"/>
      <c r="I41" s="1861"/>
      <c r="J41" s="1861"/>
      <c r="K41" s="1861"/>
      <c r="L41"/>
      <c r="M41" s="1950" t="s">
        <v>935</v>
      </c>
      <c r="N41" s="1950"/>
      <c r="O41" s="1950"/>
      <c r="P41" s="1950"/>
      <c r="Q41" s="1950"/>
      <c r="R41" s="1950"/>
      <c r="S41" s="1950"/>
      <c r="T41" s="1950"/>
      <c r="U41" s="1950"/>
      <c r="V41" s="1950"/>
      <c r="W41" s="1950"/>
      <c r="X41"/>
      <c r="Y41" s="1950" t="s">
        <v>936</v>
      </c>
      <c r="Z41" s="1950"/>
      <c r="AA41" s="1950"/>
      <c r="AB41" s="1950"/>
      <c r="AC41" s="1950"/>
      <c r="AD41" s="1950"/>
      <c r="AE41" s="1950"/>
      <c r="AF41" s="1950"/>
      <c r="AG41" s="1950"/>
      <c r="AH41" s="1950"/>
      <c r="AI41" s="1950"/>
      <c r="AJ41"/>
      <c r="AK41" s="1861" t="s">
        <v>937</v>
      </c>
      <c r="AL41" s="1861"/>
      <c r="AM41" s="1861"/>
      <c r="AN41" s="1861"/>
      <c r="AO41" s="1861"/>
      <c r="AP41" s="1861"/>
      <c r="AQ41" s="1861"/>
      <c r="AR41" s="1861"/>
      <c r="AS41" s="1861"/>
      <c r="AT41" s="1861"/>
      <c r="AU41" s="1861"/>
      <c r="AW41" s="1861" t="s">
        <v>938</v>
      </c>
      <c r="AX41" s="1861"/>
      <c r="AY41" s="1861"/>
      <c r="AZ41" s="1861"/>
      <c r="BA41" s="1861"/>
      <c r="BB41" s="1861"/>
      <c r="BC41" s="1861"/>
      <c r="BD41" s="1861"/>
      <c r="BE41" s="1861"/>
      <c r="BF41" s="1861"/>
      <c r="BG41" s="1861"/>
    </row>
    <row r="42" spans="1:59" ht="18" customHeight="1">
      <c r="A42" s="1"/>
      <c r="B42" s="1"/>
      <c r="C42" s="1"/>
      <c r="D42" s="1"/>
      <c r="E42" s="1"/>
      <c r="F42" s="444"/>
      <c r="G42" s="1"/>
      <c r="H42" s="1"/>
      <c r="I42" s="1"/>
      <c r="J42" s="1"/>
      <c r="K42" s="1"/>
      <c r="L42"/>
      <c r="M42" s="1"/>
      <c r="O42" s="1"/>
      <c r="P42" s="1"/>
      <c r="Q42" s="1"/>
      <c r="R42" s="1"/>
      <c r="S42" s="1"/>
      <c r="T42" s="1"/>
      <c r="U42" s="1"/>
      <c r="V42" s="1"/>
      <c r="W42" s="1"/>
      <c r="X42"/>
      <c r="Y42" s="1"/>
      <c r="Z42" s="1"/>
      <c r="AA42" s="1"/>
      <c r="AB42" s="1"/>
      <c r="AC42" s="1"/>
      <c r="AD42" s="1"/>
      <c r="AE42" s="1"/>
      <c r="AF42" s="1"/>
      <c r="AG42" s="1"/>
      <c r="AH42" s="1"/>
      <c r="AI42" s="1"/>
      <c r="AJ42"/>
      <c r="AK42" s="1"/>
      <c r="AL42" s="1"/>
      <c r="AM42" s="1"/>
      <c r="AN42" s="1"/>
      <c r="AO42" s="1"/>
      <c r="AP42" s="1"/>
      <c r="AQ42" s="1"/>
      <c r="AR42" s="1"/>
      <c r="AS42" s="1"/>
      <c r="AT42" s="1"/>
      <c r="AU42" s="1"/>
      <c r="AW42" s="1"/>
      <c r="AX42" s="1"/>
      <c r="AY42" s="1"/>
      <c r="AZ42" s="1"/>
      <c r="BA42" s="1"/>
      <c r="BB42" s="1"/>
      <c r="BC42" s="1"/>
      <c r="BD42"/>
      <c r="BE42"/>
      <c r="BF42" s="1"/>
      <c r="BG42" s="1"/>
    </row>
    <row r="43" spans="1:59" ht="18" customHeight="1">
      <c r="A43" s="1826"/>
      <c r="B43" s="1826"/>
      <c r="C43" s="1827"/>
      <c r="D43" s="1824">
        <v>2024</v>
      </c>
      <c r="E43" s="1864"/>
      <c r="F43" s="1864"/>
      <c r="G43" s="1825"/>
      <c r="H43" s="1824">
        <v>2025</v>
      </c>
      <c r="I43" s="1864"/>
      <c r="J43" s="1864"/>
      <c r="K43" s="1864"/>
      <c r="L43"/>
      <c r="M43" s="1826"/>
      <c r="N43" s="1826"/>
      <c r="O43" s="1826"/>
      <c r="P43" s="1826"/>
      <c r="Q43" s="1827"/>
      <c r="R43" s="1824">
        <v>2024</v>
      </c>
      <c r="S43" s="1864"/>
      <c r="T43" s="1864"/>
      <c r="U43" s="1864"/>
      <c r="V43" s="1864"/>
      <c r="W43" s="1864"/>
      <c r="X43"/>
      <c r="Y43" s="1826"/>
      <c r="Z43" s="1826"/>
      <c r="AA43" s="1826"/>
      <c r="AB43" s="1826"/>
      <c r="AC43" s="1827"/>
      <c r="AD43" s="1824">
        <v>2025</v>
      </c>
      <c r="AE43" s="1864"/>
      <c r="AF43" s="1864"/>
      <c r="AG43" s="1864"/>
      <c r="AH43" s="1864"/>
      <c r="AI43" s="1864"/>
      <c r="AJ43"/>
      <c r="AK43" s="1826"/>
      <c r="AL43" s="1826"/>
      <c r="AM43" s="1826"/>
      <c r="AN43" s="1826"/>
      <c r="AO43" s="1827"/>
      <c r="AP43" s="1824" t="s">
        <v>929</v>
      </c>
      <c r="AQ43" s="1864"/>
      <c r="AR43" s="1864"/>
      <c r="AS43"/>
      <c r="AT43"/>
      <c r="AU43"/>
      <c r="AW43" s="1826"/>
      <c r="AX43" s="1826"/>
      <c r="AY43" s="1827"/>
      <c r="AZ43" s="1824">
        <v>2024</v>
      </c>
      <c r="BA43" s="1825"/>
      <c r="BB43" s="1824">
        <v>2025</v>
      </c>
      <c r="BC43" s="1864"/>
      <c r="BD43"/>
      <c r="BE43"/>
    </row>
    <row r="44" spans="1:59" ht="30" customHeight="1">
      <c r="A44" s="1828"/>
      <c r="B44" s="1828"/>
      <c r="C44" s="1829"/>
      <c r="D44" s="33" t="s">
        <v>68</v>
      </c>
      <c r="E44" s="418" t="s">
        <v>939</v>
      </c>
      <c r="F44" s="696" t="s">
        <v>69</v>
      </c>
      <c r="G44" s="418" t="s">
        <v>939</v>
      </c>
      <c r="H44" s="34" t="s">
        <v>68</v>
      </c>
      <c r="I44" s="418" t="s">
        <v>939</v>
      </c>
      <c r="J44" s="34" t="s">
        <v>69</v>
      </c>
      <c r="K44" s="419" t="s">
        <v>939</v>
      </c>
      <c r="L44"/>
      <c r="M44" s="1828"/>
      <c r="N44" s="1828"/>
      <c r="O44" s="1828"/>
      <c r="P44" s="1828"/>
      <c r="Q44" s="1829"/>
      <c r="R44" s="33" t="s">
        <v>68</v>
      </c>
      <c r="S44" s="418" t="s">
        <v>939</v>
      </c>
      <c r="T44" s="34" t="s">
        <v>69</v>
      </c>
      <c r="U44" s="418" t="s">
        <v>939</v>
      </c>
      <c r="V44" s="34" t="s">
        <v>70</v>
      </c>
      <c r="W44" s="95" t="s">
        <v>939</v>
      </c>
      <c r="X44"/>
      <c r="Y44" s="1828"/>
      <c r="Z44" s="1828"/>
      <c r="AA44" s="1828"/>
      <c r="AB44" s="1828"/>
      <c r="AC44" s="1829"/>
      <c r="AD44" s="33" t="s">
        <v>68</v>
      </c>
      <c r="AE44" s="418" t="s">
        <v>939</v>
      </c>
      <c r="AF44" s="34" t="s">
        <v>69</v>
      </c>
      <c r="AG44" s="418" t="s">
        <v>939</v>
      </c>
      <c r="AH44" s="34" t="s">
        <v>70</v>
      </c>
      <c r="AI44" s="95" t="s">
        <v>939</v>
      </c>
      <c r="AJ44"/>
      <c r="AK44" s="1828"/>
      <c r="AL44" s="1828"/>
      <c r="AM44" s="1828"/>
      <c r="AN44" s="1828"/>
      <c r="AO44" s="1829"/>
      <c r="AP44" s="297" t="s">
        <v>68</v>
      </c>
      <c r="AQ44" s="93" t="s">
        <v>69</v>
      </c>
      <c r="AR44" s="442" t="s">
        <v>70</v>
      </c>
      <c r="AW44" s="1828"/>
      <c r="AX44" s="1828"/>
      <c r="AY44" s="1829"/>
      <c r="AZ44" s="34" t="s">
        <v>69</v>
      </c>
      <c r="BA44" s="418" t="s">
        <v>940</v>
      </c>
      <c r="BB44" s="33" t="s">
        <v>69</v>
      </c>
      <c r="BC44" s="95" t="s">
        <v>941</v>
      </c>
      <c r="BD44"/>
      <c r="BE44"/>
    </row>
    <row r="45" spans="1:59" ht="18" customHeight="1">
      <c r="A45" s="1886" t="s">
        <v>24</v>
      </c>
      <c r="B45" s="1886"/>
      <c r="C45" s="1887"/>
      <c r="D45" s="192">
        <v>14856</v>
      </c>
      <c r="E45" s="193">
        <v>70</v>
      </c>
      <c r="F45" s="697">
        <v>4056</v>
      </c>
      <c r="G45" s="195">
        <v>45</v>
      </c>
      <c r="H45" s="192">
        <v>15054</v>
      </c>
      <c r="I45" s="193">
        <v>73</v>
      </c>
      <c r="J45" s="196">
        <v>4269</v>
      </c>
      <c r="K45" s="197">
        <v>43</v>
      </c>
      <c r="L45"/>
      <c r="M45" s="1886" t="s">
        <v>24</v>
      </c>
      <c r="N45" s="1886"/>
      <c r="O45" s="1886"/>
      <c r="P45" s="1886"/>
      <c r="Q45" s="1887"/>
      <c r="R45" s="114">
        <v>3.0391679520803242E-2</v>
      </c>
      <c r="S45" s="115">
        <v>4.7119009154550353E-3</v>
      </c>
      <c r="T45" s="114">
        <v>1.638814364676601E-2</v>
      </c>
      <c r="U45" s="115">
        <v>1.1094674556213017E-2</v>
      </c>
      <c r="V45" s="116">
        <v>2.5684694301615886E-2</v>
      </c>
      <c r="W45" s="117">
        <v>6.0807952622673432E-3</v>
      </c>
      <c r="X45"/>
      <c r="Y45" s="1886" t="s">
        <v>24</v>
      </c>
      <c r="Z45" s="1886"/>
      <c r="AA45" s="1886"/>
      <c r="AB45" s="1886"/>
      <c r="AC45" s="1887"/>
      <c r="AD45" s="114">
        <v>3.0343648776397503E-2</v>
      </c>
      <c r="AE45" s="115">
        <v>4.8492095124219479E-3</v>
      </c>
      <c r="AF45" s="114">
        <v>1.6860788890600376E-2</v>
      </c>
      <c r="AG45" s="115">
        <v>1.0072616537830873E-2</v>
      </c>
      <c r="AH45" s="116">
        <v>2.5787793537503937E-2</v>
      </c>
      <c r="AI45" s="117">
        <v>6.00320861149925E-3</v>
      </c>
      <c r="AJ45"/>
      <c r="AK45" s="1886" t="s">
        <v>24</v>
      </c>
      <c r="AL45" s="1886"/>
      <c r="AM45" s="1886"/>
      <c r="AN45" s="1886"/>
      <c r="AO45" s="1887"/>
      <c r="AP45" s="118">
        <v>1.3327948303715642E-2</v>
      </c>
      <c r="AQ45" s="114">
        <v>5.2514792899408302E-2</v>
      </c>
      <c r="AR45" s="119">
        <v>2.1732233502538056E-2</v>
      </c>
      <c r="AW45" s="1886" t="s">
        <v>24</v>
      </c>
      <c r="AX45" s="1886"/>
      <c r="AY45" s="1887"/>
      <c r="AZ45" s="114">
        <v>0.21446700507614214</v>
      </c>
      <c r="BA45" s="115">
        <v>0.39130434782608697</v>
      </c>
      <c r="BB45" s="116">
        <v>0.22092842726284739</v>
      </c>
      <c r="BC45" s="117">
        <v>0.37068965517241381</v>
      </c>
      <c r="BD45"/>
      <c r="BE45"/>
    </row>
    <row r="46" spans="1:59" ht="18" customHeight="1">
      <c r="A46" s="1886" t="s">
        <v>25</v>
      </c>
      <c r="B46" s="1886"/>
      <c r="C46" s="1887"/>
      <c r="D46" s="198">
        <v>51027</v>
      </c>
      <c r="E46" s="195">
        <v>156</v>
      </c>
      <c r="F46" s="697">
        <v>22476</v>
      </c>
      <c r="G46" s="195">
        <v>706</v>
      </c>
      <c r="H46" s="198">
        <v>51941</v>
      </c>
      <c r="I46" s="195">
        <v>181</v>
      </c>
      <c r="J46" s="194">
        <v>23556</v>
      </c>
      <c r="K46" s="199">
        <v>720</v>
      </c>
      <c r="L46"/>
      <c r="M46" s="1886" t="s">
        <v>25</v>
      </c>
      <c r="N46" s="1886"/>
      <c r="O46" s="1886"/>
      <c r="P46" s="1886"/>
      <c r="Q46" s="1887"/>
      <c r="R46" s="114">
        <v>0.10438854542999644</v>
      </c>
      <c r="S46" s="115">
        <v>3.0572050091128228E-3</v>
      </c>
      <c r="T46" s="114">
        <v>9.0813588906487372E-2</v>
      </c>
      <c r="U46" s="115">
        <v>3.1411283146467343E-2</v>
      </c>
      <c r="V46" s="116">
        <v>9.9825617874982689E-2</v>
      </c>
      <c r="W46" s="117">
        <v>1.1727412486565175E-2</v>
      </c>
      <c r="X46"/>
      <c r="Y46" s="1886" t="s">
        <v>25</v>
      </c>
      <c r="Z46" s="1886"/>
      <c r="AA46" s="1886"/>
      <c r="AB46" s="1886"/>
      <c r="AC46" s="1887"/>
      <c r="AD46" s="114">
        <v>0.10469506185032966</v>
      </c>
      <c r="AE46" s="115">
        <v>3.4847230511541941E-3</v>
      </c>
      <c r="AF46" s="114">
        <v>9.3036482339419649E-2</v>
      </c>
      <c r="AG46" s="115">
        <v>3.0565461029037188E-2</v>
      </c>
      <c r="AH46" s="116">
        <v>0.10075563052843424</v>
      </c>
      <c r="AI46" s="117">
        <v>1.1934249043008332E-2</v>
      </c>
      <c r="AJ46"/>
      <c r="AK46" s="1886" t="s">
        <v>25</v>
      </c>
      <c r="AL46" s="1886"/>
      <c r="AM46" s="1886"/>
      <c r="AN46" s="1886"/>
      <c r="AO46" s="1887"/>
      <c r="AP46" s="118">
        <v>1.7912085758519991E-2</v>
      </c>
      <c r="AQ46" s="114">
        <v>4.8051254671649835E-2</v>
      </c>
      <c r="AR46" s="119">
        <v>2.7128144429479084E-2</v>
      </c>
      <c r="AW46" s="1886" t="s">
        <v>25</v>
      </c>
      <c r="AX46" s="1886"/>
      <c r="AY46" s="1887"/>
      <c r="AZ46" s="114">
        <v>0.30578343741071795</v>
      </c>
      <c r="BA46" s="115">
        <v>0.81902552204176338</v>
      </c>
      <c r="BB46" s="116">
        <v>0.31201239784362295</v>
      </c>
      <c r="BC46" s="117">
        <v>0.79911209766925639</v>
      </c>
      <c r="BD46"/>
      <c r="BE46"/>
    </row>
    <row r="47" spans="1:59" ht="18" customHeight="1">
      <c r="A47" s="1886" t="s">
        <v>26</v>
      </c>
      <c r="B47" s="1886"/>
      <c r="C47" s="1887"/>
      <c r="D47" s="198">
        <v>187625</v>
      </c>
      <c r="E47" s="195">
        <v>3896</v>
      </c>
      <c r="F47" s="697">
        <v>138517</v>
      </c>
      <c r="G47" s="195">
        <v>28637</v>
      </c>
      <c r="H47" s="198">
        <v>191356</v>
      </c>
      <c r="I47" s="195">
        <v>4136</v>
      </c>
      <c r="J47" s="194">
        <v>142022</v>
      </c>
      <c r="K47" s="199">
        <v>28838</v>
      </c>
      <c r="L47"/>
      <c r="M47" s="1886" t="s">
        <v>26</v>
      </c>
      <c r="N47" s="1886"/>
      <c r="O47" s="1886"/>
      <c r="P47" s="1886"/>
      <c r="Q47" s="1887"/>
      <c r="R47" s="114">
        <v>0.38383406503033851</v>
      </c>
      <c r="S47" s="115">
        <v>2.0764823451032643E-2</v>
      </c>
      <c r="T47" s="114">
        <v>0.55967369169602743</v>
      </c>
      <c r="U47" s="115">
        <v>0.2067399669354664</v>
      </c>
      <c r="V47" s="116">
        <v>0.44293874624141333</v>
      </c>
      <c r="W47" s="117">
        <v>9.9751028693023283E-2</v>
      </c>
      <c r="X47"/>
      <c r="Y47" s="1886" t="s">
        <v>26</v>
      </c>
      <c r="Z47" s="1886"/>
      <c r="AA47" s="1886"/>
      <c r="AB47" s="1886"/>
      <c r="AC47" s="1887"/>
      <c r="AD47" s="114">
        <v>0.38570740369711176</v>
      </c>
      <c r="AE47" s="115">
        <v>2.1614164175672568E-2</v>
      </c>
      <c r="AF47" s="114">
        <v>0.56092831103791208</v>
      </c>
      <c r="AG47" s="115">
        <v>0.20305304811930547</v>
      </c>
      <c r="AH47" s="116">
        <v>0.4449145077858504</v>
      </c>
      <c r="AI47" s="117">
        <v>9.8908746228005454E-2</v>
      </c>
      <c r="AJ47"/>
      <c r="AK47" s="1886" t="s">
        <v>26</v>
      </c>
      <c r="AL47" s="1886"/>
      <c r="AM47" s="1886"/>
      <c r="AN47" s="1886"/>
      <c r="AO47" s="1887"/>
      <c r="AP47" s="118">
        <v>1.9885409726848824E-2</v>
      </c>
      <c r="AQ47" s="114">
        <v>2.5303753329916079E-2</v>
      </c>
      <c r="AR47" s="119">
        <v>2.2186654892654145E-2</v>
      </c>
      <c r="AW47" s="1886" t="s">
        <v>26</v>
      </c>
      <c r="AX47" s="1886"/>
      <c r="AY47" s="1887"/>
      <c r="AZ47" s="114">
        <v>0.4247137749814498</v>
      </c>
      <c r="BA47" s="115">
        <v>0.88024467463805978</v>
      </c>
      <c r="BB47" s="116">
        <v>0.42600891480541608</v>
      </c>
      <c r="BC47" s="117">
        <v>0.87456784132953236</v>
      </c>
      <c r="BD47"/>
      <c r="BE47"/>
    </row>
    <row r="48" spans="1:59" ht="18" customHeight="1">
      <c r="A48" s="1886" t="s">
        <v>27</v>
      </c>
      <c r="B48" s="1886"/>
      <c r="C48" s="1887"/>
      <c r="D48" s="198">
        <v>4966</v>
      </c>
      <c r="E48" s="195">
        <v>81</v>
      </c>
      <c r="F48" s="697">
        <v>723</v>
      </c>
      <c r="G48" s="195">
        <v>67</v>
      </c>
      <c r="H48" s="198">
        <v>5374</v>
      </c>
      <c r="I48" s="195">
        <v>94</v>
      </c>
      <c r="J48" s="194">
        <v>799</v>
      </c>
      <c r="K48" s="199">
        <v>85</v>
      </c>
      <c r="L48"/>
      <c r="M48" s="1886" t="s">
        <v>27</v>
      </c>
      <c r="N48" s="1886"/>
      <c r="O48" s="1886"/>
      <c r="P48" s="1886"/>
      <c r="Q48" s="1887"/>
      <c r="R48" s="114">
        <v>1.0159200356779006E-2</v>
      </c>
      <c r="S48" s="115">
        <v>1.631091421667338E-2</v>
      </c>
      <c r="T48" s="114">
        <v>2.9212593334841776E-3</v>
      </c>
      <c r="U48" s="115">
        <v>9.2669432918395578E-2</v>
      </c>
      <c r="V48" s="116">
        <v>7.7263232805569364E-3</v>
      </c>
      <c r="W48" s="117">
        <v>2.6015116892248197E-2</v>
      </c>
      <c r="X48"/>
      <c r="Y48" s="1886" t="s">
        <v>27</v>
      </c>
      <c r="Z48" s="1886"/>
      <c r="AA48" s="1886"/>
      <c r="AB48" s="1886"/>
      <c r="AC48" s="1887"/>
      <c r="AD48" s="114">
        <v>1.0832122261482674E-2</v>
      </c>
      <c r="AE48" s="115">
        <v>1.7491626349088202E-2</v>
      </c>
      <c r="AF48" s="114">
        <v>3.1557203850057862E-3</v>
      </c>
      <c r="AG48" s="115">
        <v>0.10638297872340426</v>
      </c>
      <c r="AH48" s="116">
        <v>8.2382678417953631E-3</v>
      </c>
      <c r="AI48" s="117">
        <v>2.8997246071602138E-2</v>
      </c>
      <c r="AJ48"/>
      <c r="AK48" s="1886" t="s">
        <v>27</v>
      </c>
      <c r="AL48" s="1886"/>
      <c r="AM48" s="1886"/>
      <c r="AN48" s="1886"/>
      <c r="AO48" s="1887"/>
      <c r="AP48" s="118">
        <v>8.215867901731766E-2</v>
      </c>
      <c r="AQ48" s="114">
        <v>0.10511756569847863</v>
      </c>
      <c r="AR48" s="119">
        <v>8.5076463350325149E-2</v>
      </c>
      <c r="AW48" s="1886" t="s">
        <v>27</v>
      </c>
      <c r="AX48" s="1886"/>
      <c r="AY48" s="1887"/>
      <c r="AZ48" s="114">
        <v>0.12708736157496925</v>
      </c>
      <c r="BA48" s="115">
        <v>0.45270270270270269</v>
      </c>
      <c r="BB48" s="116">
        <v>0.12943463469949781</v>
      </c>
      <c r="BC48" s="117">
        <v>0.47486033519553073</v>
      </c>
      <c r="BD48"/>
      <c r="BE48"/>
    </row>
    <row r="49" spans="1:57" ht="18" customHeight="1">
      <c r="A49" s="1886" t="s">
        <v>28</v>
      </c>
      <c r="B49" s="1886"/>
      <c r="C49" s="1887"/>
      <c r="D49" s="200">
        <v>230344</v>
      </c>
      <c r="E49" s="201">
        <v>11266</v>
      </c>
      <c r="F49" s="698">
        <v>81724</v>
      </c>
      <c r="G49" s="201">
        <v>39224</v>
      </c>
      <c r="H49" s="200">
        <v>232392</v>
      </c>
      <c r="I49" s="201">
        <v>11510</v>
      </c>
      <c r="J49" s="202">
        <v>82545</v>
      </c>
      <c r="K49" s="203">
        <v>39938</v>
      </c>
      <c r="L49"/>
      <c r="M49" s="1886" t="s">
        <v>28</v>
      </c>
      <c r="N49" s="1886"/>
      <c r="O49" s="1886"/>
      <c r="P49" s="1886"/>
      <c r="Q49" s="1887"/>
      <c r="R49" s="114">
        <v>0.47122650966208279</v>
      </c>
      <c r="S49" s="115">
        <v>4.8909457159726319E-2</v>
      </c>
      <c r="T49" s="114">
        <v>0.33020331641723505</v>
      </c>
      <c r="U49" s="115">
        <v>0.47995692819734714</v>
      </c>
      <c r="V49" s="116">
        <v>0.4238246183014312</v>
      </c>
      <c r="W49" s="117">
        <v>0.16179166079187871</v>
      </c>
      <c r="X49"/>
      <c r="Y49" s="1886" t="s">
        <v>28</v>
      </c>
      <c r="Z49" s="1886"/>
      <c r="AA49" s="1886"/>
      <c r="AB49" s="1886"/>
      <c r="AC49" s="1887"/>
      <c r="AD49" s="114">
        <v>0.46842176341467839</v>
      </c>
      <c r="AE49" s="115">
        <v>4.9528383076870117E-2</v>
      </c>
      <c r="AF49" s="114">
        <v>0.32601869734706213</v>
      </c>
      <c r="AG49" s="115">
        <v>0.48383306075473986</v>
      </c>
      <c r="AH49" s="116">
        <v>0.42030380030641606</v>
      </c>
      <c r="AI49" s="117">
        <v>0.16335965605819577</v>
      </c>
      <c r="AJ49"/>
      <c r="AK49" s="1886" t="s">
        <v>28</v>
      </c>
      <c r="AL49" s="1886"/>
      <c r="AM49" s="1886"/>
      <c r="AN49" s="1886"/>
      <c r="AO49" s="1887"/>
      <c r="AP49" s="118">
        <v>8.8910499079637439E-3</v>
      </c>
      <c r="AQ49" s="114">
        <v>1.0046008516469973E-2</v>
      </c>
      <c r="AR49" s="119">
        <v>9.1935091069894614E-3</v>
      </c>
      <c r="AW49" s="1886" t="s">
        <v>28</v>
      </c>
      <c r="AX49" s="1886"/>
      <c r="AY49" s="1887"/>
      <c r="AZ49" s="114">
        <v>0.26187882128254097</v>
      </c>
      <c r="BA49" s="115">
        <v>0.77686670627847099</v>
      </c>
      <c r="BB49" s="116">
        <v>0.26210003905543011</v>
      </c>
      <c r="BC49" s="117">
        <v>0.7762789612812937</v>
      </c>
      <c r="BD49"/>
      <c r="BE49"/>
    </row>
    <row r="50" spans="1:57" ht="18" customHeight="1">
      <c r="A50" s="1946" t="s">
        <v>29</v>
      </c>
      <c r="B50" s="1946"/>
      <c r="C50" s="1947"/>
      <c r="D50" s="204">
        <v>488818</v>
      </c>
      <c r="E50" s="205">
        <v>15469</v>
      </c>
      <c r="F50" s="699">
        <v>247496</v>
      </c>
      <c r="G50" s="205">
        <v>68679</v>
      </c>
      <c r="H50" s="206">
        <v>496117</v>
      </c>
      <c r="I50" s="205">
        <v>15994</v>
      </c>
      <c r="J50" s="206">
        <v>253191</v>
      </c>
      <c r="K50" s="207">
        <v>69624</v>
      </c>
      <c r="L50"/>
      <c r="M50" s="1946" t="s">
        <v>29</v>
      </c>
      <c r="N50" s="1946"/>
      <c r="O50" s="1946"/>
      <c r="P50" s="1946"/>
      <c r="Q50" s="1947"/>
      <c r="R50" s="158">
        <v>1</v>
      </c>
      <c r="S50" s="248">
        <v>3.1645724993760456E-2</v>
      </c>
      <c r="T50" s="160">
        <v>1</v>
      </c>
      <c r="U50" s="248">
        <v>0.27749539386495137</v>
      </c>
      <c r="V50" s="160">
        <v>1</v>
      </c>
      <c r="W50" s="249">
        <v>0.11428276523331078</v>
      </c>
      <c r="X50"/>
      <c r="Y50" s="1946" t="s">
        <v>29</v>
      </c>
      <c r="Z50" s="1946"/>
      <c r="AA50" s="1946"/>
      <c r="AB50" s="1946"/>
      <c r="AC50" s="1947"/>
      <c r="AD50" s="158">
        <v>1</v>
      </c>
      <c r="AE50" s="159">
        <v>3.2238363128052457E-2</v>
      </c>
      <c r="AF50" s="160">
        <v>1</v>
      </c>
      <c r="AG50" s="248">
        <v>0.27498607770418382</v>
      </c>
      <c r="AH50" s="160">
        <v>1</v>
      </c>
      <c r="AI50" s="249">
        <v>0.11426275977301724</v>
      </c>
      <c r="AJ50"/>
      <c r="AK50" s="1946" t="s">
        <v>29</v>
      </c>
      <c r="AL50" s="1946"/>
      <c r="AM50" s="1946"/>
      <c r="AN50" s="1946"/>
      <c r="AO50" s="1947"/>
      <c r="AP50" s="161">
        <v>1.493193785826219E-2</v>
      </c>
      <c r="AQ50" s="162">
        <v>2.3010472896531686E-2</v>
      </c>
      <c r="AR50" s="163">
        <v>1.7647362402453348E-2</v>
      </c>
      <c r="AW50" s="1946" t="s">
        <v>193</v>
      </c>
      <c r="AX50" s="1946"/>
      <c r="AY50" s="1947"/>
      <c r="AZ50" s="158">
        <v>0.33612833655206881</v>
      </c>
      <c r="BA50" s="159">
        <v>0.81616913057945528</v>
      </c>
      <c r="BB50" s="158">
        <v>0.3378997688533954</v>
      </c>
      <c r="BC50" s="164">
        <v>0.81319348735079067</v>
      </c>
      <c r="BD50"/>
      <c r="BE50"/>
    </row>
    <row r="51" spans="1:57" ht="18" customHeight="1">
      <c r="A51" s="498"/>
      <c r="B51" s="498"/>
      <c r="C51" s="498"/>
      <c r="D51" s="390"/>
      <c r="E51" s="390"/>
      <c r="F51" s="700"/>
      <c r="G51" s="390"/>
      <c r="H51" s="390"/>
      <c r="I51" s="390"/>
      <c r="J51" s="390"/>
      <c r="K51" s="390"/>
      <c r="L51"/>
      <c r="M51" s="1"/>
      <c r="O51" s="1"/>
      <c r="P51" s="1"/>
      <c r="Q51" s="1"/>
      <c r="R51" s="1"/>
      <c r="S51" s="1"/>
      <c r="T51" s="1"/>
      <c r="U51" s="1"/>
      <c r="V51" s="1"/>
      <c r="W51"/>
      <c r="X51"/>
      <c r="AJ51"/>
      <c r="AK51"/>
      <c r="AL51"/>
      <c r="AM51"/>
      <c r="AN51"/>
      <c r="AO51"/>
    </row>
    <row r="52" spans="1:57" ht="18" customHeight="1">
      <c r="A52" s="1861" t="s">
        <v>942</v>
      </c>
      <c r="B52" s="1861"/>
      <c r="C52" s="1861"/>
      <c r="D52" s="1861"/>
      <c r="E52" s="1861"/>
      <c r="F52" s="1861"/>
      <c r="G52" s="1861"/>
      <c r="H52" s="1861"/>
      <c r="I52" s="1861"/>
      <c r="J52" s="1861"/>
      <c r="K52" s="1861"/>
      <c r="L52" s="499"/>
      <c r="M52" s="500"/>
      <c r="N52" s="475"/>
      <c r="O52" s="475"/>
      <c r="P52" s="475"/>
      <c r="Q52" s="475"/>
      <c r="R52" s="475"/>
      <c r="S52" s="475"/>
      <c r="T52" s="475"/>
      <c r="U52" s="475"/>
      <c r="V52" s="475"/>
    </row>
    <row r="53" spans="1:57" customFormat="1" ht="25.95" customHeight="1">
      <c r="A53" s="381"/>
      <c r="B53" s="1955" t="s">
        <v>943</v>
      </c>
      <c r="C53" s="1955"/>
      <c r="D53" s="1955"/>
      <c r="E53" s="1955"/>
      <c r="G53" s="381"/>
      <c r="H53" s="381"/>
      <c r="I53" s="1150">
        <v>114818</v>
      </c>
      <c r="J53" s="864">
        <v>0.14748031870278769</v>
      </c>
      <c r="K53" s="381"/>
      <c r="L53" s="381"/>
      <c r="M53" s="381"/>
      <c r="N53" s="381"/>
      <c r="O53" s="381"/>
      <c r="P53" s="381"/>
      <c r="Q53" s="381"/>
      <c r="R53" s="381"/>
    </row>
    <row r="54" spans="1:57" customFormat="1" ht="16.95" customHeight="1">
      <c r="C54" s="561"/>
      <c r="D54" s="561"/>
      <c r="E54" s="522" t="s">
        <v>944</v>
      </c>
      <c r="G54" s="381"/>
      <c r="H54" s="381"/>
      <c r="I54" s="1151">
        <v>101986</v>
      </c>
      <c r="J54" s="666">
        <v>0.13099799494175568</v>
      </c>
      <c r="K54" s="1154" t="s">
        <v>945</v>
      </c>
      <c r="L54" s="381"/>
      <c r="M54" s="381"/>
      <c r="N54" s="381"/>
      <c r="O54" s="381"/>
      <c r="P54" s="381"/>
      <c r="Q54" s="381"/>
      <c r="R54" s="381"/>
    </row>
    <row r="55" spans="1:57" customFormat="1" ht="22.95" customHeight="1">
      <c r="C55" s="502"/>
      <c r="D55" s="502"/>
      <c r="E55" s="614" t="s">
        <v>946</v>
      </c>
      <c r="F55" s="502"/>
      <c r="G55" s="502"/>
      <c r="H55" s="502"/>
      <c r="I55" s="1152">
        <v>44570</v>
      </c>
      <c r="J55" s="1153">
        <v>0.43702076755633124</v>
      </c>
      <c r="K55" s="256"/>
      <c r="L55" s="501"/>
      <c r="M55" s="516" t="s">
        <v>947</v>
      </c>
      <c r="N55" s="666">
        <v>5.7248844297786469E-2</v>
      </c>
      <c r="O55" s="1219"/>
      <c r="P55" s="381"/>
      <c r="Q55" s="381"/>
      <c r="R55" s="381"/>
    </row>
    <row r="56" spans="1:57" customFormat="1" ht="21.6" customHeight="1">
      <c r="E56" s="614" t="s">
        <v>948</v>
      </c>
      <c r="I56" s="1152">
        <v>7596</v>
      </c>
      <c r="J56" s="1153">
        <v>7.4480811091718474E-2</v>
      </c>
      <c r="K56" s="256"/>
      <c r="L56" s="381"/>
      <c r="M56" s="516" t="s">
        <v>949</v>
      </c>
      <c r="N56" s="666">
        <v>9.7568369146507974E-3</v>
      </c>
      <c r="O56" s="1219"/>
      <c r="P56" s="381"/>
      <c r="Q56" s="381"/>
      <c r="R56" s="381"/>
    </row>
    <row r="57" spans="1:57" customFormat="1" ht="23.7" customHeight="1">
      <c r="B57" s="503"/>
      <c r="C57" s="503"/>
      <c r="D57" s="504"/>
      <c r="E57" s="503"/>
      <c r="F57" s="701"/>
      <c r="H57" s="505" t="s">
        <v>950</v>
      </c>
      <c r="I57" s="413">
        <v>0.2784783136445434</v>
      </c>
      <c r="L57" s="381"/>
      <c r="M57" s="516" t="s">
        <v>951</v>
      </c>
      <c r="N57" s="666">
        <v>6.3992313729318406E-2</v>
      </c>
      <c r="O57" s="381"/>
      <c r="P57" s="381"/>
      <c r="Q57" s="381"/>
      <c r="R57" s="381"/>
    </row>
    <row r="58" spans="1:57" ht="18" customHeight="1">
      <c r="A58" s="9"/>
      <c r="B58" s="391" t="s">
        <v>952</v>
      </c>
      <c r="C58" s="415">
        <v>1.0130631831511597E-2</v>
      </c>
      <c r="D58" s="62"/>
      <c r="E58" s="1"/>
      <c r="F58" s="702" t="s">
        <v>953</v>
      </c>
      <c r="G58" s="414">
        <v>0.13116502266062383</v>
      </c>
      <c r="H58" s="9"/>
      <c r="I58" s="9"/>
      <c r="J58" s="9"/>
      <c r="K58" s="9"/>
      <c r="L58"/>
      <c r="M58" s="9"/>
      <c r="N58" s="9"/>
      <c r="O58" s="9"/>
      <c r="P58" s="9"/>
      <c r="Q58" s="9"/>
      <c r="R58" s="9"/>
      <c r="S58" s="9"/>
      <c r="T58" s="9"/>
      <c r="U58" s="9"/>
      <c r="V58" s="9"/>
      <c r="W58" s="9"/>
      <c r="X58"/>
      <c r="AJ58"/>
    </row>
    <row r="59" spans="1:57" ht="19.95" customHeight="1">
      <c r="A59" s="1"/>
      <c r="B59" s="1"/>
      <c r="C59" s="1"/>
      <c r="D59" s="1"/>
      <c r="E59" s="1"/>
      <c r="F59" s="444"/>
      <c r="G59" s="1"/>
      <c r="H59" s="1"/>
      <c r="I59" s="1"/>
      <c r="J59" s="1"/>
      <c r="K59" s="1"/>
      <c r="L59"/>
      <c r="X59"/>
      <c r="AJ59"/>
    </row>
    <row r="60" spans="1:57" ht="19.95" customHeight="1">
      <c r="A60" s="471" t="s">
        <v>954</v>
      </c>
      <c r="B60" s="471"/>
      <c r="C60" s="471"/>
      <c r="D60" s="471"/>
      <c r="E60" s="1309"/>
      <c r="F60" s="1321" t="s">
        <v>218</v>
      </c>
      <c r="G60" s="1313">
        <v>1310</v>
      </c>
      <c r="H60" s="1314"/>
      <c r="I60" s="1315">
        <v>0.49602423324498296</v>
      </c>
      <c r="K60"/>
      <c r="L60"/>
      <c r="M60" s="1972"/>
      <c r="N60" s="1972"/>
      <c r="O60" s="1972"/>
      <c r="P60" s="1972"/>
      <c r="Q60" s="1972"/>
      <c r="R60" s="389"/>
      <c r="S60" s="1"/>
      <c r="T60" s="1"/>
      <c r="U60" s="1"/>
      <c r="V60" s="1"/>
      <c r="W60" s="1"/>
      <c r="X60"/>
      <c r="AJ60"/>
    </row>
    <row r="61" spans="1:57" ht="21" customHeight="1">
      <c r="A61" s="527"/>
      <c r="B61" s="312" t="s">
        <v>955</v>
      </c>
      <c r="C61" s="413">
        <v>9.5048823515113984E-2</v>
      </c>
      <c r="D61" s="1271"/>
      <c r="E61" s="1310"/>
      <c r="F61" s="312" t="s">
        <v>219</v>
      </c>
      <c r="G61" s="528">
        <v>336</v>
      </c>
      <c r="H61" s="1273"/>
      <c r="I61" s="1316">
        <v>0.12722453616054524</v>
      </c>
      <c r="J61" s="389"/>
      <c r="K61"/>
      <c r="L61" s="62"/>
      <c r="M61" s="389"/>
      <c r="O61" s="1"/>
      <c r="P61" s="1"/>
      <c r="Q61" s="508"/>
      <c r="R61" s="388"/>
      <c r="S61" s="310"/>
      <c r="T61" s="310"/>
      <c r="U61" s="310"/>
      <c r="V61" s="310"/>
      <c r="W61" s="310"/>
      <c r="X61"/>
      <c r="AJ61"/>
    </row>
    <row r="62" spans="1:57" ht="21" customHeight="1">
      <c r="E62" s="1310"/>
      <c r="F62" s="847" t="s">
        <v>220</v>
      </c>
      <c r="G62" s="528">
        <v>146</v>
      </c>
      <c r="H62" s="1273"/>
      <c r="I62" s="1316">
        <v>5.5282090117379779E-2</v>
      </c>
      <c r="J62" s="1296"/>
      <c r="K62" s="509"/>
      <c r="L62" s="509"/>
      <c r="M62" s="388"/>
      <c r="N62" s="411"/>
      <c r="O62" s="404"/>
      <c r="P62" s="403"/>
      <c r="Q62" s="443"/>
      <c r="R62" s="526"/>
      <c r="S62" s="510"/>
      <c r="T62" s="510"/>
      <c r="U62" s="510"/>
      <c r="V62" s="510"/>
      <c r="W62" s="510"/>
      <c r="X62"/>
      <c r="AJ62"/>
    </row>
    <row r="63" spans="1:57" ht="21" customHeight="1">
      <c r="A63" s="1308" t="s">
        <v>956</v>
      </c>
      <c r="B63" s="534"/>
      <c r="E63" s="1310"/>
      <c r="F63" s="312" t="s">
        <v>221</v>
      </c>
      <c r="G63" s="528">
        <v>328</v>
      </c>
      <c r="H63" s="1273"/>
      <c r="I63" s="1316">
        <v>0.12419538053767512</v>
      </c>
      <c r="J63" s="388"/>
      <c r="K63" s="311"/>
      <c r="L63" s="311"/>
      <c r="M63" s="388"/>
      <c r="O63" s="1"/>
      <c r="P63" s="1"/>
      <c r="Q63" s="312"/>
      <c r="R63" s="388"/>
      <c r="S63" s="310"/>
      <c r="T63" s="310"/>
      <c r="U63" s="310"/>
      <c r="V63" s="310"/>
      <c r="W63" s="310"/>
      <c r="X63"/>
      <c r="AJ63"/>
    </row>
    <row r="64" spans="1:57" ht="21" customHeight="1">
      <c r="A64" s="1301" t="s">
        <v>215</v>
      </c>
      <c r="B64" s="1302">
        <v>492</v>
      </c>
      <c r="C64" s="1305">
        <v>0.15703798276412384</v>
      </c>
      <c r="D64" s="847"/>
      <c r="E64" s="1310"/>
      <c r="F64" s="312" t="s">
        <v>222</v>
      </c>
      <c r="G64" s="528">
        <v>239</v>
      </c>
      <c r="H64" s="1273"/>
      <c r="I64" s="1316">
        <v>9.0496024233244987E-2</v>
      </c>
      <c r="K64"/>
      <c r="L64"/>
      <c r="M64" s="511"/>
      <c r="N64" s="511"/>
      <c r="O64" s="511"/>
      <c r="P64" s="511"/>
      <c r="Q64" s="511"/>
      <c r="R64" s="510"/>
      <c r="S64" s="510"/>
      <c r="T64" s="510"/>
      <c r="U64" s="510"/>
      <c r="V64" s="510"/>
      <c r="W64" s="510"/>
      <c r="X64"/>
      <c r="AJ64"/>
    </row>
    <row r="65" spans="1:36" ht="21" customHeight="1">
      <c r="A65" s="1300" t="s">
        <v>957</v>
      </c>
      <c r="B65" s="1303">
        <v>2641</v>
      </c>
      <c r="C65" s="1306">
        <v>0.84296201723587616</v>
      </c>
      <c r="D65" s="1322" t="s">
        <v>958</v>
      </c>
      <c r="E65" s="1310"/>
      <c r="F65" s="62" t="s">
        <v>223</v>
      </c>
      <c r="G65" s="528">
        <v>518</v>
      </c>
      <c r="H65" s="1273"/>
      <c r="I65" s="1316">
        <v>0.19613782658084059</v>
      </c>
      <c r="J65"/>
      <c r="K65"/>
      <c r="L65"/>
      <c r="M65" s="9"/>
      <c r="N65" s="9"/>
      <c r="O65" s="9"/>
      <c r="P65" s="9"/>
      <c r="Q65" s="9"/>
      <c r="R65" s="512"/>
      <c r="S65" s="512"/>
      <c r="T65" s="512"/>
      <c r="U65" s="512"/>
      <c r="V65" s="512"/>
      <c r="W65" s="512"/>
      <c r="X65"/>
      <c r="AJ65"/>
    </row>
    <row r="66" spans="1:36" ht="21" customHeight="1">
      <c r="A66" s="1299" t="s">
        <v>216</v>
      </c>
      <c r="B66" s="1304">
        <v>1936</v>
      </c>
      <c r="C66" s="1307">
        <v>0.61793807851899141</v>
      </c>
      <c r="D66" s="62"/>
      <c r="E66" s="1310"/>
      <c r="F66" s="62" t="s">
        <v>50</v>
      </c>
      <c r="G66" s="528">
        <v>1687</v>
      </c>
      <c r="H66" s="1273"/>
      <c r="I66" s="1316">
        <v>0.63877319197273763</v>
      </c>
      <c r="J66"/>
      <c r="K66"/>
      <c r="L66"/>
      <c r="M66" s="9"/>
      <c r="N66" s="9"/>
      <c r="O66" s="9"/>
      <c r="P66" s="9"/>
      <c r="Q66" s="9"/>
      <c r="R66" s="512"/>
      <c r="S66" s="512"/>
      <c r="T66" s="512"/>
      <c r="U66" s="512"/>
      <c r="V66" s="512"/>
      <c r="W66" s="512"/>
      <c r="X66"/>
      <c r="AJ66"/>
    </row>
    <row r="67" spans="1:36" ht="21" customHeight="1">
      <c r="A67" s="1264" t="s">
        <v>217</v>
      </c>
      <c r="B67" s="1304">
        <v>705</v>
      </c>
      <c r="C67" s="1307">
        <v>0.22502393871688478</v>
      </c>
      <c r="D67" s="62"/>
      <c r="E67" s="1311"/>
      <c r="F67" s="1317" t="s">
        <v>224</v>
      </c>
      <c r="G67" s="1318">
        <v>677</v>
      </c>
      <c r="H67" s="1319"/>
      <c r="I67" s="1320">
        <v>0.25634229458538432</v>
      </c>
      <c r="J67" s="388"/>
      <c r="K67" s="515"/>
      <c r="L67" s="515"/>
      <c r="M67" s="388"/>
      <c r="N67" s="511"/>
      <c r="O67" s="511"/>
      <c r="P67" s="511"/>
      <c r="Q67" s="511"/>
      <c r="R67" s="510"/>
      <c r="S67" s="510"/>
      <c r="T67" s="510"/>
      <c r="U67" s="510"/>
      <c r="V67" s="510"/>
      <c r="W67" s="510"/>
      <c r="X67"/>
      <c r="AJ67"/>
    </row>
    <row r="68" spans="1:36" ht="21" customHeight="1">
      <c r="D68" s="62"/>
      <c r="F68" s="1272"/>
      <c r="G68" s="724"/>
      <c r="H68" s="968"/>
      <c r="I68" s="312"/>
      <c r="J68" s="388"/>
      <c r="L68"/>
      <c r="M68" s="256"/>
      <c r="N68" s="1956"/>
      <c r="O68" s="1956"/>
      <c r="P68" s="411"/>
      <c r="R68" s="9"/>
      <c r="S68" s="310"/>
      <c r="T68" s="310"/>
      <c r="U68" s="310"/>
      <c r="V68" s="310"/>
      <c r="W68" s="310"/>
      <c r="X68"/>
      <c r="AJ68"/>
    </row>
    <row r="69" spans="1:36" ht="22.95" customHeight="1">
      <c r="A69" s="471" t="s">
        <v>959</v>
      </c>
      <c r="B69" s="471"/>
      <c r="C69" s="471"/>
      <c r="D69" s="62"/>
      <c r="E69" s="1309"/>
      <c r="F69" s="1312" t="s">
        <v>225</v>
      </c>
      <c r="G69" s="1313">
        <v>264</v>
      </c>
      <c r="H69" s="1314"/>
      <c r="I69" s="1315">
        <v>9.2990489609017263E-2</v>
      </c>
      <c r="J69" s="1296"/>
      <c r="K69"/>
      <c r="L69"/>
      <c r="M69" s="256"/>
      <c r="N69" s="8"/>
      <c r="O69" s="8"/>
      <c r="R69" s="477"/>
      <c r="S69" s="310"/>
      <c r="T69" s="310"/>
      <c r="U69" s="310"/>
      <c r="V69" s="310"/>
      <c r="W69" s="310"/>
      <c r="X69"/>
      <c r="AJ69"/>
    </row>
    <row r="70" spans="1:36" ht="20.7" customHeight="1">
      <c r="A70" s="527"/>
      <c r="B70" s="312" t="s">
        <v>955</v>
      </c>
      <c r="C70" s="413">
        <v>0.13600991693670023</v>
      </c>
      <c r="E70" s="1310"/>
      <c r="F70" s="62" t="s">
        <v>226</v>
      </c>
      <c r="G70" s="528">
        <v>135</v>
      </c>
      <c r="H70" s="1273"/>
      <c r="I70" s="1316">
        <v>4.755195491370201E-2</v>
      </c>
      <c r="J70" s="518"/>
      <c r="K70"/>
      <c r="L70"/>
      <c r="M70" s="8"/>
      <c r="N70" s="519"/>
      <c r="O70" s="519"/>
      <c r="R70" s="520"/>
      <c r="AJ70"/>
    </row>
    <row r="71" spans="1:36" ht="20.7" customHeight="1">
      <c r="A71"/>
      <c r="D71" s="443"/>
      <c r="E71" s="1310"/>
      <c r="F71" s="62" t="s">
        <v>227</v>
      </c>
      <c r="G71" s="528">
        <v>1721</v>
      </c>
      <c r="H71" s="1273"/>
      <c r="I71" s="1316">
        <v>0.60619936597393453</v>
      </c>
      <c r="J71" s="521"/>
      <c r="K71"/>
      <c r="L71" s="513"/>
      <c r="M71" s="256"/>
      <c r="N71" s="256"/>
      <c r="Q71" s="1"/>
      <c r="R71" s="510"/>
      <c r="S71" s="310"/>
      <c r="T71" s="310"/>
      <c r="U71" s="310"/>
      <c r="V71" s="310"/>
      <c r="W71" s="310"/>
      <c r="X71"/>
      <c r="AJ71"/>
    </row>
    <row r="72" spans="1:36" ht="15" customHeight="1">
      <c r="A72" s="1308" t="s">
        <v>960</v>
      </c>
      <c r="B72" s="534"/>
      <c r="E72" s="1310"/>
      <c r="F72" s="62" t="s">
        <v>228</v>
      </c>
      <c r="G72" s="528">
        <v>1919</v>
      </c>
      <c r="H72" s="1273"/>
      <c r="I72" s="1316">
        <v>0.67594223318069746</v>
      </c>
      <c r="J72" s="966"/>
      <c r="K72" s="515"/>
      <c r="L72" s="515"/>
      <c r="M72" s="388"/>
      <c r="N72" s="412"/>
      <c r="S72" s="510"/>
      <c r="T72" s="510"/>
      <c r="U72" s="510"/>
      <c r="V72" s="510"/>
      <c r="W72" s="510"/>
      <c r="X72"/>
      <c r="AJ72"/>
    </row>
    <row r="73" spans="1:36" ht="20.7" customHeight="1">
      <c r="A73" s="1301" t="s">
        <v>215</v>
      </c>
      <c r="B73" s="1302">
        <v>466</v>
      </c>
      <c r="C73" s="1305">
        <v>0.14099848714069591</v>
      </c>
      <c r="E73" s="1310"/>
      <c r="F73" s="62" t="s">
        <v>229</v>
      </c>
      <c r="G73" s="528">
        <v>1737</v>
      </c>
      <c r="H73" s="1273"/>
      <c r="I73" s="1316">
        <v>0.61183515322296589</v>
      </c>
      <c r="L73"/>
      <c r="M73" s="1"/>
      <c r="S73" s="310"/>
      <c r="T73" s="310"/>
      <c r="U73" s="310"/>
      <c r="V73" s="310"/>
      <c r="W73" s="310"/>
      <c r="X73"/>
      <c r="AJ73"/>
    </row>
    <row r="74" spans="1:36" ht="20.7" customHeight="1">
      <c r="A74" s="1300" t="s">
        <v>957</v>
      </c>
      <c r="B74" s="1303">
        <v>2839</v>
      </c>
      <c r="C74" s="1306">
        <v>0.85900151285930404</v>
      </c>
      <c r="D74" s="1322" t="s">
        <v>958</v>
      </c>
      <c r="E74" s="1310"/>
      <c r="F74" s="62" t="s">
        <v>230</v>
      </c>
      <c r="G74" s="528">
        <v>510</v>
      </c>
      <c r="H74" s="1273"/>
      <c r="I74" s="1316">
        <v>0.17964071856287425</v>
      </c>
      <c r="J74"/>
      <c r="K74" s="846"/>
      <c r="L74"/>
      <c r="M74" s="1"/>
      <c r="N74" s="474"/>
      <c r="O74" s="1"/>
      <c r="P74" s="1"/>
      <c r="Q74" s="1"/>
      <c r="R74" s="1"/>
      <c r="S74" s="1"/>
      <c r="T74" s="1"/>
      <c r="U74" s="1"/>
      <c r="V74" s="1"/>
      <c r="W74" s="1"/>
      <c r="AJ74"/>
    </row>
    <row r="75" spans="1:36" ht="20.7" customHeight="1">
      <c r="A75" s="1299" t="s">
        <v>216</v>
      </c>
      <c r="B75" s="1304">
        <v>1493</v>
      </c>
      <c r="C75" s="1307">
        <v>0.4517397881996974</v>
      </c>
      <c r="E75" s="1310"/>
      <c r="F75" s="62" t="s">
        <v>231</v>
      </c>
      <c r="G75" s="528">
        <v>528</v>
      </c>
      <c r="H75" s="1273"/>
      <c r="I75" s="1316">
        <v>0.18598097921803453</v>
      </c>
      <c r="K75" s="523"/>
      <c r="L75"/>
      <c r="M75" s="1"/>
      <c r="O75" s="1"/>
      <c r="P75" s="1"/>
      <c r="Q75" s="1"/>
      <c r="R75" s="8"/>
      <c r="S75" s="8"/>
      <c r="T75" s="8"/>
      <c r="U75" s="8"/>
      <c r="V75" s="8"/>
      <c r="W75" s="477"/>
      <c r="AJ75"/>
    </row>
    <row r="76" spans="1:36" ht="18" customHeight="1">
      <c r="A76" s="1264" t="s">
        <v>217</v>
      </c>
      <c r="B76" s="1304">
        <v>1346</v>
      </c>
      <c r="C76" s="1307">
        <v>0.40726172465960664</v>
      </c>
      <c r="D76" s="394"/>
      <c r="E76" s="1311"/>
      <c r="F76" s="1317" t="s">
        <v>62</v>
      </c>
      <c r="G76" s="1318">
        <v>913</v>
      </c>
      <c r="H76" s="1319"/>
      <c r="I76" s="1320">
        <v>0.32159210989785136</v>
      </c>
      <c r="J76"/>
      <c r="K76"/>
      <c r="L76"/>
      <c r="M76" s="1"/>
      <c r="O76" s="1"/>
      <c r="P76" s="1"/>
      <c r="Q76" s="1"/>
      <c r="R76" s="524"/>
      <c r="S76" s="524"/>
      <c r="T76" s="524"/>
      <c r="U76" s="524"/>
      <c r="V76" s="524"/>
      <c r="W76" s="524"/>
      <c r="AJ76"/>
    </row>
    <row r="77" spans="1:36" ht="18" customHeight="1">
      <c r="L77"/>
      <c r="M77" s="1"/>
      <c r="O77" s="1"/>
      <c r="P77" s="1"/>
      <c r="Q77" s="1"/>
      <c r="R77" s="524"/>
      <c r="S77" s="524"/>
      <c r="T77" s="524"/>
      <c r="U77" s="524"/>
      <c r="V77" s="525"/>
      <c r="W77" s="524"/>
      <c r="AJ77"/>
    </row>
    <row r="78" spans="1:36" ht="36" customHeight="1">
      <c r="A78" s="1841" t="s">
        <v>961</v>
      </c>
      <c r="B78" s="1841"/>
      <c r="C78" s="1841"/>
      <c r="D78" s="1841"/>
      <c r="E78" s="1841"/>
      <c r="F78" s="1841"/>
      <c r="G78" s="1841"/>
      <c r="H78" s="1841"/>
      <c r="I78" s="1841"/>
      <c r="J78" s="1841"/>
      <c r="K78" s="1841"/>
      <c r="L78"/>
      <c r="M78" s="1"/>
      <c r="O78" s="1"/>
      <c r="P78" s="1"/>
      <c r="Q78" s="1"/>
      <c r="R78" s="524"/>
      <c r="S78" s="524"/>
      <c r="T78" s="524"/>
      <c r="U78" s="524"/>
      <c r="V78" s="524"/>
      <c r="W78" s="524"/>
      <c r="AJ78"/>
    </row>
    <row r="79" spans="1:36" ht="19.2" customHeight="1">
      <c r="A79" s="13"/>
      <c r="G79" s="534"/>
      <c r="K79" s="534"/>
      <c r="L79" s="256"/>
      <c r="M79" s="256"/>
    </row>
    <row r="80" spans="1:36" s="311" customFormat="1" ht="29.7" customHeight="1">
      <c r="A80" s="685"/>
      <c r="B80" s="866"/>
      <c r="C80" s="1261"/>
      <c r="D80" s="668"/>
      <c r="E80" s="848"/>
      <c r="F80" s="733"/>
      <c r="G80" s="851"/>
      <c r="H80" s="974"/>
      <c r="I80" s="668"/>
      <c r="J80" s="733"/>
      <c r="K80" s="689"/>
      <c r="N80" s="9"/>
      <c r="O80" s="9"/>
      <c r="P80" s="9"/>
      <c r="Q80" s="9"/>
      <c r="R80" s="9"/>
      <c r="S80" s="9"/>
      <c r="T80" s="9"/>
      <c r="U80" s="9"/>
      <c r="V80" s="9"/>
      <c r="W80" s="9"/>
      <c r="X80" s="9"/>
    </row>
    <row r="81" spans="1:41" ht="19.2" customHeight="1">
      <c r="A81" s="615"/>
      <c r="B81" s="508"/>
      <c r="C81" s="388"/>
      <c r="F81" s="388"/>
      <c r="G81" s="388"/>
      <c r="H81" s="690"/>
      <c r="J81" s="388"/>
      <c r="K81" s="388"/>
      <c r="L81" s="256"/>
      <c r="M81" s="256"/>
      <c r="N81" s="256"/>
      <c r="O81" s="312"/>
      <c r="P81" s="1957"/>
      <c r="Q81" s="1957"/>
      <c r="V81" s="508"/>
      <c r="W81" s="1983"/>
      <c r="X81" s="1983"/>
    </row>
    <row r="82" spans="1:41" ht="19.2" customHeight="1">
      <c r="A82" s="616"/>
      <c r="B82" s="607"/>
      <c r="C82" s="650"/>
      <c r="D82" s="650"/>
      <c r="F82" s="650"/>
      <c r="G82" s="704"/>
      <c r="I82" s="606"/>
      <c r="L82" s="256"/>
      <c r="M82" s="256"/>
      <c r="N82" s="256"/>
      <c r="P82" s="1957"/>
      <c r="Q82" s="1957"/>
      <c r="W82" s="1983"/>
      <c r="X82" s="1983"/>
    </row>
    <row r="83" spans="1:41" ht="19.2" customHeight="1">
      <c r="A83" s="13" t="s">
        <v>962</v>
      </c>
      <c r="G83" s="534"/>
      <c r="J83" s="721"/>
      <c r="K83" s="692"/>
      <c r="L83" s="256"/>
      <c r="M83" s="256"/>
      <c r="N83" s="256"/>
    </row>
    <row r="84" spans="1:41" ht="19.2" customHeight="1">
      <c r="A84" s="685"/>
      <c r="B84" s="686" t="s">
        <v>963</v>
      </c>
      <c r="C84" s="687">
        <v>62</v>
      </c>
      <c r="D84" s="668"/>
      <c r="E84" s="848" t="s">
        <v>273</v>
      </c>
      <c r="F84" s="688">
        <v>2116</v>
      </c>
      <c r="G84" s="1390" t="s">
        <v>964</v>
      </c>
      <c r="H84" s="974"/>
      <c r="I84" s="668" t="s">
        <v>274</v>
      </c>
      <c r="J84" s="688">
        <v>1573</v>
      </c>
      <c r="K84" s="1390" t="s">
        <v>964</v>
      </c>
      <c r="L84" s="475"/>
      <c r="M84" s="475"/>
      <c r="N84" s="256"/>
    </row>
    <row r="85" spans="1:41" ht="19.2" customHeight="1">
      <c r="A85" s="615"/>
      <c r="B85" s="508" t="s">
        <v>965</v>
      </c>
      <c r="C85" s="382">
        <v>1.6528925619834711E-2</v>
      </c>
      <c r="F85" s="382">
        <v>0.56411623567048785</v>
      </c>
      <c r="G85" s="648">
        <v>0.57359718080780697</v>
      </c>
      <c r="H85" s="690"/>
      <c r="J85" s="382">
        <v>0.41935483870967744</v>
      </c>
      <c r="K85" s="648">
        <v>0.42640281919219303</v>
      </c>
      <c r="L85" s="256"/>
      <c r="M85" s="256"/>
      <c r="N85" s="256"/>
    </row>
    <row r="86" spans="1:41" ht="19.2" customHeight="1">
      <c r="A86" s="616"/>
      <c r="B86" s="607"/>
      <c r="C86" s="650"/>
      <c r="D86" s="650"/>
      <c r="F86" s="650"/>
      <c r="G86" s="704"/>
      <c r="I86" s="606"/>
      <c r="J86" s="388"/>
      <c r="K86" s="690"/>
    </row>
    <row r="87" spans="1:41" ht="19.2" customHeight="1">
      <c r="A87" s="849"/>
      <c r="B87" s="733"/>
      <c r="C87" s="689"/>
      <c r="D87" s="852"/>
      <c r="E87" s="850"/>
      <c r="F87" s="733"/>
      <c r="G87" s="851"/>
      <c r="H87" s="852"/>
      <c r="I87" s="720"/>
      <c r="J87" s="388"/>
    </row>
    <row r="88" spans="1:41" ht="19.2" customHeight="1">
      <c r="A88" s="445" t="s">
        <v>966</v>
      </c>
      <c r="J88" s="1"/>
    </row>
    <row r="89" spans="1:41" ht="19.2" customHeight="1">
      <c r="A89" s="1297" t="s">
        <v>967</v>
      </c>
      <c r="F89" s="444"/>
      <c r="H89" s="684"/>
      <c r="J89" s="617"/>
    </row>
    <row r="90" spans="1:41" ht="19.2" customHeight="1">
      <c r="A90" s="603"/>
      <c r="C90" s="30" t="s">
        <v>805</v>
      </c>
      <c r="D90" s="990">
        <v>7.6321767292398049E-2</v>
      </c>
      <c r="E90" s="1001">
        <v>0.20372046750080666</v>
      </c>
      <c r="G90" s="649"/>
      <c r="H90" s="921"/>
      <c r="I90" s="734"/>
      <c r="J90" s="618"/>
    </row>
    <row r="91" spans="1:41" ht="16.95" customHeight="1">
      <c r="A91" s="417"/>
      <c r="C91" s="312" t="s">
        <v>806</v>
      </c>
      <c r="D91" s="990">
        <v>0.17073047884316087</v>
      </c>
      <c r="E91" s="1001">
        <v>0.45571917685440794</v>
      </c>
      <c r="F91" s="733"/>
      <c r="G91" s="388"/>
      <c r="H91" s="724"/>
      <c r="I91" s="922"/>
      <c r="J91" s="387"/>
      <c r="K91" s="1"/>
      <c r="L91"/>
      <c r="M91" s="475"/>
      <c r="N91" s="475"/>
      <c r="O91" s="475"/>
      <c r="P91" s="529"/>
      <c r="Q91" s="529"/>
      <c r="R91" s="529"/>
      <c r="S91" s="529"/>
      <c r="T91"/>
      <c r="U91"/>
      <c r="X91"/>
      <c r="AJ91"/>
      <c r="AK91"/>
      <c r="AL91"/>
      <c r="AM91"/>
      <c r="AN91"/>
      <c r="AO91"/>
    </row>
    <row r="92" spans="1:41" ht="16.95" customHeight="1">
      <c r="A92" s="861"/>
      <c r="B92" s="417"/>
      <c r="C92" s="1226" t="s">
        <v>968</v>
      </c>
      <c r="D92" s="990">
        <v>0.12758741687275341</v>
      </c>
      <c r="E92" s="1001">
        <v>0.34056035564478543</v>
      </c>
      <c r="F92" s="552"/>
      <c r="G92" s="388"/>
      <c r="H92" s="724"/>
      <c r="I92" s="922"/>
      <c r="J92" s="1"/>
      <c r="K92" s="1"/>
      <c r="L92"/>
      <c r="M92" s="1948"/>
      <c r="N92" s="1948"/>
      <c r="O92" s="1948"/>
      <c r="P92" s="1949"/>
      <c r="Q92" s="1949"/>
      <c r="R92" s="1949"/>
      <c r="S92" s="1949"/>
      <c r="T92"/>
      <c r="U92"/>
      <c r="X92"/>
      <c r="AJ92"/>
      <c r="AK92"/>
      <c r="AL92"/>
      <c r="AM92"/>
      <c r="AN92"/>
      <c r="AO92"/>
    </row>
    <row r="93" spans="1:41" ht="16.95" customHeight="1">
      <c r="A93" s="417"/>
      <c r="B93" s="417"/>
      <c r="C93" s="992" t="s">
        <v>969</v>
      </c>
      <c r="D93" s="1241">
        <v>0.37463966300831231</v>
      </c>
      <c r="E93" s="1242">
        <v>1</v>
      </c>
      <c r="F93" s="552"/>
      <c r="G93" s="388"/>
      <c r="H93" s="724"/>
      <c r="I93" s="922"/>
      <c r="J93" s="692"/>
      <c r="K93" s="692"/>
      <c r="L93"/>
      <c r="M93" s="475"/>
      <c r="N93" s="475"/>
      <c r="O93" s="475"/>
      <c r="P93" s="529"/>
      <c r="Q93" s="529"/>
      <c r="R93" s="531"/>
      <c r="S93" s="531"/>
      <c r="X93"/>
      <c r="AJ93"/>
      <c r="AK93"/>
      <c r="AL93"/>
      <c r="AM93"/>
      <c r="AN93"/>
      <c r="AO93"/>
    </row>
    <row r="94" spans="1:41" ht="19.95" customHeight="1">
      <c r="A94" s="855"/>
      <c r="B94" s="855"/>
      <c r="C94" s="855"/>
      <c r="D94" s="692"/>
      <c r="E94" s="692"/>
      <c r="F94" s="552"/>
      <c r="G94" s="388"/>
      <c r="H94" s="724"/>
      <c r="I94" s="922"/>
      <c r="J94" s="856"/>
      <c r="K94" s="856"/>
      <c r="L94"/>
      <c r="M94" s="475"/>
      <c r="N94" s="475"/>
      <c r="O94" s="475"/>
      <c r="P94" s="531"/>
      <c r="Q94" s="531"/>
      <c r="R94" s="531"/>
      <c r="S94" s="531"/>
      <c r="X94"/>
      <c r="AJ94"/>
      <c r="AK94"/>
      <c r="AL94"/>
      <c r="AM94"/>
      <c r="AN94"/>
      <c r="AO94"/>
    </row>
    <row r="95" spans="1:41" ht="19.95" customHeight="1">
      <c r="A95" s="862"/>
      <c r="B95" s="855"/>
      <c r="C95" s="862"/>
      <c r="D95" s="857"/>
      <c r="E95" s="858"/>
      <c r="F95" s="552"/>
      <c r="G95" s="388"/>
      <c r="H95" s="724"/>
      <c r="I95" s="922"/>
      <c r="J95" s="856"/>
      <c r="K95" s="856"/>
      <c r="L95"/>
      <c r="M95" s="475"/>
      <c r="N95" s="475"/>
      <c r="O95" s="475"/>
      <c r="P95" s="529"/>
      <c r="Q95" s="529"/>
      <c r="R95" s="529"/>
      <c r="S95" s="529"/>
      <c r="X95"/>
      <c r="AJ95"/>
      <c r="AK95"/>
      <c r="AL95"/>
      <c r="AM95"/>
      <c r="AN95"/>
      <c r="AO95"/>
    </row>
    <row r="96" spans="1:41" ht="19.95" customHeight="1">
      <c r="A96" s="862"/>
      <c r="B96" s="906"/>
      <c r="C96" s="907"/>
      <c r="D96" s="908"/>
      <c r="E96" s="909"/>
      <c r="F96" s="1240"/>
      <c r="G96" s="967"/>
      <c r="H96" s="989"/>
      <c r="I96" s="608"/>
      <c r="J96" s="856"/>
      <c r="K96" s="856"/>
      <c r="L96"/>
      <c r="M96" s="475"/>
      <c r="N96" s="475"/>
      <c r="O96" s="475"/>
      <c r="P96" s="531"/>
      <c r="Q96" s="531"/>
      <c r="R96" s="531"/>
      <c r="S96" s="531"/>
      <c r="X96"/>
      <c r="AJ96"/>
      <c r="AK96"/>
      <c r="AL96"/>
      <c r="AM96"/>
      <c r="AN96"/>
      <c r="AO96"/>
    </row>
    <row r="97" spans="1:49" ht="19.95" customHeight="1">
      <c r="C97" s="862"/>
      <c r="D97" s="857"/>
      <c r="E97" s="858"/>
      <c r="F97" s="857"/>
      <c r="G97" s="733"/>
      <c r="H97" s="388"/>
      <c r="I97" s="678"/>
      <c r="J97" s="1"/>
      <c r="L97"/>
      <c r="M97" s="475"/>
      <c r="N97" s="475"/>
      <c r="O97" s="475"/>
      <c r="P97" s="531"/>
      <c r="Q97" s="531"/>
      <c r="R97" s="531"/>
      <c r="S97" s="531"/>
      <c r="X97"/>
      <c r="AJ97"/>
      <c r="AK97"/>
      <c r="AL97"/>
      <c r="AM97"/>
      <c r="AN97"/>
      <c r="AO97"/>
    </row>
    <row r="98" spans="1:49" ht="19.95" customHeight="1">
      <c r="A98" s="309"/>
      <c r="B98" s="855"/>
      <c r="C98" s="417"/>
      <c r="E98" s="1"/>
      <c r="F98" s="1"/>
      <c r="H98" s="684"/>
      <c r="J98" s="617"/>
      <c r="K98" s="1"/>
      <c r="L98"/>
      <c r="X98"/>
      <c r="AJ98"/>
      <c r="AK98"/>
      <c r="AL98"/>
      <c r="AM98"/>
      <c r="AN98"/>
      <c r="AO98"/>
    </row>
    <row r="99" spans="1:49" ht="19.95" customHeight="1">
      <c r="A99" s="603"/>
      <c r="B99" s="603"/>
      <c r="C99" s="863"/>
      <c r="D99" s="1239"/>
      <c r="G99" s="649"/>
      <c r="H99" s="921"/>
      <c r="I99" s="905"/>
      <c r="J99" s="310"/>
      <c r="K99" s="1"/>
      <c r="L99"/>
      <c r="X99"/>
      <c r="AJ99"/>
      <c r="AK99"/>
      <c r="AL99"/>
      <c r="AM99"/>
      <c r="AN99"/>
      <c r="AO99"/>
      <c r="AW99" s="532"/>
    </row>
    <row r="100" spans="1:49" ht="19.95" customHeight="1">
      <c r="A100" s="417"/>
      <c r="B100" s="417"/>
      <c r="C100" s="417"/>
      <c r="D100" s="860"/>
      <c r="E100" s="617"/>
      <c r="F100" s="552"/>
      <c r="G100" s="388"/>
      <c r="H100" s="724"/>
      <c r="I100" s="922"/>
      <c r="J100" s="723"/>
      <c r="K100" s="1"/>
      <c r="L100"/>
      <c r="M100" s="533"/>
      <c r="AJ100"/>
      <c r="AK100"/>
      <c r="AL100"/>
      <c r="AM100"/>
      <c r="AN100"/>
      <c r="AO100"/>
      <c r="AW100" s="532"/>
    </row>
    <row r="101" spans="1:49" ht="19.95" customHeight="1">
      <c r="A101" s="417"/>
      <c r="B101" s="417"/>
      <c r="C101" s="417"/>
      <c r="D101" s="388"/>
      <c r="E101" s="310"/>
      <c r="F101" s="552"/>
      <c r="G101" s="388"/>
      <c r="H101" s="724"/>
      <c r="I101" s="922"/>
      <c r="J101" s="1"/>
      <c r="K101" s="475"/>
      <c r="L101"/>
      <c r="M101" s="533"/>
      <c r="AJ101"/>
      <c r="AK101"/>
      <c r="AL101"/>
      <c r="AM101"/>
      <c r="AN101"/>
      <c r="AO101"/>
    </row>
    <row r="102" spans="1:49" ht="19.95" customHeight="1">
      <c r="A102" s="417"/>
      <c r="B102" s="417"/>
      <c r="C102" s="728"/>
      <c r="D102" s="388"/>
      <c r="E102" s="388"/>
      <c r="F102" s="552"/>
      <c r="G102" s="388"/>
      <c r="H102" s="724"/>
      <c r="I102" s="922"/>
      <c r="J102" s="1"/>
      <c r="K102" s="561"/>
      <c r="L102"/>
      <c r="M102" s="533"/>
      <c r="AJ102"/>
      <c r="AK102"/>
      <c r="AL102"/>
      <c r="AM102"/>
      <c r="AN102"/>
      <c r="AO102"/>
    </row>
    <row r="103" spans="1:49" ht="19.95" customHeight="1">
      <c r="A103" s="417"/>
      <c r="B103" s="417"/>
      <c r="C103" s="417"/>
      <c r="D103" s="388"/>
      <c r="E103" s="1"/>
      <c r="F103" s="552"/>
      <c r="G103" s="388"/>
      <c r="H103" s="724"/>
      <c r="I103" s="922"/>
      <c r="J103" s="1"/>
      <c r="K103" s="923"/>
      <c r="L103"/>
      <c r="M103" s="533"/>
      <c r="N103" s="256"/>
      <c r="AJ103"/>
      <c r="AK103"/>
      <c r="AL103"/>
      <c r="AM103"/>
      <c r="AN103"/>
      <c r="AO103"/>
    </row>
    <row r="104" spans="1:49" ht="18" customHeight="1">
      <c r="A104" s="417"/>
      <c r="B104" s="906"/>
      <c r="C104" s="907"/>
      <c r="D104" s="908"/>
      <c r="E104" s="909"/>
      <c r="F104" s="1240"/>
      <c r="G104" s="967"/>
      <c r="H104" s="989"/>
      <c r="I104" s="904"/>
      <c r="J104" s="1"/>
      <c r="K104" s="924"/>
      <c r="L104"/>
      <c r="M104" s="533"/>
      <c r="N104" s="256"/>
      <c r="AJ104"/>
      <c r="AK104"/>
      <c r="AL104"/>
      <c r="AM104"/>
      <c r="AN104"/>
      <c r="AO104"/>
    </row>
    <row r="105" spans="1:49" ht="18" customHeight="1">
      <c r="A105" s="1"/>
      <c r="C105" s="1"/>
      <c r="D105" s="733"/>
      <c r="E105" s="388"/>
      <c r="F105" s="678"/>
      <c r="G105" s="1"/>
      <c r="H105" s="1"/>
      <c r="I105" s="1"/>
      <c r="J105" s="1"/>
      <c r="K105" s="1"/>
      <c r="L105"/>
      <c r="M105" s="256"/>
      <c r="N105" s="256"/>
      <c r="AJ105"/>
      <c r="AK105"/>
      <c r="AL105"/>
      <c r="AM105"/>
      <c r="AN105"/>
      <c r="AO105"/>
    </row>
    <row r="106" spans="1:49" ht="27.6" customHeight="1">
      <c r="A106" s="1841" t="s">
        <v>970</v>
      </c>
      <c r="B106" s="1841"/>
      <c r="C106" s="1841"/>
      <c r="D106" s="1841"/>
      <c r="E106" s="1841"/>
      <c r="F106" s="1841"/>
      <c r="G106" s="1841"/>
      <c r="H106" s="1841"/>
      <c r="I106" s="1841"/>
      <c r="J106" s="1841"/>
      <c r="K106" s="1841"/>
      <c r="L106"/>
      <c r="M106" s="256"/>
      <c r="N106" s="256"/>
      <c r="AJ106"/>
      <c r="AK106"/>
      <c r="AL106"/>
      <c r="AM106"/>
      <c r="AN106"/>
      <c r="AO106"/>
    </row>
    <row r="107" spans="1:49" ht="18" customHeight="1">
      <c r="A107" s="309" t="s">
        <v>971</v>
      </c>
      <c r="B107" s="1"/>
      <c r="C107" s="552"/>
      <c r="D107" s="733"/>
      <c r="E107" s="388"/>
      <c r="F107" s="678"/>
      <c r="G107" s="678"/>
      <c r="H107" s="1"/>
      <c r="I107" s="1"/>
      <c r="J107" s="1"/>
      <c r="K107" s="1"/>
      <c r="L107"/>
      <c r="M107" s="256"/>
      <c r="N107" s="256"/>
      <c r="AJ107"/>
      <c r="AK107"/>
      <c r="AL107"/>
      <c r="AM107"/>
      <c r="AN107"/>
      <c r="AO107"/>
    </row>
    <row r="108" spans="1:49" ht="18" customHeight="1">
      <c r="C108" s="506" t="s">
        <v>963</v>
      </c>
      <c r="D108" s="687">
        <v>99</v>
      </c>
      <c r="E108" s="413">
        <v>2.6392961876832845E-2</v>
      </c>
      <c r="F108" s="994" t="s">
        <v>972</v>
      </c>
      <c r="M108" s="256"/>
      <c r="AJ108"/>
      <c r="AK108"/>
      <c r="AL108"/>
      <c r="AM108"/>
      <c r="AN108"/>
      <c r="AO108"/>
    </row>
    <row r="109" spans="1:49" ht="19.5" customHeight="1">
      <c r="A109" s="1"/>
      <c r="C109" s="30" t="s">
        <v>973</v>
      </c>
      <c r="D109" s="528">
        <v>885</v>
      </c>
      <c r="E109" s="413">
        <v>0.23593708344441483</v>
      </c>
      <c r="F109" s="991">
        <v>0.24233296823658271</v>
      </c>
      <c r="G109" s="1000" t="s">
        <v>974</v>
      </c>
      <c r="H109" s="1000"/>
      <c r="I109" s="310"/>
      <c r="J109" s="310"/>
      <c r="K109" s="1"/>
      <c r="L109"/>
      <c r="M109" s="256"/>
      <c r="AJ109"/>
      <c r="AK109"/>
      <c r="AL109"/>
      <c r="AM109"/>
      <c r="AN109"/>
      <c r="AO109"/>
    </row>
    <row r="110" spans="1:49" ht="18" customHeight="1">
      <c r="A110" s="1"/>
      <c r="C110" s="30" t="s">
        <v>203</v>
      </c>
      <c r="D110" s="528">
        <v>682</v>
      </c>
      <c r="E110" s="413">
        <v>0.18181818181818182</v>
      </c>
      <c r="F110" s="991">
        <v>0.18674698795180722</v>
      </c>
      <c r="G110" s="999">
        <v>0.24647632815323456</v>
      </c>
      <c r="H110" s="1009" t="s">
        <v>975</v>
      </c>
      <c r="I110" s="524"/>
      <c r="J110" s="524"/>
      <c r="K110" s="1"/>
      <c r="L110"/>
      <c r="N110" s="539"/>
      <c r="X110"/>
      <c r="Y110"/>
      <c r="Z110"/>
      <c r="AA110"/>
      <c r="AB110"/>
      <c r="AC110"/>
      <c r="AD110"/>
      <c r="AE110"/>
      <c r="AF110"/>
      <c r="AG110"/>
      <c r="AH110"/>
      <c r="AI110"/>
      <c r="AJ110"/>
      <c r="AK110"/>
      <c r="AL110"/>
      <c r="AM110"/>
      <c r="AN110"/>
      <c r="AO110"/>
    </row>
    <row r="111" spans="1:49" ht="18" customHeight="1">
      <c r="A111" s="417"/>
      <c r="C111" s="312" t="s">
        <v>976</v>
      </c>
      <c r="D111" s="528">
        <v>316</v>
      </c>
      <c r="E111" s="382">
        <v>8.4244201546254338E-2</v>
      </c>
      <c r="F111" s="990">
        <v>8.6527929901423883E-2</v>
      </c>
      <c r="G111" s="1001">
        <v>0.11420310805926996</v>
      </c>
      <c r="H111" s="1010">
        <v>0.15155875299760191</v>
      </c>
      <c r="I111" s="1"/>
      <c r="J111" s="1"/>
      <c r="K111" s="1"/>
      <c r="L111"/>
      <c r="X111"/>
      <c r="Y111"/>
      <c r="Z111"/>
      <c r="AA111"/>
      <c r="AB111"/>
      <c r="AC111"/>
      <c r="AD111"/>
      <c r="AE111"/>
      <c r="AF111"/>
      <c r="AG111"/>
      <c r="AH111"/>
      <c r="AI111"/>
      <c r="AJ111"/>
      <c r="AK111"/>
      <c r="AL111"/>
      <c r="AM111"/>
      <c r="AN111"/>
      <c r="AO111"/>
    </row>
    <row r="112" spans="1:49" ht="18" customHeight="1">
      <c r="C112" s="312" t="s">
        <v>812</v>
      </c>
      <c r="D112" s="528">
        <v>200</v>
      </c>
      <c r="E112" s="1002">
        <v>5.3319114902692616E-2</v>
      </c>
      <c r="F112" s="990">
        <v>5.4764512595837894E-2</v>
      </c>
      <c r="G112" s="1001">
        <v>7.2280448138778458E-2</v>
      </c>
      <c r="H112" s="1010">
        <v>9.5923261390887291E-2</v>
      </c>
      <c r="L112"/>
      <c r="M112" s="256"/>
      <c r="N112" s="256"/>
      <c r="X112"/>
      <c r="Y112"/>
      <c r="Z112"/>
      <c r="AA112"/>
      <c r="AB112"/>
      <c r="AC112"/>
      <c r="AD112"/>
      <c r="AE112"/>
      <c r="AF112"/>
      <c r="AG112"/>
      <c r="AH112"/>
      <c r="AI112"/>
      <c r="AJ112"/>
      <c r="AK112"/>
      <c r="AL112"/>
      <c r="AM112"/>
      <c r="AN112"/>
      <c r="AO112"/>
    </row>
    <row r="113" spans="1:41" ht="18" customHeight="1">
      <c r="A113" s="417"/>
      <c r="C113" s="312" t="s">
        <v>813</v>
      </c>
      <c r="D113" s="528">
        <v>1352</v>
      </c>
      <c r="E113" s="1002">
        <v>0.36043721674220208</v>
      </c>
      <c r="F113" s="990">
        <v>0.37020810514786417</v>
      </c>
      <c r="G113" s="1001">
        <v>0.48861582941814241</v>
      </c>
      <c r="H113" s="1010">
        <v>0.64844124700239814</v>
      </c>
      <c r="I113" s="417"/>
      <c r="J113" s="417"/>
      <c r="K113" s="417"/>
      <c r="L113"/>
      <c r="M113" s="256"/>
      <c r="N113" s="256"/>
      <c r="X113"/>
      <c r="Y113"/>
      <c r="Z113"/>
      <c r="AA113"/>
      <c r="AB113"/>
      <c r="AC113"/>
      <c r="AD113"/>
      <c r="AE113"/>
      <c r="AF113"/>
      <c r="AG113"/>
      <c r="AH113"/>
      <c r="AI113"/>
      <c r="AJ113"/>
      <c r="AK113"/>
      <c r="AL113"/>
      <c r="AM113"/>
      <c r="AN113"/>
      <c r="AO113"/>
    </row>
    <row r="114" spans="1:41" ht="18" customHeight="1">
      <c r="A114" s="728"/>
      <c r="C114" s="30" t="s">
        <v>814</v>
      </c>
      <c r="D114" s="528">
        <v>349</v>
      </c>
      <c r="E114" s="1002">
        <v>9.3041855505198612E-2</v>
      </c>
      <c r="F114" s="990">
        <v>9.5564074479737124E-2</v>
      </c>
      <c r="G114" s="1001">
        <v>0.12612938200216842</v>
      </c>
      <c r="H114" s="1010">
        <v>0.16738609112709832</v>
      </c>
      <c r="I114" s="417"/>
      <c r="J114" s="417"/>
      <c r="K114" s="417"/>
      <c r="L114"/>
      <c r="M114" s="8"/>
      <c r="N114" s="8"/>
      <c r="O114" s="8"/>
      <c r="X114"/>
      <c r="Y114"/>
      <c r="Z114"/>
      <c r="AA114"/>
      <c r="AB114"/>
      <c r="AC114"/>
      <c r="AD114"/>
      <c r="AE114"/>
      <c r="AF114"/>
      <c r="AG114"/>
      <c r="AH114"/>
      <c r="AI114"/>
      <c r="AJ114"/>
      <c r="AK114"/>
      <c r="AL114"/>
      <c r="AM114"/>
      <c r="AN114"/>
      <c r="AO114"/>
    </row>
    <row r="115" spans="1:41">
      <c r="A115" s="417"/>
      <c r="C115" s="312" t="s">
        <v>815</v>
      </c>
      <c r="D115" s="528">
        <v>977</v>
      </c>
      <c r="E115" s="1002">
        <v>0.26046387629965345</v>
      </c>
      <c r="F115" s="1003">
        <v>0.26752464403066811</v>
      </c>
      <c r="G115" s="1001">
        <v>0.35308998915793277</v>
      </c>
      <c r="H115" s="1010">
        <v>0.46858513189448442</v>
      </c>
      <c r="I115" s="730"/>
      <c r="J115" s="31"/>
      <c r="K115" s="730"/>
      <c r="L115"/>
      <c r="M115" s="256"/>
      <c r="N115" s="256"/>
      <c r="X115"/>
      <c r="Y115"/>
      <c r="Z115"/>
      <c r="AA115"/>
      <c r="AB115"/>
      <c r="AC115"/>
      <c r="AD115"/>
      <c r="AE115"/>
      <c r="AF115"/>
      <c r="AG115"/>
      <c r="AH115"/>
      <c r="AI115"/>
      <c r="AJ115"/>
      <c r="AK115"/>
      <c r="AL115"/>
      <c r="AM115"/>
      <c r="AN115"/>
      <c r="AO115"/>
    </row>
    <row r="116" spans="1:41" ht="18" customHeight="1">
      <c r="A116" s="417"/>
      <c r="C116" s="1008" t="s">
        <v>977</v>
      </c>
      <c r="D116" s="1011">
        <v>2085</v>
      </c>
      <c r="E116" s="1020">
        <v>0.55585177286057053</v>
      </c>
      <c r="F116" s="1012">
        <v>0.5709200438116101</v>
      </c>
      <c r="G116" s="1013">
        <v>0.7535236718467655</v>
      </c>
      <c r="H116" s="1019"/>
      <c r="I116" s="729"/>
      <c r="J116" s="417"/>
      <c r="K116" s="729"/>
      <c r="L116"/>
      <c r="M116" s="1"/>
      <c r="O116" s="1"/>
      <c r="P116" s="1"/>
      <c r="Q116" s="1"/>
      <c r="R116" s="1"/>
      <c r="S116" s="1"/>
      <c r="T116" s="1"/>
      <c r="U116" s="1"/>
      <c r="V116" s="1"/>
      <c r="W116"/>
      <c r="X116"/>
      <c r="Y116"/>
      <c r="Z116"/>
      <c r="AA116"/>
      <c r="AB116"/>
      <c r="AC116"/>
      <c r="AD116"/>
      <c r="AE116"/>
      <c r="AF116"/>
      <c r="AG116"/>
      <c r="AH116"/>
      <c r="AI116"/>
      <c r="AJ116"/>
      <c r="AK116"/>
      <c r="AL116"/>
      <c r="AM116"/>
      <c r="AN116"/>
      <c r="AO116"/>
    </row>
    <row r="117" spans="1:41" ht="18" customHeight="1">
      <c r="A117" s="417"/>
      <c r="D117" s="722"/>
      <c r="E117" s="552"/>
      <c r="F117" s="724"/>
      <c r="G117" s="727"/>
      <c r="H117" s="417"/>
      <c r="I117" s="417"/>
      <c r="J117" s="417"/>
      <c r="K117" s="417"/>
      <c r="L117"/>
      <c r="M117" s="256"/>
      <c r="N117" s="256"/>
      <c r="X117"/>
      <c r="Y117"/>
      <c r="Z117"/>
      <c r="AA117"/>
      <c r="AB117"/>
      <c r="AC117"/>
      <c r="AD117"/>
      <c r="AE117"/>
      <c r="AF117"/>
      <c r="AG117"/>
      <c r="AH117"/>
      <c r="AI117"/>
      <c r="AJ117"/>
      <c r="AK117"/>
      <c r="AL117"/>
      <c r="AM117"/>
      <c r="AN117"/>
      <c r="AO117"/>
    </row>
    <row r="118" spans="1:41" ht="18.600000000000001" customHeight="1">
      <c r="A118" s="309" t="s">
        <v>978</v>
      </c>
      <c r="B118" s="1"/>
      <c r="C118" s="30"/>
      <c r="D118" s="552"/>
      <c r="E118" s="678"/>
      <c r="F118" s="693"/>
      <c r="G118" s="727"/>
      <c r="H118" s="729"/>
      <c r="I118" s="731"/>
      <c r="J118" s="728"/>
      <c r="K118" s="726"/>
      <c r="L118" s="732"/>
      <c r="M118" s="652"/>
      <c r="X118" s="11"/>
      <c r="Y118" s="11"/>
      <c r="Z118" s="11"/>
      <c r="AA118" s="11"/>
      <c r="AB118" s="11"/>
      <c r="AC118" s="11"/>
      <c r="AD118" s="11"/>
      <c r="AE118" s="11"/>
      <c r="AF118" s="11"/>
      <c r="AG118" s="11"/>
      <c r="AH118" s="11"/>
      <c r="AI118" s="11"/>
      <c r="AJ118" s="11"/>
      <c r="AK118" s="11"/>
      <c r="AL118" s="11"/>
      <c r="AM118" s="11"/>
      <c r="AN118" s="11"/>
      <c r="AO118" s="11"/>
    </row>
    <row r="119" spans="1:41" ht="18.600000000000001" customHeight="1">
      <c r="A119" s="1"/>
      <c r="C119" s="866"/>
      <c r="D119" s="506" t="s">
        <v>963</v>
      </c>
      <c r="E119" s="687">
        <v>1706</v>
      </c>
      <c r="F119" s="994" t="s">
        <v>972</v>
      </c>
      <c r="G119" s="727"/>
      <c r="H119" s="1"/>
      <c r="I119" s="417"/>
      <c r="J119" s="1"/>
      <c r="K119" s="731"/>
      <c r="L119" s="11"/>
      <c r="M119" s="652"/>
      <c r="X119" s="11"/>
      <c r="Y119" s="11"/>
      <c r="Z119" s="11"/>
      <c r="AA119" s="11"/>
      <c r="AB119" s="11"/>
      <c r="AC119" s="11"/>
      <c r="AD119" s="11"/>
      <c r="AE119" s="11"/>
      <c r="AF119" s="11"/>
      <c r="AG119" s="11"/>
      <c r="AH119" s="11"/>
      <c r="AI119" s="11"/>
      <c r="AJ119" s="11"/>
      <c r="AK119" s="11"/>
      <c r="AL119" s="11"/>
      <c r="AM119" s="11"/>
      <c r="AN119" s="11"/>
      <c r="AO119" s="11"/>
    </row>
    <row r="120" spans="1:41" ht="18.600000000000001" customHeight="1">
      <c r="A120" s="417"/>
      <c r="C120" s="30"/>
      <c r="D120" s="30" t="s">
        <v>109</v>
      </c>
      <c r="E120" s="528">
        <v>239</v>
      </c>
      <c r="F120" s="1003">
        <v>0.11687041564792176</v>
      </c>
      <c r="G120" s="1009" t="s">
        <v>979</v>
      </c>
      <c r="H120" s="1"/>
      <c r="I120" s="725"/>
      <c r="J120" s="733"/>
      <c r="K120" s="678"/>
      <c r="L120" s="11"/>
      <c r="M120" s="652"/>
      <c r="X120" s="11"/>
      <c r="Y120" s="11"/>
      <c r="Z120" s="11"/>
      <c r="AA120" s="11"/>
      <c r="AB120" s="11"/>
      <c r="AC120" s="11"/>
      <c r="AD120" s="11"/>
      <c r="AE120" s="11"/>
      <c r="AF120" s="11"/>
      <c r="AG120" s="11"/>
      <c r="AH120" s="11"/>
      <c r="AI120" s="11"/>
      <c r="AJ120" s="11"/>
      <c r="AK120" s="11"/>
      <c r="AL120" s="11"/>
      <c r="AM120" s="11"/>
      <c r="AN120" s="11"/>
      <c r="AO120" s="11"/>
    </row>
    <row r="121" spans="1:41" ht="18.600000000000001" customHeight="1">
      <c r="A121" s="417"/>
      <c r="C121" s="30"/>
      <c r="D121" s="30" t="s">
        <v>112</v>
      </c>
      <c r="E121" s="528">
        <v>1169</v>
      </c>
      <c r="F121" s="1003">
        <v>0.57163814180929096</v>
      </c>
      <c r="G121" s="1010">
        <v>0.6472868217054264</v>
      </c>
      <c r="H121" s="1"/>
      <c r="I121" s="725"/>
      <c r="J121" s="733"/>
      <c r="K121" s="678"/>
      <c r="L121" s="11"/>
      <c r="M121" s="256"/>
      <c r="X121" s="11"/>
      <c r="Y121" s="11"/>
      <c r="Z121" s="11"/>
      <c r="AA121" s="11"/>
      <c r="AB121" s="11"/>
      <c r="AC121" s="11"/>
      <c r="AD121" s="11"/>
      <c r="AE121" s="11"/>
      <c r="AF121" s="11"/>
      <c r="AG121" s="11"/>
      <c r="AH121" s="11"/>
      <c r="AI121" s="11"/>
      <c r="AJ121" s="11"/>
      <c r="AK121" s="11"/>
      <c r="AL121" s="11"/>
      <c r="AM121" s="11"/>
      <c r="AN121" s="11"/>
      <c r="AO121" s="11"/>
    </row>
    <row r="122" spans="1:41" ht="18.600000000000001" customHeight="1">
      <c r="A122" s="417"/>
      <c r="C122" s="30"/>
      <c r="D122" s="30" t="s">
        <v>113</v>
      </c>
      <c r="E122" s="528">
        <v>882</v>
      </c>
      <c r="F122" s="1003">
        <v>0.43129584352078237</v>
      </c>
      <c r="G122" s="1010">
        <v>0.48837209302325579</v>
      </c>
      <c r="H122" s="1"/>
      <c r="I122" s="725"/>
      <c r="J122" s="733"/>
      <c r="K122" s="678"/>
      <c r="L122" s="11"/>
      <c r="M122" s="652"/>
      <c r="X122" s="11"/>
      <c r="Y122" s="11"/>
      <c r="Z122" s="11"/>
      <c r="AA122" s="11"/>
      <c r="AB122" s="11"/>
      <c r="AC122" s="11"/>
      <c r="AD122" s="11"/>
      <c r="AE122" s="11"/>
      <c r="AF122" s="11"/>
      <c r="AG122" s="11"/>
      <c r="AH122" s="11"/>
      <c r="AI122" s="11"/>
      <c r="AJ122" s="11"/>
      <c r="AK122" s="11"/>
      <c r="AL122" s="11"/>
      <c r="AM122" s="11"/>
      <c r="AN122" s="11"/>
      <c r="AO122" s="11"/>
    </row>
    <row r="123" spans="1:41" ht="18.600000000000001" customHeight="1">
      <c r="A123" s="455"/>
      <c r="B123" s="455"/>
      <c r="C123" s="455"/>
      <c r="D123" s="30" t="s">
        <v>980</v>
      </c>
      <c r="E123" s="528">
        <v>776</v>
      </c>
      <c r="F123" s="1003">
        <v>0.37946210268948655</v>
      </c>
      <c r="G123" s="1010">
        <v>0.42967884828349945</v>
      </c>
      <c r="H123" s="1"/>
      <c r="I123" s="417"/>
      <c r="J123" s="1"/>
      <c r="K123" s="310"/>
      <c r="L123" s="11"/>
      <c r="M123" s="652"/>
      <c r="X123" s="11"/>
      <c r="Y123" s="11"/>
      <c r="Z123" s="11"/>
      <c r="AA123" s="11"/>
      <c r="AB123" s="11"/>
      <c r="AC123" s="11"/>
      <c r="AD123" s="11"/>
      <c r="AE123" s="11"/>
      <c r="AF123" s="11"/>
      <c r="AG123" s="11"/>
      <c r="AH123" s="11"/>
      <c r="AI123" s="11"/>
      <c r="AJ123" s="11"/>
      <c r="AK123" s="11"/>
      <c r="AL123" s="11"/>
      <c r="AM123" s="11"/>
      <c r="AN123" s="11"/>
      <c r="AO123" s="11"/>
    </row>
    <row r="124" spans="1:41" ht="18.600000000000001" customHeight="1">
      <c r="A124" s="455"/>
      <c r="B124" s="455"/>
      <c r="C124" s="455"/>
      <c r="D124" s="30" t="s">
        <v>115</v>
      </c>
      <c r="E124" s="528">
        <v>152</v>
      </c>
      <c r="F124" s="1003">
        <v>7.4327628361858189E-2</v>
      </c>
      <c r="G124" s="1010">
        <v>8.416389811738649E-2</v>
      </c>
      <c r="H124" s="1"/>
      <c r="I124" s="417"/>
      <c r="J124" s="1"/>
      <c r="K124" s="455"/>
      <c r="L124" s="11"/>
      <c r="M124" s="652"/>
      <c r="X124" s="11"/>
      <c r="Y124" s="11"/>
      <c r="Z124" s="11"/>
      <c r="AA124" s="11"/>
      <c r="AB124" s="11"/>
      <c r="AC124" s="11"/>
      <c r="AD124" s="11"/>
      <c r="AE124" s="11"/>
      <c r="AF124" s="11"/>
      <c r="AG124" s="11"/>
      <c r="AH124" s="11"/>
      <c r="AI124" s="11"/>
      <c r="AJ124" s="11"/>
      <c r="AK124" s="11"/>
      <c r="AL124" s="11"/>
      <c r="AM124" s="11"/>
      <c r="AN124" s="11"/>
      <c r="AO124" s="11"/>
    </row>
    <row r="125" spans="1:41" ht="18.600000000000001" customHeight="1">
      <c r="A125" s="455"/>
      <c r="B125" s="455"/>
      <c r="C125" s="455"/>
      <c r="D125" s="30" t="s">
        <v>116</v>
      </c>
      <c r="E125" s="528">
        <v>33</v>
      </c>
      <c r="F125" s="1003">
        <v>1.6136919315403422E-2</v>
      </c>
      <c r="G125" s="1010">
        <v>1.8272425249169437E-2</v>
      </c>
      <c r="K125" s="1"/>
      <c r="L125" s="11"/>
      <c r="X125"/>
      <c r="Y125"/>
      <c r="Z125"/>
      <c r="AA125"/>
      <c r="AB125"/>
      <c r="AC125"/>
      <c r="AD125"/>
      <c r="AE125"/>
      <c r="AF125"/>
      <c r="AG125"/>
      <c r="AH125"/>
      <c r="AI125"/>
      <c r="AJ125"/>
      <c r="AK125"/>
      <c r="AL125"/>
      <c r="AM125"/>
      <c r="AN125"/>
      <c r="AO125"/>
    </row>
    <row r="126" spans="1:41" ht="18.600000000000001" customHeight="1">
      <c r="A126" s="455"/>
      <c r="B126" s="455"/>
      <c r="C126" s="391"/>
      <c r="D126" s="30" t="s">
        <v>981</v>
      </c>
      <c r="E126" s="528">
        <v>43</v>
      </c>
      <c r="F126" s="1003">
        <v>2.1026894865525673E-2</v>
      </c>
      <c r="G126" s="1010">
        <v>2.3809523809523808E-2</v>
      </c>
      <c r="H126" s="417"/>
      <c r="I126" s="731"/>
      <c r="J126" s="728"/>
      <c r="K126" s="726"/>
      <c r="L126" s="732"/>
      <c r="M126" s="8"/>
      <c r="N126" s="8"/>
      <c r="O126" s="8"/>
      <c r="W126"/>
      <c r="X126"/>
      <c r="Y126"/>
      <c r="Z126"/>
      <c r="AA126"/>
      <c r="AB126"/>
      <c r="AC126"/>
      <c r="AD126"/>
      <c r="AE126"/>
      <c r="AF126"/>
      <c r="AG126"/>
      <c r="AH126"/>
      <c r="AI126"/>
      <c r="AJ126"/>
      <c r="AK126"/>
      <c r="AL126"/>
      <c r="AM126"/>
      <c r="AN126"/>
      <c r="AO126"/>
    </row>
    <row r="127" spans="1:41" ht="18.600000000000001" customHeight="1">
      <c r="A127" s="417"/>
      <c r="C127" s="925"/>
      <c r="D127" s="1008" t="s">
        <v>957</v>
      </c>
      <c r="E127" s="1011">
        <v>1806</v>
      </c>
      <c r="F127" s="733"/>
      <c r="G127" s="678"/>
      <c r="K127" s="524"/>
      <c r="L127"/>
      <c r="X127"/>
      <c r="Y127"/>
      <c r="Z127"/>
      <c r="AA127"/>
      <c r="AB127"/>
      <c r="AC127"/>
      <c r="AD127"/>
      <c r="AE127"/>
      <c r="AF127"/>
      <c r="AG127"/>
      <c r="AH127"/>
      <c r="AI127"/>
      <c r="AJ127"/>
      <c r="AK127"/>
      <c r="AL127"/>
      <c r="AM127"/>
      <c r="AN127"/>
      <c r="AO127"/>
    </row>
    <row r="128" spans="1:41" ht="18" customHeight="1">
      <c r="A128" s="417"/>
      <c r="C128" s="937"/>
      <c r="D128" s="1016"/>
      <c r="E128" s="1017"/>
      <c r="F128" s="733"/>
      <c r="G128" s="678"/>
      <c r="K128" s="1"/>
      <c r="L128"/>
      <c r="X128"/>
      <c r="Y128"/>
      <c r="Z128"/>
      <c r="AA128"/>
      <c r="AB128"/>
      <c r="AC128"/>
      <c r="AD128"/>
      <c r="AE128"/>
      <c r="AF128"/>
      <c r="AG128"/>
      <c r="AH128"/>
      <c r="AI128"/>
      <c r="AJ128"/>
      <c r="AK128"/>
      <c r="AL128"/>
      <c r="AM128"/>
      <c r="AN128"/>
      <c r="AO128"/>
    </row>
    <row r="129" spans="1:49" ht="18" customHeight="1">
      <c r="A129" s="309" t="s">
        <v>982</v>
      </c>
      <c r="C129" s="938"/>
      <c r="D129" s="1016"/>
      <c r="E129" s="1017"/>
      <c r="F129" s="30"/>
      <c r="G129" s="1009" t="s">
        <v>983</v>
      </c>
      <c r="K129" s="524"/>
      <c r="L129"/>
      <c r="M129" s="9"/>
      <c r="N129" s="9"/>
      <c r="O129" s="9"/>
      <c r="P129" s="9"/>
      <c r="Q129" s="9"/>
      <c r="R129" s="9"/>
      <c r="S129" s="9"/>
      <c r="T129" s="9"/>
      <c r="U129" s="9"/>
      <c r="V129" s="9"/>
      <c r="W129" s="9"/>
      <c r="X129"/>
      <c r="AJ129"/>
      <c r="AK129"/>
      <c r="AL129"/>
      <c r="AM129"/>
      <c r="AN129"/>
      <c r="AO129"/>
    </row>
    <row r="130" spans="1:49" ht="18" customHeight="1">
      <c r="A130" s="417"/>
      <c r="D130" s="312" t="s">
        <v>206</v>
      </c>
      <c r="E130" s="528">
        <v>148</v>
      </c>
      <c r="F130" s="8"/>
      <c r="G130" s="1010">
        <v>0.24503311258278146</v>
      </c>
      <c r="H130" s="724"/>
      <c r="I130" s="724"/>
      <c r="J130" s="1"/>
      <c r="K130"/>
      <c r="L130" s="1"/>
      <c r="M130" s="1"/>
      <c r="N130" s="1009" t="s">
        <v>983</v>
      </c>
      <c r="Q130" s="1"/>
      <c r="R130" s="1"/>
      <c r="S130" s="1"/>
      <c r="T130" s="1"/>
      <c r="U130" s="1"/>
      <c r="V130" s="1"/>
      <c r="W130"/>
      <c r="X130"/>
      <c r="AJ130"/>
      <c r="AK130"/>
      <c r="AL130"/>
      <c r="AM130"/>
      <c r="AN130"/>
      <c r="AO130"/>
    </row>
    <row r="131" spans="1:49" ht="18" customHeight="1">
      <c r="A131" s="417"/>
      <c r="D131" s="30" t="s">
        <v>207</v>
      </c>
      <c r="E131" s="528">
        <v>515</v>
      </c>
      <c r="F131" s="724"/>
      <c r="G131" s="1010">
        <v>0.85264900662251653</v>
      </c>
      <c r="H131" s="1263" t="s">
        <v>984</v>
      </c>
      <c r="I131" s="1263"/>
      <c r="J131" s="417" t="s">
        <v>208</v>
      </c>
      <c r="K131"/>
      <c r="L131" s="256"/>
      <c r="M131" s="528">
        <v>444</v>
      </c>
      <c r="N131" s="1010">
        <v>0.86888454011741678</v>
      </c>
      <c r="X131"/>
      <c r="Y131"/>
      <c r="Z131"/>
      <c r="AA131"/>
      <c r="AB131"/>
      <c r="AC131"/>
      <c r="AD131"/>
      <c r="AE131"/>
      <c r="AF131"/>
      <c r="AG131"/>
      <c r="AH131"/>
      <c r="AI131"/>
      <c r="AJ131"/>
      <c r="AK131"/>
      <c r="AL131"/>
      <c r="AM131"/>
      <c r="AN131"/>
      <c r="AO131"/>
    </row>
    <row r="132" spans="1:49" ht="18" customHeight="1">
      <c r="C132" s="725"/>
      <c r="D132" s="1229" t="s">
        <v>212</v>
      </c>
      <c r="E132" s="528">
        <v>394</v>
      </c>
      <c r="F132" s="678"/>
      <c r="G132" s="1010">
        <v>0.65231788079470199</v>
      </c>
      <c r="H132" s="417"/>
      <c r="I132" s="417"/>
      <c r="J132" s="417" t="s">
        <v>209</v>
      </c>
      <c r="K132" s="732"/>
      <c r="L132" s="8"/>
      <c r="M132" s="528">
        <v>97</v>
      </c>
      <c r="N132" s="1010">
        <v>0.18982387475538159</v>
      </c>
      <c r="X132"/>
      <c r="Y132"/>
      <c r="Z132"/>
      <c r="AA132"/>
      <c r="AB132"/>
      <c r="AC132"/>
      <c r="AD132"/>
      <c r="AE132"/>
      <c r="AF132"/>
      <c r="AG132"/>
      <c r="AH132"/>
      <c r="AI132"/>
      <c r="AJ132"/>
      <c r="AK132"/>
      <c r="AL132"/>
      <c r="AM132"/>
      <c r="AN132"/>
      <c r="AO132"/>
    </row>
    <row r="133" spans="1:49" ht="18" customHeight="1">
      <c r="A133" s="309"/>
      <c r="B133" s="1"/>
      <c r="C133" s="30"/>
      <c r="D133" s="1230" t="s">
        <v>213</v>
      </c>
      <c r="E133" s="528">
        <v>324</v>
      </c>
      <c r="F133" s="693"/>
      <c r="G133" s="1010">
        <v>0.53642384105960261</v>
      </c>
      <c r="H133" s="417"/>
      <c r="I133" s="417"/>
      <c r="J133" s="726" t="s">
        <v>210</v>
      </c>
      <c r="K133" s="732"/>
      <c r="L133" s="8"/>
      <c r="M133" s="528">
        <v>315</v>
      </c>
      <c r="N133" s="1010">
        <v>0.61643835616438358</v>
      </c>
      <c r="Q133" s="1"/>
      <c r="R133" s="1"/>
      <c r="S133" s="1"/>
      <c r="T133" s="1"/>
      <c r="U133" s="1"/>
      <c r="V133" s="1"/>
      <c r="W133"/>
      <c r="X133"/>
      <c r="Y133"/>
      <c r="Z133"/>
      <c r="AA133"/>
      <c r="AB133"/>
      <c r="AC133"/>
      <c r="AD133"/>
      <c r="AE133"/>
      <c r="AF133"/>
      <c r="AG133"/>
      <c r="AH133"/>
      <c r="AI133"/>
      <c r="AJ133"/>
      <c r="AK133"/>
      <c r="AL133"/>
      <c r="AM133"/>
      <c r="AN133"/>
      <c r="AO133"/>
    </row>
    <row r="134" spans="1:49" ht="18.600000000000001" customHeight="1">
      <c r="A134" s="1"/>
      <c r="C134" s="866"/>
      <c r="D134" s="1008" t="s">
        <v>985</v>
      </c>
      <c r="E134" s="1011">
        <v>604</v>
      </c>
      <c r="F134" s="994"/>
      <c r="G134" s="727"/>
      <c r="H134" s="417"/>
      <c r="I134" s="731"/>
      <c r="J134" s="726" t="s">
        <v>211</v>
      </c>
      <c r="K134" s="732"/>
      <c r="L134" s="8"/>
      <c r="M134" s="528">
        <v>32</v>
      </c>
      <c r="N134" s="1010">
        <v>6.262230919765166E-2</v>
      </c>
      <c r="Q134" s="1"/>
      <c r="R134" s="1"/>
      <c r="S134" s="1"/>
      <c r="T134" s="1"/>
      <c r="U134" s="1"/>
      <c r="V134" s="1"/>
      <c r="W134"/>
      <c r="X134"/>
      <c r="Y134"/>
      <c r="Z134"/>
      <c r="AA134"/>
      <c r="AB134"/>
      <c r="AC134"/>
      <c r="AD134"/>
      <c r="AE134"/>
      <c r="AF134"/>
      <c r="AG134"/>
      <c r="AH134"/>
      <c r="AI134"/>
      <c r="AJ134"/>
      <c r="AK134"/>
      <c r="AL134"/>
      <c r="AM134"/>
      <c r="AN134"/>
      <c r="AO134"/>
    </row>
    <row r="135" spans="1:49" ht="18.600000000000001" customHeight="1">
      <c r="A135" s="417"/>
      <c r="C135" s="30"/>
      <c r="D135" s="552"/>
      <c r="E135" s="388"/>
      <c r="G135" s="1227"/>
      <c r="H135" s="417"/>
      <c r="I135" s="731"/>
      <c r="J135" s="1264" t="s">
        <v>985</v>
      </c>
      <c r="K135" s="5"/>
      <c r="L135" s="8"/>
      <c r="M135" s="1011">
        <v>511</v>
      </c>
      <c r="N135" s="417"/>
      <c r="Q135"/>
      <c r="R135"/>
      <c r="S135"/>
      <c r="T135"/>
      <c r="U135"/>
      <c r="V135"/>
      <c r="W135"/>
      <c r="X135"/>
      <c r="Y135"/>
      <c r="Z135"/>
      <c r="AA135"/>
      <c r="AB135"/>
      <c r="AC135"/>
      <c r="AD135"/>
      <c r="AE135"/>
      <c r="AF135"/>
      <c r="AG135"/>
      <c r="AH135"/>
      <c r="AI135"/>
      <c r="AJ135"/>
      <c r="AK135"/>
      <c r="AL135"/>
      <c r="AM135"/>
      <c r="AN135"/>
      <c r="AO135"/>
    </row>
    <row r="136" spans="1:49" ht="18.600000000000001" customHeight="1">
      <c r="A136" s="309" t="s">
        <v>986</v>
      </c>
      <c r="C136" s="30"/>
      <c r="D136" s="552"/>
      <c r="E136" s="388"/>
      <c r="F136" s="256"/>
      <c r="G136" s="1228"/>
      <c r="H136" s="417"/>
      <c r="I136" s="731"/>
      <c r="J136" s="728"/>
      <c r="K136" s="726"/>
      <c r="L136" s="732"/>
      <c r="M136" s="8"/>
      <c r="N136" s="8"/>
      <c r="O136" s="8"/>
      <c r="P136" s="1"/>
      <c r="Q136" s="1"/>
      <c r="R136" s="1"/>
      <c r="S136" s="1"/>
      <c r="T136" s="1"/>
      <c r="U136" s="1"/>
      <c r="V136" s="1"/>
      <c r="W136"/>
      <c r="X136"/>
      <c r="AC136"/>
      <c r="AD136"/>
      <c r="AE136"/>
      <c r="AF136"/>
      <c r="AG136"/>
      <c r="AH136"/>
      <c r="AI136"/>
      <c r="AJ136"/>
      <c r="AK136"/>
      <c r="AL136"/>
      <c r="AM136"/>
      <c r="AN136"/>
      <c r="AO136"/>
    </row>
    <row r="137" spans="1:49" ht="18.600000000000001" customHeight="1">
      <c r="A137" s="417"/>
      <c r="C137" s="30"/>
      <c r="D137" s="506" t="s">
        <v>963</v>
      </c>
      <c r="E137" s="687">
        <v>105</v>
      </c>
      <c r="F137" s="994" t="s">
        <v>972</v>
      </c>
      <c r="G137" s="1228"/>
      <c r="H137" s="417"/>
      <c r="I137" s="731"/>
      <c r="J137" s="728"/>
      <c r="K137" s="726"/>
      <c r="L137" s="732"/>
      <c r="M137" s="8"/>
      <c r="N137" s="8"/>
      <c r="O137" s="8"/>
      <c r="X137"/>
      <c r="AC137"/>
      <c r="AD137"/>
      <c r="AE137"/>
      <c r="AF137"/>
      <c r="AG137"/>
      <c r="AH137"/>
      <c r="AI137"/>
      <c r="AJ137"/>
      <c r="AK137"/>
      <c r="AL137"/>
      <c r="AM137"/>
      <c r="AN137"/>
      <c r="AO137"/>
    </row>
    <row r="138" spans="1:49" ht="18.600000000000001" customHeight="1">
      <c r="A138" s="455"/>
      <c r="B138" s="455"/>
      <c r="C138" s="1008"/>
      <c r="D138" s="312" t="s">
        <v>273</v>
      </c>
      <c r="E138" s="528">
        <v>1319</v>
      </c>
      <c r="F138" s="1003">
        <v>0.36176631925397695</v>
      </c>
      <c r="G138" s="1014"/>
      <c r="H138" s="417"/>
      <c r="I138" s="731"/>
      <c r="J138" s="728"/>
      <c r="K138" s="726"/>
      <c r="L138" s="732"/>
      <c r="M138" s="8"/>
      <c r="N138" s="8"/>
      <c r="O138" s="8"/>
      <c r="W138"/>
      <c r="X138"/>
      <c r="Y138"/>
      <c r="Z138"/>
      <c r="AA138"/>
      <c r="AB138"/>
      <c r="AC138"/>
      <c r="AD138"/>
      <c r="AE138"/>
      <c r="AF138"/>
      <c r="AG138"/>
      <c r="AH138"/>
      <c r="AI138"/>
      <c r="AJ138"/>
      <c r="AK138"/>
      <c r="AL138"/>
      <c r="AM138"/>
      <c r="AN138"/>
      <c r="AO138"/>
    </row>
    <row r="139" spans="1:49" ht="18.600000000000001" customHeight="1">
      <c r="A139" s="455"/>
      <c r="B139" s="455"/>
      <c r="C139" s="455"/>
      <c r="D139" s="30" t="s">
        <v>214</v>
      </c>
      <c r="E139" s="528">
        <v>1560</v>
      </c>
      <c r="F139" s="1003">
        <v>0.42786615469007133</v>
      </c>
      <c r="G139" s="1014"/>
      <c r="H139" s="693"/>
      <c r="I139" s="731"/>
      <c r="J139" s="728"/>
      <c r="K139" s="726"/>
      <c r="L139" s="732"/>
      <c r="M139" s="8"/>
      <c r="N139" s="8"/>
      <c r="O139" s="8"/>
      <c r="X139" s="11"/>
      <c r="Y139" s="11"/>
      <c r="Z139" s="11"/>
      <c r="AA139" s="11"/>
      <c r="AB139" s="11"/>
      <c r="AC139" s="11"/>
      <c r="AD139" s="11"/>
      <c r="AE139" s="11"/>
      <c r="AF139" s="11"/>
      <c r="AG139" s="11"/>
      <c r="AH139" s="11"/>
      <c r="AI139" s="11"/>
      <c r="AJ139" s="11"/>
      <c r="AK139" s="11"/>
      <c r="AL139" s="11"/>
      <c r="AM139" s="11"/>
      <c r="AN139" s="11"/>
      <c r="AO139" s="11"/>
    </row>
    <row r="140" spans="1:49" ht="18" customHeight="1">
      <c r="B140" s="1"/>
      <c r="D140" s="1229" t="s">
        <v>274</v>
      </c>
      <c r="E140" s="528">
        <v>767</v>
      </c>
      <c r="F140" s="1003">
        <v>0.21036752605595171</v>
      </c>
      <c r="G140" s="724"/>
      <c r="H140" s="724"/>
      <c r="I140" s="724"/>
      <c r="J140" s="1"/>
      <c r="K140" s="1"/>
      <c r="L140"/>
      <c r="M140" s="1"/>
      <c r="O140" s="1"/>
      <c r="P140" s="1"/>
      <c r="Q140" s="1"/>
      <c r="R140" s="1"/>
      <c r="S140"/>
      <c r="T140"/>
      <c r="U140"/>
      <c r="X140"/>
      <c r="AJ140"/>
      <c r="AK140"/>
      <c r="AL140"/>
      <c r="AM140"/>
      <c r="AN140"/>
      <c r="AO140"/>
    </row>
    <row r="141" spans="1:49" ht="18" customHeight="1">
      <c r="A141" s="933"/>
      <c r="B141" s="679"/>
      <c r="C141" s="679"/>
      <c r="F141" s="678"/>
      <c r="G141" s="724"/>
      <c r="H141" s="724"/>
      <c r="I141" s="724"/>
      <c r="J141" s="1"/>
      <c r="K141" s="1"/>
      <c r="L141"/>
      <c r="M141" s="9"/>
      <c r="O141" s="9"/>
      <c r="P141" s="9"/>
      <c r="Q141" s="536"/>
      <c r="R141" s="536"/>
      <c r="S141"/>
      <c r="T141"/>
      <c r="U141"/>
      <c r="X141"/>
      <c r="AJ141"/>
      <c r="AK141"/>
      <c r="AL141"/>
      <c r="AM141"/>
      <c r="AN141"/>
      <c r="AO141"/>
    </row>
    <row r="142" spans="1:49" ht="18" customHeight="1">
      <c r="A142" s="309" t="s">
        <v>987</v>
      </c>
      <c r="B142" s="679"/>
      <c r="C142" s="934"/>
      <c r="D142" s="1"/>
      <c r="E142" s="684"/>
      <c r="F142" s="678"/>
      <c r="G142" s="724"/>
      <c r="H142" s="724"/>
      <c r="I142" s="724"/>
      <c r="J142" s="1"/>
      <c r="K142" s="1"/>
      <c r="L142"/>
      <c r="M142" s="250"/>
      <c r="O142" s="250"/>
      <c r="P142" s="250"/>
      <c r="Q142" s="537"/>
      <c r="R142" s="537"/>
      <c r="S142"/>
      <c r="T142"/>
      <c r="U142"/>
      <c r="X142"/>
      <c r="AJ142"/>
      <c r="AK142"/>
      <c r="AL142"/>
      <c r="AM142"/>
      <c r="AN142"/>
      <c r="AO142"/>
    </row>
    <row r="143" spans="1:49" ht="18" customHeight="1">
      <c r="A143" s="679"/>
      <c r="B143" s="679"/>
      <c r="C143" s="935"/>
      <c r="D143" s="506" t="s">
        <v>963</v>
      </c>
      <c r="E143" s="687">
        <v>1505</v>
      </c>
      <c r="F143" s="994" t="s">
        <v>972</v>
      </c>
      <c r="G143" s="724"/>
      <c r="H143" s="724"/>
      <c r="I143" s="724"/>
      <c r="J143" s="1"/>
      <c r="K143" s="455"/>
      <c r="L143"/>
      <c r="M143" s="250"/>
      <c r="O143" s="250"/>
      <c r="P143" s="250"/>
      <c r="Q143" s="537"/>
      <c r="R143" s="537"/>
      <c r="S143"/>
      <c r="T143"/>
      <c r="U143"/>
      <c r="X143"/>
      <c r="AJ143"/>
      <c r="AK143"/>
      <c r="AL143"/>
      <c r="AM143"/>
      <c r="AN143"/>
      <c r="AO143"/>
      <c r="AW143" s="7"/>
    </row>
    <row r="144" spans="1:49" ht="18" customHeight="1">
      <c r="A144" s="679"/>
      <c r="B144" s="679"/>
      <c r="C144" s="935"/>
      <c r="D144" s="30" t="s">
        <v>109</v>
      </c>
      <c r="E144" s="528">
        <v>1010</v>
      </c>
      <c r="F144" s="1003">
        <v>0.44968833481745324</v>
      </c>
      <c r="G144" s="1009" t="s">
        <v>979</v>
      </c>
      <c r="H144" s="724"/>
      <c r="I144" s="724"/>
      <c r="J144" s="1"/>
      <c r="K144" s="455"/>
      <c r="L144"/>
      <c r="M144" s="250"/>
      <c r="N144" s="250"/>
      <c r="O144" s="250"/>
      <c r="P144" s="250"/>
      <c r="Q144" s="537"/>
      <c r="R144" s="537"/>
      <c r="S144"/>
      <c r="T144"/>
      <c r="U144"/>
      <c r="X144"/>
      <c r="AJ144"/>
      <c r="AK144"/>
      <c r="AL144"/>
      <c r="AM144"/>
      <c r="AN144"/>
      <c r="AO144"/>
    </row>
    <row r="145" spans="1:49" ht="18" customHeight="1">
      <c r="A145" s="679"/>
      <c r="B145" s="679"/>
      <c r="C145" s="935"/>
      <c r="D145" s="30" t="s">
        <v>988</v>
      </c>
      <c r="E145" s="528">
        <v>167</v>
      </c>
      <c r="F145" s="678"/>
      <c r="G145" s="1010">
        <v>0.13511326860841424</v>
      </c>
      <c r="H145" s="1"/>
      <c r="I145" s="1"/>
      <c r="J145" s="1"/>
      <c r="K145" s="1"/>
      <c r="L145"/>
      <c r="M145" s="250"/>
      <c r="N145" s="250"/>
      <c r="O145" s="250"/>
      <c r="P145" s="250"/>
      <c r="Q145" s="537"/>
      <c r="R145" s="537"/>
      <c r="S145"/>
      <c r="T145"/>
      <c r="U145"/>
      <c r="X145"/>
      <c r="AJ145"/>
      <c r="AK145"/>
      <c r="AL145"/>
      <c r="AM145"/>
      <c r="AN145"/>
      <c r="AO145"/>
    </row>
    <row r="146" spans="1:49" ht="18" customHeight="1">
      <c r="A146" s="679"/>
      <c r="B146" s="679"/>
      <c r="C146" s="935"/>
      <c r="D146" s="30" t="s">
        <v>989</v>
      </c>
      <c r="E146" s="528">
        <v>995</v>
      </c>
      <c r="F146" s="311"/>
      <c r="G146" s="1010">
        <v>0.80501618122977348</v>
      </c>
      <c r="H146" s="1"/>
      <c r="I146" s="1"/>
      <c r="J146" s="1"/>
      <c r="K146" s="1"/>
      <c r="L146"/>
      <c r="M146" s="250"/>
      <c r="N146" s="250"/>
      <c r="O146" s="250"/>
      <c r="P146" s="250"/>
      <c r="Q146" s="537"/>
      <c r="R146" s="537"/>
      <c r="S146" s="538"/>
      <c r="T146"/>
      <c r="U146"/>
      <c r="X146"/>
      <c r="AJ146"/>
      <c r="AK146"/>
      <c r="AL146"/>
      <c r="AM146"/>
      <c r="AN146"/>
      <c r="AO146"/>
    </row>
    <row r="147" spans="1:49" ht="18" customHeight="1">
      <c r="A147" s="679"/>
      <c r="B147" s="679"/>
      <c r="C147" s="936"/>
      <c r="D147" s="30" t="s">
        <v>990</v>
      </c>
      <c r="E147" s="528">
        <v>492</v>
      </c>
      <c r="F147" s="859"/>
      <c r="G147" s="1010">
        <v>0.39805825242718446</v>
      </c>
      <c r="H147" s="455"/>
      <c r="I147" s="455"/>
      <c r="J147" s="455"/>
      <c r="K147" s="455"/>
      <c r="L147"/>
      <c r="M147" s="9"/>
      <c r="N147" s="9"/>
      <c r="O147" s="9"/>
      <c r="P147" s="9"/>
      <c r="Q147" s="536"/>
      <c r="R147" s="536"/>
      <c r="S147"/>
      <c r="T147"/>
      <c r="U147"/>
      <c r="X147"/>
      <c r="AJ147"/>
      <c r="AK147"/>
      <c r="AL147"/>
      <c r="AM147"/>
      <c r="AN147"/>
      <c r="AO147"/>
    </row>
    <row r="148" spans="1:49" ht="18" customHeight="1">
      <c r="A148" s="926"/>
      <c r="B148" s="927"/>
      <c r="C148" s="928"/>
      <c r="D148" s="1008" t="s">
        <v>957</v>
      </c>
      <c r="E148" s="1011">
        <v>1236</v>
      </c>
      <c r="F148" s="1003">
        <v>0.55031166518254671</v>
      </c>
      <c r="G148" s="530"/>
      <c r="H148" s="455"/>
      <c r="I148" s="455"/>
      <c r="J148" s="455"/>
      <c r="K148" s="455"/>
      <c r="L148"/>
      <c r="M148" s="9"/>
      <c r="N148" s="9"/>
      <c r="O148" s="9"/>
      <c r="P148" s="9"/>
      <c r="Q148" s="536"/>
      <c r="R148" s="536"/>
      <c r="S148"/>
      <c r="T148"/>
      <c r="U148"/>
      <c r="X148"/>
      <c r="AJ148"/>
      <c r="AK148"/>
      <c r="AL148"/>
      <c r="AM148"/>
      <c r="AN148"/>
      <c r="AO148"/>
    </row>
    <row r="149" spans="1:49" ht="18" customHeight="1">
      <c r="A149" s="927"/>
      <c r="B149" s="929"/>
      <c r="C149" s="930"/>
      <c r="D149" s="1015"/>
      <c r="E149" s="526"/>
      <c r="F149" s="678"/>
      <c r="G149" s="530"/>
      <c r="H149" s="310"/>
      <c r="I149" s="310"/>
      <c r="J149" s="310"/>
      <c r="K149" s="310"/>
      <c r="L149"/>
      <c r="X149"/>
      <c r="AJ149"/>
      <c r="AK149"/>
      <c r="AL149"/>
      <c r="AM149"/>
      <c r="AN149"/>
      <c r="AO149"/>
    </row>
    <row r="150" spans="1:49" ht="18" customHeight="1">
      <c r="A150" s="309"/>
      <c r="B150" s="931"/>
      <c r="C150" s="930"/>
      <c r="D150" s="1015"/>
      <c r="E150" s="526"/>
      <c r="F150" s="311"/>
      <c r="G150" s="530"/>
      <c r="H150" s="1"/>
      <c r="I150" s="1"/>
      <c r="J150" s="1"/>
      <c r="K150" s="1"/>
      <c r="L150"/>
      <c r="X150"/>
      <c r="AJ150"/>
      <c r="AK150"/>
      <c r="AL150"/>
      <c r="AM150"/>
      <c r="AN150"/>
      <c r="AO150"/>
    </row>
    <row r="151" spans="1:49" ht="18" customHeight="1">
      <c r="A151" s="927"/>
      <c r="B151" s="927"/>
      <c r="C151" s="930"/>
      <c r="D151" s="391"/>
      <c r="E151" s="1261"/>
      <c r="F151" s="1231"/>
      <c r="G151" s="1009"/>
      <c r="H151" s="1231"/>
      <c r="I151" s="1231"/>
      <c r="J151" s="1231"/>
      <c r="K151" s="1231"/>
      <c r="L151" s="1231"/>
      <c r="M151" s="1232" t="b">
        <v>0</v>
      </c>
      <c r="N151" s="9"/>
      <c r="O151" s="9"/>
      <c r="P151" s="9"/>
      <c r="Q151" s="9"/>
      <c r="R151" s="9"/>
      <c r="S151" s="9"/>
      <c r="T151" s="9"/>
      <c r="U151" s="9"/>
      <c r="V151" s="9"/>
      <c r="W151" s="9"/>
      <c r="X151"/>
      <c r="AJ151"/>
      <c r="AK151"/>
      <c r="AL151"/>
      <c r="AM151"/>
      <c r="AN151"/>
      <c r="AO151"/>
    </row>
    <row r="152" spans="1:49" ht="18" customHeight="1">
      <c r="A152" s="927"/>
      <c r="B152" s="927"/>
      <c r="C152" s="932"/>
      <c r="D152" s="1231"/>
      <c r="E152" s="552"/>
      <c r="F152" s="1231"/>
      <c r="G152" s="526"/>
      <c r="H152" s="1231"/>
      <c r="I152" s="1231"/>
      <c r="J152" s="1231"/>
      <c r="K152" s="1231"/>
      <c r="L152" s="1231"/>
      <c r="M152" s="1232" t="b">
        <v>0</v>
      </c>
      <c r="O152" s="1"/>
      <c r="P152" s="1"/>
      <c r="Q152" s="1"/>
      <c r="R152" s="1"/>
      <c r="S152" s="1"/>
      <c r="T152" s="1"/>
      <c r="U152" s="1"/>
      <c r="V152" s="1"/>
      <c r="W152" s="1"/>
      <c r="X152"/>
      <c r="AJ152"/>
      <c r="AK152"/>
      <c r="AL152"/>
      <c r="AM152"/>
      <c r="AN152"/>
      <c r="AO152"/>
    </row>
    <row r="153" spans="1:49" ht="18" customHeight="1">
      <c r="A153" s="927"/>
      <c r="B153" s="927"/>
      <c r="C153" s="930"/>
      <c r="D153" s="1231"/>
      <c r="E153" s="552"/>
      <c r="F153" s="1231"/>
      <c r="G153" s="526"/>
      <c r="H153" s="1231"/>
      <c r="I153" s="1231"/>
      <c r="J153" s="1231"/>
      <c r="K153" s="1231"/>
      <c r="L153" s="1231"/>
      <c r="M153" s="1232" t="b">
        <v>0</v>
      </c>
      <c r="O153" s="9"/>
      <c r="P153" s="540"/>
      <c r="Q153" s="541"/>
      <c r="R153" s="541"/>
      <c r="S153" s="540"/>
      <c r="T153" s="540"/>
      <c r="U153" s="540"/>
      <c r="V153" s="540"/>
      <c r="W153" s="540"/>
      <c r="X153"/>
      <c r="AJ153"/>
      <c r="AK153"/>
      <c r="AL153"/>
      <c r="AM153"/>
      <c r="AN153"/>
      <c r="AO153"/>
    </row>
    <row r="154" spans="1:49" s="532" customFormat="1" ht="18" customHeight="1">
      <c r="A154" s="927"/>
      <c r="B154" s="927"/>
      <c r="C154" s="930"/>
      <c r="D154" s="1231"/>
      <c r="E154" s="552"/>
      <c r="F154" s="1231"/>
      <c r="G154" s="526"/>
      <c r="H154" s="1231"/>
      <c r="I154" s="1231"/>
      <c r="J154" s="1231"/>
      <c r="K154" s="1231"/>
      <c r="L154" s="1231"/>
      <c r="M154" s="1232" t="b">
        <v>0</v>
      </c>
      <c r="N154" s="1"/>
      <c r="O154" s="9"/>
      <c r="P154" s="540"/>
      <c r="Q154" s="541"/>
      <c r="R154" s="541"/>
      <c r="S154" s="540"/>
      <c r="T154" s="540"/>
      <c r="U154" s="540"/>
      <c r="V154" s="540"/>
      <c r="W154" s="540"/>
      <c r="X154"/>
      <c r="AJ154"/>
      <c r="AK154"/>
      <c r="AL154"/>
      <c r="AM154"/>
      <c r="AN154"/>
      <c r="AO154"/>
      <c r="AW154" s="256"/>
    </row>
    <row r="155" spans="1:49" s="532" customFormat="1" ht="18" customHeight="1">
      <c r="A155" s="927"/>
      <c r="B155" s="927"/>
      <c r="C155" s="930"/>
      <c r="D155" s="1231"/>
      <c r="E155" s="552"/>
      <c r="F155" s="1231"/>
      <c r="G155" s="526"/>
      <c r="H155" s="1231"/>
      <c r="I155" s="1231"/>
      <c r="J155" s="1231"/>
      <c r="K155" s="1231"/>
      <c r="L155" s="1231"/>
      <c r="M155" s="1232" t="b">
        <v>0</v>
      </c>
      <c r="N155" s="1"/>
      <c r="O155" s="542"/>
      <c r="P155" s="543"/>
      <c r="Q155" s="524"/>
      <c r="R155" s="524"/>
      <c r="S155" s="310"/>
      <c r="T155" s="310"/>
      <c r="U155" s="310"/>
      <c r="V155" s="310"/>
      <c r="W155" s="524"/>
      <c r="X155"/>
      <c r="AJ155"/>
      <c r="AK155"/>
      <c r="AL155"/>
      <c r="AM155"/>
      <c r="AN155"/>
      <c r="AO155"/>
      <c r="AW155" s="256"/>
    </row>
    <row r="156" spans="1:49" ht="18" customHeight="1">
      <c r="A156" s="1"/>
      <c r="B156" s="38"/>
      <c r="C156" s="552"/>
      <c r="D156" s="1231"/>
      <c r="E156" s="552"/>
      <c r="F156" s="1231"/>
      <c r="G156" s="526"/>
      <c r="H156" s="1231"/>
      <c r="I156" s="1231"/>
      <c r="J156" s="1231"/>
      <c r="K156" s="1231"/>
      <c r="L156" s="1231"/>
      <c r="M156" s="1232" t="b">
        <v>0</v>
      </c>
      <c r="O156" s="542"/>
      <c r="P156" s="524"/>
      <c r="Q156" s="524"/>
      <c r="R156" s="524"/>
      <c r="S156" s="310"/>
      <c r="T156" s="310"/>
      <c r="U156" s="310"/>
      <c r="V156" s="310"/>
      <c r="W156" s="524"/>
      <c r="X156"/>
      <c r="AJ156"/>
      <c r="AK156"/>
      <c r="AL156"/>
      <c r="AM156"/>
      <c r="AN156"/>
      <c r="AO156"/>
    </row>
    <row r="157" spans="1:49" ht="18" customHeight="1">
      <c r="A157" s="38"/>
      <c r="B157" s="1"/>
      <c r="C157" s="552"/>
      <c r="D157" s="1231"/>
      <c r="E157" s="552"/>
      <c r="F157" s="1231"/>
      <c r="G157" s="526"/>
      <c r="H157" s="1231"/>
      <c r="I157" s="1231"/>
      <c r="J157" s="1231"/>
      <c r="K157" s="1231"/>
      <c r="L157" s="1231"/>
      <c r="M157" s="1232" t="b">
        <v>0</v>
      </c>
      <c r="O157" s="542"/>
      <c r="P157" s="524"/>
      <c r="Q157" s="524"/>
      <c r="R157" s="524"/>
      <c r="S157" s="310"/>
      <c r="T157" s="310"/>
      <c r="U157" s="310"/>
      <c r="V157" s="310"/>
      <c r="W157" s="524"/>
      <c r="X157"/>
      <c r="AJ157"/>
      <c r="AK157"/>
      <c r="AL157"/>
      <c r="AM157"/>
      <c r="AN157"/>
      <c r="AO157"/>
    </row>
    <row r="158" spans="1:49" ht="13.95" customHeight="1">
      <c r="C158" s="552"/>
      <c r="D158" s="1231"/>
      <c r="E158" s="552"/>
      <c r="F158" s="1231"/>
      <c r="G158" s="526"/>
      <c r="H158" s="1231"/>
      <c r="I158" s="1231"/>
      <c r="J158" s="1231"/>
      <c r="K158" s="1231"/>
      <c r="L158" s="1231"/>
      <c r="M158" s="1232" t="b">
        <v>0</v>
      </c>
      <c r="O158" s="542"/>
      <c r="P158" s="524"/>
      <c r="Q158" s="524"/>
      <c r="R158" s="543"/>
      <c r="S158" s="310"/>
      <c r="T158" s="310"/>
      <c r="U158" s="310"/>
      <c r="V158" s="310"/>
      <c r="W158" s="524"/>
      <c r="X158"/>
      <c r="AJ158"/>
      <c r="AK158"/>
      <c r="AL158"/>
      <c r="AM158"/>
      <c r="AN158"/>
      <c r="AO158"/>
    </row>
    <row r="159" spans="1:49" ht="18" customHeight="1">
      <c r="A159" s="1"/>
      <c r="C159" s="552"/>
      <c r="D159" s="1231"/>
      <c r="E159" s="552"/>
      <c r="F159" s="1231"/>
      <c r="G159" s="526"/>
      <c r="H159" s="1233"/>
      <c r="I159" s="1233"/>
      <c r="J159" s="1233"/>
      <c r="K159" s="1233"/>
      <c r="L159" s="1233"/>
      <c r="M159" s="1233"/>
      <c r="N159" s="9"/>
      <c r="O159" s="542"/>
      <c r="P159" s="542"/>
      <c r="Q159" s="542"/>
      <c r="R159" s="542"/>
      <c r="S159" s="536"/>
      <c r="T159" s="536"/>
      <c r="U159" s="536"/>
      <c r="V159" s="536"/>
      <c r="W159" s="542"/>
      <c r="X159"/>
      <c r="AJ159"/>
      <c r="AK159"/>
      <c r="AL159"/>
      <c r="AM159"/>
      <c r="AN159"/>
      <c r="AO159"/>
    </row>
    <row r="160" spans="1:49" ht="18" customHeight="1">
      <c r="A160" s="1"/>
      <c r="C160" s="552"/>
      <c r="D160" s="1008"/>
      <c r="E160" s="1262"/>
      <c r="F160" s="678"/>
      <c r="G160" s="530"/>
      <c r="H160" s="455"/>
      <c r="I160" s="455"/>
      <c r="J160" s="455"/>
      <c r="K160" s="455"/>
      <c r="L160"/>
      <c r="X160"/>
      <c r="AJ160"/>
      <c r="AK160"/>
      <c r="AL160"/>
      <c r="AM160"/>
      <c r="AN160"/>
      <c r="AO160"/>
    </row>
    <row r="161" spans="1:41" ht="18" customHeight="1">
      <c r="A161" s="1"/>
      <c r="C161" s="552"/>
      <c r="D161" s="733"/>
      <c r="E161" s="388"/>
      <c r="F161" s="678"/>
      <c r="G161" s="530"/>
      <c r="H161" s="390"/>
      <c r="I161" s="390"/>
      <c r="J161" s="390"/>
      <c r="K161" s="389"/>
      <c r="L161"/>
      <c r="M161" s="9"/>
      <c r="N161" s="9"/>
      <c r="O161" s="9"/>
      <c r="P161" s="9"/>
      <c r="Q161" s="9"/>
      <c r="R161" s="9"/>
      <c r="S161" s="9"/>
      <c r="T161" s="9"/>
      <c r="U161" s="9"/>
      <c r="V161" s="9"/>
      <c r="W161" s="9"/>
      <c r="X161"/>
      <c r="AJ161"/>
      <c r="AK161"/>
      <c r="AL161"/>
      <c r="AM161"/>
      <c r="AN161"/>
      <c r="AO161"/>
    </row>
    <row r="162" spans="1:41" ht="18" customHeight="1">
      <c r="A162" s="309" t="s">
        <v>991</v>
      </c>
      <c r="B162" s="1"/>
      <c r="C162" s="552"/>
      <c r="D162" s="733"/>
      <c r="E162" s="388"/>
      <c r="F162" s="678"/>
      <c r="G162" s="530"/>
      <c r="H162" s="390"/>
      <c r="I162" s="390"/>
      <c r="J162" s="390"/>
      <c r="K162" s="389"/>
      <c r="L162"/>
      <c r="M162" s="1"/>
      <c r="O162" s="1"/>
      <c r="P162" s="1"/>
      <c r="Q162" s="1"/>
      <c r="R162" s="1"/>
      <c r="S162" s="1"/>
      <c r="T162" s="1"/>
      <c r="U162" s="1"/>
      <c r="V162" s="1"/>
      <c r="W162" s="1"/>
      <c r="X162"/>
      <c r="AJ162"/>
      <c r="AK162"/>
      <c r="AL162"/>
      <c r="AM162"/>
      <c r="AN162"/>
      <c r="AO162"/>
    </row>
    <row r="163" spans="1:41" ht="18" customHeight="1">
      <c r="A163" s="1"/>
      <c r="B163" s="1"/>
      <c r="C163" s="552"/>
      <c r="D163" s="506" t="s">
        <v>963</v>
      </c>
      <c r="E163" s="687">
        <v>2604</v>
      </c>
      <c r="F163" s="1231"/>
      <c r="G163" s="1009" t="s">
        <v>992</v>
      </c>
      <c r="H163" s="1231"/>
      <c r="I163" s="1231"/>
      <c r="J163" s="1231"/>
      <c r="K163" s="1231"/>
      <c r="L163" s="1231"/>
      <c r="M163" s="1234" t="b">
        <v>0</v>
      </c>
      <c r="O163" s="9"/>
      <c r="P163" s="540"/>
      <c r="Q163" s="541"/>
      <c r="R163" s="541"/>
      <c r="S163" s="540"/>
      <c r="T163" s="540"/>
      <c r="U163" s="540"/>
      <c r="V163" s="540"/>
      <c r="W163" s="540"/>
      <c r="X163"/>
      <c r="AJ163"/>
      <c r="AK163"/>
      <c r="AL163"/>
      <c r="AM163"/>
      <c r="AN163"/>
      <c r="AO163"/>
    </row>
    <row r="164" spans="1:41" ht="18" customHeight="1">
      <c r="A164" s="1"/>
      <c r="B164" s="1"/>
      <c r="C164" s="552"/>
      <c r="D164" s="1231" t="s">
        <v>141</v>
      </c>
      <c r="E164" s="528">
        <v>297</v>
      </c>
      <c r="F164" s="1231"/>
      <c r="G164" s="1010">
        <v>0.25893635571054924</v>
      </c>
      <c r="H164" s="1231"/>
      <c r="I164" s="1231"/>
      <c r="J164" s="1231"/>
      <c r="K164" s="1231"/>
      <c r="L164" s="1231"/>
      <c r="M164" s="1234" t="b">
        <v>0</v>
      </c>
      <c r="O164" s="9"/>
      <c r="P164" s="540"/>
      <c r="Q164" s="541"/>
      <c r="R164" s="541"/>
      <c r="S164" s="540"/>
      <c r="T164" s="540"/>
      <c r="U164" s="540"/>
      <c r="V164" s="540"/>
      <c r="W164" s="540"/>
      <c r="X164"/>
      <c r="AJ164"/>
      <c r="AK164"/>
      <c r="AL164"/>
      <c r="AM164"/>
      <c r="AN164"/>
      <c r="AO164"/>
    </row>
    <row r="165" spans="1:41" ht="18" customHeight="1">
      <c r="A165" s="9"/>
      <c r="B165" s="9"/>
      <c r="C165" s="552"/>
      <c r="D165" s="1231" t="s">
        <v>142</v>
      </c>
      <c r="E165" s="528">
        <v>418</v>
      </c>
      <c r="F165" s="1231"/>
      <c r="G165" s="1010">
        <v>0.36442894507410639</v>
      </c>
      <c r="H165" s="1231"/>
      <c r="I165" s="1231"/>
      <c r="J165" s="1231"/>
      <c r="K165" s="1231"/>
      <c r="L165" s="1231"/>
      <c r="M165" s="1232" t="b">
        <v>0</v>
      </c>
      <c r="O165" s="542"/>
      <c r="P165" s="543"/>
      <c r="Q165" s="524"/>
      <c r="R165" s="524"/>
      <c r="S165" s="310"/>
      <c r="T165" s="310"/>
      <c r="U165" s="310"/>
      <c r="V165" s="310"/>
      <c r="W165" s="524"/>
      <c r="X165"/>
      <c r="AJ165"/>
      <c r="AK165"/>
      <c r="AL165"/>
      <c r="AM165"/>
      <c r="AN165"/>
      <c r="AO165"/>
    </row>
    <row r="166" spans="1:41" ht="18" customHeight="1">
      <c r="A166"/>
      <c r="B166"/>
      <c r="C166" s="552"/>
      <c r="D166" s="1231" t="s">
        <v>143</v>
      </c>
      <c r="E166" s="528">
        <v>183</v>
      </c>
      <c r="F166" s="1231"/>
      <c r="G166" s="1010">
        <v>0.15954664341761116</v>
      </c>
      <c r="H166" s="1231"/>
      <c r="I166" s="1231"/>
      <c r="J166" s="1231"/>
      <c r="K166" s="1231"/>
      <c r="L166" s="1231"/>
      <c r="M166" s="1234" t="b">
        <v>0</v>
      </c>
      <c r="O166" s="542"/>
      <c r="P166" s="524"/>
      <c r="Q166" s="524"/>
      <c r="R166" s="524"/>
      <c r="S166" s="310"/>
      <c r="T166" s="310"/>
      <c r="U166" s="310"/>
      <c r="V166" s="310"/>
      <c r="W166" s="524"/>
      <c r="X166"/>
      <c r="Y166"/>
      <c r="Z166"/>
      <c r="AA166"/>
      <c r="AB166"/>
      <c r="AC166"/>
      <c r="AD166"/>
      <c r="AE166"/>
      <c r="AF166"/>
      <c r="AG166"/>
      <c r="AH166"/>
      <c r="AI166"/>
      <c r="AJ166"/>
      <c r="AK166"/>
      <c r="AL166"/>
      <c r="AM166"/>
      <c r="AN166"/>
      <c r="AO166"/>
    </row>
    <row r="167" spans="1:41" ht="18" customHeight="1">
      <c r="A167"/>
      <c r="B167"/>
      <c r="C167" s="552"/>
      <c r="D167" s="1231" t="s">
        <v>144</v>
      </c>
      <c r="E167" s="528">
        <v>238</v>
      </c>
      <c r="F167" s="1231"/>
      <c r="G167" s="1010">
        <v>0.2074978204010462</v>
      </c>
      <c r="H167" s="1231"/>
      <c r="I167" s="1231"/>
      <c r="J167" s="1231"/>
      <c r="K167" s="1231"/>
      <c r="L167" s="1231"/>
      <c r="M167" s="1234" t="b">
        <v>0</v>
      </c>
      <c r="O167" s="542"/>
      <c r="P167" s="524"/>
      <c r="Q167" s="524"/>
      <c r="R167" s="524"/>
      <c r="S167" s="310"/>
      <c r="T167" s="310"/>
      <c r="U167" s="310"/>
      <c r="V167" s="310"/>
      <c r="W167" s="524"/>
      <c r="X167"/>
      <c r="Y167"/>
      <c r="Z167"/>
      <c r="AA167"/>
      <c r="AB167"/>
      <c r="AC167"/>
      <c r="AD167"/>
      <c r="AE167"/>
      <c r="AF167"/>
      <c r="AG167"/>
      <c r="AH167"/>
      <c r="AI167"/>
      <c r="AJ167"/>
      <c r="AK167"/>
      <c r="AL167"/>
      <c r="AM167"/>
      <c r="AN167"/>
      <c r="AO167"/>
    </row>
    <row r="168" spans="1:41" ht="18" customHeight="1">
      <c r="A168" s="9"/>
      <c r="B168" s="9"/>
      <c r="C168" s="552"/>
      <c r="D168" s="1231" t="s">
        <v>145</v>
      </c>
      <c r="E168" s="528">
        <v>442</v>
      </c>
      <c r="F168" s="1231"/>
      <c r="G168" s="1010">
        <v>0.3853530950305144</v>
      </c>
      <c r="H168" s="1231"/>
      <c r="I168" s="1231"/>
      <c r="J168" s="1231"/>
      <c r="K168" s="1231"/>
      <c r="L168" s="1231"/>
      <c r="M168" s="1234" t="b">
        <v>0</v>
      </c>
      <c r="O168" s="542"/>
      <c r="P168" s="524"/>
      <c r="Q168" s="524"/>
      <c r="R168" s="543"/>
      <c r="S168" s="310"/>
      <c r="T168" s="310"/>
      <c r="U168" s="310"/>
      <c r="V168" s="310"/>
      <c r="W168" s="524"/>
      <c r="X168"/>
      <c r="AJ168"/>
      <c r="AK168"/>
      <c r="AL168"/>
      <c r="AM168"/>
      <c r="AN168"/>
      <c r="AO168"/>
    </row>
    <row r="169" spans="1:41" ht="18" customHeight="1">
      <c r="B169" s="250"/>
      <c r="C169" s="552"/>
      <c r="D169" s="1231" t="s">
        <v>146</v>
      </c>
      <c r="E169" s="528">
        <v>457</v>
      </c>
      <c r="F169" s="1231"/>
      <c r="G169" s="1010">
        <v>0.39843068875326942</v>
      </c>
      <c r="H169" s="1233"/>
      <c r="I169" s="1233"/>
      <c r="J169" s="1233"/>
      <c r="K169" s="1233"/>
      <c r="L169" s="1233"/>
      <c r="M169" s="1233"/>
      <c r="N169" s="9"/>
      <c r="O169" s="542"/>
      <c r="P169" s="542"/>
      <c r="Q169" s="542"/>
      <c r="R169" s="542"/>
      <c r="S169" s="536"/>
      <c r="T169" s="536"/>
      <c r="U169" s="536"/>
      <c r="V169" s="536"/>
      <c r="W169" s="542"/>
      <c r="X169"/>
      <c r="AJ169"/>
      <c r="AK169"/>
      <c r="AL169"/>
      <c r="AM169"/>
      <c r="AN169"/>
      <c r="AO169"/>
    </row>
    <row r="170" spans="1:41" ht="18" customHeight="1">
      <c r="A170" s="544"/>
      <c r="B170" s="544"/>
      <c r="C170" s="552"/>
      <c r="D170" s="1008" t="s">
        <v>993</v>
      </c>
      <c r="E170" s="1011">
        <v>1147</v>
      </c>
      <c r="F170" s="703"/>
      <c r="G170" s="530"/>
      <c r="H170" s="544"/>
      <c r="I170" s="544"/>
      <c r="J170" s="544"/>
      <c r="K170" s="545"/>
      <c r="L170"/>
      <c r="M170" s="544"/>
      <c r="N170" s="544"/>
      <c r="O170" s="544"/>
      <c r="P170" s="544"/>
      <c r="Q170" s="544"/>
      <c r="R170" s="544"/>
      <c r="S170" s="544"/>
      <c r="T170" s="544"/>
      <c r="U170" s="544"/>
      <c r="V170" s="544"/>
      <c r="W170" s="544"/>
      <c r="X170"/>
      <c r="AJ170"/>
      <c r="AK170"/>
      <c r="AL170"/>
      <c r="AM170"/>
      <c r="AN170"/>
      <c r="AO170"/>
    </row>
    <row r="171" spans="1:41">
      <c r="A171"/>
      <c r="B171"/>
      <c r="C171" s="552"/>
      <c r="D171" s="311"/>
      <c r="E171" s="388"/>
      <c r="F171" s="703"/>
      <c r="G171" s="530"/>
      <c r="H171"/>
      <c r="I171"/>
      <c r="J171"/>
      <c r="K171"/>
      <c r="L171"/>
      <c r="M171"/>
      <c r="N171"/>
      <c r="O171"/>
      <c r="P171"/>
      <c r="Q171"/>
      <c r="R171"/>
      <c r="S171"/>
      <c r="T171"/>
      <c r="U171"/>
      <c r="V171"/>
      <c r="W171"/>
      <c r="X171"/>
      <c r="AJ171"/>
      <c r="AK171"/>
      <c r="AL171"/>
      <c r="AM171"/>
      <c r="AN171"/>
      <c r="AO171"/>
    </row>
    <row r="172" spans="1:41">
      <c r="A172" s="309"/>
      <c r="B172" s="264"/>
      <c r="C172" s="552"/>
      <c r="D172" s="311"/>
      <c r="E172" s="388"/>
      <c r="F172" s="703"/>
      <c r="G172" s="530"/>
      <c r="H172" s="1265"/>
      <c r="I172" s="264"/>
      <c r="J172" s="264"/>
      <c r="K172" s="264"/>
      <c r="L172"/>
      <c r="M172" s="264"/>
      <c r="N172" s="264"/>
      <c r="O172" s="264"/>
      <c r="P172" s="264"/>
      <c r="Q172" s="264"/>
      <c r="R172" s="264"/>
      <c r="S172" s="264"/>
      <c r="T172" s="264"/>
      <c r="U172" s="264"/>
      <c r="V172" s="264"/>
      <c r="W172" s="264"/>
      <c r="X172"/>
      <c r="Y172"/>
      <c r="Z172"/>
      <c r="AA172"/>
      <c r="AB172"/>
      <c r="AC172"/>
      <c r="AD172"/>
      <c r="AE172"/>
      <c r="AF172"/>
      <c r="AG172"/>
      <c r="AH172"/>
      <c r="AI172"/>
      <c r="AJ172"/>
      <c r="AK172"/>
      <c r="AL172"/>
      <c r="AM172"/>
      <c r="AN172"/>
      <c r="AO172"/>
    </row>
    <row r="173" spans="1:41" ht="14.4">
      <c r="A173" s="1266"/>
      <c r="B173" s="1266"/>
      <c r="C173" s="1266"/>
      <c r="D173" s="1267"/>
      <c r="E173" s="1267"/>
      <c r="F173" s="1267"/>
      <c r="H173" s="1267"/>
      <c r="I173" s="1267"/>
      <c r="J173" s="1267"/>
      <c r="K173" s="547"/>
      <c r="L173"/>
      <c r="Q173" s="1"/>
      <c r="R173" s="1"/>
      <c r="X173"/>
      <c r="Y173"/>
      <c r="Z173"/>
      <c r="AA173"/>
      <c r="AB173"/>
      <c r="AC173"/>
      <c r="AD173"/>
      <c r="AE173"/>
      <c r="AF173"/>
      <c r="AG173"/>
      <c r="AH173"/>
      <c r="AI173"/>
      <c r="AJ173"/>
      <c r="AK173"/>
      <c r="AL173"/>
      <c r="AM173"/>
      <c r="AN173"/>
      <c r="AO173"/>
    </row>
    <row r="174" spans="1:41" ht="18" customHeight="1">
      <c r="A174" s="1231"/>
      <c r="C174" s="1231"/>
      <c r="D174" s="1268"/>
      <c r="E174" s="1268"/>
      <c r="F174" s="1268"/>
      <c r="H174" s="526"/>
      <c r="I174" s="526"/>
      <c r="J174" s="526"/>
      <c r="K174" s="389"/>
      <c r="L174"/>
      <c r="M174" s="546"/>
      <c r="O174" s="1"/>
      <c r="P174" s="524"/>
      <c r="Q174" s="1"/>
      <c r="R174" s="1"/>
      <c r="S174" s="524"/>
      <c r="T174" s="8"/>
      <c r="U174" s="524"/>
      <c r="V174" s="8"/>
      <c r="W174" s="524"/>
      <c r="X174"/>
      <c r="Y174"/>
      <c r="Z174"/>
      <c r="AA174"/>
      <c r="AB174"/>
      <c r="AC174"/>
      <c r="AD174"/>
      <c r="AE174"/>
      <c r="AF174"/>
      <c r="AG174"/>
      <c r="AH174"/>
      <c r="AI174"/>
      <c r="AJ174"/>
      <c r="AK174"/>
      <c r="AL174"/>
      <c r="AM174"/>
      <c r="AN174"/>
      <c r="AO174"/>
    </row>
    <row r="175" spans="1:41" ht="18" customHeight="1">
      <c r="A175" s="1266"/>
      <c r="C175" s="1231"/>
      <c r="D175" s="1268"/>
      <c r="E175" s="1268"/>
      <c r="F175" s="1268"/>
      <c r="H175" s="526"/>
      <c r="I175" s="526"/>
      <c r="J175" s="526"/>
      <c r="K175" s="474"/>
      <c r="L175"/>
      <c r="M175" s="548"/>
      <c r="X175"/>
      <c r="Y175"/>
      <c r="Z175"/>
      <c r="AA175"/>
      <c r="AB175"/>
      <c r="AC175"/>
      <c r="AD175"/>
      <c r="AE175"/>
      <c r="AF175"/>
      <c r="AG175"/>
      <c r="AH175"/>
      <c r="AI175"/>
      <c r="AJ175"/>
      <c r="AK175"/>
      <c r="AL175"/>
      <c r="AM175"/>
      <c r="AN175"/>
      <c r="AO175"/>
    </row>
    <row r="176" spans="1:41" ht="18" customHeight="1">
      <c r="C176" s="1269"/>
      <c r="D176" s="1268"/>
      <c r="E176" s="1268"/>
      <c r="F176" s="1268"/>
      <c r="H176" s="526"/>
      <c r="I176" s="526"/>
      <c r="J176" s="526"/>
      <c r="K176" s="549"/>
      <c r="L176"/>
      <c r="M176" s="549"/>
      <c r="N176" s="549"/>
      <c r="O176" s="549"/>
      <c r="P176" s="549"/>
      <c r="Q176" s="549"/>
      <c r="R176" s="549"/>
      <c r="S176" s="549"/>
      <c r="T176" s="549"/>
      <c r="U176" s="549"/>
      <c r="V176" s="549"/>
      <c r="W176" s="549"/>
      <c r="X176"/>
      <c r="Y176"/>
      <c r="Z176"/>
      <c r="AA176"/>
      <c r="AB176"/>
      <c r="AC176"/>
      <c r="AD176"/>
      <c r="AE176"/>
      <c r="AF176"/>
      <c r="AG176"/>
      <c r="AH176"/>
      <c r="AI176"/>
      <c r="AJ176"/>
      <c r="AK176"/>
      <c r="AL176"/>
      <c r="AM176"/>
      <c r="AN176"/>
      <c r="AO176"/>
    </row>
    <row r="177" spans="1:49" ht="18" customHeight="1">
      <c r="A177" s="1269"/>
      <c r="C177" s="1231"/>
      <c r="D177" s="1268"/>
      <c r="E177" s="1268"/>
      <c r="F177" s="1268"/>
      <c r="H177" s="526"/>
      <c r="I177" s="526"/>
      <c r="J177" s="526"/>
      <c r="K177" s="550"/>
      <c r="L177"/>
      <c r="X177"/>
      <c r="Y177"/>
      <c r="Z177"/>
      <c r="AA177"/>
      <c r="AB177"/>
      <c r="AC177"/>
      <c r="AD177"/>
      <c r="AE177"/>
      <c r="AF177"/>
      <c r="AG177"/>
      <c r="AH177"/>
      <c r="AI177"/>
      <c r="AJ177"/>
      <c r="AK177"/>
      <c r="AL177"/>
      <c r="AM177"/>
      <c r="AN177"/>
      <c r="AO177"/>
    </row>
    <row r="178" spans="1:49" ht="18" customHeight="1">
      <c r="A178" s="1266"/>
      <c r="C178" s="1231"/>
      <c r="D178" s="1268"/>
      <c r="E178" s="1268"/>
      <c r="F178" s="1268"/>
      <c r="H178" s="526"/>
      <c r="I178" s="526"/>
      <c r="J178" s="526"/>
      <c r="K178" s="550"/>
      <c r="L178"/>
      <c r="O178" s="1"/>
      <c r="P178" s="1"/>
      <c r="R178" s="550"/>
      <c r="S178" s="524"/>
      <c r="T178" s="550"/>
      <c r="U178" s="550"/>
      <c r="X178"/>
      <c r="Y178"/>
      <c r="Z178"/>
      <c r="AA178"/>
      <c r="AB178"/>
      <c r="AC178"/>
      <c r="AD178"/>
      <c r="AE178"/>
      <c r="AF178"/>
      <c r="AG178"/>
      <c r="AH178"/>
      <c r="AI178"/>
      <c r="AJ178"/>
      <c r="AK178"/>
      <c r="AL178"/>
      <c r="AM178"/>
      <c r="AN178"/>
      <c r="AO178"/>
    </row>
    <row r="179" spans="1:49" ht="17.7" customHeight="1">
      <c r="C179" s="847"/>
      <c r="D179" s="1268"/>
      <c r="E179" s="1268"/>
      <c r="F179" s="1270"/>
      <c r="H179" s="526"/>
      <c r="I179" s="526"/>
      <c r="J179" s="5"/>
      <c r="K179" s="1"/>
      <c r="L179"/>
      <c r="O179" s="551"/>
      <c r="P179" s="551"/>
      <c r="Q179" s="551"/>
      <c r="R179" s="551"/>
      <c r="S179" s="524"/>
      <c r="T179" s="1"/>
      <c r="U179" s="524"/>
      <c r="X179"/>
      <c r="Y179"/>
      <c r="Z179"/>
      <c r="AA179"/>
      <c r="AB179"/>
      <c r="AC179"/>
      <c r="AD179"/>
      <c r="AE179"/>
      <c r="AF179"/>
      <c r="AG179"/>
      <c r="AH179"/>
      <c r="AI179"/>
      <c r="AJ179"/>
      <c r="AK179"/>
      <c r="AL179"/>
      <c r="AM179"/>
      <c r="AN179"/>
      <c r="AO179"/>
    </row>
    <row r="180" spans="1:49" ht="18" customHeight="1">
      <c r="A180" s="847"/>
      <c r="B180" s="847"/>
      <c r="C180" s="1236"/>
      <c r="D180" s="1236"/>
      <c r="E180" s="1236"/>
      <c r="F180" s="1237"/>
      <c r="G180" s="1237"/>
      <c r="H180" s="1237"/>
      <c r="I180" s="1238"/>
      <c r="J180" s="1235"/>
      <c r="K180" s="1"/>
      <c r="L180"/>
      <c r="O180" s="551"/>
      <c r="P180" s="551"/>
      <c r="Q180" s="551"/>
      <c r="R180" s="551"/>
      <c r="S180" s="524"/>
      <c r="T180" s="1"/>
      <c r="U180" s="524"/>
      <c r="X180"/>
      <c r="Y180"/>
      <c r="Z180"/>
      <c r="AA180"/>
      <c r="AB180"/>
      <c r="AC180"/>
      <c r="AD180"/>
      <c r="AE180"/>
      <c r="AF180"/>
      <c r="AG180"/>
      <c r="AH180"/>
      <c r="AI180"/>
      <c r="AJ180"/>
      <c r="AK180"/>
      <c r="AL180"/>
      <c r="AM180"/>
      <c r="AN180"/>
      <c r="AO180"/>
    </row>
    <row r="181" spans="1:49" ht="18" customHeight="1">
      <c r="A181" s="847"/>
      <c r="B181" s="847"/>
      <c r="C181" s="1236"/>
      <c r="D181" s="1236"/>
      <c r="E181" s="1236"/>
      <c r="F181" s="1237"/>
      <c r="G181" s="1237"/>
      <c r="H181" s="1237"/>
      <c r="I181" s="1238"/>
      <c r="J181" s="1235"/>
      <c r="K181" s="1"/>
      <c r="L181"/>
      <c r="O181" s="551"/>
      <c r="P181" s="551"/>
      <c r="Q181" s="551"/>
      <c r="R181" s="551"/>
      <c r="S181" s="524"/>
      <c r="T181" s="1"/>
      <c r="U181" s="524"/>
      <c r="X181"/>
      <c r="Y181"/>
      <c r="Z181"/>
      <c r="AA181"/>
      <c r="AB181"/>
      <c r="AC181"/>
      <c r="AD181"/>
      <c r="AE181"/>
      <c r="AF181"/>
      <c r="AG181"/>
      <c r="AH181"/>
      <c r="AI181"/>
      <c r="AJ181"/>
      <c r="AK181"/>
      <c r="AL181"/>
      <c r="AM181"/>
      <c r="AN181"/>
      <c r="AO181"/>
    </row>
    <row r="182" spans="1:49" ht="18" hidden="1" customHeight="1">
      <c r="A182" s="1"/>
      <c r="B182" s="1"/>
      <c r="C182" s="552"/>
      <c r="D182" s="311"/>
      <c r="E182" s="388"/>
      <c r="F182" s="703"/>
      <c r="G182" s="530"/>
      <c r="H182" s="474"/>
      <c r="I182" s="251"/>
      <c r="J182" s="1"/>
      <c r="K182" s="1"/>
      <c r="L182"/>
      <c r="O182" s="551"/>
      <c r="P182" s="551"/>
      <c r="Q182" s="551"/>
      <c r="R182" s="551"/>
      <c r="S182" s="524"/>
      <c r="T182" s="1"/>
      <c r="U182" s="524"/>
      <c r="X182"/>
      <c r="Y182"/>
      <c r="Z182"/>
      <c r="AA182"/>
      <c r="AB182"/>
      <c r="AC182"/>
      <c r="AD182"/>
      <c r="AE182"/>
      <c r="AF182"/>
      <c r="AG182"/>
      <c r="AH182"/>
      <c r="AI182"/>
      <c r="AJ182"/>
      <c r="AK182"/>
      <c r="AL182"/>
      <c r="AM182"/>
      <c r="AN182"/>
      <c r="AO182"/>
    </row>
    <row r="183" spans="1:49" ht="18" hidden="1" customHeight="1">
      <c r="A183" s="1"/>
      <c r="B183" s="1"/>
      <c r="C183" s="552"/>
      <c r="D183" s="311"/>
      <c r="E183" s="388"/>
      <c r="F183" s="703"/>
      <c r="G183" s="530"/>
      <c r="H183" s="1"/>
      <c r="I183" s="1"/>
      <c r="J183" s="1"/>
      <c r="K183" s="1"/>
      <c r="L183"/>
      <c r="X183"/>
      <c r="Y183"/>
      <c r="Z183"/>
      <c r="AA183"/>
      <c r="AB183"/>
      <c r="AC183"/>
      <c r="AD183"/>
      <c r="AE183"/>
      <c r="AF183"/>
      <c r="AG183"/>
      <c r="AH183"/>
      <c r="AI183"/>
      <c r="AJ183"/>
      <c r="AK183"/>
      <c r="AL183"/>
      <c r="AM183"/>
      <c r="AN183"/>
      <c r="AO183"/>
    </row>
    <row r="184" spans="1:49" ht="18" hidden="1" customHeight="1">
      <c r="A184" s="551"/>
      <c r="B184" s="551"/>
      <c r="C184" s="552"/>
      <c r="D184" s="311"/>
      <c r="E184" s="388"/>
      <c r="F184" s="703"/>
      <c r="G184" s="530"/>
      <c r="H184" s="551"/>
      <c r="I184" s="551"/>
      <c r="J184" s="551"/>
      <c r="K184" s="551"/>
      <c r="L184"/>
      <c r="M184" s="551"/>
      <c r="N184" s="551"/>
      <c r="O184" s="551"/>
      <c r="P184" s="551"/>
      <c r="Q184" s="551"/>
      <c r="R184" s="551"/>
      <c r="S184" s="551"/>
      <c r="T184" s="551"/>
      <c r="U184" s="551"/>
      <c r="V184" s="551"/>
      <c r="W184" s="551"/>
      <c r="X184"/>
      <c r="Y184"/>
      <c r="Z184"/>
      <c r="AA184"/>
      <c r="AB184"/>
      <c r="AC184"/>
      <c r="AD184"/>
      <c r="AE184"/>
      <c r="AF184"/>
      <c r="AG184"/>
      <c r="AH184"/>
      <c r="AI184"/>
      <c r="AJ184"/>
      <c r="AK184"/>
      <c r="AL184"/>
      <c r="AM184"/>
      <c r="AN184"/>
      <c r="AO184"/>
    </row>
    <row r="185" spans="1:49" ht="18" hidden="1" customHeight="1">
      <c r="A185" s="1"/>
      <c r="B185" s="1"/>
      <c r="C185" s="552"/>
      <c r="D185" s="311"/>
      <c r="E185" s="388"/>
      <c r="F185" s="703"/>
      <c r="G185" s="530"/>
      <c r="H185" s="1"/>
      <c r="I185" s="1"/>
      <c r="J185" s="1"/>
      <c r="K185" s="1"/>
      <c r="L185"/>
      <c r="X185"/>
      <c r="Y185"/>
      <c r="Z185"/>
      <c r="AA185"/>
      <c r="AB185"/>
      <c r="AC185"/>
      <c r="AD185"/>
      <c r="AE185"/>
      <c r="AF185"/>
      <c r="AG185"/>
      <c r="AH185"/>
      <c r="AI185"/>
      <c r="AJ185"/>
      <c r="AK185"/>
      <c r="AL185"/>
      <c r="AM185"/>
      <c r="AN185"/>
      <c r="AO185"/>
      <c r="AP185" s="7"/>
      <c r="AQ185" s="7"/>
      <c r="AR185" s="7"/>
      <c r="AS185" s="7"/>
      <c r="AT185" s="7"/>
      <c r="AU185" s="7"/>
    </row>
    <row r="186" spans="1:49" s="7" customFormat="1" ht="18" hidden="1" customHeight="1">
      <c r="A186" s="550"/>
      <c r="B186" s="550"/>
      <c r="C186" s="552"/>
      <c r="D186" s="311"/>
      <c r="E186" s="388"/>
      <c r="F186" s="703"/>
      <c r="G186" s="530"/>
      <c r="H186" s="550"/>
      <c r="I186"/>
      <c r="J186" s="256"/>
      <c r="K186" s="550"/>
      <c r="L186"/>
      <c r="M186" s="5"/>
      <c r="N186" s="1"/>
      <c r="O186" s="1"/>
      <c r="P186" s="1"/>
      <c r="Q186" s="256"/>
      <c r="R186" s="550"/>
      <c r="S186" s="524"/>
      <c r="T186" s="550"/>
      <c r="U186" s="550"/>
      <c r="V186" s="256"/>
      <c r="W186" s="256"/>
      <c r="X186"/>
      <c r="Y186"/>
      <c r="Z186"/>
      <c r="AA186"/>
      <c r="AB186"/>
      <c r="AC186"/>
      <c r="AD186"/>
      <c r="AE186"/>
      <c r="AF186"/>
      <c r="AG186"/>
      <c r="AH186"/>
      <c r="AI186"/>
      <c r="AJ186"/>
      <c r="AK186"/>
      <c r="AL186"/>
      <c r="AM186"/>
      <c r="AN186"/>
      <c r="AO186"/>
      <c r="AP186" s="256"/>
      <c r="AQ186" s="256"/>
      <c r="AR186" s="256"/>
      <c r="AS186" s="256"/>
      <c r="AT186" s="256"/>
      <c r="AU186" s="256"/>
      <c r="AW186" s="256"/>
    </row>
    <row r="187" spans="1:49" ht="18" hidden="1" customHeight="1">
      <c r="A187" s="1"/>
      <c r="B187" s="1"/>
      <c r="C187" s="552"/>
      <c r="D187" s="311"/>
      <c r="E187" s="388"/>
      <c r="F187" s="703"/>
      <c r="G187" s="530"/>
      <c r="H187" s="1"/>
      <c r="I187"/>
      <c r="J187" s="1"/>
      <c r="K187" s="1"/>
      <c r="L187"/>
      <c r="O187" s="551"/>
      <c r="P187" s="551"/>
      <c r="Q187" s="551"/>
      <c r="R187" s="551"/>
      <c r="S187" s="524"/>
      <c r="T187" s="1"/>
      <c r="U187" s="524"/>
      <c r="X187"/>
      <c r="Y187"/>
      <c r="Z187"/>
      <c r="AA187"/>
      <c r="AB187"/>
      <c r="AC187"/>
      <c r="AD187"/>
      <c r="AE187"/>
      <c r="AF187"/>
      <c r="AG187"/>
      <c r="AH187"/>
      <c r="AI187"/>
      <c r="AJ187"/>
      <c r="AK187"/>
      <c r="AL187"/>
      <c r="AM187"/>
      <c r="AN187"/>
      <c r="AO187"/>
    </row>
    <row r="188" spans="1:49" ht="18" hidden="1" customHeight="1">
      <c r="A188" s="1"/>
      <c r="B188" s="1"/>
      <c r="C188" s="552"/>
      <c r="D188" s="311"/>
      <c r="E188" s="388"/>
      <c r="F188" s="703"/>
      <c r="G188" s="530"/>
      <c r="H188" s="1"/>
      <c r="I188"/>
      <c r="J188" s="1"/>
      <c r="K188" s="1"/>
      <c r="L188"/>
      <c r="M188" s="256"/>
      <c r="N188" s="256"/>
      <c r="O188" s="551"/>
      <c r="P188" s="551"/>
      <c r="Q188" s="551"/>
      <c r="R188" s="551"/>
      <c r="S188" s="524"/>
      <c r="T188" s="1"/>
      <c r="U188" s="524"/>
      <c r="X188"/>
      <c r="Y188"/>
      <c r="Z188"/>
      <c r="AA188"/>
      <c r="AB188"/>
      <c r="AC188"/>
      <c r="AD188"/>
      <c r="AE188"/>
      <c r="AF188"/>
      <c r="AG188"/>
      <c r="AH188"/>
      <c r="AI188"/>
      <c r="AJ188"/>
      <c r="AK188"/>
      <c r="AL188"/>
      <c r="AM188"/>
      <c r="AN188"/>
      <c r="AO188"/>
    </row>
    <row r="189" spans="1:49" ht="18" hidden="1" customHeight="1">
      <c r="A189" s="1"/>
      <c r="B189" s="1"/>
      <c r="C189" s="552"/>
      <c r="D189" s="311"/>
      <c r="E189" s="388"/>
      <c r="F189" s="703"/>
      <c r="G189" s="530"/>
      <c r="H189" s="1"/>
      <c r="I189"/>
      <c r="J189" s="1"/>
      <c r="K189" s="1"/>
      <c r="L189"/>
      <c r="M189" s="256"/>
      <c r="N189" s="256"/>
      <c r="O189" s="551"/>
      <c r="P189" s="551"/>
      <c r="Q189" s="551"/>
      <c r="R189" s="551"/>
      <c r="S189" s="524"/>
      <c r="T189" s="1"/>
      <c r="U189" s="524"/>
      <c r="X189"/>
      <c r="Y189"/>
      <c r="Z189"/>
      <c r="AA189"/>
      <c r="AB189"/>
      <c r="AC189"/>
      <c r="AD189"/>
      <c r="AE189"/>
      <c r="AF189"/>
      <c r="AG189"/>
      <c r="AH189"/>
      <c r="AI189"/>
      <c r="AJ189"/>
      <c r="AK189"/>
      <c r="AL189"/>
      <c r="AM189"/>
      <c r="AN189"/>
      <c r="AO189"/>
    </row>
    <row r="190" spans="1:49" ht="18" hidden="1" customHeight="1">
      <c r="A190" s="1"/>
      <c r="B190" s="1"/>
      <c r="C190" s="552"/>
      <c r="D190" s="311"/>
      <c r="E190" s="388"/>
      <c r="F190" s="703"/>
      <c r="G190" s="530"/>
      <c r="H190" s="474"/>
      <c r="I190" s="251"/>
      <c r="J190" s="1"/>
      <c r="K190" s="1"/>
      <c r="L190"/>
      <c r="M190" s="256"/>
      <c r="N190" s="256"/>
      <c r="O190" s="551"/>
      <c r="P190" s="551"/>
      <c r="Q190" s="551"/>
      <c r="R190" s="551"/>
      <c r="S190" s="524"/>
      <c r="T190" s="1"/>
      <c r="U190" s="524"/>
      <c r="X190"/>
      <c r="Y190"/>
      <c r="Z190"/>
      <c r="AA190"/>
      <c r="AB190"/>
      <c r="AC190"/>
      <c r="AD190"/>
      <c r="AE190"/>
      <c r="AF190"/>
      <c r="AG190"/>
      <c r="AH190"/>
      <c r="AI190"/>
      <c r="AJ190"/>
      <c r="AK190"/>
      <c r="AL190"/>
      <c r="AM190"/>
      <c r="AN190"/>
      <c r="AO190"/>
    </row>
    <row r="191" spans="1:49" ht="18" hidden="1" customHeight="1">
      <c r="A191" s="1"/>
      <c r="B191" s="1"/>
      <c r="C191" s="552"/>
      <c r="D191" s="311"/>
      <c r="E191" s="388"/>
      <c r="F191" s="703"/>
      <c r="G191" s="530"/>
      <c r="H191" s="1"/>
      <c r="I191" s="1"/>
      <c r="J191" s="1"/>
      <c r="K191" s="1"/>
      <c r="L191"/>
      <c r="M191"/>
      <c r="N191"/>
      <c r="O191"/>
      <c r="P191"/>
      <c r="Q191"/>
      <c r="R191"/>
      <c r="S191"/>
      <c r="T191"/>
      <c r="U191"/>
      <c r="V191"/>
      <c r="W191"/>
      <c r="X191"/>
      <c r="Y191"/>
      <c r="Z191"/>
      <c r="AA191"/>
      <c r="AB191"/>
      <c r="AC191"/>
      <c r="AD191"/>
      <c r="AE191"/>
      <c r="AF191"/>
      <c r="AG191"/>
      <c r="AH191"/>
      <c r="AI191"/>
      <c r="AJ191"/>
      <c r="AK191"/>
      <c r="AL191"/>
      <c r="AM191"/>
      <c r="AN191"/>
      <c r="AO191"/>
    </row>
    <row r="192" spans="1:49" ht="18" hidden="1" customHeight="1">
      <c r="A192" s="9"/>
      <c r="B192" s="9"/>
      <c r="C192" s="552"/>
      <c r="D192" s="311"/>
      <c r="E192" s="388"/>
      <c r="F192" s="703"/>
      <c r="G192" s="530"/>
      <c r="H192" s="9"/>
      <c r="I192" s="9"/>
      <c r="J192" s="9"/>
      <c r="K192" s="9"/>
      <c r="L192"/>
      <c r="M192" s="9"/>
      <c r="N192" s="9"/>
      <c r="O192" s="9"/>
      <c r="P192" s="9"/>
      <c r="Q192" s="9"/>
      <c r="R192" s="9"/>
      <c r="S192" s="9"/>
      <c r="T192" s="9"/>
      <c r="U192" s="9"/>
      <c r="V192" s="9"/>
      <c r="W192" s="9"/>
      <c r="X192"/>
      <c r="Y192"/>
      <c r="Z192"/>
      <c r="AA192"/>
      <c r="AB192"/>
      <c r="AC192"/>
      <c r="AD192"/>
      <c r="AE192"/>
      <c r="AF192"/>
      <c r="AG192"/>
      <c r="AH192"/>
      <c r="AI192"/>
      <c r="AJ192"/>
      <c r="AK192"/>
      <c r="AL192"/>
      <c r="AM192"/>
      <c r="AN192"/>
      <c r="AO192"/>
    </row>
    <row r="193" spans="1:41" ht="18" hidden="1" customHeight="1">
      <c r="A193" s="440"/>
      <c r="B193" s="440"/>
      <c r="C193" s="552"/>
      <c r="D193" s="311"/>
      <c r="E193" s="388"/>
      <c r="F193" s="703"/>
      <c r="G193" s="530"/>
      <c r="H193" s="31"/>
      <c r="I193" s="535"/>
      <c r="J193" s="31"/>
      <c r="K193" s="535"/>
      <c r="L193"/>
      <c r="M193" s="440"/>
      <c r="N193" s="440"/>
      <c r="O193" s="440"/>
      <c r="P193" s="440"/>
      <c r="Q193" s="440"/>
      <c r="R193" s="440"/>
      <c r="S193" s="440"/>
      <c r="T193" s="31"/>
      <c r="U193" s="535"/>
      <c r="V193" s="31"/>
      <c r="W193" s="535"/>
      <c r="X193"/>
      <c r="Y193"/>
      <c r="Z193"/>
      <c r="AA193"/>
      <c r="AB193"/>
      <c r="AC193"/>
      <c r="AD193"/>
      <c r="AE193"/>
      <c r="AF193"/>
      <c r="AG193"/>
      <c r="AH193"/>
      <c r="AI193"/>
      <c r="AJ193"/>
      <c r="AK193"/>
      <c r="AL193"/>
      <c r="AM193"/>
      <c r="AN193"/>
      <c r="AO193"/>
    </row>
    <row r="194" spans="1:41" ht="18" hidden="1" customHeight="1">
      <c r="A194" s="440"/>
      <c r="B194" s="1"/>
      <c r="C194" s="552"/>
      <c r="D194" s="311"/>
      <c r="E194" s="388"/>
      <c r="F194" s="703"/>
      <c r="G194" s="530"/>
      <c r="H194" s="389"/>
      <c r="I194" s="31"/>
      <c r="J194" s="8"/>
      <c r="K194" s="389"/>
      <c r="L194"/>
      <c r="M194" s="440"/>
      <c r="O194" s="1"/>
      <c r="P194" s="524"/>
      <c r="Q194" s="440"/>
      <c r="S194" s="8"/>
      <c r="T194" s="524"/>
      <c r="U194" s="31"/>
      <c r="V194" s="8"/>
      <c r="W194" s="524"/>
      <c r="X194"/>
      <c r="Y194"/>
      <c r="Z194"/>
      <c r="AA194"/>
      <c r="AB194"/>
      <c r="AC194"/>
      <c r="AD194"/>
      <c r="AE194"/>
      <c r="AF194"/>
      <c r="AG194"/>
      <c r="AH194"/>
      <c r="AI194"/>
      <c r="AJ194"/>
      <c r="AK194"/>
      <c r="AL194"/>
      <c r="AM194"/>
      <c r="AN194"/>
      <c r="AO194"/>
    </row>
    <row r="195" spans="1:41" ht="18" hidden="1" customHeight="1">
      <c r="A195" s="1"/>
      <c r="B195" s="1"/>
      <c r="C195" s="552"/>
      <c r="D195" s="311"/>
      <c r="E195" s="388"/>
      <c r="F195" s="703"/>
      <c r="G195" s="530"/>
      <c r="H195" s="1"/>
      <c r="I195" s="1"/>
      <c r="J195" s="1"/>
      <c r="K195" s="1"/>
      <c r="L195"/>
      <c r="M195" s="1"/>
      <c r="O195" s="1"/>
      <c r="P195" s="1"/>
      <c r="Q195" s="1"/>
      <c r="R195" s="1"/>
      <c r="S195" s="1"/>
      <c r="T195" s="1"/>
      <c r="U195" s="1"/>
      <c r="V195" s="1"/>
      <c r="W195" s="1"/>
      <c r="X195"/>
      <c r="Y195"/>
      <c r="Z195"/>
      <c r="AA195"/>
      <c r="AB195"/>
      <c r="AC195"/>
      <c r="AD195"/>
      <c r="AE195"/>
      <c r="AF195"/>
      <c r="AG195"/>
      <c r="AH195"/>
      <c r="AI195"/>
      <c r="AJ195"/>
      <c r="AK195"/>
      <c r="AL195"/>
      <c r="AM195"/>
      <c r="AN195"/>
      <c r="AO195"/>
    </row>
    <row r="196" spans="1:41" ht="18" hidden="1" customHeight="1">
      <c r="A196" s="1"/>
      <c r="B196" s="1"/>
      <c r="C196" s="552"/>
      <c r="D196" s="311"/>
      <c r="E196" s="388"/>
      <c r="F196" s="703"/>
      <c r="G196" s="530"/>
      <c r="H196" s="1"/>
      <c r="I196" s="1"/>
      <c r="J196" s="1"/>
      <c r="K196" s="1"/>
      <c r="L196"/>
      <c r="M196" s="1"/>
      <c r="O196" s="1"/>
      <c r="P196" s="1"/>
      <c r="Q196" s="1"/>
      <c r="R196" s="1"/>
      <c r="S196" s="1"/>
      <c r="T196" s="1"/>
      <c r="U196" s="1"/>
      <c r="V196" s="1"/>
      <c r="W196" s="1"/>
      <c r="X196"/>
      <c r="Y196"/>
      <c r="Z196"/>
      <c r="AA196"/>
      <c r="AB196"/>
      <c r="AC196"/>
      <c r="AD196"/>
      <c r="AE196"/>
      <c r="AF196"/>
      <c r="AG196"/>
      <c r="AH196"/>
      <c r="AI196"/>
      <c r="AJ196"/>
      <c r="AK196"/>
      <c r="AL196"/>
      <c r="AM196"/>
      <c r="AN196"/>
      <c r="AO196"/>
    </row>
    <row r="197" spans="1:41" ht="18" hidden="1" customHeight="1">
      <c r="A197" s="440"/>
      <c r="B197" s="1"/>
      <c r="C197" s="552"/>
      <c r="D197" s="311"/>
      <c r="E197" s="388"/>
      <c r="F197" s="703"/>
      <c r="G197" s="530"/>
      <c r="H197" s="31"/>
      <c r="I197" s="535"/>
      <c r="J197" s="31"/>
      <c r="K197" s="535"/>
      <c r="L197"/>
      <c r="M197" s="440"/>
      <c r="N197" s="440"/>
      <c r="O197" s="440"/>
      <c r="P197" s="440"/>
      <c r="Q197" s="440"/>
      <c r="R197" s="440"/>
      <c r="S197" s="440"/>
      <c r="T197" s="31"/>
      <c r="U197" s="535"/>
      <c r="V197" s="31"/>
      <c r="W197" s="535"/>
      <c r="X197"/>
      <c r="AJ197"/>
      <c r="AK197"/>
      <c r="AL197"/>
      <c r="AM197"/>
      <c r="AN197"/>
      <c r="AO197"/>
    </row>
    <row r="198" spans="1:41" ht="18" hidden="1" customHeight="1">
      <c r="A198" s="440"/>
      <c r="C198" s="1"/>
      <c r="D198" s="389"/>
      <c r="E198" s="440"/>
      <c r="G198" s="8"/>
      <c r="H198" s="389"/>
      <c r="I198" s="31"/>
      <c r="J198" s="8"/>
      <c r="K198" s="389"/>
      <c r="L198"/>
      <c r="M198" s="440"/>
      <c r="O198" s="1"/>
      <c r="P198" s="524"/>
      <c r="Q198" s="440"/>
      <c r="S198" s="8"/>
      <c r="T198" s="524"/>
      <c r="U198" s="31"/>
      <c r="V198" s="8"/>
      <c r="W198" s="524"/>
      <c r="X198"/>
      <c r="AJ198"/>
      <c r="AK198"/>
      <c r="AL198"/>
      <c r="AM198"/>
      <c r="AN198"/>
      <c r="AO198"/>
    </row>
    <row r="199" spans="1:41" ht="18" hidden="1" customHeight="1">
      <c r="A199" s="443"/>
      <c r="B199" s="530"/>
      <c r="C199" s="530"/>
      <c r="D199" s="530"/>
      <c r="E199" s="530"/>
      <c r="F199" s="705"/>
      <c r="G199" s="1"/>
      <c r="H199" s="31"/>
      <c r="I199" s="553"/>
      <c r="J199" s="31"/>
      <c r="K199" s="553"/>
      <c r="L199"/>
      <c r="M199"/>
      <c r="N199"/>
      <c r="O199"/>
      <c r="P199"/>
      <c r="Q199"/>
      <c r="R199"/>
      <c r="S199"/>
      <c r="T199"/>
      <c r="U199"/>
      <c r="V199"/>
      <c r="W199"/>
      <c r="X199"/>
      <c r="AJ199"/>
      <c r="AK199"/>
      <c r="AL199"/>
      <c r="AM199"/>
      <c r="AN199"/>
      <c r="AO199"/>
    </row>
    <row r="200" spans="1:41" ht="36" customHeight="1">
      <c r="A200" s="1841" t="s">
        <v>994</v>
      </c>
      <c r="B200" s="1841"/>
      <c r="C200" s="1841"/>
      <c r="D200" s="1841"/>
      <c r="E200" s="1841"/>
      <c r="F200" s="1841"/>
      <c r="G200" s="1841"/>
      <c r="H200" s="1841"/>
      <c r="I200" s="1841"/>
      <c r="J200" s="1841"/>
      <c r="K200" s="1841"/>
      <c r="L200"/>
      <c r="X200"/>
      <c r="AJ200"/>
      <c r="AK200"/>
      <c r="AL200"/>
      <c r="AM200"/>
      <c r="AN200"/>
      <c r="AO200"/>
    </row>
    <row r="201" spans="1:41" ht="36" customHeight="1">
      <c r="A201" s="1880" t="s">
        <v>995</v>
      </c>
      <c r="B201" s="1880"/>
      <c r="C201" s="1880"/>
      <c r="D201" s="1880"/>
      <c r="E201" s="1880"/>
      <c r="F201" s="1880"/>
      <c r="G201" s="1880"/>
      <c r="H201" s="1880"/>
      <c r="I201" s="1880"/>
      <c r="J201" s="1880"/>
      <c r="K201" s="1880"/>
      <c r="L201"/>
      <c r="M201" s="1755" t="s">
        <v>996</v>
      </c>
      <c r="N201" s="1755"/>
      <c r="O201" s="1755"/>
      <c r="P201" s="1755"/>
      <c r="Q201" s="1755"/>
      <c r="R201" s="1755"/>
      <c r="S201" s="1755"/>
      <c r="T201" s="1755"/>
      <c r="U201" s="1755"/>
      <c r="V201" s="1755"/>
      <c r="W201" s="1755"/>
      <c r="X201"/>
      <c r="AJ201"/>
      <c r="AK201"/>
      <c r="AL201"/>
      <c r="AM201"/>
      <c r="AN201"/>
      <c r="AO201"/>
    </row>
    <row r="202" spans="1:41" ht="18" customHeight="1">
      <c r="A202" s="252"/>
      <c r="B202" s="441"/>
      <c r="C202" s="441"/>
      <c r="D202" s="441"/>
      <c r="E202" s="441"/>
      <c r="F202" s="706"/>
      <c r="G202" s="441"/>
      <c r="H202" s="441"/>
      <c r="I202" s="441"/>
      <c r="J202" s="441"/>
      <c r="K202" s="441"/>
      <c r="L202"/>
      <c r="M202" s="1977"/>
      <c r="N202" s="1977"/>
      <c r="O202" s="1977"/>
      <c r="P202" s="1977"/>
      <c r="Q202" s="1978"/>
      <c r="R202" s="1824" t="s">
        <v>19</v>
      </c>
      <c r="S202" s="1864"/>
      <c r="T202" s="1864"/>
      <c r="U202" s="1864"/>
      <c r="V202" s="1825"/>
      <c r="W202" s="1979" t="s">
        <v>19</v>
      </c>
      <c r="X202" s="11"/>
      <c r="AJ202"/>
      <c r="AK202"/>
      <c r="AL202"/>
      <c r="AM202"/>
      <c r="AN202"/>
      <c r="AO202"/>
    </row>
    <row r="203" spans="1:41" ht="30" customHeight="1">
      <c r="A203" s="1794"/>
      <c r="B203" s="1794"/>
      <c r="C203" s="1794"/>
      <c r="D203" s="1794"/>
      <c r="E203" s="1794"/>
      <c r="F203" s="1794"/>
      <c r="G203" s="1881"/>
      <c r="H203" s="1873" t="s">
        <v>718</v>
      </c>
      <c r="I203" s="1874"/>
      <c r="J203" s="1789" t="s">
        <v>28</v>
      </c>
      <c r="K203" s="1794"/>
      <c r="L203"/>
      <c r="M203" s="1791"/>
      <c r="N203" s="1791"/>
      <c r="O203" s="1791"/>
      <c r="P203" s="1791"/>
      <c r="Q203" s="1792"/>
      <c r="R203" s="297" t="s">
        <v>25</v>
      </c>
      <c r="S203" s="121" t="s">
        <v>66</v>
      </c>
      <c r="T203" s="442" t="s">
        <v>28</v>
      </c>
      <c r="U203" s="34" t="s">
        <v>68</v>
      </c>
      <c r="V203" s="122" t="s">
        <v>69</v>
      </c>
      <c r="W203" s="1980"/>
      <c r="X203" s="11"/>
      <c r="AJ203"/>
      <c r="AK203"/>
      <c r="AL203"/>
      <c r="AM203"/>
      <c r="AN203"/>
      <c r="AO203"/>
    </row>
    <row r="204" spans="1:41" ht="30" customHeight="1">
      <c r="A204" s="1882" t="s">
        <v>997</v>
      </c>
      <c r="B204" s="1882"/>
      <c r="C204" s="1882"/>
      <c r="D204" s="1882"/>
      <c r="E204" s="1882"/>
      <c r="F204" s="1882"/>
      <c r="G204" s="1883"/>
      <c r="H204" s="1867">
        <v>29.334713228255978</v>
      </c>
      <c r="I204" s="1868"/>
      <c r="J204" s="1867">
        <v>29.909801601722588</v>
      </c>
      <c r="K204" s="1871"/>
      <c r="L204"/>
      <c r="M204" s="1796" t="s">
        <v>998</v>
      </c>
      <c r="N204" s="1796"/>
      <c r="O204" s="1796"/>
      <c r="P204" s="1796"/>
      <c r="Q204" s="1797"/>
      <c r="R204" s="432">
        <v>66617</v>
      </c>
      <c r="S204" s="208">
        <v>266838</v>
      </c>
      <c r="T204" s="209">
        <v>248832</v>
      </c>
      <c r="U204" s="432">
        <v>419766.5</v>
      </c>
      <c r="V204" s="210">
        <v>162520.5</v>
      </c>
      <c r="W204" s="211">
        <v>582287</v>
      </c>
      <c r="X204" s="11"/>
      <c r="AJ204"/>
      <c r="AK204"/>
      <c r="AL204"/>
      <c r="AM204"/>
      <c r="AN204"/>
      <c r="AO204"/>
    </row>
    <row r="205" spans="1:41" ht="18" customHeight="1">
      <c r="A205" s="1958"/>
      <c r="B205" s="1958"/>
      <c r="C205" s="1958"/>
      <c r="D205" s="1958"/>
      <c r="E205" s="1958"/>
      <c r="F205" s="1958"/>
      <c r="G205" s="1959"/>
      <c r="H205" s="1875"/>
      <c r="I205" s="1876"/>
      <c r="J205" s="1875"/>
      <c r="K205" s="1879"/>
      <c r="L205"/>
      <c r="X205" s="11"/>
      <c r="AJ205"/>
      <c r="AK205"/>
      <c r="AL205"/>
      <c r="AM205"/>
      <c r="AN205"/>
      <c r="AO205"/>
    </row>
    <row r="206" spans="1:41" ht="18" customHeight="1">
      <c r="A206" s="1882" t="s">
        <v>999</v>
      </c>
      <c r="B206" s="1882"/>
      <c r="C206" s="1882"/>
      <c r="D206" s="1882"/>
      <c r="E206" s="1882"/>
      <c r="F206" s="1882"/>
      <c r="G206" s="1883"/>
      <c r="H206" s="1867">
        <v>39.110008428733032</v>
      </c>
      <c r="I206" s="1868"/>
      <c r="J206" s="1867">
        <v>39.518799820762609</v>
      </c>
      <c r="K206" s="1871"/>
      <c r="L206"/>
      <c r="M206" s="1795" t="s">
        <v>1000</v>
      </c>
      <c r="N206" s="1795"/>
      <c r="O206" s="1795"/>
      <c r="P206" s="1795"/>
      <c r="Q206" s="257"/>
      <c r="R206" s="1984" t="s">
        <v>1001</v>
      </c>
      <c r="S206" s="1985"/>
      <c r="T206" s="1973" t="s">
        <v>1002</v>
      </c>
      <c r="U206" s="1974"/>
      <c r="V206" s="1974"/>
      <c r="W206" s="1974"/>
      <c r="X206" s="11"/>
      <c r="AJ206"/>
      <c r="AK206"/>
      <c r="AL206"/>
      <c r="AM206"/>
      <c r="AN206"/>
      <c r="AO206"/>
    </row>
    <row r="207" spans="1:41" ht="18" customHeight="1">
      <c r="A207" s="1884"/>
      <c r="B207" s="1884"/>
      <c r="C207" s="1884"/>
      <c r="D207" s="1884"/>
      <c r="E207" s="1884"/>
      <c r="F207" s="1884"/>
      <c r="G207" s="1885"/>
      <c r="H207" s="1869"/>
      <c r="I207" s="1870"/>
      <c r="J207" s="1869"/>
      <c r="K207" s="1872"/>
      <c r="L207"/>
      <c r="M207" s="1791"/>
      <c r="N207" s="1791"/>
      <c r="O207" s="1791"/>
      <c r="P207" s="1791"/>
      <c r="Q207" s="1792"/>
      <c r="R207" s="1986"/>
      <c r="S207" s="1987"/>
      <c r="T207" s="1789" t="s">
        <v>727</v>
      </c>
      <c r="U207" s="1790"/>
      <c r="V207" s="1793" t="s">
        <v>1003</v>
      </c>
      <c r="W207" s="1794"/>
      <c r="X207" s="11"/>
      <c r="AJ207"/>
      <c r="AK207"/>
      <c r="AL207"/>
      <c r="AM207"/>
      <c r="AN207"/>
      <c r="AO207"/>
    </row>
    <row r="208" spans="1:41" ht="30" customHeight="1">
      <c r="A208" s="1951" t="s">
        <v>1004</v>
      </c>
      <c r="B208" s="1951"/>
      <c r="C208" s="1951"/>
      <c r="D208" s="1951"/>
      <c r="E208" s="1951"/>
      <c r="F208" s="1951"/>
      <c r="G208" s="1952"/>
      <c r="H208" s="1953">
        <v>57.229698849919778</v>
      </c>
      <c r="I208" s="1954"/>
      <c r="J208" s="1953">
        <v>93.212744401845427</v>
      </c>
      <c r="K208" s="1971"/>
      <c r="L208"/>
      <c r="M208" s="1796" t="s">
        <v>1005</v>
      </c>
      <c r="N208" s="1796"/>
      <c r="O208" s="1796"/>
      <c r="P208" s="1796"/>
      <c r="Q208" s="1797"/>
      <c r="R208" s="1975">
        <v>3457</v>
      </c>
      <c r="S208" s="1976"/>
      <c r="T208" s="1975">
        <v>708</v>
      </c>
      <c r="U208" s="1988"/>
      <c r="V208" s="1981">
        <v>2695</v>
      </c>
      <c r="W208" s="1982"/>
      <c r="X208" s="11"/>
      <c r="AJ208"/>
      <c r="AK208"/>
      <c r="AL208"/>
      <c r="AM208"/>
      <c r="AN208"/>
      <c r="AO208"/>
    </row>
    <row r="209" spans="1:47" ht="18" customHeight="1">
      <c r="A209" s="1961" t="s">
        <v>1006</v>
      </c>
      <c r="B209" s="1961"/>
      <c r="C209" s="1961"/>
      <c r="D209" s="1961"/>
      <c r="E209" s="1961"/>
      <c r="F209" s="1961"/>
      <c r="G209" s="1962"/>
      <c r="H209" s="1853">
        <v>0</v>
      </c>
      <c r="I209" s="1965"/>
      <c r="J209" s="1853">
        <v>0</v>
      </c>
      <c r="K209" s="1854"/>
      <c r="L209"/>
      <c r="M209" s="1796" t="s">
        <v>1007</v>
      </c>
      <c r="N209" s="1796"/>
      <c r="O209" s="1796"/>
      <c r="P209" s="1796"/>
      <c r="Q209" s="1797"/>
      <c r="R209" s="1858">
        <v>0.92162090109304184</v>
      </c>
      <c r="S209" s="1859"/>
      <c r="T209" s="1858">
        <v>0.18874966675553187</v>
      </c>
      <c r="U209" s="1860"/>
      <c r="V209" s="1967">
        <v>0.71847507331378302</v>
      </c>
      <c r="W209" s="1968"/>
      <c r="X209" s="11"/>
      <c r="AJ209"/>
      <c r="AK209"/>
      <c r="AL209"/>
      <c r="AM209"/>
      <c r="AN209"/>
      <c r="AO209"/>
    </row>
    <row r="210" spans="1:47" ht="18" customHeight="1">
      <c r="A210" s="1963"/>
      <c r="B210" s="1963"/>
      <c r="C210" s="1963"/>
      <c r="D210" s="1963"/>
      <c r="E210" s="1963"/>
      <c r="F210" s="1963"/>
      <c r="G210" s="1964"/>
      <c r="H210" s="1855"/>
      <c r="I210" s="1966"/>
      <c r="J210" s="1855"/>
      <c r="K210" s="1856"/>
      <c r="L210"/>
      <c r="M210" s="1796" t="s">
        <v>1008</v>
      </c>
      <c r="N210" s="1796"/>
      <c r="O210" s="1796"/>
      <c r="P210" s="1796"/>
      <c r="Q210" s="1797"/>
      <c r="R210" s="1969"/>
      <c r="S210" s="1970"/>
      <c r="T210" s="1858">
        <v>0.2048018513161701</v>
      </c>
      <c r="U210" s="1860"/>
      <c r="V210" s="1967">
        <v>0.77957766849869825</v>
      </c>
      <c r="W210" s="1968"/>
      <c r="X210" s="11"/>
      <c r="AJ210"/>
      <c r="AK210"/>
      <c r="AL210"/>
      <c r="AM210"/>
      <c r="AN210"/>
      <c r="AO210"/>
    </row>
    <row r="211" spans="1:47" ht="18" customHeight="1">
      <c r="A211" s="1"/>
      <c r="B211" s="1"/>
      <c r="C211" s="1"/>
      <c r="D211" s="1"/>
      <c r="E211" s="1"/>
      <c r="F211" s="444"/>
      <c r="G211" s="1"/>
      <c r="H211" s="1"/>
      <c r="I211" s="1"/>
      <c r="J211" s="1"/>
      <c r="K211" s="1"/>
      <c r="L211"/>
      <c r="M211" s="256"/>
      <c r="N211" s="256"/>
      <c r="X211" s="11"/>
      <c r="Y211" s="11"/>
      <c r="Z211" s="11"/>
      <c r="AA211" s="11"/>
      <c r="AB211" s="11"/>
      <c r="AC211" s="11"/>
      <c r="AD211"/>
      <c r="AE211"/>
      <c r="AF211"/>
      <c r="AG211"/>
      <c r="AH211"/>
      <c r="AI211"/>
      <c r="AJ211"/>
      <c r="AK211"/>
      <c r="AL211"/>
      <c r="AM211"/>
      <c r="AN211"/>
      <c r="AO211"/>
    </row>
    <row r="212" spans="1:47" ht="18" customHeight="1">
      <c r="A212" s="1960" t="s">
        <v>1009</v>
      </c>
      <c r="B212" s="1960"/>
      <c r="C212" s="1960"/>
      <c r="D212" s="1960"/>
      <c r="E212" s="1960"/>
      <c r="F212" s="1960"/>
      <c r="G212" s="1960"/>
      <c r="H212" s="1960"/>
      <c r="I212" s="1960"/>
      <c r="J212" s="1960"/>
      <c r="K212" s="1960"/>
      <c r="L212"/>
      <c r="M212" s="1960" t="s">
        <v>1010</v>
      </c>
      <c r="N212" s="1960"/>
      <c r="O212" s="1960"/>
      <c r="P212" s="1960"/>
      <c r="Q212" s="1960"/>
      <c r="R212" s="1960"/>
      <c r="S212" s="1960"/>
      <c r="T212" s="1960"/>
      <c r="U212" s="1960"/>
      <c r="V212" s="1960"/>
      <c r="W212" s="1960"/>
      <c r="X212"/>
      <c r="Y212" s="263"/>
      <c r="Z212" s="264"/>
      <c r="AA212" s="264"/>
      <c r="AB212" s="264"/>
      <c r="AC212" s="264"/>
      <c r="AD212" s="264"/>
      <c r="AE212" s="264"/>
      <c r="AF212" s="264"/>
      <c r="AG212" s="264"/>
      <c r="AH212" s="264"/>
      <c r="AI212" s="264"/>
      <c r="AJ212"/>
      <c r="AK212" s="554"/>
      <c r="AL212" s="455"/>
      <c r="AM212" s="455"/>
      <c r="AN212" s="455"/>
      <c r="AO212" s="455"/>
      <c r="AP212" s="455"/>
      <c r="AQ212" s="455"/>
      <c r="AR212" s="455"/>
      <c r="AS212" s="455"/>
      <c r="AT212" s="455"/>
      <c r="AU212" s="455"/>
    </row>
    <row r="213" spans="1:47" ht="18" customHeight="1">
      <c r="A213" s="35"/>
      <c r="B213" s="1"/>
      <c r="C213" s="35"/>
      <c r="D213" s="1"/>
      <c r="E213" s="1"/>
      <c r="F213" s="707"/>
      <c r="G213" s="1"/>
      <c r="H213" s="1"/>
      <c r="I213" s="1"/>
      <c r="J213" s="1"/>
      <c r="K213" s="1"/>
      <c r="L213"/>
      <c r="R213" s="435"/>
      <c r="S213" s="435"/>
      <c r="X213"/>
      <c r="Y213" s="264"/>
      <c r="Z213" s="264"/>
      <c r="AA213" s="264"/>
      <c r="AB213" s="264"/>
      <c r="AC213" s="264"/>
      <c r="AD213" s="264"/>
      <c r="AE213" s="264"/>
      <c r="AF213" s="264"/>
      <c r="AG213" s="264"/>
      <c r="AH213" s="264"/>
      <c r="AI213" s="264"/>
      <c r="AJ213"/>
      <c r="AK213" s="455"/>
      <c r="AL213" s="455"/>
      <c r="AM213" s="455"/>
      <c r="AN213" s="455"/>
      <c r="AO213" s="455"/>
      <c r="AP213" s="455"/>
      <c r="AQ213" s="455"/>
      <c r="AR213" s="455"/>
      <c r="AS213" s="455"/>
      <c r="AT213" s="455"/>
      <c r="AU213" s="455"/>
    </row>
    <row r="214" spans="1:47" ht="18" customHeight="1">
      <c r="A214" s="1826"/>
      <c r="B214" s="1826"/>
      <c r="C214" s="1826"/>
      <c r="D214" s="1826"/>
      <c r="E214" s="1827"/>
      <c r="F214" s="1824" t="s">
        <v>25</v>
      </c>
      <c r="G214" s="1825"/>
      <c r="H214" s="1824" t="s">
        <v>66</v>
      </c>
      <c r="I214" s="1825"/>
      <c r="J214" s="1824" t="s">
        <v>28</v>
      </c>
      <c r="K214" s="1864"/>
      <c r="L214"/>
      <c r="M214" s="1814"/>
      <c r="N214" s="1814"/>
      <c r="O214" s="1814"/>
      <c r="P214" s="1814"/>
      <c r="Q214" s="1815"/>
      <c r="R214" s="1811" t="s">
        <v>19</v>
      </c>
      <c r="S214" s="1812"/>
      <c r="T214" s="1812"/>
      <c r="U214" s="1812"/>
      <c r="V214" s="1813"/>
      <c r="W214" s="1806" t="s">
        <v>19</v>
      </c>
      <c r="X214"/>
      <c r="Y214" s="264"/>
      <c r="Z214" s="264"/>
      <c r="AA214" s="264"/>
      <c r="AB214" s="264"/>
      <c r="AC214" s="264"/>
      <c r="AD214" s="264"/>
      <c r="AE214" s="264"/>
      <c r="AF214" s="264"/>
      <c r="AG214" s="264"/>
      <c r="AH214" s="264"/>
      <c r="AI214" s="264"/>
      <c r="AJ214"/>
      <c r="AK214" s="455"/>
      <c r="AL214" s="455"/>
      <c r="AM214" s="455"/>
      <c r="AN214" s="455"/>
      <c r="AO214" s="455"/>
      <c r="AP214" s="455"/>
      <c r="AQ214" s="455"/>
      <c r="AR214" s="455"/>
      <c r="AS214" s="455"/>
      <c r="AT214" s="455"/>
      <c r="AU214" s="455"/>
    </row>
    <row r="215" spans="1:47" ht="18" customHeight="1">
      <c r="A215" s="1828"/>
      <c r="B215" s="1828"/>
      <c r="C215" s="1828"/>
      <c r="D215" s="1828"/>
      <c r="E215" s="1829"/>
      <c r="F215" s="736" t="s">
        <v>68</v>
      </c>
      <c r="G215" s="424" t="s">
        <v>69</v>
      </c>
      <c r="H215" s="96" t="s">
        <v>68</v>
      </c>
      <c r="I215" s="424" t="s">
        <v>69</v>
      </c>
      <c r="J215" s="96" t="s">
        <v>68</v>
      </c>
      <c r="K215" s="92" t="s">
        <v>69</v>
      </c>
      <c r="L215"/>
      <c r="M215" s="1816"/>
      <c r="N215" s="1816"/>
      <c r="O215" s="1816"/>
      <c r="P215" s="1816"/>
      <c r="Q215" s="1817"/>
      <c r="R215" s="1830" t="s">
        <v>25</v>
      </c>
      <c r="S215" s="1832" t="s">
        <v>66</v>
      </c>
      <c r="T215" s="1809" t="s">
        <v>28</v>
      </c>
      <c r="U215" s="1830" t="s">
        <v>68</v>
      </c>
      <c r="V215" s="1809" t="s">
        <v>69</v>
      </c>
      <c r="W215" s="1807"/>
      <c r="X215"/>
      <c r="Y215"/>
      <c r="Z215"/>
      <c r="AA215"/>
      <c r="AB215"/>
      <c r="AC215"/>
      <c r="AD215"/>
      <c r="AE215"/>
      <c r="AF215"/>
      <c r="AG215"/>
      <c r="AH215"/>
      <c r="AI215"/>
      <c r="AJ215"/>
      <c r="AK215"/>
      <c r="AL215"/>
      <c r="AM215"/>
      <c r="AN215"/>
      <c r="AO215"/>
    </row>
    <row r="216" spans="1:47" ht="18" customHeight="1">
      <c r="A216" s="1822" t="s">
        <v>1011</v>
      </c>
      <c r="B216" s="1822"/>
      <c r="C216" s="1822"/>
      <c r="D216" s="1822"/>
      <c r="E216" s="1823"/>
      <c r="F216" s="212">
        <v>46173.5</v>
      </c>
      <c r="G216" s="213">
        <v>20443.5</v>
      </c>
      <c r="H216" s="212">
        <v>165628</v>
      </c>
      <c r="I216" s="213">
        <v>101210</v>
      </c>
      <c r="J216" s="212">
        <v>207965</v>
      </c>
      <c r="K216" s="214">
        <v>40867</v>
      </c>
      <c r="L216"/>
      <c r="M216" s="1818"/>
      <c r="N216" s="1818"/>
      <c r="O216" s="1818"/>
      <c r="P216" s="1818"/>
      <c r="Q216" s="1819"/>
      <c r="R216" s="1831"/>
      <c r="S216" s="1833"/>
      <c r="T216" s="1810"/>
      <c r="U216" s="1831"/>
      <c r="V216" s="1810"/>
      <c r="W216" s="1808"/>
      <c r="X216"/>
      <c r="Y216"/>
      <c r="Z216"/>
      <c r="AA216"/>
      <c r="AB216"/>
      <c r="AC216"/>
      <c r="AD216"/>
      <c r="AE216"/>
      <c r="AF216"/>
      <c r="AG216"/>
      <c r="AH216"/>
      <c r="AI216"/>
      <c r="AJ216"/>
      <c r="AK216"/>
      <c r="AL216"/>
      <c r="AM216"/>
      <c r="AN216"/>
      <c r="AO216"/>
    </row>
    <row r="217" spans="1:47" ht="18" customHeight="1">
      <c r="A217" s="1836" t="s">
        <v>1012</v>
      </c>
      <c r="B217" s="1836"/>
      <c r="C217" s="1836"/>
      <c r="D217" s="1836"/>
      <c r="E217" s="1837"/>
      <c r="F217" s="215">
        <v>1666.53415405643</v>
      </c>
      <c r="G217" s="216">
        <v>1663.0775917254275</v>
      </c>
      <c r="H217" s="215">
        <v>1672.310973628739</v>
      </c>
      <c r="I217" s="216">
        <v>1668.0102451474297</v>
      </c>
      <c r="J217" s="215">
        <v>1638.0945012480092</v>
      </c>
      <c r="K217" s="217">
        <v>1630.7323334021944</v>
      </c>
      <c r="L217"/>
      <c r="M217" s="1836" t="s">
        <v>1013</v>
      </c>
      <c r="N217" s="1836"/>
      <c r="O217" s="1836"/>
      <c r="P217" s="1836"/>
      <c r="Q217" s="1837"/>
      <c r="R217" s="259">
        <v>1665.4734003146846</v>
      </c>
      <c r="S217" s="260">
        <v>1670.6797339642485</v>
      </c>
      <c r="T217" s="260">
        <v>1636.8853733490455</v>
      </c>
      <c r="U217" s="215">
        <v>1654.7236610223722</v>
      </c>
      <c r="V217" s="215">
        <v>1658.0159544608687</v>
      </c>
      <c r="W217" s="228">
        <v>1655.6425638585529</v>
      </c>
      <c r="X217"/>
      <c r="Y217" s="9" t="s">
        <v>1014</v>
      </c>
      <c r="Z217" s="9"/>
      <c r="AA217" s="9"/>
      <c r="AB217" s="9"/>
      <c r="AC217" s="9"/>
      <c r="AD217" s="9"/>
      <c r="AE217" s="9"/>
      <c r="AF217" s="9"/>
      <c r="AG217" s="9"/>
      <c r="AH217" s="9"/>
      <c r="AI217" s="9"/>
      <c r="AJ217"/>
      <c r="AK217"/>
      <c r="AL217"/>
      <c r="AM217"/>
      <c r="AN217"/>
      <c r="AO217"/>
    </row>
    <row r="218" spans="1:47" ht="18" customHeight="1">
      <c r="A218" s="1836" t="s">
        <v>1015</v>
      </c>
      <c r="B218" s="1836"/>
      <c r="C218" s="1836"/>
      <c r="D218" s="1836"/>
      <c r="E218" s="1837"/>
      <c r="F218" s="215">
        <v>1616.6126482434865</v>
      </c>
      <c r="G218" s="216">
        <v>1572.5610765819624</v>
      </c>
      <c r="H218" s="215">
        <v>1597.6088405394655</v>
      </c>
      <c r="I218" s="216">
        <v>1547.0967261312344</v>
      </c>
      <c r="J218" s="215">
        <v>1500.8576909584176</v>
      </c>
      <c r="K218" s="217">
        <v>1411.6356868851556</v>
      </c>
      <c r="L218"/>
      <c r="M218" s="1836" t="s">
        <v>1015</v>
      </c>
      <c r="N218" s="1836"/>
      <c r="O218" s="1836"/>
      <c r="P218" s="1836"/>
      <c r="Q218" s="1837"/>
      <c r="R218" s="259">
        <v>1603.094052310581</v>
      </c>
      <c r="S218" s="260">
        <v>1578.4499085310667</v>
      </c>
      <c r="T218" s="261">
        <v>1486.2042876965299</v>
      </c>
      <c r="U218" s="215">
        <v>1551.7657813444105</v>
      </c>
      <c r="V218" s="261">
        <v>1516.2371986105213</v>
      </c>
      <c r="W218" s="262">
        <v>1541.8494977416458</v>
      </c>
      <c r="X218"/>
      <c r="Y218"/>
      <c r="Z218"/>
      <c r="AA218"/>
      <c r="AB218"/>
      <c r="AC218"/>
      <c r="AD218"/>
      <c r="AE218"/>
      <c r="AF218"/>
      <c r="AG218"/>
      <c r="AH218"/>
      <c r="AI218"/>
      <c r="AJ218"/>
      <c r="AK218"/>
      <c r="AL218"/>
      <c r="AM218"/>
      <c r="AN218"/>
      <c r="AO218"/>
    </row>
    <row r="219" spans="1:47" ht="18" customHeight="1">
      <c r="A219" s="1836" t="s">
        <v>1016</v>
      </c>
      <c r="B219" s="1836"/>
      <c r="C219" s="1836"/>
      <c r="D219" s="1836"/>
      <c r="E219" s="1837"/>
      <c r="F219" s="215">
        <v>1616.6126482434865</v>
      </c>
      <c r="G219" s="216">
        <v>1572.5610765819624</v>
      </c>
      <c r="H219" s="215">
        <v>1645.240613862193</v>
      </c>
      <c r="I219" s="216">
        <v>1576.43831492971</v>
      </c>
      <c r="J219" s="215">
        <v>1565.7097580301072</v>
      </c>
      <c r="K219" s="217">
        <v>1445.7513339218374</v>
      </c>
      <c r="L219"/>
      <c r="M219" s="1836" t="s">
        <v>1016</v>
      </c>
      <c r="N219" s="1836"/>
      <c r="O219" s="1836"/>
      <c r="P219" s="1836"/>
      <c r="Q219" s="1837"/>
      <c r="R219" s="259">
        <v>1603.094052310581</v>
      </c>
      <c r="S219" s="260">
        <v>1619.144328194647</v>
      </c>
      <c r="T219" s="261">
        <v>1546.0083493767479</v>
      </c>
      <c r="U219" s="215">
        <v>1608.9834366014968</v>
      </c>
      <c r="V219" s="261">
        <v>1546.9519965703726</v>
      </c>
      <c r="W219" s="262">
        <v>1591.6700144409842</v>
      </c>
      <c r="X219"/>
      <c r="Y219" s="1845"/>
      <c r="Z219" s="1845"/>
      <c r="AA219" s="1845"/>
      <c r="AB219" s="1845"/>
      <c r="AC219" s="1846"/>
      <c r="AD219" s="1842" t="s">
        <v>25</v>
      </c>
      <c r="AE219" s="1827"/>
      <c r="AF219" s="1842" t="s">
        <v>66</v>
      </c>
      <c r="AG219" s="1827"/>
      <c r="AH219" s="1842" t="s">
        <v>28</v>
      </c>
      <c r="AI219" s="1826"/>
      <c r="AJ219"/>
      <c r="AK219" s="1814"/>
      <c r="AL219" s="1814"/>
      <c r="AM219" s="1814"/>
      <c r="AN219" s="1814"/>
      <c r="AO219" s="1815"/>
      <c r="AP219" s="1811" t="s">
        <v>19</v>
      </c>
      <c r="AQ219" s="1812"/>
      <c r="AR219" s="1812"/>
      <c r="AS219" s="1812"/>
      <c r="AT219" s="1813"/>
      <c r="AU219" s="1806" t="s">
        <v>19</v>
      </c>
    </row>
    <row r="220" spans="1:47" ht="18" customHeight="1">
      <c r="A220" s="1836" t="s">
        <v>1017</v>
      </c>
      <c r="B220" s="1836"/>
      <c r="C220" s="1836"/>
      <c r="D220" s="1836"/>
      <c r="E220" s="1837"/>
      <c r="F220" s="215">
        <v>49.921505812943522</v>
      </c>
      <c r="G220" s="216">
        <v>90.516515143465014</v>
      </c>
      <c r="H220" s="215">
        <v>74.702133089273573</v>
      </c>
      <c r="I220" s="216">
        <v>120.91351901619531</v>
      </c>
      <c r="J220" s="215">
        <v>137.23681028959172</v>
      </c>
      <c r="K220" s="258">
        <v>219.09664651703886</v>
      </c>
      <c r="L220"/>
      <c r="M220" s="1836" t="s">
        <v>1017</v>
      </c>
      <c r="N220" s="1836"/>
      <c r="O220" s="1836"/>
      <c r="P220" s="1836"/>
      <c r="Q220" s="1837"/>
      <c r="R220" s="259">
        <v>62.379348004103683</v>
      </c>
      <c r="S220" s="260">
        <v>92.229825433181674</v>
      </c>
      <c r="T220" s="261">
        <v>150.68108565251561</v>
      </c>
      <c r="U220" s="259">
        <v>102.95787967796166</v>
      </c>
      <c r="V220" s="261">
        <v>141.77875585034741</v>
      </c>
      <c r="W220" s="228">
        <v>113.79306611690708</v>
      </c>
      <c r="X220"/>
      <c r="Y220" s="1847"/>
      <c r="Z220" s="1847"/>
      <c r="AA220" s="1847"/>
      <c r="AB220" s="1847"/>
      <c r="AC220" s="1848"/>
      <c r="AD220" s="1843"/>
      <c r="AE220" s="1857"/>
      <c r="AF220" s="1843"/>
      <c r="AG220" s="1857"/>
      <c r="AH220" s="1843"/>
      <c r="AI220" s="1844"/>
      <c r="AJ220"/>
      <c r="AK220" s="1816"/>
      <c r="AL220" s="1816"/>
      <c r="AM220" s="1816"/>
      <c r="AN220" s="1816"/>
      <c r="AO220" s="1817"/>
      <c r="AP220" s="1830" t="s">
        <v>25</v>
      </c>
      <c r="AQ220" s="1832" t="s">
        <v>66</v>
      </c>
      <c r="AR220" s="1809" t="s">
        <v>28</v>
      </c>
      <c r="AS220" s="1830" t="s">
        <v>68</v>
      </c>
      <c r="AT220" s="1809" t="s">
        <v>69</v>
      </c>
      <c r="AU220" s="1807"/>
    </row>
    <row r="221" spans="1:47" ht="18" customHeight="1">
      <c r="A221" s="1851" t="s">
        <v>1018</v>
      </c>
      <c r="B221" s="1851"/>
      <c r="C221" s="1851"/>
      <c r="D221" s="1851"/>
      <c r="E221" s="1852"/>
      <c r="F221" s="123">
        <v>2.9955285159582241E-2</v>
      </c>
      <c r="G221" s="266">
        <v>5.4427114882568392E-2</v>
      </c>
      <c r="H221" s="123">
        <v>4.4670001134524517E-2</v>
      </c>
      <c r="I221" s="266">
        <v>7.2489674070022381E-2</v>
      </c>
      <c r="J221" s="123">
        <v>8.377832303633008E-2</v>
      </c>
      <c r="K221" s="138">
        <v>0.13435475708017505</v>
      </c>
      <c r="L221"/>
      <c r="M221" s="1851" t="s">
        <v>1018</v>
      </c>
      <c r="N221" s="1851"/>
      <c r="O221" s="1851"/>
      <c r="P221" s="1851"/>
      <c r="Q221" s="1852"/>
      <c r="R221" s="123">
        <v>3.745442466527376E-2</v>
      </c>
      <c r="S221" s="267">
        <v>5.5204970502835661E-2</v>
      </c>
      <c r="T221" s="266">
        <v>9.2053535394616012E-2</v>
      </c>
      <c r="U221" s="123">
        <v>6.2220588309197834E-2</v>
      </c>
      <c r="V221" s="266">
        <v>8.5511092621813237E-2</v>
      </c>
      <c r="W221" s="268">
        <v>6.8730454628870494E-2</v>
      </c>
      <c r="X221"/>
      <c r="Y221" s="1849"/>
      <c r="Z221" s="1849"/>
      <c r="AA221" s="1849"/>
      <c r="AB221" s="1849"/>
      <c r="AC221" s="1850"/>
      <c r="AD221" s="98" t="s">
        <v>68</v>
      </c>
      <c r="AE221" s="424" t="s">
        <v>69</v>
      </c>
      <c r="AF221" s="96" t="s">
        <v>68</v>
      </c>
      <c r="AG221" s="424" t="s">
        <v>69</v>
      </c>
      <c r="AH221" s="96" t="s">
        <v>68</v>
      </c>
      <c r="AI221" s="92" t="s">
        <v>69</v>
      </c>
      <c r="AJ221"/>
      <c r="AK221" s="1818"/>
      <c r="AL221" s="1818"/>
      <c r="AM221" s="1818"/>
      <c r="AN221" s="1818"/>
      <c r="AO221" s="1819"/>
      <c r="AP221" s="1831"/>
      <c r="AQ221" s="1833"/>
      <c r="AR221" s="1810"/>
      <c r="AS221" s="1831"/>
      <c r="AT221" s="1810"/>
      <c r="AU221" s="1808"/>
    </row>
    <row r="222" spans="1:47" ht="18" customHeight="1">
      <c r="A222" s="1836" t="s">
        <v>1019</v>
      </c>
      <c r="B222" s="1836"/>
      <c r="C222" s="1836"/>
      <c r="D222" s="1836"/>
      <c r="E222" s="1837"/>
      <c r="F222" s="215">
        <v>1.0946383036062606</v>
      </c>
      <c r="G222" s="216">
        <v>1.6089822721046441</v>
      </c>
      <c r="H222" s="215">
        <v>1.7336365751817717</v>
      </c>
      <c r="I222" s="216">
        <v>2.150064232438603</v>
      </c>
      <c r="J222" s="215">
        <v>6.5116127514479318</v>
      </c>
      <c r="K222" s="217">
        <v>6.4951512433852212</v>
      </c>
      <c r="L222"/>
      <c r="M222" s="1836" t="s">
        <v>1019</v>
      </c>
      <c r="N222" s="1836"/>
      <c r="O222" s="1836"/>
      <c r="P222" s="1836"/>
      <c r="Q222" s="1837"/>
      <c r="R222" s="259">
        <v>1.2524807600362515</v>
      </c>
      <c r="S222" s="260">
        <v>1.8915850052815473</v>
      </c>
      <c r="T222" s="260">
        <v>6.5089091906117096</v>
      </c>
      <c r="U222" s="215">
        <v>4.0305016866296839</v>
      </c>
      <c r="V222" s="227">
        <v>3.1746061322005912</v>
      </c>
      <c r="W222" s="228">
        <v>3.791615066365805</v>
      </c>
      <c r="X222"/>
      <c r="Y222" s="1836" t="s">
        <v>1019</v>
      </c>
      <c r="Z222" s="1836"/>
      <c r="AA222" s="1836"/>
      <c r="AB222" s="1836"/>
      <c r="AC222" s="1837"/>
      <c r="AD222" s="301">
        <v>6.5683520553230464E-4</v>
      </c>
      <c r="AE222" s="422">
        <v>9.6747276261195962E-4</v>
      </c>
      <c r="AF222" s="301">
        <v>1.0366711709246053E-3</v>
      </c>
      <c r="AG222" s="422">
        <v>1.2889994163366582E-3</v>
      </c>
      <c r="AH222" s="301">
        <v>3.9751142235609441E-3</v>
      </c>
      <c r="AI222" s="421">
        <v>3.9829658800193141E-3</v>
      </c>
      <c r="AJ222"/>
      <c r="AK222" s="1836" t="s">
        <v>1019</v>
      </c>
      <c r="AL222" s="1836"/>
      <c r="AM222" s="1836"/>
      <c r="AN222" s="1836"/>
      <c r="AO222" s="1837"/>
      <c r="AP222" s="129">
        <v>7.5202687704264764E-4</v>
      </c>
      <c r="AQ222" s="130">
        <v>1.1322247866101343E-3</v>
      </c>
      <c r="AR222" s="131">
        <v>3.9763988954795099E-3</v>
      </c>
      <c r="AS222" s="555">
        <v>2.4357551545128903E-3</v>
      </c>
      <c r="AT222" s="131">
        <v>1.9147017998586552E-3</v>
      </c>
      <c r="AU222" s="433">
        <v>2.290116930510211E-3</v>
      </c>
    </row>
    <row r="223" spans="1:47" ht="18" customHeight="1">
      <c r="A223" s="1836" t="s">
        <v>1020</v>
      </c>
      <c r="B223" s="1836"/>
      <c r="C223" s="1836"/>
      <c r="D223" s="1836"/>
      <c r="E223" s="1837"/>
      <c r="F223" s="215">
        <v>22.72754566680775</v>
      </c>
      <c r="G223" s="216">
        <v>27.064272792087909</v>
      </c>
      <c r="H223" s="215">
        <v>36.676003888191296</v>
      </c>
      <c r="I223" s="216">
        <v>43.04967148655296</v>
      </c>
      <c r="J223" s="215">
        <v>79.104815690155377</v>
      </c>
      <c r="K223" s="217">
        <v>111.99134020435716</v>
      </c>
      <c r="L223"/>
      <c r="M223" s="1836" t="s">
        <v>1020</v>
      </c>
      <c r="N223" s="1836"/>
      <c r="O223" s="1836"/>
      <c r="P223" s="1836"/>
      <c r="Q223" s="1837"/>
      <c r="R223" s="259">
        <v>24.05840537207315</v>
      </c>
      <c r="S223" s="260">
        <v>39.093496515291577</v>
      </c>
      <c r="T223" s="260">
        <v>84.505944151614855</v>
      </c>
      <c r="U223" s="215">
        <v>56.16221517639655</v>
      </c>
      <c r="V223" s="227">
        <v>58.374763873545426</v>
      </c>
      <c r="W223" s="228">
        <v>56.77975347028768</v>
      </c>
      <c r="X223"/>
      <c r="Y223" s="1836" t="s">
        <v>1020</v>
      </c>
      <c r="Z223" s="1836"/>
      <c r="AA223" s="1836"/>
      <c r="AB223" s="1836"/>
      <c r="AC223" s="1837"/>
      <c r="AD223" s="301">
        <v>1.3637611693398381E-2</v>
      </c>
      <c r="AE223" s="422">
        <v>1.6273607994446597E-2</v>
      </c>
      <c r="AF223" s="301">
        <v>2.1931330037623459E-2</v>
      </c>
      <c r="AG223" s="422">
        <v>2.5808997044108651E-2</v>
      </c>
      <c r="AH223" s="301">
        <v>4.829075223064852E-2</v>
      </c>
      <c r="AI223" s="421">
        <v>6.8675488864999565E-2</v>
      </c>
      <c r="AJ223"/>
      <c r="AK223" s="1836" t="s">
        <v>1020</v>
      </c>
      <c r="AL223" s="1836"/>
      <c r="AM223" s="1836"/>
      <c r="AN223" s="1836"/>
      <c r="AO223" s="1837"/>
      <c r="AP223" s="129">
        <v>1.4445385538746768E-2</v>
      </c>
      <c r="AQ223" s="130">
        <v>2.3399755034155548E-2</v>
      </c>
      <c r="AR223" s="131">
        <v>5.1626061010440108E-2</v>
      </c>
      <c r="AS223" s="555">
        <v>3.3940540344782819E-2</v>
      </c>
      <c r="AT223" s="131">
        <v>3.5207600817404046E-2</v>
      </c>
      <c r="AU223" s="433">
        <v>3.429469301511541E-2</v>
      </c>
    </row>
    <row r="224" spans="1:47" ht="18" customHeight="1">
      <c r="A224" s="1836" t="s">
        <v>1021</v>
      </c>
      <c r="B224" s="1836"/>
      <c r="C224" s="1836"/>
      <c r="D224" s="1836"/>
      <c r="E224" s="1837"/>
      <c r="F224" s="215">
        <v>4.4999119723077046</v>
      </c>
      <c r="G224" s="216">
        <v>32.914656859995624</v>
      </c>
      <c r="H224" s="215">
        <v>6.9492006259019607</v>
      </c>
      <c r="I224" s="216">
        <v>44.742524819783959</v>
      </c>
      <c r="J224" s="215">
        <v>9.9302087721800731</v>
      </c>
      <c r="K224" s="217">
        <v>46.435049874812741</v>
      </c>
      <c r="L224"/>
      <c r="M224" s="1836" t="s">
        <v>1021</v>
      </c>
      <c r="N224" s="1836"/>
      <c r="O224" s="1836"/>
      <c r="P224" s="1836"/>
      <c r="Q224" s="1837"/>
      <c r="R224" s="259">
        <v>13.219860890923792</v>
      </c>
      <c r="S224" s="260">
        <v>21.28397431504218</v>
      </c>
      <c r="T224" s="260">
        <v>15.925592570651689</v>
      </c>
      <c r="U224" s="215">
        <v>8.1566650841043025</v>
      </c>
      <c r="V224" s="227">
        <v>43.680292072456261</v>
      </c>
      <c r="W224" s="228">
        <v>18.071565502558524</v>
      </c>
      <c r="X224"/>
      <c r="Y224" s="1836" t="s">
        <v>1021</v>
      </c>
      <c r="Z224" s="1836"/>
      <c r="AA224" s="1836"/>
      <c r="AB224" s="1836"/>
      <c r="AC224" s="1837"/>
      <c r="AD224" s="301">
        <v>2.7001618666828322E-3</v>
      </c>
      <c r="AE224" s="422">
        <v>1.9791413836468673E-2</v>
      </c>
      <c r="AF224" s="301">
        <v>4.1554476024413846E-3</v>
      </c>
      <c r="AG224" s="422">
        <v>2.6823890890328026E-2</v>
      </c>
      <c r="AH224" s="301">
        <v>6.0620487796122753E-3</v>
      </c>
      <c r="AI224" s="421">
        <v>2.8474967303760614E-2</v>
      </c>
      <c r="AJ224"/>
      <c r="AK224" s="1836" t="s">
        <v>1021</v>
      </c>
      <c r="AL224" s="1836"/>
      <c r="AM224" s="1836"/>
      <c r="AN224" s="1836"/>
      <c r="AO224" s="1837"/>
      <c r="AP224" s="129">
        <v>7.9375995368199531E-3</v>
      </c>
      <c r="AQ224" s="130">
        <v>1.2739709402315431E-2</v>
      </c>
      <c r="AR224" s="131">
        <v>9.7292045184985323E-3</v>
      </c>
      <c r="AS224" s="555">
        <v>4.9293215998765022E-3</v>
      </c>
      <c r="AT224" s="131">
        <v>2.6344916618525321E-2</v>
      </c>
      <c r="AU224" s="433">
        <v>1.0915137057386282E-2</v>
      </c>
    </row>
    <row r="225" spans="1:47" ht="18" customHeight="1">
      <c r="A225" s="1836" t="s">
        <v>1022</v>
      </c>
      <c r="B225" s="1836"/>
      <c r="C225" s="1836"/>
      <c r="D225" s="1836"/>
      <c r="E225" s="1837"/>
      <c r="F225" s="215">
        <v>6.8159948980854885</v>
      </c>
      <c r="G225" s="216">
        <v>10.146681871134595</v>
      </c>
      <c r="H225" s="215">
        <v>11.194284276492192</v>
      </c>
      <c r="I225" s="216">
        <v>13.910488606709212</v>
      </c>
      <c r="J225" s="215">
        <v>16.149156611252348</v>
      </c>
      <c r="K225" s="217">
        <v>23.195366641596632</v>
      </c>
      <c r="L225"/>
      <c r="M225" s="1836" t="s">
        <v>1023</v>
      </c>
      <c r="N225" s="1836"/>
      <c r="O225" s="1836"/>
      <c r="P225" s="1836"/>
      <c r="Q225" s="1837"/>
      <c r="R225" s="259">
        <v>7.8381198681911588</v>
      </c>
      <c r="S225" s="260">
        <v>12.224523748611096</v>
      </c>
      <c r="T225" s="260">
        <v>17.306393081280639</v>
      </c>
      <c r="U225" s="215">
        <v>13.167474324970417</v>
      </c>
      <c r="V225" s="227">
        <v>15.771790581863266</v>
      </c>
      <c r="W225" s="228">
        <v>13.894357769437413</v>
      </c>
      <c r="X225"/>
      <c r="Y225" s="1836" t="s">
        <v>1023</v>
      </c>
      <c r="Z225" s="1836"/>
      <c r="AA225" s="1836"/>
      <c r="AB225" s="1836"/>
      <c r="AC225" s="1837"/>
      <c r="AD225" s="301">
        <v>4.0899221186046541E-3</v>
      </c>
      <c r="AE225" s="422">
        <v>6.1011476082769578E-3</v>
      </c>
      <c r="AF225" s="301">
        <v>6.693901106324604E-3</v>
      </c>
      <c r="AG225" s="422">
        <v>8.3395702437545349E-3</v>
      </c>
      <c r="AH225" s="301">
        <v>9.8585012030434436E-3</v>
      </c>
      <c r="AI225" s="421">
        <v>1.4223895710220067E-2</v>
      </c>
      <c r="AJ225"/>
      <c r="AK225" s="1836" t="s">
        <v>1023</v>
      </c>
      <c r="AL225" s="1836"/>
      <c r="AM225" s="1836"/>
      <c r="AN225" s="1836"/>
      <c r="AO225" s="1837"/>
      <c r="AP225" s="129">
        <v>4.7062414006192937E-3</v>
      </c>
      <c r="AQ225" s="130">
        <v>7.3170958503245322E-3</v>
      </c>
      <c r="AR225" s="131">
        <v>1.0572758094766276E-2</v>
      </c>
      <c r="AS225" s="555">
        <v>7.957506522167505E-3</v>
      </c>
      <c r="AT225" s="131">
        <v>9.5124480192301433E-3</v>
      </c>
      <c r="AU225" s="433">
        <v>8.3921240446101827E-3</v>
      </c>
    </row>
    <row r="226" spans="1:47" ht="18" customHeight="1">
      <c r="A226" s="1836" t="s">
        <v>1024</v>
      </c>
      <c r="B226" s="1836"/>
      <c r="C226" s="1836"/>
      <c r="D226" s="1836"/>
      <c r="E226" s="1837"/>
      <c r="F226" s="215">
        <v>11.942004466774755</v>
      </c>
      <c r="G226" s="216">
        <v>14.050046361417984</v>
      </c>
      <c r="H226" s="215">
        <v>14.224796609182771</v>
      </c>
      <c r="I226" s="216">
        <v>13.42025396818393</v>
      </c>
      <c r="J226" s="215">
        <v>12.932196315097624</v>
      </c>
      <c r="K226" s="217">
        <v>16.559822672618644</v>
      </c>
      <c r="L226"/>
      <c r="M226" s="1836" t="s">
        <v>1025</v>
      </c>
      <c r="N226" s="1836"/>
      <c r="O226" s="1836"/>
      <c r="P226" s="1836"/>
      <c r="Q226" s="1837"/>
      <c r="R226" s="259">
        <v>12.588922737983889</v>
      </c>
      <c r="S226" s="260">
        <v>13.919638570614454</v>
      </c>
      <c r="T226" s="260">
        <v>13.527980644897697</v>
      </c>
      <c r="U226" s="215">
        <v>13.333300686695166</v>
      </c>
      <c r="V226" s="227">
        <v>14.28894385675315</v>
      </c>
      <c r="W226" s="228">
        <v>13.600027585663215</v>
      </c>
      <c r="X226"/>
      <c r="Y226" s="1836" t="s">
        <v>1025</v>
      </c>
      <c r="Z226" s="1836"/>
      <c r="AA226" s="1836"/>
      <c r="AB226" s="1836"/>
      <c r="AC226" s="1837"/>
      <c r="AD226" s="301">
        <v>7.1657724131889526E-3</v>
      </c>
      <c r="AE226" s="422">
        <v>8.4482205949520314E-3</v>
      </c>
      <c r="AF226" s="301">
        <v>8.5060714385653147E-3</v>
      </c>
      <c r="AG226" s="422">
        <v>8.0456663903750534E-3</v>
      </c>
      <c r="AH226" s="301">
        <v>7.8946582784112981E-3</v>
      </c>
      <c r="AI226" s="421">
        <v>1.0154838003407898E-2</v>
      </c>
      <c r="AJ226"/>
      <c r="AK226" s="1836" t="s">
        <v>1025</v>
      </c>
      <c r="AL226" s="1836"/>
      <c r="AM226" s="1836"/>
      <c r="AN226" s="1836"/>
      <c r="AO226" s="1837"/>
      <c r="AP226" s="129">
        <v>7.5587654150497162E-3</v>
      </c>
      <c r="AQ226" s="130">
        <v>8.3317216864691596E-3</v>
      </c>
      <c r="AR226" s="131">
        <v>8.2644642472549136E-3</v>
      </c>
      <c r="AS226" s="555">
        <v>8.0577204525238838E-3</v>
      </c>
      <c r="AT226" s="131">
        <v>8.6180979249982168E-3</v>
      </c>
      <c r="AU226" s="433">
        <v>8.2143500551035073E-3</v>
      </c>
    </row>
    <row r="227" spans="1:47" ht="18" customHeight="1">
      <c r="A227" s="1836" t="s">
        <v>1026</v>
      </c>
      <c r="B227" s="1836"/>
      <c r="C227" s="1836"/>
      <c r="D227" s="1836"/>
      <c r="E227" s="1837"/>
      <c r="F227" s="215">
        <v>2.3445788146044055</v>
      </c>
      <c r="G227" s="216">
        <v>4.2975569171162276</v>
      </c>
      <c r="H227" s="215">
        <v>2.6845492446329304</v>
      </c>
      <c r="I227" s="216">
        <v>2.7029832191976686</v>
      </c>
      <c r="J227" s="215">
        <v>7.0434925281761673</v>
      </c>
      <c r="K227" s="217">
        <v>8.8558013358503018</v>
      </c>
      <c r="L227"/>
      <c r="M227" s="1836" t="s">
        <v>1026</v>
      </c>
      <c r="N227" s="1836"/>
      <c r="O227" s="1836"/>
      <c r="P227" s="1836"/>
      <c r="Q227" s="1837"/>
      <c r="R227" s="259">
        <v>2.9439109346143191</v>
      </c>
      <c r="S227" s="260">
        <v>2.6915411369634725</v>
      </c>
      <c r="T227" s="260">
        <v>7.3411376222284552</v>
      </c>
      <c r="U227" s="215">
        <v>4.8067052892700017</v>
      </c>
      <c r="V227" s="227">
        <v>4.4507374124633881</v>
      </c>
      <c r="W227" s="228">
        <v>4.7073520883183235</v>
      </c>
      <c r="X227"/>
      <c r="Y227" s="1836" t="s">
        <v>1026</v>
      </c>
      <c r="Z227" s="1836"/>
      <c r="AA227" s="1836"/>
      <c r="AB227" s="1836"/>
      <c r="AC227" s="1837"/>
      <c r="AD227" s="301">
        <v>1.4068591447091439E-3</v>
      </c>
      <c r="AE227" s="422">
        <v>2.5840988649588818E-3</v>
      </c>
      <c r="AF227" s="301">
        <v>1.6052930866127971E-3</v>
      </c>
      <c r="AG227" s="422">
        <v>1.6204835833959529E-3</v>
      </c>
      <c r="AH227" s="301">
        <v>4.2998084193616223E-3</v>
      </c>
      <c r="AI227" s="421">
        <v>5.430567086000225E-3</v>
      </c>
      <c r="AJ227"/>
      <c r="AK227" s="1836" t="s">
        <v>1026</v>
      </c>
      <c r="AL227" s="1836"/>
      <c r="AM227" s="1836"/>
      <c r="AN227" s="1836"/>
      <c r="AO227" s="1837"/>
      <c r="AP227" s="129">
        <v>1.7676120999939589E-3</v>
      </c>
      <c r="AQ227" s="130">
        <v>1.6110455416711662E-3</v>
      </c>
      <c r="AR227" s="131">
        <v>4.484820832144517E-3</v>
      </c>
      <c r="AS227" s="555">
        <v>2.9048386763867117E-3</v>
      </c>
      <c r="AT227" s="131">
        <v>2.6843755034375522E-3</v>
      </c>
      <c r="AU227" s="433">
        <v>2.8432176069136676E-3</v>
      </c>
    </row>
    <row r="228" spans="1:47" ht="18" customHeight="1" thickBot="1">
      <c r="A228" s="1820" t="s">
        <v>1027</v>
      </c>
      <c r="B228" s="1820"/>
      <c r="C228" s="1820"/>
      <c r="D228" s="1820"/>
      <c r="E228" s="1821"/>
      <c r="F228" s="218">
        <v>0.49683169075715999</v>
      </c>
      <c r="G228" s="219">
        <v>0.43431806960804592</v>
      </c>
      <c r="H228" s="218">
        <v>1.2396618696906443</v>
      </c>
      <c r="I228" s="219">
        <v>0.93753268332899098</v>
      </c>
      <c r="J228" s="218">
        <v>5.5653276212821812</v>
      </c>
      <c r="K228" s="220">
        <v>5.5641145444181719</v>
      </c>
      <c r="L228"/>
      <c r="M228" s="1820" t="s">
        <v>1028</v>
      </c>
      <c r="N228" s="1820"/>
      <c r="O228" s="1820"/>
      <c r="P228" s="1820"/>
      <c r="Q228" s="1821"/>
      <c r="R228" s="229">
        <v>0.4776474402811266</v>
      </c>
      <c r="S228" s="302">
        <v>1.1250661413773495</v>
      </c>
      <c r="T228" s="556">
        <v>5.5651283912305738</v>
      </c>
      <c r="U228" s="557">
        <v>3.3010174298955408</v>
      </c>
      <c r="V228" s="557">
        <v>2.0376219210653219</v>
      </c>
      <c r="W228" s="230">
        <v>2.9483946342761271</v>
      </c>
      <c r="X228"/>
      <c r="Y228" s="1820" t="s">
        <v>1028</v>
      </c>
      <c r="Z228" s="1820"/>
      <c r="AA228" s="1820"/>
      <c r="AB228" s="1820"/>
      <c r="AC228" s="1821"/>
      <c r="AD228" s="124">
        <v>2.9812271746597335E-4</v>
      </c>
      <c r="AE228" s="125">
        <v>2.6115322085330063E-4</v>
      </c>
      <c r="AF228" s="124">
        <v>7.4128669203234871E-4</v>
      </c>
      <c r="AG228" s="125">
        <v>5.6206650172351046E-4</v>
      </c>
      <c r="AH228" s="124">
        <v>3.3974399016919628E-3</v>
      </c>
      <c r="AI228" s="126">
        <v>3.4120342317673731E-3</v>
      </c>
      <c r="AJ228"/>
      <c r="AK228" s="1820" t="s">
        <v>1028</v>
      </c>
      <c r="AL228" s="1820"/>
      <c r="AM228" s="1820"/>
      <c r="AN228" s="1820"/>
      <c r="AO228" s="1821"/>
      <c r="AP228" s="132">
        <v>2.8679379700142734E-4</v>
      </c>
      <c r="AQ228" s="133">
        <v>6.734182012896945E-4</v>
      </c>
      <c r="AR228" s="134">
        <v>3.3998277960321653E-3</v>
      </c>
      <c r="AS228" s="558">
        <v>1.9949055589475314E-3</v>
      </c>
      <c r="AT228" s="134">
        <v>1.2289519383592955E-3</v>
      </c>
      <c r="AU228" s="165">
        <v>1.7808159192312348E-3</v>
      </c>
    </row>
    <row r="229" spans="1:47" ht="18" customHeight="1">
      <c r="A229" s="1834" t="s">
        <v>1029</v>
      </c>
      <c r="B229" s="1834"/>
      <c r="C229" s="1834"/>
      <c r="D229" s="1834"/>
      <c r="E229" s="1835"/>
      <c r="F229" s="221">
        <v>12.674355473909106</v>
      </c>
      <c r="G229" s="222">
        <v>13.852108784412499</v>
      </c>
      <c r="H229" s="223">
        <v>13.798785051641673</v>
      </c>
      <c r="I229" s="222">
        <v>14.996969991436561</v>
      </c>
      <c r="J229" s="223">
        <v>33.246626128669497</v>
      </c>
      <c r="K229" s="224">
        <v>30.543290237222994</v>
      </c>
      <c r="L229"/>
      <c r="M229" s="1834" t="s">
        <v>1029</v>
      </c>
      <c r="N229" s="1834"/>
      <c r="O229" s="1834"/>
      <c r="P229" s="1834"/>
      <c r="Q229" s="1835"/>
      <c r="R229" s="231">
        <v>13.035785736503883</v>
      </c>
      <c r="S229" s="232">
        <v>14.253249175029797</v>
      </c>
      <c r="T229" s="232">
        <v>32.80264292765137</v>
      </c>
      <c r="U229" s="215">
        <v>23.310147727025861</v>
      </c>
      <c r="V229" s="232">
        <v>18.76219652838887</v>
      </c>
      <c r="W229" s="233">
        <v>22.040781756674328</v>
      </c>
      <c r="X229"/>
      <c r="Y229" s="1834" t="s">
        <v>1029</v>
      </c>
      <c r="Z229" s="1834"/>
      <c r="AA229" s="1834"/>
      <c r="AB229" s="1834"/>
      <c r="AC229" s="1835"/>
      <c r="AD229" s="127">
        <v>7.6052179567151811E-3</v>
      </c>
      <c r="AE229" s="298">
        <v>8.3292017482125211E-3</v>
      </c>
      <c r="AF229" s="128">
        <v>8.2513272167913602E-3</v>
      </c>
      <c r="AG229" s="298">
        <v>8.9909339796117559E-3</v>
      </c>
      <c r="AH229" s="128">
        <v>2.0295914615023742E-2</v>
      </c>
      <c r="AI229" s="265">
        <v>1.8729799864518889E-2</v>
      </c>
      <c r="AJ229"/>
      <c r="AK229" s="1834" t="s">
        <v>1029</v>
      </c>
      <c r="AL229" s="1834"/>
      <c r="AM229" s="1834"/>
      <c r="AN229" s="1834"/>
      <c r="AO229" s="1835"/>
      <c r="AP229" s="135">
        <v>7.8270753132657789E-3</v>
      </c>
      <c r="AQ229" s="136">
        <v>8.5314072381839322E-3</v>
      </c>
      <c r="AR229" s="137">
        <v>2.0039670133124594E-2</v>
      </c>
      <c r="AS229" s="559">
        <v>1.4087033548927239E-2</v>
      </c>
      <c r="AT229" s="137">
        <v>1.1316053068071777E-2</v>
      </c>
      <c r="AU229" s="166">
        <v>1.331252423548912E-2</v>
      </c>
    </row>
    <row r="230" spans="1:47" ht="18" customHeight="1">
      <c r="A230" s="1836" t="s">
        <v>1030</v>
      </c>
      <c r="B230" s="1836"/>
      <c r="C230" s="1836"/>
      <c r="D230" s="1836"/>
      <c r="E230" s="1837"/>
      <c r="F230" s="225"/>
      <c r="G230" s="226"/>
      <c r="H230" s="215">
        <v>47.631773322727412</v>
      </c>
      <c r="I230" s="216">
        <v>29.341588798475605</v>
      </c>
      <c r="J230" s="215">
        <v>64.852067071689603</v>
      </c>
      <c r="K230" s="217">
        <v>34.115647036681914</v>
      </c>
      <c r="L230"/>
      <c r="M230" s="1836" t="s">
        <v>1030</v>
      </c>
      <c r="N230" s="1836"/>
      <c r="O230" s="1836"/>
      <c r="P230" s="1836"/>
      <c r="Q230" s="1837"/>
      <c r="R230" s="234"/>
      <c r="S230" s="227">
        <v>40.694419663580199</v>
      </c>
      <c r="T230" s="227">
        <v>59.804061680218005</v>
      </c>
      <c r="U230" s="215">
        <v>57.217655257086243</v>
      </c>
      <c r="V230" s="227">
        <v>30.714797959851321</v>
      </c>
      <c r="W230" s="228">
        <v>49.820516699338484</v>
      </c>
      <c r="X230"/>
      <c r="Y230" s="1836" t="s">
        <v>1030</v>
      </c>
      <c r="Z230" s="1836"/>
      <c r="AA230" s="1836"/>
      <c r="AB230" s="1836"/>
      <c r="AC230" s="1837"/>
      <c r="AD230" s="36"/>
      <c r="AE230" s="37"/>
      <c r="AF230" s="301">
        <v>2.8482605253358752E-2</v>
      </c>
      <c r="AG230" s="422">
        <v>1.7590772529027365E-2</v>
      </c>
      <c r="AH230" s="301">
        <v>3.9589942474186311E-2</v>
      </c>
      <c r="AI230" s="421">
        <v>2.0920445580119511E-2</v>
      </c>
      <c r="AJ230"/>
      <c r="AK230" s="1836" t="s">
        <v>1030</v>
      </c>
      <c r="AL230" s="1836"/>
      <c r="AM230" s="1836"/>
      <c r="AN230" s="1836"/>
      <c r="AO230" s="1837"/>
      <c r="AP230" s="97"/>
      <c r="AQ230" s="130">
        <v>2.4358001618310785E-2</v>
      </c>
      <c r="AR230" s="131">
        <v>3.6535277701125579E-2</v>
      </c>
      <c r="AS230" s="555">
        <v>3.4578374990863595E-2</v>
      </c>
      <c r="AT230" s="131">
        <v>1.8525031606127545E-2</v>
      </c>
      <c r="AU230" s="433">
        <v>3.0091348088581042E-2</v>
      </c>
    </row>
    <row r="231" spans="1:47" ht="18" hidden="1" customHeight="1">
      <c r="A231" s="1838" t="s">
        <v>1031</v>
      </c>
      <c r="B231" s="1838"/>
      <c r="C231" s="1838"/>
      <c r="D231" s="1838"/>
      <c r="E231" s="1839"/>
      <c r="F231" s="738">
        <v>0.24907587080263655</v>
      </c>
      <c r="G231" s="737">
        <v>0.15823683453938481</v>
      </c>
      <c r="H231" s="738">
        <v>0.63826839288163673</v>
      </c>
      <c r="I231" s="737">
        <v>0.67285583477403799</v>
      </c>
      <c r="J231" s="738">
        <v>4.6029834664929679</v>
      </c>
      <c r="K231" s="739">
        <v>5.807741679164562</v>
      </c>
      <c r="L231"/>
      <c r="M231" s="1838" t="s">
        <v>1031</v>
      </c>
      <c r="N231" s="1838"/>
      <c r="O231" s="1838"/>
      <c r="P231" s="1838"/>
      <c r="Q231" s="1839"/>
      <c r="R231" s="740">
        <v>0.22119908502951879</v>
      </c>
      <c r="S231" s="741">
        <v>0.65138719527833411</v>
      </c>
      <c r="T231" s="741">
        <v>4.8008473018407134</v>
      </c>
      <c r="U231" s="738">
        <v>2.5596975430529008</v>
      </c>
      <c r="V231" s="742">
        <v>1.8993273646512558</v>
      </c>
      <c r="W231" s="743">
        <v>2.3753834649798464</v>
      </c>
      <c r="X231"/>
      <c r="Y231" s="1838" t="s">
        <v>1031</v>
      </c>
      <c r="Z231" s="1838"/>
      <c r="AA231" s="1838"/>
      <c r="AB231" s="1838"/>
      <c r="AC231" s="1839"/>
      <c r="AD231" s="744">
        <v>1.4945740547613322E-4</v>
      </c>
      <c r="AE231" s="745">
        <v>9.5146994539933386E-5</v>
      </c>
      <c r="AF231" s="744">
        <v>3.8166848328254489E-4</v>
      </c>
      <c r="AG231" s="745">
        <v>4.0338831055235311E-4</v>
      </c>
      <c r="AH231" s="744">
        <v>2.8099621010790948E-3</v>
      </c>
      <c r="AI231" s="746">
        <v>3.5614316097160345E-3</v>
      </c>
      <c r="AJ231"/>
      <c r="AK231" s="1838" t="s">
        <v>1031</v>
      </c>
      <c r="AL231" s="1838"/>
      <c r="AM231" s="1838"/>
      <c r="AN231" s="1838"/>
      <c r="AO231" s="1839"/>
      <c r="AP231" s="747">
        <v>1.3281454089133103E-4</v>
      </c>
      <c r="AQ231" s="748">
        <v>3.8989351581628356E-4</v>
      </c>
      <c r="AR231" s="749">
        <v>2.9329160001095519E-3</v>
      </c>
      <c r="AS231" s="750">
        <v>1.5469033309594364E-3</v>
      </c>
      <c r="AT231" s="749">
        <v>1.1455422727031921E-3</v>
      </c>
      <c r="AU231" s="751">
        <v>1.4347199793196326E-3</v>
      </c>
    </row>
    <row r="232" spans="1:47" ht="18" customHeight="1">
      <c r="A232" s="250" t="s">
        <v>1032</v>
      </c>
      <c r="B232" s="1"/>
      <c r="C232" s="1"/>
      <c r="D232" s="1"/>
      <c r="E232" s="1"/>
      <c r="F232" s="444"/>
      <c r="G232" s="1"/>
      <c r="H232" s="1"/>
      <c r="I232" s="1"/>
      <c r="J232" s="1"/>
      <c r="K232" s="1"/>
      <c r="L232"/>
      <c r="X232"/>
      <c r="Y232"/>
      <c r="Z232"/>
      <c r="AA232"/>
      <c r="AB232"/>
      <c r="AC232"/>
      <c r="AD232"/>
      <c r="AE232"/>
      <c r="AF232"/>
      <c r="AG232"/>
      <c r="AH232"/>
      <c r="AI232"/>
      <c r="AJ232"/>
      <c r="AK232"/>
      <c r="AL232"/>
      <c r="AM232"/>
      <c r="AN232"/>
      <c r="AO232"/>
    </row>
    <row r="233" spans="1:47" ht="36" customHeight="1">
      <c r="A233" s="1841" t="s">
        <v>1033</v>
      </c>
      <c r="B233" s="1841"/>
      <c r="C233" s="1841"/>
      <c r="D233" s="1841"/>
      <c r="E233" s="1841"/>
      <c r="F233" s="1841"/>
      <c r="G233" s="1841"/>
      <c r="H233" s="1841"/>
      <c r="I233" s="1841"/>
      <c r="J233" s="1841"/>
      <c r="K233" s="1841"/>
      <c r="L233"/>
      <c r="X233"/>
      <c r="AJ233"/>
      <c r="AK233"/>
      <c r="AL233"/>
      <c r="AM233"/>
      <c r="AN233"/>
      <c r="AO233"/>
    </row>
    <row r="234" spans="1:47" ht="20.7" customHeight="1">
      <c r="A234" s="560"/>
      <c r="B234" s="560"/>
      <c r="C234" s="560"/>
      <c r="D234" s="560"/>
      <c r="E234" s="560"/>
      <c r="F234" s="708"/>
      <c r="G234" s="560"/>
      <c r="H234" s="560"/>
      <c r="I234" s="560"/>
      <c r="J234" s="560"/>
      <c r="K234" s="560"/>
      <c r="L234"/>
      <c r="M234" s="9"/>
      <c r="N234" s="9"/>
      <c r="O234" s="9"/>
      <c r="P234" s="9"/>
      <c r="Q234" s="9"/>
      <c r="R234" s="9"/>
      <c r="S234" s="9"/>
      <c r="T234" s="9"/>
      <c r="U234" s="9"/>
      <c r="V234" s="9"/>
      <c r="W234" s="9"/>
      <c r="X234"/>
      <c r="AJ234"/>
      <c r="AK234"/>
      <c r="AL234"/>
      <c r="AM234"/>
      <c r="AN234"/>
      <c r="AO234"/>
    </row>
    <row r="235" spans="1:47" ht="20.7" customHeight="1">
      <c r="A235" s="1840" t="s">
        <v>1034</v>
      </c>
      <c r="B235" s="1840"/>
      <c r="C235" s="1840"/>
      <c r="D235" s="1840"/>
      <c r="E235" s="1840"/>
      <c r="F235" s="1840"/>
      <c r="G235" s="1840"/>
      <c r="H235" s="1840"/>
      <c r="I235" s="1840"/>
      <c r="J235" s="1840"/>
      <c r="K235" s="1840"/>
      <c r="L235"/>
      <c r="M235" s="55"/>
      <c r="N235" s="55"/>
      <c r="O235" s="55"/>
      <c r="P235" s="55"/>
      <c r="Q235" s="55"/>
      <c r="R235" s="311"/>
      <c r="S235" s="311"/>
      <c r="T235" s="311"/>
      <c r="U235" s="55"/>
      <c r="V235" s="55"/>
      <c r="W235" s="9"/>
      <c r="X235"/>
      <c r="AJ235"/>
      <c r="AK235"/>
      <c r="AL235"/>
      <c r="AM235"/>
      <c r="AN235"/>
      <c r="AO235"/>
    </row>
    <row r="236" spans="1:47" ht="20.7" customHeight="1">
      <c r="B236" s="391" t="s">
        <v>963</v>
      </c>
      <c r="C236" s="1144">
        <v>116</v>
      </c>
      <c r="D236" s="62" t="s">
        <v>273</v>
      </c>
      <c r="E236" s="562">
        <v>1977</v>
      </c>
      <c r="F236" s="12" t="s">
        <v>274</v>
      </c>
      <c r="G236" s="562">
        <v>1658</v>
      </c>
      <c r="H236" s="507"/>
      <c r="I236" s="513"/>
      <c r="J236" s="514"/>
      <c r="K236"/>
      <c r="L236" s="513"/>
      <c r="M236" s="1950" t="s">
        <v>1035</v>
      </c>
      <c r="N236" s="1950"/>
      <c r="O236" s="1950"/>
      <c r="P236" s="1950"/>
      <c r="Q236" s="1950"/>
      <c r="R236" s="1950"/>
      <c r="S236" s="1950"/>
      <c r="T236" s="1950"/>
      <c r="U236" s="1950"/>
      <c r="V236" s="1950"/>
      <c r="W236" s="1950"/>
      <c r="X236"/>
      <c r="AJ236"/>
    </row>
    <row r="237" spans="1:47" ht="20.7" customHeight="1">
      <c r="B237" s="508" t="s">
        <v>965</v>
      </c>
      <c r="C237" s="392">
        <v>3.0925086643561715E-2</v>
      </c>
      <c r="E237" s="392">
        <v>0.52705945081311645</v>
      </c>
      <c r="F237" s="1413"/>
      <c r="G237" s="382">
        <v>0.4420154625433218</v>
      </c>
      <c r="H237" s="507"/>
      <c r="K237" s="515"/>
      <c r="L237" s="515"/>
      <c r="M237" s="55"/>
      <c r="N237" s="55"/>
      <c r="O237" s="55"/>
      <c r="R237"/>
      <c r="S237"/>
      <c r="T237"/>
      <c r="U237"/>
      <c r="V237"/>
      <c r="W237"/>
      <c r="X237"/>
      <c r="AJ237"/>
    </row>
    <row r="238" spans="1:47" ht="20.7" customHeight="1">
      <c r="F238" s="995" t="s">
        <v>1036</v>
      </c>
      <c r="G238" s="997">
        <v>0.45612104539202203</v>
      </c>
      <c r="H238" s="507"/>
      <c r="L238"/>
      <c r="M238" s="1798" t="s">
        <v>1005</v>
      </c>
      <c r="N238" s="1799"/>
      <c r="O238" s="1800">
        <v>3635</v>
      </c>
      <c r="P238" s="1801"/>
      <c r="R238" s="1802" t="s">
        <v>1007</v>
      </c>
      <c r="S238" s="1802"/>
      <c r="T238" s="1802"/>
      <c r="U238" s="1803"/>
      <c r="V238" s="1804">
        <v>0.96907491335643825</v>
      </c>
      <c r="W238" s="1805"/>
      <c r="X238"/>
      <c r="AJ238"/>
    </row>
    <row r="239" spans="1:47" ht="20.7" customHeight="1">
      <c r="F239" s="998" t="s">
        <v>1037</v>
      </c>
      <c r="G239" s="993">
        <v>0.78821655643541555</v>
      </c>
      <c r="J239" s="517"/>
      <c r="K239" s="517"/>
      <c r="L239"/>
      <c r="M239"/>
      <c r="N239"/>
      <c r="O239"/>
      <c r="P239"/>
      <c r="Q239"/>
      <c r="R239"/>
      <c r="S239"/>
      <c r="T239"/>
      <c r="U239"/>
      <c r="V239"/>
      <c r="W239"/>
      <c r="X239"/>
      <c r="Y239"/>
      <c r="Z239"/>
      <c r="AA239"/>
      <c r="AB239"/>
      <c r="AC239"/>
      <c r="AD239"/>
      <c r="AE239"/>
      <c r="AF239"/>
      <c r="AG239"/>
      <c r="AH239"/>
      <c r="AI239"/>
      <c r="AJ239"/>
      <c r="AK239"/>
      <c r="AL239"/>
      <c r="AM239"/>
      <c r="AN239"/>
      <c r="AO239"/>
    </row>
    <row r="240" spans="1:47" ht="20.7" customHeight="1">
      <c r="J240" s="517"/>
      <c r="K240" s="517"/>
      <c r="L240"/>
      <c r="M240" s="9"/>
      <c r="N240" s="9"/>
      <c r="O240" s="9"/>
      <c r="P240" s="9"/>
      <c r="Q240" s="9"/>
      <c r="R240" s="9"/>
      <c r="S240" s="9"/>
      <c r="T240" s="9"/>
      <c r="U240" s="9"/>
      <c r="V240" s="9"/>
      <c r="W240" s="9"/>
      <c r="X240"/>
      <c r="Y240"/>
      <c r="Z240"/>
      <c r="AA240"/>
      <c r="AB240"/>
      <c r="AC240"/>
      <c r="AD240"/>
      <c r="AE240"/>
      <c r="AF240"/>
      <c r="AG240"/>
      <c r="AH240"/>
      <c r="AI240"/>
      <c r="AJ240"/>
      <c r="AK240"/>
      <c r="AL240"/>
      <c r="AM240"/>
      <c r="AN240"/>
      <c r="AO240"/>
    </row>
    <row r="241" spans="1:26" ht="20.7" customHeight="1">
      <c r="A241" s="445" t="s">
        <v>1038</v>
      </c>
    </row>
    <row r="242" spans="1:26" ht="20.7" customHeight="1">
      <c r="B242" s="391" t="s">
        <v>963</v>
      </c>
      <c r="C242" s="1144">
        <v>132</v>
      </c>
      <c r="D242" s="62" t="s">
        <v>273</v>
      </c>
      <c r="E242" s="562">
        <v>2058</v>
      </c>
      <c r="F242" s="12" t="s">
        <v>274</v>
      </c>
      <c r="G242" s="562">
        <v>1561</v>
      </c>
      <c r="M242" s="9" t="s">
        <v>1039</v>
      </c>
      <c r="N242" s="9"/>
      <c r="O242" s="9"/>
      <c r="P242" s="9"/>
      <c r="Q242" s="9"/>
      <c r="R242" s="9"/>
      <c r="S242" s="9"/>
      <c r="T242" s="9"/>
      <c r="U242" s="9"/>
      <c r="V242" s="9"/>
      <c r="W242" s="9"/>
    </row>
    <row r="243" spans="1:26" ht="20.7" customHeight="1">
      <c r="B243" s="508" t="s">
        <v>965</v>
      </c>
      <c r="C243" s="392">
        <v>3.519061583577713E-2</v>
      </c>
      <c r="E243" s="392">
        <v>0.54865369234870698</v>
      </c>
      <c r="F243" s="1413"/>
      <c r="G243" s="382">
        <v>0.41615569181551587</v>
      </c>
      <c r="M243" s="55"/>
      <c r="N243" s="55"/>
      <c r="O243" s="55"/>
      <c r="R243"/>
      <c r="S243"/>
      <c r="T243"/>
      <c r="U243"/>
      <c r="V243"/>
      <c r="W243"/>
    </row>
    <row r="244" spans="1:26" ht="20.7" customHeight="1">
      <c r="F244" s="995" t="s">
        <v>1040</v>
      </c>
      <c r="G244" s="997">
        <v>0.43133462282398455</v>
      </c>
      <c r="M244" s="1798" t="s">
        <v>1005</v>
      </c>
      <c r="N244" s="1799"/>
      <c r="O244" s="1993">
        <v>3619</v>
      </c>
      <c r="P244" s="1994"/>
      <c r="R244" s="1802" t="s">
        <v>1007</v>
      </c>
      <c r="S244" s="1802"/>
      <c r="T244" s="1802"/>
      <c r="U244" s="1803"/>
      <c r="V244" s="1804">
        <v>0.96480938416422291</v>
      </c>
      <c r="W244" s="1805"/>
    </row>
    <row r="245" spans="1:26" ht="20.7" customHeight="1">
      <c r="F245" s="998" t="s">
        <v>1041</v>
      </c>
      <c r="G245" s="993">
        <v>0.7238508214809446</v>
      </c>
    </row>
    <row r="246" spans="1:26" ht="20.7" customHeight="1">
      <c r="A246" s="621"/>
      <c r="D246" s="391"/>
      <c r="E246" s="1274"/>
      <c r="F246" s="554"/>
      <c r="G246" s="539"/>
      <c r="H246" s="622"/>
      <c r="I246" s="622"/>
      <c r="J246" s="622"/>
      <c r="K246" s="622"/>
      <c r="L246" s="654"/>
      <c r="X246" s="1"/>
      <c r="Y246" s="1"/>
      <c r="Z246" s="1"/>
    </row>
    <row r="247" spans="1:26" ht="20.7" customHeight="1">
      <c r="I247" s="1"/>
      <c r="J247" s="1"/>
      <c r="K247" s="1"/>
      <c r="L247" s="654"/>
      <c r="X247" s="1"/>
      <c r="Y247" s="1"/>
      <c r="Z247" s="1"/>
    </row>
    <row r="248" spans="1:26" ht="20.7" customHeight="1">
      <c r="I248" s="1"/>
      <c r="J248" s="1"/>
      <c r="K248" s="1"/>
      <c r="L248" s="654"/>
      <c r="X248" s="1"/>
      <c r="Y248" s="1"/>
      <c r="Z248" s="1"/>
    </row>
    <row r="249" spans="1:26" ht="20.7" customHeight="1">
      <c r="I249" s="1"/>
      <c r="J249" s="1"/>
      <c r="K249" s="1"/>
      <c r="L249" s="654"/>
      <c r="X249" s="1"/>
      <c r="Y249" s="1"/>
      <c r="Z249" s="1"/>
    </row>
    <row r="250" spans="1:26" ht="20.7" customHeight="1">
      <c r="A250" s="1840" t="s">
        <v>1042</v>
      </c>
      <c r="B250" s="1840"/>
      <c r="C250" s="1840"/>
      <c r="D250" s="1840"/>
      <c r="E250" s="1840"/>
      <c r="F250" s="1840"/>
      <c r="G250" s="1840"/>
      <c r="H250" s="1840"/>
      <c r="I250" s="1840"/>
      <c r="J250" s="1840"/>
      <c r="K250" s="1840"/>
      <c r="L250" s="654"/>
      <c r="M250" s="654"/>
      <c r="O250" s="1"/>
      <c r="P250" s="1"/>
      <c r="Q250" s="1"/>
      <c r="R250" s="1"/>
      <c r="S250" s="1"/>
      <c r="T250" s="1"/>
      <c r="U250" s="1"/>
      <c r="V250" s="1"/>
      <c r="W250" s="1"/>
      <c r="X250" s="1"/>
      <c r="Y250" s="1"/>
      <c r="Z250" s="1"/>
    </row>
    <row r="251" spans="1:26" ht="20.7" customHeight="1">
      <c r="B251" s="391" t="s">
        <v>963</v>
      </c>
      <c r="C251" s="1144">
        <v>80</v>
      </c>
      <c r="D251" s="62" t="s">
        <v>273</v>
      </c>
      <c r="E251" s="562">
        <v>792</v>
      </c>
      <c r="F251" s="12" t="s">
        <v>274</v>
      </c>
      <c r="G251" s="562">
        <v>2879</v>
      </c>
      <c r="H251" s="1050"/>
      <c r="I251" s="1275"/>
      <c r="J251" s="1276"/>
      <c r="K251" s="465"/>
      <c r="L251" s="436"/>
      <c r="M251" s="9" t="s">
        <v>1043</v>
      </c>
      <c r="N251" s="9"/>
      <c r="O251" s="9"/>
      <c r="P251" s="9"/>
      <c r="Q251" s="9"/>
      <c r="R251" s="9"/>
      <c r="S251" s="9"/>
      <c r="T251" s="9"/>
      <c r="U251" s="9"/>
      <c r="V251" s="9"/>
      <c r="W251" s="9"/>
      <c r="X251" s="1"/>
      <c r="Y251" s="1"/>
      <c r="Z251" s="1"/>
    </row>
    <row r="252" spans="1:26" ht="20.7" customHeight="1">
      <c r="B252" s="508" t="s">
        <v>965</v>
      </c>
      <c r="C252" s="392">
        <v>2.1327645961077047E-2</v>
      </c>
      <c r="E252" s="392">
        <v>0.21114369501466276</v>
      </c>
      <c r="F252" s="1413"/>
      <c r="G252" s="1051">
        <v>0.76752865902426015</v>
      </c>
      <c r="H252" s="507"/>
      <c r="I252" s="1277"/>
      <c r="J252" s="1276"/>
      <c r="K252" s="1278"/>
      <c r="L252" s="436"/>
      <c r="M252" s="55"/>
      <c r="N252" s="55"/>
      <c r="O252" s="55"/>
      <c r="R252"/>
      <c r="S252"/>
      <c r="T252"/>
      <c r="U252"/>
      <c r="V252"/>
      <c r="W252"/>
      <c r="X252" s="1"/>
      <c r="Y252" s="1"/>
      <c r="Z252" s="1"/>
    </row>
    <row r="253" spans="1:26" ht="20.7" customHeight="1">
      <c r="F253" s="995" t="s">
        <v>1044</v>
      </c>
      <c r="G253" s="997">
        <v>0.78425497139743938</v>
      </c>
      <c r="H253" s="507"/>
      <c r="I253" s="1277"/>
      <c r="J253" s="1279"/>
      <c r="K253" s="1280"/>
      <c r="L253" s="358"/>
      <c r="M253" s="1798" t="s">
        <v>1005</v>
      </c>
      <c r="N253" s="1799"/>
      <c r="O253" s="1993">
        <v>3671</v>
      </c>
      <c r="P253" s="1994"/>
      <c r="R253" s="1802" t="s">
        <v>1007</v>
      </c>
      <c r="S253" s="1802"/>
      <c r="T253" s="1802"/>
      <c r="U253" s="1803"/>
      <c r="V253" s="1804">
        <v>0.97867235403892294</v>
      </c>
      <c r="W253" s="1805"/>
      <c r="X253" s="1"/>
      <c r="Y253" s="1"/>
      <c r="Z253" s="1"/>
    </row>
    <row r="254" spans="1:26" ht="20.7" customHeight="1">
      <c r="F254" s="998" t="s">
        <v>1045</v>
      </c>
      <c r="G254" s="993">
        <v>0.93446211579699789</v>
      </c>
      <c r="I254" s="1277"/>
      <c r="J254" s="1279"/>
      <c r="K254" s="1280"/>
      <c r="L254" s="358"/>
      <c r="M254" s="358"/>
      <c r="N254" s="539"/>
      <c r="O254" s="1"/>
      <c r="P254" s="1"/>
      <c r="Q254" s="1"/>
      <c r="R254" s="1"/>
      <c r="S254" s="1"/>
      <c r="T254" s="1"/>
      <c r="U254" s="1"/>
      <c r="V254" s="1"/>
      <c r="W254" s="1"/>
      <c r="X254" s="1"/>
      <c r="Y254" s="1"/>
      <c r="Z254" s="1"/>
    </row>
    <row r="255" spans="1:26" ht="20.7" customHeight="1">
      <c r="I255" s="1277"/>
      <c r="J255" s="1279"/>
      <c r="K255" s="1280"/>
      <c r="L255" s="1995"/>
      <c r="M255" s="1995"/>
      <c r="N255" s="539"/>
    </row>
    <row r="256" spans="1:26" ht="20.7" customHeight="1"/>
    <row r="257" spans="1:26" ht="20.7" customHeight="1">
      <c r="A257" s="709" t="s">
        <v>1046</v>
      </c>
      <c r="B257" s="656"/>
      <c r="C257" s="656"/>
      <c r="D257" s="656"/>
      <c r="E257" s="656"/>
      <c r="F257" s="709"/>
      <c r="G257" s="656"/>
      <c r="H257" s="656"/>
      <c r="I257" s="656"/>
      <c r="J257" s="656"/>
      <c r="K257" s="656"/>
    </row>
    <row r="258" spans="1:26" ht="45" customHeight="1">
      <c r="A258" s="619"/>
      <c r="B258" s="623"/>
      <c r="C258" s="623"/>
      <c r="D258" s="623"/>
      <c r="E258" s="996"/>
      <c r="F258" s="1292" t="s">
        <v>1047</v>
      </c>
      <c r="G258" s="1284" t="s">
        <v>1048</v>
      </c>
      <c r="H258" s="2008" t="s">
        <v>1049</v>
      </c>
      <c r="I258" s="2008"/>
      <c r="J258" s="623"/>
      <c r="K258" s="623"/>
    </row>
    <row r="259" spans="1:26" ht="20.7" customHeight="1">
      <c r="A259" s="651"/>
      <c r="D259" s="30" t="s">
        <v>159</v>
      </c>
      <c r="E259" s="562">
        <v>1733</v>
      </c>
      <c r="F259" s="1289">
        <v>0.60194511983327548</v>
      </c>
      <c r="G259" s="1010">
        <v>0.6117190257677374</v>
      </c>
      <c r="H259" s="999">
        <v>0.7715843700409728</v>
      </c>
      <c r="I259" s="1053"/>
      <c r="J259" s="846"/>
      <c r="K259" s="846"/>
      <c r="L259" s="846"/>
      <c r="M259" s="846"/>
      <c r="N259" s="1283"/>
      <c r="O259" s="1281"/>
      <c r="P259" s="1281"/>
      <c r="Q259" s="1281"/>
      <c r="R259" s="1282"/>
      <c r="S259" s="475"/>
    </row>
    <row r="260" spans="1:26" ht="20.7" customHeight="1">
      <c r="A260" s="620"/>
      <c r="D260" s="62" t="s">
        <v>160</v>
      </c>
      <c r="E260" s="562">
        <v>1234</v>
      </c>
      <c r="F260" s="1289">
        <v>0.42862104897533865</v>
      </c>
      <c r="G260" s="1010">
        <v>0.43558065654782918</v>
      </c>
      <c r="H260" s="999">
        <v>0.68938821518375837</v>
      </c>
      <c r="J260" s="692"/>
      <c r="K260" s="692"/>
      <c r="L260" s="692"/>
      <c r="M260" s="692"/>
      <c r="N260" s="1243"/>
      <c r="O260" s="1281"/>
      <c r="P260" s="1281"/>
      <c r="Q260" s="1281"/>
      <c r="R260" s="1282"/>
      <c r="S260" s="475"/>
    </row>
    <row r="261" spans="1:26" ht="20.7" customHeight="1">
      <c r="A261" s="620"/>
      <c r="D261" s="62" t="s">
        <v>161</v>
      </c>
      <c r="E261" s="562">
        <v>396</v>
      </c>
      <c r="F261" s="1289">
        <v>0.13754775963876345</v>
      </c>
      <c r="G261" s="1010">
        <v>0.13978115072361455</v>
      </c>
      <c r="H261" s="999">
        <v>0.41551434874941334</v>
      </c>
      <c r="J261" s="846"/>
      <c r="K261" s="692"/>
      <c r="L261" s="692"/>
      <c r="M261" s="1335" t="s">
        <v>1050</v>
      </c>
      <c r="N261" s="1336"/>
      <c r="O261" s="1337"/>
      <c r="P261" s="1338"/>
      <c r="Q261" s="1338"/>
      <c r="R261" s="1339"/>
    </row>
    <row r="262" spans="1:26" ht="20.7" customHeight="1" thickBot="1">
      <c r="A262" s="620"/>
      <c r="D262" s="62" t="s">
        <v>162</v>
      </c>
      <c r="E262" s="1349">
        <v>863</v>
      </c>
      <c r="F262" s="1350">
        <v>0.29975686002084057</v>
      </c>
      <c r="G262" s="1351">
        <v>0.30462407342040237</v>
      </c>
      <c r="H262" s="1352">
        <v>0.57430919418260096</v>
      </c>
      <c r="J262" s="1243"/>
      <c r="K262" s="1243"/>
      <c r="L262" s="1243"/>
      <c r="M262" s="1340"/>
      <c r="N262" s="1286"/>
      <c r="O262" s="2009" t="s">
        <v>1051</v>
      </c>
      <c r="P262" s="2009"/>
      <c r="Q262" s="2009" t="s">
        <v>1052</v>
      </c>
      <c r="R262" s="2010"/>
    </row>
    <row r="263" spans="1:26" ht="20.7" customHeight="1" thickBot="1">
      <c r="A263" s="620"/>
      <c r="D263" s="1360" t="s">
        <v>194</v>
      </c>
      <c r="E263" s="1361">
        <v>1429</v>
      </c>
      <c r="F263" s="1357">
        <v>0.49635290031260854</v>
      </c>
      <c r="G263" s="1358">
        <v>0.50441228379809389</v>
      </c>
      <c r="H263" s="1359">
        <v>0.6725531566422922</v>
      </c>
      <c r="J263" s="1276" t="s">
        <v>1053</v>
      </c>
      <c r="K263" s="1295">
        <v>7.6739326600024569</v>
      </c>
      <c r="L263" s="1334" t="s">
        <v>1054</v>
      </c>
      <c r="M263" s="1341"/>
      <c r="N263" s="1298" t="s">
        <v>195</v>
      </c>
      <c r="O263" s="1342">
        <v>5.1084674597620713E-2</v>
      </c>
      <c r="P263" s="1414">
        <f>O263/(1-$O$267)</f>
        <v>5.4640718562874252E-2</v>
      </c>
      <c r="Q263" s="1342">
        <v>2.1243679181767394E-2</v>
      </c>
      <c r="R263" s="1415">
        <f>Q263/(1-$Q$267)</f>
        <v>2.1928370000316853E-2</v>
      </c>
      <c r="S263" s="1"/>
      <c r="T263" s="1"/>
      <c r="U263" s="1"/>
      <c r="V263" s="1"/>
      <c r="W263" s="1"/>
      <c r="X263" s="1"/>
      <c r="Y263" s="1"/>
      <c r="Z263" s="1"/>
    </row>
    <row r="264" spans="1:26" ht="20.7" customHeight="1">
      <c r="A264" s="621"/>
      <c r="D264" s="30" t="s">
        <v>1055</v>
      </c>
      <c r="E264" s="1353">
        <v>545</v>
      </c>
      <c r="F264" s="1354">
        <v>0.18930184091698507</v>
      </c>
      <c r="G264" s="1355">
        <v>0.19237557359689375</v>
      </c>
      <c r="H264" s="1356">
        <v>0.48578062399271105</v>
      </c>
      <c r="J264" s="1298" t="s">
        <v>1056</v>
      </c>
      <c r="K264" s="1243"/>
      <c r="L264" s="1243"/>
      <c r="M264" s="1340"/>
      <c r="N264" s="1298" t="s">
        <v>7698</v>
      </c>
      <c r="O264" s="1342">
        <v>0.75507347795661306</v>
      </c>
      <c r="P264" s="1414">
        <f t="shared" ref="P264:P266" si="0">O264/(1-$O$267)</f>
        <v>0.80763473053892221</v>
      </c>
      <c r="Q264" s="1342">
        <v>0.66457661005641921</v>
      </c>
      <c r="R264" s="1415">
        <f t="shared" ref="R264:R266" si="1">Q264/(1-$Q$267)</f>
        <v>0.68599613438810314</v>
      </c>
      <c r="S264" s="1"/>
      <c r="T264" s="1"/>
      <c r="U264" s="1"/>
      <c r="V264" s="1"/>
      <c r="W264" s="1"/>
      <c r="X264" s="1"/>
      <c r="Y264" s="1"/>
      <c r="Z264" s="1"/>
    </row>
    <row r="265" spans="1:26" ht="20.7" customHeight="1">
      <c r="A265" s="621"/>
      <c r="D265" s="30" t="s">
        <v>1057</v>
      </c>
      <c r="E265" s="562">
        <v>523</v>
      </c>
      <c r="F265" s="1289">
        <v>0.18166029871483153</v>
      </c>
      <c r="G265" s="1010">
        <v>0.18460995411224851</v>
      </c>
      <c r="H265" s="999">
        <v>0.51566037554071886</v>
      </c>
      <c r="J265" s="1243"/>
      <c r="K265" s="1243"/>
      <c r="L265" s="1243"/>
      <c r="M265" s="1340"/>
      <c r="N265" s="1298" t="s">
        <v>7699</v>
      </c>
      <c r="O265" s="1342">
        <v>9.2372288313505954E-2</v>
      </c>
      <c r="P265" s="1414">
        <f t="shared" si="0"/>
        <v>9.8802395209580854E-2</v>
      </c>
      <c r="Q265" s="1342">
        <v>0.21695933598410355</v>
      </c>
      <c r="R265" s="1415">
        <f t="shared" si="1"/>
        <v>0.22395200726650541</v>
      </c>
      <c r="S265" s="1"/>
      <c r="T265" s="1"/>
      <c r="U265" s="1"/>
      <c r="V265" s="1"/>
      <c r="W265" s="1"/>
      <c r="X265" s="1"/>
      <c r="Y265" s="1"/>
      <c r="Z265" s="1"/>
    </row>
    <row r="266" spans="1:26" ht="20.7" customHeight="1">
      <c r="A266" s="621"/>
      <c r="D266" s="62" t="s">
        <v>166</v>
      </c>
      <c r="E266" s="562">
        <v>334</v>
      </c>
      <c r="F266" s="1289">
        <v>0.11601250434178534</v>
      </c>
      <c r="G266" s="1010">
        <v>0.11789622308506884</v>
      </c>
      <c r="H266" s="999">
        <v>0.37011942266429393</v>
      </c>
      <c r="J266" s="692"/>
      <c r="K266" s="692"/>
      <c r="L266" s="692"/>
      <c r="M266" s="1341"/>
      <c r="N266" s="1298" t="s">
        <v>7700</v>
      </c>
      <c r="O266" s="1342">
        <v>3.6389083275017498E-2</v>
      </c>
      <c r="P266" s="1414">
        <f t="shared" si="0"/>
        <v>3.8922155688622756E-2</v>
      </c>
      <c r="Q266" s="1342">
        <v>6.5996402428667611E-2</v>
      </c>
      <c r="R266" s="1415">
        <f t="shared" si="1"/>
        <v>6.812348834507452E-2</v>
      </c>
      <c r="S266" s="1"/>
      <c r="T266" s="1"/>
      <c r="U266" s="1"/>
      <c r="V266" s="1"/>
      <c r="W266" s="1"/>
      <c r="X266" s="1"/>
      <c r="Y266" s="1"/>
      <c r="Z266" s="1"/>
    </row>
    <row r="267" spans="1:26" ht="20.7" customHeight="1">
      <c r="A267" s="621"/>
      <c r="D267" s="62" t="s">
        <v>167</v>
      </c>
      <c r="E267" s="562">
        <v>1506</v>
      </c>
      <c r="F267" s="1289">
        <v>0.52309829802014585</v>
      </c>
      <c r="G267" s="1010">
        <v>0.53159195199435227</v>
      </c>
      <c r="H267" s="999">
        <v>0.57593461963530468</v>
      </c>
      <c r="J267" s="692"/>
      <c r="K267" s="692"/>
      <c r="L267" s="692"/>
      <c r="M267" s="1343"/>
      <c r="N267" s="1344" t="s">
        <v>1058</v>
      </c>
      <c r="O267" s="1345">
        <v>6.5080475857242831E-2</v>
      </c>
      <c r="P267" s="1346"/>
      <c r="Q267" s="1347">
        <v>3.1223972349042183E-2</v>
      </c>
      <c r="R267" s="1348"/>
      <c r="T267" s="1"/>
      <c r="U267" s="1"/>
      <c r="V267" s="1"/>
      <c r="W267" s="1"/>
      <c r="X267" s="1"/>
      <c r="Y267" s="1"/>
      <c r="Z267" s="1"/>
    </row>
    <row r="268" spans="1:26" ht="20.7" customHeight="1">
      <c r="A268" s="621"/>
      <c r="D268" s="62" t="s">
        <v>168</v>
      </c>
      <c r="E268" s="562">
        <v>533</v>
      </c>
      <c r="F268" s="1289">
        <v>0.18513372698853769</v>
      </c>
      <c r="G268" s="1010">
        <v>0.18813978115072361</v>
      </c>
      <c r="H268" s="999">
        <v>0.35320453797866441</v>
      </c>
      <c r="J268" s="692"/>
      <c r="K268" s="692"/>
      <c r="L268" s="692"/>
      <c r="M268" s="692"/>
      <c r="N268" s="1243"/>
      <c r="U268" s="1"/>
      <c r="V268" s="1"/>
      <c r="W268" s="1"/>
      <c r="X268" s="1"/>
      <c r="Y268" s="1"/>
      <c r="Z268" s="1"/>
    </row>
    <row r="269" spans="1:26" ht="20.7" customHeight="1">
      <c r="A269" s="621"/>
      <c r="D269" s="62" t="s">
        <v>1059</v>
      </c>
      <c r="E269" s="562">
        <v>1554</v>
      </c>
      <c r="F269" s="1289">
        <v>0.53977075373393535</v>
      </c>
      <c r="G269" s="1010">
        <v>0.54853512177903285</v>
      </c>
      <c r="H269" s="999">
        <v>0.76842710840803274</v>
      </c>
      <c r="J269" s="1243"/>
      <c r="K269" s="1243"/>
      <c r="L269" s="1243"/>
      <c r="M269" s="1243"/>
      <c r="N269" s="1243"/>
      <c r="P269" s="1"/>
      <c r="T269" s="1"/>
      <c r="U269" s="1"/>
      <c r="V269" s="1"/>
      <c r="W269" s="1"/>
      <c r="X269" s="1"/>
      <c r="Y269" s="1"/>
      <c r="Z269" s="1"/>
    </row>
    <row r="270" spans="1:26" ht="20.7" customHeight="1">
      <c r="A270" s="621"/>
      <c r="D270" s="391" t="s">
        <v>963</v>
      </c>
      <c r="E270" s="1144">
        <v>46</v>
      </c>
      <c r="F270" s="1293">
        <v>1.5977770059048279E-2</v>
      </c>
      <c r="G270" s="1017"/>
      <c r="H270" s="1017"/>
      <c r="J270" s="653"/>
      <c r="K270" s="655"/>
      <c r="L270" s="654"/>
      <c r="M270" s="654"/>
      <c r="P270" s="1"/>
      <c r="T270" s="1"/>
      <c r="U270" s="1"/>
      <c r="V270" s="1"/>
      <c r="W270" s="1"/>
      <c r="X270" s="1"/>
      <c r="Y270" s="1"/>
      <c r="Z270" s="1"/>
    </row>
    <row r="271" spans="1:26" ht="20.7" customHeight="1"/>
    <row r="272" spans="1:26" ht="39" customHeight="1">
      <c r="A272" s="845" t="s">
        <v>1060</v>
      </c>
      <c r="B272" s="1290"/>
      <c r="C272" s="1290"/>
      <c r="D272" s="1290"/>
      <c r="E272" s="1290"/>
      <c r="F272" s="1292" t="s">
        <v>1047</v>
      </c>
      <c r="G272" s="1284" t="s">
        <v>1061</v>
      </c>
      <c r="H272" s="1290"/>
      <c r="I272" s="1290"/>
      <c r="J272" s="1290"/>
      <c r="K272" s="1290"/>
    </row>
    <row r="273" spans="1:11" ht="20.7" customHeight="1">
      <c r="A273" s="1286"/>
      <c r="C273" s="846"/>
      <c r="D273" s="847" t="s">
        <v>172</v>
      </c>
      <c r="E273" s="562">
        <v>905</v>
      </c>
      <c r="F273" s="1289">
        <v>0.31434525877040637</v>
      </c>
      <c r="G273" s="1010">
        <v>0.3324761204996326</v>
      </c>
      <c r="H273" s="1291"/>
      <c r="I273" s="846"/>
      <c r="J273" s="1288" t="b">
        <v>0</v>
      </c>
      <c r="K273" s="1287"/>
    </row>
    <row r="274" spans="1:11" ht="20.7" customHeight="1">
      <c r="A274" s="691"/>
      <c r="C274" s="846"/>
      <c r="D274" s="847" t="s">
        <v>1062</v>
      </c>
      <c r="E274" s="562">
        <v>1332</v>
      </c>
      <c r="F274" s="1289">
        <v>0.46266064605765889</v>
      </c>
      <c r="G274" s="1010">
        <v>0.48934606906686262</v>
      </c>
      <c r="H274" s="846"/>
      <c r="I274" s="846"/>
      <c r="J274" s="1288" t="b">
        <v>0</v>
      </c>
      <c r="K274" s="691"/>
    </row>
    <row r="275" spans="1:11" ht="20.7" customHeight="1" thickBot="1">
      <c r="A275" s="691"/>
      <c r="C275" s="846"/>
      <c r="D275" s="847" t="s">
        <v>1063</v>
      </c>
      <c r="E275" s="1349">
        <v>494</v>
      </c>
      <c r="F275" s="1350">
        <v>0.17158735672108372</v>
      </c>
      <c r="G275" s="1351">
        <v>0.18148420279206465</v>
      </c>
      <c r="H275" s="846"/>
      <c r="I275" s="846"/>
      <c r="J275" s="1288" t="b">
        <v>0</v>
      </c>
      <c r="K275" s="691"/>
    </row>
    <row r="276" spans="1:11" ht="20.7" customHeight="1" thickBot="1">
      <c r="A276" s="691"/>
      <c r="B276" s="1368"/>
      <c r="C276" s="1369"/>
      <c r="D276" s="1370" t="s">
        <v>1064</v>
      </c>
      <c r="E276" s="1371">
        <v>1639</v>
      </c>
      <c r="F276" s="1372">
        <v>0.56929489406043765</v>
      </c>
      <c r="G276" s="1373">
        <v>0.60213078618662752</v>
      </c>
      <c r="H276" s="846"/>
      <c r="I276" s="1362" t="s">
        <v>1065</v>
      </c>
      <c r="J276" s="1288" t="b">
        <v>0</v>
      </c>
      <c r="K276" s="1287"/>
    </row>
    <row r="277" spans="1:11" ht="20.7" customHeight="1">
      <c r="D277" s="391" t="s">
        <v>963</v>
      </c>
      <c r="E277" s="1366">
        <v>157</v>
      </c>
      <c r="F277" s="1367">
        <v>5.4532823897186521E-2</v>
      </c>
    </row>
    <row r="278" spans="1:11" ht="20.7" customHeight="1"/>
    <row r="279" spans="1:11" ht="20.7" customHeight="1"/>
    <row r="280" spans="1:11" ht="20.7" customHeight="1">
      <c r="A280" s="445" t="s">
        <v>1066</v>
      </c>
    </row>
    <row r="281" spans="1:11" ht="20.7" customHeight="1">
      <c r="A281" s="445"/>
      <c r="B281" s="1145" t="s">
        <v>1067</v>
      </c>
    </row>
    <row r="282" spans="1:11" ht="20.7" customHeight="1">
      <c r="B282" s="1149">
        <v>0.50672645739910316</v>
      </c>
      <c r="C282" s="603" t="s">
        <v>1068</v>
      </c>
    </row>
    <row r="283" spans="1:11" ht="20.7" customHeight="1">
      <c r="A283" s="445"/>
      <c r="D283" s="1148" t="s">
        <v>1069</v>
      </c>
    </row>
    <row r="284" spans="1:11" ht="20.7" customHeight="1">
      <c r="C284" s="1146" t="s">
        <v>1070</v>
      </c>
      <c r="E284" s="1146" t="s">
        <v>1071</v>
      </c>
      <c r="H284" s="1408" t="s">
        <v>1072</v>
      </c>
    </row>
    <row r="285" spans="1:11" ht="20.7" customHeight="1">
      <c r="B285" s="1147" t="s">
        <v>1073</v>
      </c>
      <c r="C285" s="2000">
        <v>0.36823040609689472</v>
      </c>
      <c r="D285" s="2001"/>
      <c r="E285" s="2004">
        <v>0.66902730112628561</v>
      </c>
      <c r="F285" s="2005"/>
      <c r="H285" s="1410">
        <v>351019.5</v>
      </c>
    </row>
    <row r="286" spans="1:11" ht="20.7" customHeight="1">
      <c r="B286" s="1147" t="s">
        <v>25</v>
      </c>
      <c r="C286" s="2002">
        <v>0.36194133359230574</v>
      </c>
      <c r="D286" s="2003"/>
      <c r="E286" s="2006">
        <v>0.66895803069702497</v>
      </c>
      <c r="F286" s="2007"/>
      <c r="H286" s="1409">
        <v>47898.5</v>
      </c>
    </row>
    <row r="287" spans="1:11" ht="20.7" customHeight="1">
      <c r="B287" s="1147" t="s">
        <v>19</v>
      </c>
      <c r="C287" s="1996">
        <v>0.36747527060699192</v>
      </c>
      <c r="D287" s="1997"/>
      <c r="E287" s="1998">
        <v>0.66901910900783967</v>
      </c>
      <c r="F287" s="1999"/>
    </row>
    <row r="288" spans="1:11" ht="20.7" customHeight="1"/>
    <row r="289" spans="1:16" ht="20.7" customHeight="1"/>
    <row r="290" spans="1:16" ht="20.7" customHeight="1">
      <c r="A290" s="1374" t="s">
        <v>1074</v>
      </c>
      <c r="B290" s="1375"/>
      <c r="C290" s="1375"/>
      <c r="D290" s="1375"/>
      <c r="E290" s="1375"/>
      <c r="F290" s="1375"/>
      <c r="G290" s="1375"/>
      <c r="H290" s="1411" t="s">
        <v>1075</v>
      </c>
      <c r="I290" s="1411" t="s">
        <v>1076</v>
      </c>
      <c r="J290" s="1989" t="s">
        <v>1077</v>
      </c>
      <c r="K290" s="1989"/>
      <c r="L290" s="1989"/>
      <c r="M290" s="1989"/>
      <c r="N290" s="1989"/>
      <c r="O290" s="1989"/>
      <c r="P290" s="1990"/>
    </row>
    <row r="291" spans="1:16" ht="20.7" customHeight="1">
      <c r="A291" s="1376"/>
      <c r="B291" s="691"/>
      <c r="C291" s="1377"/>
      <c r="D291" s="1377"/>
      <c r="E291" s="1378"/>
      <c r="F291" s="1377"/>
      <c r="G291" s="1231" t="s">
        <v>196</v>
      </c>
      <c r="H291" s="1363">
        <v>717.89494505332743</v>
      </c>
      <c r="I291" s="1412">
        <v>90210.5</v>
      </c>
      <c r="J291" s="1991"/>
      <c r="K291" s="1991"/>
      <c r="L291" s="1991"/>
      <c r="M291" s="1991"/>
      <c r="N291" s="1991"/>
      <c r="O291" s="1991"/>
      <c r="P291" s="1992"/>
    </row>
    <row r="292" spans="1:16" ht="20.7" customHeight="1">
      <c r="A292" s="1376"/>
      <c r="B292" s="1377"/>
      <c r="C292" s="1377"/>
      <c r="D292" s="1377"/>
      <c r="E292" s="1377"/>
      <c r="F292" s="1377"/>
      <c r="G292" s="1231" t="s">
        <v>197</v>
      </c>
      <c r="H292" s="1363">
        <v>965.71198571243019</v>
      </c>
      <c r="I292" s="1412">
        <v>116744</v>
      </c>
      <c r="J292" s="1379"/>
      <c r="K292" s="691"/>
      <c r="P292" s="1380"/>
    </row>
    <row r="293" spans="1:16" ht="20.7" customHeight="1" thickBot="1">
      <c r="A293" s="1376"/>
      <c r="B293" s="1377"/>
      <c r="C293" s="1377"/>
      <c r="D293" s="1377"/>
      <c r="E293" s="1377"/>
      <c r="F293" s="1377"/>
      <c r="G293" s="1231" t="s">
        <v>198</v>
      </c>
      <c r="H293" s="1364">
        <v>1036.0298266087298</v>
      </c>
      <c r="I293" s="1412">
        <v>26652</v>
      </c>
      <c r="J293" s="1379"/>
      <c r="K293" s="691"/>
      <c r="P293" s="1380"/>
    </row>
    <row r="294" spans="1:16" ht="20.7" customHeight="1" thickBot="1">
      <c r="A294" s="1376"/>
      <c r="B294" s="1377"/>
      <c r="C294" s="1377"/>
      <c r="D294" s="1377"/>
      <c r="E294" s="1377"/>
      <c r="F294" s="1377"/>
      <c r="G294" s="1389" t="s">
        <v>199</v>
      </c>
      <c r="H294" s="1365">
        <v>878.03639427636222</v>
      </c>
      <c r="I294" s="1381"/>
      <c r="J294" s="1379"/>
      <c r="K294" s="691"/>
      <c r="P294" s="1380"/>
    </row>
    <row r="295" spans="1:16" ht="20.7" customHeight="1">
      <c r="A295" s="1382"/>
      <c r="B295" s="1383"/>
      <c r="C295" s="1383"/>
      <c r="D295" s="1383"/>
      <c r="E295" s="1383"/>
      <c r="F295" s="1383"/>
      <c r="G295" s="1383"/>
      <c r="H295" s="1384"/>
      <c r="I295" s="1384"/>
      <c r="J295" s="1384"/>
      <c r="K295" s="1384"/>
      <c r="L295" s="1385"/>
      <c r="M295" s="1385"/>
      <c r="N295" s="1386"/>
      <c r="O295" s="1387"/>
      <c r="P295" s="1388"/>
    </row>
  </sheetData>
  <mergeCells count="331">
    <mergeCell ref="AP43:AR43"/>
    <mergeCell ref="A45:C45"/>
    <mergeCell ref="M45:Q45"/>
    <mergeCell ref="Y45:AC45"/>
    <mergeCell ref="AK45:AO45"/>
    <mergeCell ref="A43:C44"/>
    <mergeCell ref="D43:G43"/>
    <mergeCell ref="H43:K43"/>
    <mergeCell ref="M43:Q44"/>
    <mergeCell ref="R43:W43"/>
    <mergeCell ref="Y43:AC44"/>
    <mergeCell ref="AD43:AI43"/>
    <mergeCell ref="AK43:AO44"/>
    <mergeCell ref="A226:E226"/>
    <mergeCell ref="A204:G205"/>
    <mergeCell ref="A200:K200"/>
    <mergeCell ref="A201:K201"/>
    <mergeCell ref="H204:I205"/>
    <mergeCell ref="J204:K205"/>
    <mergeCell ref="A106:K106"/>
    <mergeCell ref="A78:K78"/>
    <mergeCell ref="A15:E15"/>
    <mergeCell ref="A39:E39"/>
    <mergeCell ref="F214:G214"/>
    <mergeCell ref="H214:I214"/>
    <mergeCell ref="J214:K214"/>
    <mergeCell ref="A33:E33"/>
    <mergeCell ref="A27:E28"/>
    <mergeCell ref="F27:H27"/>
    <mergeCell ref="I27:K27"/>
    <mergeCell ref="A46:C46"/>
    <mergeCell ref="A31:E31"/>
    <mergeCell ref="A41:K41"/>
    <mergeCell ref="A34:E34"/>
    <mergeCell ref="A35:E35"/>
    <mergeCell ref="A32:E32"/>
    <mergeCell ref="A48:C48"/>
    <mergeCell ref="M238:N238"/>
    <mergeCell ref="O238:P238"/>
    <mergeCell ref="A230:E230"/>
    <mergeCell ref="M230:Q230"/>
    <mergeCell ref="Y230:AC230"/>
    <mergeCell ref="A235:K235"/>
    <mergeCell ref="M236:W236"/>
    <mergeCell ref="R238:U238"/>
    <mergeCell ref="V238:W238"/>
    <mergeCell ref="AK230:AO230"/>
    <mergeCell ref="A233:K233"/>
    <mergeCell ref="A228:E228"/>
    <mergeCell ref="M228:Q228"/>
    <mergeCell ref="Y228:AC228"/>
    <mergeCell ref="AK228:AO228"/>
    <mergeCell ref="A229:E229"/>
    <mergeCell ref="M229:Q229"/>
    <mergeCell ref="Y229:AC229"/>
    <mergeCell ref="AK229:AO229"/>
    <mergeCell ref="A231:E231"/>
    <mergeCell ref="M231:Q231"/>
    <mergeCell ref="Y231:AC231"/>
    <mergeCell ref="AK231:AO231"/>
    <mergeCell ref="M226:Q226"/>
    <mergeCell ref="Y226:AC226"/>
    <mergeCell ref="AK226:AO226"/>
    <mergeCell ref="A227:E227"/>
    <mergeCell ref="M227:Q227"/>
    <mergeCell ref="Y227:AC227"/>
    <mergeCell ref="AK227:AO227"/>
    <mergeCell ref="AK219:AO221"/>
    <mergeCell ref="A224:E224"/>
    <mergeCell ref="M224:Q224"/>
    <mergeCell ref="Y224:AC224"/>
    <mergeCell ref="AK224:AO224"/>
    <mergeCell ref="A225:E225"/>
    <mergeCell ref="M225:Q225"/>
    <mergeCell ref="Y225:AC225"/>
    <mergeCell ref="AK225:AO225"/>
    <mergeCell ref="A222:E222"/>
    <mergeCell ref="M222:Q222"/>
    <mergeCell ref="Y222:AC222"/>
    <mergeCell ref="AK222:AO222"/>
    <mergeCell ref="A223:E223"/>
    <mergeCell ref="M223:Q223"/>
    <mergeCell ref="Y223:AC223"/>
    <mergeCell ref="AK223:AO223"/>
    <mergeCell ref="M214:Q216"/>
    <mergeCell ref="R214:V214"/>
    <mergeCell ref="A214:E215"/>
    <mergeCell ref="AP219:AT219"/>
    <mergeCell ref="AU219:AU221"/>
    <mergeCell ref="A220:E220"/>
    <mergeCell ref="M220:Q220"/>
    <mergeCell ref="AP220:AP221"/>
    <mergeCell ref="AQ220:AQ221"/>
    <mergeCell ref="AR220:AR221"/>
    <mergeCell ref="AS220:AS221"/>
    <mergeCell ref="AT220:AT221"/>
    <mergeCell ref="M221:Q221"/>
    <mergeCell ref="V215:V216"/>
    <mergeCell ref="A218:E218"/>
    <mergeCell ref="M218:Q218"/>
    <mergeCell ref="A219:E219"/>
    <mergeCell ref="M219:Q219"/>
    <mergeCell ref="Y219:AC221"/>
    <mergeCell ref="AD219:AE220"/>
    <mergeCell ref="AF219:AG220"/>
    <mergeCell ref="AH219:AI220"/>
    <mergeCell ref="A221:E221"/>
    <mergeCell ref="S215:S216"/>
    <mergeCell ref="T215:T216"/>
    <mergeCell ref="U215:U216"/>
    <mergeCell ref="A217:E217"/>
    <mergeCell ref="M217:Q217"/>
    <mergeCell ref="W214:W216"/>
    <mergeCell ref="R215:R216"/>
    <mergeCell ref="V207:W207"/>
    <mergeCell ref="V208:W208"/>
    <mergeCell ref="V209:W209"/>
    <mergeCell ref="V210:W210"/>
    <mergeCell ref="A208:G208"/>
    <mergeCell ref="H208:I208"/>
    <mergeCell ref="J208:K208"/>
    <mergeCell ref="M208:Q208"/>
    <mergeCell ref="R208:S208"/>
    <mergeCell ref="T208:U208"/>
    <mergeCell ref="A216:E216"/>
    <mergeCell ref="M210:Q210"/>
    <mergeCell ref="R210:S210"/>
    <mergeCell ref="T210:U210"/>
    <mergeCell ref="A209:G210"/>
    <mergeCell ref="H209:I210"/>
    <mergeCell ref="J209:K210"/>
    <mergeCell ref="M209:Q209"/>
    <mergeCell ref="T207:U207"/>
    <mergeCell ref="M206:P206"/>
    <mergeCell ref="R206:S207"/>
    <mergeCell ref="T206:W206"/>
    <mergeCell ref="R209:S209"/>
    <mergeCell ref="T209:U209"/>
    <mergeCell ref="A212:K212"/>
    <mergeCell ref="M212:W212"/>
    <mergeCell ref="M204:Q204"/>
    <mergeCell ref="A206:G207"/>
    <mergeCell ref="H206:I207"/>
    <mergeCell ref="J206:K207"/>
    <mergeCell ref="M207:Q207"/>
    <mergeCell ref="M201:W201"/>
    <mergeCell ref="M202:Q203"/>
    <mergeCell ref="R202:V202"/>
    <mergeCell ref="W202:W203"/>
    <mergeCell ref="A203:G203"/>
    <mergeCell ref="H203:I203"/>
    <mergeCell ref="J203:K203"/>
    <mergeCell ref="M50:Q50"/>
    <mergeCell ref="Y50:AC50"/>
    <mergeCell ref="M92:O92"/>
    <mergeCell ref="P92:Q92"/>
    <mergeCell ref="R92:S92"/>
    <mergeCell ref="N68:O68"/>
    <mergeCell ref="P81:Q81"/>
    <mergeCell ref="W81:X81"/>
    <mergeCell ref="P82:Q82"/>
    <mergeCell ref="W82:X82"/>
    <mergeCell ref="M48:Q48"/>
    <mergeCell ref="Y48:AC48"/>
    <mergeCell ref="AK48:AO48"/>
    <mergeCell ref="A49:C49"/>
    <mergeCell ref="M49:Q49"/>
    <mergeCell ref="Y49:AC49"/>
    <mergeCell ref="AK49:AO49"/>
    <mergeCell ref="B53:E53"/>
    <mergeCell ref="M60:Q60"/>
    <mergeCell ref="A52:K52"/>
    <mergeCell ref="AK50:AO50"/>
    <mergeCell ref="A50:C50"/>
    <mergeCell ref="M27:Q28"/>
    <mergeCell ref="R27:T27"/>
    <mergeCell ref="U27:W27"/>
    <mergeCell ref="A30:E30"/>
    <mergeCell ref="M30:Q30"/>
    <mergeCell ref="Y30:AC30"/>
    <mergeCell ref="AK25:AU25"/>
    <mergeCell ref="AK26:AU26"/>
    <mergeCell ref="M20:O20"/>
    <mergeCell ref="Y20:AA20"/>
    <mergeCell ref="AE20:AG20"/>
    <mergeCell ref="M21:O21"/>
    <mergeCell ref="Y21:AA21"/>
    <mergeCell ref="AE21:AG21"/>
    <mergeCell ref="AP27:AR27"/>
    <mergeCell ref="Y27:AC28"/>
    <mergeCell ref="AD27:AF27"/>
    <mergeCell ref="AG27:AI27"/>
    <mergeCell ref="AK27:AO28"/>
    <mergeCell ref="M29:Q29"/>
    <mergeCell ref="Y29:AC29"/>
    <mergeCell ref="AK29:AO29"/>
    <mergeCell ref="AK30:AO30"/>
    <mergeCell ref="Y25:AI25"/>
    <mergeCell ref="M15:O15"/>
    <mergeCell ref="Y15:AA15"/>
    <mergeCell ref="M12:O12"/>
    <mergeCell ref="Y12:AA12"/>
    <mergeCell ref="M18:O18"/>
    <mergeCell ref="Y18:AA18"/>
    <mergeCell ref="M16:O16"/>
    <mergeCell ref="Y16:AA16"/>
    <mergeCell ref="M17:O17"/>
    <mergeCell ref="Y17:AA17"/>
    <mergeCell ref="M13:O13"/>
    <mergeCell ref="Y13:AA13"/>
    <mergeCell ref="AE10:AG10"/>
    <mergeCell ref="J11:K11"/>
    <mergeCell ref="M11:O11"/>
    <mergeCell ref="Y11:AA11"/>
    <mergeCell ref="AE11:AG11"/>
    <mergeCell ref="M8:O8"/>
    <mergeCell ref="Y8:AA8"/>
    <mergeCell ref="AE8:AG8"/>
    <mergeCell ref="M14:O14"/>
    <mergeCell ref="Y14:AA14"/>
    <mergeCell ref="A1:B3"/>
    <mergeCell ref="C1:K3"/>
    <mergeCell ref="A5:K5"/>
    <mergeCell ref="M6:Q6"/>
    <mergeCell ref="T6:V6"/>
    <mergeCell ref="Y6:AI6"/>
    <mergeCell ref="AW25:BG25"/>
    <mergeCell ref="AW27:BA28"/>
    <mergeCell ref="BB27:BD27"/>
    <mergeCell ref="BE27:BG27"/>
    <mergeCell ref="A9:E9"/>
    <mergeCell ref="F9:K9"/>
    <mergeCell ref="M9:O9"/>
    <mergeCell ref="Y9:AA9"/>
    <mergeCell ref="AE9:AG9"/>
    <mergeCell ref="AE12:AG12"/>
    <mergeCell ref="D11:I11"/>
    <mergeCell ref="A7:E7"/>
    <mergeCell ref="M7:O7"/>
    <mergeCell ref="Y7:AA7"/>
    <mergeCell ref="AE7:AG7"/>
    <mergeCell ref="AE13:AG13"/>
    <mergeCell ref="M10:O10"/>
    <mergeCell ref="Y10:AA10"/>
    <mergeCell ref="AW29:BA29"/>
    <mergeCell ref="AW30:BA30"/>
    <mergeCell ref="AW31:BA31"/>
    <mergeCell ref="AW41:BG41"/>
    <mergeCell ref="AW43:AY44"/>
    <mergeCell ref="AZ43:BA43"/>
    <mergeCell ref="BB43:BC43"/>
    <mergeCell ref="AW49:AY49"/>
    <mergeCell ref="AW50:AY50"/>
    <mergeCell ref="AW45:AY45"/>
    <mergeCell ref="AW46:AY46"/>
    <mergeCell ref="AW47:AY47"/>
    <mergeCell ref="AW48:AY48"/>
    <mergeCell ref="AK41:AU41"/>
    <mergeCell ref="M31:Q31"/>
    <mergeCell ref="Y31:AC31"/>
    <mergeCell ref="AK31:AO31"/>
    <mergeCell ref="M34:Q34"/>
    <mergeCell ref="Y34:AC34"/>
    <mergeCell ref="AK34:AO34"/>
    <mergeCell ref="M35:Q35"/>
    <mergeCell ref="Y35:AC35"/>
    <mergeCell ref="AK35:AO35"/>
    <mergeCell ref="M32:Q32"/>
    <mergeCell ref="Y32:AC32"/>
    <mergeCell ref="AK32:AO32"/>
    <mergeCell ref="Y37:AC37"/>
    <mergeCell ref="AK37:AO37"/>
    <mergeCell ref="AK38:AO38"/>
    <mergeCell ref="M38:Q38"/>
    <mergeCell ref="A29:E29"/>
    <mergeCell ref="M46:Q46"/>
    <mergeCell ref="Y46:AC46"/>
    <mergeCell ref="AK46:AO46"/>
    <mergeCell ref="A47:C47"/>
    <mergeCell ref="M47:Q47"/>
    <mergeCell ref="M36:Q36"/>
    <mergeCell ref="Y36:AC36"/>
    <mergeCell ref="AK36:AO36"/>
    <mergeCell ref="A37:E37"/>
    <mergeCell ref="M37:Q37"/>
    <mergeCell ref="A38:E38"/>
    <mergeCell ref="Y38:AC38"/>
    <mergeCell ref="A36:E36"/>
    <mergeCell ref="M39:Q39"/>
    <mergeCell ref="Y47:AC47"/>
    <mergeCell ref="AK47:AO47"/>
    <mergeCell ref="M33:Q33"/>
    <mergeCell ref="Y33:AC33"/>
    <mergeCell ref="AK33:AO33"/>
    <mergeCell ref="Y39:AC39"/>
    <mergeCell ref="AK39:AO39"/>
    <mergeCell ref="M41:W41"/>
    <mergeCell ref="Y41:AI41"/>
    <mergeCell ref="J290:P291"/>
    <mergeCell ref="O262:P262"/>
    <mergeCell ref="BQ6:BW6"/>
    <mergeCell ref="F7:H7"/>
    <mergeCell ref="I7:K7"/>
    <mergeCell ref="M244:N244"/>
    <mergeCell ref="O244:P244"/>
    <mergeCell ref="R244:U244"/>
    <mergeCell ref="V244:W244"/>
    <mergeCell ref="A250:K250"/>
    <mergeCell ref="M253:N253"/>
    <mergeCell ref="O253:P253"/>
    <mergeCell ref="R253:U253"/>
    <mergeCell ref="V253:W253"/>
    <mergeCell ref="AE14:AG14"/>
    <mergeCell ref="AE18:AG18"/>
    <mergeCell ref="M19:O19"/>
    <mergeCell ref="Y19:AA19"/>
    <mergeCell ref="AE19:AG19"/>
    <mergeCell ref="AE16:AI16"/>
    <mergeCell ref="AE17:AG17"/>
    <mergeCell ref="A23:K23"/>
    <mergeCell ref="A25:K25"/>
    <mergeCell ref="M25:W25"/>
    <mergeCell ref="Q262:R262"/>
    <mergeCell ref="L255:M255"/>
    <mergeCell ref="H258:I258"/>
    <mergeCell ref="C285:D285"/>
    <mergeCell ref="E285:F285"/>
    <mergeCell ref="C286:D286"/>
    <mergeCell ref="E286:F286"/>
    <mergeCell ref="C287:D287"/>
    <mergeCell ref="E287:F287"/>
  </mergeCells>
  <conditionalFormatting sqref="A272 D273:D276">
    <cfRule type="expression" dxfId="178" priority="1">
      <formula>$P$228=1</formula>
    </cfRule>
  </conditionalFormatting>
  <conditionalFormatting sqref="A173:F173">
    <cfRule type="expression" dxfId="177" priority="10">
      <formula>$P$189+$P$190&gt;0</formula>
    </cfRule>
  </conditionalFormatting>
  <conditionalFormatting sqref="C174:C179">
    <cfRule type="expression" dxfId="176" priority="12">
      <formula>$P$189+$P$190&gt;0</formula>
    </cfRule>
  </conditionalFormatting>
  <conditionalFormatting sqref="D173:F173">
    <cfRule type="expression" dxfId="175" priority="11">
      <formula>$P$189+$P$190&gt;0</formula>
    </cfRule>
  </conditionalFormatting>
  <conditionalFormatting sqref="F151:F158 H151:L158 D152:D159 H159:M159 F163:F168 H163:L168 D164:D169 A177 A180:C180">
    <cfRule type="expression" dxfId="174" priority="14">
      <formula>$P$189+$P$190&gt;0</formula>
    </cfRule>
  </conditionalFormatting>
  <conditionalFormatting sqref="F151:F159 H151:M159 D152:D159 F163:F169 H163:M169 D164:D169 A174:A175 C174:C179 A177:A178 A180:J181">
    <cfRule type="expression" dxfId="173" priority="13">
      <formula>$P$189+$P$190&gt;0</formula>
    </cfRule>
  </conditionalFormatting>
  <conditionalFormatting sqref="F179">
    <cfRule type="expression" dxfId="172" priority="9">
      <formula>$P$189+$P$190&gt;0</formula>
    </cfRule>
  </conditionalFormatting>
  <conditionalFormatting sqref="H173:J173">
    <cfRule type="expression" dxfId="171" priority="7">
      <formula>$P$189+$P$190&gt;0</formula>
    </cfRule>
    <cfRule type="expression" dxfId="170" priority="8">
      <formula>$P$189+$P$190&gt;0</formula>
    </cfRule>
  </conditionalFormatting>
  <conditionalFormatting sqref="H159:M159">
    <cfRule type="expression" dxfId="169" priority="21">
      <formula>#REF!=1</formula>
    </cfRule>
  </conditionalFormatting>
  <conditionalFormatting sqref="H169:M169">
    <cfRule type="expression" dxfId="168" priority="22">
      <formula>$P$189+$P$190&gt;0</formula>
    </cfRule>
    <cfRule type="expression" dxfId="167" priority="23">
      <formula>#REF!=1</formula>
    </cfRule>
  </conditionalFormatting>
  <conditionalFormatting sqref="I99">
    <cfRule type="expression" dxfId="166" priority="4">
      <formula>#REF!=1</formula>
    </cfRule>
  </conditionalFormatting>
  <conditionalFormatting sqref="J100">
    <cfRule type="expression" dxfId="165" priority="6">
      <formula>#REF!="1"</formula>
    </cfRule>
  </conditionalFormatting>
  <conditionalFormatting sqref="J259:N269 I273:J273 C273:D276 H274:J276">
    <cfRule type="expression" dxfId="164" priority="2">
      <formula>$P$228=1</formula>
    </cfRule>
  </conditionalFormatting>
  <conditionalFormatting sqref="J259:N269">
    <cfRule type="expression" dxfId="163" priority="3">
      <formula>$P$228=1</formula>
    </cfRule>
  </conditionalFormatting>
  <conditionalFormatting sqref="P81:P82">
    <cfRule type="expression" dxfId="162" priority="5">
      <formula>#REF!="1"</formula>
    </cfRule>
  </conditionalFormatting>
  <conditionalFormatting sqref="Q8:Q13 Q15:Q19">
    <cfRule type="colorScale" priority="15">
      <colorScale>
        <cfvo type="min"/>
        <cfvo type="percentile" val="50"/>
        <cfvo type="max"/>
        <color theme="0"/>
        <color rgb="FF66CCFF"/>
        <color rgb="FF0099FF"/>
      </colorScale>
    </cfRule>
  </conditionalFormatting>
  <conditionalFormatting sqref="V8:V10">
    <cfRule type="colorScale" priority="16">
      <colorScale>
        <cfvo type="min"/>
        <cfvo type="percentile" val="50"/>
        <cfvo type="max"/>
        <color theme="0"/>
        <color rgb="FFFF99FF"/>
        <color rgb="FFFF00FF"/>
      </colorScale>
    </cfRule>
  </conditionalFormatting>
  <conditionalFormatting sqref="AC8:AC21 AI8:AI13">
    <cfRule type="colorScale" priority="20">
      <colorScale>
        <cfvo type="min"/>
        <cfvo type="percentile" val="50"/>
        <cfvo type="max"/>
        <color theme="0"/>
        <color rgb="FF99FF99"/>
        <color rgb="FF33CC33"/>
      </colorScale>
    </cfRule>
  </conditionalFormatting>
  <conditionalFormatting sqref="AI18:AI20">
    <cfRule type="colorScale" priority="19">
      <colorScale>
        <cfvo type="min"/>
        <cfvo type="percentile" val="50"/>
        <cfvo type="max"/>
        <color theme="0"/>
        <color rgb="FF99FF99"/>
        <color rgb="FF33CC33"/>
      </colorScale>
    </cfRule>
  </conditionalFormatting>
  <conditionalFormatting sqref="AM8:AM21 AQ8:AQ20 AU8:AU21 AY8:AY21 BC8:BC19 BG8:BG21 BK8:BK21 BO8:BO19">
    <cfRule type="colorScale" priority="18">
      <colorScale>
        <cfvo type="min"/>
        <cfvo type="percentile" val="50"/>
        <cfvo type="max"/>
        <color theme="0"/>
        <color rgb="FF99FF99"/>
        <color rgb="FF33CC33"/>
      </colorScale>
    </cfRule>
  </conditionalFormatting>
  <conditionalFormatting sqref="BS8:BS21 BW8:BW14">
    <cfRule type="colorScale" priority="17">
      <colorScale>
        <cfvo type="min"/>
        <cfvo type="percentile" val="50"/>
        <cfvo type="max"/>
        <color theme="0"/>
        <color rgb="FFFFCC99"/>
        <color rgb="FFFF9933"/>
      </colorScale>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glio18">
    <tabColor rgb="FFFF99FF"/>
  </sheetPr>
  <dimension ref="A1:CA295"/>
  <sheetViews>
    <sheetView showGridLines="0" zoomScale="80" zoomScaleNormal="80" workbookViewId="0">
      <selection activeCell="R263" sqref="R263:R266"/>
    </sheetView>
  </sheetViews>
  <sheetFormatPr defaultColWidth="8.69921875" defaultRowHeight="13.8"/>
  <cols>
    <col min="1" max="2" width="14.19921875" style="256" customWidth="1"/>
    <col min="3" max="3" width="15.69921875" style="256" customWidth="1"/>
    <col min="4" max="5" width="14.19921875" style="256" customWidth="1"/>
    <col min="6" max="6" width="16.09765625" style="603" customWidth="1"/>
    <col min="7" max="7" width="15.5" style="256" customWidth="1"/>
    <col min="8" max="8" width="9.69921875" style="256" customWidth="1"/>
    <col min="9" max="9" width="15.5" style="256" customWidth="1"/>
    <col min="10" max="11" width="12.19921875" style="256" customWidth="1"/>
    <col min="12" max="12" width="2.69921875" style="5" customWidth="1"/>
    <col min="13" max="13" width="9.19921875" style="5" customWidth="1"/>
    <col min="14" max="14" width="8.59765625" style="1" customWidth="1"/>
    <col min="15" max="15" width="7.69921875" style="256" customWidth="1"/>
    <col min="16" max="16" width="8.69921875" style="256" customWidth="1"/>
    <col min="17" max="18" width="7.69921875" style="256" customWidth="1"/>
    <col min="19" max="19" width="9.69921875" style="256" customWidth="1"/>
    <col min="20" max="22" width="7.69921875" style="256" customWidth="1"/>
    <col min="23" max="23" width="9.09765625" style="256" customWidth="1"/>
    <col min="24" max="24" width="2.69921875" style="256" customWidth="1"/>
    <col min="25" max="35" width="7.69921875" style="256" customWidth="1"/>
    <col min="36" max="36" width="2.69921875" style="256" customWidth="1"/>
    <col min="37" max="47" width="7.69921875" style="256" customWidth="1"/>
    <col min="48" max="48" width="2.69921875" style="256" customWidth="1"/>
    <col min="49" max="59" width="8.69921875" style="256"/>
    <col min="60" max="60" width="2.69921875" style="256" customWidth="1"/>
    <col min="61" max="66" width="8.69921875" style="256"/>
    <col min="67" max="67" width="9.09765625" style="256" bestFit="1" customWidth="1"/>
    <col min="68" max="16384" width="8.69921875" style="256"/>
  </cols>
  <sheetData>
    <row r="1" spans="1:79" ht="21" customHeight="1">
      <c r="A1" s="1888"/>
      <c r="B1" s="1888"/>
      <c r="C1" s="1889" t="s">
        <v>0</v>
      </c>
      <c r="D1" s="1889"/>
      <c r="E1" s="1889"/>
      <c r="F1" s="1889"/>
      <c r="G1" s="1889"/>
      <c r="H1" s="1889"/>
      <c r="I1" s="1889"/>
      <c r="J1" s="1889"/>
      <c r="K1" s="1889"/>
      <c r="L1"/>
      <c r="M1"/>
      <c r="N1"/>
      <c r="O1"/>
      <c r="P1"/>
      <c r="Q1"/>
      <c r="R1"/>
      <c r="S1"/>
      <c r="T1"/>
      <c r="U1"/>
      <c r="V1"/>
      <c r="W1"/>
      <c r="X1"/>
      <c r="AA1"/>
      <c r="AB1"/>
      <c r="AC1"/>
      <c r="AG1"/>
      <c r="AH1"/>
      <c r="AI1"/>
      <c r="AJ1"/>
      <c r="AK1"/>
      <c r="AL1"/>
      <c r="AM1"/>
      <c r="AN1"/>
      <c r="AO1"/>
    </row>
    <row r="2" spans="1:79" ht="21" customHeight="1">
      <c r="A2" s="1888"/>
      <c r="B2" s="1888"/>
      <c r="C2" s="1889"/>
      <c r="D2" s="1889"/>
      <c r="E2" s="1889"/>
      <c r="F2" s="1889"/>
      <c r="G2" s="1889"/>
      <c r="H2" s="1889"/>
      <c r="I2" s="1889"/>
      <c r="J2" s="1889"/>
      <c r="K2" s="1889"/>
      <c r="L2"/>
      <c r="M2"/>
      <c r="N2" s="295"/>
      <c r="O2"/>
      <c r="P2"/>
      <c r="Q2"/>
      <c r="R2"/>
      <c r="S2"/>
      <c r="T2"/>
      <c r="U2"/>
      <c r="V2"/>
      <c r="W2"/>
      <c r="X2"/>
      <c r="AA2"/>
      <c r="AB2"/>
      <c r="AC2"/>
      <c r="AG2"/>
      <c r="AH2"/>
      <c r="AI2"/>
      <c r="AJ2"/>
      <c r="AK2"/>
      <c r="AL2"/>
      <c r="AM2"/>
      <c r="AN2"/>
      <c r="AO2"/>
    </row>
    <row r="3" spans="1:79" ht="21" customHeight="1">
      <c r="A3" s="1888"/>
      <c r="B3" s="1888"/>
      <c r="C3" s="1889"/>
      <c r="D3" s="1889"/>
      <c r="E3" s="1889"/>
      <c r="F3" s="1889"/>
      <c r="G3" s="1889"/>
      <c r="H3" s="1889"/>
      <c r="I3" s="1889"/>
      <c r="J3" s="1889"/>
      <c r="K3" s="1889"/>
      <c r="L3"/>
      <c r="M3"/>
      <c r="N3"/>
      <c r="O3"/>
      <c r="P3"/>
      <c r="Q3"/>
      <c r="R3"/>
      <c r="S3"/>
      <c r="T3"/>
      <c r="U3"/>
      <c r="V3"/>
      <c r="W3"/>
      <c r="X3"/>
      <c r="AA3"/>
      <c r="AB3"/>
      <c r="AC3"/>
      <c r="AG3"/>
      <c r="AH3"/>
      <c r="AI3"/>
      <c r="AJ3"/>
      <c r="AK3"/>
      <c r="AL3"/>
      <c r="AM3"/>
      <c r="AN3"/>
      <c r="AO3"/>
    </row>
    <row r="4" spans="1:79" ht="36" customHeight="1">
      <c r="A4" s="1"/>
      <c r="B4" s="1"/>
      <c r="C4" s="1"/>
      <c r="D4" s="1"/>
      <c r="E4" s="1"/>
      <c r="F4" s="444"/>
      <c r="G4" s="1"/>
      <c r="H4" s="1"/>
      <c r="I4"/>
      <c r="J4"/>
      <c r="K4"/>
      <c r="L4"/>
      <c r="M4"/>
      <c r="N4"/>
      <c r="O4"/>
      <c r="P4"/>
      <c r="Q4"/>
      <c r="R4"/>
      <c r="S4"/>
      <c r="T4"/>
      <c r="U4"/>
      <c r="V4"/>
      <c r="W4"/>
      <c r="X4"/>
      <c r="AA4"/>
      <c r="AB4"/>
      <c r="AC4"/>
      <c r="AD4"/>
      <c r="AF4"/>
      <c r="AG4"/>
      <c r="AH4"/>
      <c r="AI4"/>
      <c r="AJ4"/>
      <c r="AK4"/>
      <c r="AL4"/>
      <c r="AM4"/>
      <c r="AN4"/>
      <c r="AO4"/>
    </row>
    <row r="5" spans="1:79" ht="36" customHeight="1" thickBot="1">
      <c r="A5" s="1841" t="s">
        <v>898</v>
      </c>
      <c r="B5" s="1841"/>
      <c r="C5" s="1841"/>
      <c r="D5" s="1841"/>
      <c r="E5" s="1841"/>
      <c r="F5" s="1841"/>
      <c r="G5" s="1841"/>
      <c r="H5" s="1841"/>
      <c r="I5" s="1841"/>
      <c r="J5" s="1841"/>
      <c r="K5" s="1841"/>
      <c r="L5" s="1159"/>
      <c r="M5" s="1159"/>
      <c r="N5" s="1159"/>
      <c r="O5" s="1159"/>
      <c r="P5" s="1159"/>
      <c r="Q5" s="1159"/>
      <c r="R5" s="1159"/>
      <c r="S5" s="1159"/>
      <c r="T5" s="1159"/>
      <c r="U5" s="1159"/>
      <c r="V5" s="1159"/>
      <c r="W5" s="1159"/>
      <c r="X5" s="1159"/>
      <c r="Y5" s="1159"/>
      <c r="Z5" s="1159"/>
      <c r="AA5" s="1159"/>
      <c r="AB5" s="1159"/>
      <c r="AC5" s="1159"/>
      <c r="AD5" s="1159"/>
      <c r="AE5" s="1159"/>
      <c r="AF5" s="1159"/>
      <c r="AG5" s="1159"/>
      <c r="AH5" s="1159"/>
      <c r="AI5" s="1157"/>
      <c r="AJ5" s="1159"/>
      <c r="AK5" s="1159"/>
      <c r="AL5" s="1159"/>
      <c r="AM5" s="1157"/>
      <c r="AN5" s="1159"/>
      <c r="AO5" s="1159"/>
      <c r="AP5" s="1157"/>
      <c r="AQ5" s="1157"/>
      <c r="AR5" s="1157"/>
      <c r="AS5" s="1157"/>
      <c r="AT5" s="1157"/>
      <c r="AU5" s="1157"/>
      <c r="AV5" s="1157"/>
      <c r="AW5" s="1157"/>
      <c r="AX5" s="1157"/>
      <c r="AY5" s="1157"/>
      <c r="AZ5" s="1157"/>
      <c r="BA5" s="1157"/>
      <c r="BB5" s="1157"/>
      <c r="BC5" s="1157"/>
      <c r="BD5" s="1157"/>
      <c r="BE5" s="1157"/>
      <c r="BF5" s="1159"/>
      <c r="BG5" s="1157"/>
      <c r="BH5" s="1157"/>
      <c r="BI5" s="1157"/>
      <c r="BJ5" s="1157"/>
      <c r="BK5" s="1157"/>
      <c r="BL5" s="1157"/>
      <c r="BM5" s="1157"/>
      <c r="BN5" s="1157"/>
      <c r="BO5" s="1157"/>
      <c r="BP5" s="1157"/>
      <c r="BQ5" s="1157"/>
      <c r="BR5" s="1157"/>
      <c r="BS5" s="1157"/>
      <c r="BT5" s="1157"/>
      <c r="BU5" s="1157"/>
      <c r="BV5" s="1157"/>
      <c r="BW5" s="1157"/>
      <c r="BX5" s="1157"/>
    </row>
    <row r="6" spans="1:79" ht="18" customHeight="1">
      <c r="A6" s="1"/>
      <c r="B6" s="1"/>
      <c r="C6" s="1"/>
      <c r="D6" s="1"/>
      <c r="E6" s="1"/>
      <c r="F6" s="444"/>
      <c r="G6" s="1"/>
      <c r="H6" s="1"/>
      <c r="I6" s="1"/>
      <c r="J6" s="1"/>
      <c r="K6" s="1"/>
      <c r="L6" s="1159"/>
      <c r="M6" s="1920" t="s">
        <v>899</v>
      </c>
      <c r="N6" s="1921"/>
      <c r="O6" s="1921"/>
      <c r="P6" s="1921"/>
      <c r="Q6" s="1922"/>
      <c r="R6" s="1159"/>
      <c r="S6" s="1157"/>
      <c r="T6" s="1920" t="s">
        <v>900</v>
      </c>
      <c r="U6" s="1921"/>
      <c r="V6" s="1922"/>
      <c r="W6" s="1159"/>
      <c r="X6" s="1159"/>
      <c r="Y6" s="1920" t="s">
        <v>901</v>
      </c>
      <c r="Z6" s="1921"/>
      <c r="AA6" s="1921"/>
      <c r="AB6" s="1921"/>
      <c r="AC6" s="1921"/>
      <c r="AD6" s="1921"/>
      <c r="AE6" s="1921"/>
      <c r="AF6" s="1921"/>
      <c r="AG6" s="1921"/>
      <c r="AH6" s="1921"/>
      <c r="AI6" s="1922"/>
      <c r="AJ6" s="1159"/>
      <c r="AK6" s="1023" t="s">
        <v>902</v>
      </c>
      <c r="AL6" s="1024"/>
      <c r="AM6" s="1024"/>
      <c r="AN6" s="1046"/>
      <c r="AO6" s="1024" t="s">
        <v>902</v>
      </c>
      <c r="AP6" s="1024"/>
      <c r="AQ6" s="1024"/>
      <c r="AR6" s="1046"/>
      <c r="AS6" s="1024" t="s">
        <v>902</v>
      </c>
      <c r="AT6" s="1024"/>
      <c r="AU6" s="1024"/>
      <c r="AV6" s="1033"/>
      <c r="AW6" s="1024" t="s">
        <v>902</v>
      </c>
      <c r="AX6" s="1024"/>
      <c r="AY6" s="1024"/>
      <c r="AZ6" s="1046"/>
      <c r="BA6" s="1024" t="s">
        <v>902</v>
      </c>
      <c r="BB6" s="1024"/>
      <c r="BC6" s="1024"/>
      <c r="BD6" s="1046"/>
      <c r="BE6" s="1024" t="s">
        <v>902</v>
      </c>
      <c r="BF6" s="1024"/>
      <c r="BG6" s="1024"/>
      <c r="BH6" s="1033"/>
      <c r="BI6" s="1043" t="s">
        <v>902</v>
      </c>
      <c r="BJ6" s="1043"/>
      <c r="BK6" s="1043"/>
      <c r="BL6" s="1047"/>
      <c r="BM6" s="1043" t="s">
        <v>902</v>
      </c>
      <c r="BN6" s="1043"/>
      <c r="BO6" s="1044"/>
      <c r="BP6" s="1157"/>
      <c r="BQ6" s="1920" t="s">
        <v>903</v>
      </c>
      <c r="BR6" s="1921"/>
      <c r="BS6" s="1921"/>
      <c r="BT6" s="1921"/>
      <c r="BU6" s="1921"/>
      <c r="BV6" s="1921"/>
      <c r="BW6" s="1922"/>
      <c r="BX6" s="1168"/>
      <c r="BY6" s="476"/>
      <c r="BZ6" s="476"/>
      <c r="CA6" s="476"/>
    </row>
    <row r="7" spans="1:79" ht="18" customHeight="1">
      <c r="A7" s="1861" t="s">
        <v>904</v>
      </c>
      <c r="B7" s="1861"/>
      <c r="C7" s="1861"/>
      <c r="D7" s="1861"/>
      <c r="E7" s="1861"/>
      <c r="F7" s="1897" t="s">
        <v>1078</v>
      </c>
      <c r="G7" s="1898"/>
      <c r="H7" s="1898"/>
      <c r="I7" s="1899"/>
      <c r="J7" s="1899"/>
      <c r="K7" s="1900"/>
      <c r="L7" s="1159"/>
      <c r="M7" s="1927"/>
      <c r="N7" s="1928"/>
      <c r="O7" s="1928"/>
      <c r="P7" s="466" t="s">
        <v>201</v>
      </c>
      <c r="Q7" s="1025" t="s">
        <v>202</v>
      </c>
      <c r="R7" s="1159"/>
      <c r="S7" s="1157"/>
      <c r="T7" s="1030"/>
      <c r="U7" s="466" t="s">
        <v>201</v>
      </c>
      <c r="V7" s="1025" t="s">
        <v>202</v>
      </c>
      <c r="W7" s="1158"/>
      <c r="X7" s="1159"/>
      <c r="Y7" s="1912"/>
      <c r="Z7" s="1913"/>
      <c r="AA7" s="1913"/>
      <c r="AB7" s="466" t="s">
        <v>201</v>
      </c>
      <c r="AC7" s="466" t="s">
        <v>202</v>
      </c>
      <c r="AD7" s="965"/>
      <c r="AE7" s="1909"/>
      <c r="AF7" s="1909"/>
      <c r="AG7" s="1909"/>
      <c r="AH7" s="466" t="s">
        <v>201</v>
      </c>
      <c r="AI7" s="1025" t="s">
        <v>202</v>
      </c>
      <c r="AJ7" s="774"/>
      <c r="AK7" s="1034"/>
      <c r="AL7" s="466" t="s">
        <v>201</v>
      </c>
      <c r="AM7" s="466" t="s">
        <v>202</v>
      </c>
      <c r="AN7" s="477"/>
      <c r="AO7" s="965"/>
      <c r="AP7" s="466" t="s">
        <v>201</v>
      </c>
      <c r="AQ7" s="466" t="s">
        <v>202</v>
      </c>
      <c r="AR7" s="477"/>
      <c r="AS7" s="965"/>
      <c r="AT7" s="466" t="s">
        <v>201</v>
      </c>
      <c r="AU7" s="466" t="s">
        <v>202</v>
      </c>
      <c r="AV7" s="477"/>
      <c r="AW7" s="965"/>
      <c r="AX7" s="466" t="s">
        <v>201</v>
      </c>
      <c r="AY7" s="466" t="s">
        <v>202</v>
      </c>
      <c r="AZ7" s="477"/>
      <c r="BA7" s="965"/>
      <c r="BB7" s="466" t="s">
        <v>201</v>
      </c>
      <c r="BC7" s="466" t="s">
        <v>202</v>
      </c>
      <c r="BD7" s="477"/>
      <c r="BE7" s="965"/>
      <c r="BF7" s="466" t="s">
        <v>201</v>
      </c>
      <c r="BG7" s="466" t="s">
        <v>202</v>
      </c>
      <c r="BH7" s="477"/>
      <c r="BI7" s="965"/>
      <c r="BJ7" s="466" t="s">
        <v>201</v>
      </c>
      <c r="BK7" s="466" t="s">
        <v>202</v>
      </c>
      <c r="BL7" s="477"/>
      <c r="BM7" s="965"/>
      <c r="BN7" s="466" t="s">
        <v>201</v>
      </c>
      <c r="BO7" s="1025" t="s">
        <v>202</v>
      </c>
      <c r="BP7" s="1172"/>
      <c r="BQ7" s="1034"/>
      <c r="BR7" s="466" t="s">
        <v>201</v>
      </c>
      <c r="BS7" s="466" t="s">
        <v>202</v>
      </c>
      <c r="BT7" s="965"/>
      <c r="BU7" s="965"/>
      <c r="BV7" s="466" t="s">
        <v>201</v>
      </c>
      <c r="BW7" s="1025" t="s">
        <v>202</v>
      </c>
      <c r="BX7" s="1157"/>
      <c r="BZ7" s="470"/>
      <c r="CA7" s="470"/>
    </row>
    <row r="8" spans="1:79" ht="18" customHeight="1">
      <c r="A8" s="1"/>
      <c r="B8" s="1"/>
      <c r="C8" s="1"/>
      <c r="D8" s="1"/>
      <c r="E8" s="1"/>
      <c r="F8" s="444"/>
      <c r="G8" s="1"/>
      <c r="H8" s="1"/>
      <c r="I8" s="1"/>
      <c r="J8" s="1"/>
      <c r="K8" s="1"/>
      <c r="L8" s="1159"/>
      <c r="M8" s="1923" t="s">
        <v>237</v>
      </c>
      <c r="N8" s="1924"/>
      <c r="O8" s="1924"/>
      <c r="P8" s="467">
        <v>105</v>
      </c>
      <c r="Q8" s="1026">
        <v>5.6059797116924721E-2</v>
      </c>
      <c r="R8" s="1159"/>
      <c r="S8" s="1157"/>
      <c r="T8" s="1031" t="s">
        <v>11</v>
      </c>
      <c r="U8" s="467">
        <v>398</v>
      </c>
      <c r="V8" s="1026">
        <v>0.21249332621462894</v>
      </c>
      <c r="W8" s="1158"/>
      <c r="X8" s="1159"/>
      <c r="Y8" s="1910" t="s">
        <v>493</v>
      </c>
      <c r="Z8" s="1911"/>
      <c r="AA8" s="1911"/>
      <c r="AB8" s="467">
        <v>0</v>
      </c>
      <c r="AC8" s="468">
        <v>0</v>
      </c>
      <c r="AE8" s="1911" t="s">
        <v>394</v>
      </c>
      <c r="AF8" s="1911"/>
      <c r="AG8" s="1911"/>
      <c r="AH8" s="467">
        <v>0</v>
      </c>
      <c r="AI8" s="1026">
        <v>0</v>
      </c>
      <c r="AJ8" s="1159"/>
      <c r="AK8" s="1035" t="s">
        <v>529</v>
      </c>
      <c r="AL8" s="467">
        <v>0</v>
      </c>
      <c r="AM8" s="468">
        <v>0</v>
      </c>
      <c r="AO8" s="469" t="s">
        <v>341</v>
      </c>
      <c r="AP8" s="467">
        <v>0</v>
      </c>
      <c r="AQ8" s="468">
        <v>0</v>
      </c>
      <c r="AS8" s="469" t="s">
        <v>599</v>
      </c>
      <c r="AT8" s="467">
        <v>0</v>
      </c>
      <c r="AU8" s="468">
        <v>0</v>
      </c>
      <c r="AW8" s="469" t="s">
        <v>905</v>
      </c>
      <c r="AX8" s="467">
        <v>0</v>
      </c>
      <c r="AY8" s="468">
        <v>0</v>
      </c>
      <c r="BA8" s="469" t="s">
        <v>641</v>
      </c>
      <c r="BB8" s="467">
        <v>0</v>
      </c>
      <c r="BC8" s="468">
        <v>0</v>
      </c>
      <c r="BE8" s="469" t="s">
        <v>488</v>
      </c>
      <c r="BF8" s="467">
        <v>0</v>
      </c>
      <c r="BG8" s="468">
        <v>0</v>
      </c>
      <c r="BI8" s="469" t="s">
        <v>531</v>
      </c>
      <c r="BJ8" s="467">
        <v>0</v>
      </c>
      <c r="BK8" s="468">
        <v>0</v>
      </c>
      <c r="BM8" s="469" t="s">
        <v>533</v>
      </c>
      <c r="BN8" s="467">
        <v>0</v>
      </c>
      <c r="BO8" s="1026">
        <v>0</v>
      </c>
      <c r="BP8" s="1157"/>
      <c r="BQ8" s="1035" t="s">
        <v>500</v>
      </c>
      <c r="BR8" s="467">
        <v>9</v>
      </c>
      <c r="BS8" s="468">
        <v>4.8051254671649763E-3</v>
      </c>
      <c r="BU8" s="469" t="s">
        <v>484</v>
      </c>
      <c r="BV8" s="467">
        <v>49</v>
      </c>
      <c r="BW8" s="1026">
        <v>2.6161238654564871E-2</v>
      </c>
      <c r="BX8" s="1157"/>
      <c r="BY8" s="469"/>
      <c r="BZ8" s="467"/>
      <c r="CA8" s="468"/>
    </row>
    <row r="9" spans="1:79" ht="18" customHeight="1">
      <c r="A9" s="1861" t="s">
        <v>906</v>
      </c>
      <c r="B9" s="1861"/>
      <c r="C9" s="1861"/>
      <c r="D9" s="1861"/>
      <c r="E9" s="1861"/>
      <c r="F9" s="1890"/>
      <c r="G9" s="1891"/>
      <c r="H9" s="1891"/>
      <c r="I9" s="1891"/>
      <c r="J9" s="1891"/>
      <c r="K9" s="1892"/>
      <c r="L9" s="1159"/>
      <c r="M9" s="1903" t="s">
        <v>481</v>
      </c>
      <c r="N9" s="1904"/>
      <c r="O9" s="1904"/>
      <c r="P9" s="467">
        <v>129</v>
      </c>
      <c r="Q9" s="1026">
        <v>6.8873465029364658E-2</v>
      </c>
      <c r="R9" s="1159"/>
      <c r="S9" s="1157"/>
      <c r="T9" s="1031" t="s">
        <v>12</v>
      </c>
      <c r="U9" s="467">
        <v>852</v>
      </c>
      <c r="V9" s="1026">
        <v>0.45488521089161771</v>
      </c>
      <c r="W9" s="1158"/>
      <c r="X9" s="1159"/>
      <c r="Y9" s="1905" t="s">
        <v>520</v>
      </c>
      <c r="Z9" s="1906"/>
      <c r="AA9" s="1906"/>
      <c r="AB9" s="467">
        <v>0</v>
      </c>
      <c r="AC9" s="468">
        <v>0</v>
      </c>
      <c r="AE9" s="1906" t="s">
        <v>390</v>
      </c>
      <c r="AF9" s="1906"/>
      <c r="AG9" s="1906"/>
      <c r="AH9" s="467">
        <v>0</v>
      </c>
      <c r="AI9" s="1026">
        <v>0</v>
      </c>
      <c r="AJ9" s="1159"/>
      <c r="AK9" s="1035" t="s">
        <v>352</v>
      </c>
      <c r="AL9" s="467">
        <v>92</v>
      </c>
      <c r="AM9" s="468">
        <v>4.9119060331019752E-2</v>
      </c>
      <c r="AO9" s="469" t="s">
        <v>574</v>
      </c>
      <c r="AP9" s="467">
        <v>0</v>
      </c>
      <c r="AQ9" s="468">
        <v>0</v>
      </c>
      <c r="AS9" s="469" t="s">
        <v>393</v>
      </c>
      <c r="AT9" s="467">
        <v>0</v>
      </c>
      <c r="AU9" s="468">
        <v>0</v>
      </c>
      <c r="AW9" s="469" t="s">
        <v>395</v>
      </c>
      <c r="AX9" s="467">
        <v>0</v>
      </c>
      <c r="AY9" s="468">
        <v>0</v>
      </c>
      <c r="BA9" s="469" t="s">
        <v>663</v>
      </c>
      <c r="BB9" s="467">
        <v>0</v>
      </c>
      <c r="BC9" s="468">
        <v>0</v>
      </c>
      <c r="BE9" s="469" t="s">
        <v>595</v>
      </c>
      <c r="BF9" s="467">
        <v>0</v>
      </c>
      <c r="BG9" s="468">
        <v>0</v>
      </c>
      <c r="BI9" s="469" t="s">
        <v>437</v>
      </c>
      <c r="BJ9" s="467">
        <v>0</v>
      </c>
      <c r="BK9" s="468">
        <v>0</v>
      </c>
      <c r="BM9" s="469" t="s">
        <v>498</v>
      </c>
      <c r="BN9" s="467">
        <v>0</v>
      </c>
      <c r="BO9" s="1026">
        <v>0</v>
      </c>
      <c r="BP9" s="1157"/>
      <c r="BQ9" s="1035" t="s">
        <v>366</v>
      </c>
      <c r="BR9" s="467">
        <v>26</v>
      </c>
      <c r="BS9" s="468">
        <v>1.3881473571809931E-2</v>
      </c>
      <c r="BU9" s="469" t="s">
        <v>907</v>
      </c>
      <c r="BV9" s="467">
        <v>0</v>
      </c>
      <c r="BW9" s="1026">
        <v>0</v>
      </c>
      <c r="BX9" s="1157"/>
      <c r="BY9" s="469"/>
      <c r="BZ9" s="467"/>
      <c r="CA9" s="468"/>
    </row>
    <row r="10" spans="1:79" ht="18" customHeight="1">
      <c r="A10" s="1"/>
      <c r="B10" s="1"/>
      <c r="C10" s="1"/>
      <c r="J10" s="1"/>
      <c r="K10" s="1"/>
      <c r="L10" s="1159"/>
      <c r="M10" s="1903" t="s">
        <v>536</v>
      </c>
      <c r="N10" s="1904"/>
      <c r="O10" s="1904"/>
      <c r="P10" s="467">
        <v>193</v>
      </c>
      <c r="Q10" s="1026">
        <v>0.10304324612920449</v>
      </c>
      <c r="R10" s="1159"/>
      <c r="S10" s="1157"/>
      <c r="T10" s="1027" t="s">
        <v>13</v>
      </c>
      <c r="U10" s="467">
        <v>623</v>
      </c>
      <c r="V10" s="1026">
        <v>0.33262146289375333</v>
      </c>
      <c r="W10" s="1158"/>
      <c r="X10" s="1159"/>
      <c r="Y10" s="1905" t="s">
        <v>396</v>
      </c>
      <c r="Z10" s="1906"/>
      <c r="AA10" s="1906"/>
      <c r="AB10" s="467">
        <v>0</v>
      </c>
      <c r="AC10" s="468">
        <v>0</v>
      </c>
      <c r="AE10" s="1906" t="s">
        <v>486</v>
      </c>
      <c r="AF10" s="1906"/>
      <c r="AG10" s="1906"/>
      <c r="AH10" s="467">
        <v>0</v>
      </c>
      <c r="AI10" s="1026">
        <v>0</v>
      </c>
      <c r="AJ10" s="1159"/>
      <c r="AK10" s="1035" t="s">
        <v>530</v>
      </c>
      <c r="AL10" s="467">
        <v>0</v>
      </c>
      <c r="AM10" s="468">
        <v>0</v>
      </c>
      <c r="AO10" s="469" t="s">
        <v>362</v>
      </c>
      <c r="AP10" s="467">
        <v>189</v>
      </c>
      <c r="AQ10" s="468">
        <v>0.1009076348104645</v>
      </c>
      <c r="AS10" s="469" t="s">
        <v>398</v>
      </c>
      <c r="AT10" s="467">
        <v>0</v>
      </c>
      <c r="AU10" s="468">
        <v>0</v>
      </c>
      <c r="AW10" s="469" t="s">
        <v>524</v>
      </c>
      <c r="AX10" s="467">
        <v>38</v>
      </c>
      <c r="AY10" s="468">
        <v>2.02883075280299E-2</v>
      </c>
      <c r="BA10" s="469" t="s">
        <v>430</v>
      </c>
      <c r="BB10" s="467">
        <v>0</v>
      </c>
      <c r="BC10" s="468">
        <v>0</v>
      </c>
      <c r="BE10" s="469" t="s">
        <v>491</v>
      </c>
      <c r="BF10" s="467">
        <v>0</v>
      </c>
      <c r="BG10" s="468">
        <v>0</v>
      </c>
      <c r="BI10" s="469" t="s">
        <v>389</v>
      </c>
      <c r="BJ10" s="467">
        <v>0</v>
      </c>
      <c r="BK10" s="468">
        <v>0</v>
      </c>
      <c r="BM10" s="469" t="s">
        <v>513</v>
      </c>
      <c r="BN10" s="467">
        <v>0</v>
      </c>
      <c r="BO10" s="1026">
        <v>0</v>
      </c>
      <c r="BP10" s="1157"/>
      <c r="BQ10" s="1035" t="s">
        <v>346</v>
      </c>
      <c r="BR10" s="467">
        <v>1178</v>
      </c>
      <c r="BS10" s="468">
        <v>0.62893753336892688</v>
      </c>
      <c r="BU10" s="469" t="s">
        <v>588</v>
      </c>
      <c r="BV10" s="467">
        <v>8</v>
      </c>
      <c r="BW10" s="1026">
        <v>4.2712226374799784E-3</v>
      </c>
      <c r="BX10" s="1157"/>
      <c r="BY10" s="469"/>
      <c r="BZ10" s="467"/>
      <c r="CA10" s="468"/>
    </row>
    <row r="11" spans="1:79" ht="18" customHeight="1" thickBot="1">
      <c r="D11" s="1895" t="s">
        <v>908</v>
      </c>
      <c r="E11" s="1895"/>
      <c r="F11" s="1895"/>
      <c r="G11" s="1895"/>
      <c r="H11" s="1895"/>
      <c r="I11" s="1896"/>
      <c r="J11" s="1893">
        <v>1873</v>
      </c>
      <c r="K11" s="1894"/>
      <c r="L11" s="1159"/>
      <c r="M11" s="1903" t="s">
        <v>537</v>
      </c>
      <c r="N11" s="1904"/>
      <c r="O11" s="1904"/>
      <c r="P11" s="467">
        <v>150</v>
      </c>
      <c r="Q11" s="1026">
        <v>8.0085424452749604E-2</v>
      </c>
      <c r="R11" s="1159"/>
      <c r="S11" s="1157"/>
      <c r="T11" s="1032" t="s">
        <v>19</v>
      </c>
      <c r="U11" s="1028">
        <v>1873</v>
      </c>
      <c r="V11" s="1029">
        <v>1</v>
      </c>
      <c r="W11" s="1158"/>
      <c r="X11" s="1159"/>
      <c r="Y11" s="1905" t="s">
        <v>431</v>
      </c>
      <c r="Z11" s="1906"/>
      <c r="AA11" s="1906"/>
      <c r="AB11" s="467">
        <v>0</v>
      </c>
      <c r="AC11" s="468">
        <v>0</v>
      </c>
      <c r="AE11" s="1906" t="s">
        <v>503</v>
      </c>
      <c r="AF11" s="1906"/>
      <c r="AG11" s="1906"/>
      <c r="AH11" s="467">
        <v>0</v>
      </c>
      <c r="AI11" s="1026">
        <v>0</v>
      </c>
      <c r="AJ11" s="1159"/>
      <c r="AK11" s="1035" t="s">
        <v>638</v>
      </c>
      <c r="AL11" s="467">
        <v>20</v>
      </c>
      <c r="AM11" s="468">
        <v>1.0678056593699947E-2</v>
      </c>
      <c r="AO11" s="469" t="s">
        <v>475</v>
      </c>
      <c r="AP11" s="467">
        <v>0</v>
      </c>
      <c r="AQ11" s="468">
        <v>0</v>
      </c>
      <c r="AS11" s="469" t="s">
        <v>909</v>
      </c>
      <c r="AT11" s="467">
        <v>0</v>
      </c>
      <c r="AU11" s="468">
        <v>0</v>
      </c>
      <c r="AW11" s="469" t="s">
        <v>649</v>
      </c>
      <c r="AX11" s="467">
        <v>0</v>
      </c>
      <c r="AY11" s="468">
        <v>0</v>
      </c>
      <c r="BA11" s="469" t="s">
        <v>658</v>
      </c>
      <c r="BB11" s="467">
        <v>63</v>
      </c>
      <c r="BC11" s="468">
        <v>3.363587827015483E-2</v>
      </c>
      <c r="BE11" s="469" t="s">
        <v>664</v>
      </c>
      <c r="BF11" s="467">
        <v>0</v>
      </c>
      <c r="BG11" s="468">
        <v>0</v>
      </c>
      <c r="BI11" s="469" t="s">
        <v>539</v>
      </c>
      <c r="BJ11" s="467">
        <v>12</v>
      </c>
      <c r="BK11" s="468">
        <v>6.4068339562199676E-3</v>
      </c>
      <c r="BM11" s="469" t="s">
        <v>402</v>
      </c>
      <c r="BN11" s="467">
        <v>160</v>
      </c>
      <c r="BO11" s="1026">
        <v>8.5424452749599575E-2</v>
      </c>
      <c r="BP11" s="1157"/>
      <c r="BQ11" s="1035" t="s">
        <v>546</v>
      </c>
      <c r="BR11" s="467">
        <v>49</v>
      </c>
      <c r="BS11" s="468">
        <v>2.6161238654564871E-2</v>
      </c>
      <c r="BU11" s="469" t="s">
        <v>548</v>
      </c>
      <c r="BV11" s="467">
        <v>12</v>
      </c>
      <c r="BW11" s="1026">
        <v>6.4068339562199676E-3</v>
      </c>
      <c r="BX11" s="1157"/>
      <c r="BY11" s="469"/>
      <c r="BZ11" s="467"/>
      <c r="CA11" s="468"/>
    </row>
    <row r="12" spans="1:79" ht="18" customHeight="1">
      <c r="A12" s="1"/>
      <c r="B12" s="1"/>
      <c r="C12" s="1"/>
      <c r="D12" s="1"/>
      <c r="E12" s="1"/>
      <c r="L12" s="1159"/>
      <c r="M12" s="1903" t="s">
        <v>344</v>
      </c>
      <c r="N12" s="1904"/>
      <c r="O12" s="1904"/>
      <c r="P12" s="467">
        <v>563</v>
      </c>
      <c r="Q12" s="1026">
        <v>0.30058729311265348</v>
      </c>
      <c r="R12" s="1159"/>
      <c r="S12" s="1157"/>
      <c r="T12" s="1157"/>
      <c r="U12" s="1158"/>
      <c r="V12" s="1158"/>
      <c r="W12" s="1158"/>
      <c r="X12" s="1159"/>
      <c r="Y12" s="1905" t="s">
        <v>342</v>
      </c>
      <c r="Z12" s="1906"/>
      <c r="AA12" s="1906"/>
      <c r="AB12" s="467">
        <v>0</v>
      </c>
      <c r="AC12" s="468">
        <v>0</v>
      </c>
      <c r="AE12" s="1906" t="s">
        <v>639</v>
      </c>
      <c r="AF12" s="1906"/>
      <c r="AG12" s="1906"/>
      <c r="AH12" s="467">
        <v>20</v>
      </c>
      <c r="AI12" s="1026">
        <v>1.0678056593699947E-2</v>
      </c>
      <c r="AJ12" s="1159"/>
      <c r="AK12" s="1035" t="s">
        <v>651</v>
      </c>
      <c r="AL12" s="467">
        <v>0</v>
      </c>
      <c r="AM12" s="468">
        <v>0</v>
      </c>
      <c r="AO12" s="469" t="s">
        <v>490</v>
      </c>
      <c r="AP12" s="467">
        <v>0</v>
      </c>
      <c r="AQ12" s="468">
        <v>0</v>
      </c>
      <c r="AS12" s="469" t="s">
        <v>516</v>
      </c>
      <c r="AT12" s="467">
        <v>0</v>
      </c>
      <c r="AU12" s="468">
        <v>0</v>
      </c>
      <c r="AW12" s="469" t="s">
        <v>532</v>
      </c>
      <c r="AX12" s="467">
        <v>0</v>
      </c>
      <c r="AY12" s="468">
        <v>0</v>
      </c>
      <c r="BA12" s="469" t="s">
        <v>604</v>
      </c>
      <c r="BB12" s="467">
        <v>0</v>
      </c>
      <c r="BC12" s="468">
        <v>0</v>
      </c>
      <c r="BE12" s="469" t="s">
        <v>598</v>
      </c>
      <c r="BF12" s="467">
        <v>0</v>
      </c>
      <c r="BG12" s="468">
        <v>0</v>
      </c>
      <c r="BI12" s="469" t="s">
        <v>551</v>
      </c>
      <c r="BJ12" s="467">
        <v>1</v>
      </c>
      <c r="BK12" s="468">
        <v>5.339028296849973E-4</v>
      </c>
      <c r="BM12" s="469" t="s">
        <v>594</v>
      </c>
      <c r="BN12" s="467">
        <v>12</v>
      </c>
      <c r="BO12" s="1026">
        <v>6.4068339562199676E-3</v>
      </c>
      <c r="BP12" s="1157"/>
      <c r="BQ12" s="1035" t="s">
        <v>910</v>
      </c>
      <c r="BR12" s="467">
        <v>0</v>
      </c>
      <c r="BS12" s="468">
        <v>0</v>
      </c>
      <c r="BU12" s="469" t="s">
        <v>545</v>
      </c>
      <c r="BV12" s="467">
        <v>2</v>
      </c>
      <c r="BW12" s="1026">
        <v>1.0678056593699946E-3</v>
      </c>
      <c r="BX12" s="1157"/>
      <c r="BY12" s="469"/>
      <c r="BZ12" s="467"/>
      <c r="CA12" s="468"/>
    </row>
    <row r="13" spans="1:79" ht="18" customHeight="1">
      <c r="A13" s="471" t="s">
        <v>911</v>
      </c>
      <c r="B13" s="9"/>
      <c r="C13" s="9"/>
      <c r="D13" s="9"/>
      <c r="E13" s="8" t="s">
        <v>273</v>
      </c>
      <c r="F13" s="120">
        <v>1225</v>
      </c>
      <c r="G13" s="472">
        <v>0.65403096636412172</v>
      </c>
      <c r="H13" s="473"/>
      <c r="I13" s="8" t="s">
        <v>274</v>
      </c>
      <c r="J13" s="120">
        <v>648</v>
      </c>
      <c r="K13" s="472">
        <v>0.34596903363587828</v>
      </c>
      <c r="L13" s="1159"/>
      <c r="M13" s="1903" t="s">
        <v>457</v>
      </c>
      <c r="N13" s="1904"/>
      <c r="O13" s="1904"/>
      <c r="P13" s="467">
        <v>205</v>
      </c>
      <c r="Q13" s="1026">
        <v>0.10945008008542445</v>
      </c>
      <c r="R13" s="1159"/>
      <c r="S13" s="1157"/>
      <c r="T13" s="1158"/>
      <c r="U13" s="1158"/>
      <c r="V13" s="1158"/>
      <c r="W13" s="1158"/>
      <c r="X13" s="1159"/>
      <c r="Y13" s="1905" t="s">
        <v>489</v>
      </c>
      <c r="Z13" s="1906"/>
      <c r="AA13" s="1906"/>
      <c r="AB13" s="467">
        <v>0</v>
      </c>
      <c r="AC13" s="468">
        <v>0</v>
      </c>
      <c r="AE13" s="1908" t="s">
        <v>449</v>
      </c>
      <c r="AF13" s="1908"/>
      <c r="AG13" s="1908"/>
      <c r="AH13" s="467">
        <v>0</v>
      </c>
      <c r="AI13" s="1026">
        <v>0</v>
      </c>
      <c r="AJ13" s="1159"/>
      <c r="AK13" s="1035" t="s">
        <v>583</v>
      </c>
      <c r="AL13" s="467">
        <v>0</v>
      </c>
      <c r="AM13" s="468">
        <v>0</v>
      </c>
      <c r="AO13" s="469" t="s">
        <v>514</v>
      </c>
      <c r="AP13" s="467">
        <v>0</v>
      </c>
      <c r="AQ13" s="468">
        <v>0</v>
      </c>
      <c r="AS13" s="469" t="s">
        <v>499</v>
      </c>
      <c r="AT13" s="467">
        <v>0</v>
      </c>
      <c r="AU13" s="468">
        <v>0</v>
      </c>
      <c r="AW13" s="469" t="s">
        <v>427</v>
      </c>
      <c r="AX13" s="467">
        <v>16</v>
      </c>
      <c r="AY13" s="468">
        <v>8.5424452749599568E-3</v>
      </c>
      <c r="BA13" s="469" t="s">
        <v>543</v>
      </c>
      <c r="BB13" s="467">
        <v>0</v>
      </c>
      <c r="BC13" s="468">
        <v>0</v>
      </c>
      <c r="BE13" s="469" t="s">
        <v>442</v>
      </c>
      <c r="BF13" s="467">
        <v>47</v>
      </c>
      <c r="BG13" s="468">
        <v>2.5093432995194873E-2</v>
      </c>
      <c r="BI13" s="469" t="s">
        <v>512</v>
      </c>
      <c r="BJ13" s="467">
        <v>0</v>
      </c>
      <c r="BK13" s="468">
        <v>0</v>
      </c>
      <c r="BM13" s="469" t="s">
        <v>668</v>
      </c>
      <c r="BN13" s="467">
        <v>37</v>
      </c>
      <c r="BO13" s="1026">
        <v>1.9754404698344902E-2</v>
      </c>
      <c r="BP13" s="1157"/>
      <c r="BQ13" s="1035" t="s">
        <v>358</v>
      </c>
      <c r="BR13" s="467">
        <v>128</v>
      </c>
      <c r="BS13" s="468">
        <v>6.8339562199679654E-2</v>
      </c>
      <c r="BU13" s="469" t="s">
        <v>535</v>
      </c>
      <c r="BV13" s="467">
        <v>14</v>
      </c>
      <c r="BW13" s="1026">
        <v>7.4746396155899626E-3</v>
      </c>
      <c r="BX13" s="1157"/>
      <c r="BY13" s="469"/>
      <c r="BZ13" s="467"/>
      <c r="CA13" s="468"/>
    </row>
    <row r="14" spans="1:79" ht="18" customHeight="1" thickBot="1">
      <c r="B14" s="455"/>
      <c r="C14" s="1"/>
      <c r="D14" s="1"/>
      <c r="E14" s="1"/>
      <c r="F14" s="694"/>
      <c r="G14" s="1"/>
      <c r="H14" s="1"/>
      <c r="I14" s="1"/>
      <c r="J14" s="1"/>
      <c r="K14" s="1"/>
      <c r="L14" s="1159"/>
      <c r="M14" s="1901" t="s">
        <v>912</v>
      </c>
      <c r="N14" s="1902"/>
      <c r="O14" s="1902"/>
      <c r="P14" s="1048">
        <v>1345</v>
      </c>
      <c r="Q14" s="1049">
        <v>0.71809930592632132</v>
      </c>
      <c r="R14" s="1159"/>
      <c r="S14" s="1157"/>
      <c r="T14" s="1158"/>
      <c r="U14" s="1158"/>
      <c r="V14" s="1158"/>
      <c r="W14" s="1158"/>
      <c r="X14" s="1159"/>
      <c r="Y14" s="1905" t="s">
        <v>349</v>
      </c>
      <c r="Z14" s="1906"/>
      <c r="AA14" s="1906"/>
      <c r="AB14" s="467">
        <v>0</v>
      </c>
      <c r="AC14" s="468">
        <v>0</v>
      </c>
      <c r="AE14" s="1919" t="s">
        <v>19</v>
      </c>
      <c r="AF14" s="1919"/>
      <c r="AG14" s="1919"/>
      <c r="AH14" s="1045">
        <v>1873</v>
      </c>
      <c r="AI14" s="1029">
        <v>1</v>
      </c>
      <c r="AJ14" s="1159"/>
      <c r="AK14" s="1035" t="s">
        <v>593</v>
      </c>
      <c r="AL14" s="467">
        <v>0</v>
      </c>
      <c r="AM14" s="468">
        <v>0</v>
      </c>
      <c r="AO14" s="469" t="s">
        <v>428</v>
      </c>
      <c r="AP14" s="467">
        <v>0</v>
      </c>
      <c r="AQ14" s="468">
        <v>0</v>
      </c>
      <c r="AS14" s="469" t="s">
        <v>913</v>
      </c>
      <c r="AT14" s="467">
        <v>0</v>
      </c>
      <c r="AU14" s="468">
        <v>0</v>
      </c>
      <c r="AW14" s="469" t="s">
        <v>544</v>
      </c>
      <c r="AX14" s="467">
        <v>0</v>
      </c>
      <c r="AY14" s="468">
        <v>0</v>
      </c>
      <c r="BA14" s="469" t="s">
        <v>496</v>
      </c>
      <c r="BB14" s="467">
        <v>0</v>
      </c>
      <c r="BC14" s="468">
        <v>0</v>
      </c>
      <c r="BE14" s="469" t="s">
        <v>519</v>
      </c>
      <c r="BF14" s="467">
        <v>0</v>
      </c>
      <c r="BG14" s="468">
        <v>0</v>
      </c>
      <c r="BI14" s="469" t="s">
        <v>505</v>
      </c>
      <c r="BJ14" s="467">
        <v>0</v>
      </c>
      <c r="BK14" s="468">
        <v>0</v>
      </c>
      <c r="BM14" s="469" t="s">
        <v>509</v>
      </c>
      <c r="BN14" s="467">
        <v>0</v>
      </c>
      <c r="BO14" s="1026">
        <v>0</v>
      </c>
      <c r="BP14" s="1157"/>
      <c r="BQ14" s="1035" t="s">
        <v>478</v>
      </c>
      <c r="BR14" s="467">
        <v>126</v>
      </c>
      <c r="BS14" s="468">
        <v>6.727175654030966E-2</v>
      </c>
      <c r="BU14" s="469" t="s">
        <v>667</v>
      </c>
      <c r="BV14" s="467">
        <v>0</v>
      </c>
      <c r="BW14" s="1026">
        <v>0</v>
      </c>
      <c r="BX14" s="1157"/>
      <c r="BY14" s="469"/>
      <c r="BZ14" s="467"/>
      <c r="CA14" s="468"/>
    </row>
    <row r="15" spans="1:79" ht="18" customHeight="1" thickBot="1">
      <c r="A15" s="1861" t="s">
        <v>914</v>
      </c>
      <c r="B15" s="1861"/>
      <c r="C15" s="1861"/>
      <c r="D15" s="1861"/>
      <c r="E15" s="1861"/>
      <c r="G15" s="1"/>
      <c r="H15" s="1"/>
      <c r="I15" s="30" t="s">
        <v>915</v>
      </c>
      <c r="J15" s="120">
        <v>1725</v>
      </c>
      <c r="K15" s="472">
        <v>0.92098238120662035</v>
      </c>
      <c r="L15" s="1159"/>
      <c r="M15" s="1901" t="s">
        <v>232</v>
      </c>
      <c r="N15" s="1902"/>
      <c r="O15" s="1902"/>
      <c r="P15" s="1048">
        <v>116</v>
      </c>
      <c r="Q15" s="1049">
        <v>6.1932728243459689E-2</v>
      </c>
      <c r="R15" s="1159"/>
      <c r="S15" s="1157"/>
      <c r="T15" s="1162"/>
      <c r="U15" s="1162"/>
      <c r="V15" s="1162"/>
      <c r="W15" s="1158"/>
      <c r="X15" s="1159"/>
      <c r="Y15" s="1905" t="s">
        <v>480</v>
      </c>
      <c r="Z15" s="1906"/>
      <c r="AA15" s="1906"/>
      <c r="AB15" s="467">
        <v>149</v>
      </c>
      <c r="AC15" s="468">
        <v>7.95515216230646E-2</v>
      </c>
      <c r="AD15" s="1170"/>
      <c r="AE15" s="1157"/>
      <c r="AF15" s="1157"/>
      <c r="AG15" s="1157"/>
      <c r="AH15" s="1157"/>
      <c r="AI15" s="1158"/>
      <c r="AJ15" s="1159"/>
      <c r="AK15" s="1035" t="s">
        <v>647</v>
      </c>
      <c r="AL15" s="467">
        <v>28</v>
      </c>
      <c r="AM15" s="468">
        <v>1.4949279231179925E-2</v>
      </c>
      <c r="AO15" s="469" t="s">
        <v>547</v>
      </c>
      <c r="AP15" s="467">
        <v>0</v>
      </c>
      <c r="AQ15" s="468">
        <v>0</v>
      </c>
      <c r="AS15" s="469" t="s">
        <v>487</v>
      </c>
      <c r="AT15" s="467">
        <v>0</v>
      </c>
      <c r="AU15" s="468">
        <v>0</v>
      </c>
      <c r="AW15" s="469" t="s">
        <v>523</v>
      </c>
      <c r="AX15" s="467">
        <v>0</v>
      </c>
      <c r="AY15" s="468">
        <v>0</v>
      </c>
      <c r="BA15" s="469" t="s">
        <v>518</v>
      </c>
      <c r="BB15" s="467">
        <v>0</v>
      </c>
      <c r="BC15" s="468">
        <v>0</v>
      </c>
      <c r="BE15" s="469" t="s">
        <v>511</v>
      </c>
      <c r="BF15" s="467">
        <v>0</v>
      </c>
      <c r="BG15" s="468">
        <v>0</v>
      </c>
      <c r="BI15" s="469" t="s">
        <v>552</v>
      </c>
      <c r="BJ15" s="467">
        <v>61</v>
      </c>
      <c r="BK15" s="468">
        <v>3.2568072610784836E-2</v>
      </c>
      <c r="BM15" s="469" t="s">
        <v>507</v>
      </c>
      <c r="BN15" s="467">
        <v>0</v>
      </c>
      <c r="BO15" s="1026">
        <v>0</v>
      </c>
      <c r="BP15" s="1157"/>
      <c r="BQ15" s="1035" t="s">
        <v>391</v>
      </c>
      <c r="BR15" s="467">
        <v>60</v>
      </c>
      <c r="BS15" s="468">
        <v>3.2034169781099839E-2</v>
      </c>
      <c r="BW15" s="1041"/>
      <c r="BX15" s="1157"/>
      <c r="BY15" s="469"/>
      <c r="BZ15" s="467"/>
      <c r="CA15" s="468"/>
    </row>
    <row r="16" spans="1:79" ht="18" customHeight="1">
      <c r="A16" s="1"/>
      <c r="B16" s="1"/>
      <c r="C16" s="1"/>
      <c r="D16" s="1"/>
      <c r="E16" s="1"/>
      <c r="F16" s="444"/>
      <c r="G16" s="1"/>
      <c r="H16" s="1"/>
      <c r="I16" s="30" t="s">
        <v>916</v>
      </c>
      <c r="J16" s="120">
        <v>148</v>
      </c>
      <c r="K16" s="472">
        <v>7.901761879337961E-2</v>
      </c>
      <c r="L16" s="1159"/>
      <c r="M16" s="1903" t="s">
        <v>233</v>
      </c>
      <c r="N16" s="1904"/>
      <c r="O16" s="1904"/>
      <c r="P16" s="467">
        <v>209</v>
      </c>
      <c r="Q16" s="1026">
        <v>0.11158569140416444</v>
      </c>
      <c r="R16" s="1159"/>
      <c r="S16" s="1157"/>
      <c r="T16" s="1157"/>
      <c r="U16" s="1163"/>
      <c r="V16" s="1163"/>
      <c r="W16" s="1158"/>
      <c r="X16" s="1159"/>
      <c r="Y16" s="1905" t="s">
        <v>363</v>
      </c>
      <c r="Z16" s="1906"/>
      <c r="AA16" s="1906"/>
      <c r="AB16" s="467">
        <v>1037</v>
      </c>
      <c r="AC16" s="468">
        <v>0.55365723438334224</v>
      </c>
      <c r="AD16" s="1171"/>
      <c r="AE16" s="1914" t="s">
        <v>917</v>
      </c>
      <c r="AF16" s="1915"/>
      <c r="AG16" s="1915"/>
      <c r="AH16" s="1915"/>
      <c r="AI16" s="1916"/>
      <c r="AJ16" s="1159"/>
      <c r="AK16" s="1035" t="s">
        <v>538</v>
      </c>
      <c r="AL16" s="467">
        <v>0</v>
      </c>
      <c r="AM16" s="468">
        <v>0</v>
      </c>
      <c r="AO16" s="469" t="s">
        <v>510</v>
      </c>
      <c r="AP16" s="467">
        <v>0</v>
      </c>
      <c r="AQ16" s="468">
        <v>0</v>
      </c>
      <c r="AS16" s="469" t="s">
        <v>554</v>
      </c>
      <c r="AT16" s="467">
        <v>0</v>
      </c>
      <c r="AU16" s="468">
        <v>0</v>
      </c>
      <c r="AW16" s="469" t="s">
        <v>421</v>
      </c>
      <c r="AX16" s="467">
        <v>64</v>
      </c>
      <c r="AY16" s="468">
        <v>3.4169781099839827E-2</v>
      </c>
      <c r="BA16" s="469" t="s">
        <v>482</v>
      </c>
      <c r="BB16" s="467">
        <v>0</v>
      </c>
      <c r="BC16" s="468">
        <v>0</v>
      </c>
      <c r="BE16" s="469" t="s">
        <v>600</v>
      </c>
      <c r="BF16" s="467">
        <v>0</v>
      </c>
      <c r="BG16" s="468">
        <v>0</v>
      </c>
      <c r="BI16" s="469" t="s">
        <v>918</v>
      </c>
      <c r="BJ16" s="467">
        <v>0</v>
      </c>
      <c r="BK16" s="468">
        <v>0</v>
      </c>
      <c r="BM16" s="469" t="s">
        <v>448</v>
      </c>
      <c r="BN16" s="467">
        <v>0</v>
      </c>
      <c r="BO16" s="1026">
        <v>0</v>
      </c>
      <c r="BP16" s="1157"/>
      <c r="BQ16" s="1035" t="s">
        <v>504</v>
      </c>
      <c r="BR16" s="467">
        <v>24</v>
      </c>
      <c r="BS16" s="468">
        <v>1.2813667912439935E-2</v>
      </c>
      <c r="BU16" s="469"/>
      <c r="BV16" s="467"/>
      <c r="BW16" s="1026"/>
      <c r="BX16" s="1157"/>
      <c r="BY16" s="469"/>
      <c r="BZ16" s="467"/>
      <c r="CA16" s="468"/>
    </row>
    <row r="17" spans="1:79" ht="18" customHeight="1">
      <c r="A17" s="1"/>
      <c r="E17" s="444"/>
      <c r="F17" s="695"/>
      <c r="L17" s="1159"/>
      <c r="M17" s="1903" t="s">
        <v>234</v>
      </c>
      <c r="N17" s="1904"/>
      <c r="O17" s="1904"/>
      <c r="P17" s="467">
        <v>55</v>
      </c>
      <c r="Q17" s="1026">
        <v>2.9364655632674853E-2</v>
      </c>
      <c r="R17" s="1159"/>
      <c r="S17" s="1157"/>
      <c r="T17" s="1164"/>
      <c r="U17" s="1165"/>
      <c r="V17" s="1166"/>
      <c r="W17" s="1158"/>
      <c r="X17" s="1159"/>
      <c r="Y17" s="1905" t="s">
        <v>527</v>
      </c>
      <c r="Z17" s="1906"/>
      <c r="AA17" s="1906"/>
      <c r="AB17" s="467">
        <v>0</v>
      </c>
      <c r="AC17" s="468">
        <v>0</v>
      </c>
      <c r="AD17" s="1171"/>
      <c r="AE17" s="1912"/>
      <c r="AF17" s="1913"/>
      <c r="AG17" s="1913"/>
      <c r="AH17" s="466" t="s">
        <v>201</v>
      </c>
      <c r="AI17" s="1025" t="s">
        <v>202</v>
      </c>
      <c r="AJ17" s="1159"/>
      <c r="AK17" s="1035" t="s">
        <v>497</v>
      </c>
      <c r="AL17" s="467">
        <v>0</v>
      </c>
      <c r="AM17" s="468">
        <v>0</v>
      </c>
      <c r="AO17" s="469" t="s">
        <v>919</v>
      </c>
      <c r="AP17" s="467">
        <v>0</v>
      </c>
      <c r="AQ17" s="468">
        <v>0</v>
      </c>
      <c r="AS17" s="469" t="s">
        <v>348</v>
      </c>
      <c r="AT17" s="467">
        <v>0</v>
      </c>
      <c r="AU17" s="468">
        <v>0</v>
      </c>
      <c r="AW17" s="469" t="s">
        <v>526</v>
      </c>
      <c r="AX17" s="467">
        <v>0</v>
      </c>
      <c r="AY17" s="468">
        <v>0</v>
      </c>
      <c r="BA17" s="469" t="s">
        <v>582</v>
      </c>
      <c r="BB17" s="467">
        <v>0</v>
      </c>
      <c r="BC17" s="468">
        <v>0</v>
      </c>
      <c r="BE17" s="469" t="s">
        <v>525</v>
      </c>
      <c r="BF17" s="467">
        <v>0</v>
      </c>
      <c r="BG17" s="468">
        <v>0</v>
      </c>
      <c r="BI17" s="469" t="s">
        <v>492</v>
      </c>
      <c r="BJ17" s="467">
        <v>0</v>
      </c>
      <c r="BK17" s="468">
        <v>0</v>
      </c>
      <c r="BM17" s="469" t="s">
        <v>534</v>
      </c>
      <c r="BN17" s="467">
        <v>0</v>
      </c>
      <c r="BO17" s="1026">
        <v>0</v>
      </c>
      <c r="BP17" s="1157"/>
      <c r="BQ17" s="1035" t="s">
        <v>517</v>
      </c>
      <c r="BR17" s="467">
        <v>18</v>
      </c>
      <c r="BS17" s="468">
        <v>9.6102509343299527E-3</v>
      </c>
      <c r="BU17" s="469"/>
      <c r="BV17" s="467"/>
      <c r="BW17" s="1026"/>
      <c r="BX17" s="1157"/>
      <c r="BY17" s="469"/>
      <c r="BZ17" s="467"/>
      <c r="CA17" s="468"/>
    </row>
    <row r="18" spans="1:79" ht="18" customHeight="1">
      <c r="A18" s="445"/>
      <c r="G18" s="312"/>
      <c r="H18" s="389"/>
      <c r="I18" s="678"/>
      <c r="J18" s="1"/>
      <c r="K18" s="1"/>
      <c r="L18" s="1159"/>
      <c r="M18" s="1903" t="s">
        <v>540</v>
      </c>
      <c r="N18" s="1904"/>
      <c r="O18" s="1904"/>
      <c r="P18" s="467">
        <v>9</v>
      </c>
      <c r="Q18" s="1026">
        <v>4.8051254671649763E-3</v>
      </c>
      <c r="R18" s="1159"/>
      <c r="S18" s="1157"/>
      <c r="T18" s="1164"/>
      <c r="U18" s="1165"/>
      <c r="V18" s="1166"/>
      <c r="W18" s="1158"/>
      <c r="X18" s="1159"/>
      <c r="Y18" s="1905" t="s">
        <v>429</v>
      </c>
      <c r="Z18" s="1906"/>
      <c r="AA18" s="1906"/>
      <c r="AB18" s="467">
        <v>0</v>
      </c>
      <c r="AC18" s="468">
        <v>0</v>
      </c>
      <c r="AD18" s="1171"/>
      <c r="AE18" s="1910" t="s">
        <v>354</v>
      </c>
      <c r="AF18" s="1911"/>
      <c r="AG18" s="1911"/>
      <c r="AH18" s="467">
        <v>1873</v>
      </c>
      <c r="AI18" s="1026">
        <v>1</v>
      </c>
      <c r="AJ18" s="1159"/>
      <c r="AK18" s="1035" t="s">
        <v>501</v>
      </c>
      <c r="AL18" s="467">
        <v>110</v>
      </c>
      <c r="AM18" s="468">
        <v>5.8729311265349707E-2</v>
      </c>
      <c r="AO18" s="469" t="s">
        <v>522</v>
      </c>
      <c r="AP18" s="467">
        <v>228</v>
      </c>
      <c r="AQ18" s="468">
        <v>0.12172984516817939</v>
      </c>
      <c r="AS18" s="469" t="s">
        <v>479</v>
      </c>
      <c r="AT18" s="467">
        <v>57</v>
      </c>
      <c r="AU18" s="468">
        <v>3.0432461292044848E-2</v>
      </c>
      <c r="AW18" s="469" t="s">
        <v>553</v>
      </c>
      <c r="AX18" s="467">
        <v>0</v>
      </c>
      <c r="AY18" s="468">
        <v>0</v>
      </c>
      <c r="BA18" s="469" t="s">
        <v>502</v>
      </c>
      <c r="BB18" s="467">
        <v>0</v>
      </c>
      <c r="BC18" s="468">
        <v>0</v>
      </c>
      <c r="BE18" s="469" t="s">
        <v>920</v>
      </c>
      <c r="BF18" s="467">
        <v>0</v>
      </c>
      <c r="BG18" s="468">
        <v>0</v>
      </c>
      <c r="BI18" s="469" t="s">
        <v>485</v>
      </c>
      <c r="BJ18" s="467">
        <v>0</v>
      </c>
      <c r="BK18" s="468">
        <v>0</v>
      </c>
      <c r="BM18" s="469" t="s">
        <v>640</v>
      </c>
      <c r="BN18" s="467">
        <v>0</v>
      </c>
      <c r="BO18" s="1026">
        <v>0</v>
      </c>
      <c r="BP18" s="1157"/>
      <c r="BQ18" s="1035" t="s">
        <v>494</v>
      </c>
      <c r="BR18" s="467">
        <v>56</v>
      </c>
      <c r="BS18" s="468">
        <v>2.989855846235985E-2</v>
      </c>
      <c r="BU18" s="469"/>
      <c r="BV18" s="467"/>
      <c r="BW18" s="1026"/>
      <c r="BX18" s="1157"/>
      <c r="BY18" s="469"/>
      <c r="BZ18" s="467"/>
      <c r="CA18" s="468"/>
    </row>
    <row r="19" spans="1:79" ht="18" customHeight="1">
      <c r="G19" s="312"/>
      <c r="H19" s="389"/>
      <c r="I19" s="678"/>
      <c r="L19" s="1159"/>
      <c r="M19" s="1903" t="s">
        <v>235</v>
      </c>
      <c r="N19" s="1904"/>
      <c r="O19" s="1904"/>
      <c r="P19" s="467">
        <v>139</v>
      </c>
      <c r="Q19" s="1026">
        <v>7.4212493326214629E-2</v>
      </c>
      <c r="R19" s="1159"/>
      <c r="S19" s="1157"/>
      <c r="T19" s="1164"/>
      <c r="U19" s="1165"/>
      <c r="V19" s="1166"/>
      <c r="W19" s="1158"/>
      <c r="X19" s="1159"/>
      <c r="Y19" s="1905" t="s">
        <v>353</v>
      </c>
      <c r="Z19" s="1906"/>
      <c r="AA19" s="1906"/>
      <c r="AB19" s="467">
        <v>667</v>
      </c>
      <c r="AC19" s="468">
        <v>0.35611318739989323</v>
      </c>
      <c r="AD19" s="1171"/>
      <c r="AE19" s="1905" t="s">
        <v>343</v>
      </c>
      <c r="AF19" s="1906"/>
      <c r="AG19" s="1906"/>
      <c r="AH19" s="467">
        <v>0</v>
      </c>
      <c r="AI19" s="1026">
        <v>0</v>
      </c>
      <c r="AJ19" s="1159"/>
      <c r="AK19" s="1035" t="s">
        <v>669</v>
      </c>
      <c r="AL19" s="467">
        <v>65</v>
      </c>
      <c r="AM19" s="468">
        <v>3.4703683929524824E-2</v>
      </c>
      <c r="AO19" s="469" t="s">
        <v>404</v>
      </c>
      <c r="AP19" s="467">
        <v>50</v>
      </c>
      <c r="AQ19" s="468">
        <v>2.6695141484249868E-2</v>
      </c>
      <c r="AS19" s="469" t="s">
        <v>921</v>
      </c>
      <c r="AT19" s="467">
        <v>0</v>
      </c>
      <c r="AU19" s="468">
        <v>0</v>
      </c>
      <c r="AW19" s="469" t="s">
        <v>424</v>
      </c>
      <c r="AX19" s="467">
        <v>289</v>
      </c>
      <c r="AY19" s="468">
        <v>0.15429791777896423</v>
      </c>
      <c r="BA19" s="469" t="s">
        <v>642</v>
      </c>
      <c r="BB19" s="467">
        <v>0</v>
      </c>
      <c r="BC19" s="468">
        <v>0</v>
      </c>
      <c r="BE19" s="469" t="s">
        <v>521</v>
      </c>
      <c r="BF19" s="467">
        <v>0</v>
      </c>
      <c r="BG19" s="468">
        <v>0</v>
      </c>
      <c r="BI19" s="469" t="s">
        <v>443</v>
      </c>
      <c r="BJ19" s="467">
        <v>142</v>
      </c>
      <c r="BK19" s="468">
        <v>7.5814201815269627E-2</v>
      </c>
      <c r="BM19" s="256" t="s">
        <v>601</v>
      </c>
      <c r="BN19" s="467">
        <v>0</v>
      </c>
      <c r="BO19" s="1026">
        <v>0</v>
      </c>
      <c r="BP19" s="1157"/>
      <c r="BQ19" s="1035" t="s">
        <v>397</v>
      </c>
      <c r="BR19" s="467">
        <v>16</v>
      </c>
      <c r="BS19" s="468">
        <v>8.5424452749599568E-3</v>
      </c>
      <c r="BU19" s="469"/>
      <c r="BV19" s="467"/>
      <c r="BW19" s="1026"/>
      <c r="BX19" s="1157"/>
      <c r="BY19" s="469"/>
      <c r="BZ19" s="467"/>
      <c r="CA19" s="468"/>
    </row>
    <row r="20" spans="1:79" ht="18" customHeight="1">
      <c r="G20" s="312"/>
      <c r="H20" s="389"/>
      <c r="I20" s="678"/>
      <c r="L20" s="1159"/>
      <c r="M20" s="1929" t="s">
        <v>10</v>
      </c>
      <c r="N20" s="1930"/>
      <c r="O20" s="1930"/>
      <c r="P20" s="1048">
        <v>412</v>
      </c>
      <c r="Q20" s="1049">
        <v>0.21996796583021888</v>
      </c>
      <c r="R20" s="1159"/>
      <c r="S20" s="1157"/>
      <c r="T20" s="1167"/>
      <c r="U20" s="1165"/>
      <c r="V20" s="1166"/>
      <c r="W20" s="1158"/>
      <c r="X20" s="1159"/>
      <c r="Y20" s="1905" t="s">
        <v>476</v>
      </c>
      <c r="Z20" s="1906"/>
      <c r="AA20" s="1906"/>
      <c r="AB20" s="467">
        <v>0</v>
      </c>
      <c r="AC20" s="468">
        <v>0</v>
      </c>
      <c r="AD20" s="1171"/>
      <c r="AE20" s="1907" t="s">
        <v>350</v>
      </c>
      <c r="AF20" s="1908"/>
      <c r="AG20" s="1908"/>
      <c r="AH20" s="467">
        <v>0</v>
      </c>
      <c r="AI20" s="1026">
        <v>0</v>
      </c>
      <c r="AJ20" s="1159"/>
      <c r="AK20" s="1035" t="s">
        <v>477</v>
      </c>
      <c r="AL20" s="467">
        <v>0</v>
      </c>
      <c r="AM20" s="468">
        <v>0</v>
      </c>
      <c r="AO20" s="469" t="s">
        <v>417</v>
      </c>
      <c r="AP20" s="467">
        <v>26</v>
      </c>
      <c r="AQ20" s="468">
        <v>1.3881473571809931E-2</v>
      </c>
      <c r="AS20" s="469" t="s">
        <v>666</v>
      </c>
      <c r="AT20" s="467">
        <v>0</v>
      </c>
      <c r="AU20" s="468">
        <v>0</v>
      </c>
      <c r="AW20" s="469" t="s">
        <v>508</v>
      </c>
      <c r="AX20" s="467">
        <v>36</v>
      </c>
      <c r="AY20" s="468">
        <v>1.9220501868659905E-2</v>
      </c>
      <c r="BE20" s="469" t="s">
        <v>483</v>
      </c>
      <c r="BF20" s="467">
        <v>0</v>
      </c>
      <c r="BG20" s="468">
        <v>0</v>
      </c>
      <c r="BI20" s="469" t="s">
        <v>650</v>
      </c>
      <c r="BJ20" s="467">
        <v>0</v>
      </c>
      <c r="BK20" s="468">
        <v>0</v>
      </c>
      <c r="BO20" s="1041"/>
      <c r="BP20" s="1157"/>
      <c r="BQ20" s="1035" t="s">
        <v>355</v>
      </c>
      <c r="BR20" s="467">
        <v>6</v>
      </c>
      <c r="BS20" s="468">
        <v>3.2034169781099838E-3</v>
      </c>
      <c r="BU20" s="469"/>
      <c r="BV20" s="467"/>
      <c r="BW20" s="1026"/>
      <c r="BX20" s="1157"/>
      <c r="BY20" s="469"/>
      <c r="BZ20" s="467"/>
      <c r="CA20" s="468"/>
    </row>
    <row r="21" spans="1:79" ht="18" customHeight="1" thickBot="1">
      <c r="G21" s="312"/>
      <c r="H21" s="389"/>
      <c r="I21" s="678"/>
      <c r="L21" s="1159"/>
      <c r="M21" s="1931" t="s">
        <v>19</v>
      </c>
      <c r="N21" s="1919"/>
      <c r="O21" s="1919"/>
      <c r="P21" s="1028">
        <v>1873</v>
      </c>
      <c r="Q21" s="1029">
        <v>1</v>
      </c>
      <c r="R21" s="1159"/>
      <c r="S21" s="1157"/>
      <c r="T21" s="1168"/>
      <c r="U21" s="1169"/>
      <c r="V21" s="1160"/>
      <c r="W21" s="1158"/>
      <c r="X21" s="1159"/>
      <c r="Y21" s="1925" t="s">
        <v>506</v>
      </c>
      <c r="Z21" s="1926"/>
      <c r="AA21" s="1926"/>
      <c r="AB21" s="1037">
        <v>0</v>
      </c>
      <c r="AC21" s="1038">
        <v>0</v>
      </c>
      <c r="AD21" s="1171"/>
      <c r="AE21" s="1917" t="s">
        <v>19</v>
      </c>
      <c r="AF21" s="1918"/>
      <c r="AG21" s="1918"/>
      <c r="AH21" s="1028">
        <v>1873</v>
      </c>
      <c r="AI21" s="1029">
        <v>1</v>
      </c>
      <c r="AJ21" s="1159"/>
      <c r="AK21" s="1036" t="s">
        <v>648</v>
      </c>
      <c r="AL21" s="1037">
        <v>0</v>
      </c>
      <c r="AM21" s="1038">
        <v>0</v>
      </c>
      <c r="AN21" s="1039"/>
      <c r="AO21" s="1039"/>
      <c r="AP21" s="1039"/>
      <c r="AQ21" s="1039"/>
      <c r="AR21" s="1039"/>
      <c r="AS21" s="1040" t="s">
        <v>561</v>
      </c>
      <c r="AT21" s="1037">
        <v>30</v>
      </c>
      <c r="AU21" s="1038">
        <v>1.6017084890549919E-2</v>
      </c>
      <c r="AV21" s="1039"/>
      <c r="AW21" s="1040" t="s">
        <v>347</v>
      </c>
      <c r="AX21" s="1037">
        <v>0</v>
      </c>
      <c r="AY21" s="1038">
        <v>0</v>
      </c>
      <c r="AZ21" s="1039"/>
      <c r="BA21" s="1039"/>
      <c r="BB21" s="1039"/>
      <c r="BC21" s="1039"/>
      <c r="BD21" s="1039"/>
      <c r="BE21" s="1040" t="s">
        <v>528</v>
      </c>
      <c r="BF21" s="1037">
        <v>0</v>
      </c>
      <c r="BG21" s="1038">
        <v>0</v>
      </c>
      <c r="BH21" s="1039"/>
      <c r="BI21" s="1040" t="s">
        <v>515</v>
      </c>
      <c r="BJ21" s="1037">
        <v>0</v>
      </c>
      <c r="BK21" s="1038">
        <v>0</v>
      </c>
      <c r="BL21" s="1039"/>
      <c r="BM21" s="1042" t="s">
        <v>19</v>
      </c>
      <c r="BN21" s="1028">
        <v>1873</v>
      </c>
      <c r="BO21" s="1029">
        <v>0.99999999999999989</v>
      </c>
      <c r="BP21" s="1157"/>
      <c r="BQ21" s="1036" t="s">
        <v>399</v>
      </c>
      <c r="BR21" s="1037">
        <v>92</v>
      </c>
      <c r="BS21" s="1038">
        <v>4.9119060331019752E-2</v>
      </c>
      <c r="BT21" s="1039"/>
      <c r="BU21" s="1042" t="s">
        <v>19</v>
      </c>
      <c r="BV21" s="1028">
        <v>1873</v>
      </c>
      <c r="BW21" s="1029">
        <v>1.0000000000000004</v>
      </c>
      <c r="BX21" s="1157"/>
      <c r="BY21" s="469"/>
      <c r="BZ21" s="467"/>
      <c r="CA21" s="468"/>
    </row>
    <row r="22" spans="1:79" ht="18" customHeight="1">
      <c r="A22" s="1"/>
      <c r="F22" s="444"/>
      <c r="G22" s="679"/>
      <c r="H22" s="680"/>
      <c r="I22" s="681"/>
      <c r="J22" s="32"/>
      <c r="K22" s="8"/>
      <c r="L22" s="1159"/>
      <c r="M22" s="1155"/>
      <c r="N22" s="1156"/>
      <c r="O22" s="1157"/>
      <c r="P22" s="1157"/>
      <c r="Q22" s="1157"/>
      <c r="R22" s="1157"/>
      <c r="S22" s="1157"/>
      <c r="T22" s="1157"/>
      <c r="U22" s="1157"/>
      <c r="V22" s="1157"/>
      <c r="W22" s="1158"/>
      <c r="X22" s="1159"/>
      <c r="Y22" s="1157"/>
      <c r="Z22" s="1157"/>
      <c r="AA22" s="1157"/>
      <c r="AB22" s="1157"/>
      <c r="AC22" s="1160"/>
      <c r="AD22" s="1157"/>
      <c r="AE22" s="1157"/>
      <c r="AF22" s="1157"/>
      <c r="AG22" s="1157"/>
      <c r="AH22" s="1157"/>
      <c r="AI22" s="1157"/>
      <c r="AJ22" s="1159"/>
      <c r="AK22" s="1157"/>
      <c r="AL22" s="1157"/>
      <c r="AM22" s="1157"/>
      <c r="AN22" s="1157"/>
      <c r="AO22" s="1157"/>
      <c r="AP22" s="1157"/>
      <c r="AQ22" s="1157"/>
      <c r="AR22" s="1157"/>
      <c r="AS22" s="1157"/>
      <c r="AT22" s="1157"/>
      <c r="AU22" s="1157"/>
      <c r="AV22" s="1157"/>
      <c r="AW22" s="1157"/>
      <c r="AX22" s="1157"/>
      <c r="AY22" s="1157"/>
      <c r="AZ22" s="1157"/>
      <c r="BA22" s="1157"/>
      <c r="BB22" s="1157"/>
      <c r="BC22" s="1157"/>
      <c r="BD22" s="1157"/>
      <c r="BE22" s="1157"/>
      <c r="BF22" s="1157"/>
      <c r="BG22" s="1157"/>
      <c r="BH22" s="1157"/>
      <c r="BI22" s="1157"/>
      <c r="BJ22" s="1157"/>
      <c r="BK22" s="1157"/>
      <c r="BL22" s="1157"/>
      <c r="BM22" s="1157"/>
      <c r="BN22" s="1157"/>
      <c r="BO22" s="1157"/>
      <c r="BP22" s="1157"/>
      <c r="BQ22" s="1157"/>
      <c r="BR22" s="1157"/>
      <c r="BS22" s="1157"/>
      <c r="BT22" s="1157"/>
      <c r="BU22" s="1157"/>
      <c r="BV22" s="1157"/>
      <c r="BW22" s="1157"/>
      <c r="BX22" s="1157"/>
    </row>
    <row r="23" spans="1:79" s="7" customFormat="1" ht="36" customHeight="1">
      <c r="A23" s="1841" t="s">
        <v>922</v>
      </c>
      <c r="B23" s="1841"/>
      <c r="C23" s="1841"/>
      <c r="D23" s="1841"/>
      <c r="E23" s="1841"/>
      <c r="F23" s="1841"/>
      <c r="G23" s="1841"/>
      <c r="H23" s="1841"/>
      <c r="I23" s="1841"/>
      <c r="J23" s="1841"/>
      <c r="K23" s="1841"/>
      <c r="L23" s="1159"/>
      <c r="M23" s="1159"/>
      <c r="N23" s="1159"/>
      <c r="O23" s="1159"/>
      <c r="P23" s="1159"/>
      <c r="Q23" s="1159"/>
      <c r="R23" s="1159"/>
      <c r="S23" s="1159"/>
      <c r="T23" s="1159"/>
      <c r="U23" s="1159"/>
      <c r="V23" s="1159"/>
      <c r="W23" s="1159"/>
      <c r="X23" s="1159"/>
      <c r="Y23" s="1161"/>
      <c r="Z23" s="1159"/>
      <c r="AA23" s="1159"/>
      <c r="AB23" s="1159"/>
      <c r="AC23" s="1159"/>
      <c r="AD23" s="1161"/>
      <c r="AE23" s="1161"/>
      <c r="AF23" s="1159"/>
      <c r="AG23" s="1159"/>
      <c r="AH23" s="1159"/>
      <c r="AI23" s="1159"/>
      <c r="AJ23" s="1159"/>
      <c r="AK23" s="1159"/>
      <c r="AL23" s="1159"/>
      <c r="AM23" s="1159"/>
      <c r="AN23" s="1159"/>
      <c r="AO23" s="1159"/>
      <c r="AP23" s="1161"/>
      <c r="AQ23" s="1161"/>
      <c r="AR23" s="1161"/>
      <c r="AS23" s="1161"/>
      <c r="AT23" s="1161"/>
      <c r="AU23" s="1161"/>
      <c r="AV23" s="1161"/>
      <c r="AW23" s="1161"/>
      <c r="AX23" s="1161"/>
      <c r="AY23" s="1161"/>
      <c r="AZ23" s="1161"/>
      <c r="BA23" s="1161"/>
      <c r="BB23" s="1161"/>
      <c r="BC23" s="1161"/>
      <c r="BD23" s="1161"/>
      <c r="BE23" s="1161"/>
      <c r="BF23" s="1161"/>
      <c r="BG23" s="1161"/>
      <c r="BH23" s="1161"/>
      <c r="BI23" s="1161"/>
      <c r="BJ23" s="1161"/>
      <c r="BK23" s="1161"/>
      <c r="BL23" s="1161"/>
      <c r="BM23" s="1161"/>
      <c r="BN23" s="1161"/>
      <c r="BO23" s="1161"/>
      <c r="BP23" s="1161"/>
      <c r="BQ23" s="1161"/>
      <c r="BR23" s="1161"/>
      <c r="BS23" s="1161"/>
      <c r="BT23" s="1161"/>
      <c r="BU23" s="1161"/>
      <c r="BV23" s="1161"/>
      <c r="BW23" s="1161"/>
      <c r="BX23" s="1161"/>
    </row>
    <row r="24" spans="1:79" ht="18" customHeight="1">
      <c r="A24" s="1"/>
      <c r="B24" s="1"/>
      <c r="C24" s="1"/>
      <c r="D24" s="1"/>
      <c r="E24" s="1"/>
      <c r="F24" s="444"/>
      <c r="G24" s="1"/>
      <c r="H24" s="1"/>
      <c r="I24" s="1"/>
      <c r="J24" s="1"/>
      <c r="K24" s="1"/>
      <c r="L24"/>
      <c r="M24"/>
      <c r="N24"/>
      <c r="O24"/>
      <c r="P24"/>
      <c r="Q24"/>
      <c r="R24"/>
      <c r="S24"/>
      <c r="T24"/>
      <c r="U24"/>
      <c r="V24"/>
      <c r="W24"/>
      <c r="X24"/>
      <c r="Y24"/>
      <c r="Z24"/>
      <c r="AA24"/>
      <c r="AB24"/>
      <c r="AC24"/>
      <c r="AF24"/>
      <c r="AG24"/>
      <c r="AH24"/>
      <c r="AI24"/>
      <c r="AJ24"/>
      <c r="AK24"/>
      <c r="AL24"/>
      <c r="AM24"/>
      <c r="AN24"/>
      <c r="AO24"/>
    </row>
    <row r="25" spans="1:79" ht="18" customHeight="1">
      <c r="A25" s="1861" t="s">
        <v>923</v>
      </c>
      <c r="B25" s="1861"/>
      <c r="C25" s="1861"/>
      <c r="D25" s="1861"/>
      <c r="E25" s="1861"/>
      <c r="F25" s="1861"/>
      <c r="G25" s="1861"/>
      <c r="H25" s="1861"/>
      <c r="I25" s="1861"/>
      <c r="J25" s="1861"/>
      <c r="K25" s="1861"/>
      <c r="L25"/>
      <c r="M25" s="1861" t="s">
        <v>924</v>
      </c>
      <c r="N25" s="1861"/>
      <c r="O25" s="1861"/>
      <c r="P25" s="1861"/>
      <c r="Q25" s="1861"/>
      <c r="R25" s="1861"/>
      <c r="S25" s="1861"/>
      <c r="T25" s="1861"/>
      <c r="U25" s="1861"/>
      <c r="V25" s="1861"/>
      <c r="W25" s="1861"/>
      <c r="X25"/>
      <c r="Y25" s="1861" t="s">
        <v>925</v>
      </c>
      <c r="Z25" s="1861"/>
      <c r="AA25" s="1861"/>
      <c r="AB25" s="1861"/>
      <c r="AC25" s="1861"/>
      <c r="AD25" s="1861"/>
      <c r="AE25" s="1861"/>
      <c r="AF25" s="1861"/>
      <c r="AG25" s="1861"/>
      <c r="AH25" s="1861"/>
      <c r="AI25" s="1861"/>
      <c r="AJ25"/>
      <c r="AK25" s="1861" t="s">
        <v>926</v>
      </c>
      <c r="AL25" s="1861"/>
      <c r="AM25" s="1861"/>
      <c r="AN25" s="1861"/>
      <c r="AO25" s="1861"/>
      <c r="AP25" s="1861"/>
      <c r="AQ25" s="1861"/>
      <c r="AR25" s="1861"/>
      <c r="AS25" s="1861"/>
      <c r="AT25" s="1861"/>
      <c r="AU25" s="1861"/>
      <c r="AW25" s="1861" t="s">
        <v>927</v>
      </c>
      <c r="AX25" s="1861"/>
      <c r="AY25" s="1861"/>
      <c r="AZ25" s="1861"/>
      <c r="BA25" s="1861"/>
      <c r="BB25" s="1861"/>
      <c r="BC25" s="1861"/>
      <c r="BD25" s="1861"/>
      <c r="BE25" s="1861"/>
      <c r="BF25" s="1861"/>
      <c r="BG25" s="1861"/>
    </row>
    <row r="26" spans="1:79" ht="18" customHeight="1">
      <c r="A26" s="1"/>
      <c r="B26" s="1"/>
      <c r="C26" s="1"/>
      <c r="D26" s="1"/>
      <c r="E26" s="1"/>
      <c r="F26" s="444"/>
      <c r="G26" s="1"/>
      <c r="H26" s="1"/>
      <c r="I26" s="1"/>
      <c r="J26" s="1"/>
      <c r="K26" s="1"/>
      <c r="L26"/>
      <c r="M26" s="1"/>
      <c r="O26" s="1"/>
      <c r="P26" s="1"/>
      <c r="Q26" s="1"/>
      <c r="R26" s="1"/>
      <c r="S26" s="1"/>
      <c r="T26" s="1"/>
      <c r="U26" s="1"/>
      <c r="V26" s="1"/>
      <c r="W26"/>
      <c r="X26"/>
      <c r="Y26" s="1"/>
      <c r="Z26" s="1"/>
      <c r="AA26" s="1"/>
      <c r="AB26" s="1"/>
      <c r="AC26" s="1"/>
      <c r="AD26" s="1"/>
      <c r="AE26" s="1"/>
      <c r="AF26" s="1"/>
      <c r="AG26" s="1"/>
      <c r="AH26" s="1"/>
      <c r="AI26"/>
      <c r="AJ26"/>
      <c r="AK26" s="1798" t="s">
        <v>928</v>
      </c>
      <c r="AL26" s="1798"/>
      <c r="AM26" s="1798"/>
      <c r="AN26" s="1798"/>
      <c r="AO26" s="1798"/>
      <c r="AP26" s="1798"/>
      <c r="AQ26" s="1798"/>
      <c r="AR26" s="1798"/>
      <c r="AS26" s="1798"/>
      <c r="AT26" s="1798"/>
      <c r="AU26" s="1798"/>
    </row>
    <row r="27" spans="1:79" ht="18" customHeight="1">
      <c r="A27" s="1826"/>
      <c r="B27" s="1826"/>
      <c r="C27" s="1826"/>
      <c r="D27" s="1826"/>
      <c r="E27" s="1827"/>
      <c r="F27" s="1824">
        <v>2024</v>
      </c>
      <c r="G27" s="1864"/>
      <c r="H27" s="1825"/>
      <c r="I27" s="1824">
        <v>2025</v>
      </c>
      <c r="J27" s="1864"/>
      <c r="K27" s="1864"/>
      <c r="L27"/>
      <c r="M27" s="1826"/>
      <c r="N27" s="1826"/>
      <c r="O27" s="1826"/>
      <c r="P27" s="1826"/>
      <c r="Q27" s="1827"/>
      <c r="R27" s="1824">
        <v>2024</v>
      </c>
      <c r="S27" s="1864"/>
      <c r="T27" s="1825"/>
      <c r="U27" s="1824">
        <v>2025</v>
      </c>
      <c r="V27" s="1864"/>
      <c r="W27" s="1864"/>
      <c r="X27"/>
      <c r="Y27" s="1826"/>
      <c r="Z27" s="1826"/>
      <c r="AA27" s="1826"/>
      <c r="AB27" s="1826"/>
      <c r="AC27" s="1827"/>
      <c r="AD27" s="1824">
        <v>2024</v>
      </c>
      <c r="AE27" s="1864"/>
      <c r="AF27" s="1825"/>
      <c r="AG27" s="1824">
        <v>2025</v>
      </c>
      <c r="AH27" s="1864"/>
      <c r="AI27" s="1864"/>
      <c r="AJ27"/>
      <c r="AK27" s="1826"/>
      <c r="AL27" s="1826"/>
      <c r="AM27" s="1826"/>
      <c r="AN27" s="1826"/>
      <c r="AO27" s="1827"/>
      <c r="AP27" s="1824" t="s">
        <v>929</v>
      </c>
      <c r="AQ27" s="1864"/>
      <c r="AR27" s="1864"/>
      <c r="AW27" s="1826"/>
      <c r="AX27" s="1826"/>
      <c r="AY27" s="1826"/>
      <c r="AZ27" s="1826"/>
      <c r="BA27" s="1827"/>
      <c r="BB27" s="1824">
        <v>2024</v>
      </c>
      <c r="BC27" s="1864"/>
      <c r="BD27" s="1825"/>
      <c r="BE27" s="1824">
        <v>2025</v>
      </c>
      <c r="BF27" s="1864"/>
      <c r="BG27" s="1864"/>
    </row>
    <row r="28" spans="1:79" ht="18" customHeight="1">
      <c r="A28" s="1828"/>
      <c r="B28" s="1828"/>
      <c r="C28" s="1828"/>
      <c r="D28" s="1828"/>
      <c r="E28" s="1829"/>
      <c r="F28" s="92" t="s">
        <v>68</v>
      </c>
      <c r="G28" s="93" t="s">
        <v>69</v>
      </c>
      <c r="H28" s="424" t="s">
        <v>70</v>
      </c>
      <c r="I28" s="423" t="s">
        <v>68</v>
      </c>
      <c r="J28" s="94" t="s">
        <v>69</v>
      </c>
      <c r="K28" s="477" t="s">
        <v>70</v>
      </c>
      <c r="L28"/>
      <c r="M28" s="1828"/>
      <c r="N28" s="1828"/>
      <c r="O28" s="1828"/>
      <c r="P28" s="1828"/>
      <c r="Q28" s="1829"/>
      <c r="R28" s="92" t="s">
        <v>68</v>
      </c>
      <c r="S28" s="93" t="s">
        <v>69</v>
      </c>
      <c r="T28" s="424" t="s">
        <v>70</v>
      </c>
      <c r="U28" s="423" t="s">
        <v>68</v>
      </c>
      <c r="V28" s="94" t="s">
        <v>69</v>
      </c>
      <c r="W28" s="477" t="s">
        <v>70</v>
      </c>
      <c r="X28"/>
      <c r="Y28" s="1828"/>
      <c r="Z28" s="1828"/>
      <c r="AA28" s="1828"/>
      <c r="AB28" s="1828"/>
      <c r="AC28" s="1829"/>
      <c r="AD28" s="92" t="s">
        <v>68</v>
      </c>
      <c r="AE28" s="93" t="s">
        <v>69</v>
      </c>
      <c r="AF28" s="424" t="s">
        <v>70</v>
      </c>
      <c r="AG28" s="423" t="s">
        <v>68</v>
      </c>
      <c r="AH28" s="94" t="s">
        <v>69</v>
      </c>
      <c r="AI28" s="477" t="s">
        <v>70</v>
      </c>
      <c r="AJ28"/>
      <c r="AK28" s="1828"/>
      <c r="AL28" s="1828"/>
      <c r="AM28" s="1828"/>
      <c r="AN28" s="1828"/>
      <c r="AO28" s="1829"/>
      <c r="AP28" s="423" t="s">
        <v>68</v>
      </c>
      <c r="AQ28" s="94" t="s">
        <v>69</v>
      </c>
      <c r="AR28" s="477" t="s">
        <v>70</v>
      </c>
      <c r="AW28" s="1828"/>
      <c r="AX28" s="1828"/>
      <c r="AY28" s="1828"/>
      <c r="AZ28" s="1828"/>
      <c r="BA28" s="1829"/>
      <c r="BB28" s="139" t="s">
        <v>68</v>
      </c>
      <c r="BC28" s="140" t="s">
        <v>69</v>
      </c>
      <c r="BD28" s="141" t="s">
        <v>70</v>
      </c>
      <c r="BE28" s="142" t="s">
        <v>68</v>
      </c>
      <c r="BF28" s="143" t="s">
        <v>69</v>
      </c>
      <c r="BG28" s="477" t="s">
        <v>70</v>
      </c>
    </row>
    <row r="29" spans="1:79" ht="18" customHeight="1">
      <c r="A29" s="1938" t="s">
        <v>187</v>
      </c>
      <c r="B29" s="1938"/>
      <c r="C29" s="1938"/>
      <c r="D29" s="1938"/>
      <c r="E29" s="1939"/>
      <c r="F29" s="168">
        <v>203712</v>
      </c>
      <c r="G29" s="169">
        <v>84797</v>
      </c>
      <c r="H29" s="170">
        <v>288509</v>
      </c>
      <c r="I29" s="168">
        <v>205423</v>
      </c>
      <c r="J29" s="169">
        <v>86078</v>
      </c>
      <c r="K29" s="171">
        <v>291501</v>
      </c>
      <c r="L29"/>
      <c r="M29" s="1938" t="s">
        <v>187</v>
      </c>
      <c r="N29" s="1938"/>
      <c r="O29" s="1938"/>
      <c r="P29" s="1938"/>
      <c r="Q29" s="1939"/>
      <c r="R29" s="101">
        <v>0.91777044926204254</v>
      </c>
      <c r="S29" s="100">
        <v>0.68413918852412725</v>
      </c>
      <c r="T29" s="112">
        <v>0.83405558077077635</v>
      </c>
      <c r="U29" s="99">
        <v>0.91828861610535439</v>
      </c>
      <c r="V29" s="100">
        <v>0.68185994930291505</v>
      </c>
      <c r="W29" s="110">
        <v>0.83299803967514618</v>
      </c>
      <c r="X29"/>
      <c r="Y29" s="1938" t="s">
        <v>187</v>
      </c>
      <c r="Z29" s="1938"/>
      <c r="AA29" s="1938"/>
      <c r="AB29" s="1938"/>
      <c r="AC29" s="1939"/>
      <c r="AD29" s="101">
        <v>0.70608542541133901</v>
      </c>
      <c r="AE29" s="100">
        <v>0.29391457458866099</v>
      </c>
      <c r="AF29" s="112">
        <v>1</v>
      </c>
      <c r="AG29" s="99">
        <v>0.70470770254647497</v>
      </c>
      <c r="AH29" s="100">
        <v>0.29529229745352503</v>
      </c>
      <c r="AI29" s="110">
        <v>1</v>
      </c>
      <c r="AJ29"/>
      <c r="AK29" s="1938" t="s">
        <v>187</v>
      </c>
      <c r="AL29" s="1938"/>
      <c r="AM29" s="1938"/>
      <c r="AN29" s="1938"/>
      <c r="AO29" s="1939"/>
      <c r="AP29" s="99">
        <v>8.3991124725102395E-3</v>
      </c>
      <c r="AQ29" s="100">
        <v>1.5106666509428379E-2</v>
      </c>
      <c r="AR29" s="110">
        <v>1.0370560363801573E-2</v>
      </c>
      <c r="AW29" s="1932" t="s">
        <v>21</v>
      </c>
      <c r="AX29" s="1932"/>
      <c r="AY29" s="1932"/>
      <c r="AZ29" s="1932"/>
      <c r="BA29" s="1933"/>
      <c r="BB29" s="144">
        <v>0.89110057925223807</v>
      </c>
      <c r="BC29" s="145">
        <v>0.94206985693722278</v>
      </c>
      <c r="BD29" s="146">
        <v>0.93095369349503854</v>
      </c>
      <c r="BE29" s="147">
        <v>0.89468690702087283</v>
      </c>
      <c r="BF29" s="145">
        <v>0.93013726108261452</v>
      </c>
      <c r="BG29" s="148">
        <v>0.92256043980803459</v>
      </c>
    </row>
    <row r="30" spans="1:79" ht="18" customHeight="1">
      <c r="A30" s="1940" t="s">
        <v>188</v>
      </c>
      <c r="B30" s="1940"/>
      <c r="C30" s="1940"/>
      <c r="D30" s="1940"/>
      <c r="E30" s="1941"/>
      <c r="F30" s="172">
        <v>8461</v>
      </c>
      <c r="G30" s="173">
        <v>32069</v>
      </c>
      <c r="H30" s="174">
        <v>40530</v>
      </c>
      <c r="I30" s="172">
        <v>8487</v>
      </c>
      <c r="J30" s="173">
        <v>32459</v>
      </c>
      <c r="K30" s="175">
        <v>40946</v>
      </c>
      <c r="L30"/>
      <c r="M30" s="1940" t="s">
        <v>188</v>
      </c>
      <c r="N30" s="1940"/>
      <c r="O30" s="1940"/>
      <c r="P30" s="1940"/>
      <c r="Q30" s="1941"/>
      <c r="R30" s="103">
        <v>3.8118794038672937E-2</v>
      </c>
      <c r="S30" s="102">
        <v>0.25873155461608593</v>
      </c>
      <c r="T30" s="113">
        <v>0.11716886713634432</v>
      </c>
      <c r="U30" s="103">
        <v>3.7938865097316969E-2</v>
      </c>
      <c r="V30" s="102">
        <v>0.25712135614702153</v>
      </c>
      <c r="W30" s="111">
        <v>0.11700796131930434</v>
      </c>
      <c r="X30"/>
      <c r="Y30" s="1940" t="s">
        <v>188</v>
      </c>
      <c r="Z30" s="1940"/>
      <c r="AA30" s="1940"/>
      <c r="AB30" s="1940"/>
      <c r="AC30" s="1941"/>
      <c r="AD30" s="103">
        <v>0.20875894399210462</v>
      </c>
      <c r="AE30" s="102">
        <v>0.7912410560078954</v>
      </c>
      <c r="AF30" s="113">
        <v>1</v>
      </c>
      <c r="AG30" s="103">
        <v>0.20727299369901822</v>
      </c>
      <c r="AH30" s="102">
        <v>0.79272700630098181</v>
      </c>
      <c r="AI30" s="111">
        <v>1</v>
      </c>
      <c r="AJ30"/>
      <c r="AK30" s="1940" t="s">
        <v>188</v>
      </c>
      <c r="AL30" s="1940"/>
      <c r="AM30" s="1940"/>
      <c r="AN30" s="1940"/>
      <c r="AO30" s="1941"/>
      <c r="AP30" s="103">
        <v>3.0729228223613791E-3</v>
      </c>
      <c r="AQ30" s="102">
        <v>1.2161277245938518E-2</v>
      </c>
      <c r="AR30" s="111">
        <v>1.0264001973846471E-2</v>
      </c>
      <c r="AW30" s="1836" t="s">
        <v>22</v>
      </c>
      <c r="AX30" s="1836"/>
      <c r="AY30" s="1836"/>
      <c r="AZ30" s="1836"/>
      <c r="BA30" s="1837"/>
      <c r="BB30" s="301">
        <v>0.10889942074776197</v>
      </c>
      <c r="BC30" s="478">
        <v>5.7930143062777238E-2</v>
      </c>
      <c r="BD30" s="479">
        <v>6.9046306504961408E-2</v>
      </c>
      <c r="BE30" s="480">
        <v>0.10531309297912714</v>
      </c>
      <c r="BF30" s="478">
        <v>6.9862738917385453E-2</v>
      </c>
      <c r="BG30" s="481">
        <v>7.7439560191965393E-2</v>
      </c>
    </row>
    <row r="31" spans="1:79" ht="18" customHeight="1">
      <c r="A31" s="1934" t="s">
        <v>29</v>
      </c>
      <c r="B31" s="1934"/>
      <c r="C31" s="1934"/>
      <c r="D31" s="1934"/>
      <c r="E31" s="1935"/>
      <c r="F31" s="176">
        <v>212173</v>
      </c>
      <c r="G31" s="177">
        <v>116866</v>
      </c>
      <c r="H31" s="177">
        <v>329039</v>
      </c>
      <c r="I31" s="176">
        <v>213910</v>
      </c>
      <c r="J31" s="177">
        <v>118537</v>
      </c>
      <c r="K31" s="178">
        <v>332447</v>
      </c>
      <c r="L31"/>
      <c r="M31" s="1934" t="s">
        <v>29</v>
      </c>
      <c r="N31" s="1934"/>
      <c r="O31" s="1934"/>
      <c r="P31" s="1934"/>
      <c r="Q31" s="1935"/>
      <c r="R31" s="152">
        <v>0.95588924330071545</v>
      </c>
      <c r="S31" s="153">
        <v>0.94287074314021324</v>
      </c>
      <c r="T31" s="153">
        <v>0.95122444790712068</v>
      </c>
      <c r="U31" s="152">
        <v>0.95622748120267131</v>
      </c>
      <c r="V31" s="153">
        <v>0.93898130544993652</v>
      </c>
      <c r="W31" s="154">
        <v>0.95000600099445054</v>
      </c>
      <c r="X31"/>
      <c r="Y31" s="1934" t="s">
        <v>29</v>
      </c>
      <c r="Z31" s="1934"/>
      <c r="AA31" s="1934"/>
      <c r="AB31" s="1934"/>
      <c r="AC31" s="1935"/>
      <c r="AD31" s="152">
        <v>0.64482629718665574</v>
      </c>
      <c r="AE31" s="153">
        <v>0.35517370281334432</v>
      </c>
      <c r="AF31" s="153">
        <v>1</v>
      </c>
      <c r="AG31" s="152">
        <v>0.64344090937803622</v>
      </c>
      <c r="AH31" s="153">
        <v>0.35655909062196378</v>
      </c>
      <c r="AI31" s="154">
        <v>1</v>
      </c>
      <c r="AJ31"/>
      <c r="AK31" s="1934" t="s">
        <v>29</v>
      </c>
      <c r="AL31" s="1934"/>
      <c r="AM31" s="1934"/>
      <c r="AN31" s="1934"/>
      <c r="AO31" s="1935"/>
      <c r="AP31" s="152">
        <v>8.1867155575874317E-3</v>
      </c>
      <c r="AQ31" s="153">
        <v>1.4298427258569557E-2</v>
      </c>
      <c r="AR31" s="154">
        <v>1.0357434832952928E-2</v>
      </c>
      <c r="AW31" s="1862" t="s">
        <v>930</v>
      </c>
      <c r="AX31" s="1862"/>
      <c r="AY31" s="1862"/>
      <c r="AZ31" s="1862"/>
      <c r="BA31" s="1863"/>
      <c r="BB31" s="155">
        <v>1</v>
      </c>
      <c r="BC31" s="156">
        <v>1</v>
      </c>
      <c r="BD31" s="430">
        <v>1</v>
      </c>
      <c r="BE31" s="155">
        <v>1</v>
      </c>
      <c r="BF31" s="156">
        <v>1</v>
      </c>
      <c r="BG31" s="157">
        <v>1</v>
      </c>
    </row>
    <row r="32" spans="1:79" ht="18" customHeight="1">
      <c r="A32" s="1936" t="s">
        <v>189</v>
      </c>
      <c r="B32" s="1936"/>
      <c r="C32" s="1936"/>
      <c r="D32" s="1936"/>
      <c r="E32" s="1937"/>
      <c r="F32" s="425">
        <v>5403</v>
      </c>
      <c r="G32" s="179">
        <v>3124</v>
      </c>
      <c r="H32" s="434">
        <v>8527</v>
      </c>
      <c r="I32" s="425">
        <v>5708</v>
      </c>
      <c r="J32" s="179">
        <v>3329</v>
      </c>
      <c r="K32" s="426">
        <v>9037</v>
      </c>
      <c r="L32"/>
      <c r="M32" s="1936" t="s">
        <v>189</v>
      </c>
      <c r="N32" s="1936"/>
      <c r="O32" s="1936"/>
      <c r="P32" s="1936"/>
      <c r="Q32" s="1937"/>
      <c r="R32" s="482">
        <v>2.4341785154349354E-2</v>
      </c>
      <c r="S32" s="483">
        <v>2.5204321201803995E-2</v>
      </c>
      <c r="T32" s="484">
        <v>2.4650849495968616E-2</v>
      </c>
      <c r="U32" s="485">
        <v>2.5516088367560415E-2</v>
      </c>
      <c r="V32" s="483">
        <v>2.6370405576679339E-2</v>
      </c>
      <c r="W32" s="486">
        <v>2.582427945202348E-2</v>
      </c>
      <c r="X32"/>
      <c r="Y32" s="1936" t="s">
        <v>189</v>
      </c>
      <c r="Z32" s="1936"/>
      <c r="AA32" s="1936"/>
      <c r="AB32" s="1936"/>
      <c r="AC32" s="1937"/>
      <c r="AD32" s="482">
        <v>0.63363433798522339</v>
      </c>
      <c r="AE32" s="483">
        <v>0.36636566201477661</v>
      </c>
      <c r="AF32" s="484">
        <v>1</v>
      </c>
      <c r="AG32" s="485">
        <v>0.63162553944893218</v>
      </c>
      <c r="AH32" s="483">
        <v>0.36837446055106782</v>
      </c>
      <c r="AI32" s="486">
        <v>1</v>
      </c>
      <c r="AJ32"/>
      <c r="AK32" s="1936" t="s">
        <v>189</v>
      </c>
      <c r="AL32" s="1936"/>
      <c r="AM32" s="1936"/>
      <c r="AN32" s="1936"/>
      <c r="AO32" s="1937"/>
      <c r="AP32" s="485">
        <v>5.6450120303535023E-2</v>
      </c>
      <c r="AQ32" s="483">
        <v>6.5620998719590373E-2</v>
      </c>
      <c r="AR32" s="486">
        <v>5.9810015245690185E-2</v>
      </c>
    </row>
    <row r="33" spans="1:59" ht="18" customHeight="1">
      <c r="A33" s="1944" t="s">
        <v>190</v>
      </c>
      <c r="B33" s="1944"/>
      <c r="C33" s="1944"/>
      <c r="D33" s="1944"/>
      <c r="E33" s="1945"/>
      <c r="F33" s="180">
        <v>1034</v>
      </c>
      <c r="G33" s="181">
        <v>1972</v>
      </c>
      <c r="H33" s="182">
        <v>3006</v>
      </c>
      <c r="I33" s="180">
        <v>999</v>
      </c>
      <c r="J33" s="181">
        <v>2438</v>
      </c>
      <c r="K33" s="183">
        <v>3437</v>
      </c>
      <c r="L33"/>
      <c r="M33" s="1944" t="s">
        <v>190</v>
      </c>
      <c r="N33" s="1944"/>
      <c r="O33" s="1944"/>
      <c r="P33" s="1944"/>
      <c r="Q33" s="1945"/>
      <c r="R33" s="487">
        <v>4.6584130759943056E-3</v>
      </c>
      <c r="S33" s="488">
        <v>1.5910026059525441E-2</v>
      </c>
      <c r="T33" s="489">
        <v>8.690096585537899E-3</v>
      </c>
      <c r="U33" s="487">
        <v>4.4657624875951039E-3</v>
      </c>
      <c r="V33" s="488">
        <v>1.9312420785804817E-2</v>
      </c>
      <c r="W33" s="490">
        <v>9.8216275839996346E-3</v>
      </c>
      <c r="X33"/>
      <c r="Y33" s="1944" t="s">
        <v>190</v>
      </c>
      <c r="Z33" s="1944"/>
      <c r="AA33" s="1944"/>
      <c r="AB33" s="1944"/>
      <c r="AC33" s="1945"/>
      <c r="AD33" s="487">
        <v>0.34397870924817031</v>
      </c>
      <c r="AE33" s="488">
        <v>0.65602129075182969</v>
      </c>
      <c r="AF33" s="489">
        <v>1</v>
      </c>
      <c r="AG33" s="487">
        <v>0.29066045970322957</v>
      </c>
      <c r="AH33" s="488">
        <v>0.70933954029677049</v>
      </c>
      <c r="AI33" s="490">
        <v>1</v>
      </c>
      <c r="AJ33"/>
      <c r="AK33" s="1944" t="s">
        <v>190</v>
      </c>
      <c r="AL33" s="1944"/>
      <c r="AM33" s="1944"/>
      <c r="AN33" s="1944"/>
      <c r="AO33" s="1945"/>
      <c r="AP33" s="487">
        <v>-3.3849129593810479E-2</v>
      </c>
      <c r="AQ33" s="488">
        <v>0.23630831643002037</v>
      </c>
      <c r="AR33" s="490">
        <v>0.14337990685296065</v>
      </c>
    </row>
    <row r="34" spans="1:59" ht="25.5" customHeight="1">
      <c r="A34" s="1942" t="s">
        <v>191</v>
      </c>
      <c r="B34" s="1942"/>
      <c r="C34" s="1942"/>
      <c r="D34" s="1942"/>
      <c r="E34" s="1943"/>
      <c r="F34" s="184">
        <v>6437</v>
      </c>
      <c r="G34" s="185">
        <v>5096</v>
      </c>
      <c r="H34" s="185">
        <v>11533</v>
      </c>
      <c r="I34" s="184">
        <v>6707</v>
      </c>
      <c r="J34" s="185">
        <v>5767</v>
      </c>
      <c r="K34" s="186">
        <v>12474</v>
      </c>
      <c r="L34"/>
      <c r="M34" s="1942" t="s">
        <v>191</v>
      </c>
      <c r="N34" s="1942"/>
      <c r="O34" s="1942"/>
      <c r="P34" s="1942"/>
      <c r="Q34" s="1943"/>
      <c r="R34" s="104">
        <v>2.9000198230343659E-2</v>
      </c>
      <c r="S34" s="109">
        <v>4.111434726132944E-2</v>
      </c>
      <c r="T34" s="106">
        <v>3.3340946081506513E-2</v>
      </c>
      <c r="U34" s="104">
        <v>2.998185085515552E-2</v>
      </c>
      <c r="V34" s="105">
        <v>4.5682826362484157E-2</v>
      </c>
      <c r="W34" s="107">
        <v>3.5645907036023113E-2</v>
      </c>
      <c r="X34"/>
      <c r="Y34" s="1942" t="s">
        <v>191</v>
      </c>
      <c r="Z34" s="1942"/>
      <c r="AA34" s="1942"/>
      <c r="AB34" s="1942"/>
      <c r="AC34" s="1943"/>
      <c r="AD34" s="104">
        <v>0.55813751842538806</v>
      </c>
      <c r="AE34" s="109">
        <v>0.441862481574612</v>
      </c>
      <c r="AF34" s="106">
        <v>1</v>
      </c>
      <c r="AG34" s="104">
        <v>0.53767837101170435</v>
      </c>
      <c r="AH34" s="105">
        <v>0.46232162898829565</v>
      </c>
      <c r="AI34" s="107">
        <v>1</v>
      </c>
      <c r="AJ34"/>
      <c r="AK34" s="1942" t="s">
        <v>191</v>
      </c>
      <c r="AL34" s="1942"/>
      <c r="AM34" s="1942"/>
      <c r="AN34" s="1942"/>
      <c r="AO34" s="1943"/>
      <c r="AP34" s="104">
        <v>4.1945005437315608E-2</v>
      </c>
      <c r="AQ34" s="105">
        <v>0.13167189952904246</v>
      </c>
      <c r="AR34" s="107">
        <v>8.1591953524668304E-2</v>
      </c>
    </row>
    <row r="35" spans="1:59" ht="18" customHeight="1">
      <c r="A35" s="1865" t="s">
        <v>930</v>
      </c>
      <c r="B35" s="1865"/>
      <c r="C35" s="1865"/>
      <c r="D35" s="1865"/>
      <c r="E35" s="1866"/>
      <c r="F35" s="427">
        <v>9495</v>
      </c>
      <c r="G35" s="187">
        <v>34041</v>
      </c>
      <c r="H35" s="187">
        <v>43536</v>
      </c>
      <c r="I35" s="427">
        <v>9486</v>
      </c>
      <c r="J35" s="187">
        <v>34897</v>
      </c>
      <c r="K35" s="188">
        <v>44383</v>
      </c>
      <c r="L35"/>
      <c r="M35" s="1865" t="s">
        <v>930</v>
      </c>
      <c r="N35" s="1865"/>
      <c r="O35" s="1865"/>
      <c r="P35" s="1865"/>
      <c r="Q35" s="1866"/>
      <c r="R35" s="104">
        <v>4.2777207114667246E-2</v>
      </c>
      <c r="S35" s="105">
        <v>0.2746415806756114</v>
      </c>
      <c r="T35" s="106">
        <v>0.12585896372188221</v>
      </c>
      <c r="U35" s="104">
        <v>4.240462758491207E-2</v>
      </c>
      <c r="V35" s="105">
        <v>0.27643377693282634</v>
      </c>
      <c r="W35" s="108">
        <v>0.12682958890330398</v>
      </c>
      <c r="X35"/>
      <c r="Y35" s="1865" t="s">
        <v>930</v>
      </c>
      <c r="Z35" s="1865"/>
      <c r="AA35" s="1865"/>
      <c r="AB35" s="1865"/>
      <c r="AC35" s="1866"/>
      <c r="AD35" s="104">
        <v>0.21809536934950385</v>
      </c>
      <c r="AE35" s="105">
        <v>0.78190463065049609</v>
      </c>
      <c r="AF35" s="106">
        <v>1</v>
      </c>
      <c r="AG35" s="104">
        <v>0.21373048239190681</v>
      </c>
      <c r="AH35" s="105">
        <v>0.78626951760809316</v>
      </c>
      <c r="AI35" s="108">
        <v>1</v>
      </c>
      <c r="AJ35"/>
      <c r="AK35" s="1865" t="s">
        <v>930</v>
      </c>
      <c r="AL35" s="1865"/>
      <c r="AM35" s="1865"/>
      <c r="AN35" s="1865"/>
      <c r="AO35" s="1866"/>
      <c r="AP35" s="104">
        <v>-9.4786729857820884E-4</v>
      </c>
      <c r="AQ35" s="105">
        <v>2.5146147292970156E-2</v>
      </c>
      <c r="AR35" s="108">
        <v>1.9455163542815068E-2</v>
      </c>
    </row>
    <row r="36" spans="1:59" ht="18" hidden="1" customHeight="1">
      <c r="A36" s="1877" t="s">
        <v>192</v>
      </c>
      <c r="B36" s="1877"/>
      <c r="C36" s="1877"/>
      <c r="D36" s="1877"/>
      <c r="E36" s="1878"/>
      <c r="F36" s="420" t="e">
        <v>#REF!</v>
      </c>
      <c r="G36" s="420" t="e">
        <v>#REF!</v>
      </c>
      <c r="H36" s="420" t="e">
        <v>#REF!</v>
      </c>
      <c r="I36" s="420" t="e">
        <v>#REF!</v>
      </c>
      <c r="J36" s="420" t="e">
        <v>#REF!</v>
      </c>
      <c r="K36" s="420" t="e">
        <v>#REF!</v>
      </c>
      <c r="L36"/>
      <c r="M36" s="1877" t="s">
        <v>192</v>
      </c>
      <c r="N36" s="1877"/>
      <c r="O36" s="1877"/>
      <c r="P36" s="1877"/>
      <c r="Q36" s="1878"/>
      <c r="R36" s="301" t="e">
        <v>#REF!</v>
      </c>
      <c r="S36" s="478" t="e">
        <v>#REF!</v>
      </c>
      <c r="T36" s="479" t="e">
        <v>#REF!</v>
      </c>
      <c r="U36" s="480" t="e">
        <v>#REF!</v>
      </c>
      <c r="V36" s="478" t="e">
        <v>#REF!</v>
      </c>
      <c r="W36" s="481" t="e">
        <v>#REF!</v>
      </c>
      <c r="X36"/>
      <c r="Y36" s="1877" t="s">
        <v>192</v>
      </c>
      <c r="Z36" s="1877"/>
      <c r="AA36" s="1877"/>
      <c r="AB36" s="1877"/>
      <c r="AC36" s="1878"/>
      <c r="AD36" s="301" t="e">
        <v>#REF!</v>
      </c>
      <c r="AE36" s="478" t="e">
        <v>#REF!</v>
      </c>
      <c r="AF36" s="479" t="e">
        <v>#REF!</v>
      </c>
      <c r="AG36" s="480" t="e">
        <v>#REF!</v>
      </c>
      <c r="AH36" s="478" t="e">
        <v>#REF!</v>
      </c>
      <c r="AI36" s="481" t="e">
        <v>#REF!</v>
      </c>
      <c r="AJ36"/>
      <c r="AK36" s="1877" t="s">
        <v>192</v>
      </c>
      <c r="AL36" s="1877"/>
      <c r="AM36" s="1877"/>
      <c r="AN36" s="1877"/>
      <c r="AO36" s="1878"/>
      <c r="AP36" s="480" t="e">
        <v>#REF!</v>
      </c>
      <c r="AQ36" s="478" t="e">
        <v>#REF!</v>
      </c>
      <c r="AR36" s="481" t="e">
        <v>#REF!</v>
      </c>
    </row>
    <row r="37" spans="1:59" ht="18" customHeight="1">
      <c r="A37" s="1877" t="s">
        <v>18</v>
      </c>
      <c r="B37" s="1877"/>
      <c r="C37" s="1877"/>
      <c r="D37" s="1877"/>
      <c r="E37" s="1878"/>
      <c r="F37" s="296">
        <v>3354</v>
      </c>
      <c r="G37" s="189">
        <v>1985</v>
      </c>
      <c r="H37" s="300">
        <v>5339</v>
      </c>
      <c r="I37" s="296">
        <v>3085</v>
      </c>
      <c r="J37" s="189">
        <v>1936</v>
      </c>
      <c r="K37" s="299">
        <v>5021</v>
      </c>
      <c r="L37"/>
      <c r="M37" s="1877" t="s">
        <v>18</v>
      </c>
      <c r="N37" s="1877"/>
      <c r="O37" s="1877"/>
      <c r="P37" s="1877"/>
      <c r="Q37" s="1878"/>
      <c r="R37" s="491">
        <v>1.511055846894091E-2</v>
      </c>
      <c r="S37" s="492">
        <v>1.6014909598457406E-2</v>
      </c>
      <c r="T37" s="493">
        <v>1.5434606011372868E-2</v>
      </c>
      <c r="U37" s="491">
        <v>1.379066794217307E-2</v>
      </c>
      <c r="V37" s="492">
        <v>1.5335868187579213E-2</v>
      </c>
      <c r="W37" s="494">
        <v>1.4348091969526378E-2</v>
      </c>
      <c r="X37"/>
      <c r="Y37" s="1877" t="s">
        <v>18</v>
      </c>
      <c r="Z37" s="1877"/>
      <c r="AA37" s="1877"/>
      <c r="AB37" s="1877"/>
      <c r="AC37" s="1878"/>
      <c r="AD37" s="487">
        <v>0.62820752949990633</v>
      </c>
      <c r="AE37" s="495">
        <v>0.37179247050009367</v>
      </c>
      <c r="AF37" s="496">
        <v>1</v>
      </c>
      <c r="AG37" s="487">
        <v>0.61441943835889268</v>
      </c>
      <c r="AH37" s="495">
        <v>0.38558056164110732</v>
      </c>
      <c r="AI37" s="497">
        <v>1</v>
      </c>
      <c r="AJ37"/>
      <c r="AK37" s="1877" t="s">
        <v>18</v>
      </c>
      <c r="AL37" s="1877"/>
      <c r="AM37" s="1877"/>
      <c r="AN37" s="1877"/>
      <c r="AO37" s="1878"/>
      <c r="AP37" s="487">
        <v>-8.0202742993440657E-2</v>
      </c>
      <c r="AQ37" s="495">
        <v>-2.4685138539042861E-2</v>
      </c>
      <c r="AR37" s="497">
        <v>-5.9561715677093119E-2</v>
      </c>
    </row>
    <row r="38" spans="1:59" ht="18" customHeight="1">
      <c r="A38" s="1865" t="s">
        <v>931</v>
      </c>
      <c r="B38" s="1865"/>
      <c r="C38" s="1865"/>
      <c r="D38" s="1865"/>
      <c r="E38" s="1866"/>
      <c r="F38" s="427">
        <v>3354</v>
      </c>
      <c r="G38" s="427">
        <v>1985</v>
      </c>
      <c r="H38" s="427">
        <v>5339</v>
      </c>
      <c r="I38" s="427">
        <v>3085</v>
      </c>
      <c r="J38" s="427">
        <v>1936</v>
      </c>
      <c r="K38" s="427">
        <v>5021</v>
      </c>
      <c r="L38"/>
      <c r="M38" s="1865" t="s">
        <v>932</v>
      </c>
      <c r="N38" s="1865"/>
      <c r="O38" s="1865"/>
      <c r="P38" s="1865"/>
      <c r="Q38" s="1866"/>
      <c r="R38" s="149">
        <v>1.511055846894091E-2</v>
      </c>
      <c r="S38" s="149">
        <v>1.6014909598457406E-2</v>
      </c>
      <c r="T38" s="149">
        <v>1.5434606011372868E-2</v>
      </c>
      <c r="U38" s="149">
        <v>1.379066794217307E-2</v>
      </c>
      <c r="V38" s="149">
        <v>1.5335868187579213E-2</v>
      </c>
      <c r="W38" s="149">
        <v>1.4348091969526378E-2</v>
      </c>
      <c r="X38"/>
      <c r="Y38" s="1865" t="s">
        <v>933</v>
      </c>
      <c r="Z38" s="1865"/>
      <c r="AA38" s="1865"/>
      <c r="AB38" s="1865"/>
      <c r="AC38" s="1866"/>
      <c r="AD38" s="149">
        <v>0.62820752949990633</v>
      </c>
      <c r="AE38" s="150">
        <v>0.37179247050009367</v>
      </c>
      <c r="AF38" s="428">
        <v>1</v>
      </c>
      <c r="AG38" s="151">
        <v>0.61441943835889268</v>
      </c>
      <c r="AH38" s="150">
        <v>0.38558056164110732</v>
      </c>
      <c r="AI38" s="108">
        <v>1</v>
      </c>
      <c r="AJ38"/>
      <c r="AK38" s="1865" t="s">
        <v>933</v>
      </c>
      <c r="AL38" s="1865"/>
      <c r="AM38" s="1865"/>
      <c r="AN38" s="1865"/>
      <c r="AO38" s="1866"/>
      <c r="AP38" s="151">
        <v>-8.0202742993440657E-2</v>
      </c>
      <c r="AQ38" s="150">
        <v>-2.4685138539042861E-2</v>
      </c>
      <c r="AR38" s="108">
        <v>-5.9561715677093119E-2</v>
      </c>
    </row>
    <row r="39" spans="1:59" ht="18" customHeight="1">
      <c r="A39" s="1862" t="s">
        <v>19</v>
      </c>
      <c r="B39" s="1862"/>
      <c r="C39" s="1862"/>
      <c r="D39" s="1862"/>
      <c r="E39" s="1863"/>
      <c r="F39" s="429">
        <v>221964</v>
      </c>
      <c r="G39" s="190">
        <v>123947</v>
      </c>
      <c r="H39" s="190">
        <v>345911</v>
      </c>
      <c r="I39" s="429">
        <v>223702</v>
      </c>
      <c r="J39" s="190">
        <v>126240</v>
      </c>
      <c r="K39" s="191">
        <v>349942</v>
      </c>
      <c r="L39"/>
      <c r="M39" s="1862" t="s">
        <v>19</v>
      </c>
      <c r="N39" s="1862"/>
      <c r="O39" s="1862"/>
      <c r="P39" s="1862"/>
      <c r="Q39" s="1863"/>
      <c r="R39" s="155">
        <v>1</v>
      </c>
      <c r="S39" s="156">
        <v>1</v>
      </c>
      <c r="T39" s="430">
        <v>1</v>
      </c>
      <c r="U39" s="155">
        <v>0.99999999999999989</v>
      </c>
      <c r="V39" s="156">
        <v>0.99999999999999989</v>
      </c>
      <c r="W39" s="157">
        <v>1</v>
      </c>
      <c r="X39"/>
      <c r="Y39" s="1862" t="s">
        <v>19</v>
      </c>
      <c r="Z39" s="1862"/>
      <c r="AA39" s="1862"/>
      <c r="AB39" s="1862"/>
      <c r="AC39" s="1863"/>
      <c r="AD39" s="155">
        <v>0.64167950715646516</v>
      </c>
      <c r="AE39" s="156">
        <v>0.3583204928435349</v>
      </c>
      <c r="AF39" s="430">
        <v>1</v>
      </c>
      <c r="AG39" s="155">
        <v>0.63925450503226244</v>
      </c>
      <c r="AH39" s="156">
        <v>0.3607454949677375</v>
      </c>
      <c r="AI39" s="157">
        <v>1</v>
      </c>
      <c r="AJ39"/>
      <c r="AK39" s="1862" t="s">
        <v>19</v>
      </c>
      <c r="AL39" s="1862"/>
      <c r="AM39" s="1862"/>
      <c r="AN39" s="1862"/>
      <c r="AO39" s="1863"/>
      <c r="AP39" s="155">
        <v>7.8300985745436424E-3</v>
      </c>
      <c r="AQ39" s="156">
        <v>1.8499842674691624E-2</v>
      </c>
      <c r="AR39" s="157">
        <v>1.1653286539023089E-2</v>
      </c>
    </row>
    <row r="40" spans="1:59" ht="18" customHeight="1">
      <c r="A40" s="1"/>
      <c r="B40" s="1"/>
      <c r="C40" s="1"/>
      <c r="D40" s="1"/>
      <c r="E40" s="1"/>
      <c r="F40" s="444"/>
      <c r="G40" s="1"/>
      <c r="H40" s="1"/>
      <c r="I40" s="1"/>
      <c r="J40" s="1"/>
      <c r="K40" s="1"/>
      <c r="L40"/>
      <c r="M40" s="1"/>
      <c r="O40" s="1"/>
      <c r="P40" s="1"/>
      <c r="Q40" s="1"/>
      <c r="R40" s="1"/>
      <c r="S40" s="1"/>
      <c r="T40" s="1"/>
      <c r="U40" s="1"/>
      <c r="V40" s="1"/>
      <c r="W40"/>
      <c r="X40"/>
      <c r="AJ40"/>
      <c r="AK40"/>
      <c r="AL40"/>
      <c r="AM40"/>
      <c r="AN40"/>
      <c r="AO40"/>
    </row>
    <row r="41" spans="1:59" ht="18" customHeight="1">
      <c r="A41" s="1861" t="s">
        <v>934</v>
      </c>
      <c r="B41" s="1861"/>
      <c r="C41" s="1861"/>
      <c r="D41" s="1861"/>
      <c r="E41" s="1861"/>
      <c r="F41" s="1861"/>
      <c r="G41" s="1861"/>
      <c r="H41" s="1861"/>
      <c r="I41" s="1861"/>
      <c r="J41" s="1861"/>
      <c r="K41" s="1861"/>
      <c r="L41"/>
      <c r="M41" s="1950" t="s">
        <v>935</v>
      </c>
      <c r="N41" s="1950"/>
      <c r="O41" s="1950"/>
      <c r="P41" s="1950"/>
      <c r="Q41" s="1950"/>
      <c r="R41" s="1950"/>
      <c r="S41" s="1950"/>
      <c r="T41" s="1950"/>
      <c r="U41" s="1950"/>
      <c r="V41" s="1950"/>
      <c r="W41" s="1950"/>
      <c r="X41"/>
      <c r="Y41" s="1950" t="s">
        <v>936</v>
      </c>
      <c r="Z41" s="1950"/>
      <c r="AA41" s="1950"/>
      <c r="AB41" s="1950"/>
      <c r="AC41" s="1950"/>
      <c r="AD41" s="1950"/>
      <c r="AE41" s="1950"/>
      <c r="AF41" s="1950"/>
      <c r="AG41" s="1950"/>
      <c r="AH41" s="1950"/>
      <c r="AI41" s="1950"/>
      <c r="AJ41"/>
      <c r="AK41" s="1861" t="s">
        <v>937</v>
      </c>
      <c r="AL41" s="1861"/>
      <c r="AM41" s="1861"/>
      <c r="AN41" s="1861"/>
      <c r="AO41" s="1861"/>
      <c r="AP41" s="1861"/>
      <c r="AQ41" s="1861"/>
      <c r="AR41" s="1861"/>
      <c r="AS41" s="1861"/>
      <c r="AT41" s="1861"/>
      <c r="AU41" s="1861"/>
      <c r="AW41" s="1861" t="s">
        <v>938</v>
      </c>
      <c r="AX41" s="1861"/>
      <c r="AY41" s="1861"/>
      <c r="AZ41" s="1861"/>
      <c r="BA41" s="1861"/>
      <c r="BB41" s="1861"/>
      <c r="BC41" s="1861"/>
      <c r="BD41" s="1861"/>
      <c r="BE41" s="1861"/>
      <c r="BF41" s="1861"/>
      <c r="BG41" s="1861"/>
    </row>
    <row r="42" spans="1:59" ht="18" customHeight="1">
      <c r="A42" s="1"/>
      <c r="B42" s="1"/>
      <c r="C42" s="1"/>
      <c r="D42" s="1"/>
      <c r="E42" s="1"/>
      <c r="F42" s="444"/>
      <c r="G42" s="1"/>
      <c r="H42" s="1"/>
      <c r="I42" s="1"/>
      <c r="J42" s="1"/>
      <c r="K42" s="1"/>
      <c r="L42"/>
      <c r="M42" s="1"/>
      <c r="O42" s="1"/>
      <c r="P42" s="1"/>
      <c r="Q42" s="1"/>
      <c r="R42" s="1"/>
      <c r="S42" s="1"/>
      <c r="T42" s="1"/>
      <c r="U42" s="1"/>
      <c r="V42" s="1"/>
      <c r="W42" s="1"/>
      <c r="X42"/>
      <c r="Y42" s="1"/>
      <c r="Z42" s="1"/>
      <c r="AA42" s="1"/>
      <c r="AB42" s="1"/>
      <c r="AC42" s="1"/>
      <c r="AD42" s="1"/>
      <c r="AE42" s="1"/>
      <c r="AF42" s="1"/>
      <c r="AG42" s="1"/>
      <c r="AH42" s="1"/>
      <c r="AI42" s="1"/>
      <c r="AJ42"/>
      <c r="AK42" s="1"/>
      <c r="AL42" s="1"/>
      <c r="AM42" s="1"/>
      <c r="AN42" s="1"/>
      <c r="AO42" s="1"/>
      <c r="AP42" s="1"/>
      <c r="AQ42" s="1"/>
      <c r="AR42" s="1"/>
      <c r="AS42" s="1"/>
      <c r="AT42" s="1"/>
      <c r="AU42" s="1"/>
      <c r="AW42" s="1"/>
      <c r="AX42" s="1"/>
      <c r="AY42" s="1"/>
      <c r="AZ42" s="1"/>
      <c r="BA42" s="1"/>
      <c r="BB42" s="1"/>
      <c r="BC42" s="1"/>
      <c r="BD42"/>
      <c r="BE42"/>
      <c r="BF42" s="1"/>
      <c r="BG42" s="1"/>
    </row>
    <row r="43" spans="1:59" ht="18" customHeight="1">
      <c r="A43" s="1826"/>
      <c r="B43" s="1826"/>
      <c r="C43" s="1827"/>
      <c r="D43" s="1824">
        <v>2024</v>
      </c>
      <c r="E43" s="1864"/>
      <c r="F43" s="1864"/>
      <c r="G43" s="1825"/>
      <c r="H43" s="1824">
        <v>2025</v>
      </c>
      <c r="I43" s="1864"/>
      <c r="J43" s="1864"/>
      <c r="K43" s="1864"/>
      <c r="L43"/>
      <c r="M43" s="1826"/>
      <c r="N43" s="1826"/>
      <c r="O43" s="1826"/>
      <c r="P43" s="1826"/>
      <c r="Q43" s="1827"/>
      <c r="R43" s="1824">
        <v>2024</v>
      </c>
      <c r="S43" s="1864"/>
      <c r="T43" s="1864"/>
      <c r="U43" s="1864"/>
      <c r="V43" s="1864"/>
      <c r="W43" s="1864"/>
      <c r="X43"/>
      <c r="Y43" s="1826"/>
      <c r="Z43" s="1826"/>
      <c r="AA43" s="1826"/>
      <c r="AB43" s="1826"/>
      <c r="AC43" s="1827"/>
      <c r="AD43" s="1824">
        <v>2025</v>
      </c>
      <c r="AE43" s="1864"/>
      <c r="AF43" s="1864"/>
      <c r="AG43" s="1864"/>
      <c r="AH43" s="1864"/>
      <c r="AI43" s="1864"/>
      <c r="AJ43"/>
      <c r="AK43" s="1826"/>
      <c r="AL43" s="1826"/>
      <c r="AM43" s="1826"/>
      <c r="AN43" s="1826"/>
      <c r="AO43" s="1827"/>
      <c r="AP43" s="1824" t="s">
        <v>929</v>
      </c>
      <c r="AQ43" s="1864"/>
      <c r="AR43" s="1864"/>
      <c r="AS43"/>
      <c r="AT43"/>
      <c r="AU43"/>
      <c r="AW43" s="1826"/>
      <c r="AX43" s="1826"/>
      <c r="AY43" s="1827"/>
      <c r="AZ43" s="1824">
        <v>2024</v>
      </c>
      <c r="BA43" s="1825"/>
      <c r="BB43" s="1824">
        <v>2025</v>
      </c>
      <c r="BC43" s="1864"/>
      <c r="BD43"/>
      <c r="BE43"/>
    </row>
    <row r="44" spans="1:59" ht="30" customHeight="1">
      <c r="A44" s="1828"/>
      <c r="B44" s="1828"/>
      <c r="C44" s="1829"/>
      <c r="D44" s="33" t="s">
        <v>68</v>
      </c>
      <c r="E44" s="418" t="s">
        <v>939</v>
      </c>
      <c r="F44" s="696" t="s">
        <v>69</v>
      </c>
      <c r="G44" s="418" t="s">
        <v>939</v>
      </c>
      <c r="H44" s="34" t="s">
        <v>68</v>
      </c>
      <c r="I44" s="418" t="s">
        <v>939</v>
      </c>
      <c r="J44" s="34" t="s">
        <v>69</v>
      </c>
      <c r="K44" s="419" t="s">
        <v>939</v>
      </c>
      <c r="L44"/>
      <c r="M44" s="1828"/>
      <c r="N44" s="1828"/>
      <c r="O44" s="1828"/>
      <c r="P44" s="1828"/>
      <c r="Q44" s="1829"/>
      <c r="R44" s="33" t="s">
        <v>68</v>
      </c>
      <c r="S44" s="418" t="s">
        <v>939</v>
      </c>
      <c r="T44" s="34" t="s">
        <v>69</v>
      </c>
      <c r="U44" s="418" t="s">
        <v>939</v>
      </c>
      <c r="V44" s="34" t="s">
        <v>70</v>
      </c>
      <c r="W44" s="95" t="s">
        <v>939</v>
      </c>
      <c r="X44"/>
      <c r="Y44" s="1828"/>
      <c r="Z44" s="1828"/>
      <c r="AA44" s="1828"/>
      <c r="AB44" s="1828"/>
      <c r="AC44" s="1829"/>
      <c r="AD44" s="33" t="s">
        <v>68</v>
      </c>
      <c r="AE44" s="418" t="s">
        <v>939</v>
      </c>
      <c r="AF44" s="34" t="s">
        <v>69</v>
      </c>
      <c r="AG44" s="418" t="s">
        <v>939</v>
      </c>
      <c r="AH44" s="34" t="s">
        <v>70</v>
      </c>
      <c r="AI44" s="95" t="s">
        <v>939</v>
      </c>
      <c r="AJ44"/>
      <c r="AK44" s="1828"/>
      <c r="AL44" s="1828"/>
      <c r="AM44" s="1828"/>
      <c r="AN44" s="1828"/>
      <c r="AO44" s="1829"/>
      <c r="AP44" s="297" t="s">
        <v>68</v>
      </c>
      <c r="AQ44" s="93" t="s">
        <v>69</v>
      </c>
      <c r="AR44" s="442" t="s">
        <v>70</v>
      </c>
      <c r="AW44" s="1828"/>
      <c r="AX44" s="1828"/>
      <c r="AY44" s="1829"/>
      <c r="AZ44" s="34" t="s">
        <v>69</v>
      </c>
      <c r="BA44" s="418" t="s">
        <v>940</v>
      </c>
      <c r="BB44" s="33" t="s">
        <v>69</v>
      </c>
      <c r="BC44" s="95" t="s">
        <v>941</v>
      </c>
      <c r="BD44"/>
      <c r="BE44"/>
    </row>
    <row r="45" spans="1:59" ht="18" customHeight="1">
      <c r="A45" s="1886" t="s">
        <v>24</v>
      </c>
      <c r="B45" s="1886"/>
      <c r="C45" s="1887"/>
      <c r="D45" s="192">
        <v>6964</v>
      </c>
      <c r="E45" s="193">
        <v>37</v>
      </c>
      <c r="F45" s="697">
        <v>2062</v>
      </c>
      <c r="G45" s="195">
        <v>16</v>
      </c>
      <c r="H45" s="192">
        <v>7030</v>
      </c>
      <c r="I45" s="193">
        <v>37</v>
      </c>
      <c r="J45" s="196">
        <v>2165</v>
      </c>
      <c r="K45" s="197">
        <v>17</v>
      </c>
      <c r="L45"/>
      <c r="M45" s="1886" t="s">
        <v>24</v>
      </c>
      <c r="N45" s="1886"/>
      <c r="O45" s="1886"/>
      <c r="P45" s="1886"/>
      <c r="Q45" s="1887"/>
      <c r="R45" s="114">
        <v>3.282227239092627E-2</v>
      </c>
      <c r="S45" s="115">
        <v>5.3130384836300977E-3</v>
      </c>
      <c r="T45" s="114">
        <v>1.7644139441753803E-2</v>
      </c>
      <c r="U45" s="115">
        <v>7.7594568380213386E-3</v>
      </c>
      <c r="V45" s="116">
        <v>2.743139870957546E-2</v>
      </c>
      <c r="W45" s="117">
        <v>5.8719255484156879E-3</v>
      </c>
      <c r="X45"/>
      <c r="Y45" s="1886" t="s">
        <v>24</v>
      </c>
      <c r="Z45" s="1886"/>
      <c r="AA45" s="1886"/>
      <c r="AB45" s="1886"/>
      <c r="AC45" s="1887"/>
      <c r="AD45" s="114">
        <v>3.2864288719554956E-2</v>
      </c>
      <c r="AE45" s="115">
        <v>5.263157894736842E-3</v>
      </c>
      <c r="AF45" s="114">
        <v>1.8264339404574101E-2</v>
      </c>
      <c r="AG45" s="115">
        <v>7.8521939953810627E-3</v>
      </c>
      <c r="AH45" s="116">
        <v>2.7658544068678615E-2</v>
      </c>
      <c r="AI45" s="117">
        <v>5.872756933115824E-3</v>
      </c>
      <c r="AJ45"/>
      <c r="AK45" s="1886" t="s">
        <v>24</v>
      </c>
      <c r="AL45" s="1886"/>
      <c r="AM45" s="1886"/>
      <c r="AN45" s="1886"/>
      <c r="AO45" s="1887"/>
      <c r="AP45" s="118">
        <v>9.4773118897184538E-3</v>
      </c>
      <c r="AQ45" s="114">
        <v>4.9951503394762398E-2</v>
      </c>
      <c r="AR45" s="119">
        <v>1.8723687126080302E-2</v>
      </c>
      <c r="AW45" s="1886" t="s">
        <v>24</v>
      </c>
      <c r="AX45" s="1886"/>
      <c r="AY45" s="1887"/>
      <c r="AZ45" s="114">
        <v>0.22845114114779524</v>
      </c>
      <c r="BA45" s="115">
        <v>0.30188679245283018</v>
      </c>
      <c r="BB45" s="116">
        <v>0.23545405111473627</v>
      </c>
      <c r="BC45" s="117">
        <v>0.31481481481481483</v>
      </c>
      <c r="BD45"/>
      <c r="BE45"/>
    </row>
    <row r="46" spans="1:59" ht="18" customHeight="1">
      <c r="A46" s="1886" t="s">
        <v>25</v>
      </c>
      <c r="B46" s="1886"/>
      <c r="C46" s="1887"/>
      <c r="D46" s="198">
        <v>22457</v>
      </c>
      <c r="E46" s="195">
        <v>57</v>
      </c>
      <c r="F46" s="697">
        <v>10188</v>
      </c>
      <c r="G46" s="195">
        <v>289</v>
      </c>
      <c r="H46" s="198">
        <v>22776</v>
      </c>
      <c r="I46" s="195">
        <v>65</v>
      </c>
      <c r="J46" s="194">
        <v>10731</v>
      </c>
      <c r="K46" s="199">
        <v>304</v>
      </c>
      <c r="L46"/>
      <c r="M46" s="1886" t="s">
        <v>25</v>
      </c>
      <c r="N46" s="1886"/>
      <c r="O46" s="1886"/>
      <c r="P46" s="1886"/>
      <c r="Q46" s="1887"/>
      <c r="R46" s="114">
        <v>0.10584287350416877</v>
      </c>
      <c r="S46" s="115">
        <v>2.5381840851404908E-3</v>
      </c>
      <c r="T46" s="114">
        <v>8.7176766553146337E-2</v>
      </c>
      <c r="U46" s="115">
        <v>2.8366705928543384E-2</v>
      </c>
      <c r="V46" s="116">
        <v>9.9213163181264233E-2</v>
      </c>
      <c r="W46" s="117">
        <v>1.0598866595190687E-2</v>
      </c>
      <c r="X46"/>
      <c r="Y46" s="1886" t="s">
        <v>25</v>
      </c>
      <c r="Z46" s="1886"/>
      <c r="AA46" s="1886"/>
      <c r="AB46" s="1886"/>
      <c r="AC46" s="1887"/>
      <c r="AD46" s="114">
        <v>0.10647468561544575</v>
      </c>
      <c r="AE46" s="115">
        <v>2.8538812785388126E-3</v>
      </c>
      <c r="AF46" s="114">
        <v>9.0528695681517168E-2</v>
      </c>
      <c r="AG46" s="115">
        <v>2.8329139875128133E-2</v>
      </c>
      <c r="AH46" s="116">
        <v>0.10078899794553718</v>
      </c>
      <c r="AI46" s="117">
        <v>1.1012624227773301E-2</v>
      </c>
      <c r="AJ46"/>
      <c r="AK46" s="1886" t="s">
        <v>25</v>
      </c>
      <c r="AL46" s="1886"/>
      <c r="AM46" s="1886"/>
      <c r="AN46" s="1886"/>
      <c r="AO46" s="1887"/>
      <c r="AP46" s="118">
        <v>1.4204924967716082E-2</v>
      </c>
      <c r="AQ46" s="114">
        <v>5.3297997644287332E-2</v>
      </c>
      <c r="AR46" s="119">
        <v>2.6405268800735238E-2</v>
      </c>
      <c r="AW46" s="1886" t="s">
        <v>25</v>
      </c>
      <c r="AX46" s="1886"/>
      <c r="AY46" s="1887"/>
      <c r="AZ46" s="114">
        <v>0.3120845458722622</v>
      </c>
      <c r="BA46" s="115">
        <v>0.83526011560693647</v>
      </c>
      <c r="BB46" s="116">
        <v>0.3202614379084967</v>
      </c>
      <c r="BC46" s="117">
        <v>0.82384823848238486</v>
      </c>
      <c r="BD46"/>
      <c r="BE46"/>
    </row>
    <row r="47" spans="1:59" ht="18" customHeight="1">
      <c r="A47" s="1886" t="s">
        <v>26</v>
      </c>
      <c r="B47" s="1886"/>
      <c r="C47" s="1887"/>
      <c r="D47" s="198">
        <v>77517</v>
      </c>
      <c r="E47" s="195">
        <v>1990</v>
      </c>
      <c r="F47" s="697">
        <v>63460</v>
      </c>
      <c r="G47" s="195">
        <v>13653</v>
      </c>
      <c r="H47" s="198">
        <v>78596</v>
      </c>
      <c r="I47" s="195">
        <v>1967</v>
      </c>
      <c r="J47" s="194">
        <v>64468</v>
      </c>
      <c r="K47" s="199">
        <v>13609</v>
      </c>
      <c r="L47"/>
      <c r="M47" s="1886" t="s">
        <v>26</v>
      </c>
      <c r="N47" s="1886"/>
      <c r="O47" s="1886"/>
      <c r="P47" s="1886"/>
      <c r="Q47" s="1887"/>
      <c r="R47" s="114">
        <v>0.36534808858808615</v>
      </c>
      <c r="S47" s="115">
        <v>2.5671788123895405E-2</v>
      </c>
      <c r="T47" s="114">
        <v>0.54301507709684593</v>
      </c>
      <c r="U47" s="115">
        <v>0.21514339741569494</v>
      </c>
      <c r="V47" s="116">
        <v>0.42845073076443824</v>
      </c>
      <c r="W47" s="117">
        <v>0.11096136249175398</v>
      </c>
      <c r="X47"/>
      <c r="Y47" s="1886" t="s">
        <v>26</v>
      </c>
      <c r="Z47" s="1886"/>
      <c r="AA47" s="1886"/>
      <c r="AB47" s="1886"/>
      <c r="AC47" s="1887"/>
      <c r="AD47" s="114">
        <v>0.36742555280258055</v>
      </c>
      <c r="AE47" s="115">
        <v>2.5026718916993231E-2</v>
      </c>
      <c r="AF47" s="114">
        <v>0.54386394121666648</v>
      </c>
      <c r="AG47" s="115">
        <v>0.21109697834584601</v>
      </c>
      <c r="AH47" s="116">
        <v>0.43033626412631187</v>
      </c>
      <c r="AI47" s="117">
        <v>0.10887434994128502</v>
      </c>
      <c r="AJ47"/>
      <c r="AK47" s="1886" t="s">
        <v>26</v>
      </c>
      <c r="AL47" s="1886"/>
      <c r="AM47" s="1886"/>
      <c r="AN47" s="1886"/>
      <c r="AO47" s="1887"/>
      <c r="AP47" s="118">
        <v>1.3919527329488979E-2</v>
      </c>
      <c r="AQ47" s="114">
        <v>1.5884021430822459E-2</v>
      </c>
      <c r="AR47" s="119">
        <v>1.4803833249395382E-2</v>
      </c>
      <c r="AW47" s="1886" t="s">
        <v>26</v>
      </c>
      <c r="AX47" s="1886"/>
      <c r="AY47" s="1887"/>
      <c r="AZ47" s="114">
        <v>0.45014434978755402</v>
      </c>
      <c r="BA47" s="115">
        <v>0.87278654989452154</v>
      </c>
      <c r="BB47" s="116">
        <v>0.45062349717608902</v>
      </c>
      <c r="BC47" s="117">
        <v>0.87371597329224449</v>
      </c>
      <c r="BD47"/>
      <c r="BE47"/>
    </row>
    <row r="48" spans="1:59" ht="18" customHeight="1">
      <c r="A48" s="1886" t="s">
        <v>27</v>
      </c>
      <c r="B48" s="1886"/>
      <c r="C48" s="1887"/>
      <c r="D48" s="198">
        <v>1866</v>
      </c>
      <c r="E48" s="195">
        <v>7</v>
      </c>
      <c r="F48" s="697">
        <v>299</v>
      </c>
      <c r="G48" s="195">
        <v>22</v>
      </c>
      <c r="H48" s="198">
        <v>1970</v>
      </c>
      <c r="I48" s="195">
        <v>6</v>
      </c>
      <c r="J48" s="194">
        <v>352</v>
      </c>
      <c r="K48" s="199">
        <v>41</v>
      </c>
      <c r="L48"/>
      <c r="M48" s="1886" t="s">
        <v>27</v>
      </c>
      <c r="N48" s="1886"/>
      <c r="O48" s="1886"/>
      <c r="P48" s="1886"/>
      <c r="Q48" s="1887"/>
      <c r="R48" s="114">
        <v>8.7947099772355576E-3</v>
      </c>
      <c r="S48" s="115">
        <v>3.7513397642015005E-3</v>
      </c>
      <c r="T48" s="114">
        <v>2.5584857871408279E-3</v>
      </c>
      <c r="U48" s="115">
        <v>7.3578595317725759E-2</v>
      </c>
      <c r="V48" s="116">
        <v>6.579767140065463E-3</v>
      </c>
      <c r="W48" s="117">
        <v>1.3394919168591224E-2</v>
      </c>
      <c r="X48"/>
      <c r="Y48" s="1886" t="s">
        <v>27</v>
      </c>
      <c r="Z48" s="1886"/>
      <c r="AA48" s="1886"/>
      <c r="AB48" s="1886"/>
      <c r="AC48" s="1887"/>
      <c r="AD48" s="114">
        <v>9.2094806226917861E-3</v>
      </c>
      <c r="AE48" s="115">
        <v>3.0456852791878172E-3</v>
      </c>
      <c r="AF48" s="114">
        <v>2.9695369378337565E-3</v>
      </c>
      <c r="AG48" s="115">
        <v>0.11647727272727272</v>
      </c>
      <c r="AH48" s="116">
        <v>6.9845719768865415E-3</v>
      </c>
      <c r="AI48" s="117">
        <v>2.0241171403962102E-2</v>
      </c>
      <c r="AJ48"/>
      <c r="AK48" s="1886" t="s">
        <v>27</v>
      </c>
      <c r="AL48" s="1886"/>
      <c r="AM48" s="1886"/>
      <c r="AN48" s="1886"/>
      <c r="AO48" s="1887"/>
      <c r="AP48" s="118">
        <v>5.5734190782422255E-2</v>
      </c>
      <c r="AQ48" s="114">
        <v>0.17725752508361214</v>
      </c>
      <c r="AR48" s="119">
        <v>7.2517321016166258E-2</v>
      </c>
      <c r="AW48" s="1886" t="s">
        <v>27</v>
      </c>
      <c r="AX48" s="1886"/>
      <c r="AY48" s="1887"/>
      <c r="AZ48" s="114">
        <v>0.13810623556581986</v>
      </c>
      <c r="BA48" s="115">
        <v>0.75862068965517238</v>
      </c>
      <c r="BB48" s="116">
        <v>0.15159345391903531</v>
      </c>
      <c r="BC48" s="117">
        <v>0.87234042553191493</v>
      </c>
      <c r="BD48"/>
      <c r="BE48"/>
    </row>
    <row r="49" spans="1:57" ht="18" customHeight="1">
      <c r="A49" s="1886" t="s">
        <v>28</v>
      </c>
      <c r="B49" s="1886"/>
      <c r="C49" s="1887"/>
      <c r="D49" s="200">
        <v>103369</v>
      </c>
      <c r="E49" s="201">
        <v>6370</v>
      </c>
      <c r="F49" s="698">
        <v>40857</v>
      </c>
      <c r="G49" s="201">
        <v>18089</v>
      </c>
      <c r="H49" s="200">
        <v>103538</v>
      </c>
      <c r="I49" s="201">
        <v>6412</v>
      </c>
      <c r="J49" s="202">
        <v>40821</v>
      </c>
      <c r="K49" s="203">
        <v>18488</v>
      </c>
      <c r="L49"/>
      <c r="M49" s="1886" t="s">
        <v>28</v>
      </c>
      <c r="N49" s="1886"/>
      <c r="O49" s="1886"/>
      <c r="P49" s="1886"/>
      <c r="Q49" s="1887"/>
      <c r="R49" s="114">
        <v>0.48719205553958328</v>
      </c>
      <c r="S49" s="115">
        <v>6.1623891108552854E-2</v>
      </c>
      <c r="T49" s="114">
        <v>0.34960553112111309</v>
      </c>
      <c r="U49" s="115">
        <v>0.44273931027730867</v>
      </c>
      <c r="V49" s="116">
        <v>0.43832494020465657</v>
      </c>
      <c r="W49" s="117">
        <v>0.16958800771012161</v>
      </c>
      <c r="X49"/>
      <c r="Y49" s="1886" t="s">
        <v>28</v>
      </c>
      <c r="Z49" s="1886"/>
      <c r="AA49" s="1886"/>
      <c r="AB49" s="1886"/>
      <c r="AC49" s="1887"/>
      <c r="AD49" s="114">
        <v>0.48402599223972698</v>
      </c>
      <c r="AE49" s="115">
        <v>6.1928953620892811E-2</v>
      </c>
      <c r="AF49" s="114">
        <v>0.34437348675940843</v>
      </c>
      <c r="AG49" s="115">
        <v>0.45290414247568656</v>
      </c>
      <c r="AH49" s="116">
        <v>0.43423162188258579</v>
      </c>
      <c r="AI49" s="117">
        <v>0.17248664787093287</v>
      </c>
      <c r="AJ49"/>
      <c r="AK49" s="1886" t="s">
        <v>28</v>
      </c>
      <c r="AL49" s="1886"/>
      <c r="AM49" s="1886"/>
      <c r="AN49" s="1886"/>
      <c r="AO49" s="1887"/>
      <c r="AP49" s="118">
        <v>1.6349195600229294E-3</v>
      </c>
      <c r="AQ49" s="114">
        <v>-8.8112196196488135E-4</v>
      </c>
      <c r="AR49" s="119">
        <v>9.2216382621712611E-4</v>
      </c>
      <c r="AW49" s="1886" t="s">
        <v>28</v>
      </c>
      <c r="AX49" s="1886"/>
      <c r="AY49" s="1887"/>
      <c r="AZ49" s="114">
        <v>0.28328456727635792</v>
      </c>
      <c r="BA49" s="115">
        <v>0.73956416860869212</v>
      </c>
      <c r="BB49" s="116">
        <v>0.28277419488913058</v>
      </c>
      <c r="BC49" s="117">
        <v>0.74248995983935739</v>
      </c>
      <c r="BD49"/>
      <c r="BE49"/>
    </row>
    <row r="50" spans="1:57" ht="18" customHeight="1">
      <c r="A50" s="1946" t="s">
        <v>29</v>
      </c>
      <c r="B50" s="1946"/>
      <c r="C50" s="1947"/>
      <c r="D50" s="204">
        <v>212173</v>
      </c>
      <c r="E50" s="205">
        <v>8461</v>
      </c>
      <c r="F50" s="699">
        <v>116866</v>
      </c>
      <c r="G50" s="205">
        <v>32069</v>
      </c>
      <c r="H50" s="206">
        <v>213910</v>
      </c>
      <c r="I50" s="205">
        <v>8487</v>
      </c>
      <c r="J50" s="206">
        <v>118537</v>
      </c>
      <c r="K50" s="207">
        <v>32459</v>
      </c>
      <c r="L50"/>
      <c r="M50" s="1946" t="s">
        <v>29</v>
      </c>
      <c r="N50" s="1946"/>
      <c r="O50" s="1946"/>
      <c r="P50" s="1946"/>
      <c r="Q50" s="1947"/>
      <c r="R50" s="158">
        <v>1</v>
      </c>
      <c r="S50" s="248">
        <v>3.9877835539866055E-2</v>
      </c>
      <c r="T50" s="160">
        <v>1</v>
      </c>
      <c r="U50" s="248">
        <v>0.27440829668166961</v>
      </c>
      <c r="V50" s="160">
        <v>1</v>
      </c>
      <c r="W50" s="249">
        <v>0.12317688784612159</v>
      </c>
      <c r="X50"/>
      <c r="Y50" s="1946" t="s">
        <v>29</v>
      </c>
      <c r="Z50" s="1946"/>
      <c r="AA50" s="1946"/>
      <c r="AB50" s="1946"/>
      <c r="AC50" s="1947"/>
      <c r="AD50" s="158">
        <v>1</v>
      </c>
      <c r="AE50" s="159">
        <v>3.9675564489738677E-2</v>
      </c>
      <c r="AF50" s="160">
        <v>1</v>
      </c>
      <c r="AG50" s="248">
        <v>0.27383011211689179</v>
      </c>
      <c r="AH50" s="160">
        <v>1</v>
      </c>
      <c r="AI50" s="249">
        <v>0.12316549705667369</v>
      </c>
      <c r="AJ50"/>
      <c r="AK50" s="1946" t="s">
        <v>29</v>
      </c>
      <c r="AL50" s="1946"/>
      <c r="AM50" s="1946"/>
      <c r="AN50" s="1946"/>
      <c r="AO50" s="1947"/>
      <c r="AP50" s="161">
        <v>8.1867155575874317E-3</v>
      </c>
      <c r="AQ50" s="162">
        <v>1.4298427258569557E-2</v>
      </c>
      <c r="AR50" s="163">
        <v>1.0357434832952928E-2</v>
      </c>
      <c r="AW50" s="1946" t="s">
        <v>193</v>
      </c>
      <c r="AX50" s="1946"/>
      <c r="AY50" s="1947"/>
      <c r="AZ50" s="158">
        <v>0.35517370281334432</v>
      </c>
      <c r="BA50" s="159">
        <v>0.7912410560078954</v>
      </c>
      <c r="BB50" s="158">
        <v>0.35655909062196378</v>
      </c>
      <c r="BC50" s="164">
        <v>0.79272700630098181</v>
      </c>
      <c r="BD50"/>
      <c r="BE50"/>
    </row>
    <row r="51" spans="1:57" ht="18" customHeight="1">
      <c r="A51" s="498"/>
      <c r="B51" s="498"/>
      <c r="C51" s="498"/>
      <c r="D51" s="390"/>
      <c r="E51" s="390"/>
      <c r="F51" s="700"/>
      <c r="G51" s="390"/>
      <c r="H51" s="390"/>
      <c r="I51" s="390"/>
      <c r="J51" s="390"/>
      <c r="K51" s="390"/>
      <c r="L51"/>
      <c r="M51" s="1"/>
      <c r="O51" s="1"/>
      <c r="P51" s="1"/>
      <c r="Q51" s="1"/>
      <c r="R51" s="1"/>
      <c r="S51" s="1"/>
      <c r="T51" s="1"/>
      <c r="U51" s="1"/>
      <c r="V51" s="1"/>
      <c r="W51"/>
      <c r="X51"/>
      <c r="AJ51"/>
      <c r="AK51"/>
      <c r="AL51"/>
      <c r="AM51"/>
      <c r="AN51"/>
      <c r="AO51"/>
    </row>
    <row r="52" spans="1:57" ht="18" customHeight="1">
      <c r="A52" s="1861" t="s">
        <v>942</v>
      </c>
      <c r="B52" s="1861"/>
      <c r="C52" s="1861"/>
      <c r="D52" s="1861"/>
      <c r="E52" s="1861"/>
      <c r="F52" s="1861"/>
      <c r="G52" s="1861"/>
      <c r="H52" s="1861"/>
      <c r="I52" s="1861"/>
      <c r="J52" s="1861"/>
      <c r="K52" s="1861"/>
      <c r="L52" s="499"/>
      <c r="M52" s="500"/>
      <c r="N52" s="475"/>
      <c r="O52" s="475"/>
      <c r="P52" s="475"/>
      <c r="Q52" s="475"/>
      <c r="R52" s="475"/>
      <c r="S52" s="475"/>
      <c r="T52" s="475"/>
      <c r="U52" s="475"/>
      <c r="V52" s="475"/>
    </row>
    <row r="53" spans="1:57" customFormat="1" ht="25.95" customHeight="1">
      <c r="A53" s="381"/>
      <c r="B53" s="1955" t="s">
        <v>943</v>
      </c>
      <c r="C53" s="1955"/>
      <c r="D53" s="1955"/>
      <c r="E53" s="1955"/>
      <c r="G53" s="381"/>
      <c r="H53" s="381"/>
      <c r="I53" s="1150">
        <v>48501</v>
      </c>
      <c r="J53" s="864">
        <v>0.14036412887765998</v>
      </c>
      <c r="K53" s="381"/>
      <c r="L53" s="381"/>
      <c r="M53" s="381"/>
      <c r="N53" s="381"/>
      <c r="O53" s="381"/>
      <c r="P53" s="381"/>
      <c r="Q53" s="381"/>
      <c r="R53" s="381"/>
    </row>
    <row r="54" spans="1:57" customFormat="1" ht="16.95" customHeight="1">
      <c r="C54" s="561"/>
      <c r="D54" s="561"/>
      <c r="E54" s="522" t="s">
        <v>944</v>
      </c>
      <c r="G54" s="381"/>
      <c r="H54" s="381"/>
      <c r="I54" s="1151">
        <v>44482</v>
      </c>
      <c r="J54" s="666">
        <v>0.12873295768615228</v>
      </c>
      <c r="K54" s="1154" t="s">
        <v>945</v>
      </c>
      <c r="L54" s="381"/>
      <c r="M54" s="381"/>
      <c r="N54" s="381"/>
      <c r="O54" s="381"/>
      <c r="P54" s="381"/>
      <c r="Q54" s="381"/>
      <c r="R54" s="381"/>
    </row>
    <row r="55" spans="1:57" customFormat="1" ht="22.95" customHeight="1">
      <c r="C55" s="502"/>
      <c r="D55" s="502"/>
      <c r="E55" s="614" t="s">
        <v>946</v>
      </c>
      <c r="F55" s="502"/>
      <c r="G55" s="502"/>
      <c r="H55" s="502"/>
      <c r="I55" s="1152">
        <v>22056</v>
      </c>
      <c r="J55" s="1153">
        <v>0.49584101434288025</v>
      </c>
      <c r="K55" s="256"/>
      <c r="L55" s="501"/>
      <c r="M55" s="516" t="s">
        <v>947</v>
      </c>
      <c r="N55" s="666">
        <v>6.3831080318460826E-2</v>
      </c>
      <c r="O55" s="1219"/>
      <c r="P55" s="381"/>
      <c r="Q55" s="381"/>
      <c r="R55" s="381"/>
    </row>
    <row r="56" spans="1:57" customFormat="1" ht="21.6" customHeight="1">
      <c r="E56" s="614" t="s">
        <v>948</v>
      </c>
      <c r="I56" s="1152">
        <v>4327</v>
      </c>
      <c r="J56" s="1153">
        <v>9.7275302369497774E-2</v>
      </c>
      <c r="K56" s="256"/>
      <c r="L56" s="381"/>
      <c r="M56" s="516" t="s">
        <v>949</v>
      </c>
      <c r="N56" s="666">
        <v>1.2522537383840225E-2</v>
      </c>
      <c r="O56" s="1219"/>
      <c r="P56" s="381"/>
      <c r="Q56" s="381"/>
      <c r="R56" s="381"/>
    </row>
    <row r="57" spans="1:57" customFormat="1" ht="23.7" customHeight="1">
      <c r="B57" s="503"/>
      <c r="C57" s="503"/>
      <c r="D57" s="504"/>
      <c r="E57" s="503"/>
      <c r="F57" s="701"/>
      <c r="H57" s="505" t="s">
        <v>950</v>
      </c>
      <c r="I57" s="413">
        <v>0.26909708656381226</v>
      </c>
      <c r="L57" s="381"/>
      <c r="M57" s="516" t="s">
        <v>951</v>
      </c>
      <c r="N57" s="666">
        <v>5.2379339983851234E-2</v>
      </c>
      <c r="O57" s="381"/>
      <c r="P57" s="381"/>
      <c r="Q57" s="381"/>
      <c r="R57" s="381"/>
    </row>
    <row r="58" spans="1:57" ht="18" customHeight="1">
      <c r="A58" s="9"/>
      <c r="B58" s="391" t="s">
        <v>952</v>
      </c>
      <c r="C58" s="415">
        <v>3.7373198077949813E-3</v>
      </c>
      <c r="D58" s="62"/>
      <c r="E58" s="1"/>
      <c r="F58" s="702" t="s">
        <v>953</v>
      </c>
      <c r="G58" s="414">
        <v>0.1414842498665243</v>
      </c>
      <c r="H58" s="9"/>
      <c r="I58" s="9"/>
      <c r="J58" s="9"/>
      <c r="K58" s="9"/>
      <c r="L58"/>
      <c r="M58" s="9"/>
      <c r="N58" s="9"/>
      <c r="O58" s="9"/>
      <c r="P58" s="9"/>
      <c r="Q58" s="9"/>
      <c r="R58" s="9"/>
      <c r="S58" s="9"/>
      <c r="T58" s="9"/>
      <c r="U58" s="9"/>
      <c r="V58" s="9"/>
      <c r="W58" s="9"/>
      <c r="X58"/>
      <c r="AJ58"/>
    </row>
    <row r="59" spans="1:57" ht="19.95" customHeight="1">
      <c r="A59" s="1"/>
      <c r="B59" s="1"/>
      <c r="C59" s="1"/>
      <c r="D59" s="1"/>
      <c r="E59" s="1"/>
      <c r="F59" s="444"/>
      <c r="G59" s="1"/>
      <c r="H59" s="1"/>
      <c r="I59" s="1"/>
      <c r="J59" s="1"/>
      <c r="K59" s="1"/>
      <c r="L59"/>
      <c r="X59"/>
      <c r="AJ59"/>
    </row>
    <row r="60" spans="1:57" ht="19.95" customHeight="1">
      <c r="A60" s="471" t="s">
        <v>954</v>
      </c>
      <c r="B60" s="471"/>
      <c r="C60" s="471"/>
      <c r="D60" s="471"/>
      <c r="E60" s="1309"/>
      <c r="F60" s="1321" t="s">
        <v>218</v>
      </c>
      <c r="G60" s="1313">
        <v>629</v>
      </c>
      <c r="H60" s="1314"/>
      <c r="I60" s="1315">
        <v>0.48496530454895914</v>
      </c>
      <c r="K60"/>
      <c r="L60"/>
      <c r="M60" s="1972"/>
      <c r="N60" s="1972"/>
      <c r="O60" s="1972"/>
      <c r="P60" s="1972"/>
      <c r="Q60" s="1972"/>
      <c r="R60" s="389"/>
      <c r="S60" s="1"/>
      <c r="T60" s="1"/>
      <c r="U60" s="1"/>
      <c r="V60" s="1"/>
      <c r="W60" s="1"/>
      <c r="X60"/>
      <c r="AJ60"/>
    </row>
    <row r="61" spans="1:57" ht="21" customHeight="1">
      <c r="A61" s="527"/>
      <c r="B61" s="312" t="s">
        <v>955</v>
      </c>
      <c r="C61" s="413">
        <v>9.2732737293754433E-2</v>
      </c>
      <c r="D61" s="1271"/>
      <c r="E61" s="1310"/>
      <c r="F61" s="312" t="s">
        <v>219</v>
      </c>
      <c r="G61" s="528">
        <v>149</v>
      </c>
      <c r="H61" s="1273"/>
      <c r="I61" s="1316">
        <v>0.11488049344641481</v>
      </c>
      <c r="J61" s="389"/>
      <c r="K61"/>
      <c r="L61" s="62"/>
      <c r="M61" s="389"/>
      <c r="O61" s="1"/>
      <c r="P61" s="1"/>
      <c r="Q61" s="508"/>
      <c r="R61" s="388"/>
      <c r="S61" s="310"/>
      <c r="T61" s="310"/>
      <c r="U61" s="310"/>
      <c r="V61" s="310"/>
      <c r="W61" s="310"/>
      <c r="X61"/>
      <c r="AJ61"/>
    </row>
    <row r="62" spans="1:57" ht="21" customHeight="1">
      <c r="E62" s="1310"/>
      <c r="F62" s="847" t="s">
        <v>220</v>
      </c>
      <c r="G62" s="528">
        <v>60</v>
      </c>
      <c r="H62" s="1273"/>
      <c r="I62" s="1316">
        <v>4.626060138781804E-2</v>
      </c>
      <c r="J62" s="1296"/>
      <c r="K62" s="509"/>
      <c r="L62" s="509"/>
      <c r="M62" s="388"/>
      <c r="N62" s="411"/>
      <c r="O62" s="404"/>
      <c r="P62" s="403"/>
      <c r="Q62" s="443"/>
      <c r="R62" s="526"/>
      <c r="S62" s="510"/>
      <c r="T62" s="510"/>
      <c r="U62" s="510"/>
      <c r="V62" s="510"/>
      <c r="W62" s="510"/>
      <c r="X62"/>
      <c r="AJ62"/>
    </row>
    <row r="63" spans="1:57" ht="21" customHeight="1">
      <c r="A63" s="1308" t="s">
        <v>956</v>
      </c>
      <c r="B63" s="534"/>
      <c r="E63" s="1310"/>
      <c r="F63" s="312" t="s">
        <v>221</v>
      </c>
      <c r="G63" s="528">
        <v>147</v>
      </c>
      <c r="H63" s="1273"/>
      <c r="I63" s="1316">
        <v>0.1133384734001542</v>
      </c>
      <c r="J63" s="388"/>
      <c r="K63" s="311"/>
      <c r="L63" s="311"/>
      <c r="M63" s="388"/>
      <c r="O63" s="1"/>
      <c r="P63" s="1"/>
      <c r="Q63" s="312"/>
      <c r="R63" s="388"/>
      <c r="S63" s="310"/>
      <c r="T63" s="310"/>
      <c r="U63" s="310"/>
      <c r="V63" s="310"/>
      <c r="W63" s="310"/>
      <c r="X63"/>
      <c r="AJ63"/>
    </row>
    <row r="64" spans="1:57" ht="21" customHeight="1">
      <c r="A64" s="1301" t="s">
        <v>215</v>
      </c>
      <c r="B64" s="1302">
        <v>241</v>
      </c>
      <c r="C64" s="1305">
        <v>0.15669700910273082</v>
      </c>
      <c r="D64" s="847"/>
      <c r="E64" s="1310"/>
      <c r="F64" s="312" t="s">
        <v>222</v>
      </c>
      <c r="G64" s="528">
        <v>110</v>
      </c>
      <c r="H64" s="1273"/>
      <c r="I64" s="1316">
        <v>8.4811102544333078E-2</v>
      </c>
      <c r="K64"/>
      <c r="L64"/>
      <c r="M64" s="511"/>
      <c r="N64" s="511"/>
      <c r="O64" s="511"/>
      <c r="P64" s="511"/>
      <c r="Q64" s="511"/>
      <c r="R64" s="510"/>
      <c r="S64" s="510"/>
      <c r="T64" s="510"/>
      <c r="U64" s="510"/>
      <c r="V64" s="510"/>
      <c r="W64" s="510"/>
      <c r="X64"/>
      <c r="AJ64"/>
    </row>
    <row r="65" spans="1:36" ht="21" customHeight="1">
      <c r="A65" s="1300" t="s">
        <v>957</v>
      </c>
      <c r="B65" s="1303">
        <v>1297</v>
      </c>
      <c r="C65" s="1306">
        <v>0.84330299089726923</v>
      </c>
      <c r="D65" s="1322" t="s">
        <v>958</v>
      </c>
      <c r="E65" s="1310"/>
      <c r="F65" s="62" t="s">
        <v>223</v>
      </c>
      <c r="G65" s="528">
        <v>264</v>
      </c>
      <c r="H65" s="1273"/>
      <c r="I65" s="1316">
        <v>0.20354664610639939</v>
      </c>
      <c r="J65"/>
      <c r="K65"/>
      <c r="L65"/>
      <c r="M65" s="9"/>
      <c r="N65" s="9"/>
      <c r="O65" s="9"/>
      <c r="P65" s="9"/>
      <c r="Q65" s="9"/>
      <c r="R65" s="512"/>
      <c r="S65" s="512"/>
      <c r="T65" s="512"/>
      <c r="U65" s="512"/>
      <c r="V65" s="512"/>
      <c r="W65" s="512"/>
      <c r="X65"/>
      <c r="AJ65"/>
    </row>
    <row r="66" spans="1:36" ht="21" customHeight="1">
      <c r="A66" s="1299" t="s">
        <v>216</v>
      </c>
      <c r="B66" s="1304">
        <v>961</v>
      </c>
      <c r="C66" s="1307">
        <v>0.6248374512353706</v>
      </c>
      <c r="D66" s="62"/>
      <c r="E66" s="1310"/>
      <c r="F66" s="62" t="s">
        <v>50</v>
      </c>
      <c r="G66" s="528">
        <v>863</v>
      </c>
      <c r="H66" s="1273"/>
      <c r="I66" s="1316">
        <v>0.66538164996144955</v>
      </c>
      <c r="J66"/>
      <c r="K66"/>
      <c r="L66"/>
      <c r="M66" s="9"/>
      <c r="N66" s="9"/>
      <c r="O66" s="9"/>
      <c r="P66" s="9"/>
      <c r="Q66" s="9"/>
      <c r="R66" s="512"/>
      <c r="S66" s="512"/>
      <c r="T66" s="512"/>
      <c r="U66" s="512"/>
      <c r="V66" s="512"/>
      <c r="W66" s="512"/>
      <c r="X66"/>
      <c r="AJ66"/>
    </row>
    <row r="67" spans="1:36" ht="21" customHeight="1">
      <c r="A67" s="1264" t="s">
        <v>217</v>
      </c>
      <c r="B67" s="1304">
        <v>336</v>
      </c>
      <c r="C67" s="1307">
        <v>0.21846553966189858</v>
      </c>
      <c r="D67" s="62"/>
      <c r="E67" s="1311"/>
      <c r="F67" s="1317" t="s">
        <v>224</v>
      </c>
      <c r="G67" s="1318">
        <v>326</v>
      </c>
      <c r="H67" s="1319"/>
      <c r="I67" s="1320">
        <v>0.25134926754047804</v>
      </c>
      <c r="J67" s="388"/>
      <c r="K67" s="515"/>
      <c r="L67" s="515"/>
      <c r="M67" s="388"/>
      <c r="N67" s="511"/>
      <c r="O67" s="511"/>
      <c r="P67" s="511"/>
      <c r="Q67" s="511"/>
      <c r="R67" s="510"/>
      <c r="S67" s="510"/>
      <c r="T67" s="510"/>
      <c r="U67" s="510"/>
      <c r="V67" s="510"/>
      <c r="W67" s="510"/>
      <c r="X67"/>
      <c r="AJ67"/>
    </row>
    <row r="68" spans="1:36" ht="21" customHeight="1">
      <c r="D68" s="62"/>
      <c r="F68" s="1272"/>
      <c r="G68" s="724"/>
      <c r="H68" s="968"/>
      <c r="I68" s="312"/>
      <c r="J68" s="388"/>
      <c r="L68"/>
      <c r="M68" s="256"/>
      <c r="N68" s="1956"/>
      <c r="O68" s="1956"/>
      <c r="P68" s="411"/>
      <c r="R68" s="9"/>
      <c r="S68" s="310"/>
      <c r="T68" s="310"/>
      <c r="U68" s="310"/>
      <c r="V68" s="310"/>
      <c r="W68" s="310"/>
      <c r="X68"/>
      <c r="AJ68"/>
    </row>
    <row r="69" spans="1:36" ht="22.95" customHeight="1">
      <c r="A69" s="471" t="s">
        <v>959</v>
      </c>
      <c r="B69" s="471"/>
      <c r="C69" s="471"/>
      <c r="D69" s="62"/>
      <c r="E69" s="1309"/>
      <c r="F69" s="1312" t="s">
        <v>225</v>
      </c>
      <c r="G69" s="1313">
        <v>126</v>
      </c>
      <c r="H69" s="1314"/>
      <c r="I69" s="1315">
        <v>8.9235127478753534E-2</v>
      </c>
      <c r="J69" s="1296"/>
      <c r="K69"/>
      <c r="L69"/>
      <c r="M69" s="256"/>
      <c r="N69" s="8"/>
      <c r="O69" s="8"/>
      <c r="R69" s="477"/>
      <c r="S69" s="310"/>
      <c r="T69" s="310"/>
      <c r="U69" s="310"/>
      <c r="V69" s="310"/>
      <c r="W69" s="310"/>
      <c r="X69"/>
      <c r="AJ69"/>
    </row>
    <row r="70" spans="1:36" ht="20.7" customHeight="1">
      <c r="A70" s="527"/>
      <c r="B70" s="312" t="s">
        <v>955</v>
      </c>
      <c r="C70" s="413">
        <v>0.13284127452383526</v>
      </c>
      <c r="E70" s="1310"/>
      <c r="F70" s="62" t="s">
        <v>226</v>
      </c>
      <c r="G70" s="528">
        <v>71</v>
      </c>
      <c r="H70" s="1273"/>
      <c r="I70" s="1316">
        <v>5.0283286118980169E-2</v>
      </c>
      <c r="J70" s="518"/>
      <c r="K70"/>
      <c r="L70"/>
      <c r="M70" s="8"/>
      <c r="N70" s="519"/>
      <c r="O70" s="519"/>
      <c r="R70" s="520"/>
      <c r="AJ70"/>
    </row>
    <row r="71" spans="1:36" ht="20.7" customHeight="1">
      <c r="A71"/>
      <c r="D71" s="443"/>
      <c r="E71" s="1310"/>
      <c r="F71" s="62" t="s">
        <v>227</v>
      </c>
      <c r="G71" s="528">
        <v>853</v>
      </c>
      <c r="H71" s="1273"/>
      <c r="I71" s="1316">
        <v>0.6041076487252125</v>
      </c>
      <c r="J71" s="521"/>
      <c r="K71"/>
      <c r="L71" s="513"/>
      <c r="M71" s="256"/>
      <c r="N71" s="256"/>
      <c r="Q71" s="1"/>
      <c r="R71" s="510"/>
      <c r="S71" s="310"/>
      <c r="T71" s="310"/>
      <c r="U71" s="310"/>
      <c r="V71" s="310"/>
      <c r="W71" s="310"/>
      <c r="X71"/>
      <c r="AJ71"/>
    </row>
    <row r="72" spans="1:36" ht="15" customHeight="1">
      <c r="A72" s="1308" t="s">
        <v>960</v>
      </c>
      <c r="B72" s="534"/>
      <c r="E72" s="1310"/>
      <c r="F72" s="62" t="s">
        <v>228</v>
      </c>
      <c r="G72" s="528">
        <v>966</v>
      </c>
      <c r="H72" s="1273"/>
      <c r="I72" s="1316">
        <v>0.68413597733711051</v>
      </c>
      <c r="J72" s="966"/>
      <c r="K72" s="515"/>
      <c r="L72" s="515"/>
      <c r="M72" s="388"/>
      <c r="N72" s="412"/>
      <c r="S72" s="510"/>
      <c r="T72" s="510"/>
      <c r="U72" s="510"/>
      <c r="V72" s="510"/>
      <c r="W72" s="510"/>
      <c r="X72"/>
      <c r="AJ72"/>
    </row>
    <row r="73" spans="1:36" ht="20.7" customHeight="1">
      <c r="A73" s="1301" t="s">
        <v>215</v>
      </c>
      <c r="B73" s="1302">
        <v>239</v>
      </c>
      <c r="C73" s="1305">
        <v>0.14476075105996367</v>
      </c>
      <c r="E73" s="1310"/>
      <c r="F73" s="62" t="s">
        <v>229</v>
      </c>
      <c r="G73" s="528">
        <v>857</v>
      </c>
      <c r="H73" s="1273"/>
      <c r="I73" s="1316">
        <v>0.60694050991501414</v>
      </c>
      <c r="L73"/>
      <c r="M73" s="1"/>
      <c r="S73" s="310"/>
      <c r="T73" s="310"/>
      <c r="U73" s="310"/>
      <c r="V73" s="310"/>
      <c r="W73" s="310"/>
      <c r="X73"/>
      <c r="AJ73"/>
    </row>
    <row r="74" spans="1:36" ht="20.7" customHeight="1">
      <c r="A74" s="1300" t="s">
        <v>957</v>
      </c>
      <c r="B74" s="1303">
        <v>1412</v>
      </c>
      <c r="C74" s="1306">
        <v>0.85523924894003633</v>
      </c>
      <c r="D74" s="1322" t="s">
        <v>958</v>
      </c>
      <c r="E74" s="1310"/>
      <c r="F74" s="62" t="s">
        <v>230</v>
      </c>
      <c r="G74" s="528">
        <v>260</v>
      </c>
      <c r="H74" s="1273"/>
      <c r="I74" s="1316">
        <v>0.18413597733711048</v>
      </c>
      <c r="J74"/>
      <c r="K74" s="846"/>
      <c r="L74"/>
      <c r="M74" s="1"/>
      <c r="N74" s="474"/>
      <c r="O74" s="1"/>
      <c r="P74" s="1"/>
      <c r="Q74" s="1"/>
      <c r="R74" s="1"/>
      <c r="S74" s="1"/>
      <c r="T74" s="1"/>
      <c r="U74" s="1"/>
      <c r="V74" s="1"/>
      <c r="W74" s="1"/>
      <c r="AJ74"/>
    </row>
    <row r="75" spans="1:36" ht="20.7" customHeight="1">
      <c r="A75" s="1299" t="s">
        <v>216</v>
      </c>
      <c r="B75" s="1304">
        <v>729</v>
      </c>
      <c r="C75" s="1307">
        <v>0.44155057540884313</v>
      </c>
      <c r="E75" s="1310"/>
      <c r="F75" s="62" t="s">
        <v>231</v>
      </c>
      <c r="G75" s="528">
        <v>267</v>
      </c>
      <c r="H75" s="1273"/>
      <c r="I75" s="1316">
        <v>0.18909348441926346</v>
      </c>
      <c r="K75" s="523"/>
      <c r="L75"/>
      <c r="M75" s="1"/>
      <c r="O75" s="1"/>
      <c r="P75" s="1"/>
      <c r="Q75" s="1"/>
      <c r="R75" s="8"/>
      <c r="S75" s="8"/>
      <c r="T75" s="8"/>
      <c r="U75" s="8"/>
      <c r="V75" s="8"/>
      <c r="W75" s="477"/>
      <c r="AJ75"/>
    </row>
    <row r="76" spans="1:36" ht="18" customHeight="1">
      <c r="A76" s="1264" t="s">
        <v>217</v>
      </c>
      <c r="B76" s="1304">
        <v>683</v>
      </c>
      <c r="C76" s="1307">
        <v>0.41368867353119321</v>
      </c>
      <c r="D76" s="394"/>
      <c r="E76" s="1311"/>
      <c r="F76" s="1317" t="s">
        <v>62</v>
      </c>
      <c r="G76" s="1318">
        <v>474</v>
      </c>
      <c r="H76" s="1319"/>
      <c r="I76" s="1320">
        <v>0.3356940509915014</v>
      </c>
      <c r="J76"/>
      <c r="K76"/>
      <c r="L76"/>
      <c r="M76" s="1"/>
      <c r="O76" s="1"/>
      <c r="P76" s="1"/>
      <c r="Q76" s="1"/>
      <c r="R76" s="524"/>
      <c r="S76" s="524"/>
      <c r="T76" s="524"/>
      <c r="U76" s="524"/>
      <c r="V76" s="524"/>
      <c r="W76" s="524"/>
      <c r="AJ76"/>
    </row>
    <row r="77" spans="1:36" ht="18" customHeight="1">
      <c r="L77"/>
      <c r="M77" s="1"/>
      <c r="O77" s="1"/>
      <c r="P77" s="1"/>
      <c r="Q77" s="1"/>
      <c r="R77" s="524"/>
      <c r="S77" s="524"/>
      <c r="T77" s="524"/>
      <c r="U77" s="524"/>
      <c r="V77" s="525"/>
      <c r="W77" s="524"/>
      <c r="AJ77"/>
    </row>
    <row r="78" spans="1:36" ht="36" customHeight="1">
      <c r="A78" s="1841" t="s">
        <v>961</v>
      </c>
      <c r="B78" s="1841"/>
      <c r="C78" s="1841"/>
      <c r="D78" s="1841"/>
      <c r="E78" s="1841"/>
      <c r="F78" s="1841"/>
      <c r="G78" s="1841"/>
      <c r="H78" s="1841"/>
      <c r="I78" s="1841"/>
      <c r="J78" s="1841"/>
      <c r="K78" s="1841"/>
      <c r="L78"/>
      <c r="M78" s="1"/>
      <c r="O78" s="1"/>
      <c r="P78" s="1"/>
      <c r="Q78" s="1"/>
      <c r="R78" s="524"/>
      <c r="S78" s="524"/>
      <c r="T78" s="524"/>
      <c r="U78" s="524"/>
      <c r="V78" s="524"/>
      <c r="W78" s="524"/>
      <c r="AJ78"/>
    </row>
    <row r="79" spans="1:36" ht="19.2" customHeight="1">
      <c r="A79" s="13"/>
      <c r="G79" s="534"/>
      <c r="K79" s="534"/>
      <c r="L79" s="256"/>
      <c r="M79" s="256"/>
    </row>
    <row r="80" spans="1:36" s="311" customFormat="1" ht="29.7" customHeight="1">
      <c r="A80" s="685"/>
      <c r="B80" s="866"/>
      <c r="C80" s="1261"/>
      <c r="D80" s="668"/>
      <c r="E80" s="848"/>
      <c r="F80" s="733"/>
      <c r="G80" s="851"/>
      <c r="H80" s="974"/>
      <c r="I80" s="668"/>
      <c r="J80" s="733"/>
      <c r="K80" s="689"/>
      <c r="N80" s="9"/>
      <c r="O80" s="9"/>
      <c r="P80" s="9"/>
      <c r="Q80" s="9"/>
      <c r="R80" s="9"/>
      <c r="S80" s="9"/>
      <c r="T80" s="9"/>
      <c r="U80" s="9"/>
      <c r="V80" s="9"/>
      <c r="W80" s="9"/>
      <c r="X80" s="9"/>
    </row>
    <row r="81" spans="1:41" ht="19.2" customHeight="1">
      <c r="A81" s="615"/>
      <c r="B81" s="508"/>
      <c r="C81" s="388"/>
      <c r="F81" s="388"/>
      <c r="G81" s="388"/>
      <c r="H81" s="690"/>
      <c r="J81" s="388"/>
      <c r="K81" s="388"/>
      <c r="L81" s="256"/>
      <c r="M81" s="256"/>
      <c r="N81" s="256"/>
      <c r="O81" s="312"/>
      <c r="P81" s="1957"/>
      <c r="Q81" s="1957"/>
      <c r="V81" s="508"/>
      <c r="W81" s="1983"/>
      <c r="X81" s="1983"/>
    </row>
    <row r="82" spans="1:41" ht="19.2" customHeight="1">
      <c r="A82" s="616"/>
      <c r="B82" s="607"/>
      <c r="C82" s="650"/>
      <c r="D82" s="650"/>
      <c r="F82" s="650"/>
      <c r="G82" s="704"/>
      <c r="I82" s="606"/>
      <c r="L82" s="256"/>
      <c r="M82" s="256"/>
      <c r="N82" s="256"/>
      <c r="P82" s="1957"/>
      <c r="Q82" s="1957"/>
      <c r="W82" s="1983"/>
      <c r="X82" s="1983"/>
    </row>
    <row r="83" spans="1:41" ht="19.2" customHeight="1">
      <c r="A83" s="13" t="s">
        <v>962</v>
      </c>
      <c r="G83" s="534"/>
      <c r="J83" s="721"/>
      <c r="K83" s="692"/>
      <c r="L83" s="256"/>
      <c r="M83" s="256"/>
      <c r="N83" s="256"/>
    </row>
    <row r="84" spans="1:41" ht="19.2" customHeight="1">
      <c r="A84" s="685"/>
      <c r="B84" s="686" t="s">
        <v>963</v>
      </c>
      <c r="C84" s="687">
        <v>34</v>
      </c>
      <c r="D84" s="668"/>
      <c r="E84" s="848" t="s">
        <v>273</v>
      </c>
      <c r="F84" s="688">
        <v>1018</v>
      </c>
      <c r="G84" s="1390" t="s">
        <v>964</v>
      </c>
      <c r="H84" s="974"/>
      <c r="I84" s="668" t="s">
        <v>274</v>
      </c>
      <c r="J84" s="688">
        <v>821</v>
      </c>
      <c r="K84" s="1390" t="s">
        <v>964</v>
      </c>
      <c r="L84" s="475"/>
      <c r="M84" s="475"/>
      <c r="N84" s="256"/>
    </row>
    <row r="85" spans="1:41" ht="19.2" customHeight="1">
      <c r="A85" s="615"/>
      <c r="B85" s="508" t="s">
        <v>965</v>
      </c>
      <c r="C85" s="382">
        <v>1.8152696209289908E-2</v>
      </c>
      <c r="F85" s="382">
        <v>0.54351308061932724</v>
      </c>
      <c r="G85" s="648">
        <v>0.55356171832517675</v>
      </c>
      <c r="H85" s="690"/>
      <c r="J85" s="382">
        <v>0.43833422317138282</v>
      </c>
      <c r="K85" s="648">
        <v>0.4464382816748233</v>
      </c>
      <c r="L85" s="256"/>
      <c r="M85" s="256"/>
      <c r="N85" s="256"/>
    </row>
    <row r="86" spans="1:41" ht="19.2" customHeight="1">
      <c r="A86" s="616"/>
      <c r="B86" s="607"/>
      <c r="C86" s="650"/>
      <c r="D86" s="650"/>
      <c r="F86" s="650"/>
      <c r="G86" s="704"/>
      <c r="I86" s="606"/>
      <c r="J86" s="388"/>
      <c r="K86" s="690"/>
    </row>
    <row r="87" spans="1:41" ht="19.2" customHeight="1">
      <c r="A87" s="849"/>
      <c r="B87" s="733"/>
      <c r="C87" s="689"/>
      <c r="D87" s="852"/>
      <c r="E87" s="850"/>
      <c r="F87" s="733"/>
      <c r="G87" s="851"/>
      <c r="H87" s="852"/>
      <c r="I87" s="720"/>
      <c r="J87" s="388"/>
    </row>
    <row r="88" spans="1:41" ht="19.2" customHeight="1">
      <c r="A88" s="445" t="s">
        <v>966</v>
      </c>
      <c r="J88" s="1"/>
    </row>
    <row r="89" spans="1:41" ht="19.2" customHeight="1">
      <c r="A89" s="1297" t="s">
        <v>967</v>
      </c>
      <c r="F89" s="444"/>
      <c r="H89" s="684"/>
      <c r="J89" s="617"/>
    </row>
    <row r="90" spans="1:41" ht="19.2" customHeight="1">
      <c r="A90" s="603"/>
      <c r="C90" s="30" t="s">
        <v>805</v>
      </c>
      <c r="D90" s="990">
        <v>7.5294986684291354E-2</v>
      </c>
      <c r="E90" s="1001">
        <v>0.19366612667746647</v>
      </c>
      <c r="G90" s="649"/>
      <c r="H90" s="921"/>
      <c r="I90" s="734"/>
      <c r="J90" s="618"/>
    </row>
    <row r="91" spans="1:41" ht="16.95" customHeight="1">
      <c r="A91" s="417"/>
      <c r="C91" s="312" t="s">
        <v>806</v>
      </c>
      <c r="D91" s="990">
        <v>0.1629492836731917</v>
      </c>
      <c r="E91" s="1001">
        <v>0.41912161756764871</v>
      </c>
      <c r="F91" s="733"/>
      <c r="G91" s="388"/>
      <c r="H91" s="724"/>
      <c r="I91" s="922"/>
      <c r="J91" s="387"/>
      <c r="K91" s="1"/>
      <c r="L91"/>
      <c r="M91" s="475"/>
      <c r="N91" s="475"/>
      <c r="O91" s="475"/>
      <c r="P91" s="529"/>
      <c r="Q91" s="529"/>
      <c r="R91" s="529"/>
      <c r="S91" s="529"/>
      <c r="T91"/>
      <c r="U91"/>
      <c r="X91"/>
      <c r="AJ91"/>
      <c r="AK91"/>
      <c r="AL91"/>
      <c r="AM91"/>
      <c r="AN91"/>
      <c r="AO91"/>
    </row>
    <row r="92" spans="1:41" ht="16.95" customHeight="1">
      <c r="A92" s="861"/>
      <c r="B92" s="417"/>
      <c r="C92" s="1226" t="s">
        <v>968</v>
      </c>
      <c r="D92" s="990">
        <v>0.15054331979083646</v>
      </c>
      <c r="E92" s="1001">
        <v>0.38721225575488494</v>
      </c>
      <c r="F92" s="552"/>
      <c r="G92" s="388"/>
      <c r="H92" s="724"/>
      <c r="I92" s="922"/>
      <c r="J92" s="1"/>
      <c r="K92" s="1"/>
      <c r="L92"/>
      <c r="M92" s="1948"/>
      <c r="N92" s="1948"/>
      <c r="O92" s="1948"/>
      <c r="P92" s="1949"/>
      <c r="Q92" s="1949"/>
      <c r="R92" s="1949"/>
      <c r="S92" s="1949"/>
      <c r="T92"/>
      <c r="U92"/>
      <c r="X92"/>
      <c r="AJ92"/>
      <c r="AK92"/>
      <c r="AL92"/>
      <c r="AM92"/>
      <c r="AN92"/>
      <c r="AO92"/>
    </row>
    <row r="93" spans="1:41" ht="16.95" customHeight="1">
      <c r="A93" s="417"/>
      <c r="B93" s="417"/>
      <c r="C93" s="992" t="s">
        <v>969</v>
      </c>
      <c r="D93" s="1241">
        <v>0.38878759014831948</v>
      </c>
      <c r="E93" s="1242">
        <v>1</v>
      </c>
      <c r="F93" s="552"/>
      <c r="G93" s="388"/>
      <c r="H93" s="724"/>
      <c r="I93" s="922"/>
      <c r="J93" s="692"/>
      <c r="K93" s="692"/>
      <c r="L93"/>
      <c r="M93" s="475"/>
      <c r="N93" s="475"/>
      <c r="O93" s="475"/>
      <c r="P93" s="529"/>
      <c r="Q93" s="529"/>
      <c r="R93" s="531"/>
      <c r="S93" s="531"/>
      <c r="X93"/>
      <c r="AJ93"/>
      <c r="AK93"/>
      <c r="AL93"/>
      <c r="AM93"/>
      <c r="AN93"/>
      <c r="AO93"/>
    </row>
    <row r="94" spans="1:41" ht="19.95" customHeight="1">
      <c r="A94" s="855"/>
      <c r="B94" s="855"/>
      <c r="C94" s="855"/>
      <c r="D94" s="692"/>
      <c r="E94" s="692"/>
      <c r="F94" s="552"/>
      <c r="G94" s="388"/>
      <c r="H94" s="724"/>
      <c r="I94" s="922"/>
      <c r="J94" s="856"/>
      <c r="K94" s="856"/>
      <c r="L94"/>
      <c r="M94" s="475"/>
      <c r="N94" s="475"/>
      <c r="O94" s="475"/>
      <c r="P94" s="531"/>
      <c r="Q94" s="531"/>
      <c r="R94" s="531"/>
      <c r="S94" s="531"/>
      <c r="X94"/>
      <c r="AJ94"/>
      <c r="AK94"/>
      <c r="AL94"/>
      <c r="AM94"/>
      <c r="AN94"/>
      <c r="AO94"/>
    </row>
    <row r="95" spans="1:41" ht="19.95" customHeight="1">
      <c r="A95" s="862"/>
      <c r="B95" s="855"/>
      <c r="C95" s="862"/>
      <c r="D95" s="857"/>
      <c r="E95" s="858"/>
      <c r="F95" s="552"/>
      <c r="G95" s="388"/>
      <c r="H95" s="724"/>
      <c r="I95" s="922"/>
      <c r="J95" s="856"/>
      <c r="K95" s="856"/>
      <c r="L95"/>
      <c r="M95" s="475"/>
      <c r="N95" s="475"/>
      <c r="O95" s="475"/>
      <c r="P95" s="529"/>
      <c r="Q95" s="529"/>
      <c r="R95" s="529"/>
      <c r="S95" s="529"/>
      <c r="X95"/>
      <c r="AJ95"/>
      <c r="AK95"/>
      <c r="AL95"/>
      <c r="AM95"/>
      <c r="AN95"/>
      <c r="AO95"/>
    </row>
    <row r="96" spans="1:41" ht="19.95" customHeight="1">
      <c r="A96" s="862"/>
      <c r="B96" s="906"/>
      <c r="C96" s="907"/>
      <c r="D96" s="908"/>
      <c r="E96" s="909"/>
      <c r="F96" s="1240"/>
      <c r="G96" s="967"/>
      <c r="H96" s="989"/>
      <c r="I96" s="608"/>
      <c r="J96" s="856"/>
      <c r="K96" s="856"/>
      <c r="L96"/>
      <c r="M96" s="475"/>
      <c r="N96" s="475"/>
      <c r="O96" s="475"/>
      <c r="P96" s="531"/>
      <c r="Q96" s="531"/>
      <c r="R96" s="531"/>
      <c r="S96" s="531"/>
      <c r="X96"/>
      <c r="AJ96"/>
      <c r="AK96"/>
      <c r="AL96"/>
      <c r="AM96"/>
      <c r="AN96"/>
      <c r="AO96"/>
    </row>
    <row r="97" spans="1:49" ht="19.95" customHeight="1">
      <c r="C97" s="862"/>
      <c r="D97" s="857"/>
      <c r="E97" s="858"/>
      <c r="F97" s="857"/>
      <c r="G97" s="733"/>
      <c r="H97" s="388"/>
      <c r="I97" s="678"/>
      <c r="J97" s="1"/>
      <c r="L97"/>
      <c r="M97" s="475"/>
      <c r="N97" s="475"/>
      <c r="O97" s="475"/>
      <c r="P97" s="531"/>
      <c r="Q97" s="531"/>
      <c r="R97" s="531"/>
      <c r="S97" s="531"/>
      <c r="X97"/>
      <c r="AJ97"/>
      <c r="AK97"/>
      <c r="AL97"/>
      <c r="AM97"/>
      <c r="AN97"/>
      <c r="AO97"/>
    </row>
    <row r="98" spans="1:49" ht="19.95" customHeight="1">
      <c r="A98" s="309"/>
      <c r="B98" s="855"/>
      <c r="C98" s="417"/>
      <c r="E98" s="1"/>
      <c r="F98" s="1"/>
      <c r="H98" s="684"/>
      <c r="J98" s="617"/>
      <c r="K98" s="1"/>
      <c r="L98"/>
      <c r="X98"/>
      <c r="AJ98"/>
      <c r="AK98"/>
      <c r="AL98"/>
      <c r="AM98"/>
      <c r="AN98"/>
      <c r="AO98"/>
    </row>
    <row r="99" spans="1:49" ht="19.95" customHeight="1">
      <c r="A99" s="603"/>
      <c r="B99" s="603"/>
      <c r="C99" s="863"/>
      <c r="D99" s="1239"/>
      <c r="G99" s="649"/>
      <c r="H99" s="921"/>
      <c r="I99" s="905"/>
      <c r="J99" s="310"/>
      <c r="K99" s="1"/>
      <c r="L99"/>
      <c r="X99"/>
      <c r="AJ99"/>
      <c r="AK99"/>
      <c r="AL99"/>
      <c r="AM99"/>
      <c r="AN99"/>
      <c r="AO99"/>
      <c r="AW99" s="532"/>
    </row>
    <row r="100" spans="1:49" ht="19.95" customHeight="1">
      <c r="A100" s="417"/>
      <c r="B100" s="417"/>
      <c r="C100" s="417"/>
      <c r="D100" s="860"/>
      <c r="E100" s="617"/>
      <c r="F100" s="552"/>
      <c r="G100" s="388"/>
      <c r="H100" s="724"/>
      <c r="I100" s="922"/>
      <c r="J100" s="723"/>
      <c r="K100" s="1"/>
      <c r="L100"/>
      <c r="M100" s="533"/>
      <c r="AJ100"/>
      <c r="AK100"/>
      <c r="AL100"/>
      <c r="AM100"/>
      <c r="AN100"/>
      <c r="AO100"/>
      <c r="AW100" s="532"/>
    </row>
    <row r="101" spans="1:49" ht="19.95" customHeight="1">
      <c r="A101" s="417"/>
      <c r="B101" s="417"/>
      <c r="C101" s="417"/>
      <c r="D101" s="388"/>
      <c r="E101" s="310"/>
      <c r="F101" s="552"/>
      <c r="G101" s="388"/>
      <c r="H101" s="724"/>
      <c r="I101" s="922"/>
      <c r="J101" s="1"/>
      <c r="K101" s="475"/>
      <c r="L101"/>
      <c r="M101" s="533"/>
      <c r="AJ101"/>
      <c r="AK101"/>
      <c r="AL101"/>
      <c r="AM101"/>
      <c r="AN101"/>
      <c r="AO101"/>
    </row>
    <row r="102" spans="1:49" ht="19.95" customHeight="1">
      <c r="A102" s="417"/>
      <c r="B102" s="417"/>
      <c r="C102" s="728"/>
      <c r="D102" s="388"/>
      <c r="E102" s="388"/>
      <c r="F102" s="552"/>
      <c r="G102" s="388"/>
      <c r="H102" s="724"/>
      <c r="I102" s="922"/>
      <c r="J102" s="1"/>
      <c r="K102" s="561"/>
      <c r="L102"/>
      <c r="M102" s="533"/>
      <c r="AJ102"/>
      <c r="AK102"/>
      <c r="AL102"/>
      <c r="AM102"/>
      <c r="AN102"/>
      <c r="AO102"/>
    </row>
    <row r="103" spans="1:49" ht="19.95" customHeight="1">
      <c r="A103" s="417"/>
      <c r="B103" s="417"/>
      <c r="C103" s="417"/>
      <c r="D103" s="388"/>
      <c r="E103" s="1"/>
      <c r="F103" s="552"/>
      <c r="G103" s="388"/>
      <c r="H103" s="724"/>
      <c r="I103" s="922"/>
      <c r="J103" s="1"/>
      <c r="K103" s="923"/>
      <c r="L103"/>
      <c r="M103" s="533"/>
      <c r="N103" s="256"/>
      <c r="AJ103"/>
      <c r="AK103"/>
      <c r="AL103"/>
      <c r="AM103"/>
      <c r="AN103"/>
      <c r="AO103"/>
    </row>
    <row r="104" spans="1:49" ht="18" customHeight="1">
      <c r="A104" s="417"/>
      <c r="B104" s="906"/>
      <c r="C104" s="907"/>
      <c r="D104" s="908"/>
      <c r="E104" s="909"/>
      <c r="F104" s="1240"/>
      <c r="G104" s="967"/>
      <c r="H104" s="989"/>
      <c r="I104" s="904"/>
      <c r="J104" s="1"/>
      <c r="K104" s="924"/>
      <c r="L104"/>
      <c r="M104" s="533"/>
      <c r="N104" s="256"/>
      <c r="AJ104"/>
      <c r="AK104"/>
      <c r="AL104"/>
      <c r="AM104"/>
      <c r="AN104"/>
      <c r="AO104"/>
    </row>
    <row r="105" spans="1:49" ht="18" customHeight="1">
      <c r="A105" s="1"/>
      <c r="C105" s="1"/>
      <c r="D105" s="733"/>
      <c r="E105" s="388"/>
      <c r="F105" s="678"/>
      <c r="G105" s="1"/>
      <c r="H105" s="1"/>
      <c r="I105" s="1"/>
      <c r="J105" s="1"/>
      <c r="K105" s="1"/>
      <c r="L105"/>
      <c r="M105" s="256"/>
      <c r="N105" s="256"/>
      <c r="AJ105"/>
      <c r="AK105"/>
      <c r="AL105"/>
      <c r="AM105"/>
      <c r="AN105"/>
      <c r="AO105"/>
    </row>
    <row r="106" spans="1:49" ht="27.6" customHeight="1">
      <c r="A106" s="1841" t="s">
        <v>970</v>
      </c>
      <c r="B106" s="1841"/>
      <c r="C106" s="1841"/>
      <c r="D106" s="1841"/>
      <c r="E106" s="1841"/>
      <c r="F106" s="1841"/>
      <c r="G106" s="1841"/>
      <c r="H106" s="1841"/>
      <c r="I106" s="1841"/>
      <c r="J106" s="1841"/>
      <c r="K106" s="1841"/>
      <c r="L106"/>
      <c r="M106" s="256"/>
      <c r="N106" s="256"/>
      <c r="AJ106"/>
      <c r="AK106"/>
      <c r="AL106"/>
      <c r="AM106"/>
      <c r="AN106"/>
      <c r="AO106"/>
    </row>
    <row r="107" spans="1:49" ht="18" customHeight="1">
      <c r="A107" s="309" t="s">
        <v>971</v>
      </c>
      <c r="B107" s="1"/>
      <c r="C107" s="552"/>
      <c r="D107" s="733"/>
      <c r="E107" s="388"/>
      <c r="F107" s="678"/>
      <c r="G107" s="678"/>
      <c r="H107" s="1"/>
      <c r="I107" s="1"/>
      <c r="J107" s="1"/>
      <c r="K107" s="1"/>
      <c r="L107"/>
      <c r="M107" s="256"/>
      <c r="N107" s="256"/>
      <c r="AJ107"/>
      <c r="AK107"/>
      <c r="AL107"/>
      <c r="AM107"/>
      <c r="AN107"/>
      <c r="AO107"/>
    </row>
    <row r="108" spans="1:49" ht="18" customHeight="1">
      <c r="C108" s="506" t="s">
        <v>963</v>
      </c>
      <c r="D108" s="687">
        <v>46</v>
      </c>
      <c r="E108" s="413">
        <v>2.4559530165509876E-2</v>
      </c>
      <c r="F108" s="994" t="s">
        <v>972</v>
      </c>
      <c r="M108" s="256"/>
      <c r="AJ108"/>
      <c r="AK108"/>
      <c r="AL108"/>
      <c r="AM108"/>
      <c r="AN108"/>
      <c r="AO108"/>
    </row>
    <row r="109" spans="1:49" ht="19.5" customHeight="1">
      <c r="A109" s="1"/>
      <c r="C109" s="30" t="s">
        <v>973</v>
      </c>
      <c r="D109" s="528">
        <v>455</v>
      </c>
      <c r="E109" s="413">
        <v>0.24292578750667379</v>
      </c>
      <c r="F109" s="991">
        <v>0.24904214559386972</v>
      </c>
      <c r="G109" s="1000" t="s">
        <v>974</v>
      </c>
      <c r="H109" s="1000"/>
      <c r="I109" s="310"/>
      <c r="J109" s="310"/>
      <c r="K109" s="1"/>
      <c r="L109"/>
      <c r="M109" s="256"/>
      <c r="AJ109"/>
      <c r="AK109"/>
      <c r="AL109"/>
      <c r="AM109"/>
      <c r="AN109"/>
      <c r="AO109"/>
    </row>
    <row r="110" spans="1:49" ht="18" customHeight="1">
      <c r="A110" s="1"/>
      <c r="C110" s="30" t="s">
        <v>203</v>
      </c>
      <c r="D110" s="528">
        <v>314</v>
      </c>
      <c r="E110" s="413">
        <v>0.16764548852108915</v>
      </c>
      <c r="F110" s="991">
        <v>0.1718664477285167</v>
      </c>
      <c r="G110" s="999">
        <v>0.22886297376093295</v>
      </c>
      <c r="H110" s="1009" t="s">
        <v>975</v>
      </c>
      <c r="I110" s="524"/>
      <c r="J110" s="524"/>
      <c r="K110" s="1"/>
      <c r="L110"/>
      <c r="N110" s="539"/>
      <c r="X110"/>
      <c r="Y110"/>
      <c r="Z110"/>
      <c r="AA110"/>
      <c r="AB110"/>
      <c r="AC110"/>
      <c r="AD110"/>
      <c r="AE110"/>
      <c r="AF110"/>
      <c r="AG110"/>
      <c r="AH110"/>
      <c r="AI110"/>
      <c r="AJ110"/>
      <c r="AK110"/>
      <c r="AL110"/>
      <c r="AM110"/>
      <c r="AN110"/>
      <c r="AO110"/>
    </row>
    <row r="111" spans="1:49" ht="18" customHeight="1">
      <c r="A111" s="417"/>
      <c r="C111" s="312" t="s">
        <v>976</v>
      </c>
      <c r="D111" s="528">
        <v>168</v>
      </c>
      <c r="E111" s="382">
        <v>8.9695675387079551E-2</v>
      </c>
      <c r="F111" s="990">
        <v>9.1954022988505746E-2</v>
      </c>
      <c r="G111" s="1001">
        <v>0.12244897959183673</v>
      </c>
      <c r="H111" s="1010">
        <v>0.15879017013232513</v>
      </c>
      <c r="I111" s="1"/>
      <c r="J111" s="1"/>
      <c r="K111" s="1"/>
      <c r="L111"/>
      <c r="X111"/>
      <c r="Y111"/>
      <c r="Z111"/>
      <c r="AA111"/>
      <c r="AB111"/>
      <c r="AC111"/>
      <c r="AD111"/>
      <c r="AE111"/>
      <c r="AF111"/>
      <c r="AG111"/>
      <c r="AH111"/>
      <c r="AI111"/>
      <c r="AJ111"/>
      <c r="AK111"/>
      <c r="AL111"/>
      <c r="AM111"/>
      <c r="AN111"/>
      <c r="AO111"/>
    </row>
    <row r="112" spans="1:49" ht="18" customHeight="1">
      <c r="C112" s="312" t="s">
        <v>812</v>
      </c>
      <c r="D112" s="528">
        <v>93</v>
      </c>
      <c r="E112" s="1002">
        <v>4.9652963160704749E-2</v>
      </c>
      <c r="F112" s="990">
        <v>5.090311986863711E-2</v>
      </c>
      <c r="G112" s="1001">
        <v>6.7784256559766762E-2</v>
      </c>
      <c r="H112" s="1010">
        <v>8.7901701323251424E-2</v>
      </c>
      <c r="L112"/>
      <c r="M112" s="256"/>
      <c r="N112" s="256"/>
      <c r="X112"/>
      <c r="Y112"/>
      <c r="Z112"/>
      <c r="AA112"/>
      <c r="AB112"/>
      <c r="AC112"/>
      <c r="AD112"/>
      <c r="AE112"/>
      <c r="AF112"/>
      <c r="AG112"/>
      <c r="AH112"/>
      <c r="AI112"/>
      <c r="AJ112"/>
      <c r="AK112"/>
      <c r="AL112"/>
      <c r="AM112"/>
      <c r="AN112"/>
      <c r="AO112"/>
    </row>
    <row r="113" spans="1:41" ht="18" customHeight="1">
      <c r="A113" s="417"/>
      <c r="C113" s="312" t="s">
        <v>813</v>
      </c>
      <c r="D113" s="528">
        <v>689</v>
      </c>
      <c r="E113" s="1002">
        <v>0.36785904965296318</v>
      </c>
      <c r="F113" s="990">
        <v>0.37712096332785988</v>
      </c>
      <c r="G113" s="1001">
        <v>0.50218658892128276</v>
      </c>
      <c r="H113" s="1010">
        <v>0.65122873345935728</v>
      </c>
      <c r="I113" s="417"/>
      <c r="J113" s="417"/>
      <c r="K113" s="417"/>
      <c r="L113"/>
      <c r="M113" s="256"/>
      <c r="N113" s="256"/>
      <c r="X113"/>
      <c r="Y113"/>
      <c r="Z113"/>
      <c r="AA113"/>
      <c r="AB113"/>
      <c r="AC113"/>
      <c r="AD113"/>
      <c r="AE113"/>
      <c r="AF113"/>
      <c r="AG113"/>
      <c r="AH113"/>
      <c r="AI113"/>
      <c r="AJ113"/>
      <c r="AK113"/>
      <c r="AL113"/>
      <c r="AM113"/>
      <c r="AN113"/>
      <c r="AO113"/>
    </row>
    <row r="114" spans="1:41" ht="18" customHeight="1">
      <c r="A114" s="728"/>
      <c r="C114" s="30" t="s">
        <v>814</v>
      </c>
      <c r="D114" s="528">
        <v>155</v>
      </c>
      <c r="E114" s="1002">
        <v>8.2754938601174582E-2</v>
      </c>
      <c r="F114" s="990">
        <v>8.4838533114395182E-2</v>
      </c>
      <c r="G114" s="1001">
        <v>0.1129737609329446</v>
      </c>
      <c r="H114" s="1010">
        <v>0.14650283553875237</v>
      </c>
      <c r="I114" s="417"/>
      <c r="J114" s="417"/>
      <c r="K114" s="417"/>
      <c r="L114"/>
      <c r="M114" s="8"/>
      <c r="N114" s="8"/>
      <c r="O114" s="8"/>
      <c r="X114"/>
      <c r="Y114"/>
      <c r="Z114"/>
      <c r="AA114"/>
      <c r="AB114"/>
      <c r="AC114"/>
      <c r="AD114"/>
      <c r="AE114"/>
      <c r="AF114"/>
      <c r="AG114"/>
      <c r="AH114"/>
      <c r="AI114"/>
      <c r="AJ114"/>
      <c r="AK114"/>
      <c r="AL114"/>
      <c r="AM114"/>
      <c r="AN114"/>
      <c r="AO114"/>
    </row>
    <row r="115" spans="1:41">
      <c r="A115" s="417"/>
      <c r="C115" s="312" t="s">
        <v>815</v>
      </c>
      <c r="D115" s="528">
        <v>502</v>
      </c>
      <c r="E115" s="1002">
        <v>0.26801922050186866</v>
      </c>
      <c r="F115" s="1003">
        <v>0.27476737821565406</v>
      </c>
      <c r="G115" s="1001">
        <v>0.36588921282798836</v>
      </c>
      <c r="H115" s="1010">
        <v>0.47448015122873344</v>
      </c>
      <c r="I115" s="730"/>
      <c r="J115" s="31"/>
      <c r="K115" s="730"/>
      <c r="L115"/>
      <c r="M115" s="256"/>
      <c r="N115" s="256"/>
      <c r="X115"/>
      <c r="Y115"/>
      <c r="Z115"/>
      <c r="AA115"/>
      <c r="AB115"/>
      <c r="AC115"/>
      <c r="AD115"/>
      <c r="AE115"/>
      <c r="AF115"/>
      <c r="AG115"/>
      <c r="AH115"/>
      <c r="AI115"/>
      <c r="AJ115"/>
      <c r="AK115"/>
      <c r="AL115"/>
      <c r="AM115"/>
      <c r="AN115"/>
      <c r="AO115"/>
    </row>
    <row r="116" spans="1:41" ht="18" customHeight="1">
      <c r="A116" s="417"/>
      <c r="C116" s="1008" t="s">
        <v>977</v>
      </c>
      <c r="D116" s="1011">
        <v>1058</v>
      </c>
      <c r="E116" s="1020">
        <v>0.56486919380672718</v>
      </c>
      <c r="F116" s="1012">
        <v>0.57909140667761361</v>
      </c>
      <c r="G116" s="1013">
        <v>0.7711370262390671</v>
      </c>
      <c r="H116" s="1019"/>
      <c r="I116" s="729"/>
      <c r="J116" s="417"/>
      <c r="K116" s="729"/>
      <c r="L116"/>
      <c r="M116" s="1"/>
      <c r="O116" s="1"/>
      <c r="P116" s="1"/>
      <c r="Q116" s="1"/>
      <c r="R116" s="1"/>
      <c r="S116" s="1"/>
      <c r="T116" s="1"/>
      <c r="U116" s="1"/>
      <c r="V116" s="1"/>
      <c r="W116"/>
      <c r="X116"/>
      <c r="Y116"/>
      <c r="Z116"/>
      <c r="AA116"/>
      <c r="AB116"/>
      <c r="AC116"/>
      <c r="AD116"/>
      <c r="AE116"/>
      <c r="AF116"/>
      <c r="AG116"/>
      <c r="AH116"/>
      <c r="AI116"/>
      <c r="AJ116"/>
      <c r="AK116"/>
      <c r="AL116"/>
      <c r="AM116"/>
      <c r="AN116"/>
      <c r="AO116"/>
    </row>
    <row r="117" spans="1:41" ht="18" customHeight="1">
      <c r="A117" s="417"/>
      <c r="D117" s="722"/>
      <c r="E117" s="552"/>
      <c r="F117" s="724"/>
      <c r="G117" s="727"/>
      <c r="H117" s="417"/>
      <c r="I117" s="417"/>
      <c r="J117" s="417"/>
      <c r="K117" s="417"/>
      <c r="L117"/>
      <c r="M117" s="256"/>
      <c r="N117" s="256"/>
      <c r="X117"/>
      <c r="Y117"/>
      <c r="Z117"/>
      <c r="AA117"/>
      <c r="AB117"/>
      <c r="AC117"/>
      <c r="AD117"/>
      <c r="AE117"/>
      <c r="AF117"/>
      <c r="AG117"/>
      <c r="AH117"/>
      <c r="AI117"/>
      <c r="AJ117"/>
      <c r="AK117"/>
      <c r="AL117"/>
      <c r="AM117"/>
      <c r="AN117"/>
      <c r="AO117"/>
    </row>
    <row r="118" spans="1:41" ht="18.600000000000001" customHeight="1">
      <c r="A118" s="309" t="s">
        <v>978</v>
      </c>
      <c r="B118" s="1"/>
      <c r="C118" s="30"/>
      <c r="D118" s="552"/>
      <c r="E118" s="678"/>
      <c r="F118" s="693"/>
      <c r="G118" s="727"/>
      <c r="H118" s="729"/>
      <c r="I118" s="731"/>
      <c r="J118" s="728"/>
      <c r="K118" s="726"/>
      <c r="L118" s="732"/>
      <c r="M118" s="652"/>
      <c r="X118" s="11"/>
      <c r="Y118" s="11"/>
      <c r="Z118" s="11"/>
      <c r="AA118" s="11"/>
      <c r="AB118" s="11"/>
      <c r="AC118" s="11"/>
      <c r="AD118" s="11"/>
      <c r="AE118" s="11"/>
      <c r="AF118" s="11"/>
      <c r="AG118" s="11"/>
      <c r="AH118" s="11"/>
      <c r="AI118" s="11"/>
      <c r="AJ118" s="11"/>
      <c r="AK118" s="11"/>
      <c r="AL118" s="11"/>
      <c r="AM118" s="11"/>
      <c r="AN118" s="11"/>
      <c r="AO118" s="11"/>
    </row>
    <row r="119" spans="1:41" ht="18.600000000000001" customHeight="1">
      <c r="A119" s="1"/>
      <c r="C119" s="866"/>
      <c r="D119" s="506" t="s">
        <v>963</v>
      </c>
      <c r="E119" s="687">
        <v>837</v>
      </c>
      <c r="F119" s="994" t="s">
        <v>972</v>
      </c>
      <c r="G119" s="727"/>
      <c r="H119" s="1"/>
      <c r="I119" s="417"/>
      <c r="J119" s="1"/>
      <c r="K119" s="731"/>
      <c r="L119" s="11"/>
      <c r="M119" s="652"/>
      <c r="X119" s="11"/>
      <c r="Y119" s="11"/>
      <c r="Z119" s="11"/>
      <c r="AA119" s="11"/>
      <c r="AB119" s="11"/>
      <c r="AC119" s="11"/>
      <c r="AD119" s="11"/>
      <c r="AE119" s="11"/>
      <c r="AF119" s="11"/>
      <c r="AG119" s="11"/>
      <c r="AH119" s="11"/>
      <c r="AI119" s="11"/>
      <c r="AJ119" s="11"/>
      <c r="AK119" s="11"/>
      <c r="AL119" s="11"/>
      <c r="AM119" s="11"/>
      <c r="AN119" s="11"/>
      <c r="AO119" s="11"/>
    </row>
    <row r="120" spans="1:41" ht="18.600000000000001" customHeight="1">
      <c r="A120" s="417"/>
      <c r="C120" s="30"/>
      <c r="D120" s="30" t="s">
        <v>109</v>
      </c>
      <c r="E120" s="528">
        <v>130</v>
      </c>
      <c r="F120" s="1003">
        <v>0.12548262548262548</v>
      </c>
      <c r="G120" s="1009" t="s">
        <v>979</v>
      </c>
      <c r="H120" s="1"/>
      <c r="I120" s="725"/>
      <c r="J120" s="733"/>
      <c r="K120" s="678"/>
      <c r="L120" s="11"/>
      <c r="M120" s="652"/>
      <c r="X120" s="11"/>
      <c r="Y120" s="11"/>
      <c r="Z120" s="11"/>
      <c r="AA120" s="11"/>
      <c r="AB120" s="11"/>
      <c r="AC120" s="11"/>
      <c r="AD120" s="11"/>
      <c r="AE120" s="11"/>
      <c r="AF120" s="11"/>
      <c r="AG120" s="11"/>
      <c r="AH120" s="11"/>
      <c r="AI120" s="11"/>
      <c r="AJ120" s="11"/>
      <c r="AK120" s="11"/>
      <c r="AL120" s="11"/>
      <c r="AM120" s="11"/>
      <c r="AN120" s="11"/>
      <c r="AO120" s="11"/>
    </row>
    <row r="121" spans="1:41" ht="18.600000000000001" customHeight="1">
      <c r="A121" s="417"/>
      <c r="C121" s="30"/>
      <c r="D121" s="30" t="s">
        <v>112</v>
      </c>
      <c r="E121" s="528">
        <v>586</v>
      </c>
      <c r="F121" s="1003">
        <v>0.56563706563706562</v>
      </c>
      <c r="G121" s="1010">
        <v>0.64679911699779247</v>
      </c>
      <c r="H121" s="1"/>
      <c r="I121" s="725"/>
      <c r="J121" s="733"/>
      <c r="K121" s="678"/>
      <c r="L121" s="11"/>
      <c r="M121" s="256"/>
      <c r="X121" s="11"/>
      <c r="Y121" s="11"/>
      <c r="Z121" s="11"/>
      <c r="AA121" s="11"/>
      <c r="AB121" s="11"/>
      <c r="AC121" s="11"/>
      <c r="AD121" s="11"/>
      <c r="AE121" s="11"/>
      <c r="AF121" s="11"/>
      <c r="AG121" s="11"/>
      <c r="AH121" s="11"/>
      <c r="AI121" s="11"/>
      <c r="AJ121" s="11"/>
      <c r="AK121" s="11"/>
      <c r="AL121" s="11"/>
      <c r="AM121" s="11"/>
      <c r="AN121" s="11"/>
      <c r="AO121" s="11"/>
    </row>
    <row r="122" spans="1:41" ht="18.600000000000001" customHeight="1">
      <c r="A122" s="417"/>
      <c r="C122" s="30"/>
      <c r="D122" s="30" t="s">
        <v>113</v>
      </c>
      <c r="E122" s="528">
        <v>451</v>
      </c>
      <c r="F122" s="1003">
        <v>0.43532818532818535</v>
      </c>
      <c r="G122" s="1010">
        <v>0.49779249448123619</v>
      </c>
      <c r="H122" s="1"/>
      <c r="I122" s="725"/>
      <c r="J122" s="733"/>
      <c r="K122" s="678"/>
      <c r="L122" s="11"/>
      <c r="M122" s="652"/>
      <c r="X122" s="11"/>
      <c r="Y122" s="11"/>
      <c r="Z122" s="11"/>
      <c r="AA122" s="11"/>
      <c r="AB122" s="11"/>
      <c r="AC122" s="11"/>
      <c r="AD122" s="11"/>
      <c r="AE122" s="11"/>
      <c r="AF122" s="11"/>
      <c r="AG122" s="11"/>
      <c r="AH122" s="11"/>
      <c r="AI122" s="11"/>
      <c r="AJ122" s="11"/>
      <c r="AK122" s="11"/>
      <c r="AL122" s="11"/>
      <c r="AM122" s="11"/>
      <c r="AN122" s="11"/>
      <c r="AO122" s="11"/>
    </row>
    <row r="123" spans="1:41" ht="18.600000000000001" customHeight="1">
      <c r="A123" s="455"/>
      <c r="B123" s="455"/>
      <c r="C123" s="455"/>
      <c r="D123" s="30" t="s">
        <v>980</v>
      </c>
      <c r="E123" s="528">
        <v>383</v>
      </c>
      <c r="F123" s="1003">
        <v>0.36969111969111967</v>
      </c>
      <c r="G123" s="1010">
        <v>0.4227373068432671</v>
      </c>
      <c r="H123" s="1"/>
      <c r="I123" s="417"/>
      <c r="J123" s="1"/>
      <c r="K123" s="310"/>
      <c r="L123" s="11"/>
      <c r="M123" s="652"/>
      <c r="X123" s="11"/>
      <c r="Y123" s="11"/>
      <c r="Z123" s="11"/>
      <c r="AA123" s="11"/>
      <c r="AB123" s="11"/>
      <c r="AC123" s="11"/>
      <c r="AD123" s="11"/>
      <c r="AE123" s="11"/>
      <c r="AF123" s="11"/>
      <c r="AG123" s="11"/>
      <c r="AH123" s="11"/>
      <c r="AI123" s="11"/>
      <c r="AJ123" s="11"/>
      <c r="AK123" s="11"/>
      <c r="AL123" s="11"/>
      <c r="AM123" s="11"/>
      <c r="AN123" s="11"/>
      <c r="AO123" s="11"/>
    </row>
    <row r="124" spans="1:41" ht="18.600000000000001" customHeight="1">
      <c r="A124" s="455"/>
      <c r="B124" s="455"/>
      <c r="C124" s="455"/>
      <c r="D124" s="30" t="s">
        <v>115</v>
      </c>
      <c r="E124" s="528">
        <v>69</v>
      </c>
      <c r="F124" s="1003">
        <v>6.6602316602316608E-2</v>
      </c>
      <c r="G124" s="1010">
        <v>7.6158940397350994E-2</v>
      </c>
      <c r="H124" s="1"/>
      <c r="I124" s="417"/>
      <c r="J124" s="1"/>
      <c r="K124" s="455"/>
      <c r="L124" s="11"/>
      <c r="M124" s="652"/>
      <c r="X124" s="11"/>
      <c r="Y124" s="11"/>
      <c r="Z124" s="11"/>
      <c r="AA124" s="11"/>
      <c r="AB124" s="11"/>
      <c r="AC124" s="11"/>
      <c r="AD124" s="11"/>
      <c r="AE124" s="11"/>
      <c r="AF124" s="11"/>
      <c r="AG124" s="11"/>
      <c r="AH124" s="11"/>
      <c r="AI124" s="11"/>
      <c r="AJ124" s="11"/>
      <c r="AK124" s="11"/>
      <c r="AL124" s="11"/>
      <c r="AM124" s="11"/>
      <c r="AN124" s="11"/>
      <c r="AO124" s="11"/>
    </row>
    <row r="125" spans="1:41" ht="18.600000000000001" customHeight="1">
      <c r="A125" s="455"/>
      <c r="B125" s="455"/>
      <c r="C125" s="455"/>
      <c r="D125" s="30" t="s">
        <v>116</v>
      </c>
      <c r="E125" s="528">
        <v>17</v>
      </c>
      <c r="F125" s="1003">
        <v>1.6409266409266408E-2</v>
      </c>
      <c r="G125" s="1010">
        <v>1.8763796909492272E-2</v>
      </c>
      <c r="K125" s="1"/>
      <c r="L125" s="11"/>
      <c r="X125"/>
      <c r="Y125"/>
      <c r="Z125"/>
      <c r="AA125"/>
      <c r="AB125"/>
      <c r="AC125"/>
      <c r="AD125"/>
      <c r="AE125"/>
      <c r="AF125"/>
      <c r="AG125"/>
      <c r="AH125"/>
      <c r="AI125"/>
      <c r="AJ125"/>
      <c r="AK125"/>
      <c r="AL125"/>
      <c r="AM125"/>
      <c r="AN125"/>
      <c r="AO125"/>
    </row>
    <row r="126" spans="1:41" ht="18.600000000000001" customHeight="1">
      <c r="A126" s="455"/>
      <c r="B126" s="455"/>
      <c r="C126" s="391"/>
      <c r="D126" s="30" t="s">
        <v>981</v>
      </c>
      <c r="E126" s="528">
        <v>22</v>
      </c>
      <c r="F126" s="1003">
        <v>2.1235521235521235E-2</v>
      </c>
      <c r="G126" s="1010">
        <v>2.4282560706401765E-2</v>
      </c>
      <c r="H126" s="417"/>
      <c r="I126" s="731"/>
      <c r="J126" s="728"/>
      <c r="K126" s="726"/>
      <c r="L126" s="732"/>
      <c r="M126" s="8"/>
      <c r="N126" s="8"/>
      <c r="O126" s="8"/>
      <c r="W126"/>
      <c r="X126"/>
      <c r="Y126"/>
      <c r="Z126"/>
      <c r="AA126"/>
      <c r="AB126"/>
      <c r="AC126"/>
      <c r="AD126"/>
      <c r="AE126"/>
      <c r="AF126"/>
      <c r="AG126"/>
      <c r="AH126"/>
      <c r="AI126"/>
      <c r="AJ126"/>
      <c r="AK126"/>
      <c r="AL126"/>
      <c r="AM126"/>
      <c r="AN126"/>
      <c r="AO126"/>
    </row>
    <row r="127" spans="1:41" ht="18.600000000000001" customHeight="1">
      <c r="A127" s="417"/>
      <c r="C127" s="925"/>
      <c r="D127" s="1008" t="s">
        <v>957</v>
      </c>
      <c r="E127" s="1011">
        <v>906</v>
      </c>
      <c r="F127" s="733"/>
      <c r="G127" s="678"/>
      <c r="K127" s="524"/>
      <c r="L127"/>
      <c r="X127"/>
      <c r="Y127"/>
      <c r="Z127"/>
      <c r="AA127"/>
      <c r="AB127"/>
      <c r="AC127"/>
      <c r="AD127"/>
      <c r="AE127"/>
      <c r="AF127"/>
      <c r="AG127"/>
      <c r="AH127"/>
      <c r="AI127"/>
      <c r="AJ127"/>
      <c r="AK127"/>
      <c r="AL127"/>
      <c r="AM127"/>
      <c r="AN127"/>
      <c r="AO127"/>
    </row>
    <row r="128" spans="1:41" ht="18" customHeight="1">
      <c r="A128" s="417"/>
      <c r="C128" s="937"/>
      <c r="D128" s="1016"/>
      <c r="E128" s="1017"/>
      <c r="F128" s="733"/>
      <c r="G128" s="678"/>
      <c r="K128" s="1"/>
      <c r="L128"/>
      <c r="X128"/>
      <c r="Y128"/>
      <c r="Z128"/>
      <c r="AA128"/>
      <c r="AB128"/>
      <c r="AC128"/>
      <c r="AD128"/>
      <c r="AE128"/>
      <c r="AF128"/>
      <c r="AG128"/>
      <c r="AH128"/>
      <c r="AI128"/>
      <c r="AJ128"/>
      <c r="AK128"/>
      <c r="AL128"/>
      <c r="AM128"/>
      <c r="AN128"/>
      <c r="AO128"/>
    </row>
    <row r="129" spans="1:49" ht="18" customHeight="1">
      <c r="A129" s="309" t="s">
        <v>982</v>
      </c>
      <c r="C129" s="938"/>
      <c r="D129" s="1016"/>
      <c r="E129" s="1017"/>
      <c r="F129" s="30"/>
      <c r="G129" s="1009" t="s">
        <v>983</v>
      </c>
      <c r="K129" s="524"/>
      <c r="L129"/>
      <c r="M129" s="9"/>
      <c r="N129" s="9"/>
      <c r="O129" s="9"/>
      <c r="P129" s="9"/>
      <c r="Q129" s="9"/>
      <c r="R129" s="9"/>
      <c r="S129" s="9"/>
      <c r="T129" s="9"/>
      <c r="U129" s="9"/>
      <c r="V129" s="9"/>
      <c r="W129" s="9"/>
      <c r="X129"/>
      <c r="AJ129"/>
      <c r="AK129"/>
      <c r="AL129"/>
      <c r="AM129"/>
      <c r="AN129"/>
      <c r="AO129"/>
    </row>
    <row r="130" spans="1:49" ht="18" customHeight="1">
      <c r="A130" s="417"/>
      <c r="D130" s="312" t="s">
        <v>206</v>
      </c>
      <c r="E130" s="528">
        <v>84</v>
      </c>
      <c r="F130" s="8"/>
      <c r="G130" s="1010">
        <v>0.26751592356687898</v>
      </c>
      <c r="H130" s="724"/>
      <c r="I130" s="724"/>
      <c r="J130" s="1"/>
      <c r="K130"/>
      <c r="L130" s="1"/>
      <c r="M130" s="1"/>
      <c r="N130" s="1009" t="s">
        <v>983</v>
      </c>
      <c r="Q130" s="1"/>
      <c r="R130" s="1"/>
      <c r="S130" s="1"/>
      <c r="T130" s="1"/>
      <c r="U130" s="1"/>
      <c r="V130" s="1"/>
      <c r="W130"/>
      <c r="X130"/>
      <c r="AJ130"/>
      <c r="AK130"/>
      <c r="AL130"/>
      <c r="AM130"/>
      <c r="AN130"/>
      <c r="AO130"/>
    </row>
    <row r="131" spans="1:49" ht="18" customHeight="1">
      <c r="A131" s="417"/>
      <c r="D131" s="30" t="s">
        <v>207</v>
      </c>
      <c r="E131" s="528">
        <v>269</v>
      </c>
      <c r="F131" s="724"/>
      <c r="G131" s="1010">
        <v>0.85668789808917201</v>
      </c>
      <c r="H131" s="1263" t="s">
        <v>984</v>
      </c>
      <c r="I131" s="1263"/>
      <c r="J131" s="417" t="s">
        <v>208</v>
      </c>
      <c r="K131"/>
      <c r="L131" s="256"/>
      <c r="M131" s="528">
        <v>236</v>
      </c>
      <c r="N131" s="1010">
        <v>0.88059701492537312</v>
      </c>
      <c r="X131"/>
      <c r="Y131"/>
      <c r="Z131"/>
      <c r="AA131"/>
      <c r="AB131"/>
      <c r="AC131"/>
      <c r="AD131"/>
      <c r="AE131"/>
      <c r="AF131"/>
      <c r="AG131"/>
      <c r="AH131"/>
      <c r="AI131"/>
      <c r="AJ131"/>
      <c r="AK131"/>
      <c r="AL131"/>
      <c r="AM131"/>
      <c r="AN131"/>
      <c r="AO131"/>
    </row>
    <row r="132" spans="1:49" ht="18" customHeight="1">
      <c r="C132" s="725"/>
      <c r="D132" s="1229" t="s">
        <v>212</v>
      </c>
      <c r="E132" s="528">
        <v>213</v>
      </c>
      <c r="F132" s="678"/>
      <c r="G132" s="1010">
        <v>0.67834394904458595</v>
      </c>
      <c r="H132" s="417"/>
      <c r="I132" s="417"/>
      <c r="J132" s="417" t="s">
        <v>209</v>
      </c>
      <c r="K132" s="732"/>
      <c r="L132" s="8"/>
      <c r="M132" s="528">
        <v>56</v>
      </c>
      <c r="N132" s="1010">
        <v>0.20895522388059701</v>
      </c>
      <c r="X132"/>
      <c r="Y132"/>
      <c r="Z132"/>
      <c r="AA132"/>
      <c r="AB132"/>
      <c r="AC132"/>
      <c r="AD132"/>
      <c r="AE132"/>
      <c r="AF132"/>
      <c r="AG132"/>
      <c r="AH132"/>
      <c r="AI132"/>
      <c r="AJ132"/>
      <c r="AK132"/>
      <c r="AL132"/>
      <c r="AM132"/>
      <c r="AN132"/>
      <c r="AO132"/>
    </row>
    <row r="133" spans="1:49" ht="18" customHeight="1">
      <c r="A133" s="309"/>
      <c r="B133" s="1"/>
      <c r="C133" s="30"/>
      <c r="D133" s="1230" t="s">
        <v>213</v>
      </c>
      <c r="E133" s="528">
        <v>162</v>
      </c>
      <c r="F133" s="693"/>
      <c r="G133" s="1010">
        <v>0.51592356687898089</v>
      </c>
      <c r="H133" s="417"/>
      <c r="I133" s="417"/>
      <c r="J133" s="726" t="s">
        <v>210</v>
      </c>
      <c r="K133" s="732"/>
      <c r="L133" s="8"/>
      <c r="M133" s="528">
        <v>167</v>
      </c>
      <c r="N133" s="1010">
        <v>0.62313432835820892</v>
      </c>
      <c r="Q133" s="1"/>
      <c r="R133" s="1"/>
      <c r="S133" s="1"/>
      <c r="T133" s="1"/>
      <c r="U133" s="1"/>
      <c r="V133" s="1"/>
      <c r="W133"/>
      <c r="X133"/>
      <c r="Y133"/>
      <c r="Z133"/>
      <c r="AA133"/>
      <c r="AB133"/>
      <c r="AC133"/>
      <c r="AD133"/>
      <c r="AE133"/>
      <c r="AF133"/>
      <c r="AG133"/>
      <c r="AH133"/>
      <c r="AI133"/>
      <c r="AJ133"/>
      <c r="AK133"/>
      <c r="AL133"/>
      <c r="AM133"/>
      <c r="AN133"/>
      <c r="AO133"/>
    </row>
    <row r="134" spans="1:49" ht="18.600000000000001" customHeight="1">
      <c r="A134" s="1"/>
      <c r="C134" s="866"/>
      <c r="D134" s="1008" t="s">
        <v>985</v>
      </c>
      <c r="E134" s="1011">
        <v>314</v>
      </c>
      <c r="F134" s="994"/>
      <c r="G134" s="727"/>
      <c r="H134" s="417"/>
      <c r="I134" s="731"/>
      <c r="J134" s="726" t="s">
        <v>211</v>
      </c>
      <c r="K134" s="732"/>
      <c r="L134" s="8"/>
      <c r="M134" s="528">
        <v>13</v>
      </c>
      <c r="N134" s="1010">
        <v>4.8507462686567165E-2</v>
      </c>
      <c r="Q134" s="1"/>
      <c r="R134" s="1"/>
      <c r="S134" s="1"/>
      <c r="T134" s="1"/>
      <c r="U134" s="1"/>
      <c r="V134" s="1"/>
      <c r="W134"/>
      <c r="X134"/>
      <c r="Y134"/>
      <c r="Z134"/>
      <c r="AA134"/>
      <c r="AB134"/>
      <c r="AC134"/>
      <c r="AD134"/>
      <c r="AE134"/>
      <c r="AF134"/>
      <c r="AG134"/>
      <c r="AH134"/>
      <c r="AI134"/>
      <c r="AJ134"/>
      <c r="AK134"/>
      <c r="AL134"/>
      <c r="AM134"/>
      <c r="AN134"/>
      <c r="AO134"/>
    </row>
    <row r="135" spans="1:49" ht="18.600000000000001" customHeight="1">
      <c r="A135" s="417"/>
      <c r="C135" s="30"/>
      <c r="D135" s="552"/>
      <c r="E135" s="388"/>
      <c r="G135" s="1227"/>
      <c r="H135" s="417"/>
      <c r="I135" s="731"/>
      <c r="J135" s="1264" t="s">
        <v>985</v>
      </c>
      <c r="K135" s="5"/>
      <c r="L135" s="8"/>
      <c r="M135" s="1011">
        <v>268</v>
      </c>
      <c r="N135" s="417"/>
      <c r="Q135"/>
      <c r="R135"/>
      <c r="S135"/>
      <c r="T135"/>
      <c r="U135"/>
      <c r="V135"/>
      <c r="W135"/>
      <c r="X135"/>
      <c r="Y135"/>
      <c r="Z135"/>
      <c r="AA135"/>
      <c r="AB135"/>
      <c r="AC135"/>
      <c r="AD135"/>
      <c r="AE135"/>
      <c r="AF135"/>
      <c r="AG135"/>
      <c r="AH135"/>
      <c r="AI135"/>
      <c r="AJ135"/>
      <c r="AK135"/>
      <c r="AL135"/>
      <c r="AM135"/>
      <c r="AN135"/>
      <c r="AO135"/>
    </row>
    <row r="136" spans="1:49" ht="18.600000000000001" customHeight="1">
      <c r="A136" s="309" t="s">
        <v>986</v>
      </c>
      <c r="C136" s="30"/>
      <c r="D136" s="552"/>
      <c r="E136" s="388"/>
      <c r="F136" s="256"/>
      <c r="G136" s="1228"/>
      <c r="H136" s="417"/>
      <c r="I136" s="731"/>
      <c r="J136" s="728"/>
      <c r="K136" s="726"/>
      <c r="L136" s="732"/>
      <c r="M136" s="8"/>
      <c r="N136" s="8"/>
      <c r="O136" s="8"/>
      <c r="P136" s="1"/>
      <c r="Q136" s="1"/>
      <c r="R136" s="1"/>
      <c r="S136" s="1"/>
      <c r="T136" s="1"/>
      <c r="U136" s="1"/>
      <c r="V136" s="1"/>
      <c r="W136"/>
      <c r="X136"/>
      <c r="AC136"/>
      <c r="AD136"/>
      <c r="AE136"/>
      <c r="AF136"/>
      <c r="AG136"/>
      <c r="AH136"/>
      <c r="AI136"/>
      <c r="AJ136"/>
      <c r="AK136"/>
      <c r="AL136"/>
      <c r="AM136"/>
      <c r="AN136"/>
      <c r="AO136"/>
    </row>
    <row r="137" spans="1:49" ht="18.600000000000001" customHeight="1">
      <c r="A137" s="417"/>
      <c r="C137" s="30"/>
      <c r="D137" s="506" t="s">
        <v>963</v>
      </c>
      <c r="E137" s="687">
        <v>46</v>
      </c>
      <c r="F137" s="994" t="s">
        <v>972</v>
      </c>
      <c r="G137" s="1228"/>
      <c r="H137" s="417"/>
      <c r="I137" s="731"/>
      <c r="J137" s="728"/>
      <c r="K137" s="726"/>
      <c r="L137" s="732"/>
      <c r="M137" s="8"/>
      <c r="N137" s="8"/>
      <c r="O137" s="8"/>
      <c r="X137"/>
      <c r="AC137"/>
      <c r="AD137"/>
      <c r="AE137"/>
      <c r="AF137"/>
      <c r="AG137"/>
      <c r="AH137"/>
      <c r="AI137"/>
      <c r="AJ137"/>
      <c r="AK137"/>
      <c r="AL137"/>
      <c r="AM137"/>
      <c r="AN137"/>
      <c r="AO137"/>
    </row>
    <row r="138" spans="1:49" ht="18.600000000000001" customHeight="1">
      <c r="A138" s="455"/>
      <c r="B138" s="455"/>
      <c r="C138" s="1008"/>
      <c r="D138" s="312" t="s">
        <v>273</v>
      </c>
      <c r="E138" s="528">
        <v>689</v>
      </c>
      <c r="F138" s="1003">
        <v>0.37712096332785988</v>
      </c>
      <c r="G138" s="1014"/>
      <c r="H138" s="417"/>
      <c r="I138" s="731"/>
      <c r="J138" s="728"/>
      <c r="K138" s="726"/>
      <c r="L138" s="732"/>
      <c r="M138" s="8"/>
      <c r="N138" s="8"/>
      <c r="O138" s="8"/>
      <c r="W138"/>
      <c r="X138"/>
      <c r="Y138"/>
      <c r="Z138"/>
      <c r="AA138"/>
      <c r="AB138"/>
      <c r="AC138"/>
      <c r="AD138"/>
      <c r="AE138"/>
      <c r="AF138"/>
      <c r="AG138"/>
      <c r="AH138"/>
      <c r="AI138"/>
      <c r="AJ138"/>
      <c r="AK138"/>
      <c r="AL138"/>
      <c r="AM138"/>
      <c r="AN138"/>
      <c r="AO138"/>
    </row>
    <row r="139" spans="1:49" ht="18.600000000000001" customHeight="1">
      <c r="A139" s="455"/>
      <c r="B139" s="455"/>
      <c r="C139" s="455"/>
      <c r="D139" s="30" t="s">
        <v>214</v>
      </c>
      <c r="E139" s="528">
        <v>753</v>
      </c>
      <c r="F139" s="1003">
        <v>0.41215106732348111</v>
      </c>
      <c r="G139" s="1014"/>
      <c r="H139" s="693"/>
      <c r="I139" s="731"/>
      <c r="J139" s="728"/>
      <c r="K139" s="726"/>
      <c r="L139" s="732"/>
      <c r="M139" s="8"/>
      <c r="N139" s="8"/>
      <c r="O139" s="8"/>
      <c r="X139" s="11"/>
      <c r="Y139" s="11"/>
      <c r="Z139" s="11"/>
      <c r="AA139" s="11"/>
      <c r="AB139" s="11"/>
      <c r="AC139" s="11"/>
      <c r="AD139" s="11"/>
      <c r="AE139" s="11"/>
      <c r="AF139" s="11"/>
      <c r="AG139" s="11"/>
      <c r="AH139" s="11"/>
      <c r="AI139" s="11"/>
      <c r="AJ139" s="11"/>
      <c r="AK139" s="11"/>
      <c r="AL139" s="11"/>
      <c r="AM139" s="11"/>
      <c r="AN139" s="11"/>
      <c r="AO139" s="11"/>
    </row>
    <row r="140" spans="1:49" ht="18" customHeight="1">
      <c r="B140" s="1"/>
      <c r="D140" s="1229" t="s">
        <v>274</v>
      </c>
      <c r="E140" s="528">
        <v>385</v>
      </c>
      <c r="F140" s="1003">
        <v>0.21072796934865901</v>
      </c>
      <c r="G140" s="724"/>
      <c r="H140" s="724"/>
      <c r="I140" s="724"/>
      <c r="J140" s="1"/>
      <c r="K140" s="1"/>
      <c r="L140"/>
      <c r="M140" s="1"/>
      <c r="O140" s="1"/>
      <c r="P140" s="1"/>
      <c r="Q140" s="1"/>
      <c r="R140" s="1"/>
      <c r="S140"/>
      <c r="T140"/>
      <c r="U140"/>
      <c r="X140"/>
      <c r="AJ140"/>
      <c r="AK140"/>
      <c r="AL140"/>
      <c r="AM140"/>
      <c r="AN140"/>
      <c r="AO140"/>
    </row>
    <row r="141" spans="1:49" ht="18" customHeight="1">
      <c r="A141" s="933"/>
      <c r="B141" s="679"/>
      <c r="C141" s="679"/>
      <c r="F141" s="678"/>
      <c r="G141" s="724"/>
      <c r="H141" s="724"/>
      <c r="I141" s="724"/>
      <c r="J141" s="1"/>
      <c r="K141" s="1"/>
      <c r="L141"/>
      <c r="M141" s="9"/>
      <c r="O141" s="9"/>
      <c r="P141" s="9"/>
      <c r="Q141" s="536"/>
      <c r="R141" s="536"/>
      <c r="S141"/>
      <c r="T141"/>
      <c r="U141"/>
      <c r="X141"/>
      <c r="AJ141"/>
      <c r="AK141"/>
      <c r="AL141"/>
      <c r="AM141"/>
      <c r="AN141"/>
      <c r="AO141"/>
    </row>
    <row r="142" spans="1:49" ht="18" customHeight="1">
      <c r="A142" s="309" t="s">
        <v>987</v>
      </c>
      <c r="B142" s="679"/>
      <c r="C142" s="934"/>
      <c r="D142" s="1"/>
      <c r="E142" s="684"/>
      <c r="F142" s="678"/>
      <c r="G142" s="724"/>
      <c r="H142" s="724"/>
      <c r="I142" s="724"/>
      <c r="J142" s="1"/>
      <c r="K142" s="1"/>
      <c r="L142"/>
      <c r="M142" s="250"/>
      <c r="O142" s="250"/>
      <c r="P142" s="250"/>
      <c r="Q142" s="537"/>
      <c r="R142" s="537"/>
      <c r="S142"/>
      <c r="T142"/>
      <c r="U142"/>
      <c r="X142"/>
      <c r="AJ142"/>
      <c r="AK142"/>
      <c r="AL142"/>
      <c r="AM142"/>
      <c r="AN142"/>
      <c r="AO142"/>
    </row>
    <row r="143" spans="1:49" ht="18" customHeight="1">
      <c r="A143" s="679"/>
      <c r="B143" s="679"/>
      <c r="C143" s="935"/>
      <c r="D143" s="506" t="s">
        <v>963</v>
      </c>
      <c r="E143" s="687">
        <v>783</v>
      </c>
      <c r="F143" s="994" t="s">
        <v>972</v>
      </c>
      <c r="G143" s="724"/>
      <c r="H143" s="724"/>
      <c r="I143" s="724"/>
      <c r="J143" s="1"/>
      <c r="K143" s="455"/>
      <c r="L143"/>
      <c r="M143" s="250"/>
      <c r="O143" s="250"/>
      <c r="P143" s="250"/>
      <c r="Q143" s="537"/>
      <c r="R143" s="537"/>
      <c r="S143"/>
      <c r="T143"/>
      <c r="U143"/>
      <c r="X143"/>
      <c r="AJ143"/>
      <c r="AK143"/>
      <c r="AL143"/>
      <c r="AM143"/>
      <c r="AN143"/>
      <c r="AO143"/>
      <c r="AW143" s="7"/>
    </row>
    <row r="144" spans="1:49" ht="18" customHeight="1">
      <c r="A144" s="679"/>
      <c r="B144" s="679"/>
      <c r="C144" s="935"/>
      <c r="D144" s="30" t="s">
        <v>109</v>
      </c>
      <c r="E144" s="528">
        <v>487</v>
      </c>
      <c r="F144" s="1003">
        <v>0.44678899082568807</v>
      </c>
      <c r="G144" s="1009" t="s">
        <v>979</v>
      </c>
      <c r="H144" s="724"/>
      <c r="I144" s="724"/>
      <c r="J144" s="1"/>
      <c r="K144" s="455"/>
      <c r="L144"/>
      <c r="M144" s="250"/>
      <c r="N144" s="250"/>
      <c r="O144" s="250"/>
      <c r="P144" s="250"/>
      <c r="Q144" s="537"/>
      <c r="R144" s="537"/>
      <c r="S144"/>
      <c r="T144"/>
      <c r="U144"/>
      <c r="X144"/>
      <c r="AJ144"/>
      <c r="AK144"/>
      <c r="AL144"/>
      <c r="AM144"/>
      <c r="AN144"/>
      <c r="AO144"/>
    </row>
    <row r="145" spans="1:49" ht="18" customHeight="1">
      <c r="A145" s="679"/>
      <c r="B145" s="679"/>
      <c r="C145" s="935"/>
      <c r="D145" s="30" t="s">
        <v>988</v>
      </c>
      <c r="E145" s="528">
        <v>78</v>
      </c>
      <c r="F145" s="678"/>
      <c r="G145" s="1010">
        <v>0.12935323383084577</v>
      </c>
      <c r="H145" s="1"/>
      <c r="I145" s="1"/>
      <c r="J145" s="1"/>
      <c r="K145" s="1"/>
      <c r="L145"/>
      <c r="M145" s="250"/>
      <c r="N145" s="250"/>
      <c r="O145" s="250"/>
      <c r="P145" s="250"/>
      <c r="Q145" s="537"/>
      <c r="R145" s="537"/>
      <c r="S145"/>
      <c r="T145"/>
      <c r="U145"/>
      <c r="X145"/>
      <c r="AJ145"/>
      <c r="AK145"/>
      <c r="AL145"/>
      <c r="AM145"/>
      <c r="AN145"/>
      <c r="AO145"/>
    </row>
    <row r="146" spans="1:49" ht="18" customHeight="1">
      <c r="A146" s="679"/>
      <c r="B146" s="679"/>
      <c r="C146" s="935"/>
      <c r="D146" s="30" t="s">
        <v>989</v>
      </c>
      <c r="E146" s="528">
        <v>492</v>
      </c>
      <c r="F146" s="311"/>
      <c r="G146" s="1010">
        <v>0.8159203980099502</v>
      </c>
      <c r="H146" s="1"/>
      <c r="I146" s="1"/>
      <c r="J146" s="1"/>
      <c r="K146" s="1"/>
      <c r="L146"/>
      <c r="M146" s="250"/>
      <c r="N146" s="250"/>
      <c r="O146" s="250"/>
      <c r="P146" s="250"/>
      <c r="Q146" s="537"/>
      <c r="R146" s="537"/>
      <c r="S146" s="538"/>
      <c r="T146"/>
      <c r="U146"/>
      <c r="X146"/>
      <c r="AJ146"/>
      <c r="AK146"/>
      <c r="AL146"/>
      <c r="AM146"/>
      <c r="AN146"/>
      <c r="AO146"/>
    </row>
    <row r="147" spans="1:49" ht="18" customHeight="1">
      <c r="A147" s="679"/>
      <c r="B147" s="679"/>
      <c r="C147" s="936"/>
      <c r="D147" s="30" t="s">
        <v>990</v>
      </c>
      <c r="E147" s="528">
        <v>243</v>
      </c>
      <c r="F147" s="859"/>
      <c r="G147" s="1010">
        <v>0.40298507462686567</v>
      </c>
      <c r="H147" s="455"/>
      <c r="I147" s="455"/>
      <c r="J147" s="455"/>
      <c r="K147" s="455"/>
      <c r="L147"/>
      <c r="M147" s="9"/>
      <c r="N147" s="9"/>
      <c r="O147" s="9"/>
      <c r="P147" s="9"/>
      <c r="Q147" s="536"/>
      <c r="R147" s="536"/>
      <c r="S147"/>
      <c r="T147"/>
      <c r="U147"/>
      <c r="X147"/>
      <c r="AJ147"/>
      <c r="AK147"/>
      <c r="AL147"/>
      <c r="AM147"/>
      <c r="AN147"/>
      <c r="AO147"/>
    </row>
    <row r="148" spans="1:49" ht="18" customHeight="1">
      <c r="A148" s="926"/>
      <c r="B148" s="927"/>
      <c r="C148" s="928"/>
      <c r="D148" s="1008" t="s">
        <v>957</v>
      </c>
      <c r="E148" s="1011">
        <v>603</v>
      </c>
      <c r="F148" s="1003">
        <v>0.55321100917431187</v>
      </c>
      <c r="G148" s="530"/>
      <c r="H148" s="455"/>
      <c r="I148" s="455"/>
      <c r="J148" s="455"/>
      <c r="K148" s="455"/>
      <c r="L148"/>
      <c r="M148" s="9"/>
      <c r="N148" s="9"/>
      <c r="O148" s="9"/>
      <c r="P148" s="9"/>
      <c r="Q148" s="536"/>
      <c r="R148" s="536"/>
      <c r="S148"/>
      <c r="T148"/>
      <c r="U148"/>
      <c r="X148"/>
      <c r="AJ148"/>
      <c r="AK148"/>
      <c r="AL148"/>
      <c r="AM148"/>
      <c r="AN148"/>
      <c r="AO148"/>
    </row>
    <row r="149" spans="1:49" ht="18" customHeight="1">
      <c r="A149" s="927"/>
      <c r="B149" s="929"/>
      <c r="C149" s="930"/>
      <c r="D149" s="1015"/>
      <c r="E149" s="526"/>
      <c r="F149" s="678"/>
      <c r="G149" s="530"/>
      <c r="H149" s="310"/>
      <c r="I149" s="310"/>
      <c r="J149" s="310"/>
      <c r="K149" s="310"/>
      <c r="L149"/>
      <c r="X149"/>
      <c r="AJ149"/>
      <c r="AK149"/>
      <c r="AL149"/>
      <c r="AM149"/>
      <c r="AN149"/>
      <c r="AO149"/>
    </row>
    <row r="150" spans="1:49" ht="18" customHeight="1">
      <c r="A150" s="309"/>
      <c r="B150" s="931"/>
      <c r="C150" s="930"/>
      <c r="D150" s="1015"/>
      <c r="E150" s="526"/>
      <c r="F150" s="311"/>
      <c r="G150" s="530"/>
      <c r="H150" s="1"/>
      <c r="I150" s="1"/>
      <c r="J150" s="1"/>
      <c r="K150" s="1"/>
      <c r="L150"/>
      <c r="X150"/>
      <c r="AJ150"/>
      <c r="AK150"/>
      <c r="AL150"/>
      <c r="AM150"/>
      <c r="AN150"/>
      <c r="AO150"/>
    </row>
    <row r="151" spans="1:49" ht="18" customHeight="1">
      <c r="A151" s="927"/>
      <c r="B151" s="927"/>
      <c r="C151" s="930"/>
      <c r="D151" s="391"/>
      <c r="E151" s="1261"/>
      <c r="F151" s="1231"/>
      <c r="G151" s="1009"/>
      <c r="H151" s="1231"/>
      <c r="I151" s="1231"/>
      <c r="J151" s="1231"/>
      <c r="K151" s="1231"/>
      <c r="L151" s="1231"/>
      <c r="M151" s="1232" t="b">
        <v>0</v>
      </c>
      <c r="N151" s="9"/>
      <c r="O151" s="9"/>
      <c r="P151" s="9"/>
      <c r="Q151" s="9"/>
      <c r="R151" s="9"/>
      <c r="S151" s="9"/>
      <c r="T151" s="9"/>
      <c r="U151" s="9"/>
      <c r="V151" s="9"/>
      <c r="W151" s="9"/>
      <c r="X151"/>
      <c r="AJ151"/>
      <c r="AK151"/>
      <c r="AL151"/>
      <c r="AM151"/>
      <c r="AN151"/>
      <c r="AO151"/>
    </row>
    <row r="152" spans="1:49" ht="18" customHeight="1">
      <c r="A152" s="927"/>
      <c r="B152" s="927"/>
      <c r="C152" s="932"/>
      <c r="D152" s="1231"/>
      <c r="E152" s="552"/>
      <c r="F152" s="1231"/>
      <c r="G152" s="526"/>
      <c r="H152" s="1231"/>
      <c r="I152" s="1231"/>
      <c r="J152" s="1231"/>
      <c r="K152" s="1231"/>
      <c r="L152" s="1231"/>
      <c r="M152" s="1232" t="b">
        <v>0</v>
      </c>
      <c r="O152" s="1"/>
      <c r="P152" s="1"/>
      <c r="Q152" s="1"/>
      <c r="R152" s="1"/>
      <c r="S152" s="1"/>
      <c r="T152" s="1"/>
      <c r="U152" s="1"/>
      <c r="V152" s="1"/>
      <c r="W152" s="1"/>
      <c r="X152"/>
      <c r="AJ152"/>
      <c r="AK152"/>
      <c r="AL152"/>
      <c r="AM152"/>
      <c r="AN152"/>
      <c r="AO152"/>
    </row>
    <row r="153" spans="1:49" ht="18" customHeight="1">
      <c r="A153" s="927"/>
      <c r="B153" s="927"/>
      <c r="C153" s="930"/>
      <c r="D153" s="1231"/>
      <c r="E153" s="552"/>
      <c r="F153" s="1231"/>
      <c r="G153" s="526"/>
      <c r="H153" s="1231"/>
      <c r="I153" s="1231"/>
      <c r="J153" s="1231"/>
      <c r="K153" s="1231"/>
      <c r="L153" s="1231"/>
      <c r="M153" s="1232" t="b">
        <v>0</v>
      </c>
      <c r="O153" s="9"/>
      <c r="P153" s="540"/>
      <c r="Q153" s="541"/>
      <c r="R153" s="541"/>
      <c r="S153" s="540"/>
      <c r="T153" s="540"/>
      <c r="U153" s="540"/>
      <c r="V153" s="540"/>
      <c r="W153" s="540"/>
      <c r="X153"/>
      <c r="AJ153"/>
      <c r="AK153"/>
      <c r="AL153"/>
      <c r="AM153"/>
      <c r="AN153"/>
      <c r="AO153"/>
    </row>
    <row r="154" spans="1:49" s="532" customFormat="1" ht="18" customHeight="1">
      <c r="A154" s="927"/>
      <c r="B154" s="927"/>
      <c r="C154" s="930"/>
      <c r="D154" s="1231"/>
      <c r="E154" s="552"/>
      <c r="F154" s="1231"/>
      <c r="G154" s="526"/>
      <c r="H154" s="1231"/>
      <c r="I154" s="1231"/>
      <c r="J154" s="1231"/>
      <c r="K154" s="1231"/>
      <c r="L154" s="1231"/>
      <c r="M154" s="1232" t="b">
        <v>0</v>
      </c>
      <c r="N154" s="1"/>
      <c r="O154" s="9"/>
      <c r="P154" s="540"/>
      <c r="Q154" s="541"/>
      <c r="R154" s="541"/>
      <c r="S154" s="540"/>
      <c r="T154" s="540"/>
      <c r="U154" s="540"/>
      <c r="V154" s="540"/>
      <c r="W154" s="540"/>
      <c r="X154"/>
      <c r="AJ154"/>
      <c r="AK154"/>
      <c r="AL154"/>
      <c r="AM154"/>
      <c r="AN154"/>
      <c r="AO154"/>
      <c r="AW154" s="256"/>
    </row>
    <row r="155" spans="1:49" s="532" customFormat="1" ht="18" customHeight="1">
      <c r="A155" s="927"/>
      <c r="B155" s="927"/>
      <c r="C155" s="930"/>
      <c r="D155" s="1231"/>
      <c r="E155" s="552"/>
      <c r="F155" s="1231"/>
      <c r="G155" s="526"/>
      <c r="H155" s="1231"/>
      <c r="I155" s="1231"/>
      <c r="J155" s="1231"/>
      <c r="K155" s="1231"/>
      <c r="L155" s="1231"/>
      <c r="M155" s="1232" t="b">
        <v>0</v>
      </c>
      <c r="N155" s="1"/>
      <c r="O155" s="542"/>
      <c r="P155" s="543"/>
      <c r="Q155" s="524"/>
      <c r="R155" s="524"/>
      <c r="S155" s="310"/>
      <c r="T155" s="310"/>
      <c r="U155" s="310"/>
      <c r="V155" s="310"/>
      <c r="W155" s="524"/>
      <c r="X155"/>
      <c r="AJ155"/>
      <c r="AK155"/>
      <c r="AL155"/>
      <c r="AM155"/>
      <c r="AN155"/>
      <c r="AO155"/>
      <c r="AW155" s="256"/>
    </row>
    <row r="156" spans="1:49" ht="18" customHeight="1">
      <c r="A156" s="1"/>
      <c r="B156" s="38"/>
      <c r="C156" s="552"/>
      <c r="D156" s="1231"/>
      <c r="E156" s="552"/>
      <c r="F156" s="1231"/>
      <c r="G156" s="526"/>
      <c r="H156" s="1231"/>
      <c r="I156" s="1231"/>
      <c r="J156" s="1231"/>
      <c r="K156" s="1231"/>
      <c r="L156" s="1231"/>
      <c r="M156" s="1232" t="b">
        <v>0</v>
      </c>
      <c r="O156" s="542"/>
      <c r="P156" s="524"/>
      <c r="Q156" s="524"/>
      <c r="R156" s="524"/>
      <c r="S156" s="310"/>
      <c r="T156" s="310"/>
      <c r="U156" s="310"/>
      <c r="V156" s="310"/>
      <c r="W156" s="524"/>
      <c r="X156"/>
      <c r="AJ156"/>
      <c r="AK156"/>
      <c r="AL156"/>
      <c r="AM156"/>
      <c r="AN156"/>
      <c r="AO156"/>
    </row>
    <row r="157" spans="1:49" ht="18" customHeight="1">
      <c r="A157" s="38"/>
      <c r="B157" s="1"/>
      <c r="C157" s="552"/>
      <c r="D157" s="1231"/>
      <c r="E157" s="552"/>
      <c r="F157" s="1231"/>
      <c r="G157" s="526"/>
      <c r="H157" s="1231"/>
      <c r="I157" s="1231"/>
      <c r="J157" s="1231"/>
      <c r="K157" s="1231"/>
      <c r="L157" s="1231"/>
      <c r="M157" s="1232" t="b">
        <v>0</v>
      </c>
      <c r="O157" s="542"/>
      <c r="P157" s="524"/>
      <c r="Q157" s="524"/>
      <c r="R157" s="524"/>
      <c r="S157" s="310"/>
      <c r="T157" s="310"/>
      <c r="U157" s="310"/>
      <c r="V157" s="310"/>
      <c r="W157" s="524"/>
      <c r="X157"/>
      <c r="AJ157"/>
      <c r="AK157"/>
      <c r="AL157"/>
      <c r="AM157"/>
      <c r="AN157"/>
      <c r="AO157"/>
    </row>
    <row r="158" spans="1:49" ht="13.95" customHeight="1">
      <c r="C158" s="552"/>
      <c r="D158" s="1231"/>
      <c r="E158" s="552"/>
      <c r="F158" s="1231"/>
      <c r="G158" s="526"/>
      <c r="H158" s="1231"/>
      <c r="I158" s="1231"/>
      <c r="J158" s="1231"/>
      <c r="K158" s="1231"/>
      <c r="L158" s="1231"/>
      <c r="M158" s="1232" t="b">
        <v>0</v>
      </c>
      <c r="O158" s="542"/>
      <c r="P158" s="524"/>
      <c r="Q158" s="524"/>
      <c r="R158" s="543"/>
      <c r="S158" s="310"/>
      <c r="T158" s="310"/>
      <c r="U158" s="310"/>
      <c r="V158" s="310"/>
      <c r="W158" s="524"/>
      <c r="X158"/>
      <c r="AJ158"/>
      <c r="AK158"/>
      <c r="AL158"/>
      <c r="AM158"/>
      <c r="AN158"/>
      <c r="AO158"/>
    </row>
    <row r="159" spans="1:49" ht="18" customHeight="1">
      <c r="A159" s="1"/>
      <c r="C159" s="552"/>
      <c r="D159" s="1231"/>
      <c r="E159" s="552"/>
      <c r="F159" s="1231"/>
      <c r="G159" s="526"/>
      <c r="H159" s="1233"/>
      <c r="I159" s="1233"/>
      <c r="J159" s="1233"/>
      <c r="K159" s="1233"/>
      <c r="L159" s="1233"/>
      <c r="M159" s="1233"/>
      <c r="N159" s="9"/>
      <c r="O159" s="542"/>
      <c r="P159" s="542"/>
      <c r="Q159" s="542"/>
      <c r="R159" s="542"/>
      <c r="S159" s="536"/>
      <c r="T159" s="536"/>
      <c r="U159" s="536"/>
      <c r="V159" s="536"/>
      <c r="W159" s="542"/>
      <c r="X159"/>
      <c r="AJ159"/>
      <c r="AK159"/>
      <c r="AL159"/>
      <c r="AM159"/>
      <c r="AN159"/>
      <c r="AO159"/>
    </row>
    <row r="160" spans="1:49" ht="18" customHeight="1">
      <c r="A160" s="1"/>
      <c r="C160" s="552"/>
      <c r="D160" s="1008"/>
      <c r="E160" s="1262"/>
      <c r="F160" s="678"/>
      <c r="G160" s="530"/>
      <c r="H160" s="455"/>
      <c r="I160" s="455"/>
      <c r="J160" s="455"/>
      <c r="K160" s="455"/>
      <c r="L160"/>
      <c r="X160"/>
      <c r="AJ160"/>
      <c r="AK160"/>
      <c r="AL160"/>
      <c r="AM160"/>
      <c r="AN160"/>
      <c r="AO160"/>
    </row>
    <row r="161" spans="1:41" ht="18" customHeight="1">
      <c r="A161" s="1"/>
      <c r="C161" s="552"/>
      <c r="D161" s="733"/>
      <c r="E161" s="388"/>
      <c r="F161" s="678"/>
      <c r="G161" s="530"/>
      <c r="H161" s="390"/>
      <c r="I161" s="390"/>
      <c r="J161" s="390"/>
      <c r="K161" s="389"/>
      <c r="L161"/>
      <c r="M161" s="9"/>
      <c r="N161" s="9"/>
      <c r="O161" s="9"/>
      <c r="P161" s="9"/>
      <c r="Q161" s="9"/>
      <c r="R161" s="9"/>
      <c r="S161" s="9"/>
      <c r="T161" s="9"/>
      <c r="U161" s="9"/>
      <c r="V161" s="9"/>
      <c r="W161" s="9"/>
      <c r="X161"/>
      <c r="AJ161"/>
      <c r="AK161"/>
      <c r="AL161"/>
      <c r="AM161"/>
      <c r="AN161"/>
      <c r="AO161"/>
    </row>
    <row r="162" spans="1:41" ht="18" customHeight="1">
      <c r="A162" s="309" t="s">
        <v>991</v>
      </c>
      <c r="B162" s="1"/>
      <c r="C162" s="552"/>
      <c r="D162" s="733"/>
      <c r="E162" s="388"/>
      <c r="F162" s="678"/>
      <c r="G162" s="530"/>
      <c r="H162" s="390"/>
      <c r="I162" s="390"/>
      <c r="J162" s="390"/>
      <c r="K162" s="389"/>
      <c r="L162"/>
      <c r="M162" s="1"/>
      <c r="O162" s="1"/>
      <c r="P162" s="1"/>
      <c r="Q162" s="1"/>
      <c r="R162" s="1"/>
      <c r="S162" s="1"/>
      <c r="T162" s="1"/>
      <c r="U162" s="1"/>
      <c r="V162" s="1"/>
      <c r="W162" s="1"/>
      <c r="X162"/>
      <c r="AJ162"/>
      <c r="AK162"/>
      <c r="AL162"/>
      <c r="AM162"/>
      <c r="AN162"/>
      <c r="AO162"/>
    </row>
    <row r="163" spans="1:41" ht="18" customHeight="1">
      <c r="A163" s="1"/>
      <c r="B163" s="1"/>
      <c r="C163" s="552"/>
      <c r="D163" s="506" t="s">
        <v>963</v>
      </c>
      <c r="E163" s="687">
        <v>1277</v>
      </c>
      <c r="F163" s="1231"/>
      <c r="G163" s="1009" t="s">
        <v>992</v>
      </c>
      <c r="H163" s="1231"/>
      <c r="I163" s="1231"/>
      <c r="J163" s="1231"/>
      <c r="K163" s="1231"/>
      <c r="L163" s="1231"/>
      <c r="M163" s="1234" t="b">
        <v>0</v>
      </c>
      <c r="O163" s="9"/>
      <c r="P163" s="540"/>
      <c r="Q163" s="541"/>
      <c r="R163" s="541"/>
      <c r="S163" s="540"/>
      <c r="T163" s="540"/>
      <c r="U163" s="540"/>
      <c r="V163" s="540"/>
      <c r="W163" s="540"/>
      <c r="X163"/>
      <c r="AJ163"/>
      <c r="AK163"/>
      <c r="AL163"/>
      <c r="AM163"/>
      <c r="AN163"/>
      <c r="AO163"/>
    </row>
    <row r="164" spans="1:41" ht="18" customHeight="1">
      <c r="A164" s="1"/>
      <c r="B164" s="1"/>
      <c r="C164" s="552"/>
      <c r="D164" s="1231" t="s">
        <v>141</v>
      </c>
      <c r="E164" s="528">
        <v>173</v>
      </c>
      <c r="F164" s="1231"/>
      <c r="G164" s="1010">
        <v>0.29026845637583892</v>
      </c>
      <c r="H164" s="1231"/>
      <c r="I164" s="1231"/>
      <c r="J164" s="1231"/>
      <c r="K164" s="1231"/>
      <c r="L164" s="1231"/>
      <c r="M164" s="1234" t="b">
        <v>0</v>
      </c>
      <c r="O164" s="9"/>
      <c r="P164" s="540"/>
      <c r="Q164" s="541"/>
      <c r="R164" s="541"/>
      <c r="S164" s="540"/>
      <c r="T164" s="540"/>
      <c r="U164" s="540"/>
      <c r="V164" s="540"/>
      <c r="W164" s="540"/>
      <c r="X164"/>
      <c r="AJ164"/>
      <c r="AK164"/>
      <c r="AL164"/>
      <c r="AM164"/>
      <c r="AN164"/>
      <c r="AO164"/>
    </row>
    <row r="165" spans="1:41" ht="18" customHeight="1">
      <c r="A165" s="9"/>
      <c r="B165" s="9"/>
      <c r="C165" s="552"/>
      <c r="D165" s="1231" t="s">
        <v>142</v>
      </c>
      <c r="E165" s="528">
        <v>216</v>
      </c>
      <c r="F165" s="1231"/>
      <c r="G165" s="1010">
        <v>0.36241610738255031</v>
      </c>
      <c r="H165" s="1231"/>
      <c r="I165" s="1231"/>
      <c r="J165" s="1231"/>
      <c r="K165" s="1231"/>
      <c r="L165" s="1231"/>
      <c r="M165" s="1232" t="b">
        <v>0</v>
      </c>
      <c r="O165" s="542"/>
      <c r="P165" s="543"/>
      <c r="Q165" s="524"/>
      <c r="R165" s="524"/>
      <c r="S165" s="310"/>
      <c r="T165" s="310"/>
      <c r="U165" s="310"/>
      <c r="V165" s="310"/>
      <c r="W165" s="524"/>
      <c r="X165"/>
      <c r="AJ165"/>
      <c r="AK165"/>
      <c r="AL165"/>
      <c r="AM165"/>
      <c r="AN165"/>
      <c r="AO165"/>
    </row>
    <row r="166" spans="1:41" ht="18" customHeight="1">
      <c r="A166"/>
      <c r="B166"/>
      <c r="C166" s="552"/>
      <c r="D166" s="1231" t="s">
        <v>143</v>
      </c>
      <c r="E166" s="528">
        <v>99</v>
      </c>
      <c r="F166" s="1231"/>
      <c r="G166" s="1010">
        <v>0.16610738255033558</v>
      </c>
      <c r="H166" s="1231"/>
      <c r="I166" s="1231"/>
      <c r="J166" s="1231"/>
      <c r="K166" s="1231"/>
      <c r="L166" s="1231"/>
      <c r="M166" s="1234" t="b">
        <v>0</v>
      </c>
      <c r="O166" s="542"/>
      <c r="P166" s="524"/>
      <c r="Q166" s="524"/>
      <c r="R166" s="524"/>
      <c r="S166" s="310"/>
      <c r="T166" s="310"/>
      <c r="U166" s="310"/>
      <c r="V166" s="310"/>
      <c r="W166" s="524"/>
      <c r="X166"/>
      <c r="Y166"/>
      <c r="Z166"/>
      <c r="AA166"/>
      <c r="AB166"/>
      <c r="AC166"/>
      <c r="AD166"/>
      <c r="AE166"/>
      <c r="AF166"/>
      <c r="AG166"/>
      <c r="AH166"/>
      <c r="AI166"/>
      <c r="AJ166"/>
      <c r="AK166"/>
      <c r="AL166"/>
      <c r="AM166"/>
      <c r="AN166"/>
      <c r="AO166"/>
    </row>
    <row r="167" spans="1:41" ht="18" customHeight="1">
      <c r="A167"/>
      <c r="B167"/>
      <c r="C167" s="552"/>
      <c r="D167" s="1231" t="s">
        <v>144</v>
      </c>
      <c r="E167" s="528">
        <v>126</v>
      </c>
      <c r="F167" s="1231"/>
      <c r="G167" s="1010">
        <v>0.21140939597315436</v>
      </c>
      <c r="H167" s="1231"/>
      <c r="I167" s="1231"/>
      <c r="J167" s="1231"/>
      <c r="K167" s="1231"/>
      <c r="L167" s="1231"/>
      <c r="M167" s="1234" t="b">
        <v>0</v>
      </c>
      <c r="O167" s="542"/>
      <c r="P167" s="524"/>
      <c r="Q167" s="524"/>
      <c r="R167" s="524"/>
      <c r="S167" s="310"/>
      <c r="T167" s="310"/>
      <c r="U167" s="310"/>
      <c r="V167" s="310"/>
      <c r="W167" s="524"/>
      <c r="X167"/>
      <c r="Y167"/>
      <c r="Z167"/>
      <c r="AA167"/>
      <c r="AB167"/>
      <c r="AC167"/>
      <c r="AD167"/>
      <c r="AE167"/>
      <c r="AF167"/>
      <c r="AG167"/>
      <c r="AH167"/>
      <c r="AI167"/>
      <c r="AJ167"/>
      <c r="AK167"/>
      <c r="AL167"/>
      <c r="AM167"/>
      <c r="AN167"/>
      <c r="AO167"/>
    </row>
    <row r="168" spans="1:41" ht="18" customHeight="1">
      <c r="A168" s="9"/>
      <c r="B168" s="9"/>
      <c r="C168" s="552"/>
      <c r="D168" s="1231" t="s">
        <v>145</v>
      </c>
      <c r="E168" s="528">
        <v>218</v>
      </c>
      <c r="F168" s="1231"/>
      <c r="G168" s="1010">
        <v>0.36577181208053694</v>
      </c>
      <c r="H168" s="1231"/>
      <c r="I168" s="1231"/>
      <c r="J168" s="1231"/>
      <c r="K168" s="1231"/>
      <c r="L168" s="1231"/>
      <c r="M168" s="1234" t="b">
        <v>0</v>
      </c>
      <c r="O168" s="542"/>
      <c r="P168" s="524"/>
      <c r="Q168" s="524"/>
      <c r="R168" s="543"/>
      <c r="S168" s="310"/>
      <c r="T168" s="310"/>
      <c r="U168" s="310"/>
      <c r="V168" s="310"/>
      <c r="W168" s="524"/>
      <c r="X168"/>
      <c r="AJ168"/>
      <c r="AK168"/>
      <c r="AL168"/>
      <c r="AM168"/>
      <c r="AN168"/>
      <c r="AO168"/>
    </row>
    <row r="169" spans="1:41" ht="18" customHeight="1">
      <c r="B169" s="250"/>
      <c r="C169" s="552"/>
      <c r="D169" s="1231" t="s">
        <v>146</v>
      </c>
      <c r="E169" s="528">
        <v>223</v>
      </c>
      <c r="F169" s="1231"/>
      <c r="G169" s="1010">
        <v>0.37416107382550334</v>
      </c>
      <c r="H169" s="1233"/>
      <c r="I169" s="1233"/>
      <c r="J169" s="1233"/>
      <c r="K169" s="1233"/>
      <c r="L169" s="1233"/>
      <c r="M169" s="1233"/>
      <c r="N169" s="9"/>
      <c r="O169" s="542"/>
      <c r="P169" s="542"/>
      <c r="Q169" s="542"/>
      <c r="R169" s="542"/>
      <c r="S169" s="536"/>
      <c r="T169" s="536"/>
      <c r="U169" s="536"/>
      <c r="V169" s="536"/>
      <c r="W169" s="542"/>
      <c r="X169"/>
      <c r="AJ169"/>
      <c r="AK169"/>
      <c r="AL169"/>
      <c r="AM169"/>
      <c r="AN169"/>
      <c r="AO169"/>
    </row>
    <row r="170" spans="1:41" ht="18" customHeight="1">
      <c r="A170" s="544"/>
      <c r="B170" s="544"/>
      <c r="C170" s="552"/>
      <c r="D170" s="1008" t="s">
        <v>993</v>
      </c>
      <c r="E170" s="1011">
        <v>596</v>
      </c>
      <c r="F170" s="703"/>
      <c r="G170" s="530"/>
      <c r="H170" s="544"/>
      <c r="I170" s="544"/>
      <c r="J170" s="544"/>
      <c r="K170" s="545"/>
      <c r="L170"/>
      <c r="M170" s="544"/>
      <c r="N170" s="544"/>
      <c r="O170" s="544"/>
      <c r="P170" s="544"/>
      <c r="Q170" s="544"/>
      <c r="R170" s="544"/>
      <c r="S170" s="544"/>
      <c r="T170" s="544"/>
      <c r="U170" s="544"/>
      <c r="V170" s="544"/>
      <c r="W170" s="544"/>
      <c r="X170"/>
      <c r="AJ170"/>
      <c r="AK170"/>
      <c r="AL170"/>
      <c r="AM170"/>
      <c r="AN170"/>
      <c r="AO170"/>
    </row>
    <row r="171" spans="1:41">
      <c r="A171"/>
      <c r="B171"/>
      <c r="C171" s="552"/>
      <c r="D171" s="311"/>
      <c r="E171" s="388"/>
      <c r="F171" s="703"/>
      <c r="G171" s="530"/>
      <c r="H171"/>
      <c r="I171"/>
      <c r="J171"/>
      <c r="K171"/>
      <c r="L171"/>
      <c r="M171"/>
      <c r="N171"/>
      <c r="O171"/>
      <c r="P171"/>
      <c r="Q171"/>
      <c r="R171"/>
      <c r="S171"/>
      <c r="T171"/>
      <c r="U171"/>
      <c r="V171"/>
      <c r="W171"/>
      <c r="X171"/>
      <c r="AJ171"/>
      <c r="AK171"/>
      <c r="AL171"/>
      <c r="AM171"/>
      <c r="AN171"/>
      <c r="AO171"/>
    </row>
    <row r="172" spans="1:41">
      <c r="A172" s="309"/>
      <c r="B172" s="264"/>
      <c r="C172" s="552"/>
      <c r="D172" s="311"/>
      <c r="E172" s="388"/>
      <c r="F172" s="703"/>
      <c r="G172" s="530"/>
      <c r="H172" s="1265"/>
      <c r="I172" s="264"/>
      <c r="J172" s="264"/>
      <c r="K172" s="264"/>
      <c r="L172"/>
      <c r="M172" s="264"/>
      <c r="N172" s="264"/>
      <c r="O172" s="264"/>
      <c r="P172" s="264"/>
      <c r="Q172" s="264"/>
      <c r="R172" s="264"/>
      <c r="S172" s="264"/>
      <c r="T172" s="264"/>
      <c r="U172" s="264"/>
      <c r="V172" s="264"/>
      <c r="W172" s="264"/>
      <c r="X172"/>
      <c r="Y172"/>
      <c r="Z172"/>
      <c r="AA172"/>
      <c r="AB172"/>
      <c r="AC172"/>
      <c r="AD172"/>
      <c r="AE172"/>
      <c r="AF172"/>
      <c r="AG172"/>
      <c r="AH172"/>
      <c r="AI172"/>
      <c r="AJ172"/>
      <c r="AK172"/>
      <c r="AL172"/>
      <c r="AM172"/>
      <c r="AN172"/>
      <c r="AO172"/>
    </row>
    <row r="173" spans="1:41" ht="14.4">
      <c r="A173" s="1266"/>
      <c r="B173" s="1266"/>
      <c r="C173" s="1266"/>
      <c r="D173" s="1267"/>
      <c r="E173" s="1267"/>
      <c r="F173" s="1267"/>
      <c r="H173" s="1267"/>
      <c r="I173" s="1267"/>
      <c r="J173" s="1267"/>
      <c r="K173" s="547"/>
      <c r="L173"/>
      <c r="Q173" s="1"/>
      <c r="R173" s="1"/>
      <c r="X173"/>
      <c r="Y173"/>
      <c r="Z173"/>
      <c r="AA173"/>
      <c r="AB173"/>
      <c r="AC173"/>
      <c r="AD173"/>
      <c r="AE173"/>
      <c r="AF173"/>
      <c r="AG173"/>
      <c r="AH173"/>
      <c r="AI173"/>
      <c r="AJ173"/>
      <c r="AK173"/>
      <c r="AL173"/>
      <c r="AM173"/>
      <c r="AN173"/>
      <c r="AO173"/>
    </row>
    <row r="174" spans="1:41" ht="18" customHeight="1">
      <c r="A174" s="1231"/>
      <c r="C174" s="1231"/>
      <c r="D174" s="1268"/>
      <c r="E174" s="1268"/>
      <c r="F174" s="1268"/>
      <c r="H174" s="526"/>
      <c r="I174" s="526"/>
      <c r="J174" s="526"/>
      <c r="K174" s="389"/>
      <c r="L174"/>
      <c r="M174" s="546"/>
      <c r="O174" s="1"/>
      <c r="P174" s="524"/>
      <c r="Q174" s="1"/>
      <c r="R174" s="1"/>
      <c r="S174" s="524"/>
      <c r="T174" s="8"/>
      <c r="U174" s="524"/>
      <c r="V174" s="8"/>
      <c r="W174" s="524"/>
      <c r="X174"/>
      <c r="Y174"/>
      <c r="Z174"/>
      <c r="AA174"/>
      <c r="AB174"/>
      <c r="AC174"/>
      <c r="AD174"/>
      <c r="AE174"/>
      <c r="AF174"/>
      <c r="AG174"/>
      <c r="AH174"/>
      <c r="AI174"/>
      <c r="AJ174"/>
      <c r="AK174"/>
      <c r="AL174"/>
      <c r="AM174"/>
      <c r="AN174"/>
      <c r="AO174"/>
    </row>
    <row r="175" spans="1:41" ht="18" customHeight="1">
      <c r="A175" s="1266"/>
      <c r="C175" s="1231"/>
      <c r="D175" s="1268"/>
      <c r="E175" s="1268"/>
      <c r="F175" s="1268"/>
      <c r="H175" s="526"/>
      <c r="I175" s="526"/>
      <c r="J175" s="526"/>
      <c r="K175" s="474"/>
      <c r="L175"/>
      <c r="M175" s="548"/>
      <c r="X175"/>
      <c r="Y175"/>
      <c r="Z175"/>
      <c r="AA175"/>
      <c r="AB175"/>
      <c r="AC175"/>
      <c r="AD175"/>
      <c r="AE175"/>
      <c r="AF175"/>
      <c r="AG175"/>
      <c r="AH175"/>
      <c r="AI175"/>
      <c r="AJ175"/>
      <c r="AK175"/>
      <c r="AL175"/>
      <c r="AM175"/>
      <c r="AN175"/>
      <c r="AO175"/>
    </row>
    <row r="176" spans="1:41" ht="18" customHeight="1">
      <c r="C176" s="1269"/>
      <c r="D176" s="1268"/>
      <c r="E176" s="1268"/>
      <c r="F176" s="1268"/>
      <c r="H176" s="526"/>
      <c r="I176" s="526"/>
      <c r="J176" s="526"/>
      <c r="K176" s="549"/>
      <c r="L176"/>
      <c r="M176" s="549"/>
      <c r="N176" s="549"/>
      <c r="O176" s="549"/>
      <c r="P176" s="549"/>
      <c r="Q176" s="549"/>
      <c r="R176" s="549"/>
      <c r="S176" s="549"/>
      <c r="T176" s="549"/>
      <c r="U176" s="549"/>
      <c r="V176" s="549"/>
      <c r="W176" s="549"/>
      <c r="X176"/>
      <c r="Y176"/>
      <c r="Z176"/>
      <c r="AA176"/>
      <c r="AB176"/>
      <c r="AC176"/>
      <c r="AD176"/>
      <c r="AE176"/>
      <c r="AF176"/>
      <c r="AG176"/>
      <c r="AH176"/>
      <c r="AI176"/>
      <c r="AJ176"/>
      <c r="AK176"/>
      <c r="AL176"/>
      <c r="AM176"/>
      <c r="AN176"/>
      <c r="AO176"/>
    </row>
    <row r="177" spans="1:49" ht="18" customHeight="1">
      <c r="A177" s="1269"/>
      <c r="C177" s="1231"/>
      <c r="D177" s="1268"/>
      <c r="E177" s="1268"/>
      <c r="F177" s="1268"/>
      <c r="H177" s="526"/>
      <c r="I177" s="526"/>
      <c r="J177" s="526"/>
      <c r="K177" s="550"/>
      <c r="L177"/>
      <c r="X177"/>
      <c r="Y177"/>
      <c r="Z177"/>
      <c r="AA177"/>
      <c r="AB177"/>
      <c r="AC177"/>
      <c r="AD177"/>
      <c r="AE177"/>
      <c r="AF177"/>
      <c r="AG177"/>
      <c r="AH177"/>
      <c r="AI177"/>
      <c r="AJ177"/>
      <c r="AK177"/>
      <c r="AL177"/>
      <c r="AM177"/>
      <c r="AN177"/>
      <c r="AO177"/>
    </row>
    <row r="178" spans="1:49" ht="18" customHeight="1">
      <c r="A178" s="1266"/>
      <c r="C178" s="1231"/>
      <c r="D178" s="1268"/>
      <c r="E178" s="1268"/>
      <c r="F178" s="1268"/>
      <c r="H178" s="526"/>
      <c r="I178" s="526"/>
      <c r="J178" s="526"/>
      <c r="K178" s="550"/>
      <c r="L178"/>
      <c r="O178" s="1"/>
      <c r="P178" s="1"/>
      <c r="R178" s="550"/>
      <c r="S178" s="524"/>
      <c r="T178" s="550"/>
      <c r="U178" s="550"/>
      <c r="X178"/>
      <c r="Y178"/>
      <c r="Z178"/>
      <c r="AA178"/>
      <c r="AB178"/>
      <c r="AC178"/>
      <c r="AD178"/>
      <c r="AE178"/>
      <c r="AF178"/>
      <c r="AG178"/>
      <c r="AH178"/>
      <c r="AI178"/>
      <c r="AJ178"/>
      <c r="AK178"/>
      <c r="AL178"/>
      <c r="AM178"/>
      <c r="AN178"/>
      <c r="AO178"/>
    </row>
    <row r="179" spans="1:49" ht="17.7" customHeight="1">
      <c r="C179" s="847"/>
      <c r="D179" s="1268"/>
      <c r="E179" s="1268"/>
      <c r="F179" s="1270"/>
      <c r="H179" s="526"/>
      <c r="I179" s="526"/>
      <c r="J179" s="5"/>
      <c r="K179" s="1"/>
      <c r="L179"/>
      <c r="O179" s="551"/>
      <c r="P179" s="551"/>
      <c r="Q179" s="551"/>
      <c r="R179" s="551"/>
      <c r="S179" s="524"/>
      <c r="T179" s="1"/>
      <c r="U179" s="524"/>
      <c r="X179"/>
      <c r="Y179"/>
      <c r="Z179"/>
      <c r="AA179"/>
      <c r="AB179"/>
      <c r="AC179"/>
      <c r="AD179"/>
      <c r="AE179"/>
      <c r="AF179"/>
      <c r="AG179"/>
      <c r="AH179"/>
      <c r="AI179"/>
      <c r="AJ179"/>
      <c r="AK179"/>
      <c r="AL179"/>
      <c r="AM179"/>
      <c r="AN179"/>
      <c r="AO179"/>
    </row>
    <row r="180" spans="1:49" ht="18" customHeight="1">
      <c r="A180" s="847"/>
      <c r="B180" s="847"/>
      <c r="C180" s="1236"/>
      <c r="D180" s="1236"/>
      <c r="E180" s="1236"/>
      <c r="F180" s="1237"/>
      <c r="G180" s="1237"/>
      <c r="H180" s="1237"/>
      <c r="I180" s="1238"/>
      <c r="J180" s="1235"/>
      <c r="K180" s="1"/>
      <c r="L180"/>
      <c r="O180" s="551"/>
      <c r="P180" s="551"/>
      <c r="Q180" s="551"/>
      <c r="R180" s="551"/>
      <c r="S180" s="524"/>
      <c r="T180" s="1"/>
      <c r="U180" s="524"/>
      <c r="X180"/>
      <c r="Y180"/>
      <c r="Z180"/>
      <c r="AA180"/>
      <c r="AB180"/>
      <c r="AC180"/>
      <c r="AD180"/>
      <c r="AE180"/>
      <c r="AF180"/>
      <c r="AG180"/>
      <c r="AH180"/>
      <c r="AI180"/>
      <c r="AJ180"/>
      <c r="AK180"/>
      <c r="AL180"/>
      <c r="AM180"/>
      <c r="AN180"/>
      <c r="AO180"/>
    </row>
    <row r="181" spans="1:49" ht="18" customHeight="1">
      <c r="A181" s="847"/>
      <c r="B181" s="847"/>
      <c r="C181" s="1236"/>
      <c r="D181" s="1236"/>
      <c r="E181" s="1236"/>
      <c r="F181" s="1237"/>
      <c r="G181" s="1237"/>
      <c r="H181" s="1237"/>
      <c r="I181" s="1238"/>
      <c r="J181" s="1235"/>
      <c r="K181" s="1"/>
      <c r="L181"/>
      <c r="O181" s="551"/>
      <c r="P181" s="551"/>
      <c r="Q181" s="551"/>
      <c r="R181" s="551"/>
      <c r="S181" s="524"/>
      <c r="T181" s="1"/>
      <c r="U181" s="524"/>
      <c r="X181"/>
      <c r="Y181"/>
      <c r="Z181"/>
      <c r="AA181"/>
      <c r="AB181"/>
      <c r="AC181"/>
      <c r="AD181"/>
      <c r="AE181"/>
      <c r="AF181"/>
      <c r="AG181"/>
      <c r="AH181"/>
      <c r="AI181"/>
      <c r="AJ181"/>
      <c r="AK181"/>
      <c r="AL181"/>
      <c r="AM181"/>
      <c r="AN181"/>
      <c r="AO181"/>
    </row>
    <row r="182" spans="1:49" ht="18" hidden="1" customHeight="1">
      <c r="A182" s="1"/>
      <c r="B182" s="1"/>
      <c r="C182" s="552"/>
      <c r="D182" s="311"/>
      <c r="E182" s="388"/>
      <c r="F182" s="703"/>
      <c r="G182" s="530"/>
      <c r="H182" s="474"/>
      <c r="I182" s="251"/>
      <c r="J182" s="1"/>
      <c r="K182" s="1"/>
      <c r="L182"/>
      <c r="O182" s="551"/>
      <c r="P182" s="551"/>
      <c r="Q182" s="551"/>
      <c r="R182" s="551"/>
      <c r="S182" s="524"/>
      <c r="T182" s="1"/>
      <c r="U182" s="524"/>
      <c r="X182"/>
      <c r="Y182"/>
      <c r="Z182"/>
      <c r="AA182"/>
      <c r="AB182"/>
      <c r="AC182"/>
      <c r="AD182"/>
      <c r="AE182"/>
      <c r="AF182"/>
      <c r="AG182"/>
      <c r="AH182"/>
      <c r="AI182"/>
      <c r="AJ182"/>
      <c r="AK182"/>
      <c r="AL182"/>
      <c r="AM182"/>
      <c r="AN182"/>
      <c r="AO182"/>
    </row>
    <row r="183" spans="1:49" ht="18" hidden="1" customHeight="1">
      <c r="A183" s="1"/>
      <c r="B183" s="1"/>
      <c r="C183" s="552"/>
      <c r="D183" s="311"/>
      <c r="E183" s="388"/>
      <c r="F183" s="703"/>
      <c r="G183" s="530"/>
      <c r="H183" s="1"/>
      <c r="I183" s="1"/>
      <c r="J183" s="1"/>
      <c r="K183" s="1"/>
      <c r="L183"/>
      <c r="X183"/>
      <c r="Y183"/>
      <c r="Z183"/>
      <c r="AA183"/>
      <c r="AB183"/>
      <c r="AC183"/>
      <c r="AD183"/>
      <c r="AE183"/>
      <c r="AF183"/>
      <c r="AG183"/>
      <c r="AH183"/>
      <c r="AI183"/>
      <c r="AJ183"/>
      <c r="AK183"/>
      <c r="AL183"/>
      <c r="AM183"/>
      <c r="AN183"/>
      <c r="AO183"/>
    </row>
    <row r="184" spans="1:49" ht="18" hidden="1" customHeight="1">
      <c r="A184" s="551"/>
      <c r="B184" s="551"/>
      <c r="C184" s="552"/>
      <c r="D184" s="311"/>
      <c r="E184" s="388"/>
      <c r="F184" s="703"/>
      <c r="G184" s="530"/>
      <c r="H184" s="551"/>
      <c r="I184" s="551"/>
      <c r="J184" s="551"/>
      <c r="K184" s="551"/>
      <c r="L184"/>
      <c r="M184" s="551"/>
      <c r="N184" s="551"/>
      <c r="O184" s="551"/>
      <c r="P184" s="551"/>
      <c r="Q184" s="551"/>
      <c r="R184" s="551"/>
      <c r="S184" s="551"/>
      <c r="T184" s="551"/>
      <c r="U184" s="551"/>
      <c r="V184" s="551"/>
      <c r="W184" s="551"/>
      <c r="X184"/>
      <c r="Y184"/>
      <c r="Z184"/>
      <c r="AA184"/>
      <c r="AB184"/>
      <c r="AC184"/>
      <c r="AD184"/>
      <c r="AE184"/>
      <c r="AF184"/>
      <c r="AG184"/>
      <c r="AH184"/>
      <c r="AI184"/>
      <c r="AJ184"/>
      <c r="AK184"/>
      <c r="AL184"/>
      <c r="AM184"/>
      <c r="AN184"/>
      <c r="AO184"/>
    </row>
    <row r="185" spans="1:49" ht="18" hidden="1" customHeight="1">
      <c r="A185" s="1"/>
      <c r="B185" s="1"/>
      <c r="C185" s="552"/>
      <c r="D185" s="311"/>
      <c r="E185" s="388"/>
      <c r="F185" s="703"/>
      <c r="G185" s="530"/>
      <c r="H185" s="1"/>
      <c r="I185" s="1"/>
      <c r="J185" s="1"/>
      <c r="K185" s="1"/>
      <c r="L185"/>
      <c r="X185"/>
      <c r="Y185"/>
      <c r="Z185"/>
      <c r="AA185"/>
      <c r="AB185"/>
      <c r="AC185"/>
      <c r="AD185"/>
      <c r="AE185"/>
      <c r="AF185"/>
      <c r="AG185"/>
      <c r="AH185"/>
      <c r="AI185"/>
      <c r="AJ185"/>
      <c r="AK185"/>
      <c r="AL185"/>
      <c r="AM185"/>
      <c r="AN185"/>
      <c r="AO185"/>
      <c r="AP185" s="7"/>
      <c r="AQ185" s="7"/>
      <c r="AR185" s="7"/>
      <c r="AS185" s="7"/>
      <c r="AT185" s="7"/>
      <c r="AU185" s="7"/>
    </row>
    <row r="186" spans="1:49" s="7" customFormat="1" ht="18" hidden="1" customHeight="1">
      <c r="A186" s="550"/>
      <c r="B186" s="550"/>
      <c r="C186" s="552"/>
      <c r="D186" s="311"/>
      <c r="E186" s="388"/>
      <c r="F186" s="703"/>
      <c r="G186" s="530"/>
      <c r="H186" s="550"/>
      <c r="I186"/>
      <c r="J186" s="256"/>
      <c r="K186" s="550"/>
      <c r="L186"/>
      <c r="M186" s="5"/>
      <c r="N186" s="1"/>
      <c r="O186" s="1"/>
      <c r="P186" s="1"/>
      <c r="Q186" s="256"/>
      <c r="R186" s="550"/>
      <c r="S186" s="524"/>
      <c r="T186" s="550"/>
      <c r="U186" s="550"/>
      <c r="V186" s="256"/>
      <c r="W186" s="256"/>
      <c r="X186"/>
      <c r="Y186"/>
      <c r="Z186"/>
      <c r="AA186"/>
      <c r="AB186"/>
      <c r="AC186"/>
      <c r="AD186"/>
      <c r="AE186"/>
      <c r="AF186"/>
      <c r="AG186"/>
      <c r="AH186"/>
      <c r="AI186"/>
      <c r="AJ186"/>
      <c r="AK186"/>
      <c r="AL186"/>
      <c r="AM186"/>
      <c r="AN186"/>
      <c r="AO186"/>
      <c r="AP186" s="256"/>
      <c r="AQ186" s="256"/>
      <c r="AR186" s="256"/>
      <c r="AS186" s="256"/>
      <c r="AT186" s="256"/>
      <c r="AU186" s="256"/>
      <c r="AW186" s="256"/>
    </row>
    <row r="187" spans="1:49" ht="18" hidden="1" customHeight="1">
      <c r="A187" s="1"/>
      <c r="B187" s="1"/>
      <c r="C187" s="552"/>
      <c r="D187" s="311"/>
      <c r="E187" s="388"/>
      <c r="F187" s="703"/>
      <c r="G187" s="530"/>
      <c r="H187" s="1"/>
      <c r="I187"/>
      <c r="J187" s="1"/>
      <c r="K187" s="1"/>
      <c r="L187"/>
      <c r="O187" s="551"/>
      <c r="P187" s="551"/>
      <c r="Q187" s="551"/>
      <c r="R187" s="551"/>
      <c r="S187" s="524"/>
      <c r="T187" s="1"/>
      <c r="U187" s="524"/>
      <c r="X187"/>
      <c r="Y187"/>
      <c r="Z187"/>
      <c r="AA187"/>
      <c r="AB187"/>
      <c r="AC187"/>
      <c r="AD187"/>
      <c r="AE187"/>
      <c r="AF187"/>
      <c r="AG187"/>
      <c r="AH187"/>
      <c r="AI187"/>
      <c r="AJ187"/>
      <c r="AK187"/>
      <c r="AL187"/>
      <c r="AM187"/>
      <c r="AN187"/>
      <c r="AO187"/>
    </row>
    <row r="188" spans="1:49" ht="18" hidden="1" customHeight="1">
      <c r="A188" s="1"/>
      <c r="B188" s="1"/>
      <c r="C188" s="552"/>
      <c r="D188" s="311"/>
      <c r="E188" s="388"/>
      <c r="F188" s="703"/>
      <c r="G188" s="530"/>
      <c r="H188" s="1"/>
      <c r="I188"/>
      <c r="J188" s="1"/>
      <c r="K188" s="1"/>
      <c r="L188"/>
      <c r="M188" s="256"/>
      <c r="N188" s="256"/>
      <c r="O188" s="551"/>
      <c r="P188" s="551"/>
      <c r="Q188" s="551"/>
      <c r="R188" s="551"/>
      <c r="S188" s="524"/>
      <c r="T188" s="1"/>
      <c r="U188" s="524"/>
      <c r="X188"/>
      <c r="Y188"/>
      <c r="Z188"/>
      <c r="AA188"/>
      <c r="AB188"/>
      <c r="AC188"/>
      <c r="AD188"/>
      <c r="AE188"/>
      <c r="AF188"/>
      <c r="AG188"/>
      <c r="AH188"/>
      <c r="AI188"/>
      <c r="AJ188"/>
      <c r="AK188"/>
      <c r="AL188"/>
      <c r="AM188"/>
      <c r="AN188"/>
      <c r="AO188"/>
    </row>
    <row r="189" spans="1:49" ht="18" hidden="1" customHeight="1">
      <c r="A189" s="1"/>
      <c r="B189" s="1"/>
      <c r="C189" s="552"/>
      <c r="D189" s="311"/>
      <c r="E189" s="388"/>
      <c r="F189" s="703"/>
      <c r="G189" s="530"/>
      <c r="H189" s="1"/>
      <c r="I189"/>
      <c r="J189" s="1"/>
      <c r="K189" s="1"/>
      <c r="L189"/>
      <c r="M189" s="256"/>
      <c r="N189" s="256"/>
      <c r="O189" s="551"/>
      <c r="P189" s="551"/>
      <c r="Q189" s="551"/>
      <c r="R189" s="551"/>
      <c r="S189" s="524"/>
      <c r="T189" s="1"/>
      <c r="U189" s="524"/>
      <c r="X189"/>
      <c r="Y189"/>
      <c r="Z189"/>
      <c r="AA189"/>
      <c r="AB189"/>
      <c r="AC189"/>
      <c r="AD189"/>
      <c r="AE189"/>
      <c r="AF189"/>
      <c r="AG189"/>
      <c r="AH189"/>
      <c r="AI189"/>
      <c r="AJ189"/>
      <c r="AK189"/>
      <c r="AL189"/>
      <c r="AM189"/>
      <c r="AN189"/>
      <c r="AO189"/>
    </row>
    <row r="190" spans="1:49" ht="18" hidden="1" customHeight="1">
      <c r="A190" s="1"/>
      <c r="B190" s="1"/>
      <c r="C190" s="552"/>
      <c r="D190" s="311"/>
      <c r="E190" s="388"/>
      <c r="F190" s="703"/>
      <c r="G190" s="530"/>
      <c r="H190" s="474"/>
      <c r="I190" s="251"/>
      <c r="J190" s="1"/>
      <c r="K190" s="1"/>
      <c r="L190"/>
      <c r="M190" s="256"/>
      <c r="N190" s="256"/>
      <c r="O190" s="551"/>
      <c r="P190" s="551"/>
      <c r="Q190" s="551"/>
      <c r="R190" s="551"/>
      <c r="S190" s="524"/>
      <c r="T190" s="1"/>
      <c r="U190" s="524"/>
      <c r="X190"/>
      <c r="Y190"/>
      <c r="Z190"/>
      <c r="AA190"/>
      <c r="AB190"/>
      <c r="AC190"/>
      <c r="AD190"/>
      <c r="AE190"/>
      <c r="AF190"/>
      <c r="AG190"/>
      <c r="AH190"/>
      <c r="AI190"/>
      <c r="AJ190"/>
      <c r="AK190"/>
      <c r="AL190"/>
      <c r="AM190"/>
      <c r="AN190"/>
      <c r="AO190"/>
    </row>
    <row r="191" spans="1:49" ht="18" hidden="1" customHeight="1">
      <c r="A191" s="1"/>
      <c r="B191" s="1"/>
      <c r="C191" s="552"/>
      <c r="D191" s="311"/>
      <c r="E191" s="388"/>
      <c r="F191" s="703"/>
      <c r="G191" s="530"/>
      <c r="H191" s="1"/>
      <c r="I191" s="1"/>
      <c r="J191" s="1"/>
      <c r="K191" s="1"/>
      <c r="L191"/>
      <c r="M191"/>
      <c r="N191"/>
      <c r="O191"/>
      <c r="P191"/>
      <c r="Q191"/>
      <c r="R191"/>
      <c r="S191"/>
      <c r="T191"/>
      <c r="U191"/>
      <c r="V191"/>
      <c r="W191"/>
      <c r="X191"/>
      <c r="Y191"/>
      <c r="Z191"/>
      <c r="AA191"/>
      <c r="AB191"/>
      <c r="AC191"/>
      <c r="AD191"/>
      <c r="AE191"/>
      <c r="AF191"/>
      <c r="AG191"/>
      <c r="AH191"/>
      <c r="AI191"/>
      <c r="AJ191"/>
      <c r="AK191"/>
      <c r="AL191"/>
      <c r="AM191"/>
      <c r="AN191"/>
      <c r="AO191"/>
    </row>
    <row r="192" spans="1:49" ht="18" hidden="1" customHeight="1">
      <c r="A192" s="9"/>
      <c r="B192" s="9"/>
      <c r="C192" s="552"/>
      <c r="D192" s="311"/>
      <c r="E192" s="388"/>
      <c r="F192" s="703"/>
      <c r="G192" s="530"/>
      <c r="H192" s="9"/>
      <c r="I192" s="9"/>
      <c r="J192" s="9"/>
      <c r="K192" s="9"/>
      <c r="L192"/>
      <c r="M192" s="9"/>
      <c r="N192" s="9"/>
      <c r="O192" s="9"/>
      <c r="P192" s="9"/>
      <c r="Q192" s="9"/>
      <c r="R192" s="9"/>
      <c r="S192" s="9"/>
      <c r="T192" s="9"/>
      <c r="U192" s="9"/>
      <c r="V192" s="9"/>
      <c r="W192" s="9"/>
      <c r="X192"/>
      <c r="Y192"/>
      <c r="Z192"/>
      <c r="AA192"/>
      <c r="AB192"/>
      <c r="AC192"/>
      <c r="AD192"/>
      <c r="AE192"/>
      <c r="AF192"/>
      <c r="AG192"/>
      <c r="AH192"/>
      <c r="AI192"/>
      <c r="AJ192"/>
      <c r="AK192"/>
      <c r="AL192"/>
      <c r="AM192"/>
      <c r="AN192"/>
      <c r="AO192"/>
    </row>
    <row r="193" spans="1:41" ht="18" hidden="1" customHeight="1">
      <c r="A193" s="440"/>
      <c r="B193" s="440"/>
      <c r="C193" s="552"/>
      <c r="D193" s="311"/>
      <c r="E193" s="388"/>
      <c r="F193" s="703"/>
      <c r="G193" s="530"/>
      <c r="H193" s="31"/>
      <c r="I193" s="535"/>
      <c r="J193" s="31"/>
      <c r="K193" s="535"/>
      <c r="L193"/>
      <c r="M193" s="440"/>
      <c r="N193" s="440"/>
      <c r="O193" s="440"/>
      <c r="P193" s="440"/>
      <c r="Q193" s="440"/>
      <c r="R193" s="440"/>
      <c r="S193" s="440"/>
      <c r="T193" s="31"/>
      <c r="U193" s="535"/>
      <c r="V193" s="31"/>
      <c r="W193" s="535"/>
      <c r="X193"/>
      <c r="Y193"/>
      <c r="Z193"/>
      <c r="AA193"/>
      <c r="AB193"/>
      <c r="AC193"/>
      <c r="AD193"/>
      <c r="AE193"/>
      <c r="AF193"/>
      <c r="AG193"/>
      <c r="AH193"/>
      <c r="AI193"/>
      <c r="AJ193"/>
      <c r="AK193"/>
      <c r="AL193"/>
      <c r="AM193"/>
      <c r="AN193"/>
      <c r="AO193"/>
    </row>
    <row r="194" spans="1:41" ht="18" hidden="1" customHeight="1">
      <c r="A194" s="440"/>
      <c r="B194" s="1"/>
      <c r="C194" s="552"/>
      <c r="D194" s="311"/>
      <c r="E194" s="388"/>
      <c r="F194" s="703"/>
      <c r="G194" s="530"/>
      <c r="H194" s="389"/>
      <c r="I194" s="31"/>
      <c r="J194" s="8"/>
      <c r="K194" s="389"/>
      <c r="L194"/>
      <c r="M194" s="440"/>
      <c r="O194" s="1"/>
      <c r="P194" s="524"/>
      <c r="Q194" s="440"/>
      <c r="S194" s="8"/>
      <c r="T194" s="524"/>
      <c r="U194" s="31"/>
      <c r="V194" s="8"/>
      <c r="W194" s="524"/>
      <c r="X194"/>
      <c r="Y194"/>
      <c r="Z194"/>
      <c r="AA194"/>
      <c r="AB194"/>
      <c r="AC194"/>
      <c r="AD194"/>
      <c r="AE194"/>
      <c r="AF194"/>
      <c r="AG194"/>
      <c r="AH194"/>
      <c r="AI194"/>
      <c r="AJ194"/>
      <c r="AK194"/>
      <c r="AL194"/>
      <c r="AM194"/>
      <c r="AN194"/>
      <c r="AO194"/>
    </row>
    <row r="195" spans="1:41" ht="18" hidden="1" customHeight="1">
      <c r="A195" s="1"/>
      <c r="B195" s="1"/>
      <c r="C195" s="552"/>
      <c r="D195" s="311"/>
      <c r="E195" s="388"/>
      <c r="F195" s="703"/>
      <c r="G195" s="530"/>
      <c r="H195" s="1"/>
      <c r="I195" s="1"/>
      <c r="J195" s="1"/>
      <c r="K195" s="1"/>
      <c r="L195"/>
      <c r="M195" s="1"/>
      <c r="O195" s="1"/>
      <c r="P195" s="1"/>
      <c r="Q195" s="1"/>
      <c r="R195" s="1"/>
      <c r="S195" s="1"/>
      <c r="T195" s="1"/>
      <c r="U195" s="1"/>
      <c r="V195" s="1"/>
      <c r="W195" s="1"/>
      <c r="X195"/>
      <c r="Y195"/>
      <c r="Z195"/>
      <c r="AA195"/>
      <c r="AB195"/>
      <c r="AC195"/>
      <c r="AD195"/>
      <c r="AE195"/>
      <c r="AF195"/>
      <c r="AG195"/>
      <c r="AH195"/>
      <c r="AI195"/>
      <c r="AJ195"/>
      <c r="AK195"/>
      <c r="AL195"/>
      <c r="AM195"/>
      <c r="AN195"/>
      <c r="AO195"/>
    </row>
    <row r="196" spans="1:41" ht="18" hidden="1" customHeight="1">
      <c r="A196" s="1"/>
      <c r="B196" s="1"/>
      <c r="C196" s="552"/>
      <c r="D196" s="311"/>
      <c r="E196" s="388"/>
      <c r="F196" s="703"/>
      <c r="G196" s="530"/>
      <c r="H196" s="1"/>
      <c r="I196" s="1"/>
      <c r="J196" s="1"/>
      <c r="K196" s="1"/>
      <c r="L196"/>
      <c r="M196" s="1"/>
      <c r="O196" s="1"/>
      <c r="P196" s="1"/>
      <c r="Q196" s="1"/>
      <c r="R196" s="1"/>
      <c r="S196" s="1"/>
      <c r="T196" s="1"/>
      <c r="U196" s="1"/>
      <c r="V196" s="1"/>
      <c r="W196" s="1"/>
      <c r="X196"/>
      <c r="Y196"/>
      <c r="Z196"/>
      <c r="AA196"/>
      <c r="AB196"/>
      <c r="AC196"/>
      <c r="AD196"/>
      <c r="AE196"/>
      <c r="AF196"/>
      <c r="AG196"/>
      <c r="AH196"/>
      <c r="AI196"/>
      <c r="AJ196"/>
      <c r="AK196"/>
      <c r="AL196"/>
      <c r="AM196"/>
      <c r="AN196"/>
      <c r="AO196"/>
    </row>
    <row r="197" spans="1:41" ht="18" hidden="1" customHeight="1">
      <c r="A197" s="440"/>
      <c r="B197" s="1"/>
      <c r="C197" s="552"/>
      <c r="D197" s="311"/>
      <c r="E197" s="388"/>
      <c r="F197" s="703"/>
      <c r="G197" s="530"/>
      <c r="H197" s="31"/>
      <c r="I197" s="535"/>
      <c r="J197" s="31"/>
      <c r="K197" s="535"/>
      <c r="L197"/>
      <c r="M197" s="440"/>
      <c r="N197" s="440"/>
      <c r="O197" s="440"/>
      <c r="P197" s="440"/>
      <c r="Q197" s="440"/>
      <c r="R197" s="440"/>
      <c r="S197" s="440"/>
      <c r="T197" s="31"/>
      <c r="U197" s="535"/>
      <c r="V197" s="31"/>
      <c r="W197" s="535"/>
      <c r="X197"/>
      <c r="AJ197"/>
      <c r="AK197"/>
      <c r="AL197"/>
      <c r="AM197"/>
      <c r="AN197"/>
      <c r="AO197"/>
    </row>
    <row r="198" spans="1:41" ht="18" hidden="1" customHeight="1">
      <c r="A198" s="440"/>
      <c r="C198" s="1"/>
      <c r="D198" s="389"/>
      <c r="E198" s="440"/>
      <c r="G198" s="8"/>
      <c r="H198" s="389"/>
      <c r="I198" s="31"/>
      <c r="J198" s="8"/>
      <c r="K198" s="389"/>
      <c r="L198"/>
      <c r="M198" s="440"/>
      <c r="O198" s="1"/>
      <c r="P198" s="524"/>
      <c r="Q198" s="440"/>
      <c r="S198" s="8"/>
      <c r="T198" s="524"/>
      <c r="U198" s="31"/>
      <c r="V198" s="8"/>
      <c r="W198" s="524"/>
      <c r="X198"/>
      <c r="AJ198"/>
      <c r="AK198"/>
      <c r="AL198"/>
      <c r="AM198"/>
      <c r="AN198"/>
      <c r="AO198"/>
    </row>
    <row r="199" spans="1:41" ht="18" hidden="1" customHeight="1">
      <c r="A199" s="443"/>
      <c r="B199" s="530"/>
      <c r="C199" s="530"/>
      <c r="D199" s="530"/>
      <c r="E199" s="530"/>
      <c r="F199" s="705"/>
      <c r="G199" s="1"/>
      <c r="H199" s="31"/>
      <c r="I199" s="553"/>
      <c r="J199" s="31"/>
      <c r="K199" s="553"/>
      <c r="L199"/>
      <c r="M199"/>
      <c r="N199"/>
      <c r="O199"/>
      <c r="P199"/>
      <c r="Q199"/>
      <c r="R199"/>
      <c r="S199"/>
      <c r="T199"/>
      <c r="U199"/>
      <c r="V199"/>
      <c r="W199"/>
      <c r="X199"/>
      <c r="AJ199"/>
      <c r="AK199"/>
      <c r="AL199"/>
      <c r="AM199"/>
      <c r="AN199"/>
      <c r="AO199"/>
    </row>
    <row r="200" spans="1:41" ht="36" customHeight="1">
      <c r="A200" s="1841" t="s">
        <v>994</v>
      </c>
      <c r="B200" s="1841"/>
      <c r="C200" s="1841"/>
      <c r="D200" s="1841"/>
      <c r="E200" s="1841"/>
      <c r="F200" s="1841"/>
      <c r="G200" s="1841"/>
      <c r="H200" s="1841"/>
      <c r="I200" s="1841"/>
      <c r="J200" s="1841"/>
      <c r="K200" s="1841"/>
      <c r="L200"/>
      <c r="X200"/>
      <c r="AJ200"/>
      <c r="AK200"/>
      <c r="AL200"/>
      <c r="AM200"/>
      <c r="AN200"/>
      <c r="AO200"/>
    </row>
    <row r="201" spans="1:41" ht="36" customHeight="1">
      <c r="A201" s="1880" t="s">
        <v>995</v>
      </c>
      <c r="B201" s="1880"/>
      <c r="C201" s="1880"/>
      <c r="D201" s="1880"/>
      <c r="E201" s="1880"/>
      <c r="F201" s="1880"/>
      <c r="G201" s="1880"/>
      <c r="H201" s="1880"/>
      <c r="I201" s="1880"/>
      <c r="J201" s="1880"/>
      <c r="K201" s="1880"/>
      <c r="L201"/>
      <c r="M201" s="1755" t="s">
        <v>996</v>
      </c>
      <c r="N201" s="1755"/>
      <c r="O201" s="1755"/>
      <c r="P201" s="1755"/>
      <c r="Q201" s="1755"/>
      <c r="R201" s="1755"/>
      <c r="S201" s="1755"/>
      <c r="T201" s="1755"/>
      <c r="U201" s="1755"/>
      <c r="V201" s="1755"/>
      <c r="W201" s="1755"/>
      <c r="X201"/>
      <c r="AJ201"/>
      <c r="AK201"/>
      <c r="AL201"/>
      <c r="AM201"/>
      <c r="AN201"/>
      <c r="AO201"/>
    </row>
    <row r="202" spans="1:41" ht="18" customHeight="1">
      <c r="A202" s="252"/>
      <c r="B202" s="441"/>
      <c r="C202" s="441"/>
      <c r="D202" s="441"/>
      <c r="E202" s="441"/>
      <c r="F202" s="706"/>
      <c r="G202" s="441"/>
      <c r="H202" s="441"/>
      <c r="I202" s="441"/>
      <c r="J202" s="441"/>
      <c r="K202" s="441"/>
      <c r="L202"/>
      <c r="M202" s="1977"/>
      <c r="N202" s="1977"/>
      <c r="O202" s="1977"/>
      <c r="P202" s="1977"/>
      <c r="Q202" s="1978"/>
      <c r="R202" s="1824" t="s">
        <v>19</v>
      </c>
      <c r="S202" s="1864"/>
      <c r="T202" s="1864"/>
      <c r="U202" s="1864"/>
      <c r="V202" s="1825"/>
      <c r="W202" s="1979" t="s">
        <v>19</v>
      </c>
      <c r="X202" s="11"/>
      <c r="AJ202"/>
      <c r="AK202"/>
      <c r="AL202"/>
      <c r="AM202"/>
      <c r="AN202"/>
      <c r="AO202"/>
    </row>
    <row r="203" spans="1:41" ht="30" customHeight="1">
      <c r="A203" s="1794"/>
      <c r="B203" s="1794"/>
      <c r="C203" s="1794"/>
      <c r="D203" s="1794"/>
      <c r="E203" s="1794"/>
      <c r="F203" s="1794"/>
      <c r="G203" s="1881"/>
      <c r="H203" s="1873" t="s">
        <v>718</v>
      </c>
      <c r="I203" s="1874"/>
      <c r="J203" s="1789" t="s">
        <v>28</v>
      </c>
      <c r="K203" s="1794"/>
      <c r="L203"/>
      <c r="M203" s="1791"/>
      <c r="N203" s="1791"/>
      <c r="O203" s="1791"/>
      <c r="P203" s="1791"/>
      <c r="Q203" s="1792"/>
      <c r="R203" s="297" t="s">
        <v>25</v>
      </c>
      <c r="S203" s="121" t="s">
        <v>66</v>
      </c>
      <c r="T203" s="442" t="s">
        <v>28</v>
      </c>
      <c r="U203" s="34" t="s">
        <v>68</v>
      </c>
      <c r="V203" s="122" t="s">
        <v>69</v>
      </c>
      <c r="W203" s="1980"/>
      <c r="X203" s="11"/>
      <c r="AJ203"/>
      <c r="AK203"/>
      <c r="AL203"/>
      <c r="AM203"/>
      <c r="AN203"/>
      <c r="AO203"/>
    </row>
    <row r="204" spans="1:41" ht="30" customHeight="1">
      <c r="A204" s="1882" t="s">
        <v>997</v>
      </c>
      <c r="B204" s="1882"/>
      <c r="C204" s="1882"/>
      <c r="D204" s="1882"/>
      <c r="E204" s="1882"/>
      <c r="F204" s="1882"/>
      <c r="G204" s="1883"/>
      <c r="H204" s="1867">
        <v>30.096149124422599</v>
      </c>
      <c r="I204" s="1868"/>
      <c r="J204" s="1867">
        <v>30.476968152438499</v>
      </c>
      <c r="K204" s="1871"/>
      <c r="L204"/>
      <c r="M204" s="1796" t="s">
        <v>998</v>
      </c>
      <c r="N204" s="1796"/>
      <c r="O204" s="1796"/>
      <c r="P204" s="1796"/>
      <c r="Q204" s="1797"/>
      <c r="R204" s="432">
        <v>31535</v>
      </c>
      <c r="S204" s="208">
        <v>125135</v>
      </c>
      <c r="T204" s="209">
        <v>117743</v>
      </c>
      <c r="U204" s="432">
        <v>193380.5</v>
      </c>
      <c r="V204" s="210">
        <v>81032.5</v>
      </c>
      <c r="W204" s="211">
        <v>274413</v>
      </c>
      <c r="X204" s="11"/>
      <c r="AJ204"/>
      <c r="AK204"/>
      <c r="AL204"/>
      <c r="AM204"/>
      <c r="AN204"/>
      <c r="AO204"/>
    </row>
    <row r="205" spans="1:41" ht="18" customHeight="1">
      <c r="A205" s="1958"/>
      <c r="B205" s="1958"/>
      <c r="C205" s="1958"/>
      <c r="D205" s="1958"/>
      <c r="E205" s="1958"/>
      <c r="F205" s="1958"/>
      <c r="G205" s="1959"/>
      <c r="H205" s="1875"/>
      <c r="I205" s="1876"/>
      <c r="J205" s="1875"/>
      <c r="K205" s="1879"/>
      <c r="L205"/>
      <c r="X205" s="11"/>
      <c r="AJ205"/>
      <c r="AK205"/>
      <c r="AL205"/>
      <c r="AM205"/>
      <c r="AN205"/>
      <c r="AO205"/>
    </row>
    <row r="206" spans="1:41" ht="18" customHeight="1">
      <c r="A206" s="1882" t="s">
        <v>999</v>
      </c>
      <c r="B206" s="1882"/>
      <c r="C206" s="1882"/>
      <c r="D206" s="1882"/>
      <c r="E206" s="1882"/>
      <c r="F206" s="1882"/>
      <c r="G206" s="1883"/>
      <c r="H206" s="1867">
        <v>39.292795244782027</v>
      </c>
      <c r="I206" s="1868"/>
      <c r="J206" s="1867">
        <v>39.674700805992714</v>
      </c>
      <c r="K206" s="1871"/>
      <c r="L206"/>
      <c r="M206" s="1795" t="s">
        <v>1000</v>
      </c>
      <c r="N206" s="1795"/>
      <c r="O206" s="1795"/>
      <c r="P206" s="1795"/>
      <c r="Q206" s="257"/>
      <c r="R206" s="1984" t="s">
        <v>1001</v>
      </c>
      <c r="S206" s="1985"/>
      <c r="T206" s="1973" t="s">
        <v>1002</v>
      </c>
      <c r="U206" s="1974"/>
      <c r="V206" s="1974"/>
      <c r="W206" s="1974"/>
      <c r="X206" s="11"/>
      <c r="AJ206"/>
      <c r="AK206"/>
      <c r="AL206"/>
      <c r="AM206"/>
      <c r="AN206"/>
      <c r="AO206"/>
    </row>
    <row r="207" spans="1:41" ht="18" customHeight="1">
      <c r="A207" s="1884"/>
      <c r="B207" s="1884"/>
      <c r="C207" s="1884"/>
      <c r="D207" s="1884"/>
      <c r="E207" s="1884"/>
      <c r="F207" s="1884"/>
      <c r="G207" s="1885"/>
      <c r="H207" s="1869"/>
      <c r="I207" s="1870"/>
      <c r="J207" s="1869"/>
      <c r="K207" s="1872"/>
      <c r="L207"/>
      <c r="M207" s="1791"/>
      <c r="N207" s="1791"/>
      <c r="O207" s="1791"/>
      <c r="P207" s="1791"/>
      <c r="Q207" s="1792"/>
      <c r="R207" s="1986"/>
      <c r="S207" s="1987"/>
      <c r="T207" s="1789" t="s">
        <v>727</v>
      </c>
      <c r="U207" s="1790"/>
      <c r="V207" s="1793" t="s">
        <v>1003</v>
      </c>
      <c r="W207" s="1794"/>
      <c r="X207" s="11"/>
      <c r="AJ207"/>
      <c r="AK207"/>
      <c r="AL207"/>
      <c r="AM207"/>
      <c r="AN207"/>
      <c r="AO207"/>
    </row>
    <row r="208" spans="1:41" ht="30" customHeight="1">
      <c r="A208" s="1951" t="s">
        <v>1004</v>
      </c>
      <c r="B208" s="1951"/>
      <c r="C208" s="1951"/>
      <c r="D208" s="1951"/>
      <c r="E208" s="1951"/>
      <c r="F208" s="1951"/>
      <c r="G208" s="1952"/>
      <c r="H208" s="1953">
        <v>54.832257292398033</v>
      </c>
      <c r="I208" s="1954"/>
      <c r="J208" s="1953">
        <v>100.23676948948132</v>
      </c>
      <c r="K208" s="1971"/>
      <c r="L208"/>
      <c r="M208" s="1796" t="s">
        <v>1005</v>
      </c>
      <c r="N208" s="1796"/>
      <c r="O208" s="1796"/>
      <c r="P208" s="1796"/>
      <c r="Q208" s="1797"/>
      <c r="R208" s="1975">
        <v>1745</v>
      </c>
      <c r="S208" s="1976"/>
      <c r="T208" s="1975">
        <v>359</v>
      </c>
      <c r="U208" s="1988"/>
      <c r="V208" s="1981">
        <v>1365</v>
      </c>
      <c r="W208" s="1982"/>
      <c r="X208" s="11"/>
      <c r="AJ208"/>
      <c r="AK208"/>
      <c r="AL208"/>
      <c r="AM208"/>
      <c r="AN208"/>
      <c r="AO208"/>
    </row>
    <row r="209" spans="1:47" ht="18" customHeight="1">
      <c r="A209" s="1961" t="s">
        <v>1006</v>
      </c>
      <c r="B209" s="1961"/>
      <c r="C209" s="1961"/>
      <c r="D209" s="1961"/>
      <c r="E209" s="1961"/>
      <c r="F209" s="1961"/>
      <c r="G209" s="1962"/>
      <c r="H209" s="1853">
        <v>0</v>
      </c>
      <c r="I209" s="1965"/>
      <c r="J209" s="1853">
        <v>0</v>
      </c>
      <c r="K209" s="1854"/>
      <c r="L209"/>
      <c r="M209" s="1796" t="s">
        <v>1007</v>
      </c>
      <c r="N209" s="1796"/>
      <c r="O209" s="1796"/>
      <c r="P209" s="1796"/>
      <c r="Q209" s="1797"/>
      <c r="R209" s="1858">
        <v>0.93166043780032037</v>
      </c>
      <c r="S209" s="1859"/>
      <c r="T209" s="1858">
        <v>0.19167111585691404</v>
      </c>
      <c r="U209" s="1860"/>
      <c r="V209" s="1967">
        <v>0.72877736252002134</v>
      </c>
      <c r="W209" s="1968"/>
      <c r="X209" s="11"/>
      <c r="AJ209"/>
      <c r="AK209"/>
      <c r="AL209"/>
      <c r="AM209"/>
      <c r="AN209"/>
      <c r="AO209"/>
    </row>
    <row r="210" spans="1:47" ht="18" customHeight="1">
      <c r="A210" s="1963"/>
      <c r="B210" s="1963"/>
      <c r="C210" s="1963"/>
      <c r="D210" s="1963"/>
      <c r="E210" s="1963"/>
      <c r="F210" s="1963"/>
      <c r="G210" s="1964"/>
      <c r="H210" s="1855"/>
      <c r="I210" s="1966"/>
      <c r="J210" s="1855"/>
      <c r="K210" s="1856"/>
      <c r="L210"/>
      <c r="M210" s="1796" t="s">
        <v>1008</v>
      </c>
      <c r="N210" s="1796"/>
      <c r="O210" s="1796"/>
      <c r="P210" s="1796"/>
      <c r="Q210" s="1797"/>
      <c r="R210" s="1969"/>
      <c r="S210" s="1970"/>
      <c r="T210" s="1858">
        <v>0.20573065902578797</v>
      </c>
      <c r="U210" s="1860"/>
      <c r="V210" s="1967">
        <v>0.7822349570200573</v>
      </c>
      <c r="W210" s="1968"/>
      <c r="X210" s="11"/>
      <c r="AJ210"/>
      <c r="AK210"/>
      <c r="AL210"/>
      <c r="AM210"/>
      <c r="AN210"/>
      <c r="AO210"/>
    </row>
    <row r="211" spans="1:47" ht="18" customHeight="1">
      <c r="A211" s="1"/>
      <c r="B211" s="1"/>
      <c r="C211" s="1"/>
      <c r="D211" s="1"/>
      <c r="E211" s="1"/>
      <c r="F211" s="444"/>
      <c r="G211" s="1"/>
      <c r="H211" s="1"/>
      <c r="I211" s="1"/>
      <c r="J211" s="1"/>
      <c r="K211" s="1"/>
      <c r="L211"/>
      <c r="M211" s="256"/>
      <c r="N211" s="256"/>
      <c r="X211" s="11"/>
      <c r="Y211" s="11"/>
      <c r="Z211" s="11"/>
      <c r="AA211" s="11"/>
      <c r="AB211" s="11"/>
      <c r="AC211" s="11"/>
      <c r="AD211"/>
      <c r="AE211"/>
      <c r="AF211"/>
      <c r="AG211"/>
      <c r="AH211"/>
      <c r="AI211"/>
      <c r="AJ211"/>
      <c r="AK211"/>
      <c r="AL211"/>
      <c r="AM211"/>
      <c r="AN211"/>
      <c r="AO211"/>
    </row>
    <row r="212" spans="1:47" ht="18" customHeight="1">
      <c r="A212" s="1960" t="s">
        <v>1009</v>
      </c>
      <c r="B212" s="1960"/>
      <c r="C212" s="1960"/>
      <c r="D212" s="1960"/>
      <c r="E212" s="1960"/>
      <c r="F212" s="1960"/>
      <c r="G212" s="1960"/>
      <c r="H212" s="1960"/>
      <c r="I212" s="1960"/>
      <c r="J212" s="1960"/>
      <c r="K212" s="1960"/>
      <c r="L212"/>
      <c r="M212" s="1960" t="s">
        <v>1010</v>
      </c>
      <c r="N212" s="1960"/>
      <c r="O212" s="1960"/>
      <c r="P212" s="1960"/>
      <c r="Q212" s="1960"/>
      <c r="R212" s="1960"/>
      <c r="S212" s="1960"/>
      <c r="T212" s="1960"/>
      <c r="U212" s="1960"/>
      <c r="V212" s="1960"/>
      <c r="W212" s="1960"/>
      <c r="X212"/>
      <c r="Y212" s="263"/>
      <c r="Z212" s="264"/>
      <c r="AA212" s="264"/>
      <c r="AB212" s="264"/>
      <c r="AC212" s="264"/>
      <c r="AD212" s="264"/>
      <c r="AE212" s="264"/>
      <c r="AF212" s="264"/>
      <c r="AG212" s="264"/>
      <c r="AH212" s="264"/>
      <c r="AI212" s="264"/>
      <c r="AJ212"/>
      <c r="AK212" s="554"/>
      <c r="AL212" s="455"/>
      <c r="AM212" s="455"/>
      <c r="AN212" s="455"/>
      <c r="AO212" s="455"/>
      <c r="AP212" s="455"/>
      <c r="AQ212" s="455"/>
      <c r="AR212" s="455"/>
      <c r="AS212" s="455"/>
      <c r="AT212" s="455"/>
      <c r="AU212" s="455"/>
    </row>
    <row r="213" spans="1:47" ht="18" customHeight="1">
      <c r="A213" s="35"/>
      <c r="B213" s="1"/>
      <c r="C213" s="35"/>
      <c r="D213" s="1"/>
      <c r="E213" s="1"/>
      <c r="F213" s="707"/>
      <c r="G213" s="1"/>
      <c r="H213" s="1"/>
      <c r="I213" s="1"/>
      <c r="J213" s="1"/>
      <c r="K213" s="1"/>
      <c r="L213"/>
      <c r="R213" s="435"/>
      <c r="S213" s="435"/>
      <c r="X213"/>
      <c r="Y213" s="264"/>
      <c r="Z213" s="264"/>
      <c r="AA213" s="264"/>
      <c r="AB213" s="264"/>
      <c r="AC213" s="264"/>
      <c r="AD213" s="264"/>
      <c r="AE213" s="264"/>
      <c r="AF213" s="264"/>
      <c r="AG213" s="264"/>
      <c r="AH213" s="264"/>
      <c r="AI213" s="264"/>
      <c r="AJ213"/>
      <c r="AK213" s="455"/>
      <c r="AL213" s="455"/>
      <c r="AM213" s="455"/>
      <c r="AN213" s="455"/>
      <c r="AO213" s="455"/>
      <c r="AP213" s="455"/>
      <c r="AQ213" s="455"/>
      <c r="AR213" s="455"/>
      <c r="AS213" s="455"/>
      <c r="AT213" s="455"/>
      <c r="AU213" s="455"/>
    </row>
    <row r="214" spans="1:47" ht="18" customHeight="1">
      <c r="A214" s="1826"/>
      <c r="B214" s="1826"/>
      <c r="C214" s="1826"/>
      <c r="D214" s="1826"/>
      <c r="E214" s="1827"/>
      <c r="F214" s="1824" t="s">
        <v>25</v>
      </c>
      <c r="G214" s="1825"/>
      <c r="H214" s="1824" t="s">
        <v>66</v>
      </c>
      <c r="I214" s="1825"/>
      <c r="J214" s="1824" t="s">
        <v>28</v>
      </c>
      <c r="K214" s="1864"/>
      <c r="L214"/>
      <c r="M214" s="1814"/>
      <c r="N214" s="1814"/>
      <c r="O214" s="1814"/>
      <c r="P214" s="1814"/>
      <c r="Q214" s="1815"/>
      <c r="R214" s="1811" t="s">
        <v>19</v>
      </c>
      <c r="S214" s="1812"/>
      <c r="T214" s="1812"/>
      <c r="U214" s="1812"/>
      <c r="V214" s="1813"/>
      <c r="W214" s="1806" t="s">
        <v>19</v>
      </c>
      <c r="X214"/>
      <c r="Y214" s="264"/>
      <c r="Z214" s="264"/>
      <c r="AA214" s="264"/>
      <c r="AB214" s="264"/>
      <c r="AC214" s="264"/>
      <c r="AD214" s="264"/>
      <c r="AE214" s="264"/>
      <c r="AF214" s="264"/>
      <c r="AG214" s="264"/>
      <c r="AH214" s="264"/>
      <c r="AI214" s="264"/>
      <c r="AJ214"/>
      <c r="AK214" s="455"/>
      <c r="AL214" s="455"/>
      <c r="AM214" s="455"/>
      <c r="AN214" s="455"/>
      <c r="AO214" s="455"/>
      <c r="AP214" s="455"/>
      <c r="AQ214" s="455"/>
      <c r="AR214" s="455"/>
      <c r="AS214" s="455"/>
      <c r="AT214" s="455"/>
      <c r="AU214" s="455"/>
    </row>
    <row r="215" spans="1:47" ht="18" customHeight="1">
      <c r="A215" s="1828"/>
      <c r="B215" s="1828"/>
      <c r="C215" s="1828"/>
      <c r="D215" s="1828"/>
      <c r="E215" s="1829"/>
      <c r="F215" s="736" t="s">
        <v>68</v>
      </c>
      <c r="G215" s="424" t="s">
        <v>69</v>
      </c>
      <c r="H215" s="96" t="s">
        <v>68</v>
      </c>
      <c r="I215" s="424" t="s">
        <v>69</v>
      </c>
      <c r="J215" s="96" t="s">
        <v>68</v>
      </c>
      <c r="K215" s="92" t="s">
        <v>69</v>
      </c>
      <c r="L215"/>
      <c r="M215" s="1816"/>
      <c r="N215" s="1816"/>
      <c r="O215" s="1816"/>
      <c r="P215" s="1816"/>
      <c r="Q215" s="1817"/>
      <c r="R215" s="1830" t="s">
        <v>25</v>
      </c>
      <c r="S215" s="1832" t="s">
        <v>66</v>
      </c>
      <c r="T215" s="1809" t="s">
        <v>28</v>
      </c>
      <c r="U215" s="1830" t="s">
        <v>68</v>
      </c>
      <c r="V215" s="1809" t="s">
        <v>69</v>
      </c>
      <c r="W215" s="1807"/>
      <c r="X215"/>
      <c r="Y215"/>
      <c r="Z215"/>
      <c r="AA215"/>
      <c r="AB215"/>
      <c r="AC215"/>
      <c r="AD215"/>
      <c r="AE215"/>
      <c r="AF215"/>
      <c r="AG215"/>
      <c r="AH215"/>
      <c r="AI215"/>
      <c r="AJ215"/>
      <c r="AK215"/>
      <c r="AL215"/>
      <c r="AM215"/>
      <c r="AN215"/>
      <c r="AO215"/>
    </row>
    <row r="216" spans="1:47" ht="18" customHeight="1">
      <c r="A216" s="1822" t="s">
        <v>1011</v>
      </c>
      <c r="B216" s="1822"/>
      <c r="C216" s="1822"/>
      <c r="D216" s="1822"/>
      <c r="E216" s="1823"/>
      <c r="F216" s="212">
        <v>21915</v>
      </c>
      <c r="G216" s="213">
        <v>9620</v>
      </c>
      <c r="H216" s="212">
        <v>76125</v>
      </c>
      <c r="I216" s="213">
        <v>49010</v>
      </c>
      <c r="J216" s="212">
        <v>95340.5</v>
      </c>
      <c r="K216" s="214">
        <v>22402.5</v>
      </c>
      <c r="L216"/>
      <c r="M216" s="1818"/>
      <c r="N216" s="1818"/>
      <c r="O216" s="1818"/>
      <c r="P216" s="1818"/>
      <c r="Q216" s="1819"/>
      <c r="R216" s="1831"/>
      <c r="S216" s="1833"/>
      <c r="T216" s="1810"/>
      <c r="U216" s="1831"/>
      <c r="V216" s="1810"/>
      <c r="W216" s="1808"/>
      <c r="X216"/>
      <c r="Y216"/>
      <c r="Z216"/>
      <c r="AA216"/>
      <c r="AB216"/>
      <c r="AC216"/>
      <c r="AD216"/>
      <c r="AE216"/>
      <c r="AF216"/>
      <c r="AG216"/>
      <c r="AH216"/>
      <c r="AI216"/>
      <c r="AJ216"/>
      <c r="AK216"/>
      <c r="AL216"/>
      <c r="AM216"/>
      <c r="AN216"/>
      <c r="AO216"/>
    </row>
    <row r="217" spans="1:47" ht="18" customHeight="1">
      <c r="A217" s="1836" t="s">
        <v>1012</v>
      </c>
      <c r="B217" s="1836"/>
      <c r="C217" s="1836"/>
      <c r="D217" s="1836"/>
      <c r="E217" s="1837"/>
      <c r="F217" s="215">
        <v>1665.7693745192591</v>
      </c>
      <c r="G217" s="216">
        <v>1662.663682515968</v>
      </c>
      <c r="H217" s="215">
        <v>1670.0019174786153</v>
      </c>
      <c r="I217" s="216">
        <v>1657.8785575262127</v>
      </c>
      <c r="J217" s="215">
        <v>1649.0745012546606</v>
      </c>
      <c r="K217" s="217">
        <v>1621.8333429109457</v>
      </c>
      <c r="L217"/>
      <c r="M217" s="1836" t="s">
        <v>1013</v>
      </c>
      <c r="N217" s="1836"/>
      <c r="O217" s="1836"/>
      <c r="P217" s="1836"/>
      <c r="Q217" s="1837"/>
      <c r="R217" s="259">
        <v>1664.8219587250096</v>
      </c>
      <c r="S217" s="260">
        <v>1665.2537185633059</v>
      </c>
      <c r="T217" s="260">
        <v>1643.8914326238707</v>
      </c>
      <c r="U217" s="215">
        <v>1659.2046214459012</v>
      </c>
      <c r="V217" s="215">
        <v>1648.4814635451919</v>
      </c>
      <c r="W217" s="228">
        <v>1656.03813774218</v>
      </c>
      <c r="X217"/>
      <c r="Y217" s="9" t="s">
        <v>1014</v>
      </c>
      <c r="Z217" s="9"/>
      <c r="AA217" s="9"/>
      <c r="AB217" s="9"/>
      <c r="AC217" s="9"/>
      <c r="AD217" s="9"/>
      <c r="AE217" s="9"/>
      <c r="AF217" s="9"/>
      <c r="AG217" s="9"/>
      <c r="AH217" s="9"/>
      <c r="AI217" s="9"/>
      <c r="AJ217"/>
      <c r="AK217"/>
      <c r="AL217"/>
      <c r="AM217"/>
      <c r="AN217"/>
      <c r="AO217"/>
    </row>
    <row r="218" spans="1:47" ht="18" customHeight="1">
      <c r="A218" s="1836" t="s">
        <v>1015</v>
      </c>
      <c r="B218" s="1836"/>
      <c r="C218" s="1836"/>
      <c r="D218" s="1836"/>
      <c r="E218" s="1837"/>
      <c r="F218" s="215">
        <v>1622.9594212640563</v>
      </c>
      <c r="G218" s="216">
        <v>1587.6690024715313</v>
      </c>
      <c r="H218" s="215">
        <v>1601.5231577160002</v>
      </c>
      <c r="I218" s="216">
        <v>1545.433537788331</v>
      </c>
      <c r="J218" s="215">
        <v>1513.5814218638322</v>
      </c>
      <c r="K218" s="217">
        <v>1413.9415294013957</v>
      </c>
      <c r="L218"/>
      <c r="M218" s="1836" t="s">
        <v>1015</v>
      </c>
      <c r="N218" s="1836"/>
      <c r="O218" s="1836"/>
      <c r="P218" s="1836"/>
      <c r="Q218" s="1837"/>
      <c r="R218" s="259">
        <v>1612.1938011979682</v>
      </c>
      <c r="S218" s="260">
        <v>1579.5552648590453</v>
      </c>
      <c r="T218" s="261">
        <v>1494.6233293157422</v>
      </c>
      <c r="U218" s="215">
        <v>1560.5953839675717</v>
      </c>
      <c r="V218" s="261">
        <v>1514.0949446604386</v>
      </c>
      <c r="W218" s="262">
        <v>1546.8640853477714</v>
      </c>
      <c r="X218"/>
      <c r="Y218"/>
      <c r="Z218"/>
      <c r="AA218"/>
      <c r="AB218"/>
      <c r="AC218"/>
      <c r="AD218"/>
      <c r="AE218"/>
      <c r="AF218"/>
      <c r="AG218"/>
      <c r="AH218"/>
      <c r="AI218"/>
      <c r="AJ218"/>
      <c r="AK218"/>
      <c r="AL218"/>
      <c r="AM218"/>
      <c r="AN218"/>
      <c r="AO218"/>
    </row>
    <row r="219" spans="1:47" ht="18" customHeight="1">
      <c r="A219" s="1836" t="s">
        <v>1016</v>
      </c>
      <c r="B219" s="1836"/>
      <c r="C219" s="1836"/>
      <c r="D219" s="1836"/>
      <c r="E219" s="1837"/>
      <c r="F219" s="215">
        <v>1622.9594212640563</v>
      </c>
      <c r="G219" s="216">
        <v>1587.6690024715313</v>
      </c>
      <c r="H219" s="215">
        <v>1638.6590875967031</v>
      </c>
      <c r="I219" s="216">
        <v>1567.7623021541694</v>
      </c>
      <c r="J219" s="215">
        <v>1579.7529002911508</v>
      </c>
      <c r="K219" s="217">
        <v>1445.506598158127</v>
      </c>
      <c r="L219"/>
      <c r="M219" s="1836" t="s">
        <v>1016</v>
      </c>
      <c r="N219" s="1836"/>
      <c r="O219" s="1836"/>
      <c r="P219" s="1836"/>
      <c r="Q219" s="1837"/>
      <c r="R219" s="259">
        <v>1612.1938011979682</v>
      </c>
      <c r="S219" s="260">
        <v>1610.8918645612728</v>
      </c>
      <c r="T219" s="261">
        <v>1554.2103815551318</v>
      </c>
      <c r="U219" s="215">
        <v>1613.8760410161808</v>
      </c>
      <c r="V219" s="261">
        <v>1539.3211892869733</v>
      </c>
      <c r="W219" s="262">
        <v>1591.8604440045706</v>
      </c>
      <c r="X219"/>
      <c r="Y219" s="1845"/>
      <c r="Z219" s="1845"/>
      <c r="AA219" s="1845"/>
      <c r="AB219" s="1845"/>
      <c r="AC219" s="1846"/>
      <c r="AD219" s="1842" t="s">
        <v>25</v>
      </c>
      <c r="AE219" s="1827"/>
      <c r="AF219" s="1842" t="s">
        <v>66</v>
      </c>
      <c r="AG219" s="1827"/>
      <c r="AH219" s="1842" t="s">
        <v>28</v>
      </c>
      <c r="AI219" s="1826"/>
      <c r="AJ219"/>
      <c r="AK219" s="1814"/>
      <c r="AL219" s="1814"/>
      <c r="AM219" s="1814"/>
      <c r="AN219" s="1814"/>
      <c r="AO219" s="1815"/>
      <c r="AP219" s="1811" t="s">
        <v>19</v>
      </c>
      <c r="AQ219" s="1812"/>
      <c r="AR219" s="1812"/>
      <c r="AS219" s="1812"/>
      <c r="AT219" s="1813"/>
      <c r="AU219" s="1806" t="s">
        <v>19</v>
      </c>
    </row>
    <row r="220" spans="1:47" ht="18" customHeight="1">
      <c r="A220" s="1836" t="s">
        <v>1017</v>
      </c>
      <c r="B220" s="1836"/>
      <c r="C220" s="1836"/>
      <c r="D220" s="1836"/>
      <c r="E220" s="1837"/>
      <c r="F220" s="215">
        <v>42.809953255202693</v>
      </c>
      <c r="G220" s="216">
        <v>74.99468004443672</v>
      </c>
      <c r="H220" s="215">
        <v>68.478759762614985</v>
      </c>
      <c r="I220" s="216">
        <v>112.44501973788178</v>
      </c>
      <c r="J220" s="215">
        <v>135.49307939082834</v>
      </c>
      <c r="K220" s="258">
        <v>207.89181350955008</v>
      </c>
      <c r="L220"/>
      <c r="M220" s="1836" t="s">
        <v>1017</v>
      </c>
      <c r="N220" s="1836"/>
      <c r="O220" s="1836"/>
      <c r="P220" s="1836"/>
      <c r="Q220" s="1837"/>
      <c r="R220" s="259">
        <v>52.628157527041331</v>
      </c>
      <c r="S220" s="260">
        <v>85.698453704260615</v>
      </c>
      <c r="T220" s="261">
        <v>149.26810330812842</v>
      </c>
      <c r="U220" s="259">
        <v>98.609237478329518</v>
      </c>
      <c r="V220" s="261">
        <v>134.38651888475317</v>
      </c>
      <c r="W220" s="228">
        <v>109.17405239440866</v>
      </c>
      <c r="X220"/>
      <c r="Y220" s="1847"/>
      <c r="Z220" s="1847"/>
      <c r="AA220" s="1847"/>
      <c r="AB220" s="1847"/>
      <c r="AC220" s="1848"/>
      <c r="AD220" s="1843"/>
      <c r="AE220" s="1857"/>
      <c r="AF220" s="1843"/>
      <c r="AG220" s="1857"/>
      <c r="AH220" s="1843"/>
      <c r="AI220" s="1844"/>
      <c r="AJ220"/>
      <c r="AK220" s="1816"/>
      <c r="AL220" s="1816"/>
      <c r="AM220" s="1816"/>
      <c r="AN220" s="1816"/>
      <c r="AO220" s="1817"/>
      <c r="AP220" s="1830" t="s">
        <v>25</v>
      </c>
      <c r="AQ220" s="1832" t="s">
        <v>66</v>
      </c>
      <c r="AR220" s="1809" t="s">
        <v>28</v>
      </c>
      <c r="AS220" s="1830" t="s">
        <v>68</v>
      </c>
      <c r="AT220" s="1809" t="s">
        <v>69</v>
      </c>
      <c r="AU220" s="1807"/>
    </row>
    <row r="221" spans="1:47" ht="18" customHeight="1">
      <c r="A221" s="1851" t="s">
        <v>1018</v>
      </c>
      <c r="B221" s="1851"/>
      <c r="C221" s="1851"/>
      <c r="D221" s="1851"/>
      <c r="E221" s="1852"/>
      <c r="F221" s="123">
        <v>2.5699808094717579E-2</v>
      </c>
      <c r="G221" s="266">
        <v>4.5105141125686719E-2</v>
      </c>
      <c r="H221" s="123">
        <v>4.1005198285044404E-2</v>
      </c>
      <c r="I221" s="266">
        <v>6.7824642056813572E-2</v>
      </c>
      <c r="J221" s="123">
        <v>8.2163103781995012E-2</v>
      </c>
      <c r="K221" s="138">
        <v>0.12818321587618595</v>
      </c>
      <c r="L221"/>
      <c r="M221" s="1851" t="s">
        <v>1018</v>
      </c>
      <c r="N221" s="1851"/>
      <c r="O221" s="1851"/>
      <c r="P221" s="1851"/>
      <c r="Q221" s="1852"/>
      <c r="R221" s="123">
        <v>3.1611883331564283E-2</v>
      </c>
      <c r="S221" s="267">
        <v>5.1462700697763201E-2</v>
      </c>
      <c r="T221" s="266">
        <v>9.0801679688710668E-2</v>
      </c>
      <c r="U221" s="123">
        <v>5.9431631399626435E-2</v>
      </c>
      <c r="V221" s="266">
        <v>8.1521401275416322E-2</v>
      </c>
      <c r="W221" s="268">
        <v>6.5924841889967029E-2</v>
      </c>
      <c r="X221"/>
      <c r="Y221" s="1849"/>
      <c r="Z221" s="1849"/>
      <c r="AA221" s="1849"/>
      <c r="AB221" s="1849"/>
      <c r="AC221" s="1850"/>
      <c r="AD221" s="98" t="s">
        <v>68</v>
      </c>
      <c r="AE221" s="424" t="s">
        <v>69</v>
      </c>
      <c r="AF221" s="96" t="s">
        <v>68</v>
      </c>
      <c r="AG221" s="424" t="s">
        <v>69</v>
      </c>
      <c r="AH221" s="96" t="s">
        <v>68</v>
      </c>
      <c r="AI221" s="92" t="s">
        <v>69</v>
      </c>
      <c r="AJ221"/>
      <c r="AK221" s="1818"/>
      <c r="AL221" s="1818"/>
      <c r="AM221" s="1818"/>
      <c r="AN221" s="1818"/>
      <c r="AO221" s="1819"/>
      <c r="AP221" s="1831"/>
      <c r="AQ221" s="1833"/>
      <c r="AR221" s="1810"/>
      <c r="AS221" s="1831"/>
      <c r="AT221" s="1810"/>
      <c r="AU221" s="1808"/>
    </row>
    <row r="222" spans="1:47" ht="18" customHeight="1">
      <c r="A222" s="1836" t="s">
        <v>1019</v>
      </c>
      <c r="B222" s="1836"/>
      <c r="C222" s="1836"/>
      <c r="D222" s="1836"/>
      <c r="E222" s="1837"/>
      <c r="F222" s="215">
        <v>0.69277044995321535</v>
      </c>
      <c r="G222" s="216">
        <v>1.1512433626257204</v>
      </c>
      <c r="H222" s="215">
        <v>1.2734674990547175</v>
      </c>
      <c r="I222" s="216">
        <v>1.3407703498421895</v>
      </c>
      <c r="J222" s="215">
        <v>5.4387020574800031</v>
      </c>
      <c r="K222" s="217">
        <v>5.2823782323415145</v>
      </c>
      <c r="L222"/>
      <c r="M222" s="1836" t="s">
        <v>1019</v>
      </c>
      <c r="N222" s="1836"/>
      <c r="O222" s="1836"/>
      <c r="P222" s="1836"/>
      <c r="Q222" s="1837"/>
      <c r="R222" s="259">
        <v>0.83263122115694121</v>
      </c>
      <c r="S222" s="260">
        <v>1.2998271323874699</v>
      </c>
      <c r="T222" s="260">
        <v>5.4089589348088891</v>
      </c>
      <c r="U222" s="215">
        <v>3.2612044714303527</v>
      </c>
      <c r="V222" s="227">
        <v>2.4079794445963771</v>
      </c>
      <c r="W222" s="228">
        <v>3.0092522789798344</v>
      </c>
      <c r="X222"/>
      <c r="Y222" s="1836" t="s">
        <v>1019</v>
      </c>
      <c r="Z222" s="1836"/>
      <c r="AA222" s="1836"/>
      <c r="AB222" s="1836"/>
      <c r="AC222" s="1837"/>
      <c r="AD222" s="301">
        <v>4.1588617281017597E-4</v>
      </c>
      <c r="AE222" s="422">
        <v>6.9240903902083274E-4</v>
      </c>
      <c r="AF222" s="301">
        <v>7.6255451309745247E-4</v>
      </c>
      <c r="AG222" s="422">
        <v>8.0872651603794605E-4</v>
      </c>
      <c r="AH222" s="301">
        <v>3.2980329593005598E-3</v>
      </c>
      <c r="AI222" s="421">
        <v>3.2570413325332453E-3</v>
      </c>
      <c r="AJ222"/>
      <c r="AK222" s="1836" t="s">
        <v>1019</v>
      </c>
      <c r="AL222" s="1836"/>
      <c r="AM222" s="1836"/>
      <c r="AN222" s="1836"/>
      <c r="AO222" s="1837"/>
      <c r="AP222" s="129">
        <v>5.0013229150017038E-4</v>
      </c>
      <c r="AQ222" s="130">
        <v>7.805580122102313E-4</v>
      </c>
      <c r="AR222" s="131">
        <v>3.2903382957446691E-3</v>
      </c>
      <c r="AS222" s="555">
        <v>1.9655227747548106E-3</v>
      </c>
      <c r="AT222" s="131">
        <v>1.4607258242490782E-3</v>
      </c>
      <c r="AU222" s="433">
        <v>1.8171394790959393E-3</v>
      </c>
    </row>
    <row r="223" spans="1:47" ht="18" customHeight="1">
      <c r="A223" s="1836" t="s">
        <v>1020</v>
      </c>
      <c r="B223" s="1836"/>
      <c r="C223" s="1836"/>
      <c r="D223" s="1836"/>
      <c r="E223" s="1837"/>
      <c r="F223" s="215">
        <v>20.590434702628865</v>
      </c>
      <c r="G223" s="216">
        <v>24.278284452416681</v>
      </c>
      <c r="H223" s="215">
        <v>33.726095947224707</v>
      </c>
      <c r="I223" s="216">
        <v>40.589136170418371</v>
      </c>
      <c r="J223" s="215">
        <v>80.166501177481592</v>
      </c>
      <c r="K223" s="217">
        <v>113.77426490185515</v>
      </c>
      <c r="L223"/>
      <c r="M223" s="1836" t="s">
        <v>1020</v>
      </c>
      <c r="N223" s="1836"/>
      <c r="O223" s="1836"/>
      <c r="P223" s="1836"/>
      <c r="Q223" s="1837"/>
      <c r="R223" s="259">
        <v>21.71544230031267</v>
      </c>
      <c r="S223" s="260">
        <v>36.414053763492909</v>
      </c>
      <c r="T223" s="260">
        <v>86.560918907922286</v>
      </c>
      <c r="U223" s="215">
        <v>55.133546226234174</v>
      </c>
      <c r="V223" s="227">
        <v>58.885738803668431</v>
      </c>
      <c r="W223" s="228">
        <v>56.241546011342535</v>
      </c>
      <c r="X223"/>
      <c r="Y223" s="1836" t="s">
        <v>1020</v>
      </c>
      <c r="Z223" s="1836"/>
      <c r="AA223" s="1836"/>
      <c r="AB223" s="1836"/>
      <c r="AC223" s="1837"/>
      <c r="AD223" s="301">
        <v>1.2360915633096726E-2</v>
      </c>
      <c r="AE223" s="422">
        <v>1.4602041716385126E-2</v>
      </c>
      <c r="AF223" s="301">
        <v>2.0195243846273355E-2</v>
      </c>
      <c r="AG223" s="422">
        <v>2.4482575027077409E-2</v>
      </c>
      <c r="AH223" s="301">
        <v>4.8613025740491859E-2</v>
      </c>
      <c r="AI223" s="421">
        <v>7.0151637589129553E-2</v>
      </c>
      <c r="AJ223"/>
      <c r="AK223" s="1836" t="s">
        <v>1020</v>
      </c>
      <c r="AL223" s="1836"/>
      <c r="AM223" s="1836"/>
      <c r="AN223" s="1836"/>
      <c r="AO223" s="1837"/>
      <c r="AP223" s="129">
        <v>1.3043702473112059E-2</v>
      </c>
      <c r="AQ223" s="130">
        <v>2.1866970394703009E-2</v>
      </c>
      <c r="AR223" s="131">
        <v>5.2656104405726767E-2</v>
      </c>
      <c r="AS223" s="555">
        <v>3.3228901073207272E-2</v>
      </c>
      <c r="AT223" s="131">
        <v>3.5721201667035983E-2</v>
      </c>
      <c r="AU223" s="433">
        <v>3.39615041040187E-2</v>
      </c>
    </row>
    <row r="224" spans="1:47" ht="18" customHeight="1">
      <c r="A224" s="1836" t="s">
        <v>1021</v>
      </c>
      <c r="B224" s="1836"/>
      <c r="C224" s="1836"/>
      <c r="D224" s="1836"/>
      <c r="E224" s="1837"/>
      <c r="F224" s="215">
        <v>3.9045595655814878</v>
      </c>
      <c r="G224" s="216">
        <v>27.101231848296905</v>
      </c>
      <c r="H224" s="215">
        <v>5.8857115786365313</v>
      </c>
      <c r="I224" s="216">
        <v>42.039637969455264</v>
      </c>
      <c r="J224" s="215">
        <v>9.3900622885655718</v>
      </c>
      <c r="K224" s="217">
        <v>39.58553470317301</v>
      </c>
      <c r="L224"/>
      <c r="M224" s="1836" t="s">
        <v>1021</v>
      </c>
      <c r="N224" s="1836"/>
      <c r="O224" s="1836"/>
      <c r="P224" s="1836"/>
      <c r="Q224" s="1837"/>
      <c r="R224" s="259">
        <v>10.980887054394625</v>
      </c>
      <c r="S224" s="260">
        <v>20.045650304125214</v>
      </c>
      <c r="T224" s="260">
        <v>15.135236700362819</v>
      </c>
      <c r="U224" s="215">
        <v>7.3889117590781392</v>
      </c>
      <c r="V224" s="227">
        <v>39.587714169641217</v>
      </c>
      <c r="W224" s="228">
        <v>16.897023460542545</v>
      </c>
      <c r="X224"/>
      <c r="Y224" s="1836" t="s">
        <v>1021</v>
      </c>
      <c r="Z224" s="1836"/>
      <c r="AA224" s="1836"/>
      <c r="AB224" s="1836"/>
      <c r="AC224" s="1837"/>
      <c r="AD224" s="301">
        <v>2.3439976897812421E-3</v>
      </c>
      <c r="AE224" s="422">
        <v>1.6299888025031562E-2</v>
      </c>
      <c r="AF224" s="301">
        <v>3.5243741441463939E-3</v>
      </c>
      <c r="AG224" s="422">
        <v>2.5357489412363411E-2</v>
      </c>
      <c r="AH224" s="301">
        <v>5.6941407325268555E-3</v>
      </c>
      <c r="AI224" s="421">
        <v>2.4407893003434593E-2</v>
      </c>
      <c r="AJ224"/>
      <c r="AK224" s="1836" t="s">
        <v>1021</v>
      </c>
      <c r="AL224" s="1836"/>
      <c r="AM224" s="1836"/>
      <c r="AN224" s="1836"/>
      <c r="AO224" s="1837"/>
      <c r="AP224" s="129">
        <v>6.5958326635745775E-3</v>
      </c>
      <c r="AQ224" s="130">
        <v>1.2037595280927856E-2</v>
      </c>
      <c r="AR224" s="131">
        <v>9.2069563719332469E-3</v>
      </c>
      <c r="AS224" s="555">
        <v>4.453285425783788E-3</v>
      </c>
      <c r="AT224" s="131">
        <v>2.4014655332856856E-2</v>
      </c>
      <c r="AU224" s="433">
        <v>1.0203281600494853E-2</v>
      </c>
    </row>
    <row r="225" spans="1:47" ht="18" customHeight="1">
      <c r="A225" s="1836" t="s">
        <v>1022</v>
      </c>
      <c r="B225" s="1836"/>
      <c r="C225" s="1836"/>
      <c r="D225" s="1836"/>
      <c r="E225" s="1837"/>
      <c r="F225" s="215">
        <v>5.9062909601714155</v>
      </c>
      <c r="G225" s="216">
        <v>8.2463941090727513</v>
      </c>
      <c r="H225" s="215">
        <v>10.664102780906438</v>
      </c>
      <c r="I225" s="216">
        <v>13.448293609290626</v>
      </c>
      <c r="J225" s="215">
        <v>15.204389747835558</v>
      </c>
      <c r="K225" s="217">
        <v>23.021511283441981</v>
      </c>
      <c r="L225"/>
      <c r="M225" s="1836" t="s">
        <v>1023</v>
      </c>
      <c r="N225" s="1836"/>
      <c r="O225" s="1836"/>
      <c r="P225" s="1836"/>
      <c r="Q225" s="1837"/>
      <c r="R225" s="259">
        <v>6.6201578475166141</v>
      </c>
      <c r="S225" s="260">
        <v>11.754550637214498</v>
      </c>
      <c r="T225" s="260">
        <v>16.691722881876842</v>
      </c>
      <c r="U225" s="215">
        <v>12.363373304661923</v>
      </c>
      <c r="V225" s="227">
        <v>15.477377442975625</v>
      </c>
      <c r="W225" s="228">
        <v>13.28291990171784</v>
      </c>
      <c r="X225"/>
      <c r="Y225" s="1836" t="s">
        <v>1023</v>
      </c>
      <c r="Z225" s="1836"/>
      <c r="AA225" s="1836"/>
      <c r="AB225" s="1836"/>
      <c r="AC225" s="1837"/>
      <c r="AD225" s="301">
        <v>3.5456834844715345E-3</v>
      </c>
      <c r="AE225" s="422">
        <v>4.9597487428089983E-3</v>
      </c>
      <c r="AF225" s="301">
        <v>6.3856829559855843E-3</v>
      </c>
      <c r="AG225" s="422">
        <v>8.1117483233255436E-3</v>
      </c>
      <c r="AH225" s="301">
        <v>9.2199532139194719E-3</v>
      </c>
      <c r="AI225" s="421">
        <v>1.4194745338088713E-2</v>
      </c>
      <c r="AJ225"/>
      <c r="AK225" s="1836" t="s">
        <v>1023</v>
      </c>
      <c r="AL225" s="1836"/>
      <c r="AM225" s="1836"/>
      <c r="AN225" s="1836"/>
      <c r="AO225" s="1837"/>
      <c r="AP225" s="129">
        <v>3.9764959927526475E-3</v>
      </c>
      <c r="AQ225" s="130">
        <v>7.0587145407221856E-3</v>
      </c>
      <c r="AR225" s="131">
        <v>1.0153786649544501E-2</v>
      </c>
      <c r="AS225" s="555">
        <v>7.4513855282586881E-3</v>
      </c>
      <c r="AT225" s="131">
        <v>9.3888695658671719E-3</v>
      </c>
      <c r="AU225" s="433">
        <v>8.020902175494336E-3</v>
      </c>
    </row>
    <row r="226" spans="1:47" ht="18" customHeight="1">
      <c r="A226" s="1836" t="s">
        <v>1024</v>
      </c>
      <c r="B226" s="1836"/>
      <c r="C226" s="1836"/>
      <c r="D226" s="1836"/>
      <c r="E226" s="1837"/>
      <c r="F226" s="215">
        <v>9.3176482405478573</v>
      </c>
      <c r="G226" s="216">
        <v>9.6029049634344883</v>
      </c>
      <c r="H226" s="215">
        <v>13.129702212728706</v>
      </c>
      <c r="I226" s="216">
        <v>11.565038466708639</v>
      </c>
      <c r="J226" s="215">
        <v>12.68499640919185</v>
      </c>
      <c r="K226" s="217">
        <v>12.617241767258145</v>
      </c>
      <c r="L226"/>
      <c r="M226" s="1836" t="s">
        <v>1025</v>
      </c>
      <c r="N226" s="1836"/>
      <c r="O226" s="1836"/>
      <c r="P226" s="1836"/>
      <c r="Q226" s="1837"/>
      <c r="R226" s="259">
        <v>9.4046680494639627</v>
      </c>
      <c r="S226" s="260">
        <v>12.516890687636257</v>
      </c>
      <c r="T226" s="260">
        <v>12.67210499852693</v>
      </c>
      <c r="U226" s="215">
        <v>12.478449183274087</v>
      </c>
      <c r="V226" s="227">
        <v>11.62299373328764</v>
      </c>
      <c r="W226" s="228">
        <v>12.225838360350147</v>
      </c>
      <c r="X226"/>
      <c r="Y226" s="1836" t="s">
        <v>1025</v>
      </c>
      <c r="Z226" s="1836"/>
      <c r="AA226" s="1836"/>
      <c r="AB226" s="1836"/>
      <c r="AC226" s="1837"/>
      <c r="AD226" s="301">
        <v>5.5936004005578081E-3</v>
      </c>
      <c r="AE226" s="422">
        <v>5.7756147947510507E-3</v>
      </c>
      <c r="AF226" s="301">
        <v>7.8620881061933472E-3</v>
      </c>
      <c r="AG226" s="422">
        <v>6.9758055644107602E-3</v>
      </c>
      <c r="AH226" s="301">
        <v>7.6921912257698248E-3</v>
      </c>
      <c r="AI226" s="421">
        <v>7.7796167050136625E-3</v>
      </c>
      <c r="AJ226"/>
      <c r="AK226" s="1836" t="s">
        <v>1025</v>
      </c>
      <c r="AL226" s="1836"/>
      <c r="AM226" s="1836"/>
      <c r="AN226" s="1836"/>
      <c r="AO226" s="1837"/>
      <c r="AP226" s="129">
        <v>5.6490533418158727E-3</v>
      </c>
      <c r="AQ226" s="130">
        <v>7.5165066728901699E-3</v>
      </c>
      <c r="AR226" s="131">
        <v>7.7086021297042432E-3</v>
      </c>
      <c r="AS226" s="555">
        <v>7.520741578214649E-3</v>
      </c>
      <c r="AT226" s="131">
        <v>7.0507275879775179E-3</v>
      </c>
      <c r="AU226" s="433">
        <v>7.3825826119069274E-3</v>
      </c>
    </row>
    <row r="227" spans="1:47" ht="18" customHeight="1">
      <c r="A227" s="1836" t="s">
        <v>1026</v>
      </c>
      <c r="B227" s="1836"/>
      <c r="C227" s="1836"/>
      <c r="D227" s="1836"/>
      <c r="E227" s="1837"/>
      <c r="F227" s="215">
        <v>1.8198762799837234</v>
      </c>
      <c r="G227" s="216">
        <v>4.2078634295185315</v>
      </c>
      <c r="H227" s="215">
        <v>2.5103538297477215</v>
      </c>
      <c r="I227" s="216">
        <v>2.4011598384358099</v>
      </c>
      <c r="J227" s="215">
        <v>6.6739016555914255</v>
      </c>
      <c r="K227" s="217">
        <v>7.4843403206714862</v>
      </c>
      <c r="L227"/>
      <c r="M227" s="1836" t="s">
        <v>1026</v>
      </c>
      <c r="N227" s="1836"/>
      <c r="O227" s="1836"/>
      <c r="P227" s="1836"/>
      <c r="Q227" s="1837"/>
      <c r="R227" s="259">
        <v>2.5483505586748558</v>
      </c>
      <c r="S227" s="260">
        <v>2.4675872375537167</v>
      </c>
      <c r="T227" s="260">
        <v>6.8281006499643908</v>
      </c>
      <c r="U227" s="215">
        <v>4.4848182456881798</v>
      </c>
      <c r="V227" s="227">
        <v>4.0209597865985902</v>
      </c>
      <c r="W227" s="228">
        <v>4.3478436468675072</v>
      </c>
      <c r="X227"/>
      <c r="Y227" s="1836" t="s">
        <v>1026</v>
      </c>
      <c r="Z227" s="1836"/>
      <c r="AA227" s="1836"/>
      <c r="AB227" s="1836"/>
      <c r="AC227" s="1837"/>
      <c r="AD227" s="301">
        <v>1.0925139505034659E-3</v>
      </c>
      <c r="AE227" s="422">
        <v>2.5307965006796376E-3</v>
      </c>
      <c r="AF227" s="301">
        <v>1.5032041601113113E-3</v>
      </c>
      <c r="AG227" s="422">
        <v>1.4483327669179082E-3</v>
      </c>
      <c r="AH227" s="301">
        <v>4.047058911233992E-3</v>
      </c>
      <c r="AI227" s="421">
        <v>4.6147406904572738E-3</v>
      </c>
      <c r="AJ227"/>
      <c r="AK227" s="1836" t="s">
        <v>1026</v>
      </c>
      <c r="AL227" s="1836"/>
      <c r="AM227" s="1836"/>
      <c r="AN227" s="1836"/>
      <c r="AO227" s="1837"/>
      <c r="AP227" s="129">
        <v>1.5307045569163981E-3</v>
      </c>
      <c r="AQ227" s="130">
        <v>1.4818085737004823E-3</v>
      </c>
      <c r="AR227" s="131">
        <v>4.1536201931935543E-3</v>
      </c>
      <c r="AS227" s="555">
        <v>2.7029928603862731E-3</v>
      </c>
      <c r="AT227" s="131">
        <v>2.4391901732101935E-3</v>
      </c>
      <c r="AU227" s="433">
        <v>2.6254489844027978E-3</v>
      </c>
    </row>
    <row r="228" spans="1:47" ht="18" customHeight="1" thickBot="1">
      <c r="A228" s="1820" t="s">
        <v>1027</v>
      </c>
      <c r="B228" s="1820"/>
      <c r="C228" s="1820"/>
      <c r="D228" s="1820"/>
      <c r="E228" s="1821"/>
      <c r="F228" s="218">
        <v>0.57837305633613123</v>
      </c>
      <c r="G228" s="219">
        <v>0.40675787907165034</v>
      </c>
      <c r="H228" s="218">
        <v>1.2893259143161702</v>
      </c>
      <c r="I228" s="219">
        <v>1.0609833337308712</v>
      </c>
      <c r="J228" s="218">
        <v>5.9345260546823342</v>
      </c>
      <c r="K228" s="220">
        <v>6.1265423008087847</v>
      </c>
      <c r="L228"/>
      <c r="M228" s="1820" t="s">
        <v>1028</v>
      </c>
      <c r="N228" s="1820"/>
      <c r="O228" s="1820"/>
      <c r="P228" s="1820"/>
      <c r="Q228" s="1821"/>
      <c r="R228" s="229">
        <v>0.52602049552166141</v>
      </c>
      <c r="S228" s="302">
        <v>1.199893941850549</v>
      </c>
      <c r="T228" s="556">
        <v>5.9710602346662629</v>
      </c>
      <c r="U228" s="557">
        <v>3.4989342879626735</v>
      </c>
      <c r="V228" s="557">
        <v>2.3837555039852907</v>
      </c>
      <c r="W228" s="230">
        <v>3.1696287346082506</v>
      </c>
      <c r="X228"/>
      <c r="Y228" s="1820" t="s">
        <v>1028</v>
      </c>
      <c r="Z228" s="1820"/>
      <c r="AA228" s="1820"/>
      <c r="AB228" s="1820"/>
      <c r="AC228" s="1821"/>
      <c r="AD228" s="124">
        <v>3.4721076349662728E-4</v>
      </c>
      <c r="AE228" s="125">
        <v>2.4464230700951985E-4</v>
      </c>
      <c r="AF228" s="124">
        <v>7.720505592369658E-4</v>
      </c>
      <c r="AG228" s="125">
        <v>6.3996444668058621E-4</v>
      </c>
      <c r="AH228" s="124">
        <v>3.598700998752443E-3</v>
      </c>
      <c r="AI228" s="126">
        <v>3.777541217528903E-3</v>
      </c>
      <c r="AJ228"/>
      <c r="AK228" s="1820" t="s">
        <v>1028</v>
      </c>
      <c r="AL228" s="1820"/>
      <c r="AM228" s="1820"/>
      <c r="AN228" s="1820"/>
      <c r="AO228" s="1821"/>
      <c r="AP228" s="132">
        <v>3.1596201189255691E-4</v>
      </c>
      <c r="AQ228" s="133">
        <v>7.2054722260926998E-4</v>
      </c>
      <c r="AR228" s="134">
        <v>3.6322716428636966E-3</v>
      </c>
      <c r="AS228" s="558">
        <v>2.1088021590209612E-3</v>
      </c>
      <c r="AT228" s="134">
        <v>1.4460311242195183E-3</v>
      </c>
      <c r="AU228" s="165">
        <v>1.9139829345534757E-3</v>
      </c>
    </row>
    <row r="229" spans="1:47" ht="18" customHeight="1">
      <c r="A229" s="1834" t="s">
        <v>1029</v>
      </c>
      <c r="B229" s="1834"/>
      <c r="C229" s="1834"/>
      <c r="D229" s="1834"/>
      <c r="E229" s="1835"/>
      <c r="F229" s="221">
        <v>21.313201983240283</v>
      </c>
      <c r="G229" s="222">
        <v>24.474337646476457</v>
      </c>
      <c r="H229" s="223">
        <v>21.218588095285607</v>
      </c>
      <c r="I229" s="222">
        <v>24.864165700129107</v>
      </c>
      <c r="J229" s="223">
        <v>23.872077882726849</v>
      </c>
      <c r="K229" s="224">
        <v>29.445203595396588</v>
      </c>
      <c r="L229"/>
      <c r="M229" s="1834" t="s">
        <v>1029</v>
      </c>
      <c r="N229" s="1834"/>
      <c r="O229" s="1834"/>
      <c r="P229" s="1834"/>
      <c r="Q229" s="1835"/>
      <c r="R229" s="231">
        <v>22.277531302419987</v>
      </c>
      <c r="S229" s="232">
        <v>22.646404121284569</v>
      </c>
      <c r="T229" s="232">
        <v>24.932454710037891</v>
      </c>
      <c r="U229" s="215">
        <v>22.53753445458279</v>
      </c>
      <c r="V229" s="232">
        <v>26.084374327193448</v>
      </c>
      <c r="W229" s="233">
        <v>23.584894827368785</v>
      </c>
      <c r="X229"/>
      <c r="Y229" s="1834" t="s">
        <v>1029</v>
      </c>
      <c r="Z229" s="1834"/>
      <c r="AA229" s="1834"/>
      <c r="AB229" s="1834"/>
      <c r="AC229" s="1835"/>
      <c r="AD229" s="127">
        <v>1.2794809599252761E-2</v>
      </c>
      <c r="AE229" s="298">
        <v>1.4719956840244153E-2</v>
      </c>
      <c r="AF229" s="128">
        <v>1.2705726785824075E-2</v>
      </c>
      <c r="AG229" s="298">
        <v>1.4997579640109423E-2</v>
      </c>
      <c r="AH229" s="128">
        <v>1.4476045724170937E-2</v>
      </c>
      <c r="AI229" s="265">
        <v>1.8155505141204519E-2</v>
      </c>
      <c r="AJ229"/>
      <c r="AK229" s="1834" t="s">
        <v>1029</v>
      </c>
      <c r="AL229" s="1834"/>
      <c r="AM229" s="1834"/>
      <c r="AN229" s="1834"/>
      <c r="AO229" s="1835"/>
      <c r="AP229" s="135">
        <v>1.3381329568406855E-2</v>
      </c>
      <c r="AQ229" s="136">
        <v>1.359937159655329E-2</v>
      </c>
      <c r="AR229" s="137">
        <v>1.5166728298013183E-2</v>
      </c>
      <c r="AS229" s="559">
        <v>1.3583336354826826E-2</v>
      </c>
      <c r="AT229" s="137">
        <v>1.5823274270307476E-2</v>
      </c>
      <c r="AU229" s="166">
        <v>1.4241758260183616E-2</v>
      </c>
    </row>
    <row r="230" spans="1:47" ht="18" customHeight="1">
      <c r="A230" s="1836" t="s">
        <v>1030</v>
      </c>
      <c r="B230" s="1836"/>
      <c r="C230" s="1836"/>
      <c r="D230" s="1836"/>
      <c r="E230" s="1837"/>
      <c r="F230" s="225"/>
      <c r="G230" s="226"/>
      <c r="H230" s="215">
        <v>37.135929880702776</v>
      </c>
      <c r="I230" s="216">
        <v>22.328764365838481</v>
      </c>
      <c r="J230" s="215">
        <v>66.171478427318647</v>
      </c>
      <c r="K230" s="217">
        <v>31.565068756731193</v>
      </c>
      <c r="L230"/>
      <c r="M230" s="1836" t="s">
        <v>1030</v>
      </c>
      <c r="N230" s="1836"/>
      <c r="O230" s="1836"/>
      <c r="P230" s="1836"/>
      <c r="Q230" s="1837"/>
      <c r="R230" s="234"/>
      <c r="S230" s="227">
        <v>31.336599702227534</v>
      </c>
      <c r="T230" s="227">
        <v>59.58705223938955</v>
      </c>
      <c r="U230" s="215">
        <v>53.280657048609029</v>
      </c>
      <c r="V230" s="227">
        <v>25.226244626534776</v>
      </c>
      <c r="W230" s="228">
        <v>44.996358656799124</v>
      </c>
      <c r="X230"/>
      <c r="Y230" s="1836" t="s">
        <v>1030</v>
      </c>
      <c r="Z230" s="1836"/>
      <c r="AA230" s="1836"/>
      <c r="AB230" s="1836"/>
      <c r="AC230" s="1837"/>
      <c r="AD230" s="36"/>
      <c r="AE230" s="37"/>
      <c r="AF230" s="301">
        <v>2.2237058228514465E-2</v>
      </c>
      <c r="AG230" s="422">
        <v>1.3468275021999276E-2</v>
      </c>
      <c r="AH230" s="301">
        <v>4.0126433570450329E-2</v>
      </c>
      <c r="AI230" s="421">
        <v>1.9462584669813647E-2</v>
      </c>
      <c r="AJ230"/>
      <c r="AK230" s="1836" t="s">
        <v>1030</v>
      </c>
      <c r="AL230" s="1836"/>
      <c r="AM230" s="1836"/>
      <c r="AN230" s="1836"/>
      <c r="AO230" s="1837"/>
      <c r="AP230" s="97"/>
      <c r="AQ230" s="130">
        <v>1.8817913062078685E-2</v>
      </c>
      <c r="AR230" s="131">
        <v>3.6247559331993501E-2</v>
      </c>
      <c r="AS230" s="555">
        <v>3.211216769766348E-2</v>
      </c>
      <c r="AT230" s="131">
        <v>1.5302716581528136E-2</v>
      </c>
      <c r="AU230" s="433">
        <v>2.717108841354738E-2</v>
      </c>
    </row>
    <row r="231" spans="1:47" ht="18" hidden="1" customHeight="1">
      <c r="A231" s="1838" t="s">
        <v>1031</v>
      </c>
      <c r="B231" s="1838"/>
      <c r="C231" s="1838"/>
      <c r="D231" s="1838"/>
      <c r="E231" s="1839"/>
      <c r="F231" s="738">
        <v>0.29248077013722129</v>
      </c>
      <c r="G231" s="737">
        <v>0.21865316343626157</v>
      </c>
      <c r="H231" s="738">
        <v>0.65414552491895217</v>
      </c>
      <c r="I231" s="737">
        <v>0.85038123760265705</v>
      </c>
      <c r="J231" s="738">
        <v>5.5944559196510477</v>
      </c>
      <c r="K231" s="739">
        <v>8.2161287779315693</v>
      </c>
      <c r="L231"/>
      <c r="M231" s="1838" t="s">
        <v>1031</v>
      </c>
      <c r="N231" s="1838"/>
      <c r="O231" s="1838"/>
      <c r="P231" s="1838"/>
      <c r="Q231" s="1839"/>
      <c r="R231" s="740">
        <v>0.26995907752700304</v>
      </c>
      <c r="S231" s="741">
        <v>0.73100261748800466</v>
      </c>
      <c r="T231" s="741">
        <v>6.0932713584255769</v>
      </c>
      <c r="U231" s="738">
        <v>3.0488325801696816</v>
      </c>
      <c r="V231" s="742">
        <v>2.8117416201496317</v>
      </c>
      <c r="W231" s="743">
        <v>2.9788210529540442</v>
      </c>
      <c r="X231"/>
      <c r="Y231" s="1838" t="s">
        <v>1031</v>
      </c>
      <c r="Z231" s="1838"/>
      <c r="AA231" s="1838"/>
      <c r="AB231" s="1838"/>
      <c r="AC231" s="1839"/>
      <c r="AD231" s="744">
        <v>1.7558299162609542E-4</v>
      </c>
      <c r="AE231" s="745">
        <v>1.3150775213023976E-4</v>
      </c>
      <c r="AF231" s="744">
        <v>3.9170345738679589E-4</v>
      </c>
      <c r="AG231" s="745">
        <v>5.1293337123048692E-4</v>
      </c>
      <c r="AH231" s="744">
        <v>3.3924822167795536E-3</v>
      </c>
      <c r="AI231" s="746">
        <v>5.0659513283805475E-3</v>
      </c>
      <c r="AJ231"/>
      <c r="AK231" s="1838" t="s">
        <v>1031</v>
      </c>
      <c r="AL231" s="1838"/>
      <c r="AM231" s="1838"/>
      <c r="AN231" s="1838"/>
      <c r="AO231" s="1839"/>
      <c r="AP231" s="747">
        <v>1.6215492360140962E-4</v>
      </c>
      <c r="AQ231" s="748">
        <v>4.3897371874279651E-4</v>
      </c>
      <c r="AR231" s="749">
        <v>3.7066142188598794E-3</v>
      </c>
      <c r="AS231" s="750">
        <v>1.8375265719262519E-3</v>
      </c>
      <c r="AT231" s="749">
        <v>1.7056555880845365E-3</v>
      </c>
      <c r="AU231" s="751">
        <v>1.7987635580756182E-3</v>
      </c>
    </row>
    <row r="232" spans="1:47" ht="18" customHeight="1">
      <c r="A232" s="250" t="s">
        <v>1032</v>
      </c>
      <c r="B232" s="1"/>
      <c r="C232" s="1"/>
      <c r="D232" s="1"/>
      <c r="E232" s="1"/>
      <c r="F232" s="444"/>
      <c r="G232" s="1"/>
      <c r="H232" s="1"/>
      <c r="I232" s="1"/>
      <c r="J232" s="1"/>
      <c r="K232" s="1"/>
      <c r="L232"/>
      <c r="X232"/>
      <c r="Y232"/>
      <c r="Z232"/>
      <c r="AA232"/>
      <c r="AB232"/>
      <c r="AC232"/>
      <c r="AD232"/>
      <c r="AE232"/>
      <c r="AF232"/>
      <c r="AG232"/>
      <c r="AH232"/>
      <c r="AI232"/>
      <c r="AJ232"/>
      <c r="AK232"/>
      <c r="AL232"/>
      <c r="AM232"/>
      <c r="AN232"/>
      <c r="AO232"/>
    </row>
    <row r="233" spans="1:47" ht="36" customHeight="1">
      <c r="A233" s="1841" t="s">
        <v>1033</v>
      </c>
      <c r="B233" s="1841"/>
      <c r="C233" s="1841"/>
      <c r="D233" s="1841"/>
      <c r="E233" s="1841"/>
      <c r="F233" s="1841"/>
      <c r="G233" s="1841"/>
      <c r="H233" s="1841"/>
      <c r="I233" s="1841"/>
      <c r="J233" s="1841"/>
      <c r="K233" s="1841"/>
      <c r="L233"/>
      <c r="X233"/>
      <c r="AJ233"/>
      <c r="AK233"/>
      <c r="AL233"/>
      <c r="AM233"/>
      <c r="AN233"/>
      <c r="AO233"/>
    </row>
    <row r="234" spans="1:47" ht="20.7" customHeight="1">
      <c r="A234" s="560"/>
      <c r="B234" s="560"/>
      <c r="C234" s="560"/>
      <c r="D234" s="560"/>
      <c r="E234" s="560"/>
      <c r="F234" s="708"/>
      <c r="G234" s="560"/>
      <c r="H234" s="560"/>
      <c r="I234" s="560"/>
      <c r="J234" s="560"/>
      <c r="K234" s="560"/>
      <c r="L234"/>
      <c r="M234" s="9"/>
      <c r="N234" s="9"/>
      <c r="O234" s="9"/>
      <c r="P234" s="9"/>
      <c r="Q234" s="9"/>
      <c r="R234" s="9"/>
      <c r="S234" s="9"/>
      <c r="T234" s="9"/>
      <c r="U234" s="9"/>
      <c r="V234" s="9"/>
      <c r="W234" s="9"/>
      <c r="X234"/>
      <c r="AJ234"/>
      <c r="AK234"/>
      <c r="AL234"/>
      <c r="AM234"/>
      <c r="AN234"/>
      <c r="AO234"/>
    </row>
    <row r="235" spans="1:47" ht="20.7" customHeight="1">
      <c r="A235" s="1840" t="s">
        <v>1034</v>
      </c>
      <c r="B235" s="1840"/>
      <c r="C235" s="1840"/>
      <c r="D235" s="1840"/>
      <c r="E235" s="1840"/>
      <c r="F235" s="1840"/>
      <c r="G235" s="1840"/>
      <c r="H235" s="1840"/>
      <c r="I235" s="1840"/>
      <c r="J235" s="1840"/>
      <c r="K235" s="1840"/>
      <c r="L235"/>
      <c r="M235" s="55"/>
      <c r="N235" s="55"/>
      <c r="O235" s="55"/>
      <c r="P235" s="55"/>
      <c r="Q235" s="55"/>
      <c r="R235" s="311"/>
      <c r="S235" s="311"/>
      <c r="T235" s="311"/>
      <c r="U235" s="55"/>
      <c r="V235" s="55"/>
      <c r="W235" s="9"/>
      <c r="X235"/>
      <c r="AJ235"/>
      <c r="AK235"/>
      <c r="AL235"/>
      <c r="AM235"/>
      <c r="AN235"/>
      <c r="AO235"/>
    </row>
    <row r="236" spans="1:47" ht="20.7" customHeight="1">
      <c r="B236" s="391" t="s">
        <v>963</v>
      </c>
      <c r="C236" s="1144">
        <v>51</v>
      </c>
      <c r="D236" s="62" t="s">
        <v>273</v>
      </c>
      <c r="E236" s="562">
        <v>989</v>
      </c>
      <c r="F236" s="12" t="s">
        <v>274</v>
      </c>
      <c r="G236" s="562">
        <v>833</v>
      </c>
      <c r="H236" s="507"/>
      <c r="I236" s="513"/>
      <c r="J236" s="514"/>
      <c r="K236"/>
      <c r="L236" s="513"/>
      <c r="M236" s="1950" t="s">
        <v>1035</v>
      </c>
      <c r="N236" s="1950"/>
      <c r="O236" s="1950"/>
      <c r="P236" s="1950"/>
      <c r="Q236" s="1950"/>
      <c r="R236" s="1950"/>
      <c r="S236" s="1950"/>
      <c r="T236" s="1950"/>
      <c r="U236" s="1950"/>
      <c r="V236" s="1950"/>
      <c r="W236" s="1950"/>
      <c r="X236"/>
      <c r="AJ236"/>
    </row>
    <row r="237" spans="1:47" ht="20.7" customHeight="1">
      <c r="B237" s="508" t="s">
        <v>965</v>
      </c>
      <c r="C237" s="392">
        <v>2.7229044313934865E-2</v>
      </c>
      <c r="E237" s="392">
        <v>0.52802989855846238</v>
      </c>
      <c r="F237" s="1413"/>
      <c r="G237" s="382">
        <v>0.44474105712760276</v>
      </c>
      <c r="H237" s="507"/>
      <c r="K237" s="515"/>
      <c r="L237" s="515"/>
      <c r="M237" s="55"/>
      <c r="N237" s="55"/>
      <c r="O237" s="55"/>
      <c r="R237"/>
      <c r="S237"/>
      <c r="T237"/>
      <c r="U237"/>
      <c r="V237"/>
      <c r="W237"/>
      <c r="X237"/>
      <c r="AJ237"/>
    </row>
    <row r="238" spans="1:47" ht="20.7" customHeight="1">
      <c r="F238" s="995" t="s">
        <v>1036</v>
      </c>
      <c r="G238" s="997">
        <v>0.45718990120746433</v>
      </c>
      <c r="H238" s="507"/>
      <c r="L238"/>
      <c r="M238" s="1798" t="s">
        <v>1005</v>
      </c>
      <c r="N238" s="1799"/>
      <c r="O238" s="1800">
        <v>1822</v>
      </c>
      <c r="P238" s="1801"/>
      <c r="R238" s="1802" t="s">
        <v>1007</v>
      </c>
      <c r="S238" s="1802"/>
      <c r="T238" s="1802"/>
      <c r="U238" s="1803"/>
      <c r="V238" s="1804">
        <v>0.97277095568606509</v>
      </c>
      <c r="W238" s="1805"/>
      <c r="X238"/>
      <c r="AJ238"/>
    </row>
    <row r="239" spans="1:47" ht="20.7" customHeight="1">
      <c r="F239" s="998" t="s">
        <v>1037</v>
      </c>
      <c r="G239" s="993">
        <v>0.73828623439916818</v>
      </c>
      <c r="J239" s="517"/>
      <c r="K239" s="517"/>
      <c r="L239"/>
      <c r="M239"/>
      <c r="N239"/>
      <c r="O239"/>
      <c r="P239"/>
      <c r="Q239"/>
      <c r="R239"/>
      <c r="S239"/>
      <c r="T239"/>
      <c r="U239"/>
      <c r="V239"/>
      <c r="W239"/>
      <c r="X239"/>
      <c r="Y239"/>
      <c r="Z239"/>
      <c r="AA239"/>
      <c r="AB239"/>
      <c r="AC239"/>
      <c r="AD239"/>
      <c r="AE239"/>
      <c r="AF239"/>
      <c r="AG239"/>
      <c r="AH239"/>
      <c r="AI239"/>
      <c r="AJ239"/>
      <c r="AK239"/>
      <c r="AL239"/>
      <c r="AM239"/>
      <c r="AN239"/>
      <c r="AO239"/>
    </row>
    <row r="240" spans="1:47" ht="20.7" customHeight="1">
      <c r="J240" s="517"/>
      <c r="K240" s="517"/>
      <c r="L240"/>
      <c r="M240" s="9"/>
      <c r="N240" s="9"/>
      <c r="O240" s="9"/>
      <c r="P240" s="9"/>
      <c r="Q240" s="9"/>
      <c r="R240" s="9"/>
      <c r="S240" s="9"/>
      <c r="T240" s="9"/>
      <c r="U240" s="9"/>
      <c r="V240" s="9"/>
      <c r="W240" s="9"/>
      <c r="X240"/>
      <c r="Y240"/>
      <c r="Z240"/>
      <c r="AA240"/>
      <c r="AB240"/>
      <c r="AC240"/>
      <c r="AD240"/>
      <c r="AE240"/>
      <c r="AF240"/>
      <c r="AG240"/>
      <c r="AH240"/>
      <c r="AI240"/>
      <c r="AJ240"/>
      <c r="AK240"/>
      <c r="AL240"/>
      <c r="AM240"/>
      <c r="AN240"/>
      <c r="AO240"/>
    </row>
    <row r="241" spans="1:26" ht="20.7" customHeight="1">
      <c r="A241" s="445" t="s">
        <v>1038</v>
      </c>
    </row>
    <row r="242" spans="1:26" ht="20.7" customHeight="1">
      <c r="B242" s="391" t="s">
        <v>963</v>
      </c>
      <c r="C242" s="1144">
        <v>55</v>
      </c>
      <c r="D242" s="62" t="s">
        <v>273</v>
      </c>
      <c r="E242" s="562">
        <v>1039</v>
      </c>
      <c r="F242" s="12" t="s">
        <v>274</v>
      </c>
      <c r="G242" s="562">
        <v>779</v>
      </c>
      <c r="M242" s="9" t="s">
        <v>1039</v>
      </c>
      <c r="N242" s="9"/>
      <c r="O242" s="9"/>
      <c r="P242" s="9"/>
      <c r="Q242" s="9"/>
      <c r="R242" s="9"/>
      <c r="S242" s="9"/>
      <c r="T242" s="9"/>
      <c r="U242" s="9"/>
      <c r="V242" s="9"/>
      <c r="W242" s="9"/>
    </row>
    <row r="243" spans="1:26" ht="20.7" customHeight="1">
      <c r="B243" s="508" t="s">
        <v>965</v>
      </c>
      <c r="C243" s="392">
        <v>2.9364655632674853E-2</v>
      </c>
      <c r="E243" s="392">
        <v>0.55472504004271228</v>
      </c>
      <c r="F243" s="1413"/>
      <c r="G243" s="382">
        <v>0.4159103043246129</v>
      </c>
      <c r="M243" s="55"/>
      <c r="N243" s="55"/>
      <c r="O243" s="55"/>
      <c r="R243"/>
      <c r="S243"/>
      <c r="T243"/>
      <c r="U243"/>
      <c r="V243"/>
      <c r="W243"/>
    </row>
    <row r="244" spans="1:26" ht="20.7" customHeight="1">
      <c r="F244" s="995" t="s">
        <v>1040</v>
      </c>
      <c r="G244" s="997">
        <v>0.42849284928492848</v>
      </c>
      <c r="M244" s="1798" t="s">
        <v>1005</v>
      </c>
      <c r="N244" s="1799"/>
      <c r="O244" s="1993">
        <v>1818</v>
      </c>
      <c r="P244" s="1994"/>
      <c r="R244" s="1802" t="s">
        <v>1007</v>
      </c>
      <c r="S244" s="1802"/>
      <c r="T244" s="1802"/>
      <c r="U244" s="1803"/>
      <c r="V244" s="1804">
        <v>0.97063534436732513</v>
      </c>
      <c r="W244" s="1805"/>
    </row>
    <row r="245" spans="1:26" ht="20.7" customHeight="1">
      <c r="F245" s="998" t="s">
        <v>1041</v>
      </c>
      <c r="G245" s="993">
        <v>0.66907682114223388</v>
      </c>
    </row>
    <row r="246" spans="1:26" ht="20.7" customHeight="1">
      <c r="A246" s="621"/>
      <c r="D246" s="391"/>
      <c r="E246" s="1274"/>
      <c r="F246" s="554"/>
      <c r="G246" s="539"/>
      <c r="H246" s="622"/>
      <c r="I246" s="622"/>
      <c r="J246" s="622"/>
      <c r="K246" s="622"/>
      <c r="L246" s="654"/>
      <c r="X246" s="1"/>
      <c r="Y246" s="1"/>
      <c r="Z246" s="1"/>
    </row>
    <row r="247" spans="1:26" ht="20.7" customHeight="1">
      <c r="I247" s="1"/>
      <c r="J247" s="1"/>
      <c r="K247" s="1"/>
      <c r="L247" s="654"/>
      <c r="X247" s="1"/>
      <c r="Y247" s="1"/>
      <c r="Z247" s="1"/>
    </row>
    <row r="248" spans="1:26" ht="20.7" customHeight="1">
      <c r="I248" s="1"/>
      <c r="J248" s="1"/>
      <c r="K248" s="1"/>
      <c r="L248" s="654"/>
      <c r="X248" s="1"/>
      <c r="Y248" s="1"/>
      <c r="Z248" s="1"/>
    </row>
    <row r="249" spans="1:26" ht="20.7" customHeight="1">
      <c r="I249" s="1"/>
      <c r="J249" s="1"/>
      <c r="K249" s="1"/>
      <c r="L249" s="654"/>
      <c r="X249" s="1"/>
      <c r="Y249" s="1"/>
      <c r="Z249" s="1"/>
    </row>
    <row r="250" spans="1:26" ht="20.7" customHeight="1">
      <c r="A250" s="1840" t="s">
        <v>1042</v>
      </c>
      <c r="B250" s="1840"/>
      <c r="C250" s="1840"/>
      <c r="D250" s="1840"/>
      <c r="E250" s="1840"/>
      <c r="F250" s="1840"/>
      <c r="G250" s="1840"/>
      <c r="H250" s="1840"/>
      <c r="I250" s="1840"/>
      <c r="J250" s="1840"/>
      <c r="K250" s="1840"/>
      <c r="L250" s="654"/>
      <c r="M250" s="654"/>
      <c r="O250" s="1"/>
      <c r="P250" s="1"/>
      <c r="Q250" s="1"/>
      <c r="R250" s="1"/>
      <c r="S250" s="1"/>
      <c r="T250" s="1"/>
      <c r="U250" s="1"/>
      <c r="V250" s="1"/>
      <c r="W250" s="1"/>
      <c r="X250" s="1"/>
      <c r="Y250" s="1"/>
      <c r="Z250" s="1"/>
    </row>
    <row r="251" spans="1:26" ht="20.7" customHeight="1">
      <c r="B251" s="391" t="s">
        <v>963</v>
      </c>
      <c r="C251" s="1144">
        <v>31</v>
      </c>
      <c r="D251" s="62" t="s">
        <v>273</v>
      </c>
      <c r="E251" s="562">
        <v>381</v>
      </c>
      <c r="F251" s="12" t="s">
        <v>274</v>
      </c>
      <c r="G251" s="562">
        <v>1461</v>
      </c>
      <c r="H251" s="1050"/>
      <c r="I251" s="1275"/>
      <c r="J251" s="1276"/>
      <c r="K251" s="465"/>
      <c r="L251" s="436"/>
      <c r="M251" s="9" t="s">
        <v>1043</v>
      </c>
      <c r="N251" s="9"/>
      <c r="O251" s="9"/>
      <c r="P251" s="9"/>
      <c r="Q251" s="9"/>
      <c r="R251" s="9"/>
      <c r="S251" s="9"/>
      <c r="T251" s="9"/>
      <c r="U251" s="9"/>
      <c r="V251" s="9"/>
      <c r="W251" s="9"/>
      <c r="X251" s="1"/>
      <c r="Y251" s="1"/>
      <c r="Z251" s="1"/>
    </row>
    <row r="252" spans="1:26" ht="20.7" customHeight="1">
      <c r="B252" s="508" t="s">
        <v>965</v>
      </c>
      <c r="C252" s="392">
        <v>1.6550987720234916E-2</v>
      </c>
      <c r="E252" s="392">
        <v>0.20341697810998399</v>
      </c>
      <c r="F252" s="1413"/>
      <c r="G252" s="1051">
        <v>0.78003203416978106</v>
      </c>
      <c r="H252" s="507"/>
      <c r="I252" s="1277"/>
      <c r="J252" s="1276"/>
      <c r="K252" s="1278"/>
      <c r="L252" s="436"/>
      <c r="M252" s="55"/>
      <c r="N252" s="55"/>
      <c r="O252" s="55"/>
      <c r="R252"/>
      <c r="S252"/>
      <c r="T252"/>
      <c r="U252"/>
      <c r="V252"/>
      <c r="W252"/>
      <c r="X252" s="1"/>
      <c r="Y252" s="1"/>
      <c r="Z252" s="1"/>
    </row>
    <row r="253" spans="1:26" ht="20.7" customHeight="1">
      <c r="F253" s="995" t="s">
        <v>1044</v>
      </c>
      <c r="G253" s="997">
        <v>0.79315960912052119</v>
      </c>
      <c r="H253" s="507"/>
      <c r="I253" s="1277"/>
      <c r="J253" s="1279"/>
      <c r="K253" s="1280"/>
      <c r="L253" s="358"/>
      <c r="M253" s="1798" t="s">
        <v>1005</v>
      </c>
      <c r="N253" s="1799"/>
      <c r="O253" s="1993">
        <v>1842</v>
      </c>
      <c r="P253" s="1994"/>
      <c r="R253" s="1802" t="s">
        <v>1007</v>
      </c>
      <c r="S253" s="1802"/>
      <c r="T253" s="1802"/>
      <c r="U253" s="1803"/>
      <c r="V253" s="1804">
        <v>0.98344901227976511</v>
      </c>
      <c r="W253" s="1805"/>
      <c r="X253" s="1"/>
      <c r="Y253" s="1"/>
      <c r="Z253" s="1"/>
    </row>
    <row r="254" spans="1:26" ht="20.7" customHeight="1">
      <c r="F254" s="998" t="s">
        <v>1045</v>
      </c>
      <c r="G254" s="993">
        <v>0.92918867225529644</v>
      </c>
      <c r="I254" s="1277"/>
      <c r="J254" s="1279"/>
      <c r="K254" s="1280"/>
      <c r="L254" s="358"/>
      <c r="M254" s="358"/>
      <c r="N254" s="539"/>
      <c r="O254" s="1"/>
      <c r="P254" s="1"/>
      <c r="Q254" s="1"/>
      <c r="R254" s="1"/>
      <c r="S254" s="1"/>
      <c r="T254" s="1"/>
      <c r="U254" s="1"/>
      <c r="V254" s="1"/>
      <c r="W254" s="1"/>
      <c r="X254" s="1"/>
      <c r="Y254" s="1"/>
      <c r="Z254" s="1"/>
    </row>
    <row r="255" spans="1:26" ht="20.7" customHeight="1">
      <c r="I255" s="1277"/>
      <c r="J255" s="1279"/>
      <c r="K255" s="1280"/>
      <c r="L255" s="1995"/>
      <c r="M255" s="1995"/>
      <c r="N255" s="539"/>
    </row>
    <row r="256" spans="1:26" ht="20.7" customHeight="1"/>
    <row r="257" spans="1:26" ht="20.7" customHeight="1">
      <c r="A257" s="709" t="s">
        <v>1046</v>
      </c>
      <c r="B257" s="656"/>
      <c r="C257" s="656"/>
      <c r="D257" s="656"/>
      <c r="E257" s="656"/>
      <c r="F257" s="709"/>
      <c r="G257" s="656"/>
      <c r="H257" s="656"/>
      <c r="I257" s="656"/>
      <c r="J257" s="656"/>
      <c r="K257" s="656"/>
    </row>
    <row r="258" spans="1:26" ht="45" customHeight="1">
      <c r="A258" s="619"/>
      <c r="B258" s="623"/>
      <c r="C258" s="623"/>
      <c r="D258" s="623"/>
      <c r="E258" s="996"/>
      <c r="F258" s="1292" t="s">
        <v>1047</v>
      </c>
      <c r="G258" s="1284" t="s">
        <v>1048</v>
      </c>
      <c r="H258" s="2008" t="s">
        <v>1049</v>
      </c>
      <c r="I258" s="2008"/>
      <c r="J258" s="623"/>
      <c r="K258" s="623"/>
    </row>
    <row r="259" spans="1:26" ht="20.7" customHeight="1">
      <c r="A259" s="651"/>
      <c r="D259" s="30" t="s">
        <v>159</v>
      </c>
      <c r="E259" s="562">
        <v>887</v>
      </c>
      <c r="F259" s="1289">
        <v>0.60711841204654349</v>
      </c>
      <c r="G259" s="1010">
        <v>0.61682892906815023</v>
      </c>
      <c r="H259" s="999">
        <v>0.78428739612837139</v>
      </c>
      <c r="I259" s="1053"/>
      <c r="J259" s="846"/>
      <c r="K259" s="846"/>
      <c r="L259" s="846"/>
      <c r="M259" s="846"/>
      <c r="N259" s="1283"/>
      <c r="O259" s="1281"/>
      <c r="P259" s="1281"/>
      <c r="Q259" s="1281"/>
      <c r="R259" s="1282"/>
      <c r="S259" s="475"/>
    </row>
    <row r="260" spans="1:26" ht="20.7" customHeight="1">
      <c r="A260" s="620"/>
      <c r="D260" s="62" t="s">
        <v>160</v>
      </c>
      <c r="E260" s="562">
        <v>630</v>
      </c>
      <c r="F260" s="1289">
        <v>0.43121149897330596</v>
      </c>
      <c r="G260" s="1010">
        <v>0.43810848400556329</v>
      </c>
      <c r="H260" s="999">
        <v>0.64656321921636839</v>
      </c>
      <c r="J260" s="692"/>
      <c r="K260" s="692"/>
      <c r="L260" s="692"/>
      <c r="M260" s="692"/>
      <c r="N260" s="1243"/>
      <c r="O260" s="1281"/>
      <c r="P260" s="1281"/>
      <c r="Q260" s="1281"/>
      <c r="R260" s="1282"/>
      <c r="S260" s="475"/>
    </row>
    <row r="261" spans="1:26" ht="20.7" customHeight="1">
      <c r="A261" s="620"/>
      <c r="D261" s="62" t="s">
        <v>161</v>
      </c>
      <c r="E261" s="562">
        <v>213</v>
      </c>
      <c r="F261" s="1289">
        <v>0.14579055441478439</v>
      </c>
      <c r="G261" s="1010">
        <v>0.14812239221140472</v>
      </c>
      <c r="H261" s="999">
        <v>0.39783341192341681</v>
      </c>
      <c r="J261" s="846"/>
      <c r="K261" s="692"/>
      <c r="L261" s="692"/>
      <c r="M261" s="1335" t="s">
        <v>1050</v>
      </c>
      <c r="N261" s="1336"/>
      <c r="O261" s="1337"/>
      <c r="P261" s="1338"/>
      <c r="Q261" s="1338"/>
      <c r="R261" s="1339"/>
    </row>
    <row r="262" spans="1:26" ht="20.7" customHeight="1" thickBot="1">
      <c r="A262" s="620"/>
      <c r="D262" s="62" t="s">
        <v>162</v>
      </c>
      <c r="E262" s="1349">
        <v>412</v>
      </c>
      <c r="F262" s="1350">
        <v>0.28199863107460643</v>
      </c>
      <c r="G262" s="1351">
        <v>0.28650904033379693</v>
      </c>
      <c r="H262" s="1352">
        <v>0.51895686497390914</v>
      </c>
      <c r="J262" s="1243"/>
      <c r="K262" s="1243"/>
      <c r="L262" s="1243"/>
      <c r="M262" s="1340"/>
      <c r="N262" s="1286"/>
      <c r="O262" s="2009" t="s">
        <v>1051</v>
      </c>
      <c r="P262" s="2009"/>
      <c r="Q262" s="2009" t="s">
        <v>1052</v>
      </c>
      <c r="R262" s="2010"/>
    </row>
    <row r="263" spans="1:26" ht="20.7" customHeight="1" thickBot="1">
      <c r="A263" s="620"/>
      <c r="D263" s="1360" t="s">
        <v>194</v>
      </c>
      <c r="E263" s="1361">
        <v>757</v>
      </c>
      <c r="F263" s="1357">
        <v>0.51813826146475017</v>
      </c>
      <c r="G263" s="1358">
        <v>0.52642559109874831</v>
      </c>
      <c r="H263" s="1359">
        <v>0.67829071252580198</v>
      </c>
      <c r="J263" s="1276" t="s">
        <v>1053</v>
      </c>
      <c r="K263" s="1295">
        <v>7.3385692756986023</v>
      </c>
      <c r="L263" s="1334" t="s">
        <v>1054</v>
      </c>
      <c r="M263" s="1341"/>
      <c r="N263" s="1298" t="s">
        <v>195</v>
      </c>
      <c r="O263" s="1342">
        <v>5.416116248348745E-2</v>
      </c>
      <c r="P263" s="1414">
        <f>O263/(1-$O$267)</f>
        <v>5.7422969187675067E-2</v>
      </c>
      <c r="Q263" s="1342">
        <v>2.8139056291924293E-2</v>
      </c>
      <c r="R263" s="1415">
        <f>Q263/(1-$Q$267)</f>
        <v>2.92883019301911E-2</v>
      </c>
      <c r="S263" s="1"/>
      <c r="T263" s="1"/>
      <c r="U263" s="1"/>
      <c r="V263" s="1"/>
      <c r="W263" s="1"/>
      <c r="X263" s="1"/>
      <c r="Y263" s="1"/>
      <c r="Z263" s="1"/>
    </row>
    <row r="264" spans="1:26" ht="20.7" customHeight="1">
      <c r="A264" s="621"/>
      <c r="D264" s="30" t="s">
        <v>1055</v>
      </c>
      <c r="E264" s="1353">
        <v>279</v>
      </c>
      <c r="F264" s="1354">
        <v>0.19096509240246407</v>
      </c>
      <c r="G264" s="1355">
        <v>0.19401947148817802</v>
      </c>
      <c r="H264" s="1356">
        <v>0.47311750726828156</v>
      </c>
      <c r="J264" s="1298" t="s">
        <v>1056</v>
      </c>
      <c r="K264" s="1243"/>
      <c r="L264" s="1243"/>
      <c r="M264" s="1340"/>
      <c r="N264" s="1298" t="s">
        <v>7698</v>
      </c>
      <c r="O264" s="1342">
        <v>0.75957727873183623</v>
      </c>
      <c r="P264" s="1414">
        <f t="shared" ref="P264:P266" si="0">O264/(1-$O$267)</f>
        <v>0.80532212885154064</v>
      </c>
      <c r="Q264" s="1342">
        <v>0.72174009124936123</v>
      </c>
      <c r="R264" s="1415">
        <f t="shared" ref="R264:R266" si="1">Q264/(1-$Q$267)</f>
        <v>0.75121715129094713</v>
      </c>
      <c r="S264" s="1"/>
      <c r="T264" s="1"/>
      <c r="U264" s="1"/>
      <c r="V264" s="1"/>
      <c r="W264" s="1"/>
      <c r="X264" s="1"/>
      <c r="Y264" s="1"/>
      <c r="Z264" s="1"/>
    </row>
    <row r="265" spans="1:26" ht="20.7" customHeight="1">
      <c r="A265" s="621"/>
      <c r="D265" s="30" t="s">
        <v>1057</v>
      </c>
      <c r="E265" s="562">
        <v>263</v>
      </c>
      <c r="F265" s="1289">
        <v>0.18001368925393565</v>
      </c>
      <c r="G265" s="1010">
        <v>0.18289290681502085</v>
      </c>
      <c r="H265" s="999">
        <v>0.48615825648680466</v>
      </c>
      <c r="J265" s="1243"/>
      <c r="K265" s="1243"/>
      <c r="L265" s="1243"/>
      <c r="M265" s="1340"/>
      <c r="N265" s="1298" t="s">
        <v>7699</v>
      </c>
      <c r="O265" s="1342">
        <v>0.10039630118890357</v>
      </c>
      <c r="P265" s="1414">
        <f t="shared" si="0"/>
        <v>0.10644257703081232</v>
      </c>
      <c r="Q265" s="1342">
        <v>0.14360034437195854</v>
      </c>
      <c r="R265" s="1415">
        <f t="shared" si="1"/>
        <v>0.14946522014145788</v>
      </c>
      <c r="S265" s="1"/>
      <c r="T265" s="1"/>
      <c r="U265" s="1"/>
      <c r="V265" s="1"/>
      <c r="W265" s="1"/>
      <c r="X265" s="1"/>
      <c r="Y265" s="1"/>
      <c r="Z265" s="1"/>
    </row>
    <row r="266" spans="1:26" ht="20.7" customHeight="1">
      <c r="A266" s="621"/>
      <c r="D266" s="62" t="s">
        <v>166</v>
      </c>
      <c r="E266" s="562">
        <v>177</v>
      </c>
      <c r="F266" s="1289">
        <v>0.12114989733059549</v>
      </c>
      <c r="G266" s="1010">
        <v>0.12308762169680111</v>
      </c>
      <c r="H266" s="999">
        <v>0.36532834520512014</v>
      </c>
      <c r="J266" s="692"/>
      <c r="K266" s="692"/>
      <c r="L266" s="692"/>
      <c r="M266" s="1341"/>
      <c r="N266" s="1298" t="s">
        <v>7700</v>
      </c>
      <c r="O266" s="1342">
        <v>2.9062087186261559E-2</v>
      </c>
      <c r="P266" s="1414">
        <f t="shared" si="0"/>
        <v>3.0812324929971987E-2</v>
      </c>
      <c r="Q266" s="1342">
        <v>6.7281441205854317E-2</v>
      </c>
      <c r="R266" s="1415">
        <f t="shared" si="1"/>
        <v>7.002932663740391E-2</v>
      </c>
      <c r="S266" s="1"/>
      <c r="T266" s="1"/>
      <c r="U266" s="1"/>
      <c r="V266" s="1"/>
      <c r="W266" s="1"/>
      <c r="X266" s="1"/>
      <c r="Y266" s="1"/>
      <c r="Z266" s="1"/>
    </row>
    <row r="267" spans="1:26" ht="20.7" customHeight="1">
      <c r="A267" s="621"/>
      <c r="D267" s="62" t="s">
        <v>167</v>
      </c>
      <c r="E267" s="562">
        <v>744</v>
      </c>
      <c r="F267" s="1289">
        <v>0.50924024640657084</v>
      </c>
      <c r="G267" s="1010">
        <v>0.51738525730180807</v>
      </c>
      <c r="H267" s="999">
        <v>0.53591046351494409</v>
      </c>
      <c r="J267" s="692"/>
      <c r="K267" s="692"/>
      <c r="L267" s="692"/>
      <c r="M267" s="1343"/>
      <c r="N267" s="1344" t="s">
        <v>1058</v>
      </c>
      <c r="O267" s="1345">
        <v>5.6803170409511231E-2</v>
      </c>
      <c r="P267" s="1346"/>
      <c r="Q267" s="1347">
        <v>3.9239066880901625E-2</v>
      </c>
      <c r="R267" s="1348"/>
      <c r="T267" s="1"/>
      <c r="U267" s="1"/>
      <c r="V267" s="1"/>
      <c r="W267" s="1"/>
      <c r="X267" s="1"/>
      <c r="Y267" s="1"/>
      <c r="Z267" s="1"/>
    </row>
    <row r="268" spans="1:26" ht="20.7" customHeight="1">
      <c r="A268" s="621"/>
      <c r="D268" s="62" t="s">
        <v>168</v>
      </c>
      <c r="E268" s="562">
        <v>262</v>
      </c>
      <c r="F268" s="1289">
        <v>0.17932922655715264</v>
      </c>
      <c r="G268" s="1010">
        <v>0.18219749652294853</v>
      </c>
      <c r="H268" s="999">
        <v>0.29165248401914889</v>
      </c>
      <c r="J268" s="692"/>
      <c r="K268" s="692"/>
      <c r="L268" s="692"/>
      <c r="M268" s="692"/>
      <c r="N268" s="1243"/>
      <c r="U268" s="1"/>
      <c r="V268" s="1"/>
      <c r="W268" s="1"/>
      <c r="X268" s="1"/>
      <c r="Y268" s="1"/>
      <c r="Z268" s="1"/>
    </row>
    <row r="269" spans="1:26" ht="20.7" customHeight="1">
      <c r="A269" s="621"/>
      <c r="D269" s="62" t="s">
        <v>1059</v>
      </c>
      <c r="E269" s="562">
        <v>804</v>
      </c>
      <c r="F269" s="1289">
        <v>0.55030800821355241</v>
      </c>
      <c r="G269" s="1010">
        <v>0.55910987482614738</v>
      </c>
      <c r="H269" s="999">
        <v>0.75221951927851183</v>
      </c>
      <c r="J269" s="1243"/>
      <c r="K269" s="1243"/>
      <c r="L269" s="1243"/>
      <c r="M269" s="1243"/>
      <c r="N269" s="1243"/>
      <c r="P269" s="1"/>
      <c r="T269" s="1"/>
      <c r="U269" s="1"/>
      <c r="V269" s="1"/>
      <c r="W269" s="1"/>
      <c r="X269" s="1"/>
      <c r="Y269" s="1"/>
      <c r="Z269" s="1"/>
    </row>
    <row r="270" spans="1:26" ht="20.7" customHeight="1">
      <c r="A270" s="621"/>
      <c r="D270" s="391" t="s">
        <v>963</v>
      </c>
      <c r="E270" s="1144">
        <v>23</v>
      </c>
      <c r="F270" s="1293">
        <v>1.5742642026009581E-2</v>
      </c>
      <c r="G270" s="1017"/>
      <c r="H270" s="1017"/>
      <c r="J270" s="653"/>
      <c r="K270" s="655"/>
      <c r="L270" s="654"/>
      <c r="M270" s="654"/>
      <c r="P270" s="1"/>
      <c r="T270" s="1"/>
      <c r="U270" s="1"/>
      <c r="V270" s="1"/>
      <c r="W270" s="1"/>
      <c r="X270" s="1"/>
      <c r="Y270" s="1"/>
      <c r="Z270" s="1"/>
    </row>
    <row r="271" spans="1:26" ht="20.7" customHeight="1"/>
    <row r="272" spans="1:26" ht="39" customHeight="1">
      <c r="A272" s="845" t="s">
        <v>1060</v>
      </c>
      <c r="B272" s="1290"/>
      <c r="C272" s="1290"/>
      <c r="D272" s="1290"/>
      <c r="E272" s="1290"/>
      <c r="F272" s="1292" t="s">
        <v>1047</v>
      </c>
      <c r="G272" s="1284" t="s">
        <v>1061</v>
      </c>
      <c r="H272" s="1290"/>
      <c r="I272" s="1290"/>
      <c r="J272" s="1290"/>
      <c r="K272" s="1290"/>
    </row>
    <row r="273" spans="1:11" ht="20.7" customHeight="1">
      <c r="A273" s="1286"/>
      <c r="C273" s="846"/>
      <c r="D273" s="847" t="s">
        <v>172</v>
      </c>
      <c r="E273" s="562">
        <v>470</v>
      </c>
      <c r="F273" s="1289">
        <v>0.32169746748802192</v>
      </c>
      <c r="G273" s="1010">
        <v>0.33984092552422268</v>
      </c>
      <c r="H273" s="1291"/>
      <c r="I273" s="846"/>
      <c r="J273" s="1288" t="b">
        <v>0</v>
      </c>
      <c r="K273" s="1287"/>
    </row>
    <row r="274" spans="1:11" ht="20.7" customHeight="1">
      <c r="A274" s="691"/>
      <c r="C274" s="846"/>
      <c r="D274" s="847" t="s">
        <v>1062</v>
      </c>
      <c r="E274" s="562">
        <v>683</v>
      </c>
      <c r="F274" s="1289">
        <v>0.46748802190280631</v>
      </c>
      <c r="G274" s="1010">
        <v>0.4938539407086045</v>
      </c>
      <c r="H274" s="846"/>
      <c r="I274" s="846"/>
      <c r="J274" s="1288" t="b">
        <v>0</v>
      </c>
      <c r="K274" s="691"/>
    </row>
    <row r="275" spans="1:11" ht="20.7" customHeight="1" thickBot="1">
      <c r="A275" s="691"/>
      <c r="C275" s="846"/>
      <c r="D275" s="847" t="s">
        <v>1063</v>
      </c>
      <c r="E275" s="1349">
        <v>215</v>
      </c>
      <c r="F275" s="1350">
        <v>0.14715947980835045</v>
      </c>
      <c r="G275" s="1351">
        <v>0.1554591467823572</v>
      </c>
      <c r="H275" s="846"/>
      <c r="I275" s="846"/>
      <c r="J275" s="1288" t="b">
        <v>0</v>
      </c>
      <c r="K275" s="691"/>
    </row>
    <row r="276" spans="1:11" ht="20.7" customHeight="1" thickBot="1">
      <c r="A276" s="691"/>
      <c r="B276" s="1368"/>
      <c r="C276" s="1369"/>
      <c r="D276" s="1370" t="s">
        <v>1064</v>
      </c>
      <c r="E276" s="1371">
        <v>819</v>
      </c>
      <c r="F276" s="1372">
        <v>0.56057494866529778</v>
      </c>
      <c r="G276" s="1373">
        <v>0.59219088937093278</v>
      </c>
      <c r="H276" s="846"/>
      <c r="I276" s="1362" t="s">
        <v>1065</v>
      </c>
      <c r="J276" s="1288" t="b">
        <v>0</v>
      </c>
      <c r="K276" s="1287"/>
    </row>
    <row r="277" spans="1:11" ht="20.7" customHeight="1">
      <c r="D277" s="391" t="s">
        <v>963</v>
      </c>
      <c r="E277" s="1366">
        <v>78</v>
      </c>
      <c r="F277" s="1367">
        <v>5.3388090349075976E-2</v>
      </c>
    </row>
    <row r="278" spans="1:11" ht="20.7" customHeight="1"/>
    <row r="279" spans="1:11" ht="20.7" customHeight="1"/>
    <row r="280" spans="1:11" ht="20.7" customHeight="1">
      <c r="A280" s="445" t="s">
        <v>1066</v>
      </c>
    </row>
    <row r="281" spans="1:11" ht="20.7" customHeight="1">
      <c r="A281" s="445"/>
      <c r="B281" s="1145" t="s">
        <v>1067</v>
      </c>
    </row>
    <row r="282" spans="1:11" ht="20.7" customHeight="1">
      <c r="B282" s="1149">
        <v>0.53658536585365857</v>
      </c>
      <c r="C282" s="603" t="s">
        <v>1068</v>
      </c>
    </row>
    <row r="283" spans="1:11" ht="20.7" customHeight="1">
      <c r="A283" s="445"/>
      <c r="D283" s="1148" t="s">
        <v>1069</v>
      </c>
    </row>
    <row r="284" spans="1:11" ht="20.7" customHeight="1">
      <c r="C284" s="1146" t="s">
        <v>1070</v>
      </c>
      <c r="E284" s="1146" t="s">
        <v>1071</v>
      </c>
      <c r="H284" s="1408" t="s">
        <v>1072</v>
      </c>
    </row>
    <row r="285" spans="1:11" ht="20.7" customHeight="1">
      <c r="B285" s="1147" t="s">
        <v>1073</v>
      </c>
      <c r="C285" s="2000">
        <v>0.35498753832092789</v>
      </c>
      <c r="D285" s="2001"/>
      <c r="E285" s="2004">
        <v>0.68973554323223918</v>
      </c>
      <c r="F285" s="2005"/>
      <c r="H285" s="1410">
        <v>148254.5</v>
      </c>
    </row>
    <row r="286" spans="1:11" ht="20.7" customHeight="1">
      <c r="B286" s="1147" t="s">
        <v>25</v>
      </c>
      <c r="C286" s="2002">
        <v>0.36023359543845129</v>
      </c>
      <c r="D286" s="2003"/>
      <c r="E286" s="2006">
        <v>0.66598826182921755</v>
      </c>
      <c r="F286" s="2007"/>
      <c r="H286" s="1409">
        <v>21747</v>
      </c>
    </row>
    <row r="287" spans="1:11" ht="20.7" customHeight="1">
      <c r="B287" s="1147" t="s">
        <v>19</v>
      </c>
      <c r="C287" s="1996">
        <v>0.35565862654153052</v>
      </c>
      <c r="D287" s="1997"/>
      <c r="E287" s="1998">
        <v>0.686658657517767</v>
      </c>
      <c r="F287" s="1999"/>
    </row>
    <row r="288" spans="1:11" ht="20.7" customHeight="1"/>
    <row r="289" spans="1:16" ht="20.7" customHeight="1"/>
    <row r="290" spans="1:16" ht="20.7" customHeight="1">
      <c r="A290" s="1374" t="s">
        <v>1074</v>
      </c>
      <c r="B290" s="1375"/>
      <c r="C290" s="1375"/>
      <c r="D290" s="1375"/>
      <c r="E290" s="1375"/>
      <c r="F290" s="1375"/>
      <c r="G290" s="1375"/>
      <c r="H290" s="1411" t="s">
        <v>1075</v>
      </c>
      <c r="I290" s="1411" t="s">
        <v>1076</v>
      </c>
      <c r="J290" s="1989" t="s">
        <v>1077</v>
      </c>
      <c r="K290" s="1989"/>
      <c r="L290" s="1989"/>
      <c r="M290" s="1989"/>
      <c r="N290" s="1989"/>
      <c r="O290" s="1989"/>
      <c r="P290" s="1990"/>
    </row>
    <row r="291" spans="1:16" ht="20.7" customHeight="1">
      <c r="A291" s="1376"/>
      <c r="B291" s="691"/>
      <c r="C291" s="1377"/>
      <c r="D291" s="1377"/>
      <c r="E291" s="1378"/>
      <c r="F291" s="1377"/>
      <c r="G291" s="1231" t="s">
        <v>196</v>
      </c>
      <c r="H291" s="1363">
        <v>615.74193231012691</v>
      </c>
      <c r="I291" s="1412">
        <v>39888.5</v>
      </c>
      <c r="J291" s="1991"/>
      <c r="K291" s="1991"/>
      <c r="L291" s="1991"/>
      <c r="M291" s="1991"/>
      <c r="N291" s="1991"/>
      <c r="O291" s="1991"/>
      <c r="P291" s="1992"/>
    </row>
    <row r="292" spans="1:16" ht="20.7" customHeight="1">
      <c r="A292" s="1376"/>
      <c r="B292" s="1377"/>
      <c r="C292" s="1377"/>
      <c r="D292" s="1377"/>
      <c r="E292" s="1377"/>
      <c r="F292" s="1377"/>
      <c r="G292" s="1231" t="s">
        <v>197</v>
      </c>
      <c r="H292" s="1363">
        <v>721.1717670000412</v>
      </c>
      <c r="I292" s="1412">
        <v>42243</v>
      </c>
      <c r="J292" s="1379"/>
      <c r="K292" s="691"/>
      <c r="P292" s="1380"/>
    </row>
    <row r="293" spans="1:16" ht="20.7" customHeight="1" thickBot="1">
      <c r="A293" s="1376"/>
      <c r="B293" s="1377"/>
      <c r="C293" s="1377"/>
      <c r="D293" s="1377"/>
      <c r="E293" s="1377"/>
      <c r="F293" s="1377"/>
      <c r="G293" s="1231" t="s">
        <v>198</v>
      </c>
      <c r="H293" s="1364">
        <v>912.02183988451509</v>
      </c>
      <c r="I293" s="1412">
        <v>10782</v>
      </c>
      <c r="J293" s="1379"/>
      <c r="K293" s="691"/>
      <c r="P293" s="1380"/>
    </row>
    <row r="294" spans="1:16" ht="20.7" customHeight="1" thickBot="1">
      <c r="A294" s="1376"/>
      <c r="B294" s="1377"/>
      <c r="C294" s="1377"/>
      <c r="D294" s="1377"/>
      <c r="E294" s="1377"/>
      <c r="F294" s="1377"/>
      <c r="G294" s="1389" t="s">
        <v>199</v>
      </c>
      <c r="H294" s="1365">
        <v>698.05680012022026</v>
      </c>
      <c r="I294" s="1381"/>
      <c r="J294" s="1379"/>
      <c r="K294" s="691"/>
      <c r="P294" s="1380"/>
    </row>
    <row r="295" spans="1:16" ht="20.7" customHeight="1">
      <c r="A295" s="1382"/>
      <c r="B295" s="1383"/>
      <c r="C295" s="1383"/>
      <c r="D295" s="1383"/>
      <c r="E295" s="1383"/>
      <c r="F295" s="1383"/>
      <c r="G295" s="1383"/>
      <c r="H295" s="1384"/>
      <c r="I295" s="1384"/>
      <c r="J295" s="1384"/>
      <c r="K295" s="1384"/>
      <c r="L295" s="1385"/>
      <c r="M295" s="1385"/>
      <c r="N295" s="1386"/>
      <c r="O295" s="1387"/>
      <c r="P295" s="1388"/>
    </row>
  </sheetData>
  <mergeCells count="331">
    <mergeCell ref="AK231:AO231"/>
    <mergeCell ref="P81:Q81"/>
    <mergeCell ref="W81:X81"/>
    <mergeCell ref="P82:Q82"/>
    <mergeCell ref="W82:X82"/>
    <mergeCell ref="A231:E231"/>
    <mergeCell ref="M231:Q231"/>
    <mergeCell ref="Y231:AC231"/>
    <mergeCell ref="A229:E229"/>
    <mergeCell ref="A217:E217"/>
    <mergeCell ref="A218:E218"/>
    <mergeCell ref="A212:K212"/>
    <mergeCell ref="H203:I203"/>
    <mergeCell ref="J203:K203"/>
    <mergeCell ref="H204:I205"/>
    <mergeCell ref="J204:K205"/>
    <mergeCell ref="M206:P206"/>
    <mergeCell ref="R206:S207"/>
    <mergeCell ref="T206:W206"/>
    <mergeCell ref="R208:S208"/>
    <mergeCell ref="T208:U208"/>
    <mergeCell ref="A206:G207"/>
    <mergeCell ref="H206:I207"/>
    <mergeCell ref="AK226:AO226"/>
    <mergeCell ref="AD43:AI43"/>
    <mergeCell ref="A34:E34"/>
    <mergeCell ref="M34:Q34"/>
    <mergeCell ref="A78:K78"/>
    <mergeCell ref="A106:K106"/>
    <mergeCell ref="A230:E230"/>
    <mergeCell ref="J209:K210"/>
    <mergeCell ref="A209:G210"/>
    <mergeCell ref="A222:E222"/>
    <mergeCell ref="H209:I210"/>
    <mergeCell ref="A219:E219"/>
    <mergeCell ref="A220:E220"/>
    <mergeCell ref="T209:U209"/>
    <mergeCell ref="H208:I208"/>
    <mergeCell ref="J208:K208"/>
    <mergeCell ref="A208:G208"/>
    <mergeCell ref="M208:Q208"/>
    <mergeCell ref="V208:W208"/>
    <mergeCell ref="M207:Q207"/>
    <mergeCell ref="T207:U207"/>
    <mergeCell ref="A201:K201"/>
    <mergeCell ref="J206:K207"/>
    <mergeCell ref="A203:G203"/>
    <mergeCell ref="A204:G205"/>
    <mergeCell ref="A15:E15"/>
    <mergeCell ref="AE14:AG14"/>
    <mergeCell ref="M16:O16"/>
    <mergeCell ref="Y16:AA16"/>
    <mergeCell ref="A52:K52"/>
    <mergeCell ref="A46:C46"/>
    <mergeCell ref="M46:Q46"/>
    <mergeCell ref="Y46:AC46"/>
    <mergeCell ref="A50:C50"/>
    <mergeCell ref="M50:Q50"/>
    <mergeCell ref="Y50:AC50"/>
    <mergeCell ref="Y48:AC48"/>
    <mergeCell ref="A47:C47"/>
    <mergeCell ref="M47:Q47"/>
    <mergeCell ref="Y47:AC47"/>
    <mergeCell ref="A49:C49"/>
    <mergeCell ref="Y34:AC34"/>
    <mergeCell ref="A35:E35"/>
    <mergeCell ref="M35:Q35"/>
    <mergeCell ref="Y35:AC35"/>
    <mergeCell ref="A32:E32"/>
    <mergeCell ref="M48:Q48"/>
    <mergeCell ref="M18:O18"/>
    <mergeCell ref="Y18:AA18"/>
    <mergeCell ref="A235:K235"/>
    <mergeCell ref="A227:E227"/>
    <mergeCell ref="A233:K233"/>
    <mergeCell ref="F214:G214"/>
    <mergeCell ref="H214:I214"/>
    <mergeCell ref="J214:K214"/>
    <mergeCell ref="A221:E221"/>
    <mergeCell ref="H258:I258"/>
    <mergeCell ref="M230:Q230"/>
    <mergeCell ref="M236:W236"/>
    <mergeCell ref="M238:N238"/>
    <mergeCell ref="O238:P238"/>
    <mergeCell ref="R238:U238"/>
    <mergeCell ref="V238:W238"/>
    <mergeCell ref="M222:Q222"/>
    <mergeCell ref="M227:Q227"/>
    <mergeCell ref="L255:M255"/>
    <mergeCell ref="M226:Q226"/>
    <mergeCell ref="AU219:AU221"/>
    <mergeCell ref="AP220:AP221"/>
    <mergeCell ref="AQ220:AQ221"/>
    <mergeCell ref="AR220:AR221"/>
    <mergeCell ref="AS220:AS221"/>
    <mergeCell ref="Y222:AC222"/>
    <mergeCell ref="AT220:AT221"/>
    <mergeCell ref="M214:Q216"/>
    <mergeCell ref="R214:V214"/>
    <mergeCell ref="W214:W216"/>
    <mergeCell ref="AP219:AT219"/>
    <mergeCell ref="M221:Q221"/>
    <mergeCell ref="S215:S216"/>
    <mergeCell ref="R215:R216"/>
    <mergeCell ref="T215:T216"/>
    <mergeCell ref="M220:Q220"/>
    <mergeCell ref="M217:Q217"/>
    <mergeCell ref="M218:Q218"/>
    <mergeCell ref="Y219:AC221"/>
    <mergeCell ref="AD219:AE220"/>
    <mergeCell ref="AF219:AG220"/>
    <mergeCell ref="M219:Q219"/>
    <mergeCell ref="AK41:AU41"/>
    <mergeCell ref="AK25:AU25"/>
    <mergeCell ref="AK26:AU26"/>
    <mergeCell ref="M20:O20"/>
    <mergeCell ref="Y20:AA20"/>
    <mergeCell ref="AE20:AG20"/>
    <mergeCell ref="M21:O21"/>
    <mergeCell ref="Y21:AA21"/>
    <mergeCell ref="AE21:AG21"/>
    <mergeCell ref="AP27:AR27"/>
    <mergeCell ref="M32:Q32"/>
    <mergeCell ref="Y32:AC32"/>
    <mergeCell ref="AK32:AO32"/>
    <mergeCell ref="Y27:AC28"/>
    <mergeCell ref="AD27:AF27"/>
    <mergeCell ref="AG27:AI27"/>
    <mergeCell ref="AK27:AO28"/>
    <mergeCell ref="AK34:AO34"/>
    <mergeCell ref="AK35:AO35"/>
    <mergeCell ref="Y31:AC31"/>
    <mergeCell ref="AK31:AO31"/>
    <mergeCell ref="M92:O92"/>
    <mergeCell ref="P92:Q92"/>
    <mergeCell ref="R92:S92"/>
    <mergeCell ref="V207:W207"/>
    <mergeCell ref="R209:S209"/>
    <mergeCell ref="M212:W212"/>
    <mergeCell ref="M210:Q210"/>
    <mergeCell ref="M209:Q209"/>
    <mergeCell ref="V215:V216"/>
    <mergeCell ref="Y227:AC227"/>
    <mergeCell ref="AH219:AI220"/>
    <mergeCell ref="Y230:AC230"/>
    <mergeCell ref="AK230:AO230"/>
    <mergeCell ref="A223:E223"/>
    <mergeCell ref="M223:Q223"/>
    <mergeCell ref="Y223:AC223"/>
    <mergeCell ref="AK223:AO223"/>
    <mergeCell ref="A224:E224"/>
    <mergeCell ref="M224:Q224"/>
    <mergeCell ref="Y224:AC224"/>
    <mergeCell ref="AK224:AO224"/>
    <mergeCell ref="AK227:AO227"/>
    <mergeCell ref="A228:E228"/>
    <mergeCell ref="M228:Q228"/>
    <mergeCell ref="Y228:AC228"/>
    <mergeCell ref="AK228:AO228"/>
    <mergeCell ref="A225:E225"/>
    <mergeCell ref="M225:Q225"/>
    <mergeCell ref="Y225:AC225"/>
    <mergeCell ref="M229:Q229"/>
    <mergeCell ref="Y229:AC229"/>
    <mergeCell ref="AK219:AO221"/>
    <mergeCell ref="AK222:AO222"/>
    <mergeCell ref="A41:K41"/>
    <mergeCell ref="A226:E226"/>
    <mergeCell ref="Y226:AC226"/>
    <mergeCell ref="A214:E215"/>
    <mergeCell ref="A216:E216"/>
    <mergeCell ref="R210:S210"/>
    <mergeCell ref="T210:U210"/>
    <mergeCell ref="V210:W210"/>
    <mergeCell ref="M204:Q204"/>
    <mergeCell ref="M41:W41"/>
    <mergeCell ref="Y41:AI41"/>
    <mergeCell ref="A45:C45"/>
    <mergeCell ref="M45:Q45"/>
    <mergeCell ref="N68:O68"/>
    <mergeCell ref="M201:W201"/>
    <mergeCell ref="A200:K200"/>
    <mergeCell ref="M202:Q203"/>
    <mergeCell ref="R202:V202"/>
    <mergeCell ref="W202:W203"/>
    <mergeCell ref="M49:Q49"/>
    <mergeCell ref="A48:C48"/>
    <mergeCell ref="U215:U216"/>
    <mergeCell ref="M60:Q60"/>
    <mergeCell ref="V209:W209"/>
    <mergeCell ref="AP43:AR43"/>
    <mergeCell ref="A36:E36"/>
    <mergeCell ref="M36:Q36"/>
    <mergeCell ref="Y36:AC36"/>
    <mergeCell ref="AK36:AO36"/>
    <mergeCell ref="A37:E37"/>
    <mergeCell ref="M37:Q37"/>
    <mergeCell ref="Y37:AC37"/>
    <mergeCell ref="AK37:AO37"/>
    <mergeCell ref="AK39:AO39"/>
    <mergeCell ref="AK38:AO38"/>
    <mergeCell ref="A38:E38"/>
    <mergeCell ref="M38:Q38"/>
    <mergeCell ref="Y38:AC38"/>
    <mergeCell ref="A39:E39"/>
    <mergeCell ref="M39:Q39"/>
    <mergeCell ref="Y39:AC39"/>
    <mergeCell ref="A43:C44"/>
    <mergeCell ref="D43:G43"/>
    <mergeCell ref="H43:K43"/>
    <mergeCell ref="M43:Q44"/>
    <mergeCell ref="R43:W43"/>
    <mergeCell ref="Y43:AC44"/>
    <mergeCell ref="AK43:AO44"/>
    <mergeCell ref="A23:K23"/>
    <mergeCell ref="A25:K25"/>
    <mergeCell ref="M25:W25"/>
    <mergeCell ref="Y25:AI25"/>
    <mergeCell ref="AE18:AG18"/>
    <mergeCell ref="A29:E29"/>
    <mergeCell ref="M29:Q29"/>
    <mergeCell ref="Y29:AC29"/>
    <mergeCell ref="AK29:AO29"/>
    <mergeCell ref="A27:E28"/>
    <mergeCell ref="F27:H27"/>
    <mergeCell ref="I27:K27"/>
    <mergeCell ref="M27:Q28"/>
    <mergeCell ref="R27:T27"/>
    <mergeCell ref="U27:W27"/>
    <mergeCell ref="AE19:AG19"/>
    <mergeCell ref="M14:O14"/>
    <mergeCell ref="Y14:AA14"/>
    <mergeCell ref="M15:O15"/>
    <mergeCell ref="Y15:AA15"/>
    <mergeCell ref="M12:O12"/>
    <mergeCell ref="Y12:AA12"/>
    <mergeCell ref="M19:O19"/>
    <mergeCell ref="Y19:AA19"/>
    <mergeCell ref="AE16:AI16"/>
    <mergeCell ref="M17:O17"/>
    <mergeCell ref="Y17:AA17"/>
    <mergeCell ref="AE17:AG17"/>
    <mergeCell ref="M13:O13"/>
    <mergeCell ref="Y13:AA13"/>
    <mergeCell ref="AE13:AG13"/>
    <mergeCell ref="AE12:AG12"/>
    <mergeCell ref="D11:I11"/>
    <mergeCell ref="A7:E7"/>
    <mergeCell ref="M7:O7"/>
    <mergeCell ref="Y7:AA7"/>
    <mergeCell ref="AE7:AG7"/>
    <mergeCell ref="M10:O10"/>
    <mergeCell ref="Y10:AA10"/>
    <mergeCell ref="AE10:AG10"/>
    <mergeCell ref="J11:K11"/>
    <mergeCell ref="M11:O11"/>
    <mergeCell ref="Y11:AA11"/>
    <mergeCell ref="AE11:AG11"/>
    <mergeCell ref="M8:O8"/>
    <mergeCell ref="Y8:AA8"/>
    <mergeCell ref="AE8:AG8"/>
    <mergeCell ref="A1:B3"/>
    <mergeCell ref="C1:K3"/>
    <mergeCell ref="A5:K5"/>
    <mergeCell ref="M6:Q6"/>
    <mergeCell ref="T6:V6"/>
    <mergeCell ref="Y6:AI6"/>
    <mergeCell ref="B53:E53"/>
    <mergeCell ref="AK229:AO229"/>
    <mergeCell ref="AK225:AO225"/>
    <mergeCell ref="A33:E33"/>
    <mergeCell ref="M33:Q33"/>
    <mergeCell ref="Y33:AC33"/>
    <mergeCell ref="AK33:AO33"/>
    <mergeCell ref="A30:E30"/>
    <mergeCell ref="M30:Q30"/>
    <mergeCell ref="Y30:AC30"/>
    <mergeCell ref="AK30:AO30"/>
    <mergeCell ref="A31:E31"/>
    <mergeCell ref="M31:Q31"/>
    <mergeCell ref="A9:E9"/>
    <mergeCell ref="F9:K9"/>
    <mergeCell ref="M9:O9"/>
    <mergeCell ref="Y9:AA9"/>
    <mergeCell ref="AE9:AG9"/>
    <mergeCell ref="AW25:BG25"/>
    <mergeCell ref="AW27:BA28"/>
    <mergeCell ref="BB27:BD27"/>
    <mergeCell ref="BE27:BG27"/>
    <mergeCell ref="AW29:BA29"/>
    <mergeCell ref="AW30:BA30"/>
    <mergeCell ref="AW31:BA31"/>
    <mergeCell ref="AW41:BG41"/>
    <mergeCell ref="AW43:AY44"/>
    <mergeCell ref="AZ43:BA43"/>
    <mergeCell ref="BB43:BC43"/>
    <mergeCell ref="AW48:AY48"/>
    <mergeCell ref="AW49:AY49"/>
    <mergeCell ref="AW50:AY50"/>
    <mergeCell ref="Y49:AC49"/>
    <mergeCell ref="AK49:AO49"/>
    <mergeCell ref="AK50:AO50"/>
    <mergeCell ref="AK46:AO46"/>
    <mergeCell ref="AK45:AO45"/>
    <mergeCell ref="AK48:AO48"/>
    <mergeCell ref="Y45:AC45"/>
    <mergeCell ref="AK47:AO47"/>
    <mergeCell ref="O262:P262"/>
    <mergeCell ref="Q262:R262"/>
    <mergeCell ref="J290:P291"/>
    <mergeCell ref="BQ6:BW6"/>
    <mergeCell ref="F7:H7"/>
    <mergeCell ref="I7:K7"/>
    <mergeCell ref="M244:N244"/>
    <mergeCell ref="O244:P244"/>
    <mergeCell ref="R244:U244"/>
    <mergeCell ref="V244:W244"/>
    <mergeCell ref="A250:K250"/>
    <mergeCell ref="M253:N253"/>
    <mergeCell ref="O253:P253"/>
    <mergeCell ref="R253:U253"/>
    <mergeCell ref="V253:W253"/>
    <mergeCell ref="C285:D285"/>
    <mergeCell ref="E285:F285"/>
    <mergeCell ref="C286:D286"/>
    <mergeCell ref="E286:F286"/>
    <mergeCell ref="C287:D287"/>
    <mergeCell ref="E287:F287"/>
    <mergeCell ref="AW45:AY45"/>
    <mergeCell ref="AW46:AY46"/>
    <mergeCell ref="AW47:AY47"/>
  </mergeCells>
  <conditionalFormatting sqref="A272 D273:D276">
    <cfRule type="expression" dxfId="161" priority="3">
      <formula>$P$228=1</formula>
    </cfRule>
  </conditionalFormatting>
  <conditionalFormatting sqref="A173:F173">
    <cfRule type="expression" dxfId="160" priority="12">
      <formula>$P$189+$P$190&gt;0</formula>
    </cfRule>
  </conditionalFormatting>
  <conditionalFormatting sqref="C174:C179">
    <cfRule type="expression" dxfId="159" priority="14">
      <formula>$P$189+$P$190&gt;0</formula>
    </cfRule>
  </conditionalFormatting>
  <conditionalFormatting sqref="D173:F173">
    <cfRule type="expression" dxfId="158" priority="13">
      <formula>$P$189+$P$190&gt;0</formula>
    </cfRule>
  </conditionalFormatting>
  <conditionalFormatting sqref="F151:F158 H151:L158 D152:D159 H159:M159 F163:F168 H163:L168 D164:D169 A177 A180:C180">
    <cfRule type="expression" dxfId="157" priority="16">
      <formula>$P$189+$P$190&gt;0</formula>
    </cfRule>
  </conditionalFormatting>
  <conditionalFormatting sqref="F151:F159 H151:M159 D152:D159 F163:F169 H163:M169 D164:D169 A174:A175 C174:C179 A177:A178 A180:J181">
    <cfRule type="expression" dxfId="156" priority="15">
      <formula>$P$189+$P$190&gt;0</formula>
    </cfRule>
  </conditionalFormatting>
  <conditionalFormatting sqref="F179">
    <cfRule type="expression" dxfId="155" priority="11">
      <formula>$P$189+$P$190&gt;0</formula>
    </cfRule>
  </conditionalFormatting>
  <conditionalFormatting sqref="H173:J173">
    <cfRule type="expression" dxfId="154" priority="9">
      <formula>$P$189+$P$190&gt;0</formula>
    </cfRule>
    <cfRule type="expression" dxfId="153" priority="10">
      <formula>$P$189+$P$190&gt;0</formula>
    </cfRule>
  </conditionalFormatting>
  <conditionalFormatting sqref="H159:M159">
    <cfRule type="expression" dxfId="152" priority="23">
      <formula>#REF!=1</formula>
    </cfRule>
  </conditionalFormatting>
  <conditionalFormatting sqref="H169:M169">
    <cfRule type="expression" dxfId="151" priority="24">
      <formula>$P$189+$P$190&gt;0</formula>
    </cfRule>
    <cfRule type="expression" dxfId="150" priority="25">
      <formula>#REF!=1</formula>
    </cfRule>
  </conditionalFormatting>
  <conditionalFormatting sqref="I99">
    <cfRule type="expression" dxfId="149" priority="6">
      <formula>#REF!=1</formula>
    </cfRule>
  </conditionalFormatting>
  <conditionalFormatting sqref="I273:J273 C273:D276 H274:J276">
    <cfRule type="expression" dxfId="148" priority="4">
      <formula>$P$228=1</formula>
    </cfRule>
  </conditionalFormatting>
  <conditionalFormatting sqref="J100">
    <cfRule type="expression" dxfId="147" priority="8">
      <formula>#REF!="1"</formula>
    </cfRule>
  </conditionalFormatting>
  <conditionalFormatting sqref="J259:N269">
    <cfRule type="expression" dxfId="146" priority="1">
      <formula>$P$228=1</formula>
    </cfRule>
    <cfRule type="expression" dxfId="145" priority="2">
      <formula>$P$228=1</formula>
    </cfRule>
  </conditionalFormatting>
  <conditionalFormatting sqref="P81:P82">
    <cfRule type="expression" dxfId="144" priority="7">
      <formula>#REF!="1"</formula>
    </cfRule>
  </conditionalFormatting>
  <conditionalFormatting sqref="Q8:Q13 Q15:Q19">
    <cfRule type="colorScale" priority="17">
      <colorScale>
        <cfvo type="min"/>
        <cfvo type="percentile" val="50"/>
        <cfvo type="max"/>
        <color theme="0"/>
        <color rgb="FF66CCFF"/>
        <color rgb="FF0099FF"/>
      </colorScale>
    </cfRule>
  </conditionalFormatting>
  <conditionalFormatting sqref="V8:V10">
    <cfRule type="colorScale" priority="18">
      <colorScale>
        <cfvo type="min"/>
        <cfvo type="percentile" val="50"/>
        <cfvo type="max"/>
        <color theme="0"/>
        <color rgb="FFFF99FF"/>
        <color rgb="FFFF00FF"/>
      </colorScale>
    </cfRule>
  </conditionalFormatting>
  <conditionalFormatting sqref="AC8:AC21 AI8:AI13">
    <cfRule type="colorScale" priority="22">
      <colorScale>
        <cfvo type="min"/>
        <cfvo type="percentile" val="50"/>
        <cfvo type="max"/>
        <color theme="0"/>
        <color rgb="FF99FF99"/>
        <color rgb="FF33CC33"/>
      </colorScale>
    </cfRule>
  </conditionalFormatting>
  <conditionalFormatting sqref="AI18:AI20">
    <cfRule type="colorScale" priority="21">
      <colorScale>
        <cfvo type="min"/>
        <cfvo type="percentile" val="50"/>
        <cfvo type="max"/>
        <color theme="0"/>
        <color rgb="FF99FF99"/>
        <color rgb="FF33CC33"/>
      </colorScale>
    </cfRule>
  </conditionalFormatting>
  <conditionalFormatting sqref="AM8:AM21 AQ8:AQ20 AU8:AU21 AY8:AY21 BC8:BC19 BG8:BG21 BK8:BK21 BO8:BO19">
    <cfRule type="colorScale" priority="20">
      <colorScale>
        <cfvo type="min"/>
        <cfvo type="percentile" val="50"/>
        <cfvo type="max"/>
        <color theme="0"/>
        <color rgb="FF99FF99"/>
        <color rgb="FF33CC33"/>
      </colorScale>
    </cfRule>
  </conditionalFormatting>
  <conditionalFormatting sqref="BS8:BS21 BW8:BW14">
    <cfRule type="colorScale" priority="19">
      <colorScale>
        <cfvo type="min"/>
        <cfvo type="percentile" val="50"/>
        <cfvo type="max"/>
        <color theme="0"/>
        <color rgb="FFFFCC99"/>
        <color rgb="FFFF9933"/>
      </colorScale>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glio19">
    <tabColor rgb="FFFF99FF"/>
  </sheetPr>
  <dimension ref="A1:CA295"/>
  <sheetViews>
    <sheetView showGridLines="0" zoomScale="80" zoomScaleNormal="80" workbookViewId="0">
      <selection activeCell="R263" sqref="R263:R266"/>
    </sheetView>
  </sheetViews>
  <sheetFormatPr defaultColWidth="8.69921875" defaultRowHeight="13.8"/>
  <cols>
    <col min="1" max="2" width="14.19921875" style="256" customWidth="1"/>
    <col min="3" max="3" width="15.69921875" style="256" customWidth="1"/>
    <col min="4" max="5" width="14.19921875" style="256" customWidth="1"/>
    <col min="6" max="6" width="16.09765625" style="603" customWidth="1"/>
    <col min="7" max="7" width="15.5" style="256" customWidth="1"/>
    <col min="8" max="8" width="9.69921875" style="256" customWidth="1"/>
    <col min="9" max="9" width="15.5" style="256" customWidth="1"/>
    <col min="10" max="11" width="12.19921875" style="256" customWidth="1"/>
    <col min="12" max="12" width="2.69921875" style="5" customWidth="1"/>
    <col min="13" max="13" width="9.19921875" style="5" customWidth="1"/>
    <col min="14" max="14" width="8.59765625" style="1" customWidth="1"/>
    <col min="15" max="15" width="7.69921875" style="256" customWidth="1"/>
    <col min="16" max="16" width="8.69921875" style="256" customWidth="1"/>
    <col min="17" max="18" width="7.69921875" style="256" customWidth="1"/>
    <col min="19" max="19" width="9.69921875" style="256" customWidth="1"/>
    <col min="20" max="22" width="7.69921875" style="256" customWidth="1"/>
    <col min="23" max="23" width="9.09765625" style="256" customWidth="1"/>
    <col min="24" max="24" width="2.69921875" style="256" customWidth="1"/>
    <col min="25" max="35" width="7.69921875" style="256" customWidth="1"/>
    <col min="36" max="36" width="2.69921875" style="256" customWidth="1"/>
    <col min="37" max="47" width="7.69921875" style="256" customWidth="1"/>
    <col min="48" max="48" width="2.69921875" style="256" customWidth="1"/>
    <col min="49" max="59" width="8.69921875" style="256"/>
    <col min="60" max="60" width="2.69921875" style="256" customWidth="1"/>
    <col min="61" max="66" width="8.69921875" style="256"/>
    <col min="67" max="67" width="9.09765625" style="256" bestFit="1" customWidth="1"/>
    <col min="68" max="16384" width="8.69921875" style="256"/>
  </cols>
  <sheetData>
    <row r="1" spans="1:79" ht="21" customHeight="1">
      <c r="A1" s="1888"/>
      <c r="B1" s="1888"/>
      <c r="C1" s="1889" t="s">
        <v>0</v>
      </c>
      <c r="D1" s="1889"/>
      <c r="E1" s="1889"/>
      <c r="F1" s="1889"/>
      <c r="G1" s="1889"/>
      <c r="H1" s="1889"/>
      <c r="I1" s="1889"/>
      <c r="J1" s="1889"/>
      <c r="K1" s="1889"/>
      <c r="L1"/>
      <c r="M1"/>
      <c r="N1"/>
      <c r="O1"/>
      <c r="P1"/>
      <c r="Q1"/>
      <c r="R1"/>
      <c r="S1"/>
      <c r="T1"/>
      <c r="U1"/>
      <c r="V1"/>
      <c r="W1"/>
      <c r="X1"/>
      <c r="AA1"/>
      <c r="AB1"/>
      <c r="AC1"/>
      <c r="AG1"/>
      <c r="AH1"/>
      <c r="AI1"/>
      <c r="AJ1"/>
      <c r="AK1"/>
      <c r="AL1"/>
      <c r="AM1"/>
      <c r="AN1"/>
      <c r="AO1"/>
    </row>
    <row r="2" spans="1:79" ht="21" customHeight="1">
      <c r="A2" s="1888"/>
      <c r="B2" s="1888"/>
      <c r="C2" s="1889"/>
      <c r="D2" s="1889"/>
      <c r="E2" s="1889"/>
      <c r="F2" s="1889"/>
      <c r="G2" s="1889"/>
      <c r="H2" s="1889"/>
      <c r="I2" s="1889"/>
      <c r="J2" s="1889"/>
      <c r="K2" s="1889"/>
      <c r="L2"/>
      <c r="M2"/>
      <c r="N2" s="295"/>
      <c r="O2"/>
      <c r="P2"/>
      <c r="Q2"/>
      <c r="R2"/>
      <c r="S2"/>
      <c r="T2"/>
      <c r="U2"/>
      <c r="V2"/>
      <c r="W2"/>
      <c r="X2"/>
      <c r="AA2"/>
      <c r="AB2"/>
      <c r="AC2"/>
      <c r="AG2"/>
      <c r="AH2"/>
      <c r="AI2"/>
      <c r="AJ2"/>
      <c r="AK2"/>
      <c r="AL2"/>
      <c r="AM2"/>
      <c r="AN2"/>
      <c r="AO2"/>
    </row>
    <row r="3" spans="1:79" ht="21" customHeight="1">
      <c r="A3" s="1888"/>
      <c r="B3" s="1888"/>
      <c r="C3" s="1889"/>
      <c r="D3" s="1889"/>
      <c r="E3" s="1889"/>
      <c r="F3" s="1889"/>
      <c r="G3" s="1889"/>
      <c r="H3" s="1889"/>
      <c r="I3" s="1889"/>
      <c r="J3" s="1889"/>
      <c r="K3" s="1889"/>
      <c r="L3"/>
      <c r="M3"/>
      <c r="N3"/>
      <c r="O3"/>
      <c r="P3"/>
      <c r="Q3"/>
      <c r="R3"/>
      <c r="S3"/>
      <c r="T3"/>
      <c r="U3"/>
      <c r="V3"/>
      <c r="W3"/>
      <c r="X3"/>
      <c r="AA3"/>
      <c r="AB3"/>
      <c r="AC3"/>
      <c r="AG3"/>
      <c r="AH3"/>
      <c r="AI3"/>
      <c r="AJ3"/>
      <c r="AK3"/>
      <c r="AL3"/>
      <c r="AM3"/>
      <c r="AN3"/>
      <c r="AO3"/>
    </row>
    <row r="4" spans="1:79" ht="36" customHeight="1">
      <c r="A4" s="1"/>
      <c r="B4" s="1"/>
      <c r="C4" s="1"/>
      <c r="D4" s="1"/>
      <c r="E4" s="1"/>
      <c r="F4" s="444"/>
      <c r="G4" s="1"/>
      <c r="H4" s="1"/>
      <c r="I4"/>
      <c r="J4"/>
      <c r="K4"/>
      <c r="L4"/>
      <c r="M4"/>
      <c r="N4"/>
      <c r="O4"/>
      <c r="P4"/>
      <c r="Q4"/>
      <c r="R4"/>
      <c r="S4"/>
      <c r="T4"/>
      <c r="U4"/>
      <c r="V4"/>
      <c r="W4"/>
      <c r="X4"/>
      <c r="AA4"/>
      <c r="AB4"/>
      <c r="AC4"/>
      <c r="AD4"/>
      <c r="AF4"/>
      <c r="AG4"/>
      <c r="AH4"/>
      <c r="AI4"/>
      <c r="AJ4"/>
      <c r="AK4"/>
      <c r="AL4"/>
      <c r="AM4"/>
      <c r="AN4"/>
      <c r="AO4"/>
    </row>
    <row r="5" spans="1:79" ht="36" customHeight="1" thickBot="1">
      <c r="A5" s="1841" t="s">
        <v>898</v>
      </c>
      <c r="B5" s="1841"/>
      <c r="C5" s="1841"/>
      <c r="D5" s="1841"/>
      <c r="E5" s="1841"/>
      <c r="F5" s="1841"/>
      <c r="G5" s="1841"/>
      <c r="H5" s="1841"/>
      <c r="I5" s="1841"/>
      <c r="J5" s="1841"/>
      <c r="K5" s="1841"/>
      <c r="L5" s="1159"/>
      <c r="M5" s="1159"/>
      <c r="N5" s="1159"/>
      <c r="O5" s="1159"/>
      <c r="P5" s="1159"/>
      <c r="Q5" s="1159"/>
      <c r="R5" s="1159"/>
      <c r="S5" s="1159"/>
      <c r="T5" s="1159"/>
      <c r="U5" s="1159"/>
      <c r="V5" s="1159"/>
      <c r="W5" s="1159"/>
      <c r="X5" s="1159"/>
      <c r="Y5" s="1159"/>
      <c r="Z5" s="1159"/>
      <c r="AA5" s="1159"/>
      <c r="AB5" s="1159"/>
      <c r="AC5" s="1159"/>
      <c r="AD5" s="1159"/>
      <c r="AE5" s="1159"/>
      <c r="AF5" s="1159"/>
      <c r="AG5" s="1159"/>
      <c r="AH5" s="1159"/>
      <c r="AI5" s="1157"/>
      <c r="AJ5" s="1159"/>
      <c r="AK5" s="1159"/>
      <c r="AL5" s="1159"/>
      <c r="AM5" s="1157"/>
      <c r="AN5" s="1159"/>
      <c r="AO5" s="1159"/>
      <c r="AP5" s="1157"/>
      <c r="AQ5" s="1157"/>
      <c r="AR5" s="1157"/>
      <c r="AS5" s="1157"/>
      <c r="AT5" s="1157"/>
      <c r="AU5" s="1157"/>
      <c r="AV5" s="1157"/>
      <c r="AW5" s="1157"/>
      <c r="AX5" s="1157"/>
      <c r="AY5" s="1157"/>
      <c r="AZ5" s="1157"/>
      <c r="BA5" s="1157"/>
      <c r="BB5" s="1157"/>
      <c r="BC5" s="1157"/>
      <c r="BD5" s="1157"/>
      <c r="BE5" s="1157"/>
      <c r="BF5" s="1159"/>
      <c r="BG5" s="1157"/>
      <c r="BH5" s="1157"/>
      <c r="BI5" s="1157"/>
      <c r="BJ5" s="1157"/>
      <c r="BK5" s="1157"/>
      <c r="BL5" s="1157"/>
      <c r="BM5" s="1157"/>
      <c r="BN5" s="1157"/>
      <c r="BO5" s="1157"/>
      <c r="BP5" s="1157"/>
      <c r="BQ5" s="1157"/>
      <c r="BR5" s="1157"/>
      <c r="BS5" s="1157"/>
      <c r="BT5" s="1157"/>
      <c r="BU5" s="1157"/>
      <c r="BV5" s="1157"/>
      <c r="BW5" s="1157"/>
      <c r="BX5" s="1157"/>
    </row>
    <row r="6" spans="1:79" ht="18" customHeight="1">
      <c r="A6" s="1"/>
      <c r="B6" s="1"/>
      <c r="C6" s="1"/>
      <c r="D6" s="1"/>
      <c r="E6" s="1"/>
      <c r="F6" s="444"/>
      <c r="G6" s="1"/>
      <c r="H6" s="1"/>
      <c r="I6" s="1"/>
      <c r="J6" s="1"/>
      <c r="K6" s="1"/>
      <c r="L6" s="1159"/>
      <c r="M6" s="1920" t="s">
        <v>899</v>
      </c>
      <c r="N6" s="1921"/>
      <c r="O6" s="1921"/>
      <c r="P6" s="1921"/>
      <c r="Q6" s="1922"/>
      <c r="R6" s="1159"/>
      <c r="S6" s="1157"/>
      <c r="T6" s="1920" t="s">
        <v>900</v>
      </c>
      <c r="U6" s="1921"/>
      <c r="V6" s="1922"/>
      <c r="W6" s="1159"/>
      <c r="X6" s="1159"/>
      <c r="Y6" s="1920" t="s">
        <v>901</v>
      </c>
      <c r="Z6" s="1921"/>
      <c r="AA6" s="1921"/>
      <c r="AB6" s="1921"/>
      <c r="AC6" s="1921"/>
      <c r="AD6" s="1921"/>
      <c r="AE6" s="1921"/>
      <c r="AF6" s="1921"/>
      <c r="AG6" s="1921"/>
      <c r="AH6" s="1921"/>
      <c r="AI6" s="1922"/>
      <c r="AJ6" s="1159"/>
      <c r="AK6" s="1023" t="s">
        <v>902</v>
      </c>
      <c r="AL6" s="1024"/>
      <c r="AM6" s="1024"/>
      <c r="AN6" s="1046"/>
      <c r="AO6" s="1024" t="s">
        <v>902</v>
      </c>
      <c r="AP6" s="1024"/>
      <c r="AQ6" s="1024"/>
      <c r="AR6" s="1046"/>
      <c r="AS6" s="1024" t="s">
        <v>902</v>
      </c>
      <c r="AT6" s="1024"/>
      <c r="AU6" s="1024"/>
      <c r="AV6" s="1033"/>
      <c r="AW6" s="1024" t="s">
        <v>902</v>
      </c>
      <c r="AX6" s="1024"/>
      <c r="AY6" s="1024"/>
      <c r="AZ6" s="1046"/>
      <c r="BA6" s="1024" t="s">
        <v>902</v>
      </c>
      <c r="BB6" s="1024"/>
      <c r="BC6" s="1024"/>
      <c r="BD6" s="1046"/>
      <c r="BE6" s="1024" t="s">
        <v>902</v>
      </c>
      <c r="BF6" s="1024"/>
      <c r="BG6" s="1024"/>
      <c r="BH6" s="1033"/>
      <c r="BI6" s="1043" t="s">
        <v>902</v>
      </c>
      <c r="BJ6" s="1043"/>
      <c r="BK6" s="1043"/>
      <c r="BL6" s="1047"/>
      <c r="BM6" s="1043" t="s">
        <v>902</v>
      </c>
      <c r="BN6" s="1043"/>
      <c r="BO6" s="1044"/>
      <c r="BP6" s="1157"/>
      <c r="BQ6" s="1920" t="s">
        <v>903</v>
      </c>
      <c r="BR6" s="1921"/>
      <c r="BS6" s="1921"/>
      <c r="BT6" s="1921"/>
      <c r="BU6" s="1921"/>
      <c r="BV6" s="1921"/>
      <c r="BW6" s="1922"/>
      <c r="BX6" s="1168"/>
      <c r="BY6" s="476"/>
      <c r="BZ6" s="476"/>
      <c r="CA6" s="476"/>
    </row>
    <row r="7" spans="1:79" ht="18" customHeight="1">
      <c r="A7" s="1861" t="s">
        <v>904</v>
      </c>
      <c r="B7" s="1861"/>
      <c r="C7" s="1861"/>
      <c r="D7" s="1861"/>
      <c r="E7" s="1861"/>
      <c r="F7" s="1897" t="s">
        <v>1079</v>
      </c>
      <c r="G7" s="1898"/>
      <c r="H7" s="1898"/>
      <c r="I7" s="1899"/>
      <c r="J7" s="1899"/>
      <c r="K7" s="1900"/>
      <c r="L7" s="1159"/>
      <c r="M7" s="1927"/>
      <c r="N7" s="1928"/>
      <c r="O7" s="1928"/>
      <c r="P7" s="466" t="s">
        <v>201</v>
      </c>
      <c r="Q7" s="1025" t="s">
        <v>202</v>
      </c>
      <c r="R7" s="1159"/>
      <c r="S7" s="1157"/>
      <c r="T7" s="1030"/>
      <c r="U7" s="466" t="s">
        <v>201</v>
      </c>
      <c r="V7" s="1025" t="s">
        <v>202</v>
      </c>
      <c r="W7" s="1158"/>
      <c r="X7" s="1159"/>
      <c r="Y7" s="1912"/>
      <c r="Z7" s="1913"/>
      <c r="AA7" s="1913"/>
      <c r="AB7" s="466" t="s">
        <v>201</v>
      </c>
      <c r="AC7" s="466" t="s">
        <v>202</v>
      </c>
      <c r="AD7" s="965"/>
      <c r="AE7" s="1909"/>
      <c r="AF7" s="1909"/>
      <c r="AG7" s="1909"/>
      <c r="AH7" s="466" t="s">
        <v>201</v>
      </c>
      <c r="AI7" s="1025" t="s">
        <v>202</v>
      </c>
      <c r="AJ7" s="774"/>
      <c r="AK7" s="1034"/>
      <c r="AL7" s="466" t="s">
        <v>201</v>
      </c>
      <c r="AM7" s="466" t="s">
        <v>202</v>
      </c>
      <c r="AN7" s="477"/>
      <c r="AO7" s="965"/>
      <c r="AP7" s="466" t="s">
        <v>201</v>
      </c>
      <c r="AQ7" s="466" t="s">
        <v>202</v>
      </c>
      <c r="AR7" s="477"/>
      <c r="AS7" s="965"/>
      <c r="AT7" s="466" t="s">
        <v>201</v>
      </c>
      <c r="AU7" s="466" t="s">
        <v>202</v>
      </c>
      <c r="AV7" s="477"/>
      <c r="AW7" s="965"/>
      <c r="AX7" s="466" t="s">
        <v>201</v>
      </c>
      <c r="AY7" s="466" t="s">
        <v>202</v>
      </c>
      <c r="AZ7" s="477"/>
      <c r="BA7" s="965"/>
      <c r="BB7" s="466" t="s">
        <v>201</v>
      </c>
      <c r="BC7" s="466" t="s">
        <v>202</v>
      </c>
      <c r="BD7" s="477"/>
      <c r="BE7" s="965"/>
      <c r="BF7" s="466" t="s">
        <v>201</v>
      </c>
      <c r="BG7" s="466" t="s">
        <v>202</v>
      </c>
      <c r="BH7" s="477"/>
      <c r="BI7" s="965"/>
      <c r="BJ7" s="466" t="s">
        <v>201</v>
      </c>
      <c r="BK7" s="466" t="s">
        <v>202</v>
      </c>
      <c r="BL7" s="477"/>
      <c r="BM7" s="965"/>
      <c r="BN7" s="466" t="s">
        <v>201</v>
      </c>
      <c r="BO7" s="1025" t="s">
        <v>202</v>
      </c>
      <c r="BP7" s="1172"/>
      <c r="BQ7" s="1034"/>
      <c r="BR7" s="466" t="s">
        <v>201</v>
      </c>
      <c r="BS7" s="466" t="s">
        <v>202</v>
      </c>
      <c r="BT7" s="965"/>
      <c r="BU7" s="965"/>
      <c r="BV7" s="466" t="s">
        <v>201</v>
      </c>
      <c r="BW7" s="1025" t="s">
        <v>202</v>
      </c>
      <c r="BX7" s="1157"/>
      <c r="BZ7" s="470"/>
      <c r="CA7" s="470"/>
    </row>
    <row r="8" spans="1:79" ht="18" customHeight="1">
      <c r="A8" s="1"/>
      <c r="B8" s="1"/>
      <c r="C8" s="1"/>
      <c r="D8" s="1"/>
      <c r="E8" s="1"/>
      <c r="F8" s="444"/>
      <c r="G8" s="1"/>
      <c r="H8" s="1"/>
      <c r="I8" s="1"/>
      <c r="J8" s="1"/>
      <c r="K8" s="1"/>
      <c r="L8" s="1159"/>
      <c r="M8" s="1923" t="s">
        <v>237</v>
      </c>
      <c r="N8" s="1924"/>
      <c r="O8" s="1924"/>
      <c r="P8" s="467">
        <v>71</v>
      </c>
      <c r="Q8" s="1026">
        <v>7.7342047930283223E-2</v>
      </c>
      <c r="R8" s="1159"/>
      <c r="S8" s="1157"/>
      <c r="T8" s="1031" t="s">
        <v>11</v>
      </c>
      <c r="U8" s="467">
        <v>139</v>
      </c>
      <c r="V8" s="1026">
        <v>0.15141612200435731</v>
      </c>
      <c r="W8" s="1158"/>
      <c r="X8" s="1159"/>
      <c r="Y8" s="1910" t="s">
        <v>493</v>
      </c>
      <c r="Z8" s="1911"/>
      <c r="AA8" s="1911"/>
      <c r="AB8" s="467">
        <v>0</v>
      </c>
      <c r="AC8" s="468">
        <v>0</v>
      </c>
      <c r="AE8" s="1911" t="s">
        <v>394</v>
      </c>
      <c r="AF8" s="1911"/>
      <c r="AG8" s="1911"/>
      <c r="AH8" s="467">
        <v>0</v>
      </c>
      <c r="AI8" s="1026">
        <v>0</v>
      </c>
      <c r="AJ8" s="1159"/>
      <c r="AK8" s="1035" t="s">
        <v>529</v>
      </c>
      <c r="AL8" s="467">
        <v>0</v>
      </c>
      <c r="AM8" s="468">
        <v>0</v>
      </c>
      <c r="AO8" s="469" t="s">
        <v>341</v>
      </c>
      <c r="AP8" s="467">
        <v>36</v>
      </c>
      <c r="AQ8" s="468">
        <v>3.9215686274509803E-2</v>
      </c>
      <c r="AS8" s="469" t="s">
        <v>599</v>
      </c>
      <c r="AT8" s="467">
        <v>0</v>
      </c>
      <c r="AU8" s="468">
        <v>0</v>
      </c>
      <c r="AW8" s="469" t="s">
        <v>905</v>
      </c>
      <c r="AX8" s="467">
        <v>0</v>
      </c>
      <c r="AY8" s="468">
        <v>0</v>
      </c>
      <c r="BA8" s="469" t="s">
        <v>641</v>
      </c>
      <c r="BB8" s="467">
        <v>0</v>
      </c>
      <c r="BC8" s="468">
        <v>0</v>
      </c>
      <c r="BE8" s="469" t="s">
        <v>488</v>
      </c>
      <c r="BF8" s="467">
        <v>8</v>
      </c>
      <c r="BG8" s="468">
        <v>8.7145969498910684E-3</v>
      </c>
      <c r="BI8" s="469" t="s">
        <v>531</v>
      </c>
      <c r="BJ8" s="467">
        <v>28</v>
      </c>
      <c r="BK8" s="468">
        <v>3.0501089324618737E-2</v>
      </c>
      <c r="BM8" s="469" t="s">
        <v>533</v>
      </c>
      <c r="BN8" s="467">
        <v>3</v>
      </c>
      <c r="BO8" s="1026">
        <v>3.2679738562091504E-3</v>
      </c>
      <c r="BP8" s="1157"/>
      <c r="BQ8" s="1035" t="s">
        <v>500</v>
      </c>
      <c r="BR8" s="467">
        <v>13</v>
      </c>
      <c r="BS8" s="468">
        <v>1.4161220043572984E-2</v>
      </c>
      <c r="BU8" s="469" t="s">
        <v>484</v>
      </c>
      <c r="BV8" s="467">
        <v>21</v>
      </c>
      <c r="BW8" s="1026">
        <v>2.2875816993464051E-2</v>
      </c>
      <c r="BX8" s="1157"/>
      <c r="BY8" s="469"/>
      <c r="BZ8" s="467"/>
      <c r="CA8" s="468"/>
    </row>
    <row r="9" spans="1:79" ht="18" customHeight="1">
      <c r="A9" s="1861" t="s">
        <v>906</v>
      </c>
      <c r="B9" s="1861"/>
      <c r="C9" s="1861"/>
      <c r="D9" s="1861"/>
      <c r="E9" s="1861"/>
      <c r="F9" s="1890"/>
      <c r="G9" s="1891"/>
      <c r="H9" s="1891"/>
      <c r="I9" s="1891"/>
      <c r="J9" s="1891"/>
      <c r="K9" s="1892"/>
      <c r="L9" s="1159"/>
      <c r="M9" s="1903" t="s">
        <v>481</v>
      </c>
      <c r="N9" s="1904"/>
      <c r="O9" s="1904"/>
      <c r="P9" s="467">
        <v>30</v>
      </c>
      <c r="Q9" s="1026">
        <v>3.2679738562091505E-2</v>
      </c>
      <c r="R9" s="1159"/>
      <c r="S9" s="1157"/>
      <c r="T9" s="1031" t="s">
        <v>12</v>
      </c>
      <c r="U9" s="467">
        <v>406</v>
      </c>
      <c r="V9" s="1026">
        <v>0.44226579520697168</v>
      </c>
      <c r="W9" s="1158"/>
      <c r="X9" s="1159"/>
      <c r="Y9" s="1905" t="s">
        <v>520</v>
      </c>
      <c r="Z9" s="1906"/>
      <c r="AA9" s="1906"/>
      <c r="AB9" s="467">
        <v>0</v>
      </c>
      <c r="AC9" s="468">
        <v>0</v>
      </c>
      <c r="AE9" s="1906" t="s">
        <v>390</v>
      </c>
      <c r="AF9" s="1906"/>
      <c r="AG9" s="1906"/>
      <c r="AH9" s="467">
        <v>0</v>
      </c>
      <c r="AI9" s="1026">
        <v>0</v>
      </c>
      <c r="AJ9" s="1159"/>
      <c r="AK9" s="1035" t="s">
        <v>352</v>
      </c>
      <c r="AL9" s="467">
        <v>0</v>
      </c>
      <c r="AM9" s="468">
        <v>0</v>
      </c>
      <c r="AO9" s="469" t="s">
        <v>574</v>
      </c>
      <c r="AP9" s="467">
        <v>0</v>
      </c>
      <c r="AQ9" s="468">
        <v>0</v>
      </c>
      <c r="AS9" s="469" t="s">
        <v>393</v>
      </c>
      <c r="AT9" s="467">
        <v>0</v>
      </c>
      <c r="AU9" s="468">
        <v>0</v>
      </c>
      <c r="AW9" s="469" t="s">
        <v>395</v>
      </c>
      <c r="AX9" s="467">
        <v>0</v>
      </c>
      <c r="AY9" s="468">
        <v>0</v>
      </c>
      <c r="BA9" s="469" t="s">
        <v>663</v>
      </c>
      <c r="BB9" s="467">
        <v>0</v>
      </c>
      <c r="BC9" s="468">
        <v>0</v>
      </c>
      <c r="BE9" s="469" t="s">
        <v>595</v>
      </c>
      <c r="BF9" s="467">
        <v>0</v>
      </c>
      <c r="BG9" s="468">
        <v>0</v>
      </c>
      <c r="BI9" s="469" t="s">
        <v>437</v>
      </c>
      <c r="BJ9" s="467">
        <v>0</v>
      </c>
      <c r="BK9" s="468">
        <v>0</v>
      </c>
      <c r="BM9" s="469" t="s">
        <v>498</v>
      </c>
      <c r="BN9" s="467">
        <v>105</v>
      </c>
      <c r="BO9" s="1026">
        <v>0.11437908496732026</v>
      </c>
      <c r="BP9" s="1157"/>
      <c r="BQ9" s="1035" t="s">
        <v>366</v>
      </c>
      <c r="BR9" s="467">
        <v>5</v>
      </c>
      <c r="BS9" s="468">
        <v>5.4466230936819175E-3</v>
      </c>
      <c r="BU9" s="469" t="s">
        <v>907</v>
      </c>
      <c r="BV9" s="467">
        <v>0</v>
      </c>
      <c r="BW9" s="1026">
        <v>0</v>
      </c>
      <c r="BX9" s="1157"/>
      <c r="BY9" s="469"/>
      <c r="BZ9" s="467"/>
      <c r="CA9" s="468"/>
    </row>
    <row r="10" spans="1:79" ht="18" customHeight="1">
      <c r="A10" s="1"/>
      <c r="B10" s="1"/>
      <c r="C10" s="1"/>
      <c r="J10" s="1"/>
      <c r="K10" s="1"/>
      <c r="L10" s="1159"/>
      <c r="M10" s="1903" t="s">
        <v>536</v>
      </c>
      <c r="N10" s="1904"/>
      <c r="O10" s="1904"/>
      <c r="P10" s="467">
        <v>82</v>
      </c>
      <c r="Q10" s="1026">
        <v>8.9324618736383449E-2</v>
      </c>
      <c r="R10" s="1159"/>
      <c r="S10" s="1157"/>
      <c r="T10" s="1027" t="s">
        <v>13</v>
      </c>
      <c r="U10" s="467">
        <v>373</v>
      </c>
      <c r="V10" s="1026">
        <v>0.40631808278867104</v>
      </c>
      <c r="W10" s="1158"/>
      <c r="X10" s="1159"/>
      <c r="Y10" s="1905" t="s">
        <v>396</v>
      </c>
      <c r="Z10" s="1906"/>
      <c r="AA10" s="1906"/>
      <c r="AB10" s="467">
        <v>0</v>
      </c>
      <c r="AC10" s="468">
        <v>0</v>
      </c>
      <c r="AE10" s="1906" t="s">
        <v>486</v>
      </c>
      <c r="AF10" s="1906"/>
      <c r="AG10" s="1906"/>
      <c r="AH10" s="467">
        <v>140</v>
      </c>
      <c r="AI10" s="1026">
        <v>0.15250544662309368</v>
      </c>
      <c r="AJ10" s="1159"/>
      <c r="AK10" s="1035" t="s">
        <v>530</v>
      </c>
      <c r="AL10" s="467">
        <v>0</v>
      </c>
      <c r="AM10" s="468">
        <v>0</v>
      </c>
      <c r="AO10" s="469" t="s">
        <v>362</v>
      </c>
      <c r="AP10" s="467">
        <v>0</v>
      </c>
      <c r="AQ10" s="468">
        <v>0</v>
      </c>
      <c r="AS10" s="469" t="s">
        <v>398</v>
      </c>
      <c r="AT10" s="467">
        <v>0</v>
      </c>
      <c r="AU10" s="468">
        <v>0</v>
      </c>
      <c r="AW10" s="469" t="s">
        <v>524</v>
      </c>
      <c r="AX10" s="467">
        <v>0</v>
      </c>
      <c r="AY10" s="468">
        <v>0</v>
      </c>
      <c r="BA10" s="469" t="s">
        <v>430</v>
      </c>
      <c r="BB10" s="467">
        <v>0</v>
      </c>
      <c r="BC10" s="468">
        <v>0</v>
      </c>
      <c r="BE10" s="469" t="s">
        <v>491</v>
      </c>
      <c r="BF10" s="467">
        <v>63</v>
      </c>
      <c r="BG10" s="468">
        <v>6.8627450980392163E-2</v>
      </c>
      <c r="BI10" s="469" t="s">
        <v>389</v>
      </c>
      <c r="BJ10" s="467">
        <v>0</v>
      </c>
      <c r="BK10" s="468">
        <v>0</v>
      </c>
      <c r="BM10" s="469" t="s">
        <v>513</v>
      </c>
      <c r="BN10" s="467">
        <v>23</v>
      </c>
      <c r="BO10" s="1026">
        <v>2.5054466230936819E-2</v>
      </c>
      <c r="BP10" s="1157"/>
      <c r="BQ10" s="1035" t="s">
        <v>346</v>
      </c>
      <c r="BR10" s="467">
        <v>581</v>
      </c>
      <c r="BS10" s="468">
        <v>0.63289760348583879</v>
      </c>
      <c r="BU10" s="469" t="s">
        <v>588</v>
      </c>
      <c r="BV10" s="467">
        <v>2</v>
      </c>
      <c r="BW10" s="1026">
        <v>2.1786492374727671E-3</v>
      </c>
      <c r="BX10" s="1157"/>
      <c r="BY10" s="469"/>
      <c r="BZ10" s="467"/>
      <c r="CA10" s="468"/>
    </row>
    <row r="11" spans="1:79" ht="18" customHeight="1" thickBot="1">
      <c r="D11" s="1895" t="s">
        <v>908</v>
      </c>
      <c r="E11" s="1895"/>
      <c r="F11" s="1895"/>
      <c r="G11" s="1895"/>
      <c r="H11" s="1895"/>
      <c r="I11" s="1896"/>
      <c r="J11" s="1893">
        <v>918</v>
      </c>
      <c r="K11" s="1894"/>
      <c r="L11" s="1159"/>
      <c r="M11" s="1903" t="s">
        <v>537</v>
      </c>
      <c r="N11" s="1904"/>
      <c r="O11" s="1904"/>
      <c r="P11" s="467">
        <v>52</v>
      </c>
      <c r="Q11" s="1026">
        <v>5.6644880174291937E-2</v>
      </c>
      <c r="R11" s="1159"/>
      <c r="S11" s="1157"/>
      <c r="T11" s="1032" t="s">
        <v>19</v>
      </c>
      <c r="U11" s="1028">
        <v>918</v>
      </c>
      <c r="V11" s="1029">
        <v>1</v>
      </c>
      <c r="W11" s="1158"/>
      <c r="X11" s="1159"/>
      <c r="Y11" s="1905" t="s">
        <v>431</v>
      </c>
      <c r="Z11" s="1906"/>
      <c r="AA11" s="1906"/>
      <c r="AB11" s="467">
        <v>0</v>
      </c>
      <c r="AC11" s="468">
        <v>0</v>
      </c>
      <c r="AE11" s="1906" t="s">
        <v>503</v>
      </c>
      <c r="AF11" s="1906"/>
      <c r="AG11" s="1906"/>
      <c r="AH11" s="467">
        <v>0</v>
      </c>
      <c r="AI11" s="1026">
        <v>0</v>
      </c>
      <c r="AJ11" s="1159"/>
      <c r="AK11" s="1035" t="s">
        <v>638</v>
      </c>
      <c r="AL11" s="467">
        <v>0</v>
      </c>
      <c r="AM11" s="468">
        <v>0</v>
      </c>
      <c r="AO11" s="469" t="s">
        <v>475</v>
      </c>
      <c r="AP11" s="467">
        <v>0</v>
      </c>
      <c r="AQ11" s="468">
        <v>0</v>
      </c>
      <c r="AS11" s="469" t="s">
        <v>909</v>
      </c>
      <c r="AT11" s="467">
        <v>0</v>
      </c>
      <c r="AU11" s="468">
        <v>0</v>
      </c>
      <c r="AW11" s="469" t="s">
        <v>649</v>
      </c>
      <c r="AX11" s="467">
        <v>0</v>
      </c>
      <c r="AY11" s="468">
        <v>0</v>
      </c>
      <c r="BA11" s="469" t="s">
        <v>658</v>
      </c>
      <c r="BB11" s="467">
        <v>0</v>
      </c>
      <c r="BC11" s="468">
        <v>0</v>
      </c>
      <c r="BE11" s="469" t="s">
        <v>664</v>
      </c>
      <c r="BF11" s="467">
        <v>0</v>
      </c>
      <c r="BG11" s="468">
        <v>0</v>
      </c>
      <c r="BI11" s="469" t="s">
        <v>539</v>
      </c>
      <c r="BJ11" s="467">
        <v>0</v>
      </c>
      <c r="BK11" s="468">
        <v>0</v>
      </c>
      <c r="BM11" s="469" t="s">
        <v>402</v>
      </c>
      <c r="BN11" s="467">
        <v>0</v>
      </c>
      <c r="BO11" s="1026">
        <v>0</v>
      </c>
      <c r="BP11" s="1157"/>
      <c r="BQ11" s="1035" t="s">
        <v>546</v>
      </c>
      <c r="BR11" s="467">
        <v>13</v>
      </c>
      <c r="BS11" s="468">
        <v>1.4161220043572984E-2</v>
      </c>
      <c r="BU11" s="469" t="s">
        <v>548</v>
      </c>
      <c r="BV11" s="467">
        <v>7</v>
      </c>
      <c r="BW11" s="1026">
        <v>7.6252723311546842E-3</v>
      </c>
      <c r="BX11" s="1157"/>
      <c r="BY11" s="469"/>
      <c r="BZ11" s="467"/>
      <c r="CA11" s="468"/>
    </row>
    <row r="12" spans="1:79" ht="18" customHeight="1">
      <c r="A12" s="1"/>
      <c r="B12" s="1"/>
      <c r="C12" s="1"/>
      <c r="D12" s="1"/>
      <c r="E12" s="1"/>
      <c r="L12" s="1159"/>
      <c r="M12" s="1903" t="s">
        <v>344</v>
      </c>
      <c r="N12" s="1904"/>
      <c r="O12" s="1904"/>
      <c r="P12" s="467">
        <v>308</v>
      </c>
      <c r="Q12" s="1026">
        <v>0.33551198257080611</v>
      </c>
      <c r="R12" s="1159"/>
      <c r="S12" s="1157"/>
      <c r="T12" s="1157"/>
      <c r="U12" s="1158"/>
      <c r="V12" s="1158"/>
      <c r="W12" s="1158"/>
      <c r="X12" s="1159"/>
      <c r="Y12" s="1905" t="s">
        <v>342</v>
      </c>
      <c r="Z12" s="1906"/>
      <c r="AA12" s="1906"/>
      <c r="AB12" s="467">
        <v>322</v>
      </c>
      <c r="AC12" s="468">
        <v>0.35076252723311546</v>
      </c>
      <c r="AE12" s="1906" t="s">
        <v>639</v>
      </c>
      <c r="AF12" s="1906"/>
      <c r="AG12" s="1906"/>
      <c r="AH12" s="467">
        <v>0</v>
      </c>
      <c r="AI12" s="1026">
        <v>0</v>
      </c>
      <c r="AJ12" s="1159"/>
      <c r="AK12" s="1035" t="s">
        <v>651</v>
      </c>
      <c r="AL12" s="467">
        <v>0</v>
      </c>
      <c r="AM12" s="468">
        <v>0</v>
      </c>
      <c r="AO12" s="469" t="s">
        <v>490</v>
      </c>
      <c r="AP12" s="467">
        <v>35</v>
      </c>
      <c r="AQ12" s="468">
        <v>3.8126361655773419E-2</v>
      </c>
      <c r="AS12" s="469" t="s">
        <v>516</v>
      </c>
      <c r="AT12" s="467">
        <v>20</v>
      </c>
      <c r="AU12" s="468">
        <v>2.178649237472767E-2</v>
      </c>
      <c r="AW12" s="469" t="s">
        <v>532</v>
      </c>
      <c r="AX12" s="467">
        <v>0</v>
      </c>
      <c r="AY12" s="468">
        <v>0</v>
      </c>
      <c r="BA12" s="469" t="s">
        <v>604</v>
      </c>
      <c r="BB12" s="467">
        <v>0</v>
      </c>
      <c r="BC12" s="468">
        <v>0</v>
      </c>
      <c r="BE12" s="469" t="s">
        <v>598</v>
      </c>
      <c r="BF12" s="467">
        <v>0</v>
      </c>
      <c r="BG12" s="468">
        <v>0</v>
      </c>
      <c r="BI12" s="469" t="s">
        <v>551</v>
      </c>
      <c r="BJ12" s="467">
        <v>0</v>
      </c>
      <c r="BK12" s="468">
        <v>0</v>
      </c>
      <c r="BM12" s="469" t="s">
        <v>594</v>
      </c>
      <c r="BN12" s="467">
        <v>0</v>
      </c>
      <c r="BO12" s="1026">
        <v>0</v>
      </c>
      <c r="BP12" s="1157"/>
      <c r="BQ12" s="1035" t="s">
        <v>910</v>
      </c>
      <c r="BR12" s="467">
        <v>0</v>
      </c>
      <c r="BS12" s="468">
        <v>0</v>
      </c>
      <c r="BU12" s="469" t="s">
        <v>545</v>
      </c>
      <c r="BV12" s="467">
        <v>2</v>
      </c>
      <c r="BW12" s="1026">
        <v>2.1786492374727671E-3</v>
      </c>
      <c r="BX12" s="1157"/>
      <c r="BY12" s="469"/>
      <c r="BZ12" s="467"/>
      <c r="CA12" s="468"/>
    </row>
    <row r="13" spans="1:79" ht="18" customHeight="1">
      <c r="A13" s="471" t="s">
        <v>911</v>
      </c>
      <c r="B13" s="9"/>
      <c r="C13" s="9"/>
      <c r="D13" s="9"/>
      <c r="E13" s="8" t="s">
        <v>273</v>
      </c>
      <c r="F13" s="120">
        <v>556</v>
      </c>
      <c r="G13" s="472">
        <v>0.60566448801742923</v>
      </c>
      <c r="H13" s="473"/>
      <c r="I13" s="8" t="s">
        <v>274</v>
      </c>
      <c r="J13" s="120">
        <v>362</v>
      </c>
      <c r="K13" s="472">
        <v>0.39433551198257083</v>
      </c>
      <c r="L13" s="1159"/>
      <c r="M13" s="1903" t="s">
        <v>457</v>
      </c>
      <c r="N13" s="1904"/>
      <c r="O13" s="1904"/>
      <c r="P13" s="467">
        <v>125</v>
      </c>
      <c r="Q13" s="1026">
        <v>0.13616557734204793</v>
      </c>
      <c r="R13" s="1159"/>
      <c r="S13" s="1157"/>
      <c r="T13" s="1158"/>
      <c r="U13" s="1158"/>
      <c r="V13" s="1158"/>
      <c r="W13" s="1158"/>
      <c r="X13" s="1159"/>
      <c r="Y13" s="1905" t="s">
        <v>489</v>
      </c>
      <c r="Z13" s="1906"/>
      <c r="AA13" s="1906"/>
      <c r="AB13" s="467">
        <v>34</v>
      </c>
      <c r="AC13" s="468">
        <v>3.7037037037037035E-2</v>
      </c>
      <c r="AE13" s="1908" t="s">
        <v>449</v>
      </c>
      <c r="AF13" s="1908"/>
      <c r="AG13" s="1908"/>
      <c r="AH13" s="467">
        <v>422</v>
      </c>
      <c r="AI13" s="1026">
        <v>0.45969498910675383</v>
      </c>
      <c r="AJ13" s="1159"/>
      <c r="AK13" s="1035" t="s">
        <v>583</v>
      </c>
      <c r="AL13" s="467">
        <v>0</v>
      </c>
      <c r="AM13" s="468">
        <v>0</v>
      </c>
      <c r="AO13" s="469" t="s">
        <v>514</v>
      </c>
      <c r="AP13" s="467">
        <v>0</v>
      </c>
      <c r="AQ13" s="468">
        <v>0</v>
      </c>
      <c r="AS13" s="469" t="s">
        <v>499</v>
      </c>
      <c r="AT13" s="467">
        <v>9</v>
      </c>
      <c r="AU13" s="468">
        <v>9.8039215686274508E-3</v>
      </c>
      <c r="AW13" s="469" t="s">
        <v>427</v>
      </c>
      <c r="AX13" s="467">
        <v>0</v>
      </c>
      <c r="AY13" s="468">
        <v>0</v>
      </c>
      <c r="BA13" s="469" t="s">
        <v>543</v>
      </c>
      <c r="BB13" s="467">
        <v>0</v>
      </c>
      <c r="BC13" s="468">
        <v>0</v>
      </c>
      <c r="BE13" s="469" t="s">
        <v>442</v>
      </c>
      <c r="BF13" s="467">
        <v>0</v>
      </c>
      <c r="BG13" s="468">
        <v>0</v>
      </c>
      <c r="BI13" s="469" t="s">
        <v>512</v>
      </c>
      <c r="BJ13" s="467">
        <v>0</v>
      </c>
      <c r="BK13" s="468">
        <v>0</v>
      </c>
      <c r="BM13" s="469" t="s">
        <v>668</v>
      </c>
      <c r="BN13" s="467">
        <v>0</v>
      </c>
      <c r="BO13" s="1026">
        <v>0</v>
      </c>
      <c r="BP13" s="1157"/>
      <c r="BQ13" s="1035" t="s">
        <v>358</v>
      </c>
      <c r="BR13" s="467">
        <v>60</v>
      </c>
      <c r="BS13" s="468">
        <v>6.535947712418301E-2</v>
      </c>
      <c r="BU13" s="469" t="s">
        <v>535</v>
      </c>
      <c r="BV13" s="467">
        <v>13</v>
      </c>
      <c r="BW13" s="1026">
        <v>1.4161220043572984E-2</v>
      </c>
      <c r="BX13" s="1157"/>
      <c r="BY13" s="469"/>
      <c r="BZ13" s="467"/>
      <c r="CA13" s="468"/>
    </row>
    <row r="14" spans="1:79" ht="18" customHeight="1" thickBot="1">
      <c r="B14" s="455"/>
      <c r="C14" s="1"/>
      <c r="D14" s="1"/>
      <c r="E14" s="1"/>
      <c r="F14" s="694"/>
      <c r="G14" s="1"/>
      <c r="H14" s="1"/>
      <c r="I14" s="1"/>
      <c r="J14" s="1"/>
      <c r="K14" s="1"/>
      <c r="L14" s="1159"/>
      <c r="M14" s="1901" t="s">
        <v>912</v>
      </c>
      <c r="N14" s="1902"/>
      <c r="O14" s="1902"/>
      <c r="P14" s="1048">
        <v>668</v>
      </c>
      <c r="Q14" s="1049">
        <v>0.72766884531590414</v>
      </c>
      <c r="R14" s="1159"/>
      <c r="S14" s="1157"/>
      <c r="T14" s="1158"/>
      <c r="U14" s="1158"/>
      <c r="V14" s="1158"/>
      <c r="W14" s="1158"/>
      <c r="X14" s="1159"/>
      <c r="Y14" s="1905" t="s">
        <v>349</v>
      </c>
      <c r="Z14" s="1906"/>
      <c r="AA14" s="1906"/>
      <c r="AB14" s="467">
        <v>0</v>
      </c>
      <c r="AC14" s="468">
        <v>0</v>
      </c>
      <c r="AE14" s="1919" t="s">
        <v>19</v>
      </c>
      <c r="AF14" s="1919"/>
      <c r="AG14" s="1919"/>
      <c r="AH14" s="1045">
        <v>918</v>
      </c>
      <c r="AI14" s="1029">
        <v>1</v>
      </c>
      <c r="AJ14" s="1159"/>
      <c r="AK14" s="1035" t="s">
        <v>593</v>
      </c>
      <c r="AL14" s="467">
        <v>0</v>
      </c>
      <c r="AM14" s="468">
        <v>0</v>
      </c>
      <c r="AO14" s="469" t="s">
        <v>428</v>
      </c>
      <c r="AP14" s="467">
        <v>0</v>
      </c>
      <c r="AQ14" s="468">
        <v>0</v>
      </c>
      <c r="AS14" s="469" t="s">
        <v>913</v>
      </c>
      <c r="AT14" s="467">
        <v>0</v>
      </c>
      <c r="AU14" s="468">
        <v>0</v>
      </c>
      <c r="AW14" s="469" t="s">
        <v>544</v>
      </c>
      <c r="AX14" s="467">
        <v>0</v>
      </c>
      <c r="AY14" s="468">
        <v>0</v>
      </c>
      <c r="BA14" s="469" t="s">
        <v>496</v>
      </c>
      <c r="BB14" s="467">
        <v>0</v>
      </c>
      <c r="BC14" s="468">
        <v>0</v>
      </c>
      <c r="BE14" s="469" t="s">
        <v>519</v>
      </c>
      <c r="BF14" s="467">
        <v>0</v>
      </c>
      <c r="BG14" s="468">
        <v>0</v>
      </c>
      <c r="BI14" s="469" t="s">
        <v>505</v>
      </c>
      <c r="BJ14" s="467">
        <v>0</v>
      </c>
      <c r="BK14" s="468">
        <v>0</v>
      </c>
      <c r="BM14" s="469" t="s">
        <v>509</v>
      </c>
      <c r="BN14" s="467">
        <v>62</v>
      </c>
      <c r="BO14" s="1026">
        <v>6.7538126361655779E-2</v>
      </c>
      <c r="BP14" s="1157"/>
      <c r="BQ14" s="1035" t="s">
        <v>478</v>
      </c>
      <c r="BR14" s="467">
        <v>49</v>
      </c>
      <c r="BS14" s="468">
        <v>5.3376906318082791E-2</v>
      </c>
      <c r="BU14" s="469" t="s">
        <v>667</v>
      </c>
      <c r="BV14" s="467">
        <v>0</v>
      </c>
      <c r="BW14" s="1026">
        <v>0</v>
      </c>
      <c r="BX14" s="1157"/>
      <c r="BY14" s="469"/>
      <c r="BZ14" s="467"/>
      <c r="CA14" s="468"/>
    </row>
    <row r="15" spans="1:79" ht="18" customHeight="1" thickBot="1">
      <c r="A15" s="1861" t="s">
        <v>914</v>
      </c>
      <c r="B15" s="1861"/>
      <c r="C15" s="1861"/>
      <c r="D15" s="1861"/>
      <c r="E15" s="1861"/>
      <c r="G15" s="1"/>
      <c r="H15" s="1"/>
      <c r="I15" s="30" t="s">
        <v>915</v>
      </c>
      <c r="J15" s="120">
        <v>844</v>
      </c>
      <c r="K15" s="472">
        <v>0.91938997821350765</v>
      </c>
      <c r="L15" s="1159"/>
      <c r="M15" s="1901" t="s">
        <v>232</v>
      </c>
      <c r="N15" s="1902"/>
      <c r="O15" s="1902"/>
      <c r="P15" s="1048">
        <v>49</v>
      </c>
      <c r="Q15" s="1049">
        <v>5.3376906318082791E-2</v>
      </c>
      <c r="R15" s="1159"/>
      <c r="S15" s="1157"/>
      <c r="T15" s="1162"/>
      <c r="U15" s="1162"/>
      <c r="V15" s="1162"/>
      <c r="W15" s="1158"/>
      <c r="X15" s="1159"/>
      <c r="Y15" s="1905" t="s">
        <v>480</v>
      </c>
      <c r="Z15" s="1906"/>
      <c r="AA15" s="1906"/>
      <c r="AB15" s="467">
        <v>0</v>
      </c>
      <c r="AC15" s="468">
        <v>0</v>
      </c>
      <c r="AD15" s="1170"/>
      <c r="AE15" s="1157"/>
      <c r="AF15" s="1157"/>
      <c r="AG15" s="1157"/>
      <c r="AH15" s="1157"/>
      <c r="AI15" s="1158"/>
      <c r="AJ15" s="1159"/>
      <c r="AK15" s="1035" t="s">
        <v>647</v>
      </c>
      <c r="AL15" s="467">
        <v>0</v>
      </c>
      <c r="AM15" s="468">
        <v>0</v>
      </c>
      <c r="AO15" s="469" t="s">
        <v>547</v>
      </c>
      <c r="AP15" s="467">
        <v>0</v>
      </c>
      <c r="AQ15" s="468">
        <v>0</v>
      </c>
      <c r="AS15" s="469" t="s">
        <v>487</v>
      </c>
      <c r="AT15" s="467">
        <v>0</v>
      </c>
      <c r="AU15" s="468">
        <v>0</v>
      </c>
      <c r="AW15" s="469" t="s">
        <v>523</v>
      </c>
      <c r="AX15" s="467">
        <v>0</v>
      </c>
      <c r="AY15" s="468">
        <v>0</v>
      </c>
      <c r="BA15" s="469" t="s">
        <v>518</v>
      </c>
      <c r="BB15" s="467">
        <v>51</v>
      </c>
      <c r="BC15" s="468">
        <v>5.5555555555555552E-2</v>
      </c>
      <c r="BE15" s="469" t="s">
        <v>511</v>
      </c>
      <c r="BF15" s="467">
        <v>33</v>
      </c>
      <c r="BG15" s="468">
        <v>3.5947712418300651E-2</v>
      </c>
      <c r="BI15" s="469" t="s">
        <v>552</v>
      </c>
      <c r="BJ15" s="467">
        <v>0</v>
      </c>
      <c r="BK15" s="468">
        <v>0</v>
      </c>
      <c r="BM15" s="469" t="s">
        <v>507</v>
      </c>
      <c r="BN15" s="467">
        <v>46</v>
      </c>
      <c r="BO15" s="1026">
        <v>5.0108932461873638E-2</v>
      </c>
      <c r="BP15" s="1157"/>
      <c r="BQ15" s="1035" t="s">
        <v>391</v>
      </c>
      <c r="BR15" s="467">
        <v>57</v>
      </c>
      <c r="BS15" s="468">
        <v>6.2091503267973858E-2</v>
      </c>
      <c r="BW15" s="1041"/>
      <c r="BX15" s="1157"/>
      <c r="BY15" s="469"/>
      <c r="BZ15" s="467"/>
      <c r="CA15" s="468"/>
    </row>
    <row r="16" spans="1:79" ht="18" customHeight="1">
      <c r="A16" s="1"/>
      <c r="B16" s="1"/>
      <c r="C16" s="1"/>
      <c r="D16" s="1"/>
      <c r="E16" s="1"/>
      <c r="F16" s="444"/>
      <c r="G16" s="1"/>
      <c r="H16" s="1"/>
      <c r="I16" s="30" t="s">
        <v>916</v>
      </c>
      <c r="J16" s="120">
        <v>74</v>
      </c>
      <c r="K16" s="472">
        <v>8.0610021786492375E-2</v>
      </c>
      <c r="L16" s="1159"/>
      <c r="M16" s="1903" t="s">
        <v>233</v>
      </c>
      <c r="N16" s="1904"/>
      <c r="O16" s="1904"/>
      <c r="P16" s="467">
        <v>86</v>
      </c>
      <c r="Q16" s="1026">
        <v>9.3681917211328972E-2</v>
      </c>
      <c r="R16" s="1159"/>
      <c r="S16" s="1157"/>
      <c r="T16" s="1157"/>
      <c r="U16" s="1163"/>
      <c r="V16" s="1163"/>
      <c r="W16" s="1158"/>
      <c r="X16" s="1159"/>
      <c r="Y16" s="1905" t="s">
        <v>363</v>
      </c>
      <c r="Z16" s="1906"/>
      <c r="AA16" s="1906"/>
      <c r="AB16" s="467">
        <v>0</v>
      </c>
      <c r="AC16" s="468">
        <v>0</v>
      </c>
      <c r="AD16" s="1171"/>
      <c r="AE16" s="1914" t="s">
        <v>917</v>
      </c>
      <c r="AF16" s="1915"/>
      <c r="AG16" s="1915"/>
      <c r="AH16" s="1915"/>
      <c r="AI16" s="1916"/>
      <c r="AJ16" s="1159"/>
      <c r="AK16" s="1035" t="s">
        <v>538</v>
      </c>
      <c r="AL16" s="467">
        <v>0</v>
      </c>
      <c r="AM16" s="468">
        <v>0</v>
      </c>
      <c r="AO16" s="469" t="s">
        <v>510</v>
      </c>
      <c r="AP16" s="467">
        <v>0</v>
      </c>
      <c r="AQ16" s="468">
        <v>0</v>
      </c>
      <c r="AS16" s="469" t="s">
        <v>554</v>
      </c>
      <c r="AT16" s="467">
        <v>0</v>
      </c>
      <c r="AU16" s="468">
        <v>0</v>
      </c>
      <c r="AW16" s="469" t="s">
        <v>421</v>
      </c>
      <c r="AX16" s="467">
        <v>0</v>
      </c>
      <c r="AY16" s="468">
        <v>0</v>
      </c>
      <c r="BA16" s="469" t="s">
        <v>482</v>
      </c>
      <c r="BB16" s="467">
        <v>96</v>
      </c>
      <c r="BC16" s="468">
        <v>0.10457516339869281</v>
      </c>
      <c r="BE16" s="469" t="s">
        <v>600</v>
      </c>
      <c r="BF16" s="467">
        <v>0</v>
      </c>
      <c r="BG16" s="468">
        <v>0</v>
      </c>
      <c r="BI16" s="469" t="s">
        <v>918</v>
      </c>
      <c r="BJ16" s="467">
        <v>0</v>
      </c>
      <c r="BK16" s="468">
        <v>0</v>
      </c>
      <c r="BM16" s="469" t="s">
        <v>448</v>
      </c>
      <c r="BN16" s="467">
        <v>80</v>
      </c>
      <c r="BO16" s="1026">
        <v>8.714596949891068E-2</v>
      </c>
      <c r="BP16" s="1157"/>
      <c r="BQ16" s="1035" t="s">
        <v>504</v>
      </c>
      <c r="BR16" s="467">
        <v>7</v>
      </c>
      <c r="BS16" s="468">
        <v>7.6252723311546842E-3</v>
      </c>
      <c r="BU16" s="469"/>
      <c r="BV16" s="467"/>
      <c r="BW16" s="1026"/>
      <c r="BX16" s="1157"/>
      <c r="BY16" s="469"/>
      <c r="BZ16" s="467"/>
      <c r="CA16" s="468"/>
    </row>
    <row r="17" spans="1:79" ht="18" customHeight="1">
      <c r="A17" s="1"/>
      <c r="E17" s="444"/>
      <c r="F17" s="695"/>
      <c r="L17" s="1159"/>
      <c r="M17" s="1903" t="s">
        <v>234</v>
      </c>
      <c r="N17" s="1904"/>
      <c r="O17" s="1904"/>
      <c r="P17" s="467">
        <v>52</v>
      </c>
      <c r="Q17" s="1026">
        <v>5.6644880174291937E-2</v>
      </c>
      <c r="R17" s="1159"/>
      <c r="S17" s="1157"/>
      <c r="T17" s="1164"/>
      <c r="U17" s="1165"/>
      <c r="V17" s="1166"/>
      <c r="W17" s="1158"/>
      <c r="X17" s="1159"/>
      <c r="Y17" s="1905" t="s">
        <v>527</v>
      </c>
      <c r="Z17" s="1906"/>
      <c r="AA17" s="1906"/>
      <c r="AB17" s="467">
        <v>0</v>
      </c>
      <c r="AC17" s="468">
        <v>0</v>
      </c>
      <c r="AD17" s="1171"/>
      <c r="AE17" s="1912"/>
      <c r="AF17" s="1913"/>
      <c r="AG17" s="1913"/>
      <c r="AH17" s="466" t="s">
        <v>201</v>
      </c>
      <c r="AI17" s="1025" t="s">
        <v>202</v>
      </c>
      <c r="AJ17" s="1159"/>
      <c r="AK17" s="1035" t="s">
        <v>497</v>
      </c>
      <c r="AL17" s="467">
        <v>0</v>
      </c>
      <c r="AM17" s="468">
        <v>0</v>
      </c>
      <c r="AO17" s="469" t="s">
        <v>919</v>
      </c>
      <c r="AP17" s="467">
        <v>0</v>
      </c>
      <c r="AQ17" s="468">
        <v>0</v>
      </c>
      <c r="AS17" s="469" t="s">
        <v>348</v>
      </c>
      <c r="AT17" s="467">
        <v>0</v>
      </c>
      <c r="AU17" s="468">
        <v>0</v>
      </c>
      <c r="AW17" s="469" t="s">
        <v>526</v>
      </c>
      <c r="AX17" s="467">
        <v>0</v>
      </c>
      <c r="AY17" s="468">
        <v>0</v>
      </c>
      <c r="BA17" s="469" t="s">
        <v>582</v>
      </c>
      <c r="BB17" s="467">
        <v>0</v>
      </c>
      <c r="BC17" s="468">
        <v>0</v>
      </c>
      <c r="BE17" s="469" t="s">
        <v>525</v>
      </c>
      <c r="BF17" s="467">
        <v>48</v>
      </c>
      <c r="BG17" s="468">
        <v>5.2287581699346407E-2</v>
      </c>
      <c r="BI17" s="469" t="s">
        <v>492</v>
      </c>
      <c r="BJ17" s="467">
        <v>0</v>
      </c>
      <c r="BK17" s="468">
        <v>0</v>
      </c>
      <c r="BM17" s="469" t="s">
        <v>534</v>
      </c>
      <c r="BN17" s="467">
        <v>0</v>
      </c>
      <c r="BO17" s="1026">
        <v>0</v>
      </c>
      <c r="BP17" s="1157"/>
      <c r="BQ17" s="1035" t="s">
        <v>517</v>
      </c>
      <c r="BR17" s="467">
        <v>13</v>
      </c>
      <c r="BS17" s="468">
        <v>1.4161220043572984E-2</v>
      </c>
      <c r="BU17" s="469"/>
      <c r="BV17" s="467"/>
      <c r="BW17" s="1026"/>
      <c r="BX17" s="1157"/>
      <c r="BY17" s="469"/>
      <c r="BZ17" s="467"/>
      <c r="CA17" s="468"/>
    </row>
    <row r="18" spans="1:79" ht="18" customHeight="1">
      <c r="A18" s="445"/>
      <c r="G18" s="312"/>
      <c r="H18" s="389"/>
      <c r="I18" s="678"/>
      <c r="J18" s="1"/>
      <c r="K18" s="1"/>
      <c r="L18" s="1159"/>
      <c r="M18" s="1903" t="s">
        <v>540</v>
      </c>
      <c r="N18" s="1904"/>
      <c r="O18" s="1904"/>
      <c r="P18" s="467">
        <v>0</v>
      </c>
      <c r="Q18" s="1026">
        <v>0</v>
      </c>
      <c r="R18" s="1159"/>
      <c r="S18" s="1157"/>
      <c r="T18" s="1164"/>
      <c r="U18" s="1165"/>
      <c r="V18" s="1166"/>
      <c r="W18" s="1158"/>
      <c r="X18" s="1159"/>
      <c r="Y18" s="1905" t="s">
        <v>429</v>
      </c>
      <c r="Z18" s="1906"/>
      <c r="AA18" s="1906"/>
      <c r="AB18" s="467">
        <v>0</v>
      </c>
      <c r="AC18" s="468">
        <v>0</v>
      </c>
      <c r="AD18" s="1171"/>
      <c r="AE18" s="1910" t="s">
        <v>354</v>
      </c>
      <c r="AF18" s="1911"/>
      <c r="AG18" s="1911"/>
      <c r="AH18" s="467">
        <v>0</v>
      </c>
      <c r="AI18" s="1026">
        <v>0</v>
      </c>
      <c r="AJ18" s="1159"/>
      <c r="AK18" s="1035" t="s">
        <v>501</v>
      </c>
      <c r="AL18" s="467">
        <v>0</v>
      </c>
      <c r="AM18" s="468">
        <v>0</v>
      </c>
      <c r="AO18" s="469" t="s">
        <v>522</v>
      </c>
      <c r="AP18" s="467">
        <v>0</v>
      </c>
      <c r="AQ18" s="468">
        <v>0</v>
      </c>
      <c r="AS18" s="469" t="s">
        <v>479</v>
      </c>
      <c r="AT18" s="467">
        <v>0</v>
      </c>
      <c r="AU18" s="468">
        <v>0</v>
      </c>
      <c r="AW18" s="469" t="s">
        <v>553</v>
      </c>
      <c r="AX18" s="467">
        <v>0</v>
      </c>
      <c r="AY18" s="468">
        <v>0</v>
      </c>
      <c r="BA18" s="469" t="s">
        <v>502</v>
      </c>
      <c r="BB18" s="467">
        <v>0</v>
      </c>
      <c r="BC18" s="468">
        <v>0</v>
      </c>
      <c r="BE18" s="469" t="s">
        <v>920</v>
      </c>
      <c r="BF18" s="467">
        <v>0</v>
      </c>
      <c r="BG18" s="468">
        <v>0</v>
      </c>
      <c r="BI18" s="469" t="s">
        <v>485</v>
      </c>
      <c r="BJ18" s="467">
        <v>105</v>
      </c>
      <c r="BK18" s="468">
        <v>0.11437908496732026</v>
      </c>
      <c r="BM18" s="469" t="s">
        <v>640</v>
      </c>
      <c r="BN18" s="467">
        <v>0</v>
      </c>
      <c r="BO18" s="1026">
        <v>0</v>
      </c>
      <c r="BP18" s="1157"/>
      <c r="BQ18" s="1035" t="s">
        <v>494</v>
      </c>
      <c r="BR18" s="467">
        <v>30</v>
      </c>
      <c r="BS18" s="468">
        <v>3.2679738562091505E-2</v>
      </c>
      <c r="BU18" s="469"/>
      <c r="BV18" s="467"/>
      <c r="BW18" s="1026"/>
      <c r="BX18" s="1157"/>
      <c r="BY18" s="469"/>
      <c r="BZ18" s="467"/>
      <c r="CA18" s="468"/>
    </row>
    <row r="19" spans="1:79" ht="18" customHeight="1">
      <c r="G19" s="312"/>
      <c r="H19" s="389"/>
      <c r="I19" s="678"/>
      <c r="L19" s="1159"/>
      <c r="M19" s="1903" t="s">
        <v>235</v>
      </c>
      <c r="N19" s="1904"/>
      <c r="O19" s="1904"/>
      <c r="P19" s="467">
        <v>63</v>
      </c>
      <c r="Q19" s="1026">
        <v>6.8627450980392163E-2</v>
      </c>
      <c r="R19" s="1159"/>
      <c r="S19" s="1157"/>
      <c r="T19" s="1164"/>
      <c r="U19" s="1165"/>
      <c r="V19" s="1166"/>
      <c r="W19" s="1158"/>
      <c r="X19" s="1159"/>
      <c r="Y19" s="1905" t="s">
        <v>353</v>
      </c>
      <c r="Z19" s="1906"/>
      <c r="AA19" s="1906"/>
      <c r="AB19" s="467">
        <v>0</v>
      </c>
      <c r="AC19" s="468">
        <v>0</v>
      </c>
      <c r="AD19" s="1171"/>
      <c r="AE19" s="1905" t="s">
        <v>343</v>
      </c>
      <c r="AF19" s="1906"/>
      <c r="AG19" s="1906"/>
      <c r="AH19" s="467">
        <v>918</v>
      </c>
      <c r="AI19" s="1026">
        <v>1</v>
      </c>
      <c r="AJ19" s="1159"/>
      <c r="AK19" s="1035" t="s">
        <v>669</v>
      </c>
      <c r="AL19" s="467">
        <v>0</v>
      </c>
      <c r="AM19" s="468">
        <v>0</v>
      </c>
      <c r="AO19" s="469" t="s">
        <v>404</v>
      </c>
      <c r="AP19" s="467">
        <v>0</v>
      </c>
      <c r="AQ19" s="468">
        <v>0</v>
      </c>
      <c r="AS19" s="469" t="s">
        <v>921</v>
      </c>
      <c r="AT19" s="467">
        <v>0</v>
      </c>
      <c r="AU19" s="468">
        <v>0</v>
      </c>
      <c r="AW19" s="469" t="s">
        <v>424</v>
      </c>
      <c r="AX19" s="467">
        <v>0</v>
      </c>
      <c r="AY19" s="468">
        <v>0</v>
      </c>
      <c r="BA19" s="469" t="s">
        <v>642</v>
      </c>
      <c r="BB19" s="467">
        <v>0</v>
      </c>
      <c r="BC19" s="468">
        <v>0</v>
      </c>
      <c r="BE19" s="469" t="s">
        <v>521</v>
      </c>
      <c r="BF19" s="467">
        <v>0</v>
      </c>
      <c r="BG19" s="468">
        <v>0</v>
      </c>
      <c r="BI19" s="469" t="s">
        <v>443</v>
      </c>
      <c r="BJ19" s="467">
        <v>0</v>
      </c>
      <c r="BK19" s="468">
        <v>0</v>
      </c>
      <c r="BM19" s="256" t="s">
        <v>601</v>
      </c>
      <c r="BN19" s="467">
        <v>0</v>
      </c>
      <c r="BO19" s="1026">
        <v>0</v>
      </c>
      <c r="BP19" s="1157"/>
      <c r="BQ19" s="1035" t="s">
        <v>397</v>
      </c>
      <c r="BR19" s="467">
        <v>5</v>
      </c>
      <c r="BS19" s="468">
        <v>5.4466230936819175E-3</v>
      </c>
      <c r="BU19" s="469"/>
      <c r="BV19" s="467"/>
      <c r="BW19" s="1026"/>
      <c r="BX19" s="1157"/>
      <c r="BY19" s="469"/>
      <c r="BZ19" s="467"/>
      <c r="CA19" s="468"/>
    </row>
    <row r="20" spans="1:79" ht="18" customHeight="1">
      <c r="G20" s="312"/>
      <c r="H20" s="389"/>
      <c r="I20" s="678"/>
      <c r="L20" s="1159"/>
      <c r="M20" s="1929" t="s">
        <v>10</v>
      </c>
      <c r="N20" s="1930"/>
      <c r="O20" s="1930"/>
      <c r="P20" s="1048">
        <v>201</v>
      </c>
      <c r="Q20" s="1049">
        <v>0.21895424836601307</v>
      </c>
      <c r="R20" s="1159"/>
      <c r="S20" s="1157"/>
      <c r="T20" s="1167"/>
      <c r="U20" s="1165"/>
      <c r="V20" s="1166"/>
      <c r="W20" s="1158"/>
      <c r="X20" s="1159"/>
      <c r="Y20" s="1905" t="s">
        <v>476</v>
      </c>
      <c r="Z20" s="1906"/>
      <c r="AA20" s="1906"/>
      <c r="AB20" s="467">
        <v>0</v>
      </c>
      <c r="AC20" s="468">
        <v>0</v>
      </c>
      <c r="AD20" s="1171"/>
      <c r="AE20" s="1907" t="s">
        <v>350</v>
      </c>
      <c r="AF20" s="1908"/>
      <c r="AG20" s="1908"/>
      <c r="AH20" s="467">
        <v>0</v>
      </c>
      <c r="AI20" s="1026">
        <v>0</v>
      </c>
      <c r="AJ20" s="1159"/>
      <c r="AK20" s="1035" t="s">
        <v>477</v>
      </c>
      <c r="AL20" s="467">
        <v>5</v>
      </c>
      <c r="AM20" s="468">
        <v>5.4466230936819175E-3</v>
      </c>
      <c r="AO20" s="469" t="s">
        <v>417</v>
      </c>
      <c r="AP20" s="467">
        <v>0</v>
      </c>
      <c r="AQ20" s="468">
        <v>0</v>
      </c>
      <c r="AS20" s="469" t="s">
        <v>666</v>
      </c>
      <c r="AT20" s="467">
        <v>0</v>
      </c>
      <c r="AU20" s="468">
        <v>0</v>
      </c>
      <c r="AW20" s="469" t="s">
        <v>508</v>
      </c>
      <c r="AX20" s="467">
        <v>0</v>
      </c>
      <c r="AY20" s="468">
        <v>0</v>
      </c>
      <c r="BE20" s="469" t="s">
        <v>483</v>
      </c>
      <c r="BF20" s="467">
        <v>0</v>
      </c>
      <c r="BG20" s="468">
        <v>0</v>
      </c>
      <c r="BI20" s="469" t="s">
        <v>650</v>
      </c>
      <c r="BJ20" s="467">
        <v>0</v>
      </c>
      <c r="BK20" s="468">
        <v>0</v>
      </c>
      <c r="BO20" s="1041"/>
      <c r="BP20" s="1157"/>
      <c r="BQ20" s="1035" t="s">
        <v>355</v>
      </c>
      <c r="BR20" s="467">
        <v>1</v>
      </c>
      <c r="BS20" s="468">
        <v>1.0893246187363835E-3</v>
      </c>
      <c r="BU20" s="469"/>
      <c r="BV20" s="467"/>
      <c r="BW20" s="1026"/>
      <c r="BX20" s="1157"/>
      <c r="BY20" s="469"/>
      <c r="BZ20" s="467"/>
      <c r="CA20" s="468"/>
    </row>
    <row r="21" spans="1:79" ht="18" customHeight="1" thickBot="1">
      <c r="G21" s="312"/>
      <c r="H21" s="389"/>
      <c r="I21" s="678"/>
      <c r="L21" s="1159"/>
      <c r="M21" s="1931" t="s">
        <v>19</v>
      </c>
      <c r="N21" s="1919"/>
      <c r="O21" s="1919"/>
      <c r="P21" s="1028">
        <v>918</v>
      </c>
      <c r="Q21" s="1029">
        <v>1</v>
      </c>
      <c r="R21" s="1159"/>
      <c r="S21" s="1157"/>
      <c r="T21" s="1168"/>
      <c r="U21" s="1169"/>
      <c r="V21" s="1160"/>
      <c r="W21" s="1158"/>
      <c r="X21" s="1159"/>
      <c r="Y21" s="1925" t="s">
        <v>506</v>
      </c>
      <c r="Z21" s="1926"/>
      <c r="AA21" s="1926"/>
      <c r="AB21" s="1037">
        <v>0</v>
      </c>
      <c r="AC21" s="1038">
        <v>0</v>
      </c>
      <c r="AD21" s="1171"/>
      <c r="AE21" s="1917" t="s">
        <v>19</v>
      </c>
      <c r="AF21" s="1918"/>
      <c r="AG21" s="1918"/>
      <c r="AH21" s="1028">
        <v>918</v>
      </c>
      <c r="AI21" s="1029">
        <v>1</v>
      </c>
      <c r="AJ21" s="1159"/>
      <c r="AK21" s="1036" t="s">
        <v>648</v>
      </c>
      <c r="AL21" s="1037">
        <v>0</v>
      </c>
      <c r="AM21" s="1038">
        <v>0</v>
      </c>
      <c r="AN21" s="1039"/>
      <c r="AO21" s="1039"/>
      <c r="AP21" s="1039"/>
      <c r="AQ21" s="1039"/>
      <c r="AR21" s="1039"/>
      <c r="AS21" s="1040" t="s">
        <v>561</v>
      </c>
      <c r="AT21" s="1037">
        <v>0</v>
      </c>
      <c r="AU21" s="1038">
        <v>0</v>
      </c>
      <c r="AV21" s="1039"/>
      <c r="AW21" s="1040" t="s">
        <v>347</v>
      </c>
      <c r="AX21" s="1037">
        <v>44</v>
      </c>
      <c r="AY21" s="1038">
        <v>4.793028322440087E-2</v>
      </c>
      <c r="AZ21" s="1039"/>
      <c r="BA21" s="1039"/>
      <c r="BB21" s="1039"/>
      <c r="BC21" s="1039"/>
      <c r="BD21" s="1039"/>
      <c r="BE21" s="1040" t="s">
        <v>528</v>
      </c>
      <c r="BF21" s="1037">
        <v>18</v>
      </c>
      <c r="BG21" s="1038">
        <v>1.9607843137254902E-2</v>
      </c>
      <c r="BH21" s="1039"/>
      <c r="BI21" s="1040" t="s">
        <v>515</v>
      </c>
      <c r="BJ21" s="1037">
        <v>0</v>
      </c>
      <c r="BK21" s="1038">
        <v>0</v>
      </c>
      <c r="BL21" s="1039"/>
      <c r="BM21" s="1042" t="s">
        <v>19</v>
      </c>
      <c r="BN21" s="1028">
        <v>918</v>
      </c>
      <c r="BO21" s="1029">
        <v>1</v>
      </c>
      <c r="BP21" s="1157"/>
      <c r="BQ21" s="1036" t="s">
        <v>399</v>
      </c>
      <c r="BR21" s="1037">
        <v>39</v>
      </c>
      <c r="BS21" s="1038">
        <v>4.2483660130718956E-2</v>
      </c>
      <c r="BT21" s="1039"/>
      <c r="BU21" s="1042" t="s">
        <v>19</v>
      </c>
      <c r="BV21" s="1028">
        <v>918</v>
      </c>
      <c r="BW21" s="1029">
        <v>1.0000000000000002</v>
      </c>
      <c r="BX21" s="1157"/>
      <c r="BY21" s="469"/>
      <c r="BZ21" s="467"/>
      <c r="CA21" s="468"/>
    </row>
    <row r="22" spans="1:79" ht="18" customHeight="1">
      <c r="A22" s="1"/>
      <c r="F22" s="444"/>
      <c r="G22" s="679"/>
      <c r="H22" s="680"/>
      <c r="I22" s="681"/>
      <c r="J22" s="32"/>
      <c r="K22" s="8"/>
      <c r="L22" s="1159"/>
      <c r="M22" s="1155"/>
      <c r="N22" s="1156"/>
      <c r="O22" s="1157"/>
      <c r="P22" s="1157"/>
      <c r="Q22" s="1157"/>
      <c r="R22" s="1157"/>
      <c r="S22" s="1157"/>
      <c r="T22" s="1157"/>
      <c r="U22" s="1157"/>
      <c r="V22" s="1157"/>
      <c r="W22" s="1158"/>
      <c r="X22" s="1159"/>
      <c r="Y22" s="1157"/>
      <c r="Z22" s="1157"/>
      <c r="AA22" s="1157"/>
      <c r="AB22" s="1157"/>
      <c r="AC22" s="1160"/>
      <c r="AD22" s="1157"/>
      <c r="AE22" s="1157"/>
      <c r="AF22" s="1157"/>
      <c r="AG22" s="1157"/>
      <c r="AH22" s="1157"/>
      <c r="AI22" s="1157"/>
      <c r="AJ22" s="1159"/>
      <c r="AK22" s="1157"/>
      <c r="AL22" s="1157"/>
      <c r="AM22" s="1157"/>
      <c r="AN22" s="1157"/>
      <c r="AO22" s="1157"/>
      <c r="AP22" s="1157"/>
      <c r="AQ22" s="1157"/>
      <c r="AR22" s="1157"/>
      <c r="AS22" s="1157"/>
      <c r="AT22" s="1157"/>
      <c r="AU22" s="1157"/>
      <c r="AV22" s="1157"/>
      <c r="AW22" s="1157"/>
      <c r="AX22" s="1157"/>
      <c r="AY22" s="1157"/>
      <c r="AZ22" s="1157"/>
      <c r="BA22" s="1157"/>
      <c r="BB22" s="1157"/>
      <c r="BC22" s="1157"/>
      <c r="BD22" s="1157"/>
      <c r="BE22" s="1157"/>
      <c r="BF22" s="1157"/>
      <c r="BG22" s="1157"/>
      <c r="BH22" s="1157"/>
      <c r="BI22" s="1157"/>
      <c r="BJ22" s="1157"/>
      <c r="BK22" s="1157"/>
      <c r="BL22" s="1157"/>
      <c r="BM22" s="1157"/>
      <c r="BN22" s="1157"/>
      <c r="BO22" s="1157"/>
      <c r="BP22" s="1157"/>
      <c r="BQ22" s="1157"/>
      <c r="BR22" s="1157"/>
      <c r="BS22" s="1157"/>
      <c r="BT22" s="1157"/>
      <c r="BU22" s="1157"/>
      <c r="BV22" s="1157"/>
      <c r="BW22" s="1157"/>
      <c r="BX22" s="1157"/>
    </row>
    <row r="23" spans="1:79" s="7" customFormat="1" ht="36" customHeight="1">
      <c r="A23" s="1841" t="s">
        <v>922</v>
      </c>
      <c r="B23" s="1841"/>
      <c r="C23" s="1841"/>
      <c r="D23" s="1841"/>
      <c r="E23" s="1841"/>
      <c r="F23" s="1841"/>
      <c r="G23" s="1841"/>
      <c r="H23" s="1841"/>
      <c r="I23" s="1841"/>
      <c r="J23" s="1841"/>
      <c r="K23" s="1841"/>
      <c r="L23" s="1159"/>
      <c r="M23" s="1159"/>
      <c r="N23" s="1159"/>
      <c r="O23" s="1159"/>
      <c r="P23" s="1159"/>
      <c r="Q23" s="1159"/>
      <c r="R23" s="1159"/>
      <c r="S23" s="1159"/>
      <c r="T23" s="1159"/>
      <c r="U23" s="1159"/>
      <c r="V23" s="1159"/>
      <c r="W23" s="1159"/>
      <c r="X23" s="1159"/>
      <c r="Y23" s="1161"/>
      <c r="Z23" s="1159"/>
      <c r="AA23" s="1159"/>
      <c r="AB23" s="1159"/>
      <c r="AC23" s="1159"/>
      <c r="AD23" s="1161"/>
      <c r="AE23" s="1161"/>
      <c r="AF23" s="1159"/>
      <c r="AG23" s="1159"/>
      <c r="AH23" s="1159"/>
      <c r="AI23" s="1159"/>
      <c r="AJ23" s="1159"/>
      <c r="AK23" s="1159"/>
      <c r="AL23" s="1159"/>
      <c r="AM23" s="1159"/>
      <c r="AN23" s="1159"/>
      <c r="AO23" s="1159"/>
      <c r="AP23" s="1161"/>
      <c r="AQ23" s="1161"/>
      <c r="AR23" s="1161"/>
      <c r="AS23" s="1161"/>
      <c r="AT23" s="1161"/>
      <c r="AU23" s="1161"/>
      <c r="AV23" s="1161"/>
      <c r="AW23" s="1161"/>
      <c r="AX23" s="1161"/>
      <c r="AY23" s="1161"/>
      <c r="AZ23" s="1161"/>
      <c r="BA23" s="1161"/>
      <c r="BB23" s="1161"/>
      <c r="BC23" s="1161"/>
      <c r="BD23" s="1161"/>
      <c r="BE23" s="1161"/>
      <c r="BF23" s="1161"/>
      <c r="BG23" s="1161"/>
      <c r="BH23" s="1161"/>
      <c r="BI23" s="1161"/>
      <c r="BJ23" s="1161"/>
      <c r="BK23" s="1161"/>
      <c r="BL23" s="1161"/>
      <c r="BM23" s="1161"/>
      <c r="BN23" s="1161"/>
      <c r="BO23" s="1161"/>
      <c r="BP23" s="1161"/>
      <c r="BQ23" s="1161"/>
      <c r="BR23" s="1161"/>
      <c r="BS23" s="1161"/>
      <c r="BT23" s="1161"/>
      <c r="BU23" s="1161"/>
      <c r="BV23" s="1161"/>
      <c r="BW23" s="1161"/>
      <c r="BX23" s="1161"/>
    </row>
    <row r="24" spans="1:79" ht="18" customHeight="1">
      <c r="A24" s="1"/>
      <c r="B24" s="1"/>
      <c r="C24" s="1"/>
      <c r="D24" s="1"/>
      <c r="E24" s="1"/>
      <c r="F24" s="444"/>
      <c r="G24" s="1"/>
      <c r="H24" s="1"/>
      <c r="I24" s="1"/>
      <c r="J24" s="1"/>
      <c r="K24" s="1"/>
      <c r="L24"/>
      <c r="M24"/>
      <c r="N24"/>
      <c r="O24"/>
      <c r="P24"/>
      <c r="Q24"/>
      <c r="R24"/>
      <c r="S24"/>
      <c r="T24"/>
      <c r="U24"/>
      <c r="V24"/>
      <c r="W24"/>
      <c r="X24"/>
      <c r="Y24"/>
      <c r="Z24"/>
      <c r="AA24"/>
      <c r="AB24"/>
      <c r="AC24"/>
      <c r="AF24"/>
      <c r="AG24"/>
      <c r="AH24"/>
      <c r="AI24"/>
      <c r="AJ24"/>
      <c r="AK24"/>
      <c r="AL24"/>
      <c r="AM24"/>
      <c r="AN24"/>
      <c r="AO24"/>
    </row>
    <row r="25" spans="1:79" ht="18" customHeight="1">
      <c r="A25" s="1861" t="s">
        <v>923</v>
      </c>
      <c r="B25" s="1861"/>
      <c r="C25" s="1861"/>
      <c r="D25" s="1861"/>
      <c r="E25" s="1861"/>
      <c r="F25" s="1861"/>
      <c r="G25" s="1861"/>
      <c r="H25" s="1861"/>
      <c r="I25" s="1861"/>
      <c r="J25" s="1861"/>
      <c r="K25" s="1861"/>
      <c r="L25"/>
      <c r="M25" s="1861" t="s">
        <v>924</v>
      </c>
      <c r="N25" s="1861"/>
      <c r="O25" s="1861"/>
      <c r="P25" s="1861"/>
      <c r="Q25" s="1861"/>
      <c r="R25" s="1861"/>
      <c r="S25" s="1861"/>
      <c r="T25" s="1861"/>
      <c r="U25" s="1861"/>
      <c r="V25" s="1861"/>
      <c r="W25" s="1861"/>
      <c r="X25"/>
      <c r="Y25" s="1861" t="s">
        <v>925</v>
      </c>
      <c r="Z25" s="1861"/>
      <c r="AA25" s="1861"/>
      <c r="AB25" s="1861"/>
      <c r="AC25" s="1861"/>
      <c r="AD25" s="1861"/>
      <c r="AE25" s="1861"/>
      <c r="AF25" s="1861"/>
      <c r="AG25" s="1861"/>
      <c r="AH25" s="1861"/>
      <c r="AI25" s="1861"/>
      <c r="AJ25"/>
      <c r="AK25" s="1861" t="s">
        <v>926</v>
      </c>
      <c r="AL25" s="1861"/>
      <c r="AM25" s="1861"/>
      <c r="AN25" s="1861"/>
      <c r="AO25" s="1861"/>
      <c r="AP25" s="1861"/>
      <c r="AQ25" s="1861"/>
      <c r="AR25" s="1861"/>
      <c r="AS25" s="1861"/>
      <c r="AT25" s="1861"/>
      <c r="AU25" s="1861"/>
      <c r="AW25" s="1861" t="s">
        <v>927</v>
      </c>
      <c r="AX25" s="1861"/>
      <c r="AY25" s="1861"/>
      <c r="AZ25" s="1861"/>
      <c r="BA25" s="1861"/>
      <c r="BB25" s="1861"/>
      <c r="BC25" s="1861"/>
      <c r="BD25" s="1861"/>
      <c r="BE25" s="1861"/>
      <c r="BF25" s="1861"/>
      <c r="BG25" s="1861"/>
    </row>
    <row r="26" spans="1:79" ht="18" customHeight="1">
      <c r="A26" s="1"/>
      <c r="B26" s="1"/>
      <c r="C26" s="1"/>
      <c r="D26" s="1"/>
      <c r="E26" s="1"/>
      <c r="F26" s="444"/>
      <c r="G26" s="1"/>
      <c r="H26" s="1"/>
      <c r="I26" s="1"/>
      <c r="J26" s="1"/>
      <c r="K26" s="1"/>
      <c r="L26"/>
      <c r="M26" s="1"/>
      <c r="O26" s="1"/>
      <c r="P26" s="1"/>
      <c r="Q26" s="1"/>
      <c r="R26" s="1"/>
      <c r="S26" s="1"/>
      <c r="T26" s="1"/>
      <c r="U26" s="1"/>
      <c r="V26" s="1"/>
      <c r="W26"/>
      <c r="X26"/>
      <c r="Y26" s="1"/>
      <c r="Z26" s="1"/>
      <c r="AA26" s="1"/>
      <c r="AB26" s="1"/>
      <c r="AC26" s="1"/>
      <c r="AD26" s="1"/>
      <c r="AE26" s="1"/>
      <c r="AF26" s="1"/>
      <c r="AG26" s="1"/>
      <c r="AH26" s="1"/>
      <c r="AI26"/>
      <c r="AJ26"/>
      <c r="AK26" s="1798" t="s">
        <v>928</v>
      </c>
      <c r="AL26" s="1798"/>
      <c r="AM26" s="1798"/>
      <c r="AN26" s="1798"/>
      <c r="AO26" s="1798"/>
      <c r="AP26" s="1798"/>
      <c r="AQ26" s="1798"/>
      <c r="AR26" s="1798"/>
      <c r="AS26" s="1798"/>
      <c r="AT26" s="1798"/>
      <c r="AU26" s="1798"/>
    </row>
    <row r="27" spans="1:79" ht="18" customHeight="1">
      <c r="A27" s="1826"/>
      <c r="B27" s="1826"/>
      <c r="C27" s="1826"/>
      <c r="D27" s="1826"/>
      <c r="E27" s="1827"/>
      <c r="F27" s="1824">
        <v>2024</v>
      </c>
      <c r="G27" s="1864"/>
      <c r="H27" s="1825"/>
      <c r="I27" s="1824">
        <v>2025</v>
      </c>
      <c r="J27" s="1864"/>
      <c r="K27" s="1864"/>
      <c r="L27"/>
      <c r="M27" s="1826"/>
      <c r="N27" s="1826"/>
      <c r="O27" s="1826"/>
      <c r="P27" s="1826"/>
      <c r="Q27" s="1827"/>
      <c r="R27" s="1824">
        <v>2024</v>
      </c>
      <c r="S27" s="1864"/>
      <c r="T27" s="1825"/>
      <c r="U27" s="1824">
        <v>2025</v>
      </c>
      <c r="V27" s="1864"/>
      <c r="W27" s="1864"/>
      <c r="X27"/>
      <c r="Y27" s="1826"/>
      <c r="Z27" s="1826"/>
      <c r="AA27" s="1826"/>
      <c r="AB27" s="1826"/>
      <c r="AC27" s="1827"/>
      <c r="AD27" s="1824">
        <v>2024</v>
      </c>
      <c r="AE27" s="1864"/>
      <c r="AF27" s="1825"/>
      <c r="AG27" s="1824">
        <v>2025</v>
      </c>
      <c r="AH27" s="1864"/>
      <c r="AI27" s="1864"/>
      <c r="AJ27"/>
      <c r="AK27" s="1826"/>
      <c r="AL27" s="1826"/>
      <c r="AM27" s="1826"/>
      <c r="AN27" s="1826"/>
      <c r="AO27" s="1827"/>
      <c r="AP27" s="1824" t="s">
        <v>929</v>
      </c>
      <c r="AQ27" s="1864"/>
      <c r="AR27" s="1864"/>
      <c r="AW27" s="1826"/>
      <c r="AX27" s="1826"/>
      <c r="AY27" s="1826"/>
      <c r="AZ27" s="1826"/>
      <c r="BA27" s="1827"/>
      <c r="BB27" s="1824">
        <v>2024</v>
      </c>
      <c r="BC27" s="1864"/>
      <c r="BD27" s="1825"/>
      <c r="BE27" s="1824">
        <v>2025</v>
      </c>
      <c r="BF27" s="1864"/>
      <c r="BG27" s="1864"/>
    </row>
    <row r="28" spans="1:79" ht="18" customHeight="1">
      <c r="A28" s="1828"/>
      <c r="B28" s="1828"/>
      <c r="C28" s="1828"/>
      <c r="D28" s="1828"/>
      <c r="E28" s="1829"/>
      <c r="F28" s="92" t="s">
        <v>68</v>
      </c>
      <c r="G28" s="93" t="s">
        <v>69</v>
      </c>
      <c r="H28" s="424" t="s">
        <v>70</v>
      </c>
      <c r="I28" s="423" t="s">
        <v>68</v>
      </c>
      <c r="J28" s="94" t="s">
        <v>69</v>
      </c>
      <c r="K28" s="477" t="s">
        <v>70</v>
      </c>
      <c r="L28"/>
      <c r="M28" s="1828"/>
      <c r="N28" s="1828"/>
      <c r="O28" s="1828"/>
      <c r="P28" s="1828"/>
      <c r="Q28" s="1829"/>
      <c r="R28" s="92" t="s">
        <v>68</v>
      </c>
      <c r="S28" s="93" t="s">
        <v>69</v>
      </c>
      <c r="T28" s="424" t="s">
        <v>70</v>
      </c>
      <c r="U28" s="423" t="s">
        <v>68</v>
      </c>
      <c r="V28" s="94" t="s">
        <v>69</v>
      </c>
      <c r="W28" s="477" t="s">
        <v>70</v>
      </c>
      <c r="X28"/>
      <c r="Y28" s="1828"/>
      <c r="Z28" s="1828"/>
      <c r="AA28" s="1828"/>
      <c r="AB28" s="1828"/>
      <c r="AC28" s="1829"/>
      <c r="AD28" s="92" t="s">
        <v>68</v>
      </c>
      <c r="AE28" s="93" t="s">
        <v>69</v>
      </c>
      <c r="AF28" s="424" t="s">
        <v>70</v>
      </c>
      <c r="AG28" s="423" t="s">
        <v>68</v>
      </c>
      <c r="AH28" s="94" t="s">
        <v>69</v>
      </c>
      <c r="AI28" s="477" t="s">
        <v>70</v>
      </c>
      <c r="AJ28"/>
      <c r="AK28" s="1828"/>
      <c r="AL28" s="1828"/>
      <c r="AM28" s="1828"/>
      <c r="AN28" s="1828"/>
      <c r="AO28" s="1829"/>
      <c r="AP28" s="423" t="s">
        <v>68</v>
      </c>
      <c r="AQ28" s="94" t="s">
        <v>69</v>
      </c>
      <c r="AR28" s="477" t="s">
        <v>70</v>
      </c>
      <c r="AW28" s="1828"/>
      <c r="AX28" s="1828"/>
      <c r="AY28" s="1828"/>
      <c r="AZ28" s="1828"/>
      <c r="BA28" s="1829"/>
      <c r="BB28" s="139" t="s">
        <v>68</v>
      </c>
      <c r="BC28" s="140" t="s">
        <v>69</v>
      </c>
      <c r="BD28" s="141" t="s">
        <v>70</v>
      </c>
      <c r="BE28" s="142" t="s">
        <v>68</v>
      </c>
      <c r="BF28" s="143" t="s">
        <v>69</v>
      </c>
      <c r="BG28" s="477" t="s">
        <v>70</v>
      </c>
    </row>
    <row r="29" spans="1:79" ht="18" customHeight="1">
      <c r="A29" s="1938" t="s">
        <v>187</v>
      </c>
      <c r="B29" s="1938"/>
      <c r="C29" s="1938"/>
      <c r="D29" s="1938"/>
      <c r="E29" s="1939"/>
      <c r="F29" s="168">
        <v>114214</v>
      </c>
      <c r="G29" s="169">
        <v>43291</v>
      </c>
      <c r="H29" s="170">
        <v>157505</v>
      </c>
      <c r="I29" s="168">
        <v>115898</v>
      </c>
      <c r="J29" s="169">
        <v>44939</v>
      </c>
      <c r="K29" s="171">
        <v>160837</v>
      </c>
      <c r="L29"/>
      <c r="M29" s="1938" t="s">
        <v>187</v>
      </c>
      <c r="N29" s="1938"/>
      <c r="O29" s="1938"/>
      <c r="P29" s="1938"/>
      <c r="Q29" s="1939"/>
      <c r="R29" s="101">
        <v>0.90587796733845705</v>
      </c>
      <c r="S29" s="100">
        <v>0.62441944324246357</v>
      </c>
      <c r="T29" s="112">
        <v>0.80601910844322988</v>
      </c>
      <c r="U29" s="99">
        <v>0.90281521180301305</v>
      </c>
      <c r="V29" s="100">
        <v>0.63257837023690544</v>
      </c>
      <c r="W29" s="110">
        <v>0.80654414161422161</v>
      </c>
      <c r="X29"/>
      <c r="Y29" s="1938" t="s">
        <v>187</v>
      </c>
      <c r="Z29" s="1938"/>
      <c r="AA29" s="1938"/>
      <c r="AB29" s="1938"/>
      <c r="AC29" s="1939"/>
      <c r="AD29" s="101">
        <v>0.72514523348465132</v>
      </c>
      <c r="AE29" s="100">
        <v>0.27485476651534874</v>
      </c>
      <c r="AF29" s="112">
        <v>1</v>
      </c>
      <c r="AG29" s="99">
        <v>0.72059289840024376</v>
      </c>
      <c r="AH29" s="100">
        <v>0.27940710159975629</v>
      </c>
      <c r="AI29" s="110">
        <v>1</v>
      </c>
      <c r="AJ29"/>
      <c r="AK29" s="1938" t="s">
        <v>187</v>
      </c>
      <c r="AL29" s="1938"/>
      <c r="AM29" s="1938"/>
      <c r="AN29" s="1938"/>
      <c r="AO29" s="1939"/>
      <c r="AP29" s="99">
        <v>1.4744252018141335E-2</v>
      </c>
      <c r="AQ29" s="100">
        <v>3.8067958698112747E-2</v>
      </c>
      <c r="AR29" s="110">
        <v>2.1154883971937322E-2</v>
      </c>
      <c r="AW29" s="1932" t="s">
        <v>21</v>
      </c>
      <c r="AX29" s="1932"/>
      <c r="AY29" s="1932"/>
      <c r="AZ29" s="1932"/>
      <c r="BA29" s="1933"/>
      <c r="BB29" s="144">
        <v>0.81650530198248039</v>
      </c>
      <c r="BC29" s="145">
        <v>0.90808211577584608</v>
      </c>
      <c r="BD29" s="146">
        <v>0.89278286990680122</v>
      </c>
      <c r="BE29" s="147">
        <v>0.80582940420060012</v>
      </c>
      <c r="BF29" s="145">
        <v>0.91299771167048049</v>
      </c>
      <c r="BG29" s="148">
        <v>0.89413938753959876</v>
      </c>
    </row>
    <row r="30" spans="1:79" ht="18" customHeight="1">
      <c r="A30" s="1940" t="s">
        <v>188</v>
      </c>
      <c r="B30" s="1940"/>
      <c r="C30" s="1940"/>
      <c r="D30" s="1940"/>
      <c r="E30" s="1941"/>
      <c r="F30" s="172">
        <v>3542</v>
      </c>
      <c r="G30" s="173">
        <v>19640</v>
      </c>
      <c r="H30" s="174">
        <v>23182</v>
      </c>
      <c r="I30" s="172">
        <v>3760</v>
      </c>
      <c r="J30" s="173">
        <v>19949</v>
      </c>
      <c r="K30" s="175">
        <v>23709</v>
      </c>
      <c r="L30"/>
      <c r="M30" s="1940" t="s">
        <v>188</v>
      </c>
      <c r="N30" s="1940"/>
      <c r="O30" s="1940"/>
      <c r="P30" s="1940"/>
      <c r="Q30" s="1941"/>
      <c r="R30" s="103">
        <v>2.8093051292423125E-2</v>
      </c>
      <c r="S30" s="102">
        <v>0.28328285013702581</v>
      </c>
      <c r="T30" s="113">
        <v>0.11863201150395833</v>
      </c>
      <c r="U30" s="103">
        <v>2.9289419976007602E-2</v>
      </c>
      <c r="V30" s="102">
        <v>0.28080967328725664</v>
      </c>
      <c r="W30" s="111">
        <v>0.11889276132688113</v>
      </c>
      <c r="X30"/>
      <c r="Y30" s="1940" t="s">
        <v>188</v>
      </c>
      <c r="Z30" s="1940"/>
      <c r="AA30" s="1940"/>
      <c r="AB30" s="1940"/>
      <c r="AC30" s="1941"/>
      <c r="AD30" s="103">
        <v>0.15279095850228624</v>
      </c>
      <c r="AE30" s="102">
        <v>0.8472090414977137</v>
      </c>
      <c r="AF30" s="113">
        <v>1</v>
      </c>
      <c r="AG30" s="103">
        <v>0.15858956514403813</v>
      </c>
      <c r="AH30" s="102">
        <v>0.8414104348559619</v>
      </c>
      <c r="AI30" s="111">
        <v>1</v>
      </c>
      <c r="AJ30"/>
      <c r="AK30" s="1940" t="s">
        <v>188</v>
      </c>
      <c r="AL30" s="1940"/>
      <c r="AM30" s="1940"/>
      <c r="AN30" s="1940"/>
      <c r="AO30" s="1941"/>
      <c r="AP30" s="103">
        <v>6.1547148503670268E-2</v>
      </c>
      <c r="AQ30" s="102">
        <v>1.5733197556008216E-2</v>
      </c>
      <c r="AR30" s="111">
        <v>2.2733155034078134E-2</v>
      </c>
      <c r="AW30" s="1836" t="s">
        <v>22</v>
      </c>
      <c r="AX30" s="1836"/>
      <c r="AY30" s="1836"/>
      <c r="AZ30" s="1836"/>
      <c r="BA30" s="1837"/>
      <c r="BB30" s="301">
        <v>0.18349469801751958</v>
      </c>
      <c r="BC30" s="478">
        <v>9.1917884224153881E-2</v>
      </c>
      <c r="BD30" s="479">
        <v>0.1072171300931988</v>
      </c>
      <c r="BE30" s="480">
        <v>0.19417059579939991</v>
      </c>
      <c r="BF30" s="478">
        <v>8.700228832951945E-2</v>
      </c>
      <c r="BG30" s="481">
        <v>0.10586061246040127</v>
      </c>
    </row>
    <row r="31" spans="1:79" ht="18" customHeight="1">
      <c r="A31" s="1934" t="s">
        <v>29</v>
      </c>
      <c r="B31" s="1934"/>
      <c r="C31" s="1934"/>
      <c r="D31" s="1934"/>
      <c r="E31" s="1935"/>
      <c r="F31" s="176">
        <v>117756</v>
      </c>
      <c r="G31" s="177">
        <v>62931</v>
      </c>
      <c r="H31" s="177">
        <v>180687</v>
      </c>
      <c r="I31" s="176">
        <v>119658</v>
      </c>
      <c r="J31" s="177">
        <v>64888</v>
      </c>
      <c r="K31" s="178">
        <v>184546</v>
      </c>
      <c r="L31"/>
      <c r="M31" s="1934" t="s">
        <v>29</v>
      </c>
      <c r="N31" s="1934"/>
      <c r="O31" s="1934"/>
      <c r="P31" s="1934"/>
      <c r="Q31" s="1935"/>
      <c r="R31" s="152">
        <v>0.93397101863088017</v>
      </c>
      <c r="S31" s="153">
        <v>0.90770229337948938</v>
      </c>
      <c r="T31" s="153">
        <v>0.92465111994718818</v>
      </c>
      <c r="U31" s="152">
        <v>0.9321046317790207</v>
      </c>
      <c r="V31" s="153">
        <v>0.91338804352416214</v>
      </c>
      <c r="W31" s="154">
        <v>0.9254369029411027</v>
      </c>
      <c r="X31"/>
      <c r="Y31" s="1934" t="s">
        <v>29</v>
      </c>
      <c r="Z31" s="1934"/>
      <c r="AA31" s="1934"/>
      <c r="AB31" s="1934"/>
      <c r="AC31" s="1935"/>
      <c r="AD31" s="152">
        <v>0.65171263012834346</v>
      </c>
      <c r="AE31" s="153">
        <v>0.34828736987165654</v>
      </c>
      <c r="AF31" s="153">
        <v>1</v>
      </c>
      <c r="AG31" s="152">
        <v>0.64839118702112208</v>
      </c>
      <c r="AH31" s="153">
        <v>0.35160881297887792</v>
      </c>
      <c r="AI31" s="154">
        <v>1</v>
      </c>
      <c r="AJ31"/>
      <c r="AK31" s="1934" t="s">
        <v>29</v>
      </c>
      <c r="AL31" s="1934"/>
      <c r="AM31" s="1934"/>
      <c r="AN31" s="1934"/>
      <c r="AO31" s="1935"/>
      <c r="AP31" s="152">
        <v>1.6152043207989353E-2</v>
      </c>
      <c r="AQ31" s="153">
        <v>3.1097551286329406E-2</v>
      </c>
      <c r="AR31" s="154">
        <v>2.1357374907990057E-2</v>
      </c>
      <c r="AW31" s="1862" t="s">
        <v>930</v>
      </c>
      <c r="AX31" s="1862"/>
      <c r="AY31" s="1862"/>
      <c r="AZ31" s="1862"/>
      <c r="BA31" s="1863"/>
      <c r="BB31" s="155">
        <v>1</v>
      </c>
      <c r="BC31" s="156">
        <v>1</v>
      </c>
      <c r="BD31" s="430">
        <v>1</v>
      </c>
      <c r="BE31" s="155">
        <v>1</v>
      </c>
      <c r="BF31" s="156">
        <v>1</v>
      </c>
      <c r="BG31" s="157">
        <v>1</v>
      </c>
    </row>
    <row r="32" spans="1:79" ht="18" customHeight="1">
      <c r="A32" s="1936" t="s">
        <v>189</v>
      </c>
      <c r="B32" s="1936"/>
      <c r="C32" s="1936"/>
      <c r="D32" s="1936"/>
      <c r="E32" s="1937"/>
      <c r="F32" s="425">
        <v>4951</v>
      </c>
      <c r="G32" s="179">
        <v>3185</v>
      </c>
      <c r="H32" s="434">
        <v>8136</v>
      </c>
      <c r="I32" s="425">
        <v>5151</v>
      </c>
      <c r="J32" s="179">
        <v>3246</v>
      </c>
      <c r="K32" s="426">
        <v>8397</v>
      </c>
      <c r="L32"/>
      <c r="M32" s="1936" t="s">
        <v>189</v>
      </c>
      <c r="N32" s="1936"/>
      <c r="O32" s="1936"/>
      <c r="P32" s="1936"/>
      <c r="Q32" s="1937"/>
      <c r="R32" s="482">
        <v>3.9268406817839323E-2</v>
      </c>
      <c r="S32" s="483">
        <v>4.5939708639838456E-2</v>
      </c>
      <c r="T32" s="484">
        <v>4.1635322474169824E-2</v>
      </c>
      <c r="U32" s="485">
        <v>4.0124947419259351E-2</v>
      </c>
      <c r="V32" s="483">
        <v>4.569192438169508E-2</v>
      </c>
      <c r="W32" s="486">
        <v>4.2108166386681044E-2</v>
      </c>
      <c r="X32"/>
      <c r="Y32" s="1936" t="s">
        <v>189</v>
      </c>
      <c r="Z32" s="1936"/>
      <c r="AA32" s="1936"/>
      <c r="AB32" s="1936"/>
      <c r="AC32" s="1937"/>
      <c r="AD32" s="482">
        <v>0.60852999016715836</v>
      </c>
      <c r="AE32" s="483">
        <v>0.39147000983284169</v>
      </c>
      <c r="AF32" s="484">
        <v>1</v>
      </c>
      <c r="AG32" s="485">
        <v>0.61343336906037871</v>
      </c>
      <c r="AH32" s="483">
        <v>0.38656663093962129</v>
      </c>
      <c r="AI32" s="486">
        <v>1</v>
      </c>
      <c r="AJ32"/>
      <c r="AK32" s="1936" t="s">
        <v>189</v>
      </c>
      <c r="AL32" s="1936"/>
      <c r="AM32" s="1936"/>
      <c r="AN32" s="1936"/>
      <c r="AO32" s="1937"/>
      <c r="AP32" s="485">
        <v>4.0395879620278796E-2</v>
      </c>
      <c r="AQ32" s="483">
        <v>1.9152276295133497E-2</v>
      </c>
      <c r="AR32" s="486">
        <v>3.2079646017699082E-2</v>
      </c>
    </row>
    <row r="33" spans="1:59" ht="18" customHeight="1">
      <c r="A33" s="1944" t="s">
        <v>190</v>
      </c>
      <c r="B33" s="1944"/>
      <c r="C33" s="1944"/>
      <c r="D33" s="1944"/>
      <c r="E33" s="1945"/>
      <c r="F33" s="180">
        <v>796</v>
      </c>
      <c r="G33" s="181">
        <v>1988</v>
      </c>
      <c r="H33" s="182">
        <v>2784</v>
      </c>
      <c r="I33" s="180">
        <v>906</v>
      </c>
      <c r="J33" s="181">
        <v>1901</v>
      </c>
      <c r="K33" s="183">
        <v>2807</v>
      </c>
      <c r="L33"/>
      <c r="M33" s="1944" t="s">
        <v>190</v>
      </c>
      <c r="N33" s="1944"/>
      <c r="O33" s="1944"/>
      <c r="P33" s="1944"/>
      <c r="Q33" s="1945"/>
      <c r="R33" s="487">
        <v>6.3134017020804083E-3</v>
      </c>
      <c r="S33" s="488">
        <v>2.8674455502668398E-2</v>
      </c>
      <c r="T33" s="489">
        <v>1.424689500591062E-2</v>
      </c>
      <c r="U33" s="487">
        <v>7.0575038559209805E-3</v>
      </c>
      <c r="V33" s="488">
        <v>2.6759195394208977E-2</v>
      </c>
      <c r="W33" s="490">
        <v>1.4076172805455959E-2</v>
      </c>
      <c r="X33"/>
      <c r="Y33" s="1944" t="s">
        <v>190</v>
      </c>
      <c r="Z33" s="1944"/>
      <c r="AA33" s="1944"/>
      <c r="AB33" s="1944"/>
      <c r="AC33" s="1945"/>
      <c r="AD33" s="487">
        <v>0.28591954022988508</v>
      </c>
      <c r="AE33" s="488">
        <v>0.71408045977011492</v>
      </c>
      <c r="AF33" s="489">
        <v>1</v>
      </c>
      <c r="AG33" s="487">
        <v>0.32276451727823297</v>
      </c>
      <c r="AH33" s="488">
        <v>0.67723548272176703</v>
      </c>
      <c r="AI33" s="490">
        <v>1</v>
      </c>
      <c r="AJ33"/>
      <c r="AK33" s="1944" t="s">
        <v>190</v>
      </c>
      <c r="AL33" s="1944"/>
      <c r="AM33" s="1944"/>
      <c r="AN33" s="1944"/>
      <c r="AO33" s="1945"/>
      <c r="AP33" s="487">
        <v>0.13819095477386933</v>
      </c>
      <c r="AQ33" s="488">
        <v>-4.3762575452716335E-2</v>
      </c>
      <c r="AR33" s="490">
        <v>8.2614942528735913E-3</v>
      </c>
    </row>
    <row r="34" spans="1:59" ht="25.5" customHeight="1">
      <c r="A34" s="1942" t="s">
        <v>191</v>
      </c>
      <c r="B34" s="1942"/>
      <c r="C34" s="1942"/>
      <c r="D34" s="1942"/>
      <c r="E34" s="1943"/>
      <c r="F34" s="184">
        <v>5747</v>
      </c>
      <c r="G34" s="185">
        <v>5173</v>
      </c>
      <c r="H34" s="185">
        <v>10920</v>
      </c>
      <c r="I34" s="184">
        <v>6057</v>
      </c>
      <c r="J34" s="185">
        <v>5147</v>
      </c>
      <c r="K34" s="186">
        <v>11204</v>
      </c>
      <c r="L34"/>
      <c r="M34" s="1942" t="s">
        <v>191</v>
      </c>
      <c r="N34" s="1942"/>
      <c r="O34" s="1942"/>
      <c r="P34" s="1942"/>
      <c r="Q34" s="1943"/>
      <c r="R34" s="104">
        <v>4.5581808519919734E-2</v>
      </c>
      <c r="S34" s="109">
        <v>7.461416414250685E-2</v>
      </c>
      <c r="T34" s="106">
        <v>5.5882217480080446E-2</v>
      </c>
      <c r="U34" s="104">
        <v>4.718245127518033E-2</v>
      </c>
      <c r="V34" s="105">
        <v>7.2451119775904058E-2</v>
      </c>
      <c r="W34" s="107">
        <v>5.6184339192137001E-2</v>
      </c>
      <c r="X34"/>
      <c r="Y34" s="1942" t="s">
        <v>191</v>
      </c>
      <c r="Z34" s="1942"/>
      <c r="AA34" s="1942"/>
      <c r="AB34" s="1942"/>
      <c r="AC34" s="1943"/>
      <c r="AD34" s="104">
        <v>0.5262820512820513</v>
      </c>
      <c r="AE34" s="109">
        <v>0.4737179487179487</v>
      </c>
      <c r="AF34" s="106">
        <v>1</v>
      </c>
      <c r="AG34" s="104">
        <v>0.54061049625133883</v>
      </c>
      <c r="AH34" s="105">
        <v>0.45938950374866117</v>
      </c>
      <c r="AI34" s="107">
        <v>1</v>
      </c>
      <c r="AJ34"/>
      <c r="AK34" s="1942" t="s">
        <v>191</v>
      </c>
      <c r="AL34" s="1942"/>
      <c r="AM34" s="1942"/>
      <c r="AN34" s="1942"/>
      <c r="AO34" s="1943"/>
      <c r="AP34" s="104">
        <v>5.394118670610748E-2</v>
      </c>
      <c r="AQ34" s="105">
        <v>-5.0260970423352536E-3</v>
      </c>
      <c r="AR34" s="107">
        <v>2.6007326007325915E-2</v>
      </c>
    </row>
    <row r="35" spans="1:59" ht="18" customHeight="1">
      <c r="A35" s="1865" t="s">
        <v>930</v>
      </c>
      <c r="B35" s="1865"/>
      <c r="C35" s="1865"/>
      <c r="D35" s="1865"/>
      <c r="E35" s="1866"/>
      <c r="F35" s="427">
        <v>4338</v>
      </c>
      <c r="G35" s="187">
        <v>21628</v>
      </c>
      <c r="H35" s="187">
        <v>25966</v>
      </c>
      <c r="I35" s="427">
        <v>4666</v>
      </c>
      <c r="J35" s="187">
        <v>21850</v>
      </c>
      <c r="K35" s="188">
        <v>26516</v>
      </c>
      <c r="L35"/>
      <c r="M35" s="1865" t="s">
        <v>930</v>
      </c>
      <c r="N35" s="1865"/>
      <c r="O35" s="1865"/>
      <c r="P35" s="1865"/>
      <c r="Q35" s="1866"/>
      <c r="R35" s="104">
        <v>3.4406452994503532E-2</v>
      </c>
      <c r="S35" s="105">
        <v>0.3119573056396942</v>
      </c>
      <c r="T35" s="106">
        <v>0.13287890650986894</v>
      </c>
      <c r="U35" s="104">
        <v>3.6346923831928585E-2</v>
      </c>
      <c r="V35" s="105">
        <v>0.3075688686814656</v>
      </c>
      <c r="W35" s="108">
        <v>0.1329689341323371</v>
      </c>
      <c r="X35"/>
      <c r="Y35" s="1865" t="s">
        <v>930</v>
      </c>
      <c r="Z35" s="1865"/>
      <c r="AA35" s="1865"/>
      <c r="AB35" s="1865"/>
      <c r="AC35" s="1866"/>
      <c r="AD35" s="104">
        <v>0.16706462296849728</v>
      </c>
      <c r="AE35" s="105">
        <v>0.83293537703150278</v>
      </c>
      <c r="AF35" s="106">
        <v>1</v>
      </c>
      <c r="AG35" s="104">
        <v>0.17596922612762106</v>
      </c>
      <c r="AH35" s="105">
        <v>0.82403077387237889</v>
      </c>
      <c r="AI35" s="108">
        <v>1</v>
      </c>
      <c r="AJ35"/>
      <c r="AK35" s="1865" t="s">
        <v>930</v>
      </c>
      <c r="AL35" s="1865"/>
      <c r="AM35" s="1865"/>
      <c r="AN35" s="1865"/>
      <c r="AO35" s="1866"/>
      <c r="AP35" s="104">
        <v>7.5610880590133656E-2</v>
      </c>
      <c r="AQ35" s="105">
        <v>1.0264471980765633E-2</v>
      </c>
      <c r="AR35" s="108">
        <v>2.1181545097435084E-2</v>
      </c>
    </row>
    <row r="36" spans="1:59" ht="18" hidden="1" customHeight="1">
      <c r="A36" s="1877" t="s">
        <v>192</v>
      </c>
      <c r="B36" s="1877"/>
      <c r="C36" s="1877"/>
      <c r="D36" s="1877"/>
      <c r="E36" s="1878"/>
      <c r="F36" s="420" t="e">
        <v>#REF!</v>
      </c>
      <c r="G36" s="420" t="e">
        <v>#REF!</v>
      </c>
      <c r="H36" s="420" t="e">
        <v>#REF!</v>
      </c>
      <c r="I36" s="420" t="e">
        <v>#REF!</v>
      </c>
      <c r="J36" s="420" t="e">
        <v>#REF!</v>
      </c>
      <c r="K36" s="420" t="e">
        <v>#REF!</v>
      </c>
      <c r="L36"/>
      <c r="M36" s="1877" t="s">
        <v>192</v>
      </c>
      <c r="N36" s="1877"/>
      <c r="O36" s="1877"/>
      <c r="P36" s="1877"/>
      <c r="Q36" s="1878"/>
      <c r="R36" s="301" t="e">
        <v>#REF!</v>
      </c>
      <c r="S36" s="478" t="e">
        <v>#REF!</v>
      </c>
      <c r="T36" s="479" t="e">
        <v>#REF!</v>
      </c>
      <c r="U36" s="480" t="e">
        <v>#REF!</v>
      </c>
      <c r="V36" s="478" t="e">
        <v>#REF!</v>
      </c>
      <c r="W36" s="481" t="e">
        <v>#REF!</v>
      </c>
      <c r="X36"/>
      <c r="Y36" s="1877" t="s">
        <v>192</v>
      </c>
      <c r="Z36" s="1877"/>
      <c r="AA36" s="1877"/>
      <c r="AB36" s="1877"/>
      <c r="AC36" s="1878"/>
      <c r="AD36" s="301" t="e">
        <v>#REF!</v>
      </c>
      <c r="AE36" s="478" t="e">
        <v>#REF!</v>
      </c>
      <c r="AF36" s="479" t="e">
        <v>#REF!</v>
      </c>
      <c r="AG36" s="480" t="e">
        <v>#REF!</v>
      </c>
      <c r="AH36" s="478" t="e">
        <v>#REF!</v>
      </c>
      <c r="AI36" s="481" t="e">
        <v>#REF!</v>
      </c>
      <c r="AJ36"/>
      <c r="AK36" s="1877" t="s">
        <v>192</v>
      </c>
      <c r="AL36" s="1877"/>
      <c r="AM36" s="1877"/>
      <c r="AN36" s="1877"/>
      <c r="AO36" s="1878"/>
      <c r="AP36" s="480" t="e">
        <v>#REF!</v>
      </c>
      <c r="AQ36" s="478" t="e">
        <v>#REF!</v>
      </c>
      <c r="AR36" s="481" t="e">
        <v>#REF!</v>
      </c>
    </row>
    <row r="37" spans="1:59" ht="18" customHeight="1">
      <c r="A37" s="1877" t="s">
        <v>18</v>
      </c>
      <c r="B37" s="1877"/>
      <c r="C37" s="1877"/>
      <c r="D37" s="1877"/>
      <c r="E37" s="1878"/>
      <c r="F37" s="296">
        <v>2578</v>
      </c>
      <c r="G37" s="189">
        <v>1226</v>
      </c>
      <c r="H37" s="300">
        <v>3804</v>
      </c>
      <c r="I37" s="296">
        <v>2659</v>
      </c>
      <c r="J37" s="189">
        <v>1006</v>
      </c>
      <c r="K37" s="299">
        <v>3665</v>
      </c>
      <c r="L37"/>
      <c r="M37" s="1877" t="s">
        <v>18</v>
      </c>
      <c r="N37" s="1877"/>
      <c r="O37" s="1877"/>
      <c r="P37" s="1877"/>
      <c r="Q37" s="1878"/>
      <c r="R37" s="491">
        <v>2.0447172849200116E-2</v>
      </c>
      <c r="S37" s="492">
        <v>1.7683542478003751E-2</v>
      </c>
      <c r="T37" s="493">
        <v>1.946666257273132E-2</v>
      </c>
      <c r="U37" s="491">
        <v>2.0712916945798993E-2</v>
      </c>
      <c r="V37" s="492">
        <v>1.4160836699933841E-2</v>
      </c>
      <c r="W37" s="494">
        <v>1.8378757866760274E-2</v>
      </c>
      <c r="X37"/>
      <c r="Y37" s="1877" t="s">
        <v>18</v>
      </c>
      <c r="Z37" s="1877"/>
      <c r="AA37" s="1877"/>
      <c r="AB37" s="1877"/>
      <c r="AC37" s="1878"/>
      <c r="AD37" s="487">
        <v>0.67770767613038907</v>
      </c>
      <c r="AE37" s="495">
        <v>0.32229232386961093</v>
      </c>
      <c r="AF37" s="496">
        <v>1</v>
      </c>
      <c r="AG37" s="487">
        <v>0.72551159618008187</v>
      </c>
      <c r="AH37" s="495">
        <v>0.27448840381991813</v>
      </c>
      <c r="AI37" s="497">
        <v>1</v>
      </c>
      <c r="AJ37"/>
      <c r="AK37" s="1877" t="s">
        <v>18</v>
      </c>
      <c r="AL37" s="1877"/>
      <c r="AM37" s="1877"/>
      <c r="AN37" s="1877"/>
      <c r="AO37" s="1878"/>
      <c r="AP37" s="487">
        <v>3.1419705197827774E-2</v>
      </c>
      <c r="AQ37" s="495">
        <v>-0.17944535073409462</v>
      </c>
      <c r="AR37" s="497">
        <v>-3.6540483701366977E-2</v>
      </c>
    </row>
    <row r="38" spans="1:59" ht="18" customHeight="1">
      <c r="A38" s="1865" t="s">
        <v>931</v>
      </c>
      <c r="B38" s="1865"/>
      <c r="C38" s="1865"/>
      <c r="D38" s="1865"/>
      <c r="E38" s="1866"/>
      <c r="F38" s="427">
        <v>2578</v>
      </c>
      <c r="G38" s="427">
        <v>1226</v>
      </c>
      <c r="H38" s="427">
        <v>3804</v>
      </c>
      <c r="I38" s="427">
        <v>2659</v>
      </c>
      <c r="J38" s="427">
        <v>1006</v>
      </c>
      <c r="K38" s="427">
        <v>3665</v>
      </c>
      <c r="L38"/>
      <c r="M38" s="1865" t="s">
        <v>932</v>
      </c>
      <c r="N38" s="1865"/>
      <c r="O38" s="1865"/>
      <c r="P38" s="1865"/>
      <c r="Q38" s="1866"/>
      <c r="R38" s="149">
        <v>2.0447172849200116E-2</v>
      </c>
      <c r="S38" s="149">
        <v>1.7683542478003751E-2</v>
      </c>
      <c r="T38" s="149">
        <v>1.946666257273132E-2</v>
      </c>
      <c r="U38" s="149">
        <v>2.0712916945798993E-2</v>
      </c>
      <c r="V38" s="149">
        <v>1.4160836699933841E-2</v>
      </c>
      <c r="W38" s="149">
        <v>1.8378757866760274E-2</v>
      </c>
      <c r="X38"/>
      <c r="Y38" s="1865" t="s">
        <v>933</v>
      </c>
      <c r="Z38" s="1865"/>
      <c r="AA38" s="1865"/>
      <c r="AB38" s="1865"/>
      <c r="AC38" s="1866"/>
      <c r="AD38" s="149">
        <v>0.67770767613038907</v>
      </c>
      <c r="AE38" s="150">
        <v>0.32229232386961093</v>
      </c>
      <c r="AF38" s="428">
        <v>1</v>
      </c>
      <c r="AG38" s="151">
        <v>0.72551159618008187</v>
      </c>
      <c r="AH38" s="150">
        <v>0.27448840381991813</v>
      </c>
      <c r="AI38" s="108">
        <v>1</v>
      </c>
      <c r="AJ38"/>
      <c r="AK38" s="1865" t="s">
        <v>933</v>
      </c>
      <c r="AL38" s="1865"/>
      <c r="AM38" s="1865"/>
      <c r="AN38" s="1865"/>
      <c r="AO38" s="1866"/>
      <c r="AP38" s="151">
        <v>3.1419705197827774E-2</v>
      </c>
      <c r="AQ38" s="150">
        <v>-0.17944535073409462</v>
      </c>
      <c r="AR38" s="108">
        <v>-3.6540483701366977E-2</v>
      </c>
    </row>
    <row r="39" spans="1:59" ht="18" customHeight="1">
      <c r="A39" s="1862" t="s">
        <v>19</v>
      </c>
      <c r="B39" s="1862"/>
      <c r="C39" s="1862"/>
      <c r="D39" s="1862"/>
      <c r="E39" s="1863"/>
      <c r="F39" s="429">
        <v>126081</v>
      </c>
      <c r="G39" s="190">
        <v>69330</v>
      </c>
      <c r="H39" s="190">
        <v>195411</v>
      </c>
      <c r="I39" s="429">
        <v>128374</v>
      </c>
      <c r="J39" s="190">
        <v>71041</v>
      </c>
      <c r="K39" s="191">
        <v>199415</v>
      </c>
      <c r="L39"/>
      <c r="M39" s="1862" t="s">
        <v>19</v>
      </c>
      <c r="N39" s="1862"/>
      <c r="O39" s="1862"/>
      <c r="P39" s="1862"/>
      <c r="Q39" s="1863"/>
      <c r="R39" s="155">
        <v>1</v>
      </c>
      <c r="S39" s="156">
        <v>1</v>
      </c>
      <c r="T39" s="430">
        <v>1</v>
      </c>
      <c r="U39" s="155">
        <v>1</v>
      </c>
      <c r="V39" s="156">
        <v>1</v>
      </c>
      <c r="W39" s="157">
        <v>1</v>
      </c>
      <c r="X39"/>
      <c r="Y39" s="1862" t="s">
        <v>19</v>
      </c>
      <c r="Z39" s="1862"/>
      <c r="AA39" s="1862"/>
      <c r="AB39" s="1862"/>
      <c r="AC39" s="1863"/>
      <c r="AD39" s="155">
        <v>0.64520932803168707</v>
      </c>
      <c r="AE39" s="156">
        <v>0.35479067196831293</v>
      </c>
      <c r="AF39" s="430">
        <v>1</v>
      </c>
      <c r="AG39" s="155">
        <v>0.64375297745906779</v>
      </c>
      <c r="AH39" s="156">
        <v>0.35624702254093221</v>
      </c>
      <c r="AI39" s="157">
        <v>1</v>
      </c>
      <c r="AJ39"/>
      <c r="AK39" s="1862" t="s">
        <v>19</v>
      </c>
      <c r="AL39" s="1862"/>
      <c r="AM39" s="1862"/>
      <c r="AN39" s="1862"/>
      <c r="AO39" s="1863"/>
      <c r="AP39" s="155">
        <v>1.8186721234761727E-2</v>
      </c>
      <c r="AQ39" s="156">
        <v>2.4679071109187989E-2</v>
      </c>
      <c r="AR39" s="157">
        <v>2.0490146409362753E-2</v>
      </c>
    </row>
    <row r="40" spans="1:59" ht="18" customHeight="1">
      <c r="A40" s="1"/>
      <c r="B40" s="1"/>
      <c r="C40" s="1"/>
      <c r="D40" s="1"/>
      <c r="E40" s="1"/>
      <c r="F40" s="444"/>
      <c r="G40" s="1"/>
      <c r="H40" s="1"/>
      <c r="I40" s="1"/>
      <c r="J40" s="1"/>
      <c r="K40" s="1"/>
      <c r="L40"/>
      <c r="M40" s="1"/>
      <c r="O40" s="1"/>
      <c r="P40" s="1"/>
      <c r="Q40" s="1"/>
      <c r="R40" s="1"/>
      <c r="S40" s="1"/>
      <c r="T40" s="1"/>
      <c r="U40" s="1"/>
      <c r="V40" s="1"/>
      <c r="W40"/>
      <c r="X40"/>
      <c r="AJ40"/>
      <c r="AK40"/>
      <c r="AL40"/>
      <c r="AM40"/>
      <c r="AN40"/>
      <c r="AO40"/>
    </row>
    <row r="41" spans="1:59" ht="18" customHeight="1">
      <c r="A41" s="1861" t="s">
        <v>934</v>
      </c>
      <c r="B41" s="1861"/>
      <c r="C41" s="1861"/>
      <c r="D41" s="1861"/>
      <c r="E41" s="1861"/>
      <c r="F41" s="1861"/>
      <c r="G41" s="1861"/>
      <c r="H41" s="1861"/>
      <c r="I41" s="1861"/>
      <c r="J41" s="1861"/>
      <c r="K41" s="1861"/>
      <c r="L41"/>
      <c r="M41" s="1950" t="s">
        <v>935</v>
      </c>
      <c r="N41" s="1950"/>
      <c r="O41" s="1950"/>
      <c r="P41" s="1950"/>
      <c r="Q41" s="1950"/>
      <c r="R41" s="1950"/>
      <c r="S41" s="1950"/>
      <c r="T41" s="1950"/>
      <c r="U41" s="1950"/>
      <c r="V41" s="1950"/>
      <c r="W41" s="1950"/>
      <c r="X41"/>
      <c r="Y41" s="1950" t="s">
        <v>936</v>
      </c>
      <c r="Z41" s="1950"/>
      <c r="AA41" s="1950"/>
      <c r="AB41" s="1950"/>
      <c r="AC41" s="1950"/>
      <c r="AD41" s="1950"/>
      <c r="AE41" s="1950"/>
      <c r="AF41" s="1950"/>
      <c r="AG41" s="1950"/>
      <c r="AH41" s="1950"/>
      <c r="AI41" s="1950"/>
      <c r="AJ41"/>
      <c r="AK41" s="1861" t="s">
        <v>937</v>
      </c>
      <c r="AL41" s="1861"/>
      <c r="AM41" s="1861"/>
      <c r="AN41" s="1861"/>
      <c r="AO41" s="1861"/>
      <c r="AP41" s="1861"/>
      <c r="AQ41" s="1861"/>
      <c r="AR41" s="1861"/>
      <c r="AS41" s="1861"/>
      <c r="AT41" s="1861"/>
      <c r="AU41" s="1861"/>
      <c r="AW41" s="1861" t="s">
        <v>938</v>
      </c>
      <c r="AX41" s="1861"/>
      <c r="AY41" s="1861"/>
      <c r="AZ41" s="1861"/>
      <c r="BA41" s="1861"/>
      <c r="BB41" s="1861"/>
      <c r="BC41" s="1861"/>
      <c r="BD41" s="1861"/>
      <c r="BE41" s="1861"/>
      <c r="BF41" s="1861"/>
      <c r="BG41" s="1861"/>
    </row>
    <row r="42" spans="1:59" ht="18" customHeight="1">
      <c r="A42" s="1"/>
      <c r="B42" s="1"/>
      <c r="C42" s="1"/>
      <c r="D42" s="1"/>
      <c r="E42" s="1"/>
      <c r="F42" s="444"/>
      <c r="G42" s="1"/>
      <c r="H42" s="1"/>
      <c r="I42" s="1"/>
      <c r="J42" s="1"/>
      <c r="K42" s="1"/>
      <c r="L42"/>
      <c r="M42" s="1"/>
      <c r="O42" s="1"/>
      <c r="P42" s="1"/>
      <c r="Q42" s="1"/>
      <c r="R42" s="1"/>
      <c r="S42" s="1"/>
      <c r="T42" s="1"/>
      <c r="U42" s="1"/>
      <c r="V42" s="1"/>
      <c r="W42" s="1"/>
      <c r="X42"/>
      <c r="Y42" s="1"/>
      <c r="Z42" s="1"/>
      <c r="AA42" s="1"/>
      <c r="AB42" s="1"/>
      <c r="AC42" s="1"/>
      <c r="AD42" s="1"/>
      <c r="AE42" s="1"/>
      <c r="AF42" s="1"/>
      <c r="AG42" s="1"/>
      <c r="AH42" s="1"/>
      <c r="AI42" s="1"/>
      <c r="AJ42"/>
      <c r="AK42" s="1"/>
      <c r="AL42" s="1"/>
      <c r="AM42" s="1"/>
      <c r="AN42" s="1"/>
      <c r="AO42" s="1"/>
      <c r="AP42" s="1"/>
      <c r="AQ42" s="1"/>
      <c r="AR42" s="1"/>
      <c r="AS42" s="1"/>
      <c r="AT42" s="1"/>
      <c r="AU42" s="1"/>
      <c r="AW42" s="1"/>
      <c r="AX42" s="1"/>
      <c r="AY42" s="1"/>
      <c r="AZ42" s="1"/>
      <c r="BA42" s="1"/>
      <c r="BB42" s="1"/>
      <c r="BC42" s="1"/>
      <c r="BD42"/>
      <c r="BE42"/>
      <c r="BF42" s="1"/>
      <c r="BG42" s="1"/>
    </row>
    <row r="43" spans="1:59" ht="18" customHeight="1">
      <c r="A43" s="1826"/>
      <c r="B43" s="1826"/>
      <c r="C43" s="1827"/>
      <c r="D43" s="1824">
        <v>2024</v>
      </c>
      <c r="E43" s="1864"/>
      <c r="F43" s="1864"/>
      <c r="G43" s="1825"/>
      <c r="H43" s="1824">
        <v>2025</v>
      </c>
      <c r="I43" s="1864"/>
      <c r="J43" s="1864"/>
      <c r="K43" s="1864"/>
      <c r="L43"/>
      <c r="M43" s="1826"/>
      <c r="N43" s="1826"/>
      <c r="O43" s="1826"/>
      <c r="P43" s="1826"/>
      <c r="Q43" s="1827"/>
      <c r="R43" s="1824">
        <v>2024</v>
      </c>
      <c r="S43" s="1864"/>
      <c r="T43" s="1864"/>
      <c r="U43" s="1864"/>
      <c r="V43" s="1864"/>
      <c r="W43" s="1864"/>
      <c r="X43"/>
      <c r="Y43" s="1826"/>
      <c r="Z43" s="1826"/>
      <c r="AA43" s="1826"/>
      <c r="AB43" s="1826"/>
      <c r="AC43" s="1827"/>
      <c r="AD43" s="1824">
        <v>2025</v>
      </c>
      <c r="AE43" s="1864"/>
      <c r="AF43" s="1864"/>
      <c r="AG43" s="1864"/>
      <c r="AH43" s="1864"/>
      <c r="AI43" s="1864"/>
      <c r="AJ43"/>
      <c r="AK43" s="1826"/>
      <c r="AL43" s="1826"/>
      <c r="AM43" s="1826"/>
      <c r="AN43" s="1826"/>
      <c r="AO43" s="1827"/>
      <c r="AP43" s="1824" t="s">
        <v>929</v>
      </c>
      <c r="AQ43" s="1864"/>
      <c r="AR43" s="1864"/>
      <c r="AS43"/>
      <c r="AT43"/>
      <c r="AU43"/>
      <c r="AW43" s="1826"/>
      <c r="AX43" s="1826"/>
      <c r="AY43" s="1827"/>
      <c r="AZ43" s="1824">
        <v>2024</v>
      </c>
      <c r="BA43" s="1825"/>
      <c r="BB43" s="1824">
        <v>2025</v>
      </c>
      <c r="BC43" s="1864"/>
      <c r="BD43"/>
      <c r="BE43"/>
    </row>
    <row r="44" spans="1:59" ht="30" customHeight="1">
      <c r="A44" s="1828"/>
      <c r="B44" s="1828"/>
      <c r="C44" s="1829"/>
      <c r="D44" s="33" t="s">
        <v>68</v>
      </c>
      <c r="E44" s="418" t="s">
        <v>939</v>
      </c>
      <c r="F44" s="696" t="s">
        <v>69</v>
      </c>
      <c r="G44" s="418" t="s">
        <v>939</v>
      </c>
      <c r="H44" s="34" t="s">
        <v>68</v>
      </c>
      <c r="I44" s="418" t="s">
        <v>939</v>
      </c>
      <c r="J44" s="34" t="s">
        <v>69</v>
      </c>
      <c r="K44" s="419" t="s">
        <v>939</v>
      </c>
      <c r="L44"/>
      <c r="M44" s="1828"/>
      <c r="N44" s="1828"/>
      <c r="O44" s="1828"/>
      <c r="P44" s="1828"/>
      <c r="Q44" s="1829"/>
      <c r="R44" s="33" t="s">
        <v>68</v>
      </c>
      <c r="S44" s="418" t="s">
        <v>939</v>
      </c>
      <c r="T44" s="34" t="s">
        <v>69</v>
      </c>
      <c r="U44" s="418" t="s">
        <v>939</v>
      </c>
      <c r="V44" s="34" t="s">
        <v>70</v>
      </c>
      <c r="W44" s="95" t="s">
        <v>939</v>
      </c>
      <c r="X44"/>
      <c r="Y44" s="1828"/>
      <c r="Z44" s="1828"/>
      <c r="AA44" s="1828"/>
      <c r="AB44" s="1828"/>
      <c r="AC44" s="1829"/>
      <c r="AD44" s="33" t="s">
        <v>68</v>
      </c>
      <c r="AE44" s="418" t="s">
        <v>939</v>
      </c>
      <c r="AF44" s="34" t="s">
        <v>69</v>
      </c>
      <c r="AG44" s="418" t="s">
        <v>939</v>
      </c>
      <c r="AH44" s="34" t="s">
        <v>70</v>
      </c>
      <c r="AI44" s="95" t="s">
        <v>939</v>
      </c>
      <c r="AJ44"/>
      <c r="AK44" s="1828"/>
      <c r="AL44" s="1828"/>
      <c r="AM44" s="1828"/>
      <c r="AN44" s="1828"/>
      <c r="AO44" s="1829"/>
      <c r="AP44" s="297" t="s">
        <v>68</v>
      </c>
      <c r="AQ44" s="93" t="s">
        <v>69</v>
      </c>
      <c r="AR44" s="442" t="s">
        <v>70</v>
      </c>
      <c r="AW44" s="1828"/>
      <c r="AX44" s="1828"/>
      <c r="AY44" s="1829"/>
      <c r="AZ44" s="34" t="s">
        <v>69</v>
      </c>
      <c r="BA44" s="418" t="s">
        <v>940</v>
      </c>
      <c r="BB44" s="33" t="s">
        <v>69</v>
      </c>
      <c r="BC44" s="95" t="s">
        <v>941</v>
      </c>
      <c r="BD44"/>
      <c r="BE44"/>
    </row>
    <row r="45" spans="1:59" ht="18" customHeight="1">
      <c r="A45" s="1886" t="s">
        <v>24</v>
      </c>
      <c r="B45" s="1886"/>
      <c r="C45" s="1887"/>
      <c r="D45" s="192">
        <v>2836</v>
      </c>
      <c r="E45" s="193">
        <v>14</v>
      </c>
      <c r="F45" s="697">
        <v>591</v>
      </c>
      <c r="G45" s="195">
        <v>9</v>
      </c>
      <c r="H45" s="192">
        <v>2897</v>
      </c>
      <c r="I45" s="193">
        <v>18</v>
      </c>
      <c r="J45" s="196">
        <v>614</v>
      </c>
      <c r="K45" s="197">
        <v>6</v>
      </c>
      <c r="L45"/>
      <c r="M45" s="1886" t="s">
        <v>24</v>
      </c>
      <c r="N45" s="1886"/>
      <c r="O45" s="1886"/>
      <c r="P45" s="1886"/>
      <c r="Q45" s="1887"/>
      <c r="R45" s="114">
        <v>2.4083698495193449E-2</v>
      </c>
      <c r="S45" s="115">
        <v>4.9365303244005643E-3</v>
      </c>
      <c r="T45" s="114">
        <v>9.3912380225961763E-3</v>
      </c>
      <c r="U45" s="115">
        <v>1.5228426395939087E-2</v>
      </c>
      <c r="V45" s="116">
        <v>1.896650008024927E-2</v>
      </c>
      <c r="W45" s="117">
        <v>6.7114093959731542E-3</v>
      </c>
      <c r="X45"/>
      <c r="Y45" s="1886" t="s">
        <v>24</v>
      </c>
      <c r="Z45" s="1886"/>
      <c r="AA45" s="1886"/>
      <c r="AB45" s="1886"/>
      <c r="AC45" s="1887"/>
      <c r="AD45" s="114">
        <v>2.4210667067809926E-2</v>
      </c>
      <c r="AE45" s="115">
        <v>6.2133241284086987E-3</v>
      </c>
      <c r="AF45" s="114">
        <v>9.4624583898409564E-3</v>
      </c>
      <c r="AG45" s="115">
        <v>9.7719869706840382E-3</v>
      </c>
      <c r="AH45" s="116">
        <v>1.9025066920984469E-2</v>
      </c>
      <c r="AI45" s="117">
        <v>6.8356593563087438E-3</v>
      </c>
      <c r="AJ45"/>
      <c r="AK45" s="1886" t="s">
        <v>24</v>
      </c>
      <c r="AL45" s="1886"/>
      <c r="AM45" s="1886"/>
      <c r="AN45" s="1886"/>
      <c r="AO45" s="1887"/>
      <c r="AP45" s="118">
        <v>2.1509167842030941E-2</v>
      </c>
      <c r="AQ45" s="114">
        <v>3.891708967851093E-2</v>
      </c>
      <c r="AR45" s="119">
        <v>2.4511234315728103E-2</v>
      </c>
      <c r="AW45" s="1886" t="s">
        <v>24</v>
      </c>
      <c r="AX45" s="1886"/>
      <c r="AY45" s="1887"/>
      <c r="AZ45" s="114">
        <v>0.17245404143565801</v>
      </c>
      <c r="BA45" s="115">
        <v>0.39130434782608697</v>
      </c>
      <c r="BB45" s="116">
        <v>0.17487895186556537</v>
      </c>
      <c r="BC45" s="117">
        <v>0.25</v>
      </c>
      <c r="BD45"/>
      <c r="BE45"/>
    </row>
    <row r="46" spans="1:59" ht="18" customHeight="1">
      <c r="A46" s="1886" t="s">
        <v>25</v>
      </c>
      <c r="B46" s="1886"/>
      <c r="C46" s="1887"/>
      <c r="D46" s="198">
        <v>6866</v>
      </c>
      <c r="E46" s="195">
        <v>43</v>
      </c>
      <c r="F46" s="697">
        <v>2491</v>
      </c>
      <c r="G46" s="195">
        <v>127</v>
      </c>
      <c r="H46" s="198">
        <v>6956</v>
      </c>
      <c r="I46" s="195">
        <v>44</v>
      </c>
      <c r="J46" s="194">
        <v>2659</v>
      </c>
      <c r="K46" s="199">
        <v>137</v>
      </c>
      <c r="L46"/>
      <c r="M46" s="1886" t="s">
        <v>25</v>
      </c>
      <c r="N46" s="1886"/>
      <c r="O46" s="1886"/>
      <c r="P46" s="1886"/>
      <c r="Q46" s="1887"/>
      <c r="R46" s="114">
        <v>5.8307007710859747E-2</v>
      </c>
      <c r="S46" s="115">
        <v>6.2627439557238563E-3</v>
      </c>
      <c r="T46" s="114">
        <v>3.9583035387964594E-2</v>
      </c>
      <c r="U46" s="115">
        <v>5.098354074668808E-2</v>
      </c>
      <c r="V46" s="116">
        <v>5.17856846369689E-2</v>
      </c>
      <c r="W46" s="117">
        <v>1.8168216308645933E-2</v>
      </c>
      <c r="X46"/>
      <c r="Y46" s="1886" t="s">
        <v>25</v>
      </c>
      <c r="Z46" s="1886"/>
      <c r="AA46" s="1886"/>
      <c r="AB46" s="1886"/>
      <c r="AC46" s="1887"/>
      <c r="AD46" s="114">
        <v>5.8132343846629561E-2</v>
      </c>
      <c r="AE46" s="115">
        <v>6.3254744105807935E-3</v>
      </c>
      <c r="AF46" s="114">
        <v>4.0978301072617435E-2</v>
      </c>
      <c r="AG46" s="115">
        <v>5.1523128995863109E-2</v>
      </c>
      <c r="AH46" s="116">
        <v>5.2100831229070256E-2</v>
      </c>
      <c r="AI46" s="117">
        <v>1.8824752990119605E-2</v>
      </c>
      <c r="AJ46"/>
      <c r="AK46" s="1886" t="s">
        <v>25</v>
      </c>
      <c r="AL46" s="1886"/>
      <c r="AM46" s="1886"/>
      <c r="AN46" s="1886"/>
      <c r="AO46" s="1887"/>
      <c r="AP46" s="118">
        <v>1.3108068744538404E-2</v>
      </c>
      <c r="AQ46" s="114">
        <v>6.7442794058611089E-2</v>
      </c>
      <c r="AR46" s="119">
        <v>2.7572940044886085E-2</v>
      </c>
      <c r="AW46" s="1886" t="s">
        <v>25</v>
      </c>
      <c r="AX46" s="1886"/>
      <c r="AY46" s="1887"/>
      <c r="AZ46" s="114">
        <v>0.26621780485198249</v>
      </c>
      <c r="BA46" s="115">
        <v>0.74705882352941178</v>
      </c>
      <c r="BB46" s="116">
        <v>0.2765470618824753</v>
      </c>
      <c r="BC46" s="117">
        <v>0.75690607734806625</v>
      </c>
      <c r="BD46"/>
      <c r="BE46"/>
    </row>
    <row r="47" spans="1:59" ht="18" customHeight="1">
      <c r="A47" s="1886" t="s">
        <v>26</v>
      </c>
      <c r="B47" s="1886"/>
      <c r="C47" s="1887"/>
      <c r="D47" s="198">
        <v>39598</v>
      </c>
      <c r="E47" s="195">
        <v>994</v>
      </c>
      <c r="F47" s="697">
        <v>36335</v>
      </c>
      <c r="G47" s="195">
        <v>9466</v>
      </c>
      <c r="H47" s="198">
        <v>40340</v>
      </c>
      <c r="I47" s="195">
        <v>1064</v>
      </c>
      <c r="J47" s="194">
        <v>37465</v>
      </c>
      <c r="K47" s="199">
        <v>9574</v>
      </c>
      <c r="L47"/>
      <c r="M47" s="1886" t="s">
        <v>26</v>
      </c>
      <c r="N47" s="1886"/>
      <c r="O47" s="1886"/>
      <c r="P47" s="1886"/>
      <c r="Q47" s="1887"/>
      <c r="R47" s="114">
        <v>0.33627161248683718</v>
      </c>
      <c r="S47" s="115">
        <v>2.510227789282287E-2</v>
      </c>
      <c r="T47" s="114">
        <v>0.57737839856350603</v>
      </c>
      <c r="U47" s="115">
        <v>0.26052015962570524</v>
      </c>
      <c r="V47" s="116">
        <v>0.42024606086768834</v>
      </c>
      <c r="W47" s="117">
        <v>0.13775301910895132</v>
      </c>
      <c r="X47"/>
      <c r="Y47" s="1886" t="s">
        <v>26</v>
      </c>
      <c r="Z47" s="1886"/>
      <c r="AA47" s="1886"/>
      <c r="AB47" s="1886"/>
      <c r="AC47" s="1887"/>
      <c r="AD47" s="114">
        <v>0.33712747998462284</v>
      </c>
      <c r="AE47" s="115">
        <v>2.6375805651958354E-2</v>
      </c>
      <c r="AF47" s="114">
        <v>0.57737948465047462</v>
      </c>
      <c r="AG47" s="115">
        <v>0.25554517549713063</v>
      </c>
      <c r="AH47" s="116">
        <v>0.42160220216097882</v>
      </c>
      <c r="AI47" s="117">
        <v>0.13672643146327357</v>
      </c>
      <c r="AJ47"/>
      <c r="AK47" s="1886" t="s">
        <v>26</v>
      </c>
      <c r="AL47" s="1886"/>
      <c r="AM47" s="1886"/>
      <c r="AN47" s="1886"/>
      <c r="AO47" s="1887"/>
      <c r="AP47" s="118">
        <v>1.8738320117177576E-2</v>
      </c>
      <c r="AQ47" s="114">
        <v>3.1099490849043621E-2</v>
      </c>
      <c r="AR47" s="119">
        <v>2.4653312788905923E-2</v>
      </c>
      <c r="AW47" s="1886" t="s">
        <v>26</v>
      </c>
      <c r="AX47" s="1886"/>
      <c r="AY47" s="1887"/>
      <c r="AZ47" s="114">
        <v>0.47851395309022426</v>
      </c>
      <c r="BA47" s="115">
        <v>0.90497131931166352</v>
      </c>
      <c r="BB47" s="116">
        <v>0.4815243236295868</v>
      </c>
      <c r="BC47" s="117">
        <v>0.89998119947358524</v>
      </c>
      <c r="BD47"/>
      <c r="BE47"/>
    </row>
    <row r="48" spans="1:59" ht="18" customHeight="1">
      <c r="A48" s="1886" t="s">
        <v>27</v>
      </c>
      <c r="B48" s="1886"/>
      <c r="C48" s="1887"/>
      <c r="D48" s="198">
        <v>2228</v>
      </c>
      <c r="E48" s="195">
        <v>20</v>
      </c>
      <c r="F48" s="697">
        <v>210</v>
      </c>
      <c r="G48" s="195">
        <v>26</v>
      </c>
      <c r="H48" s="198">
        <v>2228</v>
      </c>
      <c r="I48" s="195">
        <v>38</v>
      </c>
      <c r="J48" s="194">
        <v>224</v>
      </c>
      <c r="K48" s="199">
        <v>26</v>
      </c>
      <c r="L48"/>
      <c r="M48" s="1886" t="s">
        <v>27</v>
      </c>
      <c r="N48" s="1886"/>
      <c r="O48" s="1886"/>
      <c r="P48" s="1886"/>
      <c r="Q48" s="1887"/>
      <c r="R48" s="114">
        <v>1.8920479635857197E-2</v>
      </c>
      <c r="S48" s="115">
        <v>8.9766606822262122E-3</v>
      </c>
      <c r="T48" s="114">
        <v>3.3369881298565096E-3</v>
      </c>
      <c r="U48" s="115">
        <v>0.12380952380952381</v>
      </c>
      <c r="V48" s="116">
        <v>1.3492946365814917E-2</v>
      </c>
      <c r="W48" s="117">
        <v>1.8867924528301886E-2</v>
      </c>
      <c r="X48"/>
      <c r="Y48" s="1886" t="s">
        <v>27</v>
      </c>
      <c r="Z48" s="1886"/>
      <c r="AA48" s="1886"/>
      <c r="AB48" s="1886"/>
      <c r="AC48" s="1887"/>
      <c r="AD48" s="114">
        <v>1.8619732905447193E-2</v>
      </c>
      <c r="AE48" s="115">
        <v>1.7055655296229804E-2</v>
      </c>
      <c r="AF48" s="114">
        <v>3.4521020835901863E-3</v>
      </c>
      <c r="AG48" s="115">
        <v>0.11607142857142858</v>
      </c>
      <c r="AH48" s="116">
        <v>1.3286660236472207E-2</v>
      </c>
      <c r="AI48" s="117">
        <v>2.6101141924959218E-2</v>
      </c>
      <c r="AJ48"/>
      <c r="AK48" s="1886" t="s">
        <v>27</v>
      </c>
      <c r="AL48" s="1886"/>
      <c r="AM48" s="1886"/>
      <c r="AN48" s="1886"/>
      <c r="AO48" s="1887"/>
      <c r="AP48" s="118">
        <v>0</v>
      </c>
      <c r="AQ48" s="114">
        <v>6.6666666666666652E-2</v>
      </c>
      <c r="AR48" s="119">
        <v>5.7424118129614232E-3</v>
      </c>
      <c r="AW48" s="1886" t="s">
        <v>27</v>
      </c>
      <c r="AX48" s="1886"/>
      <c r="AY48" s="1887"/>
      <c r="AZ48" s="114">
        <v>8.6136177194421654E-2</v>
      </c>
      <c r="BA48" s="115">
        <v>0.56521739130434778</v>
      </c>
      <c r="BB48" s="116">
        <v>9.1353996737357265E-2</v>
      </c>
      <c r="BC48" s="117">
        <v>0.40625</v>
      </c>
      <c r="BD48"/>
      <c r="BE48"/>
    </row>
    <row r="49" spans="1:57" ht="18" customHeight="1">
      <c r="A49" s="1886" t="s">
        <v>28</v>
      </c>
      <c r="B49" s="1886"/>
      <c r="C49" s="1887"/>
      <c r="D49" s="200">
        <v>66228</v>
      </c>
      <c r="E49" s="201">
        <v>2471</v>
      </c>
      <c r="F49" s="698">
        <v>23304</v>
      </c>
      <c r="G49" s="201">
        <v>10012</v>
      </c>
      <c r="H49" s="200">
        <v>67237</v>
      </c>
      <c r="I49" s="201">
        <v>2596</v>
      </c>
      <c r="J49" s="202">
        <v>23926</v>
      </c>
      <c r="K49" s="203">
        <v>10206</v>
      </c>
      <c r="L49"/>
      <c r="M49" s="1886" t="s">
        <v>28</v>
      </c>
      <c r="N49" s="1886"/>
      <c r="O49" s="1886"/>
      <c r="P49" s="1886"/>
      <c r="Q49" s="1887"/>
      <c r="R49" s="114">
        <v>0.56241720167125242</v>
      </c>
      <c r="S49" s="115">
        <v>3.7310503110466874E-2</v>
      </c>
      <c r="T49" s="114">
        <v>0.37031033989607665</v>
      </c>
      <c r="U49" s="115">
        <v>0.42962581531067628</v>
      </c>
      <c r="V49" s="116">
        <v>0.4955088080492786</v>
      </c>
      <c r="W49" s="117">
        <v>0.13942501005227181</v>
      </c>
      <c r="X49"/>
      <c r="Y49" s="1886" t="s">
        <v>28</v>
      </c>
      <c r="Z49" s="1886"/>
      <c r="AA49" s="1886"/>
      <c r="AB49" s="1886"/>
      <c r="AC49" s="1887"/>
      <c r="AD49" s="114">
        <v>0.56190977619549043</v>
      </c>
      <c r="AE49" s="115">
        <v>3.8609694067254639E-2</v>
      </c>
      <c r="AF49" s="114">
        <v>0.36872765380347677</v>
      </c>
      <c r="AG49" s="115">
        <v>0.42656524283206554</v>
      </c>
      <c r="AH49" s="116">
        <v>0.49398523945249423</v>
      </c>
      <c r="AI49" s="117">
        <v>0.14042977962550596</v>
      </c>
      <c r="AJ49"/>
      <c r="AK49" s="1886" t="s">
        <v>28</v>
      </c>
      <c r="AL49" s="1886"/>
      <c r="AM49" s="1886"/>
      <c r="AN49" s="1886"/>
      <c r="AO49" s="1887"/>
      <c r="AP49" s="118">
        <v>1.523524793138864E-2</v>
      </c>
      <c r="AQ49" s="114">
        <v>2.6690696876072728E-2</v>
      </c>
      <c r="AR49" s="119">
        <v>1.8216950364115636E-2</v>
      </c>
      <c r="AW49" s="1886" t="s">
        <v>28</v>
      </c>
      <c r="AX49" s="1886"/>
      <c r="AY49" s="1887"/>
      <c r="AZ49" s="114">
        <v>0.26028682482240989</v>
      </c>
      <c r="BA49" s="115">
        <v>0.80205078907313943</v>
      </c>
      <c r="BB49" s="116">
        <v>0.26245296885797964</v>
      </c>
      <c r="BC49" s="117">
        <v>0.79721918450242146</v>
      </c>
      <c r="BD49"/>
      <c r="BE49"/>
    </row>
    <row r="50" spans="1:57" ht="18" customHeight="1">
      <c r="A50" s="1946" t="s">
        <v>29</v>
      </c>
      <c r="B50" s="1946"/>
      <c r="C50" s="1947"/>
      <c r="D50" s="204">
        <v>117756</v>
      </c>
      <c r="E50" s="205">
        <v>3542</v>
      </c>
      <c r="F50" s="699">
        <v>62931</v>
      </c>
      <c r="G50" s="205">
        <v>19640</v>
      </c>
      <c r="H50" s="206">
        <v>119658</v>
      </c>
      <c r="I50" s="205">
        <v>3760</v>
      </c>
      <c r="J50" s="206">
        <v>64888</v>
      </c>
      <c r="K50" s="207">
        <v>19949</v>
      </c>
      <c r="L50"/>
      <c r="M50" s="1946" t="s">
        <v>29</v>
      </c>
      <c r="N50" s="1946"/>
      <c r="O50" s="1946"/>
      <c r="P50" s="1946"/>
      <c r="Q50" s="1947"/>
      <c r="R50" s="158">
        <v>1</v>
      </c>
      <c r="S50" s="248">
        <v>3.0079146710146405E-2</v>
      </c>
      <c r="T50" s="160">
        <v>1</v>
      </c>
      <c r="U50" s="248">
        <v>0.31208784223991354</v>
      </c>
      <c r="V50" s="160">
        <v>1</v>
      </c>
      <c r="W50" s="249">
        <v>0.12829921355714577</v>
      </c>
      <c r="X50"/>
      <c r="Y50" s="1946" t="s">
        <v>29</v>
      </c>
      <c r="Z50" s="1946"/>
      <c r="AA50" s="1946"/>
      <c r="AB50" s="1946"/>
      <c r="AC50" s="1947"/>
      <c r="AD50" s="158">
        <v>1</v>
      </c>
      <c r="AE50" s="159">
        <v>3.142288856574571E-2</v>
      </c>
      <c r="AF50" s="160">
        <v>1</v>
      </c>
      <c r="AG50" s="248">
        <v>0.30743743064973494</v>
      </c>
      <c r="AH50" s="160">
        <v>1</v>
      </c>
      <c r="AI50" s="249">
        <v>0.12847203407280569</v>
      </c>
      <c r="AJ50"/>
      <c r="AK50" s="1946" t="s">
        <v>29</v>
      </c>
      <c r="AL50" s="1946"/>
      <c r="AM50" s="1946"/>
      <c r="AN50" s="1946"/>
      <c r="AO50" s="1947"/>
      <c r="AP50" s="161">
        <v>1.6152043207989353E-2</v>
      </c>
      <c r="AQ50" s="162">
        <v>3.1097551286329406E-2</v>
      </c>
      <c r="AR50" s="163">
        <v>2.1357374907990057E-2</v>
      </c>
      <c r="AW50" s="1946" t="s">
        <v>193</v>
      </c>
      <c r="AX50" s="1946"/>
      <c r="AY50" s="1947"/>
      <c r="AZ50" s="158">
        <v>0.34828736987165654</v>
      </c>
      <c r="BA50" s="159">
        <v>0.8472090414977137</v>
      </c>
      <c r="BB50" s="158">
        <v>0.35160881297887792</v>
      </c>
      <c r="BC50" s="164">
        <v>0.8414104348559619</v>
      </c>
      <c r="BD50"/>
      <c r="BE50"/>
    </row>
    <row r="51" spans="1:57" ht="18" customHeight="1">
      <c r="A51" s="498"/>
      <c r="B51" s="498"/>
      <c r="C51" s="498"/>
      <c r="D51" s="390"/>
      <c r="E51" s="390"/>
      <c r="F51" s="700"/>
      <c r="G51" s="390"/>
      <c r="H51" s="390"/>
      <c r="I51" s="390"/>
      <c r="J51" s="390"/>
      <c r="K51" s="390"/>
      <c r="L51"/>
      <c r="M51" s="1"/>
      <c r="O51" s="1"/>
      <c r="P51" s="1"/>
      <c r="Q51" s="1"/>
      <c r="R51" s="1"/>
      <c r="S51" s="1"/>
      <c r="T51" s="1"/>
      <c r="U51" s="1"/>
      <c r="V51" s="1"/>
      <c r="W51"/>
      <c r="X51"/>
      <c r="AJ51"/>
      <c r="AK51"/>
      <c r="AL51"/>
      <c r="AM51"/>
      <c r="AN51"/>
      <c r="AO51"/>
    </row>
    <row r="52" spans="1:57" ht="18" customHeight="1">
      <c r="A52" s="1861" t="s">
        <v>942</v>
      </c>
      <c r="B52" s="1861"/>
      <c r="C52" s="1861"/>
      <c r="D52" s="1861"/>
      <c r="E52" s="1861"/>
      <c r="F52" s="1861"/>
      <c r="G52" s="1861"/>
      <c r="H52" s="1861"/>
      <c r="I52" s="1861"/>
      <c r="J52" s="1861"/>
      <c r="K52" s="1861"/>
      <c r="L52" s="499"/>
      <c r="M52" s="500"/>
      <c r="N52" s="475"/>
      <c r="O52" s="475"/>
      <c r="P52" s="475"/>
      <c r="Q52" s="475"/>
      <c r="R52" s="475"/>
      <c r="S52" s="475"/>
      <c r="T52" s="475"/>
      <c r="U52" s="475"/>
      <c r="V52" s="475"/>
    </row>
    <row r="53" spans="1:57" customFormat="1" ht="25.95" customHeight="1">
      <c r="A53" s="381"/>
      <c r="B53" s="1955" t="s">
        <v>943</v>
      </c>
      <c r="C53" s="1955"/>
      <c r="D53" s="1955"/>
      <c r="E53" s="1955"/>
      <c r="G53" s="381"/>
      <c r="H53" s="381"/>
      <c r="I53" s="1150">
        <v>36145</v>
      </c>
      <c r="J53" s="864">
        <v>0.18589568857779126</v>
      </c>
      <c r="K53" s="381"/>
      <c r="L53" s="381"/>
      <c r="M53" s="381"/>
      <c r="N53" s="381"/>
      <c r="O53" s="381"/>
      <c r="P53" s="381"/>
      <c r="Q53" s="381"/>
      <c r="R53" s="381"/>
    </row>
    <row r="54" spans="1:57" customFormat="1" ht="16.95" customHeight="1">
      <c r="C54" s="561"/>
      <c r="D54" s="561"/>
      <c r="E54" s="522" t="s">
        <v>944</v>
      </c>
      <c r="G54" s="381"/>
      <c r="H54" s="381"/>
      <c r="I54" s="1151">
        <v>32576</v>
      </c>
      <c r="J54" s="666">
        <v>0.16754012867921228</v>
      </c>
      <c r="K54" s="1154" t="s">
        <v>945</v>
      </c>
      <c r="L54" s="381"/>
      <c r="M54" s="381"/>
      <c r="N54" s="381"/>
      <c r="O54" s="381"/>
      <c r="P54" s="381"/>
      <c r="Q54" s="381"/>
      <c r="R54" s="381"/>
    </row>
    <row r="55" spans="1:57" customFormat="1" ht="22.95" customHeight="1">
      <c r="C55" s="502"/>
      <c r="D55" s="502"/>
      <c r="E55" s="614" t="s">
        <v>946</v>
      </c>
      <c r="F55" s="502"/>
      <c r="G55" s="502"/>
      <c r="H55" s="502"/>
      <c r="I55" s="1152">
        <v>13181</v>
      </c>
      <c r="J55" s="1153">
        <v>0.40462303536345778</v>
      </c>
      <c r="K55" s="256"/>
      <c r="L55" s="501"/>
      <c r="M55" s="516" t="s">
        <v>947</v>
      </c>
      <c r="N55" s="666">
        <v>6.7790595411367172E-2</v>
      </c>
      <c r="O55" s="1219"/>
      <c r="P55" s="381"/>
      <c r="Q55" s="381"/>
      <c r="R55" s="381"/>
    </row>
    <row r="56" spans="1:57" customFormat="1" ht="21.6" customHeight="1">
      <c r="E56" s="614" t="s">
        <v>948</v>
      </c>
      <c r="I56" s="1152">
        <v>1627</v>
      </c>
      <c r="J56" s="1153">
        <v>4.9944744597249506E-2</v>
      </c>
      <c r="K56" s="256"/>
      <c r="L56" s="381"/>
      <c r="M56" s="516" t="s">
        <v>949</v>
      </c>
      <c r="N56" s="666">
        <v>8.367748936673575E-3</v>
      </c>
      <c r="O56" s="1219"/>
      <c r="P56" s="381"/>
      <c r="Q56" s="381"/>
      <c r="R56" s="381"/>
    </row>
    <row r="57" spans="1:57" customFormat="1" ht="23.7" customHeight="1">
      <c r="B57" s="503"/>
      <c r="C57" s="503"/>
      <c r="D57" s="504"/>
      <c r="E57" s="503"/>
      <c r="F57" s="701"/>
      <c r="H57" s="505" t="s">
        <v>950</v>
      </c>
      <c r="I57" s="413">
        <v>0.35343581725700357</v>
      </c>
      <c r="L57" s="381"/>
      <c r="M57" s="516" t="s">
        <v>951</v>
      </c>
      <c r="N57" s="666">
        <v>9.1381784331171528E-2</v>
      </c>
      <c r="O57" s="381"/>
      <c r="P57" s="381"/>
      <c r="Q57" s="381"/>
      <c r="R57" s="381"/>
    </row>
    <row r="58" spans="1:57" ht="18" customHeight="1">
      <c r="A58" s="9"/>
      <c r="B58" s="391" t="s">
        <v>952</v>
      </c>
      <c r="C58" s="415">
        <v>8.7145969498910684E-3</v>
      </c>
      <c r="D58" s="62"/>
      <c r="E58" s="1"/>
      <c r="F58" s="702" t="s">
        <v>953</v>
      </c>
      <c r="G58" s="414">
        <v>0.10348583877995643</v>
      </c>
      <c r="H58" s="9"/>
      <c r="I58" s="9"/>
      <c r="J58" s="9"/>
      <c r="K58" s="9"/>
      <c r="L58"/>
      <c r="M58" s="9"/>
      <c r="N58" s="9"/>
      <c r="O58" s="9"/>
      <c r="P58" s="9"/>
      <c r="Q58" s="9"/>
      <c r="R58" s="9"/>
      <c r="S58" s="9"/>
      <c r="T58" s="9"/>
      <c r="U58" s="9"/>
      <c r="V58" s="9"/>
      <c r="W58" s="9"/>
      <c r="X58"/>
      <c r="AJ58"/>
    </row>
    <row r="59" spans="1:57" ht="19.95" customHeight="1">
      <c r="A59" s="1"/>
      <c r="B59" s="1"/>
      <c r="C59" s="1"/>
      <c r="D59" s="1"/>
      <c r="E59" s="1"/>
      <c r="F59" s="444"/>
      <c r="G59" s="1"/>
      <c r="H59" s="1"/>
      <c r="I59" s="1"/>
      <c r="J59" s="1"/>
      <c r="K59" s="1"/>
      <c r="L59"/>
      <c r="X59"/>
      <c r="AJ59"/>
    </row>
    <row r="60" spans="1:57" ht="19.95" customHeight="1">
      <c r="A60" s="471" t="s">
        <v>954</v>
      </c>
      <c r="B60" s="471"/>
      <c r="C60" s="471"/>
      <c r="D60" s="471"/>
      <c r="E60" s="1309"/>
      <c r="F60" s="1321" t="s">
        <v>218</v>
      </c>
      <c r="G60" s="1313">
        <v>339</v>
      </c>
      <c r="H60" s="1314"/>
      <c r="I60" s="1315">
        <v>0.5029673590504451</v>
      </c>
      <c r="K60"/>
      <c r="L60"/>
      <c r="M60" s="1972"/>
      <c r="N60" s="1972"/>
      <c r="O60" s="1972"/>
      <c r="P60" s="1972"/>
      <c r="Q60" s="1972"/>
      <c r="R60" s="389"/>
      <c r="S60" s="1"/>
      <c r="T60" s="1"/>
      <c r="U60" s="1"/>
      <c r="V60" s="1"/>
      <c r="W60" s="1"/>
      <c r="X60"/>
      <c r="AJ60"/>
    </row>
    <row r="61" spans="1:57" ht="21" customHeight="1">
      <c r="A61" s="527"/>
      <c r="B61" s="312" t="s">
        <v>955</v>
      </c>
      <c r="C61" s="413">
        <v>8.4053140909021412E-2</v>
      </c>
      <c r="D61" s="1271"/>
      <c r="E61" s="1310"/>
      <c r="F61" s="312" t="s">
        <v>219</v>
      </c>
      <c r="G61" s="528">
        <v>101</v>
      </c>
      <c r="H61" s="1273"/>
      <c r="I61" s="1316">
        <v>0.14985163204747776</v>
      </c>
      <c r="J61" s="389"/>
      <c r="K61"/>
      <c r="L61" s="62"/>
      <c r="M61" s="389"/>
      <c r="O61" s="1"/>
      <c r="P61" s="1"/>
      <c r="Q61" s="508"/>
      <c r="R61" s="388"/>
      <c r="S61" s="310"/>
      <c r="T61" s="310"/>
      <c r="U61" s="310"/>
      <c r="V61" s="310"/>
      <c r="W61" s="310"/>
      <c r="X61"/>
      <c r="AJ61"/>
    </row>
    <row r="62" spans="1:57" ht="21" customHeight="1">
      <c r="E62" s="1310"/>
      <c r="F62" s="847" t="s">
        <v>220</v>
      </c>
      <c r="G62" s="528">
        <v>31</v>
      </c>
      <c r="H62" s="1273"/>
      <c r="I62" s="1316">
        <v>4.5994065281899109E-2</v>
      </c>
      <c r="J62" s="1296"/>
      <c r="K62" s="509"/>
      <c r="L62" s="509"/>
      <c r="M62" s="388"/>
      <c r="N62" s="411"/>
      <c r="O62" s="404"/>
      <c r="P62" s="403"/>
      <c r="Q62" s="443"/>
      <c r="R62" s="526"/>
      <c r="S62" s="510"/>
      <c r="T62" s="510"/>
      <c r="U62" s="510"/>
      <c r="V62" s="510"/>
      <c r="W62" s="510"/>
      <c r="X62"/>
      <c r="AJ62"/>
    </row>
    <row r="63" spans="1:57" ht="21" customHeight="1">
      <c r="A63" s="1308" t="s">
        <v>956</v>
      </c>
      <c r="B63" s="534"/>
      <c r="E63" s="1310"/>
      <c r="F63" s="312" t="s">
        <v>221</v>
      </c>
      <c r="G63" s="528">
        <v>104</v>
      </c>
      <c r="H63" s="1273"/>
      <c r="I63" s="1316">
        <v>0.1543026706231454</v>
      </c>
      <c r="J63" s="388"/>
      <c r="K63" s="311"/>
      <c r="L63" s="311"/>
      <c r="M63" s="388"/>
      <c r="O63" s="1"/>
      <c r="P63" s="1"/>
      <c r="Q63" s="312"/>
      <c r="R63" s="388"/>
      <c r="S63" s="310"/>
      <c r="T63" s="310"/>
      <c r="U63" s="310"/>
      <c r="V63" s="310"/>
      <c r="W63" s="310"/>
      <c r="X63"/>
      <c r="AJ63"/>
    </row>
    <row r="64" spans="1:57" ht="21" customHeight="1">
      <c r="A64" s="1301" t="s">
        <v>215</v>
      </c>
      <c r="B64" s="1302">
        <v>115</v>
      </c>
      <c r="C64" s="1305">
        <v>0.14575411913814956</v>
      </c>
      <c r="D64" s="847"/>
      <c r="E64" s="1310"/>
      <c r="F64" s="312" t="s">
        <v>222</v>
      </c>
      <c r="G64" s="528">
        <v>60</v>
      </c>
      <c r="H64" s="1273"/>
      <c r="I64" s="1316">
        <v>8.9020771513353122E-2</v>
      </c>
      <c r="K64"/>
      <c r="L64"/>
      <c r="M64" s="511"/>
      <c r="N64" s="511"/>
      <c r="O64" s="511"/>
      <c r="P64" s="511"/>
      <c r="Q64" s="511"/>
      <c r="R64" s="510"/>
      <c r="S64" s="510"/>
      <c r="T64" s="510"/>
      <c r="U64" s="510"/>
      <c r="V64" s="510"/>
      <c r="W64" s="510"/>
      <c r="X64"/>
      <c r="AJ64"/>
    </row>
    <row r="65" spans="1:36" ht="21" customHeight="1">
      <c r="A65" s="1300" t="s">
        <v>957</v>
      </c>
      <c r="B65" s="1303">
        <v>674</v>
      </c>
      <c r="C65" s="1306">
        <v>0.85424588086185049</v>
      </c>
      <c r="D65" s="1322" t="s">
        <v>958</v>
      </c>
      <c r="E65" s="1310"/>
      <c r="F65" s="62" t="s">
        <v>223</v>
      </c>
      <c r="G65" s="528">
        <v>118</v>
      </c>
      <c r="H65" s="1273"/>
      <c r="I65" s="1316">
        <v>0.17507418397626112</v>
      </c>
      <c r="J65"/>
      <c r="K65"/>
      <c r="L65"/>
      <c r="M65" s="9"/>
      <c r="N65" s="9"/>
      <c r="O65" s="9"/>
      <c r="P65" s="9"/>
      <c r="Q65" s="9"/>
      <c r="R65" s="512"/>
      <c r="S65" s="512"/>
      <c r="T65" s="512"/>
      <c r="U65" s="512"/>
      <c r="V65" s="512"/>
      <c r="W65" s="512"/>
      <c r="X65"/>
      <c r="AJ65"/>
    </row>
    <row r="66" spans="1:36" ht="21" customHeight="1">
      <c r="A66" s="1299" t="s">
        <v>216</v>
      </c>
      <c r="B66" s="1304">
        <v>468</v>
      </c>
      <c r="C66" s="1307">
        <v>0.59315589353612164</v>
      </c>
      <c r="D66" s="62"/>
      <c r="E66" s="1310"/>
      <c r="F66" s="62" t="s">
        <v>50</v>
      </c>
      <c r="G66" s="528">
        <v>462</v>
      </c>
      <c r="H66" s="1273"/>
      <c r="I66" s="1316">
        <v>0.68545994065281901</v>
      </c>
      <c r="J66"/>
      <c r="K66"/>
      <c r="L66"/>
      <c r="M66" s="9"/>
      <c r="N66" s="9"/>
      <c r="O66" s="9"/>
      <c r="P66" s="9"/>
      <c r="Q66" s="9"/>
      <c r="R66" s="512"/>
      <c r="S66" s="512"/>
      <c r="T66" s="512"/>
      <c r="U66" s="512"/>
      <c r="V66" s="512"/>
      <c r="W66" s="512"/>
      <c r="X66"/>
      <c r="AJ66"/>
    </row>
    <row r="67" spans="1:36" ht="21" customHeight="1">
      <c r="A67" s="1264" t="s">
        <v>217</v>
      </c>
      <c r="B67" s="1304">
        <v>206</v>
      </c>
      <c r="C67" s="1307">
        <v>0.26108998732572875</v>
      </c>
      <c r="D67" s="62"/>
      <c r="E67" s="1311"/>
      <c r="F67" s="1317" t="s">
        <v>224</v>
      </c>
      <c r="G67" s="1318">
        <v>205</v>
      </c>
      <c r="H67" s="1319"/>
      <c r="I67" s="1320">
        <v>0.30415430267062316</v>
      </c>
      <c r="J67" s="388"/>
      <c r="K67" s="515"/>
      <c r="L67" s="515"/>
      <c r="M67" s="388"/>
      <c r="N67" s="511"/>
      <c r="O67" s="511"/>
      <c r="P67" s="511"/>
      <c r="Q67" s="511"/>
      <c r="R67" s="510"/>
      <c r="S67" s="510"/>
      <c r="T67" s="510"/>
      <c r="U67" s="510"/>
      <c r="V67" s="510"/>
      <c r="W67" s="510"/>
      <c r="X67"/>
      <c r="AJ67"/>
    </row>
    <row r="68" spans="1:36" ht="21" customHeight="1">
      <c r="D68" s="62"/>
      <c r="F68" s="1272"/>
      <c r="G68" s="724"/>
      <c r="H68" s="968"/>
      <c r="I68" s="312"/>
      <c r="J68" s="388"/>
      <c r="L68"/>
      <c r="M68" s="256"/>
      <c r="N68" s="1956"/>
      <c r="O68" s="1956"/>
      <c r="P68" s="411"/>
      <c r="R68" s="9"/>
      <c r="S68" s="310"/>
      <c r="T68" s="310"/>
      <c r="U68" s="310"/>
      <c r="V68" s="310"/>
      <c r="W68" s="310"/>
      <c r="X68"/>
      <c r="AJ68"/>
    </row>
    <row r="69" spans="1:36" ht="22.95" customHeight="1">
      <c r="A69" s="471" t="s">
        <v>959</v>
      </c>
      <c r="B69" s="471"/>
      <c r="C69" s="471"/>
      <c r="D69" s="62"/>
      <c r="E69" s="1309"/>
      <c r="F69" s="1312" t="s">
        <v>225</v>
      </c>
      <c r="G69" s="1313">
        <v>76</v>
      </c>
      <c r="H69" s="1314"/>
      <c r="I69" s="1315">
        <v>0.10284167794316644</v>
      </c>
      <c r="J69" s="1296"/>
      <c r="K69"/>
      <c r="L69"/>
      <c r="M69" s="256"/>
      <c r="N69" s="8"/>
      <c r="O69" s="8"/>
      <c r="R69" s="477"/>
      <c r="S69" s="310"/>
      <c r="T69" s="310"/>
      <c r="U69" s="310"/>
      <c r="V69" s="310"/>
      <c r="W69" s="310"/>
      <c r="X69"/>
      <c r="AJ69"/>
    </row>
    <row r="70" spans="1:36" ht="20.7" customHeight="1">
      <c r="A70" s="527"/>
      <c r="B70" s="312" t="s">
        <v>955</v>
      </c>
      <c r="C70" s="413">
        <v>0.15867871357009269</v>
      </c>
      <c r="E70" s="1310"/>
      <c r="F70" s="62" t="s">
        <v>226</v>
      </c>
      <c r="G70" s="528">
        <v>31</v>
      </c>
      <c r="H70" s="1273"/>
      <c r="I70" s="1316">
        <v>4.1948579161028419E-2</v>
      </c>
      <c r="J70" s="518"/>
      <c r="K70"/>
      <c r="L70"/>
      <c r="M70" s="8"/>
      <c r="N70" s="519"/>
      <c r="O70" s="519"/>
      <c r="R70" s="520"/>
      <c r="AJ70"/>
    </row>
    <row r="71" spans="1:36" ht="20.7" customHeight="1">
      <c r="A71"/>
      <c r="D71" s="443"/>
      <c r="E71" s="1310"/>
      <c r="F71" s="62" t="s">
        <v>227</v>
      </c>
      <c r="G71" s="528">
        <v>465</v>
      </c>
      <c r="H71" s="1273"/>
      <c r="I71" s="1316">
        <v>0.62922868741542626</v>
      </c>
      <c r="J71" s="521"/>
      <c r="K71"/>
      <c r="L71" s="513"/>
      <c r="M71" s="256"/>
      <c r="N71" s="256"/>
      <c r="Q71" s="1"/>
      <c r="R71" s="510"/>
      <c r="S71" s="310"/>
      <c r="T71" s="310"/>
      <c r="U71" s="310"/>
      <c r="V71" s="310"/>
      <c r="W71" s="310"/>
      <c r="X71"/>
      <c r="AJ71"/>
    </row>
    <row r="72" spans="1:36" ht="15" customHeight="1">
      <c r="A72" s="1308" t="s">
        <v>960</v>
      </c>
      <c r="B72" s="534"/>
      <c r="E72" s="1310"/>
      <c r="F72" s="62" t="s">
        <v>228</v>
      </c>
      <c r="G72" s="528">
        <v>512</v>
      </c>
      <c r="H72" s="1273"/>
      <c r="I72" s="1316">
        <v>0.69282814614343713</v>
      </c>
      <c r="J72" s="966"/>
      <c r="K72" s="515"/>
      <c r="L72" s="515"/>
      <c r="M72" s="388"/>
      <c r="N72" s="412"/>
      <c r="S72" s="510"/>
      <c r="T72" s="510"/>
      <c r="U72" s="510"/>
      <c r="V72" s="510"/>
      <c r="W72" s="510"/>
      <c r="X72"/>
      <c r="AJ72"/>
    </row>
    <row r="73" spans="1:36" ht="20.7" customHeight="1">
      <c r="A73" s="1301" t="s">
        <v>215</v>
      </c>
      <c r="B73" s="1302">
        <v>105</v>
      </c>
      <c r="C73" s="1305">
        <v>0.12440758293838862</v>
      </c>
      <c r="E73" s="1310"/>
      <c r="F73" s="62" t="s">
        <v>229</v>
      </c>
      <c r="G73" s="528">
        <v>465</v>
      </c>
      <c r="H73" s="1273"/>
      <c r="I73" s="1316">
        <v>0.62922868741542626</v>
      </c>
      <c r="L73"/>
      <c r="M73" s="1"/>
      <c r="S73" s="310"/>
      <c r="T73" s="310"/>
      <c r="U73" s="310"/>
      <c r="V73" s="310"/>
      <c r="W73" s="310"/>
      <c r="X73"/>
      <c r="AJ73"/>
    </row>
    <row r="74" spans="1:36" ht="20.7" customHeight="1">
      <c r="A74" s="1300" t="s">
        <v>957</v>
      </c>
      <c r="B74" s="1303">
        <v>739</v>
      </c>
      <c r="C74" s="1306">
        <v>0.87559241706161139</v>
      </c>
      <c r="D74" s="1322" t="s">
        <v>958</v>
      </c>
      <c r="E74" s="1310"/>
      <c r="F74" s="62" t="s">
        <v>230</v>
      </c>
      <c r="G74" s="528">
        <v>134</v>
      </c>
      <c r="H74" s="1273"/>
      <c r="I74" s="1316">
        <v>0.18132611637347767</v>
      </c>
      <c r="J74"/>
      <c r="K74" s="846"/>
      <c r="L74"/>
      <c r="M74" s="1"/>
      <c r="N74" s="474"/>
      <c r="O74" s="1"/>
      <c r="P74" s="1"/>
      <c r="Q74" s="1"/>
      <c r="R74" s="1"/>
      <c r="S74" s="1"/>
      <c r="T74" s="1"/>
      <c r="U74" s="1"/>
      <c r="V74" s="1"/>
      <c r="W74" s="1"/>
      <c r="AJ74"/>
    </row>
    <row r="75" spans="1:36" ht="20.7" customHeight="1">
      <c r="A75" s="1299" t="s">
        <v>216</v>
      </c>
      <c r="B75" s="1304">
        <v>365</v>
      </c>
      <c r="C75" s="1307">
        <v>0.43246445497630331</v>
      </c>
      <c r="E75" s="1310"/>
      <c r="F75" s="62" t="s">
        <v>231</v>
      </c>
      <c r="G75" s="528">
        <v>131</v>
      </c>
      <c r="H75" s="1273"/>
      <c r="I75" s="1316">
        <v>0.17726657645466848</v>
      </c>
      <c r="K75" s="523"/>
      <c r="L75"/>
      <c r="M75" s="1"/>
      <c r="O75" s="1"/>
      <c r="P75" s="1"/>
      <c r="Q75" s="1"/>
      <c r="R75" s="8"/>
      <c r="S75" s="8"/>
      <c r="T75" s="8"/>
      <c r="U75" s="8"/>
      <c r="V75" s="8"/>
      <c r="W75" s="477"/>
      <c r="AJ75"/>
    </row>
    <row r="76" spans="1:36" ht="18" customHeight="1">
      <c r="A76" s="1264" t="s">
        <v>217</v>
      </c>
      <c r="B76" s="1304">
        <v>374</v>
      </c>
      <c r="C76" s="1307">
        <v>0.44312796208530808</v>
      </c>
      <c r="D76" s="394"/>
      <c r="E76" s="1311"/>
      <c r="F76" s="1317" t="s">
        <v>62</v>
      </c>
      <c r="G76" s="1318">
        <v>241</v>
      </c>
      <c r="H76" s="1319"/>
      <c r="I76" s="1320">
        <v>0.32611637347767253</v>
      </c>
      <c r="J76"/>
      <c r="K76"/>
      <c r="L76"/>
      <c r="M76" s="1"/>
      <c r="O76" s="1"/>
      <c r="P76" s="1"/>
      <c r="Q76" s="1"/>
      <c r="R76" s="524"/>
      <c r="S76" s="524"/>
      <c r="T76" s="524"/>
      <c r="U76" s="524"/>
      <c r="V76" s="524"/>
      <c r="W76" s="524"/>
      <c r="AJ76"/>
    </row>
    <row r="77" spans="1:36" ht="18" customHeight="1">
      <c r="L77"/>
      <c r="M77" s="1"/>
      <c r="O77" s="1"/>
      <c r="P77" s="1"/>
      <c r="Q77" s="1"/>
      <c r="R77" s="524"/>
      <c r="S77" s="524"/>
      <c r="T77" s="524"/>
      <c r="U77" s="524"/>
      <c r="V77" s="525"/>
      <c r="W77" s="524"/>
      <c r="AJ77"/>
    </row>
    <row r="78" spans="1:36" ht="36" customHeight="1">
      <c r="A78" s="1841" t="s">
        <v>961</v>
      </c>
      <c r="B78" s="1841"/>
      <c r="C78" s="1841"/>
      <c r="D78" s="1841"/>
      <c r="E78" s="1841"/>
      <c r="F78" s="1841"/>
      <c r="G78" s="1841"/>
      <c r="H78" s="1841"/>
      <c r="I78" s="1841"/>
      <c r="J78" s="1841"/>
      <c r="K78" s="1841"/>
      <c r="L78"/>
      <c r="M78" s="1"/>
      <c r="O78" s="1"/>
      <c r="P78" s="1"/>
      <c r="Q78" s="1"/>
      <c r="R78" s="524"/>
      <c r="S78" s="524"/>
      <c r="T78" s="524"/>
      <c r="U78" s="524"/>
      <c r="V78" s="524"/>
      <c r="W78" s="524"/>
      <c r="AJ78"/>
    </row>
    <row r="79" spans="1:36" ht="19.2" customHeight="1">
      <c r="A79" s="13"/>
      <c r="G79" s="534"/>
      <c r="K79" s="534"/>
      <c r="L79" s="256"/>
      <c r="M79" s="256"/>
    </row>
    <row r="80" spans="1:36" s="311" customFormat="1" ht="29.7" customHeight="1">
      <c r="A80" s="685"/>
      <c r="B80" s="866"/>
      <c r="C80" s="1261"/>
      <c r="D80" s="668"/>
      <c r="E80" s="848"/>
      <c r="F80" s="733"/>
      <c r="G80" s="851"/>
      <c r="H80" s="974"/>
      <c r="I80" s="668"/>
      <c r="J80" s="733"/>
      <c r="K80" s="689"/>
      <c r="N80" s="9"/>
      <c r="O80" s="9"/>
      <c r="P80" s="9"/>
      <c r="Q80" s="9"/>
      <c r="R80" s="9"/>
      <c r="S80" s="9"/>
      <c r="T80" s="9"/>
      <c r="U80" s="9"/>
      <c r="V80" s="9"/>
      <c r="W80" s="9"/>
      <c r="X80" s="9"/>
    </row>
    <row r="81" spans="1:41" ht="19.2" customHeight="1">
      <c r="A81" s="615"/>
      <c r="B81" s="508"/>
      <c r="C81" s="388"/>
      <c r="F81" s="388"/>
      <c r="G81" s="388"/>
      <c r="H81" s="690"/>
      <c r="J81" s="388"/>
      <c r="K81" s="388"/>
      <c r="L81" s="256"/>
      <c r="M81" s="256"/>
      <c r="N81" s="256"/>
      <c r="O81" s="312"/>
      <c r="P81" s="1957"/>
      <c r="Q81" s="1957"/>
      <c r="V81" s="508"/>
      <c r="W81" s="1983"/>
      <c r="X81" s="1983"/>
    </row>
    <row r="82" spans="1:41" ht="19.2" customHeight="1">
      <c r="A82" s="616"/>
      <c r="B82" s="607"/>
      <c r="C82" s="650"/>
      <c r="D82" s="650"/>
      <c r="F82" s="650"/>
      <c r="G82" s="704"/>
      <c r="I82" s="606"/>
      <c r="L82" s="256"/>
      <c r="M82" s="256"/>
      <c r="N82" s="256"/>
      <c r="P82" s="1957"/>
      <c r="Q82" s="1957"/>
      <c r="W82" s="1983"/>
      <c r="X82" s="1983"/>
    </row>
    <row r="83" spans="1:41" ht="19.2" customHeight="1">
      <c r="A83" s="13" t="s">
        <v>962</v>
      </c>
      <c r="G83" s="534"/>
      <c r="J83" s="721"/>
      <c r="K83" s="692"/>
      <c r="L83" s="256"/>
      <c r="M83" s="256"/>
      <c r="N83" s="256"/>
    </row>
    <row r="84" spans="1:41" ht="19.2" customHeight="1">
      <c r="A84" s="685"/>
      <c r="B84" s="686" t="s">
        <v>963</v>
      </c>
      <c r="C84" s="687">
        <v>14</v>
      </c>
      <c r="D84" s="668"/>
      <c r="E84" s="848" t="s">
        <v>273</v>
      </c>
      <c r="F84" s="688">
        <v>497</v>
      </c>
      <c r="G84" s="1390" t="s">
        <v>964</v>
      </c>
      <c r="H84" s="974"/>
      <c r="I84" s="668" t="s">
        <v>274</v>
      </c>
      <c r="J84" s="688">
        <v>407</v>
      </c>
      <c r="K84" s="1390" t="s">
        <v>964</v>
      </c>
      <c r="L84" s="475"/>
      <c r="M84" s="475"/>
      <c r="N84" s="256"/>
    </row>
    <row r="85" spans="1:41" ht="19.2" customHeight="1">
      <c r="A85" s="615"/>
      <c r="B85" s="508" t="s">
        <v>965</v>
      </c>
      <c r="C85" s="382">
        <v>1.5250544662309368E-2</v>
      </c>
      <c r="F85" s="382">
        <v>0.54139433551198257</v>
      </c>
      <c r="G85" s="648">
        <v>0.5497787610619469</v>
      </c>
      <c r="H85" s="690"/>
      <c r="J85" s="382">
        <v>0.44335511982570808</v>
      </c>
      <c r="K85" s="648">
        <v>0.4502212389380531</v>
      </c>
      <c r="L85" s="256"/>
      <c r="M85" s="256"/>
      <c r="N85" s="256"/>
    </row>
    <row r="86" spans="1:41" ht="19.2" customHeight="1">
      <c r="A86" s="616"/>
      <c r="B86" s="607"/>
      <c r="C86" s="650"/>
      <c r="D86" s="650"/>
      <c r="F86" s="650"/>
      <c r="G86" s="704"/>
      <c r="I86" s="606"/>
      <c r="J86" s="388"/>
      <c r="K86" s="690"/>
    </row>
    <row r="87" spans="1:41" ht="19.2" customHeight="1">
      <c r="A87" s="849"/>
      <c r="B87" s="733"/>
      <c r="C87" s="689"/>
      <c r="D87" s="852"/>
      <c r="E87" s="850"/>
      <c r="F87" s="733"/>
      <c r="G87" s="851"/>
      <c r="H87" s="852"/>
      <c r="I87" s="720"/>
      <c r="J87" s="388"/>
    </row>
    <row r="88" spans="1:41" ht="19.2" customHeight="1">
      <c r="A88" s="445" t="s">
        <v>966</v>
      </c>
      <c r="J88" s="1"/>
    </row>
    <row r="89" spans="1:41" ht="19.2" customHeight="1">
      <c r="A89" s="1297" t="s">
        <v>967</v>
      </c>
      <c r="F89" s="444"/>
      <c r="H89" s="684"/>
      <c r="J89" s="617"/>
    </row>
    <row r="90" spans="1:41" ht="19.2" customHeight="1">
      <c r="A90" s="603"/>
      <c r="C90" s="30" t="s">
        <v>805</v>
      </c>
      <c r="D90" s="990">
        <v>8.4526381681239021E-2</v>
      </c>
      <c r="E90" s="1001">
        <v>0.34961997828447339</v>
      </c>
      <c r="G90" s="649"/>
      <c r="H90" s="921"/>
      <c r="I90" s="734"/>
      <c r="J90" s="618"/>
    </row>
    <row r="91" spans="1:41" ht="16.95" customHeight="1">
      <c r="A91" s="417"/>
      <c r="C91" s="312" t="s">
        <v>806</v>
      </c>
      <c r="D91" s="990">
        <v>0.13148772624167895</v>
      </c>
      <c r="E91" s="1001">
        <v>0.54386257969319862</v>
      </c>
      <c r="F91" s="733"/>
      <c r="G91" s="388"/>
      <c r="H91" s="724"/>
      <c r="I91" s="922"/>
      <c r="J91" s="387"/>
      <c r="K91" s="1"/>
      <c r="L91"/>
      <c r="M91" s="475"/>
      <c r="N91" s="475"/>
      <c r="O91" s="475"/>
      <c r="P91" s="529"/>
      <c r="Q91" s="529"/>
      <c r="R91" s="529"/>
      <c r="S91" s="529"/>
      <c r="T91"/>
      <c r="U91"/>
      <c r="X91"/>
      <c r="AJ91"/>
      <c r="AK91"/>
      <c r="AL91"/>
      <c r="AM91"/>
      <c r="AN91"/>
      <c r="AO91"/>
    </row>
    <row r="92" spans="1:41" ht="16.95" customHeight="1">
      <c r="A92" s="861"/>
      <c r="B92" s="417"/>
      <c r="C92" s="1226" t="s">
        <v>968</v>
      </c>
      <c r="D92" s="990">
        <v>2.5752344028700469E-2</v>
      </c>
      <c r="E92" s="1001">
        <v>0.10651744202232802</v>
      </c>
      <c r="F92" s="552"/>
      <c r="G92" s="388"/>
      <c r="H92" s="724"/>
      <c r="I92" s="922"/>
      <c r="J92" s="1"/>
      <c r="K92" s="1"/>
      <c r="L92"/>
      <c r="M92" s="1948"/>
      <c r="N92" s="1948"/>
      <c r="O92" s="1948"/>
      <c r="P92" s="1949"/>
      <c r="Q92" s="1949"/>
      <c r="R92" s="1949"/>
      <c r="S92" s="1949"/>
      <c r="T92"/>
      <c r="U92"/>
      <c r="X92"/>
      <c r="AJ92"/>
      <c r="AK92"/>
      <c r="AL92"/>
      <c r="AM92"/>
      <c r="AN92"/>
      <c r="AO92"/>
    </row>
    <row r="93" spans="1:41" ht="16.95" customHeight="1">
      <c r="A93" s="417"/>
      <c r="B93" s="417"/>
      <c r="C93" s="992" t="s">
        <v>969</v>
      </c>
      <c r="D93" s="1241">
        <v>0.24176645195161844</v>
      </c>
      <c r="E93" s="1242">
        <v>1</v>
      </c>
      <c r="F93" s="552"/>
      <c r="G93" s="388"/>
      <c r="H93" s="724"/>
      <c r="I93" s="922"/>
      <c r="J93" s="692"/>
      <c r="K93" s="692"/>
      <c r="L93"/>
      <c r="M93" s="475"/>
      <c r="N93" s="475"/>
      <c r="O93" s="475"/>
      <c r="P93" s="529"/>
      <c r="Q93" s="529"/>
      <c r="R93" s="531"/>
      <c r="S93" s="531"/>
      <c r="X93"/>
      <c r="AJ93"/>
      <c r="AK93"/>
      <c r="AL93"/>
      <c r="AM93"/>
      <c r="AN93"/>
      <c r="AO93"/>
    </row>
    <row r="94" spans="1:41" ht="19.95" customHeight="1">
      <c r="A94" s="855"/>
      <c r="B94" s="855"/>
      <c r="C94" s="855"/>
      <c r="D94" s="692"/>
      <c r="E94" s="692"/>
      <c r="F94" s="552"/>
      <c r="G94" s="388"/>
      <c r="H94" s="724"/>
      <c r="I94" s="922"/>
      <c r="J94" s="856"/>
      <c r="K94" s="856"/>
      <c r="L94"/>
      <c r="M94" s="475"/>
      <c r="N94" s="475"/>
      <c r="O94" s="475"/>
      <c r="P94" s="531"/>
      <c r="Q94" s="531"/>
      <c r="R94" s="531"/>
      <c r="S94" s="531"/>
      <c r="X94"/>
      <c r="AJ94"/>
      <c r="AK94"/>
      <c r="AL94"/>
      <c r="AM94"/>
      <c r="AN94"/>
      <c r="AO94"/>
    </row>
    <row r="95" spans="1:41" ht="19.95" customHeight="1">
      <c r="A95" s="862"/>
      <c r="B95" s="855"/>
      <c r="C95" s="862"/>
      <c r="D95" s="857"/>
      <c r="E95" s="858"/>
      <c r="F95" s="552"/>
      <c r="G95" s="388"/>
      <c r="H95" s="724"/>
      <c r="I95" s="922"/>
      <c r="J95" s="856"/>
      <c r="K95" s="856"/>
      <c r="L95"/>
      <c r="M95" s="475"/>
      <c r="N95" s="475"/>
      <c r="O95" s="475"/>
      <c r="P95" s="529"/>
      <c r="Q95" s="529"/>
      <c r="R95" s="529"/>
      <c r="S95" s="529"/>
      <c r="X95"/>
      <c r="AJ95"/>
      <c r="AK95"/>
      <c r="AL95"/>
      <c r="AM95"/>
      <c r="AN95"/>
      <c r="AO95"/>
    </row>
    <row r="96" spans="1:41" ht="19.95" customHeight="1">
      <c r="A96" s="862"/>
      <c r="B96" s="906"/>
      <c r="C96" s="907"/>
      <c r="D96" s="908"/>
      <c r="E96" s="909"/>
      <c r="F96" s="1240"/>
      <c r="G96" s="967"/>
      <c r="H96" s="989"/>
      <c r="I96" s="608"/>
      <c r="J96" s="856"/>
      <c r="K96" s="856"/>
      <c r="L96"/>
      <c r="M96" s="475"/>
      <c r="N96" s="475"/>
      <c r="O96" s="475"/>
      <c r="P96" s="531"/>
      <c r="Q96" s="531"/>
      <c r="R96" s="531"/>
      <c r="S96" s="531"/>
      <c r="X96"/>
      <c r="AJ96"/>
      <c r="AK96"/>
      <c r="AL96"/>
      <c r="AM96"/>
      <c r="AN96"/>
      <c r="AO96"/>
    </row>
    <row r="97" spans="1:49" ht="19.95" customHeight="1">
      <c r="C97" s="862"/>
      <c r="D97" s="857"/>
      <c r="E97" s="858"/>
      <c r="F97" s="857"/>
      <c r="G97" s="733"/>
      <c r="H97" s="388"/>
      <c r="I97" s="678"/>
      <c r="J97" s="1"/>
      <c r="L97"/>
      <c r="M97" s="475"/>
      <c r="N97" s="475"/>
      <c r="O97" s="475"/>
      <c r="P97" s="531"/>
      <c r="Q97" s="531"/>
      <c r="R97" s="531"/>
      <c r="S97" s="531"/>
      <c r="X97"/>
      <c r="AJ97"/>
      <c r="AK97"/>
      <c r="AL97"/>
      <c r="AM97"/>
      <c r="AN97"/>
      <c r="AO97"/>
    </row>
    <row r="98" spans="1:49" ht="19.95" customHeight="1">
      <c r="A98" s="309"/>
      <c r="B98" s="855"/>
      <c r="C98" s="417"/>
      <c r="E98" s="1"/>
      <c r="F98" s="1"/>
      <c r="H98" s="684"/>
      <c r="J98" s="617"/>
      <c r="K98" s="1"/>
      <c r="L98"/>
      <c r="X98"/>
      <c r="AJ98"/>
      <c r="AK98"/>
      <c r="AL98"/>
      <c r="AM98"/>
      <c r="AN98"/>
      <c r="AO98"/>
    </row>
    <row r="99" spans="1:49" ht="19.95" customHeight="1">
      <c r="A99" s="603"/>
      <c r="B99" s="603"/>
      <c r="C99" s="863"/>
      <c r="D99" s="1239"/>
      <c r="G99" s="649"/>
      <c r="H99" s="921"/>
      <c r="I99" s="905"/>
      <c r="J99" s="310"/>
      <c r="K99" s="1"/>
      <c r="L99"/>
      <c r="X99"/>
      <c r="AJ99"/>
      <c r="AK99"/>
      <c r="AL99"/>
      <c r="AM99"/>
      <c r="AN99"/>
      <c r="AO99"/>
      <c r="AW99" s="532"/>
    </row>
    <row r="100" spans="1:49" ht="19.95" customHeight="1">
      <c r="A100" s="417"/>
      <c r="B100" s="417"/>
      <c r="C100" s="417"/>
      <c r="D100" s="860"/>
      <c r="E100" s="617"/>
      <c r="F100" s="552"/>
      <c r="G100" s="388"/>
      <c r="H100" s="724"/>
      <c r="I100" s="922"/>
      <c r="J100" s="723"/>
      <c r="K100" s="1"/>
      <c r="L100"/>
      <c r="M100" s="533"/>
      <c r="AJ100"/>
      <c r="AK100"/>
      <c r="AL100"/>
      <c r="AM100"/>
      <c r="AN100"/>
      <c r="AO100"/>
      <c r="AW100" s="532"/>
    </row>
    <row r="101" spans="1:49" ht="19.95" customHeight="1">
      <c r="A101" s="417"/>
      <c r="B101" s="417"/>
      <c r="C101" s="417"/>
      <c r="D101" s="388"/>
      <c r="E101" s="310"/>
      <c r="F101" s="552"/>
      <c r="G101" s="388"/>
      <c r="H101" s="724"/>
      <c r="I101" s="922"/>
      <c r="J101" s="1"/>
      <c r="K101" s="475"/>
      <c r="L101"/>
      <c r="M101" s="533"/>
      <c r="AJ101"/>
      <c r="AK101"/>
      <c r="AL101"/>
      <c r="AM101"/>
      <c r="AN101"/>
      <c r="AO101"/>
    </row>
    <row r="102" spans="1:49" ht="19.95" customHeight="1">
      <c r="A102" s="417"/>
      <c r="B102" s="417"/>
      <c r="C102" s="728"/>
      <c r="D102" s="388"/>
      <c r="E102" s="388"/>
      <c r="F102" s="552"/>
      <c r="G102" s="388"/>
      <c r="H102" s="724"/>
      <c r="I102" s="922"/>
      <c r="J102" s="1"/>
      <c r="K102" s="561"/>
      <c r="L102"/>
      <c r="M102" s="533"/>
      <c r="AJ102"/>
      <c r="AK102"/>
      <c r="AL102"/>
      <c r="AM102"/>
      <c r="AN102"/>
      <c r="AO102"/>
    </row>
    <row r="103" spans="1:49" ht="19.95" customHeight="1">
      <c r="A103" s="417"/>
      <c r="B103" s="417"/>
      <c r="C103" s="417"/>
      <c r="D103" s="388"/>
      <c r="E103" s="1"/>
      <c r="F103" s="552"/>
      <c r="G103" s="388"/>
      <c r="H103" s="724"/>
      <c r="I103" s="922"/>
      <c r="J103" s="1"/>
      <c r="K103" s="923"/>
      <c r="L103"/>
      <c r="M103" s="533"/>
      <c r="N103" s="256"/>
      <c r="AJ103"/>
      <c r="AK103"/>
      <c r="AL103"/>
      <c r="AM103"/>
      <c r="AN103"/>
      <c r="AO103"/>
    </row>
    <row r="104" spans="1:49" ht="18" customHeight="1">
      <c r="A104" s="417"/>
      <c r="B104" s="906"/>
      <c r="C104" s="907"/>
      <c r="D104" s="908"/>
      <c r="E104" s="909"/>
      <c r="F104" s="1240"/>
      <c r="G104" s="967"/>
      <c r="H104" s="989"/>
      <c r="I104" s="904"/>
      <c r="J104" s="1"/>
      <c r="K104" s="924"/>
      <c r="L104"/>
      <c r="M104" s="533"/>
      <c r="N104" s="256"/>
      <c r="AJ104"/>
      <c r="AK104"/>
      <c r="AL104"/>
      <c r="AM104"/>
      <c r="AN104"/>
      <c r="AO104"/>
    </row>
    <row r="105" spans="1:49" ht="18" customHeight="1">
      <c r="A105" s="1"/>
      <c r="C105" s="1"/>
      <c r="D105" s="733"/>
      <c r="E105" s="388"/>
      <c r="F105" s="678"/>
      <c r="G105" s="1"/>
      <c r="H105" s="1"/>
      <c r="I105" s="1"/>
      <c r="J105" s="1"/>
      <c r="K105" s="1"/>
      <c r="L105"/>
      <c r="M105" s="256"/>
      <c r="N105" s="256"/>
      <c r="AJ105"/>
      <c r="AK105"/>
      <c r="AL105"/>
      <c r="AM105"/>
      <c r="AN105"/>
      <c r="AO105"/>
    </row>
    <row r="106" spans="1:49" ht="27.6" customHeight="1">
      <c r="A106" s="1841" t="s">
        <v>970</v>
      </c>
      <c r="B106" s="1841"/>
      <c r="C106" s="1841"/>
      <c r="D106" s="1841"/>
      <c r="E106" s="1841"/>
      <c r="F106" s="1841"/>
      <c r="G106" s="1841"/>
      <c r="H106" s="1841"/>
      <c r="I106" s="1841"/>
      <c r="J106" s="1841"/>
      <c r="K106" s="1841"/>
      <c r="L106"/>
      <c r="M106" s="256"/>
      <c r="N106" s="256"/>
      <c r="AJ106"/>
      <c r="AK106"/>
      <c r="AL106"/>
      <c r="AM106"/>
      <c r="AN106"/>
      <c r="AO106"/>
    </row>
    <row r="107" spans="1:49" ht="18" customHeight="1">
      <c r="A107" s="309" t="s">
        <v>971</v>
      </c>
      <c r="B107" s="1"/>
      <c r="C107" s="552"/>
      <c r="D107" s="733"/>
      <c r="E107" s="388"/>
      <c r="F107" s="678"/>
      <c r="G107" s="678"/>
      <c r="H107" s="1"/>
      <c r="I107" s="1"/>
      <c r="J107" s="1"/>
      <c r="K107" s="1"/>
      <c r="L107"/>
      <c r="M107" s="256"/>
      <c r="N107" s="256"/>
      <c r="AJ107"/>
      <c r="AK107"/>
      <c r="AL107"/>
      <c r="AM107"/>
      <c r="AN107"/>
      <c r="AO107"/>
    </row>
    <row r="108" spans="1:49" ht="18" customHeight="1">
      <c r="C108" s="506" t="s">
        <v>963</v>
      </c>
      <c r="D108" s="687">
        <v>28</v>
      </c>
      <c r="E108" s="413">
        <v>3.0501089324618737E-2</v>
      </c>
      <c r="F108" s="994" t="s">
        <v>972</v>
      </c>
      <c r="M108" s="256"/>
      <c r="AJ108"/>
      <c r="AK108"/>
      <c r="AL108"/>
      <c r="AM108"/>
      <c r="AN108"/>
      <c r="AO108"/>
    </row>
    <row r="109" spans="1:49" ht="19.5" customHeight="1">
      <c r="A109" s="1"/>
      <c r="C109" s="30" t="s">
        <v>973</v>
      </c>
      <c r="D109" s="528">
        <v>178</v>
      </c>
      <c r="E109" s="413">
        <v>0.19389978213507625</v>
      </c>
      <c r="F109" s="991">
        <v>0.2</v>
      </c>
      <c r="G109" s="1000" t="s">
        <v>974</v>
      </c>
      <c r="H109" s="1000"/>
      <c r="I109" s="310"/>
      <c r="J109" s="310"/>
      <c r="K109" s="1"/>
      <c r="L109"/>
      <c r="M109" s="256"/>
      <c r="AJ109"/>
      <c r="AK109"/>
      <c r="AL109"/>
      <c r="AM109"/>
      <c r="AN109"/>
      <c r="AO109"/>
    </row>
    <row r="110" spans="1:49" ht="18" customHeight="1">
      <c r="A110" s="1"/>
      <c r="C110" s="30" t="s">
        <v>203</v>
      </c>
      <c r="D110" s="528">
        <v>140</v>
      </c>
      <c r="E110" s="413">
        <v>0.15250544662309368</v>
      </c>
      <c r="F110" s="991">
        <v>0.15730337078651685</v>
      </c>
      <c r="G110" s="999">
        <v>0.19662921348314608</v>
      </c>
      <c r="H110" s="1009" t="s">
        <v>975</v>
      </c>
      <c r="I110" s="524"/>
      <c r="J110" s="524"/>
      <c r="K110" s="1"/>
      <c r="L110"/>
      <c r="N110" s="539"/>
      <c r="X110"/>
      <c r="Y110"/>
      <c r="Z110"/>
      <c r="AA110"/>
      <c r="AB110"/>
      <c r="AC110"/>
      <c r="AD110"/>
      <c r="AE110"/>
      <c r="AF110"/>
      <c r="AG110"/>
      <c r="AH110"/>
      <c r="AI110"/>
      <c r="AJ110"/>
      <c r="AK110"/>
      <c r="AL110"/>
      <c r="AM110"/>
      <c r="AN110"/>
      <c r="AO110"/>
    </row>
    <row r="111" spans="1:49" ht="18" customHeight="1">
      <c r="A111" s="417"/>
      <c r="C111" s="312" t="s">
        <v>976</v>
      </c>
      <c r="D111" s="528">
        <v>81</v>
      </c>
      <c r="E111" s="382">
        <v>8.8235294117647065E-2</v>
      </c>
      <c r="F111" s="990">
        <v>9.1011235955056183E-2</v>
      </c>
      <c r="G111" s="1001">
        <v>0.11376404494382023</v>
      </c>
      <c r="H111" s="1010">
        <v>0.14160839160839161</v>
      </c>
      <c r="I111" s="1"/>
      <c r="J111" s="1"/>
      <c r="K111" s="1"/>
      <c r="L111"/>
      <c r="X111"/>
      <c r="Y111"/>
      <c r="Z111"/>
      <c r="AA111"/>
      <c r="AB111"/>
      <c r="AC111"/>
      <c r="AD111"/>
      <c r="AE111"/>
      <c r="AF111"/>
      <c r="AG111"/>
      <c r="AH111"/>
      <c r="AI111"/>
      <c r="AJ111"/>
      <c r="AK111"/>
      <c r="AL111"/>
      <c r="AM111"/>
      <c r="AN111"/>
      <c r="AO111"/>
    </row>
    <row r="112" spans="1:49" ht="18" customHeight="1">
      <c r="C112" s="312" t="s">
        <v>812</v>
      </c>
      <c r="D112" s="528">
        <v>65</v>
      </c>
      <c r="E112" s="1002">
        <v>7.0806100217864917E-2</v>
      </c>
      <c r="F112" s="990">
        <v>7.3033707865168537E-2</v>
      </c>
      <c r="G112" s="1001">
        <v>9.1292134831460675E-2</v>
      </c>
      <c r="H112" s="1010">
        <v>0.11363636363636363</v>
      </c>
      <c r="L112"/>
      <c r="M112" s="256"/>
      <c r="N112" s="256"/>
      <c r="X112"/>
      <c r="Y112"/>
      <c r="Z112"/>
      <c r="AA112"/>
      <c r="AB112"/>
      <c r="AC112"/>
      <c r="AD112"/>
      <c r="AE112"/>
      <c r="AF112"/>
      <c r="AG112"/>
      <c r="AH112"/>
      <c r="AI112"/>
      <c r="AJ112"/>
      <c r="AK112"/>
      <c r="AL112"/>
      <c r="AM112"/>
      <c r="AN112"/>
      <c r="AO112"/>
    </row>
    <row r="113" spans="1:41" ht="18" customHeight="1">
      <c r="A113" s="417"/>
      <c r="C113" s="312" t="s">
        <v>813</v>
      </c>
      <c r="D113" s="528">
        <v>387</v>
      </c>
      <c r="E113" s="1002">
        <v>0.42156862745098039</v>
      </c>
      <c r="F113" s="990">
        <v>0.43483146067415729</v>
      </c>
      <c r="G113" s="1001">
        <v>0.5435393258426966</v>
      </c>
      <c r="H113" s="1010">
        <v>0.67657342657342656</v>
      </c>
      <c r="I113" s="417"/>
      <c r="J113" s="417"/>
      <c r="K113" s="417"/>
      <c r="L113"/>
      <c r="M113" s="256"/>
      <c r="N113" s="256"/>
      <c r="X113"/>
      <c r="Y113"/>
      <c r="Z113"/>
      <c r="AA113"/>
      <c r="AB113"/>
      <c r="AC113"/>
      <c r="AD113"/>
      <c r="AE113"/>
      <c r="AF113"/>
      <c r="AG113"/>
      <c r="AH113"/>
      <c r="AI113"/>
      <c r="AJ113"/>
      <c r="AK113"/>
      <c r="AL113"/>
      <c r="AM113"/>
      <c r="AN113"/>
      <c r="AO113"/>
    </row>
    <row r="114" spans="1:41" ht="18" customHeight="1">
      <c r="A114" s="728"/>
      <c r="C114" s="30" t="s">
        <v>814</v>
      </c>
      <c r="D114" s="528">
        <v>98</v>
      </c>
      <c r="E114" s="1002">
        <v>0.10675381263616558</v>
      </c>
      <c r="F114" s="990">
        <v>0.1101123595505618</v>
      </c>
      <c r="G114" s="1001">
        <v>0.13764044943820225</v>
      </c>
      <c r="H114" s="1010">
        <v>0.17132867132867133</v>
      </c>
      <c r="I114" s="417"/>
      <c r="J114" s="417"/>
      <c r="K114" s="417"/>
      <c r="L114"/>
      <c r="M114" s="8"/>
      <c r="N114" s="8"/>
      <c r="O114" s="8"/>
      <c r="X114"/>
      <c r="Y114"/>
      <c r="Z114"/>
      <c r="AA114"/>
      <c r="AB114"/>
      <c r="AC114"/>
      <c r="AD114"/>
      <c r="AE114"/>
      <c r="AF114"/>
      <c r="AG114"/>
      <c r="AH114"/>
      <c r="AI114"/>
      <c r="AJ114"/>
      <c r="AK114"/>
      <c r="AL114"/>
      <c r="AM114"/>
      <c r="AN114"/>
      <c r="AO114"/>
    </row>
    <row r="115" spans="1:41">
      <c r="A115" s="417"/>
      <c r="C115" s="312" t="s">
        <v>815</v>
      </c>
      <c r="D115" s="528">
        <v>280</v>
      </c>
      <c r="E115" s="1002">
        <v>0.30501089324618735</v>
      </c>
      <c r="F115" s="1003">
        <v>0.3146067415730337</v>
      </c>
      <c r="G115" s="1001">
        <v>0.39325842696629215</v>
      </c>
      <c r="H115" s="1010">
        <v>0.48951048951048953</v>
      </c>
      <c r="I115" s="730"/>
      <c r="J115" s="31"/>
      <c r="K115" s="730"/>
      <c r="L115"/>
      <c r="M115" s="256"/>
      <c r="N115" s="256"/>
      <c r="X115"/>
      <c r="Y115"/>
      <c r="Z115"/>
      <c r="AA115"/>
      <c r="AB115"/>
      <c r="AC115"/>
      <c r="AD115"/>
      <c r="AE115"/>
      <c r="AF115"/>
      <c r="AG115"/>
      <c r="AH115"/>
      <c r="AI115"/>
      <c r="AJ115"/>
      <c r="AK115"/>
      <c r="AL115"/>
      <c r="AM115"/>
      <c r="AN115"/>
      <c r="AO115"/>
    </row>
    <row r="116" spans="1:41" ht="18" customHeight="1">
      <c r="A116" s="417"/>
      <c r="C116" s="1008" t="s">
        <v>977</v>
      </c>
      <c r="D116" s="1011">
        <v>572</v>
      </c>
      <c r="E116" s="1020">
        <v>0.62309368191721137</v>
      </c>
      <c r="F116" s="1012">
        <v>0.64269662921348314</v>
      </c>
      <c r="G116" s="1013">
        <v>0.8033707865168539</v>
      </c>
      <c r="H116" s="1019"/>
      <c r="I116" s="729"/>
      <c r="J116" s="417"/>
      <c r="K116" s="729"/>
      <c r="L116"/>
      <c r="M116" s="1"/>
      <c r="O116" s="1"/>
      <c r="P116" s="1"/>
      <c r="Q116" s="1"/>
      <c r="R116" s="1"/>
      <c r="S116" s="1"/>
      <c r="T116" s="1"/>
      <c r="U116" s="1"/>
      <c r="V116" s="1"/>
      <c r="W116"/>
      <c r="X116"/>
      <c r="Y116"/>
      <c r="Z116"/>
      <c r="AA116"/>
      <c r="AB116"/>
      <c r="AC116"/>
      <c r="AD116"/>
      <c r="AE116"/>
      <c r="AF116"/>
      <c r="AG116"/>
      <c r="AH116"/>
      <c r="AI116"/>
      <c r="AJ116"/>
      <c r="AK116"/>
      <c r="AL116"/>
      <c r="AM116"/>
      <c r="AN116"/>
      <c r="AO116"/>
    </row>
    <row r="117" spans="1:41" ht="18" customHeight="1">
      <c r="A117" s="417"/>
      <c r="D117" s="722"/>
      <c r="E117" s="552"/>
      <c r="F117" s="724"/>
      <c r="G117" s="727"/>
      <c r="H117" s="417"/>
      <c r="I117" s="417"/>
      <c r="J117" s="417"/>
      <c r="K117" s="417"/>
      <c r="L117"/>
      <c r="M117" s="256"/>
      <c r="N117" s="256"/>
      <c r="X117"/>
      <c r="Y117"/>
      <c r="Z117"/>
      <c r="AA117"/>
      <c r="AB117"/>
      <c r="AC117"/>
      <c r="AD117"/>
      <c r="AE117"/>
      <c r="AF117"/>
      <c r="AG117"/>
      <c r="AH117"/>
      <c r="AI117"/>
      <c r="AJ117"/>
      <c r="AK117"/>
      <c r="AL117"/>
      <c r="AM117"/>
      <c r="AN117"/>
      <c r="AO117"/>
    </row>
    <row r="118" spans="1:41" ht="18.600000000000001" customHeight="1">
      <c r="A118" s="309" t="s">
        <v>978</v>
      </c>
      <c r="B118" s="1"/>
      <c r="C118" s="30"/>
      <c r="D118" s="552"/>
      <c r="E118" s="678"/>
      <c r="F118" s="693"/>
      <c r="G118" s="727"/>
      <c r="H118" s="729"/>
      <c r="I118" s="731"/>
      <c r="J118" s="728"/>
      <c r="K118" s="726"/>
      <c r="L118" s="732"/>
      <c r="M118" s="652"/>
      <c r="X118" s="11"/>
      <c r="Y118" s="11"/>
      <c r="Z118" s="11"/>
      <c r="AA118" s="11"/>
      <c r="AB118" s="11"/>
      <c r="AC118" s="11"/>
      <c r="AD118" s="11"/>
      <c r="AE118" s="11"/>
      <c r="AF118" s="11"/>
      <c r="AG118" s="11"/>
      <c r="AH118" s="11"/>
      <c r="AI118" s="11"/>
      <c r="AJ118" s="11"/>
      <c r="AK118" s="11"/>
      <c r="AL118" s="11"/>
      <c r="AM118" s="11"/>
      <c r="AN118" s="11"/>
      <c r="AO118" s="11"/>
    </row>
    <row r="119" spans="1:41" ht="18.600000000000001" customHeight="1">
      <c r="A119" s="1"/>
      <c r="C119" s="866"/>
      <c r="D119" s="506" t="s">
        <v>963</v>
      </c>
      <c r="E119" s="687">
        <v>354</v>
      </c>
      <c r="F119" s="994" t="s">
        <v>972</v>
      </c>
      <c r="G119" s="727"/>
      <c r="H119" s="1"/>
      <c r="I119" s="417"/>
      <c r="J119" s="1"/>
      <c r="K119" s="731"/>
      <c r="L119" s="11"/>
      <c r="M119" s="652"/>
      <c r="X119" s="11"/>
      <c r="Y119" s="11"/>
      <c r="Z119" s="11"/>
      <c r="AA119" s="11"/>
      <c r="AB119" s="11"/>
      <c r="AC119" s="11"/>
      <c r="AD119" s="11"/>
      <c r="AE119" s="11"/>
      <c r="AF119" s="11"/>
      <c r="AG119" s="11"/>
      <c r="AH119" s="11"/>
      <c r="AI119" s="11"/>
      <c r="AJ119" s="11"/>
      <c r="AK119" s="11"/>
      <c r="AL119" s="11"/>
      <c r="AM119" s="11"/>
      <c r="AN119" s="11"/>
      <c r="AO119" s="11"/>
    </row>
    <row r="120" spans="1:41" ht="18.600000000000001" customHeight="1">
      <c r="A120" s="417"/>
      <c r="C120" s="30"/>
      <c r="D120" s="30" t="s">
        <v>109</v>
      </c>
      <c r="E120" s="528">
        <v>62</v>
      </c>
      <c r="F120" s="1003">
        <v>0.1099290780141844</v>
      </c>
      <c r="G120" s="1009" t="s">
        <v>979</v>
      </c>
      <c r="H120" s="1"/>
      <c r="I120" s="725"/>
      <c r="J120" s="733"/>
      <c r="K120" s="678"/>
      <c r="L120" s="11"/>
      <c r="M120" s="652"/>
      <c r="X120" s="11"/>
      <c r="Y120" s="11"/>
      <c r="Z120" s="11"/>
      <c r="AA120" s="11"/>
      <c r="AB120" s="11"/>
      <c r="AC120" s="11"/>
      <c r="AD120" s="11"/>
      <c r="AE120" s="11"/>
      <c r="AF120" s="11"/>
      <c r="AG120" s="11"/>
      <c r="AH120" s="11"/>
      <c r="AI120" s="11"/>
      <c r="AJ120" s="11"/>
      <c r="AK120" s="11"/>
      <c r="AL120" s="11"/>
      <c r="AM120" s="11"/>
      <c r="AN120" s="11"/>
      <c r="AO120" s="11"/>
    </row>
    <row r="121" spans="1:41" ht="18.600000000000001" customHeight="1">
      <c r="A121" s="417"/>
      <c r="C121" s="30"/>
      <c r="D121" s="30" t="s">
        <v>112</v>
      </c>
      <c r="E121" s="528">
        <v>344</v>
      </c>
      <c r="F121" s="1003">
        <v>0.60992907801418439</v>
      </c>
      <c r="G121" s="1010">
        <v>0.68525896414342624</v>
      </c>
      <c r="H121" s="1"/>
      <c r="I121" s="725"/>
      <c r="J121" s="733"/>
      <c r="K121" s="678"/>
      <c r="L121" s="11"/>
      <c r="M121" s="256"/>
      <c r="X121" s="11"/>
      <c r="Y121" s="11"/>
      <c r="Z121" s="11"/>
      <c r="AA121" s="11"/>
      <c r="AB121" s="11"/>
      <c r="AC121" s="11"/>
      <c r="AD121" s="11"/>
      <c r="AE121" s="11"/>
      <c r="AF121" s="11"/>
      <c r="AG121" s="11"/>
      <c r="AH121" s="11"/>
      <c r="AI121" s="11"/>
      <c r="AJ121" s="11"/>
      <c r="AK121" s="11"/>
      <c r="AL121" s="11"/>
      <c r="AM121" s="11"/>
      <c r="AN121" s="11"/>
      <c r="AO121" s="11"/>
    </row>
    <row r="122" spans="1:41" ht="18.600000000000001" customHeight="1">
      <c r="A122" s="417"/>
      <c r="C122" s="30"/>
      <c r="D122" s="30" t="s">
        <v>113</v>
      </c>
      <c r="E122" s="528">
        <v>242</v>
      </c>
      <c r="F122" s="1003">
        <v>0.42907801418439717</v>
      </c>
      <c r="G122" s="1010">
        <v>0.48207171314741037</v>
      </c>
      <c r="H122" s="1"/>
      <c r="I122" s="725"/>
      <c r="J122" s="733"/>
      <c r="K122" s="678"/>
      <c r="L122" s="11"/>
      <c r="M122" s="652"/>
      <c r="X122" s="11"/>
      <c r="Y122" s="11"/>
      <c r="Z122" s="11"/>
      <c r="AA122" s="11"/>
      <c r="AB122" s="11"/>
      <c r="AC122" s="11"/>
      <c r="AD122" s="11"/>
      <c r="AE122" s="11"/>
      <c r="AF122" s="11"/>
      <c r="AG122" s="11"/>
      <c r="AH122" s="11"/>
      <c r="AI122" s="11"/>
      <c r="AJ122" s="11"/>
      <c r="AK122" s="11"/>
      <c r="AL122" s="11"/>
      <c r="AM122" s="11"/>
      <c r="AN122" s="11"/>
      <c r="AO122" s="11"/>
    </row>
    <row r="123" spans="1:41" ht="18.600000000000001" customHeight="1">
      <c r="A123" s="455"/>
      <c r="B123" s="455"/>
      <c r="C123" s="455"/>
      <c r="D123" s="30" t="s">
        <v>980</v>
      </c>
      <c r="E123" s="528">
        <v>210</v>
      </c>
      <c r="F123" s="1003">
        <v>0.37234042553191488</v>
      </c>
      <c r="G123" s="1010">
        <v>0.41832669322709165</v>
      </c>
      <c r="H123" s="1"/>
      <c r="I123" s="417"/>
      <c r="J123" s="1"/>
      <c r="K123" s="310"/>
      <c r="L123" s="11"/>
      <c r="M123" s="652"/>
      <c r="X123" s="11"/>
      <c r="Y123" s="11"/>
      <c r="Z123" s="11"/>
      <c r="AA123" s="11"/>
      <c r="AB123" s="11"/>
      <c r="AC123" s="11"/>
      <c r="AD123" s="11"/>
      <c r="AE123" s="11"/>
      <c r="AF123" s="11"/>
      <c r="AG123" s="11"/>
      <c r="AH123" s="11"/>
      <c r="AI123" s="11"/>
      <c r="AJ123" s="11"/>
      <c r="AK123" s="11"/>
      <c r="AL123" s="11"/>
      <c r="AM123" s="11"/>
      <c r="AN123" s="11"/>
      <c r="AO123" s="11"/>
    </row>
    <row r="124" spans="1:41" ht="18.600000000000001" customHeight="1">
      <c r="A124" s="455"/>
      <c r="B124" s="455"/>
      <c r="C124" s="455"/>
      <c r="D124" s="30" t="s">
        <v>115</v>
      </c>
      <c r="E124" s="528">
        <v>51</v>
      </c>
      <c r="F124" s="1003">
        <v>9.0425531914893623E-2</v>
      </c>
      <c r="G124" s="1010">
        <v>0.10159362549800798</v>
      </c>
      <c r="H124" s="1"/>
      <c r="I124" s="417"/>
      <c r="J124" s="1"/>
      <c r="K124" s="455"/>
      <c r="L124" s="11"/>
      <c r="M124" s="652"/>
      <c r="X124" s="11"/>
      <c r="Y124" s="11"/>
      <c r="Z124" s="11"/>
      <c r="AA124" s="11"/>
      <c r="AB124" s="11"/>
      <c r="AC124" s="11"/>
      <c r="AD124" s="11"/>
      <c r="AE124" s="11"/>
      <c r="AF124" s="11"/>
      <c r="AG124" s="11"/>
      <c r="AH124" s="11"/>
      <c r="AI124" s="11"/>
      <c r="AJ124" s="11"/>
      <c r="AK124" s="11"/>
      <c r="AL124" s="11"/>
      <c r="AM124" s="11"/>
      <c r="AN124" s="11"/>
      <c r="AO124" s="11"/>
    </row>
    <row r="125" spans="1:41" ht="18.600000000000001" customHeight="1">
      <c r="A125" s="455"/>
      <c r="B125" s="455"/>
      <c r="C125" s="455"/>
      <c r="D125" s="30" t="s">
        <v>116</v>
      </c>
      <c r="E125" s="528">
        <v>13</v>
      </c>
      <c r="F125" s="1003">
        <v>2.3049645390070921E-2</v>
      </c>
      <c r="G125" s="1010">
        <v>2.5896414342629483E-2</v>
      </c>
      <c r="K125" s="1"/>
      <c r="L125" s="11"/>
      <c r="X125"/>
      <c r="Y125"/>
      <c r="Z125"/>
      <c r="AA125"/>
      <c r="AB125"/>
      <c r="AC125"/>
      <c r="AD125"/>
      <c r="AE125"/>
      <c r="AF125"/>
      <c r="AG125"/>
      <c r="AH125"/>
      <c r="AI125"/>
      <c r="AJ125"/>
      <c r="AK125"/>
      <c r="AL125"/>
      <c r="AM125"/>
      <c r="AN125"/>
      <c r="AO125"/>
    </row>
    <row r="126" spans="1:41" ht="18.600000000000001" customHeight="1">
      <c r="A126" s="455"/>
      <c r="B126" s="455"/>
      <c r="C126" s="391"/>
      <c r="D126" s="30" t="s">
        <v>981</v>
      </c>
      <c r="E126" s="528">
        <v>7</v>
      </c>
      <c r="F126" s="1003">
        <v>1.2411347517730497E-2</v>
      </c>
      <c r="G126" s="1010">
        <v>1.3944223107569721E-2</v>
      </c>
      <c r="H126" s="417"/>
      <c r="I126" s="731"/>
      <c r="J126" s="728"/>
      <c r="K126" s="726"/>
      <c r="L126" s="732"/>
      <c r="M126" s="8"/>
      <c r="N126" s="8"/>
      <c r="O126" s="8"/>
      <c r="W126"/>
      <c r="X126"/>
      <c r="Y126"/>
      <c r="Z126"/>
      <c r="AA126"/>
      <c r="AB126"/>
      <c r="AC126"/>
      <c r="AD126"/>
      <c r="AE126"/>
      <c r="AF126"/>
      <c r="AG126"/>
      <c r="AH126"/>
      <c r="AI126"/>
      <c r="AJ126"/>
      <c r="AK126"/>
      <c r="AL126"/>
      <c r="AM126"/>
      <c r="AN126"/>
      <c r="AO126"/>
    </row>
    <row r="127" spans="1:41" ht="18.600000000000001" customHeight="1">
      <c r="A127" s="417"/>
      <c r="C127" s="925"/>
      <c r="D127" s="1008" t="s">
        <v>957</v>
      </c>
      <c r="E127" s="1011">
        <v>502</v>
      </c>
      <c r="F127" s="733"/>
      <c r="G127" s="678"/>
      <c r="K127" s="524"/>
      <c r="L127"/>
      <c r="X127"/>
      <c r="Y127"/>
      <c r="Z127"/>
      <c r="AA127"/>
      <c r="AB127"/>
      <c r="AC127"/>
      <c r="AD127"/>
      <c r="AE127"/>
      <c r="AF127"/>
      <c r="AG127"/>
      <c r="AH127"/>
      <c r="AI127"/>
      <c r="AJ127"/>
      <c r="AK127"/>
      <c r="AL127"/>
      <c r="AM127"/>
      <c r="AN127"/>
      <c r="AO127"/>
    </row>
    <row r="128" spans="1:41" ht="18" customHeight="1">
      <c r="A128" s="417"/>
      <c r="C128" s="937"/>
      <c r="D128" s="1016"/>
      <c r="E128" s="1017"/>
      <c r="F128" s="733"/>
      <c r="G128" s="678"/>
      <c r="K128" s="1"/>
      <c r="L128"/>
      <c r="X128"/>
      <c r="Y128"/>
      <c r="Z128"/>
      <c r="AA128"/>
      <c r="AB128"/>
      <c r="AC128"/>
      <c r="AD128"/>
      <c r="AE128"/>
      <c r="AF128"/>
      <c r="AG128"/>
      <c r="AH128"/>
      <c r="AI128"/>
      <c r="AJ128"/>
      <c r="AK128"/>
      <c r="AL128"/>
      <c r="AM128"/>
      <c r="AN128"/>
      <c r="AO128"/>
    </row>
    <row r="129" spans="1:49" ht="18" customHeight="1">
      <c r="A129" s="309" t="s">
        <v>982</v>
      </c>
      <c r="C129" s="938"/>
      <c r="D129" s="1016"/>
      <c r="E129" s="1017"/>
      <c r="F129" s="30"/>
      <c r="G129" s="1009" t="s">
        <v>983</v>
      </c>
      <c r="K129" s="524"/>
      <c r="L129"/>
      <c r="M129" s="9"/>
      <c r="N129" s="9"/>
      <c r="O129" s="9"/>
      <c r="P129" s="9"/>
      <c r="Q129" s="9"/>
      <c r="R129" s="9"/>
      <c r="S129" s="9"/>
      <c r="T129" s="9"/>
      <c r="U129" s="9"/>
      <c r="V129" s="9"/>
      <c r="W129" s="9"/>
      <c r="X129"/>
      <c r="AJ129"/>
      <c r="AK129"/>
      <c r="AL129"/>
      <c r="AM129"/>
      <c r="AN129"/>
      <c r="AO129"/>
    </row>
    <row r="130" spans="1:49" ht="18" customHeight="1">
      <c r="A130" s="417"/>
      <c r="D130" s="312" t="s">
        <v>206</v>
      </c>
      <c r="E130" s="528">
        <v>42</v>
      </c>
      <c r="F130" s="8"/>
      <c r="G130" s="1010">
        <v>0.24</v>
      </c>
      <c r="H130" s="724"/>
      <c r="I130" s="724"/>
      <c r="J130" s="1"/>
      <c r="K130"/>
      <c r="L130" s="1"/>
      <c r="M130" s="1"/>
      <c r="N130" s="1009" t="s">
        <v>983</v>
      </c>
      <c r="Q130" s="1"/>
      <c r="R130" s="1"/>
      <c r="S130" s="1"/>
      <c r="T130" s="1"/>
      <c r="U130" s="1"/>
      <c r="V130" s="1"/>
      <c r="W130"/>
      <c r="X130"/>
      <c r="AJ130"/>
      <c r="AK130"/>
      <c r="AL130"/>
      <c r="AM130"/>
      <c r="AN130"/>
      <c r="AO130"/>
    </row>
    <row r="131" spans="1:49" ht="18" customHeight="1">
      <c r="A131" s="417"/>
      <c r="D131" s="30" t="s">
        <v>207</v>
      </c>
      <c r="E131" s="528">
        <v>155</v>
      </c>
      <c r="F131" s="724"/>
      <c r="G131" s="1010">
        <v>0.88571428571428568</v>
      </c>
      <c r="H131" s="1263" t="s">
        <v>984</v>
      </c>
      <c r="I131" s="1263"/>
      <c r="J131" s="417" t="s">
        <v>208</v>
      </c>
      <c r="K131"/>
      <c r="L131" s="256"/>
      <c r="M131" s="528">
        <v>134</v>
      </c>
      <c r="N131" s="1010">
        <v>0.87012987012987009</v>
      </c>
      <c r="X131"/>
      <c r="Y131"/>
      <c r="Z131"/>
      <c r="AA131"/>
      <c r="AB131"/>
      <c r="AC131"/>
      <c r="AD131"/>
      <c r="AE131"/>
      <c r="AF131"/>
      <c r="AG131"/>
      <c r="AH131"/>
      <c r="AI131"/>
      <c r="AJ131"/>
      <c r="AK131"/>
      <c r="AL131"/>
      <c r="AM131"/>
      <c r="AN131"/>
      <c r="AO131"/>
    </row>
    <row r="132" spans="1:49" ht="18" customHeight="1">
      <c r="C132" s="725"/>
      <c r="D132" s="1229" t="s">
        <v>212</v>
      </c>
      <c r="E132" s="528">
        <v>102</v>
      </c>
      <c r="F132" s="678"/>
      <c r="G132" s="1010">
        <v>0.58285714285714285</v>
      </c>
      <c r="H132" s="417"/>
      <c r="I132" s="417"/>
      <c r="J132" s="417" t="s">
        <v>209</v>
      </c>
      <c r="K132" s="732"/>
      <c r="L132" s="8"/>
      <c r="M132" s="528">
        <v>25</v>
      </c>
      <c r="N132" s="1010">
        <v>0.16233766233766234</v>
      </c>
      <c r="X132"/>
      <c r="Y132"/>
      <c r="Z132"/>
      <c r="AA132"/>
      <c r="AB132"/>
      <c r="AC132"/>
      <c r="AD132"/>
      <c r="AE132"/>
      <c r="AF132"/>
      <c r="AG132"/>
      <c r="AH132"/>
      <c r="AI132"/>
      <c r="AJ132"/>
      <c r="AK132"/>
      <c r="AL132"/>
      <c r="AM132"/>
      <c r="AN132"/>
      <c r="AO132"/>
    </row>
    <row r="133" spans="1:49" ht="18" customHeight="1">
      <c r="A133" s="309"/>
      <c r="B133" s="1"/>
      <c r="C133" s="30"/>
      <c r="D133" s="1230" t="s">
        <v>213</v>
      </c>
      <c r="E133" s="528">
        <v>97</v>
      </c>
      <c r="F133" s="693"/>
      <c r="G133" s="1010">
        <v>0.55428571428571427</v>
      </c>
      <c r="H133" s="417"/>
      <c r="I133" s="417"/>
      <c r="J133" s="726" t="s">
        <v>210</v>
      </c>
      <c r="K133" s="732"/>
      <c r="L133" s="8"/>
      <c r="M133" s="528">
        <v>92</v>
      </c>
      <c r="N133" s="1010">
        <v>0.59740259740259738</v>
      </c>
      <c r="Q133" s="1"/>
      <c r="R133" s="1"/>
      <c r="S133" s="1"/>
      <c r="T133" s="1"/>
      <c r="U133" s="1"/>
      <c r="V133" s="1"/>
      <c r="W133"/>
      <c r="X133"/>
      <c r="Y133"/>
      <c r="Z133"/>
      <c r="AA133"/>
      <c r="AB133"/>
      <c r="AC133"/>
      <c r="AD133"/>
      <c r="AE133"/>
      <c r="AF133"/>
      <c r="AG133"/>
      <c r="AH133"/>
      <c r="AI133"/>
      <c r="AJ133"/>
      <c r="AK133"/>
      <c r="AL133"/>
      <c r="AM133"/>
      <c r="AN133"/>
      <c r="AO133"/>
    </row>
    <row r="134" spans="1:49" ht="18.600000000000001" customHeight="1">
      <c r="A134" s="1"/>
      <c r="C134" s="866"/>
      <c r="D134" s="1008" t="s">
        <v>985</v>
      </c>
      <c r="E134" s="1011">
        <v>175</v>
      </c>
      <c r="F134" s="994"/>
      <c r="G134" s="727"/>
      <c r="H134" s="417"/>
      <c r="I134" s="731"/>
      <c r="J134" s="726" t="s">
        <v>211</v>
      </c>
      <c r="K134" s="732"/>
      <c r="L134" s="8"/>
      <c r="M134" s="528">
        <v>13</v>
      </c>
      <c r="N134" s="1010">
        <v>8.4415584415584416E-2</v>
      </c>
      <c r="Q134" s="1"/>
      <c r="R134" s="1"/>
      <c r="S134" s="1"/>
      <c r="T134" s="1"/>
      <c r="U134" s="1"/>
      <c r="V134" s="1"/>
      <c r="W134"/>
      <c r="X134"/>
      <c r="Y134"/>
      <c r="Z134"/>
      <c r="AA134"/>
      <c r="AB134"/>
      <c r="AC134"/>
      <c r="AD134"/>
      <c r="AE134"/>
      <c r="AF134"/>
      <c r="AG134"/>
      <c r="AH134"/>
      <c r="AI134"/>
      <c r="AJ134"/>
      <c r="AK134"/>
      <c r="AL134"/>
      <c r="AM134"/>
      <c r="AN134"/>
      <c r="AO134"/>
    </row>
    <row r="135" spans="1:49" ht="18.600000000000001" customHeight="1">
      <c r="A135" s="417"/>
      <c r="C135" s="30"/>
      <c r="D135" s="552"/>
      <c r="E135" s="388"/>
      <c r="G135" s="1227"/>
      <c r="H135" s="417"/>
      <c r="I135" s="731"/>
      <c r="J135" s="1264" t="s">
        <v>985</v>
      </c>
      <c r="K135" s="5"/>
      <c r="L135" s="8"/>
      <c r="M135" s="1011">
        <v>154</v>
      </c>
      <c r="N135" s="417"/>
      <c r="Q135"/>
      <c r="R135"/>
      <c r="S135"/>
      <c r="T135"/>
      <c r="U135"/>
      <c r="V135"/>
      <c r="W135"/>
      <c r="X135"/>
      <c r="Y135"/>
      <c r="Z135"/>
      <c r="AA135"/>
      <c r="AB135"/>
      <c r="AC135"/>
      <c r="AD135"/>
      <c r="AE135"/>
      <c r="AF135"/>
      <c r="AG135"/>
      <c r="AH135"/>
      <c r="AI135"/>
      <c r="AJ135"/>
      <c r="AK135"/>
      <c r="AL135"/>
      <c r="AM135"/>
      <c r="AN135"/>
      <c r="AO135"/>
    </row>
    <row r="136" spans="1:49" ht="18.600000000000001" customHeight="1">
      <c r="A136" s="309" t="s">
        <v>986</v>
      </c>
      <c r="C136" s="30"/>
      <c r="D136" s="552"/>
      <c r="E136" s="388"/>
      <c r="F136" s="256"/>
      <c r="G136" s="1228"/>
      <c r="H136" s="417"/>
      <c r="I136" s="731"/>
      <c r="J136" s="728"/>
      <c r="K136" s="726"/>
      <c r="L136" s="732"/>
      <c r="M136" s="8"/>
      <c r="N136" s="8"/>
      <c r="O136" s="8"/>
      <c r="P136" s="1"/>
      <c r="Q136" s="1"/>
      <c r="R136" s="1"/>
      <c r="S136" s="1"/>
      <c r="T136" s="1"/>
      <c r="U136" s="1"/>
      <c r="V136" s="1"/>
      <c r="W136"/>
      <c r="X136"/>
      <c r="AC136"/>
      <c r="AD136"/>
      <c r="AE136"/>
      <c r="AF136"/>
      <c r="AG136"/>
      <c r="AH136"/>
      <c r="AI136"/>
      <c r="AJ136"/>
      <c r="AK136"/>
      <c r="AL136"/>
      <c r="AM136"/>
      <c r="AN136"/>
      <c r="AO136"/>
    </row>
    <row r="137" spans="1:49" ht="18.600000000000001" customHeight="1">
      <c r="A137" s="417"/>
      <c r="C137" s="30"/>
      <c r="D137" s="506" t="s">
        <v>963</v>
      </c>
      <c r="E137" s="687">
        <v>28</v>
      </c>
      <c r="F137" s="994" t="s">
        <v>972</v>
      </c>
      <c r="G137" s="1228"/>
      <c r="H137" s="417"/>
      <c r="I137" s="731"/>
      <c r="J137" s="728"/>
      <c r="K137" s="726"/>
      <c r="L137" s="732"/>
      <c r="M137" s="8"/>
      <c r="N137" s="8"/>
      <c r="O137" s="8"/>
      <c r="X137"/>
      <c r="AC137"/>
      <c r="AD137"/>
      <c r="AE137"/>
      <c r="AF137"/>
      <c r="AG137"/>
      <c r="AH137"/>
      <c r="AI137"/>
      <c r="AJ137"/>
      <c r="AK137"/>
      <c r="AL137"/>
      <c r="AM137"/>
      <c r="AN137"/>
      <c r="AO137"/>
    </row>
    <row r="138" spans="1:49" ht="18.600000000000001" customHeight="1">
      <c r="A138" s="455"/>
      <c r="B138" s="455"/>
      <c r="C138" s="1008"/>
      <c r="D138" s="312" t="s">
        <v>273</v>
      </c>
      <c r="E138" s="528">
        <v>293</v>
      </c>
      <c r="F138" s="1003">
        <v>0.32921348314606741</v>
      </c>
      <c r="G138" s="1014"/>
      <c r="H138" s="417"/>
      <c r="I138" s="731"/>
      <c r="J138" s="728"/>
      <c r="K138" s="726"/>
      <c r="L138" s="732"/>
      <c r="M138" s="8"/>
      <c r="N138" s="8"/>
      <c r="O138" s="8"/>
      <c r="W138"/>
      <c r="X138"/>
      <c r="Y138"/>
      <c r="Z138"/>
      <c r="AA138"/>
      <c r="AB138"/>
      <c r="AC138"/>
      <c r="AD138"/>
      <c r="AE138"/>
      <c r="AF138"/>
      <c r="AG138"/>
      <c r="AH138"/>
      <c r="AI138"/>
      <c r="AJ138"/>
      <c r="AK138"/>
      <c r="AL138"/>
      <c r="AM138"/>
      <c r="AN138"/>
      <c r="AO138"/>
    </row>
    <row r="139" spans="1:49" ht="18.600000000000001" customHeight="1">
      <c r="A139" s="455"/>
      <c r="B139" s="455"/>
      <c r="C139" s="455"/>
      <c r="D139" s="30" t="s">
        <v>214</v>
      </c>
      <c r="E139" s="528">
        <v>405</v>
      </c>
      <c r="F139" s="1003">
        <v>0.4550561797752809</v>
      </c>
      <c r="G139" s="1014"/>
      <c r="H139" s="693"/>
      <c r="I139" s="731"/>
      <c r="J139" s="728"/>
      <c r="K139" s="726"/>
      <c r="L139" s="732"/>
      <c r="M139" s="8"/>
      <c r="N139" s="8"/>
      <c r="O139" s="8"/>
      <c r="X139" s="11"/>
      <c r="Y139" s="11"/>
      <c r="Z139" s="11"/>
      <c r="AA139" s="11"/>
      <c r="AB139" s="11"/>
      <c r="AC139" s="11"/>
      <c r="AD139" s="11"/>
      <c r="AE139" s="11"/>
      <c r="AF139" s="11"/>
      <c r="AG139" s="11"/>
      <c r="AH139" s="11"/>
      <c r="AI139" s="11"/>
      <c r="AJ139" s="11"/>
      <c r="AK139" s="11"/>
      <c r="AL139" s="11"/>
      <c r="AM139" s="11"/>
      <c r="AN139" s="11"/>
      <c r="AO139" s="11"/>
    </row>
    <row r="140" spans="1:49" ht="18" customHeight="1">
      <c r="B140" s="1"/>
      <c r="D140" s="1229" t="s">
        <v>274</v>
      </c>
      <c r="E140" s="528">
        <v>192</v>
      </c>
      <c r="F140" s="1003">
        <v>0.21573033707865169</v>
      </c>
      <c r="G140" s="724"/>
      <c r="H140" s="724"/>
      <c r="I140" s="724"/>
      <c r="J140" s="1"/>
      <c r="K140" s="1"/>
      <c r="L140"/>
      <c r="M140" s="1"/>
      <c r="O140" s="1"/>
      <c r="P140" s="1"/>
      <c r="Q140" s="1"/>
      <c r="R140" s="1"/>
      <c r="S140"/>
      <c r="T140"/>
      <c r="U140"/>
      <c r="X140"/>
      <c r="AJ140"/>
      <c r="AK140"/>
      <c r="AL140"/>
      <c r="AM140"/>
      <c r="AN140"/>
      <c r="AO140"/>
    </row>
    <row r="141" spans="1:49" ht="18" customHeight="1">
      <c r="A141" s="933"/>
      <c r="B141" s="679"/>
      <c r="C141" s="679"/>
      <c r="F141" s="678"/>
      <c r="G141" s="724"/>
      <c r="H141" s="724"/>
      <c r="I141" s="724"/>
      <c r="J141" s="1"/>
      <c r="K141" s="1"/>
      <c r="L141"/>
      <c r="M141" s="9"/>
      <c r="O141" s="9"/>
      <c r="P141" s="9"/>
      <c r="Q141" s="536"/>
      <c r="R141" s="536"/>
      <c r="S141"/>
      <c r="T141"/>
      <c r="U141"/>
      <c r="X141"/>
      <c r="AJ141"/>
      <c r="AK141"/>
      <c r="AL141"/>
      <c r="AM141"/>
      <c r="AN141"/>
      <c r="AO141"/>
    </row>
    <row r="142" spans="1:49" ht="18" customHeight="1">
      <c r="A142" s="309" t="s">
        <v>987</v>
      </c>
      <c r="B142" s="679"/>
      <c r="C142" s="934"/>
      <c r="D142" s="1"/>
      <c r="E142" s="684"/>
      <c r="F142" s="678"/>
      <c r="G142" s="724"/>
      <c r="H142" s="724"/>
      <c r="I142" s="724"/>
      <c r="J142" s="1"/>
      <c r="K142" s="1"/>
      <c r="L142"/>
      <c r="M142" s="250"/>
      <c r="O142" s="250"/>
      <c r="P142" s="250"/>
      <c r="Q142" s="537"/>
      <c r="R142" s="537"/>
      <c r="S142"/>
      <c r="T142"/>
      <c r="U142"/>
      <c r="X142"/>
      <c r="AJ142"/>
      <c r="AK142"/>
      <c r="AL142"/>
      <c r="AM142"/>
      <c r="AN142"/>
      <c r="AO142"/>
    </row>
    <row r="143" spans="1:49" ht="18" customHeight="1">
      <c r="A143" s="679"/>
      <c r="B143" s="679"/>
      <c r="C143" s="935"/>
      <c r="D143" s="506" t="s">
        <v>963</v>
      </c>
      <c r="E143" s="687">
        <v>335</v>
      </c>
      <c r="F143" s="994" t="s">
        <v>972</v>
      </c>
      <c r="G143" s="724"/>
      <c r="H143" s="724"/>
      <c r="I143" s="724"/>
      <c r="J143" s="1"/>
      <c r="K143" s="455"/>
      <c r="L143"/>
      <c r="M143" s="250"/>
      <c r="O143" s="250"/>
      <c r="P143" s="250"/>
      <c r="Q143" s="537"/>
      <c r="R143" s="537"/>
      <c r="S143"/>
      <c r="T143"/>
      <c r="U143"/>
      <c r="X143"/>
      <c r="AJ143"/>
      <c r="AK143"/>
      <c r="AL143"/>
      <c r="AM143"/>
      <c r="AN143"/>
      <c r="AO143"/>
      <c r="AW143" s="7"/>
    </row>
    <row r="144" spans="1:49" ht="18" customHeight="1">
      <c r="A144" s="679"/>
      <c r="B144" s="679"/>
      <c r="C144" s="935"/>
      <c r="D144" s="30" t="s">
        <v>109</v>
      </c>
      <c r="E144" s="528">
        <v>262</v>
      </c>
      <c r="F144" s="1003">
        <v>0.44939965694682676</v>
      </c>
      <c r="G144" s="1009" t="s">
        <v>979</v>
      </c>
      <c r="H144" s="724"/>
      <c r="I144" s="724"/>
      <c r="J144" s="1"/>
      <c r="K144" s="455"/>
      <c r="L144"/>
      <c r="M144" s="250"/>
      <c r="N144" s="250"/>
      <c r="O144" s="250"/>
      <c r="P144" s="250"/>
      <c r="Q144" s="537"/>
      <c r="R144" s="537"/>
      <c r="S144"/>
      <c r="T144"/>
      <c r="U144"/>
      <c r="X144"/>
      <c r="AJ144"/>
      <c r="AK144"/>
      <c r="AL144"/>
      <c r="AM144"/>
      <c r="AN144"/>
      <c r="AO144"/>
    </row>
    <row r="145" spans="1:49" ht="18" customHeight="1">
      <c r="A145" s="679"/>
      <c r="B145" s="679"/>
      <c r="C145" s="935"/>
      <c r="D145" s="30" t="s">
        <v>988</v>
      </c>
      <c r="E145" s="528">
        <v>46</v>
      </c>
      <c r="F145" s="678"/>
      <c r="G145" s="1010">
        <v>0.14330218068535824</v>
      </c>
      <c r="H145" s="1"/>
      <c r="I145" s="1"/>
      <c r="J145" s="1"/>
      <c r="K145" s="1"/>
      <c r="L145"/>
      <c r="M145" s="250"/>
      <c r="N145" s="250"/>
      <c r="O145" s="250"/>
      <c r="P145" s="250"/>
      <c r="Q145" s="537"/>
      <c r="R145" s="537"/>
      <c r="S145"/>
      <c r="T145"/>
      <c r="U145"/>
      <c r="X145"/>
      <c r="AJ145"/>
      <c r="AK145"/>
      <c r="AL145"/>
      <c r="AM145"/>
      <c r="AN145"/>
      <c r="AO145"/>
    </row>
    <row r="146" spans="1:49" ht="18" customHeight="1">
      <c r="A146" s="679"/>
      <c r="B146" s="679"/>
      <c r="C146" s="935"/>
      <c r="D146" s="30" t="s">
        <v>989</v>
      </c>
      <c r="E146" s="528">
        <v>247</v>
      </c>
      <c r="F146" s="311"/>
      <c r="G146" s="1010">
        <v>0.76947040498442365</v>
      </c>
      <c r="H146" s="1"/>
      <c r="I146" s="1"/>
      <c r="J146" s="1"/>
      <c r="K146" s="1"/>
      <c r="L146"/>
      <c r="M146" s="250"/>
      <c r="N146" s="250"/>
      <c r="O146" s="250"/>
      <c r="P146" s="250"/>
      <c r="Q146" s="537"/>
      <c r="R146" s="537"/>
      <c r="S146" s="538"/>
      <c r="T146"/>
      <c r="U146"/>
      <c r="X146"/>
      <c r="AJ146"/>
      <c r="AK146"/>
      <c r="AL146"/>
      <c r="AM146"/>
      <c r="AN146"/>
      <c r="AO146"/>
    </row>
    <row r="147" spans="1:49" ht="18" customHeight="1">
      <c r="A147" s="679"/>
      <c r="B147" s="679"/>
      <c r="C147" s="936"/>
      <c r="D147" s="30" t="s">
        <v>990</v>
      </c>
      <c r="E147" s="528">
        <v>138</v>
      </c>
      <c r="F147" s="859"/>
      <c r="G147" s="1010">
        <v>0.42990654205607476</v>
      </c>
      <c r="H147" s="455"/>
      <c r="I147" s="455"/>
      <c r="J147" s="455"/>
      <c r="K147" s="455"/>
      <c r="L147"/>
      <c r="M147" s="9"/>
      <c r="N147" s="9"/>
      <c r="O147" s="9"/>
      <c r="P147" s="9"/>
      <c r="Q147" s="536"/>
      <c r="R147" s="536"/>
      <c r="S147"/>
      <c r="T147"/>
      <c r="U147"/>
      <c r="X147"/>
      <c r="AJ147"/>
      <c r="AK147"/>
      <c r="AL147"/>
      <c r="AM147"/>
      <c r="AN147"/>
      <c r="AO147"/>
    </row>
    <row r="148" spans="1:49" ht="18" customHeight="1">
      <c r="A148" s="926"/>
      <c r="B148" s="927"/>
      <c r="C148" s="928"/>
      <c r="D148" s="1008" t="s">
        <v>957</v>
      </c>
      <c r="E148" s="1011">
        <v>321</v>
      </c>
      <c r="F148" s="1003">
        <v>0.55060034305317329</v>
      </c>
      <c r="G148" s="530"/>
      <c r="H148" s="455"/>
      <c r="I148" s="455"/>
      <c r="J148" s="455"/>
      <c r="K148" s="455"/>
      <c r="L148"/>
      <c r="M148" s="9"/>
      <c r="N148" s="9"/>
      <c r="O148" s="9"/>
      <c r="P148" s="9"/>
      <c r="Q148" s="536"/>
      <c r="R148" s="536"/>
      <c r="S148"/>
      <c r="T148"/>
      <c r="U148"/>
      <c r="X148"/>
      <c r="AJ148"/>
      <c r="AK148"/>
      <c r="AL148"/>
      <c r="AM148"/>
      <c r="AN148"/>
      <c r="AO148"/>
    </row>
    <row r="149" spans="1:49" ht="18" customHeight="1">
      <c r="A149" s="927"/>
      <c r="B149" s="929"/>
      <c r="C149" s="930"/>
      <c r="D149" s="1015"/>
      <c r="E149" s="526"/>
      <c r="F149" s="678"/>
      <c r="G149" s="530"/>
      <c r="H149" s="310"/>
      <c r="I149" s="310"/>
      <c r="J149" s="310"/>
      <c r="K149" s="310"/>
      <c r="L149"/>
      <c r="X149"/>
      <c r="AJ149"/>
      <c r="AK149"/>
      <c r="AL149"/>
      <c r="AM149"/>
      <c r="AN149"/>
      <c r="AO149"/>
    </row>
    <row r="150" spans="1:49" ht="18" customHeight="1">
      <c r="A150" s="309"/>
      <c r="B150" s="931"/>
      <c r="C150" s="930"/>
      <c r="D150" s="1015"/>
      <c r="E150" s="526"/>
      <c r="F150" s="311"/>
      <c r="G150" s="530"/>
      <c r="H150" s="1"/>
      <c r="I150" s="1"/>
      <c r="J150" s="1"/>
      <c r="K150" s="1"/>
      <c r="L150"/>
      <c r="X150"/>
      <c r="AJ150"/>
      <c r="AK150"/>
      <c r="AL150"/>
      <c r="AM150"/>
      <c r="AN150"/>
      <c r="AO150"/>
    </row>
    <row r="151" spans="1:49" ht="18" customHeight="1">
      <c r="A151" s="927"/>
      <c r="B151" s="927"/>
      <c r="C151" s="930"/>
      <c r="D151" s="391"/>
      <c r="E151" s="1261"/>
      <c r="F151" s="1231"/>
      <c r="G151" s="1009"/>
      <c r="H151" s="1231"/>
      <c r="I151" s="1231"/>
      <c r="J151" s="1231"/>
      <c r="K151" s="1231"/>
      <c r="L151" s="1231"/>
      <c r="M151" s="1232" t="b">
        <v>0</v>
      </c>
      <c r="N151" s="9"/>
      <c r="O151" s="9"/>
      <c r="P151" s="9"/>
      <c r="Q151" s="9"/>
      <c r="R151" s="9"/>
      <c r="S151" s="9"/>
      <c r="T151" s="9"/>
      <c r="U151" s="9"/>
      <c r="V151" s="9"/>
      <c r="W151" s="9"/>
      <c r="X151"/>
      <c r="AJ151"/>
      <c r="AK151"/>
      <c r="AL151"/>
      <c r="AM151"/>
      <c r="AN151"/>
      <c r="AO151"/>
    </row>
    <row r="152" spans="1:49" ht="18" customHeight="1">
      <c r="A152" s="927"/>
      <c r="B152" s="927"/>
      <c r="C152" s="932"/>
      <c r="D152" s="1231"/>
      <c r="E152" s="552"/>
      <c r="F152" s="1231"/>
      <c r="G152" s="526"/>
      <c r="H152" s="1231"/>
      <c r="I152" s="1231"/>
      <c r="J152" s="1231"/>
      <c r="K152" s="1231"/>
      <c r="L152" s="1231"/>
      <c r="M152" s="1232" t="b">
        <v>0</v>
      </c>
      <c r="O152" s="1"/>
      <c r="P152" s="1"/>
      <c r="Q152" s="1"/>
      <c r="R152" s="1"/>
      <c r="S152" s="1"/>
      <c r="T152" s="1"/>
      <c r="U152" s="1"/>
      <c r="V152" s="1"/>
      <c r="W152" s="1"/>
      <c r="X152"/>
      <c r="AJ152"/>
      <c r="AK152"/>
      <c r="AL152"/>
      <c r="AM152"/>
      <c r="AN152"/>
      <c r="AO152"/>
    </row>
    <row r="153" spans="1:49" ht="18" customHeight="1">
      <c r="A153" s="927"/>
      <c r="B153" s="927"/>
      <c r="C153" s="930"/>
      <c r="D153" s="1231"/>
      <c r="E153" s="552"/>
      <c r="F153" s="1231"/>
      <c r="G153" s="526"/>
      <c r="H153" s="1231"/>
      <c r="I153" s="1231"/>
      <c r="J153" s="1231"/>
      <c r="K153" s="1231"/>
      <c r="L153" s="1231"/>
      <c r="M153" s="1232" t="b">
        <v>0</v>
      </c>
      <c r="O153" s="9"/>
      <c r="P153" s="540"/>
      <c r="Q153" s="541"/>
      <c r="R153" s="541"/>
      <c r="S153" s="540"/>
      <c r="T153" s="540"/>
      <c r="U153" s="540"/>
      <c r="V153" s="540"/>
      <c r="W153" s="540"/>
      <c r="X153"/>
      <c r="AJ153"/>
      <c r="AK153"/>
      <c r="AL153"/>
      <c r="AM153"/>
      <c r="AN153"/>
      <c r="AO153"/>
    </row>
    <row r="154" spans="1:49" s="532" customFormat="1" ht="18" customHeight="1">
      <c r="A154" s="927"/>
      <c r="B154" s="927"/>
      <c r="C154" s="930"/>
      <c r="D154" s="1231"/>
      <c r="E154" s="552"/>
      <c r="F154" s="1231"/>
      <c r="G154" s="526"/>
      <c r="H154" s="1231"/>
      <c r="I154" s="1231"/>
      <c r="J154" s="1231"/>
      <c r="K154" s="1231"/>
      <c r="L154" s="1231"/>
      <c r="M154" s="1232" t="b">
        <v>0</v>
      </c>
      <c r="N154" s="1"/>
      <c r="O154" s="9"/>
      <c r="P154" s="540"/>
      <c r="Q154" s="541"/>
      <c r="R154" s="541"/>
      <c r="S154" s="540"/>
      <c r="T154" s="540"/>
      <c r="U154" s="540"/>
      <c r="V154" s="540"/>
      <c r="W154" s="540"/>
      <c r="X154"/>
      <c r="AJ154"/>
      <c r="AK154"/>
      <c r="AL154"/>
      <c r="AM154"/>
      <c r="AN154"/>
      <c r="AO154"/>
      <c r="AW154" s="256"/>
    </row>
    <row r="155" spans="1:49" s="532" customFormat="1" ht="18" customHeight="1">
      <c r="A155" s="927"/>
      <c r="B155" s="927"/>
      <c r="C155" s="930"/>
      <c r="D155" s="1231"/>
      <c r="E155" s="552"/>
      <c r="F155" s="1231"/>
      <c r="G155" s="526"/>
      <c r="H155" s="1231"/>
      <c r="I155" s="1231"/>
      <c r="J155" s="1231"/>
      <c r="K155" s="1231"/>
      <c r="L155" s="1231"/>
      <c r="M155" s="1232" t="b">
        <v>0</v>
      </c>
      <c r="N155" s="1"/>
      <c r="O155" s="542"/>
      <c r="P155" s="543"/>
      <c r="Q155" s="524"/>
      <c r="R155" s="524"/>
      <c r="S155" s="310"/>
      <c r="T155" s="310"/>
      <c r="U155" s="310"/>
      <c r="V155" s="310"/>
      <c r="W155" s="524"/>
      <c r="X155"/>
      <c r="AJ155"/>
      <c r="AK155"/>
      <c r="AL155"/>
      <c r="AM155"/>
      <c r="AN155"/>
      <c r="AO155"/>
      <c r="AW155" s="256"/>
    </row>
    <row r="156" spans="1:49" ht="18" customHeight="1">
      <c r="A156" s="1"/>
      <c r="B156" s="38"/>
      <c r="C156" s="552"/>
      <c r="D156" s="1231"/>
      <c r="E156" s="552"/>
      <c r="F156" s="1231"/>
      <c r="G156" s="526"/>
      <c r="H156" s="1231"/>
      <c r="I156" s="1231"/>
      <c r="J156" s="1231"/>
      <c r="K156" s="1231"/>
      <c r="L156" s="1231"/>
      <c r="M156" s="1232" t="b">
        <v>0</v>
      </c>
      <c r="O156" s="542"/>
      <c r="P156" s="524"/>
      <c r="Q156" s="524"/>
      <c r="R156" s="524"/>
      <c r="S156" s="310"/>
      <c r="T156" s="310"/>
      <c r="U156" s="310"/>
      <c r="V156" s="310"/>
      <c r="W156" s="524"/>
      <c r="X156"/>
      <c r="AJ156"/>
      <c r="AK156"/>
      <c r="AL156"/>
      <c r="AM156"/>
      <c r="AN156"/>
      <c r="AO156"/>
    </row>
    <row r="157" spans="1:49" ht="18" customHeight="1">
      <c r="A157" s="38"/>
      <c r="B157" s="1"/>
      <c r="C157" s="552"/>
      <c r="D157" s="1231"/>
      <c r="E157" s="552"/>
      <c r="F157" s="1231"/>
      <c r="G157" s="526"/>
      <c r="H157" s="1231"/>
      <c r="I157" s="1231"/>
      <c r="J157" s="1231"/>
      <c r="K157" s="1231"/>
      <c r="L157" s="1231"/>
      <c r="M157" s="1232" t="b">
        <v>0</v>
      </c>
      <c r="O157" s="542"/>
      <c r="P157" s="524"/>
      <c r="Q157" s="524"/>
      <c r="R157" s="524"/>
      <c r="S157" s="310"/>
      <c r="T157" s="310"/>
      <c r="U157" s="310"/>
      <c r="V157" s="310"/>
      <c r="W157" s="524"/>
      <c r="X157"/>
      <c r="AJ157"/>
      <c r="AK157"/>
      <c r="AL157"/>
      <c r="AM157"/>
      <c r="AN157"/>
      <c r="AO157"/>
    </row>
    <row r="158" spans="1:49" ht="13.95" customHeight="1">
      <c r="C158" s="552"/>
      <c r="D158" s="1231"/>
      <c r="E158" s="552"/>
      <c r="F158" s="1231"/>
      <c r="G158" s="526"/>
      <c r="H158" s="1231"/>
      <c r="I158" s="1231"/>
      <c r="J158" s="1231"/>
      <c r="K158" s="1231"/>
      <c r="L158" s="1231"/>
      <c r="M158" s="1232" t="b">
        <v>0</v>
      </c>
      <c r="O158" s="542"/>
      <c r="P158" s="524"/>
      <c r="Q158" s="524"/>
      <c r="R158" s="543"/>
      <c r="S158" s="310"/>
      <c r="T158" s="310"/>
      <c r="U158" s="310"/>
      <c r="V158" s="310"/>
      <c r="W158" s="524"/>
      <c r="X158"/>
      <c r="AJ158"/>
      <c r="AK158"/>
      <c r="AL158"/>
      <c r="AM158"/>
      <c r="AN158"/>
      <c r="AO158"/>
    </row>
    <row r="159" spans="1:49" ht="18" customHeight="1">
      <c r="A159" s="1"/>
      <c r="C159" s="552"/>
      <c r="D159" s="1231"/>
      <c r="E159" s="552"/>
      <c r="F159" s="1231"/>
      <c r="G159" s="526"/>
      <c r="H159" s="1233"/>
      <c r="I159" s="1233"/>
      <c r="J159" s="1233"/>
      <c r="K159" s="1233"/>
      <c r="L159" s="1233"/>
      <c r="M159" s="1233"/>
      <c r="N159" s="9"/>
      <c r="O159" s="542"/>
      <c r="P159" s="542"/>
      <c r="Q159" s="542"/>
      <c r="R159" s="542"/>
      <c r="S159" s="536"/>
      <c r="T159" s="536"/>
      <c r="U159" s="536"/>
      <c r="V159" s="536"/>
      <c r="W159" s="542"/>
      <c r="X159"/>
      <c r="AJ159"/>
      <c r="AK159"/>
      <c r="AL159"/>
      <c r="AM159"/>
      <c r="AN159"/>
      <c r="AO159"/>
    </row>
    <row r="160" spans="1:49" ht="18" customHeight="1">
      <c r="A160" s="1"/>
      <c r="C160" s="552"/>
      <c r="D160" s="1008"/>
      <c r="E160" s="1262"/>
      <c r="F160" s="678"/>
      <c r="G160" s="530"/>
      <c r="H160" s="455"/>
      <c r="I160" s="455"/>
      <c r="J160" s="455"/>
      <c r="K160" s="455"/>
      <c r="L160"/>
      <c r="X160"/>
      <c r="AJ160"/>
      <c r="AK160"/>
      <c r="AL160"/>
      <c r="AM160"/>
      <c r="AN160"/>
      <c r="AO160"/>
    </row>
    <row r="161" spans="1:41" ht="18" customHeight="1">
      <c r="A161" s="1"/>
      <c r="C161" s="552"/>
      <c r="D161" s="733"/>
      <c r="E161" s="388"/>
      <c r="F161" s="678"/>
      <c r="G161" s="530"/>
      <c r="H161" s="390"/>
      <c r="I161" s="390"/>
      <c r="J161" s="390"/>
      <c r="K161" s="389"/>
      <c r="L161"/>
      <c r="M161" s="9"/>
      <c r="N161" s="9"/>
      <c r="O161" s="9"/>
      <c r="P161" s="9"/>
      <c r="Q161" s="9"/>
      <c r="R161" s="9"/>
      <c r="S161" s="9"/>
      <c r="T161" s="9"/>
      <c r="U161" s="9"/>
      <c r="V161" s="9"/>
      <c r="W161" s="9"/>
      <c r="X161"/>
      <c r="AJ161"/>
      <c r="AK161"/>
      <c r="AL161"/>
      <c r="AM161"/>
      <c r="AN161"/>
      <c r="AO161"/>
    </row>
    <row r="162" spans="1:41" ht="18" customHeight="1">
      <c r="A162" s="309" t="s">
        <v>991</v>
      </c>
      <c r="B162" s="1"/>
      <c r="C162" s="552"/>
      <c r="D162" s="733"/>
      <c r="E162" s="388"/>
      <c r="F162" s="678"/>
      <c r="G162" s="530"/>
      <c r="H162" s="390"/>
      <c r="I162" s="390"/>
      <c r="J162" s="390"/>
      <c r="K162" s="389"/>
      <c r="L162"/>
      <c r="M162" s="1"/>
      <c r="O162" s="1"/>
      <c r="P162" s="1"/>
      <c r="Q162" s="1"/>
      <c r="R162" s="1"/>
      <c r="S162" s="1"/>
      <c r="T162" s="1"/>
      <c r="U162" s="1"/>
      <c r="V162" s="1"/>
      <c r="W162" s="1"/>
      <c r="X162"/>
      <c r="AJ162"/>
      <c r="AK162"/>
      <c r="AL162"/>
      <c r="AM162"/>
      <c r="AN162"/>
      <c r="AO162"/>
    </row>
    <row r="163" spans="1:41" ht="18" customHeight="1">
      <c r="A163" s="1"/>
      <c r="B163" s="1"/>
      <c r="C163" s="552"/>
      <c r="D163" s="506" t="s">
        <v>963</v>
      </c>
      <c r="E163" s="687">
        <v>647</v>
      </c>
      <c r="F163" s="1231"/>
      <c r="G163" s="1009" t="s">
        <v>992</v>
      </c>
      <c r="H163" s="1231"/>
      <c r="I163" s="1231"/>
      <c r="J163" s="1231"/>
      <c r="K163" s="1231"/>
      <c r="L163" s="1231"/>
      <c r="M163" s="1234" t="b">
        <v>0</v>
      </c>
      <c r="O163" s="9"/>
      <c r="P163" s="540"/>
      <c r="Q163" s="541"/>
      <c r="R163" s="541"/>
      <c r="S163" s="540"/>
      <c r="T163" s="540"/>
      <c r="U163" s="540"/>
      <c r="V163" s="540"/>
      <c r="W163" s="540"/>
      <c r="X163"/>
      <c r="AJ163"/>
      <c r="AK163"/>
      <c r="AL163"/>
      <c r="AM163"/>
      <c r="AN163"/>
      <c r="AO163"/>
    </row>
    <row r="164" spans="1:41" ht="18" customHeight="1">
      <c r="A164" s="1"/>
      <c r="B164" s="1"/>
      <c r="C164" s="552"/>
      <c r="D164" s="1231" t="s">
        <v>141</v>
      </c>
      <c r="E164" s="528">
        <v>59</v>
      </c>
      <c r="F164" s="1231"/>
      <c r="G164" s="1010">
        <v>0.21771217712177121</v>
      </c>
      <c r="H164" s="1231"/>
      <c r="I164" s="1231"/>
      <c r="J164" s="1231"/>
      <c r="K164" s="1231"/>
      <c r="L164" s="1231"/>
      <c r="M164" s="1234" t="b">
        <v>0</v>
      </c>
      <c r="O164" s="9"/>
      <c r="P164" s="540"/>
      <c r="Q164" s="541"/>
      <c r="R164" s="541"/>
      <c r="S164" s="540"/>
      <c r="T164" s="540"/>
      <c r="U164" s="540"/>
      <c r="V164" s="540"/>
      <c r="W164" s="540"/>
      <c r="X164"/>
      <c r="AJ164"/>
      <c r="AK164"/>
      <c r="AL164"/>
      <c r="AM164"/>
      <c r="AN164"/>
      <c r="AO164"/>
    </row>
    <row r="165" spans="1:41" ht="18" customHeight="1">
      <c r="A165" s="9"/>
      <c r="B165" s="9"/>
      <c r="C165" s="552"/>
      <c r="D165" s="1231" t="s">
        <v>142</v>
      </c>
      <c r="E165" s="528">
        <v>109</v>
      </c>
      <c r="F165" s="1231"/>
      <c r="G165" s="1010">
        <v>0.40221402214022139</v>
      </c>
      <c r="H165" s="1231"/>
      <c r="I165" s="1231"/>
      <c r="J165" s="1231"/>
      <c r="K165" s="1231"/>
      <c r="L165" s="1231"/>
      <c r="M165" s="1232" t="b">
        <v>0</v>
      </c>
      <c r="O165" s="542"/>
      <c r="P165" s="543"/>
      <c r="Q165" s="524"/>
      <c r="R165" s="524"/>
      <c r="S165" s="310"/>
      <c r="T165" s="310"/>
      <c r="U165" s="310"/>
      <c r="V165" s="310"/>
      <c r="W165" s="524"/>
      <c r="X165"/>
      <c r="AJ165"/>
      <c r="AK165"/>
      <c r="AL165"/>
      <c r="AM165"/>
      <c r="AN165"/>
      <c r="AO165"/>
    </row>
    <row r="166" spans="1:41" ht="18" customHeight="1">
      <c r="A166"/>
      <c r="B166"/>
      <c r="C166" s="552"/>
      <c r="D166" s="1231" t="s">
        <v>143</v>
      </c>
      <c r="E166" s="528">
        <v>45</v>
      </c>
      <c r="F166" s="1231"/>
      <c r="G166" s="1010">
        <v>0.16605166051660517</v>
      </c>
      <c r="H166" s="1231"/>
      <c r="I166" s="1231"/>
      <c r="J166" s="1231"/>
      <c r="K166" s="1231"/>
      <c r="L166" s="1231"/>
      <c r="M166" s="1234" t="b">
        <v>0</v>
      </c>
      <c r="O166" s="542"/>
      <c r="P166" s="524"/>
      <c r="Q166" s="524"/>
      <c r="R166" s="524"/>
      <c r="S166" s="310"/>
      <c r="T166" s="310"/>
      <c r="U166" s="310"/>
      <c r="V166" s="310"/>
      <c r="W166" s="524"/>
      <c r="X166"/>
      <c r="Y166"/>
      <c r="Z166"/>
      <c r="AA166"/>
      <c r="AB166"/>
      <c r="AC166"/>
      <c r="AD166"/>
      <c r="AE166"/>
      <c r="AF166"/>
      <c r="AG166"/>
      <c r="AH166"/>
      <c r="AI166"/>
      <c r="AJ166"/>
      <c r="AK166"/>
      <c r="AL166"/>
      <c r="AM166"/>
      <c r="AN166"/>
      <c r="AO166"/>
    </row>
    <row r="167" spans="1:41" ht="18" customHeight="1">
      <c r="A167"/>
      <c r="B167"/>
      <c r="C167" s="552"/>
      <c r="D167" s="1231" t="s">
        <v>144</v>
      </c>
      <c r="E167" s="528">
        <v>59</v>
      </c>
      <c r="F167" s="1231"/>
      <c r="G167" s="1010">
        <v>0.21771217712177121</v>
      </c>
      <c r="H167" s="1231"/>
      <c r="I167" s="1231"/>
      <c r="J167" s="1231"/>
      <c r="K167" s="1231"/>
      <c r="L167" s="1231"/>
      <c r="M167" s="1234" t="b">
        <v>0</v>
      </c>
      <c r="O167" s="542"/>
      <c r="P167" s="524"/>
      <c r="Q167" s="524"/>
      <c r="R167" s="524"/>
      <c r="S167" s="310"/>
      <c r="T167" s="310"/>
      <c r="U167" s="310"/>
      <c r="V167" s="310"/>
      <c r="W167" s="524"/>
      <c r="X167"/>
      <c r="Y167"/>
      <c r="Z167"/>
      <c r="AA167"/>
      <c r="AB167"/>
      <c r="AC167"/>
      <c r="AD167"/>
      <c r="AE167"/>
      <c r="AF167"/>
      <c r="AG167"/>
      <c r="AH167"/>
      <c r="AI167"/>
      <c r="AJ167"/>
      <c r="AK167"/>
      <c r="AL167"/>
      <c r="AM167"/>
      <c r="AN167"/>
      <c r="AO167"/>
    </row>
    <row r="168" spans="1:41" ht="18" customHeight="1">
      <c r="A168" s="9"/>
      <c r="B168" s="9"/>
      <c r="C168" s="552"/>
      <c r="D168" s="1231" t="s">
        <v>145</v>
      </c>
      <c r="E168" s="528">
        <v>121</v>
      </c>
      <c r="F168" s="1231"/>
      <c r="G168" s="1010">
        <v>0.44649446494464945</v>
      </c>
      <c r="H168" s="1231"/>
      <c r="I168" s="1231"/>
      <c r="J168" s="1231"/>
      <c r="K168" s="1231"/>
      <c r="L168" s="1231"/>
      <c r="M168" s="1234" t="b">
        <v>0</v>
      </c>
      <c r="O168" s="542"/>
      <c r="P168" s="524"/>
      <c r="Q168" s="524"/>
      <c r="R168" s="543"/>
      <c r="S168" s="310"/>
      <c r="T168" s="310"/>
      <c r="U168" s="310"/>
      <c r="V168" s="310"/>
      <c r="W168" s="524"/>
      <c r="X168"/>
      <c r="AJ168"/>
      <c r="AK168"/>
      <c r="AL168"/>
      <c r="AM168"/>
      <c r="AN168"/>
      <c r="AO168"/>
    </row>
    <row r="169" spans="1:41" ht="18" customHeight="1">
      <c r="B169" s="250"/>
      <c r="C169" s="552"/>
      <c r="D169" s="1231" t="s">
        <v>146</v>
      </c>
      <c r="E169" s="528">
        <v>125</v>
      </c>
      <c r="F169" s="1231"/>
      <c r="G169" s="1010">
        <v>0.46125461254612549</v>
      </c>
      <c r="H169" s="1233"/>
      <c r="I169" s="1233"/>
      <c r="J169" s="1233"/>
      <c r="K169" s="1233"/>
      <c r="L169" s="1233"/>
      <c r="M169" s="1233"/>
      <c r="N169" s="9"/>
      <c r="O169" s="542"/>
      <c r="P169" s="542"/>
      <c r="Q169" s="542"/>
      <c r="R169" s="542"/>
      <c r="S169" s="536"/>
      <c r="T169" s="536"/>
      <c r="U169" s="536"/>
      <c r="V169" s="536"/>
      <c r="W169" s="542"/>
      <c r="X169"/>
      <c r="AJ169"/>
      <c r="AK169"/>
      <c r="AL169"/>
      <c r="AM169"/>
      <c r="AN169"/>
      <c r="AO169"/>
    </row>
    <row r="170" spans="1:41" ht="18" customHeight="1">
      <c r="A170" s="544"/>
      <c r="B170" s="544"/>
      <c r="C170" s="552"/>
      <c r="D170" s="1008" t="s">
        <v>993</v>
      </c>
      <c r="E170" s="1011">
        <v>271</v>
      </c>
      <c r="F170" s="703"/>
      <c r="G170" s="530"/>
      <c r="H170" s="544"/>
      <c r="I170" s="544"/>
      <c r="J170" s="544"/>
      <c r="K170" s="545"/>
      <c r="L170"/>
      <c r="M170" s="544"/>
      <c r="N170" s="544"/>
      <c r="O170" s="544"/>
      <c r="P170" s="544"/>
      <c r="Q170" s="544"/>
      <c r="R170" s="544"/>
      <c r="S170" s="544"/>
      <c r="T170" s="544"/>
      <c r="U170" s="544"/>
      <c r="V170" s="544"/>
      <c r="W170" s="544"/>
      <c r="X170"/>
      <c r="AJ170"/>
      <c r="AK170"/>
      <c r="AL170"/>
      <c r="AM170"/>
      <c r="AN170"/>
      <c r="AO170"/>
    </row>
    <row r="171" spans="1:41">
      <c r="A171"/>
      <c r="B171"/>
      <c r="C171" s="552"/>
      <c r="D171" s="311"/>
      <c r="E171" s="388"/>
      <c r="F171" s="703"/>
      <c r="G171" s="530"/>
      <c r="H171"/>
      <c r="I171"/>
      <c r="J171"/>
      <c r="K171"/>
      <c r="L171"/>
      <c r="M171"/>
      <c r="N171"/>
      <c r="O171"/>
      <c r="P171"/>
      <c r="Q171"/>
      <c r="R171"/>
      <c r="S171"/>
      <c r="T171"/>
      <c r="U171"/>
      <c r="V171"/>
      <c r="W171"/>
      <c r="X171"/>
      <c r="AJ171"/>
      <c r="AK171"/>
      <c r="AL171"/>
      <c r="AM171"/>
      <c r="AN171"/>
      <c r="AO171"/>
    </row>
    <row r="172" spans="1:41">
      <c r="A172" s="309"/>
      <c r="B172" s="264"/>
      <c r="C172" s="552"/>
      <c r="D172" s="311"/>
      <c r="E172" s="388"/>
      <c r="F172" s="703"/>
      <c r="G172" s="530"/>
      <c r="H172" s="1265"/>
      <c r="I172" s="264"/>
      <c r="J172" s="264"/>
      <c r="K172" s="264"/>
      <c r="L172"/>
      <c r="M172" s="264"/>
      <c r="N172" s="264"/>
      <c r="O172" s="264"/>
      <c r="P172" s="264"/>
      <c r="Q172" s="264"/>
      <c r="R172" s="264"/>
      <c r="S172" s="264"/>
      <c r="T172" s="264"/>
      <c r="U172" s="264"/>
      <c r="V172" s="264"/>
      <c r="W172" s="264"/>
      <c r="X172"/>
      <c r="Y172"/>
      <c r="Z172"/>
      <c r="AA172"/>
      <c r="AB172"/>
      <c r="AC172"/>
      <c r="AD172"/>
      <c r="AE172"/>
      <c r="AF172"/>
      <c r="AG172"/>
      <c r="AH172"/>
      <c r="AI172"/>
      <c r="AJ172"/>
      <c r="AK172"/>
      <c r="AL172"/>
      <c r="AM172"/>
      <c r="AN172"/>
      <c r="AO172"/>
    </row>
    <row r="173" spans="1:41" ht="14.4">
      <c r="A173" s="1266"/>
      <c r="B173" s="1266"/>
      <c r="C173" s="1266"/>
      <c r="D173" s="1267"/>
      <c r="E173" s="1267"/>
      <c r="F173" s="1267"/>
      <c r="H173" s="1267"/>
      <c r="I173" s="1267"/>
      <c r="J173" s="1267"/>
      <c r="K173" s="547"/>
      <c r="L173"/>
      <c r="Q173" s="1"/>
      <c r="R173" s="1"/>
      <c r="X173"/>
      <c r="Y173"/>
      <c r="Z173"/>
      <c r="AA173"/>
      <c r="AB173"/>
      <c r="AC173"/>
      <c r="AD173"/>
      <c r="AE173"/>
      <c r="AF173"/>
      <c r="AG173"/>
      <c r="AH173"/>
      <c r="AI173"/>
      <c r="AJ173"/>
      <c r="AK173"/>
      <c r="AL173"/>
      <c r="AM173"/>
      <c r="AN173"/>
      <c r="AO173"/>
    </row>
    <row r="174" spans="1:41" ht="18" customHeight="1">
      <c r="A174" s="1231"/>
      <c r="C174" s="1231"/>
      <c r="D174" s="1268"/>
      <c r="E174" s="1268"/>
      <c r="F174" s="1268"/>
      <c r="H174" s="526"/>
      <c r="I174" s="526"/>
      <c r="J174" s="526"/>
      <c r="K174" s="389"/>
      <c r="L174"/>
      <c r="M174" s="546"/>
      <c r="O174" s="1"/>
      <c r="P174" s="524"/>
      <c r="Q174" s="1"/>
      <c r="R174" s="1"/>
      <c r="S174" s="524"/>
      <c r="T174" s="8"/>
      <c r="U174" s="524"/>
      <c r="V174" s="8"/>
      <c r="W174" s="524"/>
      <c r="X174"/>
      <c r="Y174"/>
      <c r="Z174"/>
      <c r="AA174"/>
      <c r="AB174"/>
      <c r="AC174"/>
      <c r="AD174"/>
      <c r="AE174"/>
      <c r="AF174"/>
      <c r="AG174"/>
      <c r="AH174"/>
      <c r="AI174"/>
      <c r="AJ174"/>
      <c r="AK174"/>
      <c r="AL174"/>
      <c r="AM174"/>
      <c r="AN174"/>
      <c r="AO174"/>
    </row>
    <row r="175" spans="1:41" ht="18" customHeight="1">
      <c r="A175" s="1266"/>
      <c r="C175" s="1231"/>
      <c r="D175" s="1268"/>
      <c r="E175" s="1268"/>
      <c r="F175" s="1268"/>
      <c r="H175" s="526"/>
      <c r="I175" s="526"/>
      <c r="J175" s="526"/>
      <c r="K175" s="474"/>
      <c r="L175"/>
      <c r="M175" s="548"/>
      <c r="X175"/>
      <c r="Y175"/>
      <c r="Z175"/>
      <c r="AA175"/>
      <c r="AB175"/>
      <c r="AC175"/>
      <c r="AD175"/>
      <c r="AE175"/>
      <c r="AF175"/>
      <c r="AG175"/>
      <c r="AH175"/>
      <c r="AI175"/>
      <c r="AJ175"/>
      <c r="AK175"/>
      <c r="AL175"/>
      <c r="AM175"/>
      <c r="AN175"/>
      <c r="AO175"/>
    </row>
    <row r="176" spans="1:41" ht="18" customHeight="1">
      <c r="C176" s="1269"/>
      <c r="D176" s="1268"/>
      <c r="E176" s="1268"/>
      <c r="F176" s="1268"/>
      <c r="H176" s="526"/>
      <c r="I176" s="526"/>
      <c r="J176" s="526"/>
      <c r="K176" s="549"/>
      <c r="L176"/>
      <c r="M176" s="549"/>
      <c r="N176" s="549"/>
      <c r="O176" s="549"/>
      <c r="P176" s="549"/>
      <c r="Q176" s="549"/>
      <c r="R176" s="549"/>
      <c r="S176" s="549"/>
      <c r="T176" s="549"/>
      <c r="U176" s="549"/>
      <c r="V176" s="549"/>
      <c r="W176" s="549"/>
      <c r="X176"/>
      <c r="Y176"/>
      <c r="Z176"/>
      <c r="AA176"/>
      <c r="AB176"/>
      <c r="AC176"/>
      <c r="AD176"/>
      <c r="AE176"/>
      <c r="AF176"/>
      <c r="AG176"/>
      <c r="AH176"/>
      <c r="AI176"/>
      <c r="AJ176"/>
      <c r="AK176"/>
      <c r="AL176"/>
      <c r="AM176"/>
      <c r="AN176"/>
      <c r="AO176"/>
    </row>
    <row r="177" spans="1:49" ht="18" customHeight="1">
      <c r="A177" s="1269"/>
      <c r="C177" s="1231"/>
      <c r="D177" s="1268"/>
      <c r="E177" s="1268"/>
      <c r="F177" s="1268"/>
      <c r="H177" s="526"/>
      <c r="I177" s="526"/>
      <c r="J177" s="526"/>
      <c r="K177" s="550"/>
      <c r="L177"/>
      <c r="X177"/>
      <c r="Y177"/>
      <c r="Z177"/>
      <c r="AA177"/>
      <c r="AB177"/>
      <c r="AC177"/>
      <c r="AD177"/>
      <c r="AE177"/>
      <c r="AF177"/>
      <c r="AG177"/>
      <c r="AH177"/>
      <c r="AI177"/>
      <c r="AJ177"/>
      <c r="AK177"/>
      <c r="AL177"/>
      <c r="AM177"/>
      <c r="AN177"/>
      <c r="AO177"/>
    </row>
    <row r="178" spans="1:49" ht="18" customHeight="1">
      <c r="A178" s="1266"/>
      <c r="C178" s="1231"/>
      <c r="D178" s="1268"/>
      <c r="E178" s="1268"/>
      <c r="F178" s="1268"/>
      <c r="H178" s="526"/>
      <c r="I178" s="526"/>
      <c r="J178" s="526"/>
      <c r="K178" s="550"/>
      <c r="L178"/>
      <c r="O178" s="1"/>
      <c r="P178" s="1"/>
      <c r="R178" s="550"/>
      <c r="S178" s="524"/>
      <c r="T178" s="550"/>
      <c r="U178" s="550"/>
      <c r="X178"/>
      <c r="Y178"/>
      <c r="Z178"/>
      <c r="AA178"/>
      <c r="AB178"/>
      <c r="AC178"/>
      <c r="AD178"/>
      <c r="AE178"/>
      <c r="AF178"/>
      <c r="AG178"/>
      <c r="AH178"/>
      <c r="AI178"/>
      <c r="AJ178"/>
      <c r="AK178"/>
      <c r="AL178"/>
      <c r="AM178"/>
      <c r="AN178"/>
      <c r="AO178"/>
    </row>
    <row r="179" spans="1:49" ht="17.7" customHeight="1">
      <c r="C179" s="847"/>
      <c r="D179" s="1268"/>
      <c r="E179" s="1268"/>
      <c r="F179" s="1270"/>
      <c r="H179" s="526"/>
      <c r="I179" s="526"/>
      <c r="J179" s="5"/>
      <c r="K179" s="1"/>
      <c r="L179"/>
      <c r="O179" s="551"/>
      <c r="P179" s="551"/>
      <c r="Q179" s="551"/>
      <c r="R179" s="551"/>
      <c r="S179" s="524"/>
      <c r="T179" s="1"/>
      <c r="U179" s="524"/>
      <c r="X179"/>
      <c r="Y179"/>
      <c r="Z179"/>
      <c r="AA179"/>
      <c r="AB179"/>
      <c r="AC179"/>
      <c r="AD179"/>
      <c r="AE179"/>
      <c r="AF179"/>
      <c r="AG179"/>
      <c r="AH179"/>
      <c r="AI179"/>
      <c r="AJ179"/>
      <c r="AK179"/>
      <c r="AL179"/>
      <c r="AM179"/>
      <c r="AN179"/>
      <c r="AO179"/>
    </row>
    <row r="180" spans="1:49" ht="18" customHeight="1">
      <c r="A180" s="847"/>
      <c r="B180" s="847"/>
      <c r="C180" s="1236"/>
      <c r="D180" s="1236"/>
      <c r="E180" s="1236"/>
      <c r="F180" s="1237"/>
      <c r="G180" s="1237"/>
      <c r="H180" s="1237"/>
      <c r="I180" s="1238"/>
      <c r="J180" s="1235"/>
      <c r="K180" s="1"/>
      <c r="L180"/>
      <c r="O180" s="551"/>
      <c r="P180" s="551"/>
      <c r="Q180" s="551"/>
      <c r="R180" s="551"/>
      <c r="S180" s="524"/>
      <c r="T180" s="1"/>
      <c r="U180" s="524"/>
      <c r="X180"/>
      <c r="Y180"/>
      <c r="Z180"/>
      <c r="AA180"/>
      <c r="AB180"/>
      <c r="AC180"/>
      <c r="AD180"/>
      <c r="AE180"/>
      <c r="AF180"/>
      <c r="AG180"/>
      <c r="AH180"/>
      <c r="AI180"/>
      <c r="AJ180"/>
      <c r="AK180"/>
      <c r="AL180"/>
      <c r="AM180"/>
      <c r="AN180"/>
      <c r="AO180"/>
    </row>
    <row r="181" spans="1:49" ht="18" customHeight="1">
      <c r="A181" s="847"/>
      <c r="B181" s="847"/>
      <c r="C181" s="1236"/>
      <c r="D181" s="1236"/>
      <c r="E181" s="1236"/>
      <c r="F181" s="1237"/>
      <c r="G181" s="1237"/>
      <c r="H181" s="1237"/>
      <c r="I181" s="1238"/>
      <c r="J181" s="1235"/>
      <c r="K181" s="1"/>
      <c r="L181"/>
      <c r="O181" s="551"/>
      <c r="P181" s="551"/>
      <c r="Q181" s="551"/>
      <c r="R181" s="551"/>
      <c r="S181" s="524"/>
      <c r="T181" s="1"/>
      <c r="U181" s="524"/>
      <c r="X181"/>
      <c r="Y181"/>
      <c r="Z181"/>
      <c r="AA181"/>
      <c r="AB181"/>
      <c r="AC181"/>
      <c r="AD181"/>
      <c r="AE181"/>
      <c r="AF181"/>
      <c r="AG181"/>
      <c r="AH181"/>
      <c r="AI181"/>
      <c r="AJ181"/>
      <c r="AK181"/>
      <c r="AL181"/>
      <c r="AM181"/>
      <c r="AN181"/>
      <c r="AO181"/>
    </row>
    <row r="182" spans="1:49" ht="18" hidden="1" customHeight="1">
      <c r="A182" s="1"/>
      <c r="B182" s="1"/>
      <c r="C182" s="552"/>
      <c r="D182" s="311"/>
      <c r="E182" s="388"/>
      <c r="F182" s="703"/>
      <c r="G182" s="530"/>
      <c r="H182" s="474"/>
      <c r="I182" s="251"/>
      <c r="J182" s="1"/>
      <c r="K182" s="1"/>
      <c r="L182"/>
      <c r="O182" s="551"/>
      <c r="P182" s="551"/>
      <c r="Q182" s="551"/>
      <c r="R182" s="551"/>
      <c r="S182" s="524"/>
      <c r="T182" s="1"/>
      <c r="U182" s="524"/>
      <c r="X182"/>
      <c r="Y182"/>
      <c r="Z182"/>
      <c r="AA182"/>
      <c r="AB182"/>
      <c r="AC182"/>
      <c r="AD182"/>
      <c r="AE182"/>
      <c r="AF182"/>
      <c r="AG182"/>
      <c r="AH182"/>
      <c r="AI182"/>
      <c r="AJ182"/>
      <c r="AK182"/>
      <c r="AL182"/>
      <c r="AM182"/>
      <c r="AN182"/>
      <c r="AO182"/>
    </row>
    <row r="183" spans="1:49" ht="18" hidden="1" customHeight="1">
      <c r="A183" s="1"/>
      <c r="B183" s="1"/>
      <c r="C183" s="552"/>
      <c r="D183" s="311"/>
      <c r="E183" s="388"/>
      <c r="F183" s="703"/>
      <c r="G183" s="530"/>
      <c r="H183" s="1"/>
      <c r="I183" s="1"/>
      <c r="J183" s="1"/>
      <c r="K183" s="1"/>
      <c r="L183"/>
      <c r="X183"/>
      <c r="Y183"/>
      <c r="Z183"/>
      <c r="AA183"/>
      <c r="AB183"/>
      <c r="AC183"/>
      <c r="AD183"/>
      <c r="AE183"/>
      <c r="AF183"/>
      <c r="AG183"/>
      <c r="AH183"/>
      <c r="AI183"/>
      <c r="AJ183"/>
      <c r="AK183"/>
      <c r="AL183"/>
      <c r="AM183"/>
      <c r="AN183"/>
      <c r="AO183"/>
    </row>
    <row r="184" spans="1:49" ht="18" hidden="1" customHeight="1">
      <c r="A184" s="551"/>
      <c r="B184" s="551"/>
      <c r="C184" s="552"/>
      <c r="D184" s="311"/>
      <c r="E184" s="388"/>
      <c r="F184" s="703"/>
      <c r="G184" s="530"/>
      <c r="H184" s="551"/>
      <c r="I184" s="551"/>
      <c r="J184" s="551"/>
      <c r="K184" s="551"/>
      <c r="L184"/>
      <c r="M184" s="551"/>
      <c r="N184" s="551"/>
      <c r="O184" s="551"/>
      <c r="P184" s="551"/>
      <c r="Q184" s="551"/>
      <c r="R184" s="551"/>
      <c r="S184" s="551"/>
      <c r="T184" s="551"/>
      <c r="U184" s="551"/>
      <c r="V184" s="551"/>
      <c r="W184" s="551"/>
      <c r="X184"/>
      <c r="Y184"/>
      <c r="Z184"/>
      <c r="AA184"/>
      <c r="AB184"/>
      <c r="AC184"/>
      <c r="AD184"/>
      <c r="AE184"/>
      <c r="AF184"/>
      <c r="AG184"/>
      <c r="AH184"/>
      <c r="AI184"/>
      <c r="AJ184"/>
      <c r="AK184"/>
      <c r="AL184"/>
      <c r="AM184"/>
      <c r="AN184"/>
      <c r="AO184"/>
    </row>
    <row r="185" spans="1:49" ht="18" hidden="1" customHeight="1">
      <c r="A185" s="1"/>
      <c r="B185" s="1"/>
      <c r="C185" s="552"/>
      <c r="D185" s="311"/>
      <c r="E185" s="388"/>
      <c r="F185" s="703"/>
      <c r="G185" s="530"/>
      <c r="H185" s="1"/>
      <c r="I185" s="1"/>
      <c r="J185" s="1"/>
      <c r="K185" s="1"/>
      <c r="L185"/>
      <c r="X185"/>
      <c r="Y185"/>
      <c r="Z185"/>
      <c r="AA185"/>
      <c r="AB185"/>
      <c r="AC185"/>
      <c r="AD185"/>
      <c r="AE185"/>
      <c r="AF185"/>
      <c r="AG185"/>
      <c r="AH185"/>
      <c r="AI185"/>
      <c r="AJ185"/>
      <c r="AK185"/>
      <c r="AL185"/>
      <c r="AM185"/>
      <c r="AN185"/>
      <c r="AO185"/>
      <c r="AP185" s="7"/>
      <c r="AQ185" s="7"/>
      <c r="AR185" s="7"/>
      <c r="AS185" s="7"/>
      <c r="AT185" s="7"/>
      <c r="AU185" s="7"/>
    </row>
    <row r="186" spans="1:49" s="7" customFormat="1" ht="18" hidden="1" customHeight="1">
      <c r="A186" s="550"/>
      <c r="B186" s="550"/>
      <c r="C186" s="552"/>
      <c r="D186" s="311"/>
      <c r="E186" s="388"/>
      <c r="F186" s="703"/>
      <c r="G186" s="530"/>
      <c r="H186" s="550"/>
      <c r="I186"/>
      <c r="J186" s="256"/>
      <c r="K186" s="550"/>
      <c r="L186"/>
      <c r="M186" s="5"/>
      <c r="N186" s="1"/>
      <c r="O186" s="1"/>
      <c r="P186" s="1"/>
      <c r="Q186" s="256"/>
      <c r="R186" s="550"/>
      <c r="S186" s="524"/>
      <c r="T186" s="550"/>
      <c r="U186" s="550"/>
      <c r="V186" s="256"/>
      <c r="W186" s="256"/>
      <c r="X186"/>
      <c r="Y186"/>
      <c r="Z186"/>
      <c r="AA186"/>
      <c r="AB186"/>
      <c r="AC186"/>
      <c r="AD186"/>
      <c r="AE186"/>
      <c r="AF186"/>
      <c r="AG186"/>
      <c r="AH186"/>
      <c r="AI186"/>
      <c r="AJ186"/>
      <c r="AK186"/>
      <c r="AL186"/>
      <c r="AM186"/>
      <c r="AN186"/>
      <c r="AO186"/>
      <c r="AP186" s="256"/>
      <c r="AQ186" s="256"/>
      <c r="AR186" s="256"/>
      <c r="AS186" s="256"/>
      <c r="AT186" s="256"/>
      <c r="AU186" s="256"/>
      <c r="AW186" s="256"/>
    </row>
    <row r="187" spans="1:49" ht="18" hidden="1" customHeight="1">
      <c r="A187" s="1"/>
      <c r="B187" s="1"/>
      <c r="C187" s="552"/>
      <c r="D187" s="311"/>
      <c r="E187" s="388"/>
      <c r="F187" s="703"/>
      <c r="G187" s="530"/>
      <c r="H187" s="1"/>
      <c r="I187"/>
      <c r="J187" s="1"/>
      <c r="K187" s="1"/>
      <c r="L187"/>
      <c r="O187" s="551"/>
      <c r="P187" s="551"/>
      <c r="Q187" s="551"/>
      <c r="R187" s="551"/>
      <c r="S187" s="524"/>
      <c r="T187" s="1"/>
      <c r="U187" s="524"/>
      <c r="X187"/>
      <c r="Y187"/>
      <c r="Z187"/>
      <c r="AA187"/>
      <c r="AB187"/>
      <c r="AC187"/>
      <c r="AD187"/>
      <c r="AE187"/>
      <c r="AF187"/>
      <c r="AG187"/>
      <c r="AH187"/>
      <c r="AI187"/>
      <c r="AJ187"/>
      <c r="AK187"/>
      <c r="AL187"/>
      <c r="AM187"/>
      <c r="AN187"/>
      <c r="AO187"/>
    </row>
    <row r="188" spans="1:49" ht="18" hidden="1" customHeight="1">
      <c r="A188" s="1"/>
      <c r="B188" s="1"/>
      <c r="C188" s="552"/>
      <c r="D188" s="311"/>
      <c r="E188" s="388"/>
      <c r="F188" s="703"/>
      <c r="G188" s="530"/>
      <c r="H188" s="1"/>
      <c r="I188"/>
      <c r="J188" s="1"/>
      <c r="K188" s="1"/>
      <c r="L188"/>
      <c r="M188" s="256"/>
      <c r="N188" s="256"/>
      <c r="O188" s="551"/>
      <c r="P188" s="551"/>
      <c r="Q188" s="551"/>
      <c r="R188" s="551"/>
      <c r="S188" s="524"/>
      <c r="T188" s="1"/>
      <c r="U188" s="524"/>
      <c r="X188"/>
      <c r="Y188"/>
      <c r="Z188"/>
      <c r="AA188"/>
      <c r="AB188"/>
      <c r="AC188"/>
      <c r="AD188"/>
      <c r="AE188"/>
      <c r="AF188"/>
      <c r="AG188"/>
      <c r="AH188"/>
      <c r="AI188"/>
      <c r="AJ188"/>
      <c r="AK188"/>
      <c r="AL188"/>
      <c r="AM188"/>
      <c r="AN188"/>
      <c r="AO188"/>
    </row>
    <row r="189" spans="1:49" ht="18" hidden="1" customHeight="1">
      <c r="A189" s="1"/>
      <c r="B189" s="1"/>
      <c r="C189" s="552"/>
      <c r="D189" s="311"/>
      <c r="E189" s="388"/>
      <c r="F189" s="703"/>
      <c r="G189" s="530"/>
      <c r="H189" s="1"/>
      <c r="I189"/>
      <c r="J189" s="1"/>
      <c r="K189" s="1"/>
      <c r="L189"/>
      <c r="M189" s="256"/>
      <c r="N189" s="256"/>
      <c r="O189" s="551"/>
      <c r="P189" s="551"/>
      <c r="Q189" s="551"/>
      <c r="R189" s="551"/>
      <c r="S189" s="524"/>
      <c r="T189" s="1"/>
      <c r="U189" s="524"/>
      <c r="X189"/>
      <c r="Y189"/>
      <c r="Z189"/>
      <c r="AA189"/>
      <c r="AB189"/>
      <c r="AC189"/>
      <c r="AD189"/>
      <c r="AE189"/>
      <c r="AF189"/>
      <c r="AG189"/>
      <c r="AH189"/>
      <c r="AI189"/>
      <c r="AJ189"/>
      <c r="AK189"/>
      <c r="AL189"/>
      <c r="AM189"/>
      <c r="AN189"/>
      <c r="AO189"/>
    </row>
    <row r="190" spans="1:49" ht="18" hidden="1" customHeight="1">
      <c r="A190" s="1"/>
      <c r="B190" s="1"/>
      <c r="C190" s="552"/>
      <c r="D190" s="311"/>
      <c r="E190" s="388"/>
      <c r="F190" s="703"/>
      <c r="G190" s="530"/>
      <c r="H190" s="474"/>
      <c r="I190" s="251"/>
      <c r="J190" s="1"/>
      <c r="K190" s="1"/>
      <c r="L190"/>
      <c r="M190" s="256"/>
      <c r="N190" s="256"/>
      <c r="O190" s="551"/>
      <c r="P190" s="551"/>
      <c r="Q190" s="551"/>
      <c r="R190" s="551"/>
      <c r="S190" s="524"/>
      <c r="T190" s="1"/>
      <c r="U190" s="524"/>
      <c r="X190"/>
      <c r="Y190"/>
      <c r="Z190"/>
      <c r="AA190"/>
      <c r="AB190"/>
      <c r="AC190"/>
      <c r="AD190"/>
      <c r="AE190"/>
      <c r="AF190"/>
      <c r="AG190"/>
      <c r="AH190"/>
      <c r="AI190"/>
      <c r="AJ190"/>
      <c r="AK190"/>
      <c r="AL190"/>
      <c r="AM190"/>
      <c r="AN190"/>
      <c r="AO190"/>
    </row>
    <row r="191" spans="1:49" ht="18" hidden="1" customHeight="1">
      <c r="A191" s="1"/>
      <c r="B191" s="1"/>
      <c r="C191" s="552"/>
      <c r="D191" s="311"/>
      <c r="E191" s="388"/>
      <c r="F191" s="703"/>
      <c r="G191" s="530"/>
      <c r="H191" s="1"/>
      <c r="I191" s="1"/>
      <c r="J191" s="1"/>
      <c r="K191" s="1"/>
      <c r="L191"/>
      <c r="M191"/>
      <c r="N191"/>
      <c r="O191"/>
      <c r="P191"/>
      <c r="Q191"/>
      <c r="R191"/>
      <c r="S191"/>
      <c r="T191"/>
      <c r="U191"/>
      <c r="V191"/>
      <c r="W191"/>
      <c r="X191"/>
      <c r="Y191"/>
      <c r="Z191"/>
      <c r="AA191"/>
      <c r="AB191"/>
      <c r="AC191"/>
      <c r="AD191"/>
      <c r="AE191"/>
      <c r="AF191"/>
      <c r="AG191"/>
      <c r="AH191"/>
      <c r="AI191"/>
      <c r="AJ191"/>
      <c r="AK191"/>
      <c r="AL191"/>
      <c r="AM191"/>
      <c r="AN191"/>
      <c r="AO191"/>
    </row>
    <row r="192" spans="1:49" ht="18" hidden="1" customHeight="1">
      <c r="A192" s="9"/>
      <c r="B192" s="9"/>
      <c r="C192" s="552"/>
      <c r="D192" s="311"/>
      <c r="E192" s="388"/>
      <c r="F192" s="703"/>
      <c r="G192" s="530"/>
      <c r="H192" s="9"/>
      <c r="I192" s="9"/>
      <c r="J192" s="9"/>
      <c r="K192" s="9"/>
      <c r="L192"/>
      <c r="M192" s="9"/>
      <c r="N192" s="9"/>
      <c r="O192" s="9"/>
      <c r="P192" s="9"/>
      <c r="Q192" s="9"/>
      <c r="R192" s="9"/>
      <c r="S192" s="9"/>
      <c r="T192" s="9"/>
      <c r="U192" s="9"/>
      <c r="V192" s="9"/>
      <c r="W192" s="9"/>
      <c r="X192"/>
      <c r="Y192"/>
      <c r="Z192"/>
      <c r="AA192"/>
      <c r="AB192"/>
      <c r="AC192"/>
      <c r="AD192"/>
      <c r="AE192"/>
      <c r="AF192"/>
      <c r="AG192"/>
      <c r="AH192"/>
      <c r="AI192"/>
      <c r="AJ192"/>
      <c r="AK192"/>
      <c r="AL192"/>
      <c r="AM192"/>
      <c r="AN192"/>
      <c r="AO192"/>
    </row>
    <row r="193" spans="1:41" ht="18" hidden="1" customHeight="1">
      <c r="A193" s="440"/>
      <c r="B193" s="440"/>
      <c r="C193" s="552"/>
      <c r="D193" s="311"/>
      <c r="E193" s="388"/>
      <c r="F193" s="703"/>
      <c r="G193" s="530"/>
      <c r="H193" s="31"/>
      <c r="I193" s="535"/>
      <c r="J193" s="31"/>
      <c r="K193" s="535"/>
      <c r="L193"/>
      <c r="M193" s="440"/>
      <c r="N193" s="440"/>
      <c r="O193" s="440"/>
      <c r="P193" s="440"/>
      <c r="Q193" s="440"/>
      <c r="R193" s="440"/>
      <c r="S193" s="440"/>
      <c r="T193" s="31"/>
      <c r="U193" s="535"/>
      <c r="V193" s="31"/>
      <c r="W193" s="535"/>
      <c r="X193"/>
      <c r="Y193"/>
      <c r="Z193"/>
      <c r="AA193"/>
      <c r="AB193"/>
      <c r="AC193"/>
      <c r="AD193"/>
      <c r="AE193"/>
      <c r="AF193"/>
      <c r="AG193"/>
      <c r="AH193"/>
      <c r="AI193"/>
      <c r="AJ193"/>
      <c r="AK193"/>
      <c r="AL193"/>
      <c r="AM193"/>
      <c r="AN193"/>
      <c r="AO193"/>
    </row>
    <row r="194" spans="1:41" ht="18" hidden="1" customHeight="1">
      <c r="A194" s="440"/>
      <c r="B194" s="1"/>
      <c r="C194" s="552"/>
      <c r="D194" s="311"/>
      <c r="E194" s="388"/>
      <c r="F194" s="703"/>
      <c r="G194" s="530"/>
      <c r="H194" s="389"/>
      <c r="I194" s="31"/>
      <c r="J194" s="8"/>
      <c r="K194" s="389"/>
      <c r="L194"/>
      <c r="M194" s="440"/>
      <c r="O194" s="1"/>
      <c r="P194" s="524"/>
      <c r="Q194" s="440"/>
      <c r="S194" s="8"/>
      <c r="T194" s="524"/>
      <c r="U194" s="31"/>
      <c r="V194" s="8"/>
      <c r="W194" s="524"/>
      <c r="X194"/>
      <c r="Y194"/>
      <c r="Z194"/>
      <c r="AA194"/>
      <c r="AB194"/>
      <c r="AC194"/>
      <c r="AD194"/>
      <c r="AE194"/>
      <c r="AF194"/>
      <c r="AG194"/>
      <c r="AH194"/>
      <c r="AI194"/>
      <c r="AJ194"/>
      <c r="AK194"/>
      <c r="AL194"/>
      <c r="AM194"/>
      <c r="AN194"/>
      <c r="AO194"/>
    </row>
    <row r="195" spans="1:41" ht="18" hidden="1" customHeight="1">
      <c r="A195" s="1"/>
      <c r="B195" s="1"/>
      <c r="C195" s="552"/>
      <c r="D195" s="311"/>
      <c r="E195" s="388"/>
      <c r="F195" s="703"/>
      <c r="G195" s="530"/>
      <c r="H195" s="1"/>
      <c r="I195" s="1"/>
      <c r="J195" s="1"/>
      <c r="K195" s="1"/>
      <c r="L195"/>
      <c r="M195" s="1"/>
      <c r="O195" s="1"/>
      <c r="P195" s="1"/>
      <c r="Q195" s="1"/>
      <c r="R195" s="1"/>
      <c r="S195" s="1"/>
      <c r="T195" s="1"/>
      <c r="U195" s="1"/>
      <c r="V195" s="1"/>
      <c r="W195" s="1"/>
      <c r="X195"/>
      <c r="Y195"/>
      <c r="Z195"/>
      <c r="AA195"/>
      <c r="AB195"/>
      <c r="AC195"/>
      <c r="AD195"/>
      <c r="AE195"/>
      <c r="AF195"/>
      <c r="AG195"/>
      <c r="AH195"/>
      <c r="AI195"/>
      <c r="AJ195"/>
      <c r="AK195"/>
      <c r="AL195"/>
      <c r="AM195"/>
      <c r="AN195"/>
      <c r="AO195"/>
    </row>
    <row r="196" spans="1:41" ht="18" hidden="1" customHeight="1">
      <c r="A196" s="1"/>
      <c r="B196" s="1"/>
      <c r="C196" s="552"/>
      <c r="D196" s="311"/>
      <c r="E196" s="388"/>
      <c r="F196" s="703"/>
      <c r="G196" s="530"/>
      <c r="H196" s="1"/>
      <c r="I196" s="1"/>
      <c r="J196" s="1"/>
      <c r="K196" s="1"/>
      <c r="L196"/>
      <c r="M196" s="1"/>
      <c r="O196" s="1"/>
      <c r="P196" s="1"/>
      <c r="Q196" s="1"/>
      <c r="R196" s="1"/>
      <c r="S196" s="1"/>
      <c r="T196" s="1"/>
      <c r="U196" s="1"/>
      <c r="V196" s="1"/>
      <c r="W196" s="1"/>
      <c r="X196"/>
      <c r="Y196"/>
      <c r="Z196"/>
      <c r="AA196"/>
      <c r="AB196"/>
      <c r="AC196"/>
      <c r="AD196"/>
      <c r="AE196"/>
      <c r="AF196"/>
      <c r="AG196"/>
      <c r="AH196"/>
      <c r="AI196"/>
      <c r="AJ196"/>
      <c r="AK196"/>
      <c r="AL196"/>
      <c r="AM196"/>
      <c r="AN196"/>
      <c r="AO196"/>
    </row>
    <row r="197" spans="1:41" ht="18" hidden="1" customHeight="1">
      <c r="A197" s="440"/>
      <c r="B197" s="1"/>
      <c r="C197" s="552"/>
      <c r="D197" s="311"/>
      <c r="E197" s="388"/>
      <c r="F197" s="703"/>
      <c r="G197" s="530"/>
      <c r="H197" s="31"/>
      <c r="I197" s="535"/>
      <c r="J197" s="31"/>
      <c r="K197" s="535"/>
      <c r="L197"/>
      <c r="M197" s="440"/>
      <c r="N197" s="440"/>
      <c r="O197" s="440"/>
      <c r="P197" s="440"/>
      <c r="Q197" s="440"/>
      <c r="R197" s="440"/>
      <c r="S197" s="440"/>
      <c r="T197" s="31"/>
      <c r="U197" s="535"/>
      <c r="V197" s="31"/>
      <c r="W197" s="535"/>
      <c r="X197"/>
      <c r="AJ197"/>
      <c r="AK197"/>
      <c r="AL197"/>
      <c r="AM197"/>
      <c r="AN197"/>
      <c r="AO197"/>
    </row>
    <row r="198" spans="1:41" ht="18" hidden="1" customHeight="1">
      <c r="A198" s="440"/>
      <c r="C198" s="1"/>
      <c r="D198" s="389"/>
      <c r="E198" s="440"/>
      <c r="G198" s="8"/>
      <c r="H198" s="389"/>
      <c r="I198" s="31"/>
      <c r="J198" s="8"/>
      <c r="K198" s="389"/>
      <c r="L198"/>
      <c r="M198" s="440"/>
      <c r="O198" s="1"/>
      <c r="P198" s="524"/>
      <c r="Q198" s="440"/>
      <c r="S198" s="8"/>
      <c r="T198" s="524"/>
      <c r="U198" s="31"/>
      <c r="V198" s="8"/>
      <c r="W198" s="524"/>
      <c r="X198"/>
      <c r="AJ198"/>
      <c r="AK198"/>
      <c r="AL198"/>
      <c r="AM198"/>
      <c r="AN198"/>
      <c r="AO198"/>
    </row>
    <row r="199" spans="1:41" ht="18" hidden="1" customHeight="1">
      <c r="A199" s="443"/>
      <c r="B199" s="530"/>
      <c r="C199" s="530"/>
      <c r="D199" s="530"/>
      <c r="E199" s="530"/>
      <c r="F199" s="705"/>
      <c r="G199" s="1"/>
      <c r="H199" s="31"/>
      <c r="I199" s="553"/>
      <c r="J199" s="31"/>
      <c r="K199" s="553"/>
      <c r="L199"/>
      <c r="M199"/>
      <c r="N199"/>
      <c r="O199"/>
      <c r="P199"/>
      <c r="Q199"/>
      <c r="R199"/>
      <c r="S199"/>
      <c r="T199"/>
      <c r="U199"/>
      <c r="V199"/>
      <c r="W199"/>
      <c r="X199"/>
      <c r="AJ199"/>
      <c r="AK199"/>
      <c r="AL199"/>
      <c r="AM199"/>
      <c r="AN199"/>
      <c r="AO199"/>
    </row>
    <row r="200" spans="1:41" ht="36" customHeight="1">
      <c r="A200" s="1841" t="s">
        <v>994</v>
      </c>
      <c r="B200" s="1841"/>
      <c r="C200" s="1841"/>
      <c r="D200" s="1841"/>
      <c r="E200" s="1841"/>
      <c r="F200" s="1841"/>
      <c r="G200" s="1841"/>
      <c r="H200" s="1841"/>
      <c r="I200" s="1841"/>
      <c r="J200" s="1841"/>
      <c r="K200" s="1841"/>
      <c r="L200"/>
      <c r="X200"/>
      <c r="AJ200"/>
      <c r="AK200"/>
      <c r="AL200"/>
      <c r="AM200"/>
      <c r="AN200"/>
      <c r="AO200"/>
    </row>
    <row r="201" spans="1:41" ht="36" customHeight="1">
      <c r="A201" s="1880" t="s">
        <v>995</v>
      </c>
      <c r="B201" s="1880"/>
      <c r="C201" s="1880"/>
      <c r="D201" s="1880"/>
      <c r="E201" s="1880"/>
      <c r="F201" s="1880"/>
      <c r="G201" s="1880"/>
      <c r="H201" s="1880"/>
      <c r="I201" s="1880"/>
      <c r="J201" s="1880"/>
      <c r="K201" s="1880"/>
      <c r="L201"/>
      <c r="M201" s="1755" t="s">
        <v>996</v>
      </c>
      <c r="N201" s="1755"/>
      <c r="O201" s="1755"/>
      <c r="P201" s="1755"/>
      <c r="Q201" s="1755"/>
      <c r="R201" s="1755"/>
      <c r="S201" s="1755"/>
      <c r="T201" s="1755"/>
      <c r="U201" s="1755"/>
      <c r="V201" s="1755"/>
      <c r="W201" s="1755"/>
      <c r="X201"/>
      <c r="AJ201"/>
      <c r="AK201"/>
      <c r="AL201"/>
      <c r="AM201"/>
      <c r="AN201"/>
      <c r="AO201"/>
    </row>
    <row r="202" spans="1:41" ht="18" customHeight="1">
      <c r="A202" s="252"/>
      <c r="B202" s="441"/>
      <c r="C202" s="441"/>
      <c r="D202" s="441"/>
      <c r="E202" s="441"/>
      <c r="F202" s="706"/>
      <c r="G202" s="441"/>
      <c r="H202" s="441"/>
      <c r="I202" s="441"/>
      <c r="J202" s="441"/>
      <c r="K202" s="441"/>
      <c r="L202"/>
      <c r="M202" s="1977"/>
      <c r="N202" s="1977"/>
      <c r="O202" s="1977"/>
      <c r="P202" s="1977"/>
      <c r="Q202" s="1978"/>
      <c r="R202" s="1824" t="s">
        <v>19</v>
      </c>
      <c r="S202" s="1864"/>
      <c r="T202" s="1864"/>
      <c r="U202" s="1864"/>
      <c r="V202" s="1825"/>
      <c r="W202" s="1979" t="s">
        <v>19</v>
      </c>
      <c r="X202" s="11"/>
      <c r="AJ202"/>
      <c r="AK202"/>
      <c r="AL202"/>
      <c r="AM202"/>
      <c r="AN202"/>
      <c r="AO202"/>
    </row>
    <row r="203" spans="1:41" ht="30" customHeight="1">
      <c r="A203" s="1794"/>
      <c r="B203" s="1794"/>
      <c r="C203" s="1794"/>
      <c r="D203" s="1794"/>
      <c r="E203" s="1794"/>
      <c r="F203" s="1794"/>
      <c r="G203" s="1881"/>
      <c r="H203" s="1873" t="s">
        <v>718</v>
      </c>
      <c r="I203" s="1874"/>
      <c r="J203" s="1789" t="s">
        <v>28</v>
      </c>
      <c r="K203" s="1794"/>
      <c r="L203"/>
      <c r="M203" s="1791"/>
      <c r="N203" s="1791"/>
      <c r="O203" s="1791"/>
      <c r="P203" s="1791"/>
      <c r="Q203" s="1792"/>
      <c r="R203" s="297" t="s">
        <v>25</v>
      </c>
      <c r="S203" s="121" t="s">
        <v>66</v>
      </c>
      <c r="T203" s="442" t="s">
        <v>28</v>
      </c>
      <c r="U203" s="34" t="s">
        <v>68</v>
      </c>
      <c r="V203" s="122" t="s">
        <v>69</v>
      </c>
      <c r="W203" s="1980"/>
      <c r="X203" s="11"/>
      <c r="AJ203"/>
      <c r="AK203"/>
      <c r="AL203"/>
      <c r="AM203"/>
      <c r="AN203"/>
      <c r="AO203"/>
    </row>
    <row r="204" spans="1:41" ht="30" customHeight="1">
      <c r="A204" s="1882" t="s">
        <v>997</v>
      </c>
      <c r="B204" s="1882"/>
      <c r="C204" s="1882"/>
      <c r="D204" s="1882"/>
      <c r="E204" s="1882"/>
      <c r="F204" s="1882"/>
      <c r="G204" s="1883"/>
      <c r="H204" s="1867">
        <v>29.072660841643128</v>
      </c>
      <c r="I204" s="1868"/>
      <c r="J204" s="1867">
        <v>29.199849671585529</v>
      </c>
      <c r="K204" s="1871"/>
      <c r="L204"/>
      <c r="M204" s="1796" t="s">
        <v>998</v>
      </c>
      <c r="N204" s="1796"/>
      <c r="O204" s="1796"/>
      <c r="P204" s="1796"/>
      <c r="Q204" s="1797"/>
      <c r="R204" s="432">
        <v>9230.5</v>
      </c>
      <c r="S204" s="208">
        <v>67860</v>
      </c>
      <c r="T204" s="209">
        <v>74215.5</v>
      </c>
      <c r="U204" s="432">
        <v>109347</v>
      </c>
      <c r="V204" s="210">
        <v>41959</v>
      </c>
      <c r="W204" s="211">
        <v>151306</v>
      </c>
      <c r="X204" s="11"/>
      <c r="AJ204"/>
      <c r="AK204"/>
      <c r="AL204"/>
      <c r="AM204"/>
      <c r="AN204"/>
      <c r="AO204"/>
    </row>
    <row r="205" spans="1:41" ht="18" customHeight="1">
      <c r="A205" s="1958"/>
      <c r="B205" s="1958"/>
      <c r="C205" s="1958"/>
      <c r="D205" s="1958"/>
      <c r="E205" s="1958"/>
      <c r="F205" s="1958"/>
      <c r="G205" s="1959"/>
      <c r="H205" s="1875"/>
      <c r="I205" s="1876"/>
      <c r="J205" s="1875"/>
      <c r="K205" s="1879"/>
      <c r="L205"/>
      <c r="X205" s="11"/>
      <c r="AJ205"/>
      <c r="AK205"/>
      <c r="AL205"/>
      <c r="AM205"/>
      <c r="AN205"/>
      <c r="AO205"/>
    </row>
    <row r="206" spans="1:41" ht="18" customHeight="1">
      <c r="A206" s="1882" t="s">
        <v>999</v>
      </c>
      <c r="B206" s="1882"/>
      <c r="C206" s="1882"/>
      <c r="D206" s="1882"/>
      <c r="E206" s="1882"/>
      <c r="F206" s="1882"/>
      <c r="G206" s="1883"/>
      <c r="H206" s="1867">
        <v>39.384963646623127</v>
      </c>
      <c r="I206" s="1868"/>
      <c r="J206" s="1867">
        <v>39.380054840296161</v>
      </c>
      <c r="K206" s="1871"/>
      <c r="L206"/>
      <c r="M206" s="1795" t="s">
        <v>1000</v>
      </c>
      <c r="N206" s="1795"/>
      <c r="O206" s="1795"/>
      <c r="P206" s="1795"/>
      <c r="Q206" s="257"/>
      <c r="R206" s="1984" t="s">
        <v>1001</v>
      </c>
      <c r="S206" s="1985"/>
      <c r="T206" s="1973" t="s">
        <v>1002</v>
      </c>
      <c r="U206" s="1974"/>
      <c r="V206" s="1974"/>
      <c r="W206" s="1974"/>
      <c r="X206" s="11"/>
      <c r="AJ206"/>
      <c r="AK206"/>
      <c r="AL206"/>
      <c r="AM206"/>
      <c r="AN206"/>
      <c r="AO206"/>
    </row>
    <row r="207" spans="1:41" ht="18" customHeight="1">
      <c r="A207" s="1884"/>
      <c r="B207" s="1884"/>
      <c r="C207" s="1884"/>
      <c r="D207" s="1884"/>
      <c r="E207" s="1884"/>
      <c r="F207" s="1884"/>
      <c r="G207" s="1885"/>
      <c r="H207" s="1869"/>
      <c r="I207" s="1870"/>
      <c r="J207" s="1869"/>
      <c r="K207" s="1872"/>
      <c r="L207"/>
      <c r="M207" s="1791"/>
      <c r="N207" s="1791"/>
      <c r="O207" s="1791"/>
      <c r="P207" s="1791"/>
      <c r="Q207" s="1792"/>
      <c r="R207" s="1986"/>
      <c r="S207" s="1987"/>
      <c r="T207" s="1789" t="s">
        <v>727</v>
      </c>
      <c r="U207" s="1790"/>
      <c r="V207" s="1793" t="s">
        <v>1003</v>
      </c>
      <c r="W207" s="1794"/>
      <c r="X207" s="11"/>
      <c r="AJ207"/>
      <c r="AK207"/>
      <c r="AL207"/>
      <c r="AM207"/>
      <c r="AN207"/>
      <c r="AO207"/>
    </row>
    <row r="208" spans="1:41" ht="30" customHeight="1">
      <c r="A208" s="1951" t="s">
        <v>1004</v>
      </c>
      <c r="B208" s="1951"/>
      <c r="C208" s="1951"/>
      <c r="D208" s="1951"/>
      <c r="E208" s="1951"/>
      <c r="F208" s="1951"/>
      <c r="G208" s="1952"/>
      <c r="H208" s="1953">
        <v>80.822020352702339</v>
      </c>
      <c r="I208" s="1954"/>
      <c r="J208" s="1953">
        <v>85.279087926376576</v>
      </c>
      <c r="K208" s="1971"/>
      <c r="L208"/>
      <c r="M208" s="1796" t="s">
        <v>1005</v>
      </c>
      <c r="N208" s="1796"/>
      <c r="O208" s="1796"/>
      <c r="P208" s="1796"/>
      <c r="Q208" s="1797"/>
      <c r="R208" s="1975">
        <v>865</v>
      </c>
      <c r="S208" s="1976"/>
      <c r="T208" s="1975">
        <v>187</v>
      </c>
      <c r="U208" s="1988"/>
      <c r="V208" s="1981">
        <v>723</v>
      </c>
      <c r="W208" s="1982"/>
      <c r="X208" s="11"/>
      <c r="AJ208"/>
      <c r="AK208"/>
      <c r="AL208"/>
      <c r="AM208"/>
      <c r="AN208"/>
      <c r="AO208"/>
    </row>
    <row r="209" spans="1:47" ht="18" customHeight="1">
      <c r="A209" s="1961" t="s">
        <v>1006</v>
      </c>
      <c r="B209" s="1961"/>
      <c r="C209" s="1961"/>
      <c r="D209" s="1961"/>
      <c r="E209" s="1961"/>
      <c r="F209" s="1961"/>
      <c r="G209" s="1962"/>
      <c r="H209" s="1853">
        <v>0</v>
      </c>
      <c r="I209" s="1965"/>
      <c r="J209" s="1853">
        <v>0</v>
      </c>
      <c r="K209" s="1854"/>
      <c r="L209"/>
      <c r="M209" s="1796" t="s">
        <v>1007</v>
      </c>
      <c r="N209" s="1796"/>
      <c r="O209" s="1796"/>
      <c r="P209" s="1796"/>
      <c r="Q209" s="1797"/>
      <c r="R209" s="1858">
        <v>0.94226579520697162</v>
      </c>
      <c r="S209" s="1859"/>
      <c r="T209" s="1858">
        <v>0.20370370370370369</v>
      </c>
      <c r="U209" s="1860"/>
      <c r="V209" s="1967">
        <v>0.78758169934640521</v>
      </c>
      <c r="W209" s="1968"/>
      <c r="X209" s="11"/>
      <c r="AJ209"/>
      <c r="AK209"/>
      <c r="AL209"/>
      <c r="AM209"/>
      <c r="AN209"/>
      <c r="AO209"/>
    </row>
    <row r="210" spans="1:47" ht="18" customHeight="1">
      <c r="A210" s="1963"/>
      <c r="B210" s="1963"/>
      <c r="C210" s="1963"/>
      <c r="D210" s="1963"/>
      <c r="E210" s="1963"/>
      <c r="F210" s="1963"/>
      <c r="G210" s="1964"/>
      <c r="H210" s="1855"/>
      <c r="I210" s="1966"/>
      <c r="J210" s="1855"/>
      <c r="K210" s="1856"/>
      <c r="L210"/>
      <c r="M210" s="1796" t="s">
        <v>1008</v>
      </c>
      <c r="N210" s="1796"/>
      <c r="O210" s="1796"/>
      <c r="P210" s="1796"/>
      <c r="Q210" s="1797"/>
      <c r="R210" s="1969"/>
      <c r="S210" s="1970"/>
      <c r="T210" s="1858">
        <v>0.2161849710982659</v>
      </c>
      <c r="U210" s="1860"/>
      <c r="V210" s="1967">
        <v>0.83583815028901731</v>
      </c>
      <c r="W210" s="1968"/>
      <c r="X210" s="11"/>
      <c r="AJ210"/>
      <c r="AK210"/>
      <c r="AL210"/>
      <c r="AM210"/>
      <c r="AN210"/>
      <c r="AO210"/>
    </row>
    <row r="211" spans="1:47" ht="18" customHeight="1">
      <c r="A211" s="1"/>
      <c r="B211" s="1"/>
      <c r="C211" s="1"/>
      <c r="D211" s="1"/>
      <c r="E211" s="1"/>
      <c r="F211" s="444"/>
      <c r="G211" s="1"/>
      <c r="H211" s="1"/>
      <c r="I211" s="1"/>
      <c r="J211" s="1"/>
      <c r="K211" s="1"/>
      <c r="L211"/>
      <c r="M211" s="256"/>
      <c r="N211" s="256"/>
      <c r="X211" s="11"/>
      <c r="Y211" s="11"/>
      <c r="Z211" s="11"/>
      <c r="AA211" s="11"/>
      <c r="AB211" s="11"/>
      <c r="AC211" s="11"/>
      <c r="AD211"/>
      <c r="AE211"/>
      <c r="AF211"/>
      <c r="AG211"/>
      <c r="AH211"/>
      <c r="AI211"/>
      <c r="AJ211"/>
      <c r="AK211"/>
      <c r="AL211"/>
      <c r="AM211"/>
      <c r="AN211"/>
      <c r="AO211"/>
    </row>
    <row r="212" spans="1:47" ht="18" customHeight="1">
      <c r="A212" s="1960" t="s">
        <v>1009</v>
      </c>
      <c r="B212" s="1960"/>
      <c r="C212" s="1960"/>
      <c r="D212" s="1960"/>
      <c r="E212" s="1960"/>
      <c r="F212" s="1960"/>
      <c r="G212" s="1960"/>
      <c r="H212" s="1960"/>
      <c r="I212" s="1960"/>
      <c r="J212" s="1960"/>
      <c r="K212" s="1960"/>
      <c r="L212"/>
      <c r="M212" s="1960" t="s">
        <v>1010</v>
      </c>
      <c r="N212" s="1960"/>
      <c r="O212" s="1960"/>
      <c r="P212" s="1960"/>
      <c r="Q212" s="1960"/>
      <c r="R212" s="1960"/>
      <c r="S212" s="1960"/>
      <c r="T212" s="1960"/>
      <c r="U212" s="1960"/>
      <c r="V212" s="1960"/>
      <c r="W212" s="1960"/>
      <c r="X212"/>
      <c r="Y212" s="263"/>
      <c r="Z212" s="264"/>
      <c r="AA212" s="264"/>
      <c r="AB212" s="264"/>
      <c r="AC212" s="264"/>
      <c r="AD212" s="264"/>
      <c r="AE212" s="264"/>
      <c r="AF212" s="264"/>
      <c r="AG212" s="264"/>
      <c r="AH212" s="264"/>
      <c r="AI212" s="264"/>
      <c r="AJ212"/>
      <c r="AK212" s="554"/>
      <c r="AL212" s="455"/>
      <c r="AM212" s="455"/>
      <c r="AN212" s="455"/>
      <c r="AO212" s="455"/>
      <c r="AP212" s="455"/>
      <c r="AQ212" s="455"/>
      <c r="AR212" s="455"/>
      <c r="AS212" s="455"/>
      <c r="AT212" s="455"/>
      <c r="AU212" s="455"/>
    </row>
    <row r="213" spans="1:47" ht="18" customHeight="1">
      <c r="A213" s="35"/>
      <c r="B213" s="1"/>
      <c r="C213" s="35"/>
      <c r="D213" s="1"/>
      <c r="E213" s="1"/>
      <c r="F213" s="707"/>
      <c r="G213" s="1"/>
      <c r="H213" s="1"/>
      <c r="I213" s="1"/>
      <c r="J213" s="1"/>
      <c r="K213" s="1"/>
      <c r="L213"/>
      <c r="R213" s="435"/>
      <c r="S213" s="435"/>
      <c r="X213"/>
      <c r="Y213" s="264"/>
      <c r="Z213" s="264"/>
      <c r="AA213" s="264"/>
      <c r="AB213" s="264"/>
      <c r="AC213" s="264"/>
      <c r="AD213" s="264"/>
      <c r="AE213" s="264"/>
      <c r="AF213" s="264"/>
      <c r="AG213" s="264"/>
      <c r="AH213" s="264"/>
      <c r="AI213" s="264"/>
      <c r="AJ213"/>
      <c r="AK213" s="455"/>
      <c r="AL213" s="455"/>
      <c r="AM213" s="455"/>
      <c r="AN213" s="455"/>
      <c r="AO213" s="455"/>
      <c r="AP213" s="455"/>
      <c r="AQ213" s="455"/>
      <c r="AR213" s="455"/>
      <c r="AS213" s="455"/>
      <c r="AT213" s="455"/>
      <c r="AU213" s="455"/>
    </row>
    <row r="214" spans="1:47" ht="18" customHeight="1">
      <c r="A214" s="1826"/>
      <c r="B214" s="1826"/>
      <c r="C214" s="1826"/>
      <c r="D214" s="1826"/>
      <c r="E214" s="1827"/>
      <c r="F214" s="1824" t="s">
        <v>25</v>
      </c>
      <c r="G214" s="1825"/>
      <c r="H214" s="1824" t="s">
        <v>66</v>
      </c>
      <c r="I214" s="1825"/>
      <c r="J214" s="1824" t="s">
        <v>28</v>
      </c>
      <c r="K214" s="1864"/>
      <c r="L214"/>
      <c r="M214" s="1814"/>
      <c r="N214" s="1814"/>
      <c r="O214" s="1814"/>
      <c r="P214" s="1814"/>
      <c r="Q214" s="1815"/>
      <c r="R214" s="1811" t="s">
        <v>19</v>
      </c>
      <c r="S214" s="1812"/>
      <c r="T214" s="1812"/>
      <c r="U214" s="1812"/>
      <c r="V214" s="1813"/>
      <c r="W214" s="1806" t="s">
        <v>19</v>
      </c>
      <c r="X214"/>
      <c r="Y214" s="264"/>
      <c r="Z214" s="264"/>
      <c r="AA214" s="264"/>
      <c r="AB214" s="264"/>
      <c r="AC214" s="264"/>
      <c r="AD214" s="264"/>
      <c r="AE214" s="264"/>
      <c r="AF214" s="264"/>
      <c r="AG214" s="264"/>
      <c r="AH214" s="264"/>
      <c r="AI214" s="264"/>
      <c r="AJ214"/>
      <c r="AK214" s="455"/>
      <c r="AL214" s="455"/>
      <c r="AM214" s="455"/>
      <c r="AN214" s="455"/>
      <c r="AO214" s="455"/>
      <c r="AP214" s="455"/>
      <c r="AQ214" s="455"/>
      <c r="AR214" s="455"/>
      <c r="AS214" s="455"/>
      <c r="AT214" s="455"/>
      <c r="AU214" s="455"/>
    </row>
    <row r="215" spans="1:47" ht="18" customHeight="1">
      <c r="A215" s="1828"/>
      <c r="B215" s="1828"/>
      <c r="C215" s="1828"/>
      <c r="D215" s="1828"/>
      <c r="E215" s="1829"/>
      <c r="F215" s="736" t="s">
        <v>68</v>
      </c>
      <c r="G215" s="424" t="s">
        <v>69</v>
      </c>
      <c r="H215" s="96" t="s">
        <v>68</v>
      </c>
      <c r="I215" s="424" t="s">
        <v>69</v>
      </c>
      <c r="J215" s="96" t="s">
        <v>68</v>
      </c>
      <c r="K215" s="92" t="s">
        <v>69</v>
      </c>
      <c r="L215"/>
      <c r="M215" s="1816"/>
      <c r="N215" s="1816"/>
      <c r="O215" s="1816"/>
      <c r="P215" s="1816"/>
      <c r="Q215" s="1817"/>
      <c r="R215" s="1830" t="s">
        <v>25</v>
      </c>
      <c r="S215" s="1832" t="s">
        <v>66</v>
      </c>
      <c r="T215" s="1809" t="s">
        <v>28</v>
      </c>
      <c r="U215" s="1830" t="s">
        <v>68</v>
      </c>
      <c r="V215" s="1809" t="s">
        <v>69</v>
      </c>
      <c r="W215" s="1807"/>
      <c r="X215"/>
      <c r="Y215"/>
      <c r="Z215"/>
      <c r="AA215"/>
      <c r="AB215"/>
      <c r="AC215"/>
      <c r="AD215"/>
      <c r="AE215"/>
      <c r="AF215"/>
      <c r="AG215"/>
      <c r="AH215"/>
      <c r="AI215"/>
      <c r="AJ215"/>
      <c r="AK215"/>
      <c r="AL215"/>
      <c r="AM215"/>
      <c r="AN215"/>
      <c r="AO215"/>
    </row>
    <row r="216" spans="1:47" ht="18" customHeight="1">
      <c r="A216" s="1822" t="s">
        <v>1011</v>
      </c>
      <c r="B216" s="1822"/>
      <c r="C216" s="1822"/>
      <c r="D216" s="1822"/>
      <c r="E216" s="1823"/>
      <c r="F216" s="212">
        <v>6806.5</v>
      </c>
      <c r="G216" s="213">
        <v>2424</v>
      </c>
      <c r="H216" s="212">
        <v>40672</v>
      </c>
      <c r="I216" s="213">
        <v>27188</v>
      </c>
      <c r="J216" s="212">
        <v>61868.5</v>
      </c>
      <c r="K216" s="214">
        <v>12347</v>
      </c>
      <c r="L216"/>
      <c r="M216" s="1818"/>
      <c r="N216" s="1818"/>
      <c r="O216" s="1818"/>
      <c r="P216" s="1818"/>
      <c r="Q216" s="1819"/>
      <c r="R216" s="1831"/>
      <c r="S216" s="1833"/>
      <c r="T216" s="1810"/>
      <c r="U216" s="1831"/>
      <c r="V216" s="1810"/>
      <c r="W216" s="1808"/>
      <c r="X216"/>
      <c r="Y216"/>
      <c r="Z216"/>
      <c r="AA216"/>
      <c r="AB216"/>
      <c r="AC216"/>
      <c r="AD216"/>
      <c r="AE216"/>
      <c r="AF216"/>
      <c r="AG216"/>
      <c r="AH216"/>
      <c r="AI216"/>
      <c r="AJ216"/>
      <c r="AK216"/>
      <c r="AL216"/>
      <c r="AM216"/>
      <c r="AN216"/>
      <c r="AO216"/>
    </row>
    <row r="217" spans="1:47" ht="18" customHeight="1">
      <c r="A217" s="1836" t="s">
        <v>1012</v>
      </c>
      <c r="B217" s="1836"/>
      <c r="C217" s="1836"/>
      <c r="D217" s="1836"/>
      <c r="E217" s="1837"/>
      <c r="F217" s="215">
        <v>1671.4520100863899</v>
      </c>
      <c r="G217" s="216">
        <v>1657.9735379699919</v>
      </c>
      <c r="H217" s="215">
        <v>1674.6290520432849</v>
      </c>
      <c r="I217" s="216">
        <v>1682.8662115844236</v>
      </c>
      <c r="J217" s="215">
        <v>1654.7237428053443</v>
      </c>
      <c r="K217" s="217">
        <v>1647.5435360289596</v>
      </c>
      <c r="L217"/>
      <c r="M217" s="1836" t="s">
        <v>1013</v>
      </c>
      <c r="N217" s="1836"/>
      <c r="O217" s="1836"/>
      <c r="P217" s="1836"/>
      <c r="Q217" s="1837"/>
      <c r="R217" s="259">
        <v>1667.9124600717482</v>
      </c>
      <c r="S217" s="260">
        <v>1677.9292567825198</v>
      </c>
      <c r="T217" s="260">
        <v>1653.5291943206205</v>
      </c>
      <c r="U217" s="215">
        <v>1663.168873340009</v>
      </c>
      <c r="V217" s="215">
        <v>1671.0339725910087</v>
      </c>
      <c r="W217" s="228">
        <v>1665.3499613303907</v>
      </c>
      <c r="X217"/>
      <c r="Y217" s="9" t="s">
        <v>1014</v>
      </c>
      <c r="Z217" s="9"/>
      <c r="AA217" s="9"/>
      <c r="AB217" s="9"/>
      <c r="AC217" s="9"/>
      <c r="AD217" s="9"/>
      <c r="AE217" s="9"/>
      <c r="AF217" s="9"/>
      <c r="AG217" s="9"/>
      <c r="AH217" s="9"/>
      <c r="AI217" s="9"/>
      <c r="AJ217"/>
      <c r="AK217"/>
      <c r="AL217"/>
      <c r="AM217"/>
      <c r="AN217"/>
      <c r="AO217"/>
    </row>
    <row r="218" spans="1:47" ht="18" customHeight="1">
      <c r="A218" s="1836" t="s">
        <v>1015</v>
      </c>
      <c r="B218" s="1836"/>
      <c r="C218" s="1836"/>
      <c r="D218" s="1836"/>
      <c r="E218" s="1837"/>
      <c r="F218" s="215">
        <v>1628.2802141421466</v>
      </c>
      <c r="G218" s="216">
        <v>1571.7697316043498</v>
      </c>
      <c r="H218" s="215">
        <v>1602.7962802223515</v>
      </c>
      <c r="I218" s="216">
        <v>1569.2532603912316</v>
      </c>
      <c r="J218" s="215">
        <v>1517.188374795574</v>
      </c>
      <c r="K218" s="217">
        <v>1407.8242740966371</v>
      </c>
      <c r="L218"/>
      <c r="M218" s="1836" t="s">
        <v>1015</v>
      </c>
      <c r="N218" s="1836"/>
      <c r="O218" s="1836"/>
      <c r="P218" s="1836"/>
      <c r="Q218" s="1837"/>
      <c r="R218" s="259">
        <v>1613.4401285918925</v>
      </c>
      <c r="S218" s="260">
        <v>1589.3573232054273</v>
      </c>
      <c r="T218" s="261">
        <v>1498.9938123210266</v>
      </c>
      <c r="U218" s="215">
        <v>1555.9456459967075</v>
      </c>
      <c r="V218" s="261">
        <v>1521.8959885887873</v>
      </c>
      <c r="W218" s="262">
        <v>1546.5032605316308</v>
      </c>
      <c r="X218"/>
      <c r="Y218"/>
      <c r="Z218"/>
      <c r="AA218"/>
      <c r="AB218"/>
      <c r="AC218"/>
      <c r="AD218"/>
      <c r="AE218"/>
      <c r="AF218"/>
      <c r="AG218"/>
      <c r="AH218"/>
      <c r="AI218"/>
      <c r="AJ218"/>
      <c r="AK218"/>
      <c r="AL218"/>
      <c r="AM218"/>
      <c r="AN218"/>
      <c r="AO218"/>
    </row>
    <row r="219" spans="1:47" ht="18" customHeight="1">
      <c r="A219" s="1836" t="s">
        <v>1016</v>
      </c>
      <c r="B219" s="1836"/>
      <c r="C219" s="1836"/>
      <c r="D219" s="1836"/>
      <c r="E219" s="1837"/>
      <c r="F219" s="215">
        <v>1628.2802141421466</v>
      </c>
      <c r="G219" s="216">
        <v>1571.7697316043498</v>
      </c>
      <c r="H219" s="215">
        <v>1659.8569467305867</v>
      </c>
      <c r="I219" s="216">
        <v>1620.4903772910095</v>
      </c>
      <c r="J219" s="215">
        <v>1581.5508728263471</v>
      </c>
      <c r="K219" s="217">
        <v>1443.7332975880624</v>
      </c>
      <c r="L219"/>
      <c r="M219" s="1836" t="s">
        <v>1016</v>
      </c>
      <c r="N219" s="1836"/>
      <c r="O219" s="1836"/>
      <c r="P219" s="1836"/>
      <c r="Q219" s="1837"/>
      <c r="R219" s="259">
        <v>1613.4401285918925</v>
      </c>
      <c r="S219" s="260">
        <v>1644.0847939170999</v>
      </c>
      <c r="T219" s="261">
        <v>1558.6225950209412</v>
      </c>
      <c r="U219" s="215">
        <v>1617.4119216403785</v>
      </c>
      <c r="V219" s="261">
        <v>1568.3460568149108</v>
      </c>
      <c r="W219" s="262">
        <v>1603.8053586342069</v>
      </c>
      <c r="X219"/>
      <c r="Y219" s="1845"/>
      <c r="Z219" s="1845"/>
      <c r="AA219" s="1845"/>
      <c r="AB219" s="1845"/>
      <c r="AC219" s="1846"/>
      <c r="AD219" s="1842" t="s">
        <v>25</v>
      </c>
      <c r="AE219" s="1827"/>
      <c r="AF219" s="1842" t="s">
        <v>66</v>
      </c>
      <c r="AG219" s="1827"/>
      <c r="AH219" s="1842" t="s">
        <v>28</v>
      </c>
      <c r="AI219" s="1826"/>
      <c r="AJ219"/>
      <c r="AK219" s="1814"/>
      <c r="AL219" s="1814"/>
      <c r="AM219" s="1814"/>
      <c r="AN219" s="1814"/>
      <c r="AO219" s="1815"/>
      <c r="AP219" s="1811" t="s">
        <v>19</v>
      </c>
      <c r="AQ219" s="1812"/>
      <c r="AR219" s="1812"/>
      <c r="AS219" s="1812"/>
      <c r="AT219" s="1813"/>
      <c r="AU219" s="1806" t="s">
        <v>19</v>
      </c>
    </row>
    <row r="220" spans="1:47" ht="18" customHeight="1">
      <c r="A220" s="1836" t="s">
        <v>1017</v>
      </c>
      <c r="B220" s="1836"/>
      <c r="C220" s="1836"/>
      <c r="D220" s="1836"/>
      <c r="E220" s="1837"/>
      <c r="F220" s="215">
        <v>43.17179594424335</v>
      </c>
      <c r="G220" s="216">
        <v>86.203806365642038</v>
      </c>
      <c r="H220" s="215">
        <v>71.832771820933402</v>
      </c>
      <c r="I220" s="216">
        <v>113.61295119319196</v>
      </c>
      <c r="J220" s="215">
        <v>137.53536800977037</v>
      </c>
      <c r="K220" s="258">
        <v>239.71926193232252</v>
      </c>
      <c r="L220"/>
      <c r="M220" s="1836" t="s">
        <v>1017</v>
      </c>
      <c r="N220" s="1836"/>
      <c r="O220" s="1836"/>
      <c r="P220" s="1836"/>
      <c r="Q220" s="1837"/>
      <c r="R220" s="259">
        <v>54.472331479855768</v>
      </c>
      <c r="S220" s="260">
        <v>88.571933577092636</v>
      </c>
      <c r="T220" s="261">
        <v>154.53538199959399</v>
      </c>
      <c r="U220" s="259">
        <v>107.22322734330136</v>
      </c>
      <c r="V220" s="261">
        <v>149.13798400222134</v>
      </c>
      <c r="W220" s="228">
        <v>118.84670079875998</v>
      </c>
      <c r="X220"/>
      <c r="Y220" s="1847"/>
      <c r="Z220" s="1847"/>
      <c r="AA220" s="1847"/>
      <c r="AB220" s="1847"/>
      <c r="AC220" s="1848"/>
      <c r="AD220" s="1843"/>
      <c r="AE220" s="1857"/>
      <c r="AF220" s="1843"/>
      <c r="AG220" s="1857"/>
      <c r="AH220" s="1843"/>
      <c r="AI220" s="1844"/>
      <c r="AJ220"/>
      <c r="AK220" s="1816"/>
      <c r="AL220" s="1816"/>
      <c r="AM220" s="1816"/>
      <c r="AN220" s="1816"/>
      <c r="AO220" s="1817"/>
      <c r="AP220" s="1830" t="s">
        <v>25</v>
      </c>
      <c r="AQ220" s="1832" t="s">
        <v>66</v>
      </c>
      <c r="AR220" s="1809" t="s">
        <v>28</v>
      </c>
      <c r="AS220" s="1830" t="s">
        <v>68</v>
      </c>
      <c r="AT220" s="1809" t="s">
        <v>69</v>
      </c>
      <c r="AU220" s="1807"/>
    </row>
    <row r="221" spans="1:47" ht="18" customHeight="1">
      <c r="A221" s="1851" t="s">
        <v>1018</v>
      </c>
      <c r="B221" s="1851"/>
      <c r="C221" s="1851"/>
      <c r="D221" s="1851"/>
      <c r="E221" s="1852"/>
      <c r="F221" s="123">
        <v>2.5828917422530122E-2</v>
      </c>
      <c r="G221" s="266">
        <v>5.1993475403225804E-2</v>
      </c>
      <c r="H221" s="123">
        <v>4.28947364392653E-2</v>
      </c>
      <c r="I221" s="266">
        <v>6.7511576625110939E-2</v>
      </c>
      <c r="J221" s="123">
        <v>8.311681548522358E-2</v>
      </c>
      <c r="K221" s="138">
        <v>0.14550101814615046</v>
      </c>
      <c r="L221"/>
      <c r="M221" s="1851" t="s">
        <v>1018</v>
      </c>
      <c r="N221" s="1851"/>
      <c r="O221" s="1851"/>
      <c r="P221" s="1851"/>
      <c r="Q221" s="1852"/>
      <c r="R221" s="123">
        <v>3.2658987077482798E-2</v>
      </c>
      <c r="S221" s="267">
        <v>5.2786452837071333E-2</v>
      </c>
      <c r="T221" s="266">
        <v>9.3457909621660701E-2</v>
      </c>
      <c r="U221" s="123">
        <v>6.4469236444988018E-2</v>
      </c>
      <c r="V221" s="266">
        <v>8.9248923988646742E-2</v>
      </c>
      <c r="W221" s="268">
        <v>7.1364400011044798E-2</v>
      </c>
      <c r="X221"/>
      <c r="Y221" s="1849"/>
      <c r="Z221" s="1849"/>
      <c r="AA221" s="1849"/>
      <c r="AB221" s="1849"/>
      <c r="AC221" s="1850"/>
      <c r="AD221" s="98" t="s">
        <v>68</v>
      </c>
      <c r="AE221" s="424" t="s">
        <v>69</v>
      </c>
      <c r="AF221" s="96" t="s">
        <v>68</v>
      </c>
      <c r="AG221" s="424" t="s">
        <v>69</v>
      </c>
      <c r="AH221" s="96" t="s">
        <v>68</v>
      </c>
      <c r="AI221" s="92" t="s">
        <v>69</v>
      </c>
      <c r="AJ221"/>
      <c r="AK221" s="1818"/>
      <c r="AL221" s="1818"/>
      <c r="AM221" s="1818"/>
      <c r="AN221" s="1818"/>
      <c r="AO221" s="1819"/>
      <c r="AP221" s="1831"/>
      <c r="AQ221" s="1833"/>
      <c r="AR221" s="1810"/>
      <c r="AS221" s="1831"/>
      <c r="AT221" s="1810"/>
      <c r="AU221" s="1808"/>
    </row>
    <row r="222" spans="1:47" ht="18" customHeight="1">
      <c r="A222" s="1836" t="s">
        <v>1019</v>
      </c>
      <c r="B222" s="1836"/>
      <c r="C222" s="1836"/>
      <c r="D222" s="1836"/>
      <c r="E222" s="1837"/>
      <c r="F222" s="215">
        <v>0.62363848782198905</v>
      </c>
      <c r="G222" s="216">
        <v>1.243268887974486</v>
      </c>
      <c r="H222" s="215">
        <v>2.2426098011684257</v>
      </c>
      <c r="I222" s="216">
        <v>2.3933491666470639</v>
      </c>
      <c r="J222" s="215">
        <v>8.1104778143375604</v>
      </c>
      <c r="K222" s="217">
        <v>8.5601537730299562</v>
      </c>
      <c r="L222"/>
      <c r="M222" s="1836" t="s">
        <v>1019</v>
      </c>
      <c r="N222" s="1836"/>
      <c r="O222" s="1836"/>
      <c r="P222" s="1836"/>
      <c r="Q222" s="1837"/>
      <c r="R222" s="259">
        <v>0.78635817689296605</v>
      </c>
      <c r="S222" s="260">
        <v>2.3030032858226139</v>
      </c>
      <c r="T222" s="260">
        <v>8.1852889934305395</v>
      </c>
      <c r="U222" s="215">
        <v>5.4618720024950465</v>
      </c>
      <c r="V222" s="227">
        <v>4.1415734303212997</v>
      </c>
      <c r="W222" s="228">
        <v>5.0957370984605852</v>
      </c>
      <c r="X222"/>
      <c r="Y222" s="1836" t="s">
        <v>1019</v>
      </c>
      <c r="Z222" s="1836"/>
      <c r="AA222" s="1836"/>
      <c r="AB222" s="1836"/>
      <c r="AC222" s="1837"/>
      <c r="AD222" s="301">
        <v>3.7311181180113925E-4</v>
      </c>
      <c r="AE222" s="422">
        <v>7.4987257607062496E-4</v>
      </c>
      <c r="AF222" s="301">
        <v>1.3391680972165887E-3</v>
      </c>
      <c r="AG222" s="422">
        <v>1.4221862380811119E-3</v>
      </c>
      <c r="AH222" s="301">
        <v>4.901408981167709E-3</v>
      </c>
      <c r="AI222" s="421">
        <v>5.195707176067905E-3</v>
      </c>
      <c r="AJ222"/>
      <c r="AK222" s="1836" t="s">
        <v>1019</v>
      </c>
      <c r="AL222" s="1836"/>
      <c r="AM222" s="1836"/>
      <c r="AN222" s="1836"/>
      <c r="AO222" s="1837"/>
      <c r="AP222" s="129">
        <v>4.7146249921242234E-4</v>
      </c>
      <c r="AQ222" s="130">
        <v>1.3725270457699108E-3</v>
      </c>
      <c r="AR222" s="131">
        <v>4.9501932119158012E-3</v>
      </c>
      <c r="AS222" s="555">
        <v>3.2840152855472854E-3</v>
      </c>
      <c r="AT222" s="131">
        <v>2.4784495696994211E-3</v>
      </c>
      <c r="AU222" s="433">
        <v>3.0598596191696407E-3</v>
      </c>
    </row>
    <row r="223" spans="1:47" ht="18" customHeight="1">
      <c r="A223" s="1836" t="s">
        <v>1020</v>
      </c>
      <c r="B223" s="1836"/>
      <c r="C223" s="1836"/>
      <c r="D223" s="1836"/>
      <c r="E223" s="1837"/>
      <c r="F223" s="215">
        <v>24.035294823306632</v>
      </c>
      <c r="G223" s="216">
        <v>25.665170050350461</v>
      </c>
      <c r="H223" s="215">
        <v>39.377756842617416</v>
      </c>
      <c r="I223" s="216">
        <v>49.360380507036908</v>
      </c>
      <c r="J223" s="215">
        <v>81.325793618450135</v>
      </c>
      <c r="K223" s="217">
        <v>120.05851518576704</v>
      </c>
      <c r="L223"/>
      <c r="M223" s="1836" t="s">
        <v>1020</v>
      </c>
      <c r="N223" s="1836"/>
      <c r="O223" s="1836"/>
      <c r="P223" s="1836"/>
      <c r="Q223" s="1837"/>
      <c r="R223" s="259">
        <v>24.46331254177846</v>
      </c>
      <c r="S223" s="260">
        <v>43.377278979196213</v>
      </c>
      <c r="T223" s="260">
        <v>87.7696350422991</v>
      </c>
      <c r="U223" s="215">
        <v>62.156924497250536</v>
      </c>
      <c r="V223" s="227">
        <v>68.795368917896866</v>
      </c>
      <c r="W223" s="228">
        <v>63.997846135823359</v>
      </c>
      <c r="X223"/>
      <c r="Y223" s="1836" t="s">
        <v>1020</v>
      </c>
      <c r="Z223" s="1836"/>
      <c r="AA223" s="1836"/>
      <c r="AB223" s="1836"/>
      <c r="AC223" s="1837"/>
      <c r="AD223" s="301">
        <v>1.4379889268890439E-2</v>
      </c>
      <c r="AE223" s="422">
        <v>1.5479842990603256E-2</v>
      </c>
      <c r="AF223" s="301">
        <v>2.3514316077683572E-2</v>
      </c>
      <c r="AG223" s="422">
        <v>2.9331137655062883E-2</v>
      </c>
      <c r="AH223" s="301">
        <v>4.9147656200650168E-2</v>
      </c>
      <c r="AI223" s="421">
        <v>7.2871224681043401E-2</v>
      </c>
      <c r="AJ223"/>
      <c r="AK223" s="1836" t="s">
        <v>1020</v>
      </c>
      <c r="AL223" s="1836"/>
      <c r="AM223" s="1836"/>
      <c r="AN223" s="1836"/>
      <c r="AO223" s="1837"/>
      <c r="AP223" s="129">
        <v>1.46670242757981E-2</v>
      </c>
      <c r="AQ223" s="130">
        <v>2.5851673307355914E-2</v>
      </c>
      <c r="AR223" s="131">
        <v>5.3080184700555401E-2</v>
      </c>
      <c r="AS223" s="555">
        <v>3.7372587650961596E-2</v>
      </c>
      <c r="AT223" s="131">
        <v>4.1169341884310554E-2</v>
      </c>
      <c r="AU223" s="433">
        <v>3.8429067536470046E-2</v>
      </c>
    </row>
    <row r="224" spans="1:47" ht="18" customHeight="1">
      <c r="A224" s="1836" t="s">
        <v>1021</v>
      </c>
      <c r="B224" s="1836"/>
      <c r="C224" s="1836"/>
      <c r="D224" s="1836"/>
      <c r="E224" s="1837"/>
      <c r="F224" s="215">
        <v>5.2143984999986062</v>
      </c>
      <c r="G224" s="216">
        <v>42.132486567621598</v>
      </c>
      <c r="H224" s="215">
        <v>7.9202841083799465</v>
      </c>
      <c r="I224" s="216">
        <v>38.307679345917506</v>
      </c>
      <c r="J224" s="215">
        <v>9.2083193720065974</v>
      </c>
      <c r="K224" s="217">
        <v>52.68340346727571</v>
      </c>
      <c r="L224"/>
      <c r="M224" s="1836" t="s">
        <v>1021</v>
      </c>
      <c r="N224" s="1836"/>
      <c r="O224" s="1836"/>
      <c r="P224" s="1836"/>
      <c r="Q224" s="1837"/>
      <c r="R224" s="259">
        <v>14.909371196593391</v>
      </c>
      <c r="S224" s="260">
        <v>20.094945200601746</v>
      </c>
      <c r="T224" s="260">
        <v>16.441132777889301</v>
      </c>
      <c r="U224" s="215">
        <v>8.480621377022322</v>
      </c>
      <c r="V224" s="227">
        <v>42.758891205871763</v>
      </c>
      <c r="W224" s="228">
        <v>17.986403855897539</v>
      </c>
      <c r="X224"/>
      <c r="Y224" s="1836" t="s">
        <v>1021</v>
      </c>
      <c r="Z224" s="1836"/>
      <c r="AA224" s="1836"/>
      <c r="AB224" s="1836"/>
      <c r="AC224" s="1837"/>
      <c r="AD224" s="301">
        <v>3.1196818505899531E-3</v>
      </c>
      <c r="AE224" s="422">
        <v>2.5412038010696022E-2</v>
      </c>
      <c r="AF224" s="301">
        <v>4.7295752445689846E-3</v>
      </c>
      <c r="AG224" s="422">
        <v>2.2763354021975823E-2</v>
      </c>
      <c r="AH224" s="301">
        <v>5.5648681008197941E-3</v>
      </c>
      <c r="AI224" s="421">
        <v>3.1976941619556491E-2</v>
      </c>
      <c r="AJ224"/>
      <c r="AK224" s="1836" t="s">
        <v>1021</v>
      </c>
      <c r="AL224" s="1836"/>
      <c r="AM224" s="1836"/>
      <c r="AN224" s="1836"/>
      <c r="AO224" s="1837"/>
      <c r="AP224" s="129">
        <v>8.9389410736532525E-3</v>
      </c>
      <c r="AQ224" s="130">
        <v>1.1976038393379237E-2</v>
      </c>
      <c r="AR224" s="131">
        <v>9.9430556378198136E-3</v>
      </c>
      <c r="AS224" s="555">
        <v>5.099074130693276E-3</v>
      </c>
      <c r="AT224" s="131">
        <v>2.5588283605971394E-2</v>
      </c>
      <c r="AU224" s="433">
        <v>1.08003748602659E-2</v>
      </c>
    </row>
    <row r="225" spans="1:47" ht="18" customHeight="1">
      <c r="A225" s="1836" t="s">
        <v>1022</v>
      </c>
      <c r="B225" s="1836"/>
      <c r="C225" s="1836"/>
      <c r="D225" s="1836"/>
      <c r="E225" s="1837"/>
      <c r="F225" s="215">
        <v>4.5067856775078523</v>
      </c>
      <c r="G225" s="216">
        <v>6.6136736693665616</v>
      </c>
      <c r="H225" s="215">
        <v>8.9551497001429325</v>
      </c>
      <c r="I225" s="216">
        <v>11.633012688715006</v>
      </c>
      <c r="J225" s="215">
        <v>14.798302197697224</v>
      </c>
      <c r="K225" s="217">
        <v>19.69067954045212</v>
      </c>
      <c r="L225"/>
      <c r="M225" s="1836" t="s">
        <v>1023</v>
      </c>
      <c r="N225" s="1836"/>
      <c r="O225" s="1836"/>
      <c r="P225" s="1836"/>
      <c r="Q225" s="1837"/>
      <c r="R225" s="259">
        <v>5.0600706016469035</v>
      </c>
      <c r="S225" s="260">
        <v>10.028031205201842</v>
      </c>
      <c r="T225" s="260">
        <v>15.612231674032959</v>
      </c>
      <c r="U225" s="215">
        <v>11.9843072497316</v>
      </c>
      <c r="V225" s="227">
        <v>13.714118883702911</v>
      </c>
      <c r="W225" s="228">
        <v>12.464005122583981</v>
      </c>
      <c r="X225"/>
      <c r="Y225" s="1836" t="s">
        <v>1023</v>
      </c>
      <c r="Z225" s="1836"/>
      <c r="AA225" s="1836"/>
      <c r="AB225" s="1836"/>
      <c r="AC225" s="1837"/>
      <c r="AD225" s="301">
        <v>2.6963296883856787E-3</v>
      </c>
      <c r="AE225" s="422">
        <v>3.9890103900357089E-3</v>
      </c>
      <c r="AF225" s="301">
        <v>5.3475423044980503E-3</v>
      </c>
      <c r="AG225" s="422">
        <v>6.9126188455364435E-3</v>
      </c>
      <c r="AH225" s="301">
        <v>8.9430651261514192E-3</v>
      </c>
      <c r="AI225" s="421">
        <v>1.1951538220296236E-2</v>
      </c>
      <c r="AJ225"/>
      <c r="AK225" s="1836" t="s">
        <v>1023</v>
      </c>
      <c r="AL225" s="1836"/>
      <c r="AM225" s="1836"/>
      <c r="AN225" s="1836"/>
      <c r="AO225" s="1837"/>
      <c r="AP225" s="129">
        <v>3.0337746870895345E-3</v>
      </c>
      <c r="AQ225" s="130">
        <v>5.9764326563033383E-3</v>
      </c>
      <c r="AR225" s="131">
        <v>9.441763548932983E-3</v>
      </c>
      <c r="AS225" s="555">
        <v>7.2057067937211176E-3</v>
      </c>
      <c r="AT225" s="131">
        <v>8.2069659316612153E-3</v>
      </c>
      <c r="AU225" s="433">
        <v>7.4843158567265448E-3</v>
      </c>
    </row>
    <row r="226" spans="1:47" ht="18" customHeight="1">
      <c r="A226" s="1836" t="s">
        <v>1024</v>
      </c>
      <c r="B226" s="1836"/>
      <c r="C226" s="1836"/>
      <c r="D226" s="1836"/>
      <c r="E226" s="1837"/>
      <c r="F226" s="215">
        <v>7.0414796737574274</v>
      </c>
      <c r="G226" s="216">
        <v>7.6248482439493452</v>
      </c>
      <c r="H226" s="215">
        <v>10.218455664021157</v>
      </c>
      <c r="I226" s="216">
        <v>9.0560596341688697</v>
      </c>
      <c r="J226" s="215">
        <v>12.415862347949135</v>
      </c>
      <c r="K226" s="217">
        <v>22.761207713857409</v>
      </c>
      <c r="L226"/>
      <c r="M226" s="1836" t="s">
        <v>1025</v>
      </c>
      <c r="N226" s="1836"/>
      <c r="O226" s="1836"/>
      <c r="P226" s="1836"/>
      <c r="Q226" s="1837"/>
      <c r="R226" s="259">
        <v>7.1946767285372566</v>
      </c>
      <c r="S226" s="260">
        <v>9.7527435617573204</v>
      </c>
      <c r="T226" s="260">
        <v>14.136985014142443</v>
      </c>
      <c r="U226" s="215">
        <v>11.263991145990191</v>
      </c>
      <c r="V226" s="227">
        <v>13.006301702140515</v>
      </c>
      <c r="W226" s="228">
        <v>11.747155122471701</v>
      </c>
      <c r="X226"/>
      <c r="Y226" s="1836" t="s">
        <v>1025</v>
      </c>
      <c r="Z226" s="1836"/>
      <c r="AA226" s="1836"/>
      <c r="AB226" s="1836"/>
      <c r="AC226" s="1837"/>
      <c r="AD226" s="301">
        <v>4.2127920103392528E-3</v>
      </c>
      <c r="AE226" s="422">
        <v>4.598896224414499E-3</v>
      </c>
      <c r="AF226" s="301">
        <v>6.1019218862548644E-3</v>
      </c>
      <c r="AG226" s="422">
        <v>5.38133071531727E-3</v>
      </c>
      <c r="AH226" s="301">
        <v>7.5032840991934033E-3</v>
      </c>
      <c r="AI226" s="421">
        <v>1.3815239000432293E-2</v>
      </c>
      <c r="AJ226"/>
      <c r="AK226" s="1836" t="s">
        <v>1025</v>
      </c>
      <c r="AL226" s="1836"/>
      <c r="AM226" s="1836"/>
      <c r="AN226" s="1836"/>
      <c r="AO226" s="1837"/>
      <c r="AP226" s="129">
        <v>4.3135817381133807E-3</v>
      </c>
      <c r="AQ226" s="130">
        <v>5.8123687410150419E-3</v>
      </c>
      <c r="AR226" s="131">
        <v>8.5495829542645927E-3</v>
      </c>
      <c r="AS226" s="555">
        <v>6.7726081978492173E-3</v>
      </c>
      <c r="AT226" s="131">
        <v>7.7833855657486696E-3</v>
      </c>
      <c r="AU226" s="433">
        <v>7.0538657911201463E-3</v>
      </c>
    </row>
    <row r="227" spans="1:47" ht="18" customHeight="1">
      <c r="A227" s="1836" t="s">
        <v>1026</v>
      </c>
      <c r="B227" s="1836"/>
      <c r="C227" s="1836"/>
      <c r="D227" s="1836"/>
      <c r="E227" s="1837"/>
      <c r="F227" s="215">
        <v>1.4046142377228505</v>
      </c>
      <c r="G227" s="216">
        <v>2.750615697635884</v>
      </c>
      <c r="H227" s="215">
        <v>1.9437940898189978</v>
      </c>
      <c r="I227" s="216">
        <v>2.2775853848141114</v>
      </c>
      <c r="J227" s="215">
        <v>6.5389055391231992</v>
      </c>
      <c r="K227" s="217">
        <v>11.474990520148808</v>
      </c>
      <c r="L227"/>
      <c r="M227" s="1836" t="s">
        <v>1026</v>
      </c>
      <c r="N227" s="1836"/>
      <c r="O227" s="1836"/>
      <c r="P227" s="1836"/>
      <c r="Q227" s="1837"/>
      <c r="R227" s="259">
        <v>1.7580845306462232</v>
      </c>
      <c r="S227" s="260">
        <v>2.0775270360071372</v>
      </c>
      <c r="T227" s="260">
        <v>7.3601065181737093</v>
      </c>
      <c r="U227" s="215">
        <v>4.5101445616013471</v>
      </c>
      <c r="V227" s="227">
        <v>5.0113728126426462</v>
      </c>
      <c r="W227" s="228">
        <v>4.6491412714835851</v>
      </c>
      <c r="X227"/>
      <c r="Y227" s="1836" t="s">
        <v>1026</v>
      </c>
      <c r="Z227" s="1836"/>
      <c r="AA227" s="1836"/>
      <c r="AB227" s="1836"/>
      <c r="AC227" s="1837"/>
      <c r="AD227" s="301">
        <v>8.4035570823852272E-4</v>
      </c>
      <c r="AE227" s="422">
        <v>1.6590226771675219E-3</v>
      </c>
      <c r="AF227" s="301">
        <v>1.160731140694886E-3</v>
      </c>
      <c r="AG227" s="422">
        <v>1.3533965856202901E-3</v>
      </c>
      <c r="AH227" s="301">
        <v>3.9516599478033911E-3</v>
      </c>
      <c r="AI227" s="421">
        <v>6.9649088289385919E-3</v>
      </c>
      <c r="AJ227"/>
      <c r="AK227" s="1836" t="s">
        <v>1026</v>
      </c>
      <c r="AL227" s="1836"/>
      <c r="AM227" s="1836"/>
      <c r="AN227" s="1836"/>
      <c r="AO227" s="1837"/>
      <c r="AP227" s="129">
        <v>1.0540628316731899E-3</v>
      </c>
      <c r="AQ227" s="130">
        <v>1.2381493603555482E-3</v>
      </c>
      <c r="AR227" s="131">
        <v>4.4511500271380029E-3</v>
      </c>
      <c r="AS227" s="555">
        <v>2.7117778801042523E-3</v>
      </c>
      <c r="AT227" s="131">
        <v>2.9989652483679318E-3</v>
      </c>
      <c r="AU227" s="433">
        <v>2.7916902629700406E-3</v>
      </c>
    </row>
    <row r="228" spans="1:47" ht="18" customHeight="1" thickBot="1">
      <c r="A228" s="1820" t="s">
        <v>1027</v>
      </c>
      <c r="B228" s="1820"/>
      <c r="C228" s="1820"/>
      <c r="D228" s="1820"/>
      <c r="E228" s="1821"/>
      <c r="F228" s="218">
        <v>0.34558454412798761</v>
      </c>
      <c r="G228" s="219">
        <v>0.17374324874370531</v>
      </c>
      <c r="H228" s="218">
        <v>1.1747216147845294</v>
      </c>
      <c r="I228" s="219">
        <v>0.58488446589246668</v>
      </c>
      <c r="J228" s="218">
        <v>5.137707120206529</v>
      </c>
      <c r="K228" s="220">
        <v>4.4903117317915102</v>
      </c>
      <c r="L228"/>
      <c r="M228" s="1820" t="s">
        <v>1028</v>
      </c>
      <c r="N228" s="1820"/>
      <c r="O228" s="1820"/>
      <c r="P228" s="1820"/>
      <c r="Q228" s="1821"/>
      <c r="R228" s="229">
        <v>0.30045770376056441</v>
      </c>
      <c r="S228" s="302">
        <v>0.9384043085057584</v>
      </c>
      <c r="T228" s="556">
        <v>5.0300019796259194</v>
      </c>
      <c r="U228" s="557">
        <v>3.3653665092103227</v>
      </c>
      <c r="V228" s="557">
        <v>1.710357049645342</v>
      </c>
      <c r="W228" s="230">
        <v>2.9064121920392458</v>
      </c>
      <c r="X228"/>
      <c r="Y228" s="1820" t="s">
        <v>1028</v>
      </c>
      <c r="Z228" s="1820"/>
      <c r="AA228" s="1820"/>
      <c r="AB228" s="1820"/>
      <c r="AC228" s="1821"/>
      <c r="AD228" s="124">
        <v>2.0675708428513355E-4</v>
      </c>
      <c r="AE228" s="125">
        <v>1.0479253423817306E-4</v>
      </c>
      <c r="AF228" s="124">
        <v>7.0148168834835542E-4</v>
      </c>
      <c r="AG228" s="125">
        <v>3.4755256351709399E-4</v>
      </c>
      <c r="AH228" s="124">
        <v>3.1048730294377059E-3</v>
      </c>
      <c r="AI228" s="126">
        <v>2.7254586198155449E-3</v>
      </c>
      <c r="AJ228"/>
      <c r="AK228" s="1820" t="s">
        <v>1028</v>
      </c>
      <c r="AL228" s="1820"/>
      <c r="AM228" s="1820"/>
      <c r="AN228" s="1820"/>
      <c r="AO228" s="1821"/>
      <c r="AP228" s="132">
        <v>1.801399719429158E-4</v>
      </c>
      <c r="AQ228" s="133">
        <v>5.5926333289233962E-4</v>
      </c>
      <c r="AR228" s="134">
        <v>3.0419795410340958E-3</v>
      </c>
      <c r="AS228" s="558">
        <v>2.0234665061112686E-3</v>
      </c>
      <c r="AT228" s="134">
        <v>1.0235321828875575E-3</v>
      </c>
      <c r="AU228" s="165">
        <v>1.7452260843224888E-3</v>
      </c>
    </row>
    <row r="229" spans="1:47" ht="18" customHeight="1">
      <c r="A229" s="1834" t="s">
        <v>1029</v>
      </c>
      <c r="B229" s="1834"/>
      <c r="C229" s="1834"/>
      <c r="D229" s="1834"/>
      <c r="E229" s="1835"/>
      <c r="F229" s="221">
        <v>1.389057381764164</v>
      </c>
      <c r="G229" s="222">
        <v>1.1126984720846023</v>
      </c>
      <c r="H229" s="223">
        <v>4.0396582360216193</v>
      </c>
      <c r="I229" s="222">
        <v>3.7832508898844512</v>
      </c>
      <c r="J229" s="223">
        <v>21.835150487787526</v>
      </c>
      <c r="K229" s="224">
        <v>26.950807434780323</v>
      </c>
      <c r="L229"/>
      <c r="M229" s="1834" t="s">
        <v>1029</v>
      </c>
      <c r="N229" s="1834"/>
      <c r="O229" s="1834"/>
      <c r="P229" s="1834"/>
      <c r="Q229" s="1835"/>
      <c r="R229" s="231">
        <v>1.3164834153416238</v>
      </c>
      <c r="S229" s="232">
        <v>3.9369290446455905</v>
      </c>
      <c r="T229" s="232">
        <v>22.686226291689948</v>
      </c>
      <c r="U229" s="215">
        <v>13.943351045736341</v>
      </c>
      <c r="V229" s="232">
        <v>10.446336320878576</v>
      </c>
      <c r="W229" s="233">
        <v>12.973586192787305</v>
      </c>
      <c r="X229"/>
      <c r="Y229" s="1834" t="s">
        <v>1029</v>
      </c>
      <c r="Z229" s="1834"/>
      <c r="AA229" s="1834"/>
      <c r="AB229" s="1834"/>
      <c r="AC229" s="1835"/>
      <c r="AD229" s="127">
        <v>8.3104831809820839E-4</v>
      </c>
      <c r="AE229" s="298">
        <v>6.7111956047680979E-4</v>
      </c>
      <c r="AF229" s="128">
        <v>2.412270485271149E-3</v>
      </c>
      <c r="AG229" s="298">
        <v>2.2480996194715378E-3</v>
      </c>
      <c r="AH229" s="128">
        <v>1.3195647057537951E-2</v>
      </c>
      <c r="AI229" s="265">
        <v>1.6358176184976151E-2</v>
      </c>
      <c r="AJ229"/>
      <c r="AK229" s="1834" t="s">
        <v>1029</v>
      </c>
      <c r="AL229" s="1834"/>
      <c r="AM229" s="1834"/>
      <c r="AN229" s="1834"/>
      <c r="AO229" s="1835"/>
      <c r="AP229" s="135">
        <v>7.8930006631462712E-4</v>
      </c>
      <c r="AQ229" s="136">
        <v>2.3463021630570832E-3</v>
      </c>
      <c r="AR229" s="137">
        <v>1.3719882521343056E-2</v>
      </c>
      <c r="AS229" s="559">
        <v>8.3836050982213396E-3</v>
      </c>
      <c r="AT229" s="137">
        <v>6.2514206726037354E-3</v>
      </c>
      <c r="AU229" s="166">
        <v>7.7903062383495383E-3</v>
      </c>
    </row>
    <row r="230" spans="1:47" ht="18" customHeight="1">
      <c r="A230" s="1836" t="s">
        <v>1030</v>
      </c>
      <c r="B230" s="1836"/>
      <c r="C230" s="1836"/>
      <c r="D230" s="1836"/>
      <c r="E230" s="1837"/>
      <c r="F230" s="225"/>
      <c r="G230" s="226"/>
      <c r="H230" s="215">
        <v>57.060666508235343</v>
      </c>
      <c r="I230" s="216">
        <v>51.237116899777888</v>
      </c>
      <c r="J230" s="215">
        <v>64.362498030773139</v>
      </c>
      <c r="K230" s="217">
        <v>35.909023491425359</v>
      </c>
      <c r="L230"/>
      <c r="M230" s="1836" t="s">
        <v>1030</v>
      </c>
      <c r="N230" s="1836"/>
      <c r="O230" s="1836"/>
      <c r="P230" s="1836"/>
      <c r="Q230" s="1837"/>
      <c r="R230" s="234"/>
      <c r="S230" s="227">
        <v>54.727470711672694</v>
      </c>
      <c r="T230" s="227">
        <v>59.628782699914673</v>
      </c>
      <c r="U230" s="215">
        <v>61.466275643670897</v>
      </c>
      <c r="V230" s="227">
        <v>46.450068226123442</v>
      </c>
      <c r="W230" s="228">
        <v>57.302098102576203</v>
      </c>
      <c r="X230"/>
      <c r="Y230" s="1836" t="s">
        <v>1030</v>
      </c>
      <c r="Z230" s="1836"/>
      <c r="AA230" s="1836"/>
      <c r="AB230" s="1836"/>
      <c r="AC230" s="1837"/>
      <c r="AD230" s="36"/>
      <c r="AE230" s="37"/>
      <c r="AF230" s="301">
        <v>3.4073615550030759E-2</v>
      </c>
      <c r="AG230" s="422">
        <v>3.044634002814638E-2</v>
      </c>
      <c r="AH230" s="301">
        <v>3.889621957176722E-2</v>
      </c>
      <c r="AI230" s="421">
        <v>2.1795492930023655E-2</v>
      </c>
      <c r="AJ230"/>
      <c r="AK230" s="1836" t="s">
        <v>1030</v>
      </c>
      <c r="AL230" s="1836"/>
      <c r="AM230" s="1836"/>
      <c r="AN230" s="1836"/>
      <c r="AO230" s="1837"/>
      <c r="AP230" s="97"/>
      <c r="AQ230" s="130">
        <v>3.2616077519629333E-2</v>
      </c>
      <c r="AR230" s="131">
        <v>3.6061523984409684E-2</v>
      </c>
      <c r="AS230" s="555">
        <v>3.6957326840919701E-2</v>
      </c>
      <c r="AT230" s="131">
        <v>2.7797201605722383E-2</v>
      </c>
      <c r="AU230" s="433">
        <v>3.4408442329322497E-2</v>
      </c>
    </row>
    <row r="231" spans="1:47" ht="18" hidden="1" customHeight="1">
      <c r="A231" s="1838" t="s">
        <v>1031</v>
      </c>
      <c r="B231" s="1838"/>
      <c r="C231" s="1838"/>
      <c r="D231" s="1838"/>
      <c r="E231" s="1839"/>
      <c r="F231" s="738">
        <v>0.4973880996719548</v>
      </c>
      <c r="G231" s="737">
        <v>0.33168412644438644</v>
      </c>
      <c r="H231" s="738">
        <v>1.0364897087125526</v>
      </c>
      <c r="I231" s="737">
        <v>0.67154542398436334</v>
      </c>
      <c r="J231" s="738">
        <v>4.8356360762940147</v>
      </c>
      <c r="K231" s="739">
        <v>3.545675762475379</v>
      </c>
      <c r="L231"/>
      <c r="M231" s="1838" t="s">
        <v>1031</v>
      </c>
      <c r="N231" s="1838"/>
      <c r="O231" s="1838"/>
      <c r="P231" s="1838"/>
      <c r="Q231" s="1839"/>
      <c r="R231" s="740">
        <v>0.45387296711102892</v>
      </c>
      <c r="S231" s="741">
        <v>0.89027536722728873</v>
      </c>
      <c r="T231" s="741">
        <v>4.6210294241159833</v>
      </c>
      <c r="U231" s="738">
        <v>3.1524882449392333</v>
      </c>
      <c r="V231" s="742">
        <v>1.4976629078164772</v>
      </c>
      <c r="W231" s="743">
        <v>2.6935849871680033</v>
      </c>
      <c r="X231"/>
      <c r="Y231" s="1838" t="s">
        <v>1031</v>
      </c>
      <c r="Z231" s="1838"/>
      <c r="AA231" s="1838"/>
      <c r="AB231" s="1838"/>
      <c r="AC231" s="1839"/>
      <c r="AD231" s="744">
        <v>2.9757845075447129E-4</v>
      </c>
      <c r="AE231" s="745">
        <v>2.0005393261613666E-4</v>
      </c>
      <c r="AF231" s="744">
        <v>6.1893689676999707E-4</v>
      </c>
      <c r="AG231" s="745">
        <v>3.9904861085308816E-4</v>
      </c>
      <c r="AH231" s="744">
        <v>2.9223222893362821E-3</v>
      </c>
      <c r="AI231" s="746">
        <v>2.1520983724784893E-3</v>
      </c>
      <c r="AJ231"/>
      <c r="AK231" s="1838" t="s">
        <v>1031</v>
      </c>
      <c r="AL231" s="1838"/>
      <c r="AM231" s="1838"/>
      <c r="AN231" s="1838"/>
      <c r="AO231" s="1839"/>
      <c r="AP231" s="747">
        <v>2.721203768041308E-4</v>
      </c>
      <c r="AQ231" s="748">
        <v>5.3057979865874601E-4</v>
      </c>
      <c r="AR231" s="749">
        <v>2.7946464084141003E-3</v>
      </c>
      <c r="AS231" s="750">
        <v>1.8954709262976666E-3</v>
      </c>
      <c r="AT231" s="749">
        <v>8.9624922795213287E-4</v>
      </c>
      <c r="AU231" s="751">
        <v>1.6174287985788831E-3</v>
      </c>
    </row>
    <row r="232" spans="1:47" ht="18" customHeight="1">
      <c r="A232" s="250" t="s">
        <v>1032</v>
      </c>
      <c r="B232" s="1"/>
      <c r="C232" s="1"/>
      <c r="D232" s="1"/>
      <c r="E232" s="1"/>
      <c r="F232" s="444"/>
      <c r="G232" s="1"/>
      <c r="H232" s="1"/>
      <c r="I232" s="1"/>
      <c r="J232" s="1"/>
      <c r="K232" s="1"/>
      <c r="L232"/>
      <c r="X232"/>
      <c r="Y232"/>
      <c r="Z232"/>
      <c r="AA232"/>
      <c r="AB232"/>
      <c r="AC232"/>
      <c r="AD232"/>
      <c r="AE232"/>
      <c r="AF232"/>
      <c r="AG232"/>
      <c r="AH232"/>
      <c r="AI232"/>
      <c r="AJ232"/>
      <c r="AK232"/>
      <c r="AL232"/>
      <c r="AM232"/>
      <c r="AN232"/>
      <c r="AO232"/>
    </row>
    <row r="233" spans="1:47" ht="36" customHeight="1">
      <c r="A233" s="1841" t="s">
        <v>1033</v>
      </c>
      <c r="B233" s="1841"/>
      <c r="C233" s="1841"/>
      <c r="D233" s="1841"/>
      <c r="E233" s="1841"/>
      <c r="F233" s="1841"/>
      <c r="G233" s="1841"/>
      <c r="H233" s="1841"/>
      <c r="I233" s="1841"/>
      <c r="J233" s="1841"/>
      <c r="K233" s="1841"/>
      <c r="L233"/>
      <c r="X233"/>
      <c r="AJ233"/>
      <c r="AK233"/>
      <c r="AL233"/>
      <c r="AM233"/>
      <c r="AN233"/>
      <c r="AO233"/>
    </row>
    <row r="234" spans="1:47" ht="20.7" customHeight="1">
      <c r="A234" s="560"/>
      <c r="B234" s="560"/>
      <c r="C234" s="560"/>
      <c r="D234" s="560"/>
      <c r="E234" s="560"/>
      <c r="F234" s="708"/>
      <c r="G234" s="560"/>
      <c r="H234" s="560"/>
      <c r="I234" s="560"/>
      <c r="J234" s="560"/>
      <c r="K234" s="560"/>
      <c r="L234"/>
      <c r="M234" s="9"/>
      <c r="N234" s="9"/>
      <c r="O234" s="9"/>
      <c r="P234" s="9"/>
      <c r="Q234" s="9"/>
      <c r="R234" s="9"/>
      <c r="S234" s="9"/>
      <c r="T234" s="9"/>
      <c r="U234" s="9"/>
      <c r="V234" s="9"/>
      <c r="W234" s="9"/>
      <c r="X234"/>
      <c r="AJ234"/>
      <c r="AK234"/>
      <c r="AL234"/>
      <c r="AM234"/>
      <c r="AN234"/>
      <c r="AO234"/>
    </row>
    <row r="235" spans="1:47" ht="20.7" customHeight="1">
      <c r="A235" s="1840" t="s">
        <v>1034</v>
      </c>
      <c r="B235" s="1840"/>
      <c r="C235" s="1840"/>
      <c r="D235" s="1840"/>
      <c r="E235" s="1840"/>
      <c r="F235" s="1840"/>
      <c r="G235" s="1840"/>
      <c r="H235" s="1840"/>
      <c r="I235" s="1840"/>
      <c r="J235" s="1840"/>
      <c r="K235" s="1840"/>
      <c r="L235"/>
      <c r="M235" s="55"/>
      <c r="N235" s="55"/>
      <c r="O235" s="55"/>
      <c r="P235" s="55"/>
      <c r="Q235" s="55"/>
      <c r="R235" s="311"/>
      <c r="S235" s="311"/>
      <c r="T235" s="311"/>
      <c r="U235" s="55"/>
      <c r="V235" s="55"/>
      <c r="W235" s="9"/>
      <c r="X235"/>
      <c r="AJ235"/>
      <c r="AK235"/>
      <c r="AL235"/>
      <c r="AM235"/>
      <c r="AN235"/>
      <c r="AO235"/>
    </row>
    <row r="236" spans="1:47" ht="20.7" customHeight="1">
      <c r="B236" s="391" t="s">
        <v>963</v>
      </c>
      <c r="C236" s="1144">
        <v>26</v>
      </c>
      <c r="D236" s="62" t="s">
        <v>273</v>
      </c>
      <c r="E236" s="562">
        <v>452</v>
      </c>
      <c r="F236" s="12" t="s">
        <v>274</v>
      </c>
      <c r="G236" s="562">
        <v>440</v>
      </c>
      <c r="H236" s="507"/>
      <c r="I236" s="513"/>
      <c r="J236" s="514"/>
      <c r="K236"/>
      <c r="L236" s="513"/>
      <c r="M236" s="1950" t="s">
        <v>1035</v>
      </c>
      <c r="N236" s="1950"/>
      <c r="O236" s="1950"/>
      <c r="P236" s="1950"/>
      <c r="Q236" s="1950"/>
      <c r="R236" s="1950"/>
      <c r="S236" s="1950"/>
      <c r="T236" s="1950"/>
      <c r="U236" s="1950"/>
      <c r="V236" s="1950"/>
      <c r="W236" s="1950"/>
      <c r="X236"/>
      <c r="AJ236"/>
    </row>
    <row r="237" spans="1:47" ht="20.7" customHeight="1">
      <c r="B237" s="508" t="s">
        <v>965</v>
      </c>
      <c r="C237" s="392">
        <v>2.8322440087145968E-2</v>
      </c>
      <c r="E237" s="392">
        <v>0.49237472766884532</v>
      </c>
      <c r="F237" s="1413"/>
      <c r="G237" s="382">
        <v>0.47930283224400871</v>
      </c>
      <c r="H237" s="507"/>
      <c r="K237" s="515"/>
      <c r="L237" s="515"/>
      <c r="M237" s="55"/>
      <c r="N237" s="55"/>
      <c r="O237" s="55"/>
      <c r="R237"/>
      <c r="S237"/>
      <c r="T237"/>
      <c r="U237"/>
      <c r="V237"/>
      <c r="W237"/>
      <c r="X237"/>
      <c r="AJ237"/>
    </row>
    <row r="238" spans="1:47" ht="20.7" customHeight="1">
      <c r="F238" s="995" t="s">
        <v>1036</v>
      </c>
      <c r="G238" s="997">
        <v>0.49327354260089684</v>
      </c>
      <c r="H238" s="507"/>
      <c r="L238"/>
      <c r="M238" s="1798" t="s">
        <v>1005</v>
      </c>
      <c r="N238" s="1799"/>
      <c r="O238" s="1800">
        <v>892</v>
      </c>
      <c r="P238" s="1801"/>
      <c r="R238" s="1802" t="s">
        <v>1007</v>
      </c>
      <c r="S238" s="1802"/>
      <c r="T238" s="1802"/>
      <c r="U238" s="1803"/>
      <c r="V238" s="1804">
        <v>0.97167755991285398</v>
      </c>
      <c r="W238" s="1805"/>
      <c r="X238"/>
      <c r="AJ238"/>
    </row>
    <row r="239" spans="1:47" ht="20.7" customHeight="1">
      <c r="F239" s="998" t="s">
        <v>1037</v>
      </c>
      <c r="G239" s="993">
        <v>0.8232673569437946</v>
      </c>
      <c r="J239" s="517"/>
      <c r="K239" s="517"/>
      <c r="L239"/>
      <c r="M239"/>
      <c r="N239"/>
      <c r="O239"/>
      <c r="P239"/>
      <c r="Q239"/>
      <c r="R239"/>
      <c r="S239"/>
      <c r="T239"/>
      <c r="U239"/>
      <c r="V239"/>
      <c r="W239"/>
      <c r="X239"/>
      <c r="Y239"/>
      <c r="Z239"/>
      <c r="AA239"/>
      <c r="AB239"/>
      <c r="AC239"/>
      <c r="AD239"/>
      <c r="AE239"/>
      <c r="AF239"/>
      <c r="AG239"/>
      <c r="AH239"/>
      <c r="AI239"/>
      <c r="AJ239"/>
      <c r="AK239"/>
      <c r="AL239"/>
      <c r="AM239"/>
      <c r="AN239"/>
      <c r="AO239"/>
    </row>
    <row r="240" spans="1:47" ht="20.7" customHeight="1">
      <c r="J240" s="517"/>
      <c r="K240" s="517"/>
      <c r="L240"/>
      <c r="M240" s="9"/>
      <c r="N240" s="9"/>
      <c r="O240" s="9"/>
      <c r="P240" s="9"/>
      <c r="Q240" s="9"/>
      <c r="R240" s="9"/>
      <c r="S240" s="9"/>
      <c r="T240" s="9"/>
      <c r="U240" s="9"/>
      <c r="V240" s="9"/>
      <c r="W240" s="9"/>
      <c r="X240"/>
      <c r="Y240"/>
      <c r="Z240"/>
      <c r="AA240"/>
      <c r="AB240"/>
      <c r="AC240"/>
      <c r="AD240"/>
      <c r="AE240"/>
      <c r="AF240"/>
      <c r="AG240"/>
      <c r="AH240"/>
      <c r="AI240"/>
      <c r="AJ240"/>
      <c r="AK240"/>
      <c r="AL240"/>
      <c r="AM240"/>
      <c r="AN240"/>
      <c r="AO240"/>
    </row>
    <row r="241" spans="1:26" ht="20.7" customHeight="1">
      <c r="A241" s="445" t="s">
        <v>1038</v>
      </c>
    </row>
    <row r="242" spans="1:26" ht="20.7" customHeight="1">
      <c r="B242" s="391" t="s">
        <v>963</v>
      </c>
      <c r="C242" s="1144">
        <v>32</v>
      </c>
      <c r="D242" s="62" t="s">
        <v>273</v>
      </c>
      <c r="E242" s="562">
        <v>472</v>
      </c>
      <c r="F242" s="12" t="s">
        <v>274</v>
      </c>
      <c r="G242" s="562">
        <v>414</v>
      </c>
      <c r="M242" s="9" t="s">
        <v>1039</v>
      </c>
      <c r="N242" s="9"/>
      <c r="O242" s="9"/>
      <c r="P242" s="9"/>
      <c r="Q242" s="9"/>
      <c r="R242" s="9"/>
      <c r="S242" s="9"/>
      <c r="T242" s="9"/>
      <c r="U242" s="9"/>
      <c r="V242" s="9"/>
      <c r="W242" s="9"/>
    </row>
    <row r="243" spans="1:26" ht="20.7" customHeight="1">
      <c r="B243" s="508" t="s">
        <v>965</v>
      </c>
      <c r="C243" s="392">
        <v>3.4858387799564274E-2</v>
      </c>
      <c r="E243" s="392">
        <v>0.51416122004357301</v>
      </c>
      <c r="F243" s="1413"/>
      <c r="G243" s="382">
        <v>0.45098039215686275</v>
      </c>
      <c r="M243" s="55"/>
      <c r="N243" s="55"/>
      <c r="O243" s="55"/>
      <c r="R243"/>
      <c r="S243"/>
      <c r="T243"/>
      <c r="U243"/>
      <c r="V243"/>
      <c r="W243"/>
    </row>
    <row r="244" spans="1:26" ht="20.7" customHeight="1">
      <c r="F244" s="995" t="s">
        <v>1040</v>
      </c>
      <c r="G244" s="997">
        <v>0.46726862302483069</v>
      </c>
      <c r="M244" s="1798" t="s">
        <v>1005</v>
      </c>
      <c r="N244" s="1799"/>
      <c r="O244" s="1993">
        <v>886</v>
      </c>
      <c r="P244" s="1994"/>
      <c r="R244" s="1802" t="s">
        <v>1007</v>
      </c>
      <c r="S244" s="1802"/>
      <c r="T244" s="1802"/>
      <c r="U244" s="1803"/>
      <c r="V244" s="1804">
        <v>0.96514161220043571</v>
      </c>
      <c r="W244" s="1805"/>
    </row>
    <row r="245" spans="1:26" ht="20.7" customHeight="1">
      <c r="F245" s="998" t="s">
        <v>1041</v>
      </c>
      <c r="G245" s="993">
        <v>0.754519714711409</v>
      </c>
    </row>
    <row r="246" spans="1:26" ht="20.7" customHeight="1">
      <c r="A246" s="621"/>
      <c r="D246" s="391"/>
      <c r="E246" s="1274"/>
      <c r="F246" s="554"/>
      <c r="G246" s="539"/>
      <c r="H246" s="622"/>
      <c r="I246" s="622"/>
      <c r="J246" s="622"/>
      <c r="K246" s="622"/>
      <c r="L246" s="654"/>
      <c r="X246" s="1"/>
      <c r="Y246" s="1"/>
      <c r="Z246" s="1"/>
    </row>
    <row r="247" spans="1:26" ht="20.7" customHeight="1">
      <c r="I247" s="1"/>
      <c r="J247" s="1"/>
      <c r="K247" s="1"/>
      <c r="L247" s="654"/>
      <c r="X247" s="1"/>
      <c r="Y247" s="1"/>
      <c r="Z247" s="1"/>
    </row>
    <row r="248" spans="1:26" ht="20.7" customHeight="1">
      <c r="I248" s="1"/>
      <c r="J248" s="1"/>
      <c r="K248" s="1"/>
      <c r="L248" s="654"/>
      <c r="X248" s="1"/>
      <c r="Y248" s="1"/>
      <c r="Z248" s="1"/>
    </row>
    <row r="249" spans="1:26" ht="20.7" customHeight="1">
      <c r="I249" s="1"/>
      <c r="J249" s="1"/>
      <c r="K249" s="1"/>
      <c r="L249" s="654"/>
      <c r="X249" s="1"/>
      <c r="Y249" s="1"/>
      <c r="Z249" s="1"/>
    </row>
    <row r="250" spans="1:26" ht="20.7" customHeight="1">
      <c r="A250" s="1840" t="s">
        <v>1042</v>
      </c>
      <c r="B250" s="1840"/>
      <c r="C250" s="1840"/>
      <c r="D250" s="1840"/>
      <c r="E250" s="1840"/>
      <c r="F250" s="1840"/>
      <c r="G250" s="1840"/>
      <c r="H250" s="1840"/>
      <c r="I250" s="1840"/>
      <c r="J250" s="1840"/>
      <c r="K250" s="1840"/>
      <c r="L250" s="654"/>
      <c r="M250" s="654"/>
      <c r="O250" s="1"/>
      <c r="P250" s="1"/>
      <c r="Q250" s="1"/>
      <c r="R250" s="1"/>
      <c r="S250" s="1"/>
      <c r="T250" s="1"/>
      <c r="U250" s="1"/>
      <c r="V250" s="1"/>
      <c r="W250" s="1"/>
      <c r="X250" s="1"/>
      <c r="Y250" s="1"/>
      <c r="Z250" s="1"/>
    </row>
    <row r="251" spans="1:26" ht="20.7" customHeight="1">
      <c r="B251" s="391" t="s">
        <v>963</v>
      </c>
      <c r="C251" s="1144">
        <v>18</v>
      </c>
      <c r="D251" s="62" t="s">
        <v>273</v>
      </c>
      <c r="E251" s="562">
        <v>151</v>
      </c>
      <c r="F251" s="12" t="s">
        <v>274</v>
      </c>
      <c r="G251" s="562">
        <v>749</v>
      </c>
      <c r="H251" s="1050"/>
      <c r="I251" s="1275"/>
      <c r="J251" s="1276"/>
      <c r="K251" s="465"/>
      <c r="L251" s="436"/>
      <c r="M251" s="9" t="s">
        <v>1043</v>
      </c>
      <c r="N251" s="9"/>
      <c r="O251" s="9"/>
      <c r="P251" s="9"/>
      <c r="Q251" s="9"/>
      <c r="R251" s="9"/>
      <c r="S251" s="9"/>
      <c r="T251" s="9"/>
      <c r="U251" s="9"/>
      <c r="V251" s="9"/>
      <c r="W251" s="9"/>
      <c r="X251" s="1"/>
      <c r="Y251" s="1"/>
      <c r="Z251" s="1"/>
    </row>
    <row r="252" spans="1:26" ht="20.7" customHeight="1">
      <c r="B252" s="508" t="s">
        <v>965</v>
      </c>
      <c r="C252" s="392">
        <v>1.9607843137254902E-2</v>
      </c>
      <c r="E252" s="392">
        <v>0.16448801742919389</v>
      </c>
      <c r="F252" s="1413"/>
      <c r="G252" s="1051">
        <v>0.81590413943355122</v>
      </c>
      <c r="H252" s="507"/>
      <c r="I252" s="1277"/>
      <c r="J252" s="1276"/>
      <c r="K252" s="1278"/>
      <c r="L252" s="436"/>
      <c r="M252" s="55"/>
      <c r="N252" s="55"/>
      <c r="O252" s="55"/>
      <c r="R252"/>
      <c r="S252"/>
      <c r="T252"/>
      <c r="U252"/>
      <c r="V252"/>
      <c r="W252"/>
      <c r="X252" s="1"/>
      <c r="Y252" s="1"/>
      <c r="Z252" s="1"/>
    </row>
    <row r="253" spans="1:26" ht="20.7" customHeight="1">
      <c r="F253" s="995" t="s">
        <v>1044</v>
      </c>
      <c r="G253" s="997">
        <v>0.8322222222222222</v>
      </c>
      <c r="H253" s="507"/>
      <c r="I253" s="1277"/>
      <c r="J253" s="1279"/>
      <c r="K253" s="1280"/>
      <c r="L253" s="358"/>
      <c r="M253" s="1798" t="s">
        <v>1005</v>
      </c>
      <c r="N253" s="1799"/>
      <c r="O253" s="1993">
        <v>900</v>
      </c>
      <c r="P253" s="1994"/>
      <c r="R253" s="1802" t="s">
        <v>1007</v>
      </c>
      <c r="S253" s="1802"/>
      <c r="T253" s="1802"/>
      <c r="U253" s="1803"/>
      <c r="V253" s="1804">
        <v>0.98039215686274506</v>
      </c>
      <c r="W253" s="1805"/>
      <c r="X253" s="1"/>
      <c r="Y253" s="1"/>
      <c r="Z253" s="1"/>
    </row>
    <row r="254" spans="1:26" ht="20.7" customHeight="1">
      <c r="F254" s="998" t="s">
        <v>1045</v>
      </c>
      <c r="G254" s="993">
        <v>0.95126968364306996</v>
      </c>
      <c r="I254" s="1277"/>
      <c r="J254" s="1279"/>
      <c r="K254" s="1280"/>
      <c r="L254" s="358"/>
      <c r="M254" s="358"/>
      <c r="N254" s="539"/>
      <c r="O254" s="1"/>
      <c r="P254" s="1"/>
      <c r="Q254" s="1"/>
      <c r="R254" s="1"/>
      <c r="S254" s="1"/>
      <c r="T254" s="1"/>
      <c r="U254" s="1"/>
      <c r="V254" s="1"/>
      <c r="W254" s="1"/>
      <c r="X254" s="1"/>
      <c r="Y254" s="1"/>
      <c r="Z254" s="1"/>
    </row>
    <row r="255" spans="1:26" ht="20.7" customHeight="1">
      <c r="I255" s="1277"/>
      <c r="J255" s="1279"/>
      <c r="K255" s="1280"/>
      <c r="L255" s="1995"/>
      <c r="M255" s="1995"/>
      <c r="N255" s="539"/>
    </row>
    <row r="256" spans="1:26" ht="20.7" customHeight="1"/>
    <row r="257" spans="1:26" ht="20.7" customHeight="1">
      <c r="A257" s="709" t="s">
        <v>1046</v>
      </c>
      <c r="B257" s="656"/>
      <c r="C257" s="656"/>
      <c r="D257" s="656"/>
      <c r="E257" s="656"/>
      <c r="F257" s="709"/>
      <c r="G257" s="656"/>
      <c r="H257" s="656"/>
      <c r="I257" s="656"/>
      <c r="J257" s="656"/>
      <c r="K257" s="656"/>
    </row>
    <row r="258" spans="1:26" ht="45" customHeight="1">
      <c r="A258" s="619"/>
      <c r="B258" s="623"/>
      <c r="C258" s="623"/>
      <c r="D258" s="623"/>
      <c r="E258" s="996"/>
      <c r="F258" s="1292" t="s">
        <v>1047</v>
      </c>
      <c r="G258" s="1284" t="s">
        <v>1048</v>
      </c>
      <c r="H258" s="2008" t="s">
        <v>1049</v>
      </c>
      <c r="I258" s="2008"/>
      <c r="J258" s="623"/>
      <c r="K258" s="623"/>
    </row>
    <row r="259" spans="1:26" ht="20.7" customHeight="1">
      <c r="A259" s="651"/>
      <c r="D259" s="30" t="s">
        <v>159</v>
      </c>
      <c r="E259" s="562">
        <v>420</v>
      </c>
      <c r="F259" s="1289">
        <v>0.56074766355140182</v>
      </c>
      <c r="G259" s="1010">
        <v>0.56987788331071909</v>
      </c>
      <c r="H259" s="999">
        <v>0.66275060381600959</v>
      </c>
      <c r="I259" s="1053"/>
      <c r="J259" s="846"/>
      <c r="K259" s="846"/>
      <c r="L259" s="846"/>
      <c r="M259" s="846"/>
      <c r="N259" s="1283"/>
      <c r="O259" s="1281"/>
      <c r="P259" s="1281"/>
      <c r="Q259" s="1281"/>
      <c r="R259" s="1282"/>
      <c r="S259" s="475"/>
    </row>
    <row r="260" spans="1:26" ht="20.7" customHeight="1">
      <c r="A260" s="620"/>
      <c r="D260" s="62" t="s">
        <v>160</v>
      </c>
      <c r="E260" s="562">
        <v>324</v>
      </c>
      <c r="F260" s="1289">
        <v>0.43257676902536718</v>
      </c>
      <c r="G260" s="1010">
        <v>0.43962008141112618</v>
      </c>
      <c r="H260" s="999">
        <v>0.65223425371568733</v>
      </c>
      <c r="J260" s="692"/>
      <c r="K260" s="692"/>
      <c r="L260" s="692"/>
      <c r="M260" s="692"/>
      <c r="N260" s="1243"/>
      <c r="O260" s="1281"/>
      <c r="P260" s="1281"/>
      <c r="Q260" s="1281"/>
      <c r="R260" s="1282"/>
      <c r="S260" s="475"/>
    </row>
    <row r="261" spans="1:26" ht="20.7" customHeight="1">
      <c r="A261" s="620"/>
      <c r="D261" s="62" t="s">
        <v>161</v>
      </c>
      <c r="E261" s="562">
        <v>87</v>
      </c>
      <c r="F261" s="1289">
        <v>0.11615487316421896</v>
      </c>
      <c r="G261" s="1010">
        <v>0.11804613297150611</v>
      </c>
      <c r="H261" s="999">
        <v>0.26642137481777933</v>
      </c>
      <c r="J261" s="846"/>
      <c r="K261" s="692"/>
      <c r="L261" s="692"/>
      <c r="M261" s="1335" t="s">
        <v>1050</v>
      </c>
      <c r="N261" s="1336"/>
      <c r="O261" s="1337"/>
      <c r="P261" s="1338"/>
      <c r="Q261" s="1338"/>
      <c r="R261" s="1339"/>
    </row>
    <row r="262" spans="1:26" ht="20.7" customHeight="1" thickBot="1">
      <c r="A262" s="620"/>
      <c r="D262" s="62" t="s">
        <v>162</v>
      </c>
      <c r="E262" s="1349">
        <v>300</v>
      </c>
      <c r="F262" s="1350">
        <v>0.40053404539385845</v>
      </c>
      <c r="G262" s="1351">
        <v>0.40705563093622793</v>
      </c>
      <c r="H262" s="1352">
        <v>0.6804966084098526</v>
      </c>
      <c r="J262" s="1243"/>
      <c r="K262" s="1243"/>
      <c r="L262" s="1243"/>
      <c r="M262" s="1340"/>
      <c r="N262" s="1286"/>
      <c r="O262" s="2009" t="s">
        <v>1051</v>
      </c>
      <c r="P262" s="2009"/>
      <c r="Q262" s="2009" t="s">
        <v>1052</v>
      </c>
      <c r="R262" s="2010"/>
    </row>
    <row r="263" spans="1:26" ht="20.7" customHeight="1" thickBot="1">
      <c r="A263" s="620"/>
      <c r="D263" s="1360" t="s">
        <v>194</v>
      </c>
      <c r="E263" s="1361">
        <v>327</v>
      </c>
      <c r="F263" s="1357">
        <v>0.43658210947930576</v>
      </c>
      <c r="G263" s="1358">
        <v>0.44369063772048845</v>
      </c>
      <c r="H263" s="1359">
        <v>0.59470363257863057</v>
      </c>
      <c r="J263" s="1276" t="s">
        <v>1053</v>
      </c>
      <c r="K263" s="1295">
        <v>7.2905809574634866</v>
      </c>
      <c r="L263" s="1334" t="s">
        <v>1054</v>
      </c>
      <c r="M263" s="1341"/>
      <c r="N263" s="1298" t="s">
        <v>195</v>
      </c>
      <c r="O263" s="1342">
        <v>4.8929663608562692E-2</v>
      </c>
      <c r="P263" s="1414">
        <f>O263/(1-$O$267)</f>
        <v>5.2459016393442623E-2</v>
      </c>
      <c r="Q263" s="1342">
        <v>2.1862223669452584E-2</v>
      </c>
      <c r="R263" s="1415">
        <f>Q263/(1-$Q$267)</f>
        <v>2.2832689382846667E-2</v>
      </c>
      <c r="S263" s="1"/>
      <c r="T263" s="1"/>
      <c r="U263" s="1"/>
      <c r="V263" s="1"/>
      <c r="W263" s="1"/>
      <c r="X263" s="1"/>
      <c r="Y263" s="1"/>
      <c r="Z263" s="1"/>
    </row>
    <row r="264" spans="1:26" ht="20.7" customHeight="1">
      <c r="A264" s="621"/>
      <c r="D264" s="30" t="s">
        <v>1055</v>
      </c>
      <c r="E264" s="1353">
        <v>151</v>
      </c>
      <c r="F264" s="1354">
        <v>0.20160213618157544</v>
      </c>
      <c r="G264" s="1355">
        <v>0.20488466757123475</v>
      </c>
      <c r="H264" s="1356">
        <v>0.41679711244156836</v>
      </c>
      <c r="J264" s="1298" t="s">
        <v>1056</v>
      </c>
      <c r="K264" s="1243"/>
      <c r="L264" s="1243"/>
      <c r="M264" s="1340"/>
      <c r="N264" s="1298" t="s">
        <v>7698</v>
      </c>
      <c r="O264" s="1342">
        <v>0.79204892966360851</v>
      </c>
      <c r="P264" s="1414">
        <f t="shared" ref="P264:P266" si="0">O264/(1-$O$267)</f>
        <v>0.84918032786885234</v>
      </c>
      <c r="Q264" s="1342">
        <v>0.67946561018850171</v>
      </c>
      <c r="R264" s="1415">
        <f t="shared" ref="R264:R266" si="1">Q264/(1-$Q$267)</f>
        <v>0.7096271384981625</v>
      </c>
      <c r="S264" s="1"/>
      <c r="T264" s="1"/>
      <c r="U264" s="1"/>
      <c r="V264" s="1"/>
      <c r="W264" s="1"/>
      <c r="X264" s="1"/>
      <c r="Y264" s="1"/>
      <c r="Z264" s="1"/>
    </row>
    <row r="265" spans="1:26" ht="20.7" customHeight="1">
      <c r="A265" s="621"/>
      <c r="D265" s="30" t="s">
        <v>1057</v>
      </c>
      <c r="E265" s="562">
        <v>138</v>
      </c>
      <c r="F265" s="1289">
        <v>0.18424566088117489</v>
      </c>
      <c r="G265" s="1010">
        <v>0.18724559023066487</v>
      </c>
      <c r="H265" s="999">
        <v>0.44292392187239443</v>
      </c>
      <c r="J265" s="1243"/>
      <c r="K265" s="1243"/>
      <c r="L265" s="1243"/>
      <c r="M265" s="1340"/>
      <c r="N265" s="1298" t="s">
        <v>7699</v>
      </c>
      <c r="O265" s="1342">
        <v>6.4220183486238536E-2</v>
      </c>
      <c r="P265" s="1414">
        <f t="shared" si="0"/>
        <v>6.8852459016393447E-2</v>
      </c>
      <c r="Q265" s="1342">
        <v>0.22897897897897898</v>
      </c>
      <c r="R265" s="1415">
        <f t="shared" si="1"/>
        <v>0.239143372663121</v>
      </c>
      <c r="S265" s="1"/>
      <c r="T265" s="1"/>
      <c r="U265" s="1"/>
      <c r="V265" s="1"/>
      <c r="W265" s="1"/>
      <c r="X265" s="1"/>
      <c r="Y265" s="1"/>
      <c r="Z265" s="1"/>
    </row>
    <row r="266" spans="1:26" ht="20.7" customHeight="1">
      <c r="A266" s="621"/>
      <c r="D266" s="62" t="s">
        <v>166</v>
      </c>
      <c r="E266" s="562">
        <v>77</v>
      </c>
      <c r="F266" s="1289">
        <v>0.10280373831775701</v>
      </c>
      <c r="G266" s="1010">
        <v>0.1044776119402985</v>
      </c>
      <c r="H266" s="999">
        <v>0.24083248610819738</v>
      </c>
      <c r="J266" s="692"/>
      <c r="K266" s="692"/>
      <c r="L266" s="692"/>
      <c r="M266" s="1341"/>
      <c r="N266" s="1298" t="s">
        <v>7700</v>
      </c>
      <c r="O266" s="1342">
        <v>2.7522935779816515E-2</v>
      </c>
      <c r="P266" s="1414">
        <f t="shared" si="0"/>
        <v>2.9508196721311476E-2</v>
      </c>
      <c r="Q266" s="1342">
        <v>2.7189840442852491E-2</v>
      </c>
      <c r="R266" s="1415">
        <f t="shared" si="1"/>
        <v>2.839679945586971E-2</v>
      </c>
      <c r="S266" s="1"/>
      <c r="T266" s="1"/>
      <c r="U266" s="1"/>
      <c r="V266" s="1"/>
      <c r="W266" s="1"/>
      <c r="X266" s="1"/>
      <c r="Y266" s="1"/>
      <c r="Z266" s="1"/>
    </row>
    <row r="267" spans="1:26" ht="20.7" customHeight="1">
      <c r="A267" s="621"/>
      <c r="D267" s="62" t="s">
        <v>167</v>
      </c>
      <c r="E267" s="562">
        <v>428</v>
      </c>
      <c r="F267" s="1289">
        <v>0.5714285714285714</v>
      </c>
      <c r="G267" s="1010">
        <v>0.58073270013568523</v>
      </c>
      <c r="H267" s="999">
        <v>0.52719458206249559</v>
      </c>
      <c r="J267" s="692"/>
      <c r="K267" s="692"/>
      <c r="L267" s="692"/>
      <c r="M267" s="1343"/>
      <c r="N267" s="1344" t="s">
        <v>1058</v>
      </c>
      <c r="O267" s="1345">
        <v>6.7278287461773695E-2</v>
      </c>
      <c r="P267" s="1346"/>
      <c r="Q267" s="1347">
        <v>4.2503346720214191E-2</v>
      </c>
      <c r="R267" s="1348"/>
      <c r="T267" s="1"/>
      <c r="U267" s="1"/>
      <c r="V267" s="1"/>
      <c r="W267" s="1"/>
      <c r="X267" s="1"/>
      <c r="Y267" s="1"/>
      <c r="Z267" s="1"/>
    </row>
    <row r="268" spans="1:26" ht="20.7" customHeight="1">
      <c r="A268" s="621"/>
      <c r="D268" s="62" t="s">
        <v>168</v>
      </c>
      <c r="E268" s="562">
        <v>135</v>
      </c>
      <c r="F268" s="1289">
        <v>0.18024032042723631</v>
      </c>
      <c r="G268" s="1010">
        <v>0.18317503392130258</v>
      </c>
      <c r="H268" s="999">
        <v>0.29255894266303034</v>
      </c>
      <c r="J268" s="692"/>
      <c r="K268" s="692"/>
      <c r="L268" s="692"/>
      <c r="M268" s="692"/>
      <c r="N268" s="1243"/>
      <c r="U268" s="1"/>
      <c r="V268" s="1"/>
      <c r="W268" s="1"/>
      <c r="X268" s="1"/>
      <c r="Y268" s="1"/>
      <c r="Z268" s="1"/>
    </row>
    <row r="269" spans="1:26" ht="20.7" customHeight="1">
      <c r="A269" s="621"/>
      <c r="D269" s="62" t="s">
        <v>1059</v>
      </c>
      <c r="E269" s="562">
        <v>442</v>
      </c>
      <c r="F269" s="1289">
        <v>0.59012016021361813</v>
      </c>
      <c r="G269" s="1010">
        <v>0.59972862957937589</v>
      </c>
      <c r="H269" s="999">
        <v>0.78046379524585663</v>
      </c>
      <c r="J269" s="1243"/>
      <c r="K269" s="1243"/>
      <c r="L269" s="1243"/>
      <c r="M269" s="1243"/>
      <c r="N269" s="1243"/>
      <c r="P269" s="1"/>
      <c r="T269" s="1"/>
      <c r="U269" s="1"/>
      <c r="V269" s="1"/>
      <c r="W269" s="1"/>
      <c r="X269" s="1"/>
      <c r="Y269" s="1"/>
      <c r="Z269" s="1"/>
    </row>
    <row r="270" spans="1:26" ht="20.7" customHeight="1">
      <c r="A270" s="621"/>
      <c r="D270" s="391" t="s">
        <v>963</v>
      </c>
      <c r="E270" s="1144">
        <v>12</v>
      </c>
      <c r="F270" s="1293">
        <v>1.602136181575434E-2</v>
      </c>
      <c r="G270" s="1017"/>
      <c r="H270" s="1017"/>
      <c r="J270" s="653"/>
      <c r="K270" s="655"/>
      <c r="L270" s="654"/>
      <c r="M270" s="654"/>
      <c r="P270" s="1"/>
      <c r="T270" s="1"/>
      <c r="U270" s="1"/>
      <c r="V270" s="1"/>
      <c r="W270" s="1"/>
      <c r="X270" s="1"/>
      <c r="Y270" s="1"/>
      <c r="Z270" s="1"/>
    </row>
    <row r="271" spans="1:26" ht="20.7" customHeight="1"/>
    <row r="272" spans="1:26" ht="39" customHeight="1">
      <c r="A272" s="845" t="s">
        <v>1060</v>
      </c>
      <c r="B272" s="1290"/>
      <c r="C272" s="1290"/>
      <c r="D272" s="1290"/>
      <c r="E272" s="1290"/>
      <c r="F272" s="1292" t="s">
        <v>1047</v>
      </c>
      <c r="G272" s="1284" t="s">
        <v>1061</v>
      </c>
      <c r="H272" s="1290"/>
      <c r="I272" s="1290"/>
      <c r="J272" s="1290"/>
      <c r="K272" s="1290"/>
    </row>
    <row r="273" spans="1:11" ht="20.7" customHeight="1">
      <c r="A273" s="1286"/>
      <c r="C273" s="846"/>
      <c r="D273" s="847" t="s">
        <v>172</v>
      </c>
      <c r="E273" s="562">
        <v>226</v>
      </c>
      <c r="F273" s="1289">
        <v>0.30173564753004006</v>
      </c>
      <c r="G273" s="1010">
        <v>0.3192090395480226</v>
      </c>
      <c r="H273" s="1291"/>
      <c r="I273" s="846"/>
      <c r="J273" s="1288" t="b">
        <v>0</v>
      </c>
      <c r="K273" s="1287"/>
    </row>
    <row r="274" spans="1:11" ht="20.7" customHeight="1">
      <c r="A274" s="691"/>
      <c r="C274" s="846"/>
      <c r="D274" s="847" t="s">
        <v>1062</v>
      </c>
      <c r="E274" s="562">
        <v>354</v>
      </c>
      <c r="F274" s="1289">
        <v>0.47263017356475301</v>
      </c>
      <c r="G274" s="1010">
        <v>0.5</v>
      </c>
      <c r="H274" s="846"/>
      <c r="I274" s="846"/>
      <c r="J274" s="1288" t="b">
        <v>0</v>
      </c>
      <c r="K274" s="691"/>
    </row>
    <row r="275" spans="1:11" ht="20.7" customHeight="1" thickBot="1">
      <c r="A275" s="691"/>
      <c r="C275" s="846"/>
      <c r="D275" s="847" t="s">
        <v>1063</v>
      </c>
      <c r="E275" s="1349">
        <v>167</v>
      </c>
      <c r="F275" s="1350">
        <v>0.22296395193591456</v>
      </c>
      <c r="G275" s="1351">
        <v>0.23587570621468926</v>
      </c>
      <c r="H275" s="846"/>
      <c r="I275" s="846"/>
      <c r="J275" s="1288" t="b">
        <v>0</v>
      </c>
      <c r="K275" s="691"/>
    </row>
    <row r="276" spans="1:11" ht="20.7" customHeight="1" thickBot="1">
      <c r="A276" s="691"/>
      <c r="B276" s="1368"/>
      <c r="C276" s="1369"/>
      <c r="D276" s="1370" t="s">
        <v>1064</v>
      </c>
      <c r="E276" s="1371">
        <v>466</v>
      </c>
      <c r="F276" s="1372">
        <v>0.62216288384512686</v>
      </c>
      <c r="G276" s="1373">
        <v>0.65819209039548021</v>
      </c>
      <c r="H276" s="846"/>
      <c r="I276" s="1362" t="s">
        <v>1065</v>
      </c>
      <c r="J276" s="1288" t="b">
        <v>0</v>
      </c>
      <c r="K276" s="1287"/>
    </row>
    <row r="277" spans="1:11" ht="20.7" customHeight="1">
      <c r="D277" s="391" t="s">
        <v>963</v>
      </c>
      <c r="E277" s="1366">
        <v>41</v>
      </c>
      <c r="F277" s="1367">
        <v>5.4739652870493989E-2</v>
      </c>
    </row>
    <row r="278" spans="1:11" ht="20.7" customHeight="1"/>
    <row r="279" spans="1:11" ht="20.7" customHeight="1"/>
    <row r="280" spans="1:11" ht="20.7" customHeight="1">
      <c r="A280" s="445" t="s">
        <v>1066</v>
      </c>
    </row>
    <row r="281" spans="1:11" ht="20.7" customHeight="1">
      <c r="A281" s="445"/>
      <c r="B281" s="1145" t="s">
        <v>1067</v>
      </c>
    </row>
    <row r="282" spans="1:11" ht="20.7" customHeight="1">
      <c r="B282" s="1149">
        <v>0.46376811594202899</v>
      </c>
      <c r="C282" s="603" t="s">
        <v>1068</v>
      </c>
    </row>
    <row r="283" spans="1:11" ht="20.7" customHeight="1">
      <c r="A283" s="445"/>
      <c r="D283" s="1148" t="s">
        <v>1069</v>
      </c>
    </row>
    <row r="284" spans="1:11" ht="20.7" customHeight="1">
      <c r="C284" s="1146" t="s">
        <v>1070</v>
      </c>
      <c r="E284" s="1146" t="s">
        <v>1071</v>
      </c>
      <c r="H284" s="1408" t="s">
        <v>1072</v>
      </c>
    </row>
    <row r="285" spans="1:11" ht="20.7" customHeight="1">
      <c r="B285" s="1147" t="s">
        <v>1073</v>
      </c>
      <c r="C285" s="2000">
        <v>0.35455833118722635</v>
      </c>
      <c r="D285" s="2001"/>
      <c r="E285" s="2004">
        <v>0.63755273612908236</v>
      </c>
      <c r="F285" s="2005"/>
      <c r="H285" s="1410">
        <v>85426</v>
      </c>
    </row>
    <row r="286" spans="1:11" ht="20.7" customHeight="1">
      <c r="B286" s="1147" t="s">
        <v>25</v>
      </c>
      <c r="C286" s="2002">
        <v>0.39111211880739144</v>
      </c>
      <c r="D286" s="2003"/>
      <c r="E286" s="2006">
        <v>0.64292556651425259</v>
      </c>
      <c r="F286" s="2007"/>
      <c r="H286" s="1409">
        <v>4410.5</v>
      </c>
    </row>
    <row r="287" spans="1:11" ht="20.7" customHeight="1">
      <c r="B287" s="1147" t="s">
        <v>19</v>
      </c>
      <c r="C287" s="1996">
        <v>0.35635293004513757</v>
      </c>
      <c r="D287" s="1997"/>
      <c r="E287" s="1998">
        <v>0.63784224313126636</v>
      </c>
      <c r="F287" s="1999"/>
    </row>
    <row r="288" spans="1:11" ht="20.7" customHeight="1"/>
    <row r="289" spans="1:16" ht="20.7" customHeight="1"/>
    <row r="290" spans="1:16" ht="20.7" customHeight="1">
      <c r="A290" s="1374" t="s">
        <v>1074</v>
      </c>
      <c r="B290" s="1375"/>
      <c r="C290" s="1375"/>
      <c r="D290" s="1375"/>
      <c r="E290" s="1375"/>
      <c r="F290" s="1375"/>
      <c r="G290" s="1375"/>
      <c r="H290" s="1411" t="s">
        <v>1075</v>
      </c>
      <c r="I290" s="1411" t="s">
        <v>1076</v>
      </c>
      <c r="J290" s="1989" t="s">
        <v>1077</v>
      </c>
      <c r="K290" s="1989"/>
      <c r="L290" s="1989"/>
      <c r="M290" s="1989"/>
      <c r="N290" s="1989"/>
      <c r="O290" s="1989"/>
      <c r="P290" s="1990"/>
    </row>
    <row r="291" spans="1:16" ht="20.7" customHeight="1">
      <c r="A291" s="1376"/>
      <c r="B291" s="691"/>
      <c r="C291" s="1377"/>
      <c r="D291" s="1377"/>
      <c r="E291" s="1378"/>
      <c r="F291" s="1377"/>
      <c r="G291" s="1231" t="s">
        <v>196</v>
      </c>
      <c r="H291" s="1363">
        <v>487.38951533145297</v>
      </c>
      <c r="I291" s="1412">
        <v>26896.5</v>
      </c>
      <c r="J291" s="1991"/>
      <c r="K291" s="1991"/>
      <c r="L291" s="1991"/>
      <c r="M291" s="1991"/>
      <c r="N291" s="1991"/>
      <c r="O291" s="1991"/>
      <c r="P291" s="1992"/>
    </row>
    <row r="292" spans="1:16" ht="20.7" customHeight="1">
      <c r="A292" s="1376"/>
      <c r="B292" s="1377"/>
      <c r="C292" s="1377"/>
      <c r="D292" s="1377"/>
      <c r="E292" s="1377"/>
      <c r="F292" s="1377"/>
      <c r="G292" s="1231" t="s">
        <v>197</v>
      </c>
      <c r="H292" s="1363">
        <v>460.67252281919173</v>
      </c>
      <c r="I292" s="1412">
        <v>30202.5</v>
      </c>
      <c r="J292" s="1379"/>
      <c r="K292" s="691"/>
      <c r="P292" s="1380"/>
    </row>
    <row r="293" spans="1:16" ht="20.7" customHeight="1" thickBot="1">
      <c r="A293" s="1376"/>
      <c r="B293" s="1377"/>
      <c r="C293" s="1377"/>
      <c r="D293" s="1377"/>
      <c r="E293" s="1377"/>
      <c r="F293" s="1377"/>
      <c r="G293" s="1231" t="s">
        <v>198</v>
      </c>
      <c r="H293" s="1364">
        <v>609.53808037398665</v>
      </c>
      <c r="I293" s="1412">
        <v>4179.5</v>
      </c>
      <c r="J293" s="1379"/>
      <c r="K293" s="691"/>
      <c r="P293" s="1380"/>
    </row>
    <row r="294" spans="1:16" ht="20.7" customHeight="1" thickBot="1">
      <c r="A294" s="1376"/>
      <c r="B294" s="1377"/>
      <c r="C294" s="1377"/>
      <c r="D294" s="1377"/>
      <c r="E294" s="1377"/>
      <c r="F294" s="1377"/>
      <c r="G294" s="1389" t="s">
        <v>199</v>
      </c>
      <c r="H294" s="1365">
        <v>482.55258168006952</v>
      </c>
      <c r="I294" s="1381"/>
      <c r="J294" s="1379"/>
      <c r="K294" s="691"/>
      <c r="P294" s="1380"/>
    </row>
    <row r="295" spans="1:16" ht="20.7" customHeight="1">
      <c r="A295" s="1382"/>
      <c r="B295" s="1383"/>
      <c r="C295" s="1383"/>
      <c r="D295" s="1383"/>
      <c r="E295" s="1383"/>
      <c r="F295" s="1383"/>
      <c r="G295" s="1383"/>
      <c r="H295" s="1384"/>
      <c r="I295" s="1384"/>
      <c r="J295" s="1384"/>
      <c r="K295" s="1384"/>
      <c r="L295" s="1385"/>
      <c r="M295" s="1385"/>
      <c r="N295" s="1386"/>
      <c r="O295" s="1387"/>
      <c r="P295" s="1388"/>
    </row>
  </sheetData>
  <mergeCells count="331">
    <mergeCell ref="AK231:AO231"/>
    <mergeCell ref="W81:X81"/>
    <mergeCell ref="P82:Q82"/>
    <mergeCell ref="W82:X82"/>
    <mergeCell ref="A231:E231"/>
    <mergeCell ref="M231:Q231"/>
    <mergeCell ref="Y231:AC231"/>
    <mergeCell ref="J209:K210"/>
    <mergeCell ref="A201:K201"/>
    <mergeCell ref="M201:W201"/>
    <mergeCell ref="A214:E215"/>
    <mergeCell ref="AK228:AO228"/>
    <mergeCell ref="M225:Q225"/>
    <mergeCell ref="Y225:AC225"/>
    <mergeCell ref="AK225:AO225"/>
    <mergeCell ref="A226:E226"/>
    <mergeCell ref="M221:Q221"/>
    <mergeCell ref="M229:Q229"/>
    <mergeCell ref="AK227:AO227"/>
    <mergeCell ref="AK229:AO229"/>
    <mergeCell ref="Y226:AC226"/>
    <mergeCell ref="A227:E227"/>
    <mergeCell ref="M227:Q227"/>
    <mergeCell ref="Y227:AC227"/>
    <mergeCell ref="A34:E34"/>
    <mergeCell ref="M34:Q34"/>
    <mergeCell ref="Y34:AC34"/>
    <mergeCell ref="A35:E35"/>
    <mergeCell ref="M35:Q35"/>
    <mergeCell ref="Y35:AC35"/>
    <mergeCell ref="A33:E33"/>
    <mergeCell ref="M33:Q33"/>
    <mergeCell ref="Y33:AC33"/>
    <mergeCell ref="A43:C44"/>
    <mergeCell ref="D43:G43"/>
    <mergeCell ref="H43:K43"/>
    <mergeCell ref="M43:Q44"/>
    <mergeCell ref="R43:W43"/>
    <mergeCell ref="A36:E36"/>
    <mergeCell ref="M36:Q36"/>
    <mergeCell ref="A37:E37"/>
    <mergeCell ref="M37:Q37"/>
    <mergeCell ref="M92:O92"/>
    <mergeCell ref="P92:Q92"/>
    <mergeCell ref="M209:Q209"/>
    <mergeCell ref="V208:W208"/>
    <mergeCell ref="A217:E217"/>
    <mergeCell ref="R214:V214"/>
    <mergeCell ref="W202:W203"/>
    <mergeCell ref="H204:I205"/>
    <mergeCell ref="H206:I207"/>
    <mergeCell ref="J206:K207"/>
    <mergeCell ref="H203:I203"/>
    <mergeCell ref="M207:Q207"/>
    <mergeCell ref="T207:U207"/>
    <mergeCell ref="A209:G210"/>
    <mergeCell ref="H209:I210"/>
    <mergeCell ref="A204:G205"/>
    <mergeCell ref="J203:K203"/>
    <mergeCell ref="J204:K205"/>
    <mergeCell ref="W214:W216"/>
    <mergeCell ref="R215:R216"/>
    <mergeCell ref="S215:S216"/>
    <mergeCell ref="U215:U216"/>
    <mergeCell ref="M206:P206"/>
    <mergeCell ref="A206:G207"/>
    <mergeCell ref="A220:E220"/>
    <mergeCell ref="R209:S209"/>
    <mergeCell ref="T209:U209"/>
    <mergeCell ref="T210:U210"/>
    <mergeCell ref="V210:W210"/>
    <mergeCell ref="A216:E216"/>
    <mergeCell ref="M222:Q222"/>
    <mergeCell ref="M210:Q210"/>
    <mergeCell ref="A218:E218"/>
    <mergeCell ref="M219:Q219"/>
    <mergeCell ref="M220:Q220"/>
    <mergeCell ref="AU219:AU221"/>
    <mergeCell ref="AP220:AP221"/>
    <mergeCell ref="AQ220:AQ221"/>
    <mergeCell ref="AR220:AR221"/>
    <mergeCell ref="AS220:AS221"/>
    <mergeCell ref="AT220:AT221"/>
    <mergeCell ref="AP219:AT219"/>
    <mergeCell ref="Y219:AC221"/>
    <mergeCell ref="AD219:AE220"/>
    <mergeCell ref="AF219:AG220"/>
    <mergeCell ref="AH219:AI220"/>
    <mergeCell ref="AK219:AO221"/>
    <mergeCell ref="AK230:AO230"/>
    <mergeCell ref="V215:V216"/>
    <mergeCell ref="A208:G208"/>
    <mergeCell ref="A221:E221"/>
    <mergeCell ref="AK226:AO226"/>
    <mergeCell ref="A219:E219"/>
    <mergeCell ref="M217:Q217"/>
    <mergeCell ref="M218:Q218"/>
    <mergeCell ref="A212:K212"/>
    <mergeCell ref="M212:W212"/>
    <mergeCell ref="T215:T216"/>
    <mergeCell ref="V209:W209"/>
    <mergeCell ref="R210:S210"/>
    <mergeCell ref="R208:S208"/>
    <mergeCell ref="T208:U208"/>
    <mergeCell ref="AK223:AO223"/>
    <mergeCell ref="A224:E224"/>
    <mergeCell ref="M224:Q224"/>
    <mergeCell ref="A228:E228"/>
    <mergeCell ref="M228:Q228"/>
    <mergeCell ref="AK224:AO224"/>
    <mergeCell ref="M226:Q226"/>
    <mergeCell ref="AK222:AO222"/>
    <mergeCell ref="A222:E222"/>
    <mergeCell ref="A200:K200"/>
    <mergeCell ref="A106:K106"/>
    <mergeCell ref="A38:E38"/>
    <mergeCell ref="A39:E39"/>
    <mergeCell ref="M39:Q39"/>
    <mergeCell ref="Y39:AC39"/>
    <mergeCell ref="A52:K52"/>
    <mergeCell ref="A48:C48"/>
    <mergeCell ref="M48:Q48"/>
    <mergeCell ref="A41:K41"/>
    <mergeCell ref="M41:W41"/>
    <mergeCell ref="A49:C49"/>
    <mergeCell ref="A45:C45"/>
    <mergeCell ref="M45:Q45"/>
    <mergeCell ref="A46:C46"/>
    <mergeCell ref="M46:Q46"/>
    <mergeCell ref="A47:C47"/>
    <mergeCell ref="M47:Q47"/>
    <mergeCell ref="M38:Q38"/>
    <mergeCell ref="B53:E53"/>
    <mergeCell ref="M60:Q60"/>
    <mergeCell ref="A78:K78"/>
    <mergeCell ref="N68:O68"/>
    <mergeCell ref="P81:Q81"/>
    <mergeCell ref="AK30:AO30"/>
    <mergeCell ref="A31:E31"/>
    <mergeCell ref="M31:Q31"/>
    <mergeCell ref="Y31:AC31"/>
    <mergeCell ref="AK31:AO31"/>
    <mergeCell ref="A32:E32"/>
    <mergeCell ref="M32:Q32"/>
    <mergeCell ref="Y32:AC32"/>
    <mergeCell ref="AK32:AO32"/>
    <mergeCell ref="A30:E30"/>
    <mergeCell ref="M30:Q30"/>
    <mergeCell ref="Y30:AC30"/>
    <mergeCell ref="Y19:AA19"/>
    <mergeCell ref="AE19:AG19"/>
    <mergeCell ref="M29:Q29"/>
    <mergeCell ref="Y29:AC29"/>
    <mergeCell ref="AK29:AO29"/>
    <mergeCell ref="A27:E28"/>
    <mergeCell ref="F27:H27"/>
    <mergeCell ref="I27:K27"/>
    <mergeCell ref="M27:Q28"/>
    <mergeCell ref="R27:T27"/>
    <mergeCell ref="U27:W27"/>
    <mergeCell ref="A29:E29"/>
    <mergeCell ref="AK27:AO28"/>
    <mergeCell ref="Y25:AI25"/>
    <mergeCell ref="A23:K23"/>
    <mergeCell ref="A25:K25"/>
    <mergeCell ref="M25:W25"/>
    <mergeCell ref="M21:O21"/>
    <mergeCell ref="Y21:AA21"/>
    <mergeCell ref="AE21:AG21"/>
    <mergeCell ref="A1:B3"/>
    <mergeCell ref="C1:K3"/>
    <mergeCell ref="A5:K5"/>
    <mergeCell ref="M6:Q6"/>
    <mergeCell ref="T6:V6"/>
    <mergeCell ref="Y6:AI6"/>
    <mergeCell ref="M8:O8"/>
    <mergeCell ref="Y8:AA8"/>
    <mergeCell ref="AE8:AG8"/>
    <mergeCell ref="A7:E7"/>
    <mergeCell ref="M7:O7"/>
    <mergeCell ref="Y7:AA7"/>
    <mergeCell ref="AE7:AG7"/>
    <mergeCell ref="Y14:AA14"/>
    <mergeCell ref="M16:O16"/>
    <mergeCell ref="Y16:AA16"/>
    <mergeCell ref="AE16:AI16"/>
    <mergeCell ref="AE10:AG10"/>
    <mergeCell ref="J11:K11"/>
    <mergeCell ref="M11:O11"/>
    <mergeCell ref="Y11:AA11"/>
    <mergeCell ref="AE11:AG11"/>
    <mergeCell ref="M15:O15"/>
    <mergeCell ref="Y15:AA15"/>
    <mergeCell ref="M12:O12"/>
    <mergeCell ref="Y12:AA12"/>
    <mergeCell ref="A9:E9"/>
    <mergeCell ref="F9:K9"/>
    <mergeCell ref="M9:O9"/>
    <mergeCell ref="Y9:AA9"/>
    <mergeCell ref="AE9:AG9"/>
    <mergeCell ref="AE12:AG12"/>
    <mergeCell ref="M13:O13"/>
    <mergeCell ref="Y13:AA13"/>
    <mergeCell ref="AE13:AG13"/>
    <mergeCell ref="M10:O10"/>
    <mergeCell ref="Y10:AA10"/>
    <mergeCell ref="D11:I11"/>
    <mergeCell ref="M17:O17"/>
    <mergeCell ref="Y17:AA17"/>
    <mergeCell ref="AE17:AG17"/>
    <mergeCell ref="A15:E15"/>
    <mergeCell ref="AE14:AG14"/>
    <mergeCell ref="AK25:AU25"/>
    <mergeCell ref="AK26:AU26"/>
    <mergeCell ref="AP27:AR27"/>
    <mergeCell ref="Y41:AI41"/>
    <mergeCell ref="AK41:AU41"/>
    <mergeCell ref="AK34:AO34"/>
    <mergeCell ref="AK35:AO35"/>
    <mergeCell ref="AK33:AO33"/>
    <mergeCell ref="Y27:AC28"/>
    <mergeCell ref="AD27:AF27"/>
    <mergeCell ref="AG27:AI27"/>
    <mergeCell ref="AE18:AG18"/>
    <mergeCell ref="Y18:AA18"/>
    <mergeCell ref="M18:O18"/>
    <mergeCell ref="M20:O20"/>
    <mergeCell ref="Y20:AA20"/>
    <mergeCell ref="AE20:AG20"/>
    <mergeCell ref="M19:O19"/>
    <mergeCell ref="M14:O14"/>
    <mergeCell ref="AK43:AO44"/>
    <mergeCell ref="R92:S92"/>
    <mergeCell ref="V207:W207"/>
    <mergeCell ref="AP43:AR43"/>
    <mergeCell ref="Y43:AC44"/>
    <mergeCell ref="AD43:AI43"/>
    <mergeCell ref="Y36:AC36"/>
    <mergeCell ref="AK36:AO36"/>
    <mergeCell ref="Y37:AC37"/>
    <mergeCell ref="AK37:AO37"/>
    <mergeCell ref="AK39:AO39"/>
    <mergeCell ref="AK38:AO38"/>
    <mergeCell ref="Y38:AC38"/>
    <mergeCell ref="Y47:AC47"/>
    <mergeCell ref="AK47:AO47"/>
    <mergeCell ref="Y48:AC48"/>
    <mergeCell ref="AK48:AO48"/>
    <mergeCell ref="Y46:AC46"/>
    <mergeCell ref="Y50:AC50"/>
    <mergeCell ref="Y45:AC45"/>
    <mergeCell ref="R202:V202"/>
    <mergeCell ref="AW46:AY46"/>
    <mergeCell ref="AW47:AY47"/>
    <mergeCell ref="AW25:BG25"/>
    <mergeCell ref="AW27:BA28"/>
    <mergeCell ref="BB27:BD27"/>
    <mergeCell ref="BE27:BG27"/>
    <mergeCell ref="AW29:BA29"/>
    <mergeCell ref="AW30:BA30"/>
    <mergeCell ref="AW31:BA31"/>
    <mergeCell ref="AW41:BG41"/>
    <mergeCell ref="AW43:AY44"/>
    <mergeCell ref="AZ43:BA43"/>
    <mergeCell ref="BB43:BC43"/>
    <mergeCell ref="Y222:AC222"/>
    <mergeCell ref="R206:S207"/>
    <mergeCell ref="T206:W206"/>
    <mergeCell ref="BQ6:BW6"/>
    <mergeCell ref="F7:H7"/>
    <mergeCell ref="I7:K7"/>
    <mergeCell ref="A203:G203"/>
    <mergeCell ref="H208:I208"/>
    <mergeCell ref="J208:K208"/>
    <mergeCell ref="F214:G214"/>
    <mergeCell ref="H214:I214"/>
    <mergeCell ref="J214:K214"/>
    <mergeCell ref="M214:Q216"/>
    <mergeCell ref="M202:Q203"/>
    <mergeCell ref="M208:Q208"/>
    <mergeCell ref="M204:Q204"/>
    <mergeCell ref="AW48:AY48"/>
    <mergeCell ref="AW49:AY49"/>
    <mergeCell ref="AW50:AY50"/>
    <mergeCell ref="Y49:AC49"/>
    <mergeCell ref="AK49:AO49"/>
    <mergeCell ref="AK50:AO50"/>
    <mergeCell ref="M49:Q49"/>
    <mergeCell ref="AW45:AY45"/>
    <mergeCell ref="A50:C50"/>
    <mergeCell ref="M50:Q50"/>
    <mergeCell ref="AK45:AO45"/>
    <mergeCell ref="AK46:AO46"/>
    <mergeCell ref="R244:U244"/>
    <mergeCell ref="V244:W244"/>
    <mergeCell ref="A250:K250"/>
    <mergeCell ref="M253:N253"/>
    <mergeCell ref="O253:P253"/>
    <mergeCell ref="R253:U253"/>
    <mergeCell ref="V253:W253"/>
    <mergeCell ref="A223:E223"/>
    <mergeCell ref="Y228:AC228"/>
    <mergeCell ref="Y223:AC223"/>
    <mergeCell ref="Y224:AC224"/>
    <mergeCell ref="R238:U238"/>
    <mergeCell ref="V238:W238"/>
    <mergeCell ref="M236:W236"/>
    <mergeCell ref="M238:N238"/>
    <mergeCell ref="A235:K235"/>
    <mergeCell ref="A229:E229"/>
    <mergeCell ref="A233:K233"/>
    <mergeCell ref="A230:E230"/>
    <mergeCell ref="M230:Q230"/>
    <mergeCell ref="Y230:AC230"/>
    <mergeCell ref="A225:E225"/>
    <mergeCell ref="M223:Q223"/>
    <mergeCell ref="J290:P291"/>
    <mergeCell ref="O238:P238"/>
    <mergeCell ref="L255:M255"/>
    <mergeCell ref="H258:I258"/>
    <mergeCell ref="C285:D285"/>
    <mergeCell ref="E285:F285"/>
    <mergeCell ref="C286:D286"/>
    <mergeCell ref="E286:F286"/>
    <mergeCell ref="C287:D287"/>
    <mergeCell ref="E287:F287"/>
    <mergeCell ref="M244:N244"/>
    <mergeCell ref="O244:P244"/>
    <mergeCell ref="Y229:AC229"/>
    <mergeCell ref="O262:P262"/>
    <mergeCell ref="Q262:R262"/>
  </mergeCells>
  <conditionalFormatting sqref="A272 D273:D276">
    <cfRule type="expression" dxfId="143" priority="3">
      <formula>$P$228=1</formula>
    </cfRule>
  </conditionalFormatting>
  <conditionalFormatting sqref="A173:F173">
    <cfRule type="expression" dxfId="142" priority="12">
      <formula>$P$189+$P$190&gt;0</formula>
    </cfRule>
  </conditionalFormatting>
  <conditionalFormatting sqref="C174:C179">
    <cfRule type="expression" dxfId="141" priority="14">
      <formula>$P$189+$P$190&gt;0</formula>
    </cfRule>
  </conditionalFormatting>
  <conditionalFormatting sqref="D173:F173">
    <cfRule type="expression" dxfId="140" priority="13">
      <formula>$P$189+$P$190&gt;0</formula>
    </cfRule>
  </conditionalFormatting>
  <conditionalFormatting sqref="F151:F158 H151:L158 D152:D159 H159:M159 F163:F168 H163:L168 D164:D169 A177 A180:C180">
    <cfRule type="expression" dxfId="139" priority="16">
      <formula>$P$189+$P$190&gt;0</formula>
    </cfRule>
  </conditionalFormatting>
  <conditionalFormatting sqref="F151:F159 H151:M159 D152:D159 F163:F169 H163:M169 D164:D169 A174:A175 C174:C179 A177:A178 A180:J181">
    <cfRule type="expression" dxfId="138" priority="15">
      <formula>$P$189+$P$190&gt;0</formula>
    </cfRule>
  </conditionalFormatting>
  <conditionalFormatting sqref="F179">
    <cfRule type="expression" dxfId="137" priority="11">
      <formula>$P$189+$P$190&gt;0</formula>
    </cfRule>
  </conditionalFormatting>
  <conditionalFormatting sqref="H173:J173">
    <cfRule type="expression" dxfId="136" priority="9">
      <formula>$P$189+$P$190&gt;0</formula>
    </cfRule>
    <cfRule type="expression" dxfId="135" priority="10">
      <formula>$P$189+$P$190&gt;0</formula>
    </cfRule>
  </conditionalFormatting>
  <conditionalFormatting sqref="H159:M159">
    <cfRule type="expression" dxfId="134" priority="23">
      <formula>#REF!=1</formula>
    </cfRule>
  </conditionalFormatting>
  <conditionalFormatting sqref="H169:M169">
    <cfRule type="expression" dxfId="133" priority="24">
      <formula>$P$189+$P$190&gt;0</formula>
    </cfRule>
    <cfRule type="expression" dxfId="132" priority="25">
      <formula>#REF!=1</formula>
    </cfRule>
  </conditionalFormatting>
  <conditionalFormatting sqref="I99">
    <cfRule type="expression" dxfId="131" priority="6">
      <formula>#REF!=1</formula>
    </cfRule>
  </conditionalFormatting>
  <conditionalFormatting sqref="I273:J273 C273:D276 H274:J276">
    <cfRule type="expression" dxfId="130" priority="4">
      <formula>$P$228=1</formula>
    </cfRule>
  </conditionalFormatting>
  <conditionalFormatting sqref="J100">
    <cfRule type="expression" dxfId="129" priority="8">
      <formula>#REF!="1"</formula>
    </cfRule>
  </conditionalFormatting>
  <conditionalFormatting sqref="J259:N269">
    <cfRule type="expression" dxfId="128" priority="1">
      <formula>$P$228=1</formula>
    </cfRule>
    <cfRule type="expression" dxfId="127" priority="2">
      <formula>$P$228=1</formula>
    </cfRule>
  </conditionalFormatting>
  <conditionalFormatting sqref="P81:P82">
    <cfRule type="expression" dxfId="126" priority="7">
      <formula>#REF!="1"</formula>
    </cfRule>
  </conditionalFormatting>
  <conditionalFormatting sqref="Q8:Q13 Q15:Q19">
    <cfRule type="colorScale" priority="17">
      <colorScale>
        <cfvo type="min"/>
        <cfvo type="percentile" val="50"/>
        <cfvo type="max"/>
        <color theme="0"/>
        <color rgb="FF66CCFF"/>
        <color rgb="FF0099FF"/>
      </colorScale>
    </cfRule>
  </conditionalFormatting>
  <conditionalFormatting sqref="V8:V10">
    <cfRule type="colorScale" priority="18">
      <colorScale>
        <cfvo type="min"/>
        <cfvo type="percentile" val="50"/>
        <cfvo type="max"/>
        <color theme="0"/>
        <color rgb="FFFF99FF"/>
        <color rgb="FFFF00FF"/>
      </colorScale>
    </cfRule>
  </conditionalFormatting>
  <conditionalFormatting sqref="AC8:AC21 AI8:AI13">
    <cfRule type="colorScale" priority="22">
      <colorScale>
        <cfvo type="min"/>
        <cfvo type="percentile" val="50"/>
        <cfvo type="max"/>
        <color theme="0"/>
        <color rgb="FF99FF99"/>
        <color rgb="FF33CC33"/>
      </colorScale>
    </cfRule>
  </conditionalFormatting>
  <conditionalFormatting sqref="AI18:AI20">
    <cfRule type="colorScale" priority="21">
      <colorScale>
        <cfvo type="min"/>
        <cfvo type="percentile" val="50"/>
        <cfvo type="max"/>
        <color theme="0"/>
        <color rgb="FF99FF99"/>
        <color rgb="FF33CC33"/>
      </colorScale>
    </cfRule>
  </conditionalFormatting>
  <conditionalFormatting sqref="AM8:AM21 AQ8:AQ20 AU8:AU21 AY8:AY21 BC8:BC19 BG8:BG21 BK8:BK21 BO8:BO19">
    <cfRule type="colorScale" priority="20">
      <colorScale>
        <cfvo type="min"/>
        <cfvo type="percentile" val="50"/>
        <cfvo type="max"/>
        <color theme="0"/>
        <color rgb="FF99FF99"/>
        <color rgb="FF33CC33"/>
      </colorScale>
    </cfRule>
  </conditionalFormatting>
  <conditionalFormatting sqref="BS8:BS21 BW8:BW14">
    <cfRule type="colorScale" priority="19">
      <colorScale>
        <cfvo type="min"/>
        <cfvo type="percentile" val="50"/>
        <cfvo type="max"/>
        <color theme="0"/>
        <color rgb="FFFFCC99"/>
        <color rgb="FFFF9933"/>
      </colorScale>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glio20">
    <tabColor rgb="FFFF99FF"/>
  </sheetPr>
  <dimension ref="A1:CA295"/>
  <sheetViews>
    <sheetView showGridLines="0" zoomScale="80" zoomScaleNormal="80" workbookViewId="0">
      <selection activeCell="R263" sqref="R263:R266"/>
    </sheetView>
  </sheetViews>
  <sheetFormatPr defaultColWidth="8.69921875" defaultRowHeight="13.8"/>
  <cols>
    <col min="1" max="2" width="14.19921875" style="256" customWidth="1"/>
    <col min="3" max="3" width="15.69921875" style="256" customWidth="1"/>
    <col min="4" max="5" width="14.19921875" style="256" customWidth="1"/>
    <col min="6" max="6" width="16.09765625" style="603" customWidth="1"/>
    <col min="7" max="7" width="15.5" style="256" customWidth="1"/>
    <col min="8" max="8" width="9.69921875" style="256" customWidth="1"/>
    <col min="9" max="9" width="15.5" style="256" customWidth="1"/>
    <col min="10" max="11" width="12.19921875" style="256" customWidth="1"/>
    <col min="12" max="12" width="2.69921875" style="5" customWidth="1"/>
    <col min="13" max="13" width="9.19921875" style="5" customWidth="1"/>
    <col min="14" max="14" width="8.59765625" style="1" customWidth="1"/>
    <col min="15" max="15" width="7.69921875" style="256" customWidth="1"/>
    <col min="16" max="16" width="8.69921875" style="256" customWidth="1"/>
    <col min="17" max="18" width="7.69921875" style="256" customWidth="1"/>
    <col min="19" max="19" width="9.69921875" style="256" customWidth="1"/>
    <col min="20" max="22" width="7.69921875" style="256" customWidth="1"/>
    <col min="23" max="23" width="9.09765625" style="256" customWidth="1"/>
    <col min="24" max="24" width="2.69921875" style="256" customWidth="1"/>
    <col min="25" max="35" width="7.69921875" style="256" customWidth="1"/>
    <col min="36" max="36" width="2.69921875" style="256" customWidth="1"/>
    <col min="37" max="47" width="7.69921875" style="256" customWidth="1"/>
    <col min="48" max="48" width="2.69921875" style="256" customWidth="1"/>
    <col min="49" max="59" width="8.69921875" style="256"/>
    <col min="60" max="60" width="2.69921875" style="256" customWidth="1"/>
    <col min="61" max="66" width="8.69921875" style="256"/>
    <col min="67" max="67" width="9.09765625" style="256" bestFit="1" customWidth="1"/>
    <col min="68" max="16384" width="8.69921875" style="256"/>
  </cols>
  <sheetData>
    <row r="1" spans="1:79" ht="21" customHeight="1">
      <c r="A1" s="1888"/>
      <c r="B1" s="1888"/>
      <c r="C1" s="1889" t="s">
        <v>0</v>
      </c>
      <c r="D1" s="1889"/>
      <c r="E1" s="1889"/>
      <c r="F1" s="1889"/>
      <c r="G1" s="1889"/>
      <c r="H1" s="1889"/>
      <c r="I1" s="1889"/>
      <c r="J1" s="1889"/>
      <c r="K1" s="1889"/>
      <c r="L1"/>
      <c r="M1"/>
      <c r="N1"/>
      <c r="O1"/>
      <c r="P1"/>
      <c r="Q1"/>
      <c r="R1"/>
      <c r="S1"/>
      <c r="T1"/>
      <c r="U1"/>
      <c r="V1"/>
      <c r="W1"/>
      <c r="X1"/>
      <c r="AA1"/>
      <c r="AB1"/>
      <c r="AC1"/>
      <c r="AG1"/>
      <c r="AH1"/>
      <c r="AI1"/>
      <c r="AJ1"/>
      <c r="AK1"/>
      <c r="AL1"/>
      <c r="AM1"/>
      <c r="AN1"/>
      <c r="AO1"/>
    </row>
    <row r="2" spans="1:79" ht="21" customHeight="1">
      <c r="A2" s="1888"/>
      <c r="B2" s="1888"/>
      <c r="C2" s="1889"/>
      <c r="D2" s="1889"/>
      <c r="E2" s="1889"/>
      <c r="F2" s="1889"/>
      <c r="G2" s="1889"/>
      <c r="H2" s="1889"/>
      <c r="I2" s="1889"/>
      <c r="J2" s="1889"/>
      <c r="K2" s="1889"/>
      <c r="L2"/>
      <c r="M2"/>
      <c r="N2" s="295"/>
      <c r="O2"/>
      <c r="P2"/>
      <c r="Q2"/>
      <c r="R2"/>
      <c r="S2"/>
      <c r="T2"/>
      <c r="U2"/>
      <c r="V2"/>
      <c r="W2"/>
      <c r="X2"/>
      <c r="AA2"/>
      <c r="AB2"/>
      <c r="AC2"/>
      <c r="AG2"/>
      <c r="AH2"/>
      <c r="AI2"/>
      <c r="AJ2"/>
      <c r="AK2"/>
      <c r="AL2"/>
      <c r="AM2"/>
      <c r="AN2"/>
      <c r="AO2"/>
    </row>
    <row r="3" spans="1:79" ht="21" customHeight="1">
      <c r="A3" s="1888"/>
      <c r="B3" s="1888"/>
      <c r="C3" s="1889"/>
      <c r="D3" s="1889"/>
      <c r="E3" s="1889"/>
      <c r="F3" s="1889"/>
      <c r="G3" s="1889"/>
      <c r="H3" s="1889"/>
      <c r="I3" s="1889"/>
      <c r="J3" s="1889"/>
      <c r="K3" s="1889"/>
      <c r="L3"/>
      <c r="M3"/>
      <c r="N3"/>
      <c r="O3"/>
      <c r="P3"/>
      <c r="Q3"/>
      <c r="R3"/>
      <c r="S3"/>
      <c r="T3"/>
      <c r="U3"/>
      <c r="V3"/>
      <c r="W3"/>
      <c r="X3"/>
      <c r="AA3"/>
      <c r="AB3"/>
      <c r="AC3"/>
      <c r="AG3"/>
      <c r="AH3"/>
      <c r="AI3"/>
      <c r="AJ3"/>
      <c r="AK3"/>
      <c r="AL3"/>
      <c r="AM3"/>
      <c r="AN3"/>
      <c r="AO3"/>
    </row>
    <row r="4" spans="1:79" ht="36" customHeight="1">
      <c r="A4" s="1"/>
      <c r="B4" s="1"/>
      <c r="C4" s="1"/>
      <c r="D4" s="1"/>
      <c r="E4" s="1"/>
      <c r="F4" s="444"/>
      <c r="G4" s="1"/>
      <c r="H4" s="1"/>
      <c r="I4"/>
      <c r="J4"/>
      <c r="K4"/>
      <c r="L4"/>
      <c r="M4"/>
      <c r="N4"/>
      <c r="O4"/>
      <c r="P4"/>
      <c r="Q4"/>
      <c r="R4"/>
      <c r="S4"/>
      <c r="T4"/>
      <c r="U4"/>
      <c r="V4"/>
      <c r="W4"/>
      <c r="X4"/>
      <c r="AA4"/>
      <c r="AB4"/>
      <c r="AC4"/>
      <c r="AD4"/>
      <c r="AF4"/>
      <c r="AG4"/>
      <c r="AH4"/>
      <c r="AI4"/>
      <c r="AJ4"/>
      <c r="AK4"/>
      <c r="AL4"/>
      <c r="AM4"/>
      <c r="AN4"/>
      <c r="AO4"/>
    </row>
    <row r="5" spans="1:79" ht="36" customHeight="1" thickBot="1">
      <c r="A5" s="1841" t="s">
        <v>898</v>
      </c>
      <c r="B5" s="1841"/>
      <c r="C5" s="1841"/>
      <c r="D5" s="1841"/>
      <c r="E5" s="1841"/>
      <c r="F5" s="1841"/>
      <c r="G5" s="1841"/>
      <c r="H5" s="1841"/>
      <c r="I5" s="1841"/>
      <c r="J5" s="1841"/>
      <c r="K5" s="1841"/>
      <c r="L5" s="1159"/>
      <c r="M5" s="1159"/>
      <c r="N5" s="1159"/>
      <c r="O5" s="1159"/>
      <c r="P5" s="1159"/>
      <c r="Q5" s="1159"/>
      <c r="R5" s="1159"/>
      <c r="S5" s="1159"/>
      <c r="T5" s="1159"/>
      <c r="U5" s="1159"/>
      <c r="V5" s="1159"/>
      <c r="W5" s="1159"/>
      <c r="X5" s="1159"/>
      <c r="Y5" s="1159"/>
      <c r="Z5" s="1159"/>
      <c r="AA5" s="1159"/>
      <c r="AB5" s="1159"/>
      <c r="AC5" s="1159"/>
      <c r="AD5" s="1159"/>
      <c r="AE5" s="1159"/>
      <c r="AF5" s="1159"/>
      <c r="AG5" s="1159"/>
      <c r="AH5" s="1159"/>
      <c r="AI5" s="1157"/>
      <c r="AJ5" s="1159"/>
      <c r="AK5" s="1159"/>
      <c r="AL5" s="1159"/>
      <c r="AM5" s="1157"/>
      <c r="AN5" s="1159"/>
      <c r="AO5" s="1159"/>
      <c r="AP5" s="1157"/>
      <c r="AQ5" s="1157"/>
      <c r="AR5" s="1157"/>
      <c r="AS5" s="1157"/>
      <c r="AT5" s="1157"/>
      <c r="AU5" s="1157"/>
      <c r="AV5" s="1157"/>
      <c r="AW5" s="1157"/>
      <c r="AX5" s="1157"/>
      <c r="AY5" s="1157"/>
      <c r="AZ5" s="1157"/>
      <c r="BA5" s="1157"/>
      <c r="BB5" s="1157"/>
      <c r="BC5" s="1157"/>
      <c r="BD5" s="1157"/>
      <c r="BE5" s="1157"/>
      <c r="BF5" s="1159"/>
      <c r="BG5" s="1157"/>
      <c r="BH5" s="1157"/>
      <c r="BI5" s="1157"/>
      <c r="BJ5" s="1157"/>
      <c r="BK5" s="1157"/>
      <c r="BL5" s="1157"/>
      <c r="BM5" s="1157"/>
      <c r="BN5" s="1157"/>
      <c r="BO5" s="1157"/>
      <c r="BP5" s="1157"/>
      <c r="BQ5" s="1157"/>
      <c r="BR5" s="1157"/>
      <c r="BS5" s="1157"/>
      <c r="BT5" s="1157"/>
      <c r="BU5" s="1157"/>
      <c r="BV5" s="1157"/>
      <c r="BW5" s="1157"/>
      <c r="BX5" s="1157"/>
    </row>
    <row r="6" spans="1:79" ht="18" customHeight="1">
      <c r="A6" s="1"/>
      <c r="B6" s="1"/>
      <c r="C6" s="1"/>
      <c r="D6" s="1"/>
      <c r="E6" s="1"/>
      <c r="F6" s="444"/>
      <c r="G6" s="1"/>
      <c r="H6" s="1"/>
      <c r="I6" s="1"/>
      <c r="J6" s="1"/>
      <c r="K6" s="1"/>
      <c r="L6" s="1159"/>
      <c r="M6" s="1920" t="s">
        <v>899</v>
      </c>
      <c r="N6" s="1921"/>
      <c r="O6" s="1921"/>
      <c r="P6" s="1921"/>
      <c r="Q6" s="1922"/>
      <c r="R6" s="1159"/>
      <c r="S6" s="1157"/>
      <c r="T6" s="1920" t="s">
        <v>900</v>
      </c>
      <c r="U6" s="1921"/>
      <c r="V6" s="1922"/>
      <c r="W6" s="1159"/>
      <c r="X6" s="1159"/>
      <c r="Y6" s="1920" t="s">
        <v>901</v>
      </c>
      <c r="Z6" s="1921"/>
      <c r="AA6" s="1921"/>
      <c r="AB6" s="1921"/>
      <c r="AC6" s="1921"/>
      <c r="AD6" s="1921"/>
      <c r="AE6" s="1921"/>
      <c r="AF6" s="1921"/>
      <c r="AG6" s="1921"/>
      <c r="AH6" s="1921"/>
      <c r="AI6" s="1922"/>
      <c r="AJ6" s="1159"/>
      <c r="AK6" s="1023" t="s">
        <v>902</v>
      </c>
      <c r="AL6" s="1024"/>
      <c r="AM6" s="1024"/>
      <c r="AN6" s="1046"/>
      <c r="AO6" s="1024" t="s">
        <v>902</v>
      </c>
      <c r="AP6" s="1024"/>
      <c r="AQ6" s="1024"/>
      <c r="AR6" s="1046"/>
      <c r="AS6" s="1024" t="s">
        <v>902</v>
      </c>
      <c r="AT6" s="1024"/>
      <c r="AU6" s="1024"/>
      <c r="AV6" s="1033"/>
      <c r="AW6" s="1024" t="s">
        <v>902</v>
      </c>
      <c r="AX6" s="1024"/>
      <c r="AY6" s="1024"/>
      <c r="AZ6" s="1046"/>
      <c r="BA6" s="1024" t="s">
        <v>902</v>
      </c>
      <c r="BB6" s="1024"/>
      <c r="BC6" s="1024"/>
      <c r="BD6" s="1046"/>
      <c r="BE6" s="1024" t="s">
        <v>902</v>
      </c>
      <c r="BF6" s="1024"/>
      <c r="BG6" s="1024"/>
      <c r="BH6" s="1033"/>
      <c r="BI6" s="1043" t="s">
        <v>902</v>
      </c>
      <c r="BJ6" s="1043"/>
      <c r="BK6" s="1043"/>
      <c r="BL6" s="1047"/>
      <c r="BM6" s="1043" t="s">
        <v>902</v>
      </c>
      <c r="BN6" s="1043"/>
      <c r="BO6" s="1044"/>
      <c r="BP6" s="1157"/>
      <c r="BQ6" s="1920" t="s">
        <v>903</v>
      </c>
      <c r="BR6" s="1921"/>
      <c r="BS6" s="1921"/>
      <c r="BT6" s="1921"/>
      <c r="BU6" s="1921"/>
      <c r="BV6" s="1921"/>
      <c r="BW6" s="1922"/>
      <c r="BX6" s="1168"/>
      <c r="BY6" s="476"/>
      <c r="BZ6" s="476"/>
      <c r="CA6" s="476"/>
    </row>
    <row r="7" spans="1:79" ht="18" customHeight="1">
      <c r="A7" s="1861" t="s">
        <v>904</v>
      </c>
      <c r="B7" s="1861"/>
      <c r="C7" s="1861"/>
      <c r="D7" s="1861"/>
      <c r="E7" s="1861"/>
      <c r="F7" s="1897" t="s">
        <v>1080</v>
      </c>
      <c r="G7" s="1898"/>
      <c r="H7" s="1898"/>
      <c r="I7" s="1899"/>
      <c r="J7" s="1899"/>
      <c r="K7" s="1900"/>
      <c r="L7" s="1159"/>
      <c r="M7" s="1927"/>
      <c r="N7" s="1928"/>
      <c r="O7" s="1928"/>
      <c r="P7" s="466" t="s">
        <v>201</v>
      </c>
      <c r="Q7" s="1025" t="s">
        <v>202</v>
      </c>
      <c r="R7" s="1159"/>
      <c r="S7" s="1157"/>
      <c r="T7" s="1030"/>
      <c r="U7" s="466" t="s">
        <v>201</v>
      </c>
      <c r="V7" s="1025" t="s">
        <v>202</v>
      </c>
      <c r="W7" s="1158"/>
      <c r="X7" s="1159"/>
      <c r="Y7" s="1912"/>
      <c r="Z7" s="1913"/>
      <c r="AA7" s="1913"/>
      <c r="AB7" s="466" t="s">
        <v>201</v>
      </c>
      <c r="AC7" s="466" t="s">
        <v>202</v>
      </c>
      <c r="AD7" s="965"/>
      <c r="AE7" s="1909"/>
      <c r="AF7" s="1909"/>
      <c r="AG7" s="1909"/>
      <c r="AH7" s="466" t="s">
        <v>201</v>
      </c>
      <c r="AI7" s="1025" t="s">
        <v>202</v>
      </c>
      <c r="AJ7" s="774"/>
      <c r="AK7" s="1034"/>
      <c r="AL7" s="466" t="s">
        <v>201</v>
      </c>
      <c r="AM7" s="466" t="s">
        <v>202</v>
      </c>
      <c r="AN7" s="477"/>
      <c r="AO7" s="965"/>
      <c r="AP7" s="466" t="s">
        <v>201</v>
      </c>
      <c r="AQ7" s="466" t="s">
        <v>202</v>
      </c>
      <c r="AR7" s="477"/>
      <c r="AS7" s="965"/>
      <c r="AT7" s="466" t="s">
        <v>201</v>
      </c>
      <c r="AU7" s="466" t="s">
        <v>202</v>
      </c>
      <c r="AV7" s="477"/>
      <c r="AW7" s="965"/>
      <c r="AX7" s="466" t="s">
        <v>201</v>
      </c>
      <c r="AY7" s="466" t="s">
        <v>202</v>
      </c>
      <c r="AZ7" s="477"/>
      <c r="BA7" s="965"/>
      <c r="BB7" s="466" t="s">
        <v>201</v>
      </c>
      <c r="BC7" s="466" t="s">
        <v>202</v>
      </c>
      <c r="BD7" s="477"/>
      <c r="BE7" s="965"/>
      <c r="BF7" s="466" t="s">
        <v>201</v>
      </c>
      <c r="BG7" s="466" t="s">
        <v>202</v>
      </c>
      <c r="BH7" s="477"/>
      <c r="BI7" s="965"/>
      <c r="BJ7" s="466" t="s">
        <v>201</v>
      </c>
      <c r="BK7" s="466" t="s">
        <v>202</v>
      </c>
      <c r="BL7" s="477"/>
      <c r="BM7" s="965"/>
      <c r="BN7" s="466" t="s">
        <v>201</v>
      </c>
      <c r="BO7" s="1025" t="s">
        <v>202</v>
      </c>
      <c r="BP7" s="1172"/>
      <c r="BQ7" s="1034"/>
      <c r="BR7" s="466" t="s">
        <v>201</v>
      </c>
      <c r="BS7" s="466" t="s">
        <v>202</v>
      </c>
      <c r="BT7" s="965"/>
      <c r="BU7" s="965"/>
      <c r="BV7" s="466" t="s">
        <v>201</v>
      </c>
      <c r="BW7" s="1025" t="s">
        <v>202</v>
      </c>
      <c r="BX7" s="1157"/>
      <c r="BZ7" s="470"/>
      <c r="CA7" s="470"/>
    </row>
    <row r="8" spans="1:79" ht="18" customHeight="1">
      <c r="A8" s="1"/>
      <c r="B8" s="1"/>
      <c r="C8" s="1"/>
      <c r="D8" s="1"/>
      <c r="E8" s="1"/>
      <c r="F8" s="444"/>
      <c r="G8" s="1"/>
      <c r="H8" s="1"/>
      <c r="I8" s="1"/>
      <c r="J8" s="1"/>
      <c r="K8" s="1"/>
      <c r="L8" s="1159"/>
      <c r="M8" s="1923" t="s">
        <v>237</v>
      </c>
      <c r="N8" s="1924"/>
      <c r="O8" s="1924"/>
      <c r="P8" s="467">
        <v>61</v>
      </c>
      <c r="Q8" s="1026">
        <v>6.3541666666666663E-2</v>
      </c>
      <c r="R8" s="1159"/>
      <c r="S8" s="1157"/>
      <c r="T8" s="1031" t="s">
        <v>11</v>
      </c>
      <c r="U8" s="467">
        <v>207</v>
      </c>
      <c r="V8" s="1026">
        <v>0.21562500000000001</v>
      </c>
      <c r="W8" s="1158"/>
      <c r="X8" s="1159"/>
      <c r="Y8" s="1910" t="s">
        <v>493</v>
      </c>
      <c r="Z8" s="1911"/>
      <c r="AA8" s="1911"/>
      <c r="AB8" s="467">
        <v>58</v>
      </c>
      <c r="AC8" s="468">
        <v>6.0416666666666667E-2</v>
      </c>
      <c r="AE8" s="1911" t="s">
        <v>394</v>
      </c>
      <c r="AF8" s="1911"/>
      <c r="AG8" s="1911"/>
      <c r="AH8" s="467">
        <v>49</v>
      </c>
      <c r="AI8" s="1026">
        <v>5.1041666666666666E-2</v>
      </c>
      <c r="AJ8" s="1159"/>
      <c r="AK8" s="1035" t="s">
        <v>529</v>
      </c>
      <c r="AL8" s="467">
        <v>1</v>
      </c>
      <c r="AM8" s="468">
        <v>1.0416666666666667E-3</v>
      </c>
      <c r="AO8" s="469" t="s">
        <v>341</v>
      </c>
      <c r="AP8" s="467">
        <v>0</v>
      </c>
      <c r="AQ8" s="468">
        <v>0</v>
      </c>
      <c r="AS8" s="469" t="s">
        <v>599</v>
      </c>
      <c r="AT8" s="467">
        <v>2</v>
      </c>
      <c r="AU8" s="468">
        <v>2.0833333333333333E-3</v>
      </c>
      <c r="AW8" s="469" t="s">
        <v>905</v>
      </c>
      <c r="AX8" s="467">
        <v>0</v>
      </c>
      <c r="AY8" s="468">
        <v>0</v>
      </c>
      <c r="BA8" s="469" t="s">
        <v>641</v>
      </c>
      <c r="BB8" s="467">
        <v>12</v>
      </c>
      <c r="BC8" s="468">
        <v>1.2500000000000001E-2</v>
      </c>
      <c r="BE8" s="469" t="s">
        <v>488</v>
      </c>
      <c r="BF8" s="467">
        <v>0</v>
      </c>
      <c r="BG8" s="468">
        <v>0</v>
      </c>
      <c r="BI8" s="469" t="s">
        <v>531</v>
      </c>
      <c r="BJ8" s="467">
        <v>0</v>
      </c>
      <c r="BK8" s="468">
        <v>0</v>
      </c>
      <c r="BM8" s="469" t="s">
        <v>533</v>
      </c>
      <c r="BN8" s="467">
        <v>0</v>
      </c>
      <c r="BO8" s="1026">
        <v>0</v>
      </c>
      <c r="BP8" s="1157"/>
      <c r="BQ8" s="1035" t="s">
        <v>500</v>
      </c>
      <c r="BR8" s="467">
        <v>10</v>
      </c>
      <c r="BS8" s="468">
        <v>1.0416666666666666E-2</v>
      </c>
      <c r="BU8" s="469" t="s">
        <v>484</v>
      </c>
      <c r="BV8" s="467">
        <v>33</v>
      </c>
      <c r="BW8" s="1026">
        <v>3.4375000000000003E-2</v>
      </c>
      <c r="BX8" s="1157"/>
      <c r="BY8" s="469"/>
      <c r="BZ8" s="467"/>
      <c r="CA8" s="468"/>
    </row>
    <row r="9" spans="1:79" ht="18" customHeight="1">
      <c r="A9" s="1861" t="s">
        <v>906</v>
      </c>
      <c r="B9" s="1861"/>
      <c r="C9" s="1861"/>
      <c r="D9" s="1861"/>
      <c r="E9" s="1861"/>
      <c r="F9" s="1890"/>
      <c r="G9" s="1891"/>
      <c r="H9" s="1891"/>
      <c r="I9" s="1891"/>
      <c r="J9" s="1891"/>
      <c r="K9" s="1892"/>
      <c r="L9" s="1159"/>
      <c r="M9" s="1903" t="s">
        <v>481</v>
      </c>
      <c r="N9" s="1904"/>
      <c r="O9" s="1904"/>
      <c r="P9" s="467">
        <v>47</v>
      </c>
      <c r="Q9" s="1026">
        <v>4.8958333333333333E-2</v>
      </c>
      <c r="R9" s="1159"/>
      <c r="S9" s="1157"/>
      <c r="T9" s="1031" t="s">
        <v>12</v>
      </c>
      <c r="U9" s="467">
        <v>414</v>
      </c>
      <c r="V9" s="1026">
        <v>0.43125000000000002</v>
      </c>
      <c r="W9" s="1158"/>
      <c r="X9" s="1159"/>
      <c r="Y9" s="1905" t="s">
        <v>520</v>
      </c>
      <c r="Z9" s="1906"/>
      <c r="AA9" s="1906"/>
      <c r="AB9" s="467">
        <v>8</v>
      </c>
      <c r="AC9" s="468">
        <v>8.3333333333333332E-3</v>
      </c>
      <c r="AE9" s="1906" t="s">
        <v>390</v>
      </c>
      <c r="AF9" s="1906"/>
      <c r="AG9" s="1906"/>
      <c r="AH9" s="467">
        <v>201</v>
      </c>
      <c r="AI9" s="1026">
        <v>0.20937500000000001</v>
      </c>
      <c r="AJ9" s="1159"/>
      <c r="AK9" s="1035" t="s">
        <v>352</v>
      </c>
      <c r="AL9" s="467">
        <v>0</v>
      </c>
      <c r="AM9" s="468">
        <v>0</v>
      </c>
      <c r="AO9" s="469" t="s">
        <v>574</v>
      </c>
      <c r="AP9" s="467">
        <v>17</v>
      </c>
      <c r="AQ9" s="468">
        <v>1.7708333333333333E-2</v>
      </c>
      <c r="AS9" s="469" t="s">
        <v>393</v>
      </c>
      <c r="AT9" s="467">
        <v>16</v>
      </c>
      <c r="AU9" s="468">
        <v>1.6666666666666666E-2</v>
      </c>
      <c r="AW9" s="469" t="s">
        <v>395</v>
      </c>
      <c r="AX9" s="467">
        <v>2</v>
      </c>
      <c r="AY9" s="468">
        <v>2.0833333333333333E-3</v>
      </c>
      <c r="BA9" s="469" t="s">
        <v>663</v>
      </c>
      <c r="BB9" s="467">
        <v>4</v>
      </c>
      <c r="BC9" s="468">
        <v>4.1666666666666666E-3</v>
      </c>
      <c r="BE9" s="469" t="s">
        <v>595</v>
      </c>
      <c r="BF9" s="467">
        <v>6</v>
      </c>
      <c r="BG9" s="468">
        <v>6.2500000000000003E-3</v>
      </c>
      <c r="BI9" s="469" t="s">
        <v>437</v>
      </c>
      <c r="BJ9" s="467">
        <v>6</v>
      </c>
      <c r="BK9" s="468">
        <v>6.2500000000000003E-3</v>
      </c>
      <c r="BM9" s="469" t="s">
        <v>498</v>
      </c>
      <c r="BN9" s="467">
        <v>0</v>
      </c>
      <c r="BO9" s="1026">
        <v>0</v>
      </c>
      <c r="BP9" s="1157"/>
      <c r="BQ9" s="1035" t="s">
        <v>366</v>
      </c>
      <c r="BR9" s="467">
        <v>17</v>
      </c>
      <c r="BS9" s="468">
        <v>1.7708333333333333E-2</v>
      </c>
      <c r="BU9" s="469" t="s">
        <v>907</v>
      </c>
      <c r="BV9" s="467">
        <v>0</v>
      </c>
      <c r="BW9" s="1026">
        <v>0</v>
      </c>
      <c r="BX9" s="1157"/>
      <c r="BY9" s="469"/>
      <c r="BZ9" s="467"/>
      <c r="CA9" s="468"/>
    </row>
    <row r="10" spans="1:79" ht="18" customHeight="1">
      <c r="A10" s="1"/>
      <c r="B10" s="1"/>
      <c r="C10" s="1"/>
      <c r="J10" s="1"/>
      <c r="K10" s="1"/>
      <c r="L10" s="1159"/>
      <c r="M10" s="1903" t="s">
        <v>536</v>
      </c>
      <c r="N10" s="1904"/>
      <c r="O10" s="1904"/>
      <c r="P10" s="467">
        <v>72</v>
      </c>
      <c r="Q10" s="1026">
        <v>7.4999999999999997E-2</v>
      </c>
      <c r="R10" s="1159"/>
      <c r="S10" s="1157"/>
      <c r="T10" s="1027" t="s">
        <v>13</v>
      </c>
      <c r="U10" s="467">
        <v>339</v>
      </c>
      <c r="V10" s="1026">
        <v>0.35312500000000002</v>
      </c>
      <c r="W10" s="1158"/>
      <c r="X10" s="1159"/>
      <c r="Y10" s="1905" t="s">
        <v>396</v>
      </c>
      <c r="Z10" s="1906"/>
      <c r="AA10" s="1906"/>
      <c r="AB10" s="467">
        <v>23</v>
      </c>
      <c r="AC10" s="468">
        <v>2.3958333333333335E-2</v>
      </c>
      <c r="AE10" s="1906" t="s">
        <v>486</v>
      </c>
      <c r="AF10" s="1906"/>
      <c r="AG10" s="1906"/>
      <c r="AH10" s="467">
        <v>0</v>
      </c>
      <c r="AI10" s="1026">
        <v>0</v>
      </c>
      <c r="AJ10" s="1159"/>
      <c r="AK10" s="1035" t="s">
        <v>530</v>
      </c>
      <c r="AL10" s="467">
        <v>37</v>
      </c>
      <c r="AM10" s="468">
        <v>3.8541666666666669E-2</v>
      </c>
      <c r="AO10" s="469" t="s">
        <v>362</v>
      </c>
      <c r="AP10" s="467">
        <v>0</v>
      </c>
      <c r="AQ10" s="468">
        <v>0</v>
      </c>
      <c r="AS10" s="469" t="s">
        <v>398</v>
      </c>
      <c r="AT10" s="467">
        <v>8</v>
      </c>
      <c r="AU10" s="468">
        <v>8.3333333333333332E-3</v>
      </c>
      <c r="AW10" s="469" t="s">
        <v>524</v>
      </c>
      <c r="AX10" s="467">
        <v>0</v>
      </c>
      <c r="AY10" s="468">
        <v>0</v>
      </c>
      <c r="BA10" s="469" t="s">
        <v>430</v>
      </c>
      <c r="BB10" s="467">
        <v>49</v>
      </c>
      <c r="BC10" s="468">
        <v>5.1041666666666666E-2</v>
      </c>
      <c r="BE10" s="469" t="s">
        <v>491</v>
      </c>
      <c r="BF10" s="467">
        <v>0</v>
      </c>
      <c r="BG10" s="468">
        <v>0</v>
      </c>
      <c r="BI10" s="469" t="s">
        <v>389</v>
      </c>
      <c r="BJ10" s="467">
        <v>8</v>
      </c>
      <c r="BK10" s="468">
        <v>8.3333333333333332E-3</v>
      </c>
      <c r="BM10" s="469" t="s">
        <v>513</v>
      </c>
      <c r="BN10" s="467">
        <v>0</v>
      </c>
      <c r="BO10" s="1026">
        <v>0</v>
      </c>
      <c r="BP10" s="1157"/>
      <c r="BQ10" s="1035" t="s">
        <v>346</v>
      </c>
      <c r="BR10" s="467">
        <v>483</v>
      </c>
      <c r="BS10" s="468">
        <v>0.50312500000000004</v>
      </c>
      <c r="BU10" s="469" t="s">
        <v>588</v>
      </c>
      <c r="BV10" s="467">
        <v>3</v>
      </c>
      <c r="BW10" s="1026">
        <v>3.1250000000000002E-3</v>
      </c>
      <c r="BX10" s="1157"/>
      <c r="BY10" s="469"/>
      <c r="BZ10" s="467"/>
      <c r="CA10" s="468"/>
    </row>
    <row r="11" spans="1:79" ht="18" customHeight="1" thickBot="1">
      <c r="D11" s="1895" t="s">
        <v>908</v>
      </c>
      <c r="E11" s="1895"/>
      <c r="F11" s="1895"/>
      <c r="G11" s="1895"/>
      <c r="H11" s="1895"/>
      <c r="I11" s="1896"/>
      <c r="J11" s="1893">
        <v>960</v>
      </c>
      <c r="K11" s="1894"/>
      <c r="L11" s="1159"/>
      <c r="M11" s="1903" t="s">
        <v>537</v>
      </c>
      <c r="N11" s="1904"/>
      <c r="O11" s="1904"/>
      <c r="P11" s="467">
        <v>40</v>
      </c>
      <c r="Q11" s="1026">
        <v>4.1666666666666664E-2</v>
      </c>
      <c r="R11" s="1159"/>
      <c r="S11" s="1157"/>
      <c r="T11" s="1032" t="s">
        <v>19</v>
      </c>
      <c r="U11" s="1028">
        <v>960</v>
      </c>
      <c r="V11" s="1029">
        <v>1</v>
      </c>
      <c r="W11" s="1158"/>
      <c r="X11" s="1159"/>
      <c r="Y11" s="1905" t="s">
        <v>431</v>
      </c>
      <c r="Z11" s="1906"/>
      <c r="AA11" s="1906"/>
      <c r="AB11" s="467">
        <v>71</v>
      </c>
      <c r="AC11" s="468">
        <v>7.3958333333333334E-2</v>
      </c>
      <c r="AE11" s="1906" t="s">
        <v>503</v>
      </c>
      <c r="AF11" s="1906"/>
      <c r="AG11" s="1906"/>
      <c r="AH11" s="467">
        <v>183</v>
      </c>
      <c r="AI11" s="1026">
        <v>0.19062499999999999</v>
      </c>
      <c r="AJ11" s="1159"/>
      <c r="AK11" s="1035" t="s">
        <v>638</v>
      </c>
      <c r="AL11" s="467">
        <v>0</v>
      </c>
      <c r="AM11" s="468">
        <v>0</v>
      </c>
      <c r="AO11" s="469" t="s">
        <v>475</v>
      </c>
      <c r="AP11" s="467">
        <v>7</v>
      </c>
      <c r="AQ11" s="468">
        <v>7.2916666666666668E-3</v>
      </c>
      <c r="AS11" s="469" t="s">
        <v>909</v>
      </c>
      <c r="AT11" s="467">
        <v>0</v>
      </c>
      <c r="AU11" s="468">
        <v>0</v>
      </c>
      <c r="AW11" s="469" t="s">
        <v>649</v>
      </c>
      <c r="AX11" s="467">
        <v>5</v>
      </c>
      <c r="AY11" s="468">
        <v>5.208333333333333E-3</v>
      </c>
      <c r="BA11" s="469" t="s">
        <v>658</v>
      </c>
      <c r="BB11" s="467">
        <v>0</v>
      </c>
      <c r="BC11" s="468">
        <v>0</v>
      </c>
      <c r="BE11" s="469" t="s">
        <v>664</v>
      </c>
      <c r="BF11" s="467">
        <v>5</v>
      </c>
      <c r="BG11" s="468">
        <v>5.208333333333333E-3</v>
      </c>
      <c r="BI11" s="469" t="s">
        <v>539</v>
      </c>
      <c r="BJ11" s="467">
        <v>0</v>
      </c>
      <c r="BK11" s="468">
        <v>0</v>
      </c>
      <c r="BM11" s="469" t="s">
        <v>402</v>
      </c>
      <c r="BN11" s="467">
        <v>0</v>
      </c>
      <c r="BO11" s="1026">
        <v>0</v>
      </c>
      <c r="BP11" s="1157"/>
      <c r="BQ11" s="1035" t="s">
        <v>546</v>
      </c>
      <c r="BR11" s="467">
        <v>35</v>
      </c>
      <c r="BS11" s="468">
        <v>3.6458333333333336E-2</v>
      </c>
      <c r="BU11" s="469" t="s">
        <v>548</v>
      </c>
      <c r="BV11" s="467">
        <v>9</v>
      </c>
      <c r="BW11" s="1026">
        <v>9.3749999999999997E-3</v>
      </c>
      <c r="BX11" s="1157"/>
      <c r="BY11" s="469"/>
      <c r="BZ11" s="467"/>
      <c r="CA11" s="468"/>
    </row>
    <row r="12" spans="1:79" ht="18" customHeight="1">
      <c r="A12" s="1"/>
      <c r="B12" s="1"/>
      <c r="C12" s="1"/>
      <c r="D12" s="1"/>
      <c r="E12" s="1"/>
      <c r="L12" s="1159"/>
      <c r="M12" s="1903" t="s">
        <v>344</v>
      </c>
      <c r="N12" s="1904"/>
      <c r="O12" s="1904"/>
      <c r="P12" s="467">
        <v>256</v>
      </c>
      <c r="Q12" s="1026">
        <v>0.26666666666666666</v>
      </c>
      <c r="R12" s="1159"/>
      <c r="S12" s="1157"/>
      <c r="T12" s="1157"/>
      <c r="U12" s="1158"/>
      <c r="V12" s="1158"/>
      <c r="W12" s="1158"/>
      <c r="X12" s="1159"/>
      <c r="Y12" s="1905" t="s">
        <v>342</v>
      </c>
      <c r="Z12" s="1906"/>
      <c r="AA12" s="1906"/>
      <c r="AB12" s="467">
        <v>0</v>
      </c>
      <c r="AC12" s="468">
        <v>0</v>
      </c>
      <c r="AE12" s="1906" t="s">
        <v>639</v>
      </c>
      <c r="AF12" s="1906"/>
      <c r="AG12" s="1906"/>
      <c r="AH12" s="467">
        <v>0</v>
      </c>
      <c r="AI12" s="1026">
        <v>0</v>
      </c>
      <c r="AJ12" s="1159"/>
      <c r="AK12" s="1035" t="s">
        <v>651</v>
      </c>
      <c r="AL12" s="467">
        <v>4</v>
      </c>
      <c r="AM12" s="468">
        <v>4.1666666666666666E-3</v>
      </c>
      <c r="AO12" s="469" t="s">
        <v>490</v>
      </c>
      <c r="AP12" s="467">
        <v>0</v>
      </c>
      <c r="AQ12" s="468">
        <v>0</v>
      </c>
      <c r="AS12" s="469" t="s">
        <v>516</v>
      </c>
      <c r="AT12" s="467">
        <v>0</v>
      </c>
      <c r="AU12" s="468">
        <v>0</v>
      </c>
      <c r="AW12" s="469" t="s">
        <v>532</v>
      </c>
      <c r="AX12" s="467">
        <v>25</v>
      </c>
      <c r="AY12" s="468">
        <v>2.6041666666666668E-2</v>
      </c>
      <c r="BA12" s="469" t="s">
        <v>604</v>
      </c>
      <c r="BB12" s="467">
        <v>1</v>
      </c>
      <c r="BC12" s="468">
        <v>1.0416666666666667E-3</v>
      </c>
      <c r="BE12" s="469" t="s">
        <v>598</v>
      </c>
      <c r="BF12" s="467">
        <v>47</v>
      </c>
      <c r="BG12" s="468">
        <v>4.8958333333333333E-2</v>
      </c>
      <c r="BI12" s="469" t="s">
        <v>551</v>
      </c>
      <c r="BJ12" s="467">
        <v>0</v>
      </c>
      <c r="BK12" s="468">
        <v>0</v>
      </c>
      <c r="BM12" s="469" t="s">
        <v>594</v>
      </c>
      <c r="BN12" s="467">
        <v>0</v>
      </c>
      <c r="BO12" s="1026">
        <v>0</v>
      </c>
      <c r="BP12" s="1157"/>
      <c r="BQ12" s="1035" t="s">
        <v>910</v>
      </c>
      <c r="BR12" s="467">
        <v>0</v>
      </c>
      <c r="BS12" s="468">
        <v>0</v>
      </c>
      <c r="BU12" s="469" t="s">
        <v>545</v>
      </c>
      <c r="BV12" s="467">
        <v>2</v>
      </c>
      <c r="BW12" s="1026">
        <v>2.0833333333333333E-3</v>
      </c>
      <c r="BX12" s="1157"/>
      <c r="BY12" s="469"/>
      <c r="BZ12" s="467"/>
      <c r="CA12" s="468"/>
    </row>
    <row r="13" spans="1:79" ht="18" customHeight="1">
      <c r="A13" s="471" t="s">
        <v>911</v>
      </c>
      <c r="B13" s="9"/>
      <c r="C13" s="9"/>
      <c r="D13" s="9"/>
      <c r="E13" s="8" t="s">
        <v>273</v>
      </c>
      <c r="F13" s="120">
        <v>591</v>
      </c>
      <c r="G13" s="472">
        <v>0.61562499999999998</v>
      </c>
      <c r="H13" s="473"/>
      <c r="I13" s="8" t="s">
        <v>274</v>
      </c>
      <c r="J13" s="120">
        <v>369</v>
      </c>
      <c r="K13" s="472">
        <v>0.38437500000000002</v>
      </c>
      <c r="L13" s="1159"/>
      <c r="M13" s="1903" t="s">
        <v>457</v>
      </c>
      <c r="N13" s="1904"/>
      <c r="O13" s="1904"/>
      <c r="P13" s="467">
        <v>144</v>
      </c>
      <c r="Q13" s="1026">
        <v>0.15</v>
      </c>
      <c r="R13" s="1159"/>
      <c r="S13" s="1157"/>
      <c r="T13" s="1158"/>
      <c r="U13" s="1158"/>
      <c r="V13" s="1158"/>
      <c r="W13" s="1158"/>
      <c r="X13" s="1159"/>
      <c r="Y13" s="1905" t="s">
        <v>489</v>
      </c>
      <c r="Z13" s="1906"/>
      <c r="AA13" s="1906"/>
      <c r="AB13" s="467">
        <v>0</v>
      </c>
      <c r="AC13" s="468">
        <v>0</v>
      </c>
      <c r="AE13" s="1908" t="s">
        <v>449</v>
      </c>
      <c r="AF13" s="1908"/>
      <c r="AG13" s="1908"/>
      <c r="AH13" s="467">
        <v>0</v>
      </c>
      <c r="AI13" s="1026">
        <v>0</v>
      </c>
      <c r="AJ13" s="1159"/>
      <c r="AK13" s="1035" t="s">
        <v>583</v>
      </c>
      <c r="AL13" s="467">
        <v>7</v>
      </c>
      <c r="AM13" s="468">
        <v>7.2916666666666668E-3</v>
      </c>
      <c r="AO13" s="469" t="s">
        <v>514</v>
      </c>
      <c r="AP13" s="467">
        <v>21</v>
      </c>
      <c r="AQ13" s="468">
        <v>2.1874999999999999E-2</v>
      </c>
      <c r="AS13" s="469" t="s">
        <v>499</v>
      </c>
      <c r="AT13" s="467">
        <v>0</v>
      </c>
      <c r="AU13" s="468">
        <v>0</v>
      </c>
      <c r="AW13" s="469" t="s">
        <v>427</v>
      </c>
      <c r="AX13" s="467">
        <v>0</v>
      </c>
      <c r="AY13" s="468">
        <v>0</v>
      </c>
      <c r="BA13" s="469" t="s">
        <v>543</v>
      </c>
      <c r="BB13" s="467">
        <v>2</v>
      </c>
      <c r="BC13" s="468">
        <v>2.0833333333333333E-3</v>
      </c>
      <c r="BE13" s="469" t="s">
        <v>442</v>
      </c>
      <c r="BF13" s="467">
        <v>0</v>
      </c>
      <c r="BG13" s="468">
        <v>0</v>
      </c>
      <c r="BI13" s="469" t="s">
        <v>512</v>
      </c>
      <c r="BJ13" s="467">
        <v>26</v>
      </c>
      <c r="BK13" s="468">
        <v>2.7083333333333334E-2</v>
      </c>
      <c r="BM13" s="469" t="s">
        <v>668</v>
      </c>
      <c r="BN13" s="467">
        <v>0</v>
      </c>
      <c r="BO13" s="1026">
        <v>0</v>
      </c>
      <c r="BP13" s="1157"/>
      <c r="BQ13" s="1035" t="s">
        <v>358</v>
      </c>
      <c r="BR13" s="467">
        <v>76</v>
      </c>
      <c r="BS13" s="468">
        <v>7.9166666666666663E-2</v>
      </c>
      <c r="BU13" s="469" t="s">
        <v>535</v>
      </c>
      <c r="BV13" s="467">
        <v>9</v>
      </c>
      <c r="BW13" s="1026">
        <v>9.3749999999999997E-3</v>
      </c>
      <c r="BX13" s="1157"/>
      <c r="BY13" s="469"/>
      <c r="BZ13" s="467"/>
      <c r="CA13" s="468"/>
    </row>
    <row r="14" spans="1:79" ht="18" customHeight="1" thickBot="1">
      <c r="B14" s="455"/>
      <c r="C14" s="1"/>
      <c r="D14" s="1"/>
      <c r="E14" s="1"/>
      <c r="F14" s="694"/>
      <c r="G14" s="1"/>
      <c r="H14" s="1"/>
      <c r="I14" s="1"/>
      <c r="J14" s="1"/>
      <c r="K14" s="1"/>
      <c r="L14" s="1159"/>
      <c r="M14" s="1901" t="s">
        <v>912</v>
      </c>
      <c r="N14" s="1902"/>
      <c r="O14" s="1902"/>
      <c r="P14" s="1048">
        <v>620</v>
      </c>
      <c r="Q14" s="1049">
        <v>0.64583333333333337</v>
      </c>
      <c r="R14" s="1159"/>
      <c r="S14" s="1157"/>
      <c r="T14" s="1158"/>
      <c r="U14" s="1158"/>
      <c r="V14" s="1158"/>
      <c r="W14" s="1158"/>
      <c r="X14" s="1159"/>
      <c r="Y14" s="1905" t="s">
        <v>349</v>
      </c>
      <c r="Z14" s="1906"/>
      <c r="AA14" s="1906"/>
      <c r="AB14" s="467">
        <v>122</v>
      </c>
      <c r="AC14" s="468">
        <v>0.12708333333333333</v>
      </c>
      <c r="AE14" s="1919" t="s">
        <v>19</v>
      </c>
      <c r="AF14" s="1919"/>
      <c r="AG14" s="1919"/>
      <c r="AH14" s="1045">
        <v>960</v>
      </c>
      <c r="AI14" s="1029">
        <v>1</v>
      </c>
      <c r="AJ14" s="1159"/>
      <c r="AK14" s="1035" t="s">
        <v>593</v>
      </c>
      <c r="AL14" s="467">
        <v>2</v>
      </c>
      <c r="AM14" s="468">
        <v>2.0833333333333333E-3</v>
      </c>
      <c r="AO14" s="469" t="s">
        <v>428</v>
      </c>
      <c r="AP14" s="467">
        <v>3</v>
      </c>
      <c r="AQ14" s="468">
        <v>3.1250000000000002E-3</v>
      </c>
      <c r="AS14" s="469" t="s">
        <v>913</v>
      </c>
      <c r="AT14" s="467">
        <v>0</v>
      </c>
      <c r="AU14" s="468">
        <v>0</v>
      </c>
      <c r="AW14" s="469" t="s">
        <v>544</v>
      </c>
      <c r="AX14" s="467">
        <v>10</v>
      </c>
      <c r="AY14" s="468">
        <v>1.0416666666666666E-2</v>
      </c>
      <c r="BA14" s="469" t="s">
        <v>496</v>
      </c>
      <c r="BB14" s="467">
        <v>3</v>
      </c>
      <c r="BC14" s="468">
        <v>3.1250000000000002E-3</v>
      </c>
      <c r="BE14" s="469" t="s">
        <v>519</v>
      </c>
      <c r="BF14" s="467">
        <v>4</v>
      </c>
      <c r="BG14" s="468">
        <v>4.1666666666666666E-3</v>
      </c>
      <c r="BI14" s="469" t="s">
        <v>505</v>
      </c>
      <c r="BJ14" s="467">
        <v>14</v>
      </c>
      <c r="BK14" s="468">
        <v>1.4583333333333334E-2</v>
      </c>
      <c r="BM14" s="469" t="s">
        <v>509</v>
      </c>
      <c r="BN14" s="467">
        <v>0</v>
      </c>
      <c r="BO14" s="1026">
        <v>0</v>
      </c>
      <c r="BP14" s="1157"/>
      <c r="BQ14" s="1035" t="s">
        <v>478</v>
      </c>
      <c r="BR14" s="467">
        <v>60</v>
      </c>
      <c r="BS14" s="468">
        <v>6.25E-2</v>
      </c>
      <c r="BU14" s="469" t="s">
        <v>667</v>
      </c>
      <c r="BV14" s="467">
        <v>1</v>
      </c>
      <c r="BW14" s="1026">
        <v>1.0416666666666667E-3</v>
      </c>
      <c r="BX14" s="1157"/>
      <c r="BY14" s="469"/>
      <c r="BZ14" s="467"/>
      <c r="CA14" s="468"/>
    </row>
    <row r="15" spans="1:79" ht="18" customHeight="1" thickBot="1">
      <c r="A15" s="1861" t="s">
        <v>914</v>
      </c>
      <c r="B15" s="1861"/>
      <c r="C15" s="1861"/>
      <c r="D15" s="1861"/>
      <c r="E15" s="1861"/>
      <c r="G15" s="1"/>
      <c r="H15" s="1"/>
      <c r="I15" s="30" t="s">
        <v>915</v>
      </c>
      <c r="J15" s="120">
        <v>862</v>
      </c>
      <c r="K15" s="472">
        <v>0.8979166666666667</v>
      </c>
      <c r="L15" s="1159"/>
      <c r="M15" s="1901" t="s">
        <v>232</v>
      </c>
      <c r="N15" s="1902"/>
      <c r="O15" s="1902"/>
      <c r="P15" s="1048">
        <v>51</v>
      </c>
      <c r="Q15" s="1049">
        <v>5.3124999999999999E-2</v>
      </c>
      <c r="R15" s="1159"/>
      <c r="S15" s="1157"/>
      <c r="T15" s="1162"/>
      <c r="U15" s="1162"/>
      <c r="V15" s="1162"/>
      <c r="W15" s="1158"/>
      <c r="X15" s="1159"/>
      <c r="Y15" s="1905" t="s">
        <v>480</v>
      </c>
      <c r="Z15" s="1906"/>
      <c r="AA15" s="1906"/>
      <c r="AB15" s="467">
        <v>0</v>
      </c>
      <c r="AC15" s="468">
        <v>0</v>
      </c>
      <c r="AD15" s="1170"/>
      <c r="AE15" s="1157"/>
      <c r="AF15" s="1157"/>
      <c r="AG15" s="1157"/>
      <c r="AH15" s="1157"/>
      <c r="AI15" s="1158"/>
      <c r="AJ15" s="1159"/>
      <c r="AK15" s="1035" t="s">
        <v>647</v>
      </c>
      <c r="AL15" s="467">
        <v>0</v>
      </c>
      <c r="AM15" s="468">
        <v>0</v>
      </c>
      <c r="AO15" s="469" t="s">
        <v>547</v>
      </c>
      <c r="AP15" s="467">
        <v>13</v>
      </c>
      <c r="AQ15" s="468">
        <v>1.3541666666666667E-2</v>
      </c>
      <c r="AS15" s="469" t="s">
        <v>487</v>
      </c>
      <c r="AT15" s="467">
        <v>87</v>
      </c>
      <c r="AU15" s="468">
        <v>9.0624999999999997E-2</v>
      </c>
      <c r="AW15" s="469" t="s">
        <v>523</v>
      </c>
      <c r="AX15" s="467">
        <v>8</v>
      </c>
      <c r="AY15" s="468">
        <v>8.3333333333333332E-3</v>
      </c>
      <c r="BA15" s="469" t="s">
        <v>518</v>
      </c>
      <c r="BB15" s="467">
        <v>0</v>
      </c>
      <c r="BC15" s="468">
        <v>0</v>
      </c>
      <c r="BE15" s="469" t="s">
        <v>511</v>
      </c>
      <c r="BF15" s="467">
        <v>0</v>
      </c>
      <c r="BG15" s="468">
        <v>0</v>
      </c>
      <c r="BI15" s="469" t="s">
        <v>552</v>
      </c>
      <c r="BJ15" s="467">
        <v>0</v>
      </c>
      <c r="BK15" s="468">
        <v>0</v>
      </c>
      <c r="BM15" s="469" t="s">
        <v>507</v>
      </c>
      <c r="BN15" s="467">
        <v>0</v>
      </c>
      <c r="BO15" s="1026">
        <v>0</v>
      </c>
      <c r="BP15" s="1157"/>
      <c r="BQ15" s="1035" t="s">
        <v>391</v>
      </c>
      <c r="BR15" s="467">
        <v>52</v>
      </c>
      <c r="BS15" s="468">
        <v>5.4166666666666669E-2</v>
      </c>
      <c r="BW15" s="1041"/>
      <c r="BX15" s="1157"/>
      <c r="BY15" s="469"/>
      <c r="BZ15" s="467"/>
      <c r="CA15" s="468"/>
    </row>
    <row r="16" spans="1:79" ht="18" customHeight="1">
      <c r="A16" s="1"/>
      <c r="B16" s="1"/>
      <c r="C16" s="1"/>
      <c r="D16" s="1"/>
      <c r="E16" s="1"/>
      <c r="F16" s="444"/>
      <c r="G16" s="1"/>
      <c r="H16" s="1"/>
      <c r="I16" s="30" t="s">
        <v>916</v>
      </c>
      <c r="J16" s="120">
        <v>98</v>
      </c>
      <c r="K16" s="472">
        <v>0.10208333333333333</v>
      </c>
      <c r="L16" s="1159"/>
      <c r="M16" s="1903" t="s">
        <v>233</v>
      </c>
      <c r="N16" s="1904"/>
      <c r="O16" s="1904"/>
      <c r="P16" s="467">
        <v>91</v>
      </c>
      <c r="Q16" s="1026">
        <v>9.4791666666666663E-2</v>
      </c>
      <c r="R16" s="1159"/>
      <c r="S16" s="1157"/>
      <c r="T16" s="1157"/>
      <c r="U16" s="1163"/>
      <c r="V16" s="1163"/>
      <c r="W16" s="1158"/>
      <c r="X16" s="1159"/>
      <c r="Y16" s="1905" t="s">
        <v>363</v>
      </c>
      <c r="Z16" s="1906"/>
      <c r="AA16" s="1906"/>
      <c r="AB16" s="467">
        <v>0</v>
      </c>
      <c r="AC16" s="468">
        <v>0</v>
      </c>
      <c r="AD16" s="1171"/>
      <c r="AE16" s="1914" t="s">
        <v>917</v>
      </c>
      <c r="AF16" s="1915"/>
      <c r="AG16" s="1915"/>
      <c r="AH16" s="1915"/>
      <c r="AI16" s="1916"/>
      <c r="AJ16" s="1159"/>
      <c r="AK16" s="1035" t="s">
        <v>538</v>
      </c>
      <c r="AL16" s="467">
        <v>1</v>
      </c>
      <c r="AM16" s="468">
        <v>1.0416666666666667E-3</v>
      </c>
      <c r="AO16" s="469" t="s">
        <v>510</v>
      </c>
      <c r="AP16" s="467">
        <v>28</v>
      </c>
      <c r="AQ16" s="468">
        <v>2.9166666666666667E-2</v>
      </c>
      <c r="AS16" s="469" t="s">
        <v>554</v>
      </c>
      <c r="AT16" s="467">
        <v>17</v>
      </c>
      <c r="AU16" s="468">
        <v>1.7708333333333333E-2</v>
      </c>
      <c r="AW16" s="469" t="s">
        <v>421</v>
      </c>
      <c r="AX16" s="467">
        <v>0</v>
      </c>
      <c r="AY16" s="468">
        <v>0</v>
      </c>
      <c r="BA16" s="469" t="s">
        <v>482</v>
      </c>
      <c r="BB16" s="467">
        <v>0</v>
      </c>
      <c r="BC16" s="468">
        <v>0</v>
      </c>
      <c r="BE16" s="469" t="s">
        <v>600</v>
      </c>
      <c r="BF16" s="467">
        <v>7</v>
      </c>
      <c r="BG16" s="468">
        <v>7.2916666666666668E-3</v>
      </c>
      <c r="BI16" s="469" t="s">
        <v>918</v>
      </c>
      <c r="BJ16" s="467">
        <v>0</v>
      </c>
      <c r="BK16" s="468">
        <v>0</v>
      </c>
      <c r="BM16" s="469" t="s">
        <v>448</v>
      </c>
      <c r="BN16" s="467">
        <v>0</v>
      </c>
      <c r="BO16" s="1026">
        <v>0</v>
      </c>
      <c r="BP16" s="1157"/>
      <c r="BQ16" s="1035" t="s">
        <v>504</v>
      </c>
      <c r="BR16" s="467">
        <v>42</v>
      </c>
      <c r="BS16" s="468">
        <v>4.3749999999999997E-2</v>
      </c>
      <c r="BU16" s="469"/>
      <c r="BV16" s="467"/>
      <c r="BW16" s="1026"/>
      <c r="BX16" s="1157"/>
      <c r="BY16" s="469"/>
      <c r="BZ16" s="467"/>
      <c r="CA16" s="468"/>
    </row>
    <row r="17" spans="1:79" ht="18" customHeight="1">
      <c r="A17" s="1"/>
      <c r="E17" s="444"/>
      <c r="F17" s="695"/>
      <c r="L17" s="1159"/>
      <c r="M17" s="1903" t="s">
        <v>234</v>
      </c>
      <c r="N17" s="1904"/>
      <c r="O17" s="1904"/>
      <c r="P17" s="467">
        <v>48</v>
      </c>
      <c r="Q17" s="1026">
        <v>0.05</v>
      </c>
      <c r="R17" s="1159"/>
      <c r="S17" s="1157"/>
      <c r="T17" s="1164"/>
      <c r="U17" s="1165"/>
      <c r="V17" s="1166"/>
      <c r="W17" s="1158"/>
      <c r="X17" s="1159"/>
      <c r="Y17" s="1905" t="s">
        <v>527</v>
      </c>
      <c r="Z17" s="1906"/>
      <c r="AA17" s="1906"/>
      <c r="AB17" s="467">
        <v>113</v>
      </c>
      <c r="AC17" s="468">
        <v>0.11770833333333333</v>
      </c>
      <c r="AD17" s="1171"/>
      <c r="AE17" s="1912"/>
      <c r="AF17" s="1913"/>
      <c r="AG17" s="1913"/>
      <c r="AH17" s="466" t="s">
        <v>201</v>
      </c>
      <c r="AI17" s="1025" t="s">
        <v>202</v>
      </c>
      <c r="AJ17" s="1159"/>
      <c r="AK17" s="1035" t="s">
        <v>497</v>
      </c>
      <c r="AL17" s="467">
        <v>55</v>
      </c>
      <c r="AM17" s="468">
        <v>5.7291666666666664E-2</v>
      </c>
      <c r="AO17" s="469" t="s">
        <v>919</v>
      </c>
      <c r="AP17" s="467">
        <v>0</v>
      </c>
      <c r="AQ17" s="468">
        <v>0</v>
      </c>
      <c r="AS17" s="469" t="s">
        <v>348</v>
      </c>
      <c r="AT17" s="467">
        <v>11</v>
      </c>
      <c r="AU17" s="468">
        <v>1.1458333333333333E-2</v>
      </c>
      <c r="AW17" s="469" t="s">
        <v>526</v>
      </c>
      <c r="AX17" s="467">
        <v>8</v>
      </c>
      <c r="AY17" s="468">
        <v>8.3333333333333332E-3</v>
      </c>
      <c r="BA17" s="469" t="s">
        <v>582</v>
      </c>
      <c r="BB17" s="467">
        <v>11</v>
      </c>
      <c r="BC17" s="468">
        <v>1.1458333333333333E-2</v>
      </c>
      <c r="BE17" s="469" t="s">
        <v>525</v>
      </c>
      <c r="BF17" s="467">
        <v>0</v>
      </c>
      <c r="BG17" s="468">
        <v>0</v>
      </c>
      <c r="BI17" s="469" t="s">
        <v>492</v>
      </c>
      <c r="BJ17" s="467">
        <v>12</v>
      </c>
      <c r="BK17" s="468">
        <v>1.2500000000000001E-2</v>
      </c>
      <c r="BM17" s="469" t="s">
        <v>534</v>
      </c>
      <c r="BN17" s="467">
        <v>4</v>
      </c>
      <c r="BO17" s="1026">
        <v>4.1666666666666666E-3</v>
      </c>
      <c r="BP17" s="1157"/>
      <c r="BQ17" s="1035" t="s">
        <v>517</v>
      </c>
      <c r="BR17" s="467">
        <v>14</v>
      </c>
      <c r="BS17" s="468">
        <v>1.4583333333333334E-2</v>
      </c>
      <c r="BU17" s="469"/>
      <c r="BV17" s="467"/>
      <c r="BW17" s="1026"/>
      <c r="BX17" s="1157"/>
      <c r="BY17" s="469"/>
      <c r="BZ17" s="467"/>
      <c r="CA17" s="468"/>
    </row>
    <row r="18" spans="1:79" ht="18" customHeight="1">
      <c r="A18" s="445"/>
      <c r="G18" s="312"/>
      <c r="H18" s="389"/>
      <c r="I18" s="678"/>
      <c r="J18" s="1"/>
      <c r="K18" s="1"/>
      <c r="L18" s="1159"/>
      <c r="M18" s="1903" t="s">
        <v>540</v>
      </c>
      <c r="N18" s="1904"/>
      <c r="O18" s="1904"/>
      <c r="P18" s="467">
        <v>10</v>
      </c>
      <c r="Q18" s="1026">
        <v>1.0416666666666666E-2</v>
      </c>
      <c r="R18" s="1159"/>
      <c r="S18" s="1157"/>
      <c r="T18" s="1164"/>
      <c r="U18" s="1165"/>
      <c r="V18" s="1166"/>
      <c r="W18" s="1158"/>
      <c r="X18" s="1159"/>
      <c r="Y18" s="1905" t="s">
        <v>429</v>
      </c>
      <c r="Z18" s="1906"/>
      <c r="AA18" s="1906"/>
      <c r="AB18" s="467">
        <v>3</v>
      </c>
      <c r="AC18" s="468">
        <v>3.1250000000000002E-3</v>
      </c>
      <c r="AD18" s="1171"/>
      <c r="AE18" s="1910" t="s">
        <v>354</v>
      </c>
      <c r="AF18" s="1911"/>
      <c r="AG18" s="1911"/>
      <c r="AH18" s="467">
        <v>0</v>
      </c>
      <c r="AI18" s="1026">
        <v>0</v>
      </c>
      <c r="AJ18" s="1159"/>
      <c r="AK18" s="1035" t="s">
        <v>501</v>
      </c>
      <c r="AL18" s="467">
        <v>0</v>
      </c>
      <c r="AM18" s="468">
        <v>0</v>
      </c>
      <c r="AO18" s="469" t="s">
        <v>522</v>
      </c>
      <c r="AP18" s="467">
        <v>0</v>
      </c>
      <c r="AQ18" s="468">
        <v>0</v>
      </c>
      <c r="AS18" s="469" t="s">
        <v>479</v>
      </c>
      <c r="AT18" s="467">
        <v>0</v>
      </c>
      <c r="AU18" s="468">
        <v>0</v>
      </c>
      <c r="AW18" s="469" t="s">
        <v>553</v>
      </c>
      <c r="AX18" s="467">
        <v>1</v>
      </c>
      <c r="AY18" s="468">
        <v>1.0416666666666667E-3</v>
      </c>
      <c r="BA18" s="469" t="s">
        <v>502</v>
      </c>
      <c r="BB18" s="467">
        <v>144</v>
      </c>
      <c r="BC18" s="468">
        <v>0.15</v>
      </c>
      <c r="BE18" s="469" t="s">
        <v>920</v>
      </c>
      <c r="BF18" s="467">
        <v>0</v>
      </c>
      <c r="BG18" s="468">
        <v>0</v>
      </c>
      <c r="BI18" s="469" t="s">
        <v>485</v>
      </c>
      <c r="BJ18" s="467">
        <v>0</v>
      </c>
      <c r="BK18" s="468">
        <v>0</v>
      </c>
      <c r="BM18" s="469" t="s">
        <v>640</v>
      </c>
      <c r="BN18" s="467">
        <v>4</v>
      </c>
      <c r="BO18" s="1026">
        <v>4.1666666666666666E-3</v>
      </c>
      <c r="BP18" s="1157"/>
      <c r="BQ18" s="1035" t="s">
        <v>494</v>
      </c>
      <c r="BR18" s="467">
        <v>52</v>
      </c>
      <c r="BS18" s="468">
        <v>5.4166666666666669E-2</v>
      </c>
      <c r="BU18" s="469"/>
      <c r="BV18" s="467"/>
      <c r="BW18" s="1026"/>
      <c r="BX18" s="1157"/>
      <c r="BY18" s="469"/>
      <c r="BZ18" s="467"/>
      <c r="CA18" s="468"/>
    </row>
    <row r="19" spans="1:79" ht="18" customHeight="1">
      <c r="G19" s="312"/>
      <c r="H19" s="389"/>
      <c r="I19" s="678"/>
      <c r="L19" s="1159"/>
      <c r="M19" s="1903" t="s">
        <v>235</v>
      </c>
      <c r="N19" s="1904"/>
      <c r="O19" s="1904"/>
      <c r="P19" s="467">
        <v>140</v>
      </c>
      <c r="Q19" s="1026">
        <v>0.14583333333333334</v>
      </c>
      <c r="R19" s="1159"/>
      <c r="S19" s="1157"/>
      <c r="T19" s="1164"/>
      <c r="U19" s="1165"/>
      <c r="V19" s="1166"/>
      <c r="W19" s="1158"/>
      <c r="X19" s="1159"/>
      <c r="Y19" s="1905" t="s">
        <v>353</v>
      </c>
      <c r="Z19" s="1906"/>
      <c r="AA19" s="1906"/>
      <c r="AB19" s="467">
        <v>0</v>
      </c>
      <c r="AC19" s="468">
        <v>0</v>
      </c>
      <c r="AD19" s="1171"/>
      <c r="AE19" s="1905" t="s">
        <v>343</v>
      </c>
      <c r="AF19" s="1906"/>
      <c r="AG19" s="1906"/>
      <c r="AH19" s="467">
        <v>0</v>
      </c>
      <c r="AI19" s="1026">
        <v>0</v>
      </c>
      <c r="AJ19" s="1159"/>
      <c r="AK19" s="1035" t="s">
        <v>669</v>
      </c>
      <c r="AL19" s="467">
        <v>0</v>
      </c>
      <c r="AM19" s="468">
        <v>0</v>
      </c>
      <c r="AO19" s="469" t="s">
        <v>404</v>
      </c>
      <c r="AP19" s="467">
        <v>0</v>
      </c>
      <c r="AQ19" s="468">
        <v>0</v>
      </c>
      <c r="AS19" s="469" t="s">
        <v>921</v>
      </c>
      <c r="AT19" s="467">
        <v>0</v>
      </c>
      <c r="AU19" s="468">
        <v>0</v>
      </c>
      <c r="AW19" s="469" t="s">
        <v>424</v>
      </c>
      <c r="AX19" s="467">
        <v>0</v>
      </c>
      <c r="AY19" s="468">
        <v>0</v>
      </c>
      <c r="BA19" s="469" t="s">
        <v>642</v>
      </c>
      <c r="BB19" s="467">
        <v>47</v>
      </c>
      <c r="BC19" s="468">
        <v>4.8958333333333333E-2</v>
      </c>
      <c r="BE19" s="469" t="s">
        <v>521</v>
      </c>
      <c r="BF19" s="467">
        <v>1</v>
      </c>
      <c r="BG19" s="468">
        <v>1.0416666666666667E-3</v>
      </c>
      <c r="BI19" s="469" t="s">
        <v>443</v>
      </c>
      <c r="BJ19" s="467">
        <v>0</v>
      </c>
      <c r="BK19" s="468">
        <v>0</v>
      </c>
      <c r="BM19" s="256" t="s">
        <v>601</v>
      </c>
      <c r="BN19" s="467">
        <v>7</v>
      </c>
      <c r="BO19" s="1026">
        <v>7.2916666666666668E-3</v>
      </c>
      <c r="BP19" s="1157"/>
      <c r="BQ19" s="1035" t="s">
        <v>397</v>
      </c>
      <c r="BR19" s="467">
        <v>9</v>
      </c>
      <c r="BS19" s="468">
        <v>9.3749999999999997E-3</v>
      </c>
      <c r="BU19" s="469"/>
      <c r="BV19" s="467"/>
      <c r="BW19" s="1026"/>
      <c r="BX19" s="1157"/>
      <c r="BY19" s="469"/>
      <c r="BZ19" s="467"/>
      <c r="CA19" s="468"/>
    </row>
    <row r="20" spans="1:79" ht="18" customHeight="1">
      <c r="G20" s="312"/>
      <c r="H20" s="389"/>
      <c r="I20" s="678"/>
      <c r="L20" s="1159"/>
      <c r="M20" s="1929" t="s">
        <v>10</v>
      </c>
      <c r="N20" s="1930"/>
      <c r="O20" s="1930"/>
      <c r="P20" s="1048">
        <v>289</v>
      </c>
      <c r="Q20" s="1049">
        <v>0.30104166666666665</v>
      </c>
      <c r="R20" s="1159"/>
      <c r="S20" s="1157"/>
      <c r="T20" s="1167"/>
      <c r="U20" s="1165"/>
      <c r="V20" s="1166"/>
      <c r="W20" s="1158"/>
      <c r="X20" s="1159"/>
      <c r="Y20" s="1905" t="s">
        <v>476</v>
      </c>
      <c r="Z20" s="1906"/>
      <c r="AA20" s="1906"/>
      <c r="AB20" s="467">
        <v>84</v>
      </c>
      <c r="AC20" s="468">
        <v>8.7499999999999994E-2</v>
      </c>
      <c r="AD20" s="1171"/>
      <c r="AE20" s="1907" t="s">
        <v>350</v>
      </c>
      <c r="AF20" s="1908"/>
      <c r="AG20" s="1908"/>
      <c r="AH20" s="467">
        <v>960</v>
      </c>
      <c r="AI20" s="1026">
        <v>1</v>
      </c>
      <c r="AJ20" s="1159"/>
      <c r="AK20" s="1035" t="s">
        <v>477</v>
      </c>
      <c r="AL20" s="467">
        <v>0</v>
      </c>
      <c r="AM20" s="468">
        <v>0</v>
      </c>
      <c r="AO20" s="469" t="s">
        <v>417</v>
      </c>
      <c r="AP20" s="467">
        <v>0</v>
      </c>
      <c r="AQ20" s="468">
        <v>0</v>
      </c>
      <c r="AS20" s="469" t="s">
        <v>666</v>
      </c>
      <c r="AT20" s="467">
        <v>1</v>
      </c>
      <c r="AU20" s="468">
        <v>1.0416666666666667E-3</v>
      </c>
      <c r="AW20" s="469" t="s">
        <v>508</v>
      </c>
      <c r="AX20" s="467">
        <v>0</v>
      </c>
      <c r="AY20" s="468">
        <v>0</v>
      </c>
      <c r="BE20" s="469" t="s">
        <v>483</v>
      </c>
      <c r="BF20" s="467">
        <v>96</v>
      </c>
      <c r="BG20" s="468">
        <v>0.1</v>
      </c>
      <c r="BI20" s="469" t="s">
        <v>650</v>
      </c>
      <c r="BJ20" s="467">
        <v>2</v>
      </c>
      <c r="BK20" s="468">
        <v>2.0833333333333333E-3</v>
      </c>
      <c r="BO20" s="1041"/>
      <c r="BP20" s="1157"/>
      <c r="BQ20" s="1035" t="s">
        <v>355</v>
      </c>
      <c r="BR20" s="467">
        <v>4</v>
      </c>
      <c r="BS20" s="468">
        <v>4.1666666666666666E-3</v>
      </c>
      <c r="BU20" s="469"/>
      <c r="BV20" s="467"/>
      <c r="BW20" s="1026"/>
      <c r="BX20" s="1157"/>
      <c r="BY20" s="469"/>
      <c r="BZ20" s="467"/>
      <c r="CA20" s="468"/>
    </row>
    <row r="21" spans="1:79" ht="18" customHeight="1" thickBot="1">
      <c r="G21" s="312"/>
      <c r="H21" s="389"/>
      <c r="I21" s="678"/>
      <c r="L21" s="1159"/>
      <c r="M21" s="1931" t="s">
        <v>19</v>
      </c>
      <c r="N21" s="1919"/>
      <c r="O21" s="1919"/>
      <c r="P21" s="1028">
        <v>960</v>
      </c>
      <c r="Q21" s="1029">
        <v>1</v>
      </c>
      <c r="R21" s="1159"/>
      <c r="S21" s="1157"/>
      <c r="T21" s="1168"/>
      <c r="U21" s="1169"/>
      <c r="V21" s="1160"/>
      <c r="W21" s="1158"/>
      <c r="X21" s="1159"/>
      <c r="Y21" s="1925" t="s">
        <v>506</v>
      </c>
      <c r="Z21" s="1926"/>
      <c r="AA21" s="1926"/>
      <c r="AB21" s="1037">
        <v>45</v>
      </c>
      <c r="AC21" s="1038">
        <v>4.6875E-2</v>
      </c>
      <c r="AD21" s="1171"/>
      <c r="AE21" s="1917" t="s">
        <v>19</v>
      </c>
      <c r="AF21" s="1918"/>
      <c r="AG21" s="1918"/>
      <c r="AH21" s="1028">
        <v>960</v>
      </c>
      <c r="AI21" s="1029">
        <v>1</v>
      </c>
      <c r="AJ21" s="1159"/>
      <c r="AK21" s="1036" t="s">
        <v>648</v>
      </c>
      <c r="AL21" s="1037">
        <v>2</v>
      </c>
      <c r="AM21" s="1038">
        <v>2.0833333333333333E-3</v>
      </c>
      <c r="AN21" s="1039"/>
      <c r="AO21" s="1039"/>
      <c r="AP21" s="1039"/>
      <c r="AQ21" s="1039"/>
      <c r="AR21" s="1039"/>
      <c r="AS21" s="1040" t="s">
        <v>561</v>
      </c>
      <c r="AT21" s="1037">
        <v>0</v>
      </c>
      <c r="AU21" s="1038">
        <v>0</v>
      </c>
      <c r="AV21" s="1039"/>
      <c r="AW21" s="1040" t="s">
        <v>347</v>
      </c>
      <c r="AX21" s="1037">
        <v>0</v>
      </c>
      <c r="AY21" s="1038">
        <v>0</v>
      </c>
      <c r="AZ21" s="1039"/>
      <c r="BA21" s="1039"/>
      <c r="BB21" s="1039"/>
      <c r="BC21" s="1039"/>
      <c r="BD21" s="1039"/>
      <c r="BE21" s="1040" t="s">
        <v>528</v>
      </c>
      <c r="BF21" s="1037">
        <v>0</v>
      </c>
      <c r="BG21" s="1038">
        <v>0</v>
      </c>
      <c r="BH21" s="1039"/>
      <c r="BI21" s="1040" t="s">
        <v>515</v>
      </c>
      <c r="BJ21" s="1037">
        <v>39</v>
      </c>
      <c r="BK21" s="1038">
        <v>4.0625000000000001E-2</v>
      </c>
      <c r="BL21" s="1039"/>
      <c r="BM21" s="1042" t="s">
        <v>19</v>
      </c>
      <c r="BN21" s="1028">
        <v>960</v>
      </c>
      <c r="BO21" s="1029">
        <v>0.99999999999999989</v>
      </c>
      <c r="BP21" s="1157"/>
      <c r="BQ21" s="1036" t="s">
        <v>399</v>
      </c>
      <c r="BR21" s="1037">
        <v>49</v>
      </c>
      <c r="BS21" s="1038">
        <v>5.1041666666666666E-2</v>
      </c>
      <c r="BT21" s="1039"/>
      <c r="BU21" s="1042" t="s">
        <v>19</v>
      </c>
      <c r="BV21" s="1028">
        <v>960</v>
      </c>
      <c r="BW21" s="1029">
        <v>1.0000000000000002</v>
      </c>
      <c r="BX21" s="1157"/>
      <c r="BY21" s="469"/>
      <c r="BZ21" s="467"/>
      <c r="CA21" s="468"/>
    </row>
    <row r="22" spans="1:79" ht="18" customHeight="1">
      <c r="A22" s="1"/>
      <c r="F22" s="444"/>
      <c r="G22" s="679"/>
      <c r="H22" s="680"/>
      <c r="I22" s="681"/>
      <c r="J22" s="32"/>
      <c r="K22" s="8"/>
      <c r="L22" s="1159"/>
      <c r="M22" s="1155"/>
      <c r="N22" s="1156"/>
      <c r="O22" s="1157"/>
      <c r="P22" s="1157"/>
      <c r="Q22" s="1157"/>
      <c r="R22" s="1157"/>
      <c r="S22" s="1157"/>
      <c r="T22" s="1157"/>
      <c r="U22" s="1157"/>
      <c r="V22" s="1157"/>
      <c r="W22" s="1158"/>
      <c r="X22" s="1159"/>
      <c r="Y22" s="1157"/>
      <c r="Z22" s="1157"/>
      <c r="AA22" s="1157"/>
      <c r="AB22" s="1157"/>
      <c r="AC22" s="1160"/>
      <c r="AD22" s="1157"/>
      <c r="AE22" s="1157"/>
      <c r="AF22" s="1157"/>
      <c r="AG22" s="1157"/>
      <c r="AH22" s="1157"/>
      <c r="AI22" s="1157"/>
      <c r="AJ22" s="1159"/>
      <c r="AK22" s="1157"/>
      <c r="AL22" s="1157"/>
      <c r="AM22" s="1157"/>
      <c r="AN22" s="1157"/>
      <c r="AO22" s="1157"/>
      <c r="AP22" s="1157"/>
      <c r="AQ22" s="1157"/>
      <c r="AR22" s="1157"/>
      <c r="AS22" s="1157"/>
      <c r="AT22" s="1157"/>
      <c r="AU22" s="1157"/>
      <c r="AV22" s="1157"/>
      <c r="AW22" s="1157"/>
      <c r="AX22" s="1157"/>
      <c r="AY22" s="1157"/>
      <c r="AZ22" s="1157"/>
      <c r="BA22" s="1157"/>
      <c r="BB22" s="1157"/>
      <c r="BC22" s="1157"/>
      <c r="BD22" s="1157"/>
      <c r="BE22" s="1157"/>
      <c r="BF22" s="1157"/>
      <c r="BG22" s="1157"/>
      <c r="BH22" s="1157"/>
      <c r="BI22" s="1157"/>
      <c r="BJ22" s="1157"/>
      <c r="BK22" s="1157"/>
      <c r="BL22" s="1157"/>
      <c r="BM22" s="1157"/>
      <c r="BN22" s="1157"/>
      <c r="BO22" s="1157"/>
      <c r="BP22" s="1157"/>
      <c r="BQ22" s="1157"/>
      <c r="BR22" s="1157"/>
      <c r="BS22" s="1157"/>
      <c r="BT22" s="1157"/>
      <c r="BU22" s="1157"/>
      <c r="BV22" s="1157"/>
      <c r="BW22" s="1157"/>
      <c r="BX22" s="1157"/>
    </row>
    <row r="23" spans="1:79" s="7" customFormat="1" ht="36" customHeight="1">
      <c r="A23" s="1841" t="s">
        <v>922</v>
      </c>
      <c r="B23" s="1841"/>
      <c r="C23" s="1841"/>
      <c r="D23" s="1841"/>
      <c r="E23" s="1841"/>
      <c r="F23" s="1841"/>
      <c r="G23" s="1841"/>
      <c r="H23" s="1841"/>
      <c r="I23" s="1841"/>
      <c r="J23" s="1841"/>
      <c r="K23" s="1841"/>
      <c r="L23" s="1159"/>
      <c r="M23" s="1159"/>
      <c r="N23" s="1159"/>
      <c r="O23" s="1159"/>
      <c r="P23" s="1159"/>
      <c r="Q23" s="1159"/>
      <c r="R23" s="1159"/>
      <c r="S23" s="1159"/>
      <c r="T23" s="1159"/>
      <c r="U23" s="1159"/>
      <c r="V23" s="1159"/>
      <c r="W23" s="1159"/>
      <c r="X23" s="1159"/>
      <c r="Y23" s="1161"/>
      <c r="Z23" s="1159"/>
      <c r="AA23" s="1159"/>
      <c r="AB23" s="1159"/>
      <c r="AC23" s="1159"/>
      <c r="AD23" s="1161"/>
      <c r="AE23" s="1161"/>
      <c r="AF23" s="1159"/>
      <c r="AG23" s="1159"/>
      <c r="AH23" s="1159"/>
      <c r="AI23" s="1159"/>
      <c r="AJ23" s="1159"/>
      <c r="AK23" s="1159"/>
      <c r="AL23" s="1159"/>
      <c r="AM23" s="1159"/>
      <c r="AN23" s="1159"/>
      <c r="AO23" s="1159"/>
      <c r="AP23" s="1161"/>
      <c r="AQ23" s="1161"/>
      <c r="AR23" s="1161"/>
      <c r="AS23" s="1161"/>
      <c r="AT23" s="1161"/>
      <c r="AU23" s="1161"/>
      <c r="AV23" s="1161"/>
      <c r="AW23" s="1161"/>
      <c r="AX23" s="1161"/>
      <c r="AY23" s="1161"/>
      <c r="AZ23" s="1161"/>
      <c r="BA23" s="1161"/>
      <c r="BB23" s="1161"/>
      <c r="BC23" s="1161"/>
      <c r="BD23" s="1161"/>
      <c r="BE23" s="1161"/>
      <c r="BF23" s="1161"/>
      <c r="BG23" s="1161"/>
      <c r="BH23" s="1161"/>
      <c r="BI23" s="1161"/>
      <c r="BJ23" s="1161"/>
      <c r="BK23" s="1161"/>
      <c r="BL23" s="1161"/>
      <c r="BM23" s="1161"/>
      <c r="BN23" s="1161"/>
      <c r="BO23" s="1161"/>
      <c r="BP23" s="1161"/>
      <c r="BQ23" s="1161"/>
      <c r="BR23" s="1161"/>
      <c r="BS23" s="1161"/>
      <c r="BT23" s="1161"/>
      <c r="BU23" s="1161"/>
      <c r="BV23" s="1161"/>
      <c r="BW23" s="1161"/>
      <c r="BX23" s="1161"/>
    </row>
    <row r="24" spans="1:79" ht="18" customHeight="1">
      <c r="A24" s="1"/>
      <c r="B24" s="1"/>
      <c r="C24" s="1"/>
      <c r="D24" s="1"/>
      <c r="E24" s="1"/>
      <c r="F24" s="444"/>
      <c r="G24" s="1"/>
      <c r="H24" s="1"/>
      <c r="I24" s="1"/>
      <c r="J24" s="1"/>
      <c r="K24" s="1"/>
      <c r="L24"/>
      <c r="M24"/>
      <c r="N24"/>
      <c r="O24"/>
      <c r="P24"/>
      <c r="Q24"/>
      <c r="R24"/>
      <c r="S24"/>
      <c r="T24"/>
      <c r="U24"/>
      <c r="V24"/>
      <c r="W24"/>
      <c r="X24"/>
      <c r="Y24"/>
      <c r="Z24"/>
      <c r="AA24"/>
      <c r="AB24"/>
      <c r="AC24"/>
      <c r="AF24"/>
      <c r="AG24"/>
      <c r="AH24"/>
      <c r="AI24"/>
      <c r="AJ24"/>
      <c r="AK24"/>
      <c r="AL24"/>
      <c r="AM24"/>
      <c r="AN24"/>
      <c r="AO24"/>
    </row>
    <row r="25" spans="1:79" ht="18" customHeight="1">
      <c r="A25" s="1861" t="s">
        <v>923</v>
      </c>
      <c r="B25" s="1861"/>
      <c r="C25" s="1861"/>
      <c r="D25" s="1861"/>
      <c r="E25" s="1861"/>
      <c r="F25" s="1861"/>
      <c r="G25" s="1861"/>
      <c r="H25" s="1861"/>
      <c r="I25" s="1861"/>
      <c r="J25" s="1861"/>
      <c r="K25" s="1861"/>
      <c r="L25"/>
      <c r="M25" s="1861" t="s">
        <v>924</v>
      </c>
      <c r="N25" s="1861"/>
      <c r="O25" s="1861"/>
      <c r="P25" s="1861"/>
      <c r="Q25" s="1861"/>
      <c r="R25" s="1861"/>
      <c r="S25" s="1861"/>
      <c r="T25" s="1861"/>
      <c r="U25" s="1861"/>
      <c r="V25" s="1861"/>
      <c r="W25" s="1861"/>
      <c r="X25"/>
      <c r="Y25" s="1861" t="s">
        <v>925</v>
      </c>
      <c r="Z25" s="1861"/>
      <c r="AA25" s="1861"/>
      <c r="AB25" s="1861"/>
      <c r="AC25" s="1861"/>
      <c r="AD25" s="1861"/>
      <c r="AE25" s="1861"/>
      <c r="AF25" s="1861"/>
      <c r="AG25" s="1861"/>
      <c r="AH25" s="1861"/>
      <c r="AI25" s="1861"/>
      <c r="AJ25"/>
      <c r="AK25" s="1861" t="s">
        <v>926</v>
      </c>
      <c r="AL25" s="1861"/>
      <c r="AM25" s="1861"/>
      <c r="AN25" s="1861"/>
      <c r="AO25" s="1861"/>
      <c r="AP25" s="1861"/>
      <c r="AQ25" s="1861"/>
      <c r="AR25" s="1861"/>
      <c r="AS25" s="1861"/>
      <c r="AT25" s="1861"/>
      <c r="AU25" s="1861"/>
      <c r="AW25" s="1861" t="s">
        <v>927</v>
      </c>
      <c r="AX25" s="1861"/>
      <c r="AY25" s="1861"/>
      <c r="AZ25" s="1861"/>
      <c r="BA25" s="1861"/>
      <c r="BB25" s="1861"/>
      <c r="BC25" s="1861"/>
      <c r="BD25" s="1861"/>
      <c r="BE25" s="1861"/>
      <c r="BF25" s="1861"/>
      <c r="BG25" s="1861"/>
    </row>
    <row r="26" spans="1:79" ht="18" customHeight="1">
      <c r="A26" s="1"/>
      <c r="B26" s="1"/>
      <c r="C26" s="1"/>
      <c r="D26" s="1"/>
      <c r="E26" s="1"/>
      <c r="F26" s="444"/>
      <c r="G26" s="1"/>
      <c r="H26" s="1"/>
      <c r="I26" s="1"/>
      <c r="J26" s="1"/>
      <c r="K26" s="1"/>
      <c r="L26"/>
      <c r="M26" s="1"/>
      <c r="O26" s="1"/>
      <c r="P26" s="1"/>
      <c r="Q26" s="1"/>
      <c r="R26" s="1"/>
      <c r="S26" s="1"/>
      <c r="T26" s="1"/>
      <c r="U26" s="1"/>
      <c r="V26" s="1"/>
      <c r="W26"/>
      <c r="X26"/>
      <c r="Y26" s="1"/>
      <c r="Z26" s="1"/>
      <c r="AA26" s="1"/>
      <c r="AB26" s="1"/>
      <c r="AC26" s="1"/>
      <c r="AD26" s="1"/>
      <c r="AE26" s="1"/>
      <c r="AF26" s="1"/>
      <c r="AG26" s="1"/>
      <c r="AH26" s="1"/>
      <c r="AI26"/>
      <c r="AJ26"/>
      <c r="AK26" s="1798" t="s">
        <v>928</v>
      </c>
      <c r="AL26" s="1798"/>
      <c r="AM26" s="1798"/>
      <c r="AN26" s="1798"/>
      <c r="AO26" s="1798"/>
      <c r="AP26" s="1798"/>
      <c r="AQ26" s="1798"/>
      <c r="AR26" s="1798"/>
      <c r="AS26" s="1798"/>
      <c r="AT26" s="1798"/>
      <c r="AU26" s="1798"/>
    </row>
    <row r="27" spans="1:79" ht="18" customHeight="1">
      <c r="A27" s="1826"/>
      <c r="B27" s="1826"/>
      <c r="C27" s="1826"/>
      <c r="D27" s="1826"/>
      <c r="E27" s="1827"/>
      <c r="F27" s="1824">
        <v>2024</v>
      </c>
      <c r="G27" s="1864"/>
      <c r="H27" s="1825"/>
      <c r="I27" s="1824">
        <v>2025</v>
      </c>
      <c r="J27" s="1864"/>
      <c r="K27" s="1864"/>
      <c r="L27"/>
      <c r="M27" s="1826"/>
      <c r="N27" s="1826"/>
      <c r="O27" s="1826"/>
      <c r="P27" s="1826"/>
      <c r="Q27" s="1827"/>
      <c r="R27" s="1824">
        <v>2024</v>
      </c>
      <c r="S27" s="1864"/>
      <c r="T27" s="1825"/>
      <c r="U27" s="1824">
        <v>2025</v>
      </c>
      <c r="V27" s="1864"/>
      <c r="W27" s="1864"/>
      <c r="X27"/>
      <c r="Y27" s="1826"/>
      <c r="Z27" s="1826"/>
      <c r="AA27" s="1826"/>
      <c r="AB27" s="1826"/>
      <c r="AC27" s="1827"/>
      <c r="AD27" s="1824">
        <v>2024</v>
      </c>
      <c r="AE27" s="1864"/>
      <c r="AF27" s="1825"/>
      <c r="AG27" s="1824">
        <v>2025</v>
      </c>
      <c r="AH27" s="1864"/>
      <c r="AI27" s="1864"/>
      <c r="AJ27"/>
      <c r="AK27" s="1826"/>
      <c r="AL27" s="1826"/>
      <c r="AM27" s="1826"/>
      <c r="AN27" s="1826"/>
      <c r="AO27" s="1827"/>
      <c r="AP27" s="1824" t="s">
        <v>929</v>
      </c>
      <c r="AQ27" s="1864"/>
      <c r="AR27" s="1864"/>
      <c r="AW27" s="1826"/>
      <c r="AX27" s="1826"/>
      <c r="AY27" s="1826"/>
      <c r="AZ27" s="1826"/>
      <c r="BA27" s="1827"/>
      <c r="BB27" s="1824">
        <v>2024</v>
      </c>
      <c r="BC27" s="1864"/>
      <c r="BD27" s="1825"/>
      <c r="BE27" s="1824">
        <v>2025</v>
      </c>
      <c r="BF27" s="1864"/>
      <c r="BG27" s="1864"/>
    </row>
    <row r="28" spans="1:79" ht="18" customHeight="1">
      <c r="A28" s="1828"/>
      <c r="B28" s="1828"/>
      <c r="C28" s="1828"/>
      <c r="D28" s="1828"/>
      <c r="E28" s="1829"/>
      <c r="F28" s="92" t="s">
        <v>68</v>
      </c>
      <c r="G28" s="93" t="s">
        <v>69</v>
      </c>
      <c r="H28" s="424" t="s">
        <v>70</v>
      </c>
      <c r="I28" s="423" t="s">
        <v>68</v>
      </c>
      <c r="J28" s="94" t="s">
        <v>69</v>
      </c>
      <c r="K28" s="477" t="s">
        <v>70</v>
      </c>
      <c r="L28"/>
      <c r="M28" s="1828"/>
      <c r="N28" s="1828"/>
      <c r="O28" s="1828"/>
      <c r="P28" s="1828"/>
      <c r="Q28" s="1829"/>
      <c r="R28" s="92" t="s">
        <v>68</v>
      </c>
      <c r="S28" s="93" t="s">
        <v>69</v>
      </c>
      <c r="T28" s="424" t="s">
        <v>70</v>
      </c>
      <c r="U28" s="423" t="s">
        <v>68</v>
      </c>
      <c r="V28" s="94" t="s">
        <v>69</v>
      </c>
      <c r="W28" s="477" t="s">
        <v>70</v>
      </c>
      <c r="X28"/>
      <c r="Y28" s="1828"/>
      <c r="Z28" s="1828"/>
      <c r="AA28" s="1828"/>
      <c r="AB28" s="1828"/>
      <c r="AC28" s="1829"/>
      <c r="AD28" s="92" t="s">
        <v>68</v>
      </c>
      <c r="AE28" s="93" t="s">
        <v>69</v>
      </c>
      <c r="AF28" s="424" t="s">
        <v>70</v>
      </c>
      <c r="AG28" s="423" t="s">
        <v>68</v>
      </c>
      <c r="AH28" s="94" t="s">
        <v>69</v>
      </c>
      <c r="AI28" s="477" t="s">
        <v>70</v>
      </c>
      <c r="AJ28"/>
      <c r="AK28" s="1828"/>
      <c r="AL28" s="1828"/>
      <c r="AM28" s="1828"/>
      <c r="AN28" s="1828"/>
      <c r="AO28" s="1829"/>
      <c r="AP28" s="423" t="s">
        <v>68</v>
      </c>
      <c r="AQ28" s="94" t="s">
        <v>69</v>
      </c>
      <c r="AR28" s="477" t="s">
        <v>70</v>
      </c>
      <c r="AW28" s="1828"/>
      <c r="AX28" s="1828"/>
      <c r="AY28" s="1828"/>
      <c r="AZ28" s="1828"/>
      <c r="BA28" s="1829"/>
      <c r="BB28" s="139" t="s">
        <v>68</v>
      </c>
      <c r="BC28" s="140" t="s">
        <v>69</v>
      </c>
      <c r="BD28" s="141" t="s">
        <v>70</v>
      </c>
      <c r="BE28" s="142" t="s">
        <v>68</v>
      </c>
      <c r="BF28" s="143" t="s">
        <v>69</v>
      </c>
      <c r="BG28" s="477" t="s">
        <v>70</v>
      </c>
    </row>
    <row r="29" spans="1:79" ht="18" customHeight="1">
      <c r="A29" s="1938" t="s">
        <v>187</v>
      </c>
      <c r="B29" s="1938"/>
      <c r="C29" s="1938"/>
      <c r="D29" s="1938"/>
      <c r="E29" s="1939"/>
      <c r="F29" s="168">
        <v>155423</v>
      </c>
      <c r="G29" s="169">
        <v>50729</v>
      </c>
      <c r="H29" s="170">
        <v>206152</v>
      </c>
      <c r="I29" s="168">
        <v>158802</v>
      </c>
      <c r="J29" s="169">
        <v>52550</v>
      </c>
      <c r="K29" s="171">
        <v>211352</v>
      </c>
      <c r="L29"/>
      <c r="M29" s="1938" t="s">
        <v>187</v>
      </c>
      <c r="N29" s="1938"/>
      <c r="O29" s="1938"/>
      <c r="P29" s="1938"/>
      <c r="Q29" s="1939"/>
      <c r="R29" s="101">
        <v>0.92201413071205263</v>
      </c>
      <c r="S29" s="100">
        <v>0.69837139828466799</v>
      </c>
      <c r="T29" s="112">
        <v>0.85466485357036248</v>
      </c>
      <c r="U29" s="99">
        <v>0.92391203164998836</v>
      </c>
      <c r="V29" s="100">
        <v>0.70407438669828637</v>
      </c>
      <c r="W29" s="110">
        <v>0.85735263693781771</v>
      </c>
      <c r="X29"/>
      <c r="Y29" s="1938" t="s">
        <v>187</v>
      </c>
      <c r="Z29" s="1938"/>
      <c r="AA29" s="1938"/>
      <c r="AB29" s="1938"/>
      <c r="AC29" s="1939"/>
      <c r="AD29" s="101">
        <v>0.75392428887422869</v>
      </c>
      <c r="AE29" s="100">
        <v>0.24607571112577128</v>
      </c>
      <c r="AF29" s="112">
        <v>1</v>
      </c>
      <c r="AG29" s="99">
        <v>0.7513626556644839</v>
      </c>
      <c r="AH29" s="100">
        <v>0.2486373443355161</v>
      </c>
      <c r="AI29" s="110">
        <v>1</v>
      </c>
      <c r="AJ29"/>
      <c r="AK29" s="1938" t="s">
        <v>187</v>
      </c>
      <c r="AL29" s="1938"/>
      <c r="AM29" s="1938"/>
      <c r="AN29" s="1938"/>
      <c r="AO29" s="1939"/>
      <c r="AP29" s="99">
        <v>2.1740669012951797E-2</v>
      </c>
      <c r="AQ29" s="100">
        <v>3.589662717577724E-2</v>
      </c>
      <c r="AR29" s="110">
        <v>2.5224106484535769E-2</v>
      </c>
      <c r="AW29" s="1932" t="s">
        <v>21</v>
      </c>
      <c r="AX29" s="1932"/>
      <c r="AY29" s="1932"/>
      <c r="AZ29" s="1932"/>
      <c r="BA29" s="1933"/>
      <c r="BB29" s="144">
        <v>0.83277270543008164</v>
      </c>
      <c r="BC29" s="145">
        <v>0.91482479784366577</v>
      </c>
      <c r="BD29" s="146">
        <v>0.89978865797816132</v>
      </c>
      <c r="BE29" s="147">
        <v>0.82587612960105794</v>
      </c>
      <c r="BF29" s="145">
        <v>0.91486874269316609</v>
      </c>
      <c r="BG29" s="148">
        <v>0.89758081781203169</v>
      </c>
    </row>
    <row r="30" spans="1:79" ht="18" customHeight="1">
      <c r="A30" s="1940" t="s">
        <v>188</v>
      </c>
      <c r="B30" s="1940"/>
      <c r="C30" s="1940"/>
      <c r="D30" s="1940"/>
      <c r="E30" s="1941"/>
      <c r="F30" s="172">
        <v>3466</v>
      </c>
      <c r="G30" s="173">
        <v>16970</v>
      </c>
      <c r="H30" s="174">
        <v>20436</v>
      </c>
      <c r="I30" s="172">
        <v>3747</v>
      </c>
      <c r="J30" s="173">
        <v>17216</v>
      </c>
      <c r="K30" s="175">
        <v>20963</v>
      </c>
      <c r="L30"/>
      <c r="M30" s="1940" t="s">
        <v>188</v>
      </c>
      <c r="N30" s="1940"/>
      <c r="O30" s="1940"/>
      <c r="P30" s="1940"/>
      <c r="Q30" s="1941"/>
      <c r="R30" s="103">
        <v>2.0561313171460944E-2</v>
      </c>
      <c r="S30" s="102">
        <v>0.23362105755861176</v>
      </c>
      <c r="T30" s="113">
        <v>8.4723558090942258E-2</v>
      </c>
      <c r="U30" s="103">
        <v>2.1800093088201071E-2</v>
      </c>
      <c r="V30" s="102">
        <v>0.2306630759542854</v>
      </c>
      <c r="W30" s="111">
        <v>8.503673174669496E-2</v>
      </c>
      <c r="X30"/>
      <c r="Y30" s="1940" t="s">
        <v>188</v>
      </c>
      <c r="Z30" s="1940"/>
      <c r="AA30" s="1940"/>
      <c r="AB30" s="1940"/>
      <c r="AC30" s="1941"/>
      <c r="AD30" s="103">
        <v>0.16960266196907417</v>
      </c>
      <c r="AE30" s="102">
        <v>0.83039733803092586</v>
      </c>
      <c r="AF30" s="113">
        <v>1</v>
      </c>
      <c r="AG30" s="103">
        <v>0.17874350045317941</v>
      </c>
      <c r="AH30" s="102">
        <v>0.82125649954682056</v>
      </c>
      <c r="AI30" s="111">
        <v>1</v>
      </c>
      <c r="AJ30"/>
      <c r="AK30" s="1940" t="s">
        <v>188</v>
      </c>
      <c r="AL30" s="1940"/>
      <c r="AM30" s="1940"/>
      <c r="AN30" s="1940"/>
      <c r="AO30" s="1941"/>
      <c r="AP30" s="103">
        <v>8.1073283323715994E-2</v>
      </c>
      <c r="AQ30" s="102">
        <v>1.4496169711255114E-2</v>
      </c>
      <c r="AR30" s="111">
        <v>2.5787825406146103E-2</v>
      </c>
      <c r="AW30" s="1836" t="s">
        <v>22</v>
      </c>
      <c r="AX30" s="1836"/>
      <c r="AY30" s="1836"/>
      <c r="AZ30" s="1836"/>
      <c r="BA30" s="1837"/>
      <c r="BB30" s="301">
        <v>0.16722729456991831</v>
      </c>
      <c r="BC30" s="478">
        <v>8.5175202156334229E-2</v>
      </c>
      <c r="BD30" s="479">
        <v>0.10021134202183868</v>
      </c>
      <c r="BE30" s="480">
        <v>0.17412387039894203</v>
      </c>
      <c r="BF30" s="478">
        <v>8.513125730683388E-2</v>
      </c>
      <c r="BG30" s="481">
        <v>0.10241918218796832</v>
      </c>
    </row>
    <row r="31" spans="1:79" ht="18" customHeight="1">
      <c r="A31" s="1934" t="s">
        <v>29</v>
      </c>
      <c r="B31" s="1934"/>
      <c r="C31" s="1934"/>
      <c r="D31" s="1934"/>
      <c r="E31" s="1935"/>
      <c r="F31" s="176">
        <v>158889</v>
      </c>
      <c r="G31" s="177">
        <v>67699</v>
      </c>
      <c r="H31" s="177">
        <v>226588</v>
      </c>
      <c r="I31" s="176">
        <v>162549</v>
      </c>
      <c r="J31" s="177">
        <v>69766</v>
      </c>
      <c r="K31" s="178">
        <v>232315</v>
      </c>
      <c r="L31"/>
      <c r="M31" s="1934" t="s">
        <v>29</v>
      </c>
      <c r="N31" s="1934"/>
      <c r="O31" s="1934"/>
      <c r="P31" s="1934"/>
      <c r="Q31" s="1935"/>
      <c r="R31" s="152">
        <v>0.94257544388351355</v>
      </c>
      <c r="S31" s="153">
        <v>0.93199245584327972</v>
      </c>
      <c r="T31" s="153">
        <v>0.93938841166130471</v>
      </c>
      <c r="U31" s="152">
        <v>0.94571212473818944</v>
      </c>
      <c r="V31" s="153">
        <v>0.93473746265257174</v>
      </c>
      <c r="W31" s="154">
        <v>0.94238936868451262</v>
      </c>
      <c r="X31"/>
      <c r="Y31" s="1934" t="s">
        <v>29</v>
      </c>
      <c r="Z31" s="1934"/>
      <c r="AA31" s="1934"/>
      <c r="AB31" s="1934"/>
      <c r="AC31" s="1935"/>
      <c r="AD31" s="152">
        <v>0.70122424841562658</v>
      </c>
      <c r="AE31" s="153">
        <v>0.29877575158437342</v>
      </c>
      <c r="AF31" s="153">
        <v>1</v>
      </c>
      <c r="AG31" s="152">
        <v>0.69969222822460886</v>
      </c>
      <c r="AH31" s="153">
        <v>0.3003077717753912</v>
      </c>
      <c r="AI31" s="154">
        <v>1</v>
      </c>
      <c r="AJ31"/>
      <c r="AK31" s="1934" t="s">
        <v>29</v>
      </c>
      <c r="AL31" s="1934"/>
      <c r="AM31" s="1934"/>
      <c r="AN31" s="1934"/>
      <c r="AO31" s="1935"/>
      <c r="AP31" s="152">
        <v>2.3034948926609067E-2</v>
      </c>
      <c r="AQ31" s="153">
        <v>3.0532208747544365E-2</v>
      </c>
      <c r="AR31" s="154">
        <v>2.5274948364432337E-2</v>
      </c>
      <c r="AW31" s="1862" t="s">
        <v>930</v>
      </c>
      <c r="AX31" s="1862"/>
      <c r="AY31" s="1862"/>
      <c r="AZ31" s="1862"/>
      <c r="BA31" s="1863"/>
      <c r="BB31" s="155">
        <v>1</v>
      </c>
      <c r="BC31" s="156">
        <v>1</v>
      </c>
      <c r="BD31" s="430">
        <v>1</v>
      </c>
      <c r="BE31" s="155">
        <v>1</v>
      </c>
      <c r="BF31" s="156">
        <v>1</v>
      </c>
      <c r="BG31" s="157">
        <v>1</v>
      </c>
    </row>
    <row r="32" spans="1:79" ht="18" customHeight="1">
      <c r="A32" s="1936" t="s">
        <v>189</v>
      </c>
      <c r="B32" s="1936"/>
      <c r="C32" s="1936"/>
      <c r="D32" s="1936"/>
      <c r="E32" s="1937"/>
      <c r="F32" s="425">
        <v>6473</v>
      </c>
      <c r="G32" s="179">
        <v>2144</v>
      </c>
      <c r="H32" s="434">
        <v>8617</v>
      </c>
      <c r="I32" s="425">
        <v>6444</v>
      </c>
      <c r="J32" s="179">
        <v>2267</v>
      </c>
      <c r="K32" s="426">
        <v>8711</v>
      </c>
      <c r="L32"/>
      <c r="M32" s="1936" t="s">
        <v>189</v>
      </c>
      <c r="N32" s="1936"/>
      <c r="O32" s="1936"/>
      <c r="P32" s="1936"/>
      <c r="Q32" s="1937"/>
      <c r="R32" s="482">
        <v>3.8399705758472791E-2</v>
      </c>
      <c r="S32" s="483">
        <v>2.9515824832390312E-2</v>
      </c>
      <c r="T32" s="484">
        <v>3.5724354084441641E-2</v>
      </c>
      <c r="U32" s="485">
        <v>3.749127298114964E-2</v>
      </c>
      <c r="V32" s="483">
        <v>3.0373675254900385E-2</v>
      </c>
      <c r="W32" s="486">
        <v>3.5336305406929343E-2</v>
      </c>
      <c r="X32"/>
      <c r="Y32" s="1936" t="s">
        <v>189</v>
      </c>
      <c r="Z32" s="1936"/>
      <c r="AA32" s="1936"/>
      <c r="AB32" s="1936"/>
      <c r="AC32" s="1937"/>
      <c r="AD32" s="482">
        <v>0.75118950910989901</v>
      </c>
      <c r="AE32" s="483">
        <v>0.24881049089010096</v>
      </c>
      <c r="AF32" s="484">
        <v>1</v>
      </c>
      <c r="AG32" s="485">
        <v>0.73975433360119391</v>
      </c>
      <c r="AH32" s="483">
        <v>0.26024566639880609</v>
      </c>
      <c r="AI32" s="486">
        <v>1</v>
      </c>
      <c r="AJ32"/>
      <c r="AK32" s="1936" t="s">
        <v>189</v>
      </c>
      <c r="AL32" s="1936"/>
      <c r="AM32" s="1936"/>
      <c r="AN32" s="1936"/>
      <c r="AO32" s="1937"/>
      <c r="AP32" s="485">
        <v>-4.4801483083577454E-3</v>
      </c>
      <c r="AQ32" s="483">
        <v>5.7369402985074647E-2</v>
      </c>
      <c r="AR32" s="486">
        <v>1.0908668910293517E-2</v>
      </c>
    </row>
    <row r="33" spans="1:59" ht="18" customHeight="1">
      <c r="A33" s="1944" t="s">
        <v>190</v>
      </c>
      <c r="B33" s="1944"/>
      <c r="C33" s="1944"/>
      <c r="D33" s="1944"/>
      <c r="E33" s="1945"/>
      <c r="F33" s="180">
        <v>696</v>
      </c>
      <c r="G33" s="181">
        <v>1580</v>
      </c>
      <c r="H33" s="182">
        <v>2276</v>
      </c>
      <c r="I33" s="180">
        <v>790</v>
      </c>
      <c r="J33" s="181">
        <v>1602</v>
      </c>
      <c r="K33" s="183">
        <v>2392</v>
      </c>
      <c r="L33"/>
      <c r="M33" s="1944" t="s">
        <v>190</v>
      </c>
      <c r="N33" s="1944"/>
      <c r="O33" s="1944"/>
      <c r="P33" s="1944"/>
      <c r="Q33" s="1945"/>
      <c r="R33" s="487">
        <v>4.1288730430862142E-3</v>
      </c>
      <c r="S33" s="488">
        <v>2.1751400762675697E-2</v>
      </c>
      <c r="T33" s="489">
        <v>9.4358396073098739E-3</v>
      </c>
      <c r="U33" s="487">
        <v>4.5962299278566442E-3</v>
      </c>
      <c r="V33" s="488">
        <v>2.1463885204389244E-2</v>
      </c>
      <c r="W33" s="490">
        <v>9.7031847702186876E-3</v>
      </c>
      <c r="X33"/>
      <c r="Y33" s="1944" t="s">
        <v>190</v>
      </c>
      <c r="Z33" s="1944"/>
      <c r="AA33" s="1944"/>
      <c r="AB33" s="1944"/>
      <c r="AC33" s="1945"/>
      <c r="AD33" s="487">
        <v>0.30579964850615116</v>
      </c>
      <c r="AE33" s="488">
        <v>0.69420035149384884</v>
      </c>
      <c r="AF33" s="489">
        <v>1</v>
      </c>
      <c r="AG33" s="487">
        <v>0.3302675585284281</v>
      </c>
      <c r="AH33" s="488">
        <v>0.66973244147157196</v>
      </c>
      <c r="AI33" s="490">
        <v>1</v>
      </c>
      <c r="AJ33"/>
      <c r="AK33" s="1944" t="s">
        <v>190</v>
      </c>
      <c r="AL33" s="1944"/>
      <c r="AM33" s="1944"/>
      <c r="AN33" s="1944"/>
      <c r="AO33" s="1945"/>
      <c r="AP33" s="487">
        <v>0.13505747126436773</v>
      </c>
      <c r="AQ33" s="488">
        <v>1.3924050632911467E-2</v>
      </c>
      <c r="AR33" s="490">
        <v>5.0966608084358489E-2</v>
      </c>
    </row>
    <row r="34" spans="1:59" ht="25.5" customHeight="1">
      <c r="A34" s="1942" t="s">
        <v>191</v>
      </c>
      <c r="B34" s="1942"/>
      <c r="C34" s="1942"/>
      <c r="D34" s="1942"/>
      <c r="E34" s="1943"/>
      <c r="F34" s="184">
        <v>7169</v>
      </c>
      <c r="G34" s="185">
        <v>3724</v>
      </c>
      <c r="H34" s="185">
        <v>10893</v>
      </c>
      <c r="I34" s="184">
        <v>7234</v>
      </c>
      <c r="J34" s="185">
        <v>3869</v>
      </c>
      <c r="K34" s="186">
        <v>11103</v>
      </c>
      <c r="L34"/>
      <c r="M34" s="1942" t="s">
        <v>191</v>
      </c>
      <c r="N34" s="1942"/>
      <c r="O34" s="1942"/>
      <c r="P34" s="1942"/>
      <c r="Q34" s="1943"/>
      <c r="R34" s="104">
        <v>4.2528578801559004E-2</v>
      </c>
      <c r="S34" s="109">
        <v>5.126722559506601E-2</v>
      </c>
      <c r="T34" s="106">
        <v>4.5160193691751518E-2</v>
      </c>
      <c r="U34" s="104">
        <v>4.2087502909006286E-2</v>
      </c>
      <c r="V34" s="105">
        <v>5.1837560459289625E-2</v>
      </c>
      <c r="W34" s="107">
        <v>4.5039490177148034E-2</v>
      </c>
      <c r="X34"/>
      <c r="Y34" s="1942" t="s">
        <v>191</v>
      </c>
      <c r="Z34" s="1942"/>
      <c r="AA34" s="1942"/>
      <c r="AB34" s="1942"/>
      <c r="AC34" s="1943"/>
      <c r="AD34" s="104">
        <v>0.65812907371706597</v>
      </c>
      <c r="AE34" s="109">
        <v>0.34187092628293397</v>
      </c>
      <c r="AF34" s="106">
        <v>1</v>
      </c>
      <c r="AG34" s="104">
        <v>0.6515356210033324</v>
      </c>
      <c r="AH34" s="105">
        <v>0.34846437899666755</v>
      </c>
      <c r="AI34" s="107">
        <v>1</v>
      </c>
      <c r="AJ34"/>
      <c r="AK34" s="1942" t="s">
        <v>191</v>
      </c>
      <c r="AL34" s="1942"/>
      <c r="AM34" s="1942"/>
      <c r="AN34" s="1942"/>
      <c r="AO34" s="1943"/>
      <c r="AP34" s="104">
        <v>9.066815455433197E-3</v>
      </c>
      <c r="AQ34" s="105">
        <v>3.8936627282492031E-2</v>
      </c>
      <c r="AR34" s="107">
        <v>1.9278435692646756E-2</v>
      </c>
    </row>
    <row r="35" spans="1:59" ht="18" customHeight="1">
      <c r="A35" s="1865" t="s">
        <v>930</v>
      </c>
      <c r="B35" s="1865"/>
      <c r="C35" s="1865"/>
      <c r="D35" s="1865"/>
      <c r="E35" s="1866"/>
      <c r="F35" s="427">
        <v>4162</v>
      </c>
      <c r="G35" s="187">
        <v>18550</v>
      </c>
      <c r="H35" s="187">
        <v>22712</v>
      </c>
      <c r="I35" s="427">
        <v>4537</v>
      </c>
      <c r="J35" s="187">
        <v>18818</v>
      </c>
      <c r="K35" s="188">
        <v>23355</v>
      </c>
      <c r="L35"/>
      <c r="M35" s="1865" t="s">
        <v>930</v>
      </c>
      <c r="N35" s="1865"/>
      <c r="O35" s="1865"/>
      <c r="P35" s="1865"/>
      <c r="Q35" s="1866"/>
      <c r="R35" s="104">
        <v>2.4690186214547157E-2</v>
      </c>
      <c r="S35" s="105">
        <v>0.25537245832128747</v>
      </c>
      <c r="T35" s="106">
        <v>9.4159397698252129E-2</v>
      </c>
      <c r="U35" s="104">
        <v>2.6396323016057717E-2</v>
      </c>
      <c r="V35" s="105">
        <v>0.25212696115867461</v>
      </c>
      <c r="W35" s="108">
        <v>9.4739916516913644E-2</v>
      </c>
      <c r="X35"/>
      <c r="Y35" s="1865" t="s">
        <v>930</v>
      </c>
      <c r="Z35" s="1865"/>
      <c r="AA35" s="1865"/>
      <c r="AB35" s="1865"/>
      <c r="AC35" s="1866"/>
      <c r="AD35" s="104">
        <v>0.18325114476928495</v>
      </c>
      <c r="AE35" s="105">
        <v>0.81674885523071505</v>
      </c>
      <c r="AF35" s="106">
        <v>1</v>
      </c>
      <c r="AG35" s="104">
        <v>0.1942624705630486</v>
      </c>
      <c r="AH35" s="105">
        <v>0.80573752943695143</v>
      </c>
      <c r="AI35" s="108">
        <v>1</v>
      </c>
      <c r="AJ35"/>
      <c r="AK35" s="1865" t="s">
        <v>930</v>
      </c>
      <c r="AL35" s="1865"/>
      <c r="AM35" s="1865"/>
      <c r="AN35" s="1865"/>
      <c r="AO35" s="1866"/>
      <c r="AP35" s="104">
        <v>9.0100913022585383E-2</v>
      </c>
      <c r="AQ35" s="105">
        <v>1.4447439353099778E-2</v>
      </c>
      <c r="AR35" s="108">
        <v>2.831102500880589E-2</v>
      </c>
    </row>
    <row r="36" spans="1:59" ht="18" hidden="1" customHeight="1">
      <c r="A36" s="1877" t="s">
        <v>192</v>
      </c>
      <c r="B36" s="1877"/>
      <c r="C36" s="1877"/>
      <c r="D36" s="1877"/>
      <c r="E36" s="1878"/>
      <c r="F36" s="420" t="e">
        <v>#REF!</v>
      </c>
      <c r="G36" s="420" t="e">
        <v>#REF!</v>
      </c>
      <c r="H36" s="420" t="e">
        <v>#REF!</v>
      </c>
      <c r="I36" s="420" t="e">
        <v>#REF!</v>
      </c>
      <c r="J36" s="420" t="e">
        <v>#REF!</v>
      </c>
      <c r="K36" s="420" t="e">
        <v>#REF!</v>
      </c>
      <c r="L36"/>
      <c r="M36" s="1877" t="s">
        <v>192</v>
      </c>
      <c r="N36" s="1877"/>
      <c r="O36" s="1877"/>
      <c r="P36" s="1877"/>
      <c r="Q36" s="1878"/>
      <c r="R36" s="301" t="e">
        <v>#REF!</v>
      </c>
      <c r="S36" s="478" t="e">
        <v>#REF!</v>
      </c>
      <c r="T36" s="479" t="e">
        <v>#REF!</v>
      </c>
      <c r="U36" s="480" t="e">
        <v>#REF!</v>
      </c>
      <c r="V36" s="478" t="e">
        <v>#REF!</v>
      </c>
      <c r="W36" s="481" t="e">
        <v>#REF!</v>
      </c>
      <c r="X36"/>
      <c r="Y36" s="1877" t="s">
        <v>192</v>
      </c>
      <c r="Z36" s="1877"/>
      <c r="AA36" s="1877"/>
      <c r="AB36" s="1877"/>
      <c r="AC36" s="1878"/>
      <c r="AD36" s="301" t="e">
        <v>#REF!</v>
      </c>
      <c r="AE36" s="478" t="e">
        <v>#REF!</v>
      </c>
      <c r="AF36" s="479" t="e">
        <v>#REF!</v>
      </c>
      <c r="AG36" s="480" t="e">
        <v>#REF!</v>
      </c>
      <c r="AH36" s="478" t="e">
        <v>#REF!</v>
      </c>
      <c r="AI36" s="481" t="e">
        <v>#REF!</v>
      </c>
      <c r="AJ36"/>
      <c r="AK36" s="1877" t="s">
        <v>192</v>
      </c>
      <c r="AL36" s="1877"/>
      <c r="AM36" s="1877"/>
      <c r="AN36" s="1877"/>
      <c r="AO36" s="1878"/>
      <c r="AP36" s="480" t="e">
        <v>#REF!</v>
      </c>
      <c r="AQ36" s="478" t="e">
        <v>#REF!</v>
      </c>
      <c r="AR36" s="481" t="e">
        <v>#REF!</v>
      </c>
    </row>
    <row r="37" spans="1:59" ht="18" customHeight="1">
      <c r="A37" s="1877" t="s">
        <v>18</v>
      </c>
      <c r="B37" s="1877"/>
      <c r="C37" s="1877"/>
      <c r="D37" s="1877"/>
      <c r="E37" s="1878"/>
      <c r="F37" s="296">
        <v>2511</v>
      </c>
      <c r="G37" s="189">
        <v>1216</v>
      </c>
      <c r="H37" s="300">
        <v>3727</v>
      </c>
      <c r="I37" s="296">
        <v>2097</v>
      </c>
      <c r="J37" s="189">
        <v>1002</v>
      </c>
      <c r="K37" s="299">
        <v>3099</v>
      </c>
      <c r="L37"/>
      <c r="M37" s="1877" t="s">
        <v>18</v>
      </c>
      <c r="N37" s="1877"/>
      <c r="O37" s="1877"/>
      <c r="P37" s="1877"/>
      <c r="Q37" s="1878"/>
      <c r="R37" s="491">
        <v>1.4895977314927419E-2</v>
      </c>
      <c r="S37" s="492">
        <v>1.6740318561654206E-2</v>
      </c>
      <c r="T37" s="493">
        <v>1.5451394646943716E-2</v>
      </c>
      <c r="U37" s="491">
        <v>1.2200372352804282E-2</v>
      </c>
      <c r="V37" s="492">
        <v>1.342497688813859E-2</v>
      </c>
      <c r="W37" s="494">
        <v>1.2571141138339344E-2</v>
      </c>
      <c r="X37"/>
      <c r="Y37" s="1877" t="s">
        <v>18</v>
      </c>
      <c r="Z37" s="1877"/>
      <c r="AA37" s="1877"/>
      <c r="AB37" s="1877"/>
      <c r="AC37" s="1878"/>
      <c r="AD37" s="487">
        <v>0.67373222430909574</v>
      </c>
      <c r="AE37" s="495">
        <v>0.3262677756909042</v>
      </c>
      <c r="AF37" s="496">
        <v>1</v>
      </c>
      <c r="AG37" s="487">
        <v>0.67666989351403684</v>
      </c>
      <c r="AH37" s="495">
        <v>0.32333010648596322</v>
      </c>
      <c r="AI37" s="497">
        <v>1</v>
      </c>
      <c r="AJ37"/>
      <c r="AK37" s="1877" t="s">
        <v>18</v>
      </c>
      <c r="AL37" s="1877"/>
      <c r="AM37" s="1877"/>
      <c r="AN37" s="1877"/>
      <c r="AO37" s="1878"/>
      <c r="AP37" s="487">
        <v>-0.16487455197132617</v>
      </c>
      <c r="AQ37" s="495">
        <v>-0.17598684210526316</v>
      </c>
      <c r="AR37" s="497">
        <v>-0.16850013415615772</v>
      </c>
    </row>
    <row r="38" spans="1:59" ht="18" customHeight="1">
      <c r="A38" s="1865" t="s">
        <v>931</v>
      </c>
      <c r="B38" s="1865"/>
      <c r="C38" s="1865"/>
      <c r="D38" s="1865"/>
      <c r="E38" s="1866"/>
      <c r="F38" s="427">
        <v>2511</v>
      </c>
      <c r="G38" s="427">
        <v>1216</v>
      </c>
      <c r="H38" s="427">
        <v>3727</v>
      </c>
      <c r="I38" s="427">
        <v>2097</v>
      </c>
      <c r="J38" s="427">
        <v>1002</v>
      </c>
      <c r="K38" s="427">
        <v>3099</v>
      </c>
      <c r="L38"/>
      <c r="M38" s="1865" t="s">
        <v>932</v>
      </c>
      <c r="N38" s="1865"/>
      <c r="O38" s="1865"/>
      <c r="P38" s="1865"/>
      <c r="Q38" s="1866"/>
      <c r="R38" s="149">
        <v>1.4895977314927419E-2</v>
      </c>
      <c r="S38" s="149">
        <v>1.6740318561654206E-2</v>
      </c>
      <c r="T38" s="149">
        <v>1.5451394646943716E-2</v>
      </c>
      <c r="U38" s="149">
        <v>1.2200372352804282E-2</v>
      </c>
      <c r="V38" s="149">
        <v>1.342497688813859E-2</v>
      </c>
      <c r="W38" s="149">
        <v>1.2571141138339344E-2</v>
      </c>
      <c r="X38"/>
      <c r="Y38" s="1865" t="s">
        <v>933</v>
      </c>
      <c r="Z38" s="1865"/>
      <c r="AA38" s="1865"/>
      <c r="AB38" s="1865"/>
      <c r="AC38" s="1866"/>
      <c r="AD38" s="149">
        <v>0.67373222430909574</v>
      </c>
      <c r="AE38" s="150">
        <v>0.3262677756909042</v>
      </c>
      <c r="AF38" s="428">
        <v>1</v>
      </c>
      <c r="AG38" s="151">
        <v>0.67666989351403684</v>
      </c>
      <c r="AH38" s="150">
        <v>0.32333010648596322</v>
      </c>
      <c r="AI38" s="108">
        <v>1</v>
      </c>
      <c r="AJ38"/>
      <c r="AK38" s="1865" t="s">
        <v>933</v>
      </c>
      <c r="AL38" s="1865"/>
      <c r="AM38" s="1865"/>
      <c r="AN38" s="1865"/>
      <c r="AO38" s="1866"/>
      <c r="AP38" s="151">
        <v>-0.16487455197132617</v>
      </c>
      <c r="AQ38" s="150">
        <v>-0.17598684210526316</v>
      </c>
      <c r="AR38" s="108">
        <v>-0.16850013415615772</v>
      </c>
    </row>
    <row r="39" spans="1:59" ht="18" customHeight="1">
      <c r="A39" s="1862" t="s">
        <v>19</v>
      </c>
      <c r="B39" s="1862"/>
      <c r="C39" s="1862"/>
      <c r="D39" s="1862"/>
      <c r="E39" s="1863"/>
      <c r="F39" s="429">
        <v>168569</v>
      </c>
      <c r="G39" s="190">
        <v>72639</v>
      </c>
      <c r="H39" s="190">
        <v>241208</v>
      </c>
      <c r="I39" s="429">
        <v>171880</v>
      </c>
      <c r="J39" s="190">
        <v>74637</v>
      </c>
      <c r="K39" s="191">
        <v>246517</v>
      </c>
      <c r="L39"/>
      <c r="M39" s="1862" t="s">
        <v>19</v>
      </c>
      <c r="N39" s="1862"/>
      <c r="O39" s="1862"/>
      <c r="P39" s="1862"/>
      <c r="Q39" s="1863"/>
      <c r="R39" s="155">
        <v>1</v>
      </c>
      <c r="S39" s="156">
        <v>1</v>
      </c>
      <c r="T39" s="430">
        <v>0.99999999999999989</v>
      </c>
      <c r="U39" s="155">
        <v>1</v>
      </c>
      <c r="V39" s="156">
        <v>1</v>
      </c>
      <c r="W39" s="157">
        <v>1</v>
      </c>
      <c r="X39"/>
      <c r="Y39" s="1862" t="s">
        <v>19</v>
      </c>
      <c r="Z39" s="1862"/>
      <c r="AA39" s="1862"/>
      <c r="AB39" s="1862"/>
      <c r="AC39" s="1863"/>
      <c r="AD39" s="155">
        <v>0.69885327186494639</v>
      </c>
      <c r="AE39" s="156">
        <v>0.30114672813505355</v>
      </c>
      <c r="AF39" s="430">
        <v>1</v>
      </c>
      <c r="AG39" s="155">
        <v>0.69723386216772065</v>
      </c>
      <c r="AH39" s="156">
        <v>0.30276613783227929</v>
      </c>
      <c r="AI39" s="157">
        <v>1</v>
      </c>
      <c r="AJ39"/>
      <c r="AK39" s="1862" t="s">
        <v>19</v>
      </c>
      <c r="AL39" s="1862"/>
      <c r="AM39" s="1862"/>
      <c r="AN39" s="1862"/>
      <c r="AO39" s="1863"/>
      <c r="AP39" s="155">
        <v>1.9641808398934479E-2</v>
      </c>
      <c r="AQ39" s="156">
        <v>2.7505885268244379E-2</v>
      </c>
      <c r="AR39" s="157">
        <v>2.2010049417929833E-2</v>
      </c>
    </row>
    <row r="40" spans="1:59" ht="18" customHeight="1">
      <c r="A40" s="1"/>
      <c r="B40" s="1"/>
      <c r="C40" s="1"/>
      <c r="D40" s="1"/>
      <c r="E40" s="1"/>
      <c r="F40" s="444"/>
      <c r="G40" s="1"/>
      <c r="H40" s="1"/>
      <c r="I40" s="1"/>
      <c r="J40" s="1"/>
      <c r="K40" s="1"/>
      <c r="L40"/>
      <c r="M40" s="1"/>
      <c r="O40" s="1"/>
      <c r="P40" s="1"/>
      <c r="Q40" s="1"/>
      <c r="R40" s="1"/>
      <c r="S40" s="1"/>
      <c r="T40" s="1"/>
      <c r="U40" s="1"/>
      <c r="V40" s="1"/>
      <c r="W40"/>
      <c r="X40"/>
      <c r="AJ40"/>
      <c r="AK40"/>
      <c r="AL40"/>
      <c r="AM40"/>
      <c r="AN40"/>
      <c r="AO40"/>
    </row>
    <row r="41" spans="1:59" ht="18" customHeight="1">
      <c r="A41" s="1861" t="s">
        <v>934</v>
      </c>
      <c r="B41" s="1861"/>
      <c r="C41" s="1861"/>
      <c r="D41" s="1861"/>
      <c r="E41" s="1861"/>
      <c r="F41" s="1861"/>
      <c r="G41" s="1861"/>
      <c r="H41" s="1861"/>
      <c r="I41" s="1861"/>
      <c r="J41" s="1861"/>
      <c r="K41" s="1861"/>
      <c r="L41"/>
      <c r="M41" s="1950" t="s">
        <v>935</v>
      </c>
      <c r="N41" s="1950"/>
      <c r="O41" s="1950"/>
      <c r="P41" s="1950"/>
      <c r="Q41" s="1950"/>
      <c r="R41" s="1950"/>
      <c r="S41" s="1950"/>
      <c r="T41" s="1950"/>
      <c r="U41" s="1950"/>
      <c r="V41" s="1950"/>
      <c r="W41" s="1950"/>
      <c r="X41"/>
      <c r="Y41" s="1950" t="s">
        <v>936</v>
      </c>
      <c r="Z41" s="1950"/>
      <c r="AA41" s="1950"/>
      <c r="AB41" s="1950"/>
      <c r="AC41" s="1950"/>
      <c r="AD41" s="1950"/>
      <c r="AE41" s="1950"/>
      <c r="AF41" s="1950"/>
      <c r="AG41" s="1950"/>
      <c r="AH41" s="1950"/>
      <c r="AI41" s="1950"/>
      <c r="AJ41"/>
      <c r="AK41" s="1861" t="s">
        <v>937</v>
      </c>
      <c r="AL41" s="1861"/>
      <c r="AM41" s="1861"/>
      <c r="AN41" s="1861"/>
      <c r="AO41" s="1861"/>
      <c r="AP41" s="1861"/>
      <c r="AQ41" s="1861"/>
      <c r="AR41" s="1861"/>
      <c r="AS41" s="1861"/>
      <c r="AT41" s="1861"/>
      <c r="AU41" s="1861"/>
      <c r="AW41" s="1861" t="s">
        <v>938</v>
      </c>
      <c r="AX41" s="1861"/>
      <c r="AY41" s="1861"/>
      <c r="AZ41" s="1861"/>
      <c r="BA41" s="1861"/>
      <c r="BB41" s="1861"/>
      <c r="BC41" s="1861"/>
      <c r="BD41" s="1861"/>
      <c r="BE41" s="1861"/>
      <c r="BF41" s="1861"/>
      <c r="BG41" s="1861"/>
    </row>
    <row r="42" spans="1:59" ht="18" customHeight="1">
      <c r="A42" s="1"/>
      <c r="B42" s="1"/>
      <c r="C42" s="1"/>
      <c r="D42" s="1"/>
      <c r="E42" s="1"/>
      <c r="F42" s="444"/>
      <c r="G42" s="1"/>
      <c r="H42" s="1"/>
      <c r="I42" s="1"/>
      <c r="J42" s="1"/>
      <c r="K42" s="1"/>
      <c r="L42"/>
      <c r="M42" s="1"/>
      <c r="O42" s="1"/>
      <c r="P42" s="1"/>
      <c r="Q42" s="1"/>
      <c r="R42" s="1"/>
      <c r="S42" s="1"/>
      <c r="T42" s="1"/>
      <c r="U42" s="1"/>
      <c r="V42" s="1"/>
      <c r="W42" s="1"/>
      <c r="X42"/>
      <c r="Y42" s="1"/>
      <c r="Z42" s="1"/>
      <c r="AA42" s="1"/>
      <c r="AB42" s="1"/>
      <c r="AC42" s="1"/>
      <c r="AD42" s="1"/>
      <c r="AE42" s="1"/>
      <c r="AF42" s="1"/>
      <c r="AG42" s="1"/>
      <c r="AH42" s="1"/>
      <c r="AI42" s="1"/>
      <c r="AJ42"/>
      <c r="AK42" s="1"/>
      <c r="AL42" s="1"/>
      <c r="AM42" s="1"/>
      <c r="AN42" s="1"/>
      <c r="AO42" s="1"/>
      <c r="AP42" s="1"/>
      <c r="AQ42" s="1"/>
      <c r="AR42" s="1"/>
      <c r="AS42" s="1"/>
      <c r="AT42" s="1"/>
      <c r="AU42" s="1"/>
      <c r="AW42" s="1"/>
      <c r="AX42" s="1"/>
      <c r="AY42" s="1"/>
      <c r="AZ42" s="1"/>
      <c r="BA42" s="1"/>
      <c r="BB42" s="1"/>
      <c r="BC42" s="1"/>
      <c r="BD42"/>
      <c r="BE42"/>
      <c r="BF42" s="1"/>
      <c r="BG42" s="1"/>
    </row>
    <row r="43" spans="1:59" ht="18" customHeight="1">
      <c r="A43" s="1826"/>
      <c r="B43" s="1826"/>
      <c r="C43" s="1827"/>
      <c r="D43" s="1824">
        <v>2024</v>
      </c>
      <c r="E43" s="1864"/>
      <c r="F43" s="1864"/>
      <c r="G43" s="1825"/>
      <c r="H43" s="1824">
        <v>2025</v>
      </c>
      <c r="I43" s="1864"/>
      <c r="J43" s="1864"/>
      <c r="K43" s="1864"/>
      <c r="L43"/>
      <c r="M43" s="1826"/>
      <c r="N43" s="1826"/>
      <c r="O43" s="1826"/>
      <c r="P43" s="1826"/>
      <c r="Q43" s="1827"/>
      <c r="R43" s="1824">
        <v>2024</v>
      </c>
      <c r="S43" s="1864"/>
      <c r="T43" s="1864"/>
      <c r="U43" s="1864"/>
      <c r="V43" s="1864"/>
      <c r="W43" s="1864"/>
      <c r="X43"/>
      <c r="Y43" s="1826"/>
      <c r="Z43" s="1826"/>
      <c r="AA43" s="1826"/>
      <c r="AB43" s="1826"/>
      <c r="AC43" s="1827"/>
      <c r="AD43" s="1824">
        <v>2025</v>
      </c>
      <c r="AE43" s="1864"/>
      <c r="AF43" s="1864"/>
      <c r="AG43" s="1864"/>
      <c r="AH43" s="1864"/>
      <c r="AI43" s="1864"/>
      <c r="AJ43"/>
      <c r="AK43" s="1826"/>
      <c r="AL43" s="1826"/>
      <c r="AM43" s="1826"/>
      <c r="AN43" s="1826"/>
      <c r="AO43" s="1827"/>
      <c r="AP43" s="1824" t="s">
        <v>929</v>
      </c>
      <c r="AQ43" s="1864"/>
      <c r="AR43" s="1864"/>
      <c r="AS43"/>
      <c r="AT43"/>
      <c r="AU43"/>
      <c r="AW43" s="1826"/>
      <c r="AX43" s="1826"/>
      <c r="AY43" s="1827"/>
      <c r="AZ43" s="1824">
        <v>2024</v>
      </c>
      <c r="BA43" s="1825"/>
      <c r="BB43" s="1824">
        <v>2025</v>
      </c>
      <c r="BC43" s="1864"/>
      <c r="BD43"/>
      <c r="BE43"/>
    </row>
    <row r="44" spans="1:59" ht="30" customHeight="1">
      <c r="A44" s="1828"/>
      <c r="B44" s="1828"/>
      <c r="C44" s="1829"/>
      <c r="D44" s="33" t="s">
        <v>68</v>
      </c>
      <c r="E44" s="418" t="s">
        <v>939</v>
      </c>
      <c r="F44" s="696" t="s">
        <v>69</v>
      </c>
      <c r="G44" s="418" t="s">
        <v>939</v>
      </c>
      <c r="H44" s="34" t="s">
        <v>68</v>
      </c>
      <c r="I44" s="418" t="s">
        <v>939</v>
      </c>
      <c r="J44" s="34" t="s">
        <v>69</v>
      </c>
      <c r="K44" s="419" t="s">
        <v>939</v>
      </c>
      <c r="L44"/>
      <c r="M44" s="1828"/>
      <c r="N44" s="1828"/>
      <c r="O44" s="1828"/>
      <c r="P44" s="1828"/>
      <c r="Q44" s="1829"/>
      <c r="R44" s="33" t="s">
        <v>68</v>
      </c>
      <c r="S44" s="418" t="s">
        <v>939</v>
      </c>
      <c r="T44" s="34" t="s">
        <v>69</v>
      </c>
      <c r="U44" s="418" t="s">
        <v>939</v>
      </c>
      <c r="V44" s="34" t="s">
        <v>70</v>
      </c>
      <c r="W44" s="95" t="s">
        <v>939</v>
      </c>
      <c r="X44"/>
      <c r="Y44" s="1828"/>
      <c r="Z44" s="1828"/>
      <c r="AA44" s="1828"/>
      <c r="AB44" s="1828"/>
      <c r="AC44" s="1829"/>
      <c r="AD44" s="33" t="s">
        <v>68</v>
      </c>
      <c r="AE44" s="418" t="s">
        <v>939</v>
      </c>
      <c r="AF44" s="34" t="s">
        <v>69</v>
      </c>
      <c r="AG44" s="418" t="s">
        <v>939</v>
      </c>
      <c r="AH44" s="34" t="s">
        <v>70</v>
      </c>
      <c r="AI44" s="95" t="s">
        <v>939</v>
      </c>
      <c r="AJ44"/>
      <c r="AK44" s="1828"/>
      <c r="AL44" s="1828"/>
      <c r="AM44" s="1828"/>
      <c r="AN44" s="1828"/>
      <c r="AO44" s="1829"/>
      <c r="AP44" s="297" t="s">
        <v>68</v>
      </c>
      <c r="AQ44" s="93" t="s">
        <v>69</v>
      </c>
      <c r="AR44" s="442" t="s">
        <v>70</v>
      </c>
      <c r="AW44" s="1828"/>
      <c r="AX44" s="1828"/>
      <c r="AY44" s="1829"/>
      <c r="AZ44" s="34" t="s">
        <v>69</v>
      </c>
      <c r="BA44" s="418" t="s">
        <v>940</v>
      </c>
      <c r="BB44" s="33" t="s">
        <v>69</v>
      </c>
      <c r="BC44" s="95" t="s">
        <v>941</v>
      </c>
      <c r="BD44"/>
      <c r="BE44"/>
    </row>
    <row r="45" spans="1:59" ht="18" customHeight="1">
      <c r="A45" s="1886" t="s">
        <v>24</v>
      </c>
      <c r="B45" s="1886"/>
      <c r="C45" s="1887"/>
      <c r="D45" s="192">
        <v>5056</v>
      </c>
      <c r="E45" s="193">
        <v>19</v>
      </c>
      <c r="F45" s="697">
        <v>1403</v>
      </c>
      <c r="G45" s="195">
        <v>20</v>
      </c>
      <c r="H45" s="192">
        <v>5127</v>
      </c>
      <c r="I45" s="193">
        <v>18</v>
      </c>
      <c r="J45" s="196">
        <v>1490</v>
      </c>
      <c r="K45" s="197">
        <v>20</v>
      </c>
      <c r="L45"/>
      <c r="M45" s="1886" t="s">
        <v>24</v>
      </c>
      <c r="N45" s="1886"/>
      <c r="O45" s="1886"/>
      <c r="P45" s="1886"/>
      <c r="Q45" s="1887"/>
      <c r="R45" s="114">
        <v>3.1820956768561698E-2</v>
      </c>
      <c r="S45" s="115">
        <v>3.7579113924050634E-3</v>
      </c>
      <c r="T45" s="114">
        <v>2.0724087504985302E-2</v>
      </c>
      <c r="U45" s="115">
        <v>1.4255167498218105E-2</v>
      </c>
      <c r="V45" s="116">
        <v>2.8505481314103132E-2</v>
      </c>
      <c r="W45" s="117">
        <v>6.0380863910822107E-3</v>
      </c>
      <c r="X45"/>
      <c r="Y45" s="1886" t="s">
        <v>24</v>
      </c>
      <c r="Z45" s="1886"/>
      <c r="AA45" s="1886"/>
      <c r="AB45" s="1886"/>
      <c r="AC45" s="1887"/>
      <c r="AD45" s="114">
        <v>3.1541258328257937E-2</v>
      </c>
      <c r="AE45" s="115">
        <v>3.5108250438853129E-3</v>
      </c>
      <c r="AF45" s="114">
        <v>2.1357108046899637E-2</v>
      </c>
      <c r="AG45" s="115">
        <v>1.3422818791946308E-2</v>
      </c>
      <c r="AH45" s="116">
        <v>2.8482878849837506E-2</v>
      </c>
      <c r="AI45" s="117">
        <v>5.7427837388544659E-3</v>
      </c>
      <c r="AJ45"/>
      <c r="AK45" s="1886" t="s">
        <v>24</v>
      </c>
      <c r="AL45" s="1886"/>
      <c r="AM45" s="1886"/>
      <c r="AN45" s="1886"/>
      <c r="AO45" s="1887"/>
      <c r="AP45" s="118">
        <v>1.4042721518987333E-2</v>
      </c>
      <c r="AQ45" s="114">
        <v>6.2009978617248773E-2</v>
      </c>
      <c r="AR45" s="119">
        <v>2.4461991020281681E-2</v>
      </c>
      <c r="AW45" s="1886" t="s">
        <v>24</v>
      </c>
      <c r="AX45" s="1886"/>
      <c r="AY45" s="1887"/>
      <c r="AZ45" s="114">
        <v>0.21721628735098311</v>
      </c>
      <c r="BA45" s="115">
        <v>0.51282051282051277</v>
      </c>
      <c r="BB45" s="116">
        <v>0.22517757291824089</v>
      </c>
      <c r="BC45" s="117">
        <v>0.52631578947368418</v>
      </c>
      <c r="BD45"/>
      <c r="BE45"/>
    </row>
    <row r="46" spans="1:59" ht="18" customHeight="1">
      <c r="A46" s="1886" t="s">
        <v>25</v>
      </c>
      <c r="B46" s="1886"/>
      <c r="C46" s="1887"/>
      <c r="D46" s="198">
        <v>21704</v>
      </c>
      <c r="E46" s="195">
        <v>56</v>
      </c>
      <c r="F46" s="697">
        <v>9797</v>
      </c>
      <c r="G46" s="195">
        <v>290</v>
      </c>
      <c r="H46" s="198">
        <v>22209</v>
      </c>
      <c r="I46" s="195">
        <v>72</v>
      </c>
      <c r="J46" s="194">
        <v>10166</v>
      </c>
      <c r="K46" s="199">
        <v>279</v>
      </c>
      <c r="L46"/>
      <c r="M46" s="1886" t="s">
        <v>25</v>
      </c>
      <c r="N46" s="1886"/>
      <c r="O46" s="1886"/>
      <c r="P46" s="1886"/>
      <c r="Q46" s="1887"/>
      <c r="R46" s="114">
        <v>0.13659850587517072</v>
      </c>
      <c r="S46" s="115">
        <v>2.5801695539992629E-3</v>
      </c>
      <c r="T46" s="114">
        <v>0.14471410212853955</v>
      </c>
      <c r="U46" s="115">
        <v>2.9600898234153312E-2</v>
      </c>
      <c r="V46" s="116">
        <v>0.13902324924532633</v>
      </c>
      <c r="W46" s="117">
        <v>1.0983778292752612E-2</v>
      </c>
      <c r="X46"/>
      <c r="Y46" s="1886" t="s">
        <v>25</v>
      </c>
      <c r="Z46" s="1886"/>
      <c r="AA46" s="1886"/>
      <c r="AB46" s="1886"/>
      <c r="AC46" s="1887"/>
      <c r="AD46" s="114">
        <v>0.13662957016038241</v>
      </c>
      <c r="AE46" s="115">
        <v>3.2419289477238957E-3</v>
      </c>
      <c r="AF46" s="114">
        <v>0.14571567812401456</v>
      </c>
      <c r="AG46" s="115">
        <v>2.7444422585087547E-2</v>
      </c>
      <c r="AH46" s="116">
        <v>0.13935819899705143</v>
      </c>
      <c r="AI46" s="117">
        <v>1.0841698841698841E-2</v>
      </c>
      <c r="AJ46"/>
      <c r="AK46" s="1886" t="s">
        <v>25</v>
      </c>
      <c r="AL46" s="1886"/>
      <c r="AM46" s="1886"/>
      <c r="AN46" s="1886"/>
      <c r="AO46" s="1887"/>
      <c r="AP46" s="118">
        <v>2.3267600442314684E-2</v>
      </c>
      <c r="AQ46" s="114">
        <v>3.7664591201388209E-2</v>
      </c>
      <c r="AR46" s="119">
        <v>2.7745150947589003E-2</v>
      </c>
      <c r="AW46" s="1886" t="s">
        <v>25</v>
      </c>
      <c r="AX46" s="1886"/>
      <c r="AY46" s="1887"/>
      <c r="AZ46" s="114">
        <v>0.31100599980952987</v>
      </c>
      <c r="BA46" s="115">
        <v>0.83815028901734101</v>
      </c>
      <c r="BB46" s="116">
        <v>0.31400772200772203</v>
      </c>
      <c r="BC46" s="117">
        <v>0.79487179487179482</v>
      </c>
      <c r="BD46"/>
      <c r="BE46"/>
    </row>
    <row r="47" spans="1:59" ht="18" customHeight="1">
      <c r="A47" s="1886" t="s">
        <v>26</v>
      </c>
      <c r="B47" s="1886"/>
      <c r="C47" s="1887"/>
      <c r="D47" s="198">
        <v>70510</v>
      </c>
      <c r="E47" s="195">
        <v>912</v>
      </c>
      <c r="F47" s="697">
        <v>38722</v>
      </c>
      <c r="G47" s="195">
        <v>5518</v>
      </c>
      <c r="H47" s="198">
        <v>72420</v>
      </c>
      <c r="I47" s="195">
        <v>1105</v>
      </c>
      <c r="J47" s="194">
        <v>40089</v>
      </c>
      <c r="K47" s="199">
        <v>5655</v>
      </c>
      <c r="L47"/>
      <c r="M47" s="1886" t="s">
        <v>26</v>
      </c>
      <c r="N47" s="1886"/>
      <c r="O47" s="1886"/>
      <c r="P47" s="1886"/>
      <c r="Q47" s="1887"/>
      <c r="R47" s="114">
        <v>0.44376892044131439</v>
      </c>
      <c r="S47" s="115">
        <v>1.2934335555240392E-2</v>
      </c>
      <c r="T47" s="114">
        <v>0.57197299812404911</v>
      </c>
      <c r="U47" s="115">
        <v>0.14250296988791902</v>
      </c>
      <c r="V47" s="116">
        <v>0.48207319010715483</v>
      </c>
      <c r="W47" s="117">
        <v>5.8865533909477075E-2</v>
      </c>
      <c r="X47"/>
      <c r="Y47" s="1886" t="s">
        <v>26</v>
      </c>
      <c r="Z47" s="1886"/>
      <c r="AA47" s="1886"/>
      <c r="AB47" s="1886"/>
      <c r="AC47" s="1887"/>
      <c r="AD47" s="114">
        <v>0.44552719487662185</v>
      </c>
      <c r="AE47" s="115">
        <v>1.5258215962441314E-2</v>
      </c>
      <c r="AF47" s="114">
        <v>0.5746208754980936</v>
      </c>
      <c r="AG47" s="115">
        <v>0.14106113896580108</v>
      </c>
      <c r="AH47" s="116">
        <v>0.48429503045434003</v>
      </c>
      <c r="AI47" s="117">
        <v>6.0084082162315901E-2</v>
      </c>
      <c r="AJ47"/>
      <c r="AK47" s="1886" t="s">
        <v>26</v>
      </c>
      <c r="AL47" s="1886"/>
      <c r="AM47" s="1886"/>
      <c r="AN47" s="1886"/>
      <c r="AO47" s="1887"/>
      <c r="AP47" s="118">
        <v>2.7088356261523172E-2</v>
      </c>
      <c r="AQ47" s="114">
        <v>3.5302928567739311E-2</v>
      </c>
      <c r="AR47" s="119">
        <v>3.0000366193057015E-2</v>
      </c>
      <c r="AW47" s="1886" t="s">
        <v>26</v>
      </c>
      <c r="AX47" s="1886"/>
      <c r="AY47" s="1887"/>
      <c r="AZ47" s="114">
        <v>0.35449318880914016</v>
      </c>
      <c r="BA47" s="115">
        <v>0.85816485225505446</v>
      </c>
      <c r="BB47" s="116">
        <v>0.35631816121376958</v>
      </c>
      <c r="BC47" s="117">
        <v>0.83653846153846156</v>
      </c>
      <c r="BD47"/>
      <c r="BE47"/>
    </row>
    <row r="48" spans="1:59" ht="18" customHeight="1">
      <c r="A48" s="1886" t="s">
        <v>27</v>
      </c>
      <c r="B48" s="1886"/>
      <c r="C48" s="1887"/>
      <c r="D48" s="198">
        <v>872</v>
      </c>
      <c r="E48" s="195">
        <v>54</v>
      </c>
      <c r="F48" s="697">
        <v>214</v>
      </c>
      <c r="G48" s="195">
        <v>19</v>
      </c>
      <c r="H48" s="198">
        <v>1176</v>
      </c>
      <c r="I48" s="195">
        <v>50</v>
      </c>
      <c r="J48" s="194">
        <v>223</v>
      </c>
      <c r="K48" s="199">
        <v>18</v>
      </c>
      <c r="L48"/>
      <c r="M48" s="1886" t="s">
        <v>27</v>
      </c>
      <c r="N48" s="1886"/>
      <c r="O48" s="1886"/>
      <c r="P48" s="1886"/>
      <c r="Q48" s="1887"/>
      <c r="R48" s="114">
        <v>5.4881080502740907E-3</v>
      </c>
      <c r="S48" s="115">
        <v>6.1926605504587159E-2</v>
      </c>
      <c r="T48" s="114">
        <v>3.16105112335485E-3</v>
      </c>
      <c r="U48" s="115">
        <v>8.8785046728971959E-2</v>
      </c>
      <c r="V48" s="116">
        <v>4.7928398679541722E-3</v>
      </c>
      <c r="W48" s="117">
        <v>6.7219152854511965E-2</v>
      </c>
      <c r="X48"/>
      <c r="Y48" s="1886" t="s">
        <v>27</v>
      </c>
      <c r="Z48" s="1886"/>
      <c r="AA48" s="1886"/>
      <c r="AB48" s="1886"/>
      <c r="AC48" s="1887"/>
      <c r="AD48" s="114">
        <v>7.2347415240942735E-3</v>
      </c>
      <c r="AE48" s="115">
        <v>4.2517006802721087E-2</v>
      </c>
      <c r="AF48" s="114">
        <v>3.1963993922541067E-3</v>
      </c>
      <c r="AG48" s="115">
        <v>8.0717488789237665E-2</v>
      </c>
      <c r="AH48" s="116">
        <v>6.0219959968146695E-3</v>
      </c>
      <c r="AI48" s="117">
        <v>4.8606147248034311E-2</v>
      </c>
      <c r="AJ48"/>
      <c r="AK48" s="1886" t="s">
        <v>27</v>
      </c>
      <c r="AL48" s="1886"/>
      <c r="AM48" s="1886"/>
      <c r="AN48" s="1886"/>
      <c r="AO48" s="1887"/>
      <c r="AP48" s="118">
        <v>0.34862385321100908</v>
      </c>
      <c r="AQ48" s="114">
        <v>4.20560747663552E-2</v>
      </c>
      <c r="AR48" s="119">
        <v>0.2882136279926335</v>
      </c>
      <c r="AW48" s="1886" t="s">
        <v>27</v>
      </c>
      <c r="AX48" s="1886"/>
      <c r="AY48" s="1887"/>
      <c r="AZ48" s="114">
        <v>0.19705340699815838</v>
      </c>
      <c r="BA48" s="115">
        <v>0.26027397260273971</v>
      </c>
      <c r="BB48" s="116">
        <v>0.15939957112223016</v>
      </c>
      <c r="BC48" s="117">
        <v>0.26470588235294118</v>
      </c>
      <c r="BD48"/>
      <c r="BE48"/>
    </row>
    <row r="49" spans="1:57" ht="18" customHeight="1">
      <c r="A49" s="1886" t="s">
        <v>28</v>
      </c>
      <c r="B49" s="1886"/>
      <c r="C49" s="1887"/>
      <c r="D49" s="200">
        <v>60747</v>
      </c>
      <c r="E49" s="201">
        <v>2425</v>
      </c>
      <c r="F49" s="698">
        <v>17563</v>
      </c>
      <c r="G49" s="201">
        <v>11123</v>
      </c>
      <c r="H49" s="200">
        <v>61617</v>
      </c>
      <c r="I49" s="201">
        <v>2502</v>
      </c>
      <c r="J49" s="202">
        <v>17798</v>
      </c>
      <c r="K49" s="203">
        <v>11244</v>
      </c>
      <c r="L49"/>
      <c r="M49" s="1886" t="s">
        <v>28</v>
      </c>
      <c r="N49" s="1886"/>
      <c r="O49" s="1886"/>
      <c r="P49" s="1886"/>
      <c r="Q49" s="1887"/>
      <c r="R49" s="114">
        <v>0.38232350886467914</v>
      </c>
      <c r="S49" s="115">
        <v>3.9919666814822133E-2</v>
      </c>
      <c r="T49" s="114">
        <v>0.25942776111907118</v>
      </c>
      <c r="U49" s="115">
        <v>0.63332004782781981</v>
      </c>
      <c r="V49" s="116">
        <v>0.34560523946546157</v>
      </c>
      <c r="W49" s="117">
        <v>0.17300472481164603</v>
      </c>
      <c r="X49"/>
      <c r="Y49" s="1886" t="s">
        <v>28</v>
      </c>
      <c r="Z49" s="1886"/>
      <c r="AA49" s="1886"/>
      <c r="AB49" s="1886"/>
      <c r="AC49" s="1887"/>
      <c r="AD49" s="114">
        <v>0.37906723511064355</v>
      </c>
      <c r="AE49" s="115">
        <v>4.0605677004722722E-2</v>
      </c>
      <c r="AF49" s="114">
        <v>0.25510993893873807</v>
      </c>
      <c r="AG49" s="115">
        <v>0.63175637712102484</v>
      </c>
      <c r="AH49" s="116">
        <v>0.34184189570195639</v>
      </c>
      <c r="AI49" s="117">
        <v>0.1730907259333879</v>
      </c>
      <c r="AJ49"/>
      <c r="AK49" s="1886" t="s">
        <v>28</v>
      </c>
      <c r="AL49" s="1886"/>
      <c r="AM49" s="1886"/>
      <c r="AN49" s="1886"/>
      <c r="AO49" s="1887"/>
      <c r="AP49" s="118">
        <v>1.4321694898513426E-2</v>
      </c>
      <c r="AQ49" s="114">
        <v>1.3380401981438306E-2</v>
      </c>
      <c r="AR49" s="119">
        <v>1.4110586132039415E-2</v>
      </c>
      <c r="AW49" s="1886" t="s">
        <v>28</v>
      </c>
      <c r="AX49" s="1886"/>
      <c r="AY49" s="1887"/>
      <c r="AZ49" s="114">
        <v>0.22427531605158985</v>
      </c>
      <c r="BA49" s="115">
        <v>0.82100679067020965</v>
      </c>
      <c r="BB49" s="116">
        <v>0.22411383239942076</v>
      </c>
      <c r="BC49" s="117">
        <v>0.81798341335661284</v>
      </c>
      <c r="BD49"/>
      <c r="BE49"/>
    </row>
    <row r="50" spans="1:57" ht="18" customHeight="1">
      <c r="A50" s="1946" t="s">
        <v>29</v>
      </c>
      <c r="B50" s="1946"/>
      <c r="C50" s="1947"/>
      <c r="D50" s="204">
        <v>158889</v>
      </c>
      <c r="E50" s="205">
        <v>3466</v>
      </c>
      <c r="F50" s="699">
        <v>67699</v>
      </c>
      <c r="G50" s="205">
        <v>16970</v>
      </c>
      <c r="H50" s="206">
        <v>162549</v>
      </c>
      <c r="I50" s="205">
        <v>3747</v>
      </c>
      <c r="J50" s="206">
        <v>69766</v>
      </c>
      <c r="K50" s="207">
        <v>17216</v>
      </c>
      <c r="L50"/>
      <c r="M50" s="1946" t="s">
        <v>29</v>
      </c>
      <c r="N50" s="1946"/>
      <c r="O50" s="1946"/>
      <c r="P50" s="1946"/>
      <c r="Q50" s="1947"/>
      <c r="R50" s="158">
        <v>1</v>
      </c>
      <c r="S50" s="248">
        <v>2.1813970759461006E-2</v>
      </c>
      <c r="T50" s="160">
        <v>1</v>
      </c>
      <c r="U50" s="248">
        <v>0.2506683998286533</v>
      </c>
      <c r="V50" s="160">
        <v>1</v>
      </c>
      <c r="W50" s="249">
        <v>9.0190124808021604E-2</v>
      </c>
      <c r="X50"/>
      <c r="Y50" s="1946" t="s">
        <v>29</v>
      </c>
      <c r="Z50" s="1946"/>
      <c r="AA50" s="1946"/>
      <c r="AB50" s="1946"/>
      <c r="AC50" s="1947"/>
      <c r="AD50" s="158">
        <v>1</v>
      </c>
      <c r="AE50" s="159">
        <v>2.305151062141262E-2</v>
      </c>
      <c r="AF50" s="160">
        <v>1</v>
      </c>
      <c r="AG50" s="248">
        <v>0.24676776653384169</v>
      </c>
      <c r="AH50" s="160">
        <v>1</v>
      </c>
      <c r="AI50" s="249">
        <v>9.023524094440738E-2</v>
      </c>
      <c r="AJ50"/>
      <c r="AK50" s="1946" t="s">
        <v>29</v>
      </c>
      <c r="AL50" s="1946"/>
      <c r="AM50" s="1946"/>
      <c r="AN50" s="1946"/>
      <c r="AO50" s="1947"/>
      <c r="AP50" s="161">
        <v>2.3034948926609067E-2</v>
      </c>
      <c r="AQ50" s="162">
        <v>3.0532208747544365E-2</v>
      </c>
      <c r="AR50" s="163">
        <v>2.5274948364432337E-2</v>
      </c>
      <c r="AW50" s="1946" t="s">
        <v>193</v>
      </c>
      <c r="AX50" s="1946"/>
      <c r="AY50" s="1947"/>
      <c r="AZ50" s="158">
        <v>0.29877575158437342</v>
      </c>
      <c r="BA50" s="159">
        <v>0.83039733803092586</v>
      </c>
      <c r="BB50" s="158">
        <v>0.3003077717753912</v>
      </c>
      <c r="BC50" s="164">
        <v>0.82125649954682056</v>
      </c>
      <c r="BD50"/>
      <c r="BE50"/>
    </row>
    <row r="51" spans="1:57" ht="18" customHeight="1">
      <c r="A51" s="498"/>
      <c r="B51" s="498"/>
      <c r="C51" s="498"/>
      <c r="D51" s="390"/>
      <c r="E51" s="390"/>
      <c r="F51" s="700"/>
      <c r="G51" s="390"/>
      <c r="H51" s="390"/>
      <c r="I51" s="390"/>
      <c r="J51" s="390"/>
      <c r="K51" s="390"/>
      <c r="L51"/>
      <c r="M51" s="1"/>
      <c r="O51" s="1"/>
      <c r="P51" s="1"/>
      <c r="Q51" s="1"/>
      <c r="R51" s="1"/>
      <c r="S51" s="1"/>
      <c r="T51" s="1"/>
      <c r="U51" s="1"/>
      <c r="V51" s="1"/>
      <c r="W51"/>
      <c r="X51"/>
      <c r="AJ51"/>
      <c r="AK51"/>
      <c r="AL51"/>
      <c r="AM51"/>
      <c r="AN51"/>
      <c r="AO51"/>
    </row>
    <row r="52" spans="1:57" ht="18" customHeight="1">
      <c r="A52" s="1861" t="s">
        <v>942</v>
      </c>
      <c r="B52" s="1861"/>
      <c r="C52" s="1861"/>
      <c r="D52" s="1861"/>
      <c r="E52" s="1861"/>
      <c r="F52" s="1861"/>
      <c r="G52" s="1861"/>
      <c r="H52" s="1861"/>
      <c r="I52" s="1861"/>
      <c r="J52" s="1861"/>
      <c r="K52" s="1861"/>
      <c r="L52" s="499"/>
      <c r="M52" s="500"/>
      <c r="N52" s="475"/>
      <c r="O52" s="475"/>
      <c r="P52" s="475"/>
      <c r="Q52" s="475"/>
      <c r="R52" s="475"/>
      <c r="S52" s="475"/>
      <c r="T52" s="475"/>
      <c r="U52" s="475"/>
      <c r="V52" s="475"/>
    </row>
    <row r="53" spans="1:57" customFormat="1" ht="25.95" customHeight="1">
      <c r="A53" s="381"/>
      <c r="B53" s="1955" t="s">
        <v>943</v>
      </c>
      <c r="C53" s="1955"/>
      <c r="D53" s="1955"/>
      <c r="E53" s="1955"/>
      <c r="G53" s="381"/>
      <c r="H53" s="381"/>
      <c r="I53" s="1150">
        <v>30172</v>
      </c>
      <c r="J53" s="864">
        <v>0.12647711029229911</v>
      </c>
      <c r="K53" s="381"/>
      <c r="L53" s="381"/>
      <c r="M53" s="381"/>
      <c r="N53" s="381"/>
      <c r="O53" s="381"/>
      <c r="P53" s="381"/>
      <c r="Q53" s="381"/>
      <c r="R53" s="381"/>
    </row>
    <row r="54" spans="1:57" customFormat="1" ht="16.95" customHeight="1">
      <c r="C54" s="561"/>
      <c r="D54" s="561"/>
      <c r="E54" s="522" t="s">
        <v>944</v>
      </c>
      <c r="G54" s="381"/>
      <c r="H54" s="381"/>
      <c r="I54" s="1151">
        <v>24928</v>
      </c>
      <c r="J54" s="666">
        <v>0.10449494250849901</v>
      </c>
      <c r="K54" s="1154" t="s">
        <v>945</v>
      </c>
      <c r="L54" s="381"/>
      <c r="M54" s="381"/>
      <c r="N54" s="381"/>
      <c r="O54" s="381"/>
      <c r="P54" s="381"/>
      <c r="Q54" s="381"/>
      <c r="R54" s="381"/>
    </row>
    <row r="55" spans="1:57" customFormat="1" ht="22.95" customHeight="1">
      <c r="C55" s="502"/>
      <c r="D55" s="502"/>
      <c r="E55" s="614" t="s">
        <v>946</v>
      </c>
      <c r="F55" s="502"/>
      <c r="G55" s="502"/>
      <c r="H55" s="502"/>
      <c r="I55" s="1152">
        <v>9333</v>
      </c>
      <c r="J55" s="1153">
        <v>0.37439826700898587</v>
      </c>
      <c r="K55" s="256"/>
      <c r="L55" s="501"/>
      <c r="M55" s="516" t="s">
        <v>947</v>
      </c>
      <c r="N55" s="666">
        <v>3.9122725386385643E-2</v>
      </c>
      <c r="O55" s="1219"/>
      <c r="P55" s="381"/>
      <c r="Q55" s="381"/>
      <c r="R55" s="381"/>
    </row>
    <row r="56" spans="1:57" customFormat="1" ht="21.6" customHeight="1">
      <c r="E56" s="614" t="s">
        <v>948</v>
      </c>
      <c r="I56" s="1152">
        <v>1642</v>
      </c>
      <c r="J56" s="1153">
        <v>6.586970474967907E-2</v>
      </c>
      <c r="K56" s="256"/>
      <c r="L56" s="381"/>
      <c r="M56" s="516" t="s">
        <v>949</v>
      </c>
      <c r="N56" s="666">
        <v>6.88305101086952E-3</v>
      </c>
      <c r="O56" s="1219"/>
      <c r="P56" s="381"/>
      <c r="Q56" s="381"/>
      <c r="R56" s="381"/>
    </row>
    <row r="57" spans="1:57" customFormat="1" ht="23.7" customHeight="1">
      <c r="B57" s="503"/>
      <c r="C57" s="503"/>
      <c r="D57" s="504"/>
      <c r="E57" s="503"/>
      <c r="F57" s="701"/>
      <c r="H57" s="505" t="s">
        <v>950</v>
      </c>
      <c r="I57" s="413">
        <v>0.23097205280079813</v>
      </c>
      <c r="L57" s="381"/>
      <c r="M57" s="516" t="s">
        <v>951</v>
      </c>
      <c r="N57" s="666">
        <v>5.848916611124385E-2</v>
      </c>
      <c r="O57" s="381"/>
      <c r="P57" s="381"/>
      <c r="Q57" s="381"/>
      <c r="R57" s="381"/>
    </row>
    <row r="58" spans="1:57" ht="18" customHeight="1">
      <c r="A58" s="9"/>
      <c r="B58" s="391" t="s">
        <v>952</v>
      </c>
      <c r="C58" s="415">
        <v>2.3958333333333335E-2</v>
      </c>
      <c r="D58" s="62"/>
      <c r="E58" s="1"/>
      <c r="F58" s="702" t="s">
        <v>953</v>
      </c>
      <c r="G58" s="414">
        <v>0.13750000000000001</v>
      </c>
      <c r="H58" s="9"/>
      <c r="I58" s="9"/>
      <c r="J58" s="9"/>
      <c r="K58" s="9"/>
      <c r="L58"/>
      <c r="M58" s="9"/>
      <c r="N58" s="9"/>
      <c r="O58" s="9"/>
      <c r="P58" s="9"/>
      <c r="Q58" s="9"/>
      <c r="R58" s="9"/>
      <c r="S58" s="9"/>
      <c r="T58" s="9"/>
      <c r="U58" s="9"/>
      <c r="V58" s="9"/>
      <c r="W58" s="9"/>
      <c r="X58"/>
      <c r="AJ58"/>
    </row>
    <row r="59" spans="1:57" ht="19.95" customHeight="1">
      <c r="A59" s="1"/>
      <c r="B59" s="1"/>
      <c r="C59" s="1"/>
      <c r="D59" s="1"/>
      <c r="E59" s="1"/>
      <c r="F59" s="444"/>
      <c r="G59" s="1"/>
      <c r="H59" s="1"/>
      <c r="I59" s="1"/>
      <c r="J59" s="1"/>
      <c r="K59" s="1"/>
      <c r="L59"/>
      <c r="X59"/>
      <c r="AJ59"/>
    </row>
    <row r="60" spans="1:57" ht="19.95" customHeight="1">
      <c r="A60" s="471" t="s">
        <v>954</v>
      </c>
      <c r="B60" s="471"/>
      <c r="C60" s="471"/>
      <c r="D60" s="471"/>
      <c r="E60" s="1309"/>
      <c r="F60" s="1321" t="s">
        <v>218</v>
      </c>
      <c r="G60" s="1313">
        <v>342</v>
      </c>
      <c r="H60" s="1314"/>
      <c r="I60" s="1315">
        <v>0.5104477611940299</v>
      </c>
      <c r="K60"/>
      <c r="L60"/>
      <c r="M60" s="1972"/>
      <c r="N60" s="1972"/>
      <c r="O60" s="1972"/>
      <c r="P60" s="1972"/>
      <c r="Q60" s="1972"/>
      <c r="R60" s="389"/>
      <c r="S60" s="1"/>
      <c r="T60" s="1"/>
      <c r="U60" s="1"/>
      <c r="V60" s="1"/>
      <c r="W60" s="1"/>
      <c r="X60"/>
      <c r="AJ60"/>
    </row>
    <row r="61" spans="1:57" ht="21" customHeight="1">
      <c r="A61" s="527"/>
      <c r="B61" s="312" t="s">
        <v>955</v>
      </c>
      <c r="C61" s="413">
        <v>0.10718707962927158</v>
      </c>
      <c r="D61" s="1271"/>
      <c r="E61" s="1310"/>
      <c r="F61" s="312" t="s">
        <v>219</v>
      </c>
      <c r="G61" s="528">
        <v>86</v>
      </c>
      <c r="H61" s="1273"/>
      <c r="I61" s="1316">
        <v>0.12835820895522387</v>
      </c>
      <c r="J61" s="389"/>
      <c r="K61"/>
      <c r="L61" s="62"/>
      <c r="M61" s="389"/>
      <c r="O61" s="1"/>
      <c r="P61" s="1"/>
      <c r="Q61" s="508"/>
      <c r="R61" s="388"/>
      <c r="S61" s="310"/>
      <c r="T61" s="310"/>
      <c r="U61" s="310"/>
      <c r="V61" s="310"/>
      <c r="W61" s="310"/>
      <c r="X61"/>
      <c r="AJ61"/>
    </row>
    <row r="62" spans="1:57" ht="21" customHeight="1">
      <c r="E62" s="1310"/>
      <c r="F62" s="847" t="s">
        <v>220</v>
      </c>
      <c r="G62" s="528">
        <v>55</v>
      </c>
      <c r="H62" s="1273"/>
      <c r="I62" s="1316">
        <v>8.2089552238805971E-2</v>
      </c>
      <c r="J62" s="1296"/>
      <c r="K62" s="509"/>
      <c r="L62" s="509"/>
      <c r="M62" s="388"/>
      <c r="N62" s="411"/>
      <c r="O62" s="404"/>
      <c r="P62" s="403"/>
      <c r="Q62" s="443"/>
      <c r="R62" s="526"/>
      <c r="S62" s="510"/>
      <c r="T62" s="510"/>
      <c r="U62" s="510"/>
      <c r="V62" s="510"/>
      <c r="W62" s="510"/>
      <c r="X62"/>
      <c r="AJ62"/>
    </row>
    <row r="63" spans="1:57" ht="21" customHeight="1">
      <c r="A63" s="1308" t="s">
        <v>956</v>
      </c>
      <c r="B63" s="534"/>
      <c r="E63" s="1310"/>
      <c r="F63" s="312" t="s">
        <v>221</v>
      </c>
      <c r="G63" s="528">
        <v>77</v>
      </c>
      <c r="H63" s="1273"/>
      <c r="I63" s="1316">
        <v>0.11492537313432835</v>
      </c>
      <c r="J63" s="388"/>
      <c r="K63" s="311"/>
      <c r="L63" s="311"/>
      <c r="M63" s="388"/>
      <c r="O63" s="1"/>
      <c r="P63" s="1"/>
      <c r="Q63" s="312"/>
      <c r="R63" s="388"/>
      <c r="S63" s="310"/>
      <c r="T63" s="310"/>
      <c r="U63" s="310"/>
      <c r="V63" s="310"/>
      <c r="W63" s="310"/>
      <c r="X63"/>
      <c r="AJ63"/>
    </row>
    <row r="64" spans="1:57" ht="21" customHeight="1">
      <c r="A64" s="1301" t="s">
        <v>215</v>
      </c>
      <c r="B64" s="1302">
        <v>136</v>
      </c>
      <c r="C64" s="1305">
        <v>0.16873449131513649</v>
      </c>
      <c r="D64" s="847"/>
      <c r="E64" s="1310"/>
      <c r="F64" s="312" t="s">
        <v>222</v>
      </c>
      <c r="G64" s="528">
        <v>69</v>
      </c>
      <c r="H64" s="1273"/>
      <c r="I64" s="1316">
        <v>0.10298507462686567</v>
      </c>
      <c r="K64"/>
      <c r="L64"/>
      <c r="M64" s="511"/>
      <c r="N64" s="511"/>
      <c r="O64" s="511"/>
      <c r="P64" s="511"/>
      <c r="Q64" s="511"/>
      <c r="R64" s="510"/>
      <c r="S64" s="510"/>
      <c r="T64" s="510"/>
      <c r="U64" s="510"/>
      <c r="V64" s="510"/>
      <c r="W64" s="510"/>
      <c r="X64"/>
      <c r="AJ64"/>
    </row>
    <row r="65" spans="1:36" ht="21" customHeight="1">
      <c r="A65" s="1300" t="s">
        <v>957</v>
      </c>
      <c r="B65" s="1303">
        <v>670</v>
      </c>
      <c r="C65" s="1306">
        <v>0.83126550868486349</v>
      </c>
      <c r="D65" s="1322" t="s">
        <v>958</v>
      </c>
      <c r="E65" s="1310"/>
      <c r="F65" s="62" t="s">
        <v>223</v>
      </c>
      <c r="G65" s="528">
        <v>136</v>
      </c>
      <c r="H65" s="1273"/>
      <c r="I65" s="1316">
        <v>0.20298507462686566</v>
      </c>
      <c r="J65"/>
      <c r="K65"/>
      <c r="L65"/>
      <c r="M65" s="9"/>
      <c r="N65" s="9"/>
      <c r="O65" s="9"/>
      <c r="P65" s="9"/>
      <c r="Q65" s="9"/>
      <c r="R65" s="512"/>
      <c r="S65" s="512"/>
      <c r="T65" s="512"/>
      <c r="U65" s="512"/>
      <c r="V65" s="512"/>
      <c r="W65" s="512"/>
      <c r="X65"/>
      <c r="AJ65"/>
    </row>
    <row r="66" spans="1:36" ht="21" customHeight="1">
      <c r="A66" s="1299" t="s">
        <v>216</v>
      </c>
      <c r="B66" s="1304">
        <v>507</v>
      </c>
      <c r="C66" s="1307">
        <v>0.62903225806451613</v>
      </c>
      <c r="D66" s="62"/>
      <c r="E66" s="1310"/>
      <c r="F66" s="62" t="s">
        <v>50</v>
      </c>
      <c r="G66" s="528">
        <v>362</v>
      </c>
      <c r="H66" s="1273"/>
      <c r="I66" s="1316">
        <v>0.54029850746268659</v>
      </c>
      <c r="J66"/>
      <c r="K66"/>
      <c r="L66"/>
      <c r="M66" s="9"/>
      <c r="N66" s="9"/>
      <c r="O66" s="9"/>
      <c r="P66" s="9"/>
      <c r="Q66" s="9"/>
      <c r="R66" s="512"/>
      <c r="S66" s="512"/>
      <c r="T66" s="512"/>
      <c r="U66" s="512"/>
      <c r="V66" s="512"/>
      <c r="W66" s="512"/>
      <c r="X66"/>
      <c r="AJ66"/>
    </row>
    <row r="67" spans="1:36" ht="21" customHeight="1">
      <c r="A67" s="1264" t="s">
        <v>217</v>
      </c>
      <c r="B67" s="1304">
        <v>163</v>
      </c>
      <c r="C67" s="1307">
        <v>0.20223325062034739</v>
      </c>
      <c r="D67" s="62"/>
      <c r="E67" s="1311"/>
      <c r="F67" s="1317" t="s">
        <v>224</v>
      </c>
      <c r="G67" s="1318">
        <v>146</v>
      </c>
      <c r="H67" s="1319"/>
      <c r="I67" s="1320">
        <v>0.21791044776119403</v>
      </c>
      <c r="J67" s="388"/>
      <c r="K67" s="515"/>
      <c r="L67" s="515"/>
      <c r="M67" s="388"/>
      <c r="N67" s="511"/>
      <c r="O67" s="511"/>
      <c r="P67" s="511"/>
      <c r="Q67" s="511"/>
      <c r="R67" s="510"/>
      <c r="S67" s="510"/>
      <c r="T67" s="510"/>
      <c r="U67" s="510"/>
      <c r="V67" s="510"/>
      <c r="W67" s="510"/>
      <c r="X67"/>
      <c r="AJ67"/>
    </row>
    <row r="68" spans="1:36" ht="21" customHeight="1">
      <c r="D68" s="62"/>
      <c r="F68" s="1272"/>
      <c r="G68" s="724"/>
      <c r="H68" s="968"/>
      <c r="I68" s="312"/>
      <c r="J68" s="388"/>
      <c r="L68"/>
      <c r="M68" s="256"/>
      <c r="N68" s="1956"/>
      <c r="O68" s="1956"/>
      <c r="P68" s="411"/>
      <c r="R68" s="9"/>
      <c r="S68" s="310"/>
      <c r="T68" s="310"/>
      <c r="U68" s="310"/>
      <c r="V68" s="310"/>
      <c r="W68" s="310"/>
      <c r="X68"/>
      <c r="AJ68"/>
    </row>
    <row r="69" spans="1:36" ht="22.95" customHeight="1">
      <c r="A69" s="471" t="s">
        <v>959</v>
      </c>
      <c r="B69" s="471"/>
      <c r="C69" s="471"/>
      <c r="D69" s="62"/>
      <c r="E69" s="1309"/>
      <c r="F69" s="1312" t="s">
        <v>225</v>
      </c>
      <c r="G69" s="1313">
        <v>62</v>
      </c>
      <c r="H69" s="1314"/>
      <c r="I69" s="1315">
        <v>9.0116279069767435E-2</v>
      </c>
      <c r="J69" s="1296"/>
      <c r="K69"/>
      <c r="L69"/>
      <c r="M69" s="256"/>
      <c r="N69" s="8"/>
      <c r="O69" s="8"/>
      <c r="R69" s="477"/>
      <c r="S69" s="310"/>
      <c r="T69" s="310"/>
      <c r="U69" s="310"/>
      <c r="V69" s="310"/>
      <c r="W69" s="310"/>
      <c r="X69"/>
      <c r="AJ69"/>
    </row>
    <row r="70" spans="1:36" ht="20.7" customHeight="1">
      <c r="A70" s="527"/>
      <c r="B70" s="312" t="s">
        <v>955</v>
      </c>
      <c r="C70" s="413">
        <v>0.12217336037418394</v>
      </c>
      <c r="E70" s="1310"/>
      <c r="F70" s="62" t="s">
        <v>226</v>
      </c>
      <c r="G70" s="528">
        <v>33</v>
      </c>
      <c r="H70" s="1273"/>
      <c r="I70" s="1316">
        <v>4.7965116279069769E-2</v>
      </c>
      <c r="J70" s="518"/>
      <c r="K70"/>
      <c r="L70"/>
      <c r="M70" s="8"/>
      <c r="N70" s="519"/>
      <c r="O70" s="519"/>
      <c r="R70" s="520"/>
      <c r="AJ70"/>
    </row>
    <row r="71" spans="1:36" ht="20.7" customHeight="1">
      <c r="A71"/>
      <c r="D71" s="443"/>
      <c r="E71" s="1310"/>
      <c r="F71" s="62" t="s">
        <v>227</v>
      </c>
      <c r="G71" s="528">
        <v>403</v>
      </c>
      <c r="H71" s="1273"/>
      <c r="I71" s="1316">
        <v>0.58575581395348841</v>
      </c>
      <c r="J71" s="521"/>
      <c r="K71"/>
      <c r="L71" s="513"/>
      <c r="M71" s="256"/>
      <c r="N71" s="256"/>
      <c r="Q71" s="1"/>
      <c r="R71" s="510"/>
      <c r="S71" s="310"/>
      <c r="T71" s="310"/>
      <c r="U71" s="310"/>
      <c r="V71" s="310"/>
      <c r="W71" s="310"/>
      <c r="X71"/>
      <c r="AJ71"/>
    </row>
    <row r="72" spans="1:36" ht="15" customHeight="1">
      <c r="A72" s="1308" t="s">
        <v>960</v>
      </c>
      <c r="B72" s="534"/>
      <c r="E72" s="1310"/>
      <c r="F72" s="62" t="s">
        <v>228</v>
      </c>
      <c r="G72" s="528">
        <v>441</v>
      </c>
      <c r="H72" s="1273"/>
      <c r="I72" s="1316">
        <v>0.64098837209302328</v>
      </c>
      <c r="J72" s="966"/>
      <c r="K72" s="515"/>
      <c r="L72" s="515"/>
      <c r="M72" s="388"/>
      <c r="N72" s="412"/>
      <c r="S72" s="510"/>
      <c r="T72" s="510"/>
      <c r="U72" s="510"/>
      <c r="V72" s="510"/>
      <c r="W72" s="510"/>
      <c r="X72"/>
      <c r="AJ72"/>
    </row>
    <row r="73" spans="1:36" ht="20.7" customHeight="1">
      <c r="A73" s="1301" t="s">
        <v>215</v>
      </c>
      <c r="B73" s="1302">
        <v>122</v>
      </c>
      <c r="C73" s="1305">
        <v>0.1506172839506173</v>
      </c>
      <c r="E73" s="1310"/>
      <c r="F73" s="62" t="s">
        <v>229</v>
      </c>
      <c r="G73" s="528">
        <v>415</v>
      </c>
      <c r="H73" s="1273"/>
      <c r="I73" s="1316">
        <v>0.60319767441860461</v>
      </c>
      <c r="L73"/>
      <c r="M73" s="1"/>
      <c r="S73" s="310"/>
      <c r="T73" s="310"/>
      <c r="U73" s="310"/>
      <c r="V73" s="310"/>
      <c r="W73" s="310"/>
      <c r="X73"/>
      <c r="AJ73"/>
    </row>
    <row r="74" spans="1:36" ht="20.7" customHeight="1">
      <c r="A74" s="1300" t="s">
        <v>957</v>
      </c>
      <c r="B74" s="1303">
        <v>688</v>
      </c>
      <c r="C74" s="1306">
        <v>0.84938271604938276</v>
      </c>
      <c r="D74" s="1322" t="s">
        <v>958</v>
      </c>
      <c r="E74" s="1310"/>
      <c r="F74" s="62" t="s">
        <v>230</v>
      </c>
      <c r="G74" s="528">
        <v>116</v>
      </c>
      <c r="H74" s="1273"/>
      <c r="I74" s="1316">
        <v>0.16860465116279069</v>
      </c>
      <c r="J74"/>
      <c r="K74" s="846"/>
      <c r="L74"/>
      <c r="M74" s="1"/>
      <c r="N74" s="474"/>
      <c r="O74" s="1"/>
      <c r="P74" s="1"/>
      <c r="Q74" s="1"/>
      <c r="R74" s="1"/>
      <c r="S74" s="1"/>
      <c r="T74" s="1"/>
      <c r="U74" s="1"/>
      <c r="V74" s="1"/>
      <c r="W74" s="1"/>
      <c r="AJ74"/>
    </row>
    <row r="75" spans="1:36" ht="20.7" customHeight="1">
      <c r="A75" s="1299" t="s">
        <v>216</v>
      </c>
      <c r="B75" s="1304">
        <v>399</v>
      </c>
      <c r="C75" s="1307">
        <v>0.49259259259259258</v>
      </c>
      <c r="E75" s="1310"/>
      <c r="F75" s="62" t="s">
        <v>231</v>
      </c>
      <c r="G75" s="528">
        <v>130</v>
      </c>
      <c r="H75" s="1273"/>
      <c r="I75" s="1316">
        <v>0.18895348837209303</v>
      </c>
      <c r="K75" s="523"/>
      <c r="L75"/>
      <c r="M75" s="1"/>
      <c r="O75" s="1"/>
      <c r="P75" s="1"/>
      <c r="Q75" s="1"/>
      <c r="R75" s="8"/>
      <c r="S75" s="8"/>
      <c r="T75" s="8"/>
      <c r="U75" s="8"/>
      <c r="V75" s="8"/>
      <c r="W75" s="477"/>
      <c r="AJ75"/>
    </row>
    <row r="76" spans="1:36" ht="18" customHeight="1">
      <c r="A76" s="1264" t="s">
        <v>217</v>
      </c>
      <c r="B76" s="1304">
        <v>289</v>
      </c>
      <c r="C76" s="1307">
        <v>0.35679012345679012</v>
      </c>
      <c r="D76" s="394"/>
      <c r="E76" s="1311"/>
      <c r="F76" s="1317" t="s">
        <v>62</v>
      </c>
      <c r="G76" s="1318">
        <v>198</v>
      </c>
      <c r="H76" s="1319"/>
      <c r="I76" s="1320">
        <v>0.28779069767441862</v>
      </c>
      <c r="J76"/>
      <c r="K76"/>
      <c r="L76"/>
      <c r="M76" s="1"/>
      <c r="O76" s="1"/>
      <c r="P76" s="1"/>
      <c r="Q76" s="1"/>
      <c r="R76" s="524"/>
      <c r="S76" s="524"/>
      <c r="T76" s="524"/>
      <c r="U76" s="524"/>
      <c r="V76" s="524"/>
      <c r="W76" s="524"/>
      <c r="AJ76"/>
    </row>
    <row r="77" spans="1:36" ht="18" customHeight="1">
      <c r="L77"/>
      <c r="M77" s="1"/>
      <c r="O77" s="1"/>
      <c r="P77" s="1"/>
      <c r="Q77" s="1"/>
      <c r="R77" s="524"/>
      <c r="S77" s="524"/>
      <c r="T77" s="524"/>
      <c r="U77" s="524"/>
      <c r="V77" s="525"/>
      <c r="W77" s="524"/>
      <c r="AJ77"/>
    </row>
    <row r="78" spans="1:36" ht="36" customHeight="1">
      <c r="A78" s="1841" t="s">
        <v>961</v>
      </c>
      <c r="B78" s="1841"/>
      <c r="C78" s="1841"/>
      <c r="D78" s="1841"/>
      <c r="E78" s="1841"/>
      <c r="F78" s="1841"/>
      <c r="G78" s="1841"/>
      <c r="H78" s="1841"/>
      <c r="I78" s="1841"/>
      <c r="J78" s="1841"/>
      <c r="K78" s="1841"/>
      <c r="L78"/>
      <c r="M78" s="1"/>
      <c r="O78" s="1"/>
      <c r="P78" s="1"/>
      <c r="Q78" s="1"/>
      <c r="R78" s="524"/>
      <c r="S78" s="524"/>
      <c r="T78" s="524"/>
      <c r="U78" s="524"/>
      <c r="V78" s="524"/>
      <c r="W78" s="524"/>
      <c r="AJ78"/>
    </row>
    <row r="79" spans="1:36" ht="19.2" customHeight="1">
      <c r="A79" s="13"/>
      <c r="G79" s="534"/>
      <c r="K79" s="534"/>
      <c r="L79" s="256"/>
      <c r="M79" s="256"/>
    </row>
    <row r="80" spans="1:36" s="311" customFormat="1" ht="29.7" customHeight="1">
      <c r="A80" s="685"/>
      <c r="B80" s="866"/>
      <c r="C80" s="1261"/>
      <c r="D80" s="668"/>
      <c r="E80" s="848"/>
      <c r="F80" s="733"/>
      <c r="G80" s="851"/>
      <c r="H80" s="974"/>
      <c r="I80" s="668"/>
      <c r="J80" s="733"/>
      <c r="K80" s="689"/>
      <c r="N80" s="9"/>
      <c r="O80" s="9"/>
      <c r="P80" s="9"/>
      <c r="Q80" s="9"/>
      <c r="R80" s="9"/>
      <c r="S80" s="9"/>
      <c r="T80" s="9"/>
      <c r="U80" s="9"/>
      <c r="V80" s="9"/>
      <c r="W80" s="9"/>
      <c r="X80" s="9"/>
    </row>
    <row r="81" spans="1:41" ht="19.2" customHeight="1">
      <c r="A81" s="615"/>
      <c r="B81" s="508"/>
      <c r="C81" s="388"/>
      <c r="F81" s="388"/>
      <c r="G81" s="388"/>
      <c r="H81" s="690"/>
      <c r="J81" s="388"/>
      <c r="K81" s="388"/>
      <c r="L81" s="256"/>
      <c r="M81" s="256"/>
      <c r="N81" s="256"/>
      <c r="O81" s="312"/>
      <c r="P81" s="1957"/>
      <c r="Q81" s="1957"/>
      <c r="V81" s="508"/>
      <c r="W81" s="1983"/>
      <c r="X81" s="1983"/>
    </row>
    <row r="82" spans="1:41" ht="19.2" customHeight="1">
      <c r="A82" s="616"/>
      <c r="B82" s="607"/>
      <c r="C82" s="650"/>
      <c r="D82" s="650"/>
      <c r="F82" s="650"/>
      <c r="G82" s="704"/>
      <c r="I82" s="606"/>
      <c r="L82" s="256"/>
      <c r="M82" s="256"/>
      <c r="N82" s="256"/>
      <c r="P82" s="1957"/>
      <c r="Q82" s="1957"/>
      <c r="W82" s="1983"/>
      <c r="X82" s="1983"/>
    </row>
    <row r="83" spans="1:41" ht="19.2" customHeight="1">
      <c r="A83" s="13" t="s">
        <v>962</v>
      </c>
      <c r="G83" s="534"/>
      <c r="J83" s="721"/>
      <c r="K83" s="692"/>
      <c r="L83" s="256"/>
      <c r="M83" s="256"/>
      <c r="N83" s="256"/>
    </row>
    <row r="84" spans="1:41" ht="19.2" customHeight="1">
      <c r="A84" s="685"/>
      <c r="B84" s="686" t="s">
        <v>963</v>
      </c>
      <c r="C84" s="687">
        <v>14</v>
      </c>
      <c r="D84" s="668"/>
      <c r="E84" s="848" t="s">
        <v>273</v>
      </c>
      <c r="F84" s="688">
        <v>601</v>
      </c>
      <c r="G84" s="1390" t="s">
        <v>964</v>
      </c>
      <c r="H84" s="974"/>
      <c r="I84" s="668" t="s">
        <v>274</v>
      </c>
      <c r="J84" s="688">
        <v>345</v>
      </c>
      <c r="K84" s="1390" t="s">
        <v>964</v>
      </c>
      <c r="L84" s="475"/>
      <c r="M84" s="475"/>
      <c r="N84" s="256"/>
    </row>
    <row r="85" spans="1:41" ht="19.2" customHeight="1">
      <c r="A85" s="615"/>
      <c r="B85" s="508" t="s">
        <v>965</v>
      </c>
      <c r="C85" s="382">
        <v>1.4583333333333334E-2</v>
      </c>
      <c r="F85" s="382">
        <v>0.62604166666666672</v>
      </c>
      <c r="G85" s="648">
        <v>0.63530655391120505</v>
      </c>
      <c r="H85" s="690"/>
      <c r="J85" s="382">
        <v>0.359375</v>
      </c>
      <c r="K85" s="648">
        <v>0.36469344608879495</v>
      </c>
      <c r="L85" s="256"/>
      <c r="M85" s="256"/>
      <c r="N85" s="256"/>
    </row>
    <row r="86" spans="1:41" ht="19.2" customHeight="1">
      <c r="A86" s="616"/>
      <c r="B86" s="607"/>
      <c r="C86" s="650"/>
      <c r="D86" s="650"/>
      <c r="F86" s="650"/>
      <c r="G86" s="704"/>
      <c r="I86" s="606"/>
      <c r="J86" s="388"/>
      <c r="K86" s="690"/>
    </row>
    <row r="87" spans="1:41" ht="19.2" customHeight="1">
      <c r="A87" s="849"/>
      <c r="B87" s="733"/>
      <c r="C87" s="689"/>
      <c r="D87" s="852"/>
      <c r="E87" s="850"/>
      <c r="F87" s="733"/>
      <c r="G87" s="851"/>
      <c r="H87" s="852"/>
      <c r="I87" s="720"/>
      <c r="J87" s="388"/>
    </row>
    <row r="88" spans="1:41" ht="19.2" customHeight="1">
      <c r="A88" s="445" t="s">
        <v>966</v>
      </c>
      <c r="J88" s="1"/>
    </row>
    <row r="89" spans="1:41" ht="19.2" customHeight="1">
      <c r="A89" s="1297" t="s">
        <v>967</v>
      </c>
      <c r="F89" s="444"/>
      <c r="H89" s="684"/>
      <c r="J89" s="617"/>
    </row>
    <row r="90" spans="1:41" ht="19.2" customHeight="1">
      <c r="A90" s="603"/>
      <c r="C90" s="30" t="s">
        <v>805</v>
      </c>
      <c r="D90" s="990">
        <v>7.1291989527968433E-2</v>
      </c>
      <c r="E90" s="1001">
        <v>0.155165495339532</v>
      </c>
      <c r="G90" s="649"/>
      <c r="H90" s="921"/>
      <c r="I90" s="734"/>
      <c r="J90" s="618"/>
    </row>
    <row r="91" spans="1:41" ht="16.95" customHeight="1">
      <c r="A91" s="417"/>
      <c r="C91" s="312" t="s">
        <v>806</v>
      </c>
      <c r="D91" s="990">
        <v>0.21198489246150687</v>
      </c>
      <c r="E91" s="1001">
        <v>0.46138059915389296</v>
      </c>
      <c r="F91" s="733"/>
      <c r="G91" s="388"/>
      <c r="H91" s="724"/>
      <c r="I91" s="922"/>
      <c r="J91" s="387"/>
      <c r="K91" s="1"/>
      <c r="L91"/>
      <c r="M91" s="475"/>
      <c r="N91" s="475"/>
      <c r="O91" s="475"/>
      <c r="P91" s="529"/>
      <c r="Q91" s="529"/>
      <c r="R91" s="529"/>
      <c r="S91" s="529"/>
      <c r="T91"/>
      <c r="U91"/>
      <c r="X91"/>
      <c r="AJ91"/>
      <c r="AK91"/>
      <c r="AL91"/>
      <c r="AM91"/>
      <c r="AN91"/>
      <c r="AO91"/>
    </row>
    <row r="92" spans="1:41" ht="16.95" customHeight="1">
      <c r="A92" s="861"/>
      <c r="B92" s="417"/>
      <c r="C92" s="1226" t="s">
        <v>968</v>
      </c>
      <c r="D92" s="990">
        <v>0.17618086905219685</v>
      </c>
      <c r="E92" s="1001">
        <v>0.3834539055065751</v>
      </c>
      <c r="F92" s="552"/>
      <c r="G92" s="388"/>
      <c r="H92" s="724"/>
      <c r="I92" s="922"/>
      <c r="J92" s="1"/>
      <c r="K92" s="1"/>
      <c r="L92"/>
      <c r="M92" s="1948"/>
      <c r="N92" s="1948"/>
      <c r="O92" s="1948"/>
      <c r="P92" s="1949"/>
      <c r="Q92" s="1949"/>
      <c r="R92" s="1949"/>
      <c r="S92" s="1949"/>
      <c r="T92"/>
      <c r="U92"/>
      <c r="X92"/>
      <c r="AJ92"/>
      <c r="AK92"/>
      <c r="AL92"/>
      <c r="AM92"/>
      <c r="AN92"/>
      <c r="AO92"/>
    </row>
    <row r="93" spans="1:41" ht="16.95" customHeight="1">
      <c r="A93" s="417"/>
      <c r="B93" s="417"/>
      <c r="C93" s="992" t="s">
        <v>969</v>
      </c>
      <c r="D93" s="1241">
        <v>0.45945775104167214</v>
      </c>
      <c r="E93" s="1242">
        <v>1</v>
      </c>
      <c r="F93" s="552"/>
      <c r="G93" s="388"/>
      <c r="H93" s="724"/>
      <c r="I93" s="922"/>
      <c r="J93" s="692"/>
      <c r="K93" s="692"/>
      <c r="L93"/>
      <c r="M93" s="475"/>
      <c r="N93" s="475"/>
      <c r="O93" s="475"/>
      <c r="P93" s="529"/>
      <c r="Q93" s="529"/>
      <c r="R93" s="531"/>
      <c r="S93" s="531"/>
      <c r="X93"/>
      <c r="AJ93"/>
      <c r="AK93"/>
      <c r="AL93"/>
      <c r="AM93"/>
      <c r="AN93"/>
      <c r="AO93"/>
    </row>
    <row r="94" spans="1:41" ht="19.95" customHeight="1">
      <c r="A94" s="855"/>
      <c r="B94" s="855"/>
      <c r="C94" s="855"/>
      <c r="D94" s="692"/>
      <c r="E94" s="692"/>
      <c r="F94" s="552"/>
      <c r="G94" s="388"/>
      <c r="H94" s="724"/>
      <c r="I94" s="922"/>
      <c r="J94" s="856"/>
      <c r="K94" s="856"/>
      <c r="L94"/>
      <c r="M94" s="475"/>
      <c r="N94" s="475"/>
      <c r="O94" s="475"/>
      <c r="P94" s="531"/>
      <c r="Q94" s="531"/>
      <c r="R94" s="531"/>
      <c r="S94" s="531"/>
      <c r="X94"/>
      <c r="AJ94"/>
      <c r="AK94"/>
      <c r="AL94"/>
      <c r="AM94"/>
      <c r="AN94"/>
      <c r="AO94"/>
    </row>
    <row r="95" spans="1:41" ht="19.95" customHeight="1">
      <c r="A95" s="862"/>
      <c r="B95" s="855"/>
      <c r="C95" s="862"/>
      <c r="D95" s="857"/>
      <c r="E95" s="858"/>
      <c r="F95" s="552"/>
      <c r="G95" s="388"/>
      <c r="H95" s="724"/>
      <c r="I95" s="922"/>
      <c r="J95" s="856"/>
      <c r="K95" s="856"/>
      <c r="L95"/>
      <c r="M95" s="475"/>
      <c r="N95" s="475"/>
      <c r="O95" s="475"/>
      <c r="P95" s="529"/>
      <c r="Q95" s="529"/>
      <c r="R95" s="529"/>
      <c r="S95" s="529"/>
      <c r="X95"/>
      <c r="AJ95"/>
      <c r="AK95"/>
      <c r="AL95"/>
      <c r="AM95"/>
      <c r="AN95"/>
      <c r="AO95"/>
    </row>
    <row r="96" spans="1:41" ht="19.95" customHeight="1">
      <c r="A96" s="862"/>
      <c r="B96" s="906"/>
      <c r="C96" s="907"/>
      <c r="D96" s="908"/>
      <c r="E96" s="909"/>
      <c r="F96" s="1240"/>
      <c r="G96" s="967"/>
      <c r="H96" s="989"/>
      <c r="I96" s="608"/>
      <c r="J96" s="856"/>
      <c r="K96" s="856"/>
      <c r="L96"/>
      <c r="M96" s="475"/>
      <c r="N96" s="475"/>
      <c r="O96" s="475"/>
      <c r="P96" s="531"/>
      <c r="Q96" s="531"/>
      <c r="R96" s="531"/>
      <c r="S96" s="531"/>
      <c r="X96"/>
      <c r="AJ96"/>
      <c r="AK96"/>
      <c r="AL96"/>
      <c r="AM96"/>
      <c r="AN96"/>
      <c r="AO96"/>
    </row>
    <row r="97" spans="1:49" ht="19.95" customHeight="1">
      <c r="C97" s="862"/>
      <c r="D97" s="857"/>
      <c r="E97" s="858"/>
      <c r="F97" s="857"/>
      <c r="G97" s="733"/>
      <c r="H97" s="388"/>
      <c r="I97" s="678"/>
      <c r="J97" s="1"/>
      <c r="L97"/>
      <c r="M97" s="475"/>
      <c r="N97" s="475"/>
      <c r="O97" s="475"/>
      <c r="P97" s="531"/>
      <c r="Q97" s="531"/>
      <c r="R97" s="531"/>
      <c r="S97" s="531"/>
      <c r="X97"/>
      <c r="AJ97"/>
      <c r="AK97"/>
      <c r="AL97"/>
      <c r="AM97"/>
      <c r="AN97"/>
      <c r="AO97"/>
    </row>
    <row r="98" spans="1:49" ht="19.95" customHeight="1">
      <c r="A98" s="309"/>
      <c r="B98" s="855"/>
      <c r="C98" s="417"/>
      <c r="E98" s="1"/>
      <c r="F98" s="1"/>
      <c r="H98" s="684"/>
      <c r="J98" s="617"/>
      <c r="K98" s="1"/>
      <c r="L98"/>
      <c r="X98"/>
      <c r="AJ98"/>
      <c r="AK98"/>
      <c r="AL98"/>
      <c r="AM98"/>
      <c r="AN98"/>
      <c r="AO98"/>
    </row>
    <row r="99" spans="1:49" ht="19.95" customHeight="1">
      <c r="A99" s="603"/>
      <c r="B99" s="603"/>
      <c r="C99" s="863"/>
      <c r="D99" s="1239"/>
      <c r="G99" s="649"/>
      <c r="H99" s="921"/>
      <c r="I99" s="905"/>
      <c r="J99" s="310"/>
      <c r="K99" s="1"/>
      <c r="L99"/>
      <c r="X99"/>
      <c r="AJ99"/>
      <c r="AK99"/>
      <c r="AL99"/>
      <c r="AM99"/>
      <c r="AN99"/>
      <c r="AO99"/>
      <c r="AW99" s="532"/>
    </row>
    <row r="100" spans="1:49" ht="19.95" customHeight="1">
      <c r="A100" s="417"/>
      <c r="B100" s="417"/>
      <c r="C100" s="417"/>
      <c r="D100" s="860"/>
      <c r="E100" s="617"/>
      <c r="F100" s="552"/>
      <c r="G100" s="388"/>
      <c r="H100" s="724"/>
      <c r="I100" s="922"/>
      <c r="J100" s="723"/>
      <c r="K100" s="1"/>
      <c r="L100"/>
      <c r="M100" s="533"/>
      <c r="AJ100"/>
      <c r="AK100"/>
      <c r="AL100"/>
      <c r="AM100"/>
      <c r="AN100"/>
      <c r="AO100"/>
      <c r="AW100" s="532"/>
    </row>
    <row r="101" spans="1:49" ht="19.95" customHeight="1">
      <c r="A101" s="417"/>
      <c r="B101" s="417"/>
      <c r="C101" s="417"/>
      <c r="D101" s="388"/>
      <c r="E101" s="310"/>
      <c r="F101" s="552"/>
      <c r="G101" s="388"/>
      <c r="H101" s="724"/>
      <c r="I101" s="922"/>
      <c r="J101" s="1"/>
      <c r="K101" s="475"/>
      <c r="L101"/>
      <c r="M101" s="533"/>
      <c r="AJ101"/>
      <c r="AK101"/>
      <c r="AL101"/>
      <c r="AM101"/>
      <c r="AN101"/>
      <c r="AO101"/>
    </row>
    <row r="102" spans="1:49" ht="19.95" customHeight="1">
      <c r="A102" s="417"/>
      <c r="B102" s="417"/>
      <c r="C102" s="728"/>
      <c r="D102" s="388"/>
      <c r="E102" s="388"/>
      <c r="F102" s="552"/>
      <c r="G102" s="388"/>
      <c r="H102" s="724"/>
      <c r="I102" s="922"/>
      <c r="J102" s="1"/>
      <c r="K102" s="561"/>
      <c r="L102"/>
      <c r="M102" s="533"/>
      <c r="AJ102"/>
      <c r="AK102"/>
      <c r="AL102"/>
      <c r="AM102"/>
      <c r="AN102"/>
      <c r="AO102"/>
    </row>
    <row r="103" spans="1:49" ht="19.95" customHeight="1">
      <c r="A103" s="417"/>
      <c r="B103" s="417"/>
      <c r="C103" s="417"/>
      <c r="D103" s="388"/>
      <c r="E103" s="1"/>
      <c r="F103" s="552"/>
      <c r="G103" s="388"/>
      <c r="H103" s="724"/>
      <c r="I103" s="922"/>
      <c r="J103" s="1"/>
      <c r="K103" s="923"/>
      <c r="L103"/>
      <c r="M103" s="533"/>
      <c r="N103" s="256"/>
      <c r="AJ103"/>
      <c r="AK103"/>
      <c r="AL103"/>
      <c r="AM103"/>
      <c r="AN103"/>
      <c r="AO103"/>
    </row>
    <row r="104" spans="1:49" ht="18" customHeight="1">
      <c r="A104" s="417"/>
      <c r="B104" s="906"/>
      <c r="C104" s="907"/>
      <c r="D104" s="908"/>
      <c r="E104" s="909"/>
      <c r="F104" s="1240"/>
      <c r="G104" s="967"/>
      <c r="H104" s="989"/>
      <c r="I104" s="904"/>
      <c r="J104" s="1"/>
      <c r="K104" s="924"/>
      <c r="L104"/>
      <c r="M104" s="533"/>
      <c r="N104" s="256"/>
      <c r="AJ104"/>
      <c r="AK104"/>
      <c r="AL104"/>
      <c r="AM104"/>
      <c r="AN104"/>
      <c r="AO104"/>
    </row>
    <row r="105" spans="1:49" ht="18" customHeight="1">
      <c r="A105" s="1"/>
      <c r="C105" s="1"/>
      <c r="D105" s="733"/>
      <c r="E105" s="388"/>
      <c r="F105" s="678"/>
      <c r="G105" s="1"/>
      <c r="H105" s="1"/>
      <c r="I105" s="1"/>
      <c r="J105" s="1"/>
      <c r="K105" s="1"/>
      <c r="L105"/>
      <c r="M105" s="256"/>
      <c r="N105" s="256"/>
      <c r="AJ105"/>
      <c r="AK105"/>
      <c r="AL105"/>
      <c r="AM105"/>
      <c r="AN105"/>
      <c r="AO105"/>
    </row>
    <row r="106" spans="1:49" ht="27.6" customHeight="1">
      <c r="A106" s="1841" t="s">
        <v>970</v>
      </c>
      <c r="B106" s="1841"/>
      <c r="C106" s="1841"/>
      <c r="D106" s="1841"/>
      <c r="E106" s="1841"/>
      <c r="F106" s="1841"/>
      <c r="G106" s="1841"/>
      <c r="H106" s="1841"/>
      <c r="I106" s="1841"/>
      <c r="J106" s="1841"/>
      <c r="K106" s="1841"/>
      <c r="L106"/>
      <c r="M106" s="256"/>
      <c r="N106" s="256"/>
      <c r="AJ106"/>
      <c r="AK106"/>
      <c r="AL106"/>
      <c r="AM106"/>
      <c r="AN106"/>
      <c r="AO106"/>
    </row>
    <row r="107" spans="1:49" ht="18" customHeight="1">
      <c r="A107" s="309" t="s">
        <v>971</v>
      </c>
      <c r="B107" s="1"/>
      <c r="C107" s="552"/>
      <c r="D107" s="733"/>
      <c r="E107" s="388"/>
      <c r="F107" s="678"/>
      <c r="G107" s="678"/>
      <c r="H107" s="1"/>
      <c r="I107" s="1"/>
      <c r="J107" s="1"/>
      <c r="K107" s="1"/>
      <c r="L107"/>
      <c r="M107" s="256"/>
      <c r="N107" s="256"/>
      <c r="AJ107"/>
      <c r="AK107"/>
      <c r="AL107"/>
      <c r="AM107"/>
      <c r="AN107"/>
      <c r="AO107"/>
    </row>
    <row r="108" spans="1:49" ht="18" customHeight="1">
      <c r="C108" s="506" t="s">
        <v>963</v>
      </c>
      <c r="D108" s="687">
        <v>25</v>
      </c>
      <c r="E108" s="413">
        <v>2.6041666666666668E-2</v>
      </c>
      <c r="F108" s="994" t="s">
        <v>972</v>
      </c>
      <c r="M108" s="256"/>
      <c r="AJ108"/>
      <c r="AK108"/>
      <c r="AL108"/>
      <c r="AM108"/>
      <c r="AN108"/>
      <c r="AO108"/>
    </row>
    <row r="109" spans="1:49" ht="19.5" customHeight="1">
      <c r="A109" s="1"/>
      <c r="C109" s="30" t="s">
        <v>973</v>
      </c>
      <c r="D109" s="528">
        <v>252</v>
      </c>
      <c r="E109" s="413">
        <v>0.26250000000000001</v>
      </c>
      <c r="F109" s="991">
        <v>0.26951871657754012</v>
      </c>
      <c r="G109" s="1000" t="s">
        <v>974</v>
      </c>
      <c r="H109" s="1000"/>
      <c r="I109" s="310"/>
      <c r="J109" s="310"/>
      <c r="K109" s="1"/>
      <c r="L109"/>
      <c r="M109" s="256"/>
      <c r="AJ109"/>
      <c r="AK109"/>
      <c r="AL109"/>
      <c r="AM109"/>
      <c r="AN109"/>
      <c r="AO109"/>
    </row>
    <row r="110" spans="1:49" ht="18" customHeight="1">
      <c r="A110" s="1"/>
      <c r="C110" s="30" t="s">
        <v>203</v>
      </c>
      <c r="D110" s="528">
        <v>228</v>
      </c>
      <c r="E110" s="413">
        <v>0.23749999999999999</v>
      </c>
      <c r="F110" s="991">
        <v>0.24385026737967913</v>
      </c>
      <c r="G110" s="999">
        <v>0.33382137628111275</v>
      </c>
      <c r="H110" s="1009" t="s">
        <v>975</v>
      </c>
      <c r="I110" s="524"/>
      <c r="J110" s="524"/>
      <c r="K110" s="1"/>
      <c r="L110"/>
      <c r="N110" s="539"/>
      <c r="X110"/>
      <c r="Y110"/>
      <c r="Z110"/>
      <c r="AA110"/>
      <c r="AB110"/>
      <c r="AC110"/>
      <c r="AD110"/>
      <c r="AE110"/>
      <c r="AF110"/>
      <c r="AG110"/>
      <c r="AH110"/>
      <c r="AI110"/>
      <c r="AJ110"/>
      <c r="AK110"/>
      <c r="AL110"/>
      <c r="AM110"/>
      <c r="AN110"/>
      <c r="AO110"/>
    </row>
    <row r="111" spans="1:49" ht="18" customHeight="1">
      <c r="A111" s="417"/>
      <c r="C111" s="312" t="s">
        <v>976</v>
      </c>
      <c r="D111" s="528">
        <v>67</v>
      </c>
      <c r="E111" s="382">
        <v>6.9791666666666669E-2</v>
      </c>
      <c r="F111" s="990">
        <v>7.1657754010695185E-2</v>
      </c>
      <c r="G111" s="1001">
        <v>9.8096632503660325E-2</v>
      </c>
      <c r="H111" s="1010">
        <v>0.14725274725274726</v>
      </c>
      <c r="I111" s="1"/>
      <c r="J111" s="1"/>
      <c r="K111" s="1"/>
      <c r="L111"/>
      <c r="X111"/>
      <c r="Y111"/>
      <c r="Z111"/>
      <c r="AA111"/>
      <c r="AB111"/>
      <c r="AC111"/>
      <c r="AD111"/>
      <c r="AE111"/>
      <c r="AF111"/>
      <c r="AG111"/>
      <c r="AH111"/>
      <c r="AI111"/>
      <c r="AJ111"/>
      <c r="AK111"/>
      <c r="AL111"/>
      <c r="AM111"/>
      <c r="AN111"/>
      <c r="AO111"/>
    </row>
    <row r="112" spans="1:49" ht="18" customHeight="1">
      <c r="C112" s="312" t="s">
        <v>812</v>
      </c>
      <c r="D112" s="528">
        <v>42</v>
      </c>
      <c r="E112" s="1002">
        <v>4.3749999999999997E-2</v>
      </c>
      <c r="F112" s="990">
        <v>4.4919786096256686E-2</v>
      </c>
      <c r="G112" s="1001">
        <v>6.149341142020498E-2</v>
      </c>
      <c r="H112" s="1010">
        <v>9.2307692307692313E-2</v>
      </c>
      <c r="L112"/>
      <c r="M112" s="256"/>
      <c r="N112" s="256"/>
      <c r="X112"/>
      <c r="Y112"/>
      <c r="Z112"/>
      <c r="AA112"/>
      <c r="AB112"/>
      <c r="AC112"/>
      <c r="AD112"/>
      <c r="AE112"/>
      <c r="AF112"/>
      <c r="AG112"/>
      <c r="AH112"/>
      <c r="AI112"/>
      <c r="AJ112"/>
      <c r="AK112"/>
      <c r="AL112"/>
      <c r="AM112"/>
      <c r="AN112"/>
      <c r="AO112"/>
    </row>
    <row r="113" spans="1:41" ht="18" customHeight="1">
      <c r="A113" s="417"/>
      <c r="C113" s="312" t="s">
        <v>813</v>
      </c>
      <c r="D113" s="528">
        <v>276</v>
      </c>
      <c r="E113" s="1002">
        <v>0.28749999999999998</v>
      </c>
      <c r="F113" s="990">
        <v>0.29518716577540105</v>
      </c>
      <c r="G113" s="1001">
        <v>0.40409956076134701</v>
      </c>
      <c r="H113" s="1010">
        <v>0.60659340659340655</v>
      </c>
      <c r="I113" s="417"/>
      <c r="J113" s="417"/>
      <c r="K113" s="417"/>
      <c r="L113"/>
      <c r="M113" s="256"/>
      <c r="N113" s="256"/>
      <c r="X113"/>
      <c r="Y113"/>
      <c r="Z113"/>
      <c r="AA113"/>
      <c r="AB113"/>
      <c r="AC113"/>
      <c r="AD113"/>
      <c r="AE113"/>
      <c r="AF113"/>
      <c r="AG113"/>
      <c r="AH113"/>
      <c r="AI113"/>
      <c r="AJ113"/>
      <c r="AK113"/>
      <c r="AL113"/>
      <c r="AM113"/>
      <c r="AN113"/>
      <c r="AO113"/>
    </row>
    <row r="114" spans="1:41" ht="18" customHeight="1">
      <c r="A114" s="728"/>
      <c r="C114" s="30" t="s">
        <v>814</v>
      </c>
      <c r="D114" s="528">
        <v>96</v>
      </c>
      <c r="E114" s="1002">
        <v>0.1</v>
      </c>
      <c r="F114" s="990">
        <v>0.10267379679144385</v>
      </c>
      <c r="G114" s="1001">
        <v>0.14055636896046853</v>
      </c>
      <c r="H114" s="1010">
        <v>0.21098901098901099</v>
      </c>
      <c r="I114" s="417"/>
      <c r="J114" s="417"/>
      <c r="K114" s="417"/>
      <c r="L114"/>
      <c r="M114" s="8"/>
      <c r="N114" s="8"/>
      <c r="O114" s="8"/>
      <c r="X114"/>
      <c r="Y114"/>
      <c r="Z114"/>
      <c r="AA114"/>
      <c r="AB114"/>
      <c r="AC114"/>
      <c r="AD114"/>
      <c r="AE114"/>
      <c r="AF114"/>
      <c r="AG114"/>
      <c r="AH114"/>
      <c r="AI114"/>
      <c r="AJ114"/>
      <c r="AK114"/>
      <c r="AL114"/>
      <c r="AM114"/>
      <c r="AN114"/>
      <c r="AO114"/>
    </row>
    <row r="115" spans="1:41">
      <c r="A115" s="417"/>
      <c r="C115" s="312" t="s">
        <v>815</v>
      </c>
      <c r="D115" s="528">
        <v>195</v>
      </c>
      <c r="E115" s="1002">
        <v>0.203125</v>
      </c>
      <c r="F115" s="1003">
        <v>0.20855614973262032</v>
      </c>
      <c r="G115" s="1001">
        <v>0.28550512445095166</v>
      </c>
      <c r="H115" s="1010">
        <v>0.42857142857142855</v>
      </c>
      <c r="I115" s="730"/>
      <c r="J115" s="31"/>
      <c r="K115" s="730"/>
      <c r="L115"/>
      <c r="M115" s="256"/>
      <c r="N115" s="256"/>
      <c r="X115"/>
      <c r="Y115"/>
      <c r="Z115"/>
      <c r="AA115"/>
      <c r="AB115"/>
      <c r="AC115"/>
      <c r="AD115"/>
      <c r="AE115"/>
      <c r="AF115"/>
      <c r="AG115"/>
      <c r="AH115"/>
      <c r="AI115"/>
      <c r="AJ115"/>
      <c r="AK115"/>
      <c r="AL115"/>
      <c r="AM115"/>
      <c r="AN115"/>
      <c r="AO115"/>
    </row>
    <row r="116" spans="1:41" ht="18" customHeight="1">
      <c r="A116" s="417"/>
      <c r="C116" s="1008" t="s">
        <v>977</v>
      </c>
      <c r="D116" s="1011">
        <v>455</v>
      </c>
      <c r="E116" s="1020">
        <v>0.47395833333333331</v>
      </c>
      <c r="F116" s="1012">
        <v>0.48663101604278075</v>
      </c>
      <c r="G116" s="1013">
        <v>0.66617862371888725</v>
      </c>
      <c r="H116" s="1019"/>
      <c r="I116" s="729"/>
      <c r="J116" s="417"/>
      <c r="K116" s="729"/>
      <c r="L116"/>
      <c r="M116" s="1"/>
      <c r="O116" s="1"/>
      <c r="P116" s="1"/>
      <c r="Q116" s="1"/>
      <c r="R116" s="1"/>
      <c r="S116" s="1"/>
      <c r="T116" s="1"/>
      <c r="U116" s="1"/>
      <c r="V116" s="1"/>
      <c r="W116"/>
      <c r="X116"/>
      <c r="Y116"/>
      <c r="Z116"/>
      <c r="AA116"/>
      <c r="AB116"/>
      <c r="AC116"/>
      <c r="AD116"/>
      <c r="AE116"/>
      <c r="AF116"/>
      <c r="AG116"/>
      <c r="AH116"/>
      <c r="AI116"/>
      <c r="AJ116"/>
      <c r="AK116"/>
      <c r="AL116"/>
      <c r="AM116"/>
      <c r="AN116"/>
      <c r="AO116"/>
    </row>
    <row r="117" spans="1:41" ht="18" customHeight="1">
      <c r="A117" s="417"/>
      <c r="D117" s="722"/>
      <c r="E117" s="552"/>
      <c r="F117" s="724"/>
      <c r="G117" s="727"/>
      <c r="H117" s="417"/>
      <c r="I117" s="417"/>
      <c r="J117" s="417"/>
      <c r="K117" s="417"/>
      <c r="L117"/>
      <c r="M117" s="256"/>
      <c r="N117" s="256"/>
      <c r="X117"/>
      <c r="Y117"/>
      <c r="Z117"/>
      <c r="AA117"/>
      <c r="AB117"/>
      <c r="AC117"/>
      <c r="AD117"/>
      <c r="AE117"/>
      <c r="AF117"/>
      <c r="AG117"/>
      <c r="AH117"/>
      <c r="AI117"/>
      <c r="AJ117"/>
      <c r="AK117"/>
      <c r="AL117"/>
      <c r="AM117"/>
      <c r="AN117"/>
      <c r="AO117"/>
    </row>
    <row r="118" spans="1:41" ht="18.600000000000001" customHeight="1">
      <c r="A118" s="309" t="s">
        <v>978</v>
      </c>
      <c r="B118" s="1"/>
      <c r="C118" s="30"/>
      <c r="D118" s="552"/>
      <c r="E118" s="678"/>
      <c r="F118" s="693"/>
      <c r="G118" s="727"/>
      <c r="H118" s="729"/>
      <c r="I118" s="731"/>
      <c r="J118" s="728"/>
      <c r="K118" s="726"/>
      <c r="L118" s="732"/>
      <c r="M118" s="652"/>
      <c r="X118" s="11"/>
      <c r="Y118" s="11"/>
      <c r="Z118" s="11"/>
      <c r="AA118" s="11"/>
      <c r="AB118" s="11"/>
      <c r="AC118" s="11"/>
      <c r="AD118" s="11"/>
      <c r="AE118" s="11"/>
      <c r="AF118" s="11"/>
      <c r="AG118" s="11"/>
      <c r="AH118" s="11"/>
      <c r="AI118" s="11"/>
      <c r="AJ118" s="11"/>
      <c r="AK118" s="11"/>
      <c r="AL118" s="11"/>
      <c r="AM118" s="11"/>
      <c r="AN118" s="11"/>
      <c r="AO118" s="11"/>
    </row>
    <row r="119" spans="1:41" ht="18.600000000000001" customHeight="1">
      <c r="A119" s="1"/>
      <c r="C119" s="866"/>
      <c r="D119" s="506" t="s">
        <v>963</v>
      </c>
      <c r="E119" s="687">
        <v>515</v>
      </c>
      <c r="F119" s="994" t="s">
        <v>972</v>
      </c>
      <c r="G119" s="727"/>
      <c r="H119" s="1"/>
      <c r="I119" s="417"/>
      <c r="J119" s="1"/>
      <c r="K119" s="731"/>
      <c r="L119" s="11"/>
      <c r="M119" s="652"/>
      <c r="X119" s="11"/>
      <c r="Y119" s="11"/>
      <c r="Z119" s="11"/>
      <c r="AA119" s="11"/>
      <c r="AB119" s="11"/>
      <c r="AC119" s="11"/>
      <c r="AD119" s="11"/>
      <c r="AE119" s="11"/>
      <c r="AF119" s="11"/>
      <c r="AG119" s="11"/>
      <c r="AH119" s="11"/>
      <c r="AI119" s="11"/>
      <c r="AJ119" s="11"/>
      <c r="AK119" s="11"/>
      <c r="AL119" s="11"/>
      <c r="AM119" s="11"/>
      <c r="AN119" s="11"/>
      <c r="AO119" s="11"/>
    </row>
    <row r="120" spans="1:41" ht="18.600000000000001" customHeight="1">
      <c r="A120" s="417"/>
      <c r="C120" s="30"/>
      <c r="D120" s="30" t="s">
        <v>109</v>
      </c>
      <c r="E120" s="528">
        <v>47</v>
      </c>
      <c r="F120" s="1003">
        <v>0.10561797752808989</v>
      </c>
      <c r="G120" s="1009" t="s">
        <v>979</v>
      </c>
      <c r="H120" s="1"/>
      <c r="I120" s="725"/>
      <c r="J120" s="733"/>
      <c r="K120" s="678"/>
      <c r="L120" s="11"/>
      <c r="M120" s="652"/>
      <c r="X120" s="11"/>
      <c r="Y120" s="11"/>
      <c r="Z120" s="11"/>
      <c r="AA120" s="11"/>
      <c r="AB120" s="11"/>
      <c r="AC120" s="11"/>
      <c r="AD120" s="11"/>
      <c r="AE120" s="11"/>
      <c r="AF120" s="11"/>
      <c r="AG120" s="11"/>
      <c r="AH120" s="11"/>
      <c r="AI120" s="11"/>
      <c r="AJ120" s="11"/>
      <c r="AK120" s="11"/>
      <c r="AL120" s="11"/>
      <c r="AM120" s="11"/>
      <c r="AN120" s="11"/>
      <c r="AO120" s="11"/>
    </row>
    <row r="121" spans="1:41" ht="18.600000000000001" customHeight="1">
      <c r="A121" s="417"/>
      <c r="C121" s="30"/>
      <c r="D121" s="30" t="s">
        <v>112</v>
      </c>
      <c r="E121" s="528">
        <v>239</v>
      </c>
      <c r="F121" s="1003">
        <v>0.53707865168539326</v>
      </c>
      <c r="G121" s="1010">
        <v>0.60050251256281406</v>
      </c>
      <c r="H121" s="1"/>
      <c r="I121" s="725"/>
      <c r="J121" s="733"/>
      <c r="K121" s="678"/>
      <c r="L121" s="11"/>
      <c r="M121" s="256"/>
      <c r="X121" s="11"/>
      <c r="Y121" s="11"/>
      <c r="Z121" s="11"/>
      <c r="AA121" s="11"/>
      <c r="AB121" s="11"/>
      <c r="AC121" s="11"/>
      <c r="AD121" s="11"/>
      <c r="AE121" s="11"/>
      <c r="AF121" s="11"/>
      <c r="AG121" s="11"/>
      <c r="AH121" s="11"/>
      <c r="AI121" s="11"/>
      <c r="AJ121" s="11"/>
      <c r="AK121" s="11"/>
      <c r="AL121" s="11"/>
      <c r="AM121" s="11"/>
      <c r="AN121" s="11"/>
      <c r="AO121" s="11"/>
    </row>
    <row r="122" spans="1:41" ht="18.600000000000001" customHeight="1">
      <c r="A122" s="417"/>
      <c r="C122" s="30"/>
      <c r="D122" s="30" t="s">
        <v>113</v>
      </c>
      <c r="E122" s="528">
        <v>189</v>
      </c>
      <c r="F122" s="1003">
        <v>0.42471910112359551</v>
      </c>
      <c r="G122" s="1010">
        <v>0.47487437185929648</v>
      </c>
      <c r="H122" s="1"/>
      <c r="I122" s="725"/>
      <c r="J122" s="733"/>
      <c r="K122" s="678"/>
      <c r="L122" s="11"/>
      <c r="M122" s="652"/>
      <c r="X122" s="11"/>
      <c r="Y122" s="11"/>
      <c r="Z122" s="11"/>
      <c r="AA122" s="11"/>
      <c r="AB122" s="11"/>
      <c r="AC122" s="11"/>
      <c r="AD122" s="11"/>
      <c r="AE122" s="11"/>
      <c r="AF122" s="11"/>
      <c r="AG122" s="11"/>
      <c r="AH122" s="11"/>
      <c r="AI122" s="11"/>
      <c r="AJ122" s="11"/>
      <c r="AK122" s="11"/>
      <c r="AL122" s="11"/>
      <c r="AM122" s="11"/>
      <c r="AN122" s="11"/>
      <c r="AO122" s="11"/>
    </row>
    <row r="123" spans="1:41" ht="18.600000000000001" customHeight="1">
      <c r="A123" s="455"/>
      <c r="B123" s="455"/>
      <c r="C123" s="455"/>
      <c r="D123" s="30" t="s">
        <v>980</v>
      </c>
      <c r="E123" s="528">
        <v>183</v>
      </c>
      <c r="F123" s="1003">
        <v>0.41123595505617977</v>
      </c>
      <c r="G123" s="1010">
        <v>0.45979899497487436</v>
      </c>
      <c r="H123" s="1"/>
      <c r="I123" s="417"/>
      <c r="J123" s="1"/>
      <c r="K123" s="310"/>
      <c r="L123" s="11"/>
      <c r="M123" s="652"/>
      <c r="X123" s="11"/>
      <c r="Y123" s="11"/>
      <c r="Z123" s="11"/>
      <c r="AA123" s="11"/>
      <c r="AB123" s="11"/>
      <c r="AC123" s="11"/>
      <c r="AD123" s="11"/>
      <c r="AE123" s="11"/>
      <c r="AF123" s="11"/>
      <c r="AG123" s="11"/>
      <c r="AH123" s="11"/>
      <c r="AI123" s="11"/>
      <c r="AJ123" s="11"/>
      <c r="AK123" s="11"/>
      <c r="AL123" s="11"/>
      <c r="AM123" s="11"/>
      <c r="AN123" s="11"/>
      <c r="AO123" s="11"/>
    </row>
    <row r="124" spans="1:41" ht="18.600000000000001" customHeight="1">
      <c r="A124" s="455"/>
      <c r="B124" s="455"/>
      <c r="C124" s="455"/>
      <c r="D124" s="30" t="s">
        <v>115</v>
      </c>
      <c r="E124" s="528">
        <v>32</v>
      </c>
      <c r="F124" s="1003">
        <v>7.1910112359550568E-2</v>
      </c>
      <c r="G124" s="1010">
        <v>8.0402010050251257E-2</v>
      </c>
      <c r="H124" s="1"/>
      <c r="I124" s="417"/>
      <c r="J124" s="1"/>
      <c r="K124" s="455"/>
      <c r="L124" s="11"/>
      <c r="M124" s="652"/>
      <c r="X124" s="11"/>
      <c r="Y124" s="11"/>
      <c r="Z124" s="11"/>
      <c r="AA124" s="11"/>
      <c r="AB124" s="11"/>
      <c r="AC124" s="11"/>
      <c r="AD124" s="11"/>
      <c r="AE124" s="11"/>
      <c r="AF124" s="11"/>
      <c r="AG124" s="11"/>
      <c r="AH124" s="11"/>
      <c r="AI124" s="11"/>
      <c r="AJ124" s="11"/>
      <c r="AK124" s="11"/>
      <c r="AL124" s="11"/>
      <c r="AM124" s="11"/>
      <c r="AN124" s="11"/>
      <c r="AO124" s="11"/>
    </row>
    <row r="125" spans="1:41" ht="18.600000000000001" customHeight="1">
      <c r="A125" s="455"/>
      <c r="B125" s="455"/>
      <c r="C125" s="455"/>
      <c r="D125" s="30" t="s">
        <v>116</v>
      </c>
      <c r="E125" s="528">
        <v>3</v>
      </c>
      <c r="F125" s="1003">
        <v>6.7415730337078653E-3</v>
      </c>
      <c r="G125" s="1010">
        <v>7.537688442211055E-3</v>
      </c>
      <c r="K125" s="1"/>
      <c r="L125" s="11"/>
      <c r="X125"/>
      <c r="Y125"/>
      <c r="Z125"/>
      <c r="AA125"/>
      <c r="AB125"/>
      <c r="AC125"/>
      <c r="AD125"/>
      <c r="AE125"/>
      <c r="AF125"/>
      <c r="AG125"/>
      <c r="AH125"/>
      <c r="AI125"/>
      <c r="AJ125"/>
      <c r="AK125"/>
      <c r="AL125"/>
      <c r="AM125"/>
      <c r="AN125"/>
      <c r="AO125"/>
    </row>
    <row r="126" spans="1:41" ht="18.600000000000001" customHeight="1">
      <c r="A126" s="455"/>
      <c r="B126" s="455"/>
      <c r="C126" s="391"/>
      <c r="D126" s="30" t="s">
        <v>981</v>
      </c>
      <c r="E126" s="528">
        <v>14</v>
      </c>
      <c r="F126" s="1003">
        <v>3.1460674157303373E-2</v>
      </c>
      <c r="G126" s="1010">
        <v>3.5175879396984924E-2</v>
      </c>
      <c r="H126" s="417"/>
      <c r="I126" s="731"/>
      <c r="J126" s="728"/>
      <c r="K126" s="726"/>
      <c r="L126" s="732"/>
      <c r="M126" s="8"/>
      <c r="N126" s="8"/>
      <c r="O126" s="8"/>
      <c r="W126"/>
      <c r="X126"/>
      <c r="Y126"/>
      <c r="Z126"/>
      <c r="AA126"/>
      <c r="AB126"/>
      <c r="AC126"/>
      <c r="AD126"/>
      <c r="AE126"/>
      <c r="AF126"/>
      <c r="AG126"/>
      <c r="AH126"/>
      <c r="AI126"/>
      <c r="AJ126"/>
      <c r="AK126"/>
      <c r="AL126"/>
      <c r="AM126"/>
      <c r="AN126"/>
      <c r="AO126"/>
    </row>
    <row r="127" spans="1:41" ht="18.600000000000001" customHeight="1">
      <c r="A127" s="417"/>
      <c r="C127" s="925"/>
      <c r="D127" s="1008" t="s">
        <v>957</v>
      </c>
      <c r="E127" s="1011">
        <v>398</v>
      </c>
      <c r="F127" s="733"/>
      <c r="G127" s="678"/>
      <c r="K127" s="524"/>
      <c r="L127"/>
      <c r="X127"/>
      <c r="Y127"/>
      <c r="Z127"/>
      <c r="AA127"/>
      <c r="AB127"/>
      <c r="AC127"/>
      <c r="AD127"/>
      <c r="AE127"/>
      <c r="AF127"/>
      <c r="AG127"/>
      <c r="AH127"/>
      <c r="AI127"/>
      <c r="AJ127"/>
      <c r="AK127"/>
      <c r="AL127"/>
      <c r="AM127"/>
      <c r="AN127"/>
      <c r="AO127"/>
    </row>
    <row r="128" spans="1:41" ht="18" customHeight="1">
      <c r="A128" s="417"/>
      <c r="C128" s="937"/>
      <c r="D128" s="1016"/>
      <c r="E128" s="1017"/>
      <c r="F128" s="733"/>
      <c r="G128" s="678"/>
      <c r="K128" s="1"/>
      <c r="L128"/>
      <c r="X128"/>
      <c r="Y128"/>
      <c r="Z128"/>
      <c r="AA128"/>
      <c r="AB128"/>
      <c r="AC128"/>
      <c r="AD128"/>
      <c r="AE128"/>
      <c r="AF128"/>
      <c r="AG128"/>
      <c r="AH128"/>
      <c r="AI128"/>
      <c r="AJ128"/>
      <c r="AK128"/>
      <c r="AL128"/>
      <c r="AM128"/>
      <c r="AN128"/>
      <c r="AO128"/>
    </row>
    <row r="129" spans="1:49" ht="18" customHeight="1">
      <c r="A129" s="309" t="s">
        <v>982</v>
      </c>
      <c r="C129" s="938"/>
      <c r="D129" s="1016"/>
      <c r="E129" s="1017"/>
      <c r="F129" s="30"/>
      <c r="G129" s="1009" t="s">
        <v>983</v>
      </c>
      <c r="K129" s="524"/>
      <c r="L129"/>
      <c r="M129" s="9"/>
      <c r="N129" s="9"/>
      <c r="O129" s="9"/>
      <c r="P129" s="9"/>
      <c r="Q129" s="9"/>
      <c r="R129" s="9"/>
      <c r="S129" s="9"/>
      <c r="T129" s="9"/>
      <c r="U129" s="9"/>
      <c r="V129" s="9"/>
      <c r="W129" s="9"/>
      <c r="X129"/>
      <c r="AJ129"/>
      <c r="AK129"/>
      <c r="AL129"/>
      <c r="AM129"/>
      <c r="AN129"/>
      <c r="AO129"/>
    </row>
    <row r="130" spans="1:49" ht="18" customHeight="1">
      <c r="A130" s="417"/>
      <c r="D130" s="312" t="s">
        <v>206</v>
      </c>
      <c r="E130" s="528">
        <v>22</v>
      </c>
      <c r="F130" s="8"/>
      <c r="G130" s="1010">
        <v>0.19130434782608696</v>
      </c>
      <c r="H130" s="724"/>
      <c r="I130" s="724"/>
      <c r="J130" s="1"/>
      <c r="K130"/>
      <c r="L130" s="1"/>
      <c r="M130" s="1"/>
      <c r="N130" s="1009" t="s">
        <v>983</v>
      </c>
      <c r="Q130" s="1"/>
      <c r="R130" s="1"/>
      <c r="S130" s="1"/>
      <c r="T130" s="1"/>
      <c r="U130" s="1"/>
      <c r="V130" s="1"/>
      <c r="W130"/>
      <c r="X130"/>
      <c r="AJ130"/>
      <c r="AK130"/>
      <c r="AL130"/>
      <c r="AM130"/>
      <c r="AN130"/>
      <c r="AO130"/>
    </row>
    <row r="131" spans="1:49" ht="18" customHeight="1">
      <c r="A131" s="417"/>
      <c r="D131" s="30" t="s">
        <v>207</v>
      </c>
      <c r="E131" s="528">
        <v>91</v>
      </c>
      <c r="F131" s="724"/>
      <c r="G131" s="1010">
        <v>0.79130434782608694</v>
      </c>
      <c r="H131" s="1263" t="s">
        <v>984</v>
      </c>
      <c r="I131" s="1263"/>
      <c r="J131" s="417" t="s">
        <v>208</v>
      </c>
      <c r="K131"/>
      <c r="L131" s="256"/>
      <c r="M131" s="528">
        <v>74</v>
      </c>
      <c r="N131" s="1010">
        <v>0.8314606741573034</v>
      </c>
      <c r="X131"/>
      <c r="Y131"/>
      <c r="Z131"/>
      <c r="AA131"/>
      <c r="AB131"/>
      <c r="AC131"/>
      <c r="AD131"/>
      <c r="AE131"/>
      <c r="AF131"/>
      <c r="AG131"/>
      <c r="AH131"/>
      <c r="AI131"/>
      <c r="AJ131"/>
      <c r="AK131"/>
      <c r="AL131"/>
      <c r="AM131"/>
      <c r="AN131"/>
      <c r="AO131"/>
    </row>
    <row r="132" spans="1:49" ht="18" customHeight="1">
      <c r="C132" s="725"/>
      <c r="D132" s="1229" t="s">
        <v>212</v>
      </c>
      <c r="E132" s="528">
        <v>79</v>
      </c>
      <c r="F132" s="678"/>
      <c r="G132" s="1010">
        <v>0.68695652173913047</v>
      </c>
      <c r="H132" s="417"/>
      <c r="I132" s="417"/>
      <c r="J132" s="417" t="s">
        <v>209</v>
      </c>
      <c r="K132" s="732"/>
      <c r="L132" s="8"/>
      <c r="M132" s="528">
        <v>16</v>
      </c>
      <c r="N132" s="1010">
        <v>0.1797752808988764</v>
      </c>
      <c r="X132"/>
      <c r="Y132"/>
      <c r="Z132"/>
      <c r="AA132"/>
      <c r="AB132"/>
      <c r="AC132"/>
      <c r="AD132"/>
      <c r="AE132"/>
      <c r="AF132"/>
      <c r="AG132"/>
      <c r="AH132"/>
      <c r="AI132"/>
      <c r="AJ132"/>
      <c r="AK132"/>
      <c r="AL132"/>
      <c r="AM132"/>
      <c r="AN132"/>
      <c r="AO132"/>
    </row>
    <row r="133" spans="1:49" ht="18" customHeight="1">
      <c r="A133" s="309"/>
      <c r="B133" s="1"/>
      <c r="C133" s="30"/>
      <c r="D133" s="1230" t="s">
        <v>213</v>
      </c>
      <c r="E133" s="528">
        <v>65</v>
      </c>
      <c r="F133" s="693"/>
      <c r="G133" s="1010">
        <v>0.56521739130434778</v>
      </c>
      <c r="H133" s="417"/>
      <c r="I133" s="417"/>
      <c r="J133" s="726" t="s">
        <v>210</v>
      </c>
      <c r="K133" s="732"/>
      <c r="L133" s="8"/>
      <c r="M133" s="528">
        <v>56</v>
      </c>
      <c r="N133" s="1010">
        <v>0.6292134831460674</v>
      </c>
      <c r="Q133" s="1"/>
      <c r="R133" s="1"/>
      <c r="S133" s="1"/>
      <c r="T133" s="1"/>
      <c r="U133" s="1"/>
      <c r="V133" s="1"/>
      <c r="W133"/>
      <c r="X133"/>
      <c r="Y133"/>
      <c r="Z133"/>
      <c r="AA133"/>
      <c r="AB133"/>
      <c r="AC133"/>
      <c r="AD133"/>
      <c r="AE133"/>
      <c r="AF133"/>
      <c r="AG133"/>
      <c r="AH133"/>
      <c r="AI133"/>
      <c r="AJ133"/>
      <c r="AK133"/>
      <c r="AL133"/>
      <c r="AM133"/>
      <c r="AN133"/>
      <c r="AO133"/>
    </row>
    <row r="134" spans="1:49" ht="18.600000000000001" customHeight="1">
      <c r="A134" s="1"/>
      <c r="C134" s="866"/>
      <c r="D134" s="1008" t="s">
        <v>985</v>
      </c>
      <c r="E134" s="1011">
        <v>115</v>
      </c>
      <c r="F134" s="994"/>
      <c r="G134" s="727"/>
      <c r="H134" s="417"/>
      <c r="I134" s="731"/>
      <c r="J134" s="726" t="s">
        <v>211</v>
      </c>
      <c r="K134" s="732"/>
      <c r="L134" s="8"/>
      <c r="M134" s="528">
        <v>6</v>
      </c>
      <c r="N134" s="1010">
        <v>6.741573033707865E-2</v>
      </c>
      <c r="Q134" s="1"/>
      <c r="R134" s="1"/>
      <c r="S134" s="1"/>
      <c r="T134" s="1"/>
      <c r="U134" s="1"/>
      <c r="V134" s="1"/>
      <c r="W134"/>
      <c r="X134"/>
      <c r="Y134"/>
      <c r="Z134"/>
      <c r="AA134"/>
      <c r="AB134"/>
      <c r="AC134"/>
      <c r="AD134"/>
      <c r="AE134"/>
      <c r="AF134"/>
      <c r="AG134"/>
      <c r="AH134"/>
      <c r="AI134"/>
      <c r="AJ134"/>
      <c r="AK134"/>
      <c r="AL134"/>
      <c r="AM134"/>
      <c r="AN134"/>
      <c r="AO134"/>
    </row>
    <row r="135" spans="1:49" ht="18.600000000000001" customHeight="1">
      <c r="A135" s="417"/>
      <c r="C135" s="30"/>
      <c r="D135" s="552"/>
      <c r="E135" s="388"/>
      <c r="G135" s="1227"/>
      <c r="H135" s="417"/>
      <c r="I135" s="731"/>
      <c r="J135" s="1264" t="s">
        <v>985</v>
      </c>
      <c r="K135" s="5"/>
      <c r="L135" s="8"/>
      <c r="M135" s="1011">
        <v>89</v>
      </c>
      <c r="N135" s="417"/>
      <c r="Q135"/>
      <c r="R135"/>
      <c r="S135"/>
      <c r="T135"/>
      <c r="U135"/>
      <c r="V135"/>
      <c r="W135"/>
      <c r="X135"/>
      <c r="Y135"/>
      <c r="Z135"/>
      <c r="AA135"/>
      <c r="AB135"/>
      <c r="AC135"/>
      <c r="AD135"/>
      <c r="AE135"/>
      <c r="AF135"/>
      <c r="AG135"/>
      <c r="AH135"/>
      <c r="AI135"/>
      <c r="AJ135"/>
      <c r="AK135"/>
      <c r="AL135"/>
      <c r="AM135"/>
      <c r="AN135"/>
      <c r="AO135"/>
    </row>
    <row r="136" spans="1:49" ht="18.600000000000001" customHeight="1">
      <c r="A136" s="309" t="s">
        <v>986</v>
      </c>
      <c r="C136" s="30"/>
      <c r="D136" s="552"/>
      <c r="E136" s="388"/>
      <c r="F136" s="256"/>
      <c r="G136" s="1228"/>
      <c r="H136" s="417"/>
      <c r="I136" s="731"/>
      <c r="J136" s="728"/>
      <c r="K136" s="726"/>
      <c r="L136" s="732"/>
      <c r="M136" s="8"/>
      <c r="N136" s="8"/>
      <c r="O136" s="8"/>
      <c r="P136" s="1"/>
      <c r="Q136" s="1"/>
      <c r="R136" s="1"/>
      <c r="S136" s="1"/>
      <c r="T136" s="1"/>
      <c r="U136" s="1"/>
      <c r="V136" s="1"/>
      <c r="W136"/>
      <c r="X136"/>
      <c r="AC136"/>
      <c r="AD136"/>
      <c r="AE136"/>
      <c r="AF136"/>
      <c r="AG136"/>
      <c r="AH136"/>
      <c r="AI136"/>
      <c r="AJ136"/>
      <c r="AK136"/>
      <c r="AL136"/>
      <c r="AM136"/>
      <c r="AN136"/>
      <c r="AO136"/>
    </row>
    <row r="137" spans="1:49" ht="18.600000000000001" customHeight="1">
      <c r="A137" s="417"/>
      <c r="C137" s="30"/>
      <c r="D137" s="506" t="s">
        <v>963</v>
      </c>
      <c r="E137" s="687">
        <v>31</v>
      </c>
      <c r="F137" s="994" t="s">
        <v>972</v>
      </c>
      <c r="G137" s="1228"/>
      <c r="H137" s="417"/>
      <c r="I137" s="731"/>
      <c r="J137" s="728"/>
      <c r="K137" s="726"/>
      <c r="L137" s="732"/>
      <c r="M137" s="8"/>
      <c r="N137" s="8"/>
      <c r="O137" s="8"/>
      <c r="X137"/>
      <c r="AC137"/>
      <c r="AD137"/>
      <c r="AE137"/>
      <c r="AF137"/>
      <c r="AG137"/>
      <c r="AH137"/>
      <c r="AI137"/>
      <c r="AJ137"/>
      <c r="AK137"/>
      <c r="AL137"/>
      <c r="AM137"/>
      <c r="AN137"/>
      <c r="AO137"/>
    </row>
    <row r="138" spans="1:49" ht="18.600000000000001" customHeight="1">
      <c r="A138" s="455"/>
      <c r="B138" s="455"/>
      <c r="C138" s="1008"/>
      <c r="D138" s="312" t="s">
        <v>273</v>
      </c>
      <c r="E138" s="528">
        <v>337</v>
      </c>
      <c r="F138" s="1003">
        <v>0.36275565123789022</v>
      </c>
      <c r="G138" s="1014"/>
      <c r="H138" s="417"/>
      <c r="I138" s="731"/>
      <c r="J138" s="728"/>
      <c r="K138" s="726"/>
      <c r="L138" s="732"/>
      <c r="M138" s="8"/>
      <c r="N138" s="8"/>
      <c r="O138" s="8"/>
      <c r="W138"/>
      <c r="X138"/>
      <c r="Y138"/>
      <c r="Z138"/>
      <c r="AA138"/>
      <c r="AB138"/>
      <c r="AC138"/>
      <c r="AD138"/>
      <c r="AE138"/>
      <c r="AF138"/>
      <c r="AG138"/>
      <c r="AH138"/>
      <c r="AI138"/>
      <c r="AJ138"/>
      <c r="AK138"/>
      <c r="AL138"/>
      <c r="AM138"/>
      <c r="AN138"/>
      <c r="AO138"/>
    </row>
    <row r="139" spans="1:49" ht="18.600000000000001" customHeight="1">
      <c r="A139" s="455"/>
      <c r="B139" s="455"/>
      <c r="C139" s="455"/>
      <c r="D139" s="30" t="s">
        <v>214</v>
      </c>
      <c r="E139" s="528">
        <v>402</v>
      </c>
      <c r="F139" s="1003">
        <v>0.43272335844994619</v>
      </c>
      <c r="G139" s="1014"/>
      <c r="H139" s="693"/>
      <c r="I139" s="731"/>
      <c r="J139" s="728"/>
      <c r="K139" s="726"/>
      <c r="L139" s="732"/>
      <c r="M139" s="8"/>
      <c r="N139" s="8"/>
      <c r="O139" s="8"/>
      <c r="X139" s="11"/>
      <c r="Y139" s="11"/>
      <c r="Z139" s="11"/>
      <c r="AA139" s="11"/>
      <c r="AB139" s="11"/>
      <c r="AC139" s="11"/>
      <c r="AD139" s="11"/>
      <c r="AE139" s="11"/>
      <c r="AF139" s="11"/>
      <c r="AG139" s="11"/>
      <c r="AH139" s="11"/>
      <c r="AI139" s="11"/>
      <c r="AJ139" s="11"/>
      <c r="AK139" s="11"/>
      <c r="AL139" s="11"/>
      <c r="AM139" s="11"/>
      <c r="AN139" s="11"/>
      <c r="AO139" s="11"/>
    </row>
    <row r="140" spans="1:49" ht="18" customHeight="1">
      <c r="B140" s="1"/>
      <c r="D140" s="1229" t="s">
        <v>274</v>
      </c>
      <c r="E140" s="528">
        <v>190</v>
      </c>
      <c r="F140" s="1003">
        <v>0.20452099031216361</v>
      </c>
      <c r="G140" s="724"/>
      <c r="H140" s="724"/>
      <c r="I140" s="724"/>
      <c r="J140" s="1"/>
      <c r="K140" s="1"/>
      <c r="L140"/>
      <c r="M140" s="1"/>
      <c r="O140" s="1"/>
      <c r="P140" s="1"/>
      <c r="Q140" s="1"/>
      <c r="R140" s="1"/>
      <c r="S140"/>
      <c r="T140"/>
      <c r="U140"/>
      <c r="X140"/>
      <c r="AJ140"/>
      <c r="AK140"/>
      <c r="AL140"/>
      <c r="AM140"/>
      <c r="AN140"/>
      <c r="AO140"/>
    </row>
    <row r="141" spans="1:49" ht="18" customHeight="1">
      <c r="A141" s="933"/>
      <c r="B141" s="679"/>
      <c r="C141" s="679"/>
      <c r="F141" s="678"/>
      <c r="G141" s="724"/>
      <c r="H141" s="724"/>
      <c r="I141" s="724"/>
      <c r="J141" s="1"/>
      <c r="K141" s="1"/>
      <c r="L141"/>
      <c r="M141" s="9"/>
      <c r="O141" s="9"/>
      <c r="P141" s="9"/>
      <c r="Q141" s="536"/>
      <c r="R141" s="536"/>
      <c r="S141"/>
      <c r="T141"/>
      <c r="U141"/>
      <c r="X141"/>
      <c r="AJ141"/>
      <c r="AK141"/>
      <c r="AL141"/>
      <c r="AM141"/>
      <c r="AN141"/>
      <c r="AO141"/>
    </row>
    <row r="142" spans="1:49" ht="18" customHeight="1">
      <c r="A142" s="309" t="s">
        <v>987</v>
      </c>
      <c r="B142" s="679"/>
      <c r="C142" s="934"/>
      <c r="D142" s="1"/>
      <c r="E142" s="684"/>
      <c r="F142" s="678"/>
      <c r="G142" s="724"/>
      <c r="H142" s="724"/>
      <c r="I142" s="724"/>
      <c r="J142" s="1"/>
      <c r="K142" s="1"/>
      <c r="L142"/>
      <c r="M142" s="250"/>
      <c r="O142" s="250"/>
      <c r="P142" s="250"/>
      <c r="Q142" s="537"/>
      <c r="R142" s="537"/>
      <c r="S142"/>
      <c r="T142"/>
      <c r="U142"/>
      <c r="X142"/>
      <c r="AJ142"/>
      <c r="AK142"/>
      <c r="AL142"/>
      <c r="AM142"/>
      <c r="AN142"/>
      <c r="AO142"/>
    </row>
    <row r="143" spans="1:49" ht="18" customHeight="1">
      <c r="A143" s="679"/>
      <c r="B143" s="679"/>
      <c r="C143" s="935"/>
      <c r="D143" s="506" t="s">
        <v>963</v>
      </c>
      <c r="E143" s="687">
        <v>387</v>
      </c>
      <c r="F143" s="994" t="s">
        <v>972</v>
      </c>
      <c r="G143" s="724"/>
      <c r="H143" s="724"/>
      <c r="I143" s="724"/>
      <c r="J143" s="1"/>
      <c r="K143" s="455"/>
      <c r="L143"/>
      <c r="M143" s="250"/>
      <c r="O143" s="250"/>
      <c r="P143" s="250"/>
      <c r="Q143" s="537"/>
      <c r="R143" s="537"/>
      <c r="S143"/>
      <c r="T143"/>
      <c r="U143"/>
      <c r="X143"/>
      <c r="AJ143"/>
      <c r="AK143"/>
      <c r="AL143"/>
      <c r="AM143"/>
      <c r="AN143"/>
      <c r="AO143"/>
      <c r="AW143" s="7"/>
    </row>
    <row r="144" spans="1:49" ht="18" customHeight="1">
      <c r="A144" s="679"/>
      <c r="B144" s="679"/>
      <c r="C144" s="935"/>
      <c r="D144" s="30" t="s">
        <v>109</v>
      </c>
      <c r="E144" s="528">
        <v>261</v>
      </c>
      <c r="F144" s="1003">
        <v>0.45549738219895286</v>
      </c>
      <c r="G144" s="1009" t="s">
        <v>979</v>
      </c>
      <c r="H144" s="724"/>
      <c r="I144" s="724"/>
      <c r="J144" s="1"/>
      <c r="K144" s="455"/>
      <c r="L144"/>
      <c r="M144" s="250"/>
      <c r="N144" s="250"/>
      <c r="O144" s="250"/>
      <c r="P144" s="250"/>
      <c r="Q144" s="537"/>
      <c r="R144" s="537"/>
      <c r="S144"/>
      <c r="T144"/>
      <c r="U144"/>
      <c r="X144"/>
      <c r="AJ144"/>
      <c r="AK144"/>
      <c r="AL144"/>
      <c r="AM144"/>
      <c r="AN144"/>
      <c r="AO144"/>
    </row>
    <row r="145" spans="1:49" ht="18" customHeight="1">
      <c r="A145" s="679"/>
      <c r="B145" s="679"/>
      <c r="C145" s="935"/>
      <c r="D145" s="30" t="s">
        <v>988</v>
      </c>
      <c r="E145" s="528">
        <v>43</v>
      </c>
      <c r="F145" s="678"/>
      <c r="G145" s="1010">
        <v>0.13782051282051283</v>
      </c>
      <c r="H145" s="1"/>
      <c r="I145" s="1"/>
      <c r="J145" s="1"/>
      <c r="K145" s="1"/>
      <c r="L145"/>
      <c r="M145" s="250"/>
      <c r="N145" s="250"/>
      <c r="O145" s="250"/>
      <c r="P145" s="250"/>
      <c r="Q145" s="537"/>
      <c r="R145" s="537"/>
      <c r="S145"/>
      <c r="T145"/>
      <c r="U145"/>
      <c r="X145"/>
      <c r="AJ145"/>
      <c r="AK145"/>
      <c r="AL145"/>
      <c r="AM145"/>
      <c r="AN145"/>
      <c r="AO145"/>
    </row>
    <row r="146" spans="1:49" ht="18" customHeight="1">
      <c r="A146" s="679"/>
      <c r="B146" s="679"/>
      <c r="C146" s="935"/>
      <c r="D146" s="30" t="s">
        <v>989</v>
      </c>
      <c r="E146" s="528">
        <v>256</v>
      </c>
      <c r="F146" s="311"/>
      <c r="G146" s="1010">
        <v>0.82051282051282048</v>
      </c>
      <c r="H146" s="1"/>
      <c r="I146" s="1"/>
      <c r="J146" s="1"/>
      <c r="K146" s="1"/>
      <c r="L146"/>
      <c r="M146" s="250"/>
      <c r="N146" s="250"/>
      <c r="O146" s="250"/>
      <c r="P146" s="250"/>
      <c r="Q146" s="537"/>
      <c r="R146" s="537"/>
      <c r="S146" s="538"/>
      <c r="T146"/>
      <c r="U146"/>
      <c r="X146"/>
      <c r="AJ146"/>
      <c r="AK146"/>
      <c r="AL146"/>
      <c r="AM146"/>
      <c r="AN146"/>
      <c r="AO146"/>
    </row>
    <row r="147" spans="1:49" ht="18" customHeight="1">
      <c r="A147" s="679"/>
      <c r="B147" s="679"/>
      <c r="C147" s="936"/>
      <c r="D147" s="30" t="s">
        <v>990</v>
      </c>
      <c r="E147" s="528">
        <v>111</v>
      </c>
      <c r="F147" s="859"/>
      <c r="G147" s="1010">
        <v>0.35576923076923078</v>
      </c>
      <c r="H147" s="455"/>
      <c r="I147" s="455"/>
      <c r="J147" s="455"/>
      <c r="K147" s="455"/>
      <c r="L147"/>
      <c r="M147" s="9"/>
      <c r="N147" s="9"/>
      <c r="O147" s="9"/>
      <c r="P147" s="9"/>
      <c r="Q147" s="536"/>
      <c r="R147" s="536"/>
      <c r="S147"/>
      <c r="T147"/>
      <c r="U147"/>
      <c r="X147"/>
      <c r="AJ147"/>
      <c r="AK147"/>
      <c r="AL147"/>
      <c r="AM147"/>
      <c r="AN147"/>
      <c r="AO147"/>
    </row>
    <row r="148" spans="1:49" ht="18" customHeight="1">
      <c r="A148" s="926"/>
      <c r="B148" s="927"/>
      <c r="C148" s="928"/>
      <c r="D148" s="1008" t="s">
        <v>957</v>
      </c>
      <c r="E148" s="1011">
        <v>312</v>
      </c>
      <c r="F148" s="1003">
        <v>0.54450261780104714</v>
      </c>
      <c r="G148" s="530"/>
      <c r="H148" s="455"/>
      <c r="I148" s="455"/>
      <c r="J148" s="455"/>
      <c r="K148" s="455"/>
      <c r="L148"/>
      <c r="M148" s="9"/>
      <c r="N148" s="9"/>
      <c r="O148" s="9"/>
      <c r="P148" s="9"/>
      <c r="Q148" s="536"/>
      <c r="R148" s="536"/>
      <c r="S148"/>
      <c r="T148"/>
      <c r="U148"/>
      <c r="X148"/>
      <c r="AJ148"/>
      <c r="AK148"/>
      <c r="AL148"/>
      <c r="AM148"/>
      <c r="AN148"/>
      <c r="AO148"/>
    </row>
    <row r="149" spans="1:49" ht="18" customHeight="1">
      <c r="A149" s="927"/>
      <c r="B149" s="929"/>
      <c r="C149" s="930"/>
      <c r="D149" s="1015"/>
      <c r="E149" s="526"/>
      <c r="F149" s="678"/>
      <c r="G149" s="530"/>
      <c r="H149" s="310"/>
      <c r="I149" s="310"/>
      <c r="J149" s="310"/>
      <c r="K149" s="310"/>
      <c r="L149"/>
      <c r="X149"/>
      <c r="AJ149"/>
      <c r="AK149"/>
      <c r="AL149"/>
      <c r="AM149"/>
      <c r="AN149"/>
      <c r="AO149"/>
    </row>
    <row r="150" spans="1:49" ht="18" customHeight="1">
      <c r="A150" s="309"/>
      <c r="B150" s="931"/>
      <c r="C150" s="930"/>
      <c r="D150" s="1015"/>
      <c r="E150" s="526"/>
      <c r="F150" s="311"/>
      <c r="G150" s="530"/>
      <c r="H150" s="1"/>
      <c r="I150" s="1"/>
      <c r="J150" s="1"/>
      <c r="K150" s="1"/>
      <c r="L150"/>
      <c r="X150"/>
      <c r="AJ150"/>
      <c r="AK150"/>
      <c r="AL150"/>
      <c r="AM150"/>
      <c r="AN150"/>
      <c r="AO150"/>
    </row>
    <row r="151" spans="1:49" ht="18" customHeight="1">
      <c r="A151" s="927"/>
      <c r="B151" s="927"/>
      <c r="C151" s="930"/>
      <c r="D151" s="391"/>
      <c r="E151" s="1261"/>
      <c r="F151" s="1231"/>
      <c r="G151" s="1009"/>
      <c r="H151" s="1231"/>
      <c r="I151" s="1231"/>
      <c r="J151" s="1231"/>
      <c r="K151" s="1231"/>
      <c r="L151" s="1231"/>
      <c r="M151" s="1232" t="b">
        <v>0</v>
      </c>
      <c r="N151" s="9"/>
      <c r="O151" s="9"/>
      <c r="P151" s="9"/>
      <c r="Q151" s="9"/>
      <c r="R151" s="9"/>
      <c r="S151" s="9"/>
      <c r="T151" s="9"/>
      <c r="U151" s="9"/>
      <c r="V151" s="9"/>
      <c r="W151" s="9"/>
      <c r="X151"/>
      <c r="AJ151"/>
      <c r="AK151"/>
      <c r="AL151"/>
      <c r="AM151"/>
      <c r="AN151"/>
      <c r="AO151"/>
    </row>
    <row r="152" spans="1:49" ht="18" customHeight="1">
      <c r="A152" s="927"/>
      <c r="B152" s="927"/>
      <c r="C152" s="932"/>
      <c r="D152" s="1231"/>
      <c r="E152" s="552"/>
      <c r="F152" s="1231"/>
      <c r="G152" s="526"/>
      <c r="H152" s="1231"/>
      <c r="I152" s="1231"/>
      <c r="J152" s="1231"/>
      <c r="K152" s="1231"/>
      <c r="L152" s="1231"/>
      <c r="M152" s="1232" t="b">
        <v>0</v>
      </c>
      <c r="O152" s="1"/>
      <c r="P152" s="1"/>
      <c r="Q152" s="1"/>
      <c r="R152" s="1"/>
      <c r="S152" s="1"/>
      <c r="T152" s="1"/>
      <c r="U152" s="1"/>
      <c r="V152" s="1"/>
      <c r="W152" s="1"/>
      <c r="X152"/>
      <c r="AJ152"/>
      <c r="AK152"/>
      <c r="AL152"/>
      <c r="AM152"/>
      <c r="AN152"/>
      <c r="AO152"/>
    </row>
    <row r="153" spans="1:49" ht="18" customHeight="1">
      <c r="A153" s="927"/>
      <c r="B153" s="927"/>
      <c r="C153" s="930"/>
      <c r="D153" s="1231"/>
      <c r="E153" s="552"/>
      <c r="F153" s="1231"/>
      <c r="G153" s="526"/>
      <c r="H153" s="1231"/>
      <c r="I153" s="1231"/>
      <c r="J153" s="1231"/>
      <c r="K153" s="1231"/>
      <c r="L153" s="1231"/>
      <c r="M153" s="1232" t="b">
        <v>0</v>
      </c>
      <c r="O153" s="9"/>
      <c r="P153" s="540"/>
      <c r="Q153" s="541"/>
      <c r="R153" s="541"/>
      <c r="S153" s="540"/>
      <c r="T153" s="540"/>
      <c r="U153" s="540"/>
      <c r="V153" s="540"/>
      <c r="W153" s="540"/>
      <c r="X153"/>
      <c r="AJ153"/>
      <c r="AK153"/>
      <c r="AL153"/>
      <c r="AM153"/>
      <c r="AN153"/>
      <c r="AO153"/>
    </row>
    <row r="154" spans="1:49" s="532" customFormat="1" ht="18" customHeight="1">
      <c r="A154" s="927"/>
      <c r="B154" s="927"/>
      <c r="C154" s="930"/>
      <c r="D154" s="1231"/>
      <c r="E154" s="552"/>
      <c r="F154" s="1231"/>
      <c r="G154" s="526"/>
      <c r="H154" s="1231"/>
      <c r="I154" s="1231"/>
      <c r="J154" s="1231"/>
      <c r="K154" s="1231"/>
      <c r="L154" s="1231"/>
      <c r="M154" s="1232" t="b">
        <v>0</v>
      </c>
      <c r="N154" s="1"/>
      <c r="O154" s="9"/>
      <c r="P154" s="540"/>
      <c r="Q154" s="541"/>
      <c r="R154" s="541"/>
      <c r="S154" s="540"/>
      <c r="T154" s="540"/>
      <c r="U154" s="540"/>
      <c r="V154" s="540"/>
      <c r="W154" s="540"/>
      <c r="X154"/>
      <c r="AJ154"/>
      <c r="AK154"/>
      <c r="AL154"/>
      <c r="AM154"/>
      <c r="AN154"/>
      <c r="AO154"/>
      <c r="AW154" s="256"/>
    </row>
    <row r="155" spans="1:49" s="532" customFormat="1" ht="18" customHeight="1">
      <c r="A155" s="927"/>
      <c r="B155" s="927"/>
      <c r="C155" s="930"/>
      <c r="D155" s="1231"/>
      <c r="E155" s="552"/>
      <c r="F155" s="1231"/>
      <c r="G155" s="526"/>
      <c r="H155" s="1231"/>
      <c r="I155" s="1231"/>
      <c r="J155" s="1231"/>
      <c r="K155" s="1231"/>
      <c r="L155" s="1231"/>
      <c r="M155" s="1232" t="b">
        <v>0</v>
      </c>
      <c r="N155" s="1"/>
      <c r="O155" s="542"/>
      <c r="P155" s="543"/>
      <c r="Q155" s="524"/>
      <c r="R155" s="524"/>
      <c r="S155" s="310"/>
      <c r="T155" s="310"/>
      <c r="U155" s="310"/>
      <c r="V155" s="310"/>
      <c r="W155" s="524"/>
      <c r="X155"/>
      <c r="AJ155"/>
      <c r="AK155"/>
      <c r="AL155"/>
      <c r="AM155"/>
      <c r="AN155"/>
      <c r="AO155"/>
      <c r="AW155" s="256"/>
    </row>
    <row r="156" spans="1:49" ht="18" customHeight="1">
      <c r="A156" s="1"/>
      <c r="B156" s="38"/>
      <c r="C156" s="552"/>
      <c r="D156" s="1231"/>
      <c r="E156" s="552"/>
      <c r="F156" s="1231"/>
      <c r="G156" s="526"/>
      <c r="H156" s="1231"/>
      <c r="I156" s="1231"/>
      <c r="J156" s="1231"/>
      <c r="K156" s="1231"/>
      <c r="L156" s="1231"/>
      <c r="M156" s="1232" t="b">
        <v>0</v>
      </c>
      <c r="O156" s="542"/>
      <c r="P156" s="524"/>
      <c r="Q156" s="524"/>
      <c r="R156" s="524"/>
      <c r="S156" s="310"/>
      <c r="T156" s="310"/>
      <c r="U156" s="310"/>
      <c r="V156" s="310"/>
      <c r="W156" s="524"/>
      <c r="X156"/>
      <c r="AJ156"/>
      <c r="AK156"/>
      <c r="AL156"/>
      <c r="AM156"/>
      <c r="AN156"/>
      <c r="AO156"/>
    </row>
    <row r="157" spans="1:49" ht="18" customHeight="1">
      <c r="A157" s="38"/>
      <c r="B157" s="1"/>
      <c r="C157" s="552"/>
      <c r="D157" s="1231"/>
      <c r="E157" s="552"/>
      <c r="F157" s="1231"/>
      <c r="G157" s="526"/>
      <c r="H157" s="1231"/>
      <c r="I157" s="1231"/>
      <c r="J157" s="1231"/>
      <c r="K157" s="1231"/>
      <c r="L157" s="1231"/>
      <c r="M157" s="1232" t="b">
        <v>0</v>
      </c>
      <c r="O157" s="542"/>
      <c r="P157" s="524"/>
      <c r="Q157" s="524"/>
      <c r="R157" s="524"/>
      <c r="S157" s="310"/>
      <c r="T157" s="310"/>
      <c r="U157" s="310"/>
      <c r="V157" s="310"/>
      <c r="W157" s="524"/>
      <c r="X157"/>
      <c r="AJ157"/>
      <c r="AK157"/>
      <c r="AL157"/>
      <c r="AM157"/>
      <c r="AN157"/>
      <c r="AO157"/>
    </row>
    <row r="158" spans="1:49" ht="13.95" customHeight="1">
      <c r="C158" s="552"/>
      <c r="D158" s="1231"/>
      <c r="E158" s="552"/>
      <c r="F158" s="1231"/>
      <c r="G158" s="526"/>
      <c r="H158" s="1231"/>
      <c r="I158" s="1231"/>
      <c r="J158" s="1231"/>
      <c r="K158" s="1231"/>
      <c r="L158" s="1231"/>
      <c r="M158" s="1232" t="b">
        <v>0</v>
      </c>
      <c r="O158" s="542"/>
      <c r="P158" s="524"/>
      <c r="Q158" s="524"/>
      <c r="R158" s="543"/>
      <c r="S158" s="310"/>
      <c r="T158" s="310"/>
      <c r="U158" s="310"/>
      <c r="V158" s="310"/>
      <c r="W158" s="524"/>
      <c r="X158"/>
      <c r="AJ158"/>
      <c r="AK158"/>
      <c r="AL158"/>
      <c r="AM158"/>
      <c r="AN158"/>
      <c r="AO158"/>
    </row>
    <row r="159" spans="1:49" ht="18" customHeight="1">
      <c r="A159" s="1"/>
      <c r="C159" s="552"/>
      <c r="D159" s="1231"/>
      <c r="E159" s="552"/>
      <c r="F159" s="1231"/>
      <c r="G159" s="526"/>
      <c r="H159" s="1233"/>
      <c r="I159" s="1233"/>
      <c r="J159" s="1233"/>
      <c r="K159" s="1233"/>
      <c r="L159" s="1233"/>
      <c r="M159" s="1233"/>
      <c r="N159" s="9"/>
      <c r="O159" s="542"/>
      <c r="P159" s="542"/>
      <c r="Q159" s="542"/>
      <c r="R159" s="542"/>
      <c r="S159" s="536"/>
      <c r="T159" s="536"/>
      <c r="U159" s="536"/>
      <c r="V159" s="536"/>
      <c r="W159" s="542"/>
      <c r="X159"/>
      <c r="AJ159"/>
      <c r="AK159"/>
      <c r="AL159"/>
      <c r="AM159"/>
      <c r="AN159"/>
      <c r="AO159"/>
    </row>
    <row r="160" spans="1:49" ht="18" customHeight="1">
      <c r="A160" s="1"/>
      <c r="C160" s="552"/>
      <c r="D160" s="1008"/>
      <c r="E160" s="1262"/>
      <c r="F160" s="678"/>
      <c r="G160" s="530"/>
      <c r="H160" s="455"/>
      <c r="I160" s="455"/>
      <c r="J160" s="455"/>
      <c r="K160" s="455"/>
      <c r="L160"/>
      <c r="X160"/>
      <c r="AJ160"/>
      <c r="AK160"/>
      <c r="AL160"/>
      <c r="AM160"/>
      <c r="AN160"/>
      <c r="AO160"/>
    </row>
    <row r="161" spans="1:41" ht="18" customHeight="1">
      <c r="A161" s="1"/>
      <c r="C161" s="552"/>
      <c r="D161" s="733"/>
      <c r="E161" s="388"/>
      <c r="F161" s="678"/>
      <c r="G161" s="530"/>
      <c r="H161" s="390"/>
      <c r="I161" s="390"/>
      <c r="J161" s="390"/>
      <c r="K161" s="389"/>
      <c r="L161"/>
      <c r="M161" s="9"/>
      <c r="N161" s="9"/>
      <c r="O161" s="9"/>
      <c r="P161" s="9"/>
      <c r="Q161" s="9"/>
      <c r="R161" s="9"/>
      <c r="S161" s="9"/>
      <c r="T161" s="9"/>
      <c r="U161" s="9"/>
      <c r="V161" s="9"/>
      <c r="W161" s="9"/>
      <c r="X161"/>
      <c r="AJ161"/>
      <c r="AK161"/>
      <c r="AL161"/>
      <c r="AM161"/>
      <c r="AN161"/>
      <c r="AO161"/>
    </row>
    <row r="162" spans="1:41" ht="18" customHeight="1">
      <c r="A162" s="309" t="s">
        <v>991</v>
      </c>
      <c r="B162" s="1"/>
      <c r="C162" s="552"/>
      <c r="D162" s="733"/>
      <c r="E162" s="388"/>
      <c r="F162" s="678"/>
      <c r="G162" s="530"/>
      <c r="H162" s="390"/>
      <c r="I162" s="390"/>
      <c r="J162" s="390"/>
      <c r="K162" s="389"/>
      <c r="L162"/>
      <c r="M162" s="1"/>
      <c r="O162" s="1"/>
      <c r="P162" s="1"/>
      <c r="Q162" s="1"/>
      <c r="R162" s="1"/>
      <c r="S162" s="1"/>
      <c r="T162" s="1"/>
      <c r="U162" s="1"/>
      <c r="V162" s="1"/>
      <c r="W162" s="1"/>
      <c r="X162"/>
      <c r="AJ162"/>
      <c r="AK162"/>
      <c r="AL162"/>
      <c r="AM162"/>
      <c r="AN162"/>
      <c r="AO162"/>
    </row>
    <row r="163" spans="1:41" ht="18" customHeight="1">
      <c r="A163" s="1"/>
      <c r="B163" s="1"/>
      <c r="C163" s="552"/>
      <c r="D163" s="506" t="s">
        <v>963</v>
      </c>
      <c r="E163" s="687">
        <v>680</v>
      </c>
      <c r="F163" s="1231"/>
      <c r="G163" s="1009" t="s">
        <v>992</v>
      </c>
      <c r="H163" s="1231"/>
      <c r="I163" s="1231"/>
      <c r="J163" s="1231"/>
      <c r="K163" s="1231"/>
      <c r="L163" s="1231"/>
      <c r="M163" s="1234" t="b">
        <v>0</v>
      </c>
      <c r="O163" s="9"/>
      <c r="P163" s="540"/>
      <c r="Q163" s="541"/>
      <c r="R163" s="541"/>
      <c r="S163" s="540"/>
      <c r="T163" s="540"/>
      <c r="U163" s="540"/>
      <c r="V163" s="540"/>
      <c r="W163" s="540"/>
      <c r="X163"/>
      <c r="AJ163"/>
      <c r="AK163"/>
      <c r="AL163"/>
      <c r="AM163"/>
      <c r="AN163"/>
      <c r="AO163"/>
    </row>
    <row r="164" spans="1:41" ht="18" customHeight="1">
      <c r="A164" s="1"/>
      <c r="B164" s="1"/>
      <c r="C164" s="552"/>
      <c r="D164" s="1231" t="s">
        <v>141</v>
      </c>
      <c r="E164" s="528">
        <v>65</v>
      </c>
      <c r="F164" s="1231"/>
      <c r="G164" s="1010">
        <v>0.23214285714285715</v>
      </c>
      <c r="H164" s="1231"/>
      <c r="I164" s="1231"/>
      <c r="J164" s="1231"/>
      <c r="K164" s="1231"/>
      <c r="L164" s="1231"/>
      <c r="M164" s="1234" t="b">
        <v>0</v>
      </c>
      <c r="O164" s="9"/>
      <c r="P164" s="540"/>
      <c r="Q164" s="541"/>
      <c r="R164" s="541"/>
      <c r="S164" s="540"/>
      <c r="T164" s="540"/>
      <c r="U164" s="540"/>
      <c r="V164" s="540"/>
      <c r="W164" s="540"/>
      <c r="X164"/>
      <c r="AJ164"/>
      <c r="AK164"/>
      <c r="AL164"/>
      <c r="AM164"/>
      <c r="AN164"/>
      <c r="AO164"/>
    </row>
    <row r="165" spans="1:41" ht="18" customHeight="1">
      <c r="A165" s="9"/>
      <c r="B165" s="9"/>
      <c r="C165" s="552"/>
      <c r="D165" s="1231" t="s">
        <v>142</v>
      </c>
      <c r="E165" s="528">
        <v>93</v>
      </c>
      <c r="F165" s="1231"/>
      <c r="G165" s="1010">
        <v>0.33214285714285713</v>
      </c>
      <c r="H165" s="1231"/>
      <c r="I165" s="1231"/>
      <c r="J165" s="1231"/>
      <c r="K165" s="1231"/>
      <c r="L165" s="1231"/>
      <c r="M165" s="1232" t="b">
        <v>0</v>
      </c>
      <c r="O165" s="542"/>
      <c r="P165" s="543"/>
      <c r="Q165" s="524"/>
      <c r="R165" s="524"/>
      <c r="S165" s="310"/>
      <c r="T165" s="310"/>
      <c r="U165" s="310"/>
      <c r="V165" s="310"/>
      <c r="W165" s="524"/>
      <c r="X165"/>
      <c r="AJ165"/>
      <c r="AK165"/>
      <c r="AL165"/>
      <c r="AM165"/>
      <c r="AN165"/>
      <c r="AO165"/>
    </row>
    <row r="166" spans="1:41" ht="18" customHeight="1">
      <c r="A166"/>
      <c r="B166"/>
      <c r="C166" s="552"/>
      <c r="D166" s="1231" t="s">
        <v>143</v>
      </c>
      <c r="E166" s="528">
        <v>39</v>
      </c>
      <c r="F166" s="1231"/>
      <c r="G166" s="1010">
        <v>0.13928571428571429</v>
      </c>
      <c r="H166" s="1231"/>
      <c r="I166" s="1231"/>
      <c r="J166" s="1231"/>
      <c r="K166" s="1231"/>
      <c r="L166" s="1231"/>
      <c r="M166" s="1234" t="b">
        <v>0</v>
      </c>
      <c r="O166" s="542"/>
      <c r="P166" s="524"/>
      <c r="Q166" s="524"/>
      <c r="R166" s="524"/>
      <c r="S166" s="310"/>
      <c r="T166" s="310"/>
      <c r="U166" s="310"/>
      <c r="V166" s="310"/>
      <c r="W166" s="524"/>
      <c r="X166"/>
      <c r="Y166"/>
      <c r="Z166"/>
      <c r="AA166"/>
      <c r="AB166"/>
      <c r="AC166"/>
      <c r="AD166"/>
      <c r="AE166"/>
      <c r="AF166"/>
      <c r="AG166"/>
      <c r="AH166"/>
      <c r="AI166"/>
      <c r="AJ166"/>
      <c r="AK166"/>
      <c r="AL166"/>
      <c r="AM166"/>
      <c r="AN166"/>
      <c r="AO166"/>
    </row>
    <row r="167" spans="1:41" ht="18" customHeight="1">
      <c r="A167"/>
      <c r="B167"/>
      <c r="C167" s="552"/>
      <c r="D167" s="1231" t="s">
        <v>144</v>
      </c>
      <c r="E167" s="528">
        <v>53</v>
      </c>
      <c r="F167" s="1231"/>
      <c r="G167" s="1010">
        <v>0.18928571428571428</v>
      </c>
      <c r="H167" s="1231"/>
      <c r="I167" s="1231"/>
      <c r="J167" s="1231"/>
      <c r="K167" s="1231"/>
      <c r="L167" s="1231"/>
      <c r="M167" s="1234" t="b">
        <v>0</v>
      </c>
      <c r="O167" s="542"/>
      <c r="P167" s="524"/>
      <c r="Q167" s="524"/>
      <c r="R167" s="524"/>
      <c r="S167" s="310"/>
      <c r="T167" s="310"/>
      <c r="U167" s="310"/>
      <c r="V167" s="310"/>
      <c r="W167" s="524"/>
      <c r="X167"/>
      <c r="Y167"/>
      <c r="Z167"/>
      <c r="AA167"/>
      <c r="AB167"/>
      <c r="AC167"/>
      <c r="AD167"/>
      <c r="AE167"/>
      <c r="AF167"/>
      <c r="AG167"/>
      <c r="AH167"/>
      <c r="AI167"/>
      <c r="AJ167"/>
      <c r="AK167"/>
      <c r="AL167"/>
      <c r="AM167"/>
      <c r="AN167"/>
      <c r="AO167"/>
    </row>
    <row r="168" spans="1:41" ht="18" customHeight="1">
      <c r="A168" s="9"/>
      <c r="B168" s="9"/>
      <c r="C168" s="552"/>
      <c r="D168" s="1231" t="s">
        <v>145</v>
      </c>
      <c r="E168" s="528">
        <v>103</v>
      </c>
      <c r="F168" s="1231"/>
      <c r="G168" s="1010">
        <v>0.36785714285714288</v>
      </c>
      <c r="H168" s="1231"/>
      <c r="I168" s="1231"/>
      <c r="J168" s="1231"/>
      <c r="K168" s="1231"/>
      <c r="L168" s="1231"/>
      <c r="M168" s="1234" t="b">
        <v>0</v>
      </c>
      <c r="O168" s="542"/>
      <c r="P168" s="524"/>
      <c r="Q168" s="524"/>
      <c r="R168" s="543"/>
      <c r="S168" s="310"/>
      <c r="T168" s="310"/>
      <c r="U168" s="310"/>
      <c r="V168" s="310"/>
      <c r="W168" s="524"/>
      <c r="X168"/>
      <c r="AJ168"/>
      <c r="AK168"/>
      <c r="AL168"/>
      <c r="AM168"/>
      <c r="AN168"/>
      <c r="AO168"/>
    </row>
    <row r="169" spans="1:41" ht="18" customHeight="1">
      <c r="B169" s="250"/>
      <c r="C169" s="552"/>
      <c r="D169" s="1231" t="s">
        <v>146</v>
      </c>
      <c r="E169" s="528">
        <v>109</v>
      </c>
      <c r="F169" s="1231"/>
      <c r="G169" s="1010">
        <v>0.38928571428571429</v>
      </c>
      <c r="H169" s="1233"/>
      <c r="I169" s="1233"/>
      <c r="J169" s="1233"/>
      <c r="K169" s="1233"/>
      <c r="L169" s="1233"/>
      <c r="M169" s="1233"/>
      <c r="N169" s="9"/>
      <c r="O169" s="542"/>
      <c r="P169" s="542"/>
      <c r="Q169" s="542"/>
      <c r="R169" s="542"/>
      <c r="S169" s="536"/>
      <c r="T169" s="536"/>
      <c r="U169" s="536"/>
      <c r="V169" s="536"/>
      <c r="W169" s="542"/>
      <c r="X169"/>
      <c r="AJ169"/>
      <c r="AK169"/>
      <c r="AL169"/>
      <c r="AM169"/>
      <c r="AN169"/>
      <c r="AO169"/>
    </row>
    <row r="170" spans="1:41" ht="18" customHeight="1">
      <c r="A170" s="544"/>
      <c r="B170" s="544"/>
      <c r="C170" s="552"/>
      <c r="D170" s="1008" t="s">
        <v>993</v>
      </c>
      <c r="E170" s="1011">
        <v>280</v>
      </c>
      <c r="F170" s="703"/>
      <c r="G170" s="530"/>
      <c r="H170" s="544"/>
      <c r="I170" s="544"/>
      <c r="J170" s="544"/>
      <c r="K170" s="545"/>
      <c r="L170"/>
      <c r="M170" s="544"/>
      <c r="N170" s="544"/>
      <c r="O170" s="544"/>
      <c r="P170" s="544"/>
      <c r="Q170" s="544"/>
      <c r="R170" s="544"/>
      <c r="S170" s="544"/>
      <c r="T170" s="544"/>
      <c r="U170" s="544"/>
      <c r="V170" s="544"/>
      <c r="W170" s="544"/>
      <c r="X170"/>
      <c r="AJ170"/>
      <c r="AK170"/>
      <c r="AL170"/>
      <c r="AM170"/>
      <c r="AN170"/>
      <c r="AO170"/>
    </row>
    <row r="171" spans="1:41">
      <c r="A171"/>
      <c r="B171"/>
      <c r="C171" s="552"/>
      <c r="D171" s="311"/>
      <c r="E171" s="388"/>
      <c r="F171" s="703"/>
      <c r="G171" s="530"/>
      <c r="H171"/>
      <c r="I171"/>
      <c r="J171"/>
      <c r="K171"/>
      <c r="L171"/>
      <c r="M171"/>
      <c r="N171"/>
      <c r="O171"/>
      <c r="P171"/>
      <c r="Q171"/>
      <c r="R171"/>
      <c r="S171"/>
      <c r="T171"/>
      <c r="U171"/>
      <c r="V171"/>
      <c r="W171"/>
      <c r="X171"/>
      <c r="AJ171"/>
      <c r="AK171"/>
      <c r="AL171"/>
      <c r="AM171"/>
      <c r="AN171"/>
      <c r="AO171"/>
    </row>
    <row r="172" spans="1:41">
      <c r="A172" s="309"/>
      <c r="B172" s="264"/>
      <c r="C172" s="552"/>
      <c r="D172" s="311"/>
      <c r="E172" s="388"/>
      <c r="F172" s="703"/>
      <c r="G172" s="530"/>
      <c r="H172" s="1265"/>
      <c r="I172" s="264"/>
      <c r="J172" s="264"/>
      <c r="K172" s="264"/>
      <c r="L172"/>
      <c r="M172" s="264"/>
      <c r="N172" s="264"/>
      <c r="O172" s="264"/>
      <c r="P172" s="264"/>
      <c r="Q172" s="264"/>
      <c r="R172" s="264"/>
      <c r="S172" s="264"/>
      <c r="T172" s="264"/>
      <c r="U172" s="264"/>
      <c r="V172" s="264"/>
      <c r="W172" s="264"/>
      <c r="X172"/>
      <c r="Y172"/>
      <c r="Z172"/>
      <c r="AA172"/>
      <c r="AB172"/>
      <c r="AC172"/>
      <c r="AD172"/>
      <c r="AE172"/>
      <c r="AF172"/>
      <c r="AG172"/>
      <c r="AH172"/>
      <c r="AI172"/>
      <c r="AJ172"/>
      <c r="AK172"/>
      <c r="AL172"/>
      <c r="AM172"/>
      <c r="AN172"/>
      <c r="AO172"/>
    </row>
    <row r="173" spans="1:41" ht="14.4">
      <c r="A173" s="1266"/>
      <c r="B173" s="1266"/>
      <c r="C173" s="1266"/>
      <c r="D173" s="1267"/>
      <c r="E173" s="1267"/>
      <c r="F173" s="1267"/>
      <c r="H173" s="1267"/>
      <c r="I173" s="1267"/>
      <c r="J173" s="1267"/>
      <c r="K173" s="547"/>
      <c r="L173"/>
      <c r="Q173" s="1"/>
      <c r="R173" s="1"/>
      <c r="X173"/>
      <c r="Y173"/>
      <c r="Z173"/>
      <c r="AA173"/>
      <c r="AB173"/>
      <c r="AC173"/>
      <c r="AD173"/>
      <c r="AE173"/>
      <c r="AF173"/>
      <c r="AG173"/>
      <c r="AH173"/>
      <c r="AI173"/>
      <c r="AJ173"/>
      <c r="AK173"/>
      <c r="AL173"/>
      <c r="AM173"/>
      <c r="AN173"/>
      <c r="AO173"/>
    </row>
    <row r="174" spans="1:41" ht="18" customHeight="1">
      <c r="A174" s="1231"/>
      <c r="C174" s="1231"/>
      <c r="D174" s="1268"/>
      <c r="E174" s="1268"/>
      <c r="F174" s="1268"/>
      <c r="H174" s="526"/>
      <c r="I174" s="526"/>
      <c r="J174" s="526"/>
      <c r="K174" s="389"/>
      <c r="L174"/>
      <c r="M174" s="546"/>
      <c r="O174" s="1"/>
      <c r="P174" s="524"/>
      <c r="Q174" s="1"/>
      <c r="R174" s="1"/>
      <c r="S174" s="524"/>
      <c r="T174" s="8"/>
      <c r="U174" s="524"/>
      <c r="V174" s="8"/>
      <c r="W174" s="524"/>
      <c r="X174"/>
      <c r="Y174"/>
      <c r="Z174"/>
      <c r="AA174"/>
      <c r="AB174"/>
      <c r="AC174"/>
      <c r="AD174"/>
      <c r="AE174"/>
      <c r="AF174"/>
      <c r="AG174"/>
      <c r="AH174"/>
      <c r="AI174"/>
      <c r="AJ174"/>
      <c r="AK174"/>
      <c r="AL174"/>
      <c r="AM174"/>
      <c r="AN174"/>
      <c r="AO174"/>
    </row>
    <row r="175" spans="1:41" ht="18" customHeight="1">
      <c r="A175" s="1266"/>
      <c r="C175" s="1231"/>
      <c r="D175" s="1268"/>
      <c r="E175" s="1268"/>
      <c r="F175" s="1268"/>
      <c r="H175" s="526"/>
      <c r="I175" s="526"/>
      <c r="J175" s="526"/>
      <c r="K175" s="474"/>
      <c r="L175"/>
      <c r="M175" s="548"/>
      <c r="X175"/>
      <c r="Y175"/>
      <c r="Z175"/>
      <c r="AA175"/>
      <c r="AB175"/>
      <c r="AC175"/>
      <c r="AD175"/>
      <c r="AE175"/>
      <c r="AF175"/>
      <c r="AG175"/>
      <c r="AH175"/>
      <c r="AI175"/>
      <c r="AJ175"/>
      <c r="AK175"/>
      <c r="AL175"/>
      <c r="AM175"/>
      <c r="AN175"/>
      <c r="AO175"/>
    </row>
    <row r="176" spans="1:41" ht="18" customHeight="1">
      <c r="C176" s="1269"/>
      <c r="D176" s="1268"/>
      <c r="E176" s="1268"/>
      <c r="F176" s="1268"/>
      <c r="H176" s="526"/>
      <c r="I176" s="526"/>
      <c r="J176" s="526"/>
      <c r="K176" s="549"/>
      <c r="L176"/>
      <c r="M176" s="549"/>
      <c r="N176" s="549"/>
      <c r="O176" s="549"/>
      <c r="P176" s="549"/>
      <c r="Q176" s="549"/>
      <c r="R176" s="549"/>
      <c r="S176" s="549"/>
      <c r="T176" s="549"/>
      <c r="U176" s="549"/>
      <c r="V176" s="549"/>
      <c r="W176" s="549"/>
      <c r="X176"/>
      <c r="Y176"/>
      <c r="Z176"/>
      <c r="AA176"/>
      <c r="AB176"/>
      <c r="AC176"/>
      <c r="AD176"/>
      <c r="AE176"/>
      <c r="AF176"/>
      <c r="AG176"/>
      <c r="AH176"/>
      <c r="AI176"/>
      <c r="AJ176"/>
      <c r="AK176"/>
      <c r="AL176"/>
      <c r="AM176"/>
      <c r="AN176"/>
      <c r="AO176"/>
    </row>
    <row r="177" spans="1:49" ht="18" customHeight="1">
      <c r="A177" s="1269"/>
      <c r="C177" s="1231"/>
      <c r="D177" s="1268"/>
      <c r="E177" s="1268"/>
      <c r="F177" s="1268"/>
      <c r="H177" s="526"/>
      <c r="I177" s="526"/>
      <c r="J177" s="526"/>
      <c r="K177" s="550"/>
      <c r="L177"/>
      <c r="X177"/>
      <c r="Y177"/>
      <c r="Z177"/>
      <c r="AA177"/>
      <c r="AB177"/>
      <c r="AC177"/>
      <c r="AD177"/>
      <c r="AE177"/>
      <c r="AF177"/>
      <c r="AG177"/>
      <c r="AH177"/>
      <c r="AI177"/>
      <c r="AJ177"/>
      <c r="AK177"/>
      <c r="AL177"/>
      <c r="AM177"/>
      <c r="AN177"/>
      <c r="AO177"/>
    </row>
    <row r="178" spans="1:49" ht="18" customHeight="1">
      <c r="A178" s="1266"/>
      <c r="C178" s="1231"/>
      <c r="D178" s="1268"/>
      <c r="E178" s="1268"/>
      <c r="F178" s="1268"/>
      <c r="H178" s="526"/>
      <c r="I178" s="526"/>
      <c r="J178" s="526"/>
      <c r="K178" s="550"/>
      <c r="L178"/>
      <c r="O178" s="1"/>
      <c r="P178" s="1"/>
      <c r="R178" s="550"/>
      <c r="S178" s="524"/>
      <c r="T178" s="550"/>
      <c r="U178" s="550"/>
      <c r="X178"/>
      <c r="Y178"/>
      <c r="Z178"/>
      <c r="AA178"/>
      <c r="AB178"/>
      <c r="AC178"/>
      <c r="AD178"/>
      <c r="AE178"/>
      <c r="AF178"/>
      <c r="AG178"/>
      <c r="AH178"/>
      <c r="AI178"/>
      <c r="AJ178"/>
      <c r="AK178"/>
      <c r="AL178"/>
      <c r="AM178"/>
      <c r="AN178"/>
      <c r="AO178"/>
    </row>
    <row r="179" spans="1:49" ht="17.7" customHeight="1">
      <c r="C179" s="847"/>
      <c r="D179" s="1268"/>
      <c r="E179" s="1268"/>
      <c r="F179" s="1270"/>
      <c r="H179" s="526"/>
      <c r="I179" s="526"/>
      <c r="J179" s="5"/>
      <c r="K179" s="1"/>
      <c r="L179"/>
      <c r="O179" s="551"/>
      <c r="P179" s="551"/>
      <c r="Q179" s="551"/>
      <c r="R179" s="551"/>
      <c r="S179" s="524"/>
      <c r="T179" s="1"/>
      <c r="U179" s="524"/>
      <c r="X179"/>
      <c r="Y179"/>
      <c r="Z179"/>
      <c r="AA179"/>
      <c r="AB179"/>
      <c r="AC179"/>
      <c r="AD179"/>
      <c r="AE179"/>
      <c r="AF179"/>
      <c r="AG179"/>
      <c r="AH179"/>
      <c r="AI179"/>
      <c r="AJ179"/>
      <c r="AK179"/>
      <c r="AL179"/>
      <c r="AM179"/>
      <c r="AN179"/>
      <c r="AO179"/>
    </row>
    <row r="180" spans="1:49" ht="18" customHeight="1">
      <c r="A180" s="847"/>
      <c r="B180" s="847"/>
      <c r="C180" s="1236"/>
      <c r="D180" s="1236"/>
      <c r="E180" s="1236"/>
      <c r="F180" s="1237"/>
      <c r="G180" s="1237"/>
      <c r="H180" s="1237"/>
      <c r="I180" s="1238"/>
      <c r="J180" s="1235"/>
      <c r="K180" s="1"/>
      <c r="L180"/>
      <c r="O180" s="551"/>
      <c r="P180" s="551"/>
      <c r="Q180" s="551"/>
      <c r="R180" s="551"/>
      <c r="S180" s="524"/>
      <c r="T180" s="1"/>
      <c r="U180" s="524"/>
      <c r="X180"/>
      <c r="Y180"/>
      <c r="Z180"/>
      <c r="AA180"/>
      <c r="AB180"/>
      <c r="AC180"/>
      <c r="AD180"/>
      <c r="AE180"/>
      <c r="AF180"/>
      <c r="AG180"/>
      <c r="AH180"/>
      <c r="AI180"/>
      <c r="AJ180"/>
      <c r="AK180"/>
      <c r="AL180"/>
      <c r="AM180"/>
      <c r="AN180"/>
      <c r="AO180"/>
    </row>
    <row r="181" spans="1:49" ht="18" customHeight="1">
      <c r="A181" s="847"/>
      <c r="B181" s="847"/>
      <c r="C181" s="1236"/>
      <c r="D181" s="1236"/>
      <c r="E181" s="1236"/>
      <c r="F181" s="1237"/>
      <c r="G181" s="1237"/>
      <c r="H181" s="1237"/>
      <c r="I181" s="1238"/>
      <c r="J181" s="1235"/>
      <c r="K181" s="1"/>
      <c r="L181"/>
      <c r="O181" s="551"/>
      <c r="P181" s="551"/>
      <c r="Q181" s="551"/>
      <c r="R181" s="551"/>
      <c r="S181" s="524"/>
      <c r="T181" s="1"/>
      <c r="U181" s="524"/>
      <c r="X181"/>
      <c r="Y181"/>
      <c r="Z181"/>
      <c r="AA181"/>
      <c r="AB181"/>
      <c r="AC181"/>
      <c r="AD181"/>
      <c r="AE181"/>
      <c r="AF181"/>
      <c r="AG181"/>
      <c r="AH181"/>
      <c r="AI181"/>
      <c r="AJ181"/>
      <c r="AK181"/>
      <c r="AL181"/>
      <c r="AM181"/>
      <c r="AN181"/>
      <c r="AO181"/>
    </row>
    <row r="182" spans="1:49" ht="18" hidden="1" customHeight="1">
      <c r="A182" s="1"/>
      <c r="B182" s="1"/>
      <c r="C182" s="552"/>
      <c r="D182" s="311"/>
      <c r="E182" s="388"/>
      <c r="F182" s="703"/>
      <c r="G182" s="530"/>
      <c r="H182" s="474"/>
      <c r="I182" s="251"/>
      <c r="J182" s="1"/>
      <c r="K182" s="1"/>
      <c r="L182"/>
      <c r="O182" s="551"/>
      <c r="P182" s="551"/>
      <c r="Q182" s="551"/>
      <c r="R182" s="551"/>
      <c r="S182" s="524"/>
      <c r="T182" s="1"/>
      <c r="U182" s="524"/>
      <c r="X182"/>
      <c r="Y182"/>
      <c r="Z182"/>
      <c r="AA182"/>
      <c r="AB182"/>
      <c r="AC182"/>
      <c r="AD182"/>
      <c r="AE182"/>
      <c r="AF182"/>
      <c r="AG182"/>
      <c r="AH182"/>
      <c r="AI182"/>
      <c r="AJ182"/>
      <c r="AK182"/>
      <c r="AL182"/>
      <c r="AM182"/>
      <c r="AN182"/>
      <c r="AO182"/>
    </row>
    <row r="183" spans="1:49" ht="18" hidden="1" customHeight="1">
      <c r="A183" s="1"/>
      <c r="B183" s="1"/>
      <c r="C183" s="552"/>
      <c r="D183" s="311"/>
      <c r="E183" s="388"/>
      <c r="F183" s="703"/>
      <c r="G183" s="530"/>
      <c r="H183" s="1"/>
      <c r="I183" s="1"/>
      <c r="J183" s="1"/>
      <c r="K183" s="1"/>
      <c r="L183"/>
      <c r="X183"/>
      <c r="Y183"/>
      <c r="Z183"/>
      <c r="AA183"/>
      <c r="AB183"/>
      <c r="AC183"/>
      <c r="AD183"/>
      <c r="AE183"/>
      <c r="AF183"/>
      <c r="AG183"/>
      <c r="AH183"/>
      <c r="AI183"/>
      <c r="AJ183"/>
      <c r="AK183"/>
      <c r="AL183"/>
      <c r="AM183"/>
      <c r="AN183"/>
      <c r="AO183"/>
    </row>
    <row r="184" spans="1:49" ht="18" hidden="1" customHeight="1">
      <c r="A184" s="551"/>
      <c r="B184" s="551"/>
      <c r="C184" s="552"/>
      <c r="D184" s="311"/>
      <c r="E184" s="388"/>
      <c r="F184" s="703"/>
      <c r="G184" s="530"/>
      <c r="H184" s="551"/>
      <c r="I184" s="551"/>
      <c r="J184" s="551"/>
      <c r="K184" s="551"/>
      <c r="L184"/>
      <c r="M184" s="551"/>
      <c r="N184" s="551"/>
      <c r="O184" s="551"/>
      <c r="P184" s="551"/>
      <c r="Q184" s="551"/>
      <c r="R184" s="551"/>
      <c r="S184" s="551"/>
      <c r="T184" s="551"/>
      <c r="U184" s="551"/>
      <c r="V184" s="551"/>
      <c r="W184" s="551"/>
      <c r="X184"/>
      <c r="Y184"/>
      <c r="Z184"/>
      <c r="AA184"/>
      <c r="AB184"/>
      <c r="AC184"/>
      <c r="AD184"/>
      <c r="AE184"/>
      <c r="AF184"/>
      <c r="AG184"/>
      <c r="AH184"/>
      <c r="AI184"/>
      <c r="AJ184"/>
      <c r="AK184"/>
      <c r="AL184"/>
      <c r="AM184"/>
      <c r="AN184"/>
      <c r="AO184"/>
    </row>
    <row r="185" spans="1:49" ht="18" hidden="1" customHeight="1">
      <c r="A185" s="1"/>
      <c r="B185" s="1"/>
      <c r="C185" s="552"/>
      <c r="D185" s="311"/>
      <c r="E185" s="388"/>
      <c r="F185" s="703"/>
      <c r="G185" s="530"/>
      <c r="H185" s="1"/>
      <c r="I185" s="1"/>
      <c r="J185" s="1"/>
      <c r="K185" s="1"/>
      <c r="L185"/>
      <c r="X185"/>
      <c r="Y185"/>
      <c r="Z185"/>
      <c r="AA185"/>
      <c r="AB185"/>
      <c r="AC185"/>
      <c r="AD185"/>
      <c r="AE185"/>
      <c r="AF185"/>
      <c r="AG185"/>
      <c r="AH185"/>
      <c r="AI185"/>
      <c r="AJ185"/>
      <c r="AK185"/>
      <c r="AL185"/>
      <c r="AM185"/>
      <c r="AN185"/>
      <c r="AO185"/>
      <c r="AP185" s="7"/>
      <c r="AQ185" s="7"/>
      <c r="AR185" s="7"/>
      <c r="AS185" s="7"/>
      <c r="AT185" s="7"/>
      <c r="AU185" s="7"/>
    </row>
    <row r="186" spans="1:49" s="7" customFormat="1" ht="18" hidden="1" customHeight="1">
      <c r="A186" s="550"/>
      <c r="B186" s="550"/>
      <c r="C186" s="552"/>
      <c r="D186" s="311"/>
      <c r="E186" s="388"/>
      <c r="F186" s="703"/>
      <c r="G186" s="530"/>
      <c r="H186" s="550"/>
      <c r="I186"/>
      <c r="J186" s="256"/>
      <c r="K186" s="550"/>
      <c r="L186"/>
      <c r="M186" s="5"/>
      <c r="N186" s="1"/>
      <c r="O186" s="1"/>
      <c r="P186" s="1"/>
      <c r="Q186" s="256"/>
      <c r="R186" s="550"/>
      <c r="S186" s="524"/>
      <c r="T186" s="550"/>
      <c r="U186" s="550"/>
      <c r="V186" s="256"/>
      <c r="W186" s="256"/>
      <c r="X186"/>
      <c r="Y186"/>
      <c r="Z186"/>
      <c r="AA186"/>
      <c r="AB186"/>
      <c r="AC186"/>
      <c r="AD186"/>
      <c r="AE186"/>
      <c r="AF186"/>
      <c r="AG186"/>
      <c r="AH186"/>
      <c r="AI186"/>
      <c r="AJ186"/>
      <c r="AK186"/>
      <c r="AL186"/>
      <c r="AM186"/>
      <c r="AN186"/>
      <c r="AO186"/>
      <c r="AP186" s="256"/>
      <c r="AQ186" s="256"/>
      <c r="AR186" s="256"/>
      <c r="AS186" s="256"/>
      <c r="AT186" s="256"/>
      <c r="AU186" s="256"/>
      <c r="AW186" s="256"/>
    </row>
    <row r="187" spans="1:49" ht="18" hidden="1" customHeight="1">
      <c r="A187" s="1"/>
      <c r="B187" s="1"/>
      <c r="C187" s="552"/>
      <c r="D187" s="311"/>
      <c r="E187" s="388"/>
      <c r="F187" s="703"/>
      <c r="G187" s="530"/>
      <c r="H187" s="1"/>
      <c r="I187"/>
      <c r="J187" s="1"/>
      <c r="K187" s="1"/>
      <c r="L187"/>
      <c r="O187" s="551"/>
      <c r="P187" s="551"/>
      <c r="Q187" s="551"/>
      <c r="R187" s="551"/>
      <c r="S187" s="524"/>
      <c r="T187" s="1"/>
      <c r="U187" s="524"/>
      <c r="X187"/>
      <c r="Y187"/>
      <c r="Z187"/>
      <c r="AA187"/>
      <c r="AB187"/>
      <c r="AC187"/>
      <c r="AD187"/>
      <c r="AE187"/>
      <c r="AF187"/>
      <c r="AG187"/>
      <c r="AH187"/>
      <c r="AI187"/>
      <c r="AJ187"/>
      <c r="AK187"/>
      <c r="AL187"/>
      <c r="AM187"/>
      <c r="AN187"/>
      <c r="AO187"/>
    </row>
    <row r="188" spans="1:49" ht="18" hidden="1" customHeight="1">
      <c r="A188" s="1"/>
      <c r="B188" s="1"/>
      <c r="C188" s="552"/>
      <c r="D188" s="311"/>
      <c r="E188" s="388"/>
      <c r="F188" s="703"/>
      <c r="G188" s="530"/>
      <c r="H188" s="1"/>
      <c r="I188"/>
      <c r="J188" s="1"/>
      <c r="K188" s="1"/>
      <c r="L188"/>
      <c r="M188" s="256"/>
      <c r="N188" s="256"/>
      <c r="O188" s="551"/>
      <c r="P188" s="551"/>
      <c r="Q188" s="551"/>
      <c r="R188" s="551"/>
      <c r="S188" s="524"/>
      <c r="T188" s="1"/>
      <c r="U188" s="524"/>
      <c r="X188"/>
      <c r="Y188"/>
      <c r="Z188"/>
      <c r="AA188"/>
      <c r="AB188"/>
      <c r="AC188"/>
      <c r="AD188"/>
      <c r="AE188"/>
      <c r="AF188"/>
      <c r="AG188"/>
      <c r="AH188"/>
      <c r="AI188"/>
      <c r="AJ188"/>
      <c r="AK188"/>
      <c r="AL188"/>
      <c r="AM188"/>
      <c r="AN188"/>
      <c r="AO188"/>
    </row>
    <row r="189" spans="1:49" ht="18" hidden="1" customHeight="1">
      <c r="A189" s="1"/>
      <c r="B189" s="1"/>
      <c r="C189" s="552"/>
      <c r="D189" s="311"/>
      <c r="E189" s="388"/>
      <c r="F189" s="703"/>
      <c r="G189" s="530"/>
      <c r="H189" s="1"/>
      <c r="I189"/>
      <c r="J189" s="1"/>
      <c r="K189" s="1"/>
      <c r="L189"/>
      <c r="M189" s="256"/>
      <c r="N189" s="256"/>
      <c r="O189" s="551"/>
      <c r="P189" s="551"/>
      <c r="Q189" s="551"/>
      <c r="R189" s="551"/>
      <c r="S189" s="524"/>
      <c r="T189" s="1"/>
      <c r="U189" s="524"/>
      <c r="X189"/>
      <c r="Y189"/>
      <c r="Z189"/>
      <c r="AA189"/>
      <c r="AB189"/>
      <c r="AC189"/>
      <c r="AD189"/>
      <c r="AE189"/>
      <c r="AF189"/>
      <c r="AG189"/>
      <c r="AH189"/>
      <c r="AI189"/>
      <c r="AJ189"/>
      <c r="AK189"/>
      <c r="AL189"/>
      <c r="AM189"/>
      <c r="AN189"/>
      <c r="AO189"/>
    </row>
    <row r="190" spans="1:49" ht="18" hidden="1" customHeight="1">
      <c r="A190" s="1"/>
      <c r="B190" s="1"/>
      <c r="C190" s="552"/>
      <c r="D190" s="311"/>
      <c r="E190" s="388"/>
      <c r="F190" s="703"/>
      <c r="G190" s="530"/>
      <c r="H190" s="474"/>
      <c r="I190" s="251"/>
      <c r="J190" s="1"/>
      <c r="K190" s="1"/>
      <c r="L190"/>
      <c r="M190" s="256"/>
      <c r="N190" s="256"/>
      <c r="O190" s="551"/>
      <c r="P190" s="551"/>
      <c r="Q190" s="551"/>
      <c r="R190" s="551"/>
      <c r="S190" s="524"/>
      <c r="T190" s="1"/>
      <c r="U190" s="524"/>
      <c r="X190"/>
      <c r="Y190"/>
      <c r="Z190"/>
      <c r="AA190"/>
      <c r="AB190"/>
      <c r="AC190"/>
      <c r="AD190"/>
      <c r="AE190"/>
      <c r="AF190"/>
      <c r="AG190"/>
      <c r="AH190"/>
      <c r="AI190"/>
      <c r="AJ190"/>
      <c r="AK190"/>
      <c r="AL190"/>
      <c r="AM190"/>
      <c r="AN190"/>
      <c r="AO190"/>
    </row>
    <row r="191" spans="1:49" ht="18" hidden="1" customHeight="1">
      <c r="A191" s="1"/>
      <c r="B191" s="1"/>
      <c r="C191" s="552"/>
      <c r="D191" s="311"/>
      <c r="E191" s="388"/>
      <c r="F191" s="703"/>
      <c r="G191" s="530"/>
      <c r="H191" s="1"/>
      <c r="I191" s="1"/>
      <c r="J191" s="1"/>
      <c r="K191" s="1"/>
      <c r="L191"/>
      <c r="M191"/>
      <c r="N191"/>
      <c r="O191"/>
      <c r="P191"/>
      <c r="Q191"/>
      <c r="R191"/>
      <c r="S191"/>
      <c r="T191"/>
      <c r="U191"/>
      <c r="V191"/>
      <c r="W191"/>
      <c r="X191"/>
      <c r="Y191"/>
      <c r="Z191"/>
      <c r="AA191"/>
      <c r="AB191"/>
      <c r="AC191"/>
      <c r="AD191"/>
      <c r="AE191"/>
      <c r="AF191"/>
      <c r="AG191"/>
      <c r="AH191"/>
      <c r="AI191"/>
      <c r="AJ191"/>
      <c r="AK191"/>
      <c r="AL191"/>
      <c r="AM191"/>
      <c r="AN191"/>
      <c r="AO191"/>
    </row>
    <row r="192" spans="1:49" ht="18" hidden="1" customHeight="1">
      <c r="A192" s="9"/>
      <c r="B192" s="9"/>
      <c r="C192" s="552"/>
      <c r="D192" s="311"/>
      <c r="E192" s="388"/>
      <c r="F192" s="703"/>
      <c r="G192" s="530"/>
      <c r="H192" s="9"/>
      <c r="I192" s="9"/>
      <c r="J192" s="9"/>
      <c r="K192" s="9"/>
      <c r="L192"/>
      <c r="M192" s="9"/>
      <c r="N192" s="9"/>
      <c r="O192" s="9"/>
      <c r="P192" s="9"/>
      <c r="Q192" s="9"/>
      <c r="R192" s="9"/>
      <c r="S192" s="9"/>
      <c r="T192" s="9"/>
      <c r="U192" s="9"/>
      <c r="V192" s="9"/>
      <c r="W192" s="9"/>
      <c r="X192"/>
      <c r="Y192"/>
      <c r="Z192"/>
      <c r="AA192"/>
      <c r="AB192"/>
      <c r="AC192"/>
      <c r="AD192"/>
      <c r="AE192"/>
      <c r="AF192"/>
      <c r="AG192"/>
      <c r="AH192"/>
      <c r="AI192"/>
      <c r="AJ192"/>
      <c r="AK192"/>
      <c r="AL192"/>
      <c r="AM192"/>
      <c r="AN192"/>
      <c r="AO192"/>
    </row>
    <row r="193" spans="1:41" ht="18" hidden="1" customHeight="1">
      <c r="A193" s="440"/>
      <c r="B193" s="440"/>
      <c r="C193" s="552"/>
      <c r="D193" s="311"/>
      <c r="E193" s="388"/>
      <c r="F193" s="703"/>
      <c r="G193" s="530"/>
      <c r="H193" s="31"/>
      <c r="I193" s="535"/>
      <c r="J193" s="31"/>
      <c r="K193" s="535"/>
      <c r="L193"/>
      <c r="M193" s="440"/>
      <c r="N193" s="440"/>
      <c r="O193" s="440"/>
      <c r="P193" s="440"/>
      <c r="Q193" s="440"/>
      <c r="R193" s="440"/>
      <c r="S193" s="440"/>
      <c r="T193" s="31"/>
      <c r="U193" s="535"/>
      <c r="V193" s="31"/>
      <c r="W193" s="535"/>
      <c r="X193"/>
      <c r="Y193"/>
      <c r="Z193"/>
      <c r="AA193"/>
      <c r="AB193"/>
      <c r="AC193"/>
      <c r="AD193"/>
      <c r="AE193"/>
      <c r="AF193"/>
      <c r="AG193"/>
      <c r="AH193"/>
      <c r="AI193"/>
      <c r="AJ193"/>
      <c r="AK193"/>
      <c r="AL193"/>
      <c r="AM193"/>
      <c r="AN193"/>
      <c r="AO193"/>
    </row>
    <row r="194" spans="1:41" ht="18" hidden="1" customHeight="1">
      <c r="A194" s="440"/>
      <c r="B194" s="1"/>
      <c r="C194" s="552"/>
      <c r="D194" s="311"/>
      <c r="E194" s="388"/>
      <c r="F194" s="703"/>
      <c r="G194" s="530"/>
      <c r="H194" s="389"/>
      <c r="I194" s="31"/>
      <c r="J194" s="8"/>
      <c r="K194" s="389"/>
      <c r="L194"/>
      <c r="M194" s="440"/>
      <c r="O194" s="1"/>
      <c r="P194" s="524"/>
      <c r="Q194" s="440"/>
      <c r="S194" s="8"/>
      <c r="T194" s="524"/>
      <c r="U194" s="31"/>
      <c r="V194" s="8"/>
      <c r="W194" s="524"/>
      <c r="X194"/>
      <c r="Y194"/>
      <c r="Z194"/>
      <c r="AA194"/>
      <c r="AB194"/>
      <c r="AC194"/>
      <c r="AD194"/>
      <c r="AE194"/>
      <c r="AF194"/>
      <c r="AG194"/>
      <c r="AH194"/>
      <c r="AI194"/>
      <c r="AJ194"/>
      <c r="AK194"/>
      <c r="AL194"/>
      <c r="AM194"/>
      <c r="AN194"/>
      <c r="AO194"/>
    </row>
    <row r="195" spans="1:41" ht="18" hidden="1" customHeight="1">
      <c r="A195" s="1"/>
      <c r="B195" s="1"/>
      <c r="C195" s="552"/>
      <c r="D195" s="311"/>
      <c r="E195" s="388"/>
      <c r="F195" s="703"/>
      <c r="G195" s="530"/>
      <c r="H195" s="1"/>
      <c r="I195" s="1"/>
      <c r="J195" s="1"/>
      <c r="K195" s="1"/>
      <c r="L195"/>
      <c r="M195" s="1"/>
      <c r="O195" s="1"/>
      <c r="P195" s="1"/>
      <c r="Q195" s="1"/>
      <c r="R195" s="1"/>
      <c r="S195" s="1"/>
      <c r="T195" s="1"/>
      <c r="U195" s="1"/>
      <c r="V195" s="1"/>
      <c r="W195" s="1"/>
      <c r="X195"/>
      <c r="Y195"/>
      <c r="Z195"/>
      <c r="AA195"/>
      <c r="AB195"/>
      <c r="AC195"/>
      <c r="AD195"/>
      <c r="AE195"/>
      <c r="AF195"/>
      <c r="AG195"/>
      <c r="AH195"/>
      <c r="AI195"/>
      <c r="AJ195"/>
      <c r="AK195"/>
      <c r="AL195"/>
      <c r="AM195"/>
      <c r="AN195"/>
      <c r="AO195"/>
    </row>
    <row r="196" spans="1:41" ht="18" hidden="1" customHeight="1">
      <c r="A196" s="1"/>
      <c r="B196" s="1"/>
      <c r="C196" s="552"/>
      <c r="D196" s="311"/>
      <c r="E196" s="388"/>
      <c r="F196" s="703"/>
      <c r="G196" s="530"/>
      <c r="H196" s="1"/>
      <c r="I196" s="1"/>
      <c r="J196" s="1"/>
      <c r="K196" s="1"/>
      <c r="L196"/>
      <c r="M196" s="1"/>
      <c r="O196" s="1"/>
      <c r="P196" s="1"/>
      <c r="Q196" s="1"/>
      <c r="R196" s="1"/>
      <c r="S196" s="1"/>
      <c r="T196" s="1"/>
      <c r="U196" s="1"/>
      <c r="V196" s="1"/>
      <c r="W196" s="1"/>
      <c r="X196"/>
      <c r="Y196"/>
      <c r="Z196"/>
      <c r="AA196"/>
      <c r="AB196"/>
      <c r="AC196"/>
      <c r="AD196"/>
      <c r="AE196"/>
      <c r="AF196"/>
      <c r="AG196"/>
      <c r="AH196"/>
      <c r="AI196"/>
      <c r="AJ196"/>
      <c r="AK196"/>
      <c r="AL196"/>
      <c r="AM196"/>
      <c r="AN196"/>
      <c r="AO196"/>
    </row>
    <row r="197" spans="1:41" ht="18" hidden="1" customHeight="1">
      <c r="A197" s="440"/>
      <c r="B197" s="1"/>
      <c r="C197" s="552"/>
      <c r="D197" s="311"/>
      <c r="E197" s="388"/>
      <c r="F197" s="703"/>
      <c r="G197" s="530"/>
      <c r="H197" s="31"/>
      <c r="I197" s="535"/>
      <c r="J197" s="31"/>
      <c r="K197" s="535"/>
      <c r="L197"/>
      <c r="M197" s="440"/>
      <c r="N197" s="440"/>
      <c r="O197" s="440"/>
      <c r="P197" s="440"/>
      <c r="Q197" s="440"/>
      <c r="R197" s="440"/>
      <c r="S197" s="440"/>
      <c r="T197" s="31"/>
      <c r="U197" s="535"/>
      <c r="V197" s="31"/>
      <c r="W197" s="535"/>
      <c r="X197"/>
      <c r="AJ197"/>
      <c r="AK197"/>
      <c r="AL197"/>
      <c r="AM197"/>
      <c r="AN197"/>
      <c r="AO197"/>
    </row>
    <row r="198" spans="1:41" ht="18" hidden="1" customHeight="1">
      <c r="A198" s="440"/>
      <c r="C198" s="1"/>
      <c r="D198" s="389"/>
      <c r="E198" s="440"/>
      <c r="G198" s="8"/>
      <c r="H198" s="389"/>
      <c r="I198" s="31"/>
      <c r="J198" s="8"/>
      <c r="K198" s="389"/>
      <c r="L198"/>
      <c r="M198" s="440"/>
      <c r="O198" s="1"/>
      <c r="P198" s="524"/>
      <c r="Q198" s="440"/>
      <c r="S198" s="8"/>
      <c r="T198" s="524"/>
      <c r="U198" s="31"/>
      <c r="V198" s="8"/>
      <c r="W198" s="524"/>
      <c r="X198"/>
      <c r="AJ198"/>
      <c r="AK198"/>
      <c r="AL198"/>
      <c r="AM198"/>
      <c r="AN198"/>
      <c r="AO198"/>
    </row>
    <row r="199" spans="1:41" ht="18" hidden="1" customHeight="1">
      <c r="A199" s="443"/>
      <c r="B199" s="530"/>
      <c r="C199" s="530"/>
      <c r="D199" s="530"/>
      <c r="E199" s="530"/>
      <c r="F199" s="705"/>
      <c r="G199" s="1"/>
      <c r="H199" s="31"/>
      <c r="I199" s="553"/>
      <c r="J199" s="31"/>
      <c r="K199" s="553"/>
      <c r="L199"/>
      <c r="M199"/>
      <c r="N199"/>
      <c r="O199"/>
      <c r="P199"/>
      <c r="Q199"/>
      <c r="R199"/>
      <c r="S199"/>
      <c r="T199"/>
      <c r="U199"/>
      <c r="V199"/>
      <c r="W199"/>
      <c r="X199"/>
      <c r="AJ199"/>
      <c r="AK199"/>
      <c r="AL199"/>
      <c r="AM199"/>
      <c r="AN199"/>
      <c r="AO199"/>
    </row>
    <row r="200" spans="1:41" ht="36" customHeight="1">
      <c r="A200" s="1841" t="s">
        <v>994</v>
      </c>
      <c r="B200" s="1841"/>
      <c r="C200" s="1841"/>
      <c r="D200" s="1841"/>
      <c r="E200" s="1841"/>
      <c r="F200" s="1841"/>
      <c r="G200" s="1841"/>
      <c r="H200" s="1841"/>
      <c r="I200" s="1841"/>
      <c r="J200" s="1841"/>
      <c r="K200" s="1841"/>
      <c r="L200"/>
      <c r="X200"/>
      <c r="AJ200"/>
      <c r="AK200"/>
      <c r="AL200"/>
      <c r="AM200"/>
      <c r="AN200"/>
      <c r="AO200"/>
    </row>
    <row r="201" spans="1:41" ht="36" customHeight="1">
      <c r="A201" s="1880" t="s">
        <v>995</v>
      </c>
      <c r="B201" s="1880"/>
      <c r="C201" s="1880"/>
      <c r="D201" s="1880"/>
      <c r="E201" s="1880"/>
      <c r="F201" s="1880"/>
      <c r="G201" s="1880"/>
      <c r="H201" s="1880"/>
      <c r="I201" s="1880"/>
      <c r="J201" s="1880"/>
      <c r="K201" s="1880"/>
      <c r="L201"/>
      <c r="M201" s="1755" t="s">
        <v>996</v>
      </c>
      <c r="N201" s="1755"/>
      <c r="O201" s="1755"/>
      <c r="P201" s="1755"/>
      <c r="Q201" s="1755"/>
      <c r="R201" s="1755"/>
      <c r="S201" s="1755"/>
      <c r="T201" s="1755"/>
      <c r="U201" s="1755"/>
      <c r="V201" s="1755"/>
      <c r="W201" s="1755"/>
      <c r="X201"/>
      <c r="AJ201"/>
      <c r="AK201"/>
      <c r="AL201"/>
      <c r="AM201"/>
      <c r="AN201"/>
      <c r="AO201"/>
    </row>
    <row r="202" spans="1:41" ht="18" customHeight="1">
      <c r="A202" s="252"/>
      <c r="B202" s="441"/>
      <c r="C202" s="441"/>
      <c r="D202" s="441"/>
      <c r="E202" s="441"/>
      <c r="F202" s="706"/>
      <c r="G202" s="441"/>
      <c r="H202" s="441"/>
      <c r="I202" s="441"/>
      <c r="J202" s="441"/>
      <c r="K202" s="441"/>
      <c r="L202"/>
      <c r="M202" s="1977"/>
      <c r="N202" s="1977"/>
      <c r="O202" s="1977"/>
      <c r="P202" s="1977"/>
      <c r="Q202" s="1978"/>
      <c r="R202" s="1824" t="s">
        <v>19</v>
      </c>
      <c r="S202" s="1864"/>
      <c r="T202" s="1864"/>
      <c r="U202" s="1864"/>
      <c r="V202" s="1825"/>
      <c r="W202" s="1979" t="s">
        <v>19</v>
      </c>
      <c r="X202" s="11"/>
      <c r="AJ202"/>
      <c r="AK202"/>
      <c r="AL202"/>
      <c r="AM202"/>
      <c r="AN202"/>
      <c r="AO202"/>
    </row>
    <row r="203" spans="1:41" ht="30" customHeight="1">
      <c r="A203" s="1794"/>
      <c r="B203" s="1794"/>
      <c r="C203" s="1794"/>
      <c r="D203" s="1794"/>
      <c r="E203" s="1794"/>
      <c r="F203" s="1794"/>
      <c r="G203" s="1881"/>
      <c r="H203" s="1873" t="s">
        <v>718</v>
      </c>
      <c r="I203" s="1874"/>
      <c r="J203" s="1789" t="s">
        <v>28</v>
      </c>
      <c r="K203" s="1794"/>
      <c r="L203"/>
      <c r="M203" s="1791"/>
      <c r="N203" s="1791"/>
      <c r="O203" s="1791"/>
      <c r="P203" s="1791"/>
      <c r="Q203" s="1792"/>
      <c r="R203" s="297" t="s">
        <v>25</v>
      </c>
      <c r="S203" s="121" t="s">
        <v>66</v>
      </c>
      <c r="T203" s="442" t="s">
        <v>28</v>
      </c>
      <c r="U203" s="34" t="s">
        <v>68</v>
      </c>
      <c r="V203" s="122" t="s">
        <v>69</v>
      </c>
      <c r="W203" s="1980"/>
      <c r="X203" s="11"/>
      <c r="AJ203"/>
      <c r="AK203"/>
      <c r="AL203"/>
      <c r="AM203"/>
      <c r="AN203"/>
      <c r="AO203"/>
    </row>
    <row r="204" spans="1:41" ht="30" customHeight="1">
      <c r="A204" s="1882" t="s">
        <v>997</v>
      </c>
      <c r="B204" s="1882"/>
      <c r="C204" s="1882"/>
      <c r="D204" s="1882"/>
      <c r="E204" s="1882"/>
      <c r="F204" s="1882"/>
      <c r="G204" s="1883"/>
      <c r="H204" s="1867">
        <v>28.340752554976657</v>
      </c>
      <c r="I204" s="1868"/>
      <c r="J204" s="1867">
        <v>29.662050826584018</v>
      </c>
      <c r="K204" s="1871"/>
      <c r="L204"/>
      <c r="M204" s="1796" t="s">
        <v>998</v>
      </c>
      <c r="N204" s="1796"/>
      <c r="O204" s="1796"/>
      <c r="P204" s="1796"/>
      <c r="Q204" s="1797"/>
      <c r="R204" s="432">
        <v>25851.5</v>
      </c>
      <c r="S204" s="208">
        <v>73843</v>
      </c>
      <c r="T204" s="209">
        <v>56873.5</v>
      </c>
      <c r="U204" s="432">
        <v>117039</v>
      </c>
      <c r="V204" s="210">
        <v>39529</v>
      </c>
      <c r="W204" s="211">
        <v>156568</v>
      </c>
      <c r="X204" s="11"/>
      <c r="AJ204"/>
      <c r="AK204"/>
      <c r="AL204"/>
      <c r="AM204"/>
      <c r="AN204"/>
      <c r="AO204"/>
    </row>
    <row r="205" spans="1:41" ht="18" customHeight="1">
      <c r="A205" s="1958"/>
      <c r="B205" s="1958"/>
      <c r="C205" s="1958"/>
      <c r="D205" s="1958"/>
      <c r="E205" s="1958"/>
      <c r="F205" s="1958"/>
      <c r="G205" s="1959"/>
      <c r="H205" s="1875"/>
      <c r="I205" s="1876"/>
      <c r="J205" s="1875"/>
      <c r="K205" s="1879"/>
      <c r="L205"/>
      <c r="X205" s="11"/>
      <c r="AJ205"/>
      <c r="AK205"/>
      <c r="AL205"/>
      <c r="AM205"/>
      <c r="AN205"/>
      <c r="AO205"/>
    </row>
    <row r="206" spans="1:41" ht="18" customHeight="1">
      <c r="A206" s="1882" t="s">
        <v>999</v>
      </c>
      <c r="B206" s="1882"/>
      <c r="C206" s="1882"/>
      <c r="D206" s="1882"/>
      <c r="E206" s="1882"/>
      <c r="F206" s="1882"/>
      <c r="G206" s="1883"/>
      <c r="H206" s="1867">
        <v>38.610144888666618</v>
      </c>
      <c r="I206" s="1868"/>
      <c r="J206" s="1867">
        <v>39.377095483836932</v>
      </c>
      <c r="K206" s="1871"/>
      <c r="L206"/>
      <c r="M206" s="1795" t="s">
        <v>1000</v>
      </c>
      <c r="N206" s="1795"/>
      <c r="O206" s="1795"/>
      <c r="P206" s="1795"/>
      <c r="Q206" s="257"/>
      <c r="R206" s="1984" t="s">
        <v>1001</v>
      </c>
      <c r="S206" s="1985"/>
      <c r="T206" s="1973" t="s">
        <v>1002</v>
      </c>
      <c r="U206" s="1974"/>
      <c r="V206" s="1974"/>
      <c r="W206" s="1974"/>
      <c r="X206" s="11"/>
      <c r="AJ206"/>
      <c r="AK206"/>
      <c r="AL206"/>
      <c r="AM206"/>
      <c r="AN206"/>
      <c r="AO206"/>
    </row>
    <row r="207" spans="1:41" ht="18" customHeight="1">
      <c r="A207" s="1884"/>
      <c r="B207" s="1884"/>
      <c r="C207" s="1884"/>
      <c r="D207" s="1884"/>
      <c r="E207" s="1884"/>
      <c r="F207" s="1884"/>
      <c r="G207" s="1885"/>
      <c r="H207" s="1869"/>
      <c r="I207" s="1870"/>
      <c r="J207" s="1869"/>
      <c r="K207" s="1872"/>
      <c r="L207"/>
      <c r="M207" s="1791"/>
      <c r="N207" s="1791"/>
      <c r="O207" s="1791"/>
      <c r="P207" s="1791"/>
      <c r="Q207" s="1792"/>
      <c r="R207" s="1986"/>
      <c r="S207" s="1987"/>
      <c r="T207" s="1789" t="s">
        <v>727</v>
      </c>
      <c r="U207" s="1790"/>
      <c r="V207" s="1793" t="s">
        <v>1003</v>
      </c>
      <c r="W207" s="1794"/>
      <c r="X207" s="11"/>
      <c r="AJ207"/>
      <c r="AK207"/>
      <c r="AL207"/>
      <c r="AM207"/>
      <c r="AN207"/>
      <c r="AO207"/>
    </row>
    <row r="208" spans="1:41" ht="30" customHeight="1">
      <c r="A208" s="1951" t="s">
        <v>1004</v>
      </c>
      <c r="B208" s="1951"/>
      <c r="C208" s="1951"/>
      <c r="D208" s="1951"/>
      <c r="E208" s="1951"/>
      <c r="F208" s="1951"/>
      <c r="G208" s="1952"/>
      <c r="H208" s="1953">
        <v>42.754109003004174</v>
      </c>
      <c r="I208" s="1954"/>
      <c r="J208" s="1953">
        <v>89.023983313845648</v>
      </c>
      <c r="K208" s="1971"/>
      <c r="L208"/>
      <c r="M208" s="1796" t="s">
        <v>1005</v>
      </c>
      <c r="N208" s="1796"/>
      <c r="O208" s="1796"/>
      <c r="P208" s="1796"/>
      <c r="Q208" s="1797"/>
      <c r="R208" s="1975">
        <v>847</v>
      </c>
      <c r="S208" s="1976"/>
      <c r="T208" s="1975">
        <v>162</v>
      </c>
      <c r="U208" s="1988"/>
      <c r="V208" s="1981">
        <v>607</v>
      </c>
      <c r="W208" s="1982"/>
      <c r="X208" s="11"/>
      <c r="AJ208"/>
      <c r="AK208"/>
      <c r="AL208"/>
      <c r="AM208"/>
      <c r="AN208"/>
      <c r="AO208"/>
    </row>
    <row r="209" spans="1:47" ht="18" customHeight="1">
      <c r="A209" s="1961" t="s">
        <v>1006</v>
      </c>
      <c r="B209" s="1961"/>
      <c r="C209" s="1961"/>
      <c r="D209" s="1961"/>
      <c r="E209" s="1961"/>
      <c r="F209" s="1961"/>
      <c r="G209" s="1962"/>
      <c r="H209" s="1853">
        <v>0</v>
      </c>
      <c r="I209" s="1965"/>
      <c r="J209" s="1853">
        <v>0</v>
      </c>
      <c r="K209" s="1854"/>
      <c r="L209"/>
      <c r="M209" s="1796" t="s">
        <v>1007</v>
      </c>
      <c r="N209" s="1796"/>
      <c r="O209" s="1796"/>
      <c r="P209" s="1796"/>
      <c r="Q209" s="1797"/>
      <c r="R209" s="1858">
        <v>0.8822916666666667</v>
      </c>
      <c r="S209" s="1859"/>
      <c r="T209" s="1858">
        <v>0.16875000000000001</v>
      </c>
      <c r="U209" s="1860"/>
      <c r="V209" s="1967">
        <v>0.6322916666666667</v>
      </c>
      <c r="W209" s="1968"/>
      <c r="X209" s="11"/>
      <c r="AJ209"/>
      <c r="AK209"/>
      <c r="AL209"/>
      <c r="AM209"/>
      <c r="AN209"/>
      <c r="AO209"/>
    </row>
    <row r="210" spans="1:47" ht="18" customHeight="1">
      <c r="A210" s="1963"/>
      <c r="B210" s="1963"/>
      <c r="C210" s="1963"/>
      <c r="D210" s="1963"/>
      <c r="E210" s="1963"/>
      <c r="F210" s="1963"/>
      <c r="G210" s="1964"/>
      <c r="H210" s="1855"/>
      <c r="I210" s="1966"/>
      <c r="J210" s="1855"/>
      <c r="K210" s="1856"/>
      <c r="L210"/>
      <c r="M210" s="1796" t="s">
        <v>1008</v>
      </c>
      <c r="N210" s="1796"/>
      <c r="O210" s="1796"/>
      <c r="P210" s="1796"/>
      <c r="Q210" s="1797"/>
      <c r="R210" s="1969"/>
      <c r="S210" s="1970"/>
      <c r="T210" s="1858">
        <v>0.19126328217237309</v>
      </c>
      <c r="U210" s="1860"/>
      <c r="V210" s="1967">
        <v>0.71664698937426208</v>
      </c>
      <c r="W210" s="1968"/>
      <c r="X210" s="11"/>
      <c r="AJ210"/>
      <c r="AK210"/>
      <c r="AL210"/>
      <c r="AM210"/>
      <c r="AN210"/>
      <c r="AO210"/>
    </row>
    <row r="211" spans="1:47" ht="18" customHeight="1">
      <c r="A211" s="1"/>
      <c r="B211" s="1"/>
      <c r="C211" s="1"/>
      <c r="D211" s="1"/>
      <c r="E211" s="1"/>
      <c r="F211" s="444"/>
      <c r="G211" s="1"/>
      <c r="H211" s="1"/>
      <c r="I211" s="1"/>
      <c r="J211" s="1"/>
      <c r="K211" s="1"/>
      <c r="L211"/>
      <c r="M211" s="256"/>
      <c r="N211" s="256"/>
      <c r="X211" s="11"/>
      <c r="Y211" s="11"/>
      <c r="Z211" s="11"/>
      <c r="AA211" s="11"/>
      <c r="AB211" s="11"/>
      <c r="AC211" s="11"/>
      <c r="AD211"/>
      <c r="AE211"/>
      <c r="AF211"/>
      <c r="AG211"/>
      <c r="AH211"/>
      <c r="AI211"/>
      <c r="AJ211"/>
      <c r="AK211"/>
      <c r="AL211"/>
      <c r="AM211"/>
      <c r="AN211"/>
      <c r="AO211"/>
    </row>
    <row r="212" spans="1:47" ht="18" customHeight="1">
      <c r="A212" s="1960" t="s">
        <v>1009</v>
      </c>
      <c r="B212" s="1960"/>
      <c r="C212" s="1960"/>
      <c r="D212" s="1960"/>
      <c r="E212" s="1960"/>
      <c r="F212" s="1960"/>
      <c r="G212" s="1960"/>
      <c r="H212" s="1960"/>
      <c r="I212" s="1960"/>
      <c r="J212" s="1960"/>
      <c r="K212" s="1960"/>
      <c r="L212"/>
      <c r="M212" s="1960" t="s">
        <v>1010</v>
      </c>
      <c r="N212" s="1960"/>
      <c r="O212" s="1960"/>
      <c r="P212" s="1960"/>
      <c r="Q212" s="1960"/>
      <c r="R212" s="1960"/>
      <c r="S212" s="1960"/>
      <c r="T212" s="1960"/>
      <c r="U212" s="1960"/>
      <c r="V212" s="1960"/>
      <c r="W212" s="1960"/>
      <c r="X212"/>
      <c r="Y212" s="263"/>
      <c r="Z212" s="264"/>
      <c r="AA212" s="264"/>
      <c r="AB212" s="264"/>
      <c r="AC212" s="264"/>
      <c r="AD212" s="264"/>
      <c r="AE212" s="264"/>
      <c r="AF212" s="264"/>
      <c r="AG212" s="264"/>
      <c r="AH212" s="264"/>
      <c r="AI212" s="264"/>
      <c r="AJ212"/>
      <c r="AK212" s="554"/>
      <c r="AL212" s="455"/>
      <c r="AM212" s="455"/>
      <c r="AN212" s="455"/>
      <c r="AO212" s="455"/>
      <c r="AP212" s="455"/>
      <c r="AQ212" s="455"/>
      <c r="AR212" s="455"/>
      <c r="AS212" s="455"/>
      <c r="AT212" s="455"/>
      <c r="AU212" s="455"/>
    </row>
    <row r="213" spans="1:47" ht="18" customHeight="1">
      <c r="A213" s="35"/>
      <c r="B213" s="1"/>
      <c r="C213" s="35"/>
      <c r="D213" s="1"/>
      <c r="E213" s="1"/>
      <c r="F213" s="707"/>
      <c r="G213" s="1"/>
      <c r="H213" s="1"/>
      <c r="I213" s="1"/>
      <c r="J213" s="1"/>
      <c r="K213" s="1"/>
      <c r="L213"/>
      <c r="R213" s="435"/>
      <c r="S213" s="435"/>
      <c r="X213"/>
      <c r="Y213" s="264"/>
      <c r="Z213" s="264"/>
      <c r="AA213" s="264"/>
      <c r="AB213" s="264"/>
      <c r="AC213" s="264"/>
      <c r="AD213" s="264"/>
      <c r="AE213" s="264"/>
      <c r="AF213" s="264"/>
      <c r="AG213" s="264"/>
      <c r="AH213" s="264"/>
      <c r="AI213" s="264"/>
      <c r="AJ213"/>
      <c r="AK213" s="455"/>
      <c r="AL213" s="455"/>
      <c r="AM213" s="455"/>
      <c r="AN213" s="455"/>
      <c r="AO213" s="455"/>
      <c r="AP213" s="455"/>
      <c r="AQ213" s="455"/>
      <c r="AR213" s="455"/>
      <c r="AS213" s="455"/>
      <c r="AT213" s="455"/>
      <c r="AU213" s="455"/>
    </row>
    <row r="214" spans="1:47" ht="18" customHeight="1">
      <c r="A214" s="1826"/>
      <c r="B214" s="1826"/>
      <c r="C214" s="1826"/>
      <c r="D214" s="1826"/>
      <c r="E214" s="1827"/>
      <c r="F214" s="1824" t="s">
        <v>25</v>
      </c>
      <c r="G214" s="1825"/>
      <c r="H214" s="1824" t="s">
        <v>66</v>
      </c>
      <c r="I214" s="1825"/>
      <c r="J214" s="1824" t="s">
        <v>28</v>
      </c>
      <c r="K214" s="1864"/>
      <c r="L214"/>
      <c r="M214" s="1814"/>
      <c r="N214" s="1814"/>
      <c r="O214" s="1814"/>
      <c r="P214" s="1814"/>
      <c r="Q214" s="1815"/>
      <c r="R214" s="1811" t="s">
        <v>19</v>
      </c>
      <c r="S214" s="1812"/>
      <c r="T214" s="1812"/>
      <c r="U214" s="1812"/>
      <c r="V214" s="1813"/>
      <c r="W214" s="1806" t="s">
        <v>19</v>
      </c>
      <c r="X214"/>
      <c r="Y214" s="264"/>
      <c r="Z214" s="264"/>
      <c r="AA214" s="264"/>
      <c r="AB214" s="264"/>
      <c r="AC214" s="264"/>
      <c r="AD214" s="264"/>
      <c r="AE214" s="264"/>
      <c r="AF214" s="264"/>
      <c r="AG214" s="264"/>
      <c r="AH214" s="264"/>
      <c r="AI214" s="264"/>
      <c r="AJ214"/>
      <c r="AK214" s="455"/>
      <c r="AL214" s="455"/>
      <c r="AM214" s="455"/>
      <c r="AN214" s="455"/>
      <c r="AO214" s="455"/>
      <c r="AP214" s="455"/>
      <c r="AQ214" s="455"/>
      <c r="AR214" s="455"/>
      <c r="AS214" s="455"/>
      <c r="AT214" s="455"/>
      <c r="AU214" s="455"/>
    </row>
    <row r="215" spans="1:47" ht="18" customHeight="1">
      <c r="A215" s="1828"/>
      <c r="B215" s="1828"/>
      <c r="C215" s="1828"/>
      <c r="D215" s="1828"/>
      <c r="E215" s="1829"/>
      <c r="F215" s="736" t="s">
        <v>68</v>
      </c>
      <c r="G215" s="424" t="s">
        <v>69</v>
      </c>
      <c r="H215" s="96" t="s">
        <v>68</v>
      </c>
      <c r="I215" s="424" t="s">
        <v>69</v>
      </c>
      <c r="J215" s="96" t="s">
        <v>68</v>
      </c>
      <c r="K215" s="92" t="s">
        <v>69</v>
      </c>
      <c r="L215"/>
      <c r="M215" s="1816"/>
      <c r="N215" s="1816"/>
      <c r="O215" s="1816"/>
      <c r="P215" s="1816"/>
      <c r="Q215" s="1817"/>
      <c r="R215" s="1830" t="s">
        <v>25</v>
      </c>
      <c r="S215" s="1832" t="s">
        <v>66</v>
      </c>
      <c r="T215" s="1809" t="s">
        <v>28</v>
      </c>
      <c r="U215" s="1830" t="s">
        <v>68</v>
      </c>
      <c r="V215" s="1809" t="s">
        <v>69</v>
      </c>
      <c r="W215" s="1807"/>
      <c r="X215"/>
      <c r="Y215"/>
      <c r="Z215"/>
      <c r="AA215"/>
      <c r="AB215"/>
      <c r="AC215"/>
      <c r="AD215"/>
      <c r="AE215"/>
      <c r="AF215"/>
      <c r="AG215"/>
      <c r="AH215"/>
      <c r="AI215"/>
      <c r="AJ215"/>
      <c r="AK215"/>
      <c r="AL215"/>
      <c r="AM215"/>
      <c r="AN215"/>
      <c r="AO215"/>
    </row>
    <row r="216" spans="1:47" ht="18" customHeight="1">
      <c r="A216" s="1822" t="s">
        <v>1011</v>
      </c>
      <c r="B216" s="1822"/>
      <c r="C216" s="1822"/>
      <c r="D216" s="1822"/>
      <c r="E216" s="1823"/>
      <c r="F216" s="212">
        <v>17452</v>
      </c>
      <c r="G216" s="213">
        <v>8399.5</v>
      </c>
      <c r="H216" s="212">
        <v>48831</v>
      </c>
      <c r="I216" s="213">
        <v>25012</v>
      </c>
      <c r="J216" s="212">
        <v>50756</v>
      </c>
      <c r="K216" s="214">
        <v>6117.5</v>
      </c>
      <c r="L216"/>
      <c r="M216" s="1818"/>
      <c r="N216" s="1818"/>
      <c r="O216" s="1818"/>
      <c r="P216" s="1818"/>
      <c r="Q216" s="1819"/>
      <c r="R216" s="1831"/>
      <c r="S216" s="1833"/>
      <c r="T216" s="1810"/>
      <c r="U216" s="1831"/>
      <c r="V216" s="1810"/>
      <c r="W216" s="1808"/>
      <c r="X216"/>
      <c r="Y216"/>
      <c r="Z216"/>
      <c r="AA216"/>
      <c r="AB216"/>
      <c r="AC216"/>
      <c r="AD216"/>
      <c r="AE216"/>
      <c r="AF216"/>
      <c r="AG216"/>
      <c r="AH216"/>
      <c r="AI216"/>
      <c r="AJ216"/>
      <c r="AK216"/>
      <c r="AL216"/>
      <c r="AM216"/>
      <c r="AN216"/>
      <c r="AO216"/>
    </row>
    <row r="217" spans="1:47" ht="18" customHeight="1">
      <c r="A217" s="1836" t="s">
        <v>1012</v>
      </c>
      <c r="B217" s="1836"/>
      <c r="C217" s="1836"/>
      <c r="D217" s="1836"/>
      <c r="E217" s="1837"/>
      <c r="F217" s="215">
        <v>1665.5764848201968</v>
      </c>
      <c r="G217" s="216">
        <v>1665.024616298103</v>
      </c>
      <c r="H217" s="215">
        <v>1673.9799137313785</v>
      </c>
      <c r="I217" s="216">
        <v>1671.7144669140466</v>
      </c>
      <c r="J217" s="215">
        <v>1597.1995347036998</v>
      </c>
      <c r="K217" s="217">
        <v>1629.3905623597102</v>
      </c>
      <c r="L217"/>
      <c r="M217" s="1836" t="s">
        <v>1013</v>
      </c>
      <c r="N217" s="1836"/>
      <c r="O217" s="1836"/>
      <c r="P217" s="1836"/>
      <c r="Q217" s="1837"/>
      <c r="R217" s="259">
        <v>1665.3971753158612</v>
      </c>
      <c r="S217" s="260">
        <v>1673.2125646827876</v>
      </c>
      <c r="T217" s="260">
        <v>1600.6621071088737</v>
      </c>
      <c r="U217" s="215">
        <v>1639.4297077377628</v>
      </c>
      <c r="V217" s="215">
        <v>1663.7429046089094</v>
      </c>
      <c r="W217" s="228">
        <v>1645.5681035729242</v>
      </c>
      <c r="X217"/>
      <c r="Y217" s="9" t="s">
        <v>1014</v>
      </c>
      <c r="Z217" s="9"/>
      <c r="AA217" s="9"/>
      <c r="AB217" s="9"/>
      <c r="AC217" s="9"/>
      <c r="AD217" s="9"/>
      <c r="AE217" s="9"/>
      <c r="AF217" s="9"/>
      <c r="AG217" s="9"/>
      <c r="AH217" s="9"/>
      <c r="AI217" s="9"/>
      <c r="AJ217"/>
      <c r="AK217"/>
      <c r="AL217"/>
      <c r="AM217"/>
      <c r="AN217"/>
      <c r="AO217"/>
    </row>
    <row r="218" spans="1:47" ht="18" customHeight="1">
      <c r="A218" s="1836" t="s">
        <v>1015</v>
      </c>
      <c r="B218" s="1836"/>
      <c r="C218" s="1836"/>
      <c r="D218" s="1836"/>
      <c r="E218" s="1837"/>
      <c r="F218" s="215">
        <v>1604.092317161952</v>
      </c>
      <c r="G218" s="216">
        <v>1555.4862475050045</v>
      </c>
      <c r="H218" s="215">
        <v>1587.1859341511911</v>
      </c>
      <c r="I218" s="216">
        <v>1526.2715624987645</v>
      </c>
      <c r="J218" s="215">
        <v>1457.0512093726809</v>
      </c>
      <c r="K218" s="217">
        <v>1410.8842159787134</v>
      </c>
      <c r="L218"/>
      <c r="M218" s="1836" t="s">
        <v>1015</v>
      </c>
      <c r="N218" s="1836"/>
      <c r="O218" s="1836"/>
      <c r="P218" s="1836"/>
      <c r="Q218" s="1837"/>
      <c r="R218" s="259">
        <v>1588.2995514778124</v>
      </c>
      <c r="S218" s="260">
        <v>1566.5531014687367</v>
      </c>
      <c r="T218" s="261">
        <v>1452.085336301961</v>
      </c>
      <c r="U218" s="215">
        <v>1533.2717013351703</v>
      </c>
      <c r="V218" s="261">
        <v>1514.6220559181149</v>
      </c>
      <c r="W218" s="262">
        <v>1528.5631923570218</v>
      </c>
      <c r="X218"/>
      <c r="Y218"/>
      <c r="Z218"/>
      <c r="AA218"/>
      <c r="AB218"/>
      <c r="AC218"/>
      <c r="AD218"/>
      <c r="AE218"/>
      <c r="AF218"/>
      <c r="AG218"/>
      <c r="AH218"/>
      <c r="AI218"/>
      <c r="AJ218"/>
      <c r="AK218"/>
      <c r="AL218"/>
      <c r="AM218"/>
      <c r="AN218"/>
      <c r="AO218"/>
    </row>
    <row r="219" spans="1:47" ht="18" customHeight="1">
      <c r="A219" s="1836" t="s">
        <v>1016</v>
      </c>
      <c r="B219" s="1836"/>
      <c r="C219" s="1836"/>
      <c r="D219" s="1836"/>
      <c r="E219" s="1837"/>
      <c r="F219" s="215">
        <v>1604.092317161952</v>
      </c>
      <c r="G219" s="216">
        <v>1555.4862475050045</v>
      </c>
      <c r="H219" s="215">
        <v>1643.3267312166874</v>
      </c>
      <c r="I219" s="216">
        <v>1545.5540959408247</v>
      </c>
      <c r="J219" s="215">
        <v>1520.0216380933696</v>
      </c>
      <c r="K219" s="217">
        <v>1450.7205840337651</v>
      </c>
      <c r="L219"/>
      <c r="M219" s="1836" t="s">
        <v>1016</v>
      </c>
      <c r="N219" s="1836"/>
      <c r="O219" s="1836"/>
      <c r="P219" s="1836"/>
      <c r="Q219" s="1837"/>
      <c r="R219" s="259">
        <v>1588.2995514778124</v>
      </c>
      <c r="S219" s="260">
        <v>1610.2093178732446</v>
      </c>
      <c r="T219" s="261">
        <v>1512.5673896611538</v>
      </c>
      <c r="U219" s="215">
        <v>1592.8933220452282</v>
      </c>
      <c r="V219" s="261">
        <v>1537.9437831552884</v>
      </c>
      <c r="W219" s="262">
        <v>1579.0201147309594</v>
      </c>
      <c r="X219"/>
      <c r="Y219" s="1845"/>
      <c r="Z219" s="1845"/>
      <c r="AA219" s="1845"/>
      <c r="AB219" s="1845"/>
      <c r="AC219" s="1846"/>
      <c r="AD219" s="1842" t="s">
        <v>25</v>
      </c>
      <c r="AE219" s="1827"/>
      <c r="AF219" s="1842" t="s">
        <v>66</v>
      </c>
      <c r="AG219" s="1827"/>
      <c r="AH219" s="1842" t="s">
        <v>28</v>
      </c>
      <c r="AI219" s="1826"/>
      <c r="AJ219"/>
      <c r="AK219" s="1814"/>
      <c r="AL219" s="1814"/>
      <c r="AM219" s="1814"/>
      <c r="AN219" s="1814"/>
      <c r="AO219" s="1815"/>
      <c r="AP219" s="1811" t="s">
        <v>19</v>
      </c>
      <c r="AQ219" s="1812"/>
      <c r="AR219" s="1812"/>
      <c r="AS219" s="1812"/>
      <c r="AT219" s="1813"/>
      <c r="AU219" s="1806" t="s">
        <v>19</v>
      </c>
    </row>
    <row r="220" spans="1:47" ht="18" customHeight="1">
      <c r="A220" s="1836" t="s">
        <v>1017</v>
      </c>
      <c r="B220" s="1836"/>
      <c r="C220" s="1836"/>
      <c r="D220" s="1836"/>
      <c r="E220" s="1837"/>
      <c r="F220" s="215">
        <v>61.484167658244843</v>
      </c>
      <c r="G220" s="216">
        <v>109.53836879309848</v>
      </c>
      <c r="H220" s="215">
        <v>86.79397958018734</v>
      </c>
      <c r="I220" s="216">
        <v>145.44290441528216</v>
      </c>
      <c r="J220" s="215">
        <v>140.14832533101895</v>
      </c>
      <c r="K220" s="258">
        <v>218.50634638099677</v>
      </c>
      <c r="L220"/>
      <c r="M220" s="1836" t="s">
        <v>1017</v>
      </c>
      <c r="N220" s="1836"/>
      <c r="O220" s="1836"/>
      <c r="P220" s="1836"/>
      <c r="Q220" s="1837"/>
      <c r="R220" s="259">
        <v>77.097623838048833</v>
      </c>
      <c r="S220" s="260">
        <v>106.65946321405096</v>
      </c>
      <c r="T220" s="261">
        <v>148.57677080691261</v>
      </c>
      <c r="U220" s="259">
        <v>106.15800640259241</v>
      </c>
      <c r="V220" s="261">
        <v>149.12084869079447</v>
      </c>
      <c r="W220" s="228">
        <v>117.00491121590252</v>
      </c>
      <c r="X220"/>
      <c r="Y220" s="1847"/>
      <c r="Z220" s="1847"/>
      <c r="AA220" s="1847"/>
      <c r="AB220" s="1847"/>
      <c r="AC220" s="1848"/>
      <c r="AD220" s="1843"/>
      <c r="AE220" s="1857"/>
      <c r="AF220" s="1843"/>
      <c r="AG220" s="1857"/>
      <c r="AH220" s="1843"/>
      <c r="AI220" s="1844"/>
      <c r="AJ220"/>
      <c r="AK220" s="1816"/>
      <c r="AL220" s="1816"/>
      <c r="AM220" s="1816"/>
      <c r="AN220" s="1816"/>
      <c r="AO220" s="1817"/>
      <c r="AP220" s="1830" t="s">
        <v>25</v>
      </c>
      <c r="AQ220" s="1832" t="s">
        <v>66</v>
      </c>
      <c r="AR220" s="1809" t="s">
        <v>28</v>
      </c>
      <c r="AS220" s="1830" t="s">
        <v>68</v>
      </c>
      <c r="AT220" s="1809" t="s">
        <v>69</v>
      </c>
      <c r="AU220" s="1807"/>
    </row>
    <row r="221" spans="1:47" ht="18" customHeight="1">
      <c r="A221" s="1851" t="s">
        <v>1018</v>
      </c>
      <c r="B221" s="1851"/>
      <c r="C221" s="1851"/>
      <c r="D221" s="1851"/>
      <c r="E221" s="1852"/>
      <c r="F221" s="123">
        <v>3.6914646801634102E-2</v>
      </c>
      <c r="G221" s="266">
        <v>6.5787837441489777E-2</v>
      </c>
      <c r="H221" s="123">
        <v>5.1848877557150348E-2</v>
      </c>
      <c r="I221" s="266">
        <v>8.7002240689922974E-2</v>
      </c>
      <c r="J221" s="123">
        <v>8.7746284847884201E-2</v>
      </c>
      <c r="K221" s="138">
        <v>0.13410311280099246</v>
      </c>
      <c r="L221"/>
      <c r="M221" s="1851" t="s">
        <v>1018</v>
      </c>
      <c r="N221" s="1851"/>
      <c r="O221" s="1851"/>
      <c r="P221" s="1851"/>
      <c r="Q221" s="1852"/>
      <c r="R221" s="123">
        <v>4.6293836077526913E-2</v>
      </c>
      <c r="S221" s="267">
        <v>6.3745315726978044E-2</v>
      </c>
      <c r="T221" s="266">
        <v>9.2822070408896562E-2</v>
      </c>
      <c r="U221" s="123">
        <v>6.4753008867381737E-2</v>
      </c>
      <c r="V221" s="266">
        <v>8.9629742839292731E-2</v>
      </c>
      <c r="W221" s="268">
        <v>7.1103050042023011E-2</v>
      </c>
      <c r="X221"/>
      <c r="Y221" s="1849"/>
      <c r="Z221" s="1849"/>
      <c r="AA221" s="1849"/>
      <c r="AB221" s="1849"/>
      <c r="AC221" s="1850"/>
      <c r="AD221" s="98" t="s">
        <v>68</v>
      </c>
      <c r="AE221" s="424" t="s">
        <v>69</v>
      </c>
      <c r="AF221" s="96" t="s">
        <v>68</v>
      </c>
      <c r="AG221" s="424" t="s">
        <v>69</v>
      </c>
      <c r="AH221" s="96" t="s">
        <v>68</v>
      </c>
      <c r="AI221" s="92" t="s">
        <v>69</v>
      </c>
      <c r="AJ221"/>
      <c r="AK221" s="1818"/>
      <c r="AL221" s="1818"/>
      <c r="AM221" s="1818"/>
      <c r="AN221" s="1818"/>
      <c r="AO221" s="1819"/>
      <c r="AP221" s="1831"/>
      <c r="AQ221" s="1833"/>
      <c r="AR221" s="1810"/>
      <c r="AS221" s="1831"/>
      <c r="AT221" s="1810"/>
      <c r="AU221" s="1808"/>
    </row>
    <row r="222" spans="1:47" ht="18" customHeight="1">
      <c r="A222" s="1836" t="s">
        <v>1019</v>
      </c>
      <c r="B222" s="1836"/>
      <c r="C222" s="1836"/>
      <c r="D222" s="1836"/>
      <c r="E222" s="1837"/>
      <c r="F222" s="215">
        <v>1.7829716899769994</v>
      </c>
      <c r="G222" s="216">
        <v>2.2387742302353382</v>
      </c>
      <c r="H222" s="215">
        <v>2.027085652055947</v>
      </c>
      <c r="I222" s="216">
        <v>3.471392490666275</v>
      </c>
      <c r="J222" s="215">
        <v>6.5780572875591936</v>
      </c>
      <c r="K222" s="217">
        <v>6.7685572338033824</v>
      </c>
      <c r="L222"/>
      <c r="M222" s="1836" t="s">
        <v>1019</v>
      </c>
      <c r="N222" s="1836"/>
      <c r="O222" s="1836"/>
      <c r="P222" s="1836"/>
      <c r="Q222" s="1837"/>
      <c r="R222" s="259">
        <v>1.9310680649223573</v>
      </c>
      <c r="S222" s="260">
        <v>2.5162992897375354</v>
      </c>
      <c r="T222" s="260">
        <v>6.5985480859301182</v>
      </c>
      <c r="U222" s="215">
        <v>3.964293244955758</v>
      </c>
      <c r="V222" s="227">
        <v>3.7197425181815573</v>
      </c>
      <c r="W222" s="228">
        <v>3.9025510902456171</v>
      </c>
      <c r="X222"/>
      <c r="Y222" s="1836" t="s">
        <v>1019</v>
      </c>
      <c r="Z222" s="1836"/>
      <c r="AA222" s="1836"/>
      <c r="AB222" s="1836"/>
      <c r="AC222" s="1837"/>
      <c r="AD222" s="301">
        <v>1.0704832268146939E-3</v>
      </c>
      <c r="AE222" s="422">
        <v>1.344589268123176E-3</v>
      </c>
      <c r="AF222" s="301">
        <v>1.2109378585896408E-3</v>
      </c>
      <c r="AG222" s="422">
        <v>2.0765462998441355E-3</v>
      </c>
      <c r="AH222" s="301">
        <v>4.1184943675678593E-3</v>
      </c>
      <c r="AI222" s="421">
        <v>4.154042247551162E-3</v>
      </c>
      <c r="AJ222"/>
      <c r="AK222" s="1836" t="s">
        <v>1019</v>
      </c>
      <c r="AL222" s="1836"/>
      <c r="AM222" s="1836"/>
      <c r="AN222" s="1836"/>
      <c r="AO222" s="1837"/>
      <c r="AP222" s="129">
        <v>1.1595240423991403E-3</v>
      </c>
      <c r="AQ222" s="130">
        <v>1.5038730540578881E-3</v>
      </c>
      <c r="AR222" s="131">
        <v>4.1223866402687942E-3</v>
      </c>
      <c r="AS222" s="555">
        <v>2.4180928442647642E-3</v>
      </c>
      <c r="AT222" s="131">
        <v>2.2357676224355979E-3</v>
      </c>
      <c r="AU222" s="433">
        <v>2.3715524637189065E-3</v>
      </c>
    </row>
    <row r="223" spans="1:47" ht="18" customHeight="1">
      <c r="A223" s="1836" t="s">
        <v>1020</v>
      </c>
      <c r="B223" s="1836"/>
      <c r="C223" s="1836"/>
      <c r="D223" s="1836"/>
      <c r="E223" s="1837"/>
      <c r="F223" s="215">
        <v>24.901141366227357</v>
      </c>
      <c r="G223" s="216">
        <v>30.658847811268696</v>
      </c>
      <c r="H223" s="215">
        <v>39.024431031679214</v>
      </c>
      <c r="I223" s="216">
        <v>41.011261083339939</v>
      </c>
      <c r="J223" s="215">
        <v>74.403298664362822</v>
      </c>
      <c r="K223" s="217">
        <v>89.180162430566412</v>
      </c>
      <c r="L223"/>
      <c r="M223" s="1836" t="s">
        <v>1020</v>
      </c>
      <c r="N223" s="1836"/>
      <c r="O223" s="1836"/>
      <c r="P223" s="1836"/>
      <c r="Q223" s="1837"/>
      <c r="R223" s="259">
        <v>26.771897619641077</v>
      </c>
      <c r="S223" s="260">
        <v>39.6974073903339</v>
      </c>
      <c r="T223" s="260">
        <v>75.99274654588497</v>
      </c>
      <c r="U223" s="215">
        <v>52.261131228391619</v>
      </c>
      <c r="V223" s="227">
        <v>46.266090669539828</v>
      </c>
      <c r="W223" s="228">
        <v>50.747552730544975</v>
      </c>
      <c r="X223"/>
      <c r="Y223" s="1836" t="s">
        <v>1020</v>
      </c>
      <c r="Z223" s="1836"/>
      <c r="AA223" s="1836"/>
      <c r="AB223" s="1836"/>
      <c r="AC223" s="1837"/>
      <c r="AD223" s="301">
        <v>1.4950464054441486E-2</v>
      </c>
      <c r="AE223" s="422">
        <v>1.8413450174348409E-2</v>
      </c>
      <c r="AF223" s="301">
        <v>2.3312365167328656E-2</v>
      </c>
      <c r="AG223" s="422">
        <v>2.4532455688468111E-2</v>
      </c>
      <c r="AH223" s="301">
        <v>4.6583596506096871E-2</v>
      </c>
      <c r="AI223" s="421">
        <v>5.4732219819301174E-2</v>
      </c>
      <c r="AJ223"/>
      <c r="AK223" s="1836" t="s">
        <v>1020</v>
      </c>
      <c r="AL223" s="1836"/>
      <c r="AM223" s="1836"/>
      <c r="AN223" s="1836"/>
      <c r="AO223" s="1837"/>
      <c r="AP223" s="129">
        <v>1.6075383107674292E-2</v>
      </c>
      <c r="AQ223" s="130">
        <v>2.3725262544786022E-2</v>
      </c>
      <c r="AR223" s="131">
        <v>4.747582029235612E-2</v>
      </c>
      <c r="AS223" s="555">
        <v>3.1877628532489127E-2</v>
      </c>
      <c r="AT223" s="131">
        <v>2.7808437554488294E-2</v>
      </c>
      <c r="AU223" s="433">
        <v>3.0838925852026317E-2</v>
      </c>
    </row>
    <row r="224" spans="1:47" ht="18" customHeight="1">
      <c r="A224" s="1836" t="s">
        <v>1021</v>
      </c>
      <c r="B224" s="1836"/>
      <c r="C224" s="1836"/>
      <c r="D224" s="1836"/>
      <c r="E224" s="1837"/>
      <c r="F224" s="215">
        <v>4.9688550987503408</v>
      </c>
      <c r="G224" s="216">
        <v>36.912648335828344</v>
      </c>
      <c r="H224" s="215">
        <v>7.7982964118522036</v>
      </c>
      <c r="I224" s="216">
        <v>57.033387736707404</v>
      </c>
      <c r="J224" s="215">
        <v>11.824764099149911</v>
      </c>
      <c r="K224" s="217">
        <v>58.907112290263349</v>
      </c>
      <c r="L224"/>
      <c r="M224" s="1836" t="s">
        <v>1021</v>
      </c>
      <c r="N224" s="1836"/>
      <c r="O224" s="1836"/>
      <c r="P224" s="1836"/>
      <c r="Q224" s="1837"/>
      <c r="R224" s="259">
        <v>15.34782310040737</v>
      </c>
      <c r="S224" s="260">
        <v>24.475139229956536</v>
      </c>
      <c r="T224" s="260">
        <v>16.889095730914029</v>
      </c>
      <c r="U224" s="215">
        <v>9.1225386229120105</v>
      </c>
      <c r="V224" s="227">
        <v>53.047917812315049</v>
      </c>
      <c r="W224" s="228">
        <v>20.21245683083389</v>
      </c>
      <c r="X224"/>
      <c r="Y224" s="1836" t="s">
        <v>1021</v>
      </c>
      <c r="Z224" s="1836"/>
      <c r="AA224" s="1836"/>
      <c r="AB224" s="1836"/>
      <c r="AC224" s="1837"/>
      <c r="AD224" s="301">
        <v>2.9832644396914267E-3</v>
      </c>
      <c r="AE224" s="422">
        <v>2.2169430994898619E-2</v>
      </c>
      <c r="AF224" s="301">
        <v>4.6585364303860979E-3</v>
      </c>
      <c r="AG224" s="422">
        <v>3.4116704057715046E-2</v>
      </c>
      <c r="AH224" s="301">
        <v>7.4034357274863289E-3</v>
      </c>
      <c r="AI224" s="421">
        <v>3.6152849814566929E-2</v>
      </c>
      <c r="AJ224"/>
      <c r="AK224" s="1836" t="s">
        <v>1021</v>
      </c>
      <c r="AL224" s="1836"/>
      <c r="AM224" s="1836"/>
      <c r="AN224" s="1836"/>
      <c r="AO224" s="1837"/>
      <c r="AP224" s="129">
        <v>9.2157134213323513E-3</v>
      </c>
      <c r="AQ224" s="130">
        <v>1.462763294190096E-2</v>
      </c>
      <c r="AR224" s="131">
        <v>1.0551318517447273E-2</v>
      </c>
      <c r="AS224" s="555">
        <v>5.5644585308266348E-3</v>
      </c>
      <c r="AT224" s="131">
        <v>3.1884684626068985E-2</v>
      </c>
      <c r="AU224" s="433">
        <v>1.2282965856562109E-2</v>
      </c>
    </row>
    <row r="225" spans="1:47" ht="18" customHeight="1">
      <c r="A225" s="1836" t="s">
        <v>1022</v>
      </c>
      <c r="B225" s="1836"/>
      <c r="C225" s="1836"/>
      <c r="D225" s="1836"/>
      <c r="E225" s="1837"/>
      <c r="F225" s="215">
        <v>8.858958132055724</v>
      </c>
      <c r="G225" s="216">
        <v>13.342679270041765</v>
      </c>
      <c r="H225" s="215">
        <v>13.885815226928218</v>
      </c>
      <c r="I225" s="216">
        <v>17.29175328294108</v>
      </c>
      <c r="J225" s="215">
        <v>19.570424666785211</v>
      </c>
      <c r="K225" s="217">
        <v>30.905569551100687</v>
      </c>
      <c r="L225"/>
      <c r="M225" s="1836" t="s">
        <v>1023</v>
      </c>
      <c r="N225" s="1836"/>
      <c r="O225" s="1836"/>
      <c r="P225" s="1836"/>
      <c r="Q225" s="1837"/>
      <c r="R225" s="259">
        <v>10.315779426700669</v>
      </c>
      <c r="S225" s="260">
        <v>15.039469908577036</v>
      </c>
      <c r="T225" s="260">
        <v>20.789669988944038</v>
      </c>
      <c r="U225" s="215">
        <v>15.601476901324503</v>
      </c>
      <c r="V225" s="227">
        <v>18.559487701952907</v>
      </c>
      <c r="W225" s="228">
        <v>16.348291122225582</v>
      </c>
      <c r="X225"/>
      <c r="Y225" s="1836" t="s">
        <v>1023</v>
      </c>
      <c r="Z225" s="1836"/>
      <c r="AA225" s="1836"/>
      <c r="AB225" s="1836"/>
      <c r="AC225" s="1837"/>
      <c r="AD225" s="301">
        <v>5.3188539900718345E-3</v>
      </c>
      <c r="AE225" s="422">
        <v>8.013502707069237E-3</v>
      </c>
      <c r="AF225" s="301">
        <v>8.2950907074960615E-3</v>
      </c>
      <c r="AG225" s="422">
        <v>1.0343724137807654E-2</v>
      </c>
      <c r="AH225" s="301">
        <v>1.2252961662936978E-2</v>
      </c>
      <c r="AI225" s="421">
        <v>1.896756386408838E-2</v>
      </c>
      <c r="AJ225"/>
      <c r="AK225" s="1836" t="s">
        <v>1023</v>
      </c>
      <c r="AL225" s="1836"/>
      <c r="AM225" s="1836"/>
      <c r="AN225" s="1836"/>
      <c r="AO225" s="1837"/>
      <c r="AP225" s="129">
        <v>6.1941857351500342E-3</v>
      </c>
      <c r="AQ225" s="130">
        <v>8.9883797349013216E-3</v>
      </c>
      <c r="AR225" s="131">
        <v>1.2988169018690944E-2</v>
      </c>
      <c r="AS225" s="555">
        <v>9.5164048984160889E-3</v>
      </c>
      <c r="AT225" s="131">
        <v>1.1155261819923809E-2</v>
      </c>
      <c r="AU225" s="433">
        <v>9.9347399154915E-3</v>
      </c>
    </row>
    <row r="226" spans="1:47" ht="18" customHeight="1">
      <c r="A226" s="1836" t="s">
        <v>1024</v>
      </c>
      <c r="B226" s="1836"/>
      <c r="C226" s="1836"/>
      <c r="D226" s="1836"/>
      <c r="E226" s="1837"/>
      <c r="F226" s="215">
        <v>17.148753762066701</v>
      </c>
      <c r="G226" s="216">
        <v>20.997624251214418</v>
      </c>
      <c r="H226" s="215">
        <v>19.268927588513076</v>
      </c>
      <c r="I226" s="216">
        <v>21.79934509566295</v>
      </c>
      <c r="J226" s="215">
        <v>14.025918646950721</v>
      </c>
      <c r="K226" s="217">
        <v>18.481386649433304</v>
      </c>
      <c r="L226"/>
      <c r="M226" s="1836" t="s">
        <v>1025</v>
      </c>
      <c r="N226" s="1836"/>
      <c r="O226" s="1836"/>
      <c r="P226" s="1836"/>
      <c r="Q226" s="1837"/>
      <c r="R226" s="259">
        <v>18.399303543456416</v>
      </c>
      <c r="S226" s="260">
        <v>20.126027146884653</v>
      </c>
      <c r="T226" s="260">
        <v>14.505163383166837</v>
      </c>
      <c r="U226" s="215">
        <v>16.679060659907389</v>
      </c>
      <c r="V226" s="227">
        <v>21.115501208194122</v>
      </c>
      <c r="W226" s="228">
        <v>17.799136655214387</v>
      </c>
      <c r="X226"/>
      <c r="Y226" s="1836" t="s">
        <v>1025</v>
      </c>
      <c r="Z226" s="1836"/>
      <c r="AA226" s="1836"/>
      <c r="AB226" s="1836"/>
      <c r="AC226" s="1837"/>
      <c r="AD226" s="301">
        <v>1.0295986956082628E-2</v>
      </c>
      <c r="AE226" s="422">
        <v>1.2610999288346282E-2</v>
      </c>
      <c r="AF226" s="301">
        <v>1.1510847549873969E-2</v>
      </c>
      <c r="AG226" s="422">
        <v>1.3040112726848701E-2</v>
      </c>
      <c r="AH226" s="301">
        <v>8.7815694546597156E-3</v>
      </c>
      <c r="AI226" s="421">
        <v>1.1342514849643081E-2</v>
      </c>
      <c r="AJ226"/>
      <c r="AK226" s="1836" t="s">
        <v>1025</v>
      </c>
      <c r="AL226" s="1836"/>
      <c r="AM226" s="1836"/>
      <c r="AN226" s="1836"/>
      <c r="AO226" s="1837"/>
      <c r="AP226" s="129">
        <v>1.1047997328305052E-2</v>
      </c>
      <c r="AQ226" s="130">
        <v>1.2028374380932409E-2</v>
      </c>
      <c r="AR226" s="131">
        <v>9.0619771148116677E-3</v>
      </c>
      <c r="AS226" s="555">
        <v>1.017369673197072E-2</v>
      </c>
      <c r="AT226" s="131">
        <v>1.2691564994627385E-2</v>
      </c>
      <c r="AU226" s="433">
        <v>1.0816408398150268E-2</v>
      </c>
    </row>
    <row r="227" spans="1:47" ht="18" customHeight="1">
      <c r="A227" s="1836" t="s">
        <v>1026</v>
      </c>
      <c r="B227" s="1836"/>
      <c r="C227" s="1836"/>
      <c r="D227" s="1836"/>
      <c r="E227" s="1837"/>
      <c r="F227" s="215">
        <v>3.3700615637882554</v>
      </c>
      <c r="G227" s="216">
        <v>4.8467130414938868</v>
      </c>
      <c r="H227" s="215">
        <v>3.5730958567180635</v>
      </c>
      <c r="I227" s="216">
        <v>3.7568005953514731</v>
      </c>
      <c r="J227" s="215">
        <v>8.3527962305934018</v>
      </c>
      <c r="K227" s="217">
        <v>8.591808942553957</v>
      </c>
      <c r="L227"/>
      <c r="M227" s="1836" t="s">
        <v>1026</v>
      </c>
      <c r="N227" s="1836"/>
      <c r="O227" s="1836"/>
      <c r="P227" s="1836"/>
      <c r="Q227" s="1837"/>
      <c r="R227" s="259">
        <v>3.8498454868483658</v>
      </c>
      <c r="S227" s="260">
        <v>3.6353200746222503</v>
      </c>
      <c r="T227" s="260">
        <v>8.3785052209917197</v>
      </c>
      <c r="U227" s="215">
        <v>5.6156211491095371</v>
      </c>
      <c r="V227" s="227">
        <v>4.7366605249065952</v>
      </c>
      <c r="W227" s="228">
        <v>5.3937084050359205</v>
      </c>
      <c r="X227"/>
      <c r="Y227" s="1836" t="s">
        <v>1026</v>
      </c>
      <c r="Z227" s="1836"/>
      <c r="AA227" s="1836"/>
      <c r="AB227" s="1836"/>
      <c r="AC227" s="1837"/>
      <c r="AD227" s="301">
        <v>2.0233604367631678E-3</v>
      </c>
      <c r="AE227" s="422">
        <v>2.9108957273374873E-3</v>
      </c>
      <c r="AF227" s="301">
        <v>2.134491475918291E-3</v>
      </c>
      <c r="AG227" s="422">
        <v>2.2472740828082061E-3</v>
      </c>
      <c r="AH227" s="301">
        <v>5.2296510543017082E-3</v>
      </c>
      <c r="AI227" s="421">
        <v>5.273019950545901E-3</v>
      </c>
      <c r="AJ227"/>
      <c r="AK227" s="1836" t="s">
        <v>1026</v>
      </c>
      <c r="AL227" s="1836"/>
      <c r="AM227" s="1836"/>
      <c r="AN227" s="1836"/>
      <c r="AO227" s="1837"/>
      <c r="AP227" s="129">
        <v>2.3116680776873537E-3</v>
      </c>
      <c r="AQ227" s="130">
        <v>2.1726588428478866E-3</v>
      </c>
      <c r="AR227" s="131">
        <v>5.2343996798456301E-3</v>
      </c>
      <c r="AS227" s="555">
        <v>3.4253503658040283E-3</v>
      </c>
      <c r="AT227" s="131">
        <v>2.8469906689219068E-3</v>
      </c>
      <c r="AU227" s="433">
        <v>3.2777181286662532E-3</v>
      </c>
    </row>
    <row r="228" spans="1:47" ht="18" customHeight="1" thickBot="1">
      <c r="A228" s="1820" t="s">
        <v>1027</v>
      </c>
      <c r="B228" s="1820"/>
      <c r="C228" s="1820"/>
      <c r="D228" s="1820"/>
      <c r="E228" s="1821"/>
      <c r="F228" s="218">
        <v>0.45342604537945613</v>
      </c>
      <c r="G228" s="219">
        <v>0.5410818530160213</v>
      </c>
      <c r="H228" s="218">
        <v>1.2163278124406052</v>
      </c>
      <c r="I228" s="219">
        <v>1.0789641306130173</v>
      </c>
      <c r="J228" s="218">
        <v>5.393065735617677</v>
      </c>
      <c r="K228" s="220">
        <v>5.6717492832756671</v>
      </c>
      <c r="L228"/>
      <c r="M228" s="1820" t="s">
        <v>1028</v>
      </c>
      <c r="N228" s="1820"/>
      <c r="O228" s="1820"/>
      <c r="P228" s="1820"/>
      <c r="Q228" s="1821"/>
      <c r="R228" s="229">
        <v>0.48190659607258146</v>
      </c>
      <c r="S228" s="302">
        <v>1.1698001739390325</v>
      </c>
      <c r="T228" s="556">
        <v>5.4230418510809022</v>
      </c>
      <c r="U228" s="557">
        <v>2.9138845959915951</v>
      </c>
      <c r="V228" s="557">
        <v>1.6754482557044132</v>
      </c>
      <c r="W228" s="230">
        <v>2.6012143818021563</v>
      </c>
      <c r="X228"/>
      <c r="Y228" s="1820" t="s">
        <v>1028</v>
      </c>
      <c r="Z228" s="1820"/>
      <c r="AA228" s="1820"/>
      <c r="AB228" s="1820"/>
      <c r="AC228" s="1821"/>
      <c r="AD228" s="124">
        <v>2.7223369776885667E-4</v>
      </c>
      <c r="AE228" s="125">
        <v>3.2496928136655667E-4</v>
      </c>
      <c r="AF228" s="124">
        <v>7.2660836755762161E-4</v>
      </c>
      <c r="AG228" s="125">
        <v>6.4542369643110452E-4</v>
      </c>
      <c r="AH228" s="124">
        <v>3.3765760748347309E-3</v>
      </c>
      <c r="AI228" s="126">
        <v>3.4809022552958367E-3</v>
      </c>
      <c r="AJ228"/>
      <c r="AK228" s="1820" t="s">
        <v>1028</v>
      </c>
      <c r="AL228" s="1820"/>
      <c r="AM228" s="1820"/>
      <c r="AN228" s="1820"/>
      <c r="AO228" s="1821"/>
      <c r="AP228" s="132">
        <v>2.8936436497869193E-4</v>
      </c>
      <c r="AQ228" s="133">
        <v>6.9913422755154035E-4</v>
      </c>
      <c r="AR228" s="134">
        <v>3.3879991454761403E-3</v>
      </c>
      <c r="AS228" s="558">
        <v>1.7773769636103786E-3</v>
      </c>
      <c r="AT228" s="134">
        <v>1.0070355528267484E-3</v>
      </c>
      <c r="AU228" s="165">
        <v>1.5807394274076497E-3</v>
      </c>
    </row>
    <row r="229" spans="1:47" ht="18" customHeight="1">
      <c r="A229" s="1834" t="s">
        <v>1029</v>
      </c>
      <c r="B229" s="1834"/>
      <c r="C229" s="1834"/>
      <c r="D229" s="1834"/>
      <c r="E229" s="1835"/>
      <c r="F229" s="221">
        <v>6.2277052454076021</v>
      </c>
      <c r="G229" s="222">
        <v>5.3628521553307174</v>
      </c>
      <c r="H229" s="223">
        <v>10.360205033774005</v>
      </c>
      <c r="I229" s="222">
        <v>7.8518929584115122</v>
      </c>
      <c r="J229" s="223">
        <v>64.76575682711308</v>
      </c>
      <c r="K229" s="224">
        <v>41.815259367631782</v>
      </c>
      <c r="L229"/>
      <c r="M229" s="1834" t="s">
        <v>1029</v>
      </c>
      <c r="N229" s="1834"/>
      <c r="O229" s="1834"/>
      <c r="P229" s="1834"/>
      <c r="Q229" s="1835"/>
      <c r="R229" s="231">
        <v>5.9467028459297842</v>
      </c>
      <c r="S229" s="232">
        <v>9.5105929970343457</v>
      </c>
      <c r="T229" s="232">
        <v>62.297126125496739</v>
      </c>
      <c r="U229" s="215">
        <v>33.337911614624382</v>
      </c>
      <c r="V229" s="232">
        <v>12.579161439347732</v>
      </c>
      <c r="W229" s="233">
        <v>28.096913226202034</v>
      </c>
      <c r="X229"/>
      <c r="Y229" s="1834" t="s">
        <v>1029</v>
      </c>
      <c r="Z229" s="1834"/>
      <c r="AA229" s="1834"/>
      <c r="AB229" s="1834"/>
      <c r="AC229" s="1835"/>
      <c r="AD229" s="127">
        <v>3.7390689062711513E-3</v>
      </c>
      <c r="AE229" s="298">
        <v>3.220884606051111E-3</v>
      </c>
      <c r="AF229" s="128">
        <v>6.1889661571151288E-3</v>
      </c>
      <c r="AG229" s="298">
        <v>4.6969103359534589E-3</v>
      </c>
      <c r="AH229" s="128">
        <v>4.0549571559403141E-2</v>
      </c>
      <c r="AI229" s="265">
        <v>2.5663128493314848E-2</v>
      </c>
      <c r="AJ229"/>
      <c r="AK229" s="1834" t="s">
        <v>1029</v>
      </c>
      <c r="AL229" s="1834"/>
      <c r="AM229" s="1834"/>
      <c r="AN229" s="1834"/>
      <c r="AO229" s="1835"/>
      <c r="AP229" s="135">
        <v>3.570741522845399E-3</v>
      </c>
      <c r="AQ229" s="136">
        <v>5.6840315437371768E-3</v>
      </c>
      <c r="AR229" s="137">
        <v>3.8919598239267508E-2</v>
      </c>
      <c r="AS229" s="559">
        <v>2.0335066186294212E-2</v>
      </c>
      <c r="AT229" s="137">
        <v>7.5607603822086169E-3</v>
      </c>
      <c r="AU229" s="166">
        <v>1.7074293774409503E-2</v>
      </c>
    </row>
    <row r="230" spans="1:47" ht="18" customHeight="1">
      <c r="A230" s="1836" t="s">
        <v>1030</v>
      </c>
      <c r="B230" s="1836"/>
      <c r="C230" s="1836"/>
      <c r="D230" s="1836"/>
      <c r="E230" s="1837"/>
      <c r="F230" s="225"/>
      <c r="G230" s="226"/>
      <c r="H230" s="215">
        <v>56.140797065496464</v>
      </c>
      <c r="I230" s="216">
        <v>19.28253344206021</v>
      </c>
      <c r="J230" s="215">
        <v>62.970428720688581</v>
      </c>
      <c r="K230" s="217">
        <v>39.836368055051715</v>
      </c>
      <c r="L230"/>
      <c r="M230" s="1836" t="s">
        <v>1030</v>
      </c>
      <c r="N230" s="1836"/>
      <c r="O230" s="1836"/>
      <c r="P230" s="1836"/>
      <c r="Q230" s="1837"/>
      <c r="R230" s="234"/>
      <c r="S230" s="227">
        <v>43.656216404507781</v>
      </c>
      <c r="T230" s="227">
        <v>60.482053359192747</v>
      </c>
      <c r="U230" s="215">
        <v>59.621620710057812</v>
      </c>
      <c r="V230" s="227">
        <v>23.321727237173388</v>
      </c>
      <c r="W230" s="228">
        <v>50.456922373937729</v>
      </c>
      <c r="X230"/>
      <c r="Y230" s="1836" t="s">
        <v>1030</v>
      </c>
      <c r="Z230" s="1836"/>
      <c r="AA230" s="1836"/>
      <c r="AB230" s="1836"/>
      <c r="AC230" s="1837"/>
      <c r="AD230" s="36"/>
      <c r="AE230" s="37"/>
      <c r="AF230" s="301">
        <v>3.3537318222866867E-2</v>
      </c>
      <c r="AG230" s="422">
        <v>1.153458549512669E-2</v>
      </c>
      <c r="AH230" s="301">
        <v>3.9425524082919529E-2</v>
      </c>
      <c r="AI230" s="421">
        <v>2.4448630656949449E-2</v>
      </c>
      <c r="AJ230"/>
      <c r="AK230" s="1836" t="s">
        <v>1030</v>
      </c>
      <c r="AL230" s="1836"/>
      <c r="AM230" s="1836"/>
      <c r="AN230" s="1836"/>
      <c r="AO230" s="1837"/>
      <c r="AP230" s="97"/>
      <c r="AQ230" s="130">
        <v>2.6091255424432132E-2</v>
      </c>
      <c r="AR230" s="131">
        <v>3.7785647008559367E-2</v>
      </c>
      <c r="AS230" s="555">
        <v>3.636729310726549E-2</v>
      </c>
      <c r="AT230" s="131">
        <v>1.4017626865645777E-2</v>
      </c>
      <c r="AU230" s="433">
        <v>3.0662311857153533E-2</v>
      </c>
    </row>
    <row r="231" spans="1:47" ht="18" hidden="1" customHeight="1">
      <c r="A231" s="1838" t="s">
        <v>1031</v>
      </c>
      <c r="B231" s="1838"/>
      <c r="C231" s="1838"/>
      <c r="D231" s="1838"/>
      <c r="E231" s="1839"/>
      <c r="F231" s="738">
        <v>9.7726136977491024E-2</v>
      </c>
      <c r="G231" s="737">
        <v>3.898672208439595E-2</v>
      </c>
      <c r="H231" s="738">
        <v>0.28183284919390478</v>
      </c>
      <c r="I231" s="737">
        <v>0.32642641913030818</v>
      </c>
      <c r="J231" s="738">
        <v>2.4570037318843778</v>
      </c>
      <c r="K231" s="739">
        <v>1.5536895162276492</v>
      </c>
      <c r="L231"/>
      <c r="M231" s="1838" t="s">
        <v>1031</v>
      </c>
      <c r="N231" s="1838"/>
      <c r="O231" s="1838"/>
      <c r="P231" s="1838"/>
      <c r="Q231" s="1839"/>
      <c r="R231" s="740">
        <v>7.864091115328152E-2</v>
      </c>
      <c r="S231" s="741">
        <v>0.2969375222333171</v>
      </c>
      <c r="T231" s="741">
        <v>2.3598402952349709</v>
      </c>
      <c r="U231" s="738">
        <v>1.1976809253073095</v>
      </c>
      <c r="V231" s="742">
        <v>0.45527947033716498</v>
      </c>
      <c r="W231" s="743">
        <v>1.0102455163251749</v>
      </c>
      <c r="X231"/>
      <c r="Y231" s="1838" t="s">
        <v>1031</v>
      </c>
      <c r="Z231" s="1838"/>
      <c r="AA231" s="1838"/>
      <c r="AB231" s="1838"/>
      <c r="AC231" s="1839"/>
      <c r="AD231" s="744">
        <v>5.8674061424468784E-5</v>
      </c>
      <c r="AE231" s="745">
        <v>2.3415102517268632E-5</v>
      </c>
      <c r="AF231" s="744">
        <v>1.6836095038063291E-4</v>
      </c>
      <c r="AG231" s="745">
        <v>1.9526445789087727E-4</v>
      </c>
      <c r="AH231" s="744">
        <v>1.5383198395059526E-3</v>
      </c>
      <c r="AI231" s="746">
        <v>9.5354026966841543E-4</v>
      </c>
      <c r="AJ231"/>
      <c r="AK231" s="1838" t="s">
        <v>1031</v>
      </c>
      <c r="AL231" s="1838"/>
      <c r="AM231" s="1838"/>
      <c r="AN231" s="1838"/>
      <c r="AO231" s="1839"/>
      <c r="AP231" s="747">
        <v>4.722051431266922E-5</v>
      </c>
      <c r="AQ231" s="748">
        <v>1.7746551065949673E-4</v>
      </c>
      <c r="AR231" s="749">
        <v>1.474290098300215E-3</v>
      </c>
      <c r="AS231" s="750">
        <v>7.3054728705629032E-4</v>
      </c>
      <c r="AT231" s="749">
        <v>2.7364773071365014E-4</v>
      </c>
      <c r="AU231" s="751">
        <v>6.1391899498519013E-4</v>
      </c>
    </row>
    <row r="232" spans="1:47" ht="18" customHeight="1">
      <c r="A232" s="250" t="s">
        <v>1032</v>
      </c>
      <c r="B232" s="1"/>
      <c r="C232" s="1"/>
      <c r="D232" s="1"/>
      <c r="E232" s="1"/>
      <c r="F232" s="444"/>
      <c r="G232" s="1"/>
      <c r="H232" s="1"/>
      <c r="I232" s="1"/>
      <c r="J232" s="1"/>
      <c r="K232" s="1"/>
      <c r="L232"/>
      <c r="X232"/>
      <c r="Y232"/>
      <c r="Z232"/>
      <c r="AA232"/>
      <c r="AB232"/>
      <c r="AC232"/>
      <c r="AD232"/>
      <c r="AE232"/>
      <c r="AF232"/>
      <c r="AG232"/>
      <c r="AH232"/>
      <c r="AI232"/>
      <c r="AJ232"/>
      <c r="AK232"/>
      <c r="AL232"/>
      <c r="AM232"/>
      <c r="AN232"/>
      <c r="AO232"/>
    </row>
    <row r="233" spans="1:47" ht="36" customHeight="1">
      <c r="A233" s="1841" t="s">
        <v>1033</v>
      </c>
      <c r="B233" s="1841"/>
      <c r="C233" s="1841"/>
      <c r="D233" s="1841"/>
      <c r="E233" s="1841"/>
      <c r="F233" s="1841"/>
      <c r="G233" s="1841"/>
      <c r="H233" s="1841"/>
      <c r="I233" s="1841"/>
      <c r="J233" s="1841"/>
      <c r="K233" s="1841"/>
      <c r="L233"/>
      <c r="X233"/>
      <c r="AJ233"/>
      <c r="AK233"/>
      <c r="AL233"/>
      <c r="AM233"/>
      <c r="AN233"/>
      <c r="AO233"/>
    </row>
    <row r="234" spans="1:47" ht="20.7" customHeight="1">
      <c r="A234" s="560"/>
      <c r="B234" s="560"/>
      <c r="C234" s="560"/>
      <c r="D234" s="560"/>
      <c r="E234" s="560"/>
      <c r="F234" s="708"/>
      <c r="G234" s="560"/>
      <c r="H234" s="560"/>
      <c r="I234" s="560"/>
      <c r="J234" s="560"/>
      <c r="K234" s="560"/>
      <c r="L234"/>
      <c r="M234" s="9"/>
      <c r="N234" s="9"/>
      <c r="O234" s="9"/>
      <c r="P234" s="9"/>
      <c r="Q234" s="9"/>
      <c r="R234" s="9"/>
      <c r="S234" s="9"/>
      <c r="T234" s="9"/>
      <c r="U234" s="9"/>
      <c r="V234" s="9"/>
      <c r="W234" s="9"/>
      <c r="X234"/>
      <c r="AJ234"/>
      <c r="AK234"/>
      <c r="AL234"/>
      <c r="AM234"/>
      <c r="AN234"/>
      <c r="AO234"/>
    </row>
    <row r="235" spans="1:47" ht="20.7" customHeight="1">
      <c r="A235" s="1840" t="s">
        <v>1034</v>
      </c>
      <c r="B235" s="1840"/>
      <c r="C235" s="1840"/>
      <c r="D235" s="1840"/>
      <c r="E235" s="1840"/>
      <c r="F235" s="1840"/>
      <c r="G235" s="1840"/>
      <c r="H235" s="1840"/>
      <c r="I235" s="1840"/>
      <c r="J235" s="1840"/>
      <c r="K235" s="1840"/>
      <c r="L235"/>
      <c r="M235" s="55"/>
      <c r="N235" s="55"/>
      <c r="O235" s="55"/>
      <c r="P235" s="55"/>
      <c r="Q235" s="55"/>
      <c r="R235" s="311"/>
      <c r="S235" s="311"/>
      <c r="T235" s="311"/>
      <c r="U235" s="55"/>
      <c r="V235" s="55"/>
      <c r="W235" s="9"/>
      <c r="X235"/>
      <c r="AJ235"/>
      <c r="AK235"/>
      <c r="AL235"/>
      <c r="AM235"/>
      <c r="AN235"/>
      <c r="AO235"/>
    </row>
    <row r="236" spans="1:47" ht="20.7" customHeight="1">
      <c r="B236" s="391" t="s">
        <v>963</v>
      </c>
      <c r="C236" s="1144">
        <v>39</v>
      </c>
      <c r="D236" s="62" t="s">
        <v>273</v>
      </c>
      <c r="E236" s="562">
        <v>536</v>
      </c>
      <c r="F236" s="12" t="s">
        <v>274</v>
      </c>
      <c r="G236" s="562">
        <v>385</v>
      </c>
      <c r="H236" s="507"/>
      <c r="I236" s="513"/>
      <c r="J236" s="514"/>
      <c r="K236"/>
      <c r="L236" s="513"/>
      <c r="M236" s="1950" t="s">
        <v>1035</v>
      </c>
      <c r="N236" s="1950"/>
      <c r="O236" s="1950"/>
      <c r="P236" s="1950"/>
      <c r="Q236" s="1950"/>
      <c r="R236" s="1950"/>
      <c r="S236" s="1950"/>
      <c r="T236" s="1950"/>
      <c r="U236" s="1950"/>
      <c r="V236" s="1950"/>
      <c r="W236" s="1950"/>
      <c r="X236"/>
      <c r="AJ236"/>
    </row>
    <row r="237" spans="1:47" ht="20.7" customHeight="1">
      <c r="B237" s="508" t="s">
        <v>965</v>
      </c>
      <c r="C237" s="392">
        <v>4.0625000000000001E-2</v>
      </c>
      <c r="E237" s="392">
        <v>0.55833333333333335</v>
      </c>
      <c r="F237" s="1413"/>
      <c r="G237" s="382">
        <v>0.40104166666666669</v>
      </c>
      <c r="H237" s="507"/>
      <c r="K237" s="515"/>
      <c r="L237" s="515"/>
      <c r="M237" s="55"/>
      <c r="N237" s="55"/>
      <c r="O237" s="55"/>
      <c r="R237"/>
      <c r="S237"/>
      <c r="T237"/>
      <c r="U237"/>
      <c r="V237"/>
      <c r="W237"/>
      <c r="X237"/>
      <c r="AJ237"/>
    </row>
    <row r="238" spans="1:47" ht="20.7" customHeight="1">
      <c r="F238" s="995" t="s">
        <v>1036</v>
      </c>
      <c r="G238" s="997">
        <v>0.41802388707926169</v>
      </c>
      <c r="H238" s="507"/>
      <c r="L238"/>
      <c r="M238" s="1798" t="s">
        <v>1005</v>
      </c>
      <c r="N238" s="1799"/>
      <c r="O238" s="1800">
        <v>921</v>
      </c>
      <c r="P238" s="1801"/>
      <c r="R238" s="1802" t="s">
        <v>1007</v>
      </c>
      <c r="S238" s="1802"/>
      <c r="T238" s="1802"/>
      <c r="U238" s="1803"/>
      <c r="V238" s="1804">
        <v>0.95937499999999998</v>
      </c>
      <c r="W238" s="1805"/>
      <c r="X238"/>
      <c r="AJ238"/>
    </row>
    <row r="239" spans="1:47" ht="20.7" customHeight="1">
      <c r="F239" s="998" t="s">
        <v>1037</v>
      </c>
      <c r="G239" s="993">
        <v>0.8321149165324937</v>
      </c>
      <c r="J239" s="517"/>
      <c r="K239" s="517"/>
      <c r="L239"/>
      <c r="M239"/>
      <c r="N239"/>
      <c r="O239"/>
      <c r="P239"/>
      <c r="Q239"/>
      <c r="R239"/>
      <c r="S239"/>
      <c r="T239"/>
      <c r="U239"/>
      <c r="V239"/>
      <c r="W239"/>
      <c r="X239"/>
      <c r="Y239"/>
      <c r="Z239"/>
      <c r="AA239"/>
      <c r="AB239"/>
      <c r="AC239"/>
      <c r="AD239"/>
      <c r="AE239"/>
      <c r="AF239"/>
      <c r="AG239"/>
      <c r="AH239"/>
      <c r="AI239"/>
      <c r="AJ239"/>
      <c r="AK239"/>
      <c r="AL239"/>
      <c r="AM239"/>
      <c r="AN239"/>
      <c r="AO239"/>
    </row>
    <row r="240" spans="1:47" ht="20.7" customHeight="1">
      <c r="J240" s="517"/>
      <c r="K240" s="517"/>
      <c r="L240"/>
      <c r="M240" s="9"/>
      <c r="N240" s="9"/>
      <c r="O240" s="9"/>
      <c r="P240" s="9"/>
      <c r="Q240" s="9"/>
      <c r="R240" s="9"/>
      <c r="S240" s="9"/>
      <c r="T240" s="9"/>
      <c r="U240" s="9"/>
      <c r="V240" s="9"/>
      <c r="W240" s="9"/>
      <c r="X240"/>
      <c r="Y240"/>
      <c r="Z240"/>
      <c r="AA240"/>
      <c r="AB240"/>
      <c r="AC240"/>
      <c r="AD240"/>
      <c r="AE240"/>
      <c r="AF240"/>
      <c r="AG240"/>
      <c r="AH240"/>
      <c r="AI240"/>
      <c r="AJ240"/>
      <c r="AK240"/>
      <c r="AL240"/>
      <c r="AM240"/>
      <c r="AN240"/>
      <c r="AO240"/>
    </row>
    <row r="241" spans="1:26" ht="20.7" customHeight="1">
      <c r="A241" s="445" t="s">
        <v>1038</v>
      </c>
    </row>
    <row r="242" spans="1:26" ht="20.7" customHeight="1">
      <c r="B242" s="391" t="s">
        <v>963</v>
      </c>
      <c r="C242" s="1144">
        <v>45</v>
      </c>
      <c r="D242" s="62" t="s">
        <v>273</v>
      </c>
      <c r="E242" s="562">
        <v>547</v>
      </c>
      <c r="F242" s="12" t="s">
        <v>274</v>
      </c>
      <c r="G242" s="562">
        <v>368</v>
      </c>
      <c r="M242" s="9" t="s">
        <v>1039</v>
      </c>
      <c r="N242" s="9"/>
      <c r="O242" s="9"/>
      <c r="P242" s="9"/>
      <c r="Q242" s="9"/>
      <c r="R242" s="9"/>
      <c r="S242" s="9"/>
      <c r="T242" s="9"/>
      <c r="U242" s="9"/>
      <c r="V242" s="9"/>
      <c r="W242" s="9"/>
    </row>
    <row r="243" spans="1:26" ht="20.7" customHeight="1">
      <c r="B243" s="508" t="s">
        <v>965</v>
      </c>
      <c r="C243" s="392">
        <v>4.6875E-2</v>
      </c>
      <c r="E243" s="392">
        <v>0.5697916666666667</v>
      </c>
      <c r="F243" s="1413"/>
      <c r="G243" s="382">
        <v>0.38333333333333336</v>
      </c>
      <c r="M243" s="55"/>
      <c r="N243" s="55"/>
      <c r="O243" s="55"/>
      <c r="R243"/>
      <c r="S243"/>
      <c r="T243"/>
      <c r="U243"/>
      <c r="V243"/>
      <c r="W243"/>
    </row>
    <row r="244" spans="1:26" ht="20.7" customHeight="1">
      <c r="F244" s="995" t="s">
        <v>1040</v>
      </c>
      <c r="G244" s="997">
        <v>0.40218579234972679</v>
      </c>
      <c r="M244" s="1798" t="s">
        <v>1005</v>
      </c>
      <c r="N244" s="1799"/>
      <c r="O244" s="1993">
        <v>915</v>
      </c>
      <c r="P244" s="1994"/>
      <c r="R244" s="1802" t="s">
        <v>1007</v>
      </c>
      <c r="S244" s="1802"/>
      <c r="T244" s="1802"/>
      <c r="U244" s="1803"/>
      <c r="V244" s="1804">
        <v>0.953125</v>
      </c>
      <c r="W244" s="1805"/>
    </row>
    <row r="245" spans="1:26" ht="20.7" customHeight="1">
      <c r="F245" s="998" t="s">
        <v>1041</v>
      </c>
      <c r="G245" s="993">
        <v>0.7787382037959919</v>
      </c>
    </row>
    <row r="246" spans="1:26" ht="20.7" customHeight="1">
      <c r="A246" s="621"/>
      <c r="D246" s="391"/>
      <c r="E246" s="1274"/>
      <c r="F246" s="554"/>
      <c r="G246" s="539"/>
      <c r="H246" s="622"/>
      <c r="I246" s="622"/>
      <c r="J246" s="622"/>
      <c r="K246" s="622"/>
      <c r="L246" s="654"/>
      <c r="X246" s="1"/>
      <c r="Y246" s="1"/>
      <c r="Z246" s="1"/>
    </row>
    <row r="247" spans="1:26" ht="20.7" customHeight="1">
      <c r="I247" s="1"/>
      <c r="J247" s="1"/>
      <c r="K247" s="1"/>
      <c r="L247" s="654"/>
      <c r="X247" s="1"/>
      <c r="Y247" s="1"/>
      <c r="Z247" s="1"/>
    </row>
    <row r="248" spans="1:26" ht="20.7" customHeight="1">
      <c r="I248" s="1"/>
      <c r="J248" s="1"/>
      <c r="K248" s="1"/>
      <c r="L248" s="654"/>
      <c r="X248" s="1"/>
      <c r="Y248" s="1"/>
      <c r="Z248" s="1"/>
    </row>
    <row r="249" spans="1:26" ht="20.7" customHeight="1">
      <c r="I249" s="1"/>
      <c r="J249" s="1"/>
      <c r="K249" s="1"/>
      <c r="L249" s="654"/>
      <c r="X249" s="1"/>
      <c r="Y249" s="1"/>
      <c r="Z249" s="1"/>
    </row>
    <row r="250" spans="1:26" ht="20.7" customHeight="1">
      <c r="A250" s="1840" t="s">
        <v>1042</v>
      </c>
      <c r="B250" s="1840"/>
      <c r="C250" s="1840"/>
      <c r="D250" s="1840"/>
      <c r="E250" s="1840"/>
      <c r="F250" s="1840"/>
      <c r="G250" s="1840"/>
      <c r="H250" s="1840"/>
      <c r="I250" s="1840"/>
      <c r="J250" s="1840"/>
      <c r="K250" s="1840"/>
      <c r="L250" s="654"/>
      <c r="M250" s="654"/>
      <c r="O250" s="1"/>
      <c r="P250" s="1"/>
      <c r="Q250" s="1"/>
      <c r="R250" s="1"/>
      <c r="S250" s="1"/>
      <c r="T250" s="1"/>
      <c r="U250" s="1"/>
      <c r="V250" s="1"/>
      <c r="W250" s="1"/>
      <c r="X250" s="1"/>
      <c r="Y250" s="1"/>
      <c r="Z250" s="1"/>
    </row>
    <row r="251" spans="1:26" ht="20.7" customHeight="1">
      <c r="B251" s="391" t="s">
        <v>963</v>
      </c>
      <c r="C251" s="1144">
        <v>31</v>
      </c>
      <c r="D251" s="62" t="s">
        <v>273</v>
      </c>
      <c r="E251" s="562">
        <v>260</v>
      </c>
      <c r="F251" s="12" t="s">
        <v>274</v>
      </c>
      <c r="G251" s="562">
        <v>669</v>
      </c>
      <c r="H251" s="1050"/>
      <c r="I251" s="1275"/>
      <c r="J251" s="1276"/>
      <c r="K251" s="465"/>
      <c r="L251" s="436"/>
      <c r="M251" s="9" t="s">
        <v>1043</v>
      </c>
      <c r="N251" s="9"/>
      <c r="O251" s="9"/>
      <c r="P251" s="9"/>
      <c r="Q251" s="9"/>
      <c r="R251" s="9"/>
      <c r="S251" s="9"/>
      <c r="T251" s="9"/>
      <c r="U251" s="9"/>
      <c r="V251" s="9"/>
      <c r="W251" s="9"/>
      <c r="X251" s="1"/>
      <c r="Y251" s="1"/>
      <c r="Z251" s="1"/>
    </row>
    <row r="252" spans="1:26" ht="20.7" customHeight="1">
      <c r="B252" s="508" t="s">
        <v>965</v>
      </c>
      <c r="C252" s="392">
        <v>3.229166666666667E-2</v>
      </c>
      <c r="E252" s="392">
        <v>0.27083333333333331</v>
      </c>
      <c r="F252" s="1413"/>
      <c r="G252" s="1051">
        <v>0.69687500000000002</v>
      </c>
      <c r="H252" s="507"/>
      <c r="I252" s="1277"/>
      <c r="J252" s="1276"/>
      <c r="K252" s="1278"/>
      <c r="L252" s="436"/>
      <c r="M252" s="55"/>
      <c r="N252" s="55"/>
      <c r="O252" s="55"/>
      <c r="R252"/>
      <c r="S252"/>
      <c r="T252"/>
      <c r="U252"/>
      <c r="V252"/>
      <c r="W252"/>
      <c r="X252" s="1"/>
      <c r="Y252" s="1"/>
      <c r="Z252" s="1"/>
    </row>
    <row r="253" spans="1:26" ht="20.7" customHeight="1">
      <c r="F253" s="995" t="s">
        <v>1044</v>
      </c>
      <c r="G253" s="997">
        <v>0.7201291711517761</v>
      </c>
      <c r="H253" s="507"/>
      <c r="I253" s="1277"/>
      <c r="J253" s="1279"/>
      <c r="K253" s="1280"/>
      <c r="L253" s="358"/>
      <c r="M253" s="1798" t="s">
        <v>1005</v>
      </c>
      <c r="N253" s="1799"/>
      <c r="O253" s="1993">
        <v>929</v>
      </c>
      <c r="P253" s="1994"/>
      <c r="R253" s="1802" t="s">
        <v>1007</v>
      </c>
      <c r="S253" s="1802"/>
      <c r="T253" s="1802"/>
      <c r="U253" s="1803"/>
      <c r="V253" s="1804">
        <v>0.96770833333333328</v>
      </c>
      <c r="W253" s="1805"/>
      <c r="X253" s="1"/>
      <c r="Y253" s="1"/>
      <c r="Z253" s="1"/>
    </row>
    <row r="254" spans="1:26" ht="20.7" customHeight="1">
      <c r="F254" s="998" t="s">
        <v>1045</v>
      </c>
      <c r="G254" s="993">
        <v>0.92823539798453714</v>
      </c>
      <c r="I254" s="1277"/>
      <c r="J254" s="1279"/>
      <c r="K254" s="1280"/>
      <c r="L254" s="358"/>
      <c r="M254" s="358"/>
      <c r="N254" s="539"/>
      <c r="O254" s="1"/>
      <c r="P254" s="1"/>
      <c r="Q254" s="1"/>
      <c r="R254" s="1"/>
      <c r="S254" s="1"/>
      <c r="T254" s="1"/>
      <c r="U254" s="1"/>
      <c r="V254" s="1"/>
      <c r="W254" s="1"/>
      <c r="X254" s="1"/>
      <c r="Y254" s="1"/>
      <c r="Z254" s="1"/>
    </row>
    <row r="255" spans="1:26" ht="20.7" customHeight="1">
      <c r="I255" s="1277"/>
      <c r="J255" s="1279"/>
      <c r="K255" s="1280"/>
      <c r="L255" s="1995"/>
      <c r="M255" s="1995"/>
      <c r="N255" s="539"/>
    </row>
    <row r="256" spans="1:26" ht="20.7" customHeight="1"/>
    <row r="257" spans="1:26" ht="20.7" customHeight="1">
      <c r="A257" s="709" t="s">
        <v>1046</v>
      </c>
      <c r="B257" s="656"/>
      <c r="C257" s="656"/>
      <c r="D257" s="656"/>
      <c r="E257" s="656"/>
      <c r="F257" s="709"/>
      <c r="G257" s="656"/>
      <c r="H257" s="656"/>
      <c r="I257" s="656"/>
      <c r="J257" s="656"/>
      <c r="K257" s="656"/>
    </row>
    <row r="258" spans="1:26" ht="45" customHeight="1">
      <c r="A258" s="619"/>
      <c r="B258" s="623"/>
      <c r="C258" s="623"/>
      <c r="D258" s="623"/>
      <c r="E258" s="996"/>
      <c r="F258" s="1292" t="s">
        <v>1047</v>
      </c>
      <c r="G258" s="1284" t="s">
        <v>1048</v>
      </c>
      <c r="H258" s="2008" t="s">
        <v>1049</v>
      </c>
      <c r="I258" s="2008"/>
      <c r="J258" s="623"/>
      <c r="K258" s="623"/>
    </row>
    <row r="259" spans="1:26" ht="20.7" customHeight="1">
      <c r="A259" s="651"/>
      <c r="D259" s="30" t="s">
        <v>159</v>
      </c>
      <c r="E259" s="562">
        <v>426</v>
      </c>
      <c r="F259" s="1289">
        <v>0.63677130044843044</v>
      </c>
      <c r="G259" s="1010">
        <v>0.64741641337386013</v>
      </c>
      <c r="H259" s="999">
        <v>0.84490884595669791</v>
      </c>
      <c r="I259" s="1053"/>
      <c r="J259" s="846"/>
      <c r="K259" s="846"/>
      <c r="L259" s="846"/>
      <c r="M259" s="846"/>
      <c r="N259" s="1283"/>
      <c r="O259" s="1281"/>
      <c r="P259" s="1281"/>
      <c r="Q259" s="1281"/>
      <c r="R259" s="1282"/>
      <c r="S259" s="475"/>
    </row>
    <row r="260" spans="1:26" ht="20.7" customHeight="1">
      <c r="A260" s="620"/>
      <c r="D260" s="62" t="s">
        <v>160</v>
      </c>
      <c r="E260" s="562">
        <v>280</v>
      </c>
      <c r="F260" s="1289">
        <v>0.41853512705530643</v>
      </c>
      <c r="G260" s="1010">
        <v>0.42553191489361702</v>
      </c>
      <c r="H260" s="999">
        <v>0.78292681820449894</v>
      </c>
      <c r="J260" s="692"/>
      <c r="K260" s="692"/>
      <c r="L260" s="692"/>
      <c r="M260" s="692"/>
      <c r="N260" s="1243"/>
      <c r="O260" s="1281"/>
      <c r="P260" s="1281"/>
      <c r="Q260" s="1281"/>
      <c r="R260" s="1282"/>
      <c r="S260" s="475"/>
    </row>
    <row r="261" spans="1:26" ht="20.7" customHeight="1">
      <c r="A261" s="620"/>
      <c r="D261" s="62" t="s">
        <v>161</v>
      </c>
      <c r="E261" s="562">
        <v>96</v>
      </c>
      <c r="F261" s="1289">
        <v>0.14349775784753363</v>
      </c>
      <c r="G261" s="1010">
        <v>0.1458966565349544</v>
      </c>
      <c r="H261" s="999">
        <v>0.56692416908972965</v>
      </c>
      <c r="J261" s="846"/>
      <c r="K261" s="692"/>
      <c r="L261" s="692"/>
      <c r="M261" s="1335" t="s">
        <v>1050</v>
      </c>
      <c r="N261" s="1336"/>
      <c r="O261" s="1337"/>
      <c r="P261" s="1338"/>
      <c r="Q261" s="1338"/>
      <c r="R261" s="1339"/>
    </row>
    <row r="262" spans="1:26" ht="20.7" customHeight="1" thickBot="1">
      <c r="A262" s="620"/>
      <c r="D262" s="62" t="s">
        <v>162</v>
      </c>
      <c r="E262" s="1349">
        <v>151</v>
      </c>
      <c r="F262" s="1350">
        <v>0.22571001494768311</v>
      </c>
      <c r="G262" s="1351">
        <v>0.22948328267477203</v>
      </c>
      <c r="H262" s="1352">
        <v>0.56516867693954664</v>
      </c>
      <c r="J262" s="1243"/>
      <c r="K262" s="1243"/>
      <c r="L262" s="1243"/>
      <c r="M262" s="1340"/>
      <c r="N262" s="1286"/>
      <c r="O262" s="2009" t="s">
        <v>1051</v>
      </c>
      <c r="P262" s="2009"/>
      <c r="Q262" s="2009" t="s">
        <v>1052</v>
      </c>
      <c r="R262" s="2010"/>
    </row>
    <row r="263" spans="1:26" ht="20.7" customHeight="1" thickBot="1">
      <c r="A263" s="620"/>
      <c r="D263" s="1360" t="s">
        <v>194</v>
      </c>
      <c r="E263" s="1361">
        <v>345</v>
      </c>
      <c r="F263" s="1357">
        <v>0.51569506726457404</v>
      </c>
      <c r="G263" s="1358">
        <v>0.5243161094224924</v>
      </c>
      <c r="H263" s="1359">
        <v>0.72986740817687379</v>
      </c>
      <c r="J263" s="1276" t="s">
        <v>1053</v>
      </c>
      <c r="K263" s="1295">
        <v>8.3900613451509187</v>
      </c>
      <c r="L263" s="1334" t="s">
        <v>1054</v>
      </c>
      <c r="M263" s="1341"/>
      <c r="N263" s="1298" t="s">
        <v>195</v>
      </c>
      <c r="O263" s="1342">
        <v>4.6376811594202899E-2</v>
      </c>
      <c r="P263" s="1414">
        <f>O263/(1-$O$267)</f>
        <v>5.0473186119873822E-2</v>
      </c>
      <c r="Q263" s="1342">
        <v>1.1510254816656308E-2</v>
      </c>
      <c r="R263" s="1415">
        <f>Q263/(1-$Q$267)</f>
        <v>1.1657770168194177E-2</v>
      </c>
      <c r="S263" s="1"/>
      <c r="T263" s="1"/>
      <c r="U263" s="1"/>
      <c r="V263" s="1"/>
      <c r="W263" s="1"/>
      <c r="X263" s="1"/>
      <c r="Y263" s="1"/>
      <c r="Z263" s="1"/>
    </row>
    <row r="264" spans="1:26" ht="20.7" customHeight="1">
      <c r="A264" s="621"/>
      <c r="D264" s="30" t="s">
        <v>1055</v>
      </c>
      <c r="E264" s="1353">
        <v>115</v>
      </c>
      <c r="F264" s="1354">
        <v>0.17189835575485798</v>
      </c>
      <c r="G264" s="1355">
        <v>0.17477203647416414</v>
      </c>
      <c r="H264" s="1356">
        <v>0.56234718826405872</v>
      </c>
      <c r="J264" s="1298" t="s">
        <v>1056</v>
      </c>
      <c r="K264" s="1243"/>
      <c r="L264" s="1243"/>
      <c r="M264" s="1340"/>
      <c r="N264" s="1298" t="s">
        <v>7698</v>
      </c>
      <c r="O264" s="1342">
        <v>0.71014492753623193</v>
      </c>
      <c r="P264" s="1414">
        <f t="shared" ref="P264:P266" si="0">O264/(1-$O$267)</f>
        <v>0.7728706624605679</v>
      </c>
      <c r="Q264" s="1342">
        <v>0.57717837165941577</v>
      </c>
      <c r="R264" s="1415">
        <f t="shared" ref="R264:R266" si="1">Q264/(1-$Q$267)</f>
        <v>0.58457548595024666</v>
      </c>
      <c r="S264" s="1"/>
      <c r="T264" s="1"/>
      <c r="U264" s="1"/>
      <c r="V264" s="1"/>
      <c r="W264" s="1"/>
      <c r="X264" s="1"/>
      <c r="Y264" s="1"/>
      <c r="Z264" s="1"/>
    </row>
    <row r="265" spans="1:26" ht="20.7" customHeight="1">
      <c r="A265" s="621"/>
      <c r="D265" s="30" t="s">
        <v>1057</v>
      </c>
      <c r="E265" s="562">
        <v>122</v>
      </c>
      <c r="F265" s="1289">
        <v>0.18236173393124067</v>
      </c>
      <c r="G265" s="1010">
        <v>0.18541033434650456</v>
      </c>
      <c r="H265" s="999">
        <v>0.61985203060997685</v>
      </c>
      <c r="J265" s="1243"/>
      <c r="K265" s="1243"/>
      <c r="L265" s="1243"/>
      <c r="M265" s="1340"/>
      <c r="N265" s="1298" t="s">
        <v>7699</v>
      </c>
      <c r="O265" s="1342">
        <v>0.10144927536231885</v>
      </c>
      <c r="P265" s="1414">
        <f t="shared" si="0"/>
        <v>0.11041009463722398</v>
      </c>
      <c r="Q265" s="1342">
        <v>0.30773151025481665</v>
      </c>
      <c r="R265" s="1415">
        <f t="shared" si="1"/>
        <v>0.31167539530667737</v>
      </c>
      <c r="S265" s="1"/>
      <c r="T265" s="1"/>
      <c r="U265" s="1"/>
      <c r="V265" s="1"/>
      <c r="W265" s="1"/>
      <c r="X265" s="1"/>
      <c r="Y265" s="1"/>
      <c r="Z265" s="1"/>
    </row>
    <row r="266" spans="1:26" ht="20.7" customHeight="1">
      <c r="A266" s="621"/>
      <c r="D266" s="62" t="s">
        <v>166</v>
      </c>
      <c r="E266" s="562">
        <v>80</v>
      </c>
      <c r="F266" s="1289">
        <v>0.11958146487294469</v>
      </c>
      <c r="G266" s="1010">
        <v>0.12158054711246201</v>
      </c>
      <c r="H266" s="999">
        <v>0.4861034878499077</v>
      </c>
      <c r="J266" s="692"/>
      <c r="K266" s="692"/>
      <c r="L266" s="692"/>
      <c r="M266" s="1341"/>
      <c r="N266" s="1298" t="s">
        <v>7700</v>
      </c>
      <c r="O266" s="1342">
        <v>6.0869565217391307E-2</v>
      </c>
      <c r="P266" s="1414">
        <f t="shared" si="0"/>
        <v>6.6246056782334389E-2</v>
      </c>
      <c r="Q266" s="1342">
        <v>9.0926041019266629E-2</v>
      </c>
      <c r="R266" s="1415">
        <f t="shared" si="1"/>
        <v>9.209134857488166E-2</v>
      </c>
      <c r="S266" s="1"/>
      <c r="T266" s="1"/>
      <c r="U266" s="1"/>
      <c r="V266" s="1"/>
      <c r="W266" s="1"/>
      <c r="X266" s="1"/>
      <c r="Y266" s="1"/>
      <c r="Z266" s="1"/>
    </row>
    <row r="267" spans="1:26" ht="20.7" customHeight="1">
      <c r="A267" s="621"/>
      <c r="D267" s="62" t="s">
        <v>167</v>
      </c>
      <c r="E267" s="562">
        <v>334</v>
      </c>
      <c r="F267" s="1289">
        <v>0.49925261584454411</v>
      </c>
      <c r="G267" s="1010">
        <v>0.50759878419452886</v>
      </c>
      <c r="H267" s="999">
        <v>0.67517498219558991</v>
      </c>
      <c r="J267" s="692"/>
      <c r="K267" s="692"/>
      <c r="L267" s="692"/>
      <c r="M267" s="1343"/>
      <c r="N267" s="1344" t="s">
        <v>1058</v>
      </c>
      <c r="O267" s="1345">
        <v>8.1159420289855067E-2</v>
      </c>
      <c r="P267" s="1346"/>
      <c r="Q267" s="1347">
        <v>1.2653822249844624E-2</v>
      </c>
      <c r="R267" s="1348"/>
      <c r="T267" s="1"/>
      <c r="U267" s="1"/>
      <c r="V267" s="1"/>
      <c r="W267" s="1"/>
      <c r="X267" s="1"/>
      <c r="Y267" s="1"/>
      <c r="Z267" s="1"/>
    </row>
    <row r="268" spans="1:26" ht="20.7" customHeight="1">
      <c r="A268" s="621"/>
      <c r="D268" s="62" t="s">
        <v>168</v>
      </c>
      <c r="E268" s="562">
        <v>136</v>
      </c>
      <c r="F268" s="1289">
        <v>0.20328849028400597</v>
      </c>
      <c r="G268" s="1010">
        <v>0.20668693009118541</v>
      </c>
      <c r="H268" s="999">
        <v>0.49375598205496912</v>
      </c>
      <c r="J268" s="692"/>
      <c r="K268" s="692"/>
      <c r="L268" s="692"/>
      <c r="M268" s="692"/>
      <c r="N268" s="1243"/>
      <c r="U268" s="1"/>
      <c r="V268" s="1"/>
      <c r="W268" s="1"/>
      <c r="X268" s="1"/>
      <c r="Y268" s="1"/>
      <c r="Z268" s="1"/>
    </row>
    <row r="269" spans="1:26" ht="20.7" customHeight="1">
      <c r="A269" s="621"/>
      <c r="D269" s="62" t="s">
        <v>1059</v>
      </c>
      <c r="E269" s="562">
        <v>308</v>
      </c>
      <c r="F269" s="1289">
        <v>0.46038863976083705</v>
      </c>
      <c r="G269" s="1010">
        <v>0.46808510638297873</v>
      </c>
      <c r="H269" s="999">
        <v>0.78181999628035259</v>
      </c>
      <c r="J269" s="1243"/>
      <c r="K269" s="1243"/>
      <c r="L269" s="1243"/>
      <c r="M269" s="1243"/>
      <c r="N269" s="1243"/>
      <c r="P269" s="1"/>
      <c r="T269" s="1"/>
      <c r="U269" s="1"/>
      <c r="V269" s="1"/>
      <c r="W269" s="1"/>
      <c r="X269" s="1"/>
      <c r="Y269" s="1"/>
      <c r="Z269" s="1"/>
    </row>
    <row r="270" spans="1:26" ht="20.7" customHeight="1">
      <c r="A270" s="621"/>
      <c r="D270" s="391" t="s">
        <v>963</v>
      </c>
      <c r="E270" s="1144">
        <v>11</v>
      </c>
      <c r="F270" s="1293">
        <v>1.6442451420029897E-2</v>
      </c>
      <c r="G270" s="1017"/>
      <c r="H270" s="1017"/>
      <c r="J270" s="653"/>
      <c r="K270" s="655"/>
      <c r="L270" s="654"/>
      <c r="M270" s="654"/>
      <c r="P270" s="1"/>
      <c r="T270" s="1"/>
      <c r="U270" s="1"/>
      <c r="V270" s="1"/>
      <c r="W270" s="1"/>
      <c r="X270" s="1"/>
      <c r="Y270" s="1"/>
      <c r="Z270" s="1"/>
    </row>
    <row r="271" spans="1:26" ht="20.7" customHeight="1"/>
    <row r="272" spans="1:26" ht="39" customHeight="1">
      <c r="A272" s="845" t="s">
        <v>1060</v>
      </c>
      <c r="B272" s="1290"/>
      <c r="C272" s="1290"/>
      <c r="D272" s="1290"/>
      <c r="E272" s="1290"/>
      <c r="F272" s="1292" t="s">
        <v>1047</v>
      </c>
      <c r="G272" s="1284" t="s">
        <v>1061</v>
      </c>
      <c r="H272" s="1290"/>
      <c r="I272" s="1290"/>
      <c r="J272" s="1290"/>
      <c r="K272" s="1290"/>
    </row>
    <row r="273" spans="1:11" ht="20.7" customHeight="1">
      <c r="A273" s="1286"/>
      <c r="C273" s="846"/>
      <c r="D273" s="847" t="s">
        <v>172</v>
      </c>
      <c r="E273" s="562">
        <v>209</v>
      </c>
      <c r="F273" s="1289">
        <v>0.31240657698056801</v>
      </c>
      <c r="G273" s="1010">
        <v>0.33122028526148972</v>
      </c>
      <c r="H273" s="1291"/>
      <c r="I273" s="846"/>
      <c r="J273" s="1288" t="b">
        <v>0</v>
      </c>
      <c r="K273" s="1287"/>
    </row>
    <row r="274" spans="1:11" ht="20.7" customHeight="1">
      <c r="A274" s="691"/>
      <c r="C274" s="846"/>
      <c r="D274" s="847" t="s">
        <v>1062</v>
      </c>
      <c r="E274" s="562">
        <v>295</v>
      </c>
      <c r="F274" s="1289">
        <v>0.44095665171898357</v>
      </c>
      <c r="G274" s="1010">
        <v>0.4675118858954041</v>
      </c>
      <c r="H274" s="846"/>
      <c r="I274" s="846"/>
      <c r="J274" s="1288" t="b">
        <v>0</v>
      </c>
      <c r="K274" s="691"/>
    </row>
    <row r="275" spans="1:11" ht="20.7" customHeight="1" thickBot="1">
      <c r="A275" s="691"/>
      <c r="C275" s="846"/>
      <c r="D275" s="847" t="s">
        <v>1063</v>
      </c>
      <c r="E275" s="1349">
        <v>112</v>
      </c>
      <c r="F275" s="1350">
        <v>0.16741405082212257</v>
      </c>
      <c r="G275" s="1351">
        <v>0.1774960380348653</v>
      </c>
      <c r="H275" s="846"/>
      <c r="I275" s="846"/>
      <c r="J275" s="1288" t="b">
        <v>0</v>
      </c>
      <c r="K275" s="691"/>
    </row>
    <row r="276" spans="1:11" ht="20.7" customHeight="1" thickBot="1">
      <c r="A276" s="691"/>
      <c r="B276" s="1368"/>
      <c r="C276" s="1369"/>
      <c r="D276" s="1370" t="s">
        <v>1064</v>
      </c>
      <c r="E276" s="1371">
        <v>354</v>
      </c>
      <c r="F276" s="1372">
        <v>0.52914798206278024</v>
      </c>
      <c r="G276" s="1373">
        <v>0.56101426307448499</v>
      </c>
      <c r="H276" s="846"/>
      <c r="I276" s="1362" t="s">
        <v>1065</v>
      </c>
      <c r="J276" s="1288" t="b">
        <v>0</v>
      </c>
      <c r="K276" s="1287"/>
    </row>
    <row r="277" spans="1:11" ht="20.7" customHeight="1">
      <c r="D277" s="391" t="s">
        <v>963</v>
      </c>
      <c r="E277" s="1366">
        <v>38</v>
      </c>
      <c r="F277" s="1367">
        <v>5.6801195814648729E-2</v>
      </c>
    </row>
    <row r="278" spans="1:11" ht="20.7" customHeight="1"/>
    <row r="279" spans="1:11" ht="20.7" customHeight="1"/>
    <row r="280" spans="1:11" ht="20.7" customHeight="1">
      <c r="A280" s="445" t="s">
        <v>1066</v>
      </c>
    </row>
    <row r="281" spans="1:11" ht="20.7" customHeight="1">
      <c r="A281" s="445"/>
      <c r="B281" s="1145" t="s">
        <v>1067</v>
      </c>
    </row>
    <row r="282" spans="1:11" ht="20.7" customHeight="1">
      <c r="B282" s="1149">
        <v>0.49184782608695654</v>
      </c>
      <c r="C282" s="603" t="s">
        <v>1068</v>
      </c>
    </row>
    <row r="283" spans="1:11" ht="20.7" customHeight="1">
      <c r="A283" s="445"/>
      <c r="D283" s="1148" t="s">
        <v>1069</v>
      </c>
    </row>
    <row r="284" spans="1:11" ht="20.7" customHeight="1">
      <c r="C284" s="1146" t="s">
        <v>1070</v>
      </c>
      <c r="E284" s="1146" t="s">
        <v>1071</v>
      </c>
      <c r="H284" s="1408" t="s">
        <v>1072</v>
      </c>
    </row>
    <row r="285" spans="1:11" ht="20.7" customHeight="1">
      <c r="B285" s="1147" t="s">
        <v>1073</v>
      </c>
      <c r="C285" s="2000">
        <v>0.3949160384265159</v>
      </c>
      <c r="D285" s="2001"/>
      <c r="E285" s="2004">
        <v>0.66577736811299992</v>
      </c>
      <c r="F285" s="2005"/>
      <c r="H285" s="1410">
        <v>117339</v>
      </c>
    </row>
    <row r="286" spans="1:11" ht="20.7" customHeight="1">
      <c r="B286" s="1147" t="s">
        <v>25</v>
      </c>
      <c r="C286" s="2002">
        <v>0.35773179555085122</v>
      </c>
      <c r="D286" s="2003"/>
      <c r="E286" s="2006">
        <v>0.67720970940758696</v>
      </c>
      <c r="F286" s="2007"/>
      <c r="H286" s="1409">
        <v>21741</v>
      </c>
    </row>
    <row r="287" spans="1:11" ht="20.7" customHeight="1">
      <c r="B287" s="1147" t="s">
        <v>19</v>
      </c>
      <c r="C287" s="1996">
        <v>0.38910339373022723</v>
      </c>
      <c r="D287" s="1997"/>
      <c r="E287" s="1998">
        <v>0.66742038693587469</v>
      </c>
      <c r="F287" s="1999"/>
    </row>
    <row r="288" spans="1:11" ht="20.7" customHeight="1"/>
    <row r="289" spans="1:16" ht="20.7" customHeight="1"/>
    <row r="290" spans="1:16" ht="20.7" customHeight="1">
      <c r="A290" s="1374" t="s">
        <v>1074</v>
      </c>
      <c r="B290" s="1375"/>
      <c r="C290" s="1375"/>
      <c r="D290" s="1375"/>
      <c r="E290" s="1375"/>
      <c r="F290" s="1375"/>
      <c r="G290" s="1375"/>
      <c r="H290" s="1411" t="s">
        <v>1075</v>
      </c>
      <c r="I290" s="1411" t="s">
        <v>1076</v>
      </c>
      <c r="J290" s="1989" t="s">
        <v>1077</v>
      </c>
      <c r="K290" s="1989"/>
      <c r="L290" s="1989"/>
      <c r="M290" s="1989"/>
      <c r="N290" s="1989"/>
      <c r="O290" s="1989"/>
      <c r="P290" s="1990"/>
    </row>
    <row r="291" spans="1:16" ht="20.7" customHeight="1">
      <c r="A291" s="1376"/>
      <c r="B291" s="691"/>
      <c r="C291" s="1377"/>
      <c r="D291" s="1377"/>
      <c r="E291" s="1378"/>
      <c r="F291" s="1377"/>
      <c r="G291" s="1231" t="s">
        <v>196</v>
      </c>
      <c r="H291" s="1363">
        <v>1156.4990192170196</v>
      </c>
      <c r="I291" s="1412">
        <v>23425.5</v>
      </c>
      <c r="J291" s="1991"/>
      <c r="K291" s="1991"/>
      <c r="L291" s="1991"/>
      <c r="M291" s="1991"/>
      <c r="N291" s="1991"/>
      <c r="O291" s="1991"/>
      <c r="P291" s="1992"/>
    </row>
    <row r="292" spans="1:16" ht="20.7" customHeight="1">
      <c r="A292" s="1376"/>
      <c r="B292" s="1377"/>
      <c r="C292" s="1377"/>
      <c r="D292" s="1377"/>
      <c r="E292" s="1377"/>
      <c r="F292" s="1377"/>
      <c r="G292" s="1231" t="s">
        <v>197</v>
      </c>
      <c r="H292" s="1363">
        <v>1543.2386928718261</v>
      </c>
      <c r="I292" s="1412">
        <v>44298.5</v>
      </c>
      <c r="J292" s="1379"/>
      <c r="K292" s="691"/>
      <c r="P292" s="1380"/>
    </row>
    <row r="293" spans="1:16" ht="20.7" customHeight="1" thickBot="1">
      <c r="A293" s="1376"/>
      <c r="B293" s="1377"/>
      <c r="C293" s="1377"/>
      <c r="D293" s="1377"/>
      <c r="E293" s="1377"/>
      <c r="F293" s="1377"/>
      <c r="G293" s="1231" t="s">
        <v>198</v>
      </c>
      <c r="H293" s="1364">
        <v>1302.8769560085502</v>
      </c>
      <c r="I293" s="1412">
        <v>11690.5</v>
      </c>
      <c r="J293" s="1379"/>
      <c r="K293" s="691"/>
      <c r="P293" s="1380"/>
    </row>
    <row r="294" spans="1:16" ht="20.7" customHeight="1" thickBot="1">
      <c r="A294" s="1376"/>
      <c r="B294" s="1377"/>
      <c r="C294" s="1377"/>
      <c r="D294" s="1377"/>
      <c r="E294" s="1377"/>
      <c r="F294" s="1377"/>
      <c r="G294" s="1389" t="s">
        <v>199</v>
      </c>
      <c r="H294" s="1365">
        <v>1393.775822615125</v>
      </c>
      <c r="I294" s="1381"/>
      <c r="J294" s="1379"/>
      <c r="K294" s="691"/>
      <c r="P294" s="1380"/>
    </row>
    <row r="295" spans="1:16" ht="20.7" customHeight="1">
      <c r="A295" s="1382"/>
      <c r="B295" s="1383"/>
      <c r="C295" s="1383"/>
      <c r="D295" s="1383"/>
      <c r="E295" s="1383"/>
      <c r="F295" s="1383"/>
      <c r="G295" s="1383"/>
      <c r="H295" s="1384"/>
      <c r="I295" s="1384"/>
      <c r="J295" s="1384"/>
      <c r="K295" s="1384"/>
      <c r="L295" s="1385"/>
      <c r="M295" s="1385"/>
      <c r="N295" s="1386"/>
      <c r="O295" s="1387"/>
      <c r="P295" s="1388"/>
    </row>
  </sheetData>
  <mergeCells count="331">
    <mergeCell ref="Y10:AA10"/>
    <mergeCell ref="AE10:AG10"/>
    <mergeCell ref="Y11:AA11"/>
    <mergeCell ref="AE11:AG11"/>
    <mergeCell ref="A227:E227"/>
    <mergeCell ref="A225:E225"/>
    <mergeCell ref="A226:E226"/>
    <mergeCell ref="A218:E218"/>
    <mergeCell ref="A220:E220"/>
    <mergeCell ref="A223:E223"/>
    <mergeCell ref="A224:E224"/>
    <mergeCell ref="J203:K203"/>
    <mergeCell ref="A217:E217"/>
    <mergeCell ref="A222:E222"/>
    <mergeCell ref="A201:K201"/>
    <mergeCell ref="A36:E36"/>
    <mergeCell ref="M36:Q36"/>
    <mergeCell ref="A41:K41"/>
    <mergeCell ref="M12:O12"/>
    <mergeCell ref="M16:O16"/>
    <mergeCell ref="M20:O20"/>
    <mergeCell ref="M41:W41"/>
    <mergeCell ref="A47:C47"/>
    <mergeCell ref="D11:I11"/>
    <mergeCell ref="A1:B3"/>
    <mergeCell ref="C1:K3"/>
    <mergeCell ref="A5:K5"/>
    <mergeCell ref="M6:Q6"/>
    <mergeCell ref="M202:Q203"/>
    <mergeCell ref="BQ6:BW6"/>
    <mergeCell ref="A106:K106"/>
    <mergeCell ref="P81:Q81"/>
    <mergeCell ref="W81:X81"/>
    <mergeCell ref="P82:Q82"/>
    <mergeCell ref="W82:X82"/>
    <mergeCell ref="A15:E15"/>
    <mergeCell ref="A7:E7"/>
    <mergeCell ref="M7:O7"/>
    <mergeCell ref="Y7:AA7"/>
    <mergeCell ref="AE7:AG7"/>
    <mergeCell ref="Y12:AA12"/>
    <mergeCell ref="AE12:AG12"/>
    <mergeCell ref="M13:O13"/>
    <mergeCell ref="Y13:AA13"/>
    <mergeCell ref="AE13:AG13"/>
    <mergeCell ref="M10:O10"/>
    <mergeCell ref="M14:O14"/>
    <mergeCell ref="M18:O18"/>
    <mergeCell ref="T206:W206"/>
    <mergeCell ref="M207:Q207"/>
    <mergeCell ref="T207:U207"/>
    <mergeCell ref="V207:W207"/>
    <mergeCell ref="M201:W201"/>
    <mergeCell ref="J11:K11"/>
    <mergeCell ref="M11:O11"/>
    <mergeCell ref="A200:K200"/>
    <mergeCell ref="A206:G207"/>
    <mergeCell ref="H206:I207"/>
    <mergeCell ref="A23:K23"/>
    <mergeCell ref="A25:K25"/>
    <mergeCell ref="M25:W25"/>
    <mergeCell ref="A32:E32"/>
    <mergeCell ref="M32:Q32"/>
    <mergeCell ref="R202:V202"/>
    <mergeCell ref="W202:W203"/>
    <mergeCell ref="M204:Q204"/>
    <mergeCell ref="A203:G203"/>
    <mergeCell ref="H203:I203"/>
    <mergeCell ref="M206:P206"/>
    <mergeCell ref="R206:S207"/>
    <mergeCell ref="A214:E215"/>
    <mergeCell ref="A221:E221"/>
    <mergeCell ref="J206:K207"/>
    <mergeCell ref="A204:G205"/>
    <mergeCell ref="H204:I205"/>
    <mergeCell ref="J204:K205"/>
    <mergeCell ref="A219:E219"/>
    <mergeCell ref="A212:K212"/>
    <mergeCell ref="A216:E216"/>
    <mergeCell ref="A208:G208"/>
    <mergeCell ref="F214:G214"/>
    <mergeCell ref="H214:I214"/>
    <mergeCell ref="J214:K214"/>
    <mergeCell ref="Y8:AA8"/>
    <mergeCell ref="AE8:AG8"/>
    <mergeCell ref="A9:E9"/>
    <mergeCell ref="F9:K9"/>
    <mergeCell ref="M9:O9"/>
    <mergeCell ref="Y9:AA9"/>
    <mergeCell ref="AE9:AG9"/>
    <mergeCell ref="Y6:AI6"/>
    <mergeCell ref="F7:H7"/>
    <mergeCell ref="I7:K7"/>
    <mergeCell ref="T6:V6"/>
    <mergeCell ref="M8:O8"/>
    <mergeCell ref="Y16:AA16"/>
    <mergeCell ref="AE16:AI16"/>
    <mergeCell ref="M17:O17"/>
    <mergeCell ref="Y17:AA17"/>
    <mergeCell ref="AE17:AG17"/>
    <mergeCell ref="Y14:AA14"/>
    <mergeCell ref="AE14:AG14"/>
    <mergeCell ref="M15:O15"/>
    <mergeCell ref="Y15:AA15"/>
    <mergeCell ref="Y20:AA20"/>
    <mergeCell ref="AE20:AG20"/>
    <mergeCell ref="M21:O21"/>
    <mergeCell ref="Y21:AA21"/>
    <mergeCell ref="AE21:AG21"/>
    <mergeCell ref="Y18:AA18"/>
    <mergeCell ref="AE18:AG18"/>
    <mergeCell ref="M19:O19"/>
    <mergeCell ref="Y19:AA19"/>
    <mergeCell ref="AE19:AG19"/>
    <mergeCell ref="AW25:BG25"/>
    <mergeCell ref="AK26:AU26"/>
    <mergeCell ref="A27:E28"/>
    <mergeCell ref="F27:H27"/>
    <mergeCell ref="I27:K27"/>
    <mergeCell ref="M27:Q28"/>
    <mergeCell ref="R27:T27"/>
    <mergeCell ref="U27:W27"/>
    <mergeCell ref="Y27:AC28"/>
    <mergeCell ref="AD27:AF27"/>
    <mergeCell ref="AG27:AI27"/>
    <mergeCell ref="AK27:AO28"/>
    <mergeCell ref="AP27:AR27"/>
    <mergeCell ref="AW27:BA28"/>
    <mergeCell ref="BB27:BD27"/>
    <mergeCell ref="BE27:BG27"/>
    <mergeCell ref="Y25:AI25"/>
    <mergeCell ref="AK25:AU25"/>
    <mergeCell ref="AW31:BA31"/>
    <mergeCell ref="A30:E30"/>
    <mergeCell ref="M30:Q30"/>
    <mergeCell ref="Y30:AC30"/>
    <mergeCell ref="AK30:AO30"/>
    <mergeCell ref="AW30:BA30"/>
    <mergeCell ref="A29:E29"/>
    <mergeCell ref="M29:Q29"/>
    <mergeCell ref="Y29:AC29"/>
    <mergeCell ref="AK29:AO29"/>
    <mergeCell ref="AW29:BA29"/>
    <mergeCell ref="Y32:AC32"/>
    <mergeCell ref="AK32:AO32"/>
    <mergeCell ref="A33:E33"/>
    <mergeCell ref="M33:Q33"/>
    <mergeCell ref="Y33:AC33"/>
    <mergeCell ref="AK33:AO33"/>
    <mergeCell ref="A31:E31"/>
    <mergeCell ref="M31:Q31"/>
    <mergeCell ref="Y31:AC31"/>
    <mergeCell ref="AK31:AO31"/>
    <mergeCell ref="Y36:AC36"/>
    <mergeCell ref="AK36:AO36"/>
    <mergeCell ref="A37:E37"/>
    <mergeCell ref="M37:Q37"/>
    <mergeCell ref="Y37:AC37"/>
    <mergeCell ref="AK37:AO37"/>
    <mergeCell ref="A34:E34"/>
    <mergeCell ref="M34:Q34"/>
    <mergeCell ref="Y34:AC34"/>
    <mergeCell ref="AK34:AO34"/>
    <mergeCell ref="A35:E35"/>
    <mergeCell ref="M35:Q35"/>
    <mergeCell ref="Y35:AC35"/>
    <mergeCell ref="AK35:AO35"/>
    <mergeCell ref="Y41:AI41"/>
    <mergeCell ref="AK41:AU41"/>
    <mergeCell ref="AW41:BG41"/>
    <mergeCell ref="A38:E38"/>
    <mergeCell ref="M38:Q38"/>
    <mergeCell ref="Y38:AC38"/>
    <mergeCell ref="AK38:AO38"/>
    <mergeCell ref="A39:E39"/>
    <mergeCell ref="M39:Q39"/>
    <mergeCell ref="Y39:AC39"/>
    <mergeCell ref="AK39:AO39"/>
    <mergeCell ref="AZ43:BA43"/>
    <mergeCell ref="BB43:BC43"/>
    <mergeCell ref="A45:C45"/>
    <mergeCell ref="M45:Q45"/>
    <mergeCell ref="Y45:AC45"/>
    <mergeCell ref="AK45:AO45"/>
    <mergeCell ref="AW45:AY45"/>
    <mergeCell ref="Y43:AC44"/>
    <mergeCell ref="AD43:AI43"/>
    <mergeCell ref="AK43:AO44"/>
    <mergeCell ref="AP43:AR43"/>
    <mergeCell ref="AW43:AY44"/>
    <mergeCell ref="A43:C44"/>
    <mergeCell ref="D43:G43"/>
    <mergeCell ref="H43:K43"/>
    <mergeCell ref="M43:Q44"/>
    <mergeCell ref="R43:W43"/>
    <mergeCell ref="Y47:AC47"/>
    <mergeCell ref="AK47:AO47"/>
    <mergeCell ref="AW47:AY47"/>
    <mergeCell ref="A46:C46"/>
    <mergeCell ref="M46:Q46"/>
    <mergeCell ref="Y46:AC46"/>
    <mergeCell ref="AK46:AO46"/>
    <mergeCell ref="AW46:AY46"/>
    <mergeCell ref="A49:C49"/>
    <mergeCell ref="M49:Q49"/>
    <mergeCell ref="Y49:AC49"/>
    <mergeCell ref="AK49:AO49"/>
    <mergeCell ref="AW49:AY49"/>
    <mergeCell ref="A48:C48"/>
    <mergeCell ref="M48:Q48"/>
    <mergeCell ref="Y48:AC48"/>
    <mergeCell ref="AK48:AO48"/>
    <mergeCell ref="AW48:AY48"/>
    <mergeCell ref="M47:Q47"/>
    <mergeCell ref="Y50:AC50"/>
    <mergeCell ref="AK50:AO50"/>
    <mergeCell ref="AW50:AY50"/>
    <mergeCell ref="B53:E53"/>
    <mergeCell ref="M60:Q60"/>
    <mergeCell ref="N68:O68"/>
    <mergeCell ref="M92:O92"/>
    <mergeCell ref="P92:Q92"/>
    <mergeCell ref="R92:S92"/>
    <mergeCell ref="A78:K78"/>
    <mergeCell ref="A52:K52"/>
    <mergeCell ref="A50:C50"/>
    <mergeCell ref="M50:Q50"/>
    <mergeCell ref="M208:Q208"/>
    <mergeCell ref="R208:S208"/>
    <mergeCell ref="T208:U208"/>
    <mergeCell ref="V208:W208"/>
    <mergeCell ref="A209:G210"/>
    <mergeCell ref="H209:I210"/>
    <mergeCell ref="J209:K210"/>
    <mergeCell ref="M209:Q209"/>
    <mergeCell ref="R209:S209"/>
    <mergeCell ref="T209:U209"/>
    <mergeCell ref="V209:W209"/>
    <mergeCell ref="M210:Q210"/>
    <mergeCell ref="R210:S210"/>
    <mergeCell ref="T210:U210"/>
    <mergeCell ref="V210:W210"/>
    <mergeCell ref="H208:I208"/>
    <mergeCell ref="J208:K208"/>
    <mergeCell ref="M217:Q217"/>
    <mergeCell ref="M218:Q218"/>
    <mergeCell ref="M219:Q219"/>
    <mergeCell ref="Y219:AC221"/>
    <mergeCell ref="AD219:AE220"/>
    <mergeCell ref="AF219:AG220"/>
    <mergeCell ref="AH219:AI220"/>
    <mergeCell ref="M212:W212"/>
    <mergeCell ref="M214:Q216"/>
    <mergeCell ref="R214:V214"/>
    <mergeCell ref="W214:W216"/>
    <mergeCell ref="R215:R216"/>
    <mergeCell ref="S215:S216"/>
    <mergeCell ref="T215:T216"/>
    <mergeCell ref="U215:U216"/>
    <mergeCell ref="V215:V216"/>
    <mergeCell ref="M222:Q222"/>
    <mergeCell ref="Y222:AC222"/>
    <mergeCell ref="AK222:AO222"/>
    <mergeCell ref="M223:Q223"/>
    <mergeCell ref="Y223:AC223"/>
    <mergeCell ref="AK223:AO223"/>
    <mergeCell ref="AK219:AO221"/>
    <mergeCell ref="AP219:AT219"/>
    <mergeCell ref="AU219:AU221"/>
    <mergeCell ref="M220:Q220"/>
    <mergeCell ref="AP220:AP221"/>
    <mergeCell ref="AQ220:AQ221"/>
    <mergeCell ref="AR220:AR221"/>
    <mergeCell ref="AS220:AS221"/>
    <mergeCell ref="AT220:AT221"/>
    <mergeCell ref="M221:Q221"/>
    <mergeCell ref="M226:Q226"/>
    <mergeCell ref="Y226:AC226"/>
    <mergeCell ref="AK226:AO226"/>
    <mergeCell ref="M227:Q227"/>
    <mergeCell ref="Y227:AC227"/>
    <mergeCell ref="AK227:AO227"/>
    <mergeCell ref="M224:Q224"/>
    <mergeCell ref="Y224:AC224"/>
    <mergeCell ref="AK224:AO224"/>
    <mergeCell ref="M225:Q225"/>
    <mergeCell ref="Y225:AC225"/>
    <mergeCell ref="AK225:AO225"/>
    <mergeCell ref="M230:Q230"/>
    <mergeCell ref="Y230:AC230"/>
    <mergeCell ref="M244:N244"/>
    <mergeCell ref="O244:P244"/>
    <mergeCell ref="R244:U244"/>
    <mergeCell ref="V244:W244"/>
    <mergeCell ref="AK230:AO230"/>
    <mergeCell ref="A233:K233"/>
    <mergeCell ref="M228:Q228"/>
    <mergeCell ref="Y228:AC228"/>
    <mergeCell ref="AK228:AO228"/>
    <mergeCell ref="M229:Q229"/>
    <mergeCell ref="Y229:AC229"/>
    <mergeCell ref="AK229:AO229"/>
    <mergeCell ref="A229:E229"/>
    <mergeCell ref="A230:E230"/>
    <mergeCell ref="AK231:AO231"/>
    <mergeCell ref="A228:E228"/>
    <mergeCell ref="A231:E231"/>
    <mergeCell ref="M231:Q231"/>
    <mergeCell ref="Y231:AC231"/>
    <mergeCell ref="C286:D286"/>
    <mergeCell ref="E286:F286"/>
    <mergeCell ref="C287:D287"/>
    <mergeCell ref="E287:F287"/>
    <mergeCell ref="J290:P291"/>
    <mergeCell ref="A235:K235"/>
    <mergeCell ref="M236:W236"/>
    <mergeCell ref="M238:N238"/>
    <mergeCell ref="O238:P238"/>
    <mergeCell ref="R238:U238"/>
    <mergeCell ref="V238:W238"/>
    <mergeCell ref="A250:K250"/>
    <mergeCell ref="M253:N253"/>
    <mergeCell ref="O253:P253"/>
    <mergeCell ref="R253:U253"/>
    <mergeCell ref="V253:W253"/>
    <mergeCell ref="L255:M255"/>
    <mergeCell ref="H258:I258"/>
    <mergeCell ref="C285:D285"/>
    <mergeCell ref="E285:F285"/>
    <mergeCell ref="O262:P262"/>
    <mergeCell ref="Q262:R262"/>
  </mergeCells>
  <conditionalFormatting sqref="A272 D273:D276">
    <cfRule type="expression" dxfId="125" priority="3">
      <formula>$P$228=1</formula>
    </cfRule>
  </conditionalFormatting>
  <conditionalFormatting sqref="A173:F173">
    <cfRule type="expression" dxfId="124" priority="12">
      <formula>$P$189+$P$190&gt;0</formula>
    </cfRule>
  </conditionalFormatting>
  <conditionalFormatting sqref="C174:C179">
    <cfRule type="expression" dxfId="123" priority="14">
      <formula>$P$189+$P$190&gt;0</formula>
    </cfRule>
  </conditionalFormatting>
  <conditionalFormatting sqref="D173:F173">
    <cfRule type="expression" dxfId="122" priority="13">
      <formula>$P$189+$P$190&gt;0</formula>
    </cfRule>
  </conditionalFormatting>
  <conditionalFormatting sqref="F151:F158 H151:L158 D152:D159 H159:M159 F163:F168 H163:L168 D164:D169 A177 A180:C180">
    <cfRule type="expression" dxfId="121" priority="16">
      <formula>$P$189+$P$190&gt;0</formula>
    </cfRule>
  </conditionalFormatting>
  <conditionalFormatting sqref="F151:F159 H151:M159 D152:D159 F163:F169 H163:M169 D164:D169 A174:A175 C174:C179 A177:A178 A180:J181">
    <cfRule type="expression" dxfId="120" priority="15">
      <formula>$P$189+$P$190&gt;0</formula>
    </cfRule>
  </conditionalFormatting>
  <conditionalFormatting sqref="F179">
    <cfRule type="expression" dxfId="119" priority="11">
      <formula>$P$189+$P$190&gt;0</formula>
    </cfRule>
  </conditionalFormatting>
  <conditionalFormatting sqref="H173:J173">
    <cfRule type="expression" dxfId="118" priority="9">
      <formula>$P$189+$P$190&gt;0</formula>
    </cfRule>
    <cfRule type="expression" dxfId="117" priority="10">
      <formula>$P$189+$P$190&gt;0</formula>
    </cfRule>
  </conditionalFormatting>
  <conditionalFormatting sqref="H159:M159">
    <cfRule type="expression" dxfId="116" priority="23">
      <formula>#REF!=1</formula>
    </cfRule>
  </conditionalFormatting>
  <conditionalFormatting sqref="H169:M169">
    <cfRule type="expression" dxfId="115" priority="24">
      <formula>$P$189+$P$190&gt;0</formula>
    </cfRule>
    <cfRule type="expression" dxfId="114" priority="25">
      <formula>#REF!=1</formula>
    </cfRule>
  </conditionalFormatting>
  <conditionalFormatting sqref="I99">
    <cfRule type="expression" dxfId="113" priority="6">
      <formula>#REF!=1</formula>
    </cfRule>
  </conditionalFormatting>
  <conditionalFormatting sqref="I273:J273 C273:D276 H274:J276">
    <cfRule type="expression" dxfId="112" priority="4">
      <formula>$P$228=1</formula>
    </cfRule>
  </conditionalFormatting>
  <conditionalFormatting sqref="J100">
    <cfRule type="expression" dxfId="111" priority="8">
      <formula>#REF!="1"</formula>
    </cfRule>
  </conditionalFormatting>
  <conditionalFormatting sqref="J259:N269">
    <cfRule type="expression" dxfId="110" priority="1">
      <formula>$P$228=1</formula>
    </cfRule>
    <cfRule type="expression" dxfId="109" priority="2">
      <formula>$P$228=1</formula>
    </cfRule>
  </conditionalFormatting>
  <conditionalFormatting sqref="P81:P82">
    <cfRule type="expression" dxfId="108" priority="7">
      <formula>#REF!="1"</formula>
    </cfRule>
  </conditionalFormatting>
  <conditionalFormatting sqref="Q8:Q13 Q15:Q19">
    <cfRule type="colorScale" priority="17">
      <colorScale>
        <cfvo type="min"/>
        <cfvo type="percentile" val="50"/>
        <cfvo type="max"/>
        <color theme="0"/>
        <color rgb="FF66CCFF"/>
        <color rgb="FF0099FF"/>
      </colorScale>
    </cfRule>
  </conditionalFormatting>
  <conditionalFormatting sqref="V8:V10">
    <cfRule type="colorScale" priority="18">
      <colorScale>
        <cfvo type="min"/>
        <cfvo type="percentile" val="50"/>
        <cfvo type="max"/>
        <color theme="0"/>
        <color rgb="FFFF99FF"/>
        <color rgb="FFFF00FF"/>
      </colorScale>
    </cfRule>
  </conditionalFormatting>
  <conditionalFormatting sqref="AC8:AC21 AI8:AI13">
    <cfRule type="colorScale" priority="22">
      <colorScale>
        <cfvo type="min"/>
        <cfvo type="percentile" val="50"/>
        <cfvo type="max"/>
        <color theme="0"/>
        <color rgb="FF99FF99"/>
        <color rgb="FF33CC33"/>
      </colorScale>
    </cfRule>
  </conditionalFormatting>
  <conditionalFormatting sqref="AI18:AI20">
    <cfRule type="colorScale" priority="21">
      <colorScale>
        <cfvo type="min"/>
        <cfvo type="percentile" val="50"/>
        <cfvo type="max"/>
        <color theme="0"/>
        <color rgb="FF99FF99"/>
        <color rgb="FF33CC33"/>
      </colorScale>
    </cfRule>
  </conditionalFormatting>
  <conditionalFormatting sqref="AM8:AM21 AQ8:AQ20 AU8:AU21 AY8:AY21 BC8:BC19 BG8:BG21 BK8:BK21 BO8:BO19">
    <cfRule type="colorScale" priority="20">
      <colorScale>
        <cfvo type="min"/>
        <cfvo type="percentile" val="50"/>
        <cfvo type="max"/>
        <color theme="0"/>
        <color rgb="FF99FF99"/>
        <color rgb="FF33CC33"/>
      </colorScale>
    </cfRule>
  </conditionalFormatting>
  <conditionalFormatting sqref="BS8:BS21 BW8:BW14">
    <cfRule type="colorScale" priority="19">
      <colorScale>
        <cfvo type="min"/>
        <cfvo type="percentile" val="50"/>
        <cfvo type="max"/>
        <color theme="0"/>
        <color rgb="FFFFCC99"/>
        <color rgb="FFFF9933"/>
      </colorScale>
    </cfRule>
  </conditionalFormatting>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glio21">
    <tabColor rgb="FFFF99FF"/>
  </sheetPr>
  <dimension ref="A1:CA295"/>
  <sheetViews>
    <sheetView showGridLines="0" zoomScale="80" zoomScaleNormal="80" workbookViewId="0">
      <selection activeCell="R263" sqref="R263:R266"/>
    </sheetView>
  </sheetViews>
  <sheetFormatPr defaultColWidth="8.69921875" defaultRowHeight="13.8"/>
  <cols>
    <col min="1" max="2" width="14.19921875" style="256" customWidth="1"/>
    <col min="3" max="3" width="15.69921875" style="256" customWidth="1"/>
    <col min="4" max="5" width="14.19921875" style="256" customWidth="1"/>
    <col min="6" max="6" width="16.09765625" style="603" customWidth="1"/>
    <col min="7" max="7" width="15.5" style="256" customWidth="1"/>
    <col min="8" max="8" width="9.69921875" style="256" customWidth="1"/>
    <col min="9" max="9" width="15.5" style="256" customWidth="1"/>
    <col min="10" max="11" width="12.19921875" style="256" customWidth="1"/>
    <col min="12" max="12" width="2.69921875" style="5" customWidth="1"/>
    <col min="13" max="13" width="9.19921875" style="5" customWidth="1"/>
    <col min="14" max="14" width="8.59765625" style="1" customWidth="1"/>
    <col min="15" max="15" width="7.69921875" style="256" customWidth="1"/>
    <col min="16" max="16" width="8.69921875" style="256" customWidth="1"/>
    <col min="17" max="18" width="7.69921875" style="256" customWidth="1"/>
    <col min="19" max="19" width="9.69921875" style="256" customWidth="1"/>
    <col min="20" max="22" width="7.69921875" style="256" customWidth="1"/>
    <col min="23" max="23" width="9.09765625" style="256" customWidth="1"/>
    <col min="24" max="24" width="2.69921875" style="256" customWidth="1"/>
    <col min="25" max="35" width="7.69921875" style="256" customWidth="1"/>
    <col min="36" max="36" width="2.69921875" style="256" customWidth="1"/>
    <col min="37" max="47" width="7.69921875" style="256" customWidth="1"/>
    <col min="48" max="48" width="2.69921875" style="256" customWidth="1"/>
    <col min="49" max="59" width="8.69921875" style="256"/>
    <col min="60" max="60" width="2.69921875" style="256" customWidth="1"/>
    <col min="61" max="66" width="8.69921875" style="256"/>
    <col min="67" max="67" width="9.09765625" style="256" bestFit="1" customWidth="1"/>
    <col min="68" max="16384" width="8.69921875" style="256"/>
  </cols>
  <sheetData>
    <row r="1" spans="1:79" ht="21" customHeight="1">
      <c r="A1" s="1888"/>
      <c r="B1" s="1888"/>
      <c r="C1" s="1889" t="s">
        <v>0</v>
      </c>
      <c r="D1" s="1889"/>
      <c r="E1" s="1889"/>
      <c r="F1" s="1889"/>
      <c r="G1" s="1889"/>
      <c r="H1" s="1889"/>
      <c r="I1" s="1889"/>
      <c r="J1" s="1889"/>
      <c r="K1" s="1889"/>
      <c r="L1"/>
      <c r="M1"/>
      <c r="N1"/>
      <c r="O1"/>
      <c r="P1"/>
      <c r="Q1"/>
      <c r="R1"/>
      <c r="S1"/>
      <c r="T1"/>
      <c r="U1"/>
      <c r="V1"/>
      <c r="W1"/>
      <c r="X1"/>
      <c r="AA1"/>
      <c r="AB1"/>
      <c r="AC1"/>
      <c r="AG1"/>
      <c r="AH1"/>
      <c r="AI1"/>
      <c r="AJ1"/>
      <c r="AK1"/>
      <c r="AL1"/>
      <c r="AM1"/>
      <c r="AN1"/>
      <c r="AO1"/>
    </row>
    <row r="2" spans="1:79" ht="21" customHeight="1">
      <c r="A2" s="1888"/>
      <c r="B2" s="1888"/>
      <c r="C2" s="1889"/>
      <c r="D2" s="1889"/>
      <c r="E2" s="1889"/>
      <c r="F2" s="1889"/>
      <c r="G2" s="1889"/>
      <c r="H2" s="1889"/>
      <c r="I2" s="1889"/>
      <c r="J2" s="1889"/>
      <c r="K2" s="1889"/>
      <c r="L2"/>
      <c r="M2"/>
      <c r="N2" s="295"/>
      <c r="O2"/>
      <c r="P2"/>
      <c r="Q2"/>
      <c r="R2"/>
      <c r="S2"/>
      <c r="T2"/>
      <c r="U2"/>
      <c r="V2"/>
      <c r="W2"/>
      <c r="X2"/>
      <c r="AA2"/>
      <c r="AB2"/>
      <c r="AC2"/>
      <c r="AG2"/>
      <c r="AH2"/>
      <c r="AI2"/>
      <c r="AJ2"/>
      <c r="AK2"/>
      <c r="AL2"/>
      <c r="AM2"/>
      <c r="AN2"/>
      <c r="AO2"/>
    </row>
    <row r="3" spans="1:79" ht="21" customHeight="1">
      <c r="A3" s="1888"/>
      <c r="B3" s="1888"/>
      <c r="C3" s="1889"/>
      <c r="D3" s="1889"/>
      <c r="E3" s="1889"/>
      <c r="F3" s="1889"/>
      <c r="G3" s="1889"/>
      <c r="H3" s="1889"/>
      <c r="I3" s="1889"/>
      <c r="J3" s="1889"/>
      <c r="K3" s="1889"/>
      <c r="L3"/>
      <c r="M3"/>
      <c r="N3"/>
      <c r="O3"/>
      <c r="P3"/>
      <c r="Q3"/>
      <c r="R3"/>
      <c r="S3"/>
      <c r="T3"/>
      <c r="U3"/>
      <c r="V3"/>
      <c r="W3"/>
      <c r="X3"/>
      <c r="AA3"/>
      <c r="AB3"/>
      <c r="AC3"/>
      <c r="AG3"/>
      <c r="AH3"/>
      <c r="AI3"/>
      <c r="AJ3"/>
      <c r="AK3"/>
      <c r="AL3"/>
      <c r="AM3"/>
      <c r="AN3"/>
      <c r="AO3"/>
    </row>
    <row r="4" spans="1:79" ht="36" customHeight="1">
      <c r="A4" s="1"/>
      <c r="B4" s="1"/>
      <c r="C4" s="1"/>
      <c r="D4" s="1"/>
      <c r="E4" s="1"/>
      <c r="F4" s="444"/>
      <c r="G4" s="1"/>
      <c r="H4" s="1"/>
      <c r="I4"/>
      <c r="J4"/>
      <c r="K4"/>
      <c r="L4"/>
      <c r="M4"/>
      <c r="N4"/>
      <c r="O4"/>
      <c r="P4"/>
      <c r="Q4"/>
      <c r="R4"/>
      <c r="S4"/>
      <c r="T4"/>
      <c r="U4"/>
      <c r="V4"/>
      <c r="W4"/>
      <c r="X4"/>
      <c r="AA4"/>
      <c r="AB4"/>
      <c r="AC4"/>
      <c r="AD4"/>
      <c r="AF4"/>
      <c r="AG4"/>
      <c r="AH4"/>
      <c r="AI4"/>
      <c r="AJ4"/>
      <c r="AK4"/>
      <c r="AL4"/>
      <c r="AM4"/>
      <c r="AN4"/>
      <c r="AO4"/>
    </row>
    <row r="5" spans="1:79" ht="36" customHeight="1" thickBot="1">
      <c r="A5" s="1841" t="s">
        <v>898</v>
      </c>
      <c r="B5" s="1841"/>
      <c r="C5" s="1841"/>
      <c r="D5" s="1841"/>
      <c r="E5" s="1841"/>
      <c r="F5" s="1841"/>
      <c r="G5" s="1841"/>
      <c r="H5" s="1841"/>
      <c r="I5" s="1841"/>
      <c r="J5" s="1841"/>
      <c r="K5" s="1841"/>
      <c r="L5" s="1159"/>
      <c r="M5" s="1159"/>
      <c r="N5" s="1159"/>
      <c r="O5" s="1159"/>
      <c r="P5" s="1159"/>
      <c r="Q5" s="1159"/>
      <c r="R5" s="1159"/>
      <c r="S5" s="1159"/>
      <c r="T5" s="1159"/>
      <c r="U5" s="1159"/>
      <c r="V5" s="1159"/>
      <c r="W5" s="1159"/>
      <c r="X5" s="1159"/>
      <c r="Y5" s="1159"/>
      <c r="Z5" s="1159"/>
      <c r="AA5" s="1159"/>
      <c r="AB5" s="1159"/>
      <c r="AC5" s="1159"/>
      <c r="AD5" s="1159"/>
      <c r="AE5" s="1159"/>
      <c r="AF5" s="1159"/>
      <c r="AG5" s="1159"/>
      <c r="AH5" s="1159"/>
      <c r="AI5" s="1157"/>
      <c r="AJ5" s="1159"/>
      <c r="AK5" s="1159"/>
      <c r="AL5" s="1159"/>
      <c r="AM5" s="1157"/>
      <c r="AN5" s="1159"/>
      <c r="AO5" s="1159"/>
      <c r="AP5" s="1157"/>
      <c r="AQ5" s="1157"/>
      <c r="AR5" s="1157"/>
      <c r="AS5" s="1157"/>
      <c r="AT5" s="1157"/>
      <c r="AU5" s="1157"/>
      <c r="AV5" s="1157"/>
      <c r="AW5" s="1157"/>
      <c r="AX5" s="1157"/>
      <c r="AY5" s="1157"/>
      <c r="AZ5" s="1157"/>
      <c r="BA5" s="1157"/>
      <c r="BB5" s="1157"/>
      <c r="BC5" s="1157"/>
      <c r="BD5" s="1157"/>
      <c r="BE5" s="1157"/>
      <c r="BF5" s="1159"/>
      <c r="BG5" s="1157"/>
      <c r="BH5" s="1157"/>
      <c r="BI5" s="1157"/>
      <c r="BJ5" s="1157"/>
      <c r="BK5" s="1157"/>
      <c r="BL5" s="1157"/>
      <c r="BM5" s="1157"/>
      <c r="BN5" s="1157"/>
      <c r="BO5" s="1157"/>
      <c r="BP5" s="1157"/>
      <c r="BQ5" s="1157"/>
      <c r="BR5" s="1157"/>
      <c r="BS5" s="1157"/>
      <c r="BT5" s="1157"/>
      <c r="BU5" s="1157"/>
      <c r="BV5" s="1157"/>
      <c r="BW5" s="1157"/>
      <c r="BX5" s="1157"/>
    </row>
    <row r="6" spans="1:79" ht="18" customHeight="1">
      <c r="A6" s="1"/>
      <c r="B6" s="1"/>
      <c r="C6" s="1"/>
      <c r="D6" s="1"/>
      <c r="E6" s="1"/>
      <c r="F6" s="444"/>
      <c r="G6" s="1"/>
      <c r="H6" s="1"/>
      <c r="I6" s="1"/>
      <c r="J6" s="1"/>
      <c r="K6" s="1"/>
      <c r="L6" s="1159"/>
      <c r="M6" s="1920" t="s">
        <v>899</v>
      </c>
      <c r="N6" s="1921"/>
      <c r="O6" s="1921"/>
      <c r="P6" s="1921"/>
      <c r="Q6" s="1922"/>
      <c r="R6" s="1159"/>
      <c r="S6" s="1157"/>
      <c r="T6" s="1920" t="s">
        <v>900</v>
      </c>
      <c r="U6" s="1921"/>
      <c r="V6" s="1922"/>
      <c r="W6" s="1159"/>
      <c r="X6" s="1159"/>
      <c r="Y6" s="1920" t="s">
        <v>901</v>
      </c>
      <c r="Z6" s="1921"/>
      <c r="AA6" s="1921"/>
      <c r="AB6" s="1921"/>
      <c r="AC6" s="1921"/>
      <c r="AD6" s="1921"/>
      <c r="AE6" s="1921"/>
      <c r="AF6" s="1921"/>
      <c r="AG6" s="1921"/>
      <c r="AH6" s="1921"/>
      <c r="AI6" s="1922"/>
      <c r="AJ6" s="1159"/>
      <c r="AK6" s="1023" t="s">
        <v>902</v>
      </c>
      <c r="AL6" s="1024"/>
      <c r="AM6" s="1024"/>
      <c r="AN6" s="1046"/>
      <c r="AO6" s="1024" t="s">
        <v>902</v>
      </c>
      <c r="AP6" s="1024"/>
      <c r="AQ6" s="1024"/>
      <c r="AR6" s="1046"/>
      <c r="AS6" s="1024" t="s">
        <v>902</v>
      </c>
      <c r="AT6" s="1024"/>
      <c r="AU6" s="1024"/>
      <c r="AV6" s="1033"/>
      <c r="AW6" s="1024" t="s">
        <v>902</v>
      </c>
      <c r="AX6" s="1024"/>
      <c r="AY6" s="1024"/>
      <c r="AZ6" s="1046"/>
      <c r="BA6" s="1024" t="s">
        <v>902</v>
      </c>
      <c r="BB6" s="1024"/>
      <c r="BC6" s="1024"/>
      <c r="BD6" s="1046"/>
      <c r="BE6" s="1024" t="s">
        <v>902</v>
      </c>
      <c r="BF6" s="1024"/>
      <c r="BG6" s="1024"/>
      <c r="BH6" s="1033"/>
      <c r="BI6" s="1043" t="s">
        <v>902</v>
      </c>
      <c r="BJ6" s="1043"/>
      <c r="BK6" s="1043"/>
      <c r="BL6" s="1047"/>
      <c r="BM6" s="1043" t="s">
        <v>902</v>
      </c>
      <c r="BN6" s="1043"/>
      <c r="BO6" s="1044"/>
      <c r="BP6" s="1157"/>
      <c r="BQ6" s="1920" t="s">
        <v>903</v>
      </c>
      <c r="BR6" s="1921"/>
      <c r="BS6" s="1921"/>
      <c r="BT6" s="1921"/>
      <c r="BU6" s="1921"/>
      <c r="BV6" s="1921"/>
      <c r="BW6" s="1922"/>
      <c r="BX6" s="1168"/>
      <c r="BY6" s="476"/>
      <c r="BZ6" s="476"/>
      <c r="CA6" s="476"/>
    </row>
    <row r="7" spans="1:79" ht="18" customHeight="1">
      <c r="A7" s="1861" t="s">
        <v>904</v>
      </c>
      <c r="B7" s="1861"/>
      <c r="C7" s="1861"/>
      <c r="D7" s="1861"/>
      <c r="E7" s="1861"/>
      <c r="F7" s="1897"/>
      <c r="G7" s="1898"/>
      <c r="H7" s="1898"/>
      <c r="I7" s="1899" t="s">
        <v>1081</v>
      </c>
      <c r="J7" s="1899"/>
      <c r="K7" s="1900"/>
      <c r="L7" s="1159"/>
      <c r="M7" s="1927"/>
      <c r="N7" s="1928"/>
      <c r="O7" s="1928"/>
      <c r="P7" s="466" t="s">
        <v>201</v>
      </c>
      <c r="Q7" s="1025" t="s">
        <v>202</v>
      </c>
      <c r="R7" s="1159"/>
      <c r="S7" s="1157"/>
      <c r="T7" s="1030"/>
      <c r="U7" s="466" t="s">
        <v>201</v>
      </c>
      <c r="V7" s="1025" t="s">
        <v>202</v>
      </c>
      <c r="W7" s="1158"/>
      <c r="X7" s="1159"/>
      <c r="Y7" s="1912"/>
      <c r="Z7" s="1913"/>
      <c r="AA7" s="1913"/>
      <c r="AB7" s="466" t="s">
        <v>201</v>
      </c>
      <c r="AC7" s="466" t="s">
        <v>202</v>
      </c>
      <c r="AD7" s="965"/>
      <c r="AE7" s="1909"/>
      <c r="AF7" s="1909"/>
      <c r="AG7" s="1909"/>
      <c r="AH7" s="466" t="s">
        <v>201</v>
      </c>
      <c r="AI7" s="1025" t="s">
        <v>202</v>
      </c>
      <c r="AJ7" s="774"/>
      <c r="AK7" s="1034"/>
      <c r="AL7" s="466" t="s">
        <v>201</v>
      </c>
      <c r="AM7" s="466" t="s">
        <v>202</v>
      </c>
      <c r="AN7" s="477"/>
      <c r="AO7" s="965"/>
      <c r="AP7" s="466" t="s">
        <v>201</v>
      </c>
      <c r="AQ7" s="466" t="s">
        <v>202</v>
      </c>
      <c r="AR7" s="477"/>
      <c r="AS7" s="965"/>
      <c r="AT7" s="466" t="s">
        <v>201</v>
      </c>
      <c r="AU7" s="466" t="s">
        <v>202</v>
      </c>
      <c r="AV7" s="477"/>
      <c r="AW7" s="965"/>
      <c r="AX7" s="466" t="s">
        <v>201</v>
      </c>
      <c r="AY7" s="466" t="s">
        <v>202</v>
      </c>
      <c r="AZ7" s="477"/>
      <c r="BA7" s="965"/>
      <c r="BB7" s="466" t="s">
        <v>201</v>
      </c>
      <c r="BC7" s="466" t="s">
        <v>202</v>
      </c>
      <c r="BD7" s="477"/>
      <c r="BE7" s="965"/>
      <c r="BF7" s="466" t="s">
        <v>201</v>
      </c>
      <c r="BG7" s="466" t="s">
        <v>202</v>
      </c>
      <c r="BH7" s="477"/>
      <c r="BI7" s="965"/>
      <c r="BJ7" s="466" t="s">
        <v>201</v>
      </c>
      <c r="BK7" s="466" t="s">
        <v>202</v>
      </c>
      <c r="BL7" s="477"/>
      <c r="BM7" s="965"/>
      <c r="BN7" s="466" t="s">
        <v>201</v>
      </c>
      <c r="BO7" s="1025" t="s">
        <v>202</v>
      </c>
      <c r="BP7" s="1172"/>
      <c r="BQ7" s="1034"/>
      <c r="BR7" s="466" t="s">
        <v>201</v>
      </c>
      <c r="BS7" s="466" t="s">
        <v>202</v>
      </c>
      <c r="BT7" s="965"/>
      <c r="BU7" s="965"/>
      <c r="BV7" s="466" t="s">
        <v>201</v>
      </c>
      <c r="BW7" s="1025" t="s">
        <v>202</v>
      </c>
      <c r="BX7" s="1157"/>
      <c r="BZ7" s="470"/>
      <c r="CA7" s="470"/>
    </row>
    <row r="8" spans="1:79" ht="18" customHeight="1">
      <c r="A8" s="1"/>
      <c r="B8" s="1"/>
      <c r="C8" s="1"/>
      <c r="D8" s="1"/>
      <c r="E8" s="1"/>
      <c r="F8" s="444"/>
      <c r="G8" s="1"/>
      <c r="H8" s="1"/>
      <c r="I8" s="1"/>
      <c r="J8" s="1"/>
      <c r="K8" s="1"/>
      <c r="L8" s="1159"/>
      <c r="M8" s="1923" t="s">
        <v>237</v>
      </c>
      <c r="N8" s="1924"/>
      <c r="O8" s="1924"/>
      <c r="P8" s="467">
        <v>32</v>
      </c>
      <c r="Q8" s="1026">
        <v>4.3010752688172046E-2</v>
      </c>
      <c r="R8" s="1159"/>
      <c r="S8" s="1157"/>
      <c r="T8" s="1031" t="s">
        <v>11</v>
      </c>
      <c r="U8" s="467">
        <v>744</v>
      </c>
      <c r="V8" s="1026">
        <v>1</v>
      </c>
      <c r="W8" s="1158"/>
      <c r="X8" s="1159"/>
      <c r="Y8" s="1910" t="s">
        <v>493</v>
      </c>
      <c r="Z8" s="1911"/>
      <c r="AA8" s="1911"/>
      <c r="AB8" s="467">
        <v>11</v>
      </c>
      <c r="AC8" s="468">
        <v>1.4784946236559141E-2</v>
      </c>
      <c r="AE8" s="1911" t="s">
        <v>394</v>
      </c>
      <c r="AF8" s="1911"/>
      <c r="AG8" s="1911"/>
      <c r="AH8" s="467">
        <v>7</v>
      </c>
      <c r="AI8" s="1026">
        <v>9.4086021505376347E-3</v>
      </c>
      <c r="AJ8" s="1159"/>
      <c r="AK8" s="1035" t="s">
        <v>529</v>
      </c>
      <c r="AL8" s="467">
        <v>0</v>
      </c>
      <c r="AM8" s="468">
        <v>0</v>
      </c>
      <c r="AO8" s="469" t="s">
        <v>341</v>
      </c>
      <c r="AP8" s="467">
        <v>6</v>
      </c>
      <c r="AQ8" s="468">
        <v>8.0645161290322578E-3</v>
      </c>
      <c r="AS8" s="469" t="s">
        <v>599</v>
      </c>
      <c r="AT8" s="467">
        <v>2</v>
      </c>
      <c r="AU8" s="468">
        <v>2.6881720430107529E-3</v>
      </c>
      <c r="AW8" s="469" t="s">
        <v>905</v>
      </c>
      <c r="AX8" s="467">
        <v>0</v>
      </c>
      <c r="AY8" s="468">
        <v>0</v>
      </c>
      <c r="BA8" s="469" t="s">
        <v>641</v>
      </c>
      <c r="BB8" s="467">
        <v>5</v>
      </c>
      <c r="BC8" s="468">
        <v>6.7204301075268818E-3</v>
      </c>
      <c r="BE8" s="469" t="s">
        <v>488</v>
      </c>
      <c r="BF8" s="467">
        <v>0</v>
      </c>
      <c r="BG8" s="468">
        <v>0</v>
      </c>
      <c r="BI8" s="469" t="s">
        <v>531</v>
      </c>
      <c r="BJ8" s="467">
        <v>7</v>
      </c>
      <c r="BK8" s="468">
        <v>9.4086021505376347E-3</v>
      </c>
      <c r="BM8" s="469" t="s">
        <v>533</v>
      </c>
      <c r="BN8" s="467">
        <v>0</v>
      </c>
      <c r="BO8" s="1026">
        <v>0</v>
      </c>
      <c r="BP8" s="1157"/>
      <c r="BQ8" s="1035" t="s">
        <v>500</v>
      </c>
      <c r="BR8" s="467">
        <v>7</v>
      </c>
      <c r="BS8" s="468">
        <v>9.4086021505376347E-3</v>
      </c>
      <c r="BU8" s="469" t="s">
        <v>484</v>
      </c>
      <c r="BV8" s="467">
        <v>30</v>
      </c>
      <c r="BW8" s="1026">
        <v>4.0322580645161289E-2</v>
      </c>
      <c r="BX8" s="1157"/>
      <c r="BY8" s="469"/>
      <c r="BZ8" s="467"/>
      <c r="CA8" s="468"/>
    </row>
    <row r="9" spans="1:79" ht="18" customHeight="1">
      <c r="A9" s="1861" t="s">
        <v>906</v>
      </c>
      <c r="B9" s="1861"/>
      <c r="C9" s="1861"/>
      <c r="D9" s="1861"/>
      <c r="E9" s="1861"/>
      <c r="F9" s="1890"/>
      <c r="G9" s="1891"/>
      <c r="H9" s="1891"/>
      <c r="I9" s="1891"/>
      <c r="J9" s="1891"/>
      <c r="K9" s="1892"/>
      <c r="L9" s="1159"/>
      <c r="M9" s="1903" t="s">
        <v>481</v>
      </c>
      <c r="N9" s="1904"/>
      <c r="O9" s="1904"/>
      <c r="P9" s="467">
        <v>27</v>
      </c>
      <c r="Q9" s="1026">
        <v>3.6290322580645164E-2</v>
      </c>
      <c r="R9" s="1159"/>
      <c r="S9" s="1157"/>
      <c r="T9" s="1031" t="s">
        <v>12</v>
      </c>
      <c r="U9" s="467">
        <v>0</v>
      </c>
      <c r="V9" s="1026">
        <v>0</v>
      </c>
      <c r="W9" s="1158"/>
      <c r="X9" s="1159"/>
      <c r="Y9" s="1905" t="s">
        <v>520</v>
      </c>
      <c r="Z9" s="1906"/>
      <c r="AA9" s="1906"/>
      <c r="AB9" s="467">
        <v>0</v>
      </c>
      <c r="AC9" s="468">
        <v>0</v>
      </c>
      <c r="AE9" s="1906" t="s">
        <v>390</v>
      </c>
      <c r="AF9" s="1906"/>
      <c r="AG9" s="1906"/>
      <c r="AH9" s="467">
        <v>44</v>
      </c>
      <c r="AI9" s="1026">
        <v>5.9139784946236562E-2</v>
      </c>
      <c r="AJ9" s="1159"/>
      <c r="AK9" s="1035" t="s">
        <v>352</v>
      </c>
      <c r="AL9" s="467">
        <v>19</v>
      </c>
      <c r="AM9" s="468">
        <v>2.5537634408602152E-2</v>
      </c>
      <c r="AO9" s="469" t="s">
        <v>574</v>
      </c>
      <c r="AP9" s="467">
        <v>1</v>
      </c>
      <c r="AQ9" s="468">
        <v>1.3440860215053765E-3</v>
      </c>
      <c r="AS9" s="469" t="s">
        <v>393</v>
      </c>
      <c r="AT9" s="467">
        <v>2</v>
      </c>
      <c r="AU9" s="468">
        <v>2.6881720430107529E-3</v>
      </c>
      <c r="AW9" s="469" t="s">
        <v>395</v>
      </c>
      <c r="AX9" s="467">
        <v>0</v>
      </c>
      <c r="AY9" s="468">
        <v>0</v>
      </c>
      <c r="BA9" s="469" t="s">
        <v>663</v>
      </c>
      <c r="BB9" s="467">
        <v>0</v>
      </c>
      <c r="BC9" s="468">
        <v>0</v>
      </c>
      <c r="BE9" s="469" t="s">
        <v>595</v>
      </c>
      <c r="BF9" s="467">
        <v>2</v>
      </c>
      <c r="BG9" s="468">
        <v>2.6881720430107529E-3</v>
      </c>
      <c r="BI9" s="469" t="s">
        <v>437</v>
      </c>
      <c r="BJ9" s="467">
        <v>0</v>
      </c>
      <c r="BK9" s="468">
        <v>0</v>
      </c>
      <c r="BM9" s="469" t="s">
        <v>498</v>
      </c>
      <c r="BN9" s="467">
        <v>14</v>
      </c>
      <c r="BO9" s="1026">
        <v>1.8817204301075269E-2</v>
      </c>
      <c r="BP9" s="1157"/>
      <c r="BQ9" s="1035" t="s">
        <v>366</v>
      </c>
      <c r="BR9" s="467">
        <v>13</v>
      </c>
      <c r="BS9" s="468">
        <v>1.7473118279569891E-2</v>
      </c>
      <c r="BU9" s="469" t="s">
        <v>907</v>
      </c>
      <c r="BV9" s="467">
        <v>0</v>
      </c>
      <c r="BW9" s="1026">
        <v>0</v>
      </c>
      <c r="BX9" s="1157"/>
      <c r="BY9" s="469"/>
      <c r="BZ9" s="467"/>
      <c r="CA9" s="468"/>
    </row>
    <row r="10" spans="1:79" ht="18" customHeight="1">
      <c r="A10" s="1"/>
      <c r="B10" s="1"/>
      <c r="C10" s="1"/>
      <c r="J10" s="1"/>
      <c r="K10" s="1"/>
      <c r="L10" s="1159"/>
      <c r="M10" s="1903" t="s">
        <v>536</v>
      </c>
      <c r="N10" s="1904"/>
      <c r="O10" s="1904"/>
      <c r="P10" s="467">
        <v>20</v>
      </c>
      <c r="Q10" s="1026">
        <v>2.6881720430107527E-2</v>
      </c>
      <c r="R10" s="1159"/>
      <c r="S10" s="1157"/>
      <c r="T10" s="1027" t="s">
        <v>13</v>
      </c>
      <c r="U10" s="467">
        <v>0</v>
      </c>
      <c r="V10" s="1026">
        <v>0</v>
      </c>
      <c r="W10" s="1158"/>
      <c r="X10" s="1159"/>
      <c r="Y10" s="1905" t="s">
        <v>396</v>
      </c>
      <c r="Z10" s="1906"/>
      <c r="AA10" s="1906"/>
      <c r="AB10" s="467">
        <v>9</v>
      </c>
      <c r="AC10" s="468">
        <v>1.2096774193548387E-2</v>
      </c>
      <c r="AE10" s="1906" t="s">
        <v>486</v>
      </c>
      <c r="AF10" s="1906"/>
      <c r="AG10" s="1906"/>
      <c r="AH10" s="467">
        <v>29</v>
      </c>
      <c r="AI10" s="1026">
        <v>3.8978494623655914E-2</v>
      </c>
      <c r="AJ10" s="1159"/>
      <c r="AK10" s="1035" t="s">
        <v>530</v>
      </c>
      <c r="AL10" s="467">
        <v>9</v>
      </c>
      <c r="AM10" s="468">
        <v>1.2096774193548387E-2</v>
      </c>
      <c r="AO10" s="469" t="s">
        <v>362</v>
      </c>
      <c r="AP10" s="467">
        <v>31</v>
      </c>
      <c r="AQ10" s="468">
        <v>4.1666666666666664E-2</v>
      </c>
      <c r="AS10" s="469" t="s">
        <v>398</v>
      </c>
      <c r="AT10" s="467">
        <v>2</v>
      </c>
      <c r="AU10" s="468">
        <v>2.6881720430107529E-3</v>
      </c>
      <c r="AW10" s="469" t="s">
        <v>524</v>
      </c>
      <c r="AX10" s="467">
        <v>5</v>
      </c>
      <c r="AY10" s="468">
        <v>6.7204301075268818E-3</v>
      </c>
      <c r="BA10" s="469" t="s">
        <v>430</v>
      </c>
      <c r="BB10" s="467">
        <v>12</v>
      </c>
      <c r="BC10" s="468">
        <v>1.6129032258064516E-2</v>
      </c>
      <c r="BE10" s="469" t="s">
        <v>491</v>
      </c>
      <c r="BF10" s="467">
        <v>9</v>
      </c>
      <c r="BG10" s="468">
        <v>1.2096774193548387E-2</v>
      </c>
      <c r="BI10" s="469" t="s">
        <v>389</v>
      </c>
      <c r="BJ10" s="467">
        <v>0</v>
      </c>
      <c r="BK10" s="468">
        <v>0</v>
      </c>
      <c r="BM10" s="469" t="s">
        <v>513</v>
      </c>
      <c r="BN10" s="467">
        <v>1</v>
      </c>
      <c r="BO10" s="1026">
        <v>1.3440860215053765E-3</v>
      </c>
      <c r="BP10" s="1157"/>
      <c r="BQ10" s="1035" t="s">
        <v>346</v>
      </c>
      <c r="BR10" s="467">
        <v>260</v>
      </c>
      <c r="BS10" s="468">
        <v>0.34946236559139787</v>
      </c>
      <c r="BU10" s="469" t="s">
        <v>588</v>
      </c>
      <c r="BV10" s="467">
        <v>6</v>
      </c>
      <c r="BW10" s="1026">
        <v>8.0645161290322578E-3</v>
      </c>
      <c r="BX10" s="1157"/>
      <c r="BY10" s="469"/>
      <c r="BZ10" s="467"/>
      <c r="CA10" s="468"/>
    </row>
    <row r="11" spans="1:79" ht="18" customHeight="1" thickBot="1">
      <c r="D11" s="1895" t="s">
        <v>908</v>
      </c>
      <c r="E11" s="1895"/>
      <c r="F11" s="1895"/>
      <c r="G11" s="1895"/>
      <c r="H11" s="1895"/>
      <c r="I11" s="1896"/>
      <c r="J11" s="1893">
        <v>744</v>
      </c>
      <c r="K11" s="1894"/>
      <c r="L11" s="1159"/>
      <c r="M11" s="1903" t="s">
        <v>537</v>
      </c>
      <c r="N11" s="1904"/>
      <c r="O11" s="1904"/>
      <c r="P11" s="467">
        <v>27</v>
      </c>
      <c r="Q11" s="1026">
        <v>3.6290322580645164E-2</v>
      </c>
      <c r="R11" s="1159"/>
      <c r="S11" s="1157"/>
      <c r="T11" s="1032" t="s">
        <v>19</v>
      </c>
      <c r="U11" s="1028">
        <v>744</v>
      </c>
      <c r="V11" s="1029">
        <v>1</v>
      </c>
      <c r="W11" s="1158"/>
      <c r="X11" s="1159"/>
      <c r="Y11" s="1905" t="s">
        <v>431</v>
      </c>
      <c r="Z11" s="1906"/>
      <c r="AA11" s="1906"/>
      <c r="AB11" s="467">
        <v>13</v>
      </c>
      <c r="AC11" s="468">
        <v>1.7473118279569891E-2</v>
      </c>
      <c r="AE11" s="1906" t="s">
        <v>503</v>
      </c>
      <c r="AF11" s="1906"/>
      <c r="AG11" s="1906"/>
      <c r="AH11" s="467">
        <v>50</v>
      </c>
      <c r="AI11" s="1026">
        <v>6.7204301075268813E-2</v>
      </c>
      <c r="AJ11" s="1159"/>
      <c r="AK11" s="1035" t="s">
        <v>638</v>
      </c>
      <c r="AL11" s="467">
        <v>12</v>
      </c>
      <c r="AM11" s="468">
        <v>1.6129032258064516E-2</v>
      </c>
      <c r="AO11" s="469" t="s">
        <v>475</v>
      </c>
      <c r="AP11" s="467">
        <v>3</v>
      </c>
      <c r="AQ11" s="468">
        <v>4.0322580645161289E-3</v>
      </c>
      <c r="AS11" s="469" t="s">
        <v>909</v>
      </c>
      <c r="AT11" s="467">
        <v>0</v>
      </c>
      <c r="AU11" s="468">
        <v>0</v>
      </c>
      <c r="AW11" s="469" t="s">
        <v>649</v>
      </c>
      <c r="AX11" s="467">
        <v>0</v>
      </c>
      <c r="AY11" s="468">
        <v>0</v>
      </c>
      <c r="BA11" s="469" t="s">
        <v>658</v>
      </c>
      <c r="BB11" s="467">
        <v>11</v>
      </c>
      <c r="BC11" s="468">
        <v>1.4784946236559141E-2</v>
      </c>
      <c r="BE11" s="469" t="s">
        <v>664</v>
      </c>
      <c r="BF11" s="467">
        <v>0</v>
      </c>
      <c r="BG11" s="468">
        <v>0</v>
      </c>
      <c r="BI11" s="469" t="s">
        <v>539</v>
      </c>
      <c r="BJ11" s="467">
        <v>3</v>
      </c>
      <c r="BK11" s="468">
        <v>4.0322580645161289E-3</v>
      </c>
      <c r="BM11" s="469" t="s">
        <v>402</v>
      </c>
      <c r="BN11" s="467">
        <v>34</v>
      </c>
      <c r="BO11" s="1026">
        <v>4.5698924731182797E-2</v>
      </c>
      <c r="BP11" s="1157"/>
      <c r="BQ11" s="1035" t="s">
        <v>546</v>
      </c>
      <c r="BR11" s="467">
        <v>17</v>
      </c>
      <c r="BS11" s="468">
        <v>2.2849462365591398E-2</v>
      </c>
      <c r="BU11" s="469" t="s">
        <v>548</v>
      </c>
      <c r="BV11" s="467">
        <v>5</v>
      </c>
      <c r="BW11" s="1026">
        <v>6.7204301075268818E-3</v>
      </c>
      <c r="BX11" s="1157"/>
      <c r="BY11" s="469"/>
      <c r="BZ11" s="467"/>
      <c r="CA11" s="468"/>
    </row>
    <row r="12" spans="1:79" ht="18" customHeight="1">
      <c r="A12" s="1"/>
      <c r="B12" s="1"/>
      <c r="C12" s="1"/>
      <c r="D12" s="1"/>
      <c r="E12" s="1"/>
      <c r="L12" s="1159"/>
      <c r="M12" s="1903" t="s">
        <v>344</v>
      </c>
      <c r="N12" s="1904"/>
      <c r="O12" s="1904"/>
      <c r="P12" s="467">
        <v>152</v>
      </c>
      <c r="Q12" s="1026">
        <v>0.20430107526881722</v>
      </c>
      <c r="R12" s="1159"/>
      <c r="S12" s="1157"/>
      <c r="T12" s="1157"/>
      <c r="U12" s="1158"/>
      <c r="V12" s="1158"/>
      <c r="W12" s="1158"/>
      <c r="X12" s="1159"/>
      <c r="Y12" s="1905" t="s">
        <v>342</v>
      </c>
      <c r="Z12" s="1906"/>
      <c r="AA12" s="1906"/>
      <c r="AB12" s="467">
        <v>42</v>
      </c>
      <c r="AC12" s="468">
        <v>5.6451612903225805E-2</v>
      </c>
      <c r="AE12" s="1906" t="s">
        <v>639</v>
      </c>
      <c r="AF12" s="1906"/>
      <c r="AG12" s="1906"/>
      <c r="AH12" s="467">
        <v>12</v>
      </c>
      <c r="AI12" s="1026">
        <v>1.6129032258064516E-2</v>
      </c>
      <c r="AJ12" s="1159"/>
      <c r="AK12" s="1035" t="s">
        <v>651</v>
      </c>
      <c r="AL12" s="467">
        <v>1</v>
      </c>
      <c r="AM12" s="468">
        <v>1.3440860215053765E-3</v>
      </c>
      <c r="AO12" s="469" t="s">
        <v>490</v>
      </c>
      <c r="AP12" s="467">
        <v>4</v>
      </c>
      <c r="AQ12" s="468">
        <v>5.3763440860215058E-3</v>
      </c>
      <c r="AS12" s="469" t="s">
        <v>516</v>
      </c>
      <c r="AT12" s="467">
        <v>5</v>
      </c>
      <c r="AU12" s="468">
        <v>6.7204301075268818E-3</v>
      </c>
      <c r="AW12" s="469" t="s">
        <v>532</v>
      </c>
      <c r="AX12" s="467">
        <v>5</v>
      </c>
      <c r="AY12" s="468">
        <v>6.7204301075268818E-3</v>
      </c>
      <c r="BA12" s="469" t="s">
        <v>604</v>
      </c>
      <c r="BB12" s="467">
        <v>0</v>
      </c>
      <c r="BC12" s="468">
        <v>0</v>
      </c>
      <c r="BE12" s="469" t="s">
        <v>598</v>
      </c>
      <c r="BF12" s="467">
        <v>7</v>
      </c>
      <c r="BG12" s="468">
        <v>9.4086021505376347E-3</v>
      </c>
      <c r="BI12" s="469" t="s">
        <v>551</v>
      </c>
      <c r="BJ12" s="467">
        <v>1</v>
      </c>
      <c r="BK12" s="468">
        <v>1.3440860215053765E-3</v>
      </c>
      <c r="BM12" s="469" t="s">
        <v>594</v>
      </c>
      <c r="BN12" s="467">
        <v>3</v>
      </c>
      <c r="BO12" s="1026">
        <v>4.0322580645161289E-3</v>
      </c>
      <c r="BP12" s="1157"/>
      <c r="BQ12" s="1035" t="s">
        <v>910</v>
      </c>
      <c r="BR12" s="467">
        <v>0</v>
      </c>
      <c r="BS12" s="468">
        <v>0</v>
      </c>
      <c r="BU12" s="469" t="s">
        <v>545</v>
      </c>
      <c r="BV12" s="467">
        <v>2</v>
      </c>
      <c r="BW12" s="1026">
        <v>2.6881720430107529E-3</v>
      </c>
      <c r="BX12" s="1157"/>
      <c r="BY12" s="469"/>
      <c r="BZ12" s="467"/>
      <c r="CA12" s="468"/>
    </row>
    <row r="13" spans="1:79" ht="18" customHeight="1">
      <c r="A13" s="471" t="s">
        <v>911</v>
      </c>
      <c r="B13" s="9"/>
      <c r="C13" s="9"/>
      <c r="D13" s="9"/>
      <c r="E13" s="8" t="s">
        <v>273</v>
      </c>
      <c r="F13" s="120">
        <v>627</v>
      </c>
      <c r="G13" s="472">
        <v>0.842741935483871</v>
      </c>
      <c r="H13" s="473"/>
      <c r="I13" s="8" t="s">
        <v>274</v>
      </c>
      <c r="J13" s="120">
        <v>117</v>
      </c>
      <c r="K13" s="472">
        <v>0.15725806451612903</v>
      </c>
      <c r="L13" s="1159"/>
      <c r="M13" s="1903" t="s">
        <v>457</v>
      </c>
      <c r="N13" s="1904"/>
      <c r="O13" s="1904"/>
      <c r="P13" s="467">
        <v>88</v>
      </c>
      <c r="Q13" s="1026">
        <v>0.11827956989247312</v>
      </c>
      <c r="R13" s="1159"/>
      <c r="S13" s="1157"/>
      <c r="T13" s="1158"/>
      <c r="U13" s="1158"/>
      <c r="V13" s="1158"/>
      <c r="W13" s="1158"/>
      <c r="X13" s="1159"/>
      <c r="Y13" s="1905" t="s">
        <v>489</v>
      </c>
      <c r="Z13" s="1906"/>
      <c r="AA13" s="1906"/>
      <c r="AB13" s="467">
        <v>1</v>
      </c>
      <c r="AC13" s="468">
        <v>1.3440860215053765E-3</v>
      </c>
      <c r="AE13" s="1908" t="s">
        <v>449</v>
      </c>
      <c r="AF13" s="1908"/>
      <c r="AG13" s="1908"/>
      <c r="AH13" s="467">
        <v>67</v>
      </c>
      <c r="AI13" s="1026">
        <v>9.0053763440860218E-2</v>
      </c>
      <c r="AJ13" s="1159"/>
      <c r="AK13" s="1035" t="s">
        <v>583</v>
      </c>
      <c r="AL13" s="467">
        <v>2</v>
      </c>
      <c r="AM13" s="468">
        <v>2.6881720430107529E-3</v>
      </c>
      <c r="AO13" s="469" t="s">
        <v>514</v>
      </c>
      <c r="AP13" s="467">
        <v>6</v>
      </c>
      <c r="AQ13" s="468">
        <v>8.0645161290322578E-3</v>
      </c>
      <c r="AS13" s="469" t="s">
        <v>499</v>
      </c>
      <c r="AT13" s="467">
        <v>0</v>
      </c>
      <c r="AU13" s="468">
        <v>0</v>
      </c>
      <c r="AW13" s="469" t="s">
        <v>427</v>
      </c>
      <c r="AX13" s="467">
        <v>3</v>
      </c>
      <c r="AY13" s="468">
        <v>4.0322580645161289E-3</v>
      </c>
      <c r="BA13" s="469" t="s">
        <v>543</v>
      </c>
      <c r="BB13" s="467">
        <v>2</v>
      </c>
      <c r="BC13" s="468">
        <v>2.6881720430107529E-3</v>
      </c>
      <c r="BE13" s="469" t="s">
        <v>442</v>
      </c>
      <c r="BF13" s="467">
        <v>16</v>
      </c>
      <c r="BG13" s="468">
        <v>2.1505376344086023E-2</v>
      </c>
      <c r="BI13" s="469" t="s">
        <v>512</v>
      </c>
      <c r="BJ13" s="467">
        <v>4</v>
      </c>
      <c r="BK13" s="468">
        <v>5.3763440860215058E-3</v>
      </c>
      <c r="BM13" s="469" t="s">
        <v>668</v>
      </c>
      <c r="BN13" s="467">
        <v>11</v>
      </c>
      <c r="BO13" s="1026">
        <v>1.4784946236559141E-2</v>
      </c>
      <c r="BP13" s="1157"/>
      <c r="BQ13" s="1035" t="s">
        <v>358</v>
      </c>
      <c r="BR13" s="467">
        <v>109</v>
      </c>
      <c r="BS13" s="468">
        <v>0.14650537634408603</v>
      </c>
      <c r="BU13" s="469" t="s">
        <v>535</v>
      </c>
      <c r="BV13" s="467">
        <v>5</v>
      </c>
      <c r="BW13" s="1026">
        <v>6.7204301075268818E-3</v>
      </c>
      <c r="BX13" s="1157"/>
      <c r="BY13" s="469"/>
      <c r="BZ13" s="467"/>
      <c r="CA13" s="468"/>
    </row>
    <row r="14" spans="1:79" ht="18" customHeight="1" thickBot="1">
      <c r="B14" s="455"/>
      <c r="C14" s="1"/>
      <c r="D14" s="1"/>
      <c r="E14" s="1"/>
      <c r="F14" s="694"/>
      <c r="G14" s="1"/>
      <c r="H14" s="1"/>
      <c r="I14" s="1"/>
      <c r="J14" s="1"/>
      <c r="K14" s="1"/>
      <c r="L14" s="1159"/>
      <c r="M14" s="1901" t="s">
        <v>912</v>
      </c>
      <c r="N14" s="1902"/>
      <c r="O14" s="1902"/>
      <c r="P14" s="1048">
        <v>346</v>
      </c>
      <c r="Q14" s="1049">
        <v>0.46505376344086025</v>
      </c>
      <c r="R14" s="1159"/>
      <c r="S14" s="1157"/>
      <c r="T14" s="1158"/>
      <c r="U14" s="1158"/>
      <c r="V14" s="1158"/>
      <c r="W14" s="1158"/>
      <c r="X14" s="1159"/>
      <c r="Y14" s="1905" t="s">
        <v>349</v>
      </c>
      <c r="Z14" s="1906"/>
      <c r="AA14" s="1906"/>
      <c r="AB14" s="467">
        <v>12</v>
      </c>
      <c r="AC14" s="468">
        <v>1.6129032258064516E-2</v>
      </c>
      <c r="AE14" s="1919" t="s">
        <v>19</v>
      </c>
      <c r="AF14" s="1919"/>
      <c r="AG14" s="1919"/>
      <c r="AH14" s="1045">
        <v>744</v>
      </c>
      <c r="AI14" s="1029">
        <v>0.99999999999999989</v>
      </c>
      <c r="AJ14" s="1159"/>
      <c r="AK14" s="1035" t="s">
        <v>593</v>
      </c>
      <c r="AL14" s="467">
        <v>0</v>
      </c>
      <c r="AM14" s="468">
        <v>0</v>
      </c>
      <c r="AO14" s="469" t="s">
        <v>428</v>
      </c>
      <c r="AP14" s="467">
        <v>0</v>
      </c>
      <c r="AQ14" s="468">
        <v>0</v>
      </c>
      <c r="AS14" s="469" t="s">
        <v>913</v>
      </c>
      <c r="AT14" s="467">
        <v>0</v>
      </c>
      <c r="AU14" s="468">
        <v>0</v>
      </c>
      <c r="AW14" s="469" t="s">
        <v>544</v>
      </c>
      <c r="AX14" s="467">
        <v>3</v>
      </c>
      <c r="AY14" s="468">
        <v>4.0322580645161289E-3</v>
      </c>
      <c r="BA14" s="469" t="s">
        <v>496</v>
      </c>
      <c r="BB14" s="467">
        <v>0</v>
      </c>
      <c r="BC14" s="468">
        <v>0</v>
      </c>
      <c r="BE14" s="469" t="s">
        <v>519</v>
      </c>
      <c r="BF14" s="467">
        <v>0</v>
      </c>
      <c r="BG14" s="468">
        <v>0</v>
      </c>
      <c r="BI14" s="469" t="s">
        <v>505</v>
      </c>
      <c r="BJ14" s="467">
        <v>4</v>
      </c>
      <c r="BK14" s="468">
        <v>5.3763440860215058E-3</v>
      </c>
      <c r="BM14" s="469" t="s">
        <v>509</v>
      </c>
      <c r="BN14" s="467">
        <v>10</v>
      </c>
      <c r="BO14" s="1026">
        <v>1.3440860215053764E-2</v>
      </c>
      <c r="BP14" s="1157"/>
      <c r="BQ14" s="1035" t="s">
        <v>478</v>
      </c>
      <c r="BR14" s="467">
        <v>85</v>
      </c>
      <c r="BS14" s="468">
        <v>0.11424731182795698</v>
      </c>
      <c r="BU14" s="469" t="s">
        <v>667</v>
      </c>
      <c r="BV14" s="467">
        <v>0</v>
      </c>
      <c r="BW14" s="1026">
        <v>0</v>
      </c>
      <c r="BX14" s="1157"/>
      <c r="BY14" s="469"/>
      <c r="BZ14" s="467"/>
      <c r="CA14" s="468"/>
    </row>
    <row r="15" spans="1:79" ht="18" customHeight="1" thickBot="1">
      <c r="A15" s="1861" t="s">
        <v>914</v>
      </c>
      <c r="B15" s="1861"/>
      <c r="C15" s="1861"/>
      <c r="D15" s="1861"/>
      <c r="E15" s="1861"/>
      <c r="G15" s="1"/>
      <c r="H15" s="1"/>
      <c r="I15" s="30" t="s">
        <v>915</v>
      </c>
      <c r="J15" s="120">
        <v>702</v>
      </c>
      <c r="K15" s="472">
        <v>0.94354838709677424</v>
      </c>
      <c r="L15" s="1159"/>
      <c r="M15" s="1901" t="s">
        <v>232</v>
      </c>
      <c r="N15" s="1902"/>
      <c r="O15" s="1902"/>
      <c r="P15" s="1048">
        <v>105</v>
      </c>
      <c r="Q15" s="1049">
        <v>0.14112903225806453</v>
      </c>
      <c r="R15" s="1159"/>
      <c r="S15" s="1157"/>
      <c r="T15" s="1162"/>
      <c r="U15" s="1162"/>
      <c r="V15" s="1162"/>
      <c r="W15" s="1158"/>
      <c r="X15" s="1159"/>
      <c r="Y15" s="1905" t="s">
        <v>480</v>
      </c>
      <c r="Z15" s="1906"/>
      <c r="AA15" s="1906"/>
      <c r="AB15" s="467">
        <v>55</v>
      </c>
      <c r="AC15" s="468">
        <v>7.3924731182795703E-2</v>
      </c>
      <c r="AD15" s="1170"/>
      <c r="AE15" s="1157"/>
      <c r="AF15" s="1157"/>
      <c r="AG15" s="1157"/>
      <c r="AH15" s="1157"/>
      <c r="AI15" s="1158"/>
      <c r="AJ15" s="1159"/>
      <c r="AK15" s="1035" t="s">
        <v>647</v>
      </c>
      <c r="AL15" s="467">
        <v>9</v>
      </c>
      <c r="AM15" s="468">
        <v>1.2096774193548387E-2</v>
      </c>
      <c r="AO15" s="469" t="s">
        <v>547</v>
      </c>
      <c r="AP15" s="467">
        <v>1</v>
      </c>
      <c r="AQ15" s="468">
        <v>1.3440860215053765E-3</v>
      </c>
      <c r="AS15" s="469" t="s">
        <v>487</v>
      </c>
      <c r="AT15" s="467">
        <v>16</v>
      </c>
      <c r="AU15" s="468">
        <v>2.1505376344086023E-2</v>
      </c>
      <c r="AW15" s="469" t="s">
        <v>523</v>
      </c>
      <c r="AX15" s="467">
        <v>1</v>
      </c>
      <c r="AY15" s="468">
        <v>1.3440860215053765E-3</v>
      </c>
      <c r="BA15" s="469" t="s">
        <v>518</v>
      </c>
      <c r="BB15" s="467">
        <v>11</v>
      </c>
      <c r="BC15" s="468">
        <v>1.4784946236559141E-2</v>
      </c>
      <c r="BE15" s="469" t="s">
        <v>511</v>
      </c>
      <c r="BF15" s="467">
        <v>3</v>
      </c>
      <c r="BG15" s="468">
        <v>4.0322580645161289E-3</v>
      </c>
      <c r="BI15" s="469" t="s">
        <v>552</v>
      </c>
      <c r="BJ15" s="467">
        <v>21</v>
      </c>
      <c r="BK15" s="468">
        <v>2.8225806451612902E-2</v>
      </c>
      <c r="BM15" s="469" t="s">
        <v>507</v>
      </c>
      <c r="BN15" s="467">
        <v>4</v>
      </c>
      <c r="BO15" s="1026">
        <v>5.3763440860215058E-3</v>
      </c>
      <c r="BP15" s="1157"/>
      <c r="BQ15" s="1035" t="s">
        <v>391</v>
      </c>
      <c r="BR15" s="467">
        <v>25</v>
      </c>
      <c r="BS15" s="468">
        <v>3.3602150537634407E-2</v>
      </c>
      <c r="BW15" s="1041"/>
      <c r="BX15" s="1157"/>
      <c r="BY15" s="469"/>
      <c r="BZ15" s="467"/>
      <c r="CA15" s="468"/>
    </row>
    <row r="16" spans="1:79" ht="18" customHeight="1">
      <c r="A16" s="1"/>
      <c r="B16" s="1"/>
      <c r="C16" s="1"/>
      <c r="D16" s="1"/>
      <c r="E16" s="1"/>
      <c r="F16" s="444"/>
      <c r="G16" s="1"/>
      <c r="H16" s="1"/>
      <c r="I16" s="30" t="s">
        <v>916</v>
      </c>
      <c r="J16" s="120">
        <v>42</v>
      </c>
      <c r="K16" s="472">
        <v>5.6451612903225805E-2</v>
      </c>
      <c r="L16" s="1159"/>
      <c r="M16" s="1903" t="s">
        <v>233</v>
      </c>
      <c r="N16" s="1904"/>
      <c r="O16" s="1904"/>
      <c r="P16" s="467">
        <v>163</v>
      </c>
      <c r="Q16" s="1026">
        <v>0.21908602150537634</v>
      </c>
      <c r="R16" s="1159"/>
      <c r="S16" s="1157"/>
      <c r="T16" s="1157"/>
      <c r="U16" s="1163"/>
      <c r="V16" s="1163"/>
      <c r="W16" s="1158"/>
      <c r="X16" s="1159"/>
      <c r="Y16" s="1905" t="s">
        <v>363</v>
      </c>
      <c r="Z16" s="1906"/>
      <c r="AA16" s="1906"/>
      <c r="AB16" s="467">
        <v>167</v>
      </c>
      <c r="AC16" s="468">
        <v>0.22446236559139784</v>
      </c>
      <c r="AD16" s="1171"/>
      <c r="AE16" s="1914" t="s">
        <v>917</v>
      </c>
      <c r="AF16" s="1915"/>
      <c r="AG16" s="1915"/>
      <c r="AH16" s="1915"/>
      <c r="AI16" s="1916"/>
      <c r="AJ16" s="1159"/>
      <c r="AK16" s="1035" t="s">
        <v>538</v>
      </c>
      <c r="AL16" s="467">
        <v>0</v>
      </c>
      <c r="AM16" s="468">
        <v>0</v>
      </c>
      <c r="AO16" s="469" t="s">
        <v>510</v>
      </c>
      <c r="AP16" s="467">
        <v>6</v>
      </c>
      <c r="AQ16" s="468">
        <v>8.0645161290322578E-3</v>
      </c>
      <c r="AS16" s="469" t="s">
        <v>554</v>
      </c>
      <c r="AT16" s="467">
        <v>7</v>
      </c>
      <c r="AU16" s="468">
        <v>9.4086021505376347E-3</v>
      </c>
      <c r="AW16" s="469" t="s">
        <v>421</v>
      </c>
      <c r="AX16" s="467">
        <v>13</v>
      </c>
      <c r="AY16" s="468">
        <v>1.7473118279569891E-2</v>
      </c>
      <c r="BA16" s="469" t="s">
        <v>482</v>
      </c>
      <c r="BB16" s="467">
        <v>11</v>
      </c>
      <c r="BC16" s="468">
        <v>1.4784946236559141E-2</v>
      </c>
      <c r="BE16" s="469" t="s">
        <v>600</v>
      </c>
      <c r="BF16" s="467">
        <v>2</v>
      </c>
      <c r="BG16" s="468">
        <v>2.6881720430107529E-3</v>
      </c>
      <c r="BI16" s="469" t="s">
        <v>918</v>
      </c>
      <c r="BJ16" s="467">
        <v>0</v>
      </c>
      <c r="BK16" s="468">
        <v>0</v>
      </c>
      <c r="BM16" s="469" t="s">
        <v>448</v>
      </c>
      <c r="BN16" s="467">
        <v>21</v>
      </c>
      <c r="BO16" s="1026">
        <v>2.8225806451612902E-2</v>
      </c>
      <c r="BP16" s="1157"/>
      <c r="BQ16" s="1035" t="s">
        <v>504</v>
      </c>
      <c r="BR16" s="467">
        <v>15</v>
      </c>
      <c r="BS16" s="468">
        <v>2.0161290322580645E-2</v>
      </c>
      <c r="BU16" s="469"/>
      <c r="BV16" s="467"/>
      <c r="BW16" s="1026"/>
      <c r="BX16" s="1157"/>
      <c r="BY16" s="469"/>
      <c r="BZ16" s="467"/>
      <c r="CA16" s="468"/>
    </row>
    <row r="17" spans="1:79" ht="18" customHeight="1">
      <c r="A17" s="1"/>
      <c r="E17" s="444"/>
      <c r="F17" s="695"/>
      <c r="L17" s="1159"/>
      <c r="M17" s="1903" t="s">
        <v>234</v>
      </c>
      <c r="N17" s="1904"/>
      <c r="O17" s="1904"/>
      <c r="P17" s="467">
        <v>21</v>
      </c>
      <c r="Q17" s="1026">
        <v>2.8225806451612902E-2</v>
      </c>
      <c r="R17" s="1159"/>
      <c r="S17" s="1157"/>
      <c r="T17" s="1164"/>
      <c r="U17" s="1165"/>
      <c r="V17" s="1166"/>
      <c r="W17" s="1158"/>
      <c r="X17" s="1159"/>
      <c r="Y17" s="1905" t="s">
        <v>527</v>
      </c>
      <c r="Z17" s="1906"/>
      <c r="AA17" s="1906"/>
      <c r="AB17" s="467">
        <v>25</v>
      </c>
      <c r="AC17" s="468">
        <v>3.3602150537634407E-2</v>
      </c>
      <c r="AD17" s="1171"/>
      <c r="AE17" s="1912"/>
      <c r="AF17" s="1913"/>
      <c r="AG17" s="1913"/>
      <c r="AH17" s="466" t="s">
        <v>201</v>
      </c>
      <c r="AI17" s="1025" t="s">
        <v>202</v>
      </c>
      <c r="AJ17" s="1159"/>
      <c r="AK17" s="1035" t="s">
        <v>497</v>
      </c>
      <c r="AL17" s="467">
        <v>19</v>
      </c>
      <c r="AM17" s="468">
        <v>2.5537634408602152E-2</v>
      </c>
      <c r="AO17" s="469" t="s">
        <v>919</v>
      </c>
      <c r="AP17" s="467">
        <v>0</v>
      </c>
      <c r="AQ17" s="468">
        <v>0</v>
      </c>
      <c r="AS17" s="469" t="s">
        <v>348</v>
      </c>
      <c r="AT17" s="467">
        <v>1</v>
      </c>
      <c r="AU17" s="468">
        <v>1.3440860215053765E-3</v>
      </c>
      <c r="AW17" s="469" t="s">
        <v>526</v>
      </c>
      <c r="AX17" s="467">
        <v>1</v>
      </c>
      <c r="AY17" s="468">
        <v>1.3440860215053765E-3</v>
      </c>
      <c r="BA17" s="469" t="s">
        <v>582</v>
      </c>
      <c r="BB17" s="467">
        <v>1</v>
      </c>
      <c r="BC17" s="468">
        <v>1.3440860215053765E-3</v>
      </c>
      <c r="BE17" s="469" t="s">
        <v>525</v>
      </c>
      <c r="BF17" s="467">
        <v>3</v>
      </c>
      <c r="BG17" s="468">
        <v>4.0322580645161289E-3</v>
      </c>
      <c r="BI17" s="469" t="s">
        <v>492</v>
      </c>
      <c r="BJ17" s="467">
        <v>2</v>
      </c>
      <c r="BK17" s="468">
        <v>2.6881720430107529E-3</v>
      </c>
      <c r="BM17" s="469" t="s">
        <v>534</v>
      </c>
      <c r="BN17" s="467">
        <v>0</v>
      </c>
      <c r="BO17" s="1026">
        <v>0</v>
      </c>
      <c r="BP17" s="1157"/>
      <c r="BQ17" s="1035" t="s">
        <v>517</v>
      </c>
      <c r="BR17" s="467">
        <v>18</v>
      </c>
      <c r="BS17" s="468">
        <v>2.4193548387096774E-2</v>
      </c>
      <c r="BU17" s="469"/>
      <c r="BV17" s="467"/>
      <c r="BW17" s="1026"/>
      <c r="BX17" s="1157"/>
      <c r="BY17" s="469"/>
      <c r="BZ17" s="467"/>
      <c r="CA17" s="468"/>
    </row>
    <row r="18" spans="1:79" ht="18" customHeight="1">
      <c r="A18" s="445"/>
      <c r="G18" s="312"/>
      <c r="H18" s="389"/>
      <c r="I18" s="678"/>
      <c r="J18" s="1"/>
      <c r="K18" s="1"/>
      <c r="L18" s="1159"/>
      <c r="M18" s="1903" t="s">
        <v>540</v>
      </c>
      <c r="N18" s="1904"/>
      <c r="O18" s="1904"/>
      <c r="P18" s="467">
        <v>2</v>
      </c>
      <c r="Q18" s="1026">
        <v>2.6881720430107529E-3</v>
      </c>
      <c r="R18" s="1159"/>
      <c r="S18" s="1157"/>
      <c r="T18" s="1164"/>
      <c r="U18" s="1165"/>
      <c r="V18" s="1166"/>
      <c r="W18" s="1158"/>
      <c r="X18" s="1159"/>
      <c r="Y18" s="1905" t="s">
        <v>429</v>
      </c>
      <c r="Z18" s="1906"/>
      <c r="AA18" s="1906"/>
      <c r="AB18" s="467">
        <v>0</v>
      </c>
      <c r="AC18" s="468">
        <v>0</v>
      </c>
      <c r="AD18" s="1171"/>
      <c r="AE18" s="1910" t="s">
        <v>354</v>
      </c>
      <c r="AF18" s="1911"/>
      <c r="AG18" s="1911"/>
      <c r="AH18" s="467">
        <v>398</v>
      </c>
      <c r="AI18" s="1026">
        <v>0.53494623655913975</v>
      </c>
      <c r="AJ18" s="1159"/>
      <c r="AK18" s="1035" t="s">
        <v>501</v>
      </c>
      <c r="AL18" s="467">
        <v>12</v>
      </c>
      <c r="AM18" s="468">
        <v>1.6129032258064516E-2</v>
      </c>
      <c r="AO18" s="469" t="s">
        <v>522</v>
      </c>
      <c r="AP18" s="467">
        <v>66</v>
      </c>
      <c r="AQ18" s="468">
        <v>8.8709677419354843E-2</v>
      </c>
      <c r="AS18" s="469" t="s">
        <v>479</v>
      </c>
      <c r="AT18" s="467">
        <v>17</v>
      </c>
      <c r="AU18" s="468">
        <v>2.2849462365591398E-2</v>
      </c>
      <c r="AW18" s="469" t="s">
        <v>553</v>
      </c>
      <c r="AX18" s="467">
        <v>0</v>
      </c>
      <c r="AY18" s="468">
        <v>0</v>
      </c>
      <c r="BA18" s="469" t="s">
        <v>502</v>
      </c>
      <c r="BB18" s="467">
        <v>42</v>
      </c>
      <c r="BC18" s="468">
        <v>5.6451612903225805E-2</v>
      </c>
      <c r="BE18" s="469" t="s">
        <v>920</v>
      </c>
      <c r="BF18" s="467">
        <v>0</v>
      </c>
      <c r="BG18" s="468">
        <v>0</v>
      </c>
      <c r="BI18" s="469" t="s">
        <v>485</v>
      </c>
      <c r="BJ18" s="467">
        <v>25</v>
      </c>
      <c r="BK18" s="468">
        <v>3.3602150537634407E-2</v>
      </c>
      <c r="BM18" s="469" t="s">
        <v>640</v>
      </c>
      <c r="BN18" s="467">
        <v>3</v>
      </c>
      <c r="BO18" s="1026">
        <v>4.0322580645161289E-3</v>
      </c>
      <c r="BP18" s="1157"/>
      <c r="BQ18" s="1035" t="s">
        <v>494</v>
      </c>
      <c r="BR18" s="467">
        <v>41</v>
      </c>
      <c r="BS18" s="468">
        <v>5.510752688172043E-2</v>
      </c>
      <c r="BU18" s="469"/>
      <c r="BV18" s="467"/>
      <c r="BW18" s="1026"/>
      <c r="BX18" s="1157"/>
      <c r="BY18" s="469"/>
      <c r="BZ18" s="467"/>
      <c r="CA18" s="468"/>
    </row>
    <row r="19" spans="1:79" ht="18" customHeight="1">
      <c r="G19" s="312"/>
      <c r="H19" s="389"/>
      <c r="I19" s="678"/>
      <c r="L19" s="1159"/>
      <c r="M19" s="1903" t="s">
        <v>235</v>
      </c>
      <c r="N19" s="1904"/>
      <c r="O19" s="1904"/>
      <c r="P19" s="467">
        <v>107</v>
      </c>
      <c r="Q19" s="1026">
        <v>0.14381720430107528</v>
      </c>
      <c r="R19" s="1159"/>
      <c r="S19" s="1157"/>
      <c r="T19" s="1164"/>
      <c r="U19" s="1165"/>
      <c r="V19" s="1166"/>
      <c r="W19" s="1158"/>
      <c r="X19" s="1159"/>
      <c r="Y19" s="1905" t="s">
        <v>353</v>
      </c>
      <c r="Z19" s="1906"/>
      <c r="AA19" s="1906"/>
      <c r="AB19" s="467">
        <v>164</v>
      </c>
      <c r="AC19" s="468">
        <v>0.22043010752688172</v>
      </c>
      <c r="AD19" s="1171"/>
      <c r="AE19" s="1905" t="s">
        <v>343</v>
      </c>
      <c r="AF19" s="1906"/>
      <c r="AG19" s="1906"/>
      <c r="AH19" s="467">
        <v>139</v>
      </c>
      <c r="AI19" s="1026">
        <v>0.18682795698924731</v>
      </c>
      <c r="AJ19" s="1159"/>
      <c r="AK19" s="1035" t="s">
        <v>669</v>
      </c>
      <c r="AL19" s="467">
        <v>24</v>
      </c>
      <c r="AM19" s="468">
        <v>3.2258064516129031E-2</v>
      </c>
      <c r="AO19" s="469" t="s">
        <v>404</v>
      </c>
      <c r="AP19" s="467">
        <v>9</v>
      </c>
      <c r="AQ19" s="468">
        <v>1.2096774193548387E-2</v>
      </c>
      <c r="AS19" s="469" t="s">
        <v>921</v>
      </c>
      <c r="AT19" s="467">
        <v>0</v>
      </c>
      <c r="AU19" s="468">
        <v>0</v>
      </c>
      <c r="AW19" s="469" t="s">
        <v>424</v>
      </c>
      <c r="AX19" s="467">
        <v>34</v>
      </c>
      <c r="AY19" s="468">
        <v>4.5698924731182797E-2</v>
      </c>
      <c r="BA19" s="469" t="s">
        <v>642</v>
      </c>
      <c r="BB19" s="467">
        <v>15</v>
      </c>
      <c r="BC19" s="468">
        <v>2.0161290322580645E-2</v>
      </c>
      <c r="BE19" s="469" t="s">
        <v>521</v>
      </c>
      <c r="BF19" s="467">
        <v>0</v>
      </c>
      <c r="BG19" s="468">
        <v>0</v>
      </c>
      <c r="BI19" s="469" t="s">
        <v>443</v>
      </c>
      <c r="BJ19" s="467">
        <v>21</v>
      </c>
      <c r="BK19" s="468">
        <v>2.8225806451612902E-2</v>
      </c>
      <c r="BM19" s="256" t="s">
        <v>601</v>
      </c>
      <c r="BN19" s="467">
        <v>1</v>
      </c>
      <c r="BO19" s="1026">
        <v>1.3440860215053765E-3</v>
      </c>
      <c r="BP19" s="1157"/>
      <c r="BQ19" s="1035" t="s">
        <v>397</v>
      </c>
      <c r="BR19" s="467">
        <v>10</v>
      </c>
      <c r="BS19" s="468">
        <v>1.3440860215053764E-2</v>
      </c>
      <c r="BU19" s="469"/>
      <c r="BV19" s="467"/>
      <c r="BW19" s="1026"/>
      <c r="BX19" s="1157"/>
      <c r="BY19" s="469"/>
      <c r="BZ19" s="467"/>
      <c r="CA19" s="468"/>
    </row>
    <row r="20" spans="1:79" ht="18" customHeight="1">
      <c r="G20" s="312"/>
      <c r="H20" s="389"/>
      <c r="I20" s="678"/>
      <c r="L20" s="1159"/>
      <c r="M20" s="1929" t="s">
        <v>10</v>
      </c>
      <c r="N20" s="1930"/>
      <c r="O20" s="1930"/>
      <c r="P20" s="1048">
        <v>293</v>
      </c>
      <c r="Q20" s="1049">
        <v>0.39381720430107525</v>
      </c>
      <c r="R20" s="1159"/>
      <c r="S20" s="1157"/>
      <c r="T20" s="1167"/>
      <c r="U20" s="1165"/>
      <c r="V20" s="1166"/>
      <c r="W20" s="1158"/>
      <c r="X20" s="1159"/>
      <c r="Y20" s="1905" t="s">
        <v>476</v>
      </c>
      <c r="Z20" s="1906"/>
      <c r="AA20" s="1906"/>
      <c r="AB20" s="467">
        <v>23</v>
      </c>
      <c r="AC20" s="468">
        <v>3.0913978494623656E-2</v>
      </c>
      <c r="AD20" s="1171"/>
      <c r="AE20" s="1907" t="s">
        <v>350</v>
      </c>
      <c r="AF20" s="1908"/>
      <c r="AG20" s="1908"/>
      <c r="AH20" s="467">
        <v>207</v>
      </c>
      <c r="AI20" s="1026">
        <v>0.27822580645161288</v>
      </c>
      <c r="AJ20" s="1159"/>
      <c r="AK20" s="1035" t="s">
        <v>477</v>
      </c>
      <c r="AL20" s="467">
        <v>0</v>
      </c>
      <c r="AM20" s="468">
        <v>0</v>
      </c>
      <c r="AO20" s="469" t="s">
        <v>417</v>
      </c>
      <c r="AP20" s="467">
        <v>3</v>
      </c>
      <c r="AQ20" s="468">
        <v>4.0322580645161289E-3</v>
      </c>
      <c r="AS20" s="469" t="s">
        <v>666</v>
      </c>
      <c r="AT20" s="467">
        <v>0</v>
      </c>
      <c r="AU20" s="468">
        <v>0</v>
      </c>
      <c r="AW20" s="469" t="s">
        <v>508</v>
      </c>
      <c r="AX20" s="467">
        <v>4</v>
      </c>
      <c r="AY20" s="468">
        <v>5.3763440860215058E-3</v>
      </c>
      <c r="BE20" s="469" t="s">
        <v>483</v>
      </c>
      <c r="BF20" s="467">
        <v>8</v>
      </c>
      <c r="BG20" s="468">
        <v>1.0752688172043012E-2</v>
      </c>
      <c r="BI20" s="469" t="s">
        <v>650</v>
      </c>
      <c r="BJ20" s="467">
        <v>1</v>
      </c>
      <c r="BK20" s="468">
        <v>1.3440860215053765E-3</v>
      </c>
      <c r="BO20" s="1041"/>
      <c r="BP20" s="1157"/>
      <c r="BQ20" s="1035" t="s">
        <v>355</v>
      </c>
      <c r="BR20" s="467">
        <v>10</v>
      </c>
      <c r="BS20" s="468">
        <v>1.3440860215053764E-2</v>
      </c>
      <c r="BU20" s="469"/>
      <c r="BV20" s="467"/>
      <c r="BW20" s="1026"/>
      <c r="BX20" s="1157"/>
      <c r="BY20" s="469"/>
      <c r="BZ20" s="467"/>
      <c r="CA20" s="468"/>
    </row>
    <row r="21" spans="1:79" ht="18" customHeight="1" thickBot="1">
      <c r="G21" s="312"/>
      <c r="H21" s="389"/>
      <c r="I21" s="678"/>
      <c r="L21" s="1159"/>
      <c r="M21" s="1931" t="s">
        <v>19</v>
      </c>
      <c r="N21" s="1919"/>
      <c r="O21" s="1919"/>
      <c r="P21" s="1028">
        <v>744</v>
      </c>
      <c r="Q21" s="1029">
        <v>1</v>
      </c>
      <c r="R21" s="1159"/>
      <c r="S21" s="1157"/>
      <c r="T21" s="1168"/>
      <c r="U21" s="1169"/>
      <c r="V21" s="1160"/>
      <c r="W21" s="1158"/>
      <c r="X21" s="1159"/>
      <c r="Y21" s="1925" t="s">
        <v>506</v>
      </c>
      <c r="Z21" s="1926"/>
      <c r="AA21" s="1926"/>
      <c r="AB21" s="1037">
        <v>13</v>
      </c>
      <c r="AC21" s="1038">
        <v>1.7473118279569891E-2</v>
      </c>
      <c r="AD21" s="1171"/>
      <c r="AE21" s="1917" t="s">
        <v>19</v>
      </c>
      <c r="AF21" s="1918"/>
      <c r="AG21" s="1918"/>
      <c r="AH21" s="1028">
        <v>744</v>
      </c>
      <c r="AI21" s="1029">
        <v>0.99999999999999989</v>
      </c>
      <c r="AJ21" s="1159"/>
      <c r="AK21" s="1036" t="s">
        <v>648</v>
      </c>
      <c r="AL21" s="1037">
        <v>0</v>
      </c>
      <c r="AM21" s="1038">
        <v>0</v>
      </c>
      <c r="AN21" s="1039"/>
      <c r="AO21" s="1039"/>
      <c r="AP21" s="1039"/>
      <c r="AQ21" s="1039"/>
      <c r="AR21" s="1039"/>
      <c r="AS21" s="1040" t="s">
        <v>561</v>
      </c>
      <c r="AT21" s="1037">
        <v>16</v>
      </c>
      <c r="AU21" s="1038">
        <v>2.1505376344086023E-2</v>
      </c>
      <c r="AV21" s="1039"/>
      <c r="AW21" s="1040" t="s">
        <v>347</v>
      </c>
      <c r="AX21" s="1037">
        <v>2</v>
      </c>
      <c r="AY21" s="1038">
        <v>2.6881720430107529E-3</v>
      </c>
      <c r="AZ21" s="1039"/>
      <c r="BA21" s="1039"/>
      <c r="BB21" s="1039"/>
      <c r="BC21" s="1039"/>
      <c r="BD21" s="1039"/>
      <c r="BE21" s="1040" t="s">
        <v>528</v>
      </c>
      <c r="BF21" s="1037">
        <v>3</v>
      </c>
      <c r="BG21" s="1038">
        <v>4.0322580645161289E-3</v>
      </c>
      <c r="BH21" s="1039"/>
      <c r="BI21" s="1040" t="s">
        <v>515</v>
      </c>
      <c r="BJ21" s="1037">
        <v>8</v>
      </c>
      <c r="BK21" s="1038">
        <v>1.0752688172043012E-2</v>
      </c>
      <c r="BL21" s="1039"/>
      <c r="BM21" s="1042" t="s">
        <v>19</v>
      </c>
      <c r="BN21" s="1028">
        <v>744</v>
      </c>
      <c r="BO21" s="1029">
        <v>0.99999999999999989</v>
      </c>
      <c r="BP21" s="1157"/>
      <c r="BQ21" s="1036" t="s">
        <v>399</v>
      </c>
      <c r="BR21" s="1037">
        <v>86</v>
      </c>
      <c r="BS21" s="1038">
        <v>0.11559139784946236</v>
      </c>
      <c r="BT21" s="1039"/>
      <c r="BU21" s="1042" t="s">
        <v>19</v>
      </c>
      <c r="BV21" s="1028">
        <v>744</v>
      </c>
      <c r="BW21" s="1029">
        <v>0.99999999999999978</v>
      </c>
      <c r="BX21" s="1157"/>
      <c r="BY21" s="469"/>
      <c r="BZ21" s="467"/>
      <c r="CA21" s="468"/>
    </row>
    <row r="22" spans="1:79" ht="18" customHeight="1">
      <c r="A22" s="1"/>
      <c r="F22" s="444"/>
      <c r="G22" s="679"/>
      <c r="H22" s="680"/>
      <c r="I22" s="681"/>
      <c r="J22" s="32"/>
      <c r="K22" s="8"/>
      <c r="L22" s="1159"/>
      <c r="M22" s="1155"/>
      <c r="N22" s="1156"/>
      <c r="O22" s="1157"/>
      <c r="P22" s="1157"/>
      <c r="Q22" s="1157"/>
      <c r="R22" s="1157"/>
      <c r="S22" s="1157"/>
      <c r="T22" s="1157"/>
      <c r="U22" s="1157"/>
      <c r="V22" s="1157"/>
      <c r="W22" s="1158"/>
      <c r="X22" s="1159"/>
      <c r="Y22" s="1157"/>
      <c r="Z22" s="1157"/>
      <c r="AA22" s="1157"/>
      <c r="AB22" s="1157"/>
      <c r="AC22" s="1160"/>
      <c r="AD22" s="1157"/>
      <c r="AE22" s="1157"/>
      <c r="AF22" s="1157"/>
      <c r="AG22" s="1157"/>
      <c r="AH22" s="1157"/>
      <c r="AI22" s="1157"/>
      <c r="AJ22" s="1159"/>
      <c r="AK22" s="1157"/>
      <c r="AL22" s="1157"/>
      <c r="AM22" s="1157"/>
      <c r="AN22" s="1157"/>
      <c r="AO22" s="1157"/>
      <c r="AP22" s="1157"/>
      <c r="AQ22" s="1157"/>
      <c r="AR22" s="1157"/>
      <c r="AS22" s="1157"/>
      <c r="AT22" s="1157"/>
      <c r="AU22" s="1157"/>
      <c r="AV22" s="1157"/>
      <c r="AW22" s="1157"/>
      <c r="AX22" s="1157"/>
      <c r="AY22" s="1157"/>
      <c r="AZ22" s="1157"/>
      <c r="BA22" s="1157"/>
      <c r="BB22" s="1157"/>
      <c r="BC22" s="1157"/>
      <c r="BD22" s="1157"/>
      <c r="BE22" s="1157"/>
      <c r="BF22" s="1157"/>
      <c r="BG22" s="1157"/>
      <c r="BH22" s="1157"/>
      <c r="BI22" s="1157"/>
      <c r="BJ22" s="1157"/>
      <c r="BK22" s="1157"/>
      <c r="BL22" s="1157"/>
      <c r="BM22" s="1157"/>
      <c r="BN22" s="1157"/>
      <c r="BO22" s="1157"/>
      <c r="BP22" s="1157"/>
      <c r="BQ22" s="1157"/>
      <c r="BR22" s="1157"/>
      <c r="BS22" s="1157"/>
      <c r="BT22" s="1157"/>
      <c r="BU22" s="1157"/>
      <c r="BV22" s="1157"/>
      <c r="BW22" s="1157"/>
      <c r="BX22" s="1157"/>
    </row>
    <row r="23" spans="1:79" s="7" customFormat="1" ht="36" customHeight="1">
      <c r="A23" s="1841" t="s">
        <v>922</v>
      </c>
      <c r="B23" s="1841"/>
      <c r="C23" s="1841"/>
      <c r="D23" s="1841"/>
      <c r="E23" s="1841"/>
      <c r="F23" s="1841"/>
      <c r="G23" s="1841"/>
      <c r="H23" s="1841"/>
      <c r="I23" s="1841"/>
      <c r="J23" s="1841"/>
      <c r="K23" s="1841"/>
      <c r="L23" s="1159"/>
      <c r="M23" s="1159"/>
      <c r="N23" s="1159"/>
      <c r="O23" s="1159"/>
      <c r="P23" s="1159"/>
      <c r="Q23" s="1159"/>
      <c r="R23" s="1159"/>
      <c r="S23" s="1159"/>
      <c r="T23" s="1159"/>
      <c r="U23" s="1159"/>
      <c r="V23" s="1159"/>
      <c r="W23" s="1159"/>
      <c r="X23" s="1159"/>
      <c r="Y23" s="1161"/>
      <c r="Z23" s="1159"/>
      <c r="AA23" s="1159"/>
      <c r="AB23" s="1159"/>
      <c r="AC23" s="1159"/>
      <c r="AD23" s="1161"/>
      <c r="AE23" s="1161"/>
      <c r="AF23" s="1159"/>
      <c r="AG23" s="1159"/>
      <c r="AH23" s="1159"/>
      <c r="AI23" s="1159"/>
      <c r="AJ23" s="1159"/>
      <c r="AK23" s="1159"/>
      <c r="AL23" s="1159"/>
      <c r="AM23" s="1159"/>
      <c r="AN23" s="1159"/>
      <c r="AO23" s="1159"/>
      <c r="AP23" s="1161"/>
      <c r="AQ23" s="1161"/>
      <c r="AR23" s="1161"/>
      <c r="AS23" s="1161"/>
      <c r="AT23" s="1161"/>
      <c r="AU23" s="1161"/>
      <c r="AV23" s="1161"/>
      <c r="AW23" s="1161"/>
      <c r="AX23" s="1161"/>
      <c r="AY23" s="1161"/>
      <c r="AZ23" s="1161"/>
      <c r="BA23" s="1161"/>
      <c r="BB23" s="1161"/>
      <c r="BC23" s="1161"/>
      <c r="BD23" s="1161"/>
      <c r="BE23" s="1161"/>
      <c r="BF23" s="1161"/>
      <c r="BG23" s="1161"/>
      <c r="BH23" s="1161"/>
      <c r="BI23" s="1161"/>
      <c r="BJ23" s="1161"/>
      <c r="BK23" s="1161"/>
      <c r="BL23" s="1161"/>
      <c r="BM23" s="1161"/>
      <c r="BN23" s="1161"/>
      <c r="BO23" s="1161"/>
      <c r="BP23" s="1161"/>
      <c r="BQ23" s="1161"/>
      <c r="BR23" s="1161"/>
      <c r="BS23" s="1161"/>
      <c r="BT23" s="1161"/>
      <c r="BU23" s="1161"/>
      <c r="BV23" s="1161"/>
      <c r="BW23" s="1161"/>
      <c r="BX23" s="1161"/>
    </row>
    <row r="24" spans="1:79" ht="18" customHeight="1">
      <c r="A24" s="1"/>
      <c r="B24" s="1"/>
      <c r="C24" s="1"/>
      <c r="D24" s="1"/>
      <c r="E24" s="1"/>
      <c r="F24" s="444"/>
      <c r="G24" s="1"/>
      <c r="H24" s="1"/>
      <c r="I24" s="1"/>
      <c r="J24" s="1"/>
      <c r="K24" s="1"/>
      <c r="L24"/>
      <c r="M24"/>
      <c r="N24"/>
      <c r="O24"/>
      <c r="P24"/>
      <c r="Q24"/>
      <c r="R24"/>
      <c r="S24"/>
      <c r="T24"/>
      <c r="U24"/>
      <c r="V24"/>
      <c r="W24"/>
      <c r="X24"/>
      <c r="Y24"/>
      <c r="Z24"/>
      <c r="AA24"/>
      <c r="AB24"/>
      <c r="AC24"/>
      <c r="AF24"/>
      <c r="AG24"/>
      <c r="AH24"/>
      <c r="AI24"/>
      <c r="AJ24"/>
      <c r="AK24"/>
      <c r="AL24"/>
      <c r="AM24"/>
      <c r="AN24"/>
      <c r="AO24"/>
    </row>
    <row r="25" spans="1:79" ht="18" customHeight="1">
      <c r="A25" s="1861" t="s">
        <v>923</v>
      </c>
      <c r="B25" s="1861"/>
      <c r="C25" s="1861"/>
      <c r="D25" s="1861"/>
      <c r="E25" s="1861"/>
      <c r="F25" s="1861"/>
      <c r="G25" s="1861"/>
      <c r="H25" s="1861"/>
      <c r="I25" s="1861"/>
      <c r="J25" s="1861"/>
      <c r="K25" s="1861"/>
      <c r="L25"/>
      <c r="M25" s="1861" t="s">
        <v>924</v>
      </c>
      <c r="N25" s="1861"/>
      <c r="O25" s="1861"/>
      <c r="P25" s="1861"/>
      <c r="Q25" s="1861"/>
      <c r="R25" s="1861"/>
      <c r="S25" s="1861"/>
      <c r="T25" s="1861"/>
      <c r="U25" s="1861"/>
      <c r="V25" s="1861"/>
      <c r="W25" s="1861"/>
      <c r="X25"/>
      <c r="Y25" s="1861" t="s">
        <v>925</v>
      </c>
      <c r="Z25" s="1861"/>
      <c r="AA25" s="1861"/>
      <c r="AB25" s="1861"/>
      <c r="AC25" s="1861"/>
      <c r="AD25" s="1861"/>
      <c r="AE25" s="1861"/>
      <c r="AF25" s="1861"/>
      <c r="AG25" s="1861"/>
      <c r="AH25" s="1861"/>
      <c r="AI25" s="1861"/>
      <c r="AJ25"/>
      <c r="AK25" s="1861" t="s">
        <v>926</v>
      </c>
      <c r="AL25" s="1861"/>
      <c r="AM25" s="1861"/>
      <c r="AN25" s="1861"/>
      <c r="AO25" s="1861"/>
      <c r="AP25" s="1861"/>
      <c r="AQ25" s="1861"/>
      <c r="AR25" s="1861"/>
      <c r="AS25" s="1861"/>
      <c r="AT25" s="1861"/>
      <c r="AU25" s="1861"/>
      <c r="AW25" s="1861" t="s">
        <v>927</v>
      </c>
      <c r="AX25" s="1861"/>
      <c r="AY25" s="1861"/>
      <c r="AZ25" s="1861"/>
      <c r="BA25" s="1861"/>
      <c r="BB25" s="1861"/>
      <c r="BC25" s="1861"/>
      <c r="BD25" s="1861"/>
      <c r="BE25" s="1861"/>
      <c r="BF25" s="1861"/>
      <c r="BG25" s="1861"/>
    </row>
    <row r="26" spans="1:79" ht="18" customHeight="1">
      <c r="A26" s="1"/>
      <c r="B26" s="1"/>
      <c r="C26" s="1"/>
      <c r="D26" s="1"/>
      <c r="E26" s="1"/>
      <c r="F26" s="444"/>
      <c r="G26" s="1"/>
      <c r="H26" s="1"/>
      <c r="I26" s="1"/>
      <c r="J26" s="1"/>
      <c r="K26" s="1"/>
      <c r="L26"/>
      <c r="M26" s="1"/>
      <c r="O26" s="1"/>
      <c r="P26" s="1"/>
      <c r="Q26" s="1"/>
      <c r="R26" s="1"/>
      <c r="S26" s="1"/>
      <c r="T26" s="1"/>
      <c r="U26" s="1"/>
      <c r="V26" s="1"/>
      <c r="W26"/>
      <c r="X26"/>
      <c r="Y26" s="1"/>
      <c r="Z26" s="1"/>
      <c r="AA26" s="1"/>
      <c r="AB26" s="1"/>
      <c r="AC26" s="1"/>
      <c r="AD26" s="1"/>
      <c r="AE26" s="1"/>
      <c r="AF26" s="1"/>
      <c r="AG26" s="1"/>
      <c r="AH26" s="1"/>
      <c r="AI26"/>
      <c r="AJ26"/>
      <c r="AK26" s="1798" t="s">
        <v>928</v>
      </c>
      <c r="AL26" s="1798"/>
      <c r="AM26" s="1798"/>
      <c r="AN26" s="1798"/>
      <c r="AO26" s="1798"/>
      <c r="AP26" s="1798"/>
      <c r="AQ26" s="1798"/>
      <c r="AR26" s="1798"/>
      <c r="AS26" s="1798"/>
      <c r="AT26" s="1798"/>
      <c r="AU26" s="1798"/>
    </row>
    <row r="27" spans="1:79" ht="18" customHeight="1">
      <c r="A27" s="1826"/>
      <c r="B27" s="1826"/>
      <c r="C27" s="1826"/>
      <c r="D27" s="1826"/>
      <c r="E27" s="1827"/>
      <c r="F27" s="1824">
        <v>2024</v>
      </c>
      <c r="G27" s="1864"/>
      <c r="H27" s="1825"/>
      <c r="I27" s="1824">
        <v>2025</v>
      </c>
      <c r="J27" s="1864"/>
      <c r="K27" s="1864"/>
      <c r="L27"/>
      <c r="M27" s="1826"/>
      <c r="N27" s="1826"/>
      <c r="O27" s="1826"/>
      <c r="P27" s="1826"/>
      <c r="Q27" s="1827"/>
      <c r="R27" s="1824">
        <v>2024</v>
      </c>
      <c r="S27" s="1864"/>
      <c r="T27" s="1825"/>
      <c r="U27" s="1824">
        <v>2025</v>
      </c>
      <c r="V27" s="1864"/>
      <c r="W27" s="1864"/>
      <c r="X27"/>
      <c r="Y27" s="1826"/>
      <c r="Z27" s="1826"/>
      <c r="AA27" s="1826"/>
      <c r="AB27" s="1826"/>
      <c r="AC27" s="1827"/>
      <c r="AD27" s="1824">
        <v>2024</v>
      </c>
      <c r="AE27" s="1864"/>
      <c r="AF27" s="1825"/>
      <c r="AG27" s="1824">
        <v>2025</v>
      </c>
      <c r="AH27" s="1864"/>
      <c r="AI27" s="1864"/>
      <c r="AJ27"/>
      <c r="AK27" s="1826"/>
      <c r="AL27" s="1826"/>
      <c r="AM27" s="1826"/>
      <c r="AN27" s="1826"/>
      <c r="AO27" s="1827"/>
      <c r="AP27" s="1824" t="s">
        <v>929</v>
      </c>
      <c r="AQ27" s="1864"/>
      <c r="AR27" s="1864"/>
      <c r="AW27" s="1826"/>
      <c r="AX27" s="1826"/>
      <c r="AY27" s="1826"/>
      <c r="AZ27" s="1826"/>
      <c r="BA27" s="1827"/>
      <c r="BB27" s="1824">
        <v>2024</v>
      </c>
      <c r="BC27" s="1864"/>
      <c r="BD27" s="1825"/>
      <c r="BE27" s="1824">
        <v>2025</v>
      </c>
      <c r="BF27" s="1864"/>
      <c r="BG27" s="1864"/>
    </row>
    <row r="28" spans="1:79" ht="18" customHeight="1">
      <c r="A28" s="1828"/>
      <c r="B28" s="1828"/>
      <c r="C28" s="1828"/>
      <c r="D28" s="1828"/>
      <c r="E28" s="1829"/>
      <c r="F28" s="92" t="s">
        <v>68</v>
      </c>
      <c r="G28" s="93" t="s">
        <v>69</v>
      </c>
      <c r="H28" s="424" t="s">
        <v>70</v>
      </c>
      <c r="I28" s="423" t="s">
        <v>68</v>
      </c>
      <c r="J28" s="94" t="s">
        <v>69</v>
      </c>
      <c r="K28" s="477" t="s">
        <v>70</v>
      </c>
      <c r="L28"/>
      <c r="M28" s="1828"/>
      <c r="N28" s="1828"/>
      <c r="O28" s="1828"/>
      <c r="P28" s="1828"/>
      <c r="Q28" s="1829"/>
      <c r="R28" s="92" t="s">
        <v>68</v>
      </c>
      <c r="S28" s="93" t="s">
        <v>69</v>
      </c>
      <c r="T28" s="424" t="s">
        <v>70</v>
      </c>
      <c r="U28" s="423" t="s">
        <v>68</v>
      </c>
      <c r="V28" s="94" t="s">
        <v>69</v>
      </c>
      <c r="W28" s="477" t="s">
        <v>70</v>
      </c>
      <c r="X28"/>
      <c r="Y28" s="1828"/>
      <c r="Z28" s="1828"/>
      <c r="AA28" s="1828"/>
      <c r="AB28" s="1828"/>
      <c r="AC28" s="1829"/>
      <c r="AD28" s="92" t="s">
        <v>68</v>
      </c>
      <c r="AE28" s="93" t="s">
        <v>69</v>
      </c>
      <c r="AF28" s="424" t="s">
        <v>70</v>
      </c>
      <c r="AG28" s="423" t="s">
        <v>68</v>
      </c>
      <c r="AH28" s="94" t="s">
        <v>69</v>
      </c>
      <c r="AI28" s="477" t="s">
        <v>70</v>
      </c>
      <c r="AJ28"/>
      <c r="AK28" s="1828"/>
      <c r="AL28" s="1828"/>
      <c r="AM28" s="1828"/>
      <c r="AN28" s="1828"/>
      <c r="AO28" s="1829"/>
      <c r="AP28" s="423" t="s">
        <v>68</v>
      </c>
      <c r="AQ28" s="94" t="s">
        <v>69</v>
      </c>
      <c r="AR28" s="477" t="s">
        <v>70</v>
      </c>
      <c r="AW28" s="1828"/>
      <c r="AX28" s="1828"/>
      <c r="AY28" s="1828"/>
      <c r="AZ28" s="1828"/>
      <c r="BA28" s="1829"/>
      <c r="BB28" s="139" t="s">
        <v>68</v>
      </c>
      <c r="BC28" s="140" t="s">
        <v>69</v>
      </c>
      <c r="BD28" s="141" t="s">
        <v>70</v>
      </c>
      <c r="BE28" s="142" t="s">
        <v>68</v>
      </c>
      <c r="BF28" s="143" t="s">
        <v>69</v>
      </c>
      <c r="BG28" s="477" t="s">
        <v>70</v>
      </c>
    </row>
    <row r="29" spans="1:79" ht="18" customHeight="1">
      <c r="A29" s="1938" t="s">
        <v>187</v>
      </c>
      <c r="B29" s="1938"/>
      <c r="C29" s="1938"/>
      <c r="D29" s="1938"/>
      <c r="E29" s="1939"/>
      <c r="F29" s="168">
        <v>3566</v>
      </c>
      <c r="G29" s="169">
        <v>1380</v>
      </c>
      <c r="H29" s="170">
        <v>4946</v>
      </c>
      <c r="I29" s="168">
        <v>3587</v>
      </c>
      <c r="J29" s="169">
        <v>1435</v>
      </c>
      <c r="K29" s="171">
        <v>5022</v>
      </c>
      <c r="L29"/>
      <c r="M29" s="1938" t="s">
        <v>187</v>
      </c>
      <c r="N29" s="1938"/>
      <c r="O29" s="1938"/>
      <c r="P29" s="1938"/>
      <c r="Q29" s="1939"/>
      <c r="R29" s="101">
        <v>0.86448484848484852</v>
      </c>
      <c r="S29" s="100">
        <v>0.61717352415026838</v>
      </c>
      <c r="T29" s="112">
        <v>0.77755069957553846</v>
      </c>
      <c r="U29" s="99">
        <v>0.86705342035291277</v>
      </c>
      <c r="V29" s="100">
        <v>0.62364189482833554</v>
      </c>
      <c r="W29" s="110">
        <v>0.78005591798695251</v>
      </c>
      <c r="X29"/>
      <c r="Y29" s="1938" t="s">
        <v>187</v>
      </c>
      <c r="Z29" s="1938"/>
      <c r="AA29" s="1938"/>
      <c r="AB29" s="1938"/>
      <c r="AC29" s="1939"/>
      <c r="AD29" s="101">
        <v>0.72098665588354227</v>
      </c>
      <c r="AE29" s="100">
        <v>0.27901334411645773</v>
      </c>
      <c r="AF29" s="112">
        <v>1</v>
      </c>
      <c r="AG29" s="99">
        <v>0.71425726802070888</v>
      </c>
      <c r="AH29" s="100">
        <v>0.28574273197929112</v>
      </c>
      <c r="AI29" s="110">
        <v>1</v>
      </c>
      <c r="AJ29"/>
      <c r="AK29" s="1938" t="s">
        <v>187</v>
      </c>
      <c r="AL29" s="1938"/>
      <c r="AM29" s="1938"/>
      <c r="AN29" s="1938"/>
      <c r="AO29" s="1939"/>
      <c r="AP29" s="99">
        <v>5.8889512058328819E-3</v>
      </c>
      <c r="AQ29" s="100">
        <v>3.9855072463768071E-2</v>
      </c>
      <c r="AR29" s="110">
        <v>1.5365952284674522E-2</v>
      </c>
      <c r="AW29" s="1932" t="s">
        <v>21</v>
      </c>
      <c r="AX29" s="1932"/>
      <c r="AY29" s="1932"/>
      <c r="AZ29" s="1932"/>
      <c r="BA29" s="1933"/>
      <c r="BB29" s="144">
        <v>0.84166666666666667</v>
      </c>
      <c r="BC29" s="145">
        <v>0.9550561797752809</v>
      </c>
      <c r="BD29" s="146">
        <v>0.92647058823529416</v>
      </c>
      <c r="BE29" s="147">
        <v>0.87445887445887449</v>
      </c>
      <c r="BF29" s="145">
        <v>0.95850622406639008</v>
      </c>
      <c r="BG29" s="148">
        <v>0.93815513626834379</v>
      </c>
    </row>
    <row r="30" spans="1:79" ht="18" customHeight="1">
      <c r="A30" s="1940" t="s">
        <v>188</v>
      </c>
      <c r="B30" s="1940"/>
      <c r="C30" s="1940"/>
      <c r="D30" s="1940"/>
      <c r="E30" s="1941"/>
      <c r="F30" s="172">
        <v>202</v>
      </c>
      <c r="G30" s="173">
        <v>680</v>
      </c>
      <c r="H30" s="174">
        <v>882</v>
      </c>
      <c r="I30" s="172">
        <v>202</v>
      </c>
      <c r="J30" s="173">
        <v>693</v>
      </c>
      <c r="K30" s="175">
        <v>895</v>
      </c>
      <c r="L30"/>
      <c r="M30" s="1940" t="s">
        <v>188</v>
      </c>
      <c r="N30" s="1940"/>
      <c r="O30" s="1940"/>
      <c r="P30" s="1940"/>
      <c r="Q30" s="1941"/>
      <c r="R30" s="103">
        <v>4.8969696969696969E-2</v>
      </c>
      <c r="S30" s="102">
        <v>0.30411449016100178</v>
      </c>
      <c r="T30" s="113">
        <v>0.13865744379814496</v>
      </c>
      <c r="U30" s="103">
        <v>4.8827652888566594E-2</v>
      </c>
      <c r="V30" s="102">
        <v>0.30117340286831812</v>
      </c>
      <c r="W30" s="111">
        <v>0.13901832867350108</v>
      </c>
      <c r="X30"/>
      <c r="Y30" s="1940" t="s">
        <v>188</v>
      </c>
      <c r="Z30" s="1940"/>
      <c r="AA30" s="1940"/>
      <c r="AB30" s="1940"/>
      <c r="AC30" s="1941"/>
      <c r="AD30" s="103">
        <v>0.22902494331065759</v>
      </c>
      <c r="AE30" s="102">
        <v>0.77097505668934241</v>
      </c>
      <c r="AF30" s="113">
        <v>1</v>
      </c>
      <c r="AG30" s="103">
        <v>0.22569832402234638</v>
      </c>
      <c r="AH30" s="102">
        <v>0.77430167597765365</v>
      </c>
      <c r="AI30" s="111">
        <v>1</v>
      </c>
      <c r="AJ30"/>
      <c r="AK30" s="1940" t="s">
        <v>188</v>
      </c>
      <c r="AL30" s="1940"/>
      <c r="AM30" s="1940"/>
      <c r="AN30" s="1940"/>
      <c r="AO30" s="1941"/>
      <c r="AP30" s="103">
        <v>0</v>
      </c>
      <c r="AQ30" s="102">
        <v>1.9117647058823461E-2</v>
      </c>
      <c r="AR30" s="111">
        <v>1.473922902494329E-2</v>
      </c>
      <c r="AW30" s="1836" t="s">
        <v>22</v>
      </c>
      <c r="AX30" s="1836"/>
      <c r="AY30" s="1836"/>
      <c r="AZ30" s="1836"/>
      <c r="BA30" s="1837"/>
      <c r="BB30" s="301">
        <v>0.15833333333333333</v>
      </c>
      <c r="BC30" s="478">
        <v>4.49438202247191E-2</v>
      </c>
      <c r="BD30" s="479">
        <v>7.3529411764705885E-2</v>
      </c>
      <c r="BE30" s="480">
        <v>0.12554112554112554</v>
      </c>
      <c r="BF30" s="478">
        <v>4.1493775933609957E-2</v>
      </c>
      <c r="BG30" s="481">
        <v>6.1844863731656187E-2</v>
      </c>
    </row>
    <row r="31" spans="1:79" ht="18" customHeight="1">
      <c r="A31" s="1934" t="s">
        <v>29</v>
      </c>
      <c r="B31" s="1934"/>
      <c r="C31" s="1934"/>
      <c r="D31" s="1934"/>
      <c r="E31" s="1935"/>
      <c r="F31" s="176">
        <v>3768</v>
      </c>
      <c r="G31" s="177">
        <v>2060</v>
      </c>
      <c r="H31" s="177">
        <v>5828</v>
      </c>
      <c r="I31" s="176">
        <v>3789</v>
      </c>
      <c r="J31" s="177">
        <v>2128</v>
      </c>
      <c r="K31" s="178">
        <v>5917</v>
      </c>
      <c r="L31"/>
      <c r="M31" s="1934" t="s">
        <v>29</v>
      </c>
      <c r="N31" s="1934"/>
      <c r="O31" s="1934"/>
      <c r="P31" s="1934"/>
      <c r="Q31" s="1935"/>
      <c r="R31" s="152">
        <v>0.91345454545454552</v>
      </c>
      <c r="S31" s="153">
        <v>0.92128801431127016</v>
      </c>
      <c r="T31" s="153">
        <v>0.91620814337368339</v>
      </c>
      <c r="U31" s="152">
        <v>0.91588107324147938</v>
      </c>
      <c r="V31" s="153">
        <v>0.92481529769665372</v>
      </c>
      <c r="W31" s="154">
        <v>0.91907424666045356</v>
      </c>
      <c r="X31"/>
      <c r="Y31" s="1934" t="s">
        <v>29</v>
      </c>
      <c r="Z31" s="1934"/>
      <c r="AA31" s="1934"/>
      <c r="AB31" s="1934"/>
      <c r="AC31" s="1935"/>
      <c r="AD31" s="152">
        <v>0.64653397391901168</v>
      </c>
      <c r="AE31" s="153">
        <v>0.35346602608098832</v>
      </c>
      <c r="AF31" s="153">
        <v>1</v>
      </c>
      <c r="AG31" s="152">
        <v>0.64035828967382125</v>
      </c>
      <c r="AH31" s="153">
        <v>0.35964171032617881</v>
      </c>
      <c r="AI31" s="154">
        <v>1</v>
      </c>
      <c r="AJ31"/>
      <c r="AK31" s="1934" t="s">
        <v>29</v>
      </c>
      <c r="AL31" s="1934"/>
      <c r="AM31" s="1934"/>
      <c r="AN31" s="1934"/>
      <c r="AO31" s="1935"/>
      <c r="AP31" s="152">
        <v>5.5732484076433941E-3</v>
      </c>
      <c r="AQ31" s="153">
        <v>3.3009708737864019E-2</v>
      </c>
      <c r="AR31" s="154">
        <v>1.5271105010295161E-2</v>
      </c>
      <c r="AW31" s="1862" t="s">
        <v>930</v>
      </c>
      <c r="AX31" s="1862"/>
      <c r="AY31" s="1862"/>
      <c r="AZ31" s="1862"/>
      <c r="BA31" s="1863"/>
      <c r="BB31" s="155">
        <v>1</v>
      </c>
      <c r="BC31" s="156">
        <v>1</v>
      </c>
      <c r="BD31" s="430">
        <v>1</v>
      </c>
      <c r="BE31" s="155">
        <v>1</v>
      </c>
      <c r="BF31" s="156">
        <v>1</v>
      </c>
      <c r="BG31" s="157">
        <v>1</v>
      </c>
    </row>
    <row r="32" spans="1:79" ht="18" customHeight="1">
      <c r="A32" s="1936" t="s">
        <v>189</v>
      </c>
      <c r="B32" s="1936"/>
      <c r="C32" s="1936"/>
      <c r="D32" s="1936"/>
      <c r="E32" s="1937"/>
      <c r="F32" s="425">
        <v>155</v>
      </c>
      <c r="G32" s="179">
        <v>48</v>
      </c>
      <c r="H32" s="434">
        <v>203</v>
      </c>
      <c r="I32" s="425">
        <v>178</v>
      </c>
      <c r="J32" s="179">
        <v>49</v>
      </c>
      <c r="K32" s="426">
        <v>227</v>
      </c>
      <c r="L32"/>
      <c r="M32" s="1936" t="s">
        <v>189</v>
      </c>
      <c r="N32" s="1936"/>
      <c r="O32" s="1936"/>
      <c r="P32" s="1936"/>
      <c r="Q32" s="1937"/>
      <c r="R32" s="482">
        <v>3.7575757575757575E-2</v>
      </c>
      <c r="S32" s="483">
        <v>2.1466905187835419E-2</v>
      </c>
      <c r="T32" s="484">
        <v>3.1913221191636539E-2</v>
      </c>
      <c r="U32" s="485">
        <v>4.3026347594875516E-2</v>
      </c>
      <c r="V32" s="483">
        <v>2.1295089091699262E-2</v>
      </c>
      <c r="W32" s="486">
        <v>3.5259397328362849E-2</v>
      </c>
      <c r="X32"/>
      <c r="Y32" s="1936" t="s">
        <v>189</v>
      </c>
      <c r="Z32" s="1936"/>
      <c r="AA32" s="1936"/>
      <c r="AB32" s="1936"/>
      <c r="AC32" s="1937"/>
      <c r="AD32" s="482">
        <v>0.76354679802955661</v>
      </c>
      <c r="AE32" s="483">
        <v>0.23645320197044334</v>
      </c>
      <c r="AF32" s="484">
        <v>1</v>
      </c>
      <c r="AG32" s="485">
        <v>0.78414096916299558</v>
      </c>
      <c r="AH32" s="483">
        <v>0.21585903083700442</v>
      </c>
      <c r="AI32" s="486">
        <v>1</v>
      </c>
      <c r="AJ32"/>
      <c r="AK32" s="1936" t="s">
        <v>189</v>
      </c>
      <c r="AL32" s="1936"/>
      <c r="AM32" s="1936"/>
      <c r="AN32" s="1936"/>
      <c r="AO32" s="1937"/>
      <c r="AP32" s="485">
        <v>0.14838709677419359</v>
      </c>
      <c r="AQ32" s="483">
        <v>2.0833333333333259E-2</v>
      </c>
      <c r="AR32" s="486">
        <v>0.11822660098522175</v>
      </c>
    </row>
    <row r="33" spans="1:59" ht="18" customHeight="1">
      <c r="A33" s="1944" t="s">
        <v>190</v>
      </c>
      <c r="B33" s="1944"/>
      <c r="C33" s="1944"/>
      <c r="D33" s="1944"/>
      <c r="E33" s="1945"/>
      <c r="F33" s="180">
        <v>38</v>
      </c>
      <c r="G33" s="181">
        <v>32</v>
      </c>
      <c r="H33" s="182">
        <v>70</v>
      </c>
      <c r="I33" s="180">
        <v>29</v>
      </c>
      <c r="J33" s="181">
        <v>30</v>
      </c>
      <c r="K33" s="183">
        <v>59</v>
      </c>
      <c r="L33"/>
      <c r="M33" s="1944" t="s">
        <v>190</v>
      </c>
      <c r="N33" s="1944"/>
      <c r="O33" s="1944"/>
      <c r="P33" s="1944"/>
      <c r="Q33" s="1945"/>
      <c r="R33" s="487">
        <v>9.2121212121212114E-3</v>
      </c>
      <c r="S33" s="488">
        <v>1.4311270125223614E-2</v>
      </c>
      <c r="T33" s="489">
        <v>1.1004559031598806E-2</v>
      </c>
      <c r="U33" s="487">
        <v>7.0099105632100553E-3</v>
      </c>
      <c r="V33" s="488">
        <v>1.303780964797914E-2</v>
      </c>
      <c r="W33" s="490">
        <v>9.1643367505436467E-3</v>
      </c>
      <c r="X33"/>
      <c r="Y33" s="1944" t="s">
        <v>190</v>
      </c>
      <c r="Z33" s="1944"/>
      <c r="AA33" s="1944"/>
      <c r="AB33" s="1944"/>
      <c r="AC33" s="1945"/>
      <c r="AD33" s="487">
        <v>0.54285714285714282</v>
      </c>
      <c r="AE33" s="488">
        <v>0.45714285714285713</v>
      </c>
      <c r="AF33" s="489">
        <v>1</v>
      </c>
      <c r="AG33" s="487">
        <v>0.49152542372881358</v>
      </c>
      <c r="AH33" s="488">
        <v>0.50847457627118642</v>
      </c>
      <c r="AI33" s="490">
        <v>1</v>
      </c>
      <c r="AJ33"/>
      <c r="AK33" s="1944" t="s">
        <v>190</v>
      </c>
      <c r="AL33" s="1944"/>
      <c r="AM33" s="1944"/>
      <c r="AN33" s="1944"/>
      <c r="AO33" s="1945"/>
      <c r="AP33" s="487">
        <v>-0.23684210526315785</v>
      </c>
      <c r="AQ33" s="488">
        <v>-6.25E-2</v>
      </c>
      <c r="AR33" s="490">
        <v>-0.15714285714285714</v>
      </c>
    </row>
    <row r="34" spans="1:59" ht="25.5" customHeight="1">
      <c r="A34" s="1942" t="s">
        <v>191</v>
      </c>
      <c r="B34" s="1942"/>
      <c r="C34" s="1942"/>
      <c r="D34" s="1942"/>
      <c r="E34" s="1943"/>
      <c r="F34" s="184">
        <v>193</v>
      </c>
      <c r="G34" s="185">
        <v>80</v>
      </c>
      <c r="H34" s="185">
        <v>273</v>
      </c>
      <c r="I34" s="184">
        <v>207</v>
      </c>
      <c r="J34" s="185">
        <v>79</v>
      </c>
      <c r="K34" s="186">
        <v>286</v>
      </c>
      <c r="L34"/>
      <c r="M34" s="1942" t="s">
        <v>191</v>
      </c>
      <c r="N34" s="1942"/>
      <c r="O34" s="1942"/>
      <c r="P34" s="1942"/>
      <c r="Q34" s="1943"/>
      <c r="R34" s="104">
        <v>4.6787878787878788E-2</v>
      </c>
      <c r="S34" s="109">
        <v>3.5778175313059032E-2</v>
      </c>
      <c r="T34" s="106">
        <v>4.2917780223235343E-2</v>
      </c>
      <c r="U34" s="104">
        <v>5.0036258158085573E-2</v>
      </c>
      <c r="V34" s="105">
        <v>3.4332898739678402E-2</v>
      </c>
      <c r="W34" s="107">
        <v>4.4423734078906499E-2</v>
      </c>
      <c r="X34"/>
      <c r="Y34" s="1942" t="s">
        <v>191</v>
      </c>
      <c r="Z34" s="1942"/>
      <c r="AA34" s="1942"/>
      <c r="AB34" s="1942"/>
      <c r="AC34" s="1943"/>
      <c r="AD34" s="104">
        <v>0.706959706959707</v>
      </c>
      <c r="AE34" s="109">
        <v>0.29304029304029305</v>
      </c>
      <c r="AF34" s="106">
        <v>1</v>
      </c>
      <c r="AG34" s="104">
        <v>0.72377622377622375</v>
      </c>
      <c r="AH34" s="105">
        <v>0.2762237762237762</v>
      </c>
      <c r="AI34" s="107">
        <v>1</v>
      </c>
      <c r="AJ34"/>
      <c r="AK34" s="1942" t="s">
        <v>191</v>
      </c>
      <c r="AL34" s="1942"/>
      <c r="AM34" s="1942"/>
      <c r="AN34" s="1942"/>
      <c r="AO34" s="1943"/>
      <c r="AP34" s="104">
        <v>7.2538860103626979E-2</v>
      </c>
      <c r="AQ34" s="105">
        <v>-1.2499999999999956E-2</v>
      </c>
      <c r="AR34" s="107">
        <v>4.7619047619047672E-2</v>
      </c>
    </row>
    <row r="35" spans="1:59" ht="18" customHeight="1">
      <c r="A35" s="1865" t="s">
        <v>930</v>
      </c>
      <c r="B35" s="1865"/>
      <c r="C35" s="1865"/>
      <c r="D35" s="1865"/>
      <c r="E35" s="1866"/>
      <c r="F35" s="427">
        <v>240</v>
      </c>
      <c r="G35" s="187">
        <v>712</v>
      </c>
      <c r="H35" s="187">
        <v>952</v>
      </c>
      <c r="I35" s="427">
        <v>231</v>
      </c>
      <c r="J35" s="187">
        <v>723</v>
      </c>
      <c r="K35" s="188">
        <v>954</v>
      </c>
      <c r="L35"/>
      <c r="M35" s="1865" t="s">
        <v>930</v>
      </c>
      <c r="N35" s="1865"/>
      <c r="O35" s="1865"/>
      <c r="P35" s="1865"/>
      <c r="Q35" s="1866"/>
      <c r="R35" s="104">
        <v>5.8181818181818182E-2</v>
      </c>
      <c r="S35" s="105">
        <v>0.31842576028622538</v>
      </c>
      <c r="T35" s="106">
        <v>0.14966200282974376</v>
      </c>
      <c r="U35" s="104">
        <v>5.5837563451776651E-2</v>
      </c>
      <c r="V35" s="105">
        <v>0.31421121251629724</v>
      </c>
      <c r="W35" s="108">
        <v>0.14818266542404473</v>
      </c>
      <c r="X35"/>
      <c r="Y35" s="1865" t="s">
        <v>930</v>
      </c>
      <c r="Z35" s="1865"/>
      <c r="AA35" s="1865"/>
      <c r="AB35" s="1865"/>
      <c r="AC35" s="1866"/>
      <c r="AD35" s="104">
        <v>0.25210084033613445</v>
      </c>
      <c r="AE35" s="105">
        <v>0.74789915966386555</v>
      </c>
      <c r="AF35" s="106">
        <v>1</v>
      </c>
      <c r="AG35" s="104">
        <v>0.24213836477987422</v>
      </c>
      <c r="AH35" s="105">
        <v>0.75786163522012584</v>
      </c>
      <c r="AI35" s="108">
        <v>1</v>
      </c>
      <c r="AJ35"/>
      <c r="AK35" s="1865" t="s">
        <v>930</v>
      </c>
      <c r="AL35" s="1865"/>
      <c r="AM35" s="1865"/>
      <c r="AN35" s="1865"/>
      <c r="AO35" s="1866"/>
      <c r="AP35" s="104">
        <v>-3.7499999999999978E-2</v>
      </c>
      <c r="AQ35" s="105">
        <v>1.5449438202247201E-2</v>
      </c>
      <c r="AR35" s="108">
        <v>2.1008403361344463E-3</v>
      </c>
    </row>
    <row r="36" spans="1:59" ht="18" hidden="1" customHeight="1">
      <c r="A36" s="1877" t="s">
        <v>192</v>
      </c>
      <c r="B36" s="1877"/>
      <c r="C36" s="1877"/>
      <c r="D36" s="1877"/>
      <c r="E36" s="1878"/>
      <c r="F36" s="420" t="e">
        <v>#REF!</v>
      </c>
      <c r="G36" s="420" t="e">
        <v>#REF!</v>
      </c>
      <c r="H36" s="420" t="e">
        <v>#REF!</v>
      </c>
      <c r="I36" s="420" t="e">
        <v>#REF!</v>
      </c>
      <c r="J36" s="420" t="e">
        <v>#REF!</v>
      </c>
      <c r="K36" s="420" t="e">
        <v>#REF!</v>
      </c>
      <c r="L36"/>
      <c r="M36" s="1877" t="s">
        <v>192</v>
      </c>
      <c r="N36" s="1877"/>
      <c r="O36" s="1877"/>
      <c r="P36" s="1877"/>
      <c r="Q36" s="1878"/>
      <c r="R36" s="301" t="e">
        <v>#REF!</v>
      </c>
      <c r="S36" s="478" t="e">
        <v>#REF!</v>
      </c>
      <c r="T36" s="479" t="e">
        <v>#REF!</v>
      </c>
      <c r="U36" s="480" t="e">
        <v>#REF!</v>
      </c>
      <c r="V36" s="478" t="e">
        <v>#REF!</v>
      </c>
      <c r="W36" s="481" t="e">
        <v>#REF!</v>
      </c>
      <c r="X36"/>
      <c r="Y36" s="1877" t="s">
        <v>192</v>
      </c>
      <c r="Z36" s="1877"/>
      <c r="AA36" s="1877"/>
      <c r="AB36" s="1877"/>
      <c r="AC36" s="1878"/>
      <c r="AD36" s="301" t="e">
        <v>#REF!</v>
      </c>
      <c r="AE36" s="478" t="e">
        <v>#REF!</v>
      </c>
      <c r="AF36" s="479" t="e">
        <v>#REF!</v>
      </c>
      <c r="AG36" s="480" t="e">
        <v>#REF!</v>
      </c>
      <c r="AH36" s="478" t="e">
        <v>#REF!</v>
      </c>
      <c r="AI36" s="481" t="e">
        <v>#REF!</v>
      </c>
      <c r="AJ36"/>
      <c r="AK36" s="1877" t="s">
        <v>192</v>
      </c>
      <c r="AL36" s="1877"/>
      <c r="AM36" s="1877"/>
      <c r="AN36" s="1877"/>
      <c r="AO36" s="1878"/>
      <c r="AP36" s="480" t="e">
        <v>#REF!</v>
      </c>
      <c r="AQ36" s="478" t="e">
        <v>#REF!</v>
      </c>
      <c r="AR36" s="481" t="e">
        <v>#REF!</v>
      </c>
    </row>
    <row r="37" spans="1:59" ht="18" customHeight="1">
      <c r="A37" s="1877" t="s">
        <v>18</v>
      </c>
      <c r="B37" s="1877"/>
      <c r="C37" s="1877"/>
      <c r="D37" s="1877"/>
      <c r="E37" s="1878"/>
      <c r="F37" s="296">
        <v>164</v>
      </c>
      <c r="G37" s="189">
        <v>96</v>
      </c>
      <c r="H37" s="300">
        <v>260</v>
      </c>
      <c r="I37" s="296">
        <v>141</v>
      </c>
      <c r="J37" s="189">
        <v>94</v>
      </c>
      <c r="K37" s="299">
        <v>235</v>
      </c>
      <c r="L37"/>
      <c r="M37" s="1877" t="s">
        <v>18</v>
      </c>
      <c r="N37" s="1877"/>
      <c r="O37" s="1877"/>
      <c r="P37" s="1877"/>
      <c r="Q37" s="1878"/>
      <c r="R37" s="491">
        <v>3.9757575757575755E-2</v>
      </c>
      <c r="S37" s="492">
        <v>4.2933810375670838E-2</v>
      </c>
      <c r="T37" s="493">
        <v>4.0874076403081279E-2</v>
      </c>
      <c r="U37" s="491">
        <v>3.4082668600435101E-2</v>
      </c>
      <c r="V37" s="492">
        <v>4.0851803563667972E-2</v>
      </c>
      <c r="W37" s="494">
        <v>3.6502019260639951E-2</v>
      </c>
      <c r="X37"/>
      <c r="Y37" s="1877" t="s">
        <v>18</v>
      </c>
      <c r="Z37" s="1877"/>
      <c r="AA37" s="1877"/>
      <c r="AB37" s="1877"/>
      <c r="AC37" s="1878"/>
      <c r="AD37" s="487">
        <v>0.63076923076923075</v>
      </c>
      <c r="AE37" s="495">
        <v>0.36923076923076925</v>
      </c>
      <c r="AF37" s="496">
        <v>1</v>
      </c>
      <c r="AG37" s="487">
        <v>0.6</v>
      </c>
      <c r="AH37" s="495">
        <v>0.4</v>
      </c>
      <c r="AI37" s="497">
        <v>1</v>
      </c>
      <c r="AJ37"/>
      <c r="AK37" s="1877" t="s">
        <v>18</v>
      </c>
      <c r="AL37" s="1877"/>
      <c r="AM37" s="1877"/>
      <c r="AN37" s="1877"/>
      <c r="AO37" s="1878"/>
      <c r="AP37" s="487">
        <v>-0.1402439024390244</v>
      </c>
      <c r="AQ37" s="495">
        <v>-2.083333333333337E-2</v>
      </c>
      <c r="AR37" s="497">
        <v>-9.6153846153846145E-2</v>
      </c>
    </row>
    <row r="38" spans="1:59" ht="18" customHeight="1">
      <c r="A38" s="1865" t="s">
        <v>931</v>
      </c>
      <c r="B38" s="1865"/>
      <c r="C38" s="1865"/>
      <c r="D38" s="1865"/>
      <c r="E38" s="1866"/>
      <c r="F38" s="427">
        <v>164</v>
      </c>
      <c r="G38" s="427">
        <v>96</v>
      </c>
      <c r="H38" s="427">
        <v>260</v>
      </c>
      <c r="I38" s="427">
        <v>141</v>
      </c>
      <c r="J38" s="427">
        <v>94</v>
      </c>
      <c r="K38" s="427">
        <v>235</v>
      </c>
      <c r="L38"/>
      <c r="M38" s="1865" t="s">
        <v>932</v>
      </c>
      <c r="N38" s="1865"/>
      <c r="O38" s="1865"/>
      <c r="P38" s="1865"/>
      <c r="Q38" s="1866"/>
      <c r="R38" s="149">
        <v>3.9757575757575755E-2</v>
      </c>
      <c r="S38" s="149">
        <v>4.2933810375670838E-2</v>
      </c>
      <c r="T38" s="149">
        <v>4.0874076403081279E-2</v>
      </c>
      <c r="U38" s="149">
        <v>3.4082668600435101E-2</v>
      </c>
      <c r="V38" s="149">
        <v>4.0851803563667972E-2</v>
      </c>
      <c r="W38" s="149">
        <v>3.6502019260639951E-2</v>
      </c>
      <c r="X38"/>
      <c r="Y38" s="1865" t="s">
        <v>933</v>
      </c>
      <c r="Z38" s="1865"/>
      <c r="AA38" s="1865"/>
      <c r="AB38" s="1865"/>
      <c r="AC38" s="1866"/>
      <c r="AD38" s="149">
        <v>0.63076923076923075</v>
      </c>
      <c r="AE38" s="150">
        <v>0.36923076923076925</v>
      </c>
      <c r="AF38" s="428">
        <v>1</v>
      </c>
      <c r="AG38" s="151">
        <v>0.6</v>
      </c>
      <c r="AH38" s="150">
        <v>0.4</v>
      </c>
      <c r="AI38" s="108">
        <v>1</v>
      </c>
      <c r="AJ38"/>
      <c r="AK38" s="1865" t="s">
        <v>933</v>
      </c>
      <c r="AL38" s="1865"/>
      <c r="AM38" s="1865"/>
      <c r="AN38" s="1865"/>
      <c r="AO38" s="1866"/>
      <c r="AP38" s="151">
        <v>-0.1402439024390244</v>
      </c>
      <c r="AQ38" s="150">
        <v>-2.083333333333337E-2</v>
      </c>
      <c r="AR38" s="108">
        <v>-9.6153846153846145E-2</v>
      </c>
    </row>
    <row r="39" spans="1:59" ht="18" customHeight="1">
      <c r="A39" s="1862" t="s">
        <v>19</v>
      </c>
      <c r="B39" s="1862"/>
      <c r="C39" s="1862"/>
      <c r="D39" s="1862"/>
      <c r="E39" s="1863"/>
      <c r="F39" s="429">
        <v>4125</v>
      </c>
      <c r="G39" s="190">
        <v>2236</v>
      </c>
      <c r="H39" s="190">
        <v>6361</v>
      </c>
      <c r="I39" s="429">
        <v>4137</v>
      </c>
      <c r="J39" s="190">
        <v>2301</v>
      </c>
      <c r="K39" s="191">
        <v>6438</v>
      </c>
      <c r="L39"/>
      <c r="M39" s="1862" t="s">
        <v>19</v>
      </c>
      <c r="N39" s="1862"/>
      <c r="O39" s="1862"/>
      <c r="P39" s="1862"/>
      <c r="Q39" s="1863"/>
      <c r="R39" s="155">
        <v>1</v>
      </c>
      <c r="S39" s="156">
        <v>1</v>
      </c>
      <c r="T39" s="430">
        <v>1</v>
      </c>
      <c r="U39" s="155">
        <v>1</v>
      </c>
      <c r="V39" s="156">
        <v>1</v>
      </c>
      <c r="W39" s="157">
        <v>1</v>
      </c>
      <c r="X39"/>
      <c r="Y39" s="1862" t="s">
        <v>19</v>
      </c>
      <c r="Z39" s="1862"/>
      <c r="AA39" s="1862"/>
      <c r="AB39" s="1862"/>
      <c r="AC39" s="1863"/>
      <c r="AD39" s="155">
        <v>0.64848294293350106</v>
      </c>
      <c r="AE39" s="156">
        <v>0.35151705706649899</v>
      </c>
      <c r="AF39" s="430">
        <v>1</v>
      </c>
      <c r="AG39" s="155">
        <v>0.64259086672879773</v>
      </c>
      <c r="AH39" s="156">
        <v>0.35740913327120222</v>
      </c>
      <c r="AI39" s="157">
        <v>1</v>
      </c>
      <c r="AJ39"/>
      <c r="AK39" s="1862" t="s">
        <v>19</v>
      </c>
      <c r="AL39" s="1862"/>
      <c r="AM39" s="1862"/>
      <c r="AN39" s="1862"/>
      <c r="AO39" s="1863"/>
      <c r="AP39" s="155">
        <v>2.9090909090909722E-3</v>
      </c>
      <c r="AQ39" s="156">
        <v>2.9069767441860517E-2</v>
      </c>
      <c r="AR39" s="157">
        <v>1.2105014934758795E-2</v>
      </c>
    </row>
    <row r="40" spans="1:59" ht="18" customHeight="1">
      <c r="A40" s="1"/>
      <c r="B40" s="1"/>
      <c r="C40" s="1"/>
      <c r="D40" s="1"/>
      <c r="E40" s="1"/>
      <c r="F40" s="444"/>
      <c r="G40" s="1"/>
      <c r="H40" s="1"/>
      <c r="I40" s="1"/>
      <c r="J40" s="1"/>
      <c r="K40" s="1"/>
      <c r="L40"/>
      <c r="M40" s="1"/>
      <c r="O40" s="1"/>
      <c r="P40" s="1"/>
      <c r="Q40" s="1"/>
      <c r="R40" s="1"/>
      <c r="S40" s="1"/>
      <c r="T40" s="1"/>
      <c r="U40" s="1"/>
      <c r="V40" s="1"/>
      <c r="W40"/>
      <c r="X40"/>
      <c r="AJ40"/>
      <c r="AK40"/>
      <c r="AL40"/>
      <c r="AM40"/>
      <c r="AN40"/>
      <c r="AO40"/>
    </row>
    <row r="41" spans="1:59" ht="18" customHeight="1">
      <c r="A41" s="1861" t="s">
        <v>934</v>
      </c>
      <c r="B41" s="1861"/>
      <c r="C41" s="1861"/>
      <c r="D41" s="1861"/>
      <c r="E41" s="1861"/>
      <c r="F41" s="1861"/>
      <c r="G41" s="1861"/>
      <c r="H41" s="1861"/>
      <c r="I41" s="1861"/>
      <c r="J41" s="1861"/>
      <c r="K41" s="1861"/>
      <c r="L41"/>
      <c r="M41" s="1950" t="s">
        <v>935</v>
      </c>
      <c r="N41" s="1950"/>
      <c r="O41" s="1950"/>
      <c r="P41" s="1950"/>
      <c r="Q41" s="1950"/>
      <c r="R41" s="1950"/>
      <c r="S41" s="1950"/>
      <c r="T41" s="1950"/>
      <c r="U41" s="1950"/>
      <c r="V41" s="1950"/>
      <c r="W41" s="1950"/>
      <c r="X41"/>
      <c r="Y41" s="1950" t="s">
        <v>936</v>
      </c>
      <c r="Z41" s="1950"/>
      <c r="AA41" s="1950"/>
      <c r="AB41" s="1950"/>
      <c r="AC41" s="1950"/>
      <c r="AD41" s="1950"/>
      <c r="AE41" s="1950"/>
      <c r="AF41" s="1950"/>
      <c r="AG41" s="1950"/>
      <c r="AH41" s="1950"/>
      <c r="AI41" s="1950"/>
      <c r="AJ41"/>
      <c r="AK41" s="1861" t="s">
        <v>937</v>
      </c>
      <c r="AL41" s="1861"/>
      <c r="AM41" s="1861"/>
      <c r="AN41" s="1861"/>
      <c r="AO41" s="1861"/>
      <c r="AP41" s="1861"/>
      <c r="AQ41" s="1861"/>
      <c r="AR41" s="1861"/>
      <c r="AS41" s="1861"/>
      <c r="AT41" s="1861"/>
      <c r="AU41" s="1861"/>
      <c r="AW41" s="1861" t="s">
        <v>938</v>
      </c>
      <c r="AX41" s="1861"/>
      <c r="AY41" s="1861"/>
      <c r="AZ41" s="1861"/>
      <c r="BA41" s="1861"/>
      <c r="BB41" s="1861"/>
      <c r="BC41" s="1861"/>
      <c r="BD41" s="1861"/>
      <c r="BE41" s="1861"/>
      <c r="BF41" s="1861"/>
      <c r="BG41" s="1861"/>
    </row>
    <row r="42" spans="1:59" ht="18" customHeight="1">
      <c r="A42" s="1"/>
      <c r="B42" s="1"/>
      <c r="C42" s="1"/>
      <c r="D42" s="1"/>
      <c r="E42" s="1"/>
      <c r="F42" s="444"/>
      <c r="G42" s="1"/>
      <c r="H42" s="1"/>
      <c r="I42" s="1"/>
      <c r="J42" s="1"/>
      <c r="K42" s="1"/>
      <c r="L42"/>
      <c r="M42" s="1"/>
      <c r="O42" s="1"/>
      <c r="P42" s="1"/>
      <c r="Q42" s="1"/>
      <c r="R42" s="1"/>
      <c r="S42" s="1"/>
      <c r="T42" s="1"/>
      <c r="U42" s="1"/>
      <c r="V42" s="1"/>
      <c r="W42" s="1"/>
      <c r="X42"/>
      <c r="Y42" s="1"/>
      <c r="Z42" s="1"/>
      <c r="AA42" s="1"/>
      <c r="AB42" s="1"/>
      <c r="AC42" s="1"/>
      <c r="AD42" s="1"/>
      <c r="AE42" s="1"/>
      <c r="AF42" s="1"/>
      <c r="AG42" s="1"/>
      <c r="AH42" s="1"/>
      <c r="AI42" s="1"/>
      <c r="AJ42"/>
      <c r="AK42" s="1"/>
      <c r="AL42" s="1"/>
      <c r="AM42" s="1"/>
      <c r="AN42" s="1"/>
      <c r="AO42" s="1"/>
      <c r="AP42" s="1"/>
      <c r="AQ42" s="1"/>
      <c r="AR42" s="1"/>
      <c r="AS42" s="1"/>
      <c r="AT42" s="1"/>
      <c r="AU42" s="1"/>
      <c r="AW42" s="1"/>
      <c r="AX42" s="1"/>
      <c r="AY42" s="1"/>
      <c r="AZ42" s="1"/>
      <c r="BA42" s="1"/>
      <c r="BB42" s="1"/>
      <c r="BC42" s="1"/>
      <c r="BD42"/>
      <c r="BE42"/>
      <c r="BF42" s="1"/>
      <c r="BG42" s="1"/>
    </row>
    <row r="43" spans="1:59" ht="18" customHeight="1">
      <c r="A43" s="1826"/>
      <c r="B43" s="1826"/>
      <c r="C43" s="1827"/>
      <c r="D43" s="1824">
        <v>2024</v>
      </c>
      <c r="E43" s="1864"/>
      <c r="F43" s="1864"/>
      <c r="G43" s="1825"/>
      <c r="H43" s="1824">
        <v>2025</v>
      </c>
      <c r="I43" s="1864"/>
      <c r="J43" s="1864"/>
      <c r="K43" s="1864"/>
      <c r="L43"/>
      <c r="M43" s="1826"/>
      <c r="N43" s="1826"/>
      <c r="O43" s="1826"/>
      <c r="P43" s="1826"/>
      <c r="Q43" s="1827"/>
      <c r="R43" s="1824">
        <v>2024</v>
      </c>
      <c r="S43" s="1864"/>
      <c r="T43" s="1864"/>
      <c r="U43" s="1864"/>
      <c r="V43" s="1864"/>
      <c r="W43" s="1864"/>
      <c r="X43"/>
      <c r="Y43" s="1826"/>
      <c r="Z43" s="1826"/>
      <c r="AA43" s="1826"/>
      <c r="AB43" s="1826"/>
      <c r="AC43" s="1827"/>
      <c r="AD43" s="1824">
        <v>2025</v>
      </c>
      <c r="AE43" s="1864"/>
      <c r="AF43" s="1864"/>
      <c r="AG43" s="1864"/>
      <c r="AH43" s="1864"/>
      <c r="AI43" s="1864"/>
      <c r="AJ43"/>
      <c r="AK43" s="1826"/>
      <c r="AL43" s="1826"/>
      <c r="AM43" s="1826"/>
      <c r="AN43" s="1826"/>
      <c r="AO43" s="1827"/>
      <c r="AP43" s="1824" t="s">
        <v>929</v>
      </c>
      <c r="AQ43" s="1864"/>
      <c r="AR43" s="1864"/>
      <c r="AS43"/>
      <c r="AT43"/>
      <c r="AU43"/>
      <c r="AW43" s="1826"/>
      <c r="AX43" s="1826"/>
      <c r="AY43" s="1827"/>
      <c r="AZ43" s="1824">
        <v>2024</v>
      </c>
      <c r="BA43" s="1825"/>
      <c r="BB43" s="1824">
        <v>2025</v>
      </c>
      <c r="BC43" s="1864"/>
      <c r="BD43"/>
      <c r="BE43"/>
    </row>
    <row r="44" spans="1:59" ht="30" customHeight="1">
      <c r="A44" s="1828"/>
      <c r="B44" s="1828"/>
      <c r="C44" s="1829"/>
      <c r="D44" s="33" t="s">
        <v>68</v>
      </c>
      <c r="E44" s="418" t="s">
        <v>939</v>
      </c>
      <c r="F44" s="696" t="s">
        <v>69</v>
      </c>
      <c r="G44" s="418" t="s">
        <v>939</v>
      </c>
      <c r="H44" s="34" t="s">
        <v>68</v>
      </c>
      <c r="I44" s="418" t="s">
        <v>939</v>
      </c>
      <c r="J44" s="34" t="s">
        <v>69</v>
      </c>
      <c r="K44" s="419" t="s">
        <v>939</v>
      </c>
      <c r="L44"/>
      <c r="M44" s="1828"/>
      <c r="N44" s="1828"/>
      <c r="O44" s="1828"/>
      <c r="P44" s="1828"/>
      <c r="Q44" s="1829"/>
      <c r="R44" s="33" t="s">
        <v>68</v>
      </c>
      <c r="S44" s="418" t="s">
        <v>939</v>
      </c>
      <c r="T44" s="34" t="s">
        <v>69</v>
      </c>
      <c r="U44" s="418" t="s">
        <v>939</v>
      </c>
      <c r="V44" s="34" t="s">
        <v>70</v>
      </c>
      <c r="W44" s="95" t="s">
        <v>939</v>
      </c>
      <c r="X44"/>
      <c r="Y44" s="1828"/>
      <c r="Z44" s="1828"/>
      <c r="AA44" s="1828"/>
      <c r="AB44" s="1828"/>
      <c r="AC44" s="1829"/>
      <c r="AD44" s="33" t="s">
        <v>68</v>
      </c>
      <c r="AE44" s="418" t="s">
        <v>939</v>
      </c>
      <c r="AF44" s="34" t="s">
        <v>69</v>
      </c>
      <c r="AG44" s="418" t="s">
        <v>939</v>
      </c>
      <c r="AH44" s="34" t="s">
        <v>70</v>
      </c>
      <c r="AI44" s="95" t="s">
        <v>939</v>
      </c>
      <c r="AJ44"/>
      <c r="AK44" s="1828"/>
      <c r="AL44" s="1828"/>
      <c r="AM44" s="1828"/>
      <c r="AN44" s="1828"/>
      <c r="AO44" s="1829"/>
      <c r="AP44" s="297" t="s">
        <v>68</v>
      </c>
      <c r="AQ44" s="93" t="s">
        <v>69</v>
      </c>
      <c r="AR44" s="442" t="s">
        <v>70</v>
      </c>
      <c r="AW44" s="1828"/>
      <c r="AX44" s="1828"/>
      <c r="AY44" s="1829"/>
      <c r="AZ44" s="34" t="s">
        <v>69</v>
      </c>
      <c r="BA44" s="418" t="s">
        <v>940</v>
      </c>
      <c r="BB44" s="33" t="s">
        <v>69</v>
      </c>
      <c r="BC44" s="95" t="s">
        <v>941</v>
      </c>
      <c r="BD44"/>
      <c r="BE44"/>
    </row>
    <row r="45" spans="1:59" ht="18" customHeight="1">
      <c r="A45" s="1886" t="s">
        <v>24</v>
      </c>
      <c r="B45" s="1886"/>
      <c r="C45" s="1887"/>
      <c r="D45" s="192">
        <v>84</v>
      </c>
      <c r="E45" s="193">
        <v>0</v>
      </c>
      <c r="F45" s="697">
        <v>25</v>
      </c>
      <c r="G45" s="195">
        <v>0</v>
      </c>
      <c r="H45" s="192">
        <v>78</v>
      </c>
      <c r="I45" s="193">
        <v>2</v>
      </c>
      <c r="J45" s="196">
        <v>26</v>
      </c>
      <c r="K45" s="197">
        <v>0</v>
      </c>
      <c r="L45"/>
      <c r="M45" s="1886" t="s">
        <v>24</v>
      </c>
      <c r="N45" s="1886"/>
      <c r="O45" s="1886"/>
      <c r="P45" s="1886"/>
      <c r="Q45" s="1887"/>
      <c r="R45" s="114">
        <v>2.2292993630573247E-2</v>
      </c>
      <c r="S45" s="115">
        <v>0</v>
      </c>
      <c r="T45" s="114">
        <v>1.2135922330097087E-2</v>
      </c>
      <c r="U45" s="115">
        <v>0</v>
      </c>
      <c r="V45" s="116">
        <v>1.8702814001372685E-2</v>
      </c>
      <c r="W45" s="117">
        <v>0</v>
      </c>
      <c r="X45"/>
      <c r="Y45" s="1886" t="s">
        <v>24</v>
      </c>
      <c r="Z45" s="1886"/>
      <c r="AA45" s="1886"/>
      <c r="AB45" s="1886"/>
      <c r="AC45" s="1887"/>
      <c r="AD45" s="114">
        <v>2.0585906571654791E-2</v>
      </c>
      <c r="AE45" s="115">
        <v>2.564102564102564E-2</v>
      </c>
      <c r="AF45" s="114">
        <v>1.2218045112781954E-2</v>
      </c>
      <c r="AG45" s="115">
        <v>0</v>
      </c>
      <c r="AH45" s="116">
        <v>1.757647456481325E-2</v>
      </c>
      <c r="AI45" s="117">
        <v>1.9230769230769232E-2</v>
      </c>
      <c r="AJ45"/>
      <c r="AK45" s="1886" t="s">
        <v>24</v>
      </c>
      <c r="AL45" s="1886"/>
      <c r="AM45" s="1886"/>
      <c r="AN45" s="1886"/>
      <c r="AO45" s="1887"/>
      <c r="AP45" s="118">
        <v>-7.1428571428571397E-2</v>
      </c>
      <c r="AQ45" s="114">
        <v>4.0000000000000036E-2</v>
      </c>
      <c r="AR45" s="119">
        <v>-4.587155963302747E-2</v>
      </c>
      <c r="AW45" s="1886" t="s">
        <v>24</v>
      </c>
      <c r="AX45" s="1886"/>
      <c r="AY45" s="1887"/>
      <c r="AZ45" s="114">
        <v>0.22935779816513763</v>
      </c>
      <c r="BA45" s="115" t="e">
        <v>#DIV/0!</v>
      </c>
      <c r="BB45" s="116">
        <v>0.25</v>
      </c>
      <c r="BC45" s="117">
        <v>0</v>
      </c>
      <c r="BD45"/>
      <c r="BE45"/>
    </row>
    <row r="46" spans="1:59" ht="18" customHeight="1">
      <c r="A46" s="1886" t="s">
        <v>25</v>
      </c>
      <c r="B46" s="1886"/>
      <c r="C46" s="1887"/>
      <c r="D46" s="198">
        <v>138</v>
      </c>
      <c r="E46" s="195">
        <v>5</v>
      </c>
      <c r="F46" s="697">
        <v>80</v>
      </c>
      <c r="G46" s="195">
        <v>14</v>
      </c>
      <c r="H46" s="198">
        <v>150</v>
      </c>
      <c r="I46" s="195">
        <v>6</v>
      </c>
      <c r="J46" s="194">
        <v>89</v>
      </c>
      <c r="K46" s="199">
        <v>13</v>
      </c>
      <c r="L46"/>
      <c r="M46" s="1886" t="s">
        <v>25</v>
      </c>
      <c r="N46" s="1886"/>
      <c r="O46" s="1886"/>
      <c r="P46" s="1886"/>
      <c r="Q46" s="1887"/>
      <c r="R46" s="114">
        <v>3.662420382165605E-2</v>
      </c>
      <c r="S46" s="115">
        <v>3.6231884057971016E-2</v>
      </c>
      <c r="T46" s="114">
        <v>3.8834951456310676E-2</v>
      </c>
      <c r="U46" s="115">
        <v>0.17499999999999999</v>
      </c>
      <c r="V46" s="116">
        <v>3.740562800274537E-2</v>
      </c>
      <c r="W46" s="117">
        <v>8.7155963302752298E-2</v>
      </c>
      <c r="X46"/>
      <c r="Y46" s="1886" t="s">
        <v>25</v>
      </c>
      <c r="Z46" s="1886"/>
      <c r="AA46" s="1886"/>
      <c r="AB46" s="1886"/>
      <c r="AC46" s="1887"/>
      <c r="AD46" s="114">
        <v>3.9588281868566902E-2</v>
      </c>
      <c r="AE46" s="115">
        <v>0.04</v>
      </c>
      <c r="AF46" s="114">
        <v>4.1823308270676693E-2</v>
      </c>
      <c r="AG46" s="115">
        <v>0.14606741573033707</v>
      </c>
      <c r="AH46" s="116">
        <v>4.0392090586445835E-2</v>
      </c>
      <c r="AI46" s="117">
        <v>7.9497907949790794E-2</v>
      </c>
      <c r="AJ46"/>
      <c r="AK46" s="1886" t="s">
        <v>25</v>
      </c>
      <c r="AL46" s="1886"/>
      <c r="AM46" s="1886"/>
      <c r="AN46" s="1886"/>
      <c r="AO46" s="1887"/>
      <c r="AP46" s="118">
        <v>8.6956521739130377E-2</v>
      </c>
      <c r="AQ46" s="114">
        <v>0.11250000000000004</v>
      </c>
      <c r="AR46" s="119">
        <v>9.6330275229357776E-2</v>
      </c>
      <c r="AW46" s="1886" t="s">
        <v>25</v>
      </c>
      <c r="AX46" s="1886"/>
      <c r="AY46" s="1887"/>
      <c r="AZ46" s="114">
        <v>0.3669724770642202</v>
      </c>
      <c r="BA46" s="115">
        <v>0.73684210526315785</v>
      </c>
      <c r="BB46" s="116">
        <v>0.3723849372384937</v>
      </c>
      <c r="BC46" s="117">
        <v>0.68421052631578949</v>
      </c>
      <c r="BD46"/>
      <c r="BE46"/>
    </row>
    <row r="47" spans="1:59" ht="18" customHeight="1">
      <c r="A47" s="1886" t="s">
        <v>26</v>
      </c>
      <c r="B47" s="1886"/>
      <c r="C47" s="1887"/>
      <c r="D47" s="198">
        <v>1222</v>
      </c>
      <c r="E47" s="195">
        <v>94</v>
      </c>
      <c r="F47" s="697">
        <v>1640</v>
      </c>
      <c r="G47" s="195">
        <v>561</v>
      </c>
      <c r="H47" s="198">
        <v>1275</v>
      </c>
      <c r="I47" s="195">
        <v>94</v>
      </c>
      <c r="J47" s="194">
        <v>1679</v>
      </c>
      <c r="K47" s="199">
        <v>573</v>
      </c>
      <c r="L47"/>
      <c r="M47" s="1886" t="s">
        <v>26</v>
      </c>
      <c r="N47" s="1886"/>
      <c r="O47" s="1886"/>
      <c r="P47" s="1886"/>
      <c r="Q47" s="1887"/>
      <c r="R47" s="114">
        <v>0.32430997876857748</v>
      </c>
      <c r="S47" s="115">
        <v>7.6923076923076927E-2</v>
      </c>
      <c r="T47" s="114">
        <v>0.79611650485436891</v>
      </c>
      <c r="U47" s="115">
        <v>0.34207317073170734</v>
      </c>
      <c r="V47" s="116">
        <v>0.49107755662319835</v>
      </c>
      <c r="W47" s="117">
        <v>0.22886093640810623</v>
      </c>
      <c r="X47"/>
      <c r="Y47" s="1886" t="s">
        <v>26</v>
      </c>
      <c r="Z47" s="1886"/>
      <c r="AA47" s="1886"/>
      <c r="AB47" s="1886"/>
      <c r="AC47" s="1887"/>
      <c r="AD47" s="114">
        <v>0.33650039588281866</v>
      </c>
      <c r="AE47" s="115">
        <v>7.3725490196078436E-2</v>
      </c>
      <c r="AF47" s="114">
        <v>0.78900375939849621</v>
      </c>
      <c r="AG47" s="115">
        <v>0.3412745681953544</v>
      </c>
      <c r="AH47" s="116">
        <v>0.4992394794659456</v>
      </c>
      <c r="AI47" s="117">
        <v>0.22579553148273526</v>
      </c>
      <c r="AJ47"/>
      <c r="AK47" s="1886" t="s">
        <v>26</v>
      </c>
      <c r="AL47" s="1886"/>
      <c r="AM47" s="1886"/>
      <c r="AN47" s="1886"/>
      <c r="AO47" s="1887"/>
      <c r="AP47" s="118">
        <v>4.3371522094926451E-2</v>
      </c>
      <c r="AQ47" s="114">
        <v>2.3780487804877959E-2</v>
      </c>
      <c r="AR47" s="119">
        <v>3.2145352900069923E-2</v>
      </c>
      <c r="AW47" s="1886" t="s">
        <v>26</v>
      </c>
      <c r="AX47" s="1886"/>
      <c r="AY47" s="1887"/>
      <c r="AZ47" s="114">
        <v>0.573025856044724</v>
      </c>
      <c r="BA47" s="115">
        <v>0.85648854961832066</v>
      </c>
      <c r="BB47" s="116">
        <v>0.56838185511171291</v>
      </c>
      <c r="BC47" s="117">
        <v>0.85907046476761617</v>
      </c>
      <c r="BD47"/>
      <c r="BE47"/>
    </row>
    <row r="48" spans="1:59" ht="18" customHeight="1">
      <c r="A48" s="1886" t="s">
        <v>27</v>
      </c>
      <c r="B48" s="1886"/>
      <c r="C48" s="1887"/>
      <c r="D48" s="198">
        <v>14</v>
      </c>
      <c r="E48" s="195">
        <v>2</v>
      </c>
      <c r="F48" s="697">
        <v>5</v>
      </c>
      <c r="G48" s="195">
        <v>2</v>
      </c>
      <c r="H48" s="198">
        <v>15</v>
      </c>
      <c r="I48" s="195">
        <v>2</v>
      </c>
      <c r="J48" s="194">
        <v>5</v>
      </c>
      <c r="K48" s="199">
        <v>2</v>
      </c>
      <c r="L48"/>
      <c r="M48" s="1886" t="s">
        <v>27</v>
      </c>
      <c r="N48" s="1886"/>
      <c r="O48" s="1886"/>
      <c r="P48" s="1886"/>
      <c r="Q48" s="1887"/>
      <c r="R48" s="114">
        <v>3.7154989384288748E-3</v>
      </c>
      <c r="S48" s="115">
        <v>0.14285714285714285</v>
      </c>
      <c r="T48" s="114">
        <v>2.4271844660194173E-3</v>
      </c>
      <c r="U48" s="115">
        <v>0.4</v>
      </c>
      <c r="V48" s="116">
        <v>3.260123541523679E-3</v>
      </c>
      <c r="W48" s="117">
        <v>0.21052631578947367</v>
      </c>
      <c r="X48"/>
      <c r="Y48" s="1886" t="s">
        <v>27</v>
      </c>
      <c r="Z48" s="1886"/>
      <c r="AA48" s="1886"/>
      <c r="AB48" s="1886"/>
      <c r="AC48" s="1887"/>
      <c r="AD48" s="114">
        <v>3.95882818685669E-3</v>
      </c>
      <c r="AE48" s="115">
        <v>0.13333333333333333</v>
      </c>
      <c r="AF48" s="114">
        <v>2.3496240601503758E-3</v>
      </c>
      <c r="AG48" s="115">
        <v>0.4</v>
      </c>
      <c r="AH48" s="116">
        <v>3.3800912624640865E-3</v>
      </c>
      <c r="AI48" s="117">
        <v>0.2</v>
      </c>
      <c r="AJ48"/>
      <c r="AK48" s="1886" t="s">
        <v>27</v>
      </c>
      <c r="AL48" s="1886"/>
      <c r="AM48" s="1886"/>
      <c r="AN48" s="1886"/>
      <c r="AO48" s="1887"/>
      <c r="AP48" s="118">
        <v>7.1428571428571397E-2</v>
      </c>
      <c r="AQ48" s="114">
        <v>0</v>
      </c>
      <c r="AR48" s="119">
        <v>5.2631578947368363E-2</v>
      </c>
      <c r="AW48" s="1886" t="s">
        <v>27</v>
      </c>
      <c r="AX48" s="1886"/>
      <c r="AY48" s="1887"/>
      <c r="AZ48" s="114">
        <v>0.26315789473684209</v>
      </c>
      <c r="BA48" s="115">
        <v>0.5</v>
      </c>
      <c r="BB48" s="116">
        <v>0.25</v>
      </c>
      <c r="BC48" s="117">
        <v>0.5</v>
      </c>
      <c r="BD48"/>
      <c r="BE48"/>
    </row>
    <row r="49" spans="1:57" ht="18" customHeight="1">
      <c r="A49" s="1886" t="s">
        <v>28</v>
      </c>
      <c r="B49" s="1886"/>
      <c r="C49" s="1887"/>
      <c r="D49" s="200">
        <v>2310</v>
      </c>
      <c r="E49" s="201">
        <v>101</v>
      </c>
      <c r="F49" s="698">
        <v>310</v>
      </c>
      <c r="G49" s="201">
        <v>103</v>
      </c>
      <c r="H49" s="200">
        <v>2271</v>
      </c>
      <c r="I49" s="201">
        <v>98</v>
      </c>
      <c r="J49" s="202">
        <v>329</v>
      </c>
      <c r="K49" s="203">
        <v>105</v>
      </c>
      <c r="L49"/>
      <c r="M49" s="1886" t="s">
        <v>28</v>
      </c>
      <c r="N49" s="1886"/>
      <c r="O49" s="1886"/>
      <c r="P49" s="1886"/>
      <c r="Q49" s="1887"/>
      <c r="R49" s="114">
        <v>0.61305732484076436</v>
      </c>
      <c r="S49" s="115">
        <v>4.3722943722943726E-2</v>
      </c>
      <c r="T49" s="114">
        <v>0.15048543689320387</v>
      </c>
      <c r="U49" s="115">
        <v>0.33225806451612905</v>
      </c>
      <c r="V49" s="116">
        <v>0.44955387783115991</v>
      </c>
      <c r="W49" s="117">
        <v>7.786259541984733E-2</v>
      </c>
      <c r="X49"/>
      <c r="Y49" s="1886" t="s">
        <v>28</v>
      </c>
      <c r="Z49" s="1886"/>
      <c r="AA49" s="1886"/>
      <c r="AB49" s="1886"/>
      <c r="AC49" s="1887"/>
      <c r="AD49" s="114">
        <v>0.59936658749010296</v>
      </c>
      <c r="AE49" s="115">
        <v>4.3152796125055043E-2</v>
      </c>
      <c r="AF49" s="114">
        <v>0.15460526315789475</v>
      </c>
      <c r="AG49" s="115">
        <v>0.31914893617021278</v>
      </c>
      <c r="AH49" s="116">
        <v>0.43941186412033123</v>
      </c>
      <c r="AI49" s="117">
        <v>7.8076923076923072E-2</v>
      </c>
      <c r="AJ49"/>
      <c r="AK49" s="1886" t="s">
        <v>28</v>
      </c>
      <c r="AL49" s="1886"/>
      <c r="AM49" s="1886"/>
      <c r="AN49" s="1886"/>
      <c r="AO49" s="1887"/>
      <c r="AP49" s="118">
        <v>-1.6883116883116833E-2</v>
      </c>
      <c r="AQ49" s="114">
        <v>6.1290322580645151E-2</v>
      </c>
      <c r="AR49" s="119">
        <v>-7.6335877862595547E-3</v>
      </c>
      <c r="AW49" s="1886" t="s">
        <v>28</v>
      </c>
      <c r="AX49" s="1886"/>
      <c r="AY49" s="1887"/>
      <c r="AZ49" s="114">
        <v>0.1183206106870229</v>
      </c>
      <c r="BA49" s="115">
        <v>0.50490196078431371</v>
      </c>
      <c r="BB49" s="116">
        <v>0.12653846153846154</v>
      </c>
      <c r="BC49" s="117">
        <v>0.51724137931034486</v>
      </c>
      <c r="BD49"/>
      <c r="BE49"/>
    </row>
    <row r="50" spans="1:57" ht="18" customHeight="1">
      <c r="A50" s="1946" t="s">
        <v>29</v>
      </c>
      <c r="B50" s="1946"/>
      <c r="C50" s="1947"/>
      <c r="D50" s="204">
        <v>3768</v>
      </c>
      <c r="E50" s="205">
        <v>202</v>
      </c>
      <c r="F50" s="699">
        <v>2060</v>
      </c>
      <c r="G50" s="205">
        <v>680</v>
      </c>
      <c r="H50" s="206">
        <v>3789</v>
      </c>
      <c r="I50" s="205">
        <v>202</v>
      </c>
      <c r="J50" s="206">
        <v>2128</v>
      </c>
      <c r="K50" s="207">
        <v>693</v>
      </c>
      <c r="L50"/>
      <c r="M50" s="1946" t="s">
        <v>29</v>
      </c>
      <c r="N50" s="1946"/>
      <c r="O50" s="1946"/>
      <c r="P50" s="1946"/>
      <c r="Q50" s="1947"/>
      <c r="R50" s="158">
        <v>1</v>
      </c>
      <c r="S50" s="248">
        <v>5.3609341825902337E-2</v>
      </c>
      <c r="T50" s="160">
        <v>1</v>
      </c>
      <c r="U50" s="248">
        <v>0.3300970873786408</v>
      </c>
      <c r="V50" s="160">
        <v>1</v>
      </c>
      <c r="W50" s="249">
        <v>0.15133836650652024</v>
      </c>
      <c r="X50"/>
      <c r="Y50" s="1946" t="s">
        <v>29</v>
      </c>
      <c r="Z50" s="1946"/>
      <c r="AA50" s="1946"/>
      <c r="AB50" s="1946"/>
      <c r="AC50" s="1947"/>
      <c r="AD50" s="158">
        <v>1</v>
      </c>
      <c r="AE50" s="159">
        <v>5.3312219583003431E-2</v>
      </c>
      <c r="AF50" s="160">
        <v>1</v>
      </c>
      <c r="AG50" s="248">
        <v>0.32565789473684209</v>
      </c>
      <c r="AH50" s="160">
        <v>1</v>
      </c>
      <c r="AI50" s="249">
        <v>0.15125908399526788</v>
      </c>
      <c r="AJ50"/>
      <c r="AK50" s="1946" t="s">
        <v>29</v>
      </c>
      <c r="AL50" s="1946"/>
      <c r="AM50" s="1946"/>
      <c r="AN50" s="1946"/>
      <c r="AO50" s="1947"/>
      <c r="AP50" s="161">
        <v>5.5732484076433941E-3</v>
      </c>
      <c r="AQ50" s="162">
        <v>3.3009708737864019E-2</v>
      </c>
      <c r="AR50" s="163">
        <v>1.5271105010295161E-2</v>
      </c>
      <c r="AW50" s="1946" t="s">
        <v>193</v>
      </c>
      <c r="AX50" s="1946"/>
      <c r="AY50" s="1947"/>
      <c r="AZ50" s="158">
        <v>0.35346602608098832</v>
      </c>
      <c r="BA50" s="159">
        <v>0.77097505668934241</v>
      </c>
      <c r="BB50" s="158">
        <v>0.35964171032617881</v>
      </c>
      <c r="BC50" s="164">
        <v>0.77430167597765365</v>
      </c>
      <c r="BD50"/>
      <c r="BE50"/>
    </row>
    <row r="51" spans="1:57" ht="18" customHeight="1">
      <c r="A51" s="498"/>
      <c r="B51" s="498"/>
      <c r="C51" s="498"/>
      <c r="D51" s="390"/>
      <c r="E51" s="390"/>
      <c r="F51" s="700"/>
      <c r="G51" s="390"/>
      <c r="H51" s="390"/>
      <c r="I51" s="390"/>
      <c r="J51" s="390"/>
      <c r="K51" s="390"/>
      <c r="L51"/>
      <c r="M51" s="1"/>
      <c r="O51" s="1"/>
      <c r="P51" s="1"/>
      <c r="Q51" s="1"/>
      <c r="R51" s="1"/>
      <c r="S51" s="1"/>
      <c r="T51" s="1"/>
      <c r="U51" s="1"/>
      <c r="V51" s="1"/>
      <c r="W51"/>
      <c r="X51"/>
      <c r="AJ51"/>
      <c r="AK51"/>
      <c r="AL51"/>
      <c r="AM51"/>
      <c r="AN51"/>
      <c r="AO51"/>
    </row>
    <row r="52" spans="1:57" ht="18" customHeight="1">
      <c r="A52" s="1861" t="s">
        <v>942</v>
      </c>
      <c r="B52" s="1861"/>
      <c r="C52" s="1861"/>
      <c r="D52" s="1861"/>
      <c r="E52" s="1861"/>
      <c r="F52" s="1861"/>
      <c r="G52" s="1861"/>
      <c r="H52" s="1861"/>
      <c r="I52" s="1861"/>
      <c r="J52" s="1861"/>
      <c r="K52" s="1861"/>
      <c r="L52" s="499"/>
      <c r="M52" s="500"/>
      <c r="N52" s="475"/>
      <c r="O52" s="475"/>
      <c r="P52" s="475"/>
      <c r="Q52" s="475"/>
      <c r="R52" s="475"/>
      <c r="S52" s="475"/>
      <c r="T52" s="475"/>
      <c r="U52" s="475"/>
      <c r="V52" s="475"/>
    </row>
    <row r="53" spans="1:57" customFormat="1" ht="25.95" customHeight="1">
      <c r="A53" s="381"/>
      <c r="B53" s="1955" t="s">
        <v>943</v>
      </c>
      <c r="C53" s="1955"/>
      <c r="D53" s="1955"/>
      <c r="E53" s="1955"/>
      <c r="G53" s="381"/>
      <c r="H53" s="381"/>
      <c r="I53" s="1150">
        <v>1313</v>
      </c>
      <c r="J53" s="864">
        <v>0.20914303918445365</v>
      </c>
      <c r="K53" s="381"/>
      <c r="L53" s="381"/>
      <c r="M53" s="381"/>
      <c r="N53" s="381"/>
      <c r="O53" s="381"/>
      <c r="P53" s="381"/>
      <c r="Q53" s="381"/>
      <c r="R53" s="381"/>
    </row>
    <row r="54" spans="1:57" customFormat="1" ht="16.95" customHeight="1">
      <c r="C54" s="561"/>
      <c r="D54" s="561"/>
      <c r="E54" s="522" t="s">
        <v>944</v>
      </c>
      <c r="G54" s="381"/>
      <c r="H54" s="381"/>
      <c r="I54" s="1151">
        <v>1233</v>
      </c>
      <c r="J54" s="666">
        <v>0.19640012742911755</v>
      </c>
      <c r="K54" s="1154" t="s">
        <v>945</v>
      </c>
      <c r="L54" s="381"/>
      <c r="M54" s="381"/>
      <c r="N54" s="381"/>
      <c r="O54" s="381"/>
      <c r="P54" s="381"/>
      <c r="Q54" s="381"/>
      <c r="R54" s="381"/>
    </row>
    <row r="55" spans="1:57" customFormat="1" ht="22.95" customHeight="1">
      <c r="C55" s="502"/>
      <c r="D55" s="502"/>
      <c r="E55" s="614" t="s">
        <v>946</v>
      </c>
      <c r="F55" s="502"/>
      <c r="G55" s="502"/>
      <c r="H55" s="502"/>
      <c r="I55" s="1152">
        <v>559</v>
      </c>
      <c r="J55" s="1153">
        <v>0.45336577453365773</v>
      </c>
      <c r="K55" s="256"/>
      <c r="L55" s="501"/>
      <c r="M55" s="516" t="s">
        <v>947</v>
      </c>
      <c r="N55" s="666">
        <v>8.9041095890410954E-2</v>
      </c>
      <c r="O55" s="1219"/>
      <c r="P55" s="381"/>
      <c r="Q55" s="381"/>
      <c r="R55" s="381"/>
    </row>
    <row r="56" spans="1:57" customFormat="1" ht="21.6" customHeight="1">
      <c r="E56" s="614" t="s">
        <v>948</v>
      </c>
      <c r="I56" s="1152">
        <v>46</v>
      </c>
      <c r="J56" s="1153">
        <v>3.7307380373073802E-2</v>
      </c>
      <c r="K56" s="256"/>
      <c r="L56" s="381"/>
      <c r="M56" s="516" t="s">
        <v>949</v>
      </c>
      <c r="N56" s="666">
        <v>7.327174259318254E-3</v>
      </c>
      <c r="O56" s="1219"/>
      <c r="P56" s="381"/>
      <c r="Q56" s="381"/>
      <c r="R56" s="381"/>
    </row>
    <row r="57" spans="1:57" customFormat="1" ht="23.7" customHeight="1">
      <c r="B57" s="503"/>
      <c r="C57" s="503"/>
      <c r="D57" s="504"/>
      <c r="E57" s="503"/>
      <c r="F57" s="701"/>
      <c r="H57" s="505" t="s">
        <v>950</v>
      </c>
      <c r="I57" s="413">
        <v>0.4055431666135712</v>
      </c>
      <c r="L57" s="381"/>
      <c r="M57" s="516" t="s">
        <v>951</v>
      </c>
      <c r="N57" s="666">
        <v>0.10003185727938835</v>
      </c>
      <c r="O57" s="381"/>
      <c r="P57" s="381"/>
      <c r="Q57" s="381"/>
      <c r="R57" s="381"/>
    </row>
    <row r="58" spans="1:57" ht="18" customHeight="1">
      <c r="A58" s="9"/>
      <c r="B58" s="391" t="s">
        <v>952</v>
      </c>
      <c r="C58" s="415">
        <v>1.7473118279569891E-2</v>
      </c>
      <c r="D58" s="62"/>
      <c r="E58" s="1"/>
      <c r="F58" s="702" t="s">
        <v>953</v>
      </c>
      <c r="G58" s="414">
        <v>0.42876344086021506</v>
      </c>
      <c r="H58" s="9"/>
      <c r="I58" s="9"/>
      <c r="J58" s="9"/>
      <c r="K58" s="9"/>
      <c r="L58"/>
      <c r="M58" s="9"/>
      <c r="N58" s="9"/>
      <c r="O58" s="9"/>
      <c r="P58" s="9"/>
      <c r="Q58" s="9"/>
      <c r="R58" s="9"/>
      <c r="S58" s="9"/>
      <c r="T58" s="9"/>
      <c r="U58" s="9"/>
      <c r="V58" s="9"/>
      <c r="W58" s="9"/>
      <c r="X58"/>
      <c r="AJ58"/>
    </row>
    <row r="59" spans="1:57" ht="19.95" customHeight="1">
      <c r="A59" s="1"/>
      <c r="B59" s="1"/>
      <c r="C59" s="1"/>
      <c r="D59" s="1"/>
      <c r="E59" s="1"/>
      <c r="F59" s="444"/>
      <c r="G59" s="1"/>
      <c r="H59" s="1"/>
      <c r="I59" s="1"/>
      <c r="J59" s="1"/>
      <c r="K59" s="1"/>
      <c r="L59"/>
      <c r="X59"/>
      <c r="AJ59"/>
    </row>
    <row r="60" spans="1:57" ht="19.95" customHeight="1">
      <c r="A60" s="471" t="s">
        <v>954</v>
      </c>
      <c r="B60" s="471"/>
      <c r="C60" s="471"/>
      <c r="D60" s="471"/>
      <c r="E60" s="1309"/>
      <c r="F60" s="1321" t="s">
        <v>218</v>
      </c>
      <c r="G60" s="1313">
        <v>101</v>
      </c>
      <c r="H60" s="1314"/>
      <c r="I60" s="1315">
        <v>0.36727272727272725</v>
      </c>
      <c r="K60"/>
      <c r="L60"/>
      <c r="M60" s="1972"/>
      <c r="N60" s="1972"/>
      <c r="O60" s="1972"/>
      <c r="P60" s="1972"/>
      <c r="Q60" s="1972"/>
      <c r="R60" s="389"/>
      <c r="S60" s="1"/>
      <c r="T60" s="1"/>
      <c r="U60" s="1"/>
      <c r="V60" s="1"/>
      <c r="W60" s="1"/>
      <c r="X60"/>
      <c r="AJ60"/>
    </row>
    <row r="61" spans="1:57" ht="21" customHeight="1">
      <c r="A61" s="527"/>
      <c r="B61" s="312" t="s">
        <v>955</v>
      </c>
      <c r="C61" s="413">
        <v>0.16947746751451478</v>
      </c>
      <c r="D61" s="1271"/>
      <c r="E61" s="1310"/>
      <c r="F61" s="312" t="s">
        <v>219</v>
      </c>
      <c r="G61" s="528">
        <v>18</v>
      </c>
      <c r="H61" s="1273"/>
      <c r="I61" s="1316">
        <v>6.545454545454546E-2</v>
      </c>
      <c r="J61" s="389"/>
      <c r="K61"/>
      <c r="L61" s="62"/>
      <c r="M61" s="389"/>
      <c r="O61" s="1"/>
      <c r="P61" s="1"/>
      <c r="Q61" s="508"/>
      <c r="R61" s="388"/>
      <c r="S61" s="310"/>
      <c r="T61" s="310"/>
      <c r="U61" s="310"/>
      <c r="V61" s="310"/>
      <c r="W61" s="310"/>
      <c r="X61"/>
      <c r="AJ61"/>
    </row>
    <row r="62" spans="1:57" ht="21" customHeight="1">
      <c r="E62" s="1310"/>
      <c r="F62" s="847" t="s">
        <v>220</v>
      </c>
      <c r="G62" s="528">
        <v>10</v>
      </c>
      <c r="H62" s="1273"/>
      <c r="I62" s="1316">
        <v>3.6363636363636362E-2</v>
      </c>
      <c r="J62" s="1296"/>
      <c r="K62" s="509"/>
      <c r="L62" s="509"/>
      <c r="M62" s="388"/>
      <c r="N62" s="411"/>
      <c r="O62" s="404"/>
      <c r="P62" s="403"/>
      <c r="Q62" s="443"/>
      <c r="R62" s="526"/>
      <c r="S62" s="510"/>
      <c r="T62" s="510"/>
      <c r="U62" s="510"/>
      <c r="V62" s="510"/>
      <c r="W62" s="510"/>
      <c r="X62"/>
      <c r="AJ62"/>
    </row>
    <row r="63" spans="1:57" ht="21" customHeight="1">
      <c r="A63" s="1308" t="s">
        <v>956</v>
      </c>
      <c r="B63" s="534"/>
      <c r="E63" s="1310"/>
      <c r="F63" s="312" t="s">
        <v>221</v>
      </c>
      <c r="G63" s="528">
        <v>47</v>
      </c>
      <c r="H63" s="1273"/>
      <c r="I63" s="1316">
        <v>0.1709090909090909</v>
      </c>
      <c r="J63" s="388"/>
      <c r="K63" s="311"/>
      <c r="L63" s="311"/>
      <c r="M63" s="388"/>
      <c r="O63" s="1"/>
      <c r="P63" s="1"/>
      <c r="Q63" s="312"/>
      <c r="R63" s="388"/>
      <c r="S63" s="310"/>
      <c r="T63" s="310"/>
      <c r="U63" s="310"/>
      <c r="V63" s="310"/>
      <c r="W63" s="310"/>
      <c r="X63"/>
      <c r="AJ63"/>
    </row>
    <row r="64" spans="1:57" ht="21" customHeight="1">
      <c r="A64" s="1301" t="s">
        <v>215</v>
      </c>
      <c r="B64" s="1302">
        <v>102</v>
      </c>
      <c r="C64" s="1305">
        <v>0.27055702917771884</v>
      </c>
      <c r="D64" s="847"/>
      <c r="E64" s="1310"/>
      <c r="F64" s="312" t="s">
        <v>222</v>
      </c>
      <c r="G64" s="528">
        <v>15</v>
      </c>
      <c r="H64" s="1273"/>
      <c r="I64" s="1316">
        <v>5.4545454545454543E-2</v>
      </c>
      <c r="K64"/>
      <c r="L64"/>
      <c r="M64" s="511"/>
      <c r="N64" s="511"/>
      <c r="O64" s="511"/>
      <c r="P64" s="511"/>
      <c r="Q64" s="511"/>
      <c r="R64" s="510"/>
      <c r="S64" s="510"/>
      <c r="T64" s="510"/>
      <c r="U64" s="510"/>
      <c r="V64" s="510"/>
      <c r="W64" s="510"/>
      <c r="X64"/>
      <c r="AJ64"/>
    </row>
    <row r="65" spans="1:36" ht="21" customHeight="1">
      <c r="A65" s="1300" t="s">
        <v>957</v>
      </c>
      <c r="B65" s="1303">
        <v>275</v>
      </c>
      <c r="C65" s="1306">
        <v>0.72944297082228116</v>
      </c>
      <c r="D65" s="1322" t="s">
        <v>958</v>
      </c>
      <c r="E65" s="1310"/>
      <c r="F65" s="62" t="s">
        <v>223</v>
      </c>
      <c r="G65" s="528">
        <v>10</v>
      </c>
      <c r="H65" s="1273"/>
      <c r="I65" s="1316">
        <v>3.6363636363636362E-2</v>
      </c>
      <c r="J65"/>
      <c r="K65"/>
      <c r="L65"/>
      <c r="M65" s="9"/>
      <c r="N65" s="9"/>
      <c r="O65" s="9"/>
      <c r="P65" s="9"/>
      <c r="Q65" s="9"/>
      <c r="R65" s="512"/>
      <c r="S65" s="512"/>
      <c r="T65" s="512"/>
      <c r="U65" s="512"/>
      <c r="V65" s="512"/>
      <c r="W65" s="512"/>
      <c r="X65"/>
      <c r="AJ65"/>
    </row>
    <row r="66" spans="1:36" ht="21" customHeight="1">
      <c r="A66" s="1299" t="s">
        <v>216</v>
      </c>
      <c r="B66" s="1304">
        <v>247</v>
      </c>
      <c r="C66" s="1307">
        <v>0.65517241379310343</v>
      </c>
      <c r="D66" s="62"/>
      <c r="E66" s="1310"/>
      <c r="F66" s="62" t="s">
        <v>50</v>
      </c>
      <c r="G66" s="528">
        <v>134</v>
      </c>
      <c r="H66" s="1273"/>
      <c r="I66" s="1316">
        <v>0.48727272727272725</v>
      </c>
      <c r="J66"/>
      <c r="K66"/>
      <c r="L66"/>
      <c r="M66" s="9"/>
      <c r="N66" s="9"/>
      <c r="O66" s="9"/>
      <c r="P66" s="9"/>
      <c r="Q66" s="9"/>
      <c r="R66" s="512"/>
      <c r="S66" s="512"/>
      <c r="T66" s="512"/>
      <c r="U66" s="512"/>
      <c r="V66" s="512"/>
      <c r="W66" s="512"/>
      <c r="X66"/>
      <c r="AJ66"/>
    </row>
    <row r="67" spans="1:36" ht="21" customHeight="1">
      <c r="A67" s="1264" t="s">
        <v>217</v>
      </c>
      <c r="B67" s="1304">
        <v>28</v>
      </c>
      <c r="C67" s="1307">
        <v>7.4270557029177717E-2</v>
      </c>
      <c r="D67" s="62"/>
      <c r="E67" s="1311"/>
      <c r="F67" s="1317" t="s">
        <v>224</v>
      </c>
      <c r="G67" s="1318">
        <v>70</v>
      </c>
      <c r="H67" s="1319"/>
      <c r="I67" s="1320">
        <v>0.25454545454545452</v>
      </c>
      <c r="J67" s="388"/>
      <c r="K67" s="515"/>
      <c r="L67" s="515"/>
      <c r="M67" s="388"/>
      <c r="N67" s="511"/>
      <c r="O67" s="511"/>
      <c r="P67" s="511"/>
      <c r="Q67" s="511"/>
      <c r="R67" s="510"/>
      <c r="S67" s="510"/>
      <c r="T67" s="510"/>
      <c r="U67" s="510"/>
      <c r="V67" s="510"/>
      <c r="W67" s="510"/>
      <c r="X67"/>
      <c r="AJ67"/>
    </row>
    <row r="68" spans="1:36" ht="21" customHeight="1">
      <c r="D68" s="62"/>
      <c r="F68" s="1272"/>
      <c r="G68" s="724"/>
      <c r="H68" s="968"/>
      <c r="I68" s="312"/>
      <c r="J68" s="388"/>
      <c r="L68"/>
      <c r="M68" s="256"/>
      <c r="N68" s="1956"/>
      <c r="O68" s="1956"/>
      <c r="P68" s="411"/>
      <c r="R68" s="9"/>
      <c r="S68" s="310"/>
      <c r="T68" s="310"/>
      <c r="U68" s="310"/>
      <c r="V68" s="310"/>
      <c r="W68" s="310"/>
      <c r="X68"/>
      <c r="AJ68"/>
    </row>
    <row r="69" spans="1:36" ht="22.95" customHeight="1">
      <c r="A69" s="471" t="s">
        <v>959</v>
      </c>
      <c r="B69" s="471"/>
      <c r="C69" s="471"/>
      <c r="D69" s="62"/>
      <c r="E69" s="1309"/>
      <c r="F69" s="1312" t="s">
        <v>225</v>
      </c>
      <c r="G69" s="1313">
        <v>11</v>
      </c>
      <c r="H69" s="1314"/>
      <c r="I69" s="1315">
        <v>3.2069970845481049E-2</v>
      </c>
      <c r="J69" s="1296"/>
      <c r="K69"/>
      <c r="L69"/>
      <c r="M69" s="256"/>
      <c r="N69" s="8"/>
      <c r="O69" s="8"/>
      <c r="R69" s="477"/>
      <c r="S69" s="310"/>
      <c r="T69" s="310"/>
      <c r="U69" s="310"/>
      <c r="V69" s="310"/>
      <c r="W69" s="310"/>
      <c r="X69"/>
      <c r="AJ69"/>
    </row>
    <row r="70" spans="1:36" ht="20.7" customHeight="1">
      <c r="A70" s="527"/>
      <c r="B70" s="312" t="s">
        <v>955</v>
      </c>
      <c r="C70" s="413">
        <v>0.2701133536079624</v>
      </c>
      <c r="E70" s="1310"/>
      <c r="F70" s="62" t="s">
        <v>226</v>
      </c>
      <c r="G70" s="528">
        <v>9</v>
      </c>
      <c r="H70" s="1273"/>
      <c r="I70" s="1316">
        <v>2.6239067055393587E-2</v>
      </c>
      <c r="J70" s="518"/>
      <c r="K70"/>
      <c r="L70"/>
      <c r="M70" s="8"/>
      <c r="N70" s="519"/>
      <c r="O70" s="519"/>
      <c r="R70" s="520"/>
      <c r="AJ70"/>
    </row>
    <row r="71" spans="1:36" ht="20.7" customHeight="1">
      <c r="A71"/>
      <c r="D71" s="443"/>
      <c r="E71" s="1310"/>
      <c r="F71" s="62" t="s">
        <v>227</v>
      </c>
      <c r="G71" s="528">
        <v>156</v>
      </c>
      <c r="H71" s="1273"/>
      <c r="I71" s="1316">
        <v>0.45481049562682213</v>
      </c>
      <c r="J71" s="521"/>
      <c r="K71"/>
      <c r="L71" s="513"/>
      <c r="M71" s="256"/>
      <c r="N71" s="256"/>
      <c r="Q71" s="1"/>
      <c r="R71" s="510"/>
      <c r="S71" s="310"/>
      <c r="T71" s="310"/>
      <c r="U71" s="310"/>
      <c r="V71" s="310"/>
      <c r="W71" s="310"/>
      <c r="X71"/>
      <c r="AJ71"/>
    </row>
    <row r="72" spans="1:36" ht="15" customHeight="1">
      <c r="A72" s="1308" t="s">
        <v>960</v>
      </c>
      <c r="B72" s="534"/>
      <c r="E72" s="1310"/>
      <c r="F72" s="62" t="s">
        <v>228</v>
      </c>
      <c r="G72" s="528">
        <v>216</v>
      </c>
      <c r="H72" s="1273"/>
      <c r="I72" s="1316">
        <v>0.62973760932944611</v>
      </c>
      <c r="J72" s="966"/>
      <c r="K72" s="515"/>
      <c r="L72" s="515"/>
      <c r="M72" s="388"/>
      <c r="N72" s="412"/>
      <c r="S72" s="510"/>
      <c r="T72" s="510"/>
      <c r="U72" s="510"/>
      <c r="V72" s="510"/>
      <c r="W72" s="510"/>
      <c r="X72"/>
      <c r="AJ72"/>
    </row>
    <row r="73" spans="1:36" ht="20.7" customHeight="1">
      <c r="A73" s="1301" t="s">
        <v>215</v>
      </c>
      <c r="B73" s="1302">
        <v>102</v>
      </c>
      <c r="C73" s="1305">
        <v>0.2292134831460674</v>
      </c>
      <c r="E73" s="1310"/>
      <c r="F73" s="62" t="s">
        <v>229</v>
      </c>
      <c r="G73" s="528">
        <v>174</v>
      </c>
      <c r="H73" s="1273"/>
      <c r="I73" s="1316">
        <v>0.50728862973760935</v>
      </c>
      <c r="L73"/>
      <c r="M73" s="1"/>
      <c r="S73" s="310"/>
      <c r="T73" s="310"/>
      <c r="U73" s="310"/>
      <c r="V73" s="310"/>
      <c r="W73" s="310"/>
      <c r="X73"/>
      <c r="AJ73"/>
    </row>
    <row r="74" spans="1:36" ht="20.7" customHeight="1">
      <c r="A74" s="1300" t="s">
        <v>957</v>
      </c>
      <c r="B74" s="1303">
        <v>343</v>
      </c>
      <c r="C74" s="1306">
        <v>0.77078651685393262</v>
      </c>
      <c r="D74" s="1322" t="s">
        <v>958</v>
      </c>
      <c r="E74" s="1310"/>
      <c r="F74" s="62" t="s">
        <v>230</v>
      </c>
      <c r="G74" s="528">
        <v>37</v>
      </c>
      <c r="H74" s="1273"/>
      <c r="I74" s="1316">
        <v>0.10787172011661808</v>
      </c>
      <c r="J74"/>
      <c r="K74" s="846"/>
      <c r="L74"/>
      <c r="M74" s="1"/>
      <c r="N74" s="474"/>
      <c r="O74" s="1"/>
      <c r="P74" s="1"/>
      <c r="Q74" s="1"/>
      <c r="R74" s="1"/>
      <c r="S74" s="1"/>
      <c r="T74" s="1"/>
      <c r="U74" s="1"/>
      <c r="V74" s="1"/>
      <c r="W74" s="1"/>
      <c r="AJ74"/>
    </row>
    <row r="75" spans="1:36" ht="20.7" customHeight="1">
      <c r="A75" s="1299" t="s">
        <v>216</v>
      </c>
      <c r="B75" s="1304">
        <v>243</v>
      </c>
      <c r="C75" s="1307">
        <v>0.54606741573033712</v>
      </c>
      <c r="E75" s="1310"/>
      <c r="F75" s="62" t="s">
        <v>231</v>
      </c>
      <c r="G75" s="528">
        <v>40</v>
      </c>
      <c r="H75" s="1273"/>
      <c r="I75" s="1316">
        <v>0.11661807580174927</v>
      </c>
      <c r="K75" s="523"/>
      <c r="L75"/>
      <c r="M75" s="1"/>
      <c r="O75" s="1"/>
      <c r="P75" s="1"/>
      <c r="Q75" s="1"/>
      <c r="R75" s="8"/>
      <c r="S75" s="8"/>
      <c r="T75" s="8"/>
      <c r="U75" s="8"/>
      <c r="V75" s="8"/>
      <c r="W75" s="477"/>
      <c r="AJ75"/>
    </row>
    <row r="76" spans="1:36" ht="18" customHeight="1">
      <c r="A76" s="1264" t="s">
        <v>217</v>
      </c>
      <c r="B76" s="1304">
        <v>100</v>
      </c>
      <c r="C76" s="1307">
        <v>0.2247191011235955</v>
      </c>
      <c r="D76" s="394"/>
      <c r="E76" s="1311"/>
      <c r="F76" s="1317" t="s">
        <v>62</v>
      </c>
      <c r="G76" s="1318">
        <v>58</v>
      </c>
      <c r="H76" s="1319"/>
      <c r="I76" s="1320">
        <v>0.16909620991253643</v>
      </c>
      <c r="J76"/>
      <c r="K76"/>
      <c r="L76"/>
      <c r="M76" s="1"/>
      <c r="O76" s="1"/>
      <c r="P76" s="1"/>
      <c r="Q76" s="1"/>
      <c r="R76" s="524"/>
      <c r="S76" s="524"/>
      <c r="T76" s="524"/>
      <c r="U76" s="524"/>
      <c r="V76" s="524"/>
      <c r="W76" s="524"/>
      <c r="AJ76"/>
    </row>
    <row r="77" spans="1:36" ht="18" customHeight="1">
      <c r="L77"/>
      <c r="M77" s="1"/>
      <c r="O77" s="1"/>
      <c r="P77" s="1"/>
      <c r="Q77" s="1"/>
      <c r="R77" s="524"/>
      <c r="S77" s="524"/>
      <c r="T77" s="524"/>
      <c r="U77" s="524"/>
      <c r="V77" s="525"/>
      <c r="W77" s="524"/>
      <c r="AJ77"/>
    </row>
    <row r="78" spans="1:36" ht="36" customHeight="1">
      <c r="A78" s="1841" t="s">
        <v>961</v>
      </c>
      <c r="B78" s="1841"/>
      <c r="C78" s="1841"/>
      <c r="D78" s="1841"/>
      <c r="E78" s="1841"/>
      <c r="F78" s="1841"/>
      <c r="G78" s="1841"/>
      <c r="H78" s="1841"/>
      <c r="I78" s="1841"/>
      <c r="J78" s="1841"/>
      <c r="K78" s="1841"/>
      <c r="L78"/>
      <c r="M78" s="1"/>
      <c r="O78" s="1"/>
      <c r="P78" s="1"/>
      <c r="Q78" s="1"/>
      <c r="R78" s="524"/>
      <c r="S78" s="524"/>
      <c r="T78" s="524"/>
      <c r="U78" s="524"/>
      <c r="V78" s="524"/>
      <c r="W78" s="524"/>
      <c r="AJ78"/>
    </row>
    <row r="79" spans="1:36" ht="19.2" customHeight="1">
      <c r="A79" s="13"/>
      <c r="G79" s="534"/>
      <c r="K79" s="534"/>
      <c r="L79" s="256"/>
      <c r="M79" s="256"/>
    </row>
    <row r="80" spans="1:36" s="311" customFormat="1" ht="29.7" customHeight="1">
      <c r="A80" s="685"/>
      <c r="B80" s="866"/>
      <c r="C80" s="1261"/>
      <c r="D80" s="668"/>
      <c r="E80" s="848"/>
      <c r="F80" s="733"/>
      <c r="G80" s="851"/>
      <c r="H80" s="974"/>
      <c r="I80" s="668"/>
      <c r="J80" s="733"/>
      <c r="K80" s="689"/>
      <c r="N80" s="9"/>
      <c r="O80" s="9"/>
      <c r="P80" s="9"/>
      <c r="Q80" s="9"/>
      <c r="R80" s="9"/>
      <c r="S80" s="9"/>
      <c r="T80" s="9"/>
      <c r="U80" s="9"/>
      <c r="V80" s="9"/>
      <c r="W80" s="9"/>
      <c r="X80" s="9"/>
    </row>
    <row r="81" spans="1:41" ht="19.2" customHeight="1">
      <c r="A81" s="615"/>
      <c r="B81" s="508"/>
      <c r="C81" s="388"/>
      <c r="F81" s="388"/>
      <c r="G81" s="388"/>
      <c r="H81" s="690"/>
      <c r="J81" s="388"/>
      <c r="K81" s="388"/>
      <c r="L81" s="256"/>
      <c r="M81" s="256"/>
      <c r="N81" s="256"/>
      <c r="O81" s="312"/>
      <c r="P81" s="1957"/>
      <c r="Q81" s="1957"/>
      <c r="V81" s="508"/>
      <c r="W81" s="1983"/>
      <c r="X81" s="1983"/>
    </row>
    <row r="82" spans="1:41" ht="19.2" customHeight="1">
      <c r="A82" s="616"/>
      <c r="B82" s="607"/>
      <c r="C82" s="650"/>
      <c r="D82" s="650"/>
      <c r="F82" s="650"/>
      <c r="G82" s="704"/>
      <c r="I82" s="606"/>
      <c r="L82" s="256"/>
      <c r="M82" s="256"/>
      <c r="N82" s="256"/>
      <c r="P82" s="1957"/>
      <c r="Q82" s="1957"/>
      <c r="W82" s="1983"/>
      <c r="X82" s="1983"/>
    </row>
    <row r="83" spans="1:41" ht="19.2" customHeight="1">
      <c r="A83" s="13" t="s">
        <v>962</v>
      </c>
      <c r="G83" s="534"/>
      <c r="J83" s="721"/>
      <c r="K83" s="692"/>
      <c r="L83" s="256"/>
      <c r="M83" s="256"/>
      <c r="N83" s="256"/>
    </row>
    <row r="84" spans="1:41" ht="19.2" customHeight="1">
      <c r="A84" s="685"/>
      <c r="B84" s="686" t="s">
        <v>963</v>
      </c>
      <c r="C84" s="687">
        <v>21</v>
      </c>
      <c r="D84" s="668"/>
      <c r="E84" s="848" t="s">
        <v>273</v>
      </c>
      <c r="F84" s="688">
        <v>588</v>
      </c>
      <c r="G84" s="1390" t="s">
        <v>964</v>
      </c>
      <c r="H84" s="974"/>
      <c r="I84" s="668" t="s">
        <v>274</v>
      </c>
      <c r="J84" s="688">
        <v>135</v>
      </c>
      <c r="K84" s="1390" t="s">
        <v>964</v>
      </c>
      <c r="L84" s="475"/>
      <c r="M84" s="475"/>
      <c r="N84" s="256"/>
    </row>
    <row r="85" spans="1:41" ht="19.2" customHeight="1">
      <c r="A85" s="615"/>
      <c r="B85" s="508" t="s">
        <v>965</v>
      </c>
      <c r="C85" s="382">
        <v>2.8225806451612902E-2</v>
      </c>
      <c r="F85" s="382">
        <v>0.79032258064516125</v>
      </c>
      <c r="G85" s="648">
        <v>0.81327800829875518</v>
      </c>
      <c r="H85" s="690"/>
      <c r="J85" s="382">
        <v>0.18145161290322581</v>
      </c>
      <c r="K85" s="648">
        <v>0.18672199170124482</v>
      </c>
      <c r="L85" s="256"/>
      <c r="M85" s="256"/>
      <c r="N85" s="256"/>
    </row>
    <row r="86" spans="1:41" ht="19.2" customHeight="1">
      <c r="A86" s="616"/>
      <c r="B86" s="607"/>
      <c r="C86" s="650"/>
      <c r="D86" s="650"/>
      <c r="F86" s="650"/>
      <c r="G86" s="704"/>
      <c r="I86" s="606"/>
      <c r="J86" s="388"/>
      <c r="K86" s="690"/>
    </row>
    <row r="87" spans="1:41" ht="19.2" customHeight="1">
      <c r="A87" s="849"/>
      <c r="B87" s="733"/>
      <c r="C87" s="689"/>
      <c r="D87" s="852"/>
      <c r="E87" s="850"/>
      <c r="F87" s="733"/>
      <c r="G87" s="851"/>
      <c r="H87" s="852"/>
      <c r="I87" s="720"/>
      <c r="J87" s="388"/>
    </row>
    <row r="88" spans="1:41" ht="19.2" customHeight="1">
      <c r="A88" s="445" t="s">
        <v>966</v>
      </c>
      <c r="J88" s="1"/>
    </row>
    <row r="89" spans="1:41" ht="19.2" customHeight="1">
      <c r="A89" s="1297" t="s">
        <v>967</v>
      </c>
      <c r="F89" s="444"/>
      <c r="H89" s="684"/>
      <c r="J89" s="617"/>
    </row>
    <row r="90" spans="1:41" ht="19.2" customHeight="1">
      <c r="A90" s="603"/>
      <c r="C90" s="30" t="s">
        <v>805</v>
      </c>
      <c r="D90" s="990">
        <v>0.17798796216680998</v>
      </c>
      <c r="E90" s="1001">
        <v>0.375</v>
      </c>
      <c r="G90" s="649"/>
      <c r="H90" s="921"/>
      <c r="I90" s="734"/>
      <c r="J90" s="618"/>
    </row>
    <row r="91" spans="1:41" ht="16.95" customHeight="1">
      <c r="A91" s="417"/>
      <c r="C91" s="312" t="s">
        <v>806</v>
      </c>
      <c r="D91" s="990">
        <v>0.20206362854686155</v>
      </c>
      <c r="E91" s="1001">
        <v>0.42572463768115937</v>
      </c>
      <c r="F91" s="733"/>
      <c r="G91" s="388"/>
      <c r="H91" s="724"/>
      <c r="I91" s="922"/>
      <c r="J91" s="387"/>
      <c r="K91" s="1"/>
      <c r="L91"/>
      <c r="M91" s="475"/>
      <c r="N91" s="475"/>
      <c r="O91" s="475"/>
      <c r="P91" s="529"/>
      <c r="Q91" s="529"/>
      <c r="R91" s="529"/>
      <c r="S91" s="529"/>
      <c r="T91"/>
      <c r="U91"/>
      <c r="X91"/>
      <c r="AJ91"/>
      <c r="AK91"/>
      <c r="AL91"/>
      <c r="AM91"/>
      <c r="AN91"/>
      <c r="AO91"/>
    </row>
    <row r="92" spans="1:41" ht="16.95" customHeight="1">
      <c r="A92" s="861"/>
      <c r="B92" s="417"/>
      <c r="C92" s="1226" t="s">
        <v>968</v>
      </c>
      <c r="D92" s="990">
        <v>9.4582975064488387E-2</v>
      </c>
      <c r="E92" s="1001">
        <v>0.19927536231884058</v>
      </c>
      <c r="F92" s="552"/>
      <c r="G92" s="388"/>
      <c r="H92" s="724"/>
      <c r="I92" s="922"/>
      <c r="J92" s="1"/>
      <c r="K92" s="1"/>
      <c r="L92"/>
      <c r="M92" s="1948"/>
      <c r="N92" s="1948"/>
      <c r="O92" s="1948"/>
      <c r="P92" s="1949"/>
      <c r="Q92" s="1949"/>
      <c r="R92" s="1949"/>
      <c r="S92" s="1949"/>
      <c r="T92"/>
      <c r="U92"/>
      <c r="X92"/>
      <c r="AJ92"/>
      <c r="AK92"/>
      <c r="AL92"/>
      <c r="AM92"/>
      <c r="AN92"/>
      <c r="AO92"/>
    </row>
    <row r="93" spans="1:41" ht="16.95" customHeight="1">
      <c r="A93" s="417"/>
      <c r="B93" s="417"/>
      <c r="C93" s="992" t="s">
        <v>969</v>
      </c>
      <c r="D93" s="1241">
        <v>0.47463456577815993</v>
      </c>
      <c r="E93" s="1242">
        <v>1</v>
      </c>
      <c r="F93" s="552"/>
      <c r="G93" s="388"/>
      <c r="H93" s="724"/>
      <c r="I93" s="922"/>
      <c r="J93" s="692"/>
      <c r="K93" s="692"/>
      <c r="L93"/>
      <c r="M93" s="475"/>
      <c r="N93" s="475"/>
      <c r="O93" s="475"/>
      <c r="P93" s="529"/>
      <c r="Q93" s="529"/>
      <c r="R93" s="531"/>
      <c r="S93" s="531"/>
      <c r="X93"/>
      <c r="AJ93"/>
      <c r="AK93"/>
      <c r="AL93"/>
      <c r="AM93"/>
      <c r="AN93"/>
      <c r="AO93"/>
    </row>
    <row r="94" spans="1:41" ht="19.95" customHeight="1">
      <c r="A94" s="855"/>
      <c r="B94" s="855"/>
      <c r="C94" s="855"/>
      <c r="D94" s="692"/>
      <c r="E94" s="692"/>
      <c r="F94" s="552"/>
      <c r="G94" s="388"/>
      <c r="H94" s="724"/>
      <c r="I94" s="922"/>
      <c r="J94" s="856"/>
      <c r="K94" s="856"/>
      <c r="L94"/>
      <c r="M94" s="475"/>
      <c r="N94" s="475"/>
      <c r="O94" s="475"/>
      <c r="P94" s="531"/>
      <c r="Q94" s="531"/>
      <c r="R94" s="531"/>
      <c r="S94" s="531"/>
      <c r="X94"/>
      <c r="AJ94"/>
      <c r="AK94"/>
      <c r="AL94"/>
      <c r="AM94"/>
      <c r="AN94"/>
      <c r="AO94"/>
    </row>
    <row r="95" spans="1:41" ht="19.95" customHeight="1">
      <c r="A95" s="862"/>
      <c r="B95" s="855"/>
      <c r="C95" s="862"/>
      <c r="D95" s="857"/>
      <c r="E95" s="858"/>
      <c r="F95" s="552"/>
      <c r="G95" s="388"/>
      <c r="H95" s="724"/>
      <c r="I95" s="922"/>
      <c r="J95" s="856"/>
      <c r="K95" s="856"/>
      <c r="L95"/>
      <c r="M95" s="475"/>
      <c r="N95" s="475"/>
      <c r="O95" s="475"/>
      <c r="P95" s="529"/>
      <c r="Q95" s="529"/>
      <c r="R95" s="529"/>
      <c r="S95" s="529"/>
      <c r="X95"/>
      <c r="AJ95"/>
      <c r="AK95"/>
      <c r="AL95"/>
      <c r="AM95"/>
      <c r="AN95"/>
      <c r="AO95"/>
    </row>
    <row r="96" spans="1:41" ht="19.95" customHeight="1">
      <c r="A96" s="862"/>
      <c r="B96" s="906"/>
      <c r="C96" s="907"/>
      <c r="D96" s="908"/>
      <c r="E96" s="909"/>
      <c r="F96" s="1240"/>
      <c r="G96" s="967"/>
      <c r="H96" s="989"/>
      <c r="I96" s="608"/>
      <c r="J96" s="856"/>
      <c r="K96" s="856"/>
      <c r="L96"/>
      <c r="M96" s="475"/>
      <c r="N96" s="475"/>
      <c r="O96" s="475"/>
      <c r="P96" s="531"/>
      <c r="Q96" s="531"/>
      <c r="R96" s="531"/>
      <c r="S96" s="531"/>
      <c r="X96"/>
      <c r="AJ96"/>
      <c r="AK96"/>
      <c r="AL96"/>
      <c r="AM96"/>
      <c r="AN96"/>
      <c r="AO96"/>
    </row>
    <row r="97" spans="1:49" ht="19.95" customHeight="1">
      <c r="C97" s="862"/>
      <c r="D97" s="857"/>
      <c r="E97" s="858"/>
      <c r="F97" s="857"/>
      <c r="G97" s="733"/>
      <c r="H97" s="388"/>
      <c r="I97" s="678"/>
      <c r="J97" s="1"/>
      <c r="L97"/>
      <c r="M97" s="475"/>
      <c r="N97" s="475"/>
      <c r="O97" s="475"/>
      <c r="P97" s="531"/>
      <c r="Q97" s="531"/>
      <c r="R97" s="531"/>
      <c r="S97" s="531"/>
      <c r="X97"/>
      <c r="AJ97"/>
      <c r="AK97"/>
      <c r="AL97"/>
      <c r="AM97"/>
      <c r="AN97"/>
      <c r="AO97"/>
    </row>
    <row r="98" spans="1:49" ht="19.95" customHeight="1">
      <c r="A98" s="309"/>
      <c r="B98" s="855"/>
      <c r="C98" s="417"/>
      <c r="E98" s="1"/>
      <c r="F98" s="1"/>
      <c r="H98" s="684"/>
      <c r="J98" s="617"/>
      <c r="K98" s="1"/>
      <c r="L98"/>
      <c r="X98"/>
      <c r="AJ98"/>
      <c r="AK98"/>
      <c r="AL98"/>
      <c r="AM98"/>
      <c r="AN98"/>
      <c r="AO98"/>
    </row>
    <row r="99" spans="1:49" ht="19.95" customHeight="1">
      <c r="A99" s="603"/>
      <c r="B99" s="603"/>
      <c r="C99" s="863"/>
      <c r="D99" s="1239"/>
      <c r="G99" s="649"/>
      <c r="H99" s="921"/>
      <c r="I99" s="905"/>
      <c r="J99" s="310"/>
      <c r="K99" s="1"/>
      <c r="L99"/>
      <c r="X99"/>
      <c r="AJ99"/>
      <c r="AK99"/>
      <c r="AL99"/>
      <c r="AM99"/>
      <c r="AN99"/>
      <c r="AO99"/>
      <c r="AW99" s="532"/>
    </row>
    <row r="100" spans="1:49" ht="19.95" customHeight="1">
      <c r="A100" s="417"/>
      <c r="B100" s="417"/>
      <c r="C100" s="417"/>
      <c r="D100" s="860"/>
      <c r="E100" s="617"/>
      <c r="F100" s="552"/>
      <c r="G100" s="388"/>
      <c r="H100" s="724"/>
      <c r="I100" s="922"/>
      <c r="J100" s="723"/>
      <c r="K100" s="1"/>
      <c r="L100"/>
      <c r="M100" s="533"/>
      <c r="AJ100"/>
      <c r="AK100"/>
      <c r="AL100"/>
      <c r="AM100"/>
      <c r="AN100"/>
      <c r="AO100"/>
      <c r="AW100" s="532"/>
    </row>
    <row r="101" spans="1:49" ht="19.95" customHeight="1">
      <c r="A101" s="417"/>
      <c r="B101" s="417"/>
      <c r="C101" s="417"/>
      <c r="D101" s="388"/>
      <c r="E101" s="310"/>
      <c r="F101" s="552"/>
      <c r="G101" s="388"/>
      <c r="H101" s="724"/>
      <c r="I101" s="922"/>
      <c r="J101" s="1"/>
      <c r="K101" s="475"/>
      <c r="L101"/>
      <c r="M101" s="533"/>
      <c r="AJ101"/>
      <c r="AK101"/>
      <c r="AL101"/>
      <c r="AM101"/>
      <c r="AN101"/>
      <c r="AO101"/>
    </row>
    <row r="102" spans="1:49" ht="19.95" customHeight="1">
      <c r="A102" s="417"/>
      <c r="B102" s="417"/>
      <c r="C102" s="728"/>
      <c r="D102" s="388"/>
      <c r="E102" s="388"/>
      <c r="F102" s="552"/>
      <c r="G102" s="388"/>
      <c r="H102" s="724"/>
      <c r="I102" s="922"/>
      <c r="J102" s="1"/>
      <c r="K102" s="561"/>
      <c r="L102"/>
      <c r="M102" s="533"/>
      <c r="AJ102"/>
      <c r="AK102"/>
      <c r="AL102"/>
      <c r="AM102"/>
      <c r="AN102"/>
      <c r="AO102"/>
    </row>
    <row r="103" spans="1:49" ht="19.95" customHeight="1">
      <c r="A103" s="417"/>
      <c r="B103" s="417"/>
      <c r="C103" s="417"/>
      <c r="D103" s="388"/>
      <c r="E103" s="1"/>
      <c r="F103" s="552"/>
      <c r="G103" s="388"/>
      <c r="H103" s="724"/>
      <c r="I103" s="922"/>
      <c r="J103" s="1"/>
      <c r="K103" s="923"/>
      <c r="L103"/>
      <c r="M103" s="533"/>
      <c r="N103" s="256"/>
      <c r="AJ103"/>
      <c r="AK103"/>
      <c r="AL103"/>
      <c r="AM103"/>
      <c r="AN103"/>
      <c r="AO103"/>
    </row>
    <row r="104" spans="1:49" ht="18" customHeight="1">
      <c r="A104" s="417"/>
      <c r="B104" s="906"/>
      <c r="C104" s="907"/>
      <c r="D104" s="908"/>
      <c r="E104" s="909"/>
      <c r="F104" s="1240"/>
      <c r="G104" s="967"/>
      <c r="H104" s="989"/>
      <c r="I104" s="904"/>
      <c r="J104" s="1"/>
      <c r="K104" s="924"/>
      <c r="L104"/>
      <c r="M104" s="533"/>
      <c r="N104" s="256"/>
      <c r="AJ104"/>
      <c r="AK104"/>
      <c r="AL104"/>
      <c r="AM104"/>
      <c r="AN104"/>
      <c r="AO104"/>
    </row>
    <row r="105" spans="1:49" ht="18" customHeight="1">
      <c r="A105" s="1"/>
      <c r="C105" s="1"/>
      <c r="D105" s="733"/>
      <c r="E105" s="388"/>
      <c r="F105" s="678"/>
      <c r="G105" s="1"/>
      <c r="H105" s="1"/>
      <c r="I105" s="1"/>
      <c r="J105" s="1"/>
      <c r="K105" s="1"/>
      <c r="L105"/>
      <c r="M105" s="256"/>
      <c r="N105" s="256"/>
      <c r="AJ105"/>
      <c r="AK105"/>
      <c r="AL105"/>
      <c r="AM105"/>
      <c r="AN105"/>
      <c r="AO105"/>
    </row>
    <row r="106" spans="1:49" ht="27.6" customHeight="1">
      <c r="A106" s="1841" t="s">
        <v>970</v>
      </c>
      <c r="B106" s="1841"/>
      <c r="C106" s="1841"/>
      <c r="D106" s="1841"/>
      <c r="E106" s="1841"/>
      <c r="F106" s="1841"/>
      <c r="G106" s="1841"/>
      <c r="H106" s="1841"/>
      <c r="I106" s="1841"/>
      <c r="J106" s="1841"/>
      <c r="K106" s="1841"/>
      <c r="L106"/>
      <c r="M106" s="256"/>
      <c r="N106" s="256"/>
      <c r="AJ106"/>
      <c r="AK106"/>
      <c r="AL106"/>
      <c r="AM106"/>
      <c r="AN106"/>
      <c r="AO106"/>
    </row>
    <row r="107" spans="1:49" ht="18" customHeight="1">
      <c r="A107" s="309" t="s">
        <v>971</v>
      </c>
      <c r="B107" s="1"/>
      <c r="C107" s="552"/>
      <c r="D107" s="733"/>
      <c r="E107" s="388"/>
      <c r="F107" s="678"/>
      <c r="G107" s="678"/>
      <c r="H107" s="1"/>
      <c r="I107" s="1"/>
      <c r="J107" s="1"/>
      <c r="K107" s="1"/>
      <c r="L107"/>
      <c r="M107" s="256"/>
      <c r="N107" s="256"/>
      <c r="AJ107"/>
      <c r="AK107"/>
      <c r="AL107"/>
      <c r="AM107"/>
      <c r="AN107"/>
      <c r="AO107"/>
    </row>
    <row r="108" spans="1:49" ht="18" customHeight="1">
      <c r="C108" s="506" t="s">
        <v>963</v>
      </c>
      <c r="D108" s="687">
        <v>25</v>
      </c>
      <c r="E108" s="413">
        <v>3.3602150537634407E-2</v>
      </c>
      <c r="F108" s="994" t="s">
        <v>972</v>
      </c>
      <c r="M108" s="256"/>
      <c r="AJ108"/>
      <c r="AK108"/>
      <c r="AL108"/>
      <c r="AM108"/>
      <c r="AN108"/>
      <c r="AO108"/>
    </row>
    <row r="109" spans="1:49" ht="19.5" customHeight="1">
      <c r="A109" s="1"/>
      <c r="C109" s="30" t="s">
        <v>973</v>
      </c>
      <c r="D109" s="528">
        <v>351</v>
      </c>
      <c r="E109" s="413">
        <v>0.47177419354838712</v>
      </c>
      <c r="F109" s="991">
        <v>0.48817802503477054</v>
      </c>
      <c r="G109" s="1000" t="s">
        <v>974</v>
      </c>
      <c r="H109" s="1000"/>
      <c r="I109" s="310"/>
      <c r="J109" s="310"/>
      <c r="K109" s="1"/>
      <c r="L109"/>
      <c r="M109" s="256"/>
      <c r="AJ109"/>
      <c r="AK109"/>
      <c r="AL109"/>
      <c r="AM109"/>
      <c r="AN109"/>
      <c r="AO109"/>
    </row>
    <row r="110" spans="1:49" ht="18" customHeight="1">
      <c r="A110" s="1"/>
      <c r="C110" s="30" t="s">
        <v>203</v>
      </c>
      <c r="D110" s="528">
        <v>133</v>
      </c>
      <c r="E110" s="413">
        <v>0.17876344086021506</v>
      </c>
      <c r="F110" s="991">
        <v>0.18497913769123783</v>
      </c>
      <c r="G110" s="999">
        <v>0.36141304347826086</v>
      </c>
      <c r="H110" s="1009" t="s">
        <v>975</v>
      </c>
      <c r="I110" s="524"/>
      <c r="J110" s="524"/>
      <c r="K110" s="1"/>
      <c r="L110"/>
      <c r="N110" s="539"/>
      <c r="X110"/>
      <c r="Y110"/>
      <c r="Z110"/>
      <c r="AA110"/>
      <c r="AB110"/>
      <c r="AC110"/>
      <c r="AD110"/>
      <c r="AE110"/>
      <c r="AF110"/>
      <c r="AG110"/>
      <c r="AH110"/>
      <c r="AI110"/>
      <c r="AJ110"/>
      <c r="AK110"/>
      <c r="AL110"/>
      <c r="AM110"/>
      <c r="AN110"/>
      <c r="AO110"/>
    </row>
    <row r="111" spans="1:49" ht="18" customHeight="1">
      <c r="A111" s="417"/>
      <c r="C111" s="312" t="s">
        <v>976</v>
      </c>
      <c r="D111" s="528">
        <v>43</v>
      </c>
      <c r="E111" s="382">
        <v>5.779569892473118E-2</v>
      </c>
      <c r="F111" s="990">
        <v>5.9805285118219746E-2</v>
      </c>
      <c r="G111" s="1001">
        <v>0.11684782608695653</v>
      </c>
      <c r="H111" s="1010">
        <v>0.18297872340425531</v>
      </c>
      <c r="I111" s="1"/>
      <c r="J111" s="1"/>
      <c r="K111" s="1"/>
      <c r="L111"/>
      <c r="X111"/>
      <c r="Y111"/>
      <c r="Z111"/>
      <c r="AA111"/>
      <c r="AB111"/>
      <c r="AC111"/>
      <c r="AD111"/>
      <c r="AE111"/>
      <c r="AF111"/>
      <c r="AG111"/>
      <c r="AH111"/>
      <c r="AI111"/>
      <c r="AJ111"/>
      <c r="AK111"/>
      <c r="AL111"/>
      <c r="AM111"/>
      <c r="AN111"/>
      <c r="AO111"/>
    </row>
    <row r="112" spans="1:49" ht="18" customHeight="1">
      <c r="C112" s="312" t="s">
        <v>812</v>
      </c>
      <c r="D112" s="528">
        <v>13</v>
      </c>
      <c r="E112" s="1002">
        <v>1.7473118279569891E-2</v>
      </c>
      <c r="F112" s="990">
        <v>1.8080667593880391E-2</v>
      </c>
      <c r="G112" s="1001">
        <v>3.5326086956521736E-2</v>
      </c>
      <c r="H112" s="1010">
        <v>5.5319148936170209E-2</v>
      </c>
      <c r="L112"/>
      <c r="M112" s="256"/>
      <c r="N112" s="256"/>
      <c r="X112"/>
      <c r="Y112"/>
      <c r="Z112"/>
      <c r="AA112"/>
      <c r="AB112"/>
      <c r="AC112"/>
      <c r="AD112"/>
      <c r="AE112"/>
      <c r="AF112"/>
      <c r="AG112"/>
      <c r="AH112"/>
      <c r="AI112"/>
      <c r="AJ112"/>
      <c r="AK112"/>
      <c r="AL112"/>
      <c r="AM112"/>
      <c r="AN112"/>
      <c r="AO112"/>
    </row>
    <row r="113" spans="1:41" ht="18" customHeight="1">
      <c r="A113" s="417"/>
      <c r="C113" s="312" t="s">
        <v>813</v>
      </c>
      <c r="D113" s="528">
        <v>105</v>
      </c>
      <c r="E113" s="1002">
        <v>0.14112903225806453</v>
      </c>
      <c r="F113" s="990">
        <v>0.14603616133518776</v>
      </c>
      <c r="G113" s="1001">
        <v>0.28532608695652173</v>
      </c>
      <c r="H113" s="1010">
        <v>0.44680851063829785</v>
      </c>
      <c r="I113" s="417"/>
      <c r="J113" s="417"/>
      <c r="K113" s="417"/>
      <c r="L113"/>
      <c r="M113" s="256"/>
      <c r="N113" s="256"/>
      <c r="X113"/>
      <c r="Y113"/>
      <c r="Z113"/>
      <c r="AA113"/>
      <c r="AB113"/>
      <c r="AC113"/>
      <c r="AD113"/>
      <c r="AE113"/>
      <c r="AF113"/>
      <c r="AG113"/>
      <c r="AH113"/>
      <c r="AI113"/>
      <c r="AJ113"/>
      <c r="AK113"/>
      <c r="AL113"/>
      <c r="AM113"/>
      <c r="AN113"/>
      <c r="AO113"/>
    </row>
    <row r="114" spans="1:41" ht="18" customHeight="1">
      <c r="A114" s="728"/>
      <c r="C114" s="30" t="s">
        <v>814</v>
      </c>
      <c r="D114" s="528">
        <v>35</v>
      </c>
      <c r="E114" s="1002">
        <v>4.7043010752688172E-2</v>
      </c>
      <c r="F114" s="990">
        <v>4.8678720445062586E-2</v>
      </c>
      <c r="G114" s="1001">
        <v>9.5108695652173919E-2</v>
      </c>
      <c r="H114" s="1010">
        <v>0.14893617021276595</v>
      </c>
      <c r="I114" s="417"/>
      <c r="J114" s="417"/>
      <c r="K114" s="417"/>
      <c r="L114"/>
      <c r="M114" s="8"/>
      <c r="N114" s="8"/>
      <c r="O114" s="8"/>
      <c r="X114"/>
      <c r="Y114"/>
      <c r="Z114"/>
      <c r="AA114"/>
      <c r="AB114"/>
      <c r="AC114"/>
      <c r="AD114"/>
      <c r="AE114"/>
      <c r="AF114"/>
      <c r="AG114"/>
      <c r="AH114"/>
      <c r="AI114"/>
      <c r="AJ114"/>
      <c r="AK114"/>
      <c r="AL114"/>
      <c r="AM114"/>
      <c r="AN114"/>
      <c r="AO114"/>
    </row>
    <row r="115" spans="1:41">
      <c r="A115" s="417"/>
      <c r="C115" s="312" t="s">
        <v>815</v>
      </c>
      <c r="D115" s="528">
        <v>120</v>
      </c>
      <c r="E115" s="1002">
        <v>0.16129032258064516</v>
      </c>
      <c r="F115" s="1003">
        <v>0.16689847009735745</v>
      </c>
      <c r="G115" s="1001">
        <v>0.32608695652173914</v>
      </c>
      <c r="H115" s="1010">
        <v>0.51063829787234039</v>
      </c>
      <c r="I115" s="730"/>
      <c r="J115" s="31"/>
      <c r="K115" s="730"/>
      <c r="L115"/>
      <c r="M115" s="256"/>
      <c r="N115" s="256"/>
      <c r="X115"/>
      <c r="Y115"/>
      <c r="Z115"/>
      <c r="AA115"/>
      <c r="AB115"/>
      <c r="AC115"/>
      <c r="AD115"/>
      <c r="AE115"/>
      <c r="AF115"/>
      <c r="AG115"/>
      <c r="AH115"/>
      <c r="AI115"/>
      <c r="AJ115"/>
      <c r="AK115"/>
      <c r="AL115"/>
      <c r="AM115"/>
      <c r="AN115"/>
      <c r="AO115"/>
    </row>
    <row r="116" spans="1:41" ht="18" customHeight="1">
      <c r="A116" s="417"/>
      <c r="C116" s="1008" t="s">
        <v>977</v>
      </c>
      <c r="D116" s="1011">
        <v>235</v>
      </c>
      <c r="E116" s="1020">
        <v>0.31586021505376344</v>
      </c>
      <c r="F116" s="1012">
        <v>0.32684283727399166</v>
      </c>
      <c r="G116" s="1013">
        <v>0.63858695652173914</v>
      </c>
      <c r="H116" s="1019"/>
      <c r="I116" s="729"/>
      <c r="J116" s="417"/>
      <c r="K116" s="729"/>
      <c r="L116"/>
      <c r="M116" s="1"/>
      <c r="O116" s="1"/>
      <c r="P116" s="1"/>
      <c r="Q116" s="1"/>
      <c r="R116" s="1"/>
      <c r="S116" s="1"/>
      <c r="T116" s="1"/>
      <c r="U116" s="1"/>
      <c r="V116" s="1"/>
      <c r="W116"/>
      <c r="X116"/>
      <c r="Y116"/>
      <c r="Z116"/>
      <c r="AA116"/>
      <c r="AB116"/>
      <c r="AC116"/>
      <c r="AD116"/>
      <c r="AE116"/>
      <c r="AF116"/>
      <c r="AG116"/>
      <c r="AH116"/>
      <c r="AI116"/>
      <c r="AJ116"/>
      <c r="AK116"/>
      <c r="AL116"/>
      <c r="AM116"/>
      <c r="AN116"/>
      <c r="AO116"/>
    </row>
    <row r="117" spans="1:41" ht="18" customHeight="1">
      <c r="A117" s="417"/>
      <c r="D117" s="722"/>
      <c r="E117" s="552"/>
      <c r="F117" s="724"/>
      <c r="G117" s="727"/>
      <c r="H117" s="417"/>
      <c r="I117" s="417"/>
      <c r="J117" s="417"/>
      <c r="K117" s="417"/>
      <c r="L117"/>
      <c r="M117" s="256"/>
      <c r="N117" s="256"/>
      <c r="X117"/>
      <c r="Y117"/>
      <c r="Z117"/>
      <c r="AA117"/>
      <c r="AB117"/>
      <c r="AC117"/>
      <c r="AD117"/>
      <c r="AE117"/>
      <c r="AF117"/>
      <c r="AG117"/>
      <c r="AH117"/>
      <c r="AI117"/>
      <c r="AJ117"/>
      <c r="AK117"/>
      <c r="AL117"/>
      <c r="AM117"/>
      <c r="AN117"/>
      <c r="AO117"/>
    </row>
    <row r="118" spans="1:41" ht="18.600000000000001" customHeight="1">
      <c r="A118" s="309" t="s">
        <v>978</v>
      </c>
      <c r="B118" s="1"/>
      <c r="C118" s="30"/>
      <c r="D118" s="552"/>
      <c r="E118" s="678"/>
      <c r="F118" s="693"/>
      <c r="G118" s="727"/>
      <c r="H118" s="729"/>
      <c r="I118" s="731"/>
      <c r="J118" s="728"/>
      <c r="K118" s="726"/>
      <c r="L118" s="732"/>
      <c r="M118" s="652"/>
      <c r="X118" s="11"/>
      <c r="Y118" s="11"/>
      <c r="Z118" s="11"/>
      <c r="AA118" s="11"/>
      <c r="AB118" s="11"/>
      <c r="AC118" s="11"/>
      <c r="AD118" s="11"/>
      <c r="AE118" s="11"/>
      <c r="AF118" s="11"/>
      <c r="AG118" s="11"/>
      <c r="AH118" s="11"/>
      <c r="AI118" s="11"/>
      <c r="AJ118" s="11"/>
      <c r="AK118" s="11"/>
      <c r="AL118" s="11"/>
      <c r="AM118" s="11"/>
      <c r="AN118" s="11"/>
      <c r="AO118" s="11"/>
    </row>
    <row r="119" spans="1:41" ht="18.600000000000001" customHeight="1">
      <c r="A119" s="1"/>
      <c r="C119" s="866"/>
      <c r="D119" s="506" t="s">
        <v>963</v>
      </c>
      <c r="E119" s="687">
        <v>518</v>
      </c>
      <c r="F119" s="994" t="s">
        <v>972</v>
      </c>
      <c r="G119" s="727"/>
      <c r="H119" s="1"/>
      <c r="I119" s="417"/>
      <c r="J119" s="1"/>
      <c r="K119" s="731"/>
      <c r="L119" s="11"/>
      <c r="M119" s="652"/>
      <c r="X119" s="11"/>
      <c r="Y119" s="11"/>
      <c r="Z119" s="11"/>
      <c r="AA119" s="11"/>
      <c r="AB119" s="11"/>
      <c r="AC119" s="11"/>
      <c r="AD119" s="11"/>
      <c r="AE119" s="11"/>
      <c r="AF119" s="11"/>
      <c r="AG119" s="11"/>
      <c r="AH119" s="11"/>
      <c r="AI119" s="11"/>
      <c r="AJ119" s="11"/>
      <c r="AK119" s="11"/>
      <c r="AL119" s="11"/>
      <c r="AM119" s="11"/>
      <c r="AN119" s="11"/>
      <c r="AO119" s="11"/>
    </row>
    <row r="120" spans="1:41" ht="18.600000000000001" customHeight="1">
      <c r="A120" s="417"/>
      <c r="C120" s="30"/>
      <c r="D120" s="30" t="s">
        <v>109</v>
      </c>
      <c r="E120" s="528">
        <v>60</v>
      </c>
      <c r="F120" s="1003">
        <v>0.26548672566371684</v>
      </c>
      <c r="G120" s="1009" t="s">
        <v>979</v>
      </c>
      <c r="H120" s="1"/>
      <c r="I120" s="725"/>
      <c r="J120" s="733"/>
      <c r="K120" s="678"/>
      <c r="L120" s="11"/>
      <c r="M120" s="652"/>
      <c r="X120" s="11"/>
      <c r="Y120" s="11"/>
      <c r="Z120" s="11"/>
      <c r="AA120" s="11"/>
      <c r="AB120" s="11"/>
      <c r="AC120" s="11"/>
      <c r="AD120" s="11"/>
      <c r="AE120" s="11"/>
      <c r="AF120" s="11"/>
      <c r="AG120" s="11"/>
      <c r="AH120" s="11"/>
      <c r="AI120" s="11"/>
      <c r="AJ120" s="11"/>
      <c r="AK120" s="11"/>
      <c r="AL120" s="11"/>
      <c r="AM120" s="11"/>
      <c r="AN120" s="11"/>
      <c r="AO120" s="11"/>
    </row>
    <row r="121" spans="1:41" ht="18.600000000000001" customHeight="1">
      <c r="A121" s="417"/>
      <c r="C121" s="30"/>
      <c r="D121" s="30" t="s">
        <v>112</v>
      </c>
      <c r="E121" s="528">
        <v>87</v>
      </c>
      <c r="F121" s="1003">
        <v>0.38495575221238937</v>
      </c>
      <c r="G121" s="1010">
        <v>0.52409638554216864</v>
      </c>
      <c r="H121" s="1"/>
      <c r="I121" s="725"/>
      <c r="J121" s="733"/>
      <c r="K121" s="678"/>
      <c r="L121" s="11"/>
      <c r="M121" s="256"/>
      <c r="X121" s="11"/>
      <c r="Y121" s="11"/>
      <c r="Z121" s="11"/>
      <c r="AA121" s="11"/>
      <c r="AB121" s="11"/>
      <c r="AC121" s="11"/>
      <c r="AD121" s="11"/>
      <c r="AE121" s="11"/>
      <c r="AF121" s="11"/>
      <c r="AG121" s="11"/>
      <c r="AH121" s="11"/>
      <c r="AI121" s="11"/>
      <c r="AJ121" s="11"/>
      <c r="AK121" s="11"/>
      <c r="AL121" s="11"/>
      <c r="AM121" s="11"/>
      <c r="AN121" s="11"/>
      <c r="AO121" s="11"/>
    </row>
    <row r="122" spans="1:41" ht="18.600000000000001" customHeight="1">
      <c r="A122" s="417"/>
      <c r="C122" s="30"/>
      <c r="D122" s="30" t="s">
        <v>113</v>
      </c>
      <c r="E122" s="528">
        <v>88</v>
      </c>
      <c r="F122" s="1003">
        <v>0.38938053097345132</v>
      </c>
      <c r="G122" s="1010">
        <v>0.53012048192771088</v>
      </c>
      <c r="H122" s="1"/>
      <c r="I122" s="725"/>
      <c r="J122" s="733"/>
      <c r="K122" s="678"/>
      <c r="L122" s="11"/>
      <c r="M122" s="652"/>
      <c r="X122" s="11"/>
      <c r="Y122" s="11"/>
      <c r="Z122" s="11"/>
      <c r="AA122" s="11"/>
      <c r="AB122" s="11"/>
      <c r="AC122" s="11"/>
      <c r="AD122" s="11"/>
      <c r="AE122" s="11"/>
      <c r="AF122" s="11"/>
      <c r="AG122" s="11"/>
      <c r="AH122" s="11"/>
      <c r="AI122" s="11"/>
      <c r="AJ122" s="11"/>
      <c r="AK122" s="11"/>
      <c r="AL122" s="11"/>
      <c r="AM122" s="11"/>
      <c r="AN122" s="11"/>
      <c r="AO122" s="11"/>
    </row>
    <row r="123" spans="1:41" ht="18.600000000000001" customHeight="1">
      <c r="A123" s="455"/>
      <c r="B123" s="455"/>
      <c r="C123" s="455"/>
      <c r="D123" s="30" t="s">
        <v>980</v>
      </c>
      <c r="E123" s="528">
        <v>57</v>
      </c>
      <c r="F123" s="1003">
        <v>0.25221238938053098</v>
      </c>
      <c r="G123" s="1010">
        <v>0.34337349397590361</v>
      </c>
      <c r="H123" s="1"/>
      <c r="I123" s="417"/>
      <c r="J123" s="1"/>
      <c r="K123" s="310"/>
      <c r="L123" s="11"/>
      <c r="M123" s="652"/>
      <c r="X123" s="11"/>
      <c r="Y123" s="11"/>
      <c r="Z123" s="11"/>
      <c r="AA123" s="11"/>
      <c r="AB123" s="11"/>
      <c r="AC123" s="11"/>
      <c r="AD123" s="11"/>
      <c r="AE123" s="11"/>
      <c r="AF123" s="11"/>
      <c r="AG123" s="11"/>
      <c r="AH123" s="11"/>
      <c r="AI123" s="11"/>
      <c r="AJ123" s="11"/>
      <c r="AK123" s="11"/>
      <c r="AL123" s="11"/>
      <c r="AM123" s="11"/>
      <c r="AN123" s="11"/>
      <c r="AO123" s="11"/>
    </row>
    <row r="124" spans="1:41" ht="18.600000000000001" customHeight="1">
      <c r="A124" s="455"/>
      <c r="B124" s="455"/>
      <c r="C124" s="455"/>
      <c r="D124" s="30" t="s">
        <v>115</v>
      </c>
      <c r="E124" s="528">
        <v>9</v>
      </c>
      <c r="F124" s="1003">
        <v>3.9823008849557522E-2</v>
      </c>
      <c r="G124" s="1010">
        <v>5.4216867469879519E-2</v>
      </c>
      <c r="H124" s="1"/>
      <c r="I124" s="417"/>
      <c r="J124" s="1"/>
      <c r="K124" s="455"/>
      <c r="L124" s="11"/>
      <c r="M124" s="652"/>
      <c r="X124" s="11"/>
      <c r="Y124" s="11"/>
      <c r="Z124" s="11"/>
      <c r="AA124" s="11"/>
      <c r="AB124" s="11"/>
      <c r="AC124" s="11"/>
      <c r="AD124" s="11"/>
      <c r="AE124" s="11"/>
      <c r="AF124" s="11"/>
      <c r="AG124" s="11"/>
      <c r="AH124" s="11"/>
      <c r="AI124" s="11"/>
      <c r="AJ124" s="11"/>
      <c r="AK124" s="11"/>
      <c r="AL124" s="11"/>
      <c r="AM124" s="11"/>
      <c r="AN124" s="11"/>
      <c r="AO124" s="11"/>
    </row>
    <row r="125" spans="1:41" ht="18.600000000000001" customHeight="1">
      <c r="A125" s="455"/>
      <c r="B125" s="455"/>
      <c r="C125" s="455"/>
      <c r="D125" s="30" t="s">
        <v>116</v>
      </c>
      <c r="E125" s="528">
        <v>2</v>
      </c>
      <c r="F125" s="1003">
        <v>8.8495575221238937E-3</v>
      </c>
      <c r="G125" s="1010">
        <v>1.2048192771084338E-2</v>
      </c>
      <c r="K125" s="1"/>
      <c r="L125" s="11"/>
      <c r="X125"/>
      <c r="Y125"/>
      <c r="Z125"/>
      <c r="AA125"/>
      <c r="AB125"/>
      <c r="AC125"/>
      <c r="AD125"/>
      <c r="AE125"/>
      <c r="AF125"/>
      <c r="AG125"/>
      <c r="AH125"/>
      <c r="AI125"/>
      <c r="AJ125"/>
      <c r="AK125"/>
      <c r="AL125"/>
      <c r="AM125"/>
      <c r="AN125"/>
      <c r="AO125"/>
    </row>
    <row r="126" spans="1:41" ht="18.600000000000001" customHeight="1">
      <c r="A126" s="455"/>
      <c r="B126" s="455"/>
      <c r="C126" s="391"/>
      <c r="D126" s="30" t="s">
        <v>981</v>
      </c>
      <c r="E126" s="528">
        <v>2</v>
      </c>
      <c r="F126" s="1003">
        <v>8.8495575221238937E-3</v>
      </c>
      <c r="G126" s="1010">
        <v>1.2048192771084338E-2</v>
      </c>
      <c r="H126" s="417"/>
      <c r="I126" s="731"/>
      <c r="J126" s="728"/>
      <c r="K126" s="726"/>
      <c r="L126" s="732"/>
      <c r="M126" s="8"/>
      <c r="N126" s="8"/>
      <c r="O126" s="8"/>
      <c r="W126"/>
      <c r="X126"/>
      <c r="Y126"/>
      <c r="Z126"/>
      <c r="AA126"/>
      <c r="AB126"/>
      <c r="AC126"/>
      <c r="AD126"/>
      <c r="AE126"/>
      <c r="AF126"/>
      <c r="AG126"/>
      <c r="AH126"/>
      <c r="AI126"/>
      <c r="AJ126"/>
      <c r="AK126"/>
      <c r="AL126"/>
      <c r="AM126"/>
      <c r="AN126"/>
      <c r="AO126"/>
    </row>
    <row r="127" spans="1:41" ht="18.600000000000001" customHeight="1">
      <c r="A127" s="417"/>
      <c r="C127" s="925"/>
      <c r="D127" s="1008" t="s">
        <v>957</v>
      </c>
      <c r="E127" s="1011">
        <v>166</v>
      </c>
      <c r="F127" s="733"/>
      <c r="G127" s="678"/>
      <c r="K127" s="524"/>
      <c r="L127"/>
      <c r="X127"/>
      <c r="Y127"/>
      <c r="Z127"/>
      <c r="AA127"/>
      <c r="AB127"/>
      <c r="AC127"/>
      <c r="AD127"/>
      <c r="AE127"/>
      <c r="AF127"/>
      <c r="AG127"/>
      <c r="AH127"/>
      <c r="AI127"/>
      <c r="AJ127"/>
      <c r="AK127"/>
      <c r="AL127"/>
      <c r="AM127"/>
      <c r="AN127"/>
      <c r="AO127"/>
    </row>
    <row r="128" spans="1:41" ht="18" customHeight="1">
      <c r="A128" s="417"/>
      <c r="C128" s="937"/>
      <c r="D128" s="1016"/>
      <c r="E128" s="1017"/>
      <c r="F128" s="733"/>
      <c r="G128" s="678"/>
      <c r="K128" s="1"/>
      <c r="L128"/>
      <c r="X128"/>
      <c r="Y128"/>
      <c r="Z128"/>
      <c r="AA128"/>
      <c r="AB128"/>
      <c r="AC128"/>
      <c r="AD128"/>
      <c r="AE128"/>
      <c r="AF128"/>
      <c r="AG128"/>
      <c r="AH128"/>
      <c r="AI128"/>
      <c r="AJ128"/>
      <c r="AK128"/>
      <c r="AL128"/>
      <c r="AM128"/>
      <c r="AN128"/>
      <c r="AO128"/>
    </row>
    <row r="129" spans="1:49" ht="18" customHeight="1">
      <c r="A129" s="309" t="s">
        <v>982</v>
      </c>
      <c r="C129" s="938"/>
      <c r="D129" s="1016"/>
      <c r="E129" s="1017"/>
      <c r="F129" s="30"/>
      <c r="G129" s="1009" t="s">
        <v>983</v>
      </c>
      <c r="K129" s="524"/>
      <c r="L129"/>
      <c r="M129" s="9"/>
      <c r="N129" s="9"/>
      <c r="O129" s="9"/>
      <c r="P129" s="9"/>
      <c r="Q129" s="9"/>
      <c r="R129" s="9"/>
      <c r="S129" s="9"/>
      <c r="T129" s="9"/>
      <c r="U129" s="9"/>
      <c r="V129" s="9"/>
      <c r="W129" s="9"/>
      <c r="X129"/>
      <c r="AJ129"/>
      <c r="AK129"/>
      <c r="AL129"/>
      <c r="AM129"/>
      <c r="AN129"/>
      <c r="AO129"/>
    </row>
    <row r="130" spans="1:49" ht="18" customHeight="1">
      <c r="A130" s="417"/>
      <c r="D130" s="312" t="s">
        <v>206</v>
      </c>
      <c r="E130" s="528">
        <v>2</v>
      </c>
      <c r="F130" s="8"/>
      <c r="G130" s="1010">
        <v>6.6666666666666666E-2</v>
      </c>
      <c r="H130" s="724"/>
      <c r="I130" s="724"/>
      <c r="J130" s="1"/>
      <c r="K130"/>
      <c r="L130" s="1"/>
      <c r="M130" s="1"/>
      <c r="N130" s="1009" t="s">
        <v>983</v>
      </c>
      <c r="Q130" s="1"/>
      <c r="R130" s="1"/>
      <c r="S130" s="1"/>
      <c r="T130" s="1"/>
      <c r="U130" s="1"/>
      <c r="V130" s="1"/>
      <c r="W130"/>
      <c r="X130"/>
      <c r="AJ130"/>
      <c r="AK130"/>
      <c r="AL130"/>
      <c r="AM130"/>
      <c r="AN130"/>
      <c r="AO130"/>
    </row>
    <row r="131" spans="1:49" ht="18" customHeight="1">
      <c r="A131" s="417"/>
      <c r="D131" s="30" t="s">
        <v>207</v>
      </c>
      <c r="E131" s="528">
        <v>23</v>
      </c>
      <c r="F131" s="724"/>
      <c r="G131" s="1010">
        <v>0.76666666666666672</v>
      </c>
      <c r="H131" s="1263" t="s">
        <v>984</v>
      </c>
      <c r="I131" s="1263"/>
      <c r="J131" s="417" t="s">
        <v>208</v>
      </c>
      <c r="K131"/>
      <c r="L131" s="256"/>
      <c r="M131" s="528">
        <v>22</v>
      </c>
      <c r="N131" s="1010">
        <v>0.95652173913043481</v>
      </c>
      <c r="X131"/>
      <c r="Y131"/>
      <c r="Z131"/>
      <c r="AA131"/>
      <c r="AB131"/>
      <c r="AC131"/>
      <c r="AD131"/>
      <c r="AE131"/>
      <c r="AF131"/>
      <c r="AG131"/>
      <c r="AH131"/>
      <c r="AI131"/>
      <c r="AJ131"/>
      <c r="AK131"/>
      <c r="AL131"/>
      <c r="AM131"/>
      <c r="AN131"/>
      <c r="AO131"/>
    </row>
    <row r="132" spans="1:49" ht="18" customHeight="1">
      <c r="C132" s="725"/>
      <c r="D132" s="1229" t="s">
        <v>212</v>
      </c>
      <c r="E132" s="528">
        <v>15</v>
      </c>
      <c r="F132" s="678"/>
      <c r="G132" s="1010">
        <v>0.5</v>
      </c>
      <c r="H132" s="417"/>
      <c r="I132" s="417"/>
      <c r="J132" s="417" t="s">
        <v>209</v>
      </c>
      <c r="K132" s="732"/>
      <c r="L132" s="8"/>
      <c r="M132" s="528">
        <v>3</v>
      </c>
      <c r="N132" s="1010">
        <v>0.13043478260869565</v>
      </c>
      <c r="X132"/>
      <c r="Y132"/>
      <c r="Z132"/>
      <c r="AA132"/>
      <c r="AB132"/>
      <c r="AC132"/>
      <c r="AD132"/>
      <c r="AE132"/>
      <c r="AF132"/>
      <c r="AG132"/>
      <c r="AH132"/>
      <c r="AI132"/>
      <c r="AJ132"/>
      <c r="AK132"/>
      <c r="AL132"/>
      <c r="AM132"/>
      <c r="AN132"/>
      <c r="AO132"/>
    </row>
    <row r="133" spans="1:49" ht="18" customHeight="1">
      <c r="A133" s="309"/>
      <c r="B133" s="1"/>
      <c r="C133" s="30"/>
      <c r="D133" s="1230" t="s">
        <v>213</v>
      </c>
      <c r="E133" s="528">
        <v>12</v>
      </c>
      <c r="F133" s="693"/>
      <c r="G133" s="1010">
        <v>0.4</v>
      </c>
      <c r="H133" s="417"/>
      <c r="I133" s="417"/>
      <c r="J133" s="726" t="s">
        <v>210</v>
      </c>
      <c r="K133" s="732"/>
      <c r="L133" s="8"/>
      <c r="M133" s="528">
        <v>3</v>
      </c>
      <c r="N133" s="1010">
        <v>0.13043478260869565</v>
      </c>
      <c r="Q133" s="1"/>
      <c r="R133" s="1"/>
      <c r="S133" s="1"/>
      <c r="T133" s="1"/>
      <c r="U133" s="1"/>
      <c r="V133" s="1"/>
      <c r="W133"/>
      <c r="X133"/>
      <c r="Y133"/>
      <c r="Z133"/>
      <c r="AA133"/>
      <c r="AB133"/>
      <c r="AC133"/>
      <c r="AD133"/>
      <c r="AE133"/>
      <c r="AF133"/>
      <c r="AG133"/>
      <c r="AH133"/>
      <c r="AI133"/>
      <c r="AJ133"/>
      <c r="AK133"/>
      <c r="AL133"/>
      <c r="AM133"/>
      <c r="AN133"/>
      <c r="AO133"/>
    </row>
    <row r="134" spans="1:49" ht="18.600000000000001" customHeight="1">
      <c r="A134" s="1"/>
      <c r="C134" s="866"/>
      <c r="D134" s="1008" t="s">
        <v>985</v>
      </c>
      <c r="E134" s="1011">
        <v>30</v>
      </c>
      <c r="F134" s="994"/>
      <c r="G134" s="727"/>
      <c r="H134" s="417"/>
      <c r="I134" s="731"/>
      <c r="J134" s="726" t="s">
        <v>211</v>
      </c>
      <c r="K134" s="732"/>
      <c r="L134" s="8"/>
      <c r="M134" s="528">
        <v>0</v>
      </c>
      <c r="N134" s="1010">
        <v>0</v>
      </c>
      <c r="Q134" s="1"/>
      <c r="R134" s="1"/>
      <c r="S134" s="1"/>
      <c r="T134" s="1"/>
      <c r="U134" s="1"/>
      <c r="V134" s="1"/>
      <c r="W134"/>
      <c r="X134"/>
      <c r="Y134"/>
      <c r="Z134"/>
      <c r="AA134"/>
      <c r="AB134"/>
      <c r="AC134"/>
      <c r="AD134"/>
      <c r="AE134"/>
      <c r="AF134"/>
      <c r="AG134"/>
      <c r="AH134"/>
      <c r="AI134"/>
      <c r="AJ134"/>
      <c r="AK134"/>
      <c r="AL134"/>
      <c r="AM134"/>
      <c r="AN134"/>
      <c r="AO134"/>
    </row>
    <row r="135" spans="1:49" ht="18.600000000000001" customHeight="1">
      <c r="A135" s="417"/>
      <c r="C135" s="30"/>
      <c r="D135" s="552"/>
      <c r="E135" s="388"/>
      <c r="G135" s="1227"/>
      <c r="H135" s="417"/>
      <c r="I135" s="731"/>
      <c r="J135" s="1264" t="s">
        <v>985</v>
      </c>
      <c r="K135" s="5"/>
      <c r="L135" s="8"/>
      <c r="M135" s="1011">
        <v>23</v>
      </c>
      <c r="N135" s="417"/>
      <c r="Q135"/>
      <c r="R135"/>
      <c r="S135"/>
      <c r="T135"/>
      <c r="U135"/>
      <c r="V135"/>
      <c r="W135"/>
      <c r="X135"/>
      <c r="Y135"/>
      <c r="Z135"/>
      <c r="AA135"/>
      <c r="AB135"/>
      <c r="AC135"/>
      <c r="AD135"/>
      <c r="AE135"/>
      <c r="AF135"/>
      <c r="AG135"/>
      <c r="AH135"/>
      <c r="AI135"/>
      <c r="AJ135"/>
      <c r="AK135"/>
      <c r="AL135"/>
      <c r="AM135"/>
      <c r="AN135"/>
      <c r="AO135"/>
    </row>
    <row r="136" spans="1:49" ht="18.600000000000001" customHeight="1">
      <c r="A136" s="309" t="s">
        <v>986</v>
      </c>
      <c r="C136" s="30"/>
      <c r="D136" s="552"/>
      <c r="E136" s="388"/>
      <c r="F136" s="256"/>
      <c r="G136" s="1228"/>
      <c r="H136" s="417"/>
      <c r="I136" s="731"/>
      <c r="J136" s="728"/>
      <c r="K136" s="726"/>
      <c r="L136" s="732"/>
      <c r="M136" s="8"/>
      <c r="N136" s="8"/>
      <c r="O136" s="8"/>
      <c r="P136" s="1"/>
      <c r="Q136" s="1"/>
      <c r="R136" s="1"/>
      <c r="S136" s="1"/>
      <c r="T136" s="1"/>
      <c r="U136" s="1"/>
      <c r="V136" s="1"/>
      <c r="W136"/>
      <c r="X136"/>
      <c r="AC136"/>
      <c r="AD136"/>
      <c r="AE136"/>
      <c r="AF136"/>
      <c r="AG136"/>
      <c r="AH136"/>
      <c r="AI136"/>
      <c r="AJ136"/>
      <c r="AK136"/>
      <c r="AL136"/>
      <c r="AM136"/>
      <c r="AN136"/>
      <c r="AO136"/>
    </row>
    <row r="137" spans="1:49" ht="18.600000000000001" customHeight="1">
      <c r="A137" s="417"/>
      <c r="C137" s="30"/>
      <c r="D137" s="506" t="s">
        <v>963</v>
      </c>
      <c r="E137" s="687">
        <v>20</v>
      </c>
      <c r="F137" s="994" t="s">
        <v>972</v>
      </c>
      <c r="G137" s="1228"/>
      <c r="H137" s="417"/>
      <c r="I137" s="731"/>
      <c r="J137" s="728"/>
      <c r="K137" s="726"/>
      <c r="L137" s="732"/>
      <c r="M137" s="8"/>
      <c r="N137" s="8"/>
      <c r="O137" s="8"/>
      <c r="X137"/>
      <c r="AC137"/>
      <c r="AD137"/>
      <c r="AE137"/>
      <c r="AF137"/>
      <c r="AG137"/>
      <c r="AH137"/>
      <c r="AI137"/>
      <c r="AJ137"/>
      <c r="AK137"/>
      <c r="AL137"/>
      <c r="AM137"/>
      <c r="AN137"/>
      <c r="AO137"/>
    </row>
    <row r="138" spans="1:49" ht="18.600000000000001" customHeight="1">
      <c r="A138" s="455"/>
      <c r="B138" s="455"/>
      <c r="C138" s="1008"/>
      <c r="D138" s="312" t="s">
        <v>273</v>
      </c>
      <c r="E138" s="528">
        <v>408</v>
      </c>
      <c r="F138" s="1003">
        <v>0.56353591160220995</v>
      </c>
      <c r="G138" s="1014"/>
      <c r="H138" s="417"/>
      <c r="I138" s="731"/>
      <c r="J138" s="728"/>
      <c r="K138" s="726"/>
      <c r="L138" s="732"/>
      <c r="M138" s="8"/>
      <c r="N138" s="8"/>
      <c r="O138" s="8"/>
      <c r="W138"/>
      <c r="X138"/>
      <c r="Y138"/>
      <c r="Z138"/>
      <c r="AA138"/>
      <c r="AB138"/>
      <c r="AC138"/>
      <c r="AD138"/>
      <c r="AE138"/>
      <c r="AF138"/>
      <c r="AG138"/>
      <c r="AH138"/>
      <c r="AI138"/>
      <c r="AJ138"/>
      <c r="AK138"/>
      <c r="AL138"/>
      <c r="AM138"/>
      <c r="AN138"/>
      <c r="AO138"/>
    </row>
    <row r="139" spans="1:49" ht="18.600000000000001" customHeight="1">
      <c r="A139" s="455"/>
      <c r="B139" s="455"/>
      <c r="C139" s="455"/>
      <c r="D139" s="30" t="s">
        <v>214</v>
      </c>
      <c r="E139" s="528">
        <v>197</v>
      </c>
      <c r="F139" s="1003">
        <v>0.27209944751381215</v>
      </c>
      <c r="G139" s="1014"/>
      <c r="H139" s="693"/>
      <c r="I139" s="731"/>
      <c r="J139" s="728"/>
      <c r="K139" s="726"/>
      <c r="L139" s="732"/>
      <c r="M139" s="8"/>
      <c r="N139" s="8"/>
      <c r="O139" s="8"/>
      <c r="X139" s="11"/>
      <c r="Y139" s="11"/>
      <c r="Z139" s="11"/>
      <c r="AA139" s="11"/>
      <c r="AB139" s="11"/>
      <c r="AC139" s="11"/>
      <c r="AD139" s="11"/>
      <c r="AE139" s="11"/>
      <c r="AF139" s="11"/>
      <c r="AG139" s="11"/>
      <c r="AH139" s="11"/>
      <c r="AI139" s="11"/>
      <c r="AJ139" s="11"/>
      <c r="AK139" s="11"/>
      <c r="AL139" s="11"/>
      <c r="AM139" s="11"/>
      <c r="AN139" s="11"/>
      <c r="AO139" s="11"/>
    </row>
    <row r="140" spans="1:49" ht="18" customHeight="1">
      <c r="B140" s="1"/>
      <c r="D140" s="1229" t="s">
        <v>274</v>
      </c>
      <c r="E140" s="528">
        <v>119</v>
      </c>
      <c r="F140" s="1003">
        <v>0.1643646408839779</v>
      </c>
      <c r="G140" s="724"/>
      <c r="H140" s="724"/>
      <c r="I140" s="724"/>
      <c r="J140" s="1"/>
      <c r="K140" s="1"/>
      <c r="L140"/>
      <c r="M140" s="1"/>
      <c r="O140" s="1"/>
      <c r="P140" s="1"/>
      <c r="Q140" s="1"/>
      <c r="R140" s="1"/>
      <c r="S140"/>
      <c r="T140"/>
      <c r="U140"/>
      <c r="X140"/>
      <c r="AJ140"/>
      <c r="AK140"/>
      <c r="AL140"/>
      <c r="AM140"/>
      <c r="AN140"/>
      <c r="AO140"/>
    </row>
    <row r="141" spans="1:49" ht="18" customHeight="1">
      <c r="A141" s="933"/>
      <c r="B141" s="679"/>
      <c r="C141" s="679"/>
      <c r="F141" s="678"/>
      <c r="G141" s="724"/>
      <c r="H141" s="724"/>
      <c r="I141" s="724"/>
      <c r="J141" s="1"/>
      <c r="K141" s="1"/>
      <c r="L141"/>
      <c r="M141" s="9"/>
      <c r="O141" s="9"/>
      <c r="P141" s="9"/>
      <c r="Q141" s="536"/>
      <c r="R141" s="536"/>
      <c r="S141"/>
      <c r="T141"/>
      <c r="U141"/>
      <c r="X141"/>
      <c r="AJ141"/>
      <c r="AK141"/>
      <c r="AL141"/>
      <c r="AM141"/>
      <c r="AN141"/>
      <c r="AO141"/>
    </row>
    <row r="142" spans="1:49" ht="18" customHeight="1">
      <c r="A142" s="309" t="s">
        <v>987</v>
      </c>
      <c r="B142" s="679"/>
      <c r="C142" s="934"/>
      <c r="D142" s="1"/>
      <c r="E142" s="684"/>
      <c r="F142" s="678"/>
      <c r="G142" s="724"/>
      <c r="H142" s="724"/>
      <c r="I142" s="724"/>
      <c r="J142" s="1"/>
      <c r="K142" s="1"/>
      <c r="L142"/>
      <c r="M142" s="250"/>
      <c r="O142" s="250"/>
      <c r="P142" s="250"/>
      <c r="Q142" s="537"/>
      <c r="R142" s="537"/>
      <c r="S142"/>
      <c r="T142"/>
      <c r="U142"/>
      <c r="X142"/>
      <c r="AJ142"/>
      <c r="AK142"/>
      <c r="AL142"/>
      <c r="AM142"/>
      <c r="AN142"/>
      <c r="AO142"/>
    </row>
    <row r="143" spans="1:49" ht="18" customHeight="1">
      <c r="A143" s="679"/>
      <c r="B143" s="679"/>
      <c r="C143" s="935"/>
      <c r="D143" s="506" t="s">
        <v>963</v>
      </c>
      <c r="E143" s="687">
        <v>436</v>
      </c>
      <c r="F143" s="994" t="s">
        <v>972</v>
      </c>
      <c r="G143" s="724"/>
      <c r="H143" s="724"/>
      <c r="I143" s="724"/>
      <c r="J143" s="1"/>
      <c r="K143" s="455"/>
      <c r="L143"/>
      <c r="M143" s="250"/>
      <c r="O143" s="250"/>
      <c r="P143" s="250"/>
      <c r="Q143" s="537"/>
      <c r="R143" s="537"/>
      <c r="S143"/>
      <c r="T143"/>
      <c r="U143"/>
      <c r="X143"/>
      <c r="AJ143"/>
      <c r="AK143"/>
      <c r="AL143"/>
      <c r="AM143"/>
      <c r="AN143"/>
      <c r="AO143"/>
      <c r="AW143" s="7"/>
    </row>
    <row r="144" spans="1:49" ht="18" customHeight="1">
      <c r="A144" s="679"/>
      <c r="B144" s="679"/>
      <c r="C144" s="935"/>
      <c r="D144" s="30" t="s">
        <v>109</v>
      </c>
      <c r="E144" s="528">
        <v>152</v>
      </c>
      <c r="F144" s="1003">
        <v>0.4935064935064935</v>
      </c>
      <c r="G144" s="1009" t="s">
        <v>979</v>
      </c>
      <c r="H144" s="724"/>
      <c r="I144" s="724"/>
      <c r="J144" s="1"/>
      <c r="K144" s="455"/>
      <c r="L144"/>
      <c r="M144" s="250"/>
      <c r="N144" s="250"/>
      <c r="O144" s="250"/>
      <c r="P144" s="250"/>
      <c r="Q144" s="537"/>
      <c r="R144" s="537"/>
      <c r="S144"/>
      <c r="T144"/>
      <c r="U144"/>
      <c r="X144"/>
      <c r="AJ144"/>
      <c r="AK144"/>
      <c r="AL144"/>
      <c r="AM144"/>
      <c r="AN144"/>
      <c r="AO144"/>
    </row>
    <row r="145" spans="1:49" ht="18" customHeight="1">
      <c r="A145" s="679"/>
      <c r="B145" s="679"/>
      <c r="C145" s="935"/>
      <c r="D145" s="30" t="s">
        <v>988</v>
      </c>
      <c r="E145" s="528">
        <v>9</v>
      </c>
      <c r="F145" s="678"/>
      <c r="G145" s="1010">
        <v>5.7692307692307696E-2</v>
      </c>
      <c r="H145" s="1"/>
      <c r="I145" s="1"/>
      <c r="J145" s="1"/>
      <c r="K145" s="1"/>
      <c r="L145"/>
      <c r="M145" s="250"/>
      <c r="N145" s="250"/>
      <c r="O145" s="250"/>
      <c r="P145" s="250"/>
      <c r="Q145" s="537"/>
      <c r="R145" s="537"/>
      <c r="S145"/>
      <c r="T145"/>
      <c r="U145"/>
      <c r="X145"/>
      <c r="AJ145"/>
      <c r="AK145"/>
      <c r="AL145"/>
      <c r="AM145"/>
      <c r="AN145"/>
      <c r="AO145"/>
    </row>
    <row r="146" spans="1:49" ht="18" customHeight="1">
      <c r="A146" s="679"/>
      <c r="B146" s="679"/>
      <c r="C146" s="935"/>
      <c r="D146" s="30" t="s">
        <v>989</v>
      </c>
      <c r="E146" s="528">
        <v>121</v>
      </c>
      <c r="F146" s="311"/>
      <c r="G146" s="1010">
        <v>0.77564102564102566</v>
      </c>
      <c r="H146" s="1"/>
      <c r="I146" s="1"/>
      <c r="J146" s="1"/>
      <c r="K146" s="1"/>
      <c r="L146"/>
      <c r="M146" s="250"/>
      <c r="N146" s="250"/>
      <c r="O146" s="250"/>
      <c r="P146" s="250"/>
      <c r="Q146" s="537"/>
      <c r="R146" s="537"/>
      <c r="S146" s="538"/>
      <c r="T146"/>
      <c r="U146"/>
      <c r="X146"/>
      <c r="AJ146"/>
      <c r="AK146"/>
      <c r="AL146"/>
      <c r="AM146"/>
      <c r="AN146"/>
      <c r="AO146"/>
    </row>
    <row r="147" spans="1:49" ht="18" customHeight="1">
      <c r="A147" s="679"/>
      <c r="B147" s="679"/>
      <c r="C147" s="936"/>
      <c r="D147" s="30" t="s">
        <v>990</v>
      </c>
      <c r="E147" s="528">
        <v>59</v>
      </c>
      <c r="F147" s="859"/>
      <c r="G147" s="1010">
        <v>0.37820512820512819</v>
      </c>
      <c r="H147" s="455"/>
      <c r="I147" s="455"/>
      <c r="J147" s="455"/>
      <c r="K147" s="455"/>
      <c r="L147"/>
      <c r="M147" s="9"/>
      <c r="N147" s="9"/>
      <c r="O147" s="9"/>
      <c r="P147" s="9"/>
      <c r="Q147" s="536"/>
      <c r="R147" s="536"/>
      <c r="S147"/>
      <c r="T147"/>
      <c r="U147"/>
      <c r="X147"/>
      <c r="AJ147"/>
      <c r="AK147"/>
      <c r="AL147"/>
      <c r="AM147"/>
      <c r="AN147"/>
      <c r="AO147"/>
    </row>
    <row r="148" spans="1:49" ht="18" customHeight="1">
      <c r="A148" s="926"/>
      <c r="B148" s="927"/>
      <c r="C148" s="928"/>
      <c r="D148" s="1008" t="s">
        <v>957</v>
      </c>
      <c r="E148" s="1011">
        <v>156</v>
      </c>
      <c r="F148" s="1003">
        <v>0.50649350649350644</v>
      </c>
      <c r="G148" s="530"/>
      <c r="H148" s="455"/>
      <c r="I148" s="455"/>
      <c r="J148" s="455"/>
      <c r="K148" s="455"/>
      <c r="L148"/>
      <c r="M148" s="9"/>
      <c r="N148" s="9"/>
      <c r="O148" s="9"/>
      <c r="P148" s="9"/>
      <c r="Q148" s="536"/>
      <c r="R148" s="536"/>
      <c r="S148"/>
      <c r="T148"/>
      <c r="U148"/>
      <c r="X148"/>
      <c r="AJ148"/>
      <c r="AK148"/>
      <c r="AL148"/>
      <c r="AM148"/>
      <c r="AN148"/>
      <c r="AO148"/>
    </row>
    <row r="149" spans="1:49" ht="18" customHeight="1">
      <c r="A149" s="927"/>
      <c r="B149" s="929"/>
      <c r="C149" s="930"/>
      <c r="D149" s="1015"/>
      <c r="E149" s="526"/>
      <c r="F149" s="678"/>
      <c r="G149" s="530"/>
      <c r="H149" s="310"/>
      <c r="I149" s="310"/>
      <c r="J149" s="310"/>
      <c r="K149" s="310"/>
      <c r="L149"/>
      <c r="X149"/>
      <c r="AJ149"/>
      <c r="AK149"/>
      <c r="AL149"/>
      <c r="AM149"/>
      <c r="AN149"/>
      <c r="AO149"/>
    </row>
    <row r="150" spans="1:49" ht="18" customHeight="1">
      <c r="A150" s="309"/>
      <c r="B150" s="931"/>
      <c r="C150" s="930"/>
      <c r="D150" s="1015"/>
      <c r="E150" s="526"/>
      <c r="F150" s="311"/>
      <c r="G150" s="530"/>
      <c r="H150" s="1"/>
      <c r="I150" s="1"/>
      <c r="J150" s="1"/>
      <c r="K150" s="1"/>
      <c r="L150"/>
      <c r="X150"/>
      <c r="AJ150"/>
      <c r="AK150"/>
      <c r="AL150"/>
      <c r="AM150"/>
      <c r="AN150"/>
      <c r="AO150"/>
    </row>
    <row r="151" spans="1:49" ht="18" customHeight="1">
      <c r="A151" s="927"/>
      <c r="B151" s="927"/>
      <c r="C151" s="930"/>
      <c r="D151" s="391"/>
      <c r="E151" s="1261"/>
      <c r="F151" s="1231"/>
      <c r="G151" s="1009"/>
      <c r="H151" s="1231"/>
      <c r="I151" s="1231"/>
      <c r="J151" s="1231"/>
      <c r="K151" s="1231"/>
      <c r="L151" s="1231"/>
      <c r="M151" s="1232" t="b">
        <v>0</v>
      </c>
      <c r="N151" s="9"/>
      <c r="O151" s="9"/>
      <c r="P151" s="9"/>
      <c r="Q151" s="9"/>
      <c r="R151" s="9"/>
      <c r="S151" s="9"/>
      <c r="T151" s="9"/>
      <c r="U151" s="9"/>
      <c r="V151" s="9"/>
      <c r="W151" s="9"/>
      <c r="X151"/>
      <c r="AJ151"/>
      <c r="AK151"/>
      <c r="AL151"/>
      <c r="AM151"/>
      <c r="AN151"/>
      <c r="AO151"/>
    </row>
    <row r="152" spans="1:49" ht="18" customHeight="1">
      <c r="A152" s="927"/>
      <c r="B152" s="927"/>
      <c r="C152" s="932"/>
      <c r="D152" s="1231"/>
      <c r="E152" s="552"/>
      <c r="F152" s="1231"/>
      <c r="G152" s="526"/>
      <c r="H152" s="1231"/>
      <c r="I152" s="1231"/>
      <c r="J152" s="1231"/>
      <c r="K152" s="1231"/>
      <c r="L152" s="1231"/>
      <c r="M152" s="1232" t="b">
        <v>0</v>
      </c>
      <c r="O152" s="1"/>
      <c r="P152" s="1"/>
      <c r="Q152" s="1"/>
      <c r="R152" s="1"/>
      <c r="S152" s="1"/>
      <c r="T152" s="1"/>
      <c r="U152" s="1"/>
      <c r="V152" s="1"/>
      <c r="W152" s="1"/>
      <c r="X152"/>
      <c r="AJ152"/>
      <c r="AK152"/>
      <c r="AL152"/>
      <c r="AM152"/>
      <c r="AN152"/>
      <c r="AO152"/>
    </row>
    <row r="153" spans="1:49" ht="18" customHeight="1">
      <c r="A153" s="927"/>
      <c r="B153" s="927"/>
      <c r="C153" s="930"/>
      <c r="D153" s="1231"/>
      <c r="E153" s="552"/>
      <c r="F153" s="1231"/>
      <c r="G153" s="526"/>
      <c r="H153" s="1231"/>
      <c r="I153" s="1231"/>
      <c r="J153" s="1231"/>
      <c r="K153" s="1231"/>
      <c r="L153" s="1231"/>
      <c r="M153" s="1232" t="b">
        <v>0</v>
      </c>
      <c r="O153" s="9"/>
      <c r="P153" s="540"/>
      <c r="Q153" s="541"/>
      <c r="R153" s="541"/>
      <c r="S153" s="540"/>
      <c r="T153" s="540"/>
      <c r="U153" s="540"/>
      <c r="V153" s="540"/>
      <c r="W153" s="540"/>
      <c r="X153"/>
      <c r="AJ153"/>
      <c r="AK153"/>
      <c r="AL153"/>
      <c r="AM153"/>
      <c r="AN153"/>
      <c r="AO153"/>
    </row>
    <row r="154" spans="1:49" s="532" customFormat="1" ht="18" customHeight="1">
      <c r="A154" s="927"/>
      <c r="B154" s="927"/>
      <c r="C154" s="930"/>
      <c r="D154" s="1231"/>
      <c r="E154" s="552"/>
      <c r="F154" s="1231"/>
      <c r="G154" s="526"/>
      <c r="H154" s="1231"/>
      <c r="I154" s="1231"/>
      <c r="J154" s="1231"/>
      <c r="K154" s="1231"/>
      <c r="L154" s="1231"/>
      <c r="M154" s="1232" t="b">
        <v>0</v>
      </c>
      <c r="N154" s="1"/>
      <c r="O154" s="9"/>
      <c r="P154" s="540"/>
      <c r="Q154" s="541"/>
      <c r="R154" s="541"/>
      <c r="S154" s="540"/>
      <c r="T154" s="540"/>
      <c r="U154" s="540"/>
      <c r="V154" s="540"/>
      <c r="W154" s="540"/>
      <c r="X154"/>
      <c r="AJ154"/>
      <c r="AK154"/>
      <c r="AL154"/>
      <c r="AM154"/>
      <c r="AN154"/>
      <c r="AO154"/>
      <c r="AW154" s="256"/>
    </row>
    <row r="155" spans="1:49" s="532" customFormat="1" ht="18" customHeight="1">
      <c r="A155" s="927"/>
      <c r="B155" s="927"/>
      <c r="C155" s="930"/>
      <c r="D155" s="1231"/>
      <c r="E155" s="552"/>
      <c r="F155" s="1231"/>
      <c r="G155" s="526"/>
      <c r="H155" s="1231"/>
      <c r="I155" s="1231"/>
      <c r="J155" s="1231"/>
      <c r="K155" s="1231"/>
      <c r="L155" s="1231"/>
      <c r="M155" s="1232" t="b">
        <v>0</v>
      </c>
      <c r="N155" s="1"/>
      <c r="O155" s="542"/>
      <c r="P155" s="543"/>
      <c r="Q155" s="524"/>
      <c r="R155" s="524"/>
      <c r="S155" s="310"/>
      <c r="T155" s="310"/>
      <c r="U155" s="310"/>
      <c r="V155" s="310"/>
      <c r="W155" s="524"/>
      <c r="X155"/>
      <c r="AJ155"/>
      <c r="AK155"/>
      <c r="AL155"/>
      <c r="AM155"/>
      <c r="AN155"/>
      <c r="AO155"/>
      <c r="AW155" s="256"/>
    </row>
    <row r="156" spans="1:49" ht="18" customHeight="1">
      <c r="A156" s="1"/>
      <c r="B156" s="38"/>
      <c r="C156" s="552"/>
      <c r="D156" s="1231"/>
      <c r="E156" s="552"/>
      <c r="F156" s="1231"/>
      <c r="G156" s="526"/>
      <c r="H156" s="1231"/>
      <c r="I156" s="1231"/>
      <c r="J156" s="1231"/>
      <c r="K156" s="1231"/>
      <c r="L156" s="1231"/>
      <c r="M156" s="1232" t="b">
        <v>0</v>
      </c>
      <c r="O156" s="542"/>
      <c r="P156" s="524"/>
      <c r="Q156" s="524"/>
      <c r="R156" s="524"/>
      <c r="S156" s="310"/>
      <c r="T156" s="310"/>
      <c r="U156" s="310"/>
      <c r="V156" s="310"/>
      <c r="W156" s="524"/>
      <c r="X156"/>
      <c r="AJ156"/>
      <c r="AK156"/>
      <c r="AL156"/>
      <c r="AM156"/>
      <c r="AN156"/>
      <c r="AO156"/>
    </row>
    <row r="157" spans="1:49" ht="18" customHeight="1">
      <c r="A157" s="38"/>
      <c r="B157" s="1"/>
      <c r="C157" s="552"/>
      <c r="D157" s="1231"/>
      <c r="E157" s="552"/>
      <c r="F157" s="1231"/>
      <c r="G157" s="526"/>
      <c r="H157" s="1231"/>
      <c r="I157" s="1231"/>
      <c r="J157" s="1231"/>
      <c r="K157" s="1231"/>
      <c r="L157" s="1231"/>
      <c r="M157" s="1232" t="b">
        <v>0</v>
      </c>
      <c r="O157" s="542"/>
      <c r="P157" s="524"/>
      <c r="Q157" s="524"/>
      <c r="R157" s="524"/>
      <c r="S157" s="310"/>
      <c r="T157" s="310"/>
      <c r="U157" s="310"/>
      <c r="V157" s="310"/>
      <c r="W157" s="524"/>
      <c r="X157"/>
      <c r="AJ157"/>
      <c r="AK157"/>
      <c r="AL157"/>
      <c r="AM157"/>
      <c r="AN157"/>
      <c r="AO157"/>
    </row>
    <row r="158" spans="1:49" ht="13.95" customHeight="1">
      <c r="C158" s="552"/>
      <c r="D158" s="1231"/>
      <c r="E158" s="552"/>
      <c r="F158" s="1231"/>
      <c r="G158" s="526"/>
      <c r="H158" s="1231"/>
      <c r="I158" s="1231"/>
      <c r="J158" s="1231"/>
      <c r="K158" s="1231"/>
      <c r="L158" s="1231"/>
      <c r="M158" s="1232" t="b">
        <v>0</v>
      </c>
      <c r="O158" s="542"/>
      <c r="P158" s="524"/>
      <c r="Q158" s="524"/>
      <c r="R158" s="543"/>
      <c r="S158" s="310"/>
      <c r="T158" s="310"/>
      <c r="U158" s="310"/>
      <c r="V158" s="310"/>
      <c r="W158" s="524"/>
      <c r="X158"/>
      <c r="AJ158"/>
      <c r="AK158"/>
      <c r="AL158"/>
      <c r="AM158"/>
      <c r="AN158"/>
      <c r="AO158"/>
    </row>
    <row r="159" spans="1:49" ht="18" customHeight="1">
      <c r="A159" s="1"/>
      <c r="C159" s="552"/>
      <c r="D159" s="1231"/>
      <c r="E159" s="552"/>
      <c r="F159" s="1231"/>
      <c r="G159" s="526"/>
      <c r="H159" s="1233"/>
      <c r="I159" s="1233"/>
      <c r="J159" s="1233"/>
      <c r="K159" s="1233"/>
      <c r="L159" s="1233"/>
      <c r="M159" s="1233"/>
      <c r="N159" s="9"/>
      <c r="O159" s="542"/>
      <c r="P159" s="542"/>
      <c r="Q159" s="542"/>
      <c r="R159" s="542"/>
      <c r="S159" s="536"/>
      <c r="T159" s="536"/>
      <c r="U159" s="536"/>
      <c r="V159" s="536"/>
      <c r="W159" s="542"/>
      <c r="X159"/>
      <c r="AJ159"/>
      <c r="AK159"/>
      <c r="AL159"/>
      <c r="AM159"/>
      <c r="AN159"/>
      <c r="AO159"/>
    </row>
    <row r="160" spans="1:49" ht="18" customHeight="1">
      <c r="A160" s="1"/>
      <c r="C160" s="552"/>
      <c r="D160" s="1008"/>
      <c r="E160" s="1262"/>
      <c r="F160" s="678"/>
      <c r="G160" s="530"/>
      <c r="H160" s="455"/>
      <c r="I160" s="455"/>
      <c r="J160" s="455"/>
      <c r="K160" s="455"/>
      <c r="L160"/>
      <c r="X160"/>
      <c r="AJ160"/>
      <c r="AK160"/>
      <c r="AL160"/>
      <c r="AM160"/>
      <c r="AN160"/>
      <c r="AO160"/>
    </row>
    <row r="161" spans="1:41" ht="18" customHeight="1">
      <c r="A161" s="1"/>
      <c r="C161" s="552"/>
      <c r="D161" s="733"/>
      <c r="E161" s="388"/>
      <c r="F161" s="678"/>
      <c r="G161" s="530"/>
      <c r="H161" s="390"/>
      <c r="I161" s="390"/>
      <c r="J161" s="390"/>
      <c r="K161" s="389"/>
      <c r="L161"/>
      <c r="M161" s="9"/>
      <c r="N161" s="9"/>
      <c r="O161" s="9"/>
      <c r="P161" s="9"/>
      <c r="Q161" s="9"/>
      <c r="R161" s="9"/>
      <c r="S161" s="9"/>
      <c r="T161" s="9"/>
      <c r="U161" s="9"/>
      <c r="V161" s="9"/>
      <c r="W161" s="9"/>
      <c r="X161"/>
      <c r="AJ161"/>
      <c r="AK161"/>
      <c r="AL161"/>
      <c r="AM161"/>
      <c r="AN161"/>
      <c r="AO161"/>
    </row>
    <row r="162" spans="1:41" ht="18" customHeight="1">
      <c r="A162" s="309" t="s">
        <v>991</v>
      </c>
      <c r="B162" s="1"/>
      <c r="C162" s="552"/>
      <c r="D162" s="733"/>
      <c r="E162" s="388"/>
      <c r="F162" s="678"/>
      <c r="G162" s="530"/>
      <c r="H162" s="390"/>
      <c r="I162" s="390"/>
      <c r="J162" s="390"/>
      <c r="K162" s="389"/>
      <c r="L162"/>
      <c r="M162" s="1"/>
      <c r="O162" s="1"/>
      <c r="P162" s="1"/>
      <c r="Q162" s="1"/>
      <c r="R162" s="1"/>
      <c r="S162" s="1"/>
      <c r="T162" s="1"/>
      <c r="U162" s="1"/>
      <c r="V162" s="1"/>
      <c r="W162" s="1"/>
      <c r="X162"/>
      <c r="AJ162"/>
      <c r="AK162"/>
      <c r="AL162"/>
      <c r="AM162"/>
      <c r="AN162"/>
      <c r="AO162"/>
    </row>
    <row r="163" spans="1:41" ht="18" customHeight="1">
      <c r="A163" s="1"/>
      <c r="B163" s="1"/>
      <c r="C163" s="552"/>
      <c r="D163" s="506" t="s">
        <v>963</v>
      </c>
      <c r="E163" s="687">
        <v>591</v>
      </c>
      <c r="F163" s="1231"/>
      <c r="G163" s="1009" t="s">
        <v>992</v>
      </c>
      <c r="H163" s="1231"/>
      <c r="I163" s="1231"/>
      <c r="J163" s="1231"/>
      <c r="K163" s="1231"/>
      <c r="L163" s="1231"/>
      <c r="M163" s="1234" t="b">
        <v>0</v>
      </c>
      <c r="O163" s="9"/>
      <c r="P163" s="540"/>
      <c r="Q163" s="541"/>
      <c r="R163" s="541"/>
      <c r="S163" s="540"/>
      <c r="T163" s="540"/>
      <c r="U163" s="540"/>
      <c r="V163" s="540"/>
      <c r="W163" s="540"/>
      <c r="X163"/>
      <c r="AJ163"/>
      <c r="AK163"/>
      <c r="AL163"/>
      <c r="AM163"/>
      <c r="AN163"/>
      <c r="AO163"/>
    </row>
    <row r="164" spans="1:41" ht="18" customHeight="1">
      <c r="A164" s="1"/>
      <c r="B164" s="1"/>
      <c r="C164" s="552"/>
      <c r="D164" s="1231" t="s">
        <v>141</v>
      </c>
      <c r="E164" s="528">
        <v>49</v>
      </c>
      <c r="F164" s="1231"/>
      <c r="G164" s="1010">
        <v>0.3202614379084967</v>
      </c>
      <c r="H164" s="1231"/>
      <c r="I164" s="1231"/>
      <c r="J164" s="1231"/>
      <c r="K164" s="1231"/>
      <c r="L164" s="1231"/>
      <c r="M164" s="1234" t="b">
        <v>0</v>
      </c>
      <c r="O164" s="9"/>
      <c r="P164" s="540"/>
      <c r="Q164" s="541"/>
      <c r="R164" s="541"/>
      <c r="S164" s="540"/>
      <c r="T164" s="540"/>
      <c r="U164" s="540"/>
      <c r="V164" s="540"/>
      <c r="W164" s="540"/>
      <c r="X164"/>
      <c r="AJ164"/>
      <c r="AK164"/>
      <c r="AL164"/>
      <c r="AM164"/>
      <c r="AN164"/>
      <c r="AO164"/>
    </row>
    <row r="165" spans="1:41" ht="18" customHeight="1">
      <c r="A165" s="9"/>
      <c r="B165" s="9"/>
      <c r="C165" s="552"/>
      <c r="D165" s="1231" t="s">
        <v>142</v>
      </c>
      <c r="E165" s="528">
        <v>47</v>
      </c>
      <c r="F165" s="1231"/>
      <c r="G165" s="1010">
        <v>0.30718954248366015</v>
      </c>
      <c r="H165" s="1231"/>
      <c r="I165" s="1231"/>
      <c r="J165" s="1231"/>
      <c r="K165" s="1231"/>
      <c r="L165" s="1231"/>
      <c r="M165" s="1232" t="b">
        <v>0</v>
      </c>
      <c r="O165" s="542"/>
      <c r="P165" s="543"/>
      <c r="Q165" s="524"/>
      <c r="R165" s="524"/>
      <c r="S165" s="310"/>
      <c r="T165" s="310"/>
      <c r="U165" s="310"/>
      <c r="V165" s="310"/>
      <c r="W165" s="524"/>
      <c r="X165"/>
      <c r="AJ165"/>
      <c r="AK165"/>
      <c r="AL165"/>
      <c r="AM165"/>
      <c r="AN165"/>
      <c r="AO165"/>
    </row>
    <row r="166" spans="1:41" ht="18" customHeight="1">
      <c r="A166"/>
      <c r="B166"/>
      <c r="C166" s="552"/>
      <c r="D166" s="1231" t="s">
        <v>143</v>
      </c>
      <c r="E166" s="528">
        <v>17</v>
      </c>
      <c r="F166" s="1231"/>
      <c r="G166" s="1010">
        <v>0.1111111111111111</v>
      </c>
      <c r="H166" s="1231"/>
      <c r="I166" s="1231"/>
      <c r="J166" s="1231"/>
      <c r="K166" s="1231"/>
      <c r="L166" s="1231"/>
      <c r="M166" s="1234" t="b">
        <v>0</v>
      </c>
      <c r="O166" s="542"/>
      <c r="P166" s="524"/>
      <c r="Q166" s="524"/>
      <c r="R166" s="524"/>
      <c r="S166" s="310"/>
      <c r="T166" s="310"/>
      <c r="U166" s="310"/>
      <c r="V166" s="310"/>
      <c r="W166" s="524"/>
      <c r="X166"/>
      <c r="Y166"/>
      <c r="Z166"/>
      <c r="AA166"/>
      <c r="AB166"/>
      <c r="AC166"/>
      <c r="AD166"/>
      <c r="AE166"/>
      <c r="AF166"/>
      <c r="AG166"/>
      <c r="AH166"/>
      <c r="AI166"/>
      <c r="AJ166"/>
      <c r="AK166"/>
      <c r="AL166"/>
      <c r="AM166"/>
      <c r="AN166"/>
      <c r="AO166"/>
    </row>
    <row r="167" spans="1:41" ht="18" customHeight="1">
      <c r="A167"/>
      <c r="B167"/>
      <c r="C167" s="552"/>
      <c r="D167" s="1231" t="s">
        <v>144</v>
      </c>
      <c r="E167" s="528">
        <v>40</v>
      </c>
      <c r="F167" s="1231"/>
      <c r="G167" s="1010">
        <v>0.26143790849673204</v>
      </c>
      <c r="H167" s="1231"/>
      <c r="I167" s="1231"/>
      <c r="J167" s="1231"/>
      <c r="K167" s="1231"/>
      <c r="L167" s="1231"/>
      <c r="M167" s="1234" t="b">
        <v>0</v>
      </c>
      <c r="O167" s="542"/>
      <c r="P167" s="524"/>
      <c r="Q167" s="524"/>
      <c r="R167" s="524"/>
      <c r="S167" s="310"/>
      <c r="T167" s="310"/>
      <c r="U167" s="310"/>
      <c r="V167" s="310"/>
      <c r="W167" s="524"/>
      <c r="X167"/>
      <c r="Y167"/>
      <c r="Z167"/>
      <c r="AA167"/>
      <c r="AB167"/>
      <c r="AC167"/>
      <c r="AD167"/>
      <c r="AE167"/>
      <c r="AF167"/>
      <c r="AG167"/>
      <c r="AH167"/>
      <c r="AI167"/>
      <c r="AJ167"/>
      <c r="AK167"/>
      <c r="AL167"/>
      <c r="AM167"/>
      <c r="AN167"/>
      <c r="AO167"/>
    </row>
    <row r="168" spans="1:41" ht="18" customHeight="1">
      <c r="A168" s="9"/>
      <c r="B168" s="9"/>
      <c r="C168" s="552"/>
      <c r="D168" s="1231" t="s">
        <v>145</v>
      </c>
      <c r="E168" s="528">
        <v>50</v>
      </c>
      <c r="F168" s="1231"/>
      <c r="G168" s="1010">
        <v>0.32679738562091504</v>
      </c>
      <c r="H168" s="1231"/>
      <c r="I168" s="1231"/>
      <c r="J168" s="1231"/>
      <c r="K168" s="1231"/>
      <c r="L168" s="1231"/>
      <c r="M168" s="1234" t="b">
        <v>0</v>
      </c>
      <c r="O168" s="542"/>
      <c r="P168" s="524"/>
      <c r="Q168" s="524"/>
      <c r="R168" s="543"/>
      <c r="S168" s="310"/>
      <c r="T168" s="310"/>
      <c r="U168" s="310"/>
      <c r="V168" s="310"/>
      <c r="W168" s="524"/>
      <c r="X168"/>
      <c r="AJ168"/>
      <c r="AK168"/>
      <c r="AL168"/>
      <c r="AM168"/>
      <c r="AN168"/>
      <c r="AO168"/>
    </row>
    <row r="169" spans="1:41" ht="18" customHeight="1">
      <c r="B169" s="250"/>
      <c r="C169" s="552"/>
      <c r="D169" s="1231" t="s">
        <v>146</v>
      </c>
      <c r="E169" s="528">
        <v>48</v>
      </c>
      <c r="F169" s="1231"/>
      <c r="G169" s="1010">
        <v>0.31372549019607843</v>
      </c>
      <c r="H169" s="1233"/>
      <c r="I169" s="1233"/>
      <c r="J169" s="1233"/>
      <c r="K169" s="1233"/>
      <c r="L169" s="1233"/>
      <c r="M169" s="1233"/>
      <c r="N169" s="9"/>
      <c r="O169" s="542"/>
      <c r="P169" s="542"/>
      <c r="Q169" s="542"/>
      <c r="R169" s="542"/>
      <c r="S169" s="536"/>
      <c r="T169" s="536"/>
      <c r="U169" s="536"/>
      <c r="V169" s="536"/>
      <c r="W169" s="542"/>
      <c r="X169"/>
      <c r="AJ169"/>
      <c r="AK169"/>
      <c r="AL169"/>
      <c r="AM169"/>
      <c r="AN169"/>
      <c r="AO169"/>
    </row>
    <row r="170" spans="1:41" ht="18" customHeight="1">
      <c r="A170" s="544"/>
      <c r="B170" s="544"/>
      <c r="C170" s="552"/>
      <c r="D170" s="1008" t="s">
        <v>993</v>
      </c>
      <c r="E170" s="1011">
        <v>153</v>
      </c>
      <c r="F170" s="703"/>
      <c r="G170" s="530"/>
      <c r="H170" s="544"/>
      <c r="I170" s="544"/>
      <c r="J170" s="544"/>
      <c r="K170" s="545"/>
      <c r="L170"/>
      <c r="M170" s="544"/>
      <c r="N170" s="544"/>
      <c r="O170" s="544"/>
      <c r="P170" s="544"/>
      <c r="Q170" s="544"/>
      <c r="R170" s="544"/>
      <c r="S170" s="544"/>
      <c r="T170" s="544"/>
      <c r="U170" s="544"/>
      <c r="V170" s="544"/>
      <c r="W170" s="544"/>
      <c r="X170"/>
      <c r="AJ170"/>
      <c r="AK170"/>
      <c r="AL170"/>
      <c r="AM170"/>
      <c r="AN170"/>
      <c r="AO170"/>
    </row>
    <row r="171" spans="1:41">
      <c r="A171"/>
      <c r="B171"/>
      <c r="C171" s="552"/>
      <c r="D171" s="311"/>
      <c r="E171" s="388"/>
      <c r="F171" s="703"/>
      <c r="G171" s="530"/>
      <c r="H171"/>
      <c r="I171"/>
      <c r="J171"/>
      <c r="K171"/>
      <c r="L171"/>
      <c r="M171"/>
      <c r="N171"/>
      <c r="O171"/>
      <c r="P171"/>
      <c r="Q171"/>
      <c r="R171"/>
      <c r="S171"/>
      <c r="T171"/>
      <c r="U171"/>
      <c r="V171"/>
      <c r="W171"/>
      <c r="X171"/>
      <c r="AJ171"/>
      <c r="AK171"/>
      <c r="AL171"/>
      <c r="AM171"/>
      <c r="AN171"/>
      <c r="AO171"/>
    </row>
    <row r="172" spans="1:41">
      <c r="A172" s="309"/>
      <c r="B172" s="264"/>
      <c r="C172" s="552"/>
      <c r="D172" s="311"/>
      <c r="E172" s="388"/>
      <c r="F172" s="703"/>
      <c r="G172" s="530"/>
      <c r="H172" s="1265"/>
      <c r="I172" s="264"/>
      <c r="J172" s="264"/>
      <c r="K172" s="264"/>
      <c r="L172"/>
      <c r="M172" s="264"/>
      <c r="N172" s="264"/>
      <c r="O172" s="264"/>
      <c r="P172" s="264"/>
      <c r="Q172" s="264"/>
      <c r="R172" s="264"/>
      <c r="S172" s="264"/>
      <c r="T172" s="264"/>
      <c r="U172" s="264"/>
      <c r="V172" s="264"/>
      <c r="W172" s="264"/>
      <c r="X172"/>
      <c r="Y172"/>
      <c r="Z172"/>
      <c r="AA172"/>
      <c r="AB172"/>
      <c r="AC172"/>
      <c r="AD172"/>
      <c r="AE172"/>
      <c r="AF172"/>
      <c r="AG172"/>
      <c r="AH172"/>
      <c r="AI172"/>
      <c r="AJ172"/>
      <c r="AK172"/>
      <c r="AL172"/>
      <c r="AM172"/>
      <c r="AN172"/>
      <c r="AO172"/>
    </row>
    <row r="173" spans="1:41" ht="14.4">
      <c r="A173" s="1266"/>
      <c r="B173" s="1266"/>
      <c r="C173" s="1266"/>
      <c r="D173" s="1267"/>
      <c r="E173" s="1267"/>
      <c r="F173" s="1267"/>
      <c r="H173" s="1267"/>
      <c r="I173" s="1267"/>
      <c r="J173" s="1267"/>
      <c r="K173" s="547"/>
      <c r="L173"/>
      <c r="Q173" s="1"/>
      <c r="R173" s="1"/>
      <c r="X173"/>
      <c r="Y173"/>
      <c r="Z173"/>
      <c r="AA173"/>
      <c r="AB173"/>
      <c r="AC173"/>
      <c r="AD173"/>
      <c r="AE173"/>
      <c r="AF173"/>
      <c r="AG173"/>
      <c r="AH173"/>
      <c r="AI173"/>
      <c r="AJ173"/>
      <c r="AK173"/>
      <c r="AL173"/>
      <c r="AM173"/>
      <c r="AN173"/>
      <c r="AO173"/>
    </row>
    <row r="174" spans="1:41" ht="18" customHeight="1">
      <c r="A174" s="1231"/>
      <c r="C174" s="1231"/>
      <c r="D174" s="1268"/>
      <c r="E174" s="1268"/>
      <c r="F174" s="1268"/>
      <c r="H174" s="526"/>
      <c r="I174" s="526"/>
      <c r="J174" s="526"/>
      <c r="K174" s="389"/>
      <c r="L174"/>
      <c r="M174" s="546"/>
      <c r="O174" s="1"/>
      <c r="P174" s="524"/>
      <c r="Q174" s="1"/>
      <c r="R174" s="1"/>
      <c r="S174" s="524"/>
      <c r="T174" s="8"/>
      <c r="U174" s="524"/>
      <c r="V174" s="8"/>
      <c r="W174" s="524"/>
      <c r="X174"/>
      <c r="Y174"/>
      <c r="Z174"/>
      <c r="AA174"/>
      <c r="AB174"/>
      <c r="AC174"/>
      <c r="AD174"/>
      <c r="AE174"/>
      <c r="AF174"/>
      <c r="AG174"/>
      <c r="AH174"/>
      <c r="AI174"/>
      <c r="AJ174"/>
      <c r="AK174"/>
      <c r="AL174"/>
      <c r="AM174"/>
      <c r="AN174"/>
      <c r="AO174"/>
    </row>
    <row r="175" spans="1:41" ht="18" customHeight="1">
      <c r="A175" s="1266"/>
      <c r="C175" s="1231"/>
      <c r="D175" s="1268"/>
      <c r="E175" s="1268"/>
      <c r="F175" s="1268"/>
      <c r="H175" s="526"/>
      <c r="I175" s="526"/>
      <c r="J175" s="526"/>
      <c r="K175" s="474"/>
      <c r="L175"/>
      <c r="M175" s="548"/>
      <c r="X175"/>
      <c r="Y175"/>
      <c r="Z175"/>
      <c r="AA175"/>
      <c r="AB175"/>
      <c r="AC175"/>
      <c r="AD175"/>
      <c r="AE175"/>
      <c r="AF175"/>
      <c r="AG175"/>
      <c r="AH175"/>
      <c r="AI175"/>
      <c r="AJ175"/>
      <c r="AK175"/>
      <c r="AL175"/>
      <c r="AM175"/>
      <c r="AN175"/>
      <c r="AO175"/>
    </row>
    <row r="176" spans="1:41" ht="18" customHeight="1">
      <c r="C176" s="1269"/>
      <c r="D176" s="1268"/>
      <c r="E176" s="1268"/>
      <c r="F176" s="1268"/>
      <c r="H176" s="526"/>
      <c r="I176" s="526"/>
      <c r="J176" s="526"/>
      <c r="K176" s="549"/>
      <c r="L176"/>
      <c r="M176" s="549"/>
      <c r="N176" s="549"/>
      <c r="O176" s="549"/>
      <c r="P176" s="549"/>
      <c r="Q176" s="549"/>
      <c r="R176" s="549"/>
      <c r="S176" s="549"/>
      <c r="T176" s="549"/>
      <c r="U176" s="549"/>
      <c r="V176" s="549"/>
      <c r="W176" s="549"/>
      <c r="X176"/>
      <c r="Y176"/>
      <c r="Z176"/>
      <c r="AA176"/>
      <c r="AB176"/>
      <c r="AC176"/>
      <c r="AD176"/>
      <c r="AE176"/>
      <c r="AF176"/>
      <c r="AG176"/>
      <c r="AH176"/>
      <c r="AI176"/>
      <c r="AJ176"/>
      <c r="AK176"/>
      <c r="AL176"/>
      <c r="AM176"/>
      <c r="AN176"/>
      <c r="AO176"/>
    </row>
    <row r="177" spans="1:49" ht="18" customHeight="1">
      <c r="A177" s="1269"/>
      <c r="C177" s="1231"/>
      <c r="D177" s="1268"/>
      <c r="E177" s="1268"/>
      <c r="F177" s="1268"/>
      <c r="H177" s="526"/>
      <c r="I177" s="526"/>
      <c r="J177" s="526"/>
      <c r="K177" s="550"/>
      <c r="L177"/>
      <c r="X177"/>
      <c r="Y177"/>
      <c r="Z177"/>
      <c r="AA177"/>
      <c r="AB177"/>
      <c r="AC177"/>
      <c r="AD177"/>
      <c r="AE177"/>
      <c r="AF177"/>
      <c r="AG177"/>
      <c r="AH177"/>
      <c r="AI177"/>
      <c r="AJ177"/>
      <c r="AK177"/>
      <c r="AL177"/>
      <c r="AM177"/>
      <c r="AN177"/>
      <c r="AO177"/>
    </row>
    <row r="178" spans="1:49" ht="18" customHeight="1">
      <c r="A178" s="1266"/>
      <c r="C178" s="1231"/>
      <c r="D178" s="1268"/>
      <c r="E178" s="1268"/>
      <c r="F178" s="1268"/>
      <c r="H178" s="526"/>
      <c r="I178" s="526"/>
      <c r="J178" s="526"/>
      <c r="K178" s="550"/>
      <c r="L178"/>
      <c r="O178" s="1"/>
      <c r="P178" s="1"/>
      <c r="R178" s="550"/>
      <c r="S178" s="524"/>
      <c r="T178" s="550"/>
      <c r="U178" s="550"/>
      <c r="X178"/>
      <c r="Y178"/>
      <c r="Z178"/>
      <c r="AA178"/>
      <c r="AB178"/>
      <c r="AC178"/>
      <c r="AD178"/>
      <c r="AE178"/>
      <c r="AF178"/>
      <c r="AG178"/>
      <c r="AH178"/>
      <c r="AI178"/>
      <c r="AJ178"/>
      <c r="AK178"/>
      <c r="AL178"/>
      <c r="AM178"/>
      <c r="AN178"/>
      <c r="AO178"/>
    </row>
    <row r="179" spans="1:49" ht="17.7" customHeight="1">
      <c r="C179" s="847"/>
      <c r="D179" s="1268"/>
      <c r="E179" s="1268"/>
      <c r="F179" s="1270"/>
      <c r="H179" s="526"/>
      <c r="I179" s="526"/>
      <c r="J179" s="5"/>
      <c r="K179" s="1"/>
      <c r="L179"/>
      <c r="O179" s="551"/>
      <c r="P179" s="551"/>
      <c r="Q179" s="551"/>
      <c r="R179" s="551"/>
      <c r="S179" s="524"/>
      <c r="T179" s="1"/>
      <c r="U179" s="524"/>
      <c r="X179"/>
      <c r="Y179"/>
      <c r="Z179"/>
      <c r="AA179"/>
      <c r="AB179"/>
      <c r="AC179"/>
      <c r="AD179"/>
      <c r="AE179"/>
      <c r="AF179"/>
      <c r="AG179"/>
      <c r="AH179"/>
      <c r="AI179"/>
      <c r="AJ179"/>
      <c r="AK179"/>
      <c r="AL179"/>
      <c r="AM179"/>
      <c r="AN179"/>
      <c r="AO179"/>
    </row>
    <row r="180" spans="1:49" ht="18" customHeight="1">
      <c r="A180" s="847"/>
      <c r="B180" s="847"/>
      <c r="C180" s="1236"/>
      <c r="D180" s="1236"/>
      <c r="E180" s="1236"/>
      <c r="F180" s="1237"/>
      <c r="G180" s="1237"/>
      <c r="H180" s="1237"/>
      <c r="I180" s="1238"/>
      <c r="J180" s="1235"/>
      <c r="K180" s="1"/>
      <c r="L180"/>
      <c r="O180" s="551"/>
      <c r="P180" s="551"/>
      <c r="Q180" s="551"/>
      <c r="R180" s="551"/>
      <c r="S180" s="524"/>
      <c r="T180" s="1"/>
      <c r="U180" s="524"/>
      <c r="X180"/>
      <c r="Y180"/>
      <c r="Z180"/>
      <c r="AA180"/>
      <c r="AB180"/>
      <c r="AC180"/>
      <c r="AD180"/>
      <c r="AE180"/>
      <c r="AF180"/>
      <c r="AG180"/>
      <c r="AH180"/>
      <c r="AI180"/>
      <c r="AJ180"/>
      <c r="AK180"/>
      <c r="AL180"/>
      <c r="AM180"/>
      <c r="AN180"/>
      <c r="AO180"/>
    </row>
    <row r="181" spans="1:49" ht="18" customHeight="1">
      <c r="A181" s="847"/>
      <c r="B181" s="847"/>
      <c r="C181" s="1236"/>
      <c r="D181" s="1236"/>
      <c r="E181" s="1236"/>
      <c r="F181" s="1237"/>
      <c r="G181" s="1237"/>
      <c r="H181" s="1237"/>
      <c r="I181" s="1238"/>
      <c r="J181" s="1235"/>
      <c r="K181" s="1"/>
      <c r="L181"/>
      <c r="O181" s="551"/>
      <c r="P181" s="551"/>
      <c r="Q181" s="551"/>
      <c r="R181" s="551"/>
      <c r="S181" s="524"/>
      <c r="T181" s="1"/>
      <c r="U181" s="524"/>
      <c r="X181"/>
      <c r="Y181"/>
      <c r="Z181"/>
      <c r="AA181"/>
      <c r="AB181"/>
      <c r="AC181"/>
      <c r="AD181"/>
      <c r="AE181"/>
      <c r="AF181"/>
      <c r="AG181"/>
      <c r="AH181"/>
      <c r="AI181"/>
      <c r="AJ181"/>
      <c r="AK181"/>
      <c r="AL181"/>
      <c r="AM181"/>
      <c r="AN181"/>
      <c r="AO181"/>
    </row>
    <row r="182" spans="1:49" ht="18" hidden="1" customHeight="1">
      <c r="A182" s="1"/>
      <c r="B182" s="1"/>
      <c r="C182" s="552"/>
      <c r="D182" s="311"/>
      <c r="E182" s="388"/>
      <c r="F182" s="703"/>
      <c r="G182" s="530"/>
      <c r="H182" s="474"/>
      <c r="I182" s="251"/>
      <c r="J182" s="1"/>
      <c r="K182" s="1"/>
      <c r="L182"/>
      <c r="O182" s="551"/>
      <c r="P182" s="551"/>
      <c r="Q182" s="551"/>
      <c r="R182" s="551"/>
      <c r="S182" s="524"/>
      <c r="T182" s="1"/>
      <c r="U182" s="524"/>
      <c r="X182"/>
      <c r="Y182"/>
      <c r="Z182"/>
      <c r="AA182"/>
      <c r="AB182"/>
      <c r="AC182"/>
      <c r="AD182"/>
      <c r="AE182"/>
      <c r="AF182"/>
      <c r="AG182"/>
      <c r="AH182"/>
      <c r="AI182"/>
      <c r="AJ182"/>
      <c r="AK182"/>
      <c r="AL182"/>
      <c r="AM182"/>
      <c r="AN182"/>
      <c r="AO182"/>
    </row>
    <row r="183" spans="1:49" ht="18" hidden="1" customHeight="1">
      <c r="A183" s="1"/>
      <c r="B183" s="1"/>
      <c r="C183" s="552"/>
      <c r="D183" s="311"/>
      <c r="E183" s="388"/>
      <c r="F183" s="703"/>
      <c r="G183" s="530"/>
      <c r="H183" s="1"/>
      <c r="I183" s="1"/>
      <c r="J183" s="1"/>
      <c r="K183" s="1"/>
      <c r="L183"/>
      <c r="X183"/>
      <c r="Y183"/>
      <c r="Z183"/>
      <c r="AA183"/>
      <c r="AB183"/>
      <c r="AC183"/>
      <c r="AD183"/>
      <c r="AE183"/>
      <c r="AF183"/>
      <c r="AG183"/>
      <c r="AH183"/>
      <c r="AI183"/>
      <c r="AJ183"/>
      <c r="AK183"/>
      <c r="AL183"/>
      <c r="AM183"/>
      <c r="AN183"/>
      <c r="AO183"/>
    </row>
    <row r="184" spans="1:49" ht="18" hidden="1" customHeight="1">
      <c r="A184" s="551"/>
      <c r="B184" s="551"/>
      <c r="C184" s="552"/>
      <c r="D184" s="311"/>
      <c r="E184" s="388"/>
      <c r="F184" s="703"/>
      <c r="G184" s="530"/>
      <c r="H184" s="551"/>
      <c r="I184" s="551"/>
      <c r="J184" s="551"/>
      <c r="K184" s="551"/>
      <c r="L184"/>
      <c r="M184" s="551"/>
      <c r="N184" s="551"/>
      <c r="O184" s="551"/>
      <c r="P184" s="551"/>
      <c r="Q184" s="551"/>
      <c r="R184" s="551"/>
      <c r="S184" s="551"/>
      <c r="T184" s="551"/>
      <c r="U184" s="551"/>
      <c r="V184" s="551"/>
      <c r="W184" s="551"/>
      <c r="X184"/>
      <c r="Y184"/>
      <c r="Z184"/>
      <c r="AA184"/>
      <c r="AB184"/>
      <c r="AC184"/>
      <c r="AD184"/>
      <c r="AE184"/>
      <c r="AF184"/>
      <c r="AG184"/>
      <c r="AH184"/>
      <c r="AI184"/>
      <c r="AJ184"/>
      <c r="AK184"/>
      <c r="AL184"/>
      <c r="AM184"/>
      <c r="AN184"/>
      <c r="AO184"/>
    </row>
    <row r="185" spans="1:49" ht="18" hidden="1" customHeight="1">
      <c r="A185" s="1"/>
      <c r="B185" s="1"/>
      <c r="C185" s="552"/>
      <c r="D185" s="311"/>
      <c r="E185" s="388"/>
      <c r="F185" s="703"/>
      <c r="G185" s="530"/>
      <c r="H185" s="1"/>
      <c r="I185" s="1"/>
      <c r="J185" s="1"/>
      <c r="K185" s="1"/>
      <c r="L185"/>
      <c r="X185"/>
      <c r="Y185"/>
      <c r="Z185"/>
      <c r="AA185"/>
      <c r="AB185"/>
      <c r="AC185"/>
      <c r="AD185"/>
      <c r="AE185"/>
      <c r="AF185"/>
      <c r="AG185"/>
      <c r="AH185"/>
      <c r="AI185"/>
      <c r="AJ185"/>
      <c r="AK185"/>
      <c r="AL185"/>
      <c r="AM185"/>
      <c r="AN185"/>
      <c r="AO185"/>
      <c r="AP185" s="7"/>
      <c r="AQ185" s="7"/>
      <c r="AR185" s="7"/>
      <c r="AS185" s="7"/>
      <c r="AT185" s="7"/>
      <c r="AU185" s="7"/>
    </row>
    <row r="186" spans="1:49" s="7" customFormat="1" ht="18" hidden="1" customHeight="1">
      <c r="A186" s="550"/>
      <c r="B186" s="550"/>
      <c r="C186" s="552"/>
      <c r="D186" s="311"/>
      <c r="E186" s="388"/>
      <c r="F186" s="703"/>
      <c r="G186" s="530"/>
      <c r="H186" s="550"/>
      <c r="I186"/>
      <c r="J186" s="256"/>
      <c r="K186" s="550"/>
      <c r="L186"/>
      <c r="M186" s="5"/>
      <c r="N186" s="1"/>
      <c r="O186" s="1"/>
      <c r="P186" s="1"/>
      <c r="Q186" s="256"/>
      <c r="R186" s="550"/>
      <c r="S186" s="524"/>
      <c r="T186" s="550"/>
      <c r="U186" s="550"/>
      <c r="V186" s="256"/>
      <c r="W186" s="256"/>
      <c r="X186"/>
      <c r="Y186"/>
      <c r="Z186"/>
      <c r="AA186"/>
      <c r="AB186"/>
      <c r="AC186"/>
      <c r="AD186"/>
      <c r="AE186"/>
      <c r="AF186"/>
      <c r="AG186"/>
      <c r="AH186"/>
      <c r="AI186"/>
      <c r="AJ186"/>
      <c r="AK186"/>
      <c r="AL186"/>
      <c r="AM186"/>
      <c r="AN186"/>
      <c r="AO186"/>
      <c r="AP186" s="256"/>
      <c r="AQ186" s="256"/>
      <c r="AR186" s="256"/>
      <c r="AS186" s="256"/>
      <c r="AT186" s="256"/>
      <c r="AU186" s="256"/>
      <c r="AW186" s="256"/>
    </row>
    <row r="187" spans="1:49" ht="18" hidden="1" customHeight="1">
      <c r="A187" s="1"/>
      <c r="B187" s="1"/>
      <c r="C187" s="552"/>
      <c r="D187" s="311"/>
      <c r="E187" s="388"/>
      <c r="F187" s="703"/>
      <c r="G187" s="530"/>
      <c r="H187" s="1"/>
      <c r="I187"/>
      <c r="J187" s="1"/>
      <c r="K187" s="1"/>
      <c r="L187"/>
      <c r="O187" s="551"/>
      <c r="P187" s="551"/>
      <c r="Q187" s="551"/>
      <c r="R187" s="551"/>
      <c r="S187" s="524"/>
      <c r="T187" s="1"/>
      <c r="U187" s="524"/>
      <c r="X187"/>
      <c r="Y187"/>
      <c r="Z187"/>
      <c r="AA187"/>
      <c r="AB187"/>
      <c r="AC187"/>
      <c r="AD187"/>
      <c r="AE187"/>
      <c r="AF187"/>
      <c r="AG187"/>
      <c r="AH187"/>
      <c r="AI187"/>
      <c r="AJ187"/>
      <c r="AK187"/>
      <c r="AL187"/>
      <c r="AM187"/>
      <c r="AN187"/>
      <c r="AO187"/>
    </row>
    <row r="188" spans="1:49" ht="18" hidden="1" customHeight="1">
      <c r="A188" s="1"/>
      <c r="B188" s="1"/>
      <c r="C188" s="552"/>
      <c r="D188" s="311"/>
      <c r="E188" s="388"/>
      <c r="F188" s="703"/>
      <c r="G188" s="530"/>
      <c r="H188" s="1"/>
      <c r="I188"/>
      <c r="J188" s="1"/>
      <c r="K188" s="1"/>
      <c r="L188"/>
      <c r="M188" s="256"/>
      <c r="N188" s="256"/>
      <c r="O188" s="551"/>
      <c r="P188" s="551"/>
      <c r="Q188" s="551"/>
      <c r="R188" s="551"/>
      <c r="S188" s="524"/>
      <c r="T188" s="1"/>
      <c r="U188" s="524"/>
      <c r="X188"/>
      <c r="Y188"/>
      <c r="Z188"/>
      <c r="AA188"/>
      <c r="AB188"/>
      <c r="AC188"/>
      <c r="AD188"/>
      <c r="AE188"/>
      <c r="AF188"/>
      <c r="AG188"/>
      <c r="AH188"/>
      <c r="AI188"/>
      <c r="AJ188"/>
      <c r="AK188"/>
      <c r="AL188"/>
      <c r="AM188"/>
      <c r="AN188"/>
      <c r="AO188"/>
    </row>
    <row r="189" spans="1:49" ht="18" hidden="1" customHeight="1">
      <c r="A189" s="1"/>
      <c r="B189" s="1"/>
      <c r="C189" s="552"/>
      <c r="D189" s="311"/>
      <c r="E189" s="388"/>
      <c r="F189" s="703"/>
      <c r="G189" s="530"/>
      <c r="H189" s="1"/>
      <c r="I189"/>
      <c r="J189" s="1"/>
      <c r="K189" s="1"/>
      <c r="L189"/>
      <c r="M189" s="256"/>
      <c r="N189" s="256"/>
      <c r="O189" s="551"/>
      <c r="P189" s="551"/>
      <c r="Q189" s="551"/>
      <c r="R189" s="551"/>
      <c r="S189" s="524"/>
      <c r="T189" s="1"/>
      <c r="U189" s="524"/>
      <c r="X189"/>
      <c r="Y189"/>
      <c r="Z189"/>
      <c r="AA189"/>
      <c r="AB189"/>
      <c r="AC189"/>
      <c r="AD189"/>
      <c r="AE189"/>
      <c r="AF189"/>
      <c r="AG189"/>
      <c r="AH189"/>
      <c r="AI189"/>
      <c r="AJ189"/>
      <c r="AK189"/>
      <c r="AL189"/>
      <c r="AM189"/>
      <c r="AN189"/>
      <c r="AO189"/>
    </row>
    <row r="190" spans="1:49" ht="18" hidden="1" customHeight="1">
      <c r="A190" s="1"/>
      <c r="B190" s="1"/>
      <c r="C190" s="552"/>
      <c r="D190" s="311"/>
      <c r="E190" s="388"/>
      <c r="F190" s="703"/>
      <c r="G190" s="530"/>
      <c r="H190" s="474"/>
      <c r="I190" s="251"/>
      <c r="J190" s="1"/>
      <c r="K190" s="1"/>
      <c r="L190"/>
      <c r="M190" s="256"/>
      <c r="N190" s="256"/>
      <c r="O190" s="551"/>
      <c r="P190" s="551"/>
      <c r="Q190" s="551"/>
      <c r="R190" s="551"/>
      <c r="S190" s="524"/>
      <c r="T190" s="1"/>
      <c r="U190" s="524"/>
      <c r="X190"/>
      <c r="Y190"/>
      <c r="Z190"/>
      <c r="AA190"/>
      <c r="AB190"/>
      <c r="AC190"/>
      <c r="AD190"/>
      <c r="AE190"/>
      <c r="AF190"/>
      <c r="AG190"/>
      <c r="AH190"/>
      <c r="AI190"/>
      <c r="AJ190"/>
      <c r="AK190"/>
      <c r="AL190"/>
      <c r="AM190"/>
      <c r="AN190"/>
      <c r="AO190"/>
    </row>
    <row r="191" spans="1:49" ht="18" hidden="1" customHeight="1">
      <c r="A191" s="1"/>
      <c r="B191" s="1"/>
      <c r="C191" s="552"/>
      <c r="D191" s="311"/>
      <c r="E191" s="388"/>
      <c r="F191" s="703"/>
      <c r="G191" s="530"/>
      <c r="H191" s="1"/>
      <c r="I191" s="1"/>
      <c r="J191" s="1"/>
      <c r="K191" s="1"/>
      <c r="L191"/>
      <c r="M191"/>
      <c r="N191"/>
      <c r="O191"/>
      <c r="P191"/>
      <c r="Q191"/>
      <c r="R191"/>
      <c r="S191"/>
      <c r="T191"/>
      <c r="U191"/>
      <c r="V191"/>
      <c r="W191"/>
      <c r="X191"/>
      <c r="Y191"/>
      <c r="Z191"/>
      <c r="AA191"/>
      <c r="AB191"/>
      <c r="AC191"/>
      <c r="AD191"/>
      <c r="AE191"/>
      <c r="AF191"/>
      <c r="AG191"/>
      <c r="AH191"/>
      <c r="AI191"/>
      <c r="AJ191"/>
      <c r="AK191"/>
      <c r="AL191"/>
      <c r="AM191"/>
      <c r="AN191"/>
      <c r="AO191"/>
    </row>
    <row r="192" spans="1:49" ht="18" hidden="1" customHeight="1">
      <c r="A192" s="9"/>
      <c r="B192" s="9"/>
      <c r="C192" s="552"/>
      <c r="D192" s="311"/>
      <c r="E192" s="388"/>
      <c r="F192" s="703"/>
      <c r="G192" s="530"/>
      <c r="H192" s="9"/>
      <c r="I192" s="9"/>
      <c r="J192" s="9"/>
      <c r="K192" s="9"/>
      <c r="L192"/>
      <c r="M192" s="9"/>
      <c r="N192" s="9"/>
      <c r="O192" s="9"/>
      <c r="P192" s="9"/>
      <c r="Q192" s="9"/>
      <c r="R192" s="9"/>
      <c r="S192" s="9"/>
      <c r="T192" s="9"/>
      <c r="U192" s="9"/>
      <c r="V192" s="9"/>
      <c r="W192" s="9"/>
      <c r="X192"/>
      <c r="Y192"/>
      <c r="Z192"/>
      <c r="AA192"/>
      <c r="AB192"/>
      <c r="AC192"/>
      <c r="AD192"/>
      <c r="AE192"/>
      <c r="AF192"/>
      <c r="AG192"/>
      <c r="AH192"/>
      <c r="AI192"/>
      <c r="AJ192"/>
      <c r="AK192"/>
      <c r="AL192"/>
      <c r="AM192"/>
      <c r="AN192"/>
      <c r="AO192"/>
    </row>
    <row r="193" spans="1:41" ht="18" hidden="1" customHeight="1">
      <c r="A193" s="440"/>
      <c r="B193" s="440"/>
      <c r="C193" s="552"/>
      <c r="D193" s="311"/>
      <c r="E193" s="388"/>
      <c r="F193" s="703"/>
      <c r="G193" s="530"/>
      <c r="H193" s="31"/>
      <c r="I193" s="535"/>
      <c r="J193" s="31"/>
      <c r="K193" s="535"/>
      <c r="L193"/>
      <c r="M193" s="440"/>
      <c r="N193" s="440"/>
      <c r="O193" s="440"/>
      <c r="P193" s="440"/>
      <c r="Q193" s="440"/>
      <c r="R193" s="440"/>
      <c r="S193" s="440"/>
      <c r="T193" s="31"/>
      <c r="U193" s="535"/>
      <c r="V193" s="31"/>
      <c r="W193" s="535"/>
      <c r="X193"/>
      <c r="Y193"/>
      <c r="Z193"/>
      <c r="AA193"/>
      <c r="AB193"/>
      <c r="AC193"/>
      <c r="AD193"/>
      <c r="AE193"/>
      <c r="AF193"/>
      <c r="AG193"/>
      <c r="AH193"/>
      <c r="AI193"/>
      <c r="AJ193"/>
      <c r="AK193"/>
      <c r="AL193"/>
      <c r="AM193"/>
      <c r="AN193"/>
      <c r="AO193"/>
    </row>
    <row r="194" spans="1:41" ht="18" hidden="1" customHeight="1">
      <c r="A194" s="440"/>
      <c r="B194" s="1"/>
      <c r="C194" s="552"/>
      <c r="D194" s="311"/>
      <c r="E194" s="388"/>
      <c r="F194" s="703"/>
      <c r="G194" s="530"/>
      <c r="H194" s="389"/>
      <c r="I194" s="31"/>
      <c r="J194" s="8"/>
      <c r="K194" s="389"/>
      <c r="L194"/>
      <c r="M194" s="440"/>
      <c r="O194" s="1"/>
      <c r="P194" s="524"/>
      <c r="Q194" s="440"/>
      <c r="S194" s="8"/>
      <c r="T194" s="524"/>
      <c r="U194" s="31"/>
      <c r="V194" s="8"/>
      <c r="W194" s="524"/>
      <c r="X194"/>
      <c r="Y194"/>
      <c r="Z194"/>
      <c r="AA194"/>
      <c r="AB194"/>
      <c r="AC194"/>
      <c r="AD194"/>
      <c r="AE194"/>
      <c r="AF194"/>
      <c r="AG194"/>
      <c r="AH194"/>
      <c r="AI194"/>
      <c r="AJ194"/>
      <c r="AK194"/>
      <c r="AL194"/>
      <c r="AM194"/>
      <c r="AN194"/>
      <c r="AO194"/>
    </row>
    <row r="195" spans="1:41" ht="18" hidden="1" customHeight="1">
      <c r="A195" s="1"/>
      <c r="B195" s="1"/>
      <c r="C195" s="552"/>
      <c r="D195" s="311"/>
      <c r="E195" s="388"/>
      <c r="F195" s="703"/>
      <c r="G195" s="530"/>
      <c r="H195" s="1"/>
      <c r="I195" s="1"/>
      <c r="J195" s="1"/>
      <c r="K195" s="1"/>
      <c r="L195"/>
      <c r="M195" s="1"/>
      <c r="O195" s="1"/>
      <c r="P195" s="1"/>
      <c r="Q195" s="1"/>
      <c r="R195" s="1"/>
      <c r="S195" s="1"/>
      <c r="T195" s="1"/>
      <c r="U195" s="1"/>
      <c r="V195" s="1"/>
      <c r="W195" s="1"/>
      <c r="X195"/>
      <c r="Y195"/>
      <c r="Z195"/>
      <c r="AA195"/>
      <c r="AB195"/>
      <c r="AC195"/>
      <c r="AD195"/>
      <c r="AE195"/>
      <c r="AF195"/>
      <c r="AG195"/>
      <c r="AH195"/>
      <c r="AI195"/>
      <c r="AJ195"/>
      <c r="AK195"/>
      <c r="AL195"/>
      <c r="AM195"/>
      <c r="AN195"/>
      <c r="AO195"/>
    </row>
    <row r="196" spans="1:41" ht="18" hidden="1" customHeight="1">
      <c r="A196" s="1"/>
      <c r="B196" s="1"/>
      <c r="C196" s="552"/>
      <c r="D196" s="311"/>
      <c r="E196" s="388"/>
      <c r="F196" s="703"/>
      <c r="G196" s="530"/>
      <c r="H196" s="1"/>
      <c r="I196" s="1"/>
      <c r="J196" s="1"/>
      <c r="K196" s="1"/>
      <c r="L196"/>
      <c r="M196" s="1"/>
      <c r="O196" s="1"/>
      <c r="P196" s="1"/>
      <c r="Q196" s="1"/>
      <c r="R196" s="1"/>
      <c r="S196" s="1"/>
      <c r="T196" s="1"/>
      <c r="U196" s="1"/>
      <c r="V196" s="1"/>
      <c r="W196" s="1"/>
      <c r="X196"/>
      <c r="Y196"/>
      <c r="Z196"/>
      <c r="AA196"/>
      <c r="AB196"/>
      <c r="AC196"/>
      <c r="AD196"/>
      <c r="AE196"/>
      <c r="AF196"/>
      <c r="AG196"/>
      <c r="AH196"/>
      <c r="AI196"/>
      <c r="AJ196"/>
      <c r="AK196"/>
      <c r="AL196"/>
      <c r="AM196"/>
      <c r="AN196"/>
      <c r="AO196"/>
    </row>
    <row r="197" spans="1:41" ht="18" hidden="1" customHeight="1">
      <c r="A197" s="440"/>
      <c r="B197" s="1"/>
      <c r="C197" s="552"/>
      <c r="D197" s="311"/>
      <c r="E197" s="388"/>
      <c r="F197" s="703"/>
      <c r="G197" s="530"/>
      <c r="H197" s="31"/>
      <c r="I197" s="535"/>
      <c r="J197" s="31"/>
      <c r="K197" s="535"/>
      <c r="L197"/>
      <c r="M197" s="440"/>
      <c r="N197" s="440"/>
      <c r="O197" s="440"/>
      <c r="P197" s="440"/>
      <c r="Q197" s="440"/>
      <c r="R197" s="440"/>
      <c r="S197" s="440"/>
      <c r="T197" s="31"/>
      <c r="U197" s="535"/>
      <c r="V197" s="31"/>
      <c r="W197" s="535"/>
      <c r="X197"/>
      <c r="AJ197"/>
      <c r="AK197"/>
      <c r="AL197"/>
      <c r="AM197"/>
      <c r="AN197"/>
      <c r="AO197"/>
    </row>
    <row r="198" spans="1:41" ht="18" hidden="1" customHeight="1">
      <c r="A198" s="440"/>
      <c r="C198" s="1"/>
      <c r="D198" s="389"/>
      <c r="E198" s="440"/>
      <c r="G198" s="8"/>
      <c r="H198" s="389"/>
      <c r="I198" s="31"/>
      <c r="J198" s="8"/>
      <c r="K198" s="389"/>
      <c r="L198"/>
      <c r="M198" s="440"/>
      <c r="O198" s="1"/>
      <c r="P198" s="524"/>
      <c r="Q198" s="440"/>
      <c r="S198" s="8"/>
      <c r="T198" s="524"/>
      <c r="U198" s="31"/>
      <c r="V198" s="8"/>
      <c r="W198" s="524"/>
      <c r="X198"/>
      <c r="AJ198"/>
      <c r="AK198"/>
      <c r="AL198"/>
      <c r="AM198"/>
      <c r="AN198"/>
      <c r="AO198"/>
    </row>
    <row r="199" spans="1:41" ht="18" hidden="1" customHeight="1">
      <c r="A199" s="443"/>
      <c r="B199" s="530"/>
      <c r="C199" s="530"/>
      <c r="D199" s="530"/>
      <c r="E199" s="530"/>
      <c r="F199" s="705"/>
      <c r="G199" s="1"/>
      <c r="H199" s="31"/>
      <c r="I199" s="553"/>
      <c r="J199" s="31"/>
      <c r="K199" s="553"/>
      <c r="L199"/>
      <c r="M199"/>
      <c r="N199"/>
      <c r="O199"/>
      <c r="P199"/>
      <c r="Q199"/>
      <c r="R199"/>
      <c r="S199"/>
      <c r="T199"/>
      <c r="U199"/>
      <c r="V199"/>
      <c r="W199"/>
      <c r="X199"/>
      <c r="AJ199"/>
      <c r="AK199"/>
      <c r="AL199"/>
      <c r="AM199"/>
      <c r="AN199"/>
      <c r="AO199"/>
    </row>
    <row r="200" spans="1:41" ht="36" customHeight="1">
      <c r="A200" s="1841" t="s">
        <v>994</v>
      </c>
      <c r="B200" s="1841"/>
      <c r="C200" s="1841"/>
      <c r="D200" s="1841"/>
      <c r="E200" s="1841"/>
      <c r="F200" s="1841"/>
      <c r="G200" s="1841"/>
      <c r="H200" s="1841"/>
      <c r="I200" s="1841"/>
      <c r="J200" s="1841"/>
      <c r="K200" s="1841"/>
      <c r="L200"/>
      <c r="X200"/>
      <c r="AJ200"/>
      <c r="AK200"/>
      <c r="AL200"/>
      <c r="AM200"/>
      <c r="AN200"/>
      <c r="AO200"/>
    </row>
    <row r="201" spans="1:41" ht="36" customHeight="1">
      <c r="A201" s="1880" t="s">
        <v>995</v>
      </c>
      <c r="B201" s="1880"/>
      <c r="C201" s="1880"/>
      <c r="D201" s="1880"/>
      <c r="E201" s="1880"/>
      <c r="F201" s="1880"/>
      <c r="G201" s="1880"/>
      <c r="H201" s="1880"/>
      <c r="I201" s="1880"/>
      <c r="J201" s="1880"/>
      <c r="K201" s="1880"/>
      <c r="L201"/>
      <c r="M201" s="1755" t="s">
        <v>996</v>
      </c>
      <c r="N201" s="1755"/>
      <c r="O201" s="1755"/>
      <c r="P201" s="1755"/>
      <c r="Q201" s="1755"/>
      <c r="R201" s="1755"/>
      <c r="S201" s="1755"/>
      <c r="T201" s="1755"/>
      <c r="U201" s="1755"/>
      <c r="V201" s="1755"/>
      <c r="W201" s="1755"/>
      <c r="X201"/>
      <c r="AJ201"/>
      <c r="AK201"/>
      <c r="AL201"/>
      <c r="AM201"/>
      <c r="AN201"/>
      <c r="AO201"/>
    </row>
    <row r="202" spans="1:41" ht="18" customHeight="1">
      <c r="A202" s="252"/>
      <c r="B202" s="441"/>
      <c r="C202" s="441"/>
      <c r="D202" s="441"/>
      <c r="E202" s="441"/>
      <c r="F202" s="706"/>
      <c r="G202" s="441"/>
      <c r="H202" s="441"/>
      <c r="I202" s="441"/>
      <c r="J202" s="441"/>
      <c r="K202" s="441"/>
      <c r="L202"/>
      <c r="M202" s="1977"/>
      <c r="N202" s="1977"/>
      <c r="O202" s="1977"/>
      <c r="P202" s="1977"/>
      <c r="Q202" s="1978"/>
      <c r="R202" s="1824" t="s">
        <v>19</v>
      </c>
      <c r="S202" s="1864"/>
      <c r="T202" s="1864"/>
      <c r="U202" s="1864"/>
      <c r="V202" s="1825"/>
      <c r="W202" s="1979" t="s">
        <v>19</v>
      </c>
      <c r="X202" s="11"/>
      <c r="AJ202"/>
      <c r="AK202"/>
      <c r="AL202"/>
      <c r="AM202"/>
      <c r="AN202"/>
      <c r="AO202"/>
    </row>
    <row r="203" spans="1:41" ht="30" customHeight="1">
      <c r="A203" s="1794"/>
      <c r="B203" s="1794"/>
      <c r="C203" s="1794"/>
      <c r="D203" s="1794"/>
      <c r="E203" s="1794"/>
      <c r="F203" s="1794"/>
      <c r="G203" s="1881"/>
      <c r="H203" s="1873" t="s">
        <v>718</v>
      </c>
      <c r="I203" s="1874"/>
      <c r="J203" s="1789" t="s">
        <v>28</v>
      </c>
      <c r="K203" s="1794"/>
      <c r="L203"/>
      <c r="M203" s="1791"/>
      <c r="N203" s="1791"/>
      <c r="O203" s="1791"/>
      <c r="P203" s="1791"/>
      <c r="Q203" s="1792"/>
      <c r="R203" s="297" t="s">
        <v>25</v>
      </c>
      <c r="S203" s="121" t="s">
        <v>66</v>
      </c>
      <c r="T203" s="442" t="s">
        <v>28</v>
      </c>
      <c r="U203" s="34" t="s">
        <v>68</v>
      </c>
      <c r="V203" s="122" t="s">
        <v>69</v>
      </c>
      <c r="W203" s="1980"/>
      <c r="X203" s="11"/>
      <c r="AJ203"/>
      <c r="AK203"/>
      <c r="AL203"/>
      <c r="AM203"/>
      <c r="AN203"/>
      <c r="AO203"/>
    </row>
    <row r="204" spans="1:41" ht="30" customHeight="1">
      <c r="A204" s="1882" t="s">
        <v>997</v>
      </c>
      <c r="B204" s="1882"/>
      <c r="C204" s="1882"/>
      <c r="D204" s="1882"/>
      <c r="E204" s="1882"/>
      <c r="F204" s="1882"/>
      <c r="G204" s="1883"/>
      <c r="H204" s="1867">
        <v>29.841659666588519</v>
      </c>
      <c r="I204" s="1868"/>
      <c r="J204" s="1867">
        <v>29.832974084700343</v>
      </c>
      <c r="K204" s="1871"/>
      <c r="L204"/>
      <c r="M204" s="1796" t="s">
        <v>998</v>
      </c>
      <c r="N204" s="1796"/>
      <c r="O204" s="1796"/>
      <c r="P204" s="1796"/>
      <c r="Q204" s="1797"/>
      <c r="R204" s="432">
        <v>180.5</v>
      </c>
      <c r="S204" s="208">
        <v>1950</v>
      </c>
      <c r="T204" s="209">
        <v>2127.5</v>
      </c>
      <c r="U204" s="432">
        <v>3044.5</v>
      </c>
      <c r="V204" s="210">
        <v>1213.5</v>
      </c>
      <c r="W204" s="211">
        <v>4258</v>
      </c>
      <c r="X204" s="11"/>
      <c r="AJ204"/>
      <c r="AK204"/>
      <c r="AL204"/>
      <c r="AM204"/>
      <c r="AN204"/>
      <c r="AO204"/>
    </row>
    <row r="205" spans="1:41" ht="18" customHeight="1">
      <c r="A205" s="1958"/>
      <c r="B205" s="1958"/>
      <c r="C205" s="1958"/>
      <c r="D205" s="1958"/>
      <c r="E205" s="1958"/>
      <c r="F205" s="1958"/>
      <c r="G205" s="1959"/>
      <c r="H205" s="1875"/>
      <c r="I205" s="1876"/>
      <c r="J205" s="1875"/>
      <c r="K205" s="1879"/>
      <c r="L205"/>
      <c r="X205" s="11"/>
      <c r="AJ205"/>
      <c r="AK205"/>
      <c r="AL205"/>
      <c r="AM205"/>
      <c r="AN205"/>
      <c r="AO205"/>
    </row>
    <row r="206" spans="1:41" ht="18" customHeight="1">
      <c r="A206" s="1882" t="s">
        <v>999</v>
      </c>
      <c r="B206" s="1882"/>
      <c r="C206" s="1882"/>
      <c r="D206" s="1882"/>
      <c r="E206" s="1882"/>
      <c r="F206" s="1882"/>
      <c r="G206" s="1883"/>
      <c r="H206" s="1867">
        <v>39.752522881952594</v>
      </c>
      <c r="I206" s="1868"/>
      <c r="J206" s="1867">
        <v>39.831562867215041</v>
      </c>
      <c r="K206" s="1871"/>
      <c r="L206"/>
      <c r="M206" s="1795" t="s">
        <v>1000</v>
      </c>
      <c r="N206" s="1795"/>
      <c r="O206" s="1795"/>
      <c r="P206" s="1795"/>
      <c r="Q206" s="257"/>
      <c r="R206" s="1984" t="s">
        <v>1001</v>
      </c>
      <c r="S206" s="1985"/>
      <c r="T206" s="1973" t="s">
        <v>1002</v>
      </c>
      <c r="U206" s="1974"/>
      <c r="V206" s="1974"/>
      <c r="W206" s="1974"/>
      <c r="X206" s="11"/>
      <c r="AJ206"/>
      <c r="AK206"/>
      <c r="AL206"/>
      <c r="AM206"/>
      <c r="AN206"/>
      <c r="AO206"/>
    </row>
    <row r="207" spans="1:41" ht="18" customHeight="1">
      <c r="A207" s="1884"/>
      <c r="B207" s="1884"/>
      <c r="C207" s="1884"/>
      <c r="D207" s="1884"/>
      <c r="E207" s="1884"/>
      <c r="F207" s="1884"/>
      <c r="G207" s="1885"/>
      <c r="H207" s="1869"/>
      <c r="I207" s="1870"/>
      <c r="J207" s="1869"/>
      <c r="K207" s="1872"/>
      <c r="L207"/>
      <c r="M207" s="1791"/>
      <c r="N207" s="1791"/>
      <c r="O207" s="1791"/>
      <c r="P207" s="1791"/>
      <c r="Q207" s="1792"/>
      <c r="R207" s="1986"/>
      <c r="S207" s="1987"/>
      <c r="T207" s="1789" t="s">
        <v>727</v>
      </c>
      <c r="U207" s="1790"/>
      <c r="V207" s="1793" t="s">
        <v>1003</v>
      </c>
      <c r="W207" s="1794"/>
      <c r="X207" s="11"/>
      <c r="AJ207"/>
      <c r="AK207"/>
      <c r="AL207"/>
      <c r="AM207"/>
      <c r="AN207"/>
      <c r="AO207"/>
    </row>
    <row r="208" spans="1:41" ht="30" customHeight="1">
      <c r="A208" s="1951" t="s">
        <v>1004</v>
      </c>
      <c r="B208" s="1951"/>
      <c r="C208" s="1951"/>
      <c r="D208" s="1951"/>
      <c r="E208" s="1951"/>
      <c r="F208" s="1951"/>
      <c r="G208" s="1952"/>
      <c r="H208" s="1953">
        <v>45.950481107721195</v>
      </c>
      <c r="I208" s="1954"/>
      <c r="J208" s="1953">
        <v>43.247943595769684</v>
      </c>
      <c r="K208" s="1971"/>
      <c r="L208"/>
      <c r="M208" s="1796" t="s">
        <v>1005</v>
      </c>
      <c r="N208" s="1796"/>
      <c r="O208" s="1796"/>
      <c r="P208" s="1796"/>
      <c r="Q208" s="1797"/>
      <c r="R208" s="1975">
        <v>587</v>
      </c>
      <c r="S208" s="1976"/>
      <c r="T208" s="1975">
        <v>87</v>
      </c>
      <c r="U208" s="1988"/>
      <c r="V208" s="1981">
        <v>294</v>
      </c>
      <c r="W208" s="1982"/>
      <c r="X208" s="11"/>
      <c r="AJ208"/>
      <c r="AK208"/>
      <c r="AL208"/>
      <c r="AM208"/>
      <c r="AN208"/>
      <c r="AO208"/>
    </row>
    <row r="209" spans="1:47" ht="18" customHeight="1">
      <c r="A209" s="1961" t="s">
        <v>1006</v>
      </c>
      <c r="B209" s="1961"/>
      <c r="C209" s="1961"/>
      <c r="D209" s="1961"/>
      <c r="E209" s="1961"/>
      <c r="F209" s="1961"/>
      <c r="G209" s="1962"/>
      <c r="H209" s="1853">
        <v>0</v>
      </c>
      <c r="I209" s="1965"/>
      <c r="J209" s="1853">
        <v>0</v>
      </c>
      <c r="K209" s="1854"/>
      <c r="L209"/>
      <c r="M209" s="1796" t="s">
        <v>1007</v>
      </c>
      <c r="N209" s="1796"/>
      <c r="O209" s="1796"/>
      <c r="P209" s="1796"/>
      <c r="Q209" s="1797"/>
      <c r="R209" s="1858">
        <v>0.78897849462365588</v>
      </c>
      <c r="S209" s="1859"/>
      <c r="T209" s="1858">
        <v>0.11693548387096774</v>
      </c>
      <c r="U209" s="1860"/>
      <c r="V209" s="1967">
        <v>0.39516129032258063</v>
      </c>
      <c r="W209" s="1968"/>
      <c r="X209" s="11"/>
      <c r="AJ209"/>
      <c r="AK209"/>
      <c r="AL209"/>
      <c r="AM209"/>
      <c r="AN209"/>
      <c r="AO209"/>
    </row>
    <row r="210" spans="1:47" ht="18" customHeight="1">
      <c r="A210" s="1963"/>
      <c r="B210" s="1963"/>
      <c r="C210" s="1963"/>
      <c r="D210" s="1963"/>
      <c r="E210" s="1963"/>
      <c r="F210" s="1963"/>
      <c r="G210" s="1964"/>
      <c r="H210" s="1855"/>
      <c r="I210" s="1966"/>
      <c r="J210" s="1855"/>
      <c r="K210" s="1856"/>
      <c r="L210"/>
      <c r="M210" s="1796" t="s">
        <v>1008</v>
      </c>
      <c r="N210" s="1796"/>
      <c r="O210" s="1796"/>
      <c r="P210" s="1796"/>
      <c r="Q210" s="1797"/>
      <c r="R210" s="1969"/>
      <c r="S210" s="1970"/>
      <c r="T210" s="1858">
        <v>0.14821124361158433</v>
      </c>
      <c r="U210" s="1860"/>
      <c r="V210" s="1967">
        <v>0.50085178875638836</v>
      </c>
      <c r="W210" s="1968"/>
      <c r="X210" s="11"/>
      <c r="AJ210"/>
      <c r="AK210"/>
      <c r="AL210"/>
      <c r="AM210"/>
      <c r="AN210"/>
      <c r="AO210"/>
    </row>
    <row r="211" spans="1:47" ht="18" customHeight="1">
      <c r="A211" s="1"/>
      <c r="B211" s="1"/>
      <c r="C211" s="1"/>
      <c r="D211" s="1"/>
      <c r="E211" s="1"/>
      <c r="F211" s="444"/>
      <c r="G211" s="1"/>
      <c r="H211" s="1"/>
      <c r="I211" s="1"/>
      <c r="J211" s="1"/>
      <c r="K211" s="1"/>
      <c r="L211"/>
      <c r="M211" s="256"/>
      <c r="N211" s="256"/>
      <c r="X211" s="11"/>
      <c r="Y211" s="11"/>
      <c r="Z211" s="11"/>
      <c r="AA211" s="11"/>
      <c r="AB211" s="11"/>
      <c r="AC211" s="11"/>
      <c r="AD211"/>
      <c r="AE211"/>
      <c r="AF211"/>
      <c r="AG211"/>
      <c r="AH211"/>
      <c r="AI211"/>
      <c r="AJ211"/>
      <c r="AK211"/>
      <c r="AL211"/>
      <c r="AM211"/>
      <c r="AN211"/>
      <c r="AO211"/>
    </row>
    <row r="212" spans="1:47" ht="18" customHeight="1">
      <c r="A212" s="1960" t="s">
        <v>1009</v>
      </c>
      <c r="B212" s="1960"/>
      <c r="C212" s="1960"/>
      <c r="D212" s="1960"/>
      <c r="E212" s="1960"/>
      <c r="F212" s="1960"/>
      <c r="G212" s="1960"/>
      <c r="H212" s="1960"/>
      <c r="I212" s="1960"/>
      <c r="J212" s="1960"/>
      <c r="K212" s="1960"/>
      <c r="L212"/>
      <c r="M212" s="1960" t="s">
        <v>1010</v>
      </c>
      <c r="N212" s="1960"/>
      <c r="O212" s="1960"/>
      <c r="P212" s="1960"/>
      <c r="Q212" s="1960"/>
      <c r="R212" s="1960"/>
      <c r="S212" s="1960"/>
      <c r="T212" s="1960"/>
      <c r="U212" s="1960"/>
      <c r="V212" s="1960"/>
      <c r="W212" s="1960"/>
      <c r="X212"/>
      <c r="Y212" s="263"/>
      <c r="Z212" s="264"/>
      <c r="AA212" s="264"/>
      <c r="AB212" s="264"/>
      <c r="AC212" s="264"/>
      <c r="AD212" s="264"/>
      <c r="AE212" s="264"/>
      <c r="AF212" s="264"/>
      <c r="AG212" s="264"/>
      <c r="AH212" s="264"/>
      <c r="AI212" s="264"/>
      <c r="AJ212"/>
      <c r="AK212" s="554"/>
      <c r="AL212" s="455"/>
      <c r="AM212" s="455"/>
      <c r="AN212" s="455"/>
      <c r="AO212" s="455"/>
      <c r="AP212" s="455"/>
      <c r="AQ212" s="455"/>
      <c r="AR212" s="455"/>
      <c r="AS212" s="455"/>
      <c r="AT212" s="455"/>
      <c r="AU212" s="455"/>
    </row>
    <row r="213" spans="1:47" ht="18" customHeight="1">
      <c r="A213" s="35"/>
      <c r="B213" s="1"/>
      <c r="C213" s="35"/>
      <c r="D213" s="1"/>
      <c r="E213" s="1"/>
      <c r="F213" s="707"/>
      <c r="G213" s="1"/>
      <c r="H213" s="1"/>
      <c r="I213" s="1"/>
      <c r="J213" s="1"/>
      <c r="K213" s="1"/>
      <c r="L213"/>
      <c r="R213" s="435"/>
      <c r="S213" s="435"/>
      <c r="X213"/>
      <c r="Y213" s="264"/>
      <c r="Z213" s="264"/>
      <c r="AA213" s="264"/>
      <c r="AB213" s="264"/>
      <c r="AC213" s="264"/>
      <c r="AD213" s="264"/>
      <c r="AE213" s="264"/>
      <c r="AF213" s="264"/>
      <c r="AG213" s="264"/>
      <c r="AH213" s="264"/>
      <c r="AI213" s="264"/>
      <c r="AJ213"/>
      <c r="AK213" s="455"/>
      <c r="AL213" s="455"/>
      <c r="AM213" s="455"/>
      <c r="AN213" s="455"/>
      <c r="AO213" s="455"/>
      <c r="AP213" s="455"/>
      <c r="AQ213" s="455"/>
      <c r="AR213" s="455"/>
      <c r="AS213" s="455"/>
      <c r="AT213" s="455"/>
      <c r="AU213" s="455"/>
    </row>
    <row r="214" spans="1:47" ht="18" customHeight="1">
      <c r="A214" s="1826"/>
      <c r="B214" s="1826"/>
      <c r="C214" s="1826"/>
      <c r="D214" s="1826"/>
      <c r="E214" s="1827"/>
      <c r="F214" s="1824" t="s">
        <v>25</v>
      </c>
      <c r="G214" s="1825"/>
      <c r="H214" s="1824" t="s">
        <v>66</v>
      </c>
      <c r="I214" s="1825"/>
      <c r="J214" s="1824" t="s">
        <v>28</v>
      </c>
      <c r="K214" s="1864"/>
      <c r="L214"/>
      <c r="M214" s="1814"/>
      <c r="N214" s="1814"/>
      <c r="O214" s="1814"/>
      <c r="P214" s="1814"/>
      <c r="Q214" s="1815"/>
      <c r="R214" s="1811" t="s">
        <v>19</v>
      </c>
      <c r="S214" s="1812"/>
      <c r="T214" s="1812"/>
      <c r="U214" s="1812"/>
      <c r="V214" s="1813"/>
      <c r="W214" s="1806" t="s">
        <v>19</v>
      </c>
      <c r="X214"/>
      <c r="Y214" s="264"/>
      <c r="Z214" s="264"/>
      <c r="AA214" s="264"/>
      <c r="AB214" s="264"/>
      <c r="AC214" s="264"/>
      <c r="AD214" s="264"/>
      <c r="AE214" s="264"/>
      <c r="AF214" s="264"/>
      <c r="AG214" s="264"/>
      <c r="AH214" s="264"/>
      <c r="AI214" s="264"/>
      <c r="AJ214"/>
      <c r="AK214" s="455"/>
      <c r="AL214" s="455"/>
      <c r="AM214" s="455"/>
      <c r="AN214" s="455"/>
      <c r="AO214" s="455"/>
      <c r="AP214" s="455"/>
      <c r="AQ214" s="455"/>
      <c r="AR214" s="455"/>
      <c r="AS214" s="455"/>
      <c r="AT214" s="455"/>
      <c r="AU214" s="455"/>
    </row>
    <row r="215" spans="1:47" ht="18" customHeight="1">
      <c r="A215" s="1828"/>
      <c r="B215" s="1828"/>
      <c r="C215" s="1828"/>
      <c r="D215" s="1828"/>
      <c r="E215" s="1829"/>
      <c r="F215" s="736" t="s">
        <v>68</v>
      </c>
      <c r="G215" s="424" t="s">
        <v>69</v>
      </c>
      <c r="H215" s="96" t="s">
        <v>68</v>
      </c>
      <c r="I215" s="424" t="s">
        <v>69</v>
      </c>
      <c r="J215" s="96" t="s">
        <v>68</v>
      </c>
      <c r="K215" s="92" t="s">
        <v>69</v>
      </c>
      <c r="L215"/>
      <c r="M215" s="1816"/>
      <c r="N215" s="1816"/>
      <c r="O215" s="1816"/>
      <c r="P215" s="1816"/>
      <c r="Q215" s="1817"/>
      <c r="R215" s="1830" t="s">
        <v>25</v>
      </c>
      <c r="S215" s="1832" t="s">
        <v>66</v>
      </c>
      <c r="T215" s="1809" t="s">
        <v>28</v>
      </c>
      <c r="U215" s="1830" t="s">
        <v>68</v>
      </c>
      <c r="V215" s="1809" t="s">
        <v>69</v>
      </c>
      <c r="W215" s="1807"/>
      <c r="X215"/>
      <c r="Y215"/>
      <c r="Z215"/>
      <c r="AA215"/>
      <c r="AB215"/>
      <c r="AC215"/>
      <c r="AD215"/>
      <c r="AE215"/>
      <c r="AF215"/>
      <c r="AG215"/>
      <c r="AH215"/>
      <c r="AI215"/>
      <c r="AJ215"/>
      <c r="AK215"/>
      <c r="AL215"/>
      <c r="AM215"/>
      <c r="AN215"/>
      <c r="AO215"/>
    </row>
    <row r="216" spans="1:47" ht="18" customHeight="1">
      <c r="A216" s="1822" t="s">
        <v>1011</v>
      </c>
      <c r="B216" s="1822"/>
      <c r="C216" s="1822"/>
      <c r="D216" s="1822"/>
      <c r="E216" s="1823"/>
      <c r="F216" s="212">
        <v>115.5</v>
      </c>
      <c r="G216" s="213">
        <v>65</v>
      </c>
      <c r="H216" s="212">
        <v>996</v>
      </c>
      <c r="I216" s="213">
        <v>954</v>
      </c>
      <c r="J216" s="212">
        <v>1933</v>
      </c>
      <c r="K216" s="214">
        <v>194.5</v>
      </c>
      <c r="L216"/>
      <c r="M216" s="1818"/>
      <c r="N216" s="1818"/>
      <c r="O216" s="1818"/>
      <c r="P216" s="1818"/>
      <c r="Q216" s="1819"/>
      <c r="R216" s="1831"/>
      <c r="S216" s="1833"/>
      <c r="T216" s="1810"/>
      <c r="U216" s="1831"/>
      <c r="V216" s="1810"/>
      <c r="W216" s="1808"/>
      <c r="X216"/>
      <c r="Y216"/>
      <c r="Z216"/>
      <c r="AA216"/>
      <c r="AB216"/>
      <c r="AC216"/>
      <c r="AD216"/>
      <c r="AE216"/>
      <c r="AF216"/>
      <c r="AG216"/>
      <c r="AH216"/>
      <c r="AI216"/>
      <c r="AJ216"/>
      <c r="AK216"/>
      <c r="AL216"/>
      <c r="AM216"/>
      <c r="AN216"/>
      <c r="AO216"/>
    </row>
    <row r="217" spans="1:47" ht="18" customHeight="1">
      <c r="A217" s="1836" t="s">
        <v>1012</v>
      </c>
      <c r="B217" s="1836"/>
      <c r="C217" s="1836"/>
      <c r="D217" s="1836"/>
      <c r="E217" s="1837"/>
      <c r="F217" s="215">
        <v>1711.9428807118807</v>
      </c>
      <c r="G217" s="216">
        <v>1722.6952348717948</v>
      </c>
      <c r="H217" s="215">
        <v>1712.5751307286901</v>
      </c>
      <c r="I217" s="216">
        <v>1713.6107496827244</v>
      </c>
      <c r="J217" s="215">
        <v>1697.8461490913496</v>
      </c>
      <c r="K217" s="217">
        <v>1641.9302698234787</v>
      </c>
      <c r="L217"/>
      <c r="M217" s="1836" t="s">
        <v>1013</v>
      </c>
      <c r="N217" s="1836"/>
      <c r="O217" s="1836"/>
      <c r="P217" s="1836"/>
      <c r="Q217" s="1837"/>
      <c r="R217" s="259">
        <v>1715.8149196060324</v>
      </c>
      <c r="S217" s="260">
        <v>1713.0817873862022</v>
      </c>
      <c r="T217" s="260">
        <v>1692.7342155930648</v>
      </c>
      <c r="U217" s="215">
        <v>1703.1994873120632</v>
      </c>
      <c r="V217" s="215">
        <v>1702.6083913841389</v>
      </c>
      <c r="W217" s="228">
        <v>1703.0310291372075</v>
      </c>
      <c r="X217"/>
      <c r="Y217" s="9" t="s">
        <v>1014</v>
      </c>
      <c r="Z217" s="9"/>
      <c r="AA217" s="9"/>
      <c r="AB217" s="9"/>
      <c r="AC217" s="9"/>
      <c r="AD217" s="9"/>
      <c r="AE217" s="9"/>
      <c r="AF217" s="9"/>
      <c r="AG217" s="9"/>
      <c r="AH217" s="9"/>
      <c r="AI217" s="9"/>
      <c r="AJ217"/>
      <c r="AK217"/>
      <c r="AL217"/>
      <c r="AM217"/>
      <c r="AN217"/>
      <c r="AO217"/>
    </row>
    <row r="218" spans="1:47" ht="18" customHeight="1">
      <c r="A218" s="1836" t="s">
        <v>1015</v>
      </c>
      <c r="B218" s="1836"/>
      <c r="C218" s="1836"/>
      <c r="D218" s="1836"/>
      <c r="E218" s="1837"/>
      <c r="F218" s="215">
        <v>1662.5613607503608</v>
      </c>
      <c r="G218" s="216">
        <v>1690.7952348717947</v>
      </c>
      <c r="H218" s="215">
        <v>1663.014492228413</v>
      </c>
      <c r="I218" s="216">
        <v>1633.8017163854836</v>
      </c>
      <c r="J218" s="215">
        <v>1605.53004045127</v>
      </c>
      <c r="K218" s="217">
        <v>1522.5342897929286</v>
      </c>
      <c r="L218"/>
      <c r="M218" s="1836" t="s">
        <v>1015</v>
      </c>
      <c r="N218" s="1836"/>
      <c r="O218" s="1836"/>
      <c r="P218" s="1836"/>
      <c r="Q218" s="1837"/>
      <c r="R218" s="259">
        <v>1672.7286838411817</v>
      </c>
      <c r="S218" s="260">
        <v>1648.7227034314105</v>
      </c>
      <c r="T218" s="261">
        <v>1597.9424148329163</v>
      </c>
      <c r="U218" s="215">
        <v>1626.4995367444476</v>
      </c>
      <c r="V218" s="261">
        <v>1619.0205579424332</v>
      </c>
      <c r="W218" s="262">
        <v>1624.3680804794772</v>
      </c>
      <c r="X218"/>
      <c r="Y218"/>
      <c r="Z218"/>
      <c r="AA218"/>
      <c r="AB218"/>
      <c r="AC218"/>
      <c r="AD218"/>
      <c r="AE218"/>
      <c r="AF218"/>
      <c r="AG218"/>
      <c r="AH218"/>
      <c r="AI218"/>
      <c r="AJ218"/>
      <c r="AK218"/>
      <c r="AL218"/>
      <c r="AM218"/>
      <c r="AN218"/>
      <c r="AO218"/>
    </row>
    <row r="219" spans="1:47" ht="18" customHeight="1">
      <c r="A219" s="1836" t="s">
        <v>1016</v>
      </c>
      <c r="B219" s="1836"/>
      <c r="C219" s="1836"/>
      <c r="D219" s="1836"/>
      <c r="E219" s="1837"/>
      <c r="F219" s="215">
        <v>1662.5613607503608</v>
      </c>
      <c r="G219" s="216">
        <v>1690.7952348717947</v>
      </c>
      <c r="H219" s="215">
        <v>1688.2343459013466</v>
      </c>
      <c r="I219" s="216">
        <v>1647.5852158114594</v>
      </c>
      <c r="J219" s="215">
        <v>1660.2161497420482</v>
      </c>
      <c r="K219" s="217">
        <v>1542.2461305656948</v>
      </c>
      <c r="L219"/>
      <c r="M219" s="1836" t="s">
        <v>1016</v>
      </c>
      <c r="N219" s="1836"/>
      <c r="O219" s="1836"/>
      <c r="P219" s="1836"/>
      <c r="Q219" s="1837"/>
      <c r="R219" s="259">
        <v>1672.7286838411817</v>
      </c>
      <c r="S219" s="260">
        <v>1668.3475407189094</v>
      </c>
      <c r="T219" s="261">
        <v>1649.4311115611781</v>
      </c>
      <c r="U219" s="215">
        <v>1671.165710700513</v>
      </c>
      <c r="V219" s="261">
        <v>1633.8080298472516</v>
      </c>
      <c r="W219" s="262">
        <v>1660.5190348631641</v>
      </c>
      <c r="X219"/>
      <c r="Y219" s="1845"/>
      <c r="Z219" s="1845"/>
      <c r="AA219" s="1845"/>
      <c r="AB219" s="1845"/>
      <c r="AC219" s="1846"/>
      <c r="AD219" s="1842" t="s">
        <v>25</v>
      </c>
      <c r="AE219" s="1827"/>
      <c r="AF219" s="1842" t="s">
        <v>66</v>
      </c>
      <c r="AG219" s="1827"/>
      <c r="AH219" s="1842" t="s">
        <v>28</v>
      </c>
      <c r="AI219" s="1826"/>
      <c r="AJ219"/>
      <c r="AK219" s="1814"/>
      <c r="AL219" s="1814"/>
      <c r="AM219" s="1814"/>
      <c r="AN219" s="1814"/>
      <c r="AO219" s="1815"/>
      <c r="AP219" s="1811" t="s">
        <v>19</v>
      </c>
      <c r="AQ219" s="1812"/>
      <c r="AR219" s="1812"/>
      <c r="AS219" s="1812"/>
      <c r="AT219" s="1813"/>
      <c r="AU219" s="1806" t="s">
        <v>19</v>
      </c>
    </row>
    <row r="220" spans="1:47" ht="18" customHeight="1">
      <c r="A220" s="1836" t="s">
        <v>1017</v>
      </c>
      <c r="B220" s="1836"/>
      <c r="C220" s="1836"/>
      <c r="D220" s="1836"/>
      <c r="E220" s="1837"/>
      <c r="F220" s="215">
        <v>49.381519961519956</v>
      </c>
      <c r="G220" s="216">
        <v>31.900000000000002</v>
      </c>
      <c r="H220" s="215">
        <v>49.560638500277058</v>
      </c>
      <c r="I220" s="216">
        <v>79.809033297240831</v>
      </c>
      <c r="J220" s="215">
        <v>92.316108640079705</v>
      </c>
      <c r="K220" s="258">
        <v>119.39598003055026</v>
      </c>
      <c r="L220"/>
      <c r="M220" s="1836" t="s">
        <v>1017</v>
      </c>
      <c r="N220" s="1836"/>
      <c r="O220" s="1836"/>
      <c r="P220" s="1836"/>
      <c r="Q220" s="1837"/>
      <c r="R220" s="259">
        <v>43.086235764850727</v>
      </c>
      <c r="S220" s="260">
        <v>64.359083954791657</v>
      </c>
      <c r="T220" s="261">
        <v>94.79180076014859</v>
      </c>
      <c r="U220" s="259">
        <v>76.699950567615559</v>
      </c>
      <c r="V220" s="261">
        <v>83.587833441705641</v>
      </c>
      <c r="W220" s="228">
        <v>78.66294865773024</v>
      </c>
      <c r="X220"/>
      <c r="Y220" s="1847"/>
      <c r="Z220" s="1847"/>
      <c r="AA220" s="1847"/>
      <c r="AB220" s="1847"/>
      <c r="AC220" s="1848"/>
      <c r="AD220" s="1843"/>
      <c r="AE220" s="1857"/>
      <c r="AF220" s="1843"/>
      <c r="AG220" s="1857"/>
      <c r="AH220" s="1843"/>
      <c r="AI220" s="1844"/>
      <c r="AJ220"/>
      <c r="AK220" s="1816"/>
      <c r="AL220" s="1816"/>
      <c r="AM220" s="1816"/>
      <c r="AN220" s="1816"/>
      <c r="AO220" s="1817"/>
      <c r="AP220" s="1830" t="s">
        <v>25</v>
      </c>
      <c r="AQ220" s="1832" t="s">
        <v>66</v>
      </c>
      <c r="AR220" s="1809" t="s">
        <v>28</v>
      </c>
      <c r="AS220" s="1830" t="s">
        <v>68</v>
      </c>
      <c r="AT220" s="1809" t="s">
        <v>69</v>
      </c>
      <c r="AU220" s="1807"/>
    </row>
    <row r="221" spans="1:47" ht="18" customHeight="1">
      <c r="A221" s="1851" t="s">
        <v>1018</v>
      </c>
      <c r="B221" s="1851"/>
      <c r="C221" s="1851"/>
      <c r="D221" s="1851"/>
      <c r="E221" s="1852"/>
      <c r="F221" s="123">
        <v>2.8845308168801483E-2</v>
      </c>
      <c r="G221" s="266">
        <v>1.8517494768814428E-2</v>
      </c>
      <c r="H221" s="123">
        <v>2.8939249210742254E-2</v>
      </c>
      <c r="I221" s="266">
        <v>4.6573606819411875E-2</v>
      </c>
      <c r="J221" s="123">
        <v>5.4372481681856322E-2</v>
      </c>
      <c r="K221" s="138">
        <v>7.2716839578934336E-2</v>
      </c>
      <c r="L221"/>
      <c r="M221" s="1851" t="s">
        <v>1018</v>
      </c>
      <c r="N221" s="1851"/>
      <c r="O221" s="1851"/>
      <c r="P221" s="1851"/>
      <c r="Q221" s="1852"/>
      <c r="R221" s="123">
        <v>2.5111237390769245E-2</v>
      </c>
      <c r="S221" s="267">
        <v>3.7569183461456268E-2</v>
      </c>
      <c r="T221" s="266">
        <v>5.5999222965394731E-2</v>
      </c>
      <c r="U221" s="123">
        <v>4.5032863818354626E-2</v>
      </c>
      <c r="V221" s="266">
        <v>4.9093986535419777E-2</v>
      </c>
      <c r="W221" s="268">
        <v>4.6189967952364672E-2</v>
      </c>
      <c r="X221"/>
      <c r="Y221" s="1849"/>
      <c r="Z221" s="1849"/>
      <c r="AA221" s="1849"/>
      <c r="AB221" s="1849"/>
      <c r="AC221" s="1850"/>
      <c r="AD221" s="98" t="s">
        <v>68</v>
      </c>
      <c r="AE221" s="424" t="s">
        <v>69</v>
      </c>
      <c r="AF221" s="96" t="s">
        <v>68</v>
      </c>
      <c r="AG221" s="424" t="s">
        <v>69</v>
      </c>
      <c r="AH221" s="96" t="s">
        <v>68</v>
      </c>
      <c r="AI221" s="92" t="s">
        <v>69</v>
      </c>
      <c r="AJ221"/>
      <c r="AK221" s="1818"/>
      <c r="AL221" s="1818"/>
      <c r="AM221" s="1818"/>
      <c r="AN221" s="1818"/>
      <c r="AO221" s="1819"/>
      <c r="AP221" s="1831"/>
      <c r="AQ221" s="1833"/>
      <c r="AR221" s="1810"/>
      <c r="AS221" s="1831"/>
      <c r="AT221" s="1810"/>
      <c r="AU221" s="1808"/>
    </row>
    <row r="222" spans="1:47" ht="18" customHeight="1">
      <c r="A222" s="1836" t="s">
        <v>1019</v>
      </c>
      <c r="B222" s="1836"/>
      <c r="C222" s="1836"/>
      <c r="D222" s="1836"/>
      <c r="E222" s="1837"/>
      <c r="F222" s="215">
        <v>6.3723809523809525</v>
      </c>
      <c r="G222" s="216">
        <v>0</v>
      </c>
      <c r="H222" s="215">
        <v>1.8428461097135795</v>
      </c>
      <c r="I222" s="216">
        <v>1.0229202663164927</v>
      </c>
      <c r="J222" s="215">
        <v>8.0442107297772072</v>
      </c>
      <c r="K222" s="217">
        <v>0.52699228791773778</v>
      </c>
      <c r="L222"/>
      <c r="M222" s="1836" t="s">
        <v>1019</v>
      </c>
      <c r="N222" s="1836"/>
      <c r="O222" s="1836"/>
      <c r="P222" s="1836"/>
      <c r="Q222" s="1837"/>
      <c r="R222" s="259">
        <v>4.0776177285318562</v>
      </c>
      <c r="S222" s="260">
        <v>1.4417131586362353</v>
      </c>
      <c r="T222" s="260">
        <v>7.3569726630596195</v>
      </c>
      <c r="U222" s="215">
        <v>5.9520262985495371</v>
      </c>
      <c r="V222" s="227">
        <v>0.8886410663913753</v>
      </c>
      <c r="W222" s="228">
        <v>4.5089971817754808</v>
      </c>
      <c r="X222"/>
      <c r="Y222" s="1836" t="s">
        <v>1019</v>
      </c>
      <c r="Z222" s="1836"/>
      <c r="AA222" s="1836"/>
      <c r="AB222" s="1836"/>
      <c r="AC222" s="1837"/>
      <c r="AD222" s="301">
        <v>3.7223093271260971E-3</v>
      </c>
      <c r="AE222" s="422">
        <v>0</v>
      </c>
      <c r="AF222" s="301">
        <v>1.0760673074409646E-3</v>
      </c>
      <c r="AG222" s="422">
        <v>5.9693852090148632E-4</v>
      </c>
      <c r="AH222" s="301">
        <v>4.7378914362071582E-3</v>
      </c>
      <c r="AI222" s="421">
        <v>3.2095899418091238E-4</v>
      </c>
      <c r="AJ222"/>
      <c r="AK222" s="1836" t="s">
        <v>1019</v>
      </c>
      <c r="AL222" s="1836"/>
      <c r="AM222" s="1836"/>
      <c r="AN222" s="1836"/>
      <c r="AO222" s="1837"/>
      <c r="AP222" s="129">
        <v>2.3764904255921242E-3</v>
      </c>
      <c r="AQ222" s="130">
        <v>8.4159038363018407E-4</v>
      </c>
      <c r="AR222" s="131">
        <v>4.3462066255227413E-3</v>
      </c>
      <c r="AS222" s="555">
        <v>3.4946148956061752E-3</v>
      </c>
      <c r="AT222" s="131">
        <v>5.2192921806813882E-4</v>
      </c>
      <c r="AU222" s="433">
        <v>2.6476306682796241E-3</v>
      </c>
    </row>
    <row r="223" spans="1:47" ht="18" customHeight="1">
      <c r="A223" s="1836" t="s">
        <v>1020</v>
      </c>
      <c r="B223" s="1836"/>
      <c r="C223" s="1836"/>
      <c r="D223" s="1836"/>
      <c r="E223" s="1837"/>
      <c r="F223" s="215">
        <v>28.400096200096197</v>
      </c>
      <c r="G223" s="216">
        <v>13.238461538461538</v>
      </c>
      <c r="H223" s="215">
        <v>22.860926735023121</v>
      </c>
      <c r="I223" s="216">
        <v>25.885266009322613</v>
      </c>
      <c r="J223" s="215">
        <v>54.903416273028711</v>
      </c>
      <c r="K223" s="217">
        <v>66.644773430064589</v>
      </c>
      <c r="L223"/>
      <c r="M223" s="1836" t="s">
        <v>1020</v>
      </c>
      <c r="N223" s="1836"/>
      <c r="O223" s="1836"/>
      <c r="P223" s="1836"/>
      <c r="Q223" s="1837"/>
      <c r="R223" s="259">
        <v>22.940227762388425</v>
      </c>
      <c r="S223" s="260">
        <v>24.34052656460349</v>
      </c>
      <c r="T223" s="260">
        <v>55.976832943789454</v>
      </c>
      <c r="U223" s="215">
        <v>43.415338411876711</v>
      </c>
      <c r="V223" s="227">
        <v>31.740792917215771</v>
      </c>
      <c r="W223" s="228">
        <v>40.088175199624231</v>
      </c>
      <c r="X223"/>
      <c r="Y223" s="1836" t="s">
        <v>1020</v>
      </c>
      <c r="Z223" s="1836"/>
      <c r="AA223" s="1836"/>
      <c r="AB223" s="1836"/>
      <c r="AC223" s="1837"/>
      <c r="AD223" s="301">
        <v>1.6589394728103619E-2</v>
      </c>
      <c r="AE223" s="422">
        <v>7.6847380026837777E-3</v>
      </c>
      <c r="AF223" s="301">
        <v>1.3348860627969028E-2</v>
      </c>
      <c r="AG223" s="422">
        <v>1.5105686057417227E-2</v>
      </c>
      <c r="AH223" s="301">
        <v>3.2337097388012354E-2</v>
      </c>
      <c r="AI223" s="421">
        <v>4.0589283634578137E-2</v>
      </c>
      <c r="AJ223"/>
      <c r="AK223" s="1836" t="s">
        <v>1020</v>
      </c>
      <c r="AL223" s="1836"/>
      <c r="AM223" s="1836"/>
      <c r="AN223" s="1836"/>
      <c r="AO223" s="1837"/>
      <c r="AP223" s="129">
        <v>1.3369873114086059E-2</v>
      </c>
      <c r="AQ223" s="130">
        <v>1.4208619076933826E-2</v>
      </c>
      <c r="AR223" s="131">
        <v>3.3068884901211418E-2</v>
      </c>
      <c r="AS223" s="555">
        <v>2.5490460005007081E-2</v>
      </c>
      <c r="AT223" s="131">
        <v>1.8642450652678874E-2</v>
      </c>
      <c r="AU223" s="433">
        <v>2.3539309920814402E-2</v>
      </c>
    </row>
    <row r="224" spans="1:47" ht="18" customHeight="1">
      <c r="A224" s="1836" t="s">
        <v>1021</v>
      </c>
      <c r="B224" s="1836"/>
      <c r="C224" s="1836"/>
      <c r="D224" s="1836"/>
      <c r="E224" s="1837"/>
      <c r="F224" s="215">
        <v>1.2486772486772488</v>
      </c>
      <c r="G224" s="216">
        <v>3.0153846153846153</v>
      </c>
      <c r="H224" s="215">
        <v>4.4248316832654186</v>
      </c>
      <c r="I224" s="216">
        <v>33.732725520461365</v>
      </c>
      <c r="J224" s="215">
        <v>5.0862302710747338</v>
      </c>
      <c r="K224" s="217">
        <v>15.038777176029885</v>
      </c>
      <c r="L224"/>
      <c r="M224" s="1836" t="s">
        <v>1021</v>
      </c>
      <c r="N224" s="1836"/>
      <c r="O224" s="1836"/>
      <c r="P224" s="1836"/>
      <c r="Q224" s="1837"/>
      <c r="R224" s="259">
        <v>1.8848876577408433</v>
      </c>
      <c r="S224" s="260">
        <v>18.763155129770514</v>
      </c>
      <c r="T224" s="260">
        <v>5.9961105874149343</v>
      </c>
      <c r="U224" s="215">
        <v>4.7242692372284578</v>
      </c>
      <c r="V224" s="227">
        <v>29.091110265560737</v>
      </c>
      <c r="W224" s="228">
        <v>11.668647252231093</v>
      </c>
      <c r="X224"/>
      <c r="Y224" s="1836" t="s">
        <v>1021</v>
      </c>
      <c r="Z224" s="1836"/>
      <c r="AA224" s="1836"/>
      <c r="AB224" s="1836"/>
      <c r="AC224" s="1837"/>
      <c r="AD224" s="301">
        <v>7.2939188727956202E-4</v>
      </c>
      <c r="AE224" s="422">
        <v>1.7503877379732951E-3</v>
      </c>
      <c r="AF224" s="301">
        <v>2.5837299654016817E-3</v>
      </c>
      <c r="AG224" s="422">
        <v>1.9685173851008458E-2</v>
      </c>
      <c r="AH224" s="301">
        <v>2.9956956192978817E-3</v>
      </c>
      <c r="AI224" s="421">
        <v>9.1592057546065458E-3</v>
      </c>
      <c r="AJ224"/>
      <c r="AK224" s="1836" t="s">
        <v>1021</v>
      </c>
      <c r="AL224" s="1836"/>
      <c r="AM224" s="1836"/>
      <c r="AN224" s="1836"/>
      <c r="AO224" s="1837"/>
      <c r="AP224" s="129">
        <v>1.0985378645463882E-3</v>
      </c>
      <c r="AQ224" s="130">
        <v>1.0952865921480077E-2</v>
      </c>
      <c r="AR224" s="131">
        <v>3.5422634765577433E-3</v>
      </c>
      <c r="AS224" s="555">
        <v>2.7737615425684242E-3</v>
      </c>
      <c r="AT224" s="131">
        <v>1.70862016261479E-2</v>
      </c>
      <c r="AU224" s="433">
        <v>6.8516938638180204E-3</v>
      </c>
    </row>
    <row r="225" spans="1:47" ht="18" customHeight="1">
      <c r="A225" s="1836" t="s">
        <v>1022</v>
      </c>
      <c r="B225" s="1836"/>
      <c r="C225" s="1836"/>
      <c r="D225" s="1836"/>
      <c r="E225" s="1837"/>
      <c r="F225" s="215">
        <v>6.6233766233766236</v>
      </c>
      <c r="G225" s="216">
        <v>3.0153846153846153</v>
      </c>
      <c r="H225" s="215">
        <v>5.7143477205525404</v>
      </c>
      <c r="I225" s="216">
        <v>6.8144101181837033</v>
      </c>
      <c r="J225" s="215">
        <v>6.0637620782839967</v>
      </c>
      <c r="K225" s="217">
        <v>23.671648868251079</v>
      </c>
      <c r="L225"/>
      <c r="M225" s="1836" t="s">
        <v>1023</v>
      </c>
      <c r="N225" s="1836"/>
      <c r="O225" s="1836"/>
      <c r="P225" s="1836"/>
      <c r="Q225" s="1837"/>
      <c r="R225" s="259">
        <v>5.32409972299169</v>
      </c>
      <c r="S225" s="260">
        <v>6.2525320935474786</v>
      </c>
      <c r="T225" s="260">
        <v>7.6735077801164753</v>
      </c>
      <c r="U225" s="215">
        <v>5.970682354078928</v>
      </c>
      <c r="V225" s="227">
        <v>9.312800129890471</v>
      </c>
      <c r="W225" s="228">
        <v>6.9231623730895686</v>
      </c>
      <c r="X225"/>
      <c r="Y225" s="1836" t="s">
        <v>1023</v>
      </c>
      <c r="Z225" s="1836"/>
      <c r="AA225" s="1836"/>
      <c r="AB225" s="1836"/>
      <c r="AC225" s="1837"/>
      <c r="AD225" s="301">
        <v>3.8689238396916676E-3</v>
      </c>
      <c r="AE225" s="422">
        <v>1.7503877379732951E-3</v>
      </c>
      <c r="AF225" s="301">
        <v>3.3366989967448151E-3</v>
      </c>
      <c r="AG225" s="422">
        <v>3.9766382881558102E-3</v>
      </c>
      <c r="AH225" s="301">
        <v>3.5714437857218046E-3</v>
      </c>
      <c r="AI225" s="421">
        <v>1.4416963560088323E-2</v>
      </c>
      <c r="AJ225"/>
      <c r="AK225" s="1836" t="s">
        <v>1023</v>
      </c>
      <c r="AL225" s="1836"/>
      <c r="AM225" s="1836"/>
      <c r="AN225" s="1836"/>
      <c r="AO225" s="1837"/>
      <c r="AP225" s="129">
        <v>3.1029568878059148E-3</v>
      </c>
      <c r="AQ225" s="130">
        <v>3.6498736601989741E-3</v>
      </c>
      <c r="AR225" s="131">
        <v>4.5332029738809248E-3</v>
      </c>
      <c r="AS225" s="555">
        <v>3.5055684308017698E-3</v>
      </c>
      <c r="AT225" s="131">
        <v>5.4697252621429939E-3</v>
      </c>
      <c r="AU225" s="433">
        <v>4.0652003719491786E-3</v>
      </c>
    </row>
    <row r="226" spans="1:47" ht="18" customHeight="1">
      <c r="A226" s="1836" t="s">
        <v>1024</v>
      </c>
      <c r="B226" s="1836"/>
      <c r="C226" s="1836"/>
      <c r="D226" s="1836"/>
      <c r="E226" s="1837"/>
      <c r="F226" s="215">
        <v>6.5368927368927379</v>
      </c>
      <c r="G226" s="216">
        <v>11.707692307692307</v>
      </c>
      <c r="H226" s="215">
        <v>13.024039810033786</v>
      </c>
      <c r="I226" s="216">
        <v>11.269449819921519</v>
      </c>
      <c r="J226" s="215">
        <v>9.6321822512717485</v>
      </c>
      <c r="K226" s="217">
        <v>6.5693152605749008</v>
      </c>
      <c r="L226"/>
      <c r="M226" s="1836" t="s">
        <v>1025</v>
      </c>
      <c r="N226" s="1836"/>
      <c r="O226" s="1836"/>
      <c r="P226" s="1836"/>
      <c r="Q226" s="1837"/>
      <c r="R226" s="259">
        <v>8.3989535241612803</v>
      </c>
      <c r="S226" s="260">
        <v>12.165640399486554</v>
      </c>
      <c r="T226" s="260">
        <v>9.3521692643431766</v>
      </c>
      <c r="U226" s="215">
        <v>10.62439252869537</v>
      </c>
      <c r="V226" s="227">
        <v>10.539585452317221</v>
      </c>
      <c r="W226" s="228">
        <v>10.600223109441052</v>
      </c>
      <c r="X226"/>
      <c r="Y226" s="1836" t="s">
        <v>1025</v>
      </c>
      <c r="Z226" s="1836"/>
      <c r="AA226" s="1836"/>
      <c r="AB226" s="1836"/>
      <c r="AC226" s="1837"/>
      <c r="AD226" s="301">
        <v>3.8184058653723822E-3</v>
      </c>
      <c r="AE226" s="422">
        <v>6.7961483091718245E-3</v>
      </c>
      <c r="AF226" s="301">
        <v>7.6049450773538552E-3</v>
      </c>
      <c r="AG226" s="422">
        <v>6.5764350638020108E-3</v>
      </c>
      <c r="AH226" s="301">
        <v>5.6731773113993184E-3</v>
      </c>
      <c r="AI226" s="421">
        <v>4.0009709189910711E-3</v>
      </c>
      <c r="AJ226"/>
      <c r="AK226" s="1836" t="s">
        <v>1025</v>
      </c>
      <c r="AL226" s="1836"/>
      <c r="AM226" s="1836"/>
      <c r="AN226" s="1836"/>
      <c r="AO226" s="1837"/>
      <c r="AP226" s="129">
        <v>4.8950230168704678E-3</v>
      </c>
      <c r="AQ226" s="130">
        <v>7.1016109616393319E-3</v>
      </c>
      <c r="AR226" s="131">
        <v>5.5248893643155663E-3</v>
      </c>
      <c r="AS226" s="555">
        <v>6.2379026108459312E-3</v>
      </c>
      <c r="AT226" s="131">
        <v>6.1902581390128374E-3</v>
      </c>
      <c r="AU226" s="433">
        <v>6.2243276417643162E-3</v>
      </c>
    </row>
    <row r="227" spans="1:47" ht="18" customHeight="1">
      <c r="A227" s="1836" t="s">
        <v>1026</v>
      </c>
      <c r="B227" s="1836"/>
      <c r="C227" s="1836"/>
      <c r="D227" s="1836"/>
      <c r="E227" s="1837"/>
      <c r="F227" s="215">
        <v>0.16315536315536316</v>
      </c>
      <c r="G227" s="216">
        <v>0.92307692307692313</v>
      </c>
      <c r="H227" s="215">
        <v>1.5696169905507258</v>
      </c>
      <c r="I227" s="216">
        <v>0.9993559026577894</v>
      </c>
      <c r="J227" s="215">
        <v>8.4004818943773927</v>
      </c>
      <c r="K227" s="217">
        <v>6.9444730077120829</v>
      </c>
      <c r="L227"/>
      <c r="M227" s="1836" t="s">
        <v>1026</v>
      </c>
      <c r="N227" s="1836"/>
      <c r="O227" s="1836"/>
      <c r="P227" s="1836"/>
      <c r="Q227" s="1837"/>
      <c r="R227" s="259">
        <v>0.4368113265620191</v>
      </c>
      <c r="S227" s="260">
        <v>1.2906277198584892</v>
      </c>
      <c r="T227" s="260">
        <v>8.2673708586752053</v>
      </c>
      <c r="U227" s="215">
        <v>5.8532811525256916</v>
      </c>
      <c r="V227" s="227">
        <v>1.9481545374005202</v>
      </c>
      <c r="W227" s="228">
        <v>4.7403475810239541</v>
      </c>
      <c r="X227"/>
      <c r="Y227" s="1836" t="s">
        <v>1026</v>
      </c>
      <c r="Z227" s="1836"/>
      <c r="AA227" s="1836"/>
      <c r="AB227" s="1836"/>
      <c r="AC227" s="1837"/>
      <c r="AD227" s="301">
        <v>9.5304209616805637E-5</v>
      </c>
      <c r="AE227" s="422">
        <v>5.3583298101223323E-4</v>
      </c>
      <c r="AF227" s="301">
        <v>9.165244562922408E-4</v>
      </c>
      <c r="AG227" s="422">
        <v>5.8318722781286263E-4</v>
      </c>
      <c r="AH227" s="301">
        <v>4.9477285670866868E-3</v>
      </c>
      <c r="AI227" s="421">
        <v>4.22945671648935E-3</v>
      </c>
      <c r="AJ227"/>
      <c r="AK227" s="1836" t="s">
        <v>1026</v>
      </c>
      <c r="AL227" s="1836"/>
      <c r="AM227" s="1836"/>
      <c r="AN227" s="1836"/>
      <c r="AO227" s="1837"/>
      <c r="AP227" s="129">
        <v>2.5457951295954182E-4</v>
      </c>
      <c r="AQ227" s="130">
        <v>7.5339527240419276E-4</v>
      </c>
      <c r="AR227" s="131">
        <v>4.8840336436270695E-3</v>
      </c>
      <c r="AS227" s="555">
        <v>3.4366386299018673E-3</v>
      </c>
      <c r="AT227" s="131">
        <v>1.1442176294084656E-3</v>
      </c>
      <c r="AU227" s="433">
        <v>2.78347693020339E-3</v>
      </c>
    </row>
    <row r="228" spans="1:47" ht="18" customHeight="1" thickBot="1">
      <c r="A228" s="1820" t="s">
        <v>1027</v>
      </c>
      <c r="B228" s="1820"/>
      <c r="C228" s="1820"/>
      <c r="D228" s="1820"/>
      <c r="E228" s="1821"/>
      <c r="F228" s="218">
        <v>3.6940836940836941E-2</v>
      </c>
      <c r="G228" s="219">
        <v>0</v>
      </c>
      <c r="H228" s="218">
        <v>0.12402945113788487</v>
      </c>
      <c r="I228" s="219">
        <v>8.4905660377358486E-2</v>
      </c>
      <c r="J228" s="218">
        <v>0.18582514226590791</v>
      </c>
      <c r="K228" s="220">
        <v>0</v>
      </c>
      <c r="L228"/>
      <c r="M228" s="1820" t="s">
        <v>1028</v>
      </c>
      <c r="N228" s="1820"/>
      <c r="O228" s="1820"/>
      <c r="P228" s="1820"/>
      <c r="Q228" s="1821"/>
      <c r="R228" s="229">
        <v>2.363804247460757E-2</v>
      </c>
      <c r="S228" s="302">
        <v>0.10488888888888889</v>
      </c>
      <c r="T228" s="556">
        <v>0.16883666274970621</v>
      </c>
      <c r="U228" s="557">
        <v>0.15996058466086385</v>
      </c>
      <c r="V228" s="557">
        <v>6.6749072929542644E-2</v>
      </c>
      <c r="W228" s="230">
        <v>0.13339596054485675</v>
      </c>
      <c r="X228"/>
      <c r="Y228" s="1820" t="s">
        <v>1028</v>
      </c>
      <c r="Z228" s="1820"/>
      <c r="AA228" s="1820"/>
      <c r="AB228" s="1820"/>
      <c r="AC228" s="1821"/>
      <c r="AD228" s="124">
        <v>2.157831161135222E-5</v>
      </c>
      <c r="AE228" s="125">
        <v>0</v>
      </c>
      <c r="AF228" s="124">
        <v>7.2422779539669664E-5</v>
      </c>
      <c r="AG228" s="125">
        <v>4.9547810314027729E-5</v>
      </c>
      <c r="AH228" s="124">
        <v>1.0944757413111752E-4</v>
      </c>
      <c r="AI228" s="126">
        <v>0</v>
      </c>
      <c r="AJ228"/>
      <c r="AK228" s="1820" t="s">
        <v>1028</v>
      </c>
      <c r="AL228" s="1820"/>
      <c r="AM228" s="1820"/>
      <c r="AN228" s="1820"/>
      <c r="AO228" s="1821"/>
      <c r="AP228" s="132">
        <v>1.3776568908746342E-5</v>
      </c>
      <c r="AQ228" s="133">
        <v>6.1228185169680076E-5</v>
      </c>
      <c r="AR228" s="134">
        <v>9.974198027925651E-5</v>
      </c>
      <c r="AS228" s="558">
        <v>9.3917703623378084E-5</v>
      </c>
      <c r="AT228" s="134">
        <v>3.9204007960561531E-5</v>
      </c>
      <c r="AU228" s="165">
        <v>7.8328555535736797E-5</v>
      </c>
    </row>
    <row r="229" spans="1:47" ht="18" customHeight="1">
      <c r="A229" s="1834" t="s">
        <v>1029</v>
      </c>
      <c r="B229" s="1834"/>
      <c r="C229" s="1834"/>
      <c r="D229" s="1834"/>
      <c r="E229" s="1835"/>
      <c r="F229" s="221">
        <v>0.10620490620490622</v>
      </c>
      <c r="G229" s="222">
        <v>1.6461538461538461</v>
      </c>
      <c r="H229" s="223">
        <v>2.6620275975697663</v>
      </c>
      <c r="I229" s="222">
        <v>4.083333333333333</v>
      </c>
      <c r="J229" s="223">
        <v>25.761021130964224</v>
      </c>
      <c r="K229" s="224">
        <v>66.756298200514138</v>
      </c>
      <c r="L229"/>
      <c r="M229" s="1834" t="s">
        <v>1029</v>
      </c>
      <c r="N229" s="1834"/>
      <c r="O229" s="1834"/>
      <c r="P229" s="1834"/>
      <c r="Q229" s="1835"/>
      <c r="R229" s="231">
        <v>0.66075715604801477</v>
      </c>
      <c r="S229" s="232">
        <v>3.3573740959894804</v>
      </c>
      <c r="T229" s="232">
        <v>29.508885474102865</v>
      </c>
      <c r="U229" s="215">
        <v>17.230973887337822</v>
      </c>
      <c r="V229" s="232">
        <v>13.998022249690976</v>
      </c>
      <c r="W229" s="233">
        <v>16.3096054485674</v>
      </c>
      <c r="X229"/>
      <c r="Y229" s="1834" t="s">
        <v>1029</v>
      </c>
      <c r="Z229" s="1834"/>
      <c r="AA229" s="1834"/>
      <c r="AB229" s="1834"/>
      <c r="AC229" s="1835"/>
      <c r="AD229" s="127">
        <v>6.2037645882637632E-5</v>
      </c>
      <c r="AE229" s="298">
        <v>9.5556881613848249E-4</v>
      </c>
      <c r="AF229" s="128">
        <v>1.5544004755207966E-3</v>
      </c>
      <c r="AG229" s="298">
        <v>2.3828826552875931E-3</v>
      </c>
      <c r="AH229" s="128">
        <v>1.5172765297227291E-2</v>
      </c>
      <c r="AI229" s="265">
        <v>4.06572065984818E-2</v>
      </c>
      <c r="AJ229"/>
      <c r="AK229" s="1834" t="s">
        <v>1029</v>
      </c>
      <c r="AL229" s="1834"/>
      <c r="AM229" s="1834"/>
      <c r="AN229" s="1834"/>
      <c r="AO229" s="1835"/>
      <c r="AP229" s="135">
        <v>3.8509815277730009E-4</v>
      </c>
      <c r="AQ229" s="136">
        <v>1.9598446032819705E-3</v>
      </c>
      <c r="AR229" s="137">
        <v>1.7432675019075076E-2</v>
      </c>
      <c r="AS229" s="559">
        <v>1.0116826605279933E-2</v>
      </c>
      <c r="AT229" s="137">
        <v>8.2215160694182037E-3</v>
      </c>
      <c r="AU229" s="166">
        <v>9.5768105040518262E-3</v>
      </c>
    </row>
    <row r="230" spans="1:47" ht="18" customHeight="1">
      <c r="A230" s="1836" t="s">
        <v>1030</v>
      </c>
      <c r="B230" s="1836"/>
      <c r="C230" s="1836"/>
      <c r="D230" s="1836"/>
      <c r="E230" s="1837"/>
      <c r="F230" s="225"/>
      <c r="G230" s="226"/>
      <c r="H230" s="215">
        <v>25.219853672933489</v>
      </c>
      <c r="I230" s="216">
        <v>13.783499425975842</v>
      </c>
      <c r="J230" s="215">
        <v>54.686109290778198</v>
      </c>
      <c r="K230" s="217">
        <v>19.711840772766223</v>
      </c>
      <c r="L230"/>
      <c r="M230" s="1836" t="s">
        <v>1030</v>
      </c>
      <c r="N230" s="1836"/>
      <c r="O230" s="1836"/>
      <c r="P230" s="1836"/>
      <c r="Q230" s="1837"/>
      <c r="R230" s="234"/>
      <c r="S230" s="227">
        <v>19.624837287498828</v>
      </c>
      <c r="T230" s="227">
        <v>51.488696728261949</v>
      </c>
      <c r="U230" s="215">
        <v>44.666173956065556</v>
      </c>
      <c r="V230" s="227">
        <v>14.787471904818444</v>
      </c>
      <c r="W230" s="228">
        <v>36.150954383686894</v>
      </c>
      <c r="X230"/>
      <c r="Y230" s="1836" t="s">
        <v>1030</v>
      </c>
      <c r="Z230" s="1836"/>
      <c r="AA230" s="1836"/>
      <c r="AB230" s="1836"/>
      <c r="AC230" s="1837"/>
      <c r="AD230" s="36"/>
      <c r="AE230" s="37"/>
      <c r="AF230" s="301">
        <v>1.4726275782249972E-2</v>
      </c>
      <c r="AG230" s="422">
        <v>8.0435416435896325E-3</v>
      </c>
      <c r="AH230" s="301">
        <v>3.2209107592018872E-2</v>
      </c>
      <c r="AI230" s="421">
        <v>1.2005284959443138E-2</v>
      </c>
      <c r="AJ230"/>
      <c r="AK230" s="1836" t="s">
        <v>1030</v>
      </c>
      <c r="AL230" s="1836"/>
      <c r="AM230" s="1836"/>
      <c r="AN230" s="1836"/>
      <c r="AO230" s="1837"/>
      <c r="AP230" s="97"/>
      <c r="AQ230" s="130">
        <v>1.1455867099866929E-2</v>
      </c>
      <c r="AR230" s="131">
        <v>3.0417472662843538E-2</v>
      </c>
      <c r="AS230" s="555">
        <v>2.6224863434262967E-2</v>
      </c>
      <c r="AT230" s="131">
        <v>8.6851867873133995E-3</v>
      </c>
      <c r="AU230" s="433">
        <v>2.1227419680075795E-2</v>
      </c>
    </row>
    <row r="231" spans="1:47" ht="18" hidden="1" customHeight="1">
      <c r="A231" s="1838" t="s">
        <v>1031</v>
      </c>
      <c r="B231" s="1838"/>
      <c r="C231" s="1838"/>
      <c r="D231" s="1838"/>
      <c r="E231" s="1839"/>
      <c r="F231" s="738">
        <v>0</v>
      </c>
      <c r="G231" s="737">
        <v>1.2307692307692308</v>
      </c>
      <c r="H231" s="738">
        <v>0.20582329317269077</v>
      </c>
      <c r="I231" s="737">
        <v>0.18501048218029351</v>
      </c>
      <c r="J231" s="738">
        <v>1.7990170719089498</v>
      </c>
      <c r="K231" s="739">
        <v>4.6066838046272496</v>
      </c>
      <c r="L231"/>
      <c r="M231" s="1838" t="s">
        <v>1031</v>
      </c>
      <c r="N231" s="1838"/>
      <c r="O231" s="1838"/>
      <c r="P231" s="1838"/>
      <c r="Q231" s="1839"/>
      <c r="R231" s="740">
        <v>0.44321329639889195</v>
      </c>
      <c r="S231" s="741">
        <v>0.19564102564102565</v>
      </c>
      <c r="T231" s="741">
        <v>2.0556991774383078</v>
      </c>
      <c r="U231" s="738">
        <v>1.2095582197405157</v>
      </c>
      <c r="V231" s="742">
        <v>0.94973217964565304</v>
      </c>
      <c r="W231" s="743">
        <v>1.1355096289337718</v>
      </c>
      <c r="X231"/>
      <c r="Y231" s="1838" t="s">
        <v>1031</v>
      </c>
      <c r="Z231" s="1838"/>
      <c r="AA231" s="1838"/>
      <c r="AB231" s="1838"/>
      <c r="AC231" s="1839"/>
      <c r="AD231" s="744">
        <v>0</v>
      </c>
      <c r="AE231" s="745">
        <v>7.1444397468297771E-4</v>
      </c>
      <c r="AF231" s="744">
        <v>1.2018351164839947E-4</v>
      </c>
      <c r="AG231" s="745">
        <v>1.0796529037562834E-4</v>
      </c>
      <c r="AH231" s="744">
        <v>1.0595878035661503E-3</v>
      </c>
      <c r="AI231" s="746">
        <v>2.8056513052302193E-3</v>
      </c>
      <c r="AJ231"/>
      <c r="AK231" s="1838" t="s">
        <v>1031</v>
      </c>
      <c r="AL231" s="1838"/>
      <c r="AM231" s="1838"/>
      <c r="AN231" s="1838"/>
      <c r="AO231" s="1839"/>
      <c r="AP231" s="747">
        <v>2.583106670389939E-4</v>
      </c>
      <c r="AQ231" s="748">
        <v>1.1420413612565E-4</v>
      </c>
      <c r="AR231" s="749">
        <v>1.2144252526484643E-3</v>
      </c>
      <c r="AS231" s="750">
        <v>7.1016826199813104E-4</v>
      </c>
      <c r="AT231" s="749">
        <v>5.5781011326601435E-4</v>
      </c>
      <c r="AU231" s="751">
        <v>6.6675803875930885E-4</v>
      </c>
    </row>
    <row r="232" spans="1:47" ht="18" customHeight="1">
      <c r="A232" s="250" t="s">
        <v>1032</v>
      </c>
      <c r="B232" s="1"/>
      <c r="C232" s="1"/>
      <c r="D232" s="1"/>
      <c r="E232" s="1"/>
      <c r="F232" s="444"/>
      <c r="G232" s="1"/>
      <c r="H232" s="1"/>
      <c r="I232" s="1"/>
      <c r="J232" s="1"/>
      <c r="K232" s="1"/>
      <c r="L232"/>
      <c r="X232"/>
      <c r="Y232"/>
      <c r="Z232"/>
      <c r="AA232"/>
      <c r="AB232"/>
      <c r="AC232"/>
      <c r="AD232"/>
      <c r="AE232"/>
      <c r="AF232"/>
      <c r="AG232"/>
      <c r="AH232"/>
      <c r="AI232"/>
      <c r="AJ232"/>
      <c r="AK232"/>
      <c r="AL232"/>
      <c r="AM232"/>
      <c r="AN232"/>
      <c r="AO232"/>
    </row>
    <row r="233" spans="1:47" ht="36" customHeight="1">
      <c r="A233" s="1841" t="s">
        <v>1033</v>
      </c>
      <c r="B233" s="1841"/>
      <c r="C233" s="1841"/>
      <c r="D233" s="1841"/>
      <c r="E233" s="1841"/>
      <c r="F233" s="1841"/>
      <c r="G233" s="1841"/>
      <c r="H233" s="1841"/>
      <c r="I233" s="1841"/>
      <c r="J233" s="1841"/>
      <c r="K233" s="1841"/>
      <c r="L233"/>
      <c r="X233"/>
      <c r="AJ233"/>
      <c r="AK233"/>
      <c r="AL233"/>
      <c r="AM233"/>
      <c r="AN233"/>
      <c r="AO233"/>
    </row>
    <row r="234" spans="1:47" ht="20.7" customHeight="1">
      <c r="A234" s="560"/>
      <c r="B234" s="560"/>
      <c r="C234" s="560"/>
      <c r="D234" s="560"/>
      <c r="E234" s="560"/>
      <c r="F234" s="708"/>
      <c r="G234" s="560"/>
      <c r="H234" s="560"/>
      <c r="I234" s="560"/>
      <c r="J234" s="560"/>
      <c r="K234" s="560"/>
      <c r="L234"/>
      <c r="M234" s="9"/>
      <c r="N234" s="9"/>
      <c r="O234" s="9"/>
      <c r="P234" s="9"/>
      <c r="Q234" s="9"/>
      <c r="R234" s="9"/>
      <c r="S234" s="9"/>
      <c r="T234" s="9"/>
      <c r="U234" s="9"/>
      <c r="V234" s="9"/>
      <c r="W234" s="9"/>
      <c r="X234"/>
      <c r="AJ234"/>
      <c r="AK234"/>
      <c r="AL234"/>
      <c r="AM234"/>
      <c r="AN234"/>
      <c r="AO234"/>
    </row>
    <row r="235" spans="1:47" ht="20.7" customHeight="1">
      <c r="A235" s="1840" t="s">
        <v>1034</v>
      </c>
      <c r="B235" s="1840"/>
      <c r="C235" s="1840"/>
      <c r="D235" s="1840"/>
      <c r="E235" s="1840"/>
      <c r="F235" s="1840"/>
      <c r="G235" s="1840"/>
      <c r="H235" s="1840"/>
      <c r="I235" s="1840"/>
      <c r="J235" s="1840"/>
      <c r="K235" s="1840"/>
      <c r="L235"/>
      <c r="M235" s="55"/>
      <c r="N235" s="55"/>
      <c r="O235" s="55"/>
      <c r="P235" s="55"/>
      <c r="Q235" s="55"/>
      <c r="R235" s="311"/>
      <c r="S235" s="311"/>
      <c r="T235" s="311"/>
      <c r="U235" s="55"/>
      <c r="V235" s="55"/>
      <c r="W235" s="9"/>
      <c r="X235"/>
      <c r="AJ235"/>
      <c r="AK235"/>
      <c r="AL235"/>
      <c r="AM235"/>
      <c r="AN235"/>
      <c r="AO235"/>
    </row>
    <row r="236" spans="1:47" ht="20.7" customHeight="1">
      <c r="B236" s="391" t="s">
        <v>963</v>
      </c>
      <c r="C236" s="1144">
        <v>37</v>
      </c>
      <c r="D236" s="62" t="s">
        <v>273</v>
      </c>
      <c r="E236" s="562">
        <v>597</v>
      </c>
      <c r="F236" s="12" t="s">
        <v>274</v>
      </c>
      <c r="G236" s="562">
        <v>110</v>
      </c>
      <c r="H236" s="507"/>
      <c r="I236" s="513"/>
      <c r="J236" s="514"/>
      <c r="K236"/>
      <c r="L236" s="513"/>
      <c r="M236" s="1950" t="s">
        <v>1035</v>
      </c>
      <c r="N236" s="1950"/>
      <c r="O236" s="1950"/>
      <c r="P236" s="1950"/>
      <c r="Q236" s="1950"/>
      <c r="R236" s="1950"/>
      <c r="S236" s="1950"/>
      <c r="T236" s="1950"/>
      <c r="U236" s="1950"/>
      <c r="V236" s="1950"/>
      <c r="W236" s="1950"/>
      <c r="X236"/>
      <c r="AJ236"/>
    </row>
    <row r="237" spans="1:47" ht="20.7" customHeight="1">
      <c r="B237" s="508" t="s">
        <v>965</v>
      </c>
      <c r="C237" s="392">
        <v>4.9731182795698922E-2</v>
      </c>
      <c r="E237" s="392">
        <v>0.80241935483870963</v>
      </c>
      <c r="F237" s="1413"/>
      <c r="G237" s="382">
        <v>0.14784946236559141</v>
      </c>
      <c r="H237" s="507"/>
      <c r="K237" s="515"/>
      <c r="L237" s="515"/>
      <c r="M237" s="55"/>
      <c r="N237" s="55"/>
      <c r="O237" s="55"/>
      <c r="R237"/>
      <c r="S237"/>
      <c r="T237"/>
      <c r="U237"/>
      <c r="V237"/>
      <c r="W237"/>
      <c r="X237"/>
      <c r="AJ237"/>
    </row>
    <row r="238" spans="1:47" ht="20.7" customHeight="1">
      <c r="F238" s="995" t="s">
        <v>1036</v>
      </c>
      <c r="G238" s="997">
        <v>0.15558698727015557</v>
      </c>
      <c r="H238" s="507"/>
      <c r="L238"/>
      <c r="M238" s="1798" t="s">
        <v>1005</v>
      </c>
      <c r="N238" s="1799"/>
      <c r="O238" s="1800">
        <v>707</v>
      </c>
      <c r="P238" s="1801"/>
      <c r="R238" s="1802" t="s">
        <v>1007</v>
      </c>
      <c r="S238" s="1802"/>
      <c r="T238" s="1802"/>
      <c r="U238" s="1803"/>
      <c r="V238" s="1804">
        <v>0.95026881720430112</v>
      </c>
      <c r="W238" s="1805"/>
      <c r="X238"/>
      <c r="AJ238"/>
    </row>
    <row r="239" spans="1:47" ht="20.7" customHeight="1">
      <c r="F239" s="998" t="s">
        <v>1037</v>
      </c>
      <c r="G239" s="993">
        <v>0.16862553052562848</v>
      </c>
      <c r="J239" s="517"/>
      <c r="K239" s="517"/>
      <c r="L239"/>
      <c r="M239"/>
      <c r="N239"/>
      <c r="O239"/>
      <c r="P239"/>
      <c r="Q239"/>
      <c r="R239"/>
      <c r="S239"/>
      <c r="T239"/>
      <c r="U239"/>
      <c r="V239"/>
      <c r="W239"/>
      <c r="X239"/>
      <c r="Y239"/>
      <c r="Z239"/>
      <c r="AA239"/>
      <c r="AB239"/>
      <c r="AC239"/>
      <c r="AD239"/>
      <c r="AE239"/>
      <c r="AF239"/>
      <c r="AG239"/>
      <c r="AH239"/>
      <c r="AI239"/>
      <c r="AJ239"/>
      <c r="AK239"/>
      <c r="AL239"/>
      <c r="AM239"/>
      <c r="AN239"/>
      <c r="AO239"/>
    </row>
    <row r="240" spans="1:47" ht="20.7" customHeight="1">
      <c r="J240" s="517"/>
      <c r="K240" s="517"/>
      <c r="L240"/>
      <c r="M240" s="9"/>
      <c r="N240" s="9"/>
      <c r="O240" s="9"/>
      <c r="P240" s="9"/>
      <c r="Q240" s="9"/>
      <c r="R240" s="9"/>
      <c r="S240" s="9"/>
      <c r="T240" s="9"/>
      <c r="U240" s="9"/>
      <c r="V240" s="9"/>
      <c r="W240" s="9"/>
      <c r="X240"/>
      <c r="Y240"/>
      <c r="Z240"/>
      <c r="AA240"/>
      <c r="AB240"/>
      <c r="AC240"/>
      <c r="AD240"/>
      <c r="AE240"/>
      <c r="AF240"/>
      <c r="AG240"/>
      <c r="AH240"/>
      <c r="AI240"/>
      <c r="AJ240"/>
      <c r="AK240"/>
      <c r="AL240"/>
      <c r="AM240"/>
      <c r="AN240"/>
      <c r="AO240"/>
    </row>
    <row r="241" spans="1:26" ht="20.7" customHeight="1">
      <c r="A241" s="445" t="s">
        <v>1038</v>
      </c>
    </row>
    <row r="242" spans="1:26" ht="20.7" customHeight="1">
      <c r="B242" s="391" t="s">
        <v>963</v>
      </c>
      <c r="C242" s="1144">
        <v>37</v>
      </c>
      <c r="D242" s="62" t="s">
        <v>273</v>
      </c>
      <c r="E242" s="562">
        <v>576</v>
      </c>
      <c r="F242" s="12" t="s">
        <v>274</v>
      </c>
      <c r="G242" s="562">
        <v>131</v>
      </c>
      <c r="M242" s="9" t="s">
        <v>1039</v>
      </c>
      <c r="N242" s="9"/>
      <c r="O242" s="9"/>
      <c r="P242" s="9"/>
      <c r="Q242" s="9"/>
      <c r="R242" s="9"/>
      <c r="S242" s="9"/>
      <c r="T242" s="9"/>
      <c r="U242" s="9"/>
      <c r="V242" s="9"/>
      <c r="W242" s="9"/>
    </row>
    <row r="243" spans="1:26" ht="20.7" customHeight="1">
      <c r="B243" s="508" t="s">
        <v>965</v>
      </c>
      <c r="C243" s="392">
        <v>4.9731182795698922E-2</v>
      </c>
      <c r="E243" s="392">
        <v>0.77419354838709675</v>
      </c>
      <c r="F243" s="1413"/>
      <c r="G243" s="382">
        <v>0.17607526881720431</v>
      </c>
      <c r="M243" s="55"/>
      <c r="N243" s="55"/>
      <c r="O243" s="55"/>
      <c r="R243"/>
      <c r="S243"/>
      <c r="T243"/>
      <c r="U243"/>
      <c r="V243"/>
      <c r="W243"/>
    </row>
    <row r="244" spans="1:26" ht="20.7" customHeight="1">
      <c r="F244" s="995" t="s">
        <v>1040</v>
      </c>
      <c r="G244" s="997">
        <v>0.18528995756718528</v>
      </c>
      <c r="M244" s="1798" t="s">
        <v>1005</v>
      </c>
      <c r="N244" s="1799"/>
      <c r="O244" s="1993">
        <v>707</v>
      </c>
      <c r="P244" s="1994"/>
      <c r="R244" s="1802" t="s">
        <v>1007</v>
      </c>
      <c r="S244" s="1802"/>
      <c r="T244" s="1802"/>
      <c r="U244" s="1803"/>
      <c r="V244" s="1804">
        <v>0.95026881720430112</v>
      </c>
      <c r="W244" s="1805"/>
    </row>
    <row r="245" spans="1:26" ht="20.7" customHeight="1">
      <c r="F245" s="998" t="s">
        <v>1041</v>
      </c>
      <c r="G245" s="993">
        <v>0.20243181071311206</v>
      </c>
    </row>
    <row r="246" spans="1:26" ht="20.7" customHeight="1">
      <c r="A246" s="621"/>
      <c r="D246" s="391"/>
      <c r="E246" s="1274"/>
      <c r="F246" s="554"/>
      <c r="G246" s="539"/>
      <c r="H246" s="622"/>
      <c r="I246" s="622"/>
      <c r="J246" s="622"/>
      <c r="K246" s="622"/>
      <c r="L246" s="654"/>
      <c r="X246" s="1"/>
      <c r="Y246" s="1"/>
      <c r="Z246" s="1"/>
    </row>
    <row r="247" spans="1:26" ht="20.7" customHeight="1">
      <c r="I247" s="1"/>
      <c r="J247" s="1"/>
      <c r="K247" s="1"/>
      <c r="L247" s="654"/>
      <c r="X247" s="1"/>
      <c r="Y247" s="1"/>
      <c r="Z247" s="1"/>
    </row>
    <row r="248" spans="1:26" ht="20.7" customHeight="1">
      <c r="I248" s="1"/>
      <c r="J248" s="1"/>
      <c r="K248" s="1"/>
      <c r="L248" s="654"/>
      <c r="X248" s="1"/>
      <c r="Y248" s="1"/>
      <c r="Z248" s="1"/>
    </row>
    <row r="249" spans="1:26" ht="20.7" customHeight="1">
      <c r="I249" s="1"/>
      <c r="J249" s="1"/>
      <c r="K249" s="1"/>
      <c r="L249" s="654"/>
      <c r="X249" s="1"/>
      <c r="Y249" s="1"/>
      <c r="Z249" s="1"/>
    </row>
    <row r="250" spans="1:26" ht="20.7" customHeight="1">
      <c r="A250" s="1840" t="s">
        <v>1042</v>
      </c>
      <c r="B250" s="1840"/>
      <c r="C250" s="1840"/>
      <c r="D250" s="1840"/>
      <c r="E250" s="1840"/>
      <c r="F250" s="1840"/>
      <c r="G250" s="1840"/>
      <c r="H250" s="1840"/>
      <c r="I250" s="1840"/>
      <c r="J250" s="1840"/>
      <c r="K250" s="1840"/>
      <c r="L250" s="654"/>
      <c r="M250" s="654"/>
      <c r="O250" s="1"/>
      <c r="P250" s="1"/>
      <c r="Q250" s="1"/>
      <c r="R250" s="1"/>
      <c r="S250" s="1"/>
      <c r="T250" s="1"/>
      <c r="U250" s="1"/>
      <c r="V250" s="1"/>
      <c r="W250" s="1"/>
      <c r="X250" s="1"/>
      <c r="Y250" s="1"/>
      <c r="Z250" s="1"/>
    </row>
    <row r="251" spans="1:26" ht="20.7" customHeight="1">
      <c r="B251" s="391" t="s">
        <v>963</v>
      </c>
      <c r="C251" s="1144">
        <v>24</v>
      </c>
      <c r="D251" s="62" t="s">
        <v>273</v>
      </c>
      <c r="E251" s="562">
        <v>307</v>
      </c>
      <c r="F251" s="12" t="s">
        <v>274</v>
      </c>
      <c r="G251" s="562">
        <v>413</v>
      </c>
      <c r="H251" s="1050"/>
      <c r="I251" s="1275"/>
      <c r="J251" s="1276"/>
      <c r="K251" s="465"/>
      <c r="L251" s="436"/>
      <c r="M251" s="9" t="s">
        <v>1043</v>
      </c>
      <c r="N251" s="9"/>
      <c r="O251" s="9"/>
      <c r="P251" s="9"/>
      <c r="Q251" s="9"/>
      <c r="R251" s="9"/>
      <c r="S251" s="9"/>
      <c r="T251" s="9"/>
      <c r="U251" s="9"/>
      <c r="V251" s="9"/>
      <c r="W251" s="9"/>
      <c r="X251" s="1"/>
      <c r="Y251" s="1"/>
      <c r="Z251" s="1"/>
    </row>
    <row r="252" spans="1:26" ht="20.7" customHeight="1">
      <c r="B252" s="508" t="s">
        <v>965</v>
      </c>
      <c r="C252" s="392">
        <v>3.2258064516129031E-2</v>
      </c>
      <c r="E252" s="392">
        <v>0.41263440860215056</v>
      </c>
      <c r="F252" s="1413"/>
      <c r="G252" s="1051">
        <v>0.55510752688172038</v>
      </c>
      <c r="H252" s="507"/>
      <c r="I252" s="1277"/>
      <c r="J252" s="1276"/>
      <c r="K252" s="1278"/>
      <c r="L252" s="436"/>
      <c r="M252" s="55"/>
      <c r="N252" s="55"/>
      <c r="O252" s="55"/>
      <c r="R252"/>
      <c r="S252"/>
      <c r="T252"/>
      <c r="U252"/>
      <c r="V252"/>
      <c r="W252"/>
      <c r="X252" s="1"/>
      <c r="Y252" s="1"/>
      <c r="Z252" s="1"/>
    </row>
    <row r="253" spans="1:26" ht="20.7" customHeight="1">
      <c r="F253" s="995" t="s">
        <v>1044</v>
      </c>
      <c r="G253" s="997">
        <v>0.57361111111111107</v>
      </c>
      <c r="H253" s="507"/>
      <c r="I253" s="1277"/>
      <c r="J253" s="1279"/>
      <c r="K253" s="1280"/>
      <c r="L253" s="358"/>
      <c r="M253" s="1798" t="s">
        <v>1005</v>
      </c>
      <c r="N253" s="1799"/>
      <c r="O253" s="1993">
        <v>720</v>
      </c>
      <c r="P253" s="1994"/>
      <c r="R253" s="1802" t="s">
        <v>1007</v>
      </c>
      <c r="S253" s="1802"/>
      <c r="T253" s="1802"/>
      <c r="U253" s="1803"/>
      <c r="V253" s="1804">
        <v>0.967741935483871</v>
      </c>
      <c r="W253" s="1805"/>
      <c r="X253" s="1"/>
      <c r="Y253" s="1"/>
      <c r="Z253" s="1"/>
    </row>
    <row r="254" spans="1:26" ht="20.7" customHeight="1">
      <c r="F254" s="998" t="s">
        <v>1045</v>
      </c>
      <c r="G254" s="993">
        <v>0.62369393988104804</v>
      </c>
      <c r="I254" s="1277"/>
      <c r="J254" s="1279"/>
      <c r="K254" s="1280"/>
      <c r="L254" s="358"/>
      <c r="M254" s="358"/>
      <c r="N254" s="539"/>
      <c r="O254" s="1"/>
      <c r="P254" s="1"/>
      <c r="Q254" s="1"/>
      <c r="R254" s="1"/>
      <c r="S254" s="1"/>
      <c r="T254" s="1"/>
      <c r="U254" s="1"/>
      <c r="V254" s="1"/>
      <c r="W254" s="1"/>
      <c r="X254" s="1"/>
      <c r="Y254" s="1"/>
      <c r="Z254" s="1"/>
    </row>
    <row r="255" spans="1:26" ht="20.7" customHeight="1">
      <c r="I255" s="1277"/>
      <c r="J255" s="1279"/>
      <c r="K255" s="1280"/>
      <c r="L255" s="1995"/>
      <c r="M255" s="1995"/>
      <c r="N255" s="539"/>
    </row>
    <row r="256" spans="1:26" ht="20.7" customHeight="1"/>
    <row r="257" spans="1:26" ht="20.7" customHeight="1">
      <c r="A257" s="709" t="s">
        <v>1046</v>
      </c>
      <c r="B257" s="656"/>
      <c r="C257" s="656"/>
      <c r="D257" s="656"/>
      <c r="E257" s="656"/>
      <c r="F257" s="709"/>
      <c r="G257" s="656"/>
      <c r="H257" s="656"/>
      <c r="I257" s="656"/>
      <c r="J257" s="656"/>
      <c r="K257" s="656"/>
    </row>
    <row r="258" spans="1:26" ht="45" customHeight="1">
      <c r="A258" s="619"/>
      <c r="B258" s="623"/>
      <c r="C258" s="623"/>
      <c r="D258" s="623"/>
      <c r="E258" s="996"/>
      <c r="F258" s="1292" t="s">
        <v>1047</v>
      </c>
      <c r="G258" s="1284" t="s">
        <v>1048</v>
      </c>
      <c r="H258" s="2008" t="s">
        <v>1049</v>
      </c>
      <c r="I258" s="2008"/>
      <c r="J258" s="623"/>
      <c r="K258" s="623"/>
    </row>
    <row r="259" spans="1:26" ht="20.7" customHeight="1">
      <c r="A259" s="651"/>
      <c r="D259" s="30" t="s">
        <v>159</v>
      </c>
      <c r="E259" s="562">
        <v>193</v>
      </c>
      <c r="F259" s="1289">
        <v>0.46731234866828086</v>
      </c>
      <c r="G259" s="1010">
        <v>0.4777227722772277</v>
      </c>
      <c r="H259" s="999">
        <v>0.46964097148891237</v>
      </c>
      <c r="I259" s="1053"/>
      <c r="J259" s="846"/>
      <c r="K259" s="846"/>
      <c r="L259" s="846"/>
      <c r="M259" s="846"/>
      <c r="N259" s="1283"/>
      <c r="O259" s="1281"/>
      <c r="P259" s="1281"/>
      <c r="Q259" s="1281"/>
      <c r="R259" s="1282"/>
      <c r="S259" s="475"/>
    </row>
    <row r="260" spans="1:26" ht="20.7" customHeight="1">
      <c r="A260" s="620"/>
      <c r="D260" s="62" t="s">
        <v>160</v>
      </c>
      <c r="E260" s="562">
        <v>73</v>
      </c>
      <c r="F260" s="1289">
        <v>0.17675544794188863</v>
      </c>
      <c r="G260" s="1010">
        <v>0.18069306930693069</v>
      </c>
      <c r="H260" s="999">
        <v>0.18400211193241817</v>
      </c>
      <c r="J260" s="692"/>
      <c r="K260" s="692"/>
      <c r="L260" s="692"/>
      <c r="M260" s="692"/>
      <c r="N260" s="1243"/>
      <c r="O260" s="1281"/>
      <c r="P260" s="1281"/>
      <c r="Q260" s="1281"/>
      <c r="R260" s="1282"/>
      <c r="S260" s="475"/>
    </row>
    <row r="261" spans="1:26" ht="20.7" customHeight="1">
      <c r="A261" s="620"/>
      <c r="D261" s="62" t="s">
        <v>161</v>
      </c>
      <c r="E261" s="562">
        <v>18</v>
      </c>
      <c r="F261" s="1289">
        <v>4.3583535108958835E-2</v>
      </c>
      <c r="G261" s="1010">
        <v>4.4554455445544552E-2</v>
      </c>
      <c r="H261" s="999">
        <v>5.5174234424498418E-2</v>
      </c>
      <c r="J261" s="846"/>
      <c r="K261" s="692"/>
      <c r="L261" s="692"/>
      <c r="M261" s="1335" t="s">
        <v>1050</v>
      </c>
      <c r="N261" s="1336"/>
      <c r="O261" s="1337"/>
      <c r="P261" s="1338"/>
      <c r="Q261" s="1338"/>
      <c r="R261" s="1339"/>
    </row>
    <row r="262" spans="1:26" ht="20.7" customHeight="1" thickBot="1">
      <c r="A262" s="620"/>
      <c r="D262" s="62" t="s">
        <v>162</v>
      </c>
      <c r="E262" s="1349">
        <v>46</v>
      </c>
      <c r="F262" s="1350">
        <v>0.11138014527845036</v>
      </c>
      <c r="G262" s="1351">
        <v>0.11386138613861387</v>
      </c>
      <c r="H262" s="1352">
        <v>0.11985216473072861</v>
      </c>
      <c r="J262" s="1243"/>
      <c r="K262" s="1243"/>
      <c r="L262" s="1243"/>
      <c r="M262" s="1340"/>
      <c r="N262" s="1286"/>
      <c r="O262" s="2009" t="s">
        <v>1051</v>
      </c>
      <c r="P262" s="2009"/>
      <c r="Q262" s="2009" t="s">
        <v>1052</v>
      </c>
      <c r="R262" s="2010"/>
    </row>
    <row r="263" spans="1:26" ht="20.7" customHeight="1" thickBot="1">
      <c r="A263" s="620"/>
      <c r="D263" s="1360" t="s">
        <v>194</v>
      </c>
      <c r="E263" s="1361">
        <v>169</v>
      </c>
      <c r="F263" s="1357">
        <v>0.40920096852300242</v>
      </c>
      <c r="G263" s="1358">
        <v>0.4183168316831683</v>
      </c>
      <c r="H263" s="1359">
        <v>0.43400211193241817</v>
      </c>
      <c r="J263" s="1276" t="s">
        <v>1053</v>
      </c>
      <c r="K263" s="1295">
        <v>6.6718007510843123</v>
      </c>
      <c r="L263" s="1334" t="s">
        <v>1054</v>
      </c>
      <c r="M263" s="1341"/>
      <c r="N263" s="1298" t="s">
        <v>195</v>
      </c>
      <c r="O263" s="1342">
        <v>2.9585798816568046E-2</v>
      </c>
      <c r="P263" s="1414">
        <f>O263/(1-$O$267)</f>
        <v>3.2051282051282048E-2</v>
      </c>
      <c r="Q263" s="1342">
        <v>2.7980535279805353E-2</v>
      </c>
      <c r="R263" s="1415">
        <f>Q263/(1-$Q$267)</f>
        <v>3.0687124749833223E-2</v>
      </c>
      <c r="S263" s="1"/>
      <c r="T263" s="1"/>
      <c r="U263" s="1"/>
      <c r="V263" s="1"/>
      <c r="W263" s="1"/>
      <c r="X263" s="1"/>
      <c r="Y263" s="1"/>
      <c r="Z263" s="1"/>
    </row>
    <row r="264" spans="1:26" ht="20.7" customHeight="1">
      <c r="A264" s="621"/>
      <c r="D264" s="30" t="s">
        <v>1055</v>
      </c>
      <c r="E264" s="1353">
        <v>25</v>
      </c>
      <c r="F264" s="1354">
        <v>6.0532687651331719E-2</v>
      </c>
      <c r="G264" s="1355">
        <v>6.1881188118811881E-2</v>
      </c>
      <c r="H264" s="1356">
        <v>7.2333685322069699E-2</v>
      </c>
      <c r="J264" s="1298" t="s">
        <v>1056</v>
      </c>
      <c r="K264" s="1243"/>
      <c r="L264" s="1243"/>
      <c r="M264" s="1340"/>
      <c r="N264" s="1298" t="s">
        <v>7698</v>
      </c>
      <c r="O264" s="1342">
        <v>0.82840236686390534</v>
      </c>
      <c r="P264" s="1414">
        <f t="shared" ref="P264:P266" si="0">O264/(1-$O$267)</f>
        <v>0.89743589743589736</v>
      </c>
      <c r="Q264" s="1342">
        <v>0.82420924574209242</v>
      </c>
      <c r="R264" s="1415">
        <f t="shared" ref="R264:R266" si="1">Q264/(1-$Q$267)</f>
        <v>0.90393595730486986</v>
      </c>
      <c r="S264" s="1"/>
      <c r="T264" s="1"/>
      <c r="U264" s="1"/>
      <c r="V264" s="1"/>
      <c r="W264" s="1"/>
      <c r="X264" s="1"/>
      <c r="Y264" s="1"/>
      <c r="Z264" s="1"/>
    </row>
    <row r="265" spans="1:26" ht="20.7" customHeight="1">
      <c r="A265" s="621"/>
      <c r="D265" s="30" t="s">
        <v>1057</v>
      </c>
      <c r="E265" s="562">
        <v>25</v>
      </c>
      <c r="F265" s="1289">
        <v>6.0532687651331719E-2</v>
      </c>
      <c r="G265" s="1010">
        <v>6.1881188118811881E-2</v>
      </c>
      <c r="H265" s="999">
        <v>6.7317845828933479E-2</v>
      </c>
      <c r="J265" s="1243"/>
      <c r="K265" s="1243"/>
      <c r="L265" s="1243"/>
      <c r="M265" s="1340"/>
      <c r="N265" s="1298" t="s">
        <v>7699</v>
      </c>
      <c r="O265" s="1342">
        <v>5.9171597633136092E-2</v>
      </c>
      <c r="P265" s="1414">
        <f t="shared" si="0"/>
        <v>6.4102564102564097E-2</v>
      </c>
      <c r="Q265" s="1342">
        <v>5.1094890510948905E-2</v>
      </c>
      <c r="R265" s="1415">
        <f t="shared" si="1"/>
        <v>5.6037358238825885E-2</v>
      </c>
      <c r="S265" s="1"/>
      <c r="T265" s="1"/>
      <c r="U265" s="1"/>
      <c r="V265" s="1"/>
      <c r="W265" s="1"/>
      <c r="X265" s="1"/>
      <c r="Y265" s="1"/>
      <c r="Z265" s="1"/>
    </row>
    <row r="266" spans="1:26" ht="20.7" customHeight="1">
      <c r="A266" s="621"/>
      <c r="D266" s="62" t="s">
        <v>166</v>
      </c>
      <c r="E266" s="562">
        <v>17</v>
      </c>
      <c r="F266" s="1289">
        <v>4.1162227602905568E-2</v>
      </c>
      <c r="G266" s="1010">
        <v>4.2079207920792082E-2</v>
      </c>
      <c r="H266" s="999">
        <v>4.5406546990496302E-2</v>
      </c>
      <c r="J266" s="692"/>
      <c r="K266" s="692"/>
      <c r="L266" s="692"/>
      <c r="M266" s="1341"/>
      <c r="N266" s="1298" t="s">
        <v>7700</v>
      </c>
      <c r="O266" s="1342">
        <v>5.9171597633136093E-3</v>
      </c>
      <c r="P266" s="1414">
        <f t="shared" si="0"/>
        <v>6.41025641025641E-3</v>
      </c>
      <c r="Q266" s="1342">
        <v>8.5158150851581509E-3</v>
      </c>
      <c r="R266" s="1415">
        <f t="shared" si="1"/>
        <v>9.3395597064709814E-3</v>
      </c>
      <c r="S266" s="1"/>
      <c r="T266" s="1"/>
      <c r="U266" s="1"/>
      <c r="V266" s="1"/>
      <c r="W266" s="1"/>
      <c r="X266" s="1"/>
      <c r="Y266" s="1"/>
      <c r="Z266" s="1"/>
    </row>
    <row r="267" spans="1:26" ht="20.7" customHeight="1">
      <c r="A267" s="621"/>
      <c r="D267" s="62" t="s">
        <v>167</v>
      </c>
      <c r="E267" s="562">
        <v>203</v>
      </c>
      <c r="F267" s="1289">
        <v>0.49152542372881358</v>
      </c>
      <c r="G267" s="1010">
        <v>0.50247524752475248</v>
      </c>
      <c r="H267" s="999">
        <v>0.51557550158394927</v>
      </c>
      <c r="J267" s="692"/>
      <c r="K267" s="692"/>
      <c r="L267" s="692"/>
      <c r="M267" s="1343"/>
      <c r="N267" s="1344" t="s">
        <v>1058</v>
      </c>
      <c r="O267" s="1345">
        <v>7.6923076923076927E-2</v>
      </c>
      <c r="P267" s="1346"/>
      <c r="Q267" s="1347">
        <v>8.8199513381995137E-2</v>
      </c>
      <c r="R267" s="1348"/>
      <c r="T267" s="1"/>
      <c r="U267" s="1"/>
      <c r="V267" s="1"/>
      <c r="W267" s="1"/>
      <c r="X267" s="1"/>
      <c r="Y267" s="1"/>
      <c r="Z267" s="1"/>
    </row>
    <row r="268" spans="1:26" ht="20.7" customHeight="1">
      <c r="A268" s="621"/>
      <c r="D268" s="62" t="s">
        <v>168</v>
      </c>
      <c r="E268" s="562">
        <v>57</v>
      </c>
      <c r="F268" s="1289">
        <v>0.13801452784503632</v>
      </c>
      <c r="G268" s="1010">
        <v>0.14108910891089108</v>
      </c>
      <c r="H268" s="999">
        <v>0.14519535374868003</v>
      </c>
      <c r="J268" s="692"/>
      <c r="K268" s="692"/>
      <c r="L268" s="692"/>
      <c r="M268" s="692"/>
      <c r="N268" s="1243"/>
      <c r="U268" s="1"/>
      <c r="V268" s="1"/>
      <c r="W268" s="1"/>
      <c r="X268" s="1"/>
      <c r="Y268" s="1"/>
      <c r="Z268" s="1"/>
    </row>
    <row r="269" spans="1:26" ht="20.7" customHeight="1">
      <c r="A269" s="621"/>
      <c r="D269" s="62" t="s">
        <v>1059</v>
      </c>
      <c r="E269" s="562">
        <v>112</v>
      </c>
      <c r="F269" s="1289">
        <v>0.2711864406779661</v>
      </c>
      <c r="G269" s="1010">
        <v>0.27722772277227725</v>
      </c>
      <c r="H269" s="999">
        <v>0.29619852164730731</v>
      </c>
      <c r="J269" s="1243"/>
      <c r="K269" s="1243"/>
      <c r="L269" s="1243"/>
      <c r="M269" s="1243"/>
      <c r="N269" s="1243"/>
      <c r="P269" s="1"/>
      <c r="T269" s="1"/>
      <c r="U269" s="1"/>
      <c r="V269" s="1"/>
      <c r="W269" s="1"/>
      <c r="X269" s="1"/>
      <c r="Y269" s="1"/>
      <c r="Z269" s="1"/>
    </row>
    <row r="270" spans="1:26" ht="20.7" customHeight="1">
      <c r="A270" s="621"/>
      <c r="D270" s="391" t="s">
        <v>963</v>
      </c>
      <c r="E270" s="1144">
        <v>9</v>
      </c>
      <c r="F270" s="1293">
        <v>2.1791767554479417E-2</v>
      </c>
      <c r="G270" s="1017"/>
      <c r="H270" s="1017"/>
      <c r="J270" s="653"/>
      <c r="K270" s="655"/>
      <c r="L270" s="654"/>
      <c r="M270" s="654"/>
      <c r="P270" s="1"/>
      <c r="T270" s="1"/>
      <c r="U270" s="1"/>
      <c r="V270" s="1"/>
      <c r="W270" s="1"/>
      <c r="X270" s="1"/>
      <c r="Y270" s="1"/>
      <c r="Z270" s="1"/>
    </row>
    <row r="271" spans="1:26" ht="20.7" customHeight="1"/>
    <row r="272" spans="1:26" ht="39" customHeight="1">
      <c r="A272" s="845" t="s">
        <v>1060</v>
      </c>
      <c r="B272" s="1290"/>
      <c r="C272" s="1290"/>
      <c r="D272" s="1290"/>
      <c r="E272" s="1290"/>
      <c r="F272" s="1292" t="s">
        <v>1047</v>
      </c>
      <c r="G272" s="1284" t="s">
        <v>1061</v>
      </c>
      <c r="H272" s="1290"/>
      <c r="I272" s="1290"/>
      <c r="J272" s="1290"/>
      <c r="K272" s="1290"/>
    </row>
    <row r="273" spans="1:11" ht="20.7" customHeight="1">
      <c r="A273" s="1286"/>
      <c r="C273" s="846"/>
      <c r="D273" s="847" t="s">
        <v>172</v>
      </c>
      <c r="E273" s="562">
        <v>37</v>
      </c>
      <c r="F273" s="1289">
        <v>8.9588377723970949E-2</v>
      </c>
      <c r="G273" s="1010">
        <v>9.8930481283422467E-2</v>
      </c>
      <c r="H273" s="1291"/>
      <c r="I273" s="846"/>
      <c r="J273" s="1288" t="b">
        <v>0</v>
      </c>
      <c r="K273" s="1287"/>
    </row>
    <row r="274" spans="1:11" ht="20.7" customHeight="1">
      <c r="A274" s="691"/>
      <c r="C274" s="846"/>
      <c r="D274" s="847" t="s">
        <v>1062</v>
      </c>
      <c r="E274" s="562">
        <v>166</v>
      </c>
      <c r="F274" s="1289">
        <v>0.40193704600484259</v>
      </c>
      <c r="G274" s="1010">
        <v>0.44385026737967914</v>
      </c>
      <c r="H274" s="846"/>
      <c r="I274" s="846"/>
      <c r="J274" s="1288" t="b">
        <v>0</v>
      </c>
      <c r="K274" s="691"/>
    </row>
    <row r="275" spans="1:11" ht="20.7" customHeight="1" thickBot="1">
      <c r="A275" s="691"/>
      <c r="C275" s="846"/>
      <c r="D275" s="847" t="s">
        <v>1063</v>
      </c>
      <c r="E275" s="1349">
        <v>19</v>
      </c>
      <c r="F275" s="1350">
        <v>4.6004842615012108E-2</v>
      </c>
      <c r="G275" s="1351">
        <v>5.0802139037433157E-2</v>
      </c>
      <c r="H275" s="846"/>
      <c r="I275" s="846"/>
      <c r="J275" s="1288" t="b">
        <v>0</v>
      </c>
      <c r="K275" s="691"/>
    </row>
    <row r="276" spans="1:11" ht="20.7" customHeight="1" thickBot="1">
      <c r="A276" s="691"/>
      <c r="B276" s="1368"/>
      <c r="C276" s="1369"/>
      <c r="D276" s="1370" t="s">
        <v>1064</v>
      </c>
      <c r="E276" s="1371">
        <v>249</v>
      </c>
      <c r="F276" s="1372">
        <v>0.60290556900726389</v>
      </c>
      <c r="G276" s="1373">
        <v>0.66577540106951871</v>
      </c>
      <c r="H276" s="846"/>
      <c r="I276" s="1362" t="s">
        <v>1065</v>
      </c>
      <c r="J276" s="1288" t="b">
        <v>0</v>
      </c>
      <c r="K276" s="1287"/>
    </row>
    <row r="277" spans="1:11" ht="20.7" customHeight="1">
      <c r="D277" s="391" t="s">
        <v>963</v>
      </c>
      <c r="E277" s="1366">
        <v>39</v>
      </c>
      <c r="F277" s="1367">
        <v>9.4430992736077482E-2</v>
      </c>
    </row>
    <row r="278" spans="1:11" ht="20.7" customHeight="1"/>
    <row r="279" spans="1:11" ht="20.7" customHeight="1"/>
    <row r="280" spans="1:11" ht="20.7" customHeight="1">
      <c r="A280" s="445" t="s">
        <v>1066</v>
      </c>
    </row>
    <row r="281" spans="1:11" ht="20.7" customHeight="1">
      <c r="A281" s="445"/>
      <c r="B281" s="1145" t="s">
        <v>1067</v>
      </c>
    </row>
    <row r="282" spans="1:11" ht="20.7" customHeight="1">
      <c r="B282" s="1149">
        <v>0.22900763358778625</v>
      </c>
      <c r="C282" s="603" t="s">
        <v>1068</v>
      </c>
    </row>
    <row r="283" spans="1:11" ht="20.7" customHeight="1">
      <c r="A283" s="445"/>
      <c r="D283" s="1148" t="s">
        <v>1069</v>
      </c>
    </row>
    <row r="284" spans="1:11" ht="20.7" customHeight="1">
      <c r="C284" s="1146" t="s">
        <v>1070</v>
      </c>
      <c r="E284" s="1146" t="s">
        <v>1071</v>
      </c>
      <c r="H284" s="1408" t="s">
        <v>1072</v>
      </c>
    </row>
    <row r="285" spans="1:11" ht="20.7" customHeight="1">
      <c r="B285" s="1147" t="s">
        <v>1073</v>
      </c>
      <c r="C285" s="2000">
        <v>0.7</v>
      </c>
      <c r="D285" s="2001"/>
      <c r="E285" s="2004">
        <v>0.77510869565217388</v>
      </c>
      <c r="F285" s="2005"/>
      <c r="H285" s="1410">
        <v>230</v>
      </c>
    </row>
    <row r="286" spans="1:11" ht="20.7" customHeight="1">
      <c r="B286" s="1147" t="s">
        <v>25</v>
      </c>
      <c r="C286" s="2002">
        <v>0.56666666666666665</v>
      </c>
      <c r="D286" s="2003"/>
      <c r="E286" s="2006">
        <v>0.73666666666666669</v>
      </c>
      <c r="F286" s="2007"/>
      <c r="H286" s="1409">
        <v>15</v>
      </c>
    </row>
    <row r="287" spans="1:11" ht="20.7" customHeight="1">
      <c r="B287" s="1147" t="s">
        <v>19</v>
      </c>
      <c r="C287" s="1996">
        <v>0.69183673469387752</v>
      </c>
      <c r="D287" s="1997"/>
      <c r="E287" s="1998">
        <v>0.77318092428711882</v>
      </c>
      <c r="F287" s="1999"/>
    </row>
    <row r="288" spans="1:11" ht="20.7" customHeight="1"/>
    <row r="289" spans="1:16" ht="20.7" customHeight="1"/>
    <row r="290" spans="1:16" ht="20.7" customHeight="1">
      <c r="A290" s="1374" t="s">
        <v>1074</v>
      </c>
      <c r="B290" s="1375"/>
      <c r="C290" s="1375"/>
      <c r="D290" s="1375"/>
      <c r="E290" s="1375"/>
      <c r="F290" s="1375"/>
      <c r="G290" s="1375"/>
      <c r="H290" s="1411" t="s">
        <v>1075</v>
      </c>
      <c r="I290" s="1411" t="s">
        <v>1076</v>
      </c>
      <c r="J290" s="1989" t="s">
        <v>1077</v>
      </c>
      <c r="K290" s="1989"/>
      <c r="L290" s="1989"/>
      <c r="M290" s="1989"/>
      <c r="N290" s="1989"/>
      <c r="O290" s="1989"/>
      <c r="P290" s="1990"/>
    </row>
    <row r="291" spans="1:16" ht="20.7" customHeight="1">
      <c r="A291" s="1376"/>
      <c r="B291" s="691"/>
      <c r="C291" s="1377"/>
      <c r="D291" s="1377"/>
      <c r="E291" s="1378"/>
      <c r="F291" s="1377"/>
      <c r="G291" s="1231" t="s">
        <v>196</v>
      </c>
      <c r="H291" s="1363">
        <v>947.19115941278972</v>
      </c>
      <c r="I291" s="1412">
        <v>508.5</v>
      </c>
      <c r="J291" s="1991"/>
      <c r="K291" s="1991"/>
      <c r="L291" s="1991"/>
      <c r="M291" s="1991"/>
      <c r="N291" s="1991"/>
      <c r="O291" s="1991"/>
      <c r="P291" s="1992"/>
    </row>
    <row r="292" spans="1:16" ht="20.7" customHeight="1">
      <c r="A292" s="1376"/>
      <c r="B292" s="1377"/>
      <c r="C292" s="1377"/>
      <c r="D292" s="1377"/>
      <c r="E292" s="1377"/>
      <c r="F292" s="1377"/>
      <c r="G292" s="1231" t="s">
        <v>197</v>
      </c>
      <c r="H292" s="1363">
        <v>1006.8911521722763</v>
      </c>
      <c r="I292" s="1412">
        <v>582.5</v>
      </c>
      <c r="J292" s="1379"/>
      <c r="K292" s="691"/>
      <c r="P292" s="1380"/>
    </row>
    <row r="293" spans="1:16" ht="20.7" customHeight="1" thickBot="1">
      <c r="A293" s="1376"/>
      <c r="B293" s="1377"/>
      <c r="C293" s="1377"/>
      <c r="D293" s="1377"/>
      <c r="E293" s="1377"/>
      <c r="F293" s="1377"/>
      <c r="G293" s="1231" t="s">
        <v>198</v>
      </c>
      <c r="H293" s="1364">
        <v>1457.1317829457364</v>
      </c>
      <c r="I293" s="1412">
        <v>64.5</v>
      </c>
      <c r="J293" s="1379"/>
      <c r="K293" s="691"/>
      <c r="P293" s="1380"/>
    </row>
    <row r="294" spans="1:16" ht="20.7" customHeight="1" thickBot="1">
      <c r="A294" s="1376"/>
      <c r="B294" s="1377"/>
      <c r="C294" s="1377"/>
      <c r="D294" s="1377"/>
      <c r="E294" s="1377"/>
      <c r="F294" s="1377"/>
      <c r="G294" s="1389" t="s">
        <v>199</v>
      </c>
      <c r="H294" s="1365">
        <v>1005.7514501962391</v>
      </c>
      <c r="I294" s="1381"/>
      <c r="J294" s="1379"/>
      <c r="K294" s="691"/>
      <c r="P294" s="1380"/>
    </row>
    <row r="295" spans="1:16" ht="20.7" customHeight="1">
      <c r="A295" s="1382"/>
      <c r="B295" s="1383"/>
      <c r="C295" s="1383"/>
      <c r="D295" s="1383"/>
      <c r="E295" s="1383"/>
      <c r="F295" s="1383"/>
      <c r="G295" s="1383"/>
      <c r="H295" s="1384"/>
      <c r="I295" s="1384"/>
      <c r="J295" s="1384"/>
      <c r="K295" s="1384"/>
      <c r="L295" s="1385"/>
      <c r="M295" s="1385"/>
      <c r="N295" s="1386"/>
      <c r="O295" s="1387"/>
      <c r="P295" s="1388"/>
    </row>
  </sheetData>
  <mergeCells count="331">
    <mergeCell ref="N68:O68"/>
    <mergeCell ref="F214:G214"/>
    <mergeCell ref="H214:I214"/>
    <mergeCell ref="J214:K214"/>
    <mergeCell ref="A219:E219"/>
    <mergeCell ref="A78:K78"/>
    <mergeCell ref="M92:O92"/>
    <mergeCell ref="P92:Q92"/>
    <mergeCell ref="R92:S92"/>
    <mergeCell ref="M218:Q218"/>
    <mergeCell ref="A218:E218"/>
    <mergeCell ref="P81:Q81"/>
    <mergeCell ref="A204:G205"/>
    <mergeCell ref="H204:I205"/>
    <mergeCell ref="J204:K205"/>
    <mergeCell ref="M204:Q204"/>
    <mergeCell ref="A201:K201"/>
    <mergeCell ref="A206:G207"/>
    <mergeCell ref="A208:G208"/>
    <mergeCell ref="M212:W212"/>
    <mergeCell ref="A212:K212"/>
    <mergeCell ref="W81:X81"/>
    <mergeCell ref="P82:Q82"/>
    <mergeCell ref="W82:X82"/>
    <mergeCell ref="A231:E231"/>
    <mergeCell ref="M231:Q231"/>
    <mergeCell ref="A235:K235"/>
    <mergeCell ref="A106:K106"/>
    <mergeCell ref="Y231:AC231"/>
    <mergeCell ref="Y229:AC229"/>
    <mergeCell ref="Y227:AC227"/>
    <mergeCell ref="Y224:AC224"/>
    <mergeCell ref="A228:E228"/>
    <mergeCell ref="M228:Q228"/>
    <mergeCell ref="Y228:AC228"/>
    <mergeCell ref="A220:E220"/>
    <mergeCell ref="A223:E223"/>
    <mergeCell ref="A221:E221"/>
    <mergeCell ref="A222:E222"/>
    <mergeCell ref="M222:Q222"/>
    <mergeCell ref="Y222:AC222"/>
    <mergeCell ref="A225:E225"/>
    <mergeCell ref="M225:Q225"/>
    <mergeCell ref="Y225:AC225"/>
    <mergeCell ref="J203:K203"/>
    <mergeCell ref="H208:I208"/>
    <mergeCell ref="J208:K208"/>
    <mergeCell ref="M207:Q207"/>
    <mergeCell ref="Y38:AC38"/>
    <mergeCell ref="A38:E38"/>
    <mergeCell ref="M38:Q38"/>
    <mergeCell ref="Y39:AC39"/>
    <mergeCell ref="A34:E34"/>
    <mergeCell ref="M34:Q34"/>
    <mergeCell ref="Y34:AC34"/>
    <mergeCell ref="AK34:AO34"/>
    <mergeCell ref="A35:E35"/>
    <mergeCell ref="M35:Q35"/>
    <mergeCell ref="Y35:AC35"/>
    <mergeCell ref="AK35:AO35"/>
    <mergeCell ref="AK36:AO36"/>
    <mergeCell ref="A50:C50"/>
    <mergeCell ref="A49:C49"/>
    <mergeCell ref="M49:Q49"/>
    <mergeCell ref="B53:E53"/>
    <mergeCell ref="M60:Q60"/>
    <mergeCell ref="M36:Q36"/>
    <mergeCell ref="Y36:AC36"/>
    <mergeCell ref="A48:C48"/>
    <mergeCell ref="A52:K52"/>
    <mergeCell ref="A47:C47"/>
    <mergeCell ref="Y46:AC46"/>
    <mergeCell ref="A46:C46"/>
    <mergeCell ref="M46:Q46"/>
    <mergeCell ref="A36:E36"/>
    <mergeCell ref="Y45:AC45"/>
    <mergeCell ref="Y41:AI41"/>
    <mergeCell ref="A39:E39"/>
    <mergeCell ref="M39:Q39"/>
    <mergeCell ref="A37:E37"/>
    <mergeCell ref="M37:Q37"/>
    <mergeCell ref="Y37:AC37"/>
    <mergeCell ref="A41:K41"/>
    <mergeCell ref="M41:W41"/>
    <mergeCell ref="A43:C44"/>
    <mergeCell ref="AU219:AU221"/>
    <mergeCell ref="AP220:AP221"/>
    <mergeCell ref="AQ220:AQ221"/>
    <mergeCell ref="AR220:AR221"/>
    <mergeCell ref="AS220:AS221"/>
    <mergeCell ref="AT220:AT221"/>
    <mergeCell ref="M214:Q216"/>
    <mergeCell ref="R214:V214"/>
    <mergeCell ref="W214:W216"/>
    <mergeCell ref="R215:R216"/>
    <mergeCell ref="S215:S216"/>
    <mergeCell ref="U215:U216"/>
    <mergeCell ref="V215:V216"/>
    <mergeCell ref="AP219:AT219"/>
    <mergeCell ref="AK219:AO221"/>
    <mergeCell ref="M219:Q219"/>
    <mergeCell ref="AD219:AE220"/>
    <mergeCell ref="M217:Q217"/>
    <mergeCell ref="AF219:AG220"/>
    <mergeCell ref="AH219:AI220"/>
    <mergeCell ref="Y219:AC221"/>
    <mergeCell ref="M221:Q221"/>
    <mergeCell ref="M220:Q220"/>
    <mergeCell ref="T215:T216"/>
    <mergeCell ref="AK229:AO229"/>
    <mergeCell ref="A233:K233"/>
    <mergeCell ref="A230:E230"/>
    <mergeCell ref="M230:Q230"/>
    <mergeCell ref="Y230:AC230"/>
    <mergeCell ref="AK230:AO230"/>
    <mergeCell ref="AK222:AO222"/>
    <mergeCell ref="AK225:AO225"/>
    <mergeCell ref="A226:E226"/>
    <mergeCell ref="M226:Q226"/>
    <mergeCell ref="Y226:AC226"/>
    <mergeCell ref="AK226:AO226"/>
    <mergeCell ref="AK223:AO223"/>
    <mergeCell ref="A224:E224"/>
    <mergeCell ref="AK224:AO224"/>
    <mergeCell ref="M223:Q223"/>
    <mergeCell ref="Y223:AC223"/>
    <mergeCell ref="M227:Q227"/>
    <mergeCell ref="AK228:AO228"/>
    <mergeCell ref="A229:E229"/>
    <mergeCell ref="AK231:AO231"/>
    <mergeCell ref="A227:E227"/>
    <mergeCell ref="AK227:AO227"/>
    <mergeCell ref="M229:Q229"/>
    <mergeCell ref="T207:U207"/>
    <mergeCell ref="M206:P206"/>
    <mergeCell ref="R206:S207"/>
    <mergeCell ref="T206:W206"/>
    <mergeCell ref="R208:S208"/>
    <mergeCell ref="T208:U208"/>
    <mergeCell ref="M208:Q208"/>
    <mergeCell ref="V208:W208"/>
    <mergeCell ref="H206:I207"/>
    <mergeCell ref="J206:K207"/>
    <mergeCell ref="D43:G43"/>
    <mergeCell ref="H43:K43"/>
    <mergeCell ref="M43:Q44"/>
    <mergeCell ref="R43:W43"/>
    <mergeCell ref="AK43:AO44"/>
    <mergeCell ref="AP43:AR43"/>
    <mergeCell ref="A45:C45"/>
    <mergeCell ref="M45:Q45"/>
    <mergeCell ref="Y43:AC44"/>
    <mergeCell ref="AD43:AI43"/>
    <mergeCell ref="Y33:AC33"/>
    <mergeCell ref="AK33:AO33"/>
    <mergeCell ref="A30:E30"/>
    <mergeCell ref="M30:Q30"/>
    <mergeCell ref="Y30:AC30"/>
    <mergeCell ref="AK30:AO30"/>
    <mergeCell ref="A31:E31"/>
    <mergeCell ref="M31:Q31"/>
    <mergeCell ref="Y31:AC31"/>
    <mergeCell ref="AK31:AO31"/>
    <mergeCell ref="A32:E32"/>
    <mergeCell ref="M32:Q32"/>
    <mergeCell ref="Y32:AC32"/>
    <mergeCell ref="AK32:AO32"/>
    <mergeCell ref="A33:E33"/>
    <mergeCell ref="M33:Q33"/>
    <mergeCell ref="A29:E29"/>
    <mergeCell ref="M29:Q29"/>
    <mergeCell ref="Y29:AC29"/>
    <mergeCell ref="AK29:AO29"/>
    <mergeCell ref="A27:E28"/>
    <mergeCell ref="F27:H27"/>
    <mergeCell ref="I27:K27"/>
    <mergeCell ref="M27:Q28"/>
    <mergeCell ref="R27:T27"/>
    <mergeCell ref="U27:W27"/>
    <mergeCell ref="A23:K23"/>
    <mergeCell ref="A25:K25"/>
    <mergeCell ref="M25:W25"/>
    <mergeCell ref="Y25:AI25"/>
    <mergeCell ref="M20:O20"/>
    <mergeCell ref="Y20:AA20"/>
    <mergeCell ref="AE20:AG20"/>
    <mergeCell ref="M21:O21"/>
    <mergeCell ref="Y21:AA21"/>
    <mergeCell ref="AE21:AG21"/>
    <mergeCell ref="D11:I11"/>
    <mergeCell ref="M12:O12"/>
    <mergeCell ref="Y12:AA12"/>
    <mergeCell ref="AE12:AG12"/>
    <mergeCell ref="Y19:AA19"/>
    <mergeCell ref="M16:O16"/>
    <mergeCell ref="Y16:AA16"/>
    <mergeCell ref="M17:O17"/>
    <mergeCell ref="Y17:AA17"/>
    <mergeCell ref="M13:O13"/>
    <mergeCell ref="Y13:AA13"/>
    <mergeCell ref="M18:O18"/>
    <mergeCell ref="Y18:AA18"/>
    <mergeCell ref="A15:E15"/>
    <mergeCell ref="M7:O7"/>
    <mergeCell ref="Y7:AA7"/>
    <mergeCell ref="AE7:AG7"/>
    <mergeCell ref="AE13:AG13"/>
    <mergeCell ref="M10:O10"/>
    <mergeCell ref="Y10:AA10"/>
    <mergeCell ref="AE10:AG10"/>
    <mergeCell ref="J11:K11"/>
    <mergeCell ref="M11:O11"/>
    <mergeCell ref="Y11:AA11"/>
    <mergeCell ref="AE11:AG11"/>
    <mergeCell ref="M8:O8"/>
    <mergeCell ref="Y8:AA8"/>
    <mergeCell ref="AE8:AG8"/>
    <mergeCell ref="A1:B3"/>
    <mergeCell ref="C1:K3"/>
    <mergeCell ref="A5:K5"/>
    <mergeCell ref="M6:Q6"/>
    <mergeCell ref="T6:V6"/>
    <mergeCell ref="Y6:AI6"/>
    <mergeCell ref="AK25:AU25"/>
    <mergeCell ref="AK26:AU26"/>
    <mergeCell ref="Y27:AC28"/>
    <mergeCell ref="AD27:AF27"/>
    <mergeCell ref="AG27:AI27"/>
    <mergeCell ref="AK27:AO28"/>
    <mergeCell ref="AP27:AR27"/>
    <mergeCell ref="A9:E9"/>
    <mergeCell ref="F9:K9"/>
    <mergeCell ref="M9:O9"/>
    <mergeCell ref="Y9:AA9"/>
    <mergeCell ref="AE9:AG9"/>
    <mergeCell ref="M14:O14"/>
    <mergeCell ref="Y14:AA14"/>
    <mergeCell ref="M15:O15"/>
    <mergeCell ref="Y15:AA15"/>
    <mergeCell ref="M19:O19"/>
    <mergeCell ref="A7:E7"/>
    <mergeCell ref="BB43:BC43"/>
    <mergeCell ref="AW45:AY45"/>
    <mergeCell ref="AW46:AY46"/>
    <mergeCell ref="AK45:AO45"/>
    <mergeCell ref="AK46:AO46"/>
    <mergeCell ref="AE19:AG19"/>
    <mergeCell ref="AE16:AI16"/>
    <mergeCell ref="AE17:AG17"/>
    <mergeCell ref="AE18:AG18"/>
    <mergeCell ref="AW25:BG25"/>
    <mergeCell ref="AW27:BA28"/>
    <mergeCell ref="BB27:BD27"/>
    <mergeCell ref="BE27:BG27"/>
    <mergeCell ref="AW29:BA29"/>
    <mergeCell ref="AK41:AU41"/>
    <mergeCell ref="AK37:AO37"/>
    <mergeCell ref="AK39:AO39"/>
    <mergeCell ref="AK38:AO38"/>
    <mergeCell ref="H258:I258"/>
    <mergeCell ref="AW47:AY47"/>
    <mergeCell ref="AW48:AY48"/>
    <mergeCell ref="AW49:AY49"/>
    <mergeCell ref="AW50:AY50"/>
    <mergeCell ref="Y49:AC49"/>
    <mergeCell ref="AK49:AO49"/>
    <mergeCell ref="AK50:AO50"/>
    <mergeCell ref="AK47:AO47"/>
    <mergeCell ref="M50:Q50"/>
    <mergeCell ref="Y50:AC50"/>
    <mergeCell ref="Y48:AC48"/>
    <mergeCell ref="AK48:AO48"/>
    <mergeCell ref="M48:Q48"/>
    <mergeCell ref="M47:Q47"/>
    <mergeCell ref="Y47:AC47"/>
    <mergeCell ref="M201:W201"/>
    <mergeCell ref="A200:K200"/>
    <mergeCell ref="M202:Q203"/>
    <mergeCell ref="R202:V202"/>
    <mergeCell ref="W202:W203"/>
    <mergeCell ref="A203:G203"/>
    <mergeCell ref="H203:I203"/>
    <mergeCell ref="V207:W207"/>
    <mergeCell ref="M224:Q224"/>
    <mergeCell ref="A209:G210"/>
    <mergeCell ref="H209:I210"/>
    <mergeCell ref="J209:K210"/>
    <mergeCell ref="M210:Q210"/>
    <mergeCell ref="M209:Q209"/>
    <mergeCell ref="R209:S209"/>
    <mergeCell ref="T209:U209"/>
    <mergeCell ref="BQ6:BW6"/>
    <mergeCell ref="F7:H7"/>
    <mergeCell ref="I7:K7"/>
    <mergeCell ref="V209:W209"/>
    <mergeCell ref="A214:E215"/>
    <mergeCell ref="A216:E216"/>
    <mergeCell ref="R210:S210"/>
    <mergeCell ref="T210:U210"/>
    <mergeCell ref="V210:W210"/>
    <mergeCell ref="A217:E217"/>
    <mergeCell ref="AW30:BA30"/>
    <mergeCell ref="AW31:BA31"/>
    <mergeCell ref="AE14:AG14"/>
    <mergeCell ref="AW41:BG41"/>
    <mergeCell ref="AW43:AY44"/>
    <mergeCell ref="AZ43:BA43"/>
    <mergeCell ref="C286:D286"/>
    <mergeCell ref="E286:F286"/>
    <mergeCell ref="C287:D287"/>
    <mergeCell ref="E287:F287"/>
    <mergeCell ref="J290:P291"/>
    <mergeCell ref="M236:W236"/>
    <mergeCell ref="M238:N238"/>
    <mergeCell ref="O238:P238"/>
    <mergeCell ref="R238:U238"/>
    <mergeCell ref="V238:W238"/>
    <mergeCell ref="O262:P262"/>
    <mergeCell ref="Q262:R262"/>
    <mergeCell ref="C285:D285"/>
    <mergeCell ref="E285:F285"/>
    <mergeCell ref="M244:N244"/>
    <mergeCell ref="O244:P244"/>
    <mergeCell ref="R244:U244"/>
    <mergeCell ref="V244:W244"/>
    <mergeCell ref="A250:K250"/>
    <mergeCell ref="M253:N253"/>
    <mergeCell ref="O253:P253"/>
    <mergeCell ref="R253:U253"/>
    <mergeCell ref="V253:W253"/>
    <mergeCell ref="L255:M255"/>
  </mergeCells>
  <conditionalFormatting sqref="A272 D273:D276">
    <cfRule type="expression" dxfId="107" priority="3">
      <formula>$P$228=1</formula>
    </cfRule>
  </conditionalFormatting>
  <conditionalFormatting sqref="A173:F173">
    <cfRule type="expression" dxfId="106" priority="12">
      <formula>$P$189+$P$190&gt;0</formula>
    </cfRule>
  </conditionalFormatting>
  <conditionalFormatting sqref="C174:C179">
    <cfRule type="expression" dxfId="105" priority="14">
      <formula>$P$189+$P$190&gt;0</formula>
    </cfRule>
  </conditionalFormatting>
  <conditionalFormatting sqref="D173:F173">
    <cfRule type="expression" dxfId="104" priority="13">
      <formula>$P$189+$P$190&gt;0</formula>
    </cfRule>
  </conditionalFormatting>
  <conditionalFormatting sqref="F151:F158 H151:L158 D152:D159 H159:M159 F163:F168 H163:L168 D164:D169 A177 A180:C180">
    <cfRule type="expression" dxfId="103" priority="16">
      <formula>$P$189+$P$190&gt;0</formula>
    </cfRule>
  </conditionalFormatting>
  <conditionalFormatting sqref="F151:F159 H151:M159 D152:D159 F163:F169 H163:M169 D164:D169 A174:A175 C174:C179 A177:A178 A180:J181">
    <cfRule type="expression" dxfId="102" priority="15">
      <formula>$P$189+$P$190&gt;0</formula>
    </cfRule>
  </conditionalFormatting>
  <conditionalFormatting sqref="F179">
    <cfRule type="expression" dxfId="101" priority="11">
      <formula>$P$189+$P$190&gt;0</formula>
    </cfRule>
  </conditionalFormatting>
  <conditionalFormatting sqref="H173:J173">
    <cfRule type="expression" dxfId="100" priority="9">
      <formula>$P$189+$P$190&gt;0</formula>
    </cfRule>
    <cfRule type="expression" dxfId="99" priority="10">
      <formula>$P$189+$P$190&gt;0</formula>
    </cfRule>
  </conditionalFormatting>
  <conditionalFormatting sqref="H159:M159">
    <cfRule type="expression" dxfId="98" priority="23">
      <formula>#REF!=1</formula>
    </cfRule>
  </conditionalFormatting>
  <conditionalFormatting sqref="H169:M169">
    <cfRule type="expression" dxfId="97" priority="24">
      <formula>$P$189+$P$190&gt;0</formula>
    </cfRule>
    <cfRule type="expression" dxfId="96" priority="25">
      <formula>#REF!=1</formula>
    </cfRule>
  </conditionalFormatting>
  <conditionalFormatting sqref="I99">
    <cfRule type="expression" dxfId="95" priority="6">
      <formula>#REF!=1</formula>
    </cfRule>
  </conditionalFormatting>
  <conditionalFormatting sqref="I273:J273 C273:D276 H274:J276">
    <cfRule type="expression" dxfId="94" priority="4">
      <formula>$P$228=1</formula>
    </cfRule>
  </conditionalFormatting>
  <conditionalFormatting sqref="J100">
    <cfRule type="expression" dxfId="93" priority="8">
      <formula>#REF!="1"</formula>
    </cfRule>
  </conditionalFormatting>
  <conditionalFormatting sqref="J259:N269">
    <cfRule type="expression" dxfId="92" priority="1">
      <formula>$P$228=1</formula>
    </cfRule>
    <cfRule type="expression" dxfId="91" priority="2">
      <formula>$P$228=1</formula>
    </cfRule>
  </conditionalFormatting>
  <conditionalFormatting sqref="P81:P82">
    <cfRule type="expression" dxfId="90" priority="7">
      <formula>#REF!="1"</formula>
    </cfRule>
  </conditionalFormatting>
  <conditionalFormatting sqref="Q8:Q13 Q15:Q19">
    <cfRule type="colorScale" priority="17">
      <colorScale>
        <cfvo type="min"/>
        <cfvo type="percentile" val="50"/>
        <cfvo type="max"/>
        <color theme="0"/>
        <color rgb="FF66CCFF"/>
        <color rgb="FF0099FF"/>
      </colorScale>
    </cfRule>
  </conditionalFormatting>
  <conditionalFormatting sqref="V8:V10">
    <cfRule type="colorScale" priority="18">
      <colorScale>
        <cfvo type="min"/>
        <cfvo type="percentile" val="50"/>
        <cfvo type="max"/>
        <color theme="0"/>
        <color rgb="FFFF99FF"/>
        <color rgb="FFFF00FF"/>
      </colorScale>
    </cfRule>
  </conditionalFormatting>
  <conditionalFormatting sqref="AC8:AC21 AI8:AI13">
    <cfRule type="colorScale" priority="22">
      <colorScale>
        <cfvo type="min"/>
        <cfvo type="percentile" val="50"/>
        <cfvo type="max"/>
        <color theme="0"/>
        <color rgb="FF99FF99"/>
        <color rgb="FF33CC33"/>
      </colorScale>
    </cfRule>
  </conditionalFormatting>
  <conditionalFormatting sqref="AI18:AI20">
    <cfRule type="colorScale" priority="21">
      <colorScale>
        <cfvo type="min"/>
        <cfvo type="percentile" val="50"/>
        <cfvo type="max"/>
        <color theme="0"/>
        <color rgb="FF99FF99"/>
        <color rgb="FF33CC33"/>
      </colorScale>
    </cfRule>
  </conditionalFormatting>
  <conditionalFormatting sqref="AM8:AM21 AQ8:AQ20 AU8:AU21 AY8:AY21 BC8:BC19 BG8:BG21 BK8:BK21 BO8:BO19">
    <cfRule type="colorScale" priority="20">
      <colorScale>
        <cfvo type="min"/>
        <cfvo type="percentile" val="50"/>
        <cfvo type="max"/>
        <color theme="0"/>
        <color rgb="FF99FF99"/>
        <color rgb="FF33CC33"/>
      </colorScale>
    </cfRule>
  </conditionalFormatting>
  <conditionalFormatting sqref="BS8:BS21 BW8:BW14">
    <cfRule type="colorScale" priority="19">
      <colorScale>
        <cfvo type="min"/>
        <cfvo type="percentile" val="50"/>
        <cfvo type="max"/>
        <color theme="0"/>
        <color rgb="FFFFCC99"/>
        <color rgb="FFFF9933"/>
      </colorScale>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glio22">
    <tabColor rgb="FFFF99FF"/>
  </sheetPr>
  <dimension ref="A1:CA295"/>
  <sheetViews>
    <sheetView showGridLines="0" zoomScale="80" zoomScaleNormal="80" workbookViewId="0">
      <selection activeCell="G8" sqref="G8"/>
    </sheetView>
  </sheetViews>
  <sheetFormatPr defaultColWidth="8.69921875" defaultRowHeight="13.8"/>
  <cols>
    <col min="1" max="2" width="14.19921875" style="256" customWidth="1"/>
    <col min="3" max="3" width="15.69921875" style="256" customWidth="1"/>
    <col min="4" max="5" width="14.19921875" style="256" customWidth="1"/>
    <col min="6" max="6" width="16.09765625" style="603" customWidth="1"/>
    <col min="7" max="7" width="15.5" style="256" customWidth="1"/>
    <col min="8" max="8" width="9.69921875" style="256" customWidth="1"/>
    <col min="9" max="9" width="15.5" style="256" customWidth="1"/>
    <col min="10" max="11" width="12.19921875" style="256" customWidth="1"/>
    <col min="12" max="12" width="2.69921875" style="5" customWidth="1"/>
    <col min="13" max="13" width="9.19921875" style="5" customWidth="1"/>
    <col min="14" max="14" width="8.59765625" style="1" customWidth="1"/>
    <col min="15" max="15" width="7.69921875" style="256" customWidth="1"/>
    <col min="16" max="16" width="8.69921875" style="256" customWidth="1"/>
    <col min="17" max="18" width="7.69921875" style="256" customWidth="1"/>
    <col min="19" max="19" width="9.69921875" style="256" customWidth="1"/>
    <col min="20" max="22" width="7.69921875" style="256" customWidth="1"/>
    <col min="23" max="23" width="9.09765625" style="256" customWidth="1"/>
    <col min="24" max="24" width="2.69921875" style="256" customWidth="1"/>
    <col min="25" max="35" width="7.69921875" style="256" customWidth="1"/>
    <col min="36" max="36" width="2.69921875" style="256" customWidth="1"/>
    <col min="37" max="47" width="7.69921875" style="256" customWidth="1"/>
    <col min="48" max="48" width="2.69921875" style="256" customWidth="1"/>
    <col min="49" max="59" width="8.69921875" style="256"/>
    <col min="60" max="60" width="2.69921875" style="256" customWidth="1"/>
    <col min="61" max="66" width="8.69921875" style="256"/>
    <col min="67" max="67" width="9.09765625" style="256" bestFit="1" customWidth="1"/>
    <col min="68" max="16384" width="8.69921875" style="256"/>
  </cols>
  <sheetData>
    <row r="1" spans="1:79" ht="21" customHeight="1">
      <c r="A1" s="1888"/>
      <c r="B1" s="1888"/>
      <c r="C1" s="1889" t="s">
        <v>0</v>
      </c>
      <c r="D1" s="1889"/>
      <c r="E1" s="1889"/>
      <c r="F1" s="1889"/>
      <c r="G1" s="1889"/>
      <c r="H1" s="1889"/>
      <c r="I1" s="1889"/>
      <c r="J1" s="1889"/>
      <c r="K1" s="1889"/>
      <c r="L1"/>
      <c r="M1"/>
      <c r="N1"/>
      <c r="O1"/>
      <c r="P1"/>
      <c r="Q1"/>
      <c r="R1"/>
      <c r="S1"/>
      <c r="T1"/>
      <c r="U1"/>
      <c r="V1"/>
      <c r="W1"/>
      <c r="X1"/>
      <c r="AA1"/>
      <c r="AB1"/>
      <c r="AC1"/>
      <c r="AG1"/>
      <c r="AH1"/>
      <c r="AI1"/>
      <c r="AJ1"/>
      <c r="AK1"/>
      <c r="AL1"/>
      <c r="AM1"/>
      <c r="AN1"/>
      <c r="AO1"/>
    </row>
    <row r="2" spans="1:79" ht="21" customHeight="1">
      <c r="A2" s="1888"/>
      <c r="B2" s="1888"/>
      <c r="C2" s="1889"/>
      <c r="D2" s="1889"/>
      <c r="E2" s="1889"/>
      <c r="F2" s="1889"/>
      <c r="G2" s="1889"/>
      <c r="H2" s="1889"/>
      <c r="I2" s="1889"/>
      <c r="J2" s="1889"/>
      <c r="K2" s="1889"/>
      <c r="L2"/>
      <c r="M2"/>
      <c r="N2" s="295"/>
      <c r="O2"/>
      <c r="P2"/>
      <c r="Q2"/>
      <c r="R2"/>
      <c r="S2"/>
      <c r="T2"/>
      <c r="U2"/>
      <c r="V2"/>
      <c r="W2"/>
      <c r="X2"/>
      <c r="AA2"/>
      <c r="AB2"/>
      <c r="AC2"/>
      <c r="AG2"/>
      <c r="AH2"/>
      <c r="AI2"/>
      <c r="AJ2"/>
      <c r="AK2"/>
      <c r="AL2"/>
      <c r="AM2"/>
      <c r="AN2"/>
      <c r="AO2"/>
    </row>
    <row r="3" spans="1:79" ht="21" customHeight="1">
      <c r="A3" s="1888"/>
      <c r="B3" s="1888"/>
      <c r="C3" s="1889"/>
      <c r="D3" s="1889"/>
      <c r="E3" s="1889"/>
      <c r="F3" s="1889"/>
      <c r="G3" s="1889"/>
      <c r="H3" s="1889"/>
      <c r="I3" s="1889"/>
      <c r="J3" s="1889"/>
      <c r="K3" s="1889"/>
      <c r="L3"/>
      <c r="M3"/>
      <c r="N3"/>
      <c r="O3"/>
      <c r="P3"/>
      <c r="Q3"/>
      <c r="R3"/>
      <c r="S3"/>
      <c r="T3"/>
      <c r="U3"/>
      <c r="V3"/>
      <c r="W3"/>
      <c r="X3"/>
      <c r="AA3"/>
      <c r="AB3"/>
      <c r="AC3"/>
      <c r="AG3"/>
      <c r="AH3"/>
      <c r="AI3"/>
      <c r="AJ3"/>
      <c r="AK3"/>
      <c r="AL3"/>
      <c r="AM3"/>
      <c r="AN3"/>
      <c r="AO3"/>
    </row>
    <row r="4" spans="1:79" ht="36" customHeight="1">
      <c r="A4" s="1"/>
      <c r="B4" s="1"/>
      <c r="C4" s="1"/>
      <c r="D4" s="1"/>
      <c r="E4" s="1"/>
      <c r="F4" s="444"/>
      <c r="G4" s="1"/>
      <c r="H4" s="1"/>
      <c r="I4"/>
      <c r="J4"/>
      <c r="K4"/>
      <c r="L4"/>
      <c r="M4"/>
      <c r="N4"/>
      <c r="O4"/>
      <c r="P4"/>
      <c r="Q4"/>
      <c r="R4"/>
      <c r="S4"/>
      <c r="T4"/>
      <c r="U4"/>
      <c r="V4"/>
      <c r="W4"/>
      <c r="X4"/>
      <c r="AA4"/>
      <c r="AB4"/>
      <c r="AC4"/>
      <c r="AD4"/>
      <c r="AF4"/>
      <c r="AG4"/>
      <c r="AH4"/>
      <c r="AI4"/>
      <c r="AJ4"/>
      <c r="AK4"/>
      <c r="AL4"/>
      <c r="AM4"/>
      <c r="AN4"/>
      <c r="AO4"/>
    </row>
    <row r="5" spans="1:79" ht="36" customHeight="1" thickBot="1">
      <c r="A5" s="1841" t="s">
        <v>898</v>
      </c>
      <c r="B5" s="1841"/>
      <c r="C5" s="1841"/>
      <c r="D5" s="1841"/>
      <c r="E5" s="1841"/>
      <c r="F5" s="1841"/>
      <c r="G5" s="1841"/>
      <c r="H5" s="1841"/>
      <c r="I5" s="1841"/>
      <c r="J5" s="1841"/>
      <c r="K5" s="1841"/>
      <c r="L5" s="1159"/>
      <c r="M5" s="1159"/>
      <c r="N5" s="1159"/>
      <c r="O5" s="1159"/>
      <c r="P5" s="1159"/>
      <c r="Q5" s="1159"/>
      <c r="R5" s="1159"/>
      <c r="S5" s="1159"/>
      <c r="T5" s="1159"/>
      <c r="U5" s="1159"/>
      <c r="V5" s="1159"/>
      <c r="W5" s="1159"/>
      <c r="X5" s="1159"/>
      <c r="Y5" s="1159"/>
      <c r="Z5" s="1159"/>
      <c r="AA5" s="1159"/>
      <c r="AB5" s="1159"/>
      <c r="AC5" s="1159"/>
      <c r="AD5" s="1159"/>
      <c r="AE5" s="1159"/>
      <c r="AF5" s="1159"/>
      <c r="AG5" s="1159"/>
      <c r="AH5" s="1159"/>
      <c r="AI5" s="1157"/>
      <c r="AJ5" s="1159"/>
      <c r="AK5" s="1159"/>
      <c r="AL5" s="1159"/>
      <c r="AM5" s="1157"/>
      <c r="AN5" s="1159"/>
      <c r="AO5" s="1159"/>
      <c r="AP5" s="1157"/>
      <c r="AQ5" s="1157"/>
      <c r="AR5" s="1157"/>
      <c r="AS5" s="1157"/>
      <c r="AT5" s="1157"/>
      <c r="AU5" s="1157"/>
      <c r="AV5" s="1157"/>
      <c r="AW5" s="1157"/>
      <c r="AX5" s="1157"/>
      <c r="AY5" s="1157"/>
      <c r="AZ5" s="1157"/>
      <c r="BA5" s="1157"/>
      <c r="BB5" s="1157"/>
      <c r="BC5" s="1157"/>
      <c r="BD5" s="1157"/>
      <c r="BE5" s="1157"/>
      <c r="BF5" s="1159"/>
      <c r="BG5" s="1157"/>
      <c r="BH5" s="1157"/>
      <c r="BI5" s="1157"/>
      <c r="BJ5" s="1157"/>
      <c r="BK5" s="1157"/>
      <c r="BL5" s="1157"/>
      <c r="BM5" s="1157"/>
      <c r="BN5" s="1157"/>
      <c r="BO5" s="1157"/>
      <c r="BP5" s="1157"/>
      <c r="BQ5" s="1157"/>
      <c r="BR5" s="1157"/>
      <c r="BS5" s="1157"/>
      <c r="BT5" s="1157"/>
      <c r="BU5" s="1157"/>
      <c r="BV5" s="1157"/>
      <c r="BW5" s="1157"/>
      <c r="BX5" s="1157"/>
    </row>
    <row r="6" spans="1:79" ht="18" customHeight="1">
      <c r="A6" s="1"/>
      <c r="B6" s="1"/>
      <c r="C6" s="1"/>
      <c r="D6" s="1"/>
      <c r="E6" s="1"/>
      <c r="F6" s="444"/>
      <c r="G6" s="1"/>
      <c r="H6" s="1"/>
      <c r="I6" s="1"/>
      <c r="J6" s="1"/>
      <c r="K6" s="1"/>
      <c r="L6" s="1159"/>
      <c r="M6" s="1920" t="s">
        <v>899</v>
      </c>
      <c r="N6" s="1921"/>
      <c r="O6" s="1921"/>
      <c r="P6" s="1921"/>
      <c r="Q6" s="1922"/>
      <c r="R6" s="1159"/>
      <c r="S6" s="1157"/>
      <c r="T6" s="1920" t="s">
        <v>900</v>
      </c>
      <c r="U6" s="1921"/>
      <c r="V6" s="1922"/>
      <c r="W6" s="1159"/>
      <c r="X6" s="1159"/>
      <c r="Y6" s="1920" t="s">
        <v>901</v>
      </c>
      <c r="Z6" s="1921"/>
      <c r="AA6" s="1921"/>
      <c r="AB6" s="1921"/>
      <c r="AC6" s="1921"/>
      <c r="AD6" s="1921"/>
      <c r="AE6" s="1921"/>
      <c r="AF6" s="1921"/>
      <c r="AG6" s="1921"/>
      <c r="AH6" s="1921"/>
      <c r="AI6" s="1922"/>
      <c r="AJ6" s="1159"/>
      <c r="AK6" s="1023" t="s">
        <v>902</v>
      </c>
      <c r="AL6" s="1024"/>
      <c r="AM6" s="1024"/>
      <c r="AN6" s="1046"/>
      <c r="AO6" s="1024" t="s">
        <v>902</v>
      </c>
      <c r="AP6" s="1024"/>
      <c r="AQ6" s="1024"/>
      <c r="AR6" s="1046"/>
      <c r="AS6" s="1024" t="s">
        <v>902</v>
      </c>
      <c r="AT6" s="1024"/>
      <c r="AU6" s="1024"/>
      <c r="AV6" s="1033"/>
      <c r="AW6" s="1024" t="s">
        <v>902</v>
      </c>
      <c r="AX6" s="1024"/>
      <c r="AY6" s="1024"/>
      <c r="AZ6" s="1046"/>
      <c r="BA6" s="1024" t="s">
        <v>902</v>
      </c>
      <c r="BB6" s="1024"/>
      <c r="BC6" s="1024"/>
      <c r="BD6" s="1046"/>
      <c r="BE6" s="1024" t="s">
        <v>902</v>
      </c>
      <c r="BF6" s="1024"/>
      <c r="BG6" s="1024"/>
      <c r="BH6" s="1033"/>
      <c r="BI6" s="1043" t="s">
        <v>902</v>
      </c>
      <c r="BJ6" s="1043"/>
      <c r="BK6" s="1043"/>
      <c r="BL6" s="1047"/>
      <c r="BM6" s="1043" t="s">
        <v>902</v>
      </c>
      <c r="BN6" s="1043"/>
      <c r="BO6" s="1044"/>
      <c r="BP6" s="1157"/>
      <c r="BQ6" s="1920" t="s">
        <v>903</v>
      </c>
      <c r="BR6" s="1921"/>
      <c r="BS6" s="1921"/>
      <c r="BT6" s="1921"/>
      <c r="BU6" s="1921"/>
      <c r="BV6" s="1921"/>
      <c r="BW6" s="1922"/>
      <c r="BX6" s="1168"/>
      <c r="BY6" s="476"/>
      <c r="BZ6" s="476"/>
      <c r="CA6" s="476"/>
    </row>
    <row r="7" spans="1:79" ht="18" customHeight="1">
      <c r="A7" s="1861" t="s">
        <v>904</v>
      </c>
      <c r="B7" s="1861"/>
      <c r="C7" s="1861"/>
      <c r="D7" s="1861"/>
      <c r="E7" s="1861"/>
      <c r="F7" s="1897"/>
      <c r="G7" s="1898"/>
      <c r="H7" s="1898"/>
      <c r="I7" s="1899" t="s">
        <v>1082</v>
      </c>
      <c r="J7" s="1899"/>
      <c r="K7" s="1900"/>
      <c r="L7" s="1159"/>
      <c r="M7" s="1927"/>
      <c r="N7" s="1928"/>
      <c r="O7" s="1928"/>
      <c r="P7" s="466" t="s">
        <v>201</v>
      </c>
      <c r="Q7" s="1025" t="s">
        <v>202</v>
      </c>
      <c r="R7" s="1159"/>
      <c r="S7" s="1157"/>
      <c r="T7" s="1030"/>
      <c r="U7" s="466" t="s">
        <v>201</v>
      </c>
      <c r="V7" s="1025" t="s">
        <v>202</v>
      </c>
      <c r="W7" s="1158"/>
      <c r="X7" s="1159"/>
      <c r="Y7" s="1912"/>
      <c r="Z7" s="1913"/>
      <c r="AA7" s="1913"/>
      <c r="AB7" s="466" t="s">
        <v>201</v>
      </c>
      <c r="AC7" s="466" t="s">
        <v>202</v>
      </c>
      <c r="AD7" s="965"/>
      <c r="AE7" s="1909"/>
      <c r="AF7" s="1909"/>
      <c r="AG7" s="1909"/>
      <c r="AH7" s="466" t="s">
        <v>201</v>
      </c>
      <c r="AI7" s="1025" t="s">
        <v>202</v>
      </c>
      <c r="AJ7" s="774"/>
      <c r="AK7" s="1034"/>
      <c r="AL7" s="466" t="s">
        <v>201</v>
      </c>
      <c r="AM7" s="466" t="s">
        <v>202</v>
      </c>
      <c r="AN7" s="477"/>
      <c r="AO7" s="965"/>
      <c r="AP7" s="466" t="s">
        <v>201</v>
      </c>
      <c r="AQ7" s="466" t="s">
        <v>202</v>
      </c>
      <c r="AR7" s="477"/>
      <c r="AS7" s="965"/>
      <c r="AT7" s="466" t="s">
        <v>201</v>
      </c>
      <c r="AU7" s="466" t="s">
        <v>202</v>
      </c>
      <c r="AV7" s="477"/>
      <c r="AW7" s="965"/>
      <c r="AX7" s="466" t="s">
        <v>201</v>
      </c>
      <c r="AY7" s="466" t="s">
        <v>202</v>
      </c>
      <c r="AZ7" s="477"/>
      <c r="BA7" s="965"/>
      <c r="BB7" s="466" t="s">
        <v>201</v>
      </c>
      <c r="BC7" s="466" t="s">
        <v>202</v>
      </c>
      <c r="BD7" s="477"/>
      <c r="BE7" s="965"/>
      <c r="BF7" s="466" t="s">
        <v>201</v>
      </c>
      <c r="BG7" s="466" t="s">
        <v>202</v>
      </c>
      <c r="BH7" s="477"/>
      <c r="BI7" s="965"/>
      <c r="BJ7" s="466" t="s">
        <v>201</v>
      </c>
      <c r="BK7" s="466" t="s">
        <v>202</v>
      </c>
      <c r="BL7" s="477"/>
      <c r="BM7" s="965"/>
      <c r="BN7" s="466" t="s">
        <v>201</v>
      </c>
      <c r="BO7" s="1025" t="s">
        <v>202</v>
      </c>
      <c r="BP7" s="1172"/>
      <c r="BQ7" s="1034"/>
      <c r="BR7" s="466" t="s">
        <v>201</v>
      </c>
      <c r="BS7" s="466" t="s">
        <v>202</v>
      </c>
      <c r="BT7" s="965"/>
      <c r="BU7" s="965"/>
      <c r="BV7" s="466" t="s">
        <v>201</v>
      </c>
      <c r="BW7" s="1025" t="s">
        <v>202</v>
      </c>
      <c r="BX7" s="1157"/>
      <c r="BZ7" s="470"/>
      <c r="CA7" s="470"/>
    </row>
    <row r="8" spans="1:79" ht="18" customHeight="1">
      <c r="A8" s="1"/>
      <c r="B8" s="1"/>
      <c r="C8" s="1"/>
      <c r="D8" s="1"/>
      <c r="E8" s="1"/>
      <c r="F8" s="444"/>
      <c r="G8" s="1"/>
      <c r="H8" s="1"/>
      <c r="I8" s="1"/>
      <c r="J8" s="1"/>
      <c r="K8" s="1"/>
      <c r="L8" s="1159"/>
      <c r="M8" s="1923" t="s">
        <v>237</v>
      </c>
      <c r="N8" s="1924"/>
      <c r="O8" s="1924"/>
      <c r="P8" s="467">
        <v>130</v>
      </c>
      <c r="Q8" s="1026">
        <v>7.7751196172248807E-2</v>
      </c>
      <c r="R8" s="1159"/>
      <c r="S8" s="1157"/>
      <c r="T8" s="1031" t="s">
        <v>11</v>
      </c>
      <c r="U8" s="467">
        <v>0</v>
      </c>
      <c r="V8" s="1026">
        <v>0</v>
      </c>
      <c r="W8" s="1158"/>
      <c r="X8" s="1159"/>
      <c r="Y8" s="1910" t="s">
        <v>493</v>
      </c>
      <c r="Z8" s="1911"/>
      <c r="AA8" s="1911"/>
      <c r="AB8" s="467">
        <v>19</v>
      </c>
      <c r="AC8" s="468">
        <v>1.1363636363636364E-2</v>
      </c>
      <c r="AE8" s="1911" t="s">
        <v>394</v>
      </c>
      <c r="AF8" s="1911"/>
      <c r="AG8" s="1911"/>
      <c r="AH8" s="467">
        <v>23</v>
      </c>
      <c r="AI8" s="1026">
        <v>1.375598086124402E-2</v>
      </c>
      <c r="AJ8" s="1159"/>
      <c r="AK8" s="1035" t="s">
        <v>529</v>
      </c>
      <c r="AL8" s="467">
        <v>0</v>
      </c>
      <c r="AM8" s="468">
        <v>0</v>
      </c>
      <c r="AO8" s="469" t="s">
        <v>341</v>
      </c>
      <c r="AP8" s="467">
        <v>15</v>
      </c>
      <c r="AQ8" s="468">
        <v>8.9712918660287081E-3</v>
      </c>
      <c r="AS8" s="469" t="s">
        <v>599</v>
      </c>
      <c r="AT8" s="467">
        <v>0</v>
      </c>
      <c r="AU8" s="468">
        <v>0</v>
      </c>
      <c r="AW8" s="469" t="s">
        <v>905</v>
      </c>
      <c r="AX8" s="467">
        <v>0</v>
      </c>
      <c r="AY8" s="468">
        <v>0</v>
      </c>
      <c r="BA8" s="469" t="s">
        <v>641</v>
      </c>
      <c r="BB8" s="467">
        <v>6</v>
      </c>
      <c r="BC8" s="468">
        <v>3.5885167464114833E-3</v>
      </c>
      <c r="BE8" s="469" t="s">
        <v>488</v>
      </c>
      <c r="BF8" s="467">
        <v>6</v>
      </c>
      <c r="BG8" s="468">
        <v>3.5885167464114833E-3</v>
      </c>
      <c r="BI8" s="469" t="s">
        <v>531</v>
      </c>
      <c r="BJ8" s="467">
        <v>12</v>
      </c>
      <c r="BK8" s="468">
        <v>7.1770334928229667E-3</v>
      </c>
      <c r="BM8" s="469" t="s">
        <v>533</v>
      </c>
      <c r="BN8" s="467">
        <v>2</v>
      </c>
      <c r="BO8" s="1026">
        <v>1.1961722488038277E-3</v>
      </c>
      <c r="BP8" s="1157"/>
      <c r="BQ8" s="1035" t="s">
        <v>500</v>
      </c>
      <c r="BR8" s="467">
        <v>15</v>
      </c>
      <c r="BS8" s="468">
        <v>8.9712918660287081E-3</v>
      </c>
      <c r="BU8" s="469" t="s">
        <v>484</v>
      </c>
      <c r="BV8" s="467">
        <v>29</v>
      </c>
      <c r="BW8" s="1026">
        <v>1.7344497607655503E-2</v>
      </c>
      <c r="BX8" s="1157"/>
      <c r="BY8" s="469"/>
      <c r="BZ8" s="467"/>
      <c r="CA8" s="468"/>
    </row>
    <row r="9" spans="1:79" ht="18" customHeight="1">
      <c r="A9" s="1861" t="s">
        <v>906</v>
      </c>
      <c r="B9" s="1861"/>
      <c r="C9" s="1861"/>
      <c r="D9" s="1861"/>
      <c r="E9" s="1861"/>
      <c r="F9" s="1890"/>
      <c r="G9" s="1891"/>
      <c r="H9" s="1891"/>
      <c r="I9" s="1891"/>
      <c r="J9" s="1891"/>
      <c r="K9" s="1892"/>
      <c r="L9" s="1159"/>
      <c r="M9" s="1903" t="s">
        <v>481</v>
      </c>
      <c r="N9" s="1904"/>
      <c r="O9" s="1904"/>
      <c r="P9" s="467">
        <v>112</v>
      </c>
      <c r="Q9" s="1026">
        <v>6.6985645933014357E-2</v>
      </c>
      <c r="R9" s="1159"/>
      <c r="S9" s="1157"/>
      <c r="T9" s="1031" t="s">
        <v>12</v>
      </c>
      <c r="U9" s="467">
        <v>1672</v>
      </c>
      <c r="V9" s="1026">
        <v>1</v>
      </c>
      <c r="W9" s="1158"/>
      <c r="X9" s="1159"/>
      <c r="Y9" s="1905" t="s">
        <v>520</v>
      </c>
      <c r="Z9" s="1906"/>
      <c r="AA9" s="1906"/>
      <c r="AB9" s="467">
        <v>5</v>
      </c>
      <c r="AC9" s="468">
        <v>2.9904306220095694E-3</v>
      </c>
      <c r="AE9" s="1906" t="s">
        <v>390</v>
      </c>
      <c r="AF9" s="1906"/>
      <c r="AG9" s="1906"/>
      <c r="AH9" s="467">
        <v>84</v>
      </c>
      <c r="AI9" s="1026">
        <v>5.0239234449760764E-2</v>
      </c>
      <c r="AJ9" s="1159"/>
      <c r="AK9" s="1035" t="s">
        <v>352</v>
      </c>
      <c r="AL9" s="467">
        <v>42</v>
      </c>
      <c r="AM9" s="468">
        <v>2.5119617224880382E-2</v>
      </c>
      <c r="AO9" s="469" t="s">
        <v>574</v>
      </c>
      <c r="AP9" s="467">
        <v>10</v>
      </c>
      <c r="AQ9" s="468">
        <v>5.9808612440191387E-3</v>
      </c>
      <c r="AS9" s="469" t="s">
        <v>393</v>
      </c>
      <c r="AT9" s="467">
        <v>8</v>
      </c>
      <c r="AU9" s="468">
        <v>4.7846889952153108E-3</v>
      </c>
      <c r="AW9" s="469" t="s">
        <v>395</v>
      </c>
      <c r="AX9" s="467">
        <v>0</v>
      </c>
      <c r="AY9" s="468">
        <v>0</v>
      </c>
      <c r="BA9" s="469" t="s">
        <v>663</v>
      </c>
      <c r="BB9" s="467">
        <v>4</v>
      </c>
      <c r="BC9" s="468">
        <v>2.3923444976076554E-3</v>
      </c>
      <c r="BE9" s="469" t="s">
        <v>595</v>
      </c>
      <c r="BF9" s="467">
        <v>3</v>
      </c>
      <c r="BG9" s="468">
        <v>1.7942583732057417E-3</v>
      </c>
      <c r="BI9" s="469" t="s">
        <v>437</v>
      </c>
      <c r="BJ9" s="467">
        <v>2</v>
      </c>
      <c r="BK9" s="468">
        <v>1.1961722488038277E-3</v>
      </c>
      <c r="BM9" s="469" t="s">
        <v>498</v>
      </c>
      <c r="BN9" s="467">
        <v>49</v>
      </c>
      <c r="BO9" s="1026">
        <v>2.930622009569378E-2</v>
      </c>
      <c r="BP9" s="1157"/>
      <c r="BQ9" s="1035" t="s">
        <v>366</v>
      </c>
      <c r="BR9" s="467">
        <v>23</v>
      </c>
      <c r="BS9" s="468">
        <v>1.375598086124402E-2</v>
      </c>
      <c r="BU9" s="469" t="s">
        <v>907</v>
      </c>
      <c r="BV9" s="467">
        <v>0</v>
      </c>
      <c r="BW9" s="1026">
        <v>0</v>
      </c>
      <c r="BX9" s="1157"/>
      <c r="BY9" s="469"/>
      <c r="BZ9" s="467"/>
      <c r="CA9" s="468"/>
    </row>
    <row r="10" spans="1:79" ht="18" customHeight="1">
      <c r="A10" s="1"/>
      <c r="B10" s="1"/>
      <c r="C10" s="1"/>
      <c r="J10" s="1"/>
      <c r="K10" s="1"/>
      <c r="L10" s="1159"/>
      <c r="M10" s="1903" t="s">
        <v>536</v>
      </c>
      <c r="N10" s="1904"/>
      <c r="O10" s="1904"/>
      <c r="P10" s="467">
        <v>122</v>
      </c>
      <c r="Q10" s="1026">
        <v>7.2966507177033499E-2</v>
      </c>
      <c r="R10" s="1159"/>
      <c r="S10" s="1157"/>
      <c r="T10" s="1027" t="s">
        <v>13</v>
      </c>
      <c r="U10" s="467">
        <v>0</v>
      </c>
      <c r="V10" s="1026">
        <v>0</v>
      </c>
      <c r="W10" s="1158"/>
      <c r="X10" s="1159"/>
      <c r="Y10" s="1905" t="s">
        <v>396</v>
      </c>
      <c r="Z10" s="1906"/>
      <c r="AA10" s="1906"/>
      <c r="AB10" s="467">
        <v>10</v>
      </c>
      <c r="AC10" s="468">
        <v>5.9808612440191387E-3</v>
      </c>
      <c r="AE10" s="1906" t="s">
        <v>486</v>
      </c>
      <c r="AF10" s="1906"/>
      <c r="AG10" s="1906"/>
      <c r="AH10" s="467">
        <v>64</v>
      </c>
      <c r="AI10" s="1026">
        <v>3.8277511961722487E-2</v>
      </c>
      <c r="AJ10" s="1159"/>
      <c r="AK10" s="1035" t="s">
        <v>530</v>
      </c>
      <c r="AL10" s="467">
        <v>16</v>
      </c>
      <c r="AM10" s="468">
        <v>9.5693779904306216E-3</v>
      </c>
      <c r="AO10" s="469" t="s">
        <v>362</v>
      </c>
      <c r="AP10" s="467">
        <v>83</v>
      </c>
      <c r="AQ10" s="468">
        <v>4.9641148325358854E-2</v>
      </c>
      <c r="AS10" s="469" t="s">
        <v>398</v>
      </c>
      <c r="AT10" s="467">
        <v>5</v>
      </c>
      <c r="AU10" s="468">
        <v>2.9904306220095694E-3</v>
      </c>
      <c r="AW10" s="469" t="s">
        <v>524</v>
      </c>
      <c r="AX10" s="467">
        <v>21</v>
      </c>
      <c r="AY10" s="468">
        <v>1.2559808612440191E-2</v>
      </c>
      <c r="BA10" s="469" t="s">
        <v>430</v>
      </c>
      <c r="BB10" s="467">
        <v>22</v>
      </c>
      <c r="BC10" s="468">
        <v>1.3157894736842105E-2</v>
      </c>
      <c r="BE10" s="469" t="s">
        <v>491</v>
      </c>
      <c r="BF10" s="467">
        <v>26</v>
      </c>
      <c r="BG10" s="468">
        <v>1.555023923444976E-2</v>
      </c>
      <c r="BI10" s="469" t="s">
        <v>389</v>
      </c>
      <c r="BJ10" s="467">
        <v>4</v>
      </c>
      <c r="BK10" s="468">
        <v>2.3923444976076554E-3</v>
      </c>
      <c r="BM10" s="469" t="s">
        <v>513</v>
      </c>
      <c r="BN10" s="467">
        <v>9</v>
      </c>
      <c r="BO10" s="1026">
        <v>5.3827751196172252E-3</v>
      </c>
      <c r="BP10" s="1157"/>
      <c r="BQ10" s="1035" t="s">
        <v>346</v>
      </c>
      <c r="BR10" s="467">
        <v>1047</v>
      </c>
      <c r="BS10" s="468">
        <v>0.62619617224880386</v>
      </c>
      <c r="BU10" s="469" t="s">
        <v>588</v>
      </c>
      <c r="BV10" s="467">
        <v>5</v>
      </c>
      <c r="BW10" s="1026">
        <v>2.9904306220095694E-3</v>
      </c>
      <c r="BX10" s="1157"/>
      <c r="BY10" s="469"/>
      <c r="BZ10" s="467"/>
      <c r="CA10" s="468"/>
    </row>
    <row r="11" spans="1:79" ht="18" customHeight="1" thickBot="1">
      <c r="D11" s="1895" t="s">
        <v>908</v>
      </c>
      <c r="E11" s="1895"/>
      <c r="F11" s="1895"/>
      <c r="G11" s="1895"/>
      <c r="H11" s="1895"/>
      <c r="I11" s="1896"/>
      <c r="J11" s="1893">
        <v>1672</v>
      </c>
      <c r="K11" s="1894"/>
      <c r="L11" s="1159"/>
      <c r="M11" s="1903" t="s">
        <v>537</v>
      </c>
      <c r="N11" s="1904"/>
      <c r="O11" s="1904"/>
      <c r="P11" s="467">
        <v>115</v>
      </c>
      <c r="Q11" s="1026">
        <v>6.8779904306220094E-2</v>
      </c>
      <c r="R11" s="1159"/>
      <c r="S11" s="1157"/>
      <c r="T11" s="1032" t="s">
        <v>19</v>
      </c>
      <c r="U11" s="1028">
        <v>1672</v>
      </c>
      <c r="V11" s="1029">
        <v>1</v>
      </c>
      <c r="W11" s="1158"/>
      <c r="X11" s="1159"/>
      <c r="Y11" s="1905" t="s">
        <v>431</v>
      </c>
      <c r="Z11" s="1906"/>
      <c r="AA11" s="1906"/>
      <c r="AB11" s="467">
        <v>31</v>
      </c>
      <c r="AC11" s="468">
        <v>1.854066985645933E-2</v>
      </c>
      <c r="AE11" s="1906" t="s">
        <v>503</v>
      </c>
      <c r="AF11" s="1906"/>
      <c r="AG11" s="1906"/>
      <c r="AH11" s="467">
        <v>89</v>
      </c>
      <c r="AI11" s="1026">
        <v>5.3229665071770335E-2</v>
      </c>
      <c r="AJ11" s="1159"/>
      <c r="AK11" s="1035" t="s">
        <v>638</v>
      </c>
      <c r="AL11" s="467">
        <v>7</v>
      </c>
      <c r="AM11" s="468">
        <v>4.1866028708133973E-3</v>
      </c>
      <c r="AO11" s="469" t="s">
        <v>475</v>
      </c>
      <c r="AP11" s="467">
        <v>4</v>
      </c>
      <c r="AQ11" s="468">
        <v>2.3923444976076554E-3</v>
      </c>
      <c r="AS11" s="469" t="s">
        <v>909</v>
      </c>
      <c r="AT11" s="467">
        <v>0</v>
      </c>
      <c r="AU11" s="468">
        <v>0</v>
      </c>
      <c r="AW11" s="469" t="s">
        <v>649</v>
      </c>
      <c r="AX11" s="467">
        <v>5</v>
      </c>
      <c r="AY11" s="468">
        <v>2.9904306220095694E-3</v>
      </c>
      <c r="BA11" s="469" t="s">
        <v>658</v>
      </c>
      <c r="BB11" s="467">
        <v>24</v>
      </c>
      <c r="BC11" s="468">
        <v>1.4354066985645933E-2</v>
      </c>
      <c r="BE11" s="469" t="s">
        <v>664</v>
      </c>
      <c r="BF11" s="467">
        <v>2</v>
      </c>
      <c r="BG11" s="468">
        <v>1.1961722488038277E-3</v>
      </c>
      <c r="BI11" s="469" t="s">
        <v>539</v>
      </c>
      <c r="BJ11" s="467">
        <v>6</v>
      </c>
      <c r="BK11" s="468">
        <v>3.5885167464114833E-3</v>
      </c>
      <c r="BM11" s="469" t="s">
        <v>402</v>
      </c>
      <c r="BN11" s="467">
        <v>86</v>
      </c>
      <c r="BO11" s="1026">
        <v>5.1435406698564591E-2</v>
      </c>
      <c r="BP11" s="1157"/>
      <c r="BQ11" s="1035" t="s">
        <v>546</v>
      </c>
      <c r="BR11" s="467">
        <v>40</v>
      </c>
      <c r="BS11" s="468">
        <v>2.3923444976076555E-2</v>
      </c>
      <c r="BU11" s="469" t="s">
        <v>548</v>
      </c>
      <c r="BV11" s="467">
        <v>6</v>
      </c>
      <c r="BW11" s="1026">
        <v>3.5885167464114833E-3</v>
      </c>
      <c r="BX11" s="1157"/>
      <c r="BY11" s="469"/>
      <c r="BZ11" s="467"/>
      <c r="CA11" s="468"/>
    </row>
    <row r="12" spans="1:79" ht="18" customHeight="1">
      <c r="A12" s="1"/>
      <c r="B12" s="1"/>
      <c r="C12" s="1"/>
      <c r="D12" s="1"/>
      <c r="E12" s="1"/>
      <c r="L12" s="1159"/>
      <c r="M12" s="1903" t="s">
        <v>344</v>
      </c>
      <c r="N12" s="1904"/>
      <c r="O12" s="1904"/>
      <c r="P12" s="467">
        <v>526</v>
      </c>
      <c r="Q12" s="1026">
        <v>0.3145933014354067</v>
      </c>
      <c r="R12" s="1159"/>
      <c r="S12" s="1157"/>
      <c r="T12" s="1157"/>
      <c r="U12" s="1158"/>
      <c r="V12" s="1158"/>
      <c r="W12" s="1158"/>
      <c r="X12" s="1159"/>
      <c r="Y12" s="1905" t="s">
        <v>342</v>
      </c>
      <c r="Z12" s="1906"/>
      <c r="AA12" s="1906"/>
      <c r="AB12" s="467">
        <v>137</v>
      </c>
      <c r="AC12" s="468">
        <v>8.1937799043062198E-2</v>
      </c>
      <c r="AE12" s="1906" t="s">
        <v>639</v>
      </c>
      <c r="AF12" s="1906"/>
      <c r="AG12" s="1906"/>
      <c r="AH12" s="467">
        <v>7</v>
      </c>
      <c r="AI12" s="1026">
        <v>4.1866028708133973E-3</v>
      </c>
      <c r="AJ12" s="1159"/>
      <c r="AK12" s="1035" t="s">
        <v>651</v>
      </c>
      <c r="AL12" s="467">
        <v>1</v>
      </c>
      <c r="AM12" s="468">
        <v>5.9808612440191385E-4</v>
      </c>
      <c r="AO12" s="469" t="s">
        <v>490</v>
      </c>
      <c r="AP12" s="467">
        <v>12</v>
      </c>
      <c r="AQ12" s="468">
        <v>7.1770334928229667E-3</v>
      </c>
      <c r="AS12" s="469" t="s">
        <v>516</v>
      </c>
      <c r="AT12" s="467">
        <v>9</v>
      </c>
      <c r="AU12" s="468">
        <v>5.3827751196172252E-3</v>
      </c>
      <c r="AW12" s="469" t="s">
        <v>532</v>
      </c>
      <c r="AX12" s="467">
        <v>8</v>
      </c>
      <c r="AY12" s="468">
        <v>4.7846889952153108E-3</v>
      </c>
      <c r="BA12" s="469" t="s">
        <v>604</v>
      </c>
      <c r="BB12" s="467">
        <v>1</v>
      </c>
      <c r="BC12" s="468">
        <v>5.9808612440191385E-4</v>
      </c>
      <c r="BE12" s="469" t="s">
        <v>598</v>
      </c>
      <c r="BF12" s="467">
        <v>24</v>
      </c>
      <c r="BG12" s="468">
        <v>1.4354066985645933E-2</v>
      </c>
      <c r="BI12" s="469" t="s">
        <v>551</v>
      </c>
      <c r="BJ12" s="467">
        <v>0</v>
      </c>
      <c r="BK12" s="468">
        <v>0</v>
      </c>
      <c r="BM12" s="469" t="s">
        <v>594</v>
      </c>
      <c r="BN12" s="467">
        <v>7</v>
      </c>
      <c r="BO12" s="1026">
        <v>4.1866028708133973E-3</v>
      </c>
      <c r="BP12" s="1157"/>
      <c r="BQ12" s="1035" t="s">
        <v>910</v>
      </c>
      <c r="BR12" s="467">
        <v>0</v>
      </c>
      <c r="BS12" s="468">
        <v>0</v>
      </c>
      <c r="BU12" s="469" t="s">
        <v>545</v>
      </c>
      <c r="BV12" s="467">
        <v>2</v>
      </c>
      <c r="BW12" s="1026">
        <v>1.1961722488038277E-3</v>
      </c>
      <c r="BX12" s="1157"/>
      <c r="BY12" s="469"/>
      <c r="BZ12" s="467"/>
      <c r="CA12" s="468"/>
    </row>
    <row r="13" spans="1:79" ht="18" customHeight="1">
      <c r="A13" s="471" t="s">
        <v>911</v>
      </c>
      <c r="B13" s="9"/>
      <c r="C13" s="9"/>
      <c r="D13" s="9"/>
      <c r="E13" s="8" t="s">
        <v>273</v>
      </c>
      <c r="F13" s="120">
        <v>1210</v>
      </c>
      <c r="G13" s="472">
        <v>0.72368421052631582</v>
      </c>
      <c r="H13" s="473"/>
      <c r="I13" s="8" t="s">
        <v>274</v>
      </c>
      <c r="J13" s="120">
        <v>462</v>
      </c>
      <c r="K13" s="472">
        <v>0.27631578947368424</v>
      </c>
      <c r="L13" s="1159"/>
      <c r="M13" s="1903" t="s">
        <v>457</v>
      </c>
      <c r="N13" s="1904"/>
      <c r="O13" s="1904"/>
      <c r="P13" s="467">
        <v>230</v>
      </c>
      <c r="Q13" s="1026">
        <v>0.13755980861244019</v>
      </c>
      <c r="R13" s="1159"/>
      <c r="S13" s="1157"/>
      <c r="T13" s="1158"/>
      <c r="U13" s="1158"/>
      <c r="V13" s="1158"/>
      <c r="W13" s="1158"/>
      <c r="X13" s="1159"/>
      <c r="Y13" s="1905" t="s">
        <v>489</v>
      </c>
      <c r="Z13" s="1906"/>
      <c r="AA13" s="1906"/>
      <c r="AB13" s="467">
        <v>17</v>
      </c>
      <c r="AC13" s="468">
        <v>1.0167464114832535E-2</v>
      </c>
      <c r="AE13" s="1908" t="s">
        <v>449</v>
      </c>
      <c r="AF13" s="1908"/>
      <c r="AG13" s="1908"/>
      <c r="AH13" s="467">
        <v>188</v>
      </c>
      <c r="AI13" s="1026">
        <v>0.11244019138755981</v>
      </c>
      <c r="AJ13" s="1159"/>
      <c r="AK13" s="1035" t="s">
        <v>583</v>
      </c>
      <c r="AL13" s="467">
        <v>4</v>
      </c>
      <c r="AM13" s="468">
        <v>2.3923444976076554E-3</v>
      </c>
      <c r="AO13" s="469" t="s">
        <v>514</v>
      </c>
      <c r="AP13" s="467">
        <v>6</v>
      </c>
      <c r="AQ13" s="468">
        <v>3.5885167464114833E-3</v>
      </c>
      <c r="AS13" s="469" t="s">
        <v>499</v>
      </c>
      <c r="AT13" s="467">
        <v>5</v>
      </c>
      <c r="AU13" s="468">
        <v>2.9904306220095694E-3</v>
      </c>
      <c r="AW13" s="469" t="s">
        <v>427</v>
      </c>
      <c r="AX13" s="467">
        <v>4</v>
      </c>
      <c r="AY13" s="468">
        <v>2.3923444976076554E-3</v>
      </c>
      <c r="BA13" s="469" t="s">
        <v>543</v>
      </c>
      <c r="BB13" s="467">
        <v>0</v>
      </c>
      <c r="BC13" s="468">
        <v>0</v>
      </c>
      <c r="BE13" s="469" t="s">
        <v>442</v>
      </c>
      <c r="BF13" s="467">
        <v>21</v>
      </c>
      <c r="BG13" s="468">
        <v>1.2559808612440191E-2</v>
      </c>
      <c r="BI13" s="469" t="s">
        <v>512</v>
      </c>
      <c r="BJ13" s="467">
        <v>14</v>
      </c>
      <c r="BK13" s="468">
        <v>8.3732057416267946E-3</v>
      </c>
      <c r="BM13" s="469" t="s">
        <v>668</v>
      </c>
      <c r="BN13" s="467">
        <v>17</v>
      </c>
      <c r="BO13" s="1026">
        <v>1.0167464114832535E-2</v>
      </c>
      <c r="BP13" s="1157"/>
      <c r="BQ13" s="1035" t="s">
        <v>358</v>
      </c>
      <c r="BR13" s="467">
        <v>123</v>
      </c>
      <c r="BS13" s="468">
        <v>7.3564593301435402E-2</v>
      </c>
      <c r="BU13" s="469" t="s">
        <v>535</v>
      </c>
      <c r="BV13" s="467">
        <v>20</v>
      </c>
      <c r="BW13" s="1026">
        <v>1.1961722488038277E-2</v>
      </c>
      <c r="BX13" s="1157"/>
      <c r="BY13" s="469"/>
      <c r="BZ13" s="467"/>
      <c r="CA13" s="468"/>
    </row>
    <row r="14" spans="1:79" ht="18" customHeight="1" thickBot="1">
      <c r="B14" s="455"/>
      <c r="C14" s="1"/>
      <c r="D14" s="1"/>
      <c r="E14" s="1"/>
      <c r="F14" s="694"/>
      <c r="G14" s="1"/>
      <c r="H14" s="1"/>
      <c r="I14" s="1"/>
      <c r="J14" s="1"/>
      <c r="K14" s="1"/>
      <c r="L14" s="1159"/>
      <c r="M14" s="1901" t="s">
        <v>912</v>
      </c>
      <c r="N14" s="1902"/>
      <c r="O14" s="1902"/>
      <c r="P14" s="1048">
        <v>1235</v>
      </c>
      <c r="Q14" s="1049">
        <v>0.73863636363636365</v>
      </c>
      <c r="R14" s="1159"/>
      <c r="S14" s="1157"/>
      <c r="T14" s="1158"/>
      <c r="U14" s="1158"/>
      <c r="V14" s="1158"/>
      <c r="W14" s="1158"/>
      <c r="X14" s="1159"/>
      <c r="Y14" s="1905" t="s">
        <v>349</v>
      </c>
      <c r="Z14" s="1906"/>
      <c r="AA14" s="1906"/>
      <c r="AB14" s="467">
        <v>37</v>
      </c>
      <c r="AC14" s="468">
        <v>2.2129186602870814E-2</v>
      </c>
      <c r="AE14" s="1919" t="s">
        <v>19</v>
      </c>
      <c r="AF14" s="1919"/>
      <c r="AG14" s="1919"/>
      <c r="AH14" s="1045">
        <v>1672</v>
      </c>
      <c r="AI14" s="1029">
        <v>1</v>
      </c>
      <c r="AJ14" s="1159"/>
      <c r="AK14" s="1035" t="s">
        <v>593</v>
      </c>
      <c r="AL14" s="467">
        <v>2</v>
      </c>
      <c r="AM14" s="468">
        <v>1.1961722488038277E-3</v>
      </c>
      <c r="AO14" s="469" t="s">
        <v>428</v>
      </c>
      <c r="AP14" s="467">
        <v>2</v>
      </c>
      <c r="AQ14" s="468">
        <v>1.1961722488038277E-3</v>
      </c>
      <c r="AS14" s="469" t="s">
        <v>913</v>
      </c>
      <c r="AT14" s="467">
        <v>0</v>
      </c>
      <c r="AU14" s="468">
        <v>0</v>
      </c>
      <c r="AW14" s="469" t="s">
        <v>544</v>
      </c>
      <c r="AX14" s="467">
        <v>2</v>
      </c>
      <c r="AY14" s="468">
        <v>1.1961722488038277E-3</v>
      </c>
      <c r="BA14" s="469" t="s">
        <v>496</v>
      </c>
      <c r="BB14" s="467">
        <v>0</v>
      </c>
      <c r="BC14" s="468">
        <v>0</v>
      </c>
      <c r="BE14" s="469" t="s">
        <v>519</v>
      </c>
      <c r="BF14" s="467">
        <v>1</v>
      </c>
      <c r="BG14" s="468">
        <v>5.9808612440191385E-4</v>
      </c>
      <c r="BI14" s="469" t="s">
        <v>505</v>
      </c>
      <c r="BJ14" s="467">
        <v>9</v>
      </c>
      <c r="BK14" s="468">
        <v>5.3827751196172252E-3</v>
      </c>
      <c r="BM14" s="469" t="s">
        <v>509</v>
      </c>
      <c r="BN14" s="467">
        <v>33</v>
      </c>
      <c r="BO14" s="1026">
        <v>1.9736842105263157E-2</v>
      </c>
      <c r="BP14" s="1157"/>
      <c r="BQ14" s="1035" t="s">
        <v>478</v>
      </c>
      <c r="BR14" s="467">
        <v>99</v>
      </c>
      <c r="BS14" s="468">
        <v>5.921052631578947E-2</v>
      </c>
      <c r="BU14" s="469" t="s">
        <v>667</v>
      </c>
      <c r="BV14" s="467">
        <v>0</v>
      </c>
      <c r="BW14" s="1026">
        <v>0</v>
      </c>
      <c r="BX14" s="1157"/>
      <c r="BY14" s="469"/>
      <c r="BZ14" s="467"/>
      <c r="CA14" s="468"/>
    </row>
    <row r="15" spans="1:79" ht="18" customHeight="1" thickBot="1">
      <c r="A15" s="1861" t="s">
        <v>914</v>
      </c>
      <c r="B15" s="1861"/>
      <c r="C15" s="1861"/>
      <c r="D15" s="1861"/>
      <c r="E15" s="1861"/>
      <c r="G15" s="1"/>
      <c r="H15" s="1"/>
      <c r="I15" s="30" t="s">
        <v>915</v>
      </c>
      <c r="J15" s="120">
        <v>1533</v>
      </c>
      <c r="K15" s="472">
        <v>0.91686602870813394</v>
      </c>
      <c r="L15" s="1159"/>
      <c r="M15" s="1901" t="s">
        <v>232</v>
      </c>
      <c r="N15" s="1902"/>
      <c r="O15" s="1902"/>
      <c r="P15" s="1048">
        <v>90</v>
      </c>
      <c r="Q15" s="1049">
        <v>5.3827751196172252E-2</v>
      </c>
      <c r="R15" s="1159"/>
      <c r="S15" s="1157"/>
      <c r="T15" s="1162"/>
      <c r="U15" s="1162"/>
      <c r="V15" s="1162"/>
      <c r="W15" s="1158"/>
      <c r="X15" s="1159"/>
      <c r="Y15" s="1905" t="s">
        <v>480</v>
      </c>
      <c r="Z15" s="1906"/>
      <c r="AA15" s="1906"/>
      <c r="AB15" s="467">
        <v>63</v>
      </c>
      <c r="AC15" s="468">
        <v>3.7679425837320576E-2</v>
      </c>
      <c r="AD15" s="1170"/>
      <c r="AE15" s="1157"/>
      <c r="AF15" s="1157"/>
      <c r="AG15" s="1157"/>
      <c r="AH15" s="1157"/>
      <c r="AI15" s="1158"/>
      <c r="AJ15" s="1159"/>
      <c r="AK15" s="1035" t="s">
        <v>647</v>
      </c>
      <c r="AL15" s="467">
        <v>14</v>
      </c>
      <c r="AM15" s="468">
        <v>8.3732057416267946E-3</v>
      </c>
      <c r="AO15" s="469" t="s">
        <v>547</v>
      </c>
      <c r="AP15" s="467">
        <v>5</v>
      </c>
      <c r="AQ15" s="468">
        <v>2.9904306220095694E-3</v>
      </c>
      <c r="AS15" s="469" t="s">
        <v>487</v>
      </c>
      <c r="AT15" s="467">
        <v>40</v>
      </c>
      <c r="AU15" s="468">
        <v>2.3923444976076555E-2</v>
      </c>
      <c r="AW15" s="469" t="s">
        <v>523</v>
      </c>
      <c r="AX15" s="467">
        <v>2</v>
      </c>
      <c r="AY15" s="468">
        <v>1.1961722488038277E-3</v>
      </c>
      <c r="BA15" s="469" t="s">
        <v>518</v>
      </c>
      <c r="BB15" s="467">
        <v>18</v>
      </c>
      <c r="BC15" s="468">
        <v>1.076555023923445E-2</v>
      </c>
      <c r="BE15" s="469" t="s">
        <v>511</v>
      </c>
      <c r="BF15" s="467">
        <v>15</v>
      </c>
      <c r="BG15" s="468">
        <v>8.9712918660287081E-3</v>
      </c>
      <c r="BI15" s="469" t="s">
        <v>552</v>
      </c>
      <c r="BJ15" s="467">
        <v>28</v>
      </c>
      <c r="BK15" s="468">
        <v>1.6746411483253589E-2</v>
      </c>
      <c r="BM15" s="469" t="s">
        <v>507</v>
      </c>
      <c r="BN15" s="467">
        <v>21</v>
      </c>
      <c r="BO15" s="1026">
        <v>1.2559808612440191E-2</v>
      </c>
      <c r="BP15" s="1157"/>
      <c r="BQ15" s="1035" t="s">
        <v>391</v>
      </c>
      <c r="BR15" s="467">
        <v>70</v>
      </c>
      <c r="BS15" s="468">
        <v>4.1866028708133975E-2</v>
      </c>
      <c r="BW15" s="1041"/>
      <c r="BX15" s="1157"/>
      <c r="BY15" s="469"/>
      <c r="BZ15" s="467"/>
      <c r="CA15" s="468"/>
    </row>
    <row r="16" spans="1:79" ht="18" customHeight="1">
      <c r="A16" s="1"/>
      <c r="B16" s="1"/>
      <c r="C16" s="1"/>
      <c r="D16" s="1"/>
      <c r="E16" s="1"/>
      <c r="F16" s="444"/>
      <c r="G16" s="1"/>
      <c r="H16" s="1"/>
      <c r="I16" s="30" t="s">
        <v>916</v>
      </c>
      <c r="J16" s="120">
        <v>139</v>
      </c>
      <c r="K16" s="472">
        <v>8.3133971291866032E-2</v>
      </c>
      <c r="L16" s="1159"/>
      <c r="M16" s="1903" t="s">
        <v>233</v>
      </c>
      <c r="N16" s="1904"/>
      <c r="O16" s="1904"/>
      <c r="P16" s="467">
        <v>160</v>
      </c>
      <c r="Q16" s="1026">
        <v>9.569377990430622E-2</v>
      </c>
      <c r="R16" s="1159"/>
      <c r="S16" s="1157"/>
      <c r="T16" s="1157"/>
      <c r="U16" s="1163"/>
      <c r="V16" s="1163"/>
      <c r="W16" s="1158"/>
      <c r="X16" s="1159"/>
      <c r="Y16" s="1905" t="s">
        <v>363</v>
      </c>
      <c r="Z16" s="1906"/>
      <c r="AA16" s="1906"/>
      <c r="AB16" s="467">
        <v>473</v>
      </c>
      <c r="AC16" s="468">
        <v>0.28289473684210525</v>
      </c>
      <c r="AD16" s="1171"/>
      <c r="AE16" s="1914" t="s">
        <v>917</v>
      </c>
      <c r="AF16" s="1915"/>
      <c r="AG16" s="1915"/>
      <c r="AH16" s="1915"/>
      <c r="AI16" s="1916"/>
      <c r="AJ16" s="1159"/>
      <c r="AK16" s="1035" t="s">
        <v>538</v>
      </c>
      <c r="AL16" s="467">
        <v>0</v>
      </c>
      <c r="AM16" s="468">
        <v>0</v>
      </c>
      <c r="AO16" s="469" t="s">
        <v>510</v>
      </c>
      <c r="AP16" s="467">
        <v>9</v>
      </c>
      <c r="AQ16" s="468">
        <v>5.3827751196172252E-3</v>
      </c>
      <c r="AS16" s="469" t="s">
        <v>554</v>
      </c>
      <c r="AT16" s="467">
        <v>10</v>
      </c>
      <c r="AU16" s="468">
        <v>5.9808612440191387E-3</v>
      </c>
      <c r="AW16" s="469" t="s">
        <v>421</v>
      </c>
      <c r="AX16" s="467">
        <v>29</v>
      </c>
      <c r="AY16" s="468">
        <v>1.7344497607655503E-2</v>
      </c>
      <c r="BA16" s="469" t="s">
        <v>482</v>
      </c>
      <c r="BB16" s="467">
        <v>42</v>
      </c>
      <c r="BC16" s="468">
        <v>2.5119617224880382E-2</v>
      </c>
      <c r="BE16" s="469" t="s">
        <v>600</v>
      </c>
      <c r="BF16" s="467">
        <v>4</v>
      </c>
      <c r="BG16" s="468">
        <v>2.3923444976076554E-3</v>
      </c>
      <c r="BI16" s="469" t="s">
        <v>918</v>
      </c>
      <c r="BJ16" s="467">
        <v>0</v>
      </c>
      <c r="BK16" s="468">
        <v>0</v>
      </c>
      <c r="BM16" s="469" t="s">
        <v>448</v>
      </c>
      <c r="BN16" s="467">
        <v>29</v>
      </c>
      <c r="BO16" s="1026">
        <v>1.7344497607655503E-2</v>
      </c>
      <c r="BP16" s="1157"/>
      <c r="BQ16" s="1035" t="s">
        <v>504</v>
      </c>
      <c r="BR16" s="467">
        <v>38</v>
      </c>
      <c r="BS16" s="468">
        <v>2.2727272727272728E-2</v>
      </c>
      <c r="BU16" s="469"/>
      <c r="BV16" s="467"/>
      <c r="BW16" s="1026"/>
      <c r="BX16" s="1157"/>
      <c r="BY16" s="469"/>
      <c r="BZ16" s="467"/>
      <c r="CA16" s="468"/>
    </row>
    <row r="17" spans="1:79" ht="18" customHeight="1">
      <c r="A17" s="1"/>
      <c r="E17" s="444"/>
      <c r="F17" s="695"/>
      <c r="L17" s="1159"/>
      <c r="M17" s="1903" t="s">
        <v>234</v>
      </c>
      <c r="N17" s="1904"/>
      <c r="O17" s="1904"/>
      <c r="P17" s="467">
        <v>58</v>
      </c>
      <c r="Q17" s="1026">
        <v>3.4688995215311005E-2</v>
      </c>
      <c r="R17" s="1159"/>
      <c r="S17" s="1157"/>
      <c r="T17" s="1164"/>
      <c r="U17" s="1165"/>
      <c r="V17" s="1166"/>
      <c r="W17" s="1158"/>
      <c r="X17" s="1159"/>
      <c r="Y17" s="1905" t="s">
        <v>527</v>
      </c>
      <c r="Z17" s="1906"/>
      <c r="AA17" s="1906"/>
      <c r="AB17" s="467">
        <v>51</v>
      </c>
      <c r="AC17" s="468">
        <v>3.0502392344497607E-2</v>
      </c>
      <c r="AD17" s="1171"/>
      <c r="AE17" s="1912"/>
      <c r="AF17" s="1913"/>
      <c r="AG17" s="1913"/>
      <c r="AH17" s="466" t="s">
        <v>201</v>
      </c>
      <c r="AI17" s="1025" t="s">
        <v>202</v>
      </c>
      <c r="AJ17" s="1159"/>
      <c r="AK17" s="1035" t="s">
        <v>497</v>
      </c>
      <c r="AL17" s="467">
        <v>23</v>
      </c>
      <c r="AM17" s="468">
        <v>1.375598086124402E-2</v>
      </c>
      <c r="AO17" s="469" t="s">
        <v>919</v>
      </c>
      <c r="AP17" s="467">
        <v>0</v>
      </c>
      <c r="AQ17" s="468">
        <v>0</v>
      </c>
      <c r="AS17" s="469" t="s">
        <v>348</v>
      </c>
      <c r="AT17" s="467">
        <v>5</v>
      </c>
      <c r="AU17" s="468">
        <v>2.9904306220095694E-3</v>
      </c>
      <c r="AW17" s="469" t="s">
        <v>526</v>
      </c>
      <c r="AX17" s="467">
        <v>0</v>
      </c>
      <c r="AY17" s="468">
        <v>0</v>
      </c>
      <c r="BA17" s="469" t="s">
        <v>582</v>
      </c>
      <c r="BB17" s="467">
        <v>4</v>
      </c>
      <c r="BC17" s="468">
        <v>2.3923444976076554E-3</v>
      </c>
      <c r="BE17" s="469" t="s">
        <v>525</v>
      </c>
      <c r="BF17" s="467">
        <v>25</v>
      </c>
      <c r="BG17" s="468">
        <v>1.4952153110047847E-2</v>
      </c>
      <c r="BI17" s="469" t="s">
        <v>492</v>
      </c>
      <c r="BJ17" s="467">
        <v>2</v>
      </c>
      <c r="BK17" s="468">
        <v>1.1961722488038277E-3</v>
      </c>
      <c r="BM17" s="469" t="s">
        <v>534</v>
      </c>
      <c r="BN17" s="467">
        <v>0</v>
      </c>
      <c r="BO17" s="1026">
        <v>0</v>
      </c>
      <c r="BP17" s="1157"/>
      <c r="BQ17" s="1035" t="s">
        <v>517</v>
      </c>
      <c r="BR17" s="467">
        <v>18</v>
      </c>
      <c r="BS17" s="468">
        <v>1.076555023923445E-2</v>
      </c>
      <c r="BU17" s="469"/>
      <c r="BV17" s="467"/>
      <c r="BW17" s="1026"/>
      <c r="BX17" s="1157"/>
      <c r="BY17" s="469"/>
      <c r="BZ17" s="467"/>
      <c r="CA17" s="468"/>
    </row>
    <row r="18" spans="1:79" ht="18" customHeight="1">
      <c r="A18" s="445"/>
      <c r="G18" s="312"/>
      <c r="H18" s="389"/>
      <c r="I18" s="678"/>
      <c r="J18" s="1"/>
      <c r="K18" s="1"/>
      <c r="L18" s="1159"/>
      <c r="M18" s="1903" t="s">
        <v>540</v>
      </c>
      <c r="N18" s="1904"/>
      <c r="O18" s="1904"/>
      <c r="P18" s="467">
        <v>1</v>
      </c>
      <c r="Q18" s="1026">
        <v>5.9808612440191385E-4</v>
      </c>
      <c r="R18" s="1159"/>
      <c r="S18" s="1157"/>
      <c r="T18" s="1164"/>
      <c r="U18" s="1165"/>
      <c r="V18" s="1166"/>
      <c r="W18" s="1158"/>
      <c r="X18" s="1159"/>
      <c r="Y18" s="1905" t="s">
        <v>429</v>
      </c>
      <c r="Z18" s="1906"/>
      <c r="AA18" s="1906"/>
      <c r="AB18" s="467">
        <v>2</v>
      </c>
      <c r="AC18" s="468">
        <v>1.1961722488038277E-3</v>
      </c>
      <c r="AD18" s="1171"/>
      <c r="AE18" s="1910" t="s">
        <v>354</v>
      </c>
      <c r="AF18" s="1911"/>
      <c r="AG18" s="1911"/>
      <c r="AH18" s="467">
        <v>852</v>
      </c>
      <c r="AI18" s="1026">
        <v>0.50956937799043067</v>
      </c>
      <c r="AJ18" s="1159"/>
      <c r="AK18" s="1035" t="s">
        <v>501</v>
      </c>
      <c r="AL18" s="467">
        <v>43</v>
      </c>
      <c r="AM18" s="468">
        <v>2.5717703349282296E-2</v>
      </c>
      <c r="AO18" s="469" t="s">
        <v>522</v>
      </c>
      <c r="AP18" s="467">
        <v>107</v>
      </c>
      <c r="AQ18" s="468">
        <v>6.3995215311004786E-2</v>
      </c>
      <c r="AS18" s="469" t="s">
        <v>479</v>
      </c>
      <c r="AT18" s="467">
        <v>26</v>
      </c>
      <c r="AU18" s="468">
        <v>1.555023923444976E-2</v>
      </c>
      <c r="AW18" s="469" t="s">
        <v>553</v>
      </c>
      <c r="AX18" s="467">
        <v>0</v>
      </c>
      <c r="AY18" s="468">
        <v>0</v>
      </c>
      <c r="BA18" s="469" t="s">
        <v>502</v>
      </c>
      <c r="BB18" s="467">
        <v>68</v>
      </c>
      <c r="BC18" s="468">
        <v>4.0669856459330141E-2</v>
      </c>
      <c r="BE18" s="469" t="s">
        <v>920</v>
      </c>
      <c r="BF18" s="467">
        <v>0</v>
      </c>
      <c r="BG18" s="468">
        <v>0</v>
      </c>
      <c r="BI18" s="469" t="s">
        <v>485</v>
      </c>
      <c r="BJ18" s="467">
        <v>52</v>
      </c>
      <c r="BK18" s="468">
        <v>3.1100478468899521E-2</v>
      </c>
      <c r="BM18" s="469" t="s">
        <v>640</v>
      </c>
      <c r="BN18" s="467">
        <v>1</v>
      </c>
      <c r="BO18" s="1026">
        <v>5.9808612440191385E-4</v>
      </c>
      <c r="BP18" s="1157"/>
      <c r="BQ18" s="1035" t="s">
        <v>494</v>
      </c>
      <c r="BR18" s="467">
        <v>61</v>
      </c>
      <c r="BS18" s="468">
        <v>3.6483253588516749E-2</v>
      </c>
      <c r="BU18" s="469"/>
      <c r="BV18" s="467"/>
      <c r="BW18" s="1026"/>
      <c r="BX18" s="1157"/>
      <c r="BY18" s="469"/>
      <c r="BZ18" s="467"/>
      <c r="CA18" s="468"/>
    </row>
    <row r="19" spans="1:79" ht="18" customHeight="1">
      <c r="G19" s="312"/>
      <c r="H19" s="389"/>
      <c r="I19" s="678"/>
      <c r="L19" s="1159"/>
      <c r="M19" s="1903" t="s">
        <v>235</v>
      </c>
      <c r="N19" s="1904"/>
      <c r="O19" s="1904"/>
      <c r="P19" s="467">
        <v>128</v>
      </c>
      <c r="Q19" s="1026">
        <v>7.6555023923444973E-2</v>
      </c>
      <c r="R19" s="1159"/>
      <c r="S19" s="1157"/>
      <c r="T19" s="1164"/>
      <c r="U19" s="1165"/>
      <c r="V19" s="1166"/>
      <c r="W19" s="1158"/>
      <c r="X19" s="1159"/>
      <c r="Y19" s="1905" t="s">
        <v>353</v>
      </c>
      <c r="Z19" s="1906"/>
      <c r="AA19" s="1906"/>
      <c r="AB19" s="467">
        <v>309</v>
      </c>
      <c r="AC19" s="468">
        <v>0.18480861244019139</v>
      </c>
      <c r="AD19" s="1171"/>
      <c r="AE19" s="1905" t="s">
        <v>343</v>
      </c>
      <c r="AF19" s="1906"/>
      <c r="AG19" s="1906"/>
      <c r="AH19" s="467">
        <v>406</v>
      </c>
      <c r="AI19" s="1026">
        <v>0.24282296650717702</v>
      </c>
      <c r="AJ19" s="1159"/>
      <c r="AK19" s="1035" t="s">
        <v>669</v>
      </c>
      <c r="AL19" s="467">
        <v>30</v>
      </c>
      <c r="AM19" s="468">
        <v>1.7942583732057416E-2</v>
      </c>
      <c r="AO19" s="469" t="s">
        <v>404</v>
      </c>
      <c r="AP19" s="467">
        <v>24</v>
      </c>
      <c r="AQ19" s="468">
        <v>1.4354066985645933E-2</v>
      </c>
      <c r="AS19" s="469" t="s">
        <v>921</v>
      </c>
      <c r="AT19" s="467">
        <v>0</v>
      </c>
      <c r="AU19" s="468">
        <v>0</v>
      </c>
      <c r="AW19" s="469" t="s">
        <v>424</v>
      </c>
      <c r="AX19" s="467">
        <v>124</v>
      </c>
      <c r="AY19" s="468">
        <v>7.4162679425837319E-2</v>
      </c>
      <c r="BA19" s="469" t="s">
        <v>642</v>
      </c>
      <c r="BB19" s="467">
        <v>17</v>
      </c>
      <c r="BC19" s="468">
        <v>1.0167464114832535E-2</v>
      </c>
      <c r="BE19" s="469" t="s">
        <v>521</v>
      </c>
      <c r="BF19" s="467">
        <v>1</v>
      </c>
      <c r="BG19" s="468">
        <v>5.9808612440191385E-4</v>
      </c>
      <c r="BI19" s="469" t="s">
        <v>443</v>
      </c>
      <c r="BJ19" s="467">
        <v>68</v>
      </c>
      <c r="BK19" s="468">
        <v>4.0669856459330141E-2</v>
      </c>
      <c r="BM19" s="256" t="s">
        <v>601</v>
      </c>
      <c r="BN19" s="467">
        <v>5</v>
      </c>
      <c r="BO19" s="1026">
        <v>2.9904306220095694E-3</v>
      </c>
      <c r="BP19" s="1157"/>
      <c r="BQ19" s="1035" t="s">
        <v>397</v>
      </c>
      <c r="BR19" s="467">
        <v>8</v>
      </c>
      <c r="BS19" s="468">
        <v>4.7846889952153108E-3</v>
      </c>
      <c r="BU19" s="469"/>
      <c r="BV19" s="467"/>
      <c r="BW19" s="1026"/>
      <c r="BX19" s="1157"/>
      <c r="BY19" s="469"/>
      <c r="BZ19" s="467"/>
      <c r="CA19" s="468"/>
    </row>
    <row r="20" spans="1:79" ht="18" customHeight="1">
      <c r="G20" s="312"/>
      <c r="H20" s="389"/>
      <c r="I20" s="678"/>
      <c r="L20" s="1159"/>
      <c r="M20" s="1929" t="s">
        <v>10</v>
      </c>
      <c r="N20" s="1930"/>
      <c r="O20" s="1930"/>
      <c r="P20" s="1048">
        <v>347</v>
      </c>
      <c r="Q20" s="1049">
        <v>0.20753588516746407</v>
      </c>
      <c r="R20" s="1159"/>
      <c r="S20" s="1157"/>
      <c r="T20" s="1167"/>
      <c r="U20" s="1165"/>
      <c r="V20" s="1166"/>
      <c r="W20" s="1158"/>
      <c r="X20" s="1159"/>
      <c r="Y20" s="1905" t="s">
        <v>476</v>
      </c>
      <c r="Z20" s="1906"/>
      <c r="AA20" s="1906"/>
      <c r="AB20" s="467">
        <v>42</v>
      </c>
      <c r="AC20" s="468">
        <v>2.5119617224880382E-2</v>
      </c>
      <c r="AD20" s="1171"/>
      <c r="AE20" s="1907" t="s">
        <v>350</v>
      </c>
      <c r="AF20" s="1908"/>
      <c r="AG20" s="1908"/>
      <c r="AH20" s="467">
        <v>414</v>
      </c>
      <c r="AI20" s="1026">
        <v>0.24760765550239233</v>
      </c>
      <c r="AJ20" s="1159"/>
      <c r="AK20" s="1035" t="s">
        <v>477</v>
      </c>
      <c r="AL20" s="467">
        <v>2</v>
      </c>
      <c r="AM20" s="468">
        <v>1.1961722488038277E-3</v>
      </c>
      <c r="AO20" s="469" t="s">
        <v>417</v>
      </c>
      <c r="AP20" s="467">
        <v>15</v>
      </c>
      <c r="AQ20" s="468">
        <v>8.9712918660287081E-3</v>
      </c>
      <c r="AS20" s="469" t="s">
        <v>666</v>
      </c>
      <c r="AT20" s="467">
        <v>0</v>
      </c>
      <c r="AU20" s="468">
        <v>0</v>
      </c>
      <c r="AW20" s="469" t="s">
        <v>508</v>
      </c>
      <c r="AX20" s="467">
        <v>17</v>
      </c>
      <c r="AY20" s="468">
        <v>1.0167464114832535E-2</v>
      </c>
      <c r="BE20" s="469" t="s">
        <v>483</v>
      </c>
      <c r="BF20" s="467">
        <v>29</v>
      </c>
      <c r="BG20" s="468">
        <v>1.7344497607655503E-2</v>
      </c>
      <c r="BI20" s="469" t="s">
        <v>650</v>
      </c>
      <c r="BJ20" s="467">
        <v>1</v>
      </c>
      <c r="BK20" s="468">
        <v>5.9808612440191385E-4</v>
      </c>
      <c r="BO20" s="1041"/>
      <c r="BP20" s="1157"/>
      <c r="BQ20" s="1035" t="s">
        <v>355</v>
      </c>
      <c r="BR20" s="467">
        <v>1</v>
      </c>
      <c r="BS20" s="468">
        <v>5.9808612440191385E-4</v>
      </c>
      <c r="BU20" s="469"/>
      <c r="BV20" s="467"/>
      <c r="BW20" s="1026"/>
      <c r="BX20" s="1157"/>
      <c r="BY20" s="469"/>
      <c r="BZ20" s="467"/>
      <c r="CA20" s="468"/>
    </row>
    <row r="21" spans="1:79" ht="18" customHeight="1" thickBot="1">
      <c r="G21" s="312"/>
      <c r="H21" s="389"/>
      <c r="I21" s="678"/>
      <c r="L21" s="1159"/>
      <c r="M21" s="1931" t="s">
        <v>19</v>
      </c>
      <c r="N21" s="1919"/>
      <c r="O21" s="1919"/>
      <c r="P21" s="1028">
        <v>1672</v>
      </c>
      <c r="Q21" s="1029">
        <v>1</v>
      </c>
      <c r="R21" s="1159"/>
      <c r="S21" s="1157"/>
      <c r="T21" s="1168"/>
      <c r="U21" s="1169"/>
      <c r="V21" s="1160"/>
      <c r="W21" s="1158"/>
      <c r="X21" s="1159"/>
      <c r="Y21" s="1925" t="s">
        <v>506</v>
      </c>
      <c r="Z21" s="1926"/>
      <c r="AA21" s="1926"/>
      <c r="AB21" s="1037">
        <v>21</v>
      </c>
      <c r="AC21" s="1038">
        <v>1.2559808612440191E-2</v>
      </c>
      <c r="AD21" s="1171"/>
      <c r="AE21" s="1917" t="s">
        <v>19</v>
      </c>
      <c r="AF21" s="1918"/>
      <c r="AG21" s="1918"/>
      <c r="AH21" s="1028">
        <v>1672</v>
      </c>
      <c r="AI21" s="1029">
        <v>1</v>
      </c>
      <c r="AJ21" s="1159"/>
      <c r="AK21" s="1036" t="s">
        <v>648</v>
      </c>
      <c r="AL21" s="1037">
        <v>2</v>
      </c>
      <c r="AM21" s="1038">
        <v>1.1961722488038277E-3</v>
      </c>
      <c r="AN21" s="1039"/>
      <c r="AO21" s="1039"/>
      <c r="AP21" s="1039"/>
      <c r="AQ21" s="1039"/>
      <c r="AR21" s="1039"/>
      <c r="AS21" s="1040" t="s">
        <v>561</v>
      </c>
      <c r="AT21" s="1037">
        <v>9</v>
      </c>
      <c r="AU21" s="1038">
        <v>5.3827751196172252E-3</v>
      </c>
      <c r="AV21" s="1039"/>
      <c r="AW21" s="1040" t="s">
        <v>347</v>
      </c>
      <c r="AX21" s="1037">
        <v>17</v>
      </c>
      <c r="AY21" s="1038">
        <v>1.0167464114832535E-2</v>
      </c>
      <c r="AZ21" s="1039"/>
      <c r="BA21" s="1039"/>
      <c r="BB21" s="1039"/>
      <c r="BC21" s="1039"/>
      <c r="BD21" s="1039"/>
      <c r="BE21" s="1040" t="s">
        <v>528</v>
      </c>
      <c r="BF21" s="1037">
        <v>7</v>
      </c>
      <c r="BG21" s="1038">
        <v>4.1866028708133973E-3</v>
      </c>
      <c r="BH21" s="1039"/>
      <c r="BI21" s="1040" t="s">
        <v>515</v>
      </c>
      <c r="BJ21" s="1037">
        <v>21</v>
      </c>
      <c r="BK21" s="1038">
        <v>1.2559808612440191E-2</v>
      </c>
      <c r="BL21" s="1039"/>
      <c r="BM21" s="1042" t="s">
        <v>19</v>
      </c>
      <c r="BN21" s="1028">
        <v>1672</v>
      </c>
      <c r="BO21" s="1029">
        <v>1</v>
      </c>
      <c r="BP21" s="1157"/>
      <c r="BQ21" s="1036" t="s">
        <v>399</v>
      </c>
      <c r="BR21" s="1037">
        <v>67</v>
      </c>
      <c r="BS21" s="1038">
        <v>4.0071770334928231E-2</v>
      </c>
      <c r="BT21" s="1039"/>
      <c r="BU21" s="1042" t="s">
        <v>19</v>
      </c>
      <c r="BV21" s="1028">
        <v>1672</v>
      </c>
      <c r="BW21" s="1029">
        <v>1</v>
      </c>
      <c r="BX21" s="1157"/>
      <c r="BY21" s="469"/>
      <c r="BZ21" s="467"/>
      <c r="CA21" s="468"/>
    </row>
    <row r="22" spans="1:79" ht="18" customHeight="1">
      <c r="A22" s="1"/>
      <c r="F22" s="444"/>
      <c r="G22" s="679"/>
      <c r="H22" s="680"/>
      <c r="I22" s="681"/>
      <c r="J22" s="32"/>
      <c r="K22" s="8"/>
      <c r="L22" s="1159"/>
      <c r="M22" s="1155"/>
      <c r="N22" s="1156"/>
      <c r="O22" s="1157"/>
      <c r="P22" s="1157"/>
      <c r="Q22" s="1157"/>
      <c r="R22" s="1157"/>
      <c r="S22" s="1157"/>
      <c r="T22" s="1157"/>
      <c r="U22" s="1157"/>
      <c r="V22" s="1157"/>
      <c r="W22" s="1158"/>
      <c r="X22" s="1159"/>
      <c r="Y22" s="1157"/>
      <c r="Z22" s="1157"/>
      <c r="AA22" s="1157"/>
      <c r="AB22" s="1157"/>
      <c r="AC22" s="1160"/>
      <c r="AD22" s="1157"/>
      <c r="AE22" s="1157"/>
      <c r="AF22" s="1157"/>
      <c r="AG22" s="1157"/>
      <c r="AH22" s="1157"/>
      <c r="AI22" s="1157"/>
      <c r="AJ22" s="1159"/>
      <c r="AK22" s="1157"/>
      <c r="AL22" s="1157"/>
      <c r="AM22" s="1157"/>
      <c r="AN22" s="1157"/>
      <c r="AO22" s="1157"/>
      <c r="AP22" s="1157"/>
      <c r="AQ22" s="1157"/>
      <c r="AR22" s="1157"/>
      <c r="AS22" s="1157"/>
      <c r="AT22" s="1157"/>
      <c r="AU22" s="1157"/>
      <c r="AV22" s="1157"/>
      <c r="AW22" s="1157"/>
      <c r="AX22" s="1157"/>
      <c r="AY22" s="1157"/>
      <c r="AZ22" s="1157"/>
      <c r="BA22" s="1157"/>
      <c r="BB22" s="1157"/>
      <c r="BC22" s="1157"/>
      <c r="BD22" s="1157"/>
      <c r="BE22" s="1157"/>
      <c r="BF22" s="1157"/>
      <c r="BG22" s="1157"/>
      <c r="BH22" s="1157"/>
      <c r="BI22" s="1157"/>
      <c r="BJ22" s="1157"/>
      <c r="BK22" s="1157"/>
      <c r="BL22" s="1157"/>
      <c r="BM22" s="1157"/>
      <c r="BN22" s="1157"/>
      <c r="BO22" s="1157"/>
      <c r="BP22" s="1157"/>
      <c r="BQ22" s="1157"/>
      <c r="BR22" s="1157"/>
      <c r="BS22" s="1157"/>
      <c r="BT22" s="1157"/>
      <c r="BU22" s="1157"/>
      <c r="BV22" s="1157"/>
      <c r="BW22" s="1157"/>
      <c r="BX22" s="1157"/>
    </row>
    <row r="23" spans="1:79" s="7" customFormat="1" ht="36" customHeight="1">
      <c r="A23" s="1841" t="s">
        <v>922</v>
      </c>
      <c r="B23" s="1841"/>
      <c r="C23" s="1841"/>
      <c r="D23" s="1841"/>
      <c r="E23" s="1841"/>
      <c r="F23" s="1841"/>
      <c r="G23" s="1841"/>
      <c r="H23" s="1841"/>
      <c r="I23" s="1841"/>
      <c r="J23" s="1841"/>
      <c r="K23" s="1841"/>
      <c r="L23" s="1159"/>
      <c r="M23" s="1159"/>
      <c r="N23" s="1159"/>
      <c r="O23" s="1159"/>
      <c r="P23" s="1159"/>
      <c r="Q23" s="1159"/>
      <c r="R23" s="1159"/>
      <c r="S23" s="1159"/>
      <c r="T23" s="1159"/>
      <c r="U23" s="1159"/>
      <c r="V23" s="1159"/>
      <c r="W23" s="1159"/>
      <c r="X23" s="1159"/>
      <c r="Y23" s="1161"/>
      <c r="Z23" s="1159"/>
      <c r="AA23" s="1159"/>
      <c r="AB23" s="1159"/>
      <c r="AC23" s="1159"/>
      <c r="AD23" s="1161"/>
      <c r="AE23" s="1161"/>
      <c r="AF23" s="1159"/>
      <c r="AG23" s="1159"/>
      <c r="AH23" s="1159"/>
      <c r="AI23" s="1159"/>
      <c r="AJ23" s="1159"/>
      <c r="AK23" s="1159"/>
      <c r="AL23" s="1159"/>
      <c r="AM23" s="1159"/>
      <c r="AN23" s="1159"/>
      <c r="AO23" s="1159"/>
      <c r="AP23" s="1161"/>
      <c r="AQ23" s="1161"/>
      <c r="AR23" s="1161"/>
      <c r="AS23" s="1161"/>
      <c r="AT23" s="1161"/>
      <c r="AU23" s="1161"/>
      <c r="AV23" s="1161"/>
      <c r="AW23" s="1161"/>
      <c r="AX23" s="1161"/>
      <c r="AY23" s="1161"/>
      <c r="AZ23" s="1161"/>
      <c r="BA23" s="1161"/>
      <c r="BB23" s="1161"/>
      <c r="BC23" s="1161"/>
      <c r="BD23" s="1161"/>
      <c r="BE23" s="1161"/>
      <c r="BF23" s="1161"/>
      <c r="BG23" s="1161"/>
      <c r="BH23" s="1161"/>
      <c r="BI23" s="1161"/>
      <c r="BJ23" s="1161"/>
      <c r="BK23" s="1161"/>
      <c r="BL23" s="1161"/>
      <c r="BM23" s="1161"/>
      <c r="BN23" s="1161"/>
      <c r="BO23" s="1161"/>
      <c r="BP23" s="1161"/>
      <c r="BQ23" s="1161"/>
      <c r="BR23" s="1161"/>
      <c r="BS23" s="1161"/>
      <c r="BT23" s="1161"/>
      <c r="BU23" s="1161"/>
      <c r="BV23" s="1161"/>
      <c r="BW23" s="1161"/>
      <c r="BX23" s="1161"/>
    </row>
    <row r="24" spans="1:79" ht="18" customHeight="1">
      <c r="A24" s="1"/>
      <c r="B24" s="1"/>
      <c r="C24" s="1"/>
      <c r="D24" s="1"/>
      <c r="E24" s="1"/>
      <c r="F24" s="444"/>
      <c r="G24" s="1"/>
      <c r="H24" s="1"/>
      <c r="I24" s="1"/>
      <c r="J24" s="1"/>
      <c r="K24" s="1"/>
      <c r="L24"/>
      <c r="M24"/>
      <c r="N24"/>
      <c r="O24"/>
      <c r="P24"/>
      <c r="Q24"/>
      <c r="R24"/>
      <c r="S24"/>
      <c r="T24"/>
      <c r="U24"/>
      <c r="V24"/>
      <c r="W24"/>
      <c r="X24"/>
      <c r="Y24"/>
      <c r="Z24"/>
      <c r="AA24"/>
      <c r="AB24"/>
      <c r="AC24"/>
      <c r="AF24"/>
      <c r="AG24"/>
      <c r="AH24"/>
      <c r="AI24"/>
      <c r="AJ24"/>
      <c r="AK24"/>
      <c r="AL24"/>
      <c r="AM24"/>
      <c r="AN24"/>
      <c r="AO24"/>
    </row>
    <row r="25" spans="1:79" ht="18" customHeight="1">
      <c r="A25" s="1861" t="s">
        <v>923</v>
      </c>
      <c r="B25" s="1861"/>
      <c r="C25" s="1861"/>
      <c r="D25" s="1861"/>
      <c r="E25" s="1861"/>
      <c r="F25" s="1861"/>
      <c r="G25" s="1861"/>
      <c r="H25" s="1861"/>
      <c r="I25" s="1861"/>
      <c r="J25" s="1861"/>
      <c r="K25" s="1861"/>
      <c r="L25"/>
      <c r="M25" s="1861" t="s">
        <v>924</v>
      </c>
      <c r="N25" s="1861"/>
      <c r="O25" s="1861"/>
      <c r="P25" s="1861"/>
      <c r="Q25" s="1861"/>
      <c r="R25" s="1861"/>
      <c r="S25" s="1861"/>
      <c r="T25" s="1861"/>
      <c r="U25" s="1861"/>
      <c r="V25" s="1861"/>
      <c r="W25" s="1861"/>
      <c r="X25"/>
      <c r="Y25" s="1861" t="s">
        <v>925</v>
      </c>
      <c r="Z25" s="1861"/>
      <c r="AA25" s="1861"/>
      <c r="AB25" s="1861"/>
      <c r="AC25" s="1861"/>
      <c r="AD25" s="1861"/>
      <c r="AE25" s="1861"/>
      <c r="AF25" s="1861"/>
      <c r="AG25" s="1861"/>
      <c r="AH25" s="1861"/>
      <c r="AI25" s="1861"/>
      <c r="AJ25"/>
      <c r="AK25" s="1861" t="s">
        <v>926</v>
      </c>
      <c r="AL25" s="1861"/>
      <c r="AM25" s="1861"/>
      <c r="AN25" s="1861"/>
      <c r="AO25" s="1861"/>
      <c r="AP25" s="1861"/>
      <c r="AQ25" s="1861"/>
      <c r="AR25" s="1861"/>
      <c r="AS25" s="1861"/>
      <c r="AT25" s="1861"/>
      <c r="AU25" s="1861"/>
      <c r="AW25" s="1861" t="s">
        <v>927</v>
      </c>
      <c r="AX25" s="1861"/>
      <c r="AY25" s="1861"/>
      <c r="AZ25" s="1861"/>
      <c r="BA25" s="1861"/>
      <c r="BB25" s="1861"/>
      <c r="BC25" s="1861"/>
      <c r="BD25" s="1861"/>
      <c r="BE25" s="1861"/>
      <c r="BF25" s="1861"/>
      <c r="BG25" s="1861"/>
    </row>
    <row r="26" spans="1:79" ht="18" customHeight="1">
      <c r="A26" s="1"/>
      <c r="B26" s="1"/>
      <c r="C26" s="1"/>
      <c r="D26" s="1"/>
      <c r="E26" s="1"/>
      <c r="F26" s="444"/>
      <c r="G26" s="1"/>
      <c r="H26" s="1"/>
      <c r="I26" s="1"/>
      <c r="J26" s="1"/>
      <c r="K26" s="1"/>
      <c r="L26"/>
      <c r="M26" s="1"/>
      <c r="O26" s="1"/>
      <c r="P26" s="1"/>
      <c r="Q26" s="1"/>
      <c r="R26" s="1"/>
      <c r="S26" s="1"/>
      <c r="T26" s="1"/>
      <c r="U26" s="1"/>
      <c r="V26" s="1"/>
      <c r="W26"/>
      <c r="X26"/>
      <c r="Y26" s="1"/>
      <c r="Z26" s="1"/>
      <c r="AA26" s="1"/>
      <c r="AB26" s="1"/>
      <c r="AC26" s="1"/>
      <c r="AD26" s="1"/>
      <c r="AE26" s="1"/>
      <c r="AF26" s="1"/>
      <c r="AG26" s="1"/>
      <c r="AH26" s="1"/>
      <c r="AI26"/>
      <c r="AJ26"/>
      <c r="AK26" s="1798" t="s">
        <v>928</v>
      </c>
      <c r="AL26" s="1798"/>
      <c r="AM26" s="1798"/>
      <c r="AN26" s="1798"/>
      <c r="AO26" s="1798"/>
      <c r="AP26" s="1798"/>
      <c r="AQ26" s="1798"/>
      <c r="AR26" s="1798"/>
      <c r="AS26" s="1798"/>
      <c r="AT26" s="1798"/>
      <c r="AU26" s="1798"/>
    </row>
    <row r="27" spans="1:79" ht="18" customHeight="1">
      <c r="A27" s="1826"/>
      <c r="B27" s="1826"/>
      <c r="C27" s="1826"/>
      <c r="D27" s="1826"/>
      <c r="E27" s="1827"/>
      <c r="F27" s="1824">
        <v>2024</v>
      </c>
      <c r="G27" s="1864"/>
      <c r="H27" s="1825"/>
      <c r="I27" s="1824">
        <v>2025</v>
      </c>
      <c r="J27" s="1864"/>
      <c r="K27" s="1864"/>
      <c r="L27"/>
      <c r="M27" s="1826"/>
      <c r="N27" s="1826"/>
      <c r="O27" s="1826"/>
      <c r="P27" s="1826"/>
      <c r="Q27" s="1827"/>
      <c r="R27" s="1824">
        <v>2024</v>
      </c>
      <c r="S27" s="1864"/>
      <c r="T27" s="1825"/>
      <c r="U27" s="1824">
        <v>2025</v>
      </c>
      <c r="V27" s="1864"/>
      <c r="W27" s="1864"/>
      <c r="X27"/>
      <c r="Y27" s="1826"/>
      <c r="Z27" s="1826"/>
      <c r="AA27" s="1826"/>
      <c r="AB27" s="1826"/>
      <c r="AC27" s="1827"/>
      <c r="AD27" s="1824">
        <v>2024</v>
      </c>
      <c r="AE27" s="1864"/>
      <c r="AF27" s="1825"/>
      <c r="AG27" s="1824">
        <v>2025</v>
      </c>
      <c r="AH27" s="1864"/>
      <c r="AI27" s="1864"/>
      <c r="AJ27"/>
      <c r="AK27" s="1826"/>
      <c r="AL27" s="1826"/>
      <c r="AM27" s="1826"/>
      <c r="AN27" s="1826"/>
      <c r="AO27" s="1827"/>
      <c r="AP27" s="1824" t="s">
        <v>929</v>
      </c>
      <c r="AQ27" s="1864"/>
      <c r="AR27" s="1864"/>
      <c r="AW27" s="1826"/>
      <c r="AX27" s="1826"/>
      <c r="AY27" s="1826"/>
      <c r="AZ27" s="1826"/>
      <c r="BA27" s="1827"/>
      <c r="BB27" s="1824">
        <v>2024</v>
      </c>
      <c r="BC27" s="1864"/>
      <c r="BD27" s="1825"/>
      <c r="BE27" s="1824">
        <v>2025</v>
      </c>
      <c r="BF27" s="1864"/>
      <c r="BG27" s="1864"/>
    </row>
    <row r="28" spans="1:79" ht="18" customHeight="1">
      <c r="A28" s="1828"/>
      <c r="B28" s="1828"/>
      <c r="C28" s="1828"/>
      <c r="D28" s="1828"/>
      <c r="E28" s="1829"/>
      <c r="F28" s="92" t="s">
        <v>68</v>
      </c>
      <c r="G28" s="93" t="s">
        <v>69</v>
      </c>
      <c r="H28" s="424" t="s">
        <v>70</v>
      </c>
      <c r="I28" s="423" t="s">
        <v>68</v>
      </c>
      <c r="J28" s="94" t="s">
        <v>69</v>
      </c>
      <c r="K28" s="477" t="s">
        <v>70</v>
      </c>
      <c r="L28"/>
      <c r="M28" s="1828"/>
      <c r="N28" s="1828"/>
      <c r="O28" s="1828"/>
      <c r="P28" s="1828"/>
      <c r="Q28" s="1829"/>
      <c r="R28" s="92" t="s">
        <v>68</v>
      </c>
      <c r="S28" s="93" t="s">
        <v>69</v>
      </c>
      <c r="T28" s="424" t="s">
        <v>70</v>
      </c>
      <c r="U28" s="423" t="s">
        <v>68</v>
      </c>
      <c r="V28" s="94" t="s">
        <v>69</v>
      </c>
      <c r="W28" s="477" t="s">
        <v>70</v>
      </c>
      <c r="X28"/>
      <c r="Y28" s="1828"/>
      <c r="Z28" s="1828"/>
      <c r="AA28" s="1828"/>
      <c r="AB28" s="1828"/>
      <c r="AC28" s="1829"/>
      <c r="AD28" s="92" t="s">
        <v>68</v>
      </c>
      <c r="AE28" s="93" t="s">
        <v>69</v>
      </c>
      <c r="AF28" s="424" t="s">
        <v>70</v>
      </c>
      <c r="AG28" s="423" t="s">
        <v>68</v>
      </c>
      <c r="AH28" s="94" t="s">
        <v>69</v>
      </c>
      <c r="AI28" s="477" t="s">
        <v>70</v>
      </c>
      <c r="AJ28"/>
      <c r="AK28" s="1828"/>
      <c r="AL28" s="1828"/>
      <c r="AM28" s="1828"/>
      <c r="AN28" s="1828"/>
      <c r="AO28" s="1829"/>
      <c r="AP28" s="423" t="s">
        <v>68</v>
      </c>
      <c r="AQ28" s="94" t="s">
        <v>69</v>
      </c>
      <c r="AR28" s="477" t="s">
        <v>70</v>
      </c>
      <c r="AW28" s="1828"/>
      <c r="AX28" s="1828"/>
      <c r="AY28" s="1828"/>
      <c r="AZ28" s="1828"/>
      <c r="BA28" s="1829"/>
      <c r="BB28" s="139" t="s">
        <v>68</v>
      </c>
      <c r="BC28" s="140" t="s">
        <v>69</v>
      </c>
      <c r="BD28" s="141" t="s">
        <v>70</v>
      </c>
      <c r="BE28" s="142" t="s">
        <v>68</v>
      </c>
      <c r="BF28" s="143" t="s">
        <v>69</v>
      </c>
      <c r="BG28" s="477" t="s">
        <v>70</v>
      </c>
    </row>
    <row r="29" spans="1:79" ht="18" customHeight="1">
      <c r="A29" s="1938" t="s">
        <v>187</v>
      </c>
      <c r="B29" s="1938"/>
      <c r="C29" s="1938"/>
      <c r="D29" s="1938"/>
      <c r="E29" s="1939"/>
      <c r="F29" s="168">
        <v>48218</v>
      </c>
      <c r="G29" s="169">
        <v>16838</v>
      </c>
      <c r="H29" s="170">
        <v>65056</v>
      </c>
      <c r="I29" s="168">
        <v>48527</v>
      </c>
      <c r="J29" s="169">
        <v>17246</v>
      </c>
      <c r="K29" s="171">
        <v>65773</v>
      </c>
      <c r="L29"/>
      <c r="M29" s="1938" t="s">
        <v>187</v>
      </c>
      <c r="N29" s="1938"/>
      <c r="O29" s="1938"/>
      <c r="P29" s="1938"/>
      <c r="Q29" s="1939"/>
      <c r="R29" s="101">
        <v>0.9007322722857356</v>
      </c>
      <c r="S29" s="100">
        <v>0.73307501414950582</v>
      </c>
      <c r="T29" s="112">
        <v>0.85039411249526153</v>
      </c>
      <c r="U29" s="99">
        <v>0.89898110411263432</v>
      </c>
      <c r="V29" s="100">
        <v>0.73634772212971267</v>
      </c>
      <c r="W29" s="110">
        <v>0.84976938282451131</v>
      </c>
      <c r="X29"/>
      <c r="Y29" s="1938" t="s">
        <v>187</v>
      </c>
      <c r="Z29" s="1938"/>
      <c r="AA29" s="1938"/>
      <c r="AB29" s="1938"/>
      <c r="AC29" s="1939"/>
      <c r="AD29" s="101">
        <v>0.7411768322675848</v>
      </c>
      <c r="AE29" s="100">
        <v>0.25882316773241515</v>
      </c>
      <c r="AF29" s="112">
        <v>1</v>
      </c>
      <c r="AG29" s="99">
        <v>0.73779514390403356</v>
      </c>
      <c r="AH29" s="100">
        <v>0.26220485609596644</v>
      </c>
      <c r="AI29" s="110">
        <v>1</v>
      </c>
      <c r="AJ29"/>
      <c r="AK29" s="1938" t="s">
        <v>187</v>
      </c>
      <c r="AL29" s="1938"/>
      <c r="AM29" s="1938"/>
      <c r="AN29" s="1938"/>
      <c r="AO29" s="1939"/>
      <c r="AP29" s="99">
        <v>6.4083952051101623E-3</v>
      </c>
      <c r="AQ29" s="100">
        <v>2.4230906283406517E-2</v>
      </c>
      <c r="AR29" s="110">
        <v>1.102127397934094E-2</v>
      </c>
      <c r="AW29" s="1932" t="s">
        <v>21</v>
      </c>
      <c r="AX29" s="1932"/>
      <c r="AY29" s="1932"/>
      <c r="AZ29" s="1932"/>
      <c r="BA29" s="1933"/>
      <c r="BB29" s="144">
        <v>0.7998500749625187</v>
      </c>
      <c r="BC29" s="145">
        <v>0.92075641602881586</v>
      </c>
      <c r="BD29" s="146">
        <v>0.89283240997229918</v>
      </c>
      <c r="BE29" s="147">
        <v>0.81140350877192979</v>
      </c>
      <c r="BF29" s="145">
        <v>0.91960132890365454</v>
      </c>
      <c r="BG29" s="148">
        <v>0.89444161142274348</v>
      </c>
    </row>
    <row r="30" spans="1:79" ht="18" customHeight="1">
      <c r="A30" s="1940" t="s">
        <v>188</v>
      </c>
      <c r="B30" s="1940"/>
      <c r="C30" s="1940"/>
      <c r="D30" s="1940"/>
      <c r="E30" s="1941"/>
      <c r="F30" s="172">
        <v>1067</v>
      </c>
      <c r="G30" s="173">
        <v>4090</v>
      </c>
      <c r="H30" s="174">
        <v>5157</v>
      </c>
      <c r="I30" s="172">
        <v>1110</v>
      </c>
      <c r="J30" s="173">
        <v>4152</v>
      </c>
      <c r="K30" s="175">
        <v>5262</v>
      </c>
      <c r="L30"/>
      <c r="M30" s="1940" t="s">
        <v>188</v>
      </c>
      <c r="N30" s="1940"/>
      <c r="O30" s="1940"/>
      <c r="P30" s="1940"/>
      <c r="Q30" s="1941"/>
      <c r="R30" s="103">
        <v>1.993200328775312E-2</v>
      </c>
      <c r="S30" s="102">
        <v>0.17806608907658147</v>
      </c>
      <c r="T30" s="113">
        <v>6.7410883517862508E-2</v>
      </c>
      <c r="U30" s="103">
        <v>2.0563171545016672E-2</v>
      </c>
      <c r="V30" s="102">
        <v>0.17727680286921993</v>
      </c>
      <c r="W30" s="111">
        <v>6.7983617782715985E-2</v>
      </c>
      <c r="X30"/>
      <c r="Y30" s="1940" t="s">
        <v>188</v>
      </c>
      <c r="Z30" s="1940"/>
      <c r="AA30" s="1940"/>
      <c r="AB30" s="1940"/>
      <c r="AC30" s="1941"/>
      <c r="AD30" s="103">
        <v>0.2069032383168509</v>
      </c>
      <c r="AE30" s="102">
        <v>0.79309676168314913</v>
      </c>
      <c r="AF30" s="113">
        <v>1</v>
      </c>
      <c r="AG30" s="103">
        <v>0.21094640820980615</v>
      </c>
      <c r="AH30" s="102">
        <v>0.78905359179019385</v>
      </c>
      <c r="AI30" s="111">
        <v>1</v>
      </c>
      <c r="AJ30"/>
      <c r="AK30" s="1940" t="s">
        <v>188</v>
      </c>
      <c r="AL30" s="1940"/>
      <c r="AM30" s="1940"/>
      <c r="AN30" s="1940"/>
      <c r="AO30" s="1941"/>
      <c r="AP30" s="103">
        <v>4.0299906279287701E-2</v>
      </c>
      <c r="AQ30" s="102">
        <v>1.5158924205378899E-2</v>
      </c>
      <c r="AR30" s="111">
        <v>2.0360674810936619E-2</v>
      </c>
      <c r="AW30" s="1836" t="s">
        <v>22</v>
      </c>
      <c r="AX30" s="1836"/>
      <c r="AY30" s="1836"/>
      <c r="AZ30" s="1836"/>
      <c r="BA30" s="1837"/>
      <c r="BB30" s="301">
        <v>0.20014992503748125</v>
      </c>
      <c r="BC30" s="478">
        <v>7.9243583971184153E-2</v>
      </c>
      <c r="BD30" s="479">
        <v>0.10716759002770083</v>
      </c>
      <c r="BE30" s="480">
        <v>0.18859649122807018</v>
      </c>
      <c r="BF30" s="478">
        <v>8.039867109634552E-2</v>
      </c>
      <c r="BG30" s="481">
        <v>0.1055583885772565</v>
      </c>
    </row>
    <row r="31" spans="1:79" ht="18" customHeight="1">
      <c r="A31" s="1934" t="s">
        <v>29</v>
      </c>
      <c r="B31" s="1934"/>
      <c r="C31" s="1934"/>
      <c r="D31" s="1934"/>
      <c r="E31" s="1935"/>
      <c r="F31" s="176">
        <v>49285</v>
      </c>
      <c r="G31" s="177">
        <v>20928</v>
      </c>
      <c r="H31" s="177">
        <v>70213</v>
      </c>
      <c r="I31" s="176">
        <v>49637</v>
      </c>
      <c r="J31" s="177">
        <v>21398</v>
      </c>
      <c r="K31" s="178">
        <v>71035</v>
      </c>
      <c r="L31"/>
      <c r="M31" s="1934" t="s">
        <v>29</v>
      </c>
      <c r="N31" s="1934"/>
      <c r="O31" s="1934"/>
      <c r="P31" s="1934"/>
      <c r="Q31" s="1935"/>
      <c r="R31" s="152">
        <v>0.92066427557348873</v>
      </c>
      <c r="S31" s="153">
        <v>0.91114110322608732</v>
      </c>
      <c r="T31" s="153">
        <v>0.91780499601312404</v>
      </c>
      <c r="U31" s="152">
        <v>0.91954427565765096</v>
      </c>
      <c r="V31" s="153">
        <v>0.91362452499893254</v>
      </c>
      <c r="W31" s="154">
        <v>0.91775300060722731</v>
      </c>
      <c r="X31"/>
      <c r="Y31" s="1934" t="s">
        <v>29</v>
      </c>
      <c r="Z31" s="1934"/>
      <c r="AA31" s="1934"/>
      <c r="AB31" s="1934"/>
      <c r="AC31" s="1935"/>
      <c r="AD31" s="152">
        <v>0.70193553900274874</v>
      </c>
      <c r="AE31" s="153">
        <v>0.2980644609972512</v>
      </c>
      <c r="AF31" s="153">
        <v>1</v>
      </c>
      <c r="AG31" s="152">
        <v>0.69876821285281898</v>
      </c>
      <c r="AH31" s="153">
        <v>0.30123178714718096</v>
      </c>
      <c r="AI31" s="154">
        <v>1</v>
      </c>
      <c r="AJ31"/>
      <c r="AK31" s="1934" t="s">
        <v>29</v>
      </c>
      <c r="AL31" s="1934"/>
      <c r="AM31" s="1934"/>
      <c r="AN31" s="1934"/>
      <c r="AO31" s="1935"/>
      <c r="AP31" s="152">
        <v>7.1421324946738807E-3</v>
      </c>
      <c r="AQ31" s="153">
        <v>2.2457951070336435E-2</v>
      </c>
      <c r="AR31" s="154">
        <v>1.1707233703160291E-2</v>
      </c>
      <c r="AW31" s="1862" t="s">
        <v>930</v>
      </c>
      <c r="AX31" s="1862"/>
      <c r="AY31" s="1862"/>
      <c r="AZ31" s="1862"/>
      <c r="BA31" s="1863"/>
      <c r="BB31" s="155">
        <v>1</v>
      </c>
      <c r="BC31" s="156">
        <v>1</v>
      </c>
      <c r="BD31" s="430">
        <v>1</v>
      </c>
      <c r="BE31" s="155">
        <v>1</v>
      </c>
      <c r="BF31" s="156">
        <v>1</v>
      </c>
      <c r="BG31" s="157">
        <v>1</v>
      </c>
    </row>
    <row r="32" spans="1:79" ht="18" customHeight="1">
      <c r="A32" s="1936" t="s">
        <v>189</v>
      </c>
      <c r="B32" s="1936"/>
      <c r="C32" s="1936"/>
      <c r="D32" s="1936"/>
      <c r="E32" s="1937"/>
      <c r="F32" s="425">
        <v>2605</v>
      </c>
      <c r="G32" s="179">
        <v>963</v>
      </c>
      <c r="H32" s="434">
        <v>3568</v>
      </c>
      <c r="I32" s="425">
        <v>2790</v>
      </c>
      <c r="J32" s="179">
        <v>1023</v>
      </c>
      <c r="K32" s="426">
        <v>3813</v>
      </c>
      <c r="L32"/>
      <c r="M32" s="1936" t="s">
        <v>189</v>
      </c>
      <c r="N32" s="1936"/>
      <c r="O32" s="1936"/>
      <c r="P32" s="1936"/>
      <c r="Q32" s="1937"/>
      <c r="R32" s="482">
        <v>4.8662482253605317E-2</v>
      </c>
      <c r="S32" s="483">
        <v>4.1926074274021508E-2</v>
      </c>
      <c r="T32" s="484">
        <v>4.6639913203748967E-2</v>
      </c>
      <c r="U32" s="485">
        <v>5.1685809559095963E-2</v>
      </c>
      <c r="V32" s="483">
        <v>4.3678749839887281E-2</v>
      </c>
      <c r="W32" s="486">
        <v>4.9262929419516543E-2</v>
      </c>
      <c r="X32"/>
      <c r="Y32" s="1936" t="s">
        <v>189</v>
      </c>
      <c r="Z32" s="1936"/>
      <c r="AA32" s="1936"/>
      <c r="AB32" s="1936"/>
      <c r="AC32" s="1937"/>
      <c r="AD32" s="482">
        <v>0.73010089686098656</v>
      </c>
      <c r="AE32" s="483">
        <v>0.26989910313901344</v>
      </c>
      <c r="AF32" s="484">
        <v>1</v>
      </c>
      <c r="AG32" s="485">
        <v>0.73170731707317072</v>
      </c>
      <c r="AH32" s="483">
        <v>0.26829268292682928</v>
      </c>
      <c r="AI32" s="486">
        <v>1</v>
      </c>
      <c r="AJ32"/>
      <c r="AK32" s="1936" t="s">
        <v>189</v>
      </c>
      <c r="AL32" s="1936"/>
      <c r="AM32" s="1936"/>
      <c r="AN32" s="1936"/>
      <c r="AO32" s="1937"/>
      <c r="AP32" s="485">
        <v>7.1017274472168879E-2</v>
      </c>
      <c r="AQ32" s="483">
        <v>6.230529595015577E-2</v>
      </c>
      <c r="AR32" s="486">
        <v>6.8665919282511201E-2</v>
      </c>
    </row>
    <row r="33" spans="1:59" ht="18" customHeight="1">
      <c r="A33" s="1944" t="s">
        <v>190</v>
      </c>
      <c r="B33" s="1944"/>
      <c r="C33" s="1944"/>
      <c r="D33" s="1944"/>
      <c r="E33" s="1945"/>
      <c r="F33" s="180">
        <v>267</v>
      </c>
      <c r="G33" s="181">
        <v>352</v>
      </c>
      <c r="H33" s="182">
        <v>619</v>
      </c>
      <c r="I33" s="180">
        <v>258</v>
      </c>
      <c r="J33" s="181">
        <v>363</v>
      </c>
      <c r="K33" s="183">
        <v>621</v>
      </c>
      <c r="L33"/>
      <c r="M33" s="1944" t="s">
        <v>190</v>
      </c>
      <c r="N33" s="1944"/>
      <c r="O33" s="1944"/>
      <c r="P33" s="1944"/>
      <c r="Q33" s="1945"/>
      <c r="R33" s="487">
        <v>4.98767092580139E-3</v>
      </c>
      <c r="S33" s="488">
        <v>1.5325003265270582E-2</v>
      </c>
      <c r="T33" s="489">
        <v>8.0913974980719207E-3</v>
      </c>
      <c r="U33" s="487">
        <v>4.7795479807336049E-3</v>
      </c>
      <c r="V33" s="488">
        <v>1.549891123350839E-2</v>
      </c>
      <c r="W33" s="490">
        <v>8.0231521556569044E-3</v>
      </c>
      <c r="X33"/>
      <c r="Y33" s="1944" t="s">
        <v>190</v>
      </c>
      <c r="Z33" s="1944"/>
      <c r="AA33" s="1944"/>
      <c r="AB33" s="1944"/>
      <c r="AC33" s="1945"/>
      <c r="AD33" s="487">
        <v>0.43134087237479807</v>
      </c>
      <c r="AE33" s="488">
        <v>0.56865912762520199</v>
      </c>
      <c r="AF33" s="489">
        <v>1</v>
      </c>
      <c r="AG33" s="487">
        <v>0.41545893719806765</v>
      </c>
      <c r="AH33" s="488">
        <v>0.58454106280193241</v>
      </c>
      <c r="AI33" s="490">
        <v>1</v>
      </c>
      <c r="AJ33"/>
      <c r="AK33" s="1944" t="s">
        <v>190</v>
      </c>
      <c r="AL33" s="1944"/>
      <c r="AM33" s="1944"/>
      <c r="AN33" s="1944"/>
      <c r="AO33" s="1945"/>
      <c r="AP33" s="487">
        <v>-3.3707865168539297E-2</v>
      </c>
      <c r="AQ33" s="488">
        <v>3.125E-2</v>
      </c>
      <c r="AR33" s="490">
        <v>3.2310177705976439E-3</v>
      </c>
    </row>
    <row r="34" spans="1:59" ht="25.5" customHeight="1">
      <c r="A34" s="1942" t="s">
        <v>191</v>
      </c>
      <c r="B34" s="1942"/>
      <c r="C34" s="1942"/>
      <c r="D34" s="1942"/>
      <c r="E34" s="1943"/>
      <c r="F34" s="184">
        <v>2872</v>
      </c>
      <c r="G34" s="185">
        <v>1315</v>
      </c>
      <c r="H34" s="185">
        <v>4187</v>
      </c>
      <c r="I34" s="184">
        <v>3048</v>
      </c>
      <c r="J34" s="185">
        <v>1386</v>
      </c>
      <c r="K34" s="186">
        <v>4434</v>
      </c>
      <c r="L34"/>
      <c r="M34" s="1942" t="s">
        <v>191</v>
      </c>
      <c r="N34" s="1942"/>
      <c r="O34" s="1942"/>
      <c r="P34" s="1942"/>
      <c r="Q34" s="1943"/>
      <c r="R34" s="104">
        <v>5.3650153179406704E-2</v>
      </c>
      <c r="S34" s="109">
        <v>5.7251077539292088E-2</v>
      </c>
      <c r="T34" s="106">
        <v>5.4731310701820884E-2</v>
      </c>
      <c r="U34" s="104">
        <v>5.6465357539829571E-2</v>
      </c>
      <c r="V34" s="105">
        <v>5.9177661073395671E-2</v>
      </c>
      <c r="W34" s="107">
        <v>5.7286081575173446E-2</v>
      </c>
      <c r="X34"/>
      <c r="Y34" s="1942" t="s">
        <v>191</v>
      </c>
      <c r="Z34" s="1942"/>
      <c r="AA34" s="1942"/>
      <c r="AB34" s="1942"/>
      <c r="AC34" s="1943"/>
      <c r="AD34" s="104">
        <v>0.68593264867446857</v>
      </c>
      <c r="AE34" s="109">
        <v>0.31406735132553143</v>
      </c>
      <c r="AF34" s="106">
        <v>1</v>
      </c>
      <c r="AG34" s="104">
        <v>0.6874154262516915</v>
      </c>
      <c r="AH34" s="105">
        <v>0.3125845737483085</v>
      </c>
      <c r="AI34" s="107">
        <v>1</v>
      </c>
      <c r="AJ34"/>
      <c r="AK34" s="1942" t="s">
        <v>191</v>
      </c>
      <c r="AL34" s="1942"/>
      <c r="AM34" s="1942"/>
      <c r="AN34" s="1942"/>
      <c r="AO34" s="1943"/>
      <c r="AP34" s="104">
        <v>6.1281337047353723E-2</v>
      </c>
      <c r="AQ34" s="105">
        <v>5.3992395437262308E-2</v>
      </c>
      <c r="AR34" s="107">
        <v>5.8992118461905996E-2</v>
      </c>
    </row>
    <row r="35" spans="1:59" ht="18" customHeight="1">
      <c r="A35" s="1865" t="s">
        <v>930</v>
      </c>
      <c r="B35" s="1865"/>
      <c r="C35" s="1865"/>
      <c r="D35" s="1865"/>
      <c r="E35" s="1866"/>
      <c r="F35" s="427">
        <v>1334</v>
      </c>
      <c r="G35" s="187">
        <v>4442</v>
      </c>
      <c r="H35" s="187">
        <v>5776</v>
      </c>
      <c r="I35" s="427">
        <v>1368</v>
      </c>
      <c r="J35" s="187">
        <v>4515</v>
      </c>
      <c r="K35" s="188">
        <v>5883</v>
      </c>
      <c r="L35"/>
      <c r="M35" s="1865" t="s">
        <v>930</v>
      </c>
      <c r="N35" s="1865"/>
      <c r="O35" s="1865"/>
      <c r="P35" s="1865"/>
      <c r="Q35" s="1866"/>
      <c r="R35" s="104">
        <v>2.491967421355451E-2</v>
      </c>
      <c r="S35" s="105">
        <v>0.19339109234185206</v>
      </c>
      <c r="T35" s="106">
        <v>7.5502281015934425E-2</v>
      </c>
      <c r="U35" s="104">
        <v>2.5342719525750276E-2</v>
      </c>
      <c r="V35" s="105">
        <v>0.19277571410272831</v>
      </c>
      <c r="W35" s="108">
        <v>7.6006769938372895E-2</v>
      </c>
      <c r="X35"/>
      <c r="Y35" s="1865" t="s">
        <v>930</v>
      </c>
      <c r="Z35" s="1865"/>
      <c r="AA35" s="1865"/>
      <c r="AB35" s="1865"/>
      <c r="AC35" s="1866"/>
      <c r="AD35" s="104">
        <v>0.2309556786703601</v>
      </c>
      <c r="AE35" s="105">
        <v>0.76904432132963985</v>
      </c>
      <c r="AF35" s="106">
        <v>1</v>
      </c>
      <c r="AG35" s="104">
        <v>0.23253442121366649</v>
      </c>
      <c r="AH35" s="105">
        <v>0.76746557878633348</v>
      </c>
      <c r="AI35" s="108">
        <v>1</v>
      </c>
      <c r="AJ35"/>
      <c r="AK35" s="1865" t="s">
        <v>930</v>
      </c>
      <c r="AL35" s="1865"/>
      <c r="AM35" s="1865"/>
      <c r="AN35" s="1865"/>
      <c r="AO35" s="1866"/>
      <c r="AP35" s="104">
        <v>2.5487256371814038E-2</v>
      </c>
      <c r="AQ35" s="105">
        <v>1.6434038721296673E-2</v>
      </c>
      <c r="AR35" s="108">
        <v>1.8524930747922497E-2</v>
      </c>
    </row>
    <row r="36" spans="1:59" ht="18" hidden="1" customHeight="1">
      <c r="A36" s="1877" t="s">
        <v>192</v>
      </c>
      <c r="B36" s="1877"/>
      <c r="C36" s="1877"/>
      <c r="D36" s="1877"/>
      <c r="E36" s="1878"/>
      <c r="F36" s="420" t="e">
        <v>#REF!</v>
      </c>
      <c r="G36" s="420" t="e">
        <v>#REF!</v>
      </c>
      <c r="H36" s="420" t="e">
        <v>#REF!</v>
      </c>
      <c r="I36" s="420" t="e">
        <v>#REF!</v>
      </c>
      <c r="J36" s="420" t="e">
        <v>#REF!</v>
      </c>
      <c r="K36" s="420" t="e">
        <v>#REF!</v>
      </c>
      <c r="L36"/>
      <c r="M36" s="1877" t="s">
        <v>192</v>
      </c>
      <c r="N36" s="1877"/>
      <c r="O36" s="1877"/>
      <c r="P36" s="1877"/>
      <c r="Q36" s="1878"/>
      <c r="R36" s="301" t="e">
        <v>#REF!</v>
      </c>
      <c r="S36" s="478" t="e">
        <v>#REF!</v>
      </c>
      <c r="T36" s="479" t="e">
        <v>#REF!</v>
      </c>
      <c r="U36" s="480" t="e">
        <v>#REF!</v>
      </c>
      <c r="V36" s="478" t="e">
        <v>#REF!</v>
      </c>
      <c r="W36" s="481" t="e">
        <v>#REF!</v>
      </c>
      <c r="X36"/>
      <c r="Y36" s="1877" t="s">
        <v>192</v>
      </c>
      <c r="Z36" s="1877"/>
      <c r="AA36" s="1877"/>
      <c r="AB36" s="1877"/>
      <c r="AC36" s="1878"/>
      <c r="AD36" s="301" t="e">
        <v>#REF!</v>
      </c>
      <c r="AE36" s="478" t="e">
        <v>#REF!</v>
      </c>
      <c r="AF36" s="479" t="e">
        <v>#REF!</v>
      </c>
      <c r="AG36" s="480" t="e">
        <v>#REF!</v>
      </c>
      <c r="AH36" s="478" t="e">
        <v>#REF!</v>
      </c>
      <c r="AI36" s="481" t="e">
        <v>#REF!</v>
      </c>
      <c r="AJ36"/>
      <c r="AK36" s="1877" t="s">
        <v>192</v>
      </c>
      <c r="AL36" s="1877"/>
      <c r="AM36" s="1877"/>
      <c r="AN36" s="1877"/>
      <c r="AO36" s="1878"/>
      <c r="AP36" s="480" t="e">
        <v>#REF!</v>
      </c>
      <c r="AQ36" s="478" t="e">
        <v>#REF!</v>
      </c>
      <c r="AR36" s="481" t="e">
        <v>#REF!</v>
      </c>
    </row>
    <row r="37" spans="1:59" ht="18" customHeight="1">
      <c r="A37" s="1877" t="s">
        <v>18</v>
      </c>
      <c r="B37" s="1877"/>
      <c r="C37" s="1877"/>
      <c r="D37" s="1877"/>
      <c r="E37" s="1878"/>
      <c r="F37" s="296">
        <v>1375</v>
      </c>
      <c r="G37" s="189">
        <v>726</v>
      </c>
      <c r="H37" s="300">
        <v>2101</v>
      </c>
      <c r="I37" s="296">
        <v>1295</v>
      </c>
      <c r="J37" s="189">
        <v>637</v>
      </c>
      <c r="K37" s="299">
        <v>1932</v>
      </c>
      <c r="L37"/>
      <c r="M37" s="1877" t="s">
        <v>18</v>
      </c>
      <c r="N37" s="1877"/>
      <c r="O37" s="1877"/>
      <c r="P37" s="1877"/>
      <c r="Q37" s="1878"/>
      <c r="R37" s="491">
        <v>2.5685571247104536E-2</v>
      </c>
      <c r="S37" s="492">
        <v>3.1607819234620575E-2</v>
      </c>
      <c r="T37" s="493">
        <v>2.7463693285055098E-2</v>
      </c>
      <c r="U37" s="491">
        <v>2.3990366802519453E-2</v>
      </c>
      <c r="V37" s="492">
        <v>2.7197813927671746E-2</v>
      </c>
      <c r="W37" s="494">
        <v>2.4960917817599255E-2</v>
      </c>
      <c r="X37"/>
      <c r="Y37" s="1877" t="s">
        <v>18</v>
      </c>
      <c r="Z37" s="1877"/>
      <c r="AA37" s="1877"/>
      <c r="AB37" s="1877"/>
      <c r="AC37" s="1878"/>
      <c r="AD37" s="487">
        <v>0.65445026178010468</v>
      </c>
      <c r="AE37" s="495">
        <v>0.34554973821989526</v>
      </c>
      <c r="AF37" s="496">
        <v>1</v>
      </c>
      <c r="AG37" s="487">
        <v>0.67028985507246375</v>
      </c>
      <c r="AH37" s="495">
        <v>0.32971014492753625</v>
      </c>
      <c r="AI37" s="497">
        <v>1</v>
      </c>
      <c r="AJ37"/>
      <c r="AK37" s="1877" t="s">
        <v>18</v>
      </c>
      <c r="AL37" s="1877"/>
      <c r="AM37" s="1877"/>
      <c r="AN37" s="1877"/>
      <c r="AO37" s="1878"/>
      <c r="AP37" s="487">
        <v>-5.8181818181818223E-2</v>
      </c>
      <c r="AQ37" s="495">
        <v>-0.12258953168044073</v>
      </c>
      <c r="AR37" s="497">
        <v>-8.0437886720609253E-2</v>
      </c>
    </row>
    <row r="38" spans="1:59" ht="18" customHeight="1">
      <c r="A38" s="1865" t="s">
        <v>931</v>
      </c>
      <c r="B38" s="1865"/>
      <c r="C38" s="1865"/>
      <c r="D38" s="1865"/>
      <c r="E38" s="1866"/>
      <c r="F38" s="427">
        <v>1375</v>
      </c>
      <c r="G38" s="427">
        <v>726</v>
      </c>
      <c r="H38" s="427">
        <v>2101</v>
      </c>
      <c r="I38" s="427">
        <v>1295</v>
      </c>
      <c r="J38" s="427">
        <v>637</v>
      </c>
      <c r="K38" s="427">
        <v>1932</v>
      </c>
      <c r="L38"/>
      <c r="M38" s="1865" t="s">
        <v>932</v>
      </c>
      <c r="N38" s="1865"/>
      <c r="O38" s="1865"/>
      <c r="P38" s="1865"/>
      <c r="Q38" s="1866"/>
      <c r="R38" s="149">
        <v>2.5685571247104536E-2</v>
      </c>
      <c r="S38" s="149">
        <v>3.1607819234620575E-2</v>
      </c>
      <c r="T38" s="149">
        <v>2.7463693285055098E-2</v>
      </c>
      <c r="U38" s="149">
        <v>2.3990366802519453E-2</v>
      </c>
      <c r="V38" s="149">
        <v>2.7197813927671746E-2</v>
      </c>
      <c r="W38" s="149">
        <v>2.4960917817599255E-2</v>
      </c>
      <c r="X38"/>
      <c r="Y38" s="1865" t="s">
        <v>933</v>
      </c>
      <c r="Z38" s="1865"/>
      <c r="AA38" s="1865"/>
      <c r="AB38" s="1865"/>
      <c r="AC38" s="1866"/>
      <c r="AD38" s="149">
        <v>0.65445026178010468</v>
      </c>
      <c r="AE38" s="150">
        <v>0.34554973821989526</v>
      </c>
      <c r="AF38" s="428">
        <v>1</v>
      </c>
      <c r="AG38" s="151">
        <v>0.67028985507246375</v>
      </c>
      <c r="AH38" s="150">
        <v>0.32971014492753625</v>
      </c>
      <c r="AI38" s="108">
        <v>1</v>
      </c>
      <c r="AJ38"/>
      <c r="AK38" s="1865" t="s">
        <v>933</v>
      </c>
      <c r="AL38" s="1865"/>
      <c r="AM38" s="1865"/>
      <c r="AN38" s="1865"/>
      <c r="AO38" s="1866"/>
      <c r="AP38" s="151">
        <v>-5.8181818181818223E-2</v>
      </c>
      <c r="AQ38" s="150">
        <v>-0.12258953168044073</v>
      </c>
      <c r="AR38" s="108">
        <v>-8.0437886720609253E-2</v>
      </c>
    </row>
    <row r="39" spans="1:59" ht="18" customHeight="1">
      <c r="A39" s="1862" t="s">
        <v>19</v>
      </c>
      <c r="B39" s="1862"/>
      <c r="C39" s="1862"/>
      <c r="D39" s="1862"/>
      <c r="E39" s="1863"/>
      <c r="F39" s="429">
        <v>53532</v>
      </c>
      <c r="G39" s="190">
        <v>22969</v>
      </c>
      <c r="H39" s="190">
        <v>76501</v>
      </c>
      <c r="I39" s="429">
        <v>53980</v>
      </c>
      <c r="J39" s="190">
        <v>23421</v>
      </c>
      <c r="K39" s="191">
        <v>77401</v>
      </c>
      <c r="L39"/>
      <c r="M39" s="1862" t="s">
        <v>19</v>
      </c>
      <c r="N39" s="1862"/>
      <c r="O39" s="1862"/>
      <c r="P39" s="1862"/>
      <c r="Q39" s="1863"/>
      <c r="R39" s="155">
        <v>1</v>
      </c>
      <c r="S39" s="156">
        <v>0.99999999999999989</v>
      </c>
      <c r="T39" s="430">
        <v>1</v>
      </c>
      <c r="U39" s="155">
        <v>1</v>
      </c>
      <c r="V39" s="156">
        <v>0.99999999999999989</v>
      </c>
      <c r="W39" s="157">
        <v>1</v>
      </c>
      <c r="X39"/>
      <c r="Y39" s="1862" t="s">
        <v>19</v>
      </c>
      <c r="Z39" s="1862"/>
      <c r="AA39" s="1862"/>
      <c r="AB39" s="1862"/>
      <c r="AC39" s="1863"/>
      <c r="AD39" s="155">
        <v>0.69975555875086604</v>
      </c>
      <c r="AE39" s="156">
        <v>0.30024444124913402</v>
      </c>
      <c r="AF39" s="430">
        <v>1</v>
      </c>
      <c r="AG39" s="155">
        <v>0.69740701024534568</v>
      </c>
      <c r="AH39" s="156">
        <v>0.30259298975465432</v>
      </c>
      <c r="AI39" s="157">
        <v>1</v>
      </c>
      <c r="AJ39"/>
      <c r="AK39" s="1862" t="s">
        <v>19</v>
      </c>
      <c r="AL39" s="1862"/>
      <c r="AM39" s="1862"/>
      <c r="AN39" s="1862"/>
      <c r="AO39" s="1863"/>
      <c r="AP39" s="155">
        <v>8.3688261226930738E-3</v>
      </c>
      <c r="AQ39" s="156">
        <v>1.9678697374722498E-2</v>
      </c>
      <c r="AR39" s="157">
        <v>1.1764552097358161E-2</v>
      </c>
    </row>
    <row r="40" spans="1:59" ht="18" customHeight="1">
      <c r="A40" s="1"/>
      <c r="B40" s="1"/>
      <c r="C40" s="1"/>
      <c r="D40" s="1"/>
      <c r="E40" s="1"/>
      <c r="F40" s="444"/>
      <c r="G40" s="1"/>
      <c r="H40" s="1"/>
      <c r="I40" s="1"/>
      <c r="J40" s="1"/>
      <c r="K40" s="1"/>
      <c r="L40"/>
      <c r="M40" s="1"/>
      <c r="O40" s="1"/>
      <c r="P40" s="1"/>
      <c r="Q40" s="1"/>
      <c r="R40" s="1"/>
      <c r="S40" s="1"/>
      <c r="T40" s="1"/>
      <c r="U40" s="1"/>
      <c r="V40" s="1"/>
      <c r="W40"/>
      <c r="X40"/>
      <c r="AJ40"/>
      <c r="AK40"/>
      <c r="AL40"/>
      <c r="AM40"/>
      <c r="AN40"/>
      <c r="AO40"/>
    </row>
    <row r="41" spans="1:59" ht="18" customHeight="1">
      <c r="A41" s="1861" t="s">
        <v>934</v>
      </c>
      <c r="B41" s="1861"/>
      <c r="C41" s="1861"/>
      <c r="D41" s="1861"/>
      <c r="E41" s="1861"/>
      <c r="F41" s="1861"/>
      <c r="G41" s="1861"/>
      <c r="H41" s="1861"/>
      <c r="I41" s="1861"/>
      <c r="J41" s="1861"/>
      <c r="K41" s="1861"/>
      <c r="L41"/>
      <c r="M41" s="1950" t="s">
        <v>935</v>
      </c>
      <c r="N41" s="1950"/>
      <c r="O41" s="1950"/>
      <c r="P41" s="1950"/>
      <c r="Q41" s="1950"/>
      <c r="R41" s="1950"/>
      <c r="S41" s="1950"/>
      <c r="T41" s="1950"/>
      <c r="U41" s="1950"/>
      <c r="V41" s="1950"/>
      <c r="W41" s="1950"/>
      <c r="X41"/>
      <c r="Y41" s="1950" t="s">
        <v>936</v>
      </c>
      <c r="Z41" s="1950"/>
      <c r="AA41" s="1950"/>
      <c r="AB41" s="1950"/>
      <c r="AC41" s="1950"/>
      <c r="AD41" s="1950"/>
      <c r="AE41" s="1950"/>
      <c r="AF41" s="1950"/>
      <c r="AG41" s="1950"/>
      <c r="AH41" s="1950"/>
      <c r="AI41" s="1950"/>
      <c r="AJ41"/>
      <c r="AK41" s="1861" t="s">
        <v>937</v>
      </c>
      <c r="AL41" s="1861"/>
      <c r="AM41" s="1861"/>
      <c r="AN41" s="1861"/>
      <c r="AO41" s="1861"/>
      <c r="AP41" s="1861"/>
      <c r="AQ41" s="1861"/>
      <c r="AR41" s="1861"/>
      <c r="AS41" s="1861"/>
      <c r="AT41" s="1861"/>
      <c r="AU41" s="1861"/>
      <c r="AW41" s="1861" t="s">
        <v>938</v>
      </c>
      <c r="AX41" s="1861"/>
      <c r="AY41" s="1861"/>
      <c r="AZ41" s="1861"/>
      <c r="BA41" s="1861"/>
      <c r="BB41" s="1861"/>
      <c r="BC41" s="1861"/>
      <c r="BD41" s="1861"/>
      <c r="BE41" s="1861"/>
      <c r="BF41" s="1861"/>
      <c r="BG41" s="1861"/>
    </row>
    <row r="42" spans="1:59" ht="18" customHeight="1">
      <c r="A42" s="1"/>
      <c r="B42" s="1"/>
      <c r="C42" s="1"/>
      <c r="D42" s="1"/>
      <c r="E42" s="1"/>
      <c r="F42" s="444"/>
      <c r="G42" s="1"/>
      <c r="H42" s="1"/>
      <c r="I42" s="1"/>
      <c r="J42" s="1"/>
      <c r="K42" s="1"/>
      <c r="L42"/>
      <c r="M42" s="1"/>
      <c r="O42" s="1"/>
      <c r="P42" s="1"/>
      <c r="Q42" s="1"/>
      <c r="R42" s="1"/>
      <c r="S42" s="1"/>
      <c r="T42" s="1"/>
      <c r="U42" s="1"/>
      <c r="V42" s="1"/>
      <c r="W42" s="1"/>
      <c r="X42"/>
      <c r="Y42" s="1"/>
      <c r="Z42" s="1"/>
      <c r="AA42" s="1"/>
      <c r="AB42" s="1"/>
      <c r="AC42" s="1"/>
      <c r="AD42" s="1"/>
      <c r="AE42" s="1"/>
      <c r="AF42" s="1"/>
      <c r="AG42" s="1"/>
      <c r="AH42" s="1"/>
      <c r="AI42" s="1"/>
      <c r="AJ42"/>
      <c r="AK42" s="1"/>
      <c r="AL42" s="1"/>
      <c r="AM42" s="1"/>
      <c r="AN42" s="1"/>
      <c r="AO42" s="1"/>
      <c r="AP42" s="1"/>
      <c r="AQ42" s="1"/>
      <c r="AR42" s="1"/>
      <c r="AS42" s="1"/>
      <c r="AT42" s="1"/>
      <c r="AU42" s="1"/>
      <c r="AW42" s="1"/>
      <c r="AX42" s="1"/>
      <c r="AY42" s="1"/>
      <c r="AZ42" s="1"/>
      <c r="BA42" s="1"/>
      <c r="BB42" s="1"/>
      <c r="BC42" s="1"/>
      <c r="BD42"/>
      <c r="BE42"/>
      <c r="BF42" s="1"/>
      <c r="BG42" s="1"/>
    </row>
    <row r="43" spans="1:59" ht="18" customHeight="1">
      <c r="A43" s="1826"/>
      <c r="B43" s="1826"/>
      <c r="C43" s="1827"/>
      <c r="D43" s="1824">
        <v>2024</v>
      </c>
      <c r="E43" s="1864"/>
      <c r="F43" s="1864"/>
      <c r="G43" s="1825"/>
      <c r="H43" s="1824">
        <v>2025</v>
      </c>
      <c r="I43" s="1864"/>
      <c r="J43" s="1864"/>
      <c r="K43" s="1864"/>
      <c r="L43"/>
      <c r="M43" s="1826"/>
      <c r="N43" s="1826"/>
      <c r="O43" s="1826"/>
      <c r="P43" s="1826"/>
      <c r="Q43" s="1827"/>
      <c r="R43" s="1824">
        <v>2024</v>
      </c>
      <c r="S43" s="1864"/>
      <c r="T43" s="1864"/>
      <c r="U43" s="1864"/>
      <c r="V43" s="1864"/>
      <c r="W43" s="1864"/>
      <c r="X43"/>
      <c r="Y43" s="1826"/>
      <c r="Z43" s="1826"/>
      <c r="AA43" s="1826"/>
      <c r="AB43" s="1826"/>
      <c r="AC43" s="1827"/>
      <c r="AD43" s="1824">
        <v>2025</v>
      </c>
      <c r="AE43" s="1864"/>
      <c r="AF43" s="1864"/>
      <c r="AG43" s="1864"/>
      <c r="AH43" s="1864"/>
      <c r="AI43" s="1864"/>
      <c r="AJ43"/>
      <c r="AK43" s="1826"/>
      <c r="AL43" s="1826"/>
      <c r="AM43" s="1826"/>
      <c r="AN43" s="1826"/>
      <c r="AO43" s="1827"/>
      <c r="AP43" s="1824" t="s">
        <v>929</v>
      </c>
      <c r="AQ43" s="1864"/>
      <c r="AR43" s="1864"/>
      <c r="AS43"/>
      <c r="AT43"/>
      <c r="AU43"/>
      <c r="AW43" s="1826"/>
      <c r="AX43" s="1826"/>
      <c r="AY43" s="1827"/>
      <c r="AZ43" s="1824">
        <v>2024</v>
      </c>
      <c r="BA43" s="1825"/>
      <c r="BB43" s="1824">
        <v>2025</v>
      </c>
      <c r="BC43" s="1864"/>
      <c r="BD43"/>
      <c r="BE43"/>
    </row>
    <row r="44" spans="1:59" ht="30" customHeight="1">
      <c r="A44" s="1828"/>
      <c r="B44" s="1828"/>
      <c r="C44" s="1829"/>
      <c r="D44" s="33" t="s">
        <v>68</v>
      </c>
      <c r="E44" s="418" t="s">
        <v>939</v>
      </c>
      <c r="F44" s="696" t="s">
        <v>69</v>
      </c>
      <c r="G44" s="418" t="s">
        <v>939</v>
      </c>
      <c r="H44" s="34" t="s">
        <v>68</v>
      </c>
      <c r="I44" s="418" t="s">
        <v>939</v>
      </c>
      <c r="J44" s="34" t="s">
        <v>69</v>
      </c>
      <c r="K44" s="419" t="s">
        <v>939</v>
      </c>
      <c r="L44"/>
      <c r="M44" s="1828"/>
      <c r="N44" s="1828"/>
      <c r="O44" s="1828"/>
      <c r="P44" s="1828"/>
      <c r="Q44" s="1829"/>
      <c r="R44" s="33" t="s">
        <v>68</v>
      </c>
      <c r="S44" s="418" t="s">
        <v>939</v>
      </c>
      <c r="T44" s="34" t="s">
        <v>69</v>
      </c>
      <c r="U44" s="418" t="s">
        <v>939</v>
      </c>
      <c r="V44" s="34" t="s">
        <v>70</v>
      </c>
      <c r="W44" s="95" t="s">
        <v>939</v>
      </c>
      <c r="X44"/>
      <c r="Y44" s="1828"/>
      <c r="Z44" s="1828"/>
      <c r="AA44" s="1828"/>
      <c r="AB44" s="1828"/>
      <c r="AC44" s="1829"/>
      <c r="AD44" s="33" t="s">
        <v>68</v>
      </c>
      <c r="AE44" s="418" t="s">
        <v>939</v>
      </c>
      <c r="AF44" s="34" t="s">
        <v>69</v>
      </c>
      <c r="AG44" s="418" t="s">
        <v>939</v>
      </c>
      <c r="AH44" s="34" t="s">
        <v>70</v>
      </c>
      <c r="AI44" s="95" t="s">
        <v>939</v>
      </c>
      <c r="AJ44"/>
      <c r="AK44" s="1828"/>
      <c r="AL44" s="1828"/>
      <c r="AM44" s="1828"/>
      <c r="AN44" s="1828"/>
      <c r="AO44" s="1829"/>
      <c r="AP44" s="297" t="s">
        <v>68</v>
      </c>
      <c r="AQ44" s="93" t="s">
        <v>69</v>
      </c>
      <c r="AR44" s="442" t="s">
        <v>70</v>
      </c>
      <c r="AW44" s="1828"/>
      <c r="AX44" s="1828"/>
      <c r="AY44" s="1829"/>
      <c r="AZ44" s="34" t="s">
        <v>69</v>
      </c>
      <c r="BA44" s="418" t="s">
        <v>940</v>
      </c>
      <c r="BB44" s="33" t="s">
        <v>69</v>
      </c>
      <c r="BC44" s="95" t="s">
        <v>941</v>
      </c>
      <c r="BD44"/>
      <c r="BE44"/>
    </row>
    <row r="45" spans="1:59" ht="18" customHeight="1">
      <c r="A45" s="1886" t="s">
        <v>24</v>
      </c>
      <c r="B45" s="1886"/>
      <c r="C45" s="1887"/>
      <c r="D45" s="192">
        <v>1157</v>
      </c>
      <c r="E45" s="193">
        <v>11</v>
      </c>
      <c r="F45" s="697">
        <v>242</v>
      </c>
      <c r="G45" s="195">
        <v>8</v>
      </c>
      <c r="H45" s="192">
        <v>1182</v>
      </c>
      <c r="I45" s="193">
        <v>11</v>
      </c>
      <c r="J45" s="196">
        <v>237</v>
      </c>
      <c r="K45" s="197">
        <v>11</v>
      </c>
      <c r="L45"/>
      <c r="M45" s="1886" t="s">
        <v>24</v>
      </c>
      <c r="N45" s="1886"/>
      <c r="O45" s="1886"/>
      <c r="P45" s="1886"/>
      <c r="Q45" s="1887"/>
      <c r="R45" s="114">
        <v>2.3475702546413717E-2</v>
      </c>
      <c r="S45" s="115">
        <v>9.5073465859982706E-3</v>
      </c>
      <c r="T45" s="114">
        <v>1.1563455657492354E-2</v>
      </c>
      <c r="U45" s="115">
        <v>3.3057851239669422E-2</v>
      </c>
      <c r="V45" s="116">
        <v>1.9925085098201189E-2</v>
      </c>
      <c r="W45" s="117">
        <v>1.3581129378127233E-2</v>
      </c>
      <c r="X45"/>
      <c r="Y45" s="1886" t="s">
        <v>24</v>
      </c>
      <c r="Z45" s="1886"/>
      <c r="AA45" s="1886"/>
      <c r="AB45" s="1886"/>
      <c r="AC45" s="1887"/>
      <c r="AD45" s="114">
        <v>2.3812881519833996E-2</v>
      </c>
      <c r="AE45" s="115">
        <v>9.3062605752961079E-3</v>
      </c>
      <c r="AF45" s="114">
        <v>1.107580147677353E-2</v>
      </c>
      <c r="AG45" s="115">
        <v>4.6413502109704644E-2</v>
      </c>
      <c r="AH45" s="116">
        <v>1.9976068135426198E-2</v>
      </c>
      <c r="AI45" s="117">
        <v>1.5503875968992248E-2</v>
      </c>
      <c r="AJ45"/>
      <c r="AK45" s="1886" t="s">
        <v>24</v>
      </c>
      <c r="AL45" s="1886"/>
      <c r="AM45" s="1886"/>
      <c r="AN45" s="1886"/>
      <c r="AO45" s="1887"/>
      <c r="AP45" s="118">
        <v>2.1607605877268732E-2</v>
      </c>
      <c r="AQ45" s="114">
        <v>-2.0661157024793431E-2</v>
      </c>
      <c r="AR45" s="119">
        <v>1.4295925661186537E-2</v>
      </c>
      <c r="AW45" s="1886" t="s">
        <v>24</v>
      </c>
      <c r="AX45" s="1886"/>
      <c r="AY45" s="1887"/>
      <c r="AZ45" s="114">
        <v>0.17298070050035741</v>
      </c>
      <c r="BA45" s="115">
        <v>0.42105263157894735</v>
      </c>
      <c r="BB45" s="116">
        <v>0.16701902748414377</v>
      </c>
      <c r="BC45" s="117">
        <v>0.5</v>
      </c>
      <c r="BD45"/>
      <c r="BE45"/>
    </row>
    <row r="46" spans="1:59" ht="18" customHeight="1">
      <c r="A46" s="1886" t="s">
        <v>25</v>
      </c>
      <c r="B46" s="1886"/>
      <c r="C46" s="1887"/>
      <c r="D46" s="198">
        <v>2840</v>
      </c>
      <c r="E46" s="195">
        <v>34</v>
      </c>
      <c r="F46" s="697">
        <v>1163</v>
      </c>
      <c r="G46" s="195">
        <v>75</v>
      </c>
      <c r="H46" s="198">
        <v>2884</v>
      </c>
      <c r="I46" s="195">
        <v>42</v>
      </c>
      <c r="J46" s="194">
        <v>1245</v>
      </c>
      <c r="K46" s="199">
        <v>81</v>
      </c>
      <c r="L46"/>
      <c r="M46" s="1886" t="s">
        <v>25</v>
      </c>
      <c r="N46" s="1886"/>
      <c r="O46" s="1886"/>
      <c r="P46" s="1886"/>
      <c r="Q46" s="1887"/>
      <c r="R46" s="114">
        <v>5.7624023536572991E-2</v>
      </c>
      <c r="S46" s="115">
        <v>1.1971830985915493E-2</v>
      </c>
      <c r="T46" s="114">
        <v>5.5571483180428136E-2</v>
      </c>
      <c r="U46" s="115">
        <v>6.4488392089423904E-2</v>
      </c>
      <c r="V46" s="116">
        <v>5.7012234201643572E-2</v>
      </c>
      <c r="W46" s="117">
        <v>2.7229577816637523E-2</v>
      </c>
      <c r="X46"/>
      <c r="Y46" s="1886" t="s">
        <v>25</v>
      </c>
      <c r="Z46" s="1886"/>
      <c r="AA46" s="1886"/>
      <c r="AB46" s="1886"/>
      <c r="AC46" s="1887"/>
      <c r="AD46" s="114">
        <v>5.8101819207446059E-2</v>
      </c>
      <c r="AE46" s="115">
        <v>1.4563106796116505E-2</v>
      </c>
      <c r="AF46" s="114">
        <v>5.818300775773437E-2</v>
      </c>
      <c r="AG46" s="115">
        <v>6.5060240963855417E-2</v>
      </c>
      <c r="AH46" s="116">
        <v>5.8126275779545294E-2</v>
      </c>
      <c r="AI46" s="117">
        <v>2.9789295228868976E-2</v>
      </c>
      <c r="AJ46"/>
      <c r="AK46" s="1886" t="s">
        <v>25</v>
      </c>
      <c r="AL46" s="1886"/>
      <c r="AM46" s="1886"/>
      <c r="AN46" s="1886"/>
      <c r="AO46" s="1887"/>
      <c r="AP46" s="118">
        <v>1.5492957746478853E-2</v>
      </c>
      <c r="AQ46" s="114">
        <v>7.0507308684436776E-2</v>
      </c>
      <c r="AR46" s="119">
        <v>3.1476392705470868E-2</v>
      </c>
      <c r="AW46" s="1886" t="s">
        <v>25</v>
      </c>
      <c r="AX46" s="1886"/>
      <c r="AY46" s="1887"/>
      <c r="AZ46" s="114">
        <v>0.29053210092430676</v>
      </c>
      <c r="BA46" s="115">
        <v>0.68807339449541283</v>
      </c>
      <c r="BB46" s="116">
        <v>0.30152579317025913</v>
      </c>
      <c r="BC46" s="117">
        <v>0.65853658536585369</v>
      </c>
      <c r="BD46"/>
      <c r="BE46"/>
    </row>
    <row r="47" spans="1:59" ht="18" customHeight="1">
      <c r="A47" s="1886" t="s">
        <v>26</v>
      </c>
      <c r="B47" s="1886"/>
      <c r="C47" s="1887"/>
      <c r="D47" s="198">
        <v>14821</v>
      </c>
      <c r="E47" s="195">
        <v>381</v>
      </c>
      <c r="F47" s="697">
        <v>12914</v>
      </c>
      <c r="G47" s="195">
        <v>2686</v>
      </c>
      <c r="H47" s="198">
        <v>15023</v>
      </c>
      <c r="I47" s="195">
        <v>416</v>
      </c>
      <c r="J47" s="194">
        <v>13326</v>
      </c>
      <c r="K47" s="199">
        <v>2774</v>
      </c>
      <c r="L47"/>
      <c r="M47" s="1886" t="s">
        <v>26</v>
      </c>
      <c r="N47" s="1886"/>
      <c r="O47" s="1886"/>
      <c r="P47" s="1886"/>
      <c r="Q47" s="1887"/>
      <c r="R47" s="114">
        <v>0.30072030029420715</v>
      </c>
      <c r="S47" s="115">
        <v>2.5706767424600228E-2</v>
      </c>
      <c r="T47" s="114">
        <v>0.61706804281345562</v>
      </c>
      <c r="U47" s="115">
        <v>0.20799132724175315</v>
      </c>
      <c r="V47" s="116">
        <v>0.39501231965590416</v>
      </c>
      <c r="W47" s="117">
        <v>0.11058229673697494</v>
      </c>
      <c r="X47"/>
      <c r="Y47" s="1886" t="s">
        <v>26</v>
      </c>
      <c r="Z47" s="1886"/>
      <c r="AA47" s="1886"/>
      <c r="AB47" s="1886"/>
      <c r="AC47" s="1887"/>
      <c r="AD47" s="114">
        <v>0.30265729193948065</v>
      </c>
      <c r="AE47" s="115">
        <v>2.7690873993210411E-2</v>
      </c>
      <c r="AF47" s="114">
        <v>0.62276848303579779</v>
      </c>
      <c r="AG47" s="115">
        <v>0.20816449046975838</v>
      </c>
      <c r="AH47" s="116">
        <v>0.399084958119237</v>
      </c>
      <c r="AI47" s="117">
        <v>0.11252601502698507</v>
      </c>
      <c r="AJ47"/>
      <c r="AK47" s="1886" t="s">
        <v>26</v>
      </c>
      <c r="AL47" s="1886"/>
      <c r="AM47" s="1886"/>
      <c r="AN47" s="1886"/>
      <c r="AO47" s="1887"/>
      <c r="AP47" s="118">
        <v>1.3629309763173891E-2</v>
      </c>
      <c r="AQ47" s="114">
        <v>3.1903360693820604E-2</v>
      </c>
      <c r="AR47" s="119">
        <v>2.2138092662700615E-2</v>
      </c>
      <c r="AW47" s="1886" t="s">
        <v>26</v>
      </c>
      <c r="AX47" s="1886"/>
      <c r="AY47" s="1887"/>
      <c r="AZ47" s="114">
        <v>0.46562105642689744</v>
      </c>
      <c r="BA47" s="115">
        <v>0.87577437235083144</v>
      </c>
      <c r="BB47" s="116">
        <v>0.47006949098733641</v>
      </c>
      <c r="BC47" s="117">
        <v>0.86959247648902827</v>
      </c>
      <c r="BD47"/>
      <c r="BE47"/>
    </row>
    <row r="48" spans="1:59" ht="18" customHeight="1">
      <c r="A48" s="1886" t="s">
        <v>27</v>
      </c>
      <c r="B48" s="1886"/>
      <c r="C48" s="1887"/>
      <c r="D48" s="198">
        <v>580</v>
      </c>
      <c r="E48" s="195">
        <v>42</v>
      </c>
      <c r="F48" s="697">
        <v>65</v>
      </c>
      <c r="G48" s="195">
        <v>12</v>
      </c>
      <c r="H48" s="198">
        <v>587</v>
      </c>
      <c r="I48" s="195">
        <v>39</v>
      </c>
      <c r="J48" s="194">
        <v>78</v>
      </c>
      <c r="K48" s="199">
        <v>12</v>
      </c>
      <c r="L48"/>
      <c r="M48" s="1886" t="s">
        <v>27</v>
      </c>
      <c r="N48" s="1886"/>
      <c r="O48" s="1886"/>
      <c r="P48" s="1886"/>
      <c r="Q48" s="1887"/>
      <c r="R48" s="114">
        <v>1.1768286496905752E-2</v>
      </c>
      <c r="S48" s="115">
        <v>7.2413793103448282E-2</v>
      </c>
      <c r="T48" s="114">
        <v>3.1058868501529051E-3</v>
      </c>
      <c r="U48" s="115">
        <v>0.18461538461538463</v>
      </c>
      <c r="V48" s="116">
        <v>9.1863330152535862E-3</v>
      </c>
      <c r="W48" s="117">
        <v>8.3720930232558138E-2</v>
      </c>
      <c r="X48"/>
      <c r="Y48" s="1886" t="s">
        <v>27</v>
      </c>
      <c r="Z48" s="1886"/>
      <c r="AA48" s="1886"/>
      <c r="AB48" s="1886"/>
      <c r="AC48" s="1887"/>
      <c r="AD48" s="114">
        <v>1.1825855712472551E-2</v>
      </c>
      <c r="AE48" s="115">
        <v>6.6439522998296419E-2</v>
      </c>
      <c r="AF48" s="114">
        <v>3.6452004860267314E-3</v>
      </c>
      <c r="AG48" s="115">
        <v>0.15384615384615385</v>
      </c>
      <c r="AH48" s="116">
        <v>9.3615823185753504E-3</v>
      </c>
      <c r="AI48" s="117">
        <v>7.6691729323308269E-2</v>
      </c>
      <c r="AJ48"/>
      <c r="AK48" s="1886" t="s">
        <v>27</v>
      </c>
      <c r="AL48" s="1886"/>
      <c r="AM48" s="1886"/>
      <c r="AN48" s="1886"/>
      <c r="AO48" s="1887"/>
      <c r="AP48" s="118">
        <v>1.2068965517241459E-2</v>
      </c>
      <c r="AQ48" s="114">
        <v>0.19999999999999996</v>
      </c>
      <c r="AR48" s="119">
        <v>3.1007751937984551E-2</v>
      </c>
      <c r="AW48" s="1886" t="s">
        <v>27</v>
      </c>
      <c r="AX48" s="1886"/>
      <c r="AY48" s="1887"/>
      <c r="AZ48" s="114">
        <v>0.10077519379844961</v>
      </c>
      <c r="BA48" s="115">
        <v>0.22222222222222221</v>
      </c>
      <c r="BB48" s="116">
        <v>0.11729323308270677</v>
      </c>
      <c r="BC48" s="117">
        <v>0.23529411764705882</v>
      </c>
      <c r="BD48"/>
      <c r="BE48"/>
    </row>
    <row r="49" spans="1:57" ht="18" customHeight="1">
      <c r="A49" s="1886" t="s">
        <v>28</v>
      </c>
      <c r="B49" s="1886"/>
      <c r="C49" s="1887"/>
      <c r="D49" s="200">
        <v>29887</v>
      </c>
      <c r="E49" s="201">
        <v>599</v>
      </c>
      <c r="F49" s="698">
        <v>6544</v>
      </c>
      <c r="G49" s="201">
        <v>1309</v>
      </c>
      <c r="H49" s="200">
        <v>29961</v>
      </c>
      <c r="I49" s="201">
        <v>602</v>
      </c>
      <c r="J49" s="202">
        <v>6512</v>
      </c>
      <c r="K49" s="203">
        <v>1274</v>
      </c>
      <c r="L49"/>
      <c r="M49" s="1886" t="s">
        <v>28</v>
      </c>
      <c r="N49" s="1886"/>
      <c r="O49" s="1886"/>
      <c r="P49" s="1886"/>
      <c r="Q49" s="1887"/>
      <c r="R49" s="114">
        <v>0.60641168712590032</v>
      </c>
      <c r="S49" s="115">
        <v>2.0042158798139659E-2</v>
      </c>
      <c r="T49" s="114">
        <v>0.31269113149847094</v>
      </c>
      <c r="U49" s="115">
        <v>0.20003056234718827</v>
      </c>
      <c r="V49" s="116">
        <v>0.51886402802899745</v>
      </c>
      <c r="W49" s="117">
        <v>5.2372979056298209E-2</v>
      </c>
      <c r="X49"/>
      <c r="Y49" s="1886" t="s">
        <v>28</v>
      </c>
      <c r="Z49" s="1886"/>
      <c r="AA49" s="1886"/>
      <c r="AB49" s="1886"/>
      <c r="AC49" s="1887"/>
      <c r="AD49" s="114">
        <v>0.6036021516207668</v>
      </c>
      <c r="AE49" s="115">
        <v>2.0092787290143854E-2</v>
      </c>
      <c r="AF49" s="114">
        <v>0.30432750724366764</v>
      </c>
      <c r="AG49" s="115">
        <v>0.19563882063882063</v>
      </c>
      <c r="AH49" s="116">
        <v>0.51345111564721613</v>
      </c>
      <c r="AI49" s="117">
        <v>5.1435308310256903E-2</v>
      </c>
      <c r="AJ49"/>
      <c r="AK49" s="1886" t="s">
        <v>28</v>
      </c>
      <c r="AL49" s="1886"/>
      <c r="AM49" s="1886"/>
      <c r="AN49" s="1886"/>
      <c r="AO49" s="1887"/>
      <c r="AP49" s="118">
        <v>2.4759929066149322E-3</v>
      </c>
      <c r="AQ49" s="114">
        <v>-4.8899755501222719E-3</v>
      </c>
      <c r="AR49" s="119">
        <v>1.1528643188494225E-3</v>
      </c>
      <c r="AW49" s="1886" t="s">
        <v>28</v>
      </c>
      <c r="AX49" s="1886"/>
      <c r="AY49" s="1887"/>
      <c r="AZ49" s="114">
        <v>0.17962724053690537</v>
      </c>
      <c r="BA49" s="115">
        <v>0.68605870020964366</v>
      </c>
      <c r="BB49" s="116">
        <v>0.17854303183176595</v>
      </c>
      <c r="BC49" s="117">
        <v>0.67910447761194026</v>
      </c>
      <c r="BD49"/>
      <c r="BE49"/>
    </row>
    <row r="50" spans="1:57" ht="18" customHeight="1">
      <c r="A50" s="1946" t="s">
        <v>29</v>
      </c>
      <c r="B50" s="1946"/>
      <c r="C50" s="1947"/>
      <c r="D50" s="204">
        <v>49285</v>
      </c>
      <c r="E50" s="205">
        <v>1067</v>
      </c>
      <c r="F50" s="699">
        <v>20928</v>
      </c>
      <c r="G50" s="205">
        <v>4090</v>
      </c>
      <c r="H50" s="206">
        <v>49637</v>
      </c>
      <c r="I50" s="205">
        <v>1110</v>
      </c>
      <c r="J50" s="206">
        <v>21398</v>
      </c>
      <c r="K50" s="207">
        <v>4152</v>
      </c>
      <c r="L50"/>
      <c r="M50" s="1946" t="s">
        <v>29</v>
      </c>
      <c r="N50" s="1946"/>
      <c r="O50" s="1946"/>
      <c r="P50" s="1946"/>
      <c r="Q50" s="1947"/>
      <c r="R50" s="158">
        <v>1</v>
      </c>
      <c r="S50" s="248">
        <v>2.1649589124480065E-2</v>
      </c>
      <c r="T50" s="160">
        <v>1</v>
      </c>
      <c r="U50" s="248">
        <v>0.19543195718654435</v>
      </c>
      <c r="V50" s="160">
        <v>1</v>
      </c>
      <c r="W50" s="249">
        <v>7.344793699172518E-2</v>
      </c>
      <c r="X50"/>
      <c r="Y50" s="1946" t="s">
        <v>29</v>
      </c>
      <c r="Z50" s="1946"/>
      <c r="AA50" s="1946"/>
      <c r="AB50" s="1946"/>
      <c r="AC50" s="1947"/>
      <c r="AD50" s="158">
        <v>1</v>
      </c>
      <c r="AE50" s="159">
        <v>2.2362350665833954E-2</v>
      </c>
      <c r="AF50" s="160">
        <v>1</v>
      </c>
      <c r="AG50" s="248">
        <v>0.19403682587157678</v>
      </c>
      <c r="AH50" s="160">
        <v>1</v>
      </c>
      <c r="AI50" s="249">
        <v>7.4076159639614281E-2</v>
      </c>
      <c r="AJ50"/>
      <c r="AK50" s="1946" t="s">
        <v>29</v>
      </c>
      <c r="AL50" s="1946"/>
      <c r="AM50" s="1946"/>
      <c r="AN50" s="1946"/>
      <c r="AO50" s="1947"/>
      <c r="AP50" s="161">
        <v>7.1421324946738807E-3</v>
      </c>
      <c r="AQ50" s="162">
        <v>2.2457951070336435E-2</v>
      </c>
      <c r="AR50" s="163">
        <v>1.1707233703160291E-2</v>
      </c>
      <c r="AW50" s="1946" t="s">
        <v>193</v>
      </c>
      <c r="AX50" s="1946"/>
      <c r="AY50" s="1947"/>
      <c r="AZ50" s="158">
        <v>0.2980644609972512</v>
      </c>
      <c r="BA50" s="159">
        <v>0.79309676168314913</v>
      </c>
      <c r="BB50" s="158">
        <v>0.30123178714718096</v>
      </c>
      <c r="BC50" s="164">
        <v>0.78905359179019385</v>
      </c>
      <c r="BD50"/>
      <c r="BE50"/>
    </row>
    <row r="51" spans="1:57" ht="18" customHeight="1">
      <c r="A51" s="498"/>
      <c r="B51" s="498"/>
      <c r="C51" s="498"/>
      <c r="D51" s="390"/>
      <c r="E51" s="390"/>
      <c r="F51" s="700"/>
      <c r="G51" s="390"/>
      <c r="H51" s="390"/>
      <c r="I51" s="390"/>
      <c r="J51" s="390"/>
      <c r="K51" s="390"/>
      <c r="L51"/>
      <c r="M51" s="1"/>
      <c r="O51" s="1"/>
      <c r="P51" s="1"/>
      <c r="Q51" s="1"/>
      <c r="R51" s="1"/>
      <c r="S51" s="1"/>
      <c r="T51" s="1"/>
      <c r="U51" s="1"/>
      <c r="V51" s="1"/>
      <c r="W51"/>
      <c r="X51"/>
      <c r="AJ51"/>
      <c r="AK51"/>
      <c r="AL51"/>
      <c r="AM51"/>
      <c r="AN51"/>
      <c r="AO51"/>
    </row>
    <row r="52" spans="1:57" ht="18" customHeight="1">
      <c r="A52" s="1861" t="s">
        <v>942</v>
      </c>
      <c r="B52" s="1861"/>
      <c r="C52" s="1861"/>
      <c r="D52" s="1861"/>
      <c r="E52" s="1861"/>
      <c r="F52" s="1861"/>
      <c r="G52" s="1861"/>
      <c r="H52" s="1861"/>
      <c r="I52" s="1861"/>
      <c r="J52" s="1861"/>
      <c r="K52" s="1861"/>
      <c r="L52" s="499"/>
      <c r="M52" s="500"/>
      <c r="N52" s="475"/>
      <c r="O52" s="475"/>
      <c r="P52" s="475"/>
      <c r="Q52" s="475"/>
      <c r="R52" s="475"/>
      <c r="S52" s="475"/>
      <c r="T52" s="475"/>
      <c r="U52" s="475"/>
      <c r="V52" s="475"/>
    </row>
    <row r="53" spans="1:57" customFormat="1" ht="25.95" customHeight="1">
      <c r="A53" s="381"/>
      <c r="B53" s="1955" t="s">
        <v>943</v>
      </c>
      <c r="C53" s="1955"/>
      <c r="D53" s="1955"/>
      <c r="E53" s="1955"/>
      <c r="G53" s="381"/>
      <c r="H53" s="381"/>
      <c r="I53" s="1150">
        <v>12602</v>
      </c>
      <c r="J53" s="864">
        <v>0.1660123830852325</v>
      </c>
      <c r="K53" s="381"/>
      <c r="L53" s="381"/>
      <c r="M53" s="381"/>
      <c r="N53" s="381"/>
      <c r="O53" s="381"/>
      <c r="P53" s="381"/>
      <c r="Q53" s="381"/>
      <c r="R53" s="381"/>
    </row>
    <row r="54" spans="1:57" customFormat="1" ht="16.95" customHeight="1">
      <c r="C54" s="561"/>
      <c r="D54" s="561"/>
      <c r="E54" s="522" t="s">
        <v>944</v>
      </c>
      <c r="G54" s="381"/>
      <c r="H54" s="381"/>
      <c r="I54" s="1151">
        <v>11751</v>
      </c>
      <c r="J54" s="666">
        <v>0.15480173890133053</v>
      </c>
      <c r="K54" s="1154" t="s">
        <v>945</v>
      </c>
      <c r="L54" s="381"/>
      <c r="M54" s="381"/>
      <c r="N54" s="381"/>
      <c r="O54" s="381"/>
      <c r="P54" s="381"/>
      <c r="Q54" s="381"/>
      <c r="R54" s="381"/>
    </row>
    <row r="55" spans="1:57" customFormat="1" ht="22.95" customHeight="1">
      <c r="C55" s="502"/>
      <c r="D55" s="502"/>
      <c r="E55" s="614" t="s">
        <v>946</v>
      </c>
      <c r="F55" s="502"/>
      <c r="G55" s="502"/>
      <c r="H55" s="502"/>
      <c r="I55" s="1152">
        <v>6731</v>
      </c>
      <c r="J55" s="1153">
        <v>0.57280231469662157</v>
      </c>
      <c r="K55" s="256"/>
      <c r="L55" s="501"/>
      <c r="M55" s="516" t="s">
        <v>947</v>
      </c>
      <c r="N55" s="666">
        <v>8.8670794361744174E-2</v>
      </c>
      <c r="O55" s="1219"/>
      <c r="P55" s="381"/>
      <c r="Q55" s="381"/>
      <c r="R55" s="381"/>
    </row>
    <row r="56" spans="1:57" customFormat="1" ht="21.6" customHeight="1">
      <c r="E56" s="614" t="s">
        <v>948</v>
      </c>
      <c r="I56" s="1152">
        <v>726</v>
      </c>
      <c r="J56" s="1153">
        <v>6.1781976002042382E-2</v>
      </c>
      <c r="K56" s="256"/>
      <c r="L56" s="381"/>
      <c r="M56" s="516" t="s">
        <v>949</v>
      </c>
      <c r="N56" s="666">
        <v>9.5639573178764332E-3</v>
      </c>
      <c r="O56" s="1219"/>
      <c r="P56" s="381"/>
      <c r="Q56" s="381"/>
      <c r="R56" s="381"/>
    </row>
    <row r="57" spans="1:57" customFormat="1" ht="23.7" customHeight="1">
      <c r="B57" s="503"/>
      <c r="C57" s="503"/>
      <c r="D57" s="504"/>
      <c r="E57" s="503"/>
      <c r="F57" s="701"/>
      <c r="H57" s="505" t="s">
        <v>950</v>
      </c>
      <c r="I57" s="413">
        <v>0.32081412198656306</v>
      </c>
      <c r="L57" s="381"/>
      <c r="M57" s="516" t="s">
        <v>951</v>
      </c>
      <c r="N57" s="666">
        <v>5.6566987221709927E-2</v>
      </c>
      <c r="O57" s="381"/>
      <c r="P57" s="381"/>
      <c r="Q57" s="381"/>
      <c r="R57" s="381"/>
    </row>
    <row r="58" spans="1:57" ht="18" customHeight="1">
      <c r="A58" s="9"/>
      <c r="B58" s="391" t="s">
        <v>952</v>
      </c>
      <c r="C58" s="415">
        <v>8.9712918660287081E-3</v>
      </c>
      <c r="D58" s="62"/>
      <c r="E58" s="1"/>
      <c r="F58" s="702" t="s">
        <v>953</v>
      </c>
      <c r="G58" s="414">
        <v>9.569377990430622E-2</v>
      </c>
      <c r="H58" s="9"/>
      <c r="I58" s="9"/>
      <c r="J58" s="9"/>
      <c r="K58" s="9"/>
      <c r="L58"/>
      <c r="M58" s="9"/>
      <c r="N58" s="9"/>
      <c r="O58" s="9"/>
      <c r="P58" s="9"/>
      <c r="Q58" s="9"/>
      <c r="R58" s="9"/>
      <c r="S58" s="9"/>
      <c r="T58" s="9"/>
      <c r="U58" s="9"/>
      <c r="V58" s="9"/>
      <c r="W58" s="9"/>
      <c r="X58"/>
      <c r="AJ58"/>
    </row>
    <row r="59" spans="1:57" ht="19.95" customHeight="1">
      <c r="A59" s="1"/>
      <c r="B59" s="1"/>
      <c r="C59" s="1"/>
      <c r="D59" s="1"/>
      <c r="E59" s="1"/>
      <c r="F59" s="444"/>
      <c r="G59" s="1"/>
      <c r="H59" s="1"/>
      <c r="I59" s="1"/>
      <c r="J59" s="1"/>
      <c r="K59" s="1"/>
      <c r="L59"/>
      <c r="X59"/>
      <c r="AJ59"/>
    </row>
    <row r="60" spans="1:57" ht="19.95" customHeight="1">
      <c r="A60" s="471" t="s">
        <v>954</v>
      </c>
      <c r="B60" s="471"/>
      <c r="C60" s="471"/>
      <c r="D60" s="471"/>
      <c r="E60" s="1309"/>
      <c r="F60" s="1321" t="s">
        <v>218</v>
      </c>
      <c r="G60" s="1313">
        <v>580</v>
      </c>
      <c r="H60" s="1314"/>
      <c r="I60" s="1315">
        <v>0.4906937394247039</v>
      </c>
      <c r="K60"/>
      <c r="L60"/>
      <c r="M60" s="1972"/>
      <c r="N60" s="1972"/>
      <c r="O60" s="1972"/>
      <c r="P60" s="1972"/>
      <c r="Q60" s="1972"/>
      <c r="R60" s="389"/>
      <c r="S60" s="1"/>
      <c r="T60" s="1"/>
      <c r="U60" s="1"/>
      <c r="V60" s="1"/>
      <c r="W60" s="1"/>
      <c r="X60"/>
      <c r="AJ60"/>
    </row>
    <row r="61" spans="1:57" ht="21" customHeight="1">
      <c r="A61" s="527"/>
      <c r="B61" s="312" t="s">
        <v>955</v>
      </c>
      <c r="C61" s="413">
        <v>9.7815558543320177E-2</v>
      </c>
      <c r="D61" s="1271"/>
      <c r="E61" s="1310"/>
      <c r="F61" s="312" t="s">
        <v>219</v>
      </c>
      <c r="G61" s="528">
        <v>116</v>
      </c>
      <c r="H61" s="1273"/>
      <c r="I61" s="1316">
        <v>9.8138747884940772E-2</v>
      </c>
      <c r="J61" s="389"/>
      <c r="K61"/>
      <c r="L61" s="62"/>
      <c r="M61" s="389"/>
      <c r="O61" s="1"/>
      <c r="P61" s="1"/>
      <c r="Q61" s="508"/>
      <c r="R61" s="388"/>
      <c r="S61" s="310"/>
      <c r="T61" s="310"/>
      <c r="U61" s="310"/>
      <c r="V61" s="310"/>
      <c r="W61" s="310"/>
      <c r="X61"/>
      <c r="AJ61"/>
    </row>
    <row r="62" spans="1:57" ht="21" customHeight="1">
      <c r="E62" s="1310"/>
      <c r="F62" s="847" t="s">
        <v>220</v>
      </c>
      <c r="G62" s="528">
        <v>36</v>
      </c>
      <c r="H62" s="1273"/>
      <c r="I62" s="1316">
        <v>3.0456852791878174E-2</v>
      </c>
      <c r="J62" s="1296"/>
      <c r="K62" s="509"/>
      <c r="L62" s="509"/>
      <c r="M62" s="388"/>
      <c r="N62" s="411"/>
      <c r="O62" s="404"/>
      <c r="P62" s="403"/>
      <c r="Q62" s="443"/>
      <c r="R62" s="526"/>
      <c r="S62" s="510"/>
      <c r="T62" s="510"/>
      <c r="U62" s="510"/>
      <c r="V62" s="510"/>
      <c r="W62" s="510"/>
      <c r="X62"/>
      <c r="AJ62"/>
    </row>
    <row r="63" spans="1:57" ht="21" customHeight="1">
      <c r="A63" s="1308" t="s">
        <v>956</v>
      </c>
      <c r="B63" s="534"/>
      <c r="E63" s="1310"/>
      <c r="F63" s="312" t="s">
        <v>221</v>
      </c>
      <c r="G63" s="528">
        <v>166</v>
      </c>
      <c r="H63" s="1273"/>
      <c r="I63" s="1316">
        <v>0.14043993231810489</v>
      </c>
      <c r="J63" s="388"/>
      <c r="K63" s="311"/>
      <c r="L63" s="311"/>
      <c r="M63" s="388"/>
      <c r="O63" s="1"/>
      <c r="P63" s="1"/>
      <c r="Q63" s="312"/>
      <c r="R63" s="388"/>
      <c r="S63" s="310"/>
      <c r="T63" s="310"/>
      <c r="U63" s="310"/>
      <c r="V63" s="310"/>
      <c r="W63" s="310"/>
      <c r="X63"/>
      <c r="AJ63"/>
    </row>
    <row r="64" spans="1:57" ht="21" customHeight="1">
      <c r="A64" s="1301" t="s">
        <v>215</v>
      </c>
      <c r="B64" s="1302">
        <v>257</v>
      </c>
      <c r="C64" s="1305">
        <v>0.17859624739402363</v>
      </c>
      <c r="D64" s="847"/>
      <c r="E64" s="1310"/>
      <c r="F64" s="312" t="s">
        <v>222</v>
      </c>
      <c r="G64" s="528">
        <v>87</v>
      </c>
      <c r="H64" s="1273"/>
      <c r="I64" s="1316">
        <v>7.3604060913705582E-2</v>
      </c>
      <c r="K64"/>
      <c r="L64"/>
      <c r="M64" s="511"/>
      <c r="N64" s="511"/>
      <c r="O64" s="511"/>
      <c r="P64" s="511"/>
      <c r="Q64" s="511"/>
      <c r="R64" s="510"/>
      <c r="S64" s="510"/>
      <c r="T64" s="510"/>
      <c r="U64" s="510"/>
      <c r="V64" s="510"/>
      <c r="W64" s="510"/>
      <c r="X64"/>
      <c r="AJ64"/>
    </row>
    <row r="65" spans="1:36" ht="21" customHeight="1">
      <c r="A65" s="1300" t="s">
        <v>957</v>
      </c>
      <c r="B65" s="1303">
        <v>1182</v>
      </c>
      <c r="C65" s="1306">
        <v>0.82140375260597642</v>
      </c>
      <c r="D65" s="1322" t="s">
        <v>958</v>
      </c>
      <c r="E65" s="1310"/>
      <c r="F65" s="62" t="s">
        <v>223</v>
      </c>
      <c r="G65" s="528">
        <v>123</v>
      </c>
      <c r="H65" s="1273"/>
      <c r="I65" s="1316">
        <v>0.10406091370558376</v>
      </c>
      <c r="J65"/>
      <c r="K65"/>
      <c r="L65"/>
      <c r="M65" s="9"/>
      <c r="N65" s="9"/>
      <c r="O65" s="9"/>
      <c r="P65" s="9"/>
      <c r="Q65" s="9"/>
      <c r="R65" s="512"/>
      <c r="S65" s="512"/>
      <c r="T65" s="512"/>
      <c r="U65" s="512"/>
      <c r="V65" s="512"/>
      <c r="W65" s="512"/>
      <c r="X65"/>
      <c r="AJ65"/>
    </row>
    <row r="66" spans="1:36" ht="21" customHeight="1">
      <c r="A66" s="1299" t="s">
        <v>216</v>
      </c>
      <c r="B66" s="1304">
        <v>944</v>
      </c>
      <c r="C66" s="1307">
        <v>0.65601111883252261</v>
      </c>
      <c r="D66" s="62"/>
      <c r="E66" s="1310"/>
      <c r="F66" s="62" t="s">
        <v>50</v>
      </c>
      <c r="G66" s="528">
        <v>749</v>
      </c>
      <c r="H66" s="1273"/>
      <c r="I66" s="1316">
        <v>0.63367174280879868</v>
      </c>
      <c r="J66"/>
      <c r="K66"/>
      <c r="L66"/>
      <c r="M66" s="9"/>
      <c r="N66" s="9"/>
      <c r="O66" s="9"/>
      <c r="P66" s="9"/>
      <c r="Q66" s="9"/>
      <c r="R66" s="512"/>
      <c r="S66" s="512"/>
      <c r="T66" s="512"/>
      <c r="U66" s="512"/>
      <c r="V66" s="512"/>
      <c r="W66" s="512"/>
      <c r="X66"/>
      <c r="AJ66"/>
    </row>
    <row r="67" spans="1:36" ht="21" customHeight="1">
      <c r="A67" s="1264" t="s">
        <v>217</v>
      </c>
      <c r="B67" s="1304">
        <v>238</v>
      </c>
      <c r="C67" s="1307">
        <v>0.16539263377345378</v>
      </c>
      <c r="D67" s="62"/>
      <c r="E67" s="1311"/>
      <c r="F67" s="1317" t="s">
        <v>224</v>
      </c>
      <c r="G67" s="1318">
        <v>289</v>
      </c>
      <c r="H67" s="1319"/>
      <c r="I67" s="1320">
        <v>0.24450084602368866</v>
      </c>
      <c r="J67" s="388"/>
      <c r="K67" s="515"/>
      <c r="L67" s="515"/>
      <c r="M67" s="388"/>
      <c r="N67" s="511"/>
      <c r="O67" s="511"/>
      <c r="P67" s="511"/>
      <c r="Q67" s="511"/>
      <c r="R67" s="510"/>
      <c r="S67" s="510"/>
      <c r="T67" s="510"/>
      <c r="U67" s="510"/>
      <c r="V67" s="510"/>
      <c r="W67" s="510"/>
      <c r="X67"/>
      <c r="AJ67"/>
    </row>
    <row r="68" spans="1:36" ht="21" customHeight="1">
      <c r="D68" s="62"/>
      <c r="F68" s="1272"/>
      <c r="G68" s="724"/>
      <c r="H68" s="968"/>
      <c r="I68" s="312"/>
      <c r="J68" s="388"/>
      <c r="L68"/>
      <c r="M68" s="256"/>
      <c r="N68" s="1956"/>
      <c r="O68" s="1956"/>
      <c r="P68" s="411"/>
      <c r="R68" s="9"/>
      <c r="S68" s="310"/>
      <c r="T68" s="310"/>
      <c r="U68" s="310"/>
      <c r="V68" s="310"/>
      <c r="W68" s="310"/>
      <c r="X68"/>
      <c r="AJ68"/>
    </row>
    <row r="69" spans="1:36" ht="22.95" customHeight="1">
      <c r="A69" s="471" t="s">
        <v>959</v>
      </c>
      <c r="B69" s="471"/>
      <c r="C69" s="471"/>
      <c r="D69" s="62"/>
      <c r="E69" s="1309"/>
      <c r="F69" s="1312" t="s">
        <v>225</v>
      </c>
      <c r="G69" s="1313">
        <v>75</v>
      </c>
      <c r="H69" s="1314"/>
      <c r="I69" s="1315">
        <v>5.8823529411764705E-2</v>
      </c>
      <c r="J69" s="1296"/>
      <c r="K69"/>
      <c r="L69"/>
      <c r="M69" s="256"/>
      <c r="N69" s="8"/>
      <c r="O69" s="8"/>
      <c r="R69" s="477"/>
      <c r="S69" s="310"/>
      <c r="T69" s="310"/>
      <c r="U69" s="310"/>
      <c r="V69" s="310"/>
      <c r="W69" s="310"/>
      <c r="X69"/>
      <c r="AJ69"/>
    </row>
    <row r="70" spans="1:36" ht="20.7" customHeight="1">
      <c r="A70" s="527"/>
      <c r="B70" s="312" t="s">
        <v>955</v>
      </c>
      <c r="C70" s="413">
        <v>0.16009599398591895</v>
      </c>
      <c r="E70" s="1310"/>
      <c r="F70" s="62" t="s">
        <v>226</v>
      </c>
      <c r="G70" s="528">
        <v>34</v>
      </c>
      <c r="H70" s="1273"/>
      <c r="I70" s="1316">
        <v>2.6666666666666668E-2</v>
      </c>
      <c r="J70" s="518"/>
      <c r="K70"/>
      <c r="L70"/>
      <c r="M70" s="8"/>
      <c r="N70" s="519"/>
      <c r="O70" s="519"/>
      <c r="R70" s="520"/>
      <c r="AJ70"/>
    </row>
    <row r="71" spans="1:36" ht="20.7" customHeight="1">
      <c r="A71"/>
      <c r="D71" s="443"/>
      <c r="E71" s="1310"/>
      <c r="F71" s="62" t="s">
        <v>227</v>
      </c>
      <c r="G71" s="528">
        <v>666</v>
      </c>
      <c r="H71" s="1273"/>
      <c r="I71" s="1316">
        <v>0.52235294117647058</v>
      </c>
      <c r="J71" s="521"/>
      <c r="K71"/>
      <c r="L71" s="513"/>
      <c r="M71" s="256"/>
      <c r="N71" s="256"/>
      <c r="Q71" s="1"/>
      <c r="R71" s="510"/>
      <c r="S71" s="310"/>
      <c r="T71" s="310"/>
      <c r="U71" s="310"/>
      <c r="V71" s="310"/>
      <c r="W71" s="310"/>
      <c r="X71"/>
      <c r="AJ71"/>
    </row>
    <row r="72" spans="1:36" ht="15" customHeight="1">
      <c r="A72" s="1308" t="s">
        <v>960</v>
      </c>
      <c r="B72" s="534"/>
      <c r="E72" s="1310"/>
      <c r="F72" s="62" t="s">
        <v>228</v>
      </c>
      <c r="G72" s="528">
        <v>864</v>
      </c>
      <c r="H72" s="1273"/>
      <c r="I72" s="1316">
        <v>0.67764705882352938</v>
      </c>
      <c r="J72" s="966"/>
      <c r="K72" s="515"/>
      <c r="L72" s="515"/>
      <c r="M72" s="388"/>
      <c r="N72" s="412"/>
      <c r="S72" s="510"/>
      <c r="T72" s="510"/>
      <c r="U72" s="510"/>
      <c r="V72" s="510"/>
      <c r="W72" s="510"/>
      <c r="X72"/>
      <c r="AJ72"/>
    </row>
    <row r="73" spans="1:36" ht="20.7" customHeight="1">
      <c r="A73" s="1301" t="s">
        <v>215</v>
      </c>
      <c r="B73" s="1302">
        <v>266</v>
      </c>
      <c r="C73" s="1305">
        <v>0.17261518494484102</v>
      </c>
      <c r="E73" s="1310"/>
      <c r="F73" s="62" t="s">
        <v>229</v>
      </c>
      <c r="G73" s="528">
        <v>731</v>
      </c>
      <c r="H73" s="1273"/>
      <c r="I73" s="1316">
        <v>0.57333333333333336</v>
      </c>
      <c r="L73"/>
      <c r="M73" s="1"/>
      <c r="S73" s="310"/>
      <c r="T73" s="310"/>
      <c r="U73" s="310"/>
      <c r="V73" s="310"/>
      <c r="W73" s="310"/>
      <c r="X73"/>
      <c r="AJ73"/>
    </row>
    <row r="74" spans="1:36" ht="20.7" customHeight="1">
      <c r="A74" s="1300" t="s">
        <v>957</v>
      </c>
      <c r="B74" s="1303">
        <v>1275</v>
      </c>
      <c r="C74" s="1306">
        <v>0.82738481505515904</v>
      </c>
      <c r="D74" s="1322" t="s">
        <v>958</v>
      </c>
      <c r="E74" s="1310"/>
      <c r="F74" s="62" t="s">
        <v>230</v>
      </c>
      <c r="G74" s="528">
        <v>152</v>
      </c>
      <c r="H74" s="1273"/>
      <c r="I74" s="1316">
        <v>0.11921568627450981</v>
      </c>
      <c r="J74"/>
      <c r="K74" s="846"/>
      <c r="L74"/>
      <c r="M74" s="1"/>
      <c r="N74" s="474"/>
      <c r="O74" s="1"/>
      <c r="P74" s="1"/>
      <c r="Q74" s="1"/>
      <c r="R74" s="1"/>
      <c r="S74" s="1"/>
      <c r="T74" s="1"/>
      <c r="U74" s="1"/>
      <c r="V74" s="1"/>
      <c r="W74" s="1"/>
      <c r="AJ74"/>
    </row>
    <row r="75" spans="1:36" ht="20.7" customHeight="1">
      <c r="A75" s="1299" t="s">
        <v>216</v>
      </c>
      <c r="B75" s="1304">
        <v>823</v>
      </c>
      <c r="C75" s="1307">
        <v>0.5340687865022713</v>
      </c>
      <c r="E75" s="1310"/>
      <c r="F75" s="62" t="s">
        <v>231</v>
      </c>
      <c r="G75" s="528">
        <v>172</v>
      </c>
      <c r="H75" s="1273"/>
      <c r="I75" s="1316">
        <v>0.13490196078431371</v>
      </c>
      <c r="K75" s="523"/>
      <c r="L75"/>
      <c r="M75" s="1"/>
      <c r="O75" s="1"/>
      <c r="P75" s="1"/>
      <c r="Q75" s="1"/>
      <c r="R75" s="8"/>
      <c r="S75" s="8"/>
      <c r="T75" s="8"/>
      <c r="U75" s="8"/>
      <c r="V75" s="8"/>
      <c r="W75" s="477"/>
      <c r="AJ75"/>
    </row>
    <row r="76" spans="1:36" ht="18" customHeight="1">
      <c r="A76" s="1264" t="s">
        <v>217</v>
      </c>
      <c r="B76" s="1304">
        <v>452</v>
      </c>
      <c r="C76" s="1307">
        <v>0.29331602855288774</v>
      </c>
      <c r="D76" s="394"/>
      <c r="E76" s="1311"/>
      <c r="F76" s="1317" t="s">
        <v>62</v>
      </c>
      <c r="G76" s="1318">
        <v>247</v>
      </c>
      <c r="H76" s="1319"/>
      <c r="I76" s="1320">
        <v>0.19372549019607843</v>
      </c>
      <c r="J76"/>
      <c r="K76"/>
      <c r="L76"/>
      <c r="M76" s="1"/>
      <c r="O76" s="1"/>
      <c r="P76" s="1"/>
      <c r="Q76" s="1"/>
      <c r="R76" s="524"/>
      <c r="S76" s="524"/>
      <c r="T76" s="524"/>
      <c r="U76" s="524"/>
      <c r="V76" s="524"/>
      <c r="W76" s="524"/>
      <c r="AJ76"/>
    </row>
    <row r="77" spans="1:36" ht="18" customHeight="1">
      <c r="L77"/>
      <c r="M77" s="1"/>
      <c r="O77" s="1"/>
      <c r="P77" s="1"/>
      <c r="Q77" s="1"/>
      <c r="R77" s="524"/>
      <c r="S77" s="524"/>
      <c r="T77" s="524"/>
      <c r="U77" s="524"/>
      <c r="V77" s="525"/>
      <c r="W77" s="524"/>
      <c r="AJ77"/>
    </row>
    <row r="78" spans="1:36" ht="36" customHeight="1">
      <c r="A78" s="1841" t="s">
        <v>961</v>
      </c>
      <c r="B78" s="1841"/>
      <c r="C78" s="1841"/>
      <c r="D78" s="1841"/>
      <c r="E78" s="1841"/>
      <c r="F78" s="1841"/>
      <c r="G78" s="1841"/>
      <c r="H78" s="1841"/>
      <c r="I78" s="1841"/>
      <c r="J78" s="1841"/>
      <c r="K78" s="1841"/>
      <c r="L78"/>
      <c r="M78" s="1"/>
      <c r="O78" s="1"/>
      <c r="P78" s="1"/>
      <c r="Q78" s="1"/>
      <c r="R78" s="524"/>
      <c r="S78" s="524"/>
      <c r="T78" s="524"/>
      <c r="U78" s="524"/>
      <c r="V78" s="524"/>
      <c r="W78" s="524"/>
      <c r="AJ78"/>
    </row>
    <row r="79" spans="1:36" ht="19.2" customHeight="1">
      <c r="A79" s="13"/>
      <c r="G79" s="534"/>
      <c r="K79" s="534"/>
      <c r="L79" s="256"/>
      <c r="M79" s="256"/>
    </row>
    <row r="80" spans="1:36" s="311" customFormat="1" ht="29.7" customHeight="1">
      <c r="A80" s="685"/>
      <c r="B80" s="866"/>
      <c r="C80" s="1261"/>
      <c r="D80" s="668"/>
      <c r="E80" s="848"/>
      <c r="F80" s="733"/>
      <c r="G80" s="851"/>
      <c r="H80" s="974"/>
      <c r="I80" s="668"/>
      <c r="J80" s="733"/>
      <c r="K80" s="689"/>
      <c r="N80" s="9"/>
      <c r="O80" s="9"/>
      <c r="P80" s="9"/>
      <c r="Q80" s="9"/>
      <c r="R80" s="9"/>
      <c r="S80" s="9"/>
      <c r="T80" s="9"/>
      <c r="U80" s="9"/>
      <c r="V80" s="9"/>
      <c r="W80" s="9"/>
      <c r="X80" s="9"/>
    </row>
    <row r="81" spans="1:41" ht="19.2" customHeight="1">
      <c r="A81" s="615"/>
      <c r="B81" s="508"/>
      <c r="C81" s="388"/>
      <c r="F81" s="388"/>
      <c r="G81" s="388"/>
      <c r="H81" s="690"/>
      <c r="J81" s="388"/>
      <c r="K81" s="388"/>
      <c r="L81" s="256"/>
      <c r="M81" s="256"/>
      <c r="N81" s="256"/>
      <c r="O81" s="312"/>
      <c r="P81" s="1957"/>
      <c r="Q81" s="1957"/>
      <c r="V81" s="508"/>
      <c r="W81" s="1983"/>
      <c r="X81" s="1983"/>
    </row>
    <row r="82" spans="1:41" ht="19.2" customHeight="1">
      <c r="A82" s="616"/>
      <c r="B82" s="607"/>
      <c r="C82" s="650"/>
      <c r="D82" s="650"/>
      <c r="F82" s="650"/>
      <c r="G82" s="704"/>
      <c r="I82" s="606"/>
      <c r="L82" s="256"/>
      <c r="M82" s="256"/>
      <c r="N82" s="256"/>
      <c r="P82" s="1957"/>
      <c r="Q82" s="1957"/>
      <c r="W82" s="1983"/>
      <c r="X82" s="1983"/>
    </row>
    <row r="83" spans="1:41" ht="19.2" customHeight="1">
      <c r="A83" s="13" t="s">
        <v>962</v>
      </c>
      <c r="G83" s="534"/>
      <c r="J83" s="721"/>
      <c r="K83" s="692"/>
      <c r="L83" s="256"/>
      <c r="M83" s="256"/>
      <c r="N83" s="256"/>
    </row>
    <row r="84" spans="1:41" ht="19.2" customHeight="1">
      <c r="A84" s="685"/>
      <c r="B84" s="686" t="s">
        <v>963</v>
      </c>
      <c r="C84" s="687">
        <v>33</v>
      </c>
      <c r="D84" s="668"/>
      <c r="E84" s="848" t="s">
        <v>273</v>
      </c>
      <c r="F84" s="688">
        <v>1099</v>
      </c>
      <c r="G84" s="1390" t="s">
        <v>964</v>
      </c>
      <c r="H84" s="974"/>
      <c r="I84" s="668" t="s">
        <v>274</v>
      </c>
      <c r="J84" s="688">
        <v>540</v>
      </c>
      <c r="K84" s="1390" t="s">
        <v>964</v>
      </c>
      <c r="L84" s="475"/>
      <c r="M84" s="475"/>
      <c r="N84" s="256"/>
    </row>
    <row r="85" spans="1:41" ht="19.2" customHeight="1">
      <c r="A85" s="615"/>
      <c r="B85" s="508" t="s">
        <v>965</v>
      </c>
      <c r="C85" s="382">
        <v>1.9736842105263157E-2</v>
      </c>
      <c r="F85" s="382">
        <v>0.65729665071770338</v>
      </c>
      <c r="G85" s="648">
        <v>0.67053081147040883</v>
      </c>
      <c r="H85" s="690"/>
      <c r="J85" s="382">
        <v>0.32296650717703351</v>
      </c>
      <c r="K85" s="648">
        <v>0.32946918852959123</v>
      </c>
      <c r="L85" s="256"/>
      <c r="M85" s="256"/>
      <c r="N85" s="256"/>
    </row>
    <row r="86" spans="1:41" ht="19.2" customHeight="1">
      <c r="A86" s="616"/>
      <c r="B86" s="607"/>
      <c r="C86" s="650"/>
      <c r="D86" s="650"/>
      <c r="F86" s="650"/>
      <c r="G86" s="704"/>
      <c r="I86" s="606"/>
      <c r="J86" s="388"/>
      <c r="K86" s="690"/>
    </row>
    <row r="87" spans="1:41" ht="19.2" customHeight="1">
      <c r="A87" s="849"/>
      <c r="B87" s="733"/>
      <c r="C87" s="689"/>
      <c r="D87" s="852"/>
      <c r="E87" s="850"/>
      <c r="F87" s="733"/>
      <c r="G87" s="851"/>
      <c r="H87" s="852"/>
      <c r="I87" s="720"/>
      <c r="J87" s="388"/>
    </row>
    <row r="88" spans="1:41" ht="19.2" customHeight="1">
      <c r="A88" s="445" t="s">
        <v>966</v>
      </c>
      <c r="J88" s="1"/>
    </row>
    <row r="89" spans="1:41" ht="19.2" customHeight="1">
      <c r="A89" s="1297" t="s">
        <v>967</v>
      </c>
      <c r="F89" s="444"/>
      <c r="H89" s="684"/>
      <c r="J89" s="617"/>
    </row>
    <row r="90" spans="1:41" ht="19.2" customHeight="1">
      <c r="A90" s="603"/>
      <c r="C90" s="30" t="s">
        <v>805</v>
      </c>
      <c r="D90" s="990">
        <v>9.7846153846153847E-2</v>
      </c>
      <c r="E90" s="1001">
        <v>0.31999526459097904</v>
      </c>
      <c r="G90" s="649"/>
      <c r="H90" s="921"/>
      <c r="I90" s="734"/>
      <c r="J90" s="618"/>
    </row>
    <row r="91" spans="1:41" ht="16.95" customHeight="1">
      <c r="A91" s="417"/>
      <c r="C91" s="312" t="s">
        <v>806</v>
      </c>
      <c r="D91" s="990">
        <v>0.14736651583710408</v>
      </c>
      <c r="E91" s="1001">
        <v>0.48194625310761219</v>
      </c>
      <c r="F91" s="733"/>
      <c r="G91" s="388"/>
      <c r="H91" s="724"/>
      <c r="I91" s="922"/>
      <c r="J91" s="387"/>
      <c r="K91" s="1"/>
      <c r="L91"/>
      <c r="M91" s="475"/>
      <c r="N91" s="475"/>
      <c r="O91" s="475"/>
      <c r="P91" s="529"/>
      <c r="Q91" s="529"/>
      <c r="R91" s="529"/>
      <c r="S91" s="529"/>
      <c r="T91"/>
      <c r="U91"/>
      <c r="X91"/>
      <c r="AJ91"/>
      <c r="AK91"/>
      <c r="AL91"/>
      <c r="AM91"/>
      <c r="AN91"/>
      <c r="AO91"/>
    </row>
    <row r="92" spans="1:41" ht="16.95" customHeight="1">
      <c r="A92" s="861"/>
      <c r="B92" s="417"/>
      <c r="C92" s="1226" t="s">
        <v>968</v>
      </c>
      <c r="D92" s="990">
        <v>6.0561085972850676E-2</v>
      </c>
      <c r="E92" s="1001">
        <v>0.19805848230140877</v>
      </c>
      <c r="F92" s="552"/>
      <c r="G92" s="388"/>
      <c r="H92" s="724"/>
      <c r="I92" s="922"/>
      <c r="J92" s="1"/>
      <c r="K92" s="1"/>
      <c r="L92"/>
      <c r="M92" s="1948"/>
      <c r="N92" s="1948"/>
      <c r="O92" s="1948"/>
      <c r="P92" s="1949"/>
      <c r="Q92" s="1949"/>
      <c r="R92" s="1949"/>
      <c r="S92" s="1949"/>
      <c r="T92"/>
      <c r="U92"/>
      <c r="X92"/>
      <c r="AJ92"/>
      <c r="AK92"/>
      <c r="AL92"/>
      <c r="AM92"/>
      <c r="AN92"/>
      <c r="AO92"/>
    </row>
    <row r="93" spans="1:41" ht="16.95" customHeight="1">
      <c r="A93" s="417"/>
      <c r="B93" s="417"/>
      <c r="C93" s="992" t="s">
        <v>969</v>
      </c>
      <c r="D93" s="1241">
        <v>0.30577375565610859</v>
      </c>
      <c r="E93" s="1242">
        <v>1</v>
      </c>
      <c r="F93" s="552"/>
      <c r="G93" s="388"/>
      <c r="H93" s="724"/>
      <c r="I93" s="922"/>
      <c r="J93" s="692"/>
      <c r="K93" s="692"/>
      <c r="L93"/>
      <c r="M93" s="475"/>
      <c r="N93" s="475"/>
      <c r="O93" s="475"/>
      <c r="P93" s="529"/>
      <c r="Q93" s="529"/>
      <c r="R93" s="531"/>
      <c r="S93" s="531"/>
      <c r="X93"/>
      <c r="AJ93"/>
      <c r="AK93"/>
      <c r="AL93"/>
      <c r="AM93"/>
      <c r="AN93"/>
      <c r="AO93"/>
    </row>
    <row r="94" spans="1:41" ht="19.95" customHeight="1">
      <c r="A94" s="855"/>
      <c r="B94" s="855"/>
      <c r="C94" s="855"/>
      <c r="D94" s="692"/>
      <c r="E94" s="692"/>
      <c r="F94" s="552"/>
      <c r="G94" s="388"/>
      <c r="H94" s="724"/>
      <c r="I94" s="922"/>
      <c r="J94" s="856"/>
      <c r="K94" s="856"/>
      <c r="L94"/>
      <c r="M94" s="475"/>
      <c r="N94" s="475"/>
      <c r="O94" s="475"/>
      <c r="P94" s="531"/>
      <c r="Q94" s="531"/>
      <c r="R94" s="531"/>
      <c r="S94" s="531"/>
      <c r="X94"/>
      <c r="AJ94"/>
      <c r="AK94"/>
      <c r="AL94"/>
      <c r="AM94"/>
      <c r="AN94"/>
      <c r="AO94"/>
    </row>
    <row r="95" spans="1:41" ht="19.95" customHeight="1">
      <c r="A95" s="862"/>
      <c r="B95" s="855"/>
      <c r="C95" s="862"/>
      <c r="D95" s="857"/>
      <c r="E95" s="858"/>
      <c r="F95" s="552"/>
      <c r="G95" s="388"/>
      <c r="H95" s="724"/>
      <c r="I95" s="922"/>
      <c r="J95" s="856"/>
      <c r="K95" s="856"/>
      <c r="L95"/>
      <c r="M95" s="475"/>
      <c r="N95" s="475"/>
      <c r="O95" s="475"/>
      <c r="P95" s="529"/>
      <c r="Q95" s="529"/>
      <c r="R95" s="529"/>
      <c r="S95" s="529"/>
      <c r="X95"/>
      <c r="AJ95"/>
      <c r="AK95"/>
      <c r="AL95"/>
      <c r="AM95"/>
      <c r="AN95"/>
      <c r="AO95"/>
    </row>
    <row r="96" spans="1:41" ht="19.95" customHeight="1">
      <c r="A96" s="862"/>
      <c r="B96" s="906"/>
      <c r="C96" s="907"/>
      <c r="D96" s="908"/>
      <c r="E96" s="909"/>
      <c r="F96" s="1240"/>
      <c r="G96" s="967"/>
      <c r="H96" s="989"/>
      <c r="I96" s="608"/>
      <c r="J96" s="856"/>
      <c r="K96" s="856"/>
      <c r="L96"/>
      <c r="M96" s="475"/>
      <c r="N96" s="475"/>
      <c r="O96" s="475"/>
      <c r="P96" s="531"/>
      <c r="Q96" s="531"/>
      <c r="R96" s="531"/>
      <c r="S96" s="531"/>
      <c r="X96"/>
      <c r="AJ96"/>
      <c r="AK96"/>
      <c r="AL96"/>
      <c r="AM96"/>
      <c r="AN96"/>
      <c r="AO96"/>
    </row>
    <row r="97" spans="1:49" ht="19.95" customHeight="1">
      <c r="C97" s="862"/>
      <c r="D97" s="857"/>
      <c r="E97" s="858"/>
      <c r="F97" s="857"/>
      <c r="G97" s="733"/>
      <c r="H97" s="388"/>
      <c r="I97" s="678"/>
      <c r="J97" s="1"/>
      <c r="L97"/>
      <c r="M97" s="475"/>
      <c r="N97" s="475"/>
      <c r="O97" s="475"/>
      <c r="P97" s="531"/>
      <c r="Q97" s="531"/>
      <c r="R97" s="531"/>
      <c r="S97" s="531"/>
      <c r="X97"/>
      <c r="AJ97"/>
      <c r="AK97"/>
      <c r="AL97"/>
      <c r="AM97"/>
      <c r="AN97"/>
      <c r="AO97"/>
    </row>
    <row r="98" spans="1:49" ht="19.95" customHeight="1">
      <c r="A98" s="309"/>
      <c r="B98" s="855"/>
      <c r="C98" s="417"/>
      <c r="E98" s="1"/>
      <c r="F98" s="1"/>
      <c r="H98" s="684"/>
      <c r="J98" s="617"/>
      <c r="K98" s="1"/>
      <c r="L98"/>
      <c r="X98"/>
      <c r="AJ98"/>
      <c r="AK98"/>
      <c r="AL98"/>
      <c r="AM98"/>
      <c r="AN98"/>
      <c r="AO98"/>
    </row>
    <row r="99" spans="1:49" ht="19.95" customHeight="1">
      <c r="A99" s="603"/>
      <c r="B99" s="603"/>
      <c r="C99" s="863"/>
      <c r="D99" s="1239"/>
      <c r="G99" s="649"/>
      <c r="H99" s="921"/>
      <c r="I99" s="905"/>
      <c r="J99" s="310"/>
      <c r="K99" s="1"/>
      <c r="L99"/>
      <c r="X99"/>
      <c r="AJ99"/>
      <c r="AK99"/>
      <c r="AL99"/>
      <c r="AM99"/>
      <c r="AN99"/>
      <c r="AO99"/>
      <c r="AW99" s="532"/>
    </row>
    <row r="100" spans="1:49" ht="19.95" customHeight="1">
      <c r="A100" s="417"/>
      <c r="B100" s="417"/>
      <c r="C100" s="417"/>
      <c r="D100" s="860"/>
      <c r="E100" s="617"/>
      <c r="F100" s="552"/>
      <c r="G100" s="388"/>
      <c r="H100" s="724"/>
      <c r="I100" s="922"/>
      <c r="J100" s="723"/>
      <c r="K100" s="1"/>
      <c r="L100"/>
      <c r="M100" s="533"/>
      <c r="AJ100"/>
      <c r="AK100"/>
      <c r="AL100"/>
      <c r="AM100"/>
      <c r="AN100"/>
      <c r="AO100"/>
      <c r="AW100" s="532"/>
    </row>
    <row r="101" spans="1:49" ht="19.95" customHeight="1">
      <c r="A101" s="417"/>
      <c r="B101" s="417"/>
      <c r="C101" s="417"/>
      <c r="D101" s="388"/>
      <c r="E101" s="310"/>
      <c r="F101" s="552"/>
      <c r="G101" s="388"/>
      <c r="H101" s="724"/>
      <c r="I101" s="922"/>
      <c r="J101" s="1"/>
      <c r="K101" s="475"/>
      <c r="L101"/>
      <c r="M101" s="533"/>
      <c r="AJ101"/>
      <c r="AK101"/>
      <c r="AL101"/>
      <c r="AM101"/>
      <c r="AN101"/>
      <c r="AO101"/>
    </row>
    <row r="102" spans="1:49" ht="19.95" customHeight="1">
      <c r="A102" s="417"/>
      <c r="B102" s="417"/>
      <c r="C102" s="728"/>
      <c r="D102" s="388"/>
      <c r="E102" s="388"/>
      <c r="F102" s="552"/>
      <c r="G102" s="388"/>
      <c r="H102" s="724"/>
      <c r="I102" s="922"/>
      <c r="J102" s="1"/>
      <c r="K102" s="561"/>
      <c r="L102"/>
      <c r="M102" s="533"/>
      <c r="AJ102"/>
      <c r="AK102"/>
      <c r="AL102"/>
      <c r="AM102"/>
      <c r="AN102"/>
      <c r="AO102"/>
    </row>
    <row r="103" spans="1:49" ht="19.95" customHeight="1">
      <c r="A103" s="417"/>
      <c r="B103" s="417"/>
      <c r="C103" s="417"/>
      <c r="D103" s="388"/>
      <c r="E103" s="1"/>
      <c r="F103" s="552"/>
      <c r="G103" s="388"/>
      <c r="H103" s="724"/>
      <c r="I103" s="922"/>
      <c r="J103" s="1"/>
      <c r="K103" s="923"/>
      <c r="L103"/>
      <c r="M103" s="533"/>
      <c r="N103" s="256"/>
      <c r="AJ103"/>
      <c r="AK103"/>
      <c r="AL103"/>
      <c r="AM103"/>
      <c r="AN103"/>
      <c r="AO103"/>
    </row>
    <row r="104" spans="1:49" ht="18" customHeight="1">
      <c r="A104" s="417"/>
      <c r="B104" s="906"/>
      <c r="C104" s="907"/>
      <c r="D104" s="908"/>
      <c r="E104" s="909"/>
      <c r="F104" s="1240"/>
      <c r="G104" s="967"/>
      <c r="H104" s="989"/>
      <c r="I104" s="904"/>
      <c r="J104" s="1"/>
      <c r="K104" s="924"/>
      <c r="L104"/>
      <c r="M104" s="533"/>
      <c r="N104" s="256"/>
      <c r="AJ104"/>
      <c r="AK104"/>
      <c r="AL104"/>
      <c r="AM104"/>
      <c r="AN104"/>
      <c r="AO104"/>
    </row>
    <row r="105" spans="1:49" ht="18" customHeight="1">
      <c r="A105" s="1"/>
      <c r="C105" s="1"/>
      <c r="D105" s="733"/>
      <c r="E105" s="388"/>
      <c r="F105" s="678"/>
      <c r="G105" s="1"/>
      <c r="H105" s="1"/>
      <c r="I105" s="1"/>
      <c r="J105" s="1"/>
      <c r="K105" s="1"/>
      <c r="L105"/>
      <c r="M105" s="256"/>
      <c r="N105" s="256"/>
      <c r="AJ105"/>
      <c r="AK105"/>
      <c r="AL105"/>
      <c r="AM105"/>
      <c r="AN105"/>
      <c r="AO105"/>
    </row>
    <row r="106" spans="1:49" ht="27.6" customHeight="1">
      <c r="A106" s="1841" t="s">
        <v>970</v>
      </c>
      <c r="B106" s="1841"/>
      <c r="C106" s="1841"/>
      <c r="D106" s="1841"/>
      <c r="E106" s="1841"/>
      <c r="F106" s="1841"/>
      <c r="G106" s="1841"/>
      <c r="H106" s="1841"/>
      <c r="I106" s="1841"/>
      <c r="J106" s="1841"/>
      <c r="K106" s="1841"/>
      <c r="L106"/>
      <c r="M106" s="256"/>
      <c r="N106" s="256"/>
      <c r="AJ106"/>
      <c r="AK106"/>
      <c r="AL106"/>
      <c r="AM106"/>
      <c r="AN106"/>
      <c r="AO106"/>
    </row>
    <row r="107" spans="1:49" ht="18" customHeight="1">
      <c r="A107" s="309" t="s">
        <v>971</v>
      </c>
      <c r="B107" s="1"/>
      <c r="C107" s="552"/>
      <c r="D107" s="733"/>
      <c r="E107" s="388"/>
      <c r="F107" s="678"/>
      <c r="G107" s="678"/>
      <c r="H107" s="1"/>
      <c r="I107" s="1"/>
      <c r="J107" s="1"/>
      <c r="K107" s="1"/>
      <c r="L107"/>
      <c r="M107" s="256"/>
      <c r="N107" s="256"/>
      <c r="AJ107"/>
      <c r="AK107"/>
      <c r="AL107"/>
      <c r="AM107"/>
      <c r="AN107"/>
      <c r="AO107"/>
    </row>
    <row r="108" spans="1:49" ht="18" customHeight="1">
      <c r="C108" s="506" t="s">
        <v>963</v>
      </c>
      <c r="D108" s="687">
        <v>55</v>
      </c>
      <c r="E108" s="413">
        <v>3.2894736842105261E-2</v>
      </c>
      <c r="F108" s="994" t="s">
        <v>972</v>
      </c>
      <c r="M108" s="256"/>
      <c r="AJ108"/>
      <c r="AK108"/>
      <c r="AL108"/>
      <c r="AM108"/>
      <c r="AN108"/>
      <c r="AO108"/>
    </row>
    <row r="109" spans="1:49" ht="19.5" customHeight="1">
      <c r="A109" s="1"/>
      <c r="C109" s="30" t="s">
        <v>973</v>
      </c>
      <c r="D109" s="528">
        <v>401</v>
      </c>
      <c r="E109" s="413">
        <v>0.23983253588516745</v>
      </c>
      <c r="F109" s="991">
        <v>0.24799010513296227</v>
      </c>
      <c r="G109" s="1000" t="s">
        <v>974</v>
      </c>
      <c r="H109" s="1000"/>
      <c r="I109" s="310"/>
      <c r="J109" s="310"/>
      <c r="K109" s="1"/>
      <c r="L109"/>
      <c r="M109" s="256"/>
      <c r="AJ109"/>
      <c r="AK109"/>
      <c r="AL109"/>
      <c r="AM109"/>
      <c r="AN109"/>
      <c r="AO109"/>
    </row>
    <row r="110" spans="1:49" ht="18" customHeight="1">
      <c r="A110" s="1"/>
      <c r="C110" s="30" t="s">
        <v>203</v>
      </c>
      <c r="D110" s="528">
        <v>309</v>
      </c>
      <c r="E110" s="413">
        <v>0.18480861244019139</v>
      </c>
      <c r="F110" s="991">
        <v>0.19109461966604824</v>
      </c>
      <c r="G110" s="999">
        <v>0.25411184210526316</v>
      </c>
      <c r="H110" s="1009" t="s">
        <v>975</v>
      </c>
      <c r="I110" s="524"/>
      <c r="J110" s="524"/>
      <c r="K110" s="1"/>
      <c r="L110"/>
      <c r="N110" s="539"/>
      <c r="X110"/>
      <c r="Y110"/>
      <c r="Z110"/>
      <c r="AA110"/>
      <c r="AB110"/>
      <c r="AC110"/>
      <c r="AD110"/>
      <c r="AE110"/>
      <c r="AF110"/>
      <c r="AG110"/>
      <c r="AH110"/>
      <c r="AI110"/>
      <c r="AJ110"/>
      <c r="AK110"/>
      <c r="AL110"/>
      <c r="AM110"/>
      <c r="AN110"/>
      <c r="AO110"/>
    </row>
    <row r="111" spans="1:49" ht="18" customHeight="1">
      <c r="A111" s="417"/>
      <c r="C111" s="312" t="s">
        <v>976</v>
      </c>
      <c r="D111" s="528">
        <v>135</v>
      </c>
      <c r="E111" s="382">
        <v>8.0741626794258378E-2</v>
      </c>
      <c r="F111" s="990">
        <v>8.3487940630797772E-2</v>
      </c>
      <c r="G111" s="1001">
        <v>0.11101973684210527</v>
      </c>
      <c r="H111" s="1010">
        <v>0.14884233737596472</v>
      </c>
      <c r="I111" s="1"/>
      <c r="J111" s="1"/>
      <c r="K111" s="1"/>
      <c r="L111"/>
      <c r="X111"/>
      <c r="Y111"/>
      <c r="Z111"/>
      <c r="AA111"/>
      <c r="AB111"/>
      <c r="AC111"/>
      <c r="AD111"/>
      <c r="AE111"/>
      <c r="AF111"/>
      <c r="AG111"/>
      <c r="AH111"/>
      <c r="AI111"/>
      <c r="AJ111"/>
      <c r="AK111"/>
      <c r="AL111"/>
      <c r="AM111"/>
      <c r="AN111"/>
      <c r="AO111"/>
    </row>
    <row r="112" spans="1:49" ht="18" customHeight="1">
      <c r="C112" s="312" t="s">
        <v>812</v>
      </c>
      <c r="D112" s="528">
        <v>82</v>
      </c>
      <c r="E112" s="1002">
        <v>4.9043062200956937E-2</v>
      </c>
      <c r="F112" s="990">
        <v>5.0711193568336428E-2</v>
      </c>
      <c r="G112" s="1001">
        <v>6.7434210526315791E-2</v>
      </c>
      <c r="H112" s="1010">
        <v>9.0407938257993384E-2</v>
      </c>
      <c r="L112"/>
      <c r="M112" s="256"/>
      <c r="N112" s="256"/>
      <c r="X112"/>
      <c r="Y112"/>
      <c r="Z112"/>
      <c r="AA112"/>
      <c r="AB112"/>
      <c r="AC112"/>
      <c r="AD112"/>
      <c r="AE112"/>
      <c r="AF112"/>
      <c r="AG112"/>
      <c r="AH112"/>
      <c r="AI112"/>
      <c r="AJ112"/>
      <c r="AK112"/>
      <c r="AL112"/>
      <c r="AM112"/>
      <c r="AN112"/>
      <c r="AO112"/>
    </row>
    <row r="113" spans="1:41" ht="18" customHeight="1">
      <c r="A113" s="417"/>
      <c r="C113" s="312" t="s">
        <v>813</v>
      </c>
      <c r="D113" s="528">
        <v>558</v>
      </c>
      <c r="E113" s="1002">
        <v>0.33373205741626794</v>
      </c>
      <c r="F113" s="990">
        <v>0.34508348794063082</v>
      </c>
      <c r="G113" s="1001">
        <v>0.45888157894736842</v>
      </c>
      <c r="H113" s="1010">
        <v>0.61521499448732087</v>
      </c>
      <c r="I113" s="417"/>
      <c r="J113" s="417"/>
      <c r="K113" s="417"/>
      <c r="L113"/>
      <c r="M113" s="256"/>
      <c r="N113" s="256"/>
      <c r="X113"/>
      <c r="Y113"/>
      <c r="Z113"/>
      <c r="AA113"/>
      <c r="AB113"/>
      <c r="AC113"/>
      <c r="AD113"/>
      <c r="AE113"/>
      <c r="AF113"/>
      <c r="AG113"/>
      <c r="AH113"/>
      <c r="AI113"/>
      <c r="AJ113"/>
      <c r="AK113"/>
      <c r="AL113"/>
      <c r="AM113"/>
      <c r="AN113"/>
      <c r="AO113"/>
    </row>
    <row r="114" spans="1:41" ht="18" customHeight="1">
      <c r="A114" s="728"/>
      <c r="C114" s="30" t="s">
        <v>814</v>
      </c>
      <c r="D114" s="528">
        <v>122</v>
      </c>
      <c r="E114" s="1002">
        <v>7.2966507177033499E-2</v>
      </c>
      <c r="F114" s="990">
        <v>7.5448361162646874E-2</v>
      </c>
      <c r="G114" s="1001">
        <v>0.10032894736842106</v>
      </c>
      <c r="H114" s="1010">
        <v>0.13450937155457551</v>
      </c>
      <c r="I114" s="417"/>
      <c r="J114" s="417"/>
      <c r="K114" s="417"/>
      <c r="L114"/>
      <c r="M114" s="8"/>
      <c r="N114" s="8"/>
      <c r="O114" s="8"/>
      <c r="X114"/>
      <c r="Y114"/>
      <c r="Z114"/>
      <c r="AA114"/>
      <c r="AB114"/>
      <c r="AC114"/>
      <c r="AD114"/>
      <c r="AE114"/>
      <c r="AF114"/>
      <c r="AG114"/>
      <c r="AH114"/>
      <c r="AI114"/>
      <c r="AJ114"/>
      <c r="AK114"/>
      <c r="AL114"/>
      <c r="AM114"/>
      <c r="AN114"/>
      <c r="AO114"/>
    </row>
    <row r="115" spans="1:41">
      <c r="A115" s="417"/>
      <c r="C115" s="312" t="s">
        <v>815</v>
      </c>
      <c r="D115" s="528">
        <v>461</v>
      </c>
      <c r="E115" s="1002">
        <v>0.27571770334928231</v>
      </c>
      <c r="F115" s="1003">
        <v>0.28509585652442793</v>
      </c>
      <c r="G115" s="1001">
        <v>0.37911184210526316</v>
      </c>
      <c r="H115" s="1010">
        <v>0.50826901874310915</v>
      </c>
      <c r="I115" s="730"/>
      <c r="J115" s="31"/>
      <c r="K115" s="730"/>
      <c r="L115"/>
      <c r="M115" s="256"/>
      <c r="N115" s="256"/>
      <c r="X115"/>
      <c r="Y115"/>
      <c r="Z115"/>
      <c r="AA115"/>
      <c r="AB115"/>
      <c r="AC115"/>
      <c r="AD115"/>
      <c r="AE115"/>
      <c r="AF115"/>
      <c r="AG115"/>
      <c r="AH115"/>
      <c r="AI115"/>
      <c r="AJ115"/>
      <c r="AK115"/>
      <c r="AL115"/>
      <c r="AM115"/>
      <c r="AN115"/>
      <c r="AO115"/>
    </row>
    <row r="116" spans="1:41" ht="18" customHeight="1">
      <c r="A116" s="417"/>
      <c r="C116" s="1008" t="s">
        <v>977</v>
      </c>
      <c r="D116" s="1011">
        <v>907</v>
      </c>
      <c r="E116" s="1020">
        <v>0.54246411483253587</v>
      </c>
      <c r="F116" s="1012">
        <v>0.56091527520098949</v>
      </c>
      <c r="G116" s="1013">
        <v>0.74588815789473684</v>
      </c>
      <c r="H116" s="1019"/>
      <c r="I116" s="729"/>
      <c r="J116" s="417"/>
      <c r="K116" s="729"/>
      <c r="L116"/>
      <c r="M116" s="1"/>
      <c r="O116" s="1"/>
      <c r="P116" s="1"/>
      <c r="Q116" s="1"/>
      <c r="R116" s="1"/>
      <c r="S116" s="1"/>
      <c r="T116" s="1"/>
      <c r="U116" s="1"/>
      <c r="V116" s="1"/>
      <c r="W116"/>
      <c r="X116"/>
      <c r="Y116"/>
      <c r="Z116"/>
      <c r="AA116"/>
      <c r="AB116"/>
      <c r="AC116"/>
      <c r="AD116"/>
      <c r="AE116"/>
      <c r="AF116"/>
      <c r="AG116"/>
      <c r="AH116"/>
      <c r="AI116"/>
      <c r="AJ116"/>
      <c r="AK116"/>
      <c r="AL116"/>
      <c r="AM116"/>
      <c r="AN116"/>
      <c r="AO116"/>
    </row>
    <row r="117" spans="1:41" ht="18" customHeight="1">
      <c r="A117" s="417"/>
      <c r="D117" s="722"/>
      <c r="E117" s="552"/>
      <c r="F117" s="724"/>
      <c r="G117" s="727"/>
      <c r="H117" s="417"/>
      <c r="I117" s="417"/>
      <c r="J117" s="417"/>
      <c r="K117" s="417"/>
      <c r="L117"/>
      <c r="M117" s="256"/>
      <c r="N117" s="256"/>
      <c r="X117"/>
      <c r="Y117"/>
      <c r="Z117"/>
      <c r="AA117"/>
      <c r="AB117"/>
      <c r="AC117"/>
      <c r="AD117"/>
      <c r="AE117"/>
      <c r="AF117"/>
      <c r="AG117"/>
      <c r="AH117"/>
      <c r="AI117"/>
      <c r="AJ117"/>
      <c r="AK117"/>
      <c r="AL117"/>
      <c r="AM117"/>
      <c r="AN117"/>
      <c r="AO117"/>
    </row>
    <row r="118" spans="1:41" ht="18.600000000000001" customHeight="1">
      <c r="A118" s="309" t="s">
        <v>978</v>
      </c>
      <c r="B118" s="1"/>
      <c r="C118" s="30"/>
      <c r="D118" s="552"/>
      <c r="E118" s="678"/>
      <c r="F118" s="693"/>
      <c r="G118" s="727"/>
      <c r="H118" s="729"/>
      <c r="I118" s="731"/>
      <c r="J118" s="728"/>
      <c r="K118" s="726"/>
      <c r="L118" s="732"/>
      <c r="M118" s="652"/>
      <c r="X118" s="11"/>
      <c r="Y118" s="11"/>
      <c r="Z118" s="11"/>
      <c r="AA118" s="11"/>
      <c r="AB118" s="11"/>
      <c r="AC118" s="11"/>
      <c r="AD118" s="11"/>
      <c r="AE118" s="11"/>
      <c r="AF118" s="11"/>
      <c r="AG118" s="11"/>
      <c r="AH118" s="11"/>
      <c r="AI118" s="11"/>
      <c r="AJ118" s="11"/>
      <c r="AK118" s="11"/>
      <c r="AL118" s="11"/>
      <c r="AM118" s="11"/>
      <c r="AN118" s="11"/>
      <c r="AO118" s="11"/>
    </row>
    <row r="119" spans="1:41" ht="18.600000000000001" customHeight="1">
      <c r="A119" s="1"/>
      <c r="C119" s="866"/>
      <c r="D119" s="506" t="s">
        <v>963</v>
      </c>
      <c r="E119" s="687">
        <v>782</v>
      </c>
      <c r="F119" s="994" t="s">
        <v>972</v>
      </c>
      <c r="G119" s="727"/>
      <c r="H119" s="1"/>
      <c r="I119" s="417"/>
      <c r="J119" s="1"/>
      <c r="K119" s="731"/>
      <c r="L119" s="11"/>
      <c r="M119" s="652"/>
      <c r="X119" s="11"/>
      <c r="Y119" s="11"/>
      <c r="Z119" s="11"/>
      <c r="AA119" s="11"/>
      <c r="AB119" s="11"/>
      <c r="AC119" s="11"/>
      <c r="AD119" s="11"/>
      <c r="AE119" s="11"/>
      <c r="AF119" s="11"/>
      <c r="AG119" s="11"/>
      <c r="AH119" s="11"/>
      <c r="AI119" s="11"/>
      <c r="AJ119" s="11"/>
      <c r="AK119" s="11"/>
      <c r="AL119" s="11"/>
      <c r="AM119" s="11"/>
      <c r="AN119" s="11"/>
      <c r="AO119" s="11"/>
    </row>
    <row r="120" spans="1:41" ht="18.600000000000001" customHeight="1">
      <c r="A120" s="417"/>
      <c r="C120" s="30"/>
      <c r="D120" s="30" t="s">
        <v>109</v>
      </c>
      <c r="E120" s="528">
        <v>129</v>
      </c>
      <c r="F120" s="1003">
        <v>0.14494382022471911</v>
      </c>
      <c r="G120" s="1009" t="s">
        <v>979</v>
      </c>
      <c r="H120" s="1"/>
      <c r="I120" s="725"/>
      <c r="J120" s="733"/>
      <c r="K120" s="678"/>
      <c r="L120" s="11"/>
      <c r="M120" s="652"/>
      <c r="X120" s="11"/>
      <c r="Y120" s="11"/>
      <c r="Z120" s="11"/>
      <c r="AA120" s="11"/>
      <c r="AB120" s="11"/>
      <c r="AC120" s="11"/>
      <c r="AD120" s="11"/>
      <c r="AE120" s="11"/>
      <c r="AF120" s="11"/>
      <c r="AG120" s="11"/>
      <c r="AH120" s="11"/>
      <c r="AI120" s="11"/>
      <c r="AJ120" s="11"/>
      <c r="AK120" s="11"/>
      <c r="AL120" s="11"/>
      <c r="AM120" s="11"/>
      <c r="AN120" s="11"/>
      <c r="AO120" s="11"/>
    </row>
    <row r="121" spans="1:41" ht="18.600000000000001" customHeight="1">
      <c r="A121" s="417"/>
      <c r="C121" s="30"/>
      <c r="D121" s="30" t="s">
        <v>112</v>
      </c>
      <c r="E121" s="528">
        <v>442</v>
      </c>
      <c r="F121" s="1003">
        <v>0.49662921348314609</v>
      </c>
      <c r="G121" s="1010">
        <v>0.58081471747700397</v>
      </c>
      <c r="H121" s="1"/>
      <c r="I121" s="725"/>
      <c r="J121" s="733"/>
      <c r="K121" s="678"/>
      <c r="L121" s="11"/>
      <c r="M121" s="256"/>
      <c r="X121" s="11"/>
      <c r="Y121" s="11"/>
      <c r="Z121" s="11"/>
      <c r="AA121" s="11"/>
      <c r="AB121" s="11"/>
      <c r="AC121" s="11"/>
      <c r="AD121" s="11"/>
      <c r="AE121" s="11"/>
      <c r="AF121" s="11"/>
      <c r="AG121" s="11"/>
      <c r="AH121" s="11"/>
      <c r="AI121" s="11"/>
      <c r="AJ121" s="11"/>
      <c r="AK121" s="11"/>
      <c r="AL121" s="11"/>
      <c r="AM121" s="11"/>
      <c r="AN121" s="11"/>
      <c r="AO121" s="11"/>
    </row>
    <row r="122" spans="1:41" ht="18.600000000000001" customHeight="1">
      <c r="A122" s="417"/>
      <c r="C122" s="30"/>
      <c r="D122" s="30" t="s">
        <v>113</v>
      </c>
      <c r="E122" s="528">
        <v>377</v>
      </c>
      <c r="F122" s="1003">
        <v>0.42359550561797754</v>
      </c>
      <c r="G122" s="1010">
        <v>0.49540078843626806</v>
      </c>
      <c r="H122" s="1"/>
      <c r="I122" s="725"/>
      <c r="J122" s="733"/>
      <c r="K122" s="678"/>
      <c r="L122" s="11"/>
      <c r="M122" s="652"/>
      <c r="X122" s="11"/>
      <c r="Y122" s="11"/>
      <c r="Z122" s="11"/>
      <c r="AA122" s="11"/>
      <c r="AB122" s="11"/>
      <c r="AC122" s="11"/>
      <c r="AD122" s="11"/>
      <c r="AE122" s="11"/>
      <c r="AF122" s="11"/>
      <c r="AG122" s="11"/>
      <c r="AH122" s="11"/>
      <c r="AI122" s="11"/>
      <c r="AJ122" s="11"/>
      <c r="AK122" s="11"/>
      <c r="AL122" s="11"/>
      <c r="AM122" s="11"/>
      <c r="AN122" s="11"/>
      <c r="AO122" s="11"/>
    </row>
    <row r="123" spans="1:41" ht="18.600000000000001" customHeight="1">
      <c r="A123" s="455"/>
      <c r="B123" s="455"/>
      <c r="C123" s="455"/>
      <c r="D123" s="30" t="s">
        <v>980</v>
      </c>
      <c r="E123" s="528">
        <v>296</v>
      </c>
      <c r="F123" s="1003">
        <v>0.33258426966292137</v>
      </c>
      <c r="G123" s="1010">
        <v>0.38896189224704336</v>
      </c>
      <c r="H123" s="1"/>
      <c r="I123" s="417"/>
      <c r="J123" s="1"/>
      <c r="K123" s="310"/>
      <c r="L123" s="11"/>
      <c r="M123" s="652"/>
      <c r="X123" s="11"/>
      <c r="Y123" s="11"/>
      <c r="Z123" s="11"/>
      <c r="AA123" s="11"/>
      <c r="AB123" s="11"/>
      <c r="AC123" s="11"/>
      <c r="AD123" s="11"/>
      <c r="AE123" s="11"/>
      <c r="AF123" s="11"/>
      <c r="AG123" s="11"/>
      <c r="AH123" s="11"/>
      <c r="AI123" s="11"/>
      <c r="AJ123" s="11"/>
      <c r="AK123" s="11"/>
      <c r="AL123" s="11"/>
      <c r="AM123" s="11"/>
      <c r="AN123" s="11"/>
      <c r="AO123" s="11"/>
    </row>
    <row r="124" spans="1:41" ht="18.600000000000001" customHeight="1">
      <c r="A124" s="455"/>
      <c r="B124" s="455"/>
      <c r="C124" s="455"/>
      <c r="D124" s="30" t="s">
        <v>115</v>
      </c>
      <c r="E124" s="528">
        <v>58</v>
      </c>
      <c r="F124" s="1003">
        <v>6.5168539325842698E-2</v>
      </c>
      <c r="G124" s="1010">
        <v>7.6215505913272016E-2</v>
      </c>
      <c r="H124" s="1"/>
      <c r="I124" s="417"/>
      <c r="J124" s="1"/>
      <c r="K124" s="455"/>
      <c r="L124" s="11"/>
      <c r="M124" s="652"/>
      <c r="X124" s="11"/>
      <c r="Y124" s="11"/>
      <c r="Z124" s="11"/>
      <c r="AA124" s="11"/>
      <c r="AB124" s="11"/>
      <c r="AC124" s="11"/>
      <c r="AD124" s="11"/>
      <c r="AE124" s="11"/>
      <c r="AF124" s="11"/>
      <c r="AG124" s="11"/>
      <c r="AH124" s="11"/>
      <c r="AI124" s="11"/>
      <c r="AJ124" s="11"/>
      <c r="AK124" s="11"/>
      <c r="AL124" s="11"/>
      <c r="AM124" s="11"/>
      <c r="AN124" s="11"/>
      <c r="AO124" s="11"/>
    </row>
    <row r="125" spans="1:41" ht="18.600000000000001" customHeight="1">
      <c r="A125" s="455"/>
      <c r="B125" s="455"/>
      <c r="C125" s="455"/>
      <c r="D125" s="30" t="s">
        <v>116</v>
      </c>
      <c r="E125" s="528">
        <v>9</v>
      </c>
      <c r="F125" s="1003">
        <v>1.0112359550561797E-2</v>
      </c>
      <c r="G125" s="1010">
        <v>1.1826544021024968E-2</v>
      </c>
      <c r="K125" s="1"/>
      <c r="L125" s="11"/>
      <c r="X125"/>
      <c r="Y125"/>
      <c r="Z125"/>
      <c r="AA125"/>
      <c r="AB125"/>
      <c r="AC125"/>
      <c r="AD125"/>
      <c r="AE125"/>
      <c r="AF125"/>
      <c r="AG125"/>
      <c r="AH125"/>
      <c r="AI125"/>
      <c r="AJ125"/>
      <c r="AK125"/>
      <c r="AL125"/>
      <c r="AM125"/>
      <c r="AN125"/>
      <c r="AO125"/>
    </row>
    <row r="126" spans="1:41" ht="18.600000000000001" customHeight="1">
      <c r="A126" s="455"/>
      <c r="B126" s="455"/>
      <c r="C126" s="391"/>
      <c r="D126" s="30" t="s">
        <v>981</v>
      </c>
      <c r="E126" s="528">
        <v>12</v>
      </c>
      <c r="F126" s="1003">
        <v>1.3483146067415731E-2</v>
      </c>
      <c r="G126" s="1010">
        <v>1.5768725361366621E-2</v>
      </c>
      <c r="H126" s="417"/>
      <c r="I126" s="731"/>
      <c r="J126" s="728"/>
      <c r="K126" s="726"/>
      <c r="L126" s="732"/>
      <c r="M126" s="8"/>
      <c r="N126" s="8"/>
      <c r="O126" s="8"/>
      <c r="W126"/>
      <c r="X126"/>
      <c r="Y126"/>
      <c r="Z126"/>
      <c r="AA126"/>
      <c r="AB126"/>
      <c r="AC126"/>
      <c r="AD126"/>
      <c r="AE126"/>
      <c r="AF126"/>
      <c r="AG126"/>
      <c r="AH126"/>
      <c r="AI126"/>
      <c r="AJ126"/>
      <c r="AK126"/>
      <c r="AL126"/>
      <c r="AM126"/>
      <c r="AN126"/>
      <c r="AO126"/>
    </row>
    <row r="127" spans="1:41" ht="18.600000000000001" customHeight="1">
      <c r="A127" s="417"/>
      <c r="C127" s="925"/>
      <c r="D127" s="1008" t="s">
        <v>957</v>
      </c>
      <c r="E127" s="1011">
        <v>761</v>
      </c>
      <c r="F127" s="733"/>
      <c r="G127" s="678"/>
      <c r="K127" s="524"/>
      <c r="L127"/>
      <c r="X127"/>
      <c r="Y127"/>
      <c r="Z127"/>
      <c r="AA127"/>
      <c r="AB127"/>
      <c r="AC127"/>
      <c r="AD127"/>
      <c r="AE127"/>
      <c r="AF127"/>
      <c r="AG127"/>
      <c r="AH127"/>
      <c r="AI127"/>
      <c r="AJ127"/>
      <c r="AK127"/>
      <c r="AL127"/>
      <c r="AM127"/>
      <c r="AN127"/>
      <c r="AO127"/>
    </row>
    <row r="128" spans="1:41" ht="18" customHeight="1">
      <c r="A128" s="417"/>
      <c r="C128" s="937"/>
      <c r="D128" s="1016"/>
      <c r="E128" s="1017"/>
      <c r="F128" s="733"/>
      <c r="G128" s="678"/>
      <c r="K128" s="1"/>
      <c r="L128"/>
      <c r="X128"/>
      <c r="Y128"/>
      <c r="Z128"/>
      <c r="AA128"/>
      <c r="AB128"/>
      <c r="AC128"/>
      <c r="AD128"/>
      <c r="AE128"/>
      <c r="AF128"/>
      <c r="AG128"/>
      <c r="AH128"/>
      <c r="AI128"/>
      <c r="AJ128"/>
      <c r="AK128"/>
      <c r="AL128"/>
      <c r="AM128"/>
      <c r="AN128"/>
      <c r="AO128"/>
    </row>
    <row r="129" spans="1:49" ht="18" customHeight="1">
      <c r="A129" s="309" t="s">
        <v>982</v>
      </c>
      <c r="C129" s="938"/>
      <c r="D129" s="1016"/>
      <c r="E129" s="1017"/>
      <c r="F129" s="30"/>
      <c r="G129" s="1009" t="s">
        <v>983</v>
      </c>
      <c r="K129" s="524"/>
      <c r="L129"/>
      <c r="M129" s="9"/>
      <c r="N129" s="9"/>
      <c r="O129" s="9"/>
      <c r="P129" s="9"/>
      <c r="Q129" s="9"/>
      <c r="R129" s="9"/>
      <c r="S129" s="9"/>
      <c r="T129" s="9"/>
      <c r="U129" s="9"/>
      <c r="V129" s="9"/>
      <c r="W129" s="9"/>
      <c r="X129"/>
      <c r="AJ129"/>
      <c r="AK129"/>
      <c r="AL129"/>
      <c r="AM129"/>
      <c r="AN129"/>
      <c r="AO129"/>
    </row>
    <row r="130" spans="1:49" ht="18" customHeight="1">
      <c r="A130" s="417"/>
      <c r="D130" s="312" t="s">
        <v>206</v>
      </c>
      <c r="E130" s="528">
        <v>32</v>
      </c>
      <c r="F130" s="8"/>
      <c r="G130" s="1010">
        <v>0.18390804597701149</v>
      </c>
      <c r="H130" s="724"/>
      <c r="I130" s="724"/>
      <c r="J130" s="1"/>
      <c r="K130"/>
      <c r="L130" s="1"/>
      <c r="M130" s="1"/>
      <c r="N130" s="1009" t="s">
        <v>983</v>
      </c>
      <c r="Q130" s="1"/>
      <c r="R130" s="1"/>
      <c r="S130" s="1"/>
      <c r="T130" s="1"/>
      <c r="U130" s="1"/>
      <c r="V130" s="1"/>
      <c r="W130"/>
      <c r="X130"/>
      <c r="AJ130"/>
      <c r="AK130"/>
      <c r="AL130"/>
      <c r="AM130"/>
      <c r="AN130"/>
      <c r="AO130"/>
    </row>
    <row r="131" spans="1:49" ht="18" customHeight="1">
      <c r="A131" s="417"/>
      <c r="D131" s="30" t="s">
        <v>207</v>
      </c>
      <c r="E131" s="528">
        <v>140</v>
      </c>
      <c r="F131" s="724"/>
      <c r="G131" s="1010">
        <v>0.8045977011494253</v>
      </c>
      <c r="H131" s="1263" t="s">
        <v>984</v>
      </c>
      <c r="I131" s="1263"/>
      <c r="J131" s="417" t="s">
        <v>208</v>
      </c>
      <c r="K131"/>
      <c r="L131" s="256"/>
      <c r="M131" s="528">
        <v>123</v>
      </c>
      <c r="N131" s="1010">
        <v>0.8978102189781022</v>
      </c>
      <c r="X131"/>
      <c r="Y131"/>
      <c r="Z131"/>
      <c r="AA131"/>
      <c r="AB131"/>
      <c r="AC131"/>
      <c r="AD131"/>
      <c r="AE131"/>
      <c r="AF131"/>
      <c r="AG131"/>
      <c r="AH131"/>
      <c r="AI131"/>
      <c r="AJ131"/>
      <c r="AK131"/>
      <c r="AL131"/>
      <c r="AM131"/>
      <c r="AN131"/>
      <c r="AO131"/>
    </row>
    <row r="132" spans="1:49" ht="18" customHeight="1">
      <c r="C132" s="725"/>
      <c r="D132" s="1229" t="s">
        <v>212</v>
      </c>
      <c r="E132" s="528">
        <v>98</v>
      </c>
      <c r="F132" s="678"/>
      <c r="G132" s="1010">
        <v>0.56321839080459768</v>
      </c>
      <c r="H132" s="417"/>
      <c r="I132" s="417"/>
      <c r="J132" s="417" t="s">
        <v>209</v>
      </c>
      <c r="K132" s="732"/>
      <c r="L132" s="8"/>
      <c r="M132" s="528">
        <v>20</v>
      </c>
      <c r="N132" s="1010">
        <v>0.145985401459854</v>
      </c>
      <c r="X132"/>
      <c r="Y132"/>
      <c r="Z132"/>
      <c r="AA132"/>
      <c r="AB132"/>
      <c r="AC132"/>
      <c r="AD132"/>
      <c r="AE132"/>
      <c r="AF132"/>
      <c r="AG132"/>
      <c r="AH132"/>
      <c r="AI132"/>
      <c r="AJ132"/>
      <c r="AK132"/>
      <c r="AL132"/>
      <c r="AM132"/>
      <c r="AN132"/>
      <c r="AO132"/>
    </row>
    <row r="133" spans="1:49" ht="18" customHeight="1">
      <c r="A133" s="309"/>
      <c r="B133" s="1"/>
      <c r="C133" s="30"/>
      <c r="D133" s="1230" t="s">
        <v>213</v>
      </c>
      <c r="E133" s="528">
        <v>66</v>
      </c>
      <c r="F133" s="693"/>
      <c r="G133" s="1010">
        <v>0.37931034482758619</v>
      </c>
      <c r="H133" s="417"/>
      <c r="I133" s="417"/>
      <c r="J133" s="726" t="s">
        <v>210</v>
      </c>
      <c r="K133" s="732"/>
      <c r="L133" s="8"/>
      <c r="M133" s="528">
        <v>65</v>
      </c>
      <c r="N133" s="1010">
        <v>0.47445255474452552</v>
      </c>
      <c r="Q133" s="1"/>
      <c r="R133" s="1"/>
      <c r="S133" s="1"/>
      <c r="T133" s="1"/>
      <c r="U133" s="1"/>
      <c r="V133" s="1"/>
      <c r="W133"/>
      <c r="X133"/>
      <c r="Y133"/>
      <c r="Z133"/>
      <c r="AA133"/>
      <c r="AB133"/>
      <c r="AC133"/>
      <c r="AD133"/>
      <c r="AE133"/>
      <c r="AF133"/>
      <c r="AG133"/>
      <c r="AH133"/>
      <c r="AI133"/>
      <c r="AJ133"/>
      <c r="AK133"/>
      <c r="AL133"/>
      <c r="AM133"/>
      <c r="AN133"/>
      <c r="AO133"/>
    </row>
    <row r="134" spans="1:49" ht="18.600000000000001" customHeight="1">
      <c r="A134" s="1"/>
      <c r="C134" s="866"/>
      <c r="D134" s="1008" t="s">
        <v>985</v>
      </c>
      <c r="E134" s="1011">
        <v>174</v>
      </c>
      <c r="F134" s="994"/>
      <c r="G134" s="727"/>
      <c r="H134" s="417"/>
      <c r="I134" s="731"/>
      <c r="J134" s="726" t="s">
        <v>211</v>
      </c>
      <c r="K134" s="732"/>
      <c r="L134" s="8"/>
      <c r="M134" s="528">
        <v>6</v>
      </c>
      <c r="N134" s="1010">
        <v>4.3795620437956206E-2</v>
      </c>
      <c r="Q134" s="1"/>
      <c r="R134" s="1"/>
      <c r="S134" s="1"/>
      <c r="T134" s="1"/>
      <c r="U134" s="1"/>
      <c r="V134" s="1"/>
      <c r="W134"/>
      <c r="X134"/>
      <c r="Y134"/>
      <c r="Z134"/>
      <c r="AA134"/>
      <c r="AB134"/>
      <c r="AC134"/>
      <c r="AD134"/>
      <c r="AE134"/>
      <c r="AF134"/>
      <c r="AG134"/>
      <c r="AH134"/>
      <c r="AI134"/>
      <c r="AJ134"/>
      <c r="AK134"/>
      <c r="AL134"/>
      <c r="AM134"/>
      <c r="AN134"/>
      <c r="AO134"/>
    </row>
    <row r="135" spans="1:49" ht="18.600000000000001" customHeight="1">
      <c r="A135" s="417"/>
      <c r="C135" s="30"/>
      <c r="D135" s="552"/>
      <c r="E135" s="388"/>
      <c r="G135" s="1227"/>
      <c r="H135" s="417"/>
      <c r="I135" s="731"/>
      <c r="J135" s="1264" t="s">
        <v>985</v>
      </c>
      <c r="K135" s="5"/>
      <c r="L135" s="8"/>
      <c r="M135" s="1011">
        <v>137</v>
      </c>
      <c r="N135" s="417"/>
      <c r="Q135"/>
      <c r="R135"/>
      <c r="S135"/>
      <c r="T135"/>
      <c r="U135"/>
      <c r="V135"/>
      <c r="W135"/>
      <c r="X135"/>
      <c r="Y135"/>
      <c r="Z135"/>
      <c r="AA135"/>
      <c r="AB135"/>
      <c r="AC135"/>
      <c r="AD135"/>
      <c r="AE135"/>
      <c r="AF135"/>
      <c r="AG135"/>
      <c r="AH135"/>
      <c r="AI135"/>
      <c r="AJ135"/>
      <c r="AK135"/>
      <c r="AL135"/>
      <c r="AM135"/>
      <c r="AN135"/>
      <c r="AO135"/>
    </row>
    <row r="136" spans="1:49" ht="18.600000000000001" customHeight="1">
      <c r="A136" s="309" t="s">
        <v>986</v>
      </c>
      <c r="C136" s="30"/>
      <c r="D136" s="552"/>
      <c r="E136" s="388"/>
      <c r="F136" s="256"/>
      <c r="G136" s="1228"/>
      <c r="H136" s="417"/>
      <c r="I136" s="731"/>
      <c r="J136" s="728"/>
      <c r="K136" s="726"/>
      <c r="L136" s="732"/>
      <c r="M136" s="8"/>
      <c r="N136" s="8"/>
      <c r="O136" s="8"/>
      <c r="P136" s="1"/>
      <c r="Q136" s="1"/>
      <c r="R136" s="1"/>
      <c r="S136" s="1"/>
      <c r="T136" s="1"/>
      <c r="U136" s="1"/>
      <c r="V136" s="1"/>
      <c r="W136"/>
      <c r="X136"/>
      <c r="AC136"/>
      <c r="AD136"/>
      <c r="AE136"/>
      <c r="AF136"/>
      <c r="AG136"/>
      <c r="AH136"/>
      <c r="AI136"/>
      <c r="AJ136"/>
      <c r="AK136"/>
      <c r="AL136"/>
      <c r="AM136"/>
      <c r="AN136"/>
      <c r="AO136"/>
    </row>
    <row r="137" spans="1:49" ht="18.600000000000001" customHeight="1">
      <c r="A137" s="417"/>
      <c r="C137" s="30"/>
      <c r="D137" s="506" t="s">
        <v>963</v>
      </c>
      <c r="E137" s="687">
        <v>56</v>
      </c>
      <c r="F137" s="994" t="s">
        <v>972</v>
      </c>
      <c r="G137" s="1228"/>
      <c r="H137" s="417"/>
      <c r="I137" s="731"/>
      <c r="J137" s="728"/>
      <c r="K137" s="726"/>
      <c r="L137" s="732"/>
      <c r="M137" s="8"/>
      <c r="N137" s="8"/>
      <c r="O137" s="8"/>
      <c r="X137"/>
      <c r="AC137"/>
      <c r="AD137"/>
      <c r="AE137"/>
      <c r="AF137"/>
      <c r="AG137"/>
      <c r="AH137"/>
      <c r="AI137"/>
      <c r="AJ137"/>
      <c r="AK137"/>
      <c r="AL137"/>
      <c r="AM137"/>
      <c r="AN137"/>
      <c r="AO137"/>
    </row>
    <row r="138" spans="1:49" ht="18.600000000000001" customHeight="1">
      <c r="A138" s="455"/>
      <c r="B138" s="455"/>
      <c r="C138" s="1008"/>
      <c r="D138" s="312" t="s">
        <v>273</v>
      </c>
      <c r="E138" s="528">
        <v>679</v>
      </c>
      <c r="F138" s="1003">
        <v>0.42017326732673266</v>
      </c>
      <c r="G138" s="1014"/>
      <c r="H138" s="417"/>
      <c r="I138" s="731"/>
      <c r="J138" s="728"/>
      <c r="K138" s="726"/>
      <c r="L138" s="732"/>
      <c r="M138" s="8"/>
      <c r="N138" s="8"/>
      <c r="O138" s="8"/>
      <c r="W138"/>
      <c r="X138"/>
      <c r="Y138"/>
      <c r="Z138"/>
      <c r="AA138"/>
      <c r="AB138"/>
      <c r="AC138"/>
      <c r="AD138"/>
      <c r="AE138"/>
      <c r="AF138"/>
      <c r="AG138"/>
      <c r="AH138"/>
      <c r="AI138"/>
      <c r="AJ138"/>
      <c r="AK138"/>
      <c r="AL138"/>
      <c r="AM138"/>
      <c r="AN138"/>
      <c r="AO138"/>
    </row>
    <row r="139" spans="1:49" ht="18.600000000000001" customHeight="1">
      <c r="A139" s="455"/>
      <c r="B139" s="455"/>
      <c r="C139" s="455"/>
      <c r="D139" s="30" t="s">
        <v>214</v>
      </c>
      <c r="E139" s="528">
        <v>694</v>
      </c>
      <c r="F139" s="1003">
        <v>0.42945544554455445</v>
      </c>
      <c r="G139" s="1014"/>
      <c r="H139" s="693"/>
      <c r="I139" s="731"/>
      <c r="J139" s="728"/>
      <c r="K139" s="726"/>
      <c r="L139" s="732"/>
      <c r="M139" s="8"/>
      <c r="N139" s="8"/>
      <c r="O139" s="8"/>
      <c r="X139" s="11"/>
      <c r="Y139" s="11"/>
      <c r="Z139" s="11"/>
      <c r="AA139" s="11"/>
      <c r="AB139" s="11"/>
      <c r="AC139" s="11"/>
      <c r="AD139" s="11"/>
      <c r="AE139" s="11"/>
      <c r="AF139" s="11"/>
      <c r="AG139" s="11"/>
      <c r="AH139" s="11"/>
      <c r="AI139" s="11"/>
      <c r="AJ139" s="11"/>
      <c r="AK139" s="11"/>
      <c r="AL139" s="11"/>
      <c r="AM139" s="11"/>
      <c r="AN139" s="11"/>
      <c r="AO139" s="11"/>
    </row>
    <row r="140" spans="1:49" ht="18" customHeight="1">
      <c r="B140" s="1"/>
      <c r="D140" s="1229" t="s">
        <v>274</v>
      </c>
      <c r="E140" s="528">
        <v>243</v>
      </c>
      <c r="F140" s="1003">
        <v>0.15037128712871287</v>
      </c>
      <c r="G140" s="724"/>
      <c r="H140" s="724"/>
      <c r="I140" s="724"/>
      <c r="J140" s="1"/>
      <c r="K140" s="1"/>
      <c r="L140"/>
      <c r="M140" s="1"/>
      <c r="O140" s="1"/>
      <c r="P140" s="1"/>
      <c r="Q140" s="1"/>
      <c r="R140" s="1"/>
      <c r="S140"/>
      <c r="T140"/>
      <c r="U140"/>
      <c r="X140"/>
      <c r="AJ140"/>
      <c r="AK140"/>
      <c r="AL140"/>
      <c r="AM140"/>
      <c r="AN140"/>
      <c r="AO140"/>
    </row>
    <row r="141" spans="1:49" ht="18" customHeight="1">
      <c r="A141" s="933"/>
      <c r="B141" s="679"/>
      <c r="C141" s="679"/>
      <c r="F141" s="678"/>
      <c r="G141" s="724"/>
      <c r="H141" s="724"/>
      <c r="I141" s="724"/>
      <c r="J141" s="1"/>
      <c r="K141" s="1"/>
      <c r="L141"/>
      <c r="M141" s="9"/>
      <c r="O141" s="9"/>
      <c r="P141" s="9"/>
      <c r="Q141" s="536"/>
      <c r="R141" s="536"/>
      <c r="S141"/>
      <c r="T141"/>
      <c r="U141"/>
      <c r="X141"/>
      <c r="AJ141"/>
      <c r="AK141"/>
      <c r="AL141"/>
      <c r="AM141"/>
      <c r="AN141"/>
      <c r="AO141"/>
    </row>
    <row r="142" spans="1:49" ht="18" customHeight="1">
      <c r="A142" s="309" t="s">
        <v>987</v>
      </c>
      <c r="B142" s="679"/>
      <c r="C142" s="934"/>
      <c r="D142" s="1"/>
      <c r="E142" s="684"/>
      <c r="F142" s="678"/>
      <c r="G142" s="724"/>
      <c r="H142" s="724"/>
      <c r="I142" s="724"/>
      <c r="J142" s="1"/>
      <c r="K142" s="1"/>
      <c r="L142"/>
      <c r="M142" s="250"/>
      <c r="O142" s="250"/>
      <c r="P142" s="250"/>
      <c r="Q142" s="537"/>
      <c r="R142" s="537"/>
      <c r="S142"/>
      <c r="T142"/>
      <c r="U142"/>
      <c r="X142"/>
      <c r="AJ142"/>
      <c r="AK142"/>
      <c r="AL142"/>
      <c r="AM142"/>
      <c r="AN142"/>
      <c r="AO142"/>
    </row>
    <row r="143" spans="1:49" ht="18" customHeight="1">
      <c r="A143" s="679"/>
      <c r="B143" s="679"/>
      <c r="C143" s="935"/>
      <c r="D143" s="506" t="s">
        <v>963</v>
      </c>
      <c r="E143" s="687">
        <v>774</v>
      </c>
      <c r="F143" s="994" t="s">
        <v>972</v>
      </c>
      <c r="G143" s="724"/>
      <c r="H143" s="724"/>
      <c r="I143" s="724"/>
      <c r="J143" s="1"/>
      <c r="K143" s="455"/>
      <c r="L143"/>
      <c r="M143" s="250"/>
      <c r="O143" s="250"/>
      <c r="P143" s="250"/>
      <c r="Q143" s="537"/>
      <c r="R143" s="537"/>
      <c r="S143"/>
      <c r="T143"/>
      <c r="U143"/>
      <c r="X143"/>
      <c r="AJ143"/>
      <c r="AK143"/>
      <c r="AL143"/>
      <c r="AM143"/>
      <c r="AN143"/>
      <c r="AO143"/>
      <c r="AW143" s="7"/>
    </row>
    <row r="144" spans="1:49" ht="18" customHeight="1">
      <c r="A144" s="679"/>
      <c r="B144" s="679"/>
      <c r="C144" s="935"/>
      <c r="D144" s="30" t="s">
        <v>109</v>
      </c>
      <c r="E144" s="528">
        <v>482</v>
      </c>
      <c r="F144" s="1003">
        <v>0.53674832962138086</v>
      </c>
      <c r="G144" s="1009" t="s">
        <v>979</v>
      </c>
      <c r="H144" s="724"/>
      <c r="I144" s="724"/>
      <c r="J144" s="1"/>
      <c r="K144" s="455"/>
      <c r="L144"/>
      <c r="M144" s="250"/>
      <c r="N144" s="250"/>
      <c r="O144" s="250"/>
      <c r="P144" s="250"/>
      <c r="Q144" s="537"/>
      <c r="R144" s="537"/>
      <c r="S144"/>
      <c r="T144"/>
      <c r="U144"/>
      <c r="X144"/>
      <c r="AJ144"/>
      <c r="AK144"/>
      <c r="AL144"/>
      <c r="AM144"/>
      <c r="AN144"/>
      <c r="AO144"/>
    </row>
    <row r="145" spans="1:49" ht="18" customHeight="1">
      <c r="A145" s="679"/>
      <c r="B145" s="679"/>
      <c r="C145" s="935"/>
      <c r="D145" s="30" t="s">
        <v>988</v>
      </c>
      <c r="E145" s="528">
        <v>39</v>
      </c>
      <c r="F145" s="678"/>
      <c r="G145" s="1010">
        <v>9.375E-2</v>
      </c>
      <c r="H145" s="1"/>
      <c r="I145" s="1"/>
      <c r="J145" s="1"/>
      <c r="K145" s="1"/>
      <c r="L145"/>
      <c r="M145" s="250"/>
      <c r="N145" s="250"/>
      <c r="O145" s="250"/>
      <c r="P145" s="250"/>
      <c r="Q145" s="537"/>
      <c r="R145" s="537"/>
      <c r="S145"/>
      <c r="T145"/>
      <c r="U145"/>
      <c r="X145"/>
      <c r="AJ145"/>
      <c r="AK145"/>
      <c r="AL145"/>
      <c r="AM145"/>
      <c r="AN145"/>
      <c r="AO145"/>
    </row>
    <row r="146" spans="1:49" ht="18" customHeight="1">
      <c r="A146" s="679"/>
      <c r="B146" s="679"/>
      <c r="C146" s="935"/>
      <c r="D146" s="30" t="s">
        <v>989</v>
      </c>
      <c r="E146" s="528">
        <v>332</v>
      </c>
      <c r="F146" s="311"/>
      <c r="G146" s="1010">
        <v>0.79807692307692313</v>
      </c>
      <c r="H146" s="1"/>
      <c r="I146" s="1"/>
      <c r="J146" s="1"/>
      <c r="K146" s="1"/>
      <c r="L146"/>
      <c r="M146" s="250"/>
      <c r="N146" s="250"/>
      <c r="O146" s="250"/>
      <c r="P146" s="250"/>
      <c r="Q146" s="537"/>
      <c r="R146" s="537"/>
      <c r="S146" s="538"/>
      <c r="T146"/>
      <c r="U146"/>
      <c r="X146"/>
      <c r="AJ146"/>
      <c r="AK146"/>
      <c r="AL146"/>
      <c r="AM146"/>
      <c r="AN146"/>
      <c r="AO146"/>
    </row>
    <row r="147" spans="1:49" ht="18" customHeight="1">
      <c r="A147" s="679"/>
      <c r="B147" s="679"/>
      <c r="C147" s="936"/>
      <c r="D147" s="30" t="s">
        <v>990</v>
      </c>
      <c r="E147" s="528">
        <v>156</v>
      </c>
      <c r="F147" s="859"/>
      <c r="G147" s="1010">
        <v>0.375</v>
      </c>
      <c r="H147" s="455"/>
      <c r="I147" s="455"/>
      <c r="J147" s="455"/>
      <c r="K147" s="455"/>
      <c r="L147"/>
      <c r="M147" s="9"/>
      <c r="N147" s="9"/>
      <c r="O147" s="9"/>
      <c r="P147" s="9"/>
      <c r="Q147" s="536"/>
      <c r="R147" s="536"/>
      <c r="S147"/>
      <c r="T147"/>
      <c r="U147"/>
      <c r="X147"/>
      <c r="AJ147"/>
      <c r="AK147"/>
      <c r="AL147"/>
      <c r="AM147"/>
      <c r="AN147"/>
      <c r="AO147"/>
    </row>
    <row r="148" spans="1:49" ht="18" customHeight="1">
      <c r="A148" s="926"/>
      <c r="B148" s="927"/>
      <c r="C148" s="928"/>
      <c r="D148" s="1008" t="s">
        <v>957</v>
      </c>
      <c r="E148" s="1011">
        <v>416</v>
      </c>
      <c r="F148" s="1003">
        <v>0.46325167037861914</v>
      </c>
      <c r="G148" s="530"/>
      <c r="H148" s="455"/>
      <c r="I148" s="455"/>
      <c r="J148" s="455"/>
      <c r="K148" s="455"/>
      <c r="L148"/>
      <c r="M148" s="9"/>
      <c r="N148" s="9"/>
      <c r="O148" s="9"/>
      <c r="P148" s="9"/>
      <c r="Q148" s="536"/>
      <c r="R148" s="536"/>
      <c r="S148"/>
      <c r="T148"/>
      <c r="U148"/>
      <c r="X148"/>
      <c r="AJ148"/>
      <c r="AK148"/>
      <c r="AL148"/>
      <c r="AM148"/>
      <c r="AN148"/>
      <c r="AO148"/>
    </row>
    <row r="149" spans="1:49" ht="18" customHeight="1">
      <c r="A149" s="927"/>
      <c r="B149" s="929"/>
      <c r="C149" s="930"/>
      <c r="D149" s="1015"/>
      <c r="E149" s="526"/>
      <c r="F149" s="678"/>
      <c r="G149" s="530"/>
      <c r="H149" s="310"/>
      <c r="I149" s="310"/>
      <c r="J149" s="310"/>
      <c r="K149" s="310"/>
      <c r="L149"/>
      <c r="X149"/>
      <c r="AJ149"/>
      <c r="AK149"/>
      <c r="AL149"/>
      <c r="AM149"/>
      <c r="AN149"/>
      <c r="AO149"/>
    </row>
    <row r="150" spans="1:49" ht="18" customHeight="1">
      <c r="A150" s="309"/>
      <c r="B150" s="931"/>
      <c r="C150" s="930"/>
      <c r="D150" s="1015"/>
      <c r="E150" s="526"/>
      <c r="F150" s="311"/>
      <c r="G150" s="530"/>
      <c r="H150" s="1"/>
      <c r="I150" s="1"/>
      <c r="J150" s="1"/>
      <c r="K150" s="1"/>
      <c r="L150"/>
      <c r="X150"/>
      <c r="AJ150"/>
      <c r="AK150"/>
      <c r="AL150"/>
      <c r="AM150"/>
      <c r="AN150"/>
      <c r="AO150"/>
    </row>
    <row r="151" spans="1:49" ht="18" customHeight="1">
      <c r="A151" s="927"/>
      <c r="B151" s="927"/>
      <c r="C151" s="930"/>
      <c r="D151" s="391"/>
      <c r="E151" s="1261"/>
      <c r="F151" s="1231"/>
      <c r="G151" s="1009"/>
      <c r="H151" s="1231"/>
      <c r="I151" s="1231"/>
      <c r="J151" s="1231"/>
      <c r="K151" s="1231"/>
      <c r="L151" s="1231"/>
      <c r="M151" s="1232" t="b">
        <v>0</v>
      </c>
      <c r="N151" s="9"/>
      <c r="O151" s="9"/>
      <c r="P151" s="9"/>
      <c r="Q151" s="9"/>
      <c r="R151" s="9"/>
      <c r="S151" s="9"/>
      <c r="T151" s="9"/>
      <c r="U151" s="9"/>
      <c r="V151" s="9"/>
      <c r="W151" s="9"/>
      <c r="X151"/>
      <c r="AJ151"/>
      <c r="AK151"/>
      <c r="AL151"/>
      <c r="AM151"/>
      <c r="AN151"/>
      <c r="AO151"/>
    </row>
    <row r="152" spans="1:49" ht="18" customHeight="1">
      <c r="A152" s="927"/>
      <c r="B152" s="927"/>
      <c r="C152" s="932"/>
      <c r="D152" s="1231"/>
      <c r="E152" s="552"/>
      <c r="F152" s="1231"/>
      <c r="G152" s="526"/>
      <c r="H152" s="1231"/>
      <c r="I152" s="1231"/>
      <c r="J152" s="1231"/>
      <c r="K152" s="1231"/>
      <c r="L152" s="1231"/>
      <c r="M152" s="1232" t="b">
        <v>0</v>
      </c>
      <c r="O152" s="1"/>
      <c r="P152" s="1"/>
      <c r="Q152" s="1"/>
      <c r="R152" s="1"/>
      <c r="S152" s="1"/>
      <c r="T152" s="1"/>
      <c r="U152" s="1"/>
      <c r="V152" s="1"/>
      <c r="W152" s="1"/>
      <c r="X152"/>
      <c r="AJ152"/>
      <c r="AK152"/>
      <c r="AL152"/>
      <c r="AM152"/>
      <c r="AN152"/>
      <c r="AO152"/>
    </row>
    <row r="153" spans="1:49" ht="18" customHeight="1">
      <c r="A153" s="927"/>
      <c r="B153" s="927"/>
      <c r="C153" s="930"/>
      <c r="D153" s="1231"/>
      <c r="E153" s="552"/>
      <c r="F153" s="1231"/>
      <c r="G153" s="526"/>
      <c r="H153" s="1231"/>
      <c r="I153" s="1231"/>
      <c r="J153" s="1231"/>
      <c r="K153" s="1231"/>
      <c r="L153" s="1231"/>
      <c r="M153" s="1232" t="b">
        <v>0</v>
      </c>
      <c r="O153" s="9"/>
      <c r="P153" s="540"/>
      <c r="Q153" s="541"/>
      <c r="R153" s="541"/>
      <c r="S153" s="540"/>
      <c r="T153" s="540"/>
      <c r="U153" s="540"/>
      <c r="V153" s="540"/>
      <c r="W153" s="540"/>
      <c r="X153"/>
      <c r="AJ153"/>
      <c r="AK153"/>
      <c r="AL153"/>
      <c r="AM153"/>
      <c r="AN153"/>
      <c r="AO153"/>
    </row>
    <row r="154" spans="1:49" s="532" customFormat="1" ht="18" customHeight="1">
      <c r="A154" s="927"/>
      <c r="B154" s="927"/>
      <c r="C154" s="930"/>
      <c r="D154" s="1231"/>
      <c r="E154" s="552"/>
      <c r="F154" s="1231"/>
      <c r="G154" s="526"/>
      <c r="H154" s="1231"/>
      <c r="I154" s="1231"/>
      <c r="J154" s="1231"/>
      <c r="K154" s="1231"/>
      <c r="L154" s="1231"/>
      <c r="M154" s="1232" t="b">
        <v>0</v>
      </c>
      <c r="N154" s="1"/>
      <c r="O154" s="9"/>
      <c r="P154" s="540"/>
      <c r="Q154" s="541"/>
      <c r="R154" s="541"/>
      <c r="S154" s="540"/>
      <c r="T154" s="540"/>
      <c r="U154" s="540"/>
      <c r="V154" s="540"/>
      <c r="W154" s="540"/>
      <c r="X154"/>
      <c r="AJ154"/>
      <c r="AK154"/>
      <c r="AL154"/>
      <c r="AM154"/>
      <c r="AN154"/>
      <c r="AO154"/>
      <c r="AW154" s="256"/>
    </row>
    <row r="155" spans="1:49" s="532" customFormat="1" ht="18" customHeight="1">
      <c r="A155" s="927"/>
      <c r="B155" s="927"/>
      <c r="C155" s="930"/>
      <c r="D155" s="1231"/>
      <c r="E155" s="552"/>
      <c r="F155" s="1231"/>
      <c r="G155" s="526"/>
      <c r="H155" s="1231"/>
      <c r="I155" s="1231"/>
      <c r="J155" s="1231"/>
      <c r="K155" s="1231"/>
      <c r="L155" s="1231"/>
      <c r="M155" s="1232" t="b">
        <v>0</v>
      </c>
      <c r="N155" s="1"/>
      <c r="O155" s="542"/>
      <c r="P155" s="543"/>
      <c r="Q155" s="524"/>
      <c r="R155" s="524"/>
      <c r="S155" s="310"/>
      <c r="T155" s="310"/>
      <c r="U155" s="310"/>
      <c r="V155" s="310"/>
      <c r="W155" s="524"/>
      <c r="X155"/>
      <c r="AJ155"/>
      <c r="AK155"/>
      <c r="AL155"/>
      <c r="AM155"/>
      <c r="AN155"/>
      <c r="AO155"/>
      <c r="AW155" s="256"/>
    </row>
    <row r="156" spans="1:49" ht="18" customHeight="1">
      <c r="A156" s="1"/>
      <c r="B156" s="38"/>
      <c r="C156" s="552"/>
      <c r="D156" s="1231"/>
      <c r="E156" s="552"/>
      <c r="F156" s="1231"/>
      <c r="G156" s="526"/>
      <c r="H156" s="1231"/>
      <c r="I156" s="1231"/>
      <c r="J156" s="1231"/>
      <c r="K156" s="1231"/>
      <c r="L156" s="1231"/>
      <c r="M156" s="1232" t="b">
        <v>0</v>
      </c>
      <c r="O156" s="542"/>
      <c r="P156" s="524"/>
      <c r="Q156" s="524"/>
      <c r="R156" s="524"/>
      <c r="S156" s="310"/>
      <c r="T156" s="310"/>
      <c r="U156" s="310"/>
      <c r="V156" s="310"/>
      <c r="W156" s="524"/>
      <c r="X156"/>
      <c r="AJ156"/>
      <c r="AK156"/>
      <c r="AL156"/>
      <c r="AM156"/>
      <c r="AN156"/>
      <c r="AO156"/>
    </row>
    <row r="157" spans="1:49" ht="18" customHeight="1">
      <c r="A157" s="38"/>
      <c r="B157" s="1"/>
      <c r="C157" s="552"/>
      <c r="D157" s="1231"/>
      <c r="E157" s="552"/>
      <c r="F157" s="1231"/>
      <c r="G157" s="526"/>
      <c r="H157" s="1231"/>
      <c r="I157" s="1231"/>
      <c r="J157" s="1231"/>
      <c r="K157" s="1231"/>
      <c r="L157" s="1231"/>
      <c r="M157" s="1232" t="b">
        <v>0</v>
      </c>
      <c r="O157" s="542"/>
      <c r="P157" s="524"/>
      <c r="Q157" s="524"/>
      <c r="R157" s="524"/>
      <c r="S157" s="310"/>
      <c r="T157" s="310"/>
      <c r="U157" s="310"/>
      <c r="V157" s="310"/>
      <c r="W157" s="524"/>
      <c r="X157"/>
      <c r="AJ157"/>
      <c r="AK157"/>
      <c r="AL157"/>
      <c r="AM157"/>
      <c r="AN157"/>
      <c r="AO157"/>
    </row>
    <row r="158" spans="1:49" ht="13.95" customHeight="1">
      <c r="C158" s="552"/>
      <c r="D158" s="1231"/>
      <c r="E158" s="552"/>
      <c r="F158" s="1231"/>
      <c r="G158" s="526"/>
      <c r="H158" s="1231"/>
      <c r="I158" s="1231"/>
      <c r="J158" s="1231"/>
      <c r="K158" s="1231"/>
      <c r="L158" s="1231"/>
      <c r="M158" s="1232" t="b">
        <v>0</v>
      </c>
      <c r="O158" s="542"/>
      <c r="P158" s="524"/>
      <c r="Q158" s="524"/>
      <c r="R158" s="543"/>
      <c r="S158" s="310"/>
      <c r="T158" s="310"/>
      <c r="U158" s="310"/>
      <c r="V158" s="310"/>
      <c r="W158" s="524"/>
      <c r="X158"/>
      <c r="AJ158"/>
      <c r="AK158"/>
      <c r="AL158"/>
      <c r="AM158"/>
      <c r="AN158"/>
      <c r="AO158"/>
    </row>
    <row r="159" spans="1:49" ht="18" customHeight="1">
      <c r="A159" s="1"/>
      <c r="C159" s="552"/>
      <c r="D159" s="1231"/>
      <c r="E159" s="552"/>
      <c r="F159" s="1231"/>
      <c r="G159" s="526"/>
      <c r="H159" s="1233"/>
      <c r="I159" s="1233"/>
      <c r="J159" s="1233"/>
      <c r="K159" s="1233"/>
      <c r="L159" s="1233"/>
      <c r="M159" s="1233"/>
      <c r="N159" s="9"/>
      <c r="O159" s="542"/>
      <c r="P159" s="542"/>
      <c r="Q159" s="542"/>
      <c r="R159" s="542"/>
      <c r="S159" s="536"/>
      <c r="T159" s="536"/>
      <c r="U159" s="536"/>
      <c r="V159" s="536"/>
      <c r="W159" s="542"/>
      <c r="X159"/>
      <c r="AJ159"/>
      <c r="AK159"/>
      <c r="AL159"/>
      <c r="AM159"/>
      <c r="AN159"/>
      <c r="AO159"/>
    </row>
    <row r="160" spans="1:49" ht="18" customHeight="1">
      <c r="A160" s="1"/>
      <c r="C160" s="552"/>
      <c r="D160" s="1008"/>
      <c r="E160" s="1262"/>
      <c r="F160" s="678"/>
      <c r="G160" s="530"/>
      <c r="H160" s="455"/>
      <c r="I160" s="455"/>
      <c r="J160" s="455"/>
      <c r="K160" s="455"/>
      <c r="L160"/>
      <c r="X160"/>
      <c r="AJ160"/>
      <c r="AK160"/>
      <c r="AL160"/>
      <c r="AM160"/>
      <c r="AN160"/>
      <c r="AO160"/>
    </row>
    <row r="161" spans="1:41" ht="18" customHeight="1">
      <c r="A161" s="1"/>
      <c r="C161" s="552"/>
      <c r="D161" s="733"/>
      <c r="E161" s="388"/>
      <c r="F161" s="678"/>
      <c r="G161" s="530"/>
      <c r="H161" s="390"/>
      <c r="I161" s="390"/>
      <c r="J161" s="390"/>
      <c r="K161" s="389"/>
      <c r="L161"/>
      <c r="M161" s="9"/>
      <c r="N161" s="9"/>
      <c r="O161" s="9"/>
      <c r="P161" s="9"/>
      <c r="Q161" s="9"/>
      <c r="R161" s="9"/>
      <c r="S161" s="9"/>
      <c r="T161" s="9"/>
      <c r="U161" s="9"/>
      <c r="V161" s="9"/>
      <c r="W161" s="9"/>
      <c r="X161"/>
      <c r="AJ161"/>
      <c r="AK161"/>
      <c r="AL161"/>
      <c r="AM161"/>
      <c r="AN161"/>
      <c r="AO161"/>
    </row>
    <row r="162" spans="1:41" ht="18" customHeight="1">
      <c r="A162" s="309" t="s">
        <v>991</v>
      </c>
      <c r="B162" s="1"/>
      <c r="C162" s="552"/>
      <c r="D162" s="733"/>
      <c r="E162" s="388"/>
      <c r="F162" s="678"/>
      <c r="G162" s="530"/>
      <c r="H162" s="390"/>
      <c r="I162" s="390"/>
      <c r="J162" s="390"/>
      <c r="K162" s="389"/>
      <c r="L162"/>
      <c r="M162" s="1"/>
      <c r="O162" s="1"/>
      <c r="P162" s="1"/>
      <c r="Q162" s="1"/>
      <c r="R162" s="1"/>
      <c r="S162" s="1"/>
      <c r="T162" s="1"/>
      <c r="U162" s="1"/>
      <c r="V162" s="1"/>
      <c r="W162" s="1"/>
      <c r="X162"/>
      <c r="AJ162"/>
      <c r="AK162"/>
      <c r="AL162"/>
      <c r="AM162"/>
      <c r="AN162"/>
      <c r="AO162"/>
    </row>
    <row r="163" spans="1:41" ht="18" customHeight="1">
      <c r="A163" s="1"/>
      <c r="B163" s="1"/>
      <c r="C163" s="552"/>
      <c r="D163" s="506" t="s">
        <v>963</v>
      </c>
      <c r="E163" s="687">
        <v>1267</v>
      </c>
      <c r="F163" s="1231"/>
      <c r="G163" s="1009" t="s">
        <v>992</v>
      </c>
      <c r="H163" s="1231"/>
      <c r="I163" s="1231"/>
      <c r="J163" s="1231"/>
      <c r="K163" s="1231"/>
      <c r="L163" s="1231"/>
      <c r="M163" s="1234" t="b">
        <v>0</v>
      </c>
      <c r="O163" s="9"/>
      <c r="P163" s="540"/>
      <c r="Q163" s="541"/>
      <c r="R163" s="541"/>
      <c r="S163" s="540"/>
      <c r="T163" s="540"/>
      <c r="U163" s="540"/>
      <c r="V163" s="540"/>
      <c r="W163" s="540"/>
      <c r="X163"/>
      <c r="AJ163"/>
      <c r="AK163"/>
      <c r="AL163"/>
      <c r="AM163"/>
      <c r="AN163"/>
      <c r="AO163"/>
    </row>
    <row r="164" spans="1:41" ht="18" customHeight="1">
      <c r="A164" s="1"/>
      <c r="B164" s="1"/>
      <c r="C164" s="552"/>
      <c r="D164" s="1231" t="s">
        <v>141</v>
      </c>
      <c r="E164" s="528">
        <v>108</v>
      </c>
      <c r="F164" s="1231"/>
      <c r="G164" s="1010">
        <v>0.26666666666666666</v>
      </c>
      <c r="H164" s="1231"/>
      <c r="I164" s="1231"/>
      <c r="J164" s="1231"/>
      <c r="K164" s="1231"/>
      <c r="L164" s="1231"/>
      <c r="M164" s="1234" t="b">
        <v>0</v>
      </c>
      <c r="O164" s="9"/>
      <c r="P164" s="540"/>
      <c r="Q164" s="541"/>
      <c r="R164" s="541"/>
      <c r="S164" s="540"/>
      <c r="T164" s="540"/>
      <c r="U164" s="540"/>
      <c r="V164" s="540"/>
      <c r="W164" s="540"/>
      <c r="X164"/>
      <c r="AJ164"/>
      <c r="AK164"/>
      <c r="AL164"/>
      <c r="AM164"/>
      <c r="AN164"/>
      <c r="AO164"/>
    </row>
    <row r="165" spans="1:41" ht="18" customHeight="1">
      <c r="A165" s="9"/>
      <c r="B165" s="9"/>
      <c r="C165" s="552"/>
      <c r="D165" s="1231" t="s">
        <v>142</v>
      </c>
      <c r="E165" s="528">
        <v>145</v>
      </c>
      <c r="F165" s="1231"/>
      <c r="G165" s="1010">
        <v>0.35802469135802467</v>
      </c>
      <c r="H165" s="1231"/>
      <c r="I165" s="1231"/>
      <c r="J165" s="1231"/>
      <c r="K165" s="1231"/>
      <c r="L165" s="1231"/>
      <c r="M165" s="1232" t="b">
        <v>0</v>
      </c>
      <c r="O165" s="542"/>
      <c r="P165" s="543"/>
      <c r="Q165" s="524"/>
      <c r="R165" s="524"/>
      <c r="S165" s="310"/>
      <c r="T165" s="310"/>
      <c r="U165" s="310"/>
      <c r="V165" s="310"/>
      <c r="W165" s="524"/>
      <c r="X165"/>
      <c r="AJ165"/>
      <c r="AK165"/>
      <c r="AL165"/>
      <c r="AM165"/>
      <c r="AN165"/>
      <c r="AO165"/>
    </row>
    <row r="166" spans="1:41" ht="18" customHeight="1">
      <c r="A166"/>
      <c r="B166"/>
      <c r="C166" s="552"/>
      <c r="D166" s="1231" t="s">
        <v>143</v>
      </c>
      <c r="E166" s="528">
        <v>59</v>
      </c>
      <c r="F166" s="1231"/>
      <c r="G166" s="1010">
        <v>0.14567901234567901</v>
      </c>
      <c r="H166" s="1231"/>
      <c r="I166" s="1231"/>
      <c r="J166" s="1231"/>
      <c r="K166" s="1231"/>
      <c r="L166" s="1231"/>
      <c r="M166" s="1234" t="b">
        <v>0</v>
      </c>
      <c r="O166" s="542"/>
      <c r="P166" s="524"/>
      <c r="Q166" s="524"/>
      <c r="R166" s="524"/>
      <c r="S166" s="310"/>
      <c r="T166" s="310"/>
      <c r="U166" s="310"/>
      <c r="V166" s="310"/>
      <c r="W166" s="524"/>
      <c r="X166"/>
      <c r="Y166"/>
      <c r="Z166"/>
      <c r="AA166"/>
      <c r="AB166"/>
      <c r="AC166"/>
      <c r="AD166"/>
      <c r="AE166"/>
      <c r="AF166"/>
      <c r="AG166"/>
      <c r="AH166"/>
      <c r="AI166"/>
      <c r="AJ166"/>
      <c r="AK166"/>
      <c r="AL166"/>
      <c r="AM166"/>
      <c r="AN166"/>
      <c r="AO166"/>
    </row>
    <row r="167" spans="1:41" ht="18" customHeight="1">
      <c r="A167"/>
      <c r="B167"/>
      <c r="C167" s="552"/>
      <c r="D167" s="1231" t="s">
        <v>144</v>
      </c>
      <c r="E167" s="528">
        <v>77</v>
      </c>
      <c r="F167" s="1231"/>
      <c r="G167" s="1010">
        <v>0.19012345679012346</v>
      </c>
      <c r="H167" s="1231"/>
      <c r="I167" s="1231"/>
      <c r="J167" s="1231"/>
      <c r="K167" s="1231"/>
      <c r="L167" s="1231"/>
      <c r="M167" s="1234" t="b">
        <v>0</v>
      </c>
      <c r="O167" s="542"/>
      <c r="P167" s="524"/>
      <c r="Q167" s="524"/>
      <c r="R167" s="524"/>
      <c r="S167" s="310"/>
      <c r="T167" s="310"/>
      <c r="U167" s="310"/>
      <c r="V167" s="310"/>
      <c r="W167" s="524"/>
      <c r="X167"/>
      <c r="Y167"/>
      <c r="Z167"/>
      <c r="AA167"/>
      <c r="AB167"/>
      <c r="AC167"/>
      <c r="AD167"/>
      <c r="AE167"/>
      <c r="AF167"/>
      <c r="AG167"/>
      <c r="AH167"/>
      <c r="AI167"/>
      <c r="AJ167"/>
      <c r="AK167"/>
      <c r="AL167"/>
      <c r="AM167"/>
      <c r="AN167"/>
      <c r="AO167"/>
    </row>
    <row r="168" spans="1:41" ht="18" customHeight="1">
      <c r="A168" s="9"/>
      <c r="B168" s="9"/>
      <c r="C168" s="552"/>
      <c r="D168" s="1231" t="s">
        <v>145</v>
      </c>
      <c r="E168" s="528">
        <v>139</v>
      </c>
      <c r="F168" s="1231"/>
      <c r="G168" s="1010">
        <v>0.34320987654320989</v>
      </c>
      <c r="H168" s="1231"/>
      <c r="I168" s="1231"/>
      <c r="J168" s="1231"/>
      <c r="K168" s="1231"/>
      <c r="L168" s="1231"/>
      <c r="M168" s="1234" t="b">
        <v>0</v>
      </c>
      <c r="O168" s="542"/>
      <c r="P168" s="524"/>
      <c r="Q168" s="524"/>
      <c r="R168" s="543"/>
      <c r="S168" s="310"/>
      <c r="T168" s="310"/>
      <c r="U168" s="310"/>
      <c r="V168" s="310"/>
      <c r="W168" s="524"/>
      <c r="X168"/>
      <c r="AJ168"/>
      <c r="AK168"/>
      <c r="AL168"/>
      <c r="AM168"/>
      <c r="AN168"/>
      <c r="AO168"/>
    </row>
    <row r="169" spans="1:41" ht="18" customHeight="1">
      <c r="B169" s="250"/>
      <c r="C169" s="552"/>
      <c r="D169" s="1231" t="s">
        <v>146</v>
      </c>
      <c r="E169" s="528">
        <v>146</v>
      </c>
      <c r="F169" s="1231"/>
      <c r="G169" s="1010">
        <v>0.36049382716049383</v>
      </c>
      <c r="H169" s="1233"/>
      <c r="I169" s="1233"/>
      <c r="J169" s="1233"/>
      <c r="K169" s="1233"/>
      <c r="L169" s="1233"/>
      <c r="M169" s="1233"/>
      <c r="N169" s="9"/>
      <c r="O169" s="542"/>
      <c r="P169" s="542"/>
      <c r="Q169" s="542"/>
      <c r="R169" s="542"/>
      <c r="S169" s="536"/>
      <c r="T169" s="536"/>
      <c r="U169" s="536"/>
      <c r="V169" s="536"/>
      <c r="W169" s="542"/>
      <c r="X169"/>
      <c r="AJ169"/>
      <c r="AK169"/>
      <c r="AL169"/>
      <c r="AM169"/>
      <c r="AN169"/>
      <c r="AO169"/>
    </row>
    <row r="170" spans="1:41" ht="18" customHeight="1">
      <c r="A170" s="544"/>
      <c r="B170" s="544"/>
      <c r="C170" s="552"/>
      <c r="D170" s="1008" t="s">
        <v>993</v>
      </c>
      <c r="E170" s="1011">
        <v>405</v>
      </c>
      <c r="F170" s="703"/>
      <c r="G170" s="530"/>
      <c r="H170" s="544"/>
      <c r="I170" s="544"/>
      <c r="J170" s="544"/>
      <c r="K170" s="545"/>
      <c r="L170"/>
      <c r="M170" s="544"/>
      <c r="N170" s="544"/>
      <c r="O170" s="544"/>
      <c r="P170" s="544"/>
      <c r="Q170" s="544"/>
      <c r="R170" s="544"/>
      <c r="S170" s="544"/>
      <c r="T170" s="544"/>
      <c r="U170" s="544"/>
      <c r="V170" s="544"/>
      <c r="W170" s="544"/>
      <c r="X170"/>
      <c r="AJ170"/>
      <c r="AK170"/>
      <c r="AL170"/>
      <c r="AM170"/>
      <c r="AN170"/>
      <c r="AO170"/>
    </row>
    <row r="171" spans="1:41">
      <c r="A171"/>
      <c r="B171"/>
      <c r="C171" s="552"/>
      <c r="D171" s="311"/>
      <c r="E171" s="388"/>
      <c r="F171" s="703"/>
      <c r="G171" s="530"/>
      <c r="H171"/>
      <c r="I171"/>
      <c r="J171"/>
      <c r="K171"/>
      <c r="L171"/>
      <c r="M171"/>
      <c r="N171"/>
      <c r="O171"/>
      <c r="P171"/>
      <c r="Q171"/>
      <c r="R171"/>
      <c r="S171"/>
      <c r="T171"/>
      <c r="U171"/>
      <c r="V171"/>
      <c r="W171"/>
      <c r="X171"/>
      <c r="AJ171"/>
      <c r="AK171"/>
      <c r="AL171"/>
      <c r="AM171"/>
      <c r="AN171"/>
      <c r="AO171"/>
    </row>
    <row r="172" spans="1:41">
      <c r="A172" s="309"/>
      <c r="B172" s="264"/>
      <c r="C172" s="552"/>
      <c r="D172" s="311"/>
      <c r="E172" s="388"/>
      <c r="F172" s="703"/>
      <c r="G172" s="530"/>
      <c r="H172" s="1265"/>
      <c r="I172" s="264"/>
      <c r="J172" s="264"/>
      <c r="K172" s="264"/>
      <c r="L172"/>
      <c r="M172" s="264"/>
      <c r="N172" s="264"/>
      <c r="O172" s="264"/>
      <c r="P172" s="264"/>
      <c r="Q172" s="264"/>
      <c r="R172" s="264"/>
      <c r="S172" s="264"/>
      <c r="T172" s="264"/>
      <c r="U172" s="264"/>
      <c r="V172" s="264"/>
      <c r="W172" s="264"/>
      <c r="X172"/>
      <c r="Y172"/>
      <c r="Z172"/>
      <c r="AA172"/>
      <c r="AB172"/>
      <c r="AC172"/>
      <c r="AD172"/>
      <c r="AE172"/>
      <c r="AF172"/>
      <c r="AG172"/>
      <c r="AH172"/>
      <c r="AI172"/>
      <c r="AJ172"/>
      <c r="AK172"/>
      <c r="AL172"/>
      <c r="AM172"/>
      <c r="AN172"/>
      <c r="AO172"/>
    </row>
    <row r="173" spans="1:41" ht="14.4">
      <c r="A173" s="1266"/>
      <c r="B173" s="1266"/>
      <c r="C173" s="1266"/>
      <c r="D173" s="1267"/>
      <c r="E173" s="1267"/>
      <c r="F173" s="1267"/>
      <c r="H173" s="1267"/>
      <c r="I173" s="1267"/>
      <c r="J173" s="1267"/>
      <c r="K173" s="547"/>
      <c r="L173"/>
      <c r="Q173" s="1"/>
      <c r="R173" s="1"/>
      <c r="X173"/>
      <c r="Y173"/>
      <c r="Z173"/>
      <c r="AA173"/>
      <c r="AB173"/>
      <c r="AC173"/>
      <c r="AD173"/>
      <c r="AE173"/>
      <c r="AF173"/>
      <c r="AG173"/>
      <c r="AH173"/>
      <c r="AI173"/>
      <c r="AJ173"/>
      <c r="AK173"/>
      <c r="AL173"/>
      <c r="AM173"/>
      <c r="AN173"/>
      <c r="AO173"/>
    </row>
    <row r="174" spans="1:41" ht="18" customHeight="1">
      <c r="A174" s="1231"/>
      <c r="C174" s="1231"/>
      <c r="D174" s="1268"/>
      <c r="E174" s="1268"/>
      <c r="F174" s="1268"/>
      <c r="H174" s="526"/>
      <c r="I174" s="526"/>
      <c r="J174" s="526"/>
      <c r="K174" s="389"/>
      <c r="L174"/>
      <c r="M174" s="546"/>
      <c r="O174" s="1"/>
      <c r="P174" s="524"/>
      <c r="Q174" s="1"/>
      <c r="R174" s="1"/>
      <c r="S174" s="524"/>
      <c r="T174" s="8"/>
      <c r="U174" s="524"/>
      <c r="V174" s="8"/>
      <c r="W174" s="524"/>
      <c r="X174"/>
      <c r="Y174"/>
      <c r="Z174"/>
      <c r="AA174"/>
      <c r="AB174"/>
      <c r="AC174"/>
      <c r="AD174"/>
      <c r="AE174"/>
      <c r="AF174"/>
      <c r="AG174"/>
      <c r="AH174"/>
      <c r="AI174"/>
      <c r="AJ174"/>
      <c r="AK174"/>
      <c r="AL174"/>
      <c r="AM174"/>
      <c r="AN174"/>
      <c r="AO174"/>
    </row>
    <row r="175" spans="1:41" ht="18" customHeight="1">
      <c r="A175" s="1266"/>
      <c r="C175" s="1231"/>
      <c r="D175" s="1268"/>
      <c r="E175" s="1268"/>
      <c r="F175" s="1268"/>
      <c r="H175" s="526"/>
      <c r="I175" s="526"/>
      <c r="J175" s="526"/>
      <c r="K175" s="474"/>
      <c r="L175"/>
      <c r="M175" s="548"/>
      <c r="X175"/>
      <c r="Y175"/>
      <c r="Z175"/>
      <c r="AA175"/>
      <c r="AB175"/>
      <c r="AC175"/>
      <c r="AD175"/>
      <c r="AE175"/>
      <c r="AF175"/>
      <c r="AG175"/>
      <c r="AH175"/>
      <c r="AI175"/>
      <c r="AJ175"/>
      <c r="AK175"/>
      <c r="AL175"/>
      <c r="AM175"/>
      <c r="AN175"/>
      <c r="AO175"/>
    </row>
    <row r="176" spans="1:41" ht="18" customHeight="1">
      <c r="C176" s="1269"/>
      <c r="D176" s="1268"/>
      <c r="E176" s="1268"/>
      <c r="F176" s="1268"/>
      <c r="H176" s="526"/>
      <c r="I176" s="526"/>
      <c r="J176" s="526"/>
      <c r="K176" s="549"/>
      <c r="L176"/>
      <c r="M176" s="549"/>
      <c r="N176" s="549"/>
      <c r="O176" s="549"/>
      <c r="P176" s="549"/>
      <c r="Q176" s="549"/>
      <c r="R176" s="549"/>
      <c r="S176" s="549"/>
      <c r="T176" s="549"/>
      <c r="U176" s="549"/>
      <c r="V176" s="549"/>
      <c r="W176" s="549"/>
      <c r="X176"/>
      <c r="Y176"/>
      <c r="Z176"/>
      <c r="AA176"/>
      <c r="AB176"/>
      <c r="AC176"/>
      <c r="AD176"/>
      <c r="AE176"/>
      <c r="AF176"/>
      <c r="AG176"/>
      <c r="AH176"/>
      <c r="AI176"/>
      <c r="AJ176"/>
      <c r="AK176"/>
      <c r="AL176"/>
      <c r="AM176"/>
      <c r="AN176"/>
      <c r="AO176"/>
    </row>
    <row r="177" spans="1:49" ht="18" customHeight="1">
      <c r="A177" s="1269"/>
      <c r="C177" s="1231"/>
      <c r="D177" s="1268"/>
      <c r="E177" s="1268"/>
      <c r="F177" s="1268"/>
      <c r="H177" s="526"/>
      <c r="I177" s="526"/>
      <c r="J177" s="526"/>
      <c r="K177" s="550"/>
      <c r="L177"/>
      <c r="X177"/>
      <c r="Y177"/>
      <c r="Z177"/>
      <c r="AA177"/>
      <c r="AB177"/>
      <c r="AC177"/>
      <c r="AD177"/>
      <c r="AE177"/>
      <c r="AF177"/>
      <c r="AG177"/>
      <c r="AH177"/>
      <c r="AI177"/>
      <c r="AJ177"/>
      <c r="AK177"/>
      <c r="AL177"/>
      <c r="AM177"/>
      <c r="AN177"/>
      <c r="AO177"/>
    </row>
    <row r="178" spans="1:49" ht="18" customHeight="1">
      <c r="A178" s="1266"/>
      <c r="C178" s="1231"/>
      <c r="D178" s="1268"/>
      <c r="E178" s="1268"/>
      <c r="F178" s="1268"/>
      <c r="H178" s="526"/>
      <c r="I178" s="526"/>
      <c r="J178" s="526"/>
      <c r="K178" s="550"/>
      <c r="L178"/>
      <c r="O178" s="1"/>
      <c r="P178" s="1"/>
      <c r="R178" s="550"/>
      <c r="S178" s="524"/>
      <c r="T178" s="550"/>
      <c r="U178" s="550"/>
      <c r="X178"/>
      <c r="Y178"/>
      <c r="Z178"/>
      <c r="AA178"/>
      <c r="AB178"/>
      <c r="AC178"/>
      <c r="AD178"/>
      <c r="AE178"/>
      <c r="AF178"/>
      <c r="AG178"/>
      <c r="AH178"/>
      <c r="AI178"/>
      <c r="AJ178"/>
      <c r="AK178"/>
      <c r="AL178"/>
      <c r="AM178"/>
      <c r="AN178"/>
      <c r="AO178"/>
    </row>
    <row r="179" spans="1:49" ht="17.7" customHeight="1">
      <c r="C179" s="847"/>
      <c r="D179" s="1268"/>
      <c r="E179" s="1268"/>
      <c r="F179" s="1270"/>
      <c r="H179" s="526"/>
      <c r="I179" s="526"/>
      <c r="J179" s="5"/>
      <c r="K179" s="1"/>
      <c r="L179"/>
      <c r="O179" s="551"/>
      <c r="P179" s="551"/>
      <c r="Q179" s="551"/>
      <c r="R179" s="551"/>
      <c r="S179" s="524"/>
      <c r="T179" s="1"/>
      <c r="U179" s="524"/>
      <c r="X179"/>
      <c r="Y179"/>
      <c r="Z179"/>
      <c r="AA179"/>
      <c r="AB179"/>
      <c r="AC179"/>
      <c r="AD179"/>
      <c r="AE179"/>
      <c r="AF179"/>
      <c r="AG179"/>
      <c r="AH179"/>
      <c r="AI179"/>
      <c r="AJ179"/>
      <c r="AK179"/>
      <c r="AL179"/>
      <c r="AM179"/>
      <c r="AN179"/>
      <c r="AO179"/>
    </row>
    <row r="180" spans="1:49" ht="18" customHeight="1">
      <c r="A180" s="847"/>
      <c r="B180" s="847"/>
      <c r="C180" s="1236"/>
      <c r="D180" s="1236"/>
      <c r="E180" s="1236"/>
      <c r="F180" s="1237"/>
      <c r="G180" s="1237"/>
      <c r="H180" s="1237"/>
      <c r="I180" s="1238"/>
      <c r="J180" s="1235"/>
      <c r="K180" s="1"/>
      <c r="L180"/>
      <c r="O180" s="551"/>
      <c r="P180" s="551"/>
      <c r="Q180" s="551"/>
      <c r="R180" s="551"/>
      <c r="S180" s="524"/>
      <c r="T180" s="1"/>
      <c r="U180" s="524"/>
      <c r="X180"/>
      <c r="Y180"/>
      <c r="Z180"/>
      <c r="AA180"/>
      <c r="AB180"/>
      <c r="AC180"/>
      <c r="AD180"/>
      <c r="AE180"/>
      <c r="AF180"/>
      <c r="AG180"/>
      <c r="AH180"/>
      <c r="AI180"/>
      <c r="AJ180"/>
      <c r="AK180"/>
      <c r="AL180"/>
      <c r="AM180"/>
      <c r="AN180"/>
      <c r="AO180"/>
    </row>
    <row r="181" spans="1:49" ht="18" customHeight="1">
      <c r="A181" s="847"/>
      <c r="B181" s="847"/>
      <c r="C181" s="1236"/>
      <c r="D181" s="1236"/>
      <c r="E181" s="1236"/>
      <c r="F181" s="1237"/>
      <c r="G181" s="1237"/>
      <c r="H181" s="1237"/>
      <c r="I181" s="1238"/>
      <c r="J181" s="1235"/>
      <c r="K181" s="1"/>
      <c r="L181"/>
      <c r="O181" s="551"/>
      <c r="P181" s="551"/>
      <c r="Q181" s="551"/>
      <c r="R181" s="551"/>
      <c r="S181" s="524"/>
      <c r="T181" s="1"/>
      <c r="U181" s="524"/>
      <c r="X181"/>
      <c r="Y181"/>
      <c r="Z181"/>
      <c r="AA181"/>
      <c r="AB181"/>
      <c r="AC181"/>
      <c r="AD181"/>
      <c r="AE181"/>
      <c r="AF181"/>
      <c r="AG181"/>
      <c r="AH181"/>
      <c r="AI181"/>
      <c r="AJ181"/>
      <c r="AK181"/>
      <c r="AL181"/>
      <c r="AM181"/>
      <c r="AN181"/>
      <c r="AO181"/>
    </row>
    <row r="182" spans="1:49" ht="18" hidden="1" customHeight="1">
      <c r="A182" s="1"/>
      <c r="B182" s="1"/>
      <c r="C182" s="552"/>
      <c r="D182" s="311"/>
      <c r="E182" s="388"/>
      <c r="F182" s="703"/>
      <c r="G182" s="530"/>
      <c r="H182" s="474"/>
      <c r="I182" s="251"/>
      <c r="J182" s="1"/>
      <c r="K182" s="1"/>
      <c r="L182"/>
      <c r="O182" s="551"/>
      <c r="P182" s="551"/>
      <c r="Q182" s="551"/>
      <c r="R182" s="551"/>
      <c r="S182" s="524"/>
      <c r="T182" s="1"/>
      <c r="U182" s="524"/>
      <c r="X182"/>
      <c r="Y182"/>
      <c r="Z182"/>
      <c r="AA182"/>
      <c r="AB182"/>
      <c r="AC182"/>
      <c r="AD182"/>
      <c r="AE182"/>
      <c r="AF182"/>
      <c r="AG182"/>
      <c r="AH182"/>
      <c r="AI182"/>
      <c r="AJ182"/>
      <c r="AK182"/>
      <c r="AL182"/>
      <c r="AM182"/>
      <c r="AN182"/>
      <c r="AO182"/>
    </row>
    <row r="183" spans="1:49" ht="18" hidden="1" customHeight="1">
      <c r="A183" s="1"/>
      <c r="B183" s="1"/>
      <c r="C183" s="552"/>
      <c r="D183" s="311"/>
      <c r="E183" s="388"/>
      <c r="F183" s="703"/>
      <c r="G183" s="530"/>
      <c r="H183" s="1"/>
      <c r="I183" s="1"/>
      <c r="J183" s="1"/>
      <c r="K183" s="1"/>
      <c r="L183"/>
      <c r="X183"/>
      <c r="Y183"/>
      <c r="Z183"/>
      <c r="AA183"/>
      <c r="AB183"/>
      <c r="AC183"/>
      <c r="AD183"/>
      <c r="AE183"/>
      <c r="AF183"/>
      <c r="AG183"/>
      <c r="AH183"/>
      <c r="AI183"/>
      <c r="AJ183"/>
      <c r="AK183"/>
      <c r="AL183"/>
      <c r="AM183"/>
      <c r="AN183"/>
      <c r="AO183"/>
    </row>
    <row r="184" spans="1:49" ht="18" hidden="1" customHeight="1">
      <c r="A184" s="551"/>
      <c r="B184" s="551"/>
      <c r="C184" s="552"/>
      <c r="D184" s="311"/>
      <c r="E184" s="388"/>
      <c r="F184" s="703"/>
      <c r="G184" s="530"/>
      <c r="H184" s="551"/>
      <c r="I184" s="551"/>
      <c r="J184" s="551"/>
      <c r="K184" s="551"/>
      <c r="L184"/>
      <c r="M184" s="551"/>
      <c r="N184" s="551"/>
      <c r="O184" s="551"/>
      <c r="P184" s="551"/>
      <c r="Q184" s="551"/>
      <c r="R184" s="551"/>
      <c r="S184" s="551"/>
      <c r="T184" s="551"/>
      <c r="U184" s="551"/>
      <c r="V184" s="551"/>
      <c r="W184" s="551"/>
      <c r="X184"/>
      <c r="Y184"/>
      <c r="Z184"/>
      <c r="AA184"/>
      <c r="AB184"/>
      <c r="AC184"/>
      <c r="AD184"/>
      <c r="AE184"/>
      <c r="AF184"/>
      <c r="AG184"/>
      <c r="AH184"/>
      <c r="AI184"/>
      <c r="AJ184"/>
      <c r="AK184"/>
      <c r="AL184"/>
      <c r="AM184"/>
      <c r="AN184"/>
      <c r="AO184"/>
    </row>
    <row r="185" spans="1:49" ht="18" hidden="1" customHeight="1">
      <c r="A185" s="1"/>
      <c r="B185" s="1"/>
      <c r="C185" s="552"/>
      <c r="D185" s="311"/>
      <c r="E185" s="388"/>
      <c r="F185" s="703"/>
      <c r="G185" s="530"/>
      <c r="H185" s="1"/>
      <c r="I185" s="1"/>
      <c r="J185" s="1"/>
      <c r="K185" s="1"/>
      <c r="L185"/>
      <c r="X185"/>
      <c r="Y185"/>
      <c r="Z185"/>
      <c r="AA185"/>
      <c r="AB185"/>
      <c r="AC185"/>
      <c r="AD185"/>
      <c r="AE185"/>
      <c r="AF185"/>
      <c r="AG185"/>
      <c r="AH185"/>
      <c r="AI185"/>
      <c r="AJ185"/>
      <c r="AK185"/>
      <c r="AL185"/>
      <c r="AM185"/>
      <c r="AN185"/>
      <c r="AO185"/>
      <c r="AP185" s="7"/>
      <c r="AQ185" s="7"/>
      <c r="AR185" s="7"/>
      <c r="AS185" s="7"/>
      <c r="AT185" s="7"/>
      <c r="AU185" s="7"/>
    </row>
    <row r="186" spans="1:49" s="7" customFormat="1" ht="18" hidden="1" customHeight="1">
      <c r="A186" s="550"/>
      <c r="B186" s="550"/>
      <c r="C186" s="552"/>
      <c r="D186" s="311"/>
      <c r="E186" s="388"/>
      <c r="F186" s="703"/>
      <c r="G186" s="530"/>
      <c r="H186" s="550"/>
      <c r="I186"/>
      <c r="J186" s="256"/>
      <c r="K186" s="550"/>
      <c r="L186"/>
      <c r="M186" s="5"/>
      <c r="N186" s="1"/>
      <c r="O186" s="1"/>
      <c r="P186" s="1"/>
      <c r="Q186" s="256"/>
      <c r="R186" s="550"/>
      <c r="S186" s="524"/>
      <c r="T186" s="550"/>
      <c r="U186" s="550"/>
      <c r="V186" s="256"/>
      <c r="W186" s="256"/>
      <c r="X186"/>
      <c r="Y186"/>
      <c r="Z186"/>
      <c r="AA186"/>
      <c r="AB186"/>
      <c r="AC186"/>
      <c r="AD186"/>
      <c r="AE186"/>
      <c r="AF186"/>
      <c r="AG186"/>
      <c r="AH186"/>
      <c r="AI186"/>
      <c r="AJ186"/>
      <c r="AK186"/>
      <c r="AL186"/>
      <c r="AM186"/>
      <c r="AN186"/>
      <c r="AO186"/>
      <c r="AP186" s="256"/>
      <c r="AQ186" s="256"/>
      <c r="AR186" s="256"/>
      <c r="AS186" s="256"/>
      <c r="AT186" s="256"/>
      <c r="AU186" s="256"/>
      <c r="AW186" s="256"/>
    </row>
    <row r="187" spans="1:49" ht="18" hidden="1" customHeight="1">
      <c r="A187" s="1"/>
      <c r="B187" s="1"/>
      <c r="C187" s="552"/>
      <c r="D187" s="311"/>
      <c r="E187" s="388"/>
      <c r="F187" s="703"/>
      <c r="G187" s="530"/>
      <c r="H187" s="1"/>
      <c r="I187"/>
      <c r="J187" s="1"/>
      <c r="K187" s="1"/>
      <c r="L187"/>
      <c r="O187" s="551"/>
      <c r="P187" s="551"/>
      <c r="Q187" s="551"/>
      <c r="R187" s="551"/>
      <c r="S187" s="524"/>
      <c r="T187" s="1"/>
      <c r="U187" s="524"/>
      <c r="X187"/>
      <c r="Y187"/>
      <c r="Z187"/>
      <c r="AA187"/>
      <c r="AB187"/>
      <c r="AC187"/>
      <c r="AD187"/>
      <c r="AE187"/>
      <c r="AF187"/>
      <c r="AG187"/>
      <c r="AH187"/>
      <c r="AI187"/>
      <c r="AJ187"/>
      <c r="AK187"/>
      <c r="AL187"/>
      <c r="AM187"/>
      <c r="AN187"/>
      <c r="AO187"/>
    </row>
    <row r="188" spans="1:49" ht="18" hidden="1" customHeight="1">
      <c r="A188" s="1"/>
      <c r="B188" s="1"/>
      <c r="C188" s="552"/>
      <c r="D188" s="311"/>
      <c r="E188" s="388"/>
      <c r="F188" s="703"/>
      <c r="G188" s="530"/>
      <c r="H188" s="1"/>
      <c r="I188"/>
      <c r="J188" s="1"/>
      <c r="K188" s="1"/>
      <c r="L188"/>
      <c r="M188" s="256"/>
      <c r="N188" s="256"/>
      <c r="O188" s="551"/>
      <c r="P188" s="551"/>
      <c r="Q188" s="551"/>
      <c r="R188" s="551"/>
      <c r="S188" s="524"/>
      <c r="T188" s="1"/>
      <c r="U188" s="524"/>
      <c r="X188"/>
      <c r="Y188"/>
      <c r="Z188"/>
      <c r="AA188"/>
      <c r="AB188"/>
      <c r="AC188"/>
      <c r="AD188"/>
      <c r="AE188"/>
      <c r="AF188"/>
      <c r="AG188"/>
      <c r="AH188"/>
      <c r="AI188"/>
      <c r="AJ188"/>
      <c r="AK188"/>
      <c r="AL188"/>
      <c r="AM188"/>
      <c r="AN188"/>
      <c r="AO188"/>
    </row>
    <row r="189" spans="1:49" ht="18" hidden="1" customHeight="1">
      <c r="A189" s="1"/>
      <c r="B189" s="1"/>
      <c r="C189" s="552"/>
      <c r="D189" s="311"/>
      <c r="E189" s="388"/>
      <c r="F189" s="703"/>
      <c r="G189" s="530"/>
      <c r="H189" s="1"/>
      <c r="I189"/>
      <c r="J189" s="1"/>
      <c r="K189" s="1"/>
      <c r="L189"/>
      <c r="M189" s="256"/>
      <c r="N189" s="256"/>
      <c r="O189" s="551"/>
      <c r="P189" s="551"/>
      <c r="Q189" s="551"/>
      <c r="R189" s="551"/>
      <c r="S189" s="524"/>
      <c r="T189" s="1"/>
      <c r="U189" s="524"/>
      <c r="X189"/>
      <c r="Y189"/>
      <c r="Z189"/>
      <c r="AA189"/>
      <c r="AB189"/>
      <c r="AC189"/>
      <c r="AD189"/>
      <c r="AE189"/>
      <c r="AF189"/>
      <c r="AG189"/>
      <c r="AH189"/>
      <c r="AI189"/>
      <c r="AJ189"/>
      <c r="AK189"/>
      <c r="AL189"/>
      <c r="AM189"/>
      <c r="AN189"/>
      <c r="AO189"/>
    </row>
    <row r="190" spans="1:49" ht="18" hidden="1" customHeight="1">
      <c r="A190" s="1"/>
      <c r="B190" s="1"/>
      <c r="C190" s="552"/>
      <c r="D190" s="311"/>
      <c r="E190" s="388"/>
      <c r="F190" s="703"/>
      <c r="G190" s="530"/>
      <c r="H190" s="474"/>
      <c r="I190" s="251"/>
      <c r="J190" s="1"/>
      <c r="K190" s="1"/>
      <c r="L190"/>
      <c r="M190" s="256"/>
      <c r="N190" s="256"/>
      <c r="O190" s="551"/>
      <c r="P190" s="551"/>
      <c r="Q190" s="551"/>
      <c r="R190" s="551"/>
      <c r="S190" s="524"/>
      <c r="T190" s="1"/>
      <c r="U190" s="524"/>
      <c r="X190"/>
      <c r="Y190"/>
      <c r="Z190"/>
      <c r="AA190"/>
      <c r="AB190"/>
      <c r="AC190"/>
      <c r="AD190"/>
      <c r="AE190"/>
      <c r="AF190"/>
      <c r="AG190"/>
      <c r="AH190"/>
      <c r="AI190"/>
      <c r="AJ190"/>
      <c r="AK190"/>
      <c r="AL190"/>
      <c r="AM190"/>
      <c r="AN190"/>
      <c r="AO190"/>
    </row>
    <row r="191" spans="1:49" ht="18" hidden="1" customHeight="1">
      <c r="A191" s="1"/>
      <c r="B191" s="1"/>
      <c r="C191" s="552"/>
      <c r="D191" s="311"/>
      <c r="E191" s="388"/>
      <c r="F191" s="703"/>
      <c r="G191" s="530"/>
      <c r="H191" s="1"/>
      <c r="I191" s="1"/>
      <c r="J191" s="1"/>
      <c r="K191" s="1"/>
      <c r="L191"/>
      <c r="M191"/>
      <c r="N191"/>
      <c r="O191"/>
      <c r="P191"/>
      <c r="Q191"/>
      <c r="R191"/>
      <c r="S191"/>
      <c r="T191"/>
      <c r="U191"/>
      <c r="V191"/>
      <c r="W191"/>
      <c r="X191"/>
      <c r="Y191"/>
      <c r="Z191"/>
      <c r="AA191"/>
      <c r="AB191"/>
      <c r="AC191"/>
      <c r="AD191"/>
      <c r="AE191"/>
      <c r="AF191"/>
      <c r="AG191"/>
      <c r="AH191"/>
      <c r="AI191"/>
      <c r="AJ191"/>
      <c r="AK191"/>
      <c r="AL191"/>
      <c r="AM191"/>
      <c r="AN191"/>
      <c r="AO191"/>
    </row>
    <row r="192" spans="1:49" ht="18" hidden="1" customHeight="1">
      <c r="A192" s="9"/>
      <c r="B192" s="9"/>
      <c r="C192" s="552"/>
      <c r="D192" s="311"/>
      <c r="E192" s="388"/>
      <c r="F192" s="703"/>
      <c r="G192" s="530"/>
      <c r="H192" s="9"/>
      <c r="I192" s="9"/>
      <c r="J192" s="9"/>
      <c r="K192" s="9"/>
      <c r="L192"/>
      <c r="M192" s="9"/>
      <c r="N192" s="9"/>
      <c r="O192" s="9"/>
      <c r="P192" s="9"/>
      <c r="Q192" s="9"/>
      <c r="R192" s="9"/>
      <c r="S192" s="9"/>
      <c r="T192" s="9"/>
      <c r="U192" s="9"/>
      <c r="V192" s="9"/>
      <c r="W192" s="9"/>
      <c r="X192"/>
      <c r="Y192"/>
      <c r="Z192"/>
      <c r="AA192"/>
      <c r="AB192"/>
      <c r="AC192"/>
      <c r="AD192"/>
      <c r="AE192"/>
      <c r="AF192"/>
      <c r="AG192"/>
      <c r="AH192"/>
      <c r="AI192"/>
      <c r="AJ192"/>
      <c r="AK192"/>
      <c r="AL192"/>
      <c r="AM192"/>
      <c r="AN192"/>
      <c r="AO192"/>
    </row>
    <row r="193" spans="1:41" ht="18" hidden="1" customHeight="1">
      <c r="A193" s="440"/>
      <c r="B193" s="440"/>
      <c r="C193" s="552"/>
      <c r="D193" s="311"/>
      <c r="E193" s="388"/>
      <c r="F193" s="703"/>
      <c r="G193" s="530"/>
      <c r="H193" s="31"/>
      <c r="I193" s="535"/>
      <c r="J193" s="31"/>
      <c r="K193" s="535"/>
      <c r="L193"/>
      <c r="M193" s="440"/>
      <c r="N193" s="440"/>
      <c r="O193" s="440"/>
      <c r="P193" s="440"/>
      <c r="Q193" s="440"/>
      <c r="R193" s="440"/>
      <c r="S193" s="440"/>
      <c r="T193" s="31"/>
      <c r="U193" s="535"/>
      <c r="V193" s="31"/>
      <c r="W193" s="535"/>
      <c r="X193"/>
      <c r="Y193"/>
      <c r="Z193"/>
      <c r="AA193"/>
      <c r="AB193"/>
      <c r="AC193"/>
      <c r="AD193"/>
      <c r="AE193"/>
      <c r="AF193"/>
      <c r="AG193"/>
      <c r="AH193"/>
      <c r="AI193"/>
      <c r="AJ193"/>
      <c r="AK193"/>
      <c r="AL193"/>
      <c r="AM193"/>
      <c r="AN193"/>
      <c r="AO193"/>
    </row>
    <row r="194" spans="1:41" ht="18" hidden="1" customHeight="1">
      <c r="A194" s="440"/>
      <c r="B194" s="1"/>
      <c r="C194" s="552"/>
      <c r="D194" s="311"/>
      <c r="E194" s="388"/>
      <c r="F194" s="703"/>
      <c r="G194" s="530"/>
      <c r="H194" s="389"/>
      <c r="I194" s="31"/>
      <c r="J194" s="8"/>
      <c r="K194" s="389"/>
      <c r="L194"/>
      <c r="M194" s="440"/>
      <c r="O194" s="1"/>
      <c r="P194" s="524"/>
      <c r="Q194" s="440"/>
      <c r="S194" s="8"/>
      <c r="T194" s="524"/>
      <c r="U194" s="31"/>
      <c r="V194" s="8"/>
      <c r="W194" s="524"/>
      <c r="X194"/>
      <c r="Y194"/>
      <c r="Z194"/>
      <c r="AA194"/>
      <c r="AB194"/>
      <c r="AC194"/>
      <c r="AD194"/>
      <c r="AE194"/>
      <c r="AF194"/>
      <c r="AG194"/>
      <c r="AH194"/>
      <c r="AI194"/>
      <c r="AJ194"/>
      <c r="AK194"/>
      <c r="AL194"/>
      <c r="AM194"/>
      <c r="AN194"/>
      <c r="AO194"/>
    </row>
    <row r="195" spans="1:41" ht="18" hidden="1" customHeight="1">
      <c r="A195" s="1"/>
      <c r="B195" s="1"/>
      <c r="C195" s="552"/>
      <c r="D195" s="311"/>
      <c r="E195" s="388"/>
      <c r="F195" s="703"/>
      <c r="G195" s="530"/>
      <c r="H195" s="1"/>
      <c r="I195" s="1"/>
      <c r="J195" s="1"/>
      <c r="K195" s="1"/>
      <c r="L195"/>
      <c r="M195" s="1"/>
      <c r="O195" s="1"/>
      <c r="P195" s="1"/>
      <c r="Q195" s="1"/>
      <c r="R195" s="1"/>
      <c r="S195" s="1"/>
      <c r="T195" s="1"/>
      <c r="U195" s="1"/>
      <c r="V195" s="1"/>
      <c r="W195" s="1"/>
      <c r="X195"/>
      <c r="Y195"/>
      <c r="Z195"/>
      <c r="AA195"/>
      <c r="AB195"/>
      <c r="AC195"/>
      <c r="AD195"/>
      <c r="AE195"/>
      <c r="AF195"/>
      <c r="AG195"/>
      <c r="AH195"/>
      <c r="AI195"/>
      <c r="AJ195"/>
      <c r="AK195"/>
      <c r="AL195"/>
      <c r="AM195"/>
      <c r="AN195"/>
      <c r="AO195"/>
    </row>
    <row r="196" spans="1:41" ht="18" hidden="1" customHeight="1">
      <c r="A196" s="1"/>
      <c r="B196" s="1"/>
      <c r="C196" s="552"/>
      <c r="D196" s="311"/>
      <c r="E196" s="388"/>
      <c r="F196" s="703"/>
      <c r="G196" s="530"/>
      <c r="H196" s="1"/>
      <c r="I196" s="1"/>
      <c r="J196" s="1"/>
      <c r="K196" s="1"/>
      <c r="L196"/>
      <c r="M196" s="1"/>
      <c r="O196" s="1"/>
      <c r="P196" s="1"/>
      <c r="Q196" s="1"/>
      <c r="R196" s="1"/>
      <c r="S196" s="1"/>
      <c r="T196" s="1"/>
      <c r="U196" s="1"/>
      <c r="V196" s="1"/>
      <c r="W196" s="1"/>
      <c r="X196"/>
      <c r="Y196"/>
      <c r="Z196"/>
      <c r="AA196"/>
      <c r="AB196"/>
      <c r="AC196"/>
      <c r="AD196"/>
      <c r="AE196"/>
      <c r="AF196"/>
      <c r="AG196"/>
      <c r="AH196"/>
      <c r="AI196"/>
      <c r="AJ196"/>
      <c r="AK196"/>
      <c r="AL196"/>
      <c r="AM196"/>
      <c r="AN196"/>
      <c r="AO196"/>
    </row>
    <row r="197" spans="1:41" ht="18" hidden="1" customHeight="1">
      <c r="A197" s="440"/>
      <c r="B197" s="1"/>
      <c r="C197" s="552"/>
      <c r="D197" s="311"/>
      <c r="E197" s="388"/>
      <c r="F197" s="703"/>
      <c r="G197" s="530"/>
      <c r="H197" s="31"/>
      <c r="I197" s="535"/>
      <c r="J197" s="31"/>
      <c r="K197" s="535"/>
      <c r="L197"/>
      <c r="M197" s="440"/>
      <c r="N197" s="440"/>
      <c r="O197" s="440"/>
      <c r="P197" s="440"/>
      <c r="Q197" s="440"/>
      <c r="R197" s="440"/>
      <c r="S197" s="440"/>
      <c r="T197" s="31"/>
      <c r="U197" s="535"/>
      <c r="V197" s="31"/>
      <c r="W197" s="535"/>
      <c r="X197"/>
      <c r="AJ197"/>
      <c r="AK197"/>
      <c r="AL197"/>
      <c r="AM197"/>
      <c r="AN197"/>
      <c r="AO197"/>
    </row>
    <row r="198" spans="1:41" ht="18" hidden="1" customHeight="1">
      <c r="A198" s="440"/>
      <c r="C198" s="1"/>
      <c r="D198" s="389"/>
      <c r="E198" s="440"/>
      <c r="G198" s="8"/>
      <c r="H198" s="389"/>
      <c r="I198" s="31"/>
      <c r="J198" s="8"/>
      <c r="K198" s="389"/>
      <c r="L198"/>
      <c r="M198" s="440"/>
      <c r="O198" s="1"/>
      <c r="P198" s="524"/>
      <c r="Q198" s="440"/>
      <c r="S198" s="8"/>
      <c r="T198" s="524"/>
      <c r="U198" s="31"/>
      <c r="V198" s="8"/>
      <c r="W198" s="524"/>
      <c r="X198"/>
      <c r="AJ198"/>
      <c r="AK198"/>
      <c r="AL198"/>
      <c r="AM198"/>
      <c r="AN198"/>
      <c r="AO198"/>
    </row>
    <row r="199" spans="1:41" ht="18" hidden="1" customHeight="1">
      <c r="A199" s="443"/>
      <c r="B199" s="530"/>
      <c r="C199" s="530"/>
      <c r="D199" s="530"/>
      <c r="E199" s="530"/>
      <c r="F199" s="705"/>
      <c r="G199" s="1"/>
      <c r="H199" s="31"/>
      <c r="I199" s="553"/>
      <c r="J199" s="31"/>
      <c r="K199" s="553"/>
      <c r="L199"/>
      <c r="M199"/>
      <c r="N199"/>
      <c r="O199"/>
      <c r="P199"/>
      <c r="Q199"/>
      <c r="R199"/>
      <c r="S199"/>
      <c r="T199"/>
      <c r="U199"/>
      <c r="V199"/>
      <c r="W199"/>
      <c r="X199"/>
      <c r="AJ199"/>
      <c r="AK199"/>
      <c r="AL199"/>
      <c r="AM199"/>
      <c r="AN199"/>
      <c r="AO199"/>
    </row>
    <row r="200" spans="1:41" ht="36" customHeight="1">
      <c r="A200" s="1841" t="s">
        <v>994</v>
      </c>
      <c r="B200" s="1841"/>
      <c r="C200" s="1841"/>
      <c r="D200" s="1841"/>
      <c r="E200" s="1841"/>
      <c r="F200" s="1841"/>
      <c r="G200" s="1841"/>
      <c r="H200" s="1841"/>
      <c r="I200" s="1841"/>
      <c r="J200" s="1841"/>
      <c r="K200" s="1841"/>
      <c r="L200"/>
      <c r="X200"/>
      <c r="AJ200"/>
      <c r="AK200"/>
      <c r="AL200"/>
      <c r="AM200"/>
      <c r="AN200"/>
      <c r="AO200"/>
    </row>
    <row r="201" spans="1:41" ht="36" customHeight="1">
      <c r="A201" s="1880" t="s">
        <v>995</v>
      </c>
      <c r="B201" s="1880"/>
      <c r="C201" s="1880"/>
      <c r="D201" s="1880"/>
      <c r="E201" s="1880"/>
      <c r="F201" s="1880"/>
      <c r="G201" s="1880"/>
      <c r="H201" s="1880"/>
      <c r="I201" s="1880"/>
      <c r="J201" s="1880"/>
      <c r="K201" s="1880"/>
      <c r="L201"/>
      <c r="M201" s="1755" t="s">
        <v>996</v>
      </c>
      <c r="N201" s="1755"/>
      <c r="O201" s="1755"/>
      <c r="P201" s="1755"/>
      <c r="Q201" s="1755"/>
      <c r="R201" s="1755"/>
      <c r="S201" s="1755"/>
      <c r="T201" s="1755"/>
      <c r="U201" s="1755"/>
      <c r="V201" s="1755"/>
      <c r="W201" s="1755"/>
      <c r="X201"/>
      <c r="AJ201"/>
      <c r="AK201"/>
      <c r="AL201"/>
      <c r="AM201"/>
      <c r="AN201"/>
      <c r="AO201"/>
    </row>
    <row r="202" spans="1:41" ht="18" customHeight="1">
      <c r="A202" s="252"/>
      <c r="B202" s="441"/>
      <c r="C202" s="441"/>
      <c r="D202" s="441"/>
      <c r="E202" s="441"/>
      <c r="F202" s="706"/>
      <c r="G202" s="441"/>
      <c r="H202" s="441"/>
      <c r="I202" s="441"/>
      <c r="J202" s="441"/>
      <c r="K202" s="441"/>
      <c r="L202"/>
      <c r="M202" s="1977"/>
      <c r="N202" s="1977"/>
      <c r="O202" s="1977"/>
      <c r="P202" s="1977"/>
      <c r="Q202" s="1978"/>
      <c r="R202" s="1824" t="s">
        <v>19</v>
      </c>
      <c r="S202" s="1864"/>
      <c r="T202" s="1864"/>
      <c r="U202" s="1864"/>
      <c r="V202" s="1825"/>
      <c r="W202" s="1979" t="s">
        <v>19</v>
      </c>
      <c r="X202" s="11"/>
      <c r="AJ202"/>
      <c r="AK202"/>
      <c r="AL202"/>
      <c r="AM202"/>
      <c r="AN202"/>
      <c r="AO202"/>
    </row>
    <row r="203" spans="1:41" ht="30" customHeight="1">
      <c r="A203" s="1794"/>
      <c r="B203" s="1794"/>
      <c r="C203" s="1794"/>
      <c r="D203" s="1794"/>
      <c r="E203" s="1794"/>
      <c r="F203" s="1794"/>
      <c r="G203" s="1881"/>
      <c r="H203" s="1873" t="s">
        <v>718</v>
      </c>
      <c r="I203" s="1874"/>
      <c r="J203" s="1789" t="s">
        <v>28</v>
      </c>
      <c r="K203" s="1794"/>
      <c r="L203"/>
      <c r="M203" s="1791"/>
      <c r="N203" s="1791"/>
      <c r="O203" s="1791"/>
      <c r="P203" s="1791"/>
      <c r="Q203" s="1792"/>
      <c r="R203" s="297" t="s">
        <v>25</v>
      </c>
      <c r="S203" s="121" t="s">
        <v>66</v>
      </c>
      <c r="T203" s="442" t="s">
        <v>28</v>
      </c>
      <c r="U203" s="34" t="s">
        <v>68</v>
      </c>
      <c r="V203" s="122" t="s">
        <v>69</v>
      </c>
      <c r="W203" s="1980"/>
      <c r="X203" s="11"/>
      <c r="AJ203"/>
      <c r="AK203"/>
      <c r="AL203"/>
      <c r="AM203"/>
      <c r="AN203"/>
      <c r="AO203"/>
    </row>
    <row r="204" spans="1:41" ht="30" customHeight="1">
      <c r="A204" s="1882" t="s">
        <v>997</v>
      </c>
      <c r="B204" s="1882"/>
      <c r="C204" s="1882"/>
      <c r="D204" s="1882"/>
      <c r="E204" s="1882"/>
      <c r="F204" s="1882"/>
      <c r="G204" s="1883"/>
      <c r="H204" s="1867">
        <v>29.843938302885451</v>
      </c>
      <c r="I204" s="1868"/>
      <c r="J204" s="1867">
        <v>29.815917634746558</v>
      </c>
      <c r="K204" s="1871"/>
      <c r="L204"/>
      <c r="M204" s="1796" t="s">
        <v>998</v>
      </c>
      <c r="N204" s="1796"/>
      <c r="O204" s="1796"/>
      <c r="P204" s="1796"/>
      <c r="Q204" s="1797"/>
      <c r="R204" s="432">
        <v>3752.5</v>
      </c>
      <c r="S204" s="208">
        <v>24101.5</v>
      </c>
      <c r="T204" s="209">
        <v>32788</v>
      </c>
      <c r="U204" s="432">
        <v>44691.5</v>
      </c>
      <c r="V204" s="210">
        <v>15950.5</v>
      </c>
      <c r="W204" s="211">
        <v>60642</v>
      </c>
      <c r="X204" s="11"/>
      <c r="AJ204"/>
      <c r="AK204"/>
      <c r="AL204"/>
      <c r="AM204"/>
      <c r="AN204"/>
      <c r="AO204"/>
    </row>
    <row r="205" spans="1:41" ht="18" customHeight="1">
      <c r="A205" s="1958"/>
      <c r="B205" s="1958"/>
      <c r="C205" s="1958"/>
      <c r="D205" s="1958"/>
      <c r="E205" s="1958"/>
      <c r="F205" s="1958"/>
      <c r="G205" s="1959"/>
      <c r="H205" s="1875"/>
      <c r="I205" s="1876"/>
      <c r="J205" s="1875"/>
      <c r="K205" s="1879"/>
      <c r="L205"/>
      <c r="X205" s="11"/>
      <c r="AJ205"/>
      <c r="AK205"/>
      <c r="AL205"/>
      <c r="AM205"/>
      <c r="AN205"/>
      <c r="AO205"/>
    </row>
    <row r="206" spans="1:41" ht="18" customHeight="1">
      <c r="A206" s="1882" t="s">
        <v>999</v>
      </c>
      <c r="B206" s="1882"/>
      <c r="C206" s="1882"/>
      <c r="D206" s="1882"/>
      <c r="E206" s="1882"/>
      <c r="F206" s="1882"/>
      <c r="G206" s="1883"/>
      <c r="H206" s="1867">
        <v>39.661063976448617</v>
      </c>
      <c r="I206" s="1868"/>
      <c r="J206" s="1867">
        <v>39.784733195071382</v>
      </c>
      <c r="K206" s="1871"/>
      <c r="L206"/>
      <c r="M206" s="1795" t="s">
        <v>1000</v>
      </c>
      <c r="N206" s="1795"/>
      <c r="O206" s="1795"/>
      <c r="P206" s="1795"/>
      <c r="Q206" s="257"/>
      <c r="R206" s="1984" t="s">
        <v>1001</v>
      </c>
      <c r="S206" s="1985"/>
      <c r="T206" s="1973" t="s">
        <v>1002</v>
      </c>
      <c r="U206" s="1974"/>
      <c r="V206" s="1974"/>
      <c r="W206" s="1974"/>
      <c r="X206" s="11"/>
      <c r="AJ206"/>
      <c r="AK206"/>
      <c r="AL206"/>
      <c r="AM206"/>
      <c r="AN206"/>
      <c r="AO206"/>
    </row>
    <row r="207" spans="1:41" ht="18" customHeight="1">
      <c r="A207" s="1884"/>
      <c r="B207" s="1884"/>
      <c r="C207" s="1884"/>
      <c r="D207" s="1884"/>
      <c r="E207" s="1884"/>
      <c r="F207" s="1884"/>
      <c r="G207" s="1885"/>
      <c r="H207" s="1869"/>
      <c r="I207" s="1870"/>
      <c r="J207" s="1869"/>
      <c r="K207" s="1872"/>
      <c r="L207"/>
      <c r="M207" s="1791"/>
      <c r="N207" s="1791"/>
      <c r="O207" s="1791"/>
      <c r="P207" s="1791"/>
      <c r="Q207" s="1792"/>
      <c r="R207" s="1986"/>
      <c r="S207" s="1987"/>
      <c r="T207" s="1789" t="s">
        <v>727</v>
      </c>
      <c r="U207" s="1790"/>
      <c r="V207" s="1793" t="s">
        <v>1003</v>
      </c>
      <c r="W207" s="1794"/>
      <c r="X207" s="11"/>
      <c r="AJ207"/>
      <c r="AK207"/>
      <c r="AL207"/>
      <c r="AM207"/>
      <c r="AN207"/>
      <c r="AO207"/>
    </row>
    <row r="208" spans="1:41" ht="30" customHeight="1">
      <c r="A208" s="1951" t="s">
        <v>1004</v>
      </c>
      <c r="B208" s="1951"/>
      <c r="C208" s="1951"/>
      <c r="D208" s="1951"/>
      <c r="E208" s="1951"/>
      <c r="F208" s="1951"/>
      <c r="G208" s="1952"/>
      <c r="H208" s="1953">
        <v>53.034511021756302</v>
      </c>
      <c r="I208" s="1954"/>
      <c r="J208" s="1953">
        <v>61.321395480053681</v>
      </c>
      <c r="K208" s="1971"/>
      <c r="L208"/>
      <c r="M208" s="1796" t="s">
        <v>1005</v>
      </c>
      <c r="N208" s="1796"/>
      <c r="O208" s="1796"/>
      <c r="P208" s="1796"/>
      <c r="Q208" s="1797"/>
      <c r="R208" s="1975">
        <v>1568</v>
      </c>
      <c r="S208" s="1976"/>
      <c r="T208" s="1975">
        <v>301</v>
      </c>
      <c r="U208" s="1988"/>
      <c r="V208" s="1981">
        <v>1218</v>
      </c>
      <c r="W208" s="1982"/>
      <c r="X208" s="11"/>
      <c r="AJ208"/>
      <c r="AK208"/>
      <c r="AL208"/>
      <c r="AM208"/>
      <c r="AN208"/>
      <c r="AO208"/>
    </row>
    <row r="209" spans="1:47" ht="18" customHeight="1">
      <c r="A209" s="1961" t="s">
        <v>1006</v>
      </c>
      <c r="B209" s="1961"/>
      <c r="C209" s="1961"/>
      <c r="D209" s="1961"/>
      <c r="E209" s="1961"/>
      <c r="F209" s="1961"/>
      <c r="G209" s="1962"/>
      <c r="H209" s="1853">
        <v>0</v>
      </c>
      <c r="I209" s="1965"/>
      <c r="J209" s="1853">
        <v>0</v>
      </c>
      <c r="K209" s="1854"/>
      <c r="L209"/>
      <c r="M209" s="1796" t="s">
        <v>1007</v>
      </c>
      <c r="N209" s="1796"/>
      <c r="O209" s="1796"/>
      <c r="P209" s="1796"/>
      <c r="Q209" s="1797"/>
      <c r="R209" s="1858">
        <v>0.93779904306220097</v>
      </c>
      <c r="S209" s="1859"/>
      <c r="T209" s="1858">
        <v>0.18002392344497609</v>
      </c>
      <c r="U209" s="1860"/>
      <c r="V209" s="1967">
        <v>0.72846889952153115</v>
      </c>
      <c r="W209" s="1968"/>
      <c r="X209" s="11"/>
      <c r="AJ209"/>
      <c r="AK209"/>
      <c r="AL209"/>
      <c r="AM209"/>
      <c r="AN209"/>
      <c r="AO209"/>
    </row>
    <row r="210" spans="1:47" ht="18" customHeight="1">
      <c r="A210" s="1963"/>
      <c r="B210" s="1963"/>
      <c r="C210" s="1963"/>
      <c r="D210" s="1963"/>
      <c r="E210" s="1963"/>
      <c r="F210" s="1963"/>
      <c r="G210" s="1964"/>
      <c r="H210" s="1855"/>
      <c r="I210" s="1966"/>
      <c r="J210" s="1855"/>
      <c r="K210" s="1856"/>
      <c r="L210"/>
      <c r="M210" s="1796" t="s">
        <v>1008</v>
      </c>
      <c r="N210" s="1796"/>
      <c r="O210" s="1796"/>
      <c r="P210" s="1796"/>
      <c r="Q210" s="1797"/>
      <c r="R210" s="1969"/>
      <c r="S210" s="1970"/>
      <c r="T210" s="1858">
        <v>0.19196428571428573</v>
      </c>
      <c r="U210" s="1860"/>
      <c r="V210" s="1967">
        <v>0.7767857142857143</v>
      </c>
      <c r="W210" s="1968"/>
      <c r="X210" s="11"/>
      <c r="AJ210"/>
      <c r="AK210"/>
      <c r="AL210"/>
      <c r="AM210"/>
      <c r="AN210"/>
      <c r="AO210"/>
    </row>
    <row r="211" spans="1:47" ht="18" customHeight="1">
      <c r="A211" s="1"/>
      <c r="B211" s="1"/>
      <c r="C211" s="1"/>
      <c r="D211" s="1"/>
      <c r="E211" s="1"/>
      <c r="F211" s="444"/>
      <c r="G211" s="1"/>
      <c r="H211" s="1"/>
      <c r="I211" s="1"/>
      <c r="J211" s="1"/>
      <c r="K211" s="1"/>
      <c r="L211"/>
      <c r="M211" s="256"/>
      <c r="N211" s="256"/>
      <c r="X211" s="11"/>
      <c r="Y211" s="11"/>
      <c r="Z211" s="11"/>
      <c r="AA211" s="11"/>
      <c r="AB211" s="11"/>
      <c r="AC211" s="11"/>
      <c r="AD211"/>
      <c r="AE211"/>
      <c r="AF211"/>
      <c r="AG211"/>
      <c r="AH211"/>
      <c r="AI211"/>
      <c r="AJ211"/>
      <c r="AK211"/>
      <c r="AL211"/>
      <c r="AM211"/>
      <c r="AN211"/>
      <c r="AO211"/>
    </row>
    <row r="212" spans="1:47" ht="18" customHeight="1">
      <c r="A212" s="1960" t="s">
        <v>1009</v>
      </c>
      <c r="B212" s="1960"/>
      <c r="C212" s="1960"/>
      <c r="D212" s="1960"/>
      <c r="E212" s="1960"/>
      <c r="F212" s="1960"/>
      <c r="G212" s="1960"/>
      <c r="H212" s="1960"/>
      <c r="I212" s="1960"/>
      <c r="J212" s="1960"/>
      <c r="K212" s="1960"/>
      <c r="L212"/>
      <c r="M212" s="1960" t="s">
        <v>1010</v>
      </c>
      <c r="N212" s="1960"/>
      <c r="O212" s="1960"/>
      <c r="P212" s="1960"/>
      <c r="Q212" s="1960"/>
      <c r="R212" s="1960"/>
      <c r="S212" s="1960"/>
      <c r="T212" s="1960"/>
      <c r="U212" s="1960"/>
      <c r="V212" s="1960"/>
      <c r="W212" s="1960"/>
      <c r="X212"/>
      <c r="Y212" s="263"/>
      <c r="Z212" s="264"/>
      <c r="AA212" s="264"/>
      <c r="AB212" s="264"/>
      <c r="AC212" s="264"/>
      <c r="AD212" s="264"/>
      <c r="AE212" s="264"/>
      <c r="AF212" s="264"/>
      <c r="AG212" s="264"/>
      <c r="AH212" s="264"/>
      <c r="AI212" s="264"/>
      <c r="AJ212"/>
      <c r="AK212" s="554"/>
      <c r="AL212" s="455"/>
      <c r="AM212" s="455"/>
      <c r="AN212" s="455"/>
      <c r="AO212" s="455"/>
      <c r="AP212" s="455"/>
      <c r="AQ212" s="455"/>
      <c r="AR212" s="455"/>
      <c r="AS212" s="455"/>
      <c r="AT212" s="455"/>
      <c r="AU212" s="455"/>
    </row>
    <row r="213" spans="1:47" ht="18" customHeight="1">
      <c r="A213" s="35"/>
      <c r="B213" s="1"/>
      <c r="C213" s="35"/>
      <c r="D213" s="1"/>
      <c r="E213" s="1"/>
      <c r="F213" s="707"/>
      <c r="G213" s="1"/>
      <c r="H213" s="1"/>
      <c r="I213" s="1"/>
      <c r="J213" s="1"/>
      <c r="K213" s="1"/>
      <c r="L213"/>
      <c r="R213" s="435"/>
      <c r="S213" s="435"/>
      <c r="X213"/>
      <c r="Y213" s="264"/>
      <c r="Z213" s="264"/>
      <c r="AA213" s="264"/>
      <c r="AB213" s="264"/>
      <c r="AC213" s="264"/>
      <c r="AD213" s="264"/>
      <c r="AE213" s="264"/>
      <c r="AF213" s="264"/>
      <c r="AG213" s="264"/>
      <c r="AH213" s="264"/>
      <c r="AI213" s="264"/>
      <c r="AJ213"/>
      <c r="AK213" s="455"/>
      <c r="AL213" s="455"/>
      <c r="AM213" s="455"/>
      <c r="AN213" s="455"/>
      <c r="AO213" s="455"/>
      <c r="AP213" s="455"/>
      <c r="AQ213" s="455"/>
      <c r="AR213" s="455"/>
      <c r="AS213" s="455"/>
      <c r="AT213" s="455"/>
      <c r="AU213" s="455"/>
    </row>
    <row r="214" spans="1:47" ht="18" customHeight="1">
      <c r="A214" s="1826"/>
      <c r="B214" s="1826"/>
      <c r="C214" s="1826"/>
      <c r="D214" s="1826"/>
      <c r="E214" s="1827"/>
      <c r="F214" s="1824" t="s">
        <v>25</v>
      </c>
      <c r="G214" s="1825"/>
      <c r="H214" s="1824" t="s">
        <v>66</v>
      </c>
      <c r="I214" s="1825"/>
      <c r="J214" s="1824" t="s">
        <v>28</v>
      </c>
      <c r="K214" s="1864"/>
      <c r="L214"/>
      <c r="M214" s="1814"/>
      <c r="N214" s="1814"/>
      <c r="O214" s="1814"/>
      <c r="P214" s="1814"/>
      <c r="Q214" s="1815"/>
      <c r="R214" s="1811" t="s">
        <v>19</v>
      </c>
      <c r="S214" s="1812"/>
      <c r="T214" s="1812"/>
      <c r="U214" s="1812"/>
      <c r="V214" s="1813"/>
      <c r="W214" s="1806" t="s">
        <v>19</v>
      </c>
      <c r="X214"/>
      <c r="Y214" s="264"/>
      <c r="Z214" s="264"/>
      <c r="AA214" s="264"/>
      <c r="AB214" s="264"/>
      <c r="AC214" s="264"/>
      <c r="AD214" s="264"/>
      <c r="AE214" s="264"/>
      <c r="AF214" s="264"/>
      <c r="AG214" s="264"/>
      <c r="AH214" s="264"/>
      <c r="AI214" s="264"/>
      <c r="AJ214"/>
      <c r="AK214" s="455"/>
      <c r="AL214" s="455"/>
      <c r="AM214" s="455"/>
      <c r="AN214" s="455"/>
      <c r="AO214" s="455"/>
      <c r="AP214" s="455"/>
      <c r="AQ214" s="455"/>
      <c r="AR214" s="455"/>
      <c r="AS214" s="455"/>
      <c r="AT214" s="455"/>
      <c r="AU214" s="455"/>
    </row>
    <row r="215" spans="1:47" ht="18" customHeight="1">
      <c r="A215" s="1828"/>
      <c r="B215" s="1828"/>
      <c r="C215" s="1828"/>
      <c r="D215" s="1828"/>
      <c r="E215" s="1829"/>
      <c r="F215" s="736" t="s">
        <v>68</v>
      </c>
      <c r="G215" s="424" t="s">
        <v>69</v>
      </c>
      <c r="H215" s="96" t="s">
        <v>68</v>
      </c>
      <c r="I215" s="424" t="s">
        <v>69</v>
      </c>
      <c r="J215" s="96" t="s">
        <v>68</v>
      </c>
      <c r="K215" s="92" t="s">
        <v>69</v>
      </c>
      <c r="L215"/>
      <c r="M215" s="1816"/>
      <c r="N215" s="1816"/>
      <c r="O215" s="1816"/>
      <c r="P215" s="1816"/>
      <c r="Q215" s="1817"/>
      <c r="R215" s="1830" t="s">
        <v>25</v>
      </c>
      <c r="S215" s="1832" t="s">
        <v>66</v>
      </c>
      <c r="T215" s="1809" t="s">
        <v>28</v>
      </c>
      <c r="U215" s="1830" t="s">
        <v>68</v>
      </c>
      <c r="V215" s="1809" t="s">
        <v>69</v>
      </c>
      <c r="W215" s="1807"/>
      <c r="X215"/>
      <c r="Y215"/>
      <c r="Z215"/>
      <c r="AA215"/>
      <c r="AB215"/>
      <c r="AC215"/>
      <c r="AD215"/>
      <c r="AE215"/>
      <c r="AF215"/>
      <c r="AG215"/>
      <c r="AH215"/>
      <c r="AI215"/>
      <c r="AJ215"/>
      <c r="AK215"/>
      <c r="AL215"/>
      <c r="AM215"/>
      <c r="AN215"/>
      <c r="AO215"/>
    </row>
    <row r="216" spans="1:47" ht="18" customHeight="1">
      <c r="A216" s="1822" t="s">
        <v>1011</v>
      </c>
      <c r="B216" s="1822"/>
      <c r="C216" s="1822"/>
      <c r="D216" s="1822"/>
      <c r="E216" s="1823"/>
      <c r="F216" s="212">
        <v>2682</v>
      </c>
      <c r="G216" s="213">
        <v>1070.5</v>
      </c>
      <c r="H216" s="212">
        <v>14223.5</v>
      </c>
      <c r="I216" s="213">
        <v>9878</v>
      </c>
      <c r="J216" s="212">
        <v>27786</v>
      </c>
      <c r="K216" s="214">
        <v>5002</v>
      </c>
      <c r="L216"/>
      <c r="M216" s="1818"/>
      <c r="N216" s="1818"/>
      <c r="O216" s="1818"/>
      <c r="P216" s="1818"/>
      <c r="Q216" s="1819"/>
      <c r="R216" s="1831"/>
      <c r="S216" s="1833"/>
      <c r="T216" s="1810"/>
      <c r="U216" s="1831"/>
      <c r="V216" s="1810"/>
      <c r="W216" s="1808"/>
      <c r="X216"/>
      <c r="Y216"/>
      <c r="Z216"/>
      <c r="AA216"/>
      <c r="AB216"/>
      <c r="AC216"/>
      <c r="AD216"/>
      <c r="AE216"/>
      <c r="AF216"/>
      <c r="AG216"/>
      <c r="AH216"/>
      <c r="AI216"/>
      <c r="AJ216"/>
      <c r="AK216"/>
      <c r="AL216"/>
      <c r="AM216"/>
      <c r="AN216"/>
      <c r="AO216"/>
    </row>
    <row r="217" spans="1:47" ht="18" customHeight="1">
      <c r="A217" s="1836" t="s">
        <v>1012</v>
      </c>
      <c r="B217" s="1836"/>
      <c r="C217" s="1836"/>
      <c r="D217" s="1836"/>
      <c r="E217" s="1837"/>
      <c r="F217" s="215">
        <v>1694.3324471856031</v>
      </c>
      <c r="G217" s="216">
        <v>1687.0775332149265</v>
      </c>
      <c r="H217" s="215">
        <v>1699.4060540344569</v>
      </c>
      <c r="I217" s="216">
        <v>1700.5247722716417</v>
      </c>
      <c r="J217" s="215">
        <v>1677.5915598485685</v>
      </c>
      <c r="K217" s="217">
        <v>1654.337512309027</v>
      </c>
      <c r="L217"/>
      <c r="M217" s="1836" t="s">
        <v>1013</v>
      </c>
      <c r="N217" s="1836"/>
      <c r="O217" s="1836"/>
      <c r="P217" s="1836"/>
      <c r="Q217" s="1837"/>
      <c r="R217" s="259">
        <v>1692.2627908483321</v>
      </c>
      <c r="S217" s="260">
        <v>1699.864560714411</v>
      </c>
      <c r="T217" s="260">
        <v>1674.0440197182531</v>
      </c>
      <c r="U217" s="215">
        <v>1685.5388768527173</v>
      </c>
      <c r="V217" s="215">
        <v>1685.1381734977342</v>
      </c>
      <c r="W217" s="228">
        <v>1685.4334809412426</v>
      </c>
      <c r="X217"/>
      <c r="Y217" s="9" t="s">
        <v>1014</v>
      </c>
      <c r="Z217" s="9"/>
      <c r="AA217" s="9"/>
      <c r="AB217" s="9"/>
      <c r="AC217" s="9"/>
      <c r="AD217" s="9"/>
      <c r="AE217" s="9"/>
      <c r="AF217" s="9"/>
      <c r="AG217" s="9"/>
      <c r="AH217" s="9"/>
      <c r="AI217" s="9"/>
      <c r="AJ217"/>
      <c r="AK217"/>
      <c r="AL217"/>
      <c r="AM217"/>
      <c r="AN217"/>
      <c r="AO217"/>
    </row>
    <row r="218" spans="1:47" ht="18" customHeight="1">
      <c r="A218" s="1836" t="s">
        <v>1015</v>
      </c>
      <c r="B218" s="1836"/>
      <c r="C218" s="1836"/>
      <c r="D218" s="1836"/>
      <c r="E218" s="1837"/>
      <c r="F218" s="215">
        <v>1651.1585133412289</v>
      </c>
      <c r="G218" s="216">
        <v>1618.5597974712064</v>
      </c>
      <c r="H218" s="215">
        <v>1640.6349967387109</v>
      </c>
      <c r="I218" s="216">
        <v>1588.3850971578188</v>
      </c>
      <c r="J218" s="215">
        <v>1568.8815757564269</v>
      </c>
      <c r="K218" s="217">
        <v>1488.8385693101154</v>
      </c>
      <c r="L218"/>
      <c r="M218" s="1836" t="s">
        <v>1015</v>
      </c>
      <c r="N218" s="1836"/>
      <c r="O218" s="1836"/>
      <c r="P218" s="1836"/>
      <c r="Q218" s="1837"/>
      <c r="R218" s="259">
        <v>1641.8588663488613</v>
      </c>
      <c r="S218" s="260">
        <v>1619.2203749077025</v>
      </c>
      <c r="T218" s="261">
        <v>1556.670549824853</v>
      </c>
      <c r="U218" s="215">
        <v>1596.6553477252342</v>
      </c>
      <c r="V218" s="261">
        <v>1559.1929266547793</v>
      </c>
      <c r="W218" s="262">
        <v>1586.8017092026876</v>
      </c>
      <c r="X218"/>
      <c r="Y218"/>
      <c r="Z218"/>
      <c r="AA218"/>
      <c r="AB218"/>
      <c r="AC218"/>
      <c r="AD218"/>
      <c r="AE218"/>
      <c r="AF218"/>
      <c r="AG218"/>
      <c r="AH218"/>
      <c r="AI218"/>
      <c r="AJ218"/>
      <c r="AK218"/>
      <c r="AL218"/>
      <c r="AM218"/>
      <c r="AN218"/>
      <c r="AO218"/>
    </row>
    <row r="219" spans="1:47" ht="18" customHeight="1">
      <c r="A219" s="1836" t="s">
        <v>1016</v>
      </c>
      <c r="B219" s="1836"/>
      <c r="C219" s="1836"/>
      <c r="D219" s="1836"/>
      <c r="E219" s="1837"/>
      <c r="F219" s="215">
        <v>1651.1585133412289</v>
      </c>
      <c r="G219" s="216">
        <v>1618.5597974712064</v>
      </c>
      <c r="H219" s="215">
        <v>1675.3145590336972</v>
      </c>
      <c r="I219" s="216">
        <v>1610.3520391094123</v>
      </c>
      <c r="J219" s="215">
        <v>1635.811458135842</v>
      </c>
      <c r="K219" s="217">
        <v>1524.6627951307848</v>
      </c>
      <c r="L219"/>
      <c r="M219" s="1836" t="s">
        <v>1016</v>
      </c>
      <c r="N219" s="1836"/>
      <c r="O219" s="1836"/>
      <c r="P219" s="1836"/>
      <c r="Q219" s="1837"/>
      <c r="R219" s="259">
        <v>1641.8588663488613</v>
      </c>
      <c r="S219" s="260">
        <v>1648.6896696362705</v>
      </c>
      <c r="T219" s="261">
        <v>1618.8550834758662</v>
      </c>
      <c r="U219" s="215">
        <v>1652.6659754665111</v>
      </c>
      <c r="V219" s="261">
        <v>1585.8180765306415</v>
      </c>
      <c r="W219" s="262">
        <v>1635.0831547815637</v>
      </c>
      <c r="X219"/>
      <c r="Y219" s="1845"/>
      <c r="Z219" s="1845"/>
      <c r="AA219" s="1845"/>
      <c r="AB219" s="1845"/>
      <c r="AC219" s="1846"/>
      <c r="AD219" s="1842" t="s">
        <v>25</v>
      </c>
      <c r="AE219" s="1827"/>
      <c r="AF219" s="1842" t="s">
        <v>66</v>
      </c>
      <c r="AG219" s="1827"/>
      <c r="AH219" s="1842" t="s">
        <v>28</v>
      </c>
      <c r="AI219" s="1826"/>
      <c r="AJ219"/>
      <c r="AK219" s="1814"/>
      <c r="AL219" s="1814"/>
      <c r="AM219" s="1814"/>
      <c r="AN219" s="1814"/>
      <c r="AO219" s="1815"/>
      <c r="AP219" s="1811" t="s">
        <v>19</v>
      </c>
      <c r="AQ219" s="1812"/>
      <c r="AR219" s="1812"/>
      <c r="AS219" s="1812"/>
      <c r="AT219" s="1813"/>
      <c r="AU219" s="1806" t="s">
        <v>19</v>
      </c>
    </row>
    <row r="220" spans="1:47" ht="18" customHeight="1">
      <c r="A220" s="1836" t="s">
        <v>1017</v>
      </c>
      <c r="B220" s="1836"/>
      <c r="C220" s="1836"/>
      <c r="D220" s="1836"/>
      <c r="E220" s="1837"/>
      <c r="F220" s="215">
        <v>43.173933844374268</v>
      </c>
      <c r="G220" s="216">
        <v>68.517735743720067</v>
      </c>
      <c r="H220" s="215">
        <v>58.771057295746111</v>
      </c>
      <c r="I220" s="216">
        <v>112.13967511382292</v>
      </c>
      <c r="J220" s="215">
        <v>108.70998409214175</v>
      </c>
      <c r="K220" s="258">
        <v>165.4989429989117</v>
      </c>
      <c r="L220"/>
      <c r="M220" s="1836" t="s">
        <v>1017</v>
      </c>
      <c r="N220" s="1836"/>
      <c r="O220" s="1836"/>
      <c r="P220" s="1836"/>
      <c r="Q220" s="1837"/>
      <c r="R220" s="259">
        <v>50.40392449947079</v>
      </c>
      <c r="S220" s="260">
        <v>80.644185806708592</v>
      </c>
      <c r="T220" s="261">
        <v>117.37346989340026</v>
      </c>
      <c r="U220" s="259">
        <v>88.883529127483044</v>
      </c>
      <c r="V220" s="261">
        <v>125.94524684295486</v>
      </c>
      <c r="W220" s="228">
        <v>98.631771738555102</v>
      </c>
      <c r="X220"/>
      <c r="Y220" s="1847"/>
      <c r="Z220" s="1847"/>
      <c r="AA220" s="1847"/>
      <c r="AB220" s="1847"/>
      <c r="AC220" s="1848"/>
      <c r="AD220" s="1843"/>
      <c r="AE220" s="1857"/>
      <c r="AF220" s="1843"/>
      <c r="AG220" s="1857"/>
      <c r="AH220" s="1843"/>
      <c r="AI220" s="1844"/>
      <c r="AJ220"/>
      <c r="AK220" s="1816"/>
      <c r="AL220" s="1816"/>
      <c r="AM220" s="1816"/>
      <c r="AN220" s="1816"/>
      <c r="AO220" s="1817"/>
      <c r="AP220" s="1830" t="s">
        <v>25</v>
      </c>
      <c r="AQ220" s="1832" t="s">
        <v>66</v>
      </c>
      <c r="AR220" s="1809" t="s">
        <v>28</v>
      </c>
      <c r="AS220" s="1830" t="s">
        <v>68</v>
      </c>
      <c r="AT220" s="1809" t="s">
        <v>69</v>
      </c>
      <c r="AU220" s="1807"/>
    </row>
    <row r="221" spans="1:47" ht="18" customHeight="1">
      <c r="A221" s="1851" t="s">
        <v>1018</v>
      </c>
      <c r="B221" s="1851"/>
      <c r="C221" s="1851"/>
      <c r="D221" s="1851"/>
      <c r="E221" s="1852"/>
      <c r="F221" s="123">
        <v>2.5481382898668435E-2</v>
      </c>
      <c r="G221" s="266">
        <v>4.0613270223065205E-2</v>
      </c>
      <c r="H221" s="123">
        <v>3.4583292884135197E-2</v>
      </c>
      <c r="I221" s="266">
        <v>6.5944158498803529E-2</v>
      </c>
      <c r="J221" s="123">
        <v>6.4801222594345134E-2</v>
      </c>
      <c r="K221" s="138">
        <v>0.10003940657062053</v>
      </c>
      <c r="L221"/>
      <c r="M221" s="1851" t="s">
        <v>1018</v>
      </c>
      <c r="N221" s="1851"/>
      <c r="O221" s="1851"/>
      <c r="P221" s="1851"/>
      <c r="Q221" s="1852"/>
      <c r="R221" s="123">
        <v>2.9784927478198157E-2</v>
      </c>
      <c r="S221" s="267">
        <v>4.7441536032032952E-2</v>
      </c>
      <c r="T221" s="266">
        <v>7.0113729693413063E-2</v>
      </c>
      <c r="U221" s="123">
        <v>5.2733004470029619E-2</v>
      </c>
      <c r="V221" s="266">
        <v>7.4738824877213672E-2</v>
      </c>
      <c r="W221" s="268">
        <v>5.8520121294536924E-2</v>
      </c>
      <c r="X221"/>
      <c r="Y221" s="1849"/>
      <c r="Z221" s="1849"/>
      <c r="AA221" s="1849"/>
      <c r="AB221" s="1849"/>
      <c r="AC221" s="1850"/>
      <c r="AD221" s="98" t="s">
        <v>68</v>
      </c>
      <c r="AE221" s="424" t="s">
        <v>69</v>
      </c>
      <c r="AF221" s="96" t="s">
        <v>68</v>
      </c>
      <c r="AG221" s="424" t="s">
        <v>69</v>
      </c>
      <c r="AH221" s="96" t="s">
        <v>68</v>
      </c>
      <c r="AI221" s="92" t="s">
        <v>69</v>
      </c>
      <c r="AJ221"/>
      <c r="AK221" s="1818"/>
      <c r="AL221" s="1818"/>
      <c r="AM221" s="1818"/>
      <c r="AN221" s="1818"/>
      <c r="AO221" s="1819"/>
      <c r="AP221" s="1831"/>
      <c r="AQ221" s="1833"/>
      <c r="AR221" s="1810"/>
      <c r="AS221" s="1831"/>
      <c r="AT221" s="1810"/>
      <c r="AU221" s="1808"/>
    </row>
    <row r="222" spans="1:47" ht="18" customHeight="1">
      <c r="A222" s="1836" t="s">
        <v>1019</v>
      </c>
      <c r="B222" s="1836"/>
      <c r="C222" s="1836"/>
      <c r="D222" s="1836"/>
      <c r="E222" s="1837"/>
      <c r="F222" s="215">
        <v>0.83634009475500359</v>
      </c>
      <c r="G222" s="216">
        <v>1.1583927171039756</v>
      </c>
      <c r="H222" s="215">
        <v>1.2181140545891807</v>
      </c>
      <c r="I222" s="216">
        <v>1.202139596388397</v>
      </c>
      <c r="J222" s="215">
        <v>7.167396345952219</v>
      </c>
      <c r="K222" s="217">
        <v>4.8599178653900204</v>
      </c>
      <c r="L222"/>
      <c r="M222" s="1836" t="s">
        <v>1019</v>
      </c>
      <c r="N222" s="1836"/>
      <c r="O222" s="1836"/>
      <c r="P222" s="1836"/>
      <c r="Q222" s="1837"/>
      <c r="R222" s="259">
        <v>0.92821413398873431</v>
      </c>
      <c r="S222" s="260">
        <v>1.2115669227464596</v>
      </c>
      <c r="T222" s="260">
        <v>6.8153770901338673</v>
      </c>
      <c r="U222" s="215">
        <v>4.8940443766311379</v>
      </c>
      <c r="V222" s="227">
        <v>2.346265226761874</v>
      </c>
      <c r="W222" s="228">
        <v>4.2239089699824506</v>
      </c>
      <c r="X222"/>
      <c r="Y222" s="1836" t="s">
        <v>1019</v>
      </c>
      <c r="Z222" s="1836"/>
      <c r="AA222" s="1836"/>
      <c r="AB222" s="1836"/>
      <c r="AC222" s="1837"/>
      <c r="AD222" s="301">
        <v>4.9361038687786396E-4</v>
      </c>
      <c r="AE222" s="422">
        <v>6.8662684097068195E-4</v>
      </c>
      <c r="AF222" s="301">
        <v>7.1678811058565424E-4</v>
      </c>
      <c r="AG222" s="422">
        <v>7.0692271938063082E-4</v>
      </c>
      <c r="AH222" s="301">
        <v>4.2724322877489918E-3</v>
      </c>
      <c r="AI222" s="421">
        <v>2.937682201624524E-3</v>
      </c>
      <c r="AJ222"/>
      <c r="AK222" s="1836" t="s">
        <v>1019</v>
      </c>
      <c r="AL222" s="1836"/>
      <c r="AM222" s="1836"/>
      <c r="AN222" s="1836"/>
      <c r="AO222" s="1837"/>
      <c r="AP222" s="129">
        <v>5.4850472338484747E-4</v>
      </c>
      <c r="AQ222" s="130">
        <v>7.1274320951621466E-4</v>
      </c>
      <c r="AR222" s="131">
        <v>4.0712054222331127E-3</v>
      </c>
      <c r="AS222" s="555">
        <v>2.9035487960796412E-3</v>
      </c>
      <c r="AT222" s="131">
        <v>1.3923280972811152E-3</v>
      </c>
      <c r="AU222" s="433">
        <v>2.5061261792566135E-3</v>
      </c>
    </row>
    <row r="223" spans="1:47" ht="18" customHeight="1">
      <c r="A223" s="1836" t="s">
        <v>1020</v>
      </c>
      <c r="B223" s="1836"/>
      <c r="C223" s="1836"/>
      <c r="D223" s="1836"/>
      <c r="E223" s="1837"/>
      <c r="F223" s="215">
        <v>21.297231047178077</v>
      </c>
      <c r="G223" s="216">
        <v>25.491820128247507</v>
      </c>
      <c r="H223" s="215">
        <v>29.273602852748457</v>
      </c>
      <c r="I223" s="216">
        <v>37.646866241797142</v>
      </c>
      <c r="J223" s="215">
        <v>67.309351351803784</v>
      </c>
      <c r="K223" s="217">
        <v>89.407467575053943</v>
      </c>
      <c r="L223"/>
      <c r="M223" s="1836" t="s">
        <v>1020</v>
      </c>
      <c r="N223" s="1836"/>
      <c r="O223" s="1836"/>
      <c r="P223" s="1836"/>
      <c r="Q223" s="1837"/>
      <c r="R223" s="259">
        <v>22.493848665108743</v>
      </c>
      <c r="S223" s="260">
        <v>32.705384930918818</v>
      </c>
      <c r="T223" s="260">
        <v>70.680547440272051</v>
      </c>
      <c r="U223" s="215">
        <v>52.442856035394186</v>
      </c>
      <c r="V223" s="227">
        <v>53.062969248248073</v>
      </c>
      <c r="W223" s="228">
        <v>52.605962723854759</v>
      </c>
      <c r="X223"/>
      <c r="Y223" s="1836" t="s">
        <v>1020</v>
      </c>
      <c r="Z223" s="1836"/>
      <c r="AA223" s="1836"/>
      <c r="AB223" s="1836"/>
      <c r="AC223" s="1837"/>
      <c r="AD223" s="301">
        <v>1.2569688482655319E-2</v>
      </c>
      <c r="AE223" s="422">
        <v>1.5110046590253513E-2</v>
      </c>
      <c r="AF223" s="301">
        <v>1.7225784728288906E-2</v>
      </c>
      <c r="AG223" s="422">
        <v>2.2138381548836052E-2</v>
      </c>
      <c r="AH223" s="301">
        <v>4.0122609676147634E-2</v>
      </c>
      <c r="AI223" s="421">
        <v>5.4044272652842319E-2</v>
      </c>
      <c r="AJ223"/>
      <c r="AK223" s="1836" t="s">
        <v>1020</v>
      </c>
      <c r="AL223" s="1836"/>
      <c r="AM223" s="1836"/>
      <c r="AN223" s="1836"/>
      <c r="AO223" s="1837"/>
      <c r="AP223" s="129">
        <v>1.3292172342708408E-2</v>
      </c>
      <c r="AQ223" s="130">
        <v>1.9239994577670089E-2</v>
      </c>
      <c r="AR223" s="131">
        <v>4.2221438987110872E-2</v>
      </c>
      <c r="AS223" s="555">
        <v>3.1113406374415328E-2</v>
      </c>
      <c r="AT223" s="131">
        <v>3.1488794261961703E-2</v>
      </c>
      <c r="AU223" s="433">
        <v>3.1212126327570387E-2</v>
      </c>
    </row>
    <row r="224" spans="1:47" ht="18" customHeight="1">
      <c r="A224" s="1836" t="s">
        <v>1021</v>
      </c>
      <c r="B224" s="1836"/>
      <c r="C224" s="1836"/>
      <c r="D224" s="1836"/>
      <c r="E224" s="1837"/>
      <c r="F224" s="215">
        <v>5.43224654270667</v>
      </c>
      <c r="G224" s="216">
        <v>22.89407650457618</v>
      </c>
      <c r="H224" s="215">
        <v>7.2052710442889012</v>
      </c>
      <c r="I224" s="216">
        <v>45.691507958401999</v>
      </c>
      <c r="J224" s="215">
        <v>7.5006101447194409</v>
      </c>
      <c r="K224" s="217">
        <v>35.590699203305206</v>
      </c>
      <c r="L224"/>
      <c r="M224" s="1836" t="s">
        <v>1021</v>
      </c>
      <c r="N224" s="1836"/>
      <c r="O224" s="1836"/>
      <c r="P224" s="1836"/>
      <c r="Q224" s="1837"/>
      <c r="R224" s="259">
        <v>10.413695969537132</v>
      </c>
      <c r="S224" s="260">
        <v>22.978855602827132</v>
      </c>
      <c r="T224" s="260">
        <v>11.785916521169545</v>
      </c>
      <c r="U224" s="215">
        <v>7.28249021418294</v>
      </c>
      <c r="V224" s="227">
        <v>40.993918806694239</v>
      </c>
      <c r="W224" s="228">
        <v>16.149515407363435</v>
      </c>
      <c r="X224"/>
      <c r="Y224" s="1836" t="s">
        <v>1021</v>
      </c>
      <c r="Z224" s="1836"/>
      <c r="AA224" s="1836"/>
      <c r="AB224" s="1836"/>
      <c r="AC224" s="1837"/>
      <c r="AD224" s="301">
        <v>3.2061279070290994E-3</v>
      </c>
      <c r="AE224" s="422">
        <v>1.3570257474147498E-2</v>
      </c>
      <c r="AF224" s="301">
        <v>4.2398760597464648E-3</v>
      </c>
      <c r="AG224" s="422">
        <v>2.6869063422913335E-2</v>
      </c>
      <c r="AH224" s="301">
        <v>4.4710585843651361E-3</v>
      </c>
      <c r="AI224" s="421">
        <v>2.151356596733988E-2</v>
      </c>
      <c r="AJ224"/>
      <c r="AK224" s="1836" t="s">
        <v>1021</v>
      </c>
      <c r="AL224" s="1836"/>
      <c r="AM224" s="1836"/>
      <c r="AN224" s="1836"/>
      <c r="AO224" s="1837"/>
      <c r="AP224" s="129">
        <v>6.1537108928080503E-3</v>
      </c>
      <c r="AQ224" s="130">
        <v>1.3518050869399671E-2</v>
      </c>
      <c r="AR224" s="131">
        <v>7.0403862636498364E-3</v>
      </c>
      <c r="AS224" s="555">
        <v>4.3205708952741562E-3</v>
      </c>
      <c r="AT224" s="131">
        <v>2.4326740353644571E-2</v>
      </c>
      <c r="AU224" s="433">
        <v>9.5818171348682479E-3</v>
      </c>
    </row>
    <row r="225" spans="1:47" ht="18" customHeight="1">
      <c r="A225" s="1836" t="s">
        <v>1022</v>
      </c>
      <c r="B225" s="1836"/>
      <c r="C225" s="1836"/>
      <c r="D225" s="1836"/>
      <c r="E225" s="1837"/>
      <c r="F225" s="215">
        <v>5.0040767834859405</v>
      </c>
      <c r="G225" s="216">
        <v>9.101623872143632</v>
      </c>
      <c r="H225" s="215">
        <v>6.3055804414024497</v>
      </c>
      <c r="I225" s="216">
        <v>11.053438758622757</v>
      </c>
      <c r="J225" s="215">
        <v>9.8648427670382315</v>
      </c>
      <c r="K225" s="217">
        <v>16.156180560267199</v>
      </c>
      <c r="L225"/>
      <c r="M225" s="1836" t="s">
        <v>1023</v>
      </c>
      <c r="N225" s="1836"/>
      <c r="O225" s="1836"/>
      <c r="P225" s="1836"/>
      <c r="Q225" s="1837"/>
      <c r="R225" s="259">
        <v>6.1730106031816261</v>
      </c>
      <c r="S225" s="260">
        <v>8.2514902170389135</v>
      </c>
      <c r="T225" s="260">
        <v>10.824622919585849</v>
      </c>
      <c r="U225" s="215">
        <v>8.44037184848397</v>
      </c>
      <c r="V225" s="227">
        <v>12.522640141391296</v>
      </c>
      <c r="W225" s="228">
        <v>9.5141197526760859</v>
      </c>
      <c r="X225"/>
      <c r="Y225" s="1836" t="s">
        <v>1023</v>
      </c>
      <c r="Z225" s="1836"/>
      <c r="AA225" s="1836"/>
      <c r="AB225" s="1836"/>
      <c r="AC225" s="1837"/>
      <c r="AD225" s="301">
        <v>2.9534208542119577E-3</v>
      </c>
      <c r="AE225" s="422">
        <v>5.3949055054982606E-3</v>
      </c>
      <c r="AF225" s="301">
        <v>3.7104613264338756E-3</v>
      </c>
      <c r="AG225" s="422">
        <v>6.5000163119394308E-3</v>
      </c>
      <c r="AH225" s="301">
        <v>5.880360275494414E-3</v>
      </c>
      <c r="AI225" s="421">
        <v>9.7659518931643829E-3</v>
      </c>
      <c r="AJ225"/>
      <c r="AK225" s="1836" t="s">
        <v>1023</v>
      </c>
      <c r="AL225" s="1836"/>
      <c r="AM225" s="1836"/>
      <c r="AN225" s="1836"/>
      <c r="AO225" s="1837"/>
      <c r="AP225" s="129">
        <v>3.6477848692088141E-3</v>
      </c>
      <c r="AQ225" s="130">
        <v>4.8542045100175603E-3</v>
      </c>
      <c r="AR225" s="131">
        <v>6.4661519004784998E-3</v>
      </c>
      <c r="AS225" s="555">
        <v>5.0075213122607147E-3</v>
      </c>
      <c r="AT225" s="131">
        <v>7.4312245359671892E-3</v>
      </c>
      <c r="AU225" s="433">
        <v>5.6449096687950307E-3</v>
      </c>
    </row>
    <row r="226" spans="1:47" ht="18" customHeight="1">
      <c r="A226" s="1836" t="s">
        <v>1024</v>
      </c>
      <c r="B226" s="1836"/>
      <c r="C226" s="1836"/>
      <c r="D226" s="1836"/>
      <c r="E226" s="1837"/>
      <c r="F226" s="215">
        <v>8.8325431676040917</v>
      </c>
      <c r="G226" s="216">
        <v>8.7970085808087397</v>
      </c>
      <c r="H226" s="215">
        <v>12.997056830747486</v>
      </c>
      <c r="I226" s="216">
        <v>13.844384911911328</v>
      </c>
      <c r="J226" s="215">
        <v>9.3897760751393768</v>
      </c>
      <c r="K226" s="217">
        <v>10.007851830516522</v>
      </c>
      <c r="L226"/>
      <c r="M226" s="1836" t="s">
        <v>1025</v>
      </c>
      <c r="N226" s="1836"/>
      <c r="O226" s="1836"/>
      <c r="P226" s="1836"/>
      <c r="Q226" s="1837"/>
      <c r="R226" s="259">
        <v>8.8224059856815291</v>
      </c>
      <c r="S226" s="260">
        <v>13.344334252722735</v>
      </c>
      <c r="T226" s="260">
        <v>9.4840671245597896</v>
      </c>
      <c r="U226" s="215">
        <v>10.504387559859788</v>
      </c>
      <c r="V226" s="227">
        <v>12.302517582637503</v>
      </c>
      <c r="W226" s="228">
        <v>10.977344799533874</v>
      </c>
      <c r="X226"/>
      <c r="Y226" s="1836" t="s">
        <v>1025</v>
      </c>
      <c r="Z226" s="1836"/>
      <c r="AA226" s="1836"/>
      <c r="AB226" s="1836"/>
      <c r="AC226" s="1837"/>
      <c r="AD226" s="301">
        <v>5.2129929886401711E-3</v>
      </c>
      <c r="AE226" s="422">
        <v>5.2143475374513441E-3</v>
      </c>
      <c r="AF226" s="301">
        <v>7.6479996054456562E-3</v>
      </c>
      <c r="AG226" s="422">
        <v>8.1412427138108333E-3</v>
      </c>
      <c r="AH226" s="301">
        <v>5.5971765117767795E-3</v>
      </c>
      <c r="AI226" s="421">
        <v>6.0494619483953734E-3</v>
      </c>
      <c r="AJ226"/>
      <c r="AK226" s="1836" t="s">
        <v>1025</v>
      </c>
      <c r="AL226" s="1836"/>
      <c r="AM226" s="1836"/>
      <c r="AN226" s="1836"/>
      <c r="AO226" s="1837"/>
      <c r="AP226" s="129">
        <v>5.2133782255289396E-3</v>
      </c>
      <c r="AQ226" s="130">
        <v>7.8502338134012525E-3</v>
      </c>
      <c r="AR226" s="131">
        <v>5.6653630447280516E-3</v>
      </c>
      <c r="AS226" s="555">
        <v>6.2320648334578069E-3</v>
      </c>
      <c r="AT226" s="131">
        <v>7.3005987141706898E-3</v>
      </c>
      <c r="AU226" s="433">
        <v>6.5130691443268923E-3</v>
      </c>
    </row>
    <row r="227" spans="1:47" ht="18" customHeight="1">
      <c r="A227" s="1836" t="s">
        <v>1026</v>
      </c>
      <c r="B227" s="1836"/>
      <c r="C227" s="1836"/>
      <c r="D227" s="1836"/>
      <c r="E227" s="1837"/>
      <c r="F227" s="215">
        <v>1.6742724233793518</v>
      </c>
      <c r="G227" s="216">
        <v>0.93730788590793424</v>
      </c>
      <c r="H227" s="215">
        <v>1.382623764265948</v>
      </c>
      <c r="I227" s="216">
        <v>2.4623554812460071</v>
      </c>
      <c r="J227" s="215">
        <v>5.8299940397003995</v>
      </c>
      <c r="K227" s="217">
        <v>7.9500496061706185</v>
      </c>
      <c r="L227"/>
      <c r="M227" s="1836" t="s">
        <v>1026</v>
      </c>
      <c r="N227" s="1836"/>
      <c r="O227" s="1836"/>
      <c r="P227" s="1836"/>
      <c r="Q227" s="1837"/>
      <c r="R227" s="259">
        <v>1.4640337725164199</v>
      </c>
      <c r="S227" s="260">
        <v>1.8251518185500806</v>
      </c>
      <c r="T227" s="260">
        <v>6.1534208404654365</v>
      </c>
      <c r="U227" s="215">
        <v>4.1651849263876901</v>
      </c>
      <c r="V227" s="227">
        <v>4.0809180693820215</v>
      </c>
      <c r="W227" s="228">
        <v>4.1430204446313343</v>
      </c>
      <c r="X227"/>
      <c r="Y227" s="1836" t="s">
        <v>1026</v>
      </c>
      <c r="Z227" s="1836"/>
      <c r="AA227" s="1836"/>
      <c r="AB227" s="1836"/>
      <c r="AC227" s="1837"/>
      <c r="AD227" s="301">
        <v>9.8816051487441423E-4</v>
      </c>
      <c r="AE227" s="422">
        <v>5.5558080020293014E-4</v>
      </c>
      <c r="AF227" s="301">
        <v>8.1359234950560797E-4</v>
      </c>
      <c r="AG227" s="422">
        <v>1.4479974190300538E-3</v>
      </c>
      <c r="AH227" s="301">
        <v>3.4752166017255454E-3</v>
      </c>
      <c r="AI227" s="421">
        <v>4.8055789988552013E-3</v>
      </c>
      <c r="AJ227"/>
      <c r="AK227" s="1836" t="s">
        <v>1026</v>
      </c>
      <c r="AL227" s="1836"/>
      <c r="AM227" s="1836"/>
      <c r="AN227" s="1836"/>
      <c r="AO227" s="1837"/>
      <c r="AP227" s="129">
        <v>8.6513381989714434E-4</v>
      </c>
      <c r="AQ227" s="130">
        <v>1.0737042589928543E-3</v>
      </c>
      <c r="AR227" s="131">
        <v>3.6757819794374803E-3</v>
      </c>
      <c r="AS227" s="555">
        <v>2.4711295500730503E-3</v>
      </c>
      <c r="AT227" s="131">
        <v>2.4217112481117907E-3</v>
      </c>
      <c r="AU227" s="433">
        <v>2.458133466244918E-3</v>
      </c>
    </row>
    <row r="228" spans="1:47" ht="18" customHeight="1" thickBot="1">
      <c r="A228" s="1820" t="s">
        <v>1027</v>
      </c>
      <c r="B228" s="1820"/>
      <c r="C228" s="1820"/>
      <c r="D228" s="1820"/>
      <c r="E228" s="1821"/>
      <c r="F228" s="218">
        <v>9.7223785265138071E-2</v>
      </c>
      <c r="G228" s="219">
        <v>0.13750605493209572</v>
      </c>
      <c r="H228" s="218">
        <v>0.3888083077036858</v>
      </c>
      <c r="I228" s="219">
        <v>0.23898216545527765</v>
      </c>
      <c r="J228" s="218">
        <v>1.6480133677883144</v>
      </c>
      <c r="K228" s="220">
        <v>1.526776358208191</v>
      </c>
      <c r="L228"/>
      <c r="M228" s="1820" t="s">
        <v>1028</v>
      </c>
      <c r="N228" s="1820"/>
      <c r="O228" s="1820"/>
      <c r="P228" s="1820"/>
      <c r="Q228" s="1821"/>
      <c r="R228" s="229">
        <v>0.10871536945660461</v>
      </c>
      <c r="S228" s="302">
        <v>0.32740206190447102</v>
      </c>
      <c r="T228" s="556">
        <v>1.6295179572137208</v>
      </c>
      <c r="U228" s="557">
        <v>1.1541941665433153</v>
      </c>
      <c r="V228" s="557">
        <v>0.63601776783984276</v>
      </c>
      <c r="W228" s="230">
        <v>1.0178996405131755</v>
      </c>
      <c r="X228"/>
      <c r="Y228" s="1820" t="s">
        <v>1028</v>
      </c>
      <c r="Z228" s="1820"/>
      <c r="AA228" s="1820"/>
      <c r="AB228" s="1820"/>
      <c r="AC228" s="1821"/>
      <c r="AD228" s="124">
        <v>5.7381764379613416E-5</v>
      </c>
      <c r="AE228" s="125">
        <v>8.1505474540972408E-5</v>
      </c>
      <c r="AF228" s="124">
        <v>2.2879070412903352E-4</v>
      </c>
      <c r="AG228" s="125">
        <v>1.4053436289318734E-4</v>
      </c>
      <c r="AH228" s="124">
        <v>9.8236865708663679E-4</v>
      </c>
      <c r="AI228" s="126">
        <v>9.2289290839884684E-4</v>
      </c>
      <c r="AJ228"/>
      <c r="AK228" s="1820" t="s">
        <v>1028</v>
      </c>
      <c r="AL228" s="1820"/>
      <c r="AM228" s="1820"/>
      <c r="AN228" s="1820"/>
      <c r="AO228" s="1821"/>
      <c r="AP228" s="132">
        <v>6.4242604661954159E-5</v>
      </c>
      <c r="AQ228" s="133">
        <v>1.9260479303531808E-4</v>
      </c>
      <c r="AR228" s="134">
        <v>9.7340209577521973E-4</v>
      </c>
      <c r="AS228" s="558">
        <v>6.8476270846891244E-4</v>
      </c>
      <c r="AT228" s="134">
        <v>3.774276660766049E-4</v>
      </c>
      <c r="AU228" s="165">
        <v>6.0393937347484161E-4</v>
      </c>
    </row>
    <row r="229" spans="1:47" ht="18" customHeight="1">
      <c r="A229" s="1834" t="s">
        <v>1029</v>
      </c>
      <c r="B229" s="1834"/>
      <c r="C229" s="1834"/>
      <c r="D229" s="1834"/>
      <c r="E229" s="1835"/>
      <c r="F229" s="221">
        <v>4.8613512061084769</v>
      </c>
      <c r="G229" s="222">
        <v>1.8449629441731397</v>
      </c>
      <c r="H229" s="223">
        <v>9.5504741818649528</v>
      </c>
      <c r="I229" s="222">
        <v>8.3966335972102897</v>
      </c>
      <c r="J229" s="223">
        <v>31.206011353752416</v>
      </c>
      <c r="K229" s="224">
        <v>43.043779599983168</v>
      </c>
      <c r="L229"/>
      <c r="M229" s="1834" t="s">
        <v>1029</v>
      </c>
      <c r="N229" s="1834"/>
      <c r="O229" s="1834"/>
      <c r="P229" s="1834"/>
      <c r="Q229" s="1835"/>
      <c r="R229" s="231">
        <v>4.0008465733565037</v>
      </c>
      <c r="S229" s="232">
        <v>9.0775726074725398</v>
      </c>
      <c r="T229" s="232">
        <v>33.011931713873388</v>
      </c>
      <c r="U229" s="215">
        <v>22.732947986438219</v>
      </c>
      <c r="V229" s="232">
        <v>18.822103699827366</v>
      </c>
      <c r="W229" s="233">
        <v>21.704289271462024</v>
      </c>
      <c r="X229"/>
      <c r="Y229" s="1834" t="s">
        <v>1029</v>
      </c>
      <c r="Z229" s="1834"/>
      <c r="AA229" s="1834"/>
      <c r="AB229" s="1834"/>
      <c r="AC229" s="1835"/>
      <c r="AD229" s="127">
        <v>2.869183798128578E-3</v>
      </c>
      <c r="AE229" s="298">
        <v>1.0935851541199436E-3</v>
      </c>
      <c r="AF229" s="128">
        <v>5.6198894662001179E-3</v>
      </c>
      <c r="AG229" s="298">
        <v>4.9376720257909958E-3</v>
      </c>
      <c r="AH229" s="128">
        <v>1.8601674031174367E-2</v>
      </c>
      <c r="AI229" s="265">
        <v>2.6018741205901322E-2</v>
      </c>
      <c r="AJ229"/>
      <c r="AK229" s="1834" t="s">
        <v>1029</v>
      </c>
      <c r="AL229" s="1834"/>
      <c r="AM229" s="1834"/>
      <c r="AN229" s="1834"/>
      <c r="AO229" s="1835"/>
      <c r="AP229" s="135">
        <v>2.3641993400746451E-3</v>
      </c>
      <c r="AQ229" s="136">
        <v>5.3401740451942013E-3</v>
      </c>
      <c r="AR229" s="137">
        <v>1.9719870759091148E-2</v>
      </c>
      <c r="AS229" s="559">
        <v>1.3487050520534881E-2</v>
      </c>
      <c r="AT229" s="137">
        <v>1.116947203252747E-2</v>
      </c>
      <c r="AU229" s="166">
        <v>1.2877570973219961E-2</v>
      </c>
    </row>
    <row r="230" spans="1:47" ht="18" customHeight="1">
      <c r="A230" s="1836" t="s">
        <v>1030</v>
      </c>
      <c r="B230" s="1836"/>
      <c r="C230" s="1836"/>
      <c r="D230" s="1836"/>
      <c r="E230" s="1837"/>
      <c r="F230" s="225"/>
      <c r="G230" s="226"/>
      <c r="H230" s="215">
        <v>34.679562294986312</v>
      </c>
      <c r="I230" s="216">
        <v>21.966941951593576</v>
      </c>
      <c r="J230" s="215">
        <v>66.929882379415261</v>
      </c>
      <c r="K230" s="217">
        <v>35.824225820669405</v>
      </c>
      <c r="L230"/>
      <c r="M230" s="1836" t="s">
        <v>1030</v>
      </c>
      <c r="N230" s="1836"/>
      <c r="O230" s="1836"/>
      <c r="P230" s="1836"/>
      <c r="Q230" s="1837"/>
      <c r="R230" s="234"/>
      <c r="S230" s="227">
        <v>29.469294728567895</v>
      </c>
      <c r="T230" s="227">
        <v>62.184533651013204</v>
      </c>
      <c r="U230" s="215">
        <v>56.010627741276863</v>
      </c>
      <c r="V230" s="227">
        <v>26.62514987586221</v>
      </c>
      <c r="W230" s="228">
        <v>48.281445578876273</v>
      </c>
      <c r="X230"/>
      <c r="Y230" s="1836" t="s">
        <v>1030</v>
      </c>
      <c r="Z230" s="1836"/>
      <c r="AA230" s="1836"/>
      <c r="AB230" s="1836"/>
      <c r="AC230" s="1837"/>
      <c r="AD230" s="36"/>
      <c r="AE230" s="37"/>
      <c r="AF230" s="301">
        <v>2.0406872279085782E-2</v>
      </c>
      <c r="AG230" s="422">
        <v>1.2917742987212761E-2</v>
      </c>
      <c r="AH230" s="301">
        <v>3.989641101047077E-2</v>
      </c>
      <c r="AI230" s="421">
        <v>2.1654726169309947E-2</v>
      </c>
      <c r="AJ230"/>
      <c r="AK230" s="1836" t="s">
        <v>1030</v>
      </c>
      <c r="AL230" s="1836"/>
      <c r="AM230" s="1836"/>
      <c r="AN230" s="1836"/>
      <c r="AO230" s="1837"/>
      <c r="AP230" s="97"/>
      <c r="AQ230" s="130">
        <v>1.7336260434879989E-2</v>
      </c>
      <c r="AR230" s="131">
        <v>3.714629538922104E-2</v>
      </c>
      <c r="AS230" s="555">
        <v>3.3230101370228485E-2</v>
      </c>
      <c r="AT230" s="131">
        <v>1.5799980259540426E-2</v>
      </c>
      <c r="AU230" s="433">
        <v>2.8646307389071889E-2</v>
      </c>
    </row>
    <row r="231" spans="1:47" ht="18" hidden="1" customHeight="1">
      <c r="A231" s="1838" t="s">
        <v>1031</v>
      </c>
      <c r="B231" s="1838"/>
      <c r="C231" s="1838"/>
      <c r="D231" s="1838"/>
      <c r="E231" s="1839"/>
      <c r="F231" s="738">
        <v>0.43131844021712568</v>
      </c>
      <c r="G231" s="737">
        <v>0.23015495836767638</v>
      </c>
      <c r="H231" s="738">
        <v>0.69276637045045431</v>
      </c>
      <c r="I231" s="737">
        <v>1.0863912974956218</v>
      </c>
      <c r="J231" s="738">
        <v>3.8407056313674861</v>
      </c>
      <c r="K231" s="739">
        <v>4.4039723546376353</v>
      </c>
      <c r="L231"/>
      <c r="M231" s="1838" t="s">
        <v>1031</v>
      </c>
      <c r="N231" s="1838"/>
      <c r="O231" s="1838"/>
      <c r="P231" s="1838"/>
      <c r="Q231" s="1839"/>
      <c r="R231" s="740">
        <v>0.37393122973882176</v>
      </c>
      <c r="S231" s="741">
        <v>0.85409355047460911</v>
      </c>
      <c r="T231" s="741">
        <v>3.926635244329463</v>
      </c>
      <c r="U231" s="738">
        <v>2.6342415269109636</v>
      </c>
      <c r="V231" s="742">
        <v>2.0693033972284129</v>
      </c>
      <c r="W231" s="743">
        <v>2.4856473902152492</v>
      </c>
      <c r="X231"/>
      <c r="Y231" s="1838" t="s">
        <v>1031</v>
      </c>
      <c r="Z231" s="1838"/>
      <c r="AA231" s="1838"/>
      <c r="AB231" s="1838"/>
      <c r="AC231" s="1839"/>
      <c r="AD231" s="744">
        <v>2.5456541361382402E-4</v>
      </c>
      <c r="AE231" s="745">
        <v>1.3642227688794408E-4</v>
      </c>
      <c r="AF231" s="744">
        <v>4.0765205514350125E-4</v>
      </c>
      <c r="AG231" s="745">
        <v>6.3885649607113267E-4</v>
      </c>
      <c r="AH231" s="744">
        <v>2.2894164010423229E-3</v>
      </c>
      <c r="AI231" s="746">
        <v>2.6620761010797789E-3</v>
      </c>
      <c r="AJ231"/>
      <c r="AK231" s="1838" t="s">
        <v>1031</v>
      </c>
      <c r="AL231" s="1838"/>
      <c r="AM231" s="1838"/>
      <c r="AN231" s="1838"/>
      <c r="AO231" s="1839"/>
      <c r="AP231" s="747">
        <v>2.2096522582723093E-4</v>
      </c>
      <c r="AQ231" s="748">
        <v>5.0244800098406348E-4</v>
      </c>
      <c r="AR231" s="749">
        <v>2.3455985613749439E-3</v>
      </c>
      <c r="AS231" s="750">
        <v>1.5628482754605393E-3</v>
      </c>
      <c r="AT231" s="749">
        <v>1.2279725364794814E-3</v>
      </c>
      <c r="AU231" s="751">
        <v>1.4747822553205251E-3</v>
      </c>
    </row>
    <row r="232" spans="1:47" ht="18" customHeight="1">
      <c r="A232" s="250" t="s">
        <v>1032</v>
      </c>
      <c r="B232" s="1"/>
      <c r="C232" s="1"/>
      <c r="D232" s="1"/>
      <c r="E232" s="1"/>
      <c r="F232" s="444"/>
      <c r="G232" s="1"/>
      <c r="H232" s="1"/>
      <c r="I232" s="1"/>
      <c r="J232" s="1"/>
      <c r="K232" s="1"/>
      <c r="L232"/>
      <c r="X232"/>
      <c r="Y232"/>
      <c r="Z232"/>
      <c r="AA232"/>
      <c r="AB232"/>
      <c r="AC232"/>
      <c r="AD232"/>
      <c r="AE232"/>
      <c r="AF232"/>
      <c r="AG232"/>
      <c r="AH232"/>
      <c r="AI232"/>
      <c r="AJ232"/>
      <c r="AK232"/>
      <c r="AL232"/>
      <c r="AM232"/>
      <c r="AN232"/>
      <c r="AO232"/>
    </row>
    <row r="233" spans="1:47" ht="36" customHeight="1">
      <c r="A233" s="1841" t="s">
        <v>1033</v>
      </c>
      <c r="B233" s="1841"/>
      <c r="C233" s="1841"/>
      <c r="D233" s="1841"/>
      <c r="E233" s="1841"/>
      <c r="F233" s="1841"/>
      <c r="G233" s="1841"/>
      <c r="H233" s="1841"/>
      <c r="I233" s="1841"/>
      <c r="J233" s="1841"/>
      <c r="K233" s="1841"/>
      <c r="L233"/>
      <c r="X233"/>
      <c r="AJ233"/>
      <c r="AK233"/>
      <c r="AL233"/>
      <c r="AM233"/>
      <c r="AN233"/>
      <c r="AO233"/>
    </row>
    <row r="234" spans="1:47" ht="20.7" customHeight="1">
      <c r="A234" s="560"/>
      <c r="B234" s="560"/>
      <c r="C234" s="560"/>
      <c r="D234" s="560"/>
      <c r="E234" s="560"/>
      <c r="F234" s="708"/>
      <c r="G234" s="560"/>
      <c r="H234" s="560"/>
      <c r="I234" s="560"/>
      <c r="J234" s="560"/>
      <c r="K234" s="560"/>
      <c r="L234"/>
      <c r="M234" s="9"/>
      <c r="N234" s="9"/>
      <c r="O234" s="9"/>
      <c r="P234" s="9"/>
      <c r="Q234" s="9"/>
      <c r="R234" s="9"/>
      <c r="S234" s="9"/>
      <c r="T234" s="9"/>
      <c r="U234" s="9"/>
      <c r="V234" s="9"/>
      <c r="W234" s="9"/>
      <c r="X234"/>
      <c r="AJ234"/>
      <c r="AK234"/>
      <c r="AL234"/>
      <c r="AM234"/>
      <c r="AN234"/>
      <c r="AO234"/>
    </row>
    <row r="235" spans="1:47" ht="20.7" customHeight="1">
      <c r="A235" s="1840" t="s">
        <v>1034</v>
      </c>
      <c r="B235" s="1840"/>
      <c r="C235" s="1840"/>
      <c r="D235" s="1840"/>
      <c r="E235" s="1840"/>
      <c r="F235" s="1840"/>
      <c r="G235" s="1840"/>
      <c r="H235" s="1840"/>
      <c r="I235" s="1840"/>
      <c r="J235" s="1840"/>
      <c r="K235" s="1840"/>
      <c r="L235"/>
      <c r="M235" s="55"/>
      <c r="N235" s="55"/>
      <c r="O235" s="55"/>
      <c r="P235" s="55"/>
      <c r="Q235" s="55"/>
      <c r="R235" s="311"/>
      <c r="S235" s="311"/>
      <c r="T235" s="311"/>
      <c r="U235" s="55"/>
      <c r="V235" s="55"/>
      <c r="W235" s="9"/>
      <c r="X235"/>
      <c r="AJ235"/>
      <c r="AK235"/>
      <c r="AL235"/>
      <c r="AM235"/>
      <c r="AN235"/>
      <c r="AO235"/>
    </row>
    <row r="236" spans="1:47" ht="20.7" customHeight="1">
      <c r="B236" s="391" t="s">
        <v>963</v>
      </c>
      <c r="C236" s="1144">
        <v>60</v>
      </c>
      <c r="D236" s="62" t="s">
        <v>273</v>
      </c>
      <c r="E236" s="562">
        <v>1041</v>
      </c>
      <c r="F236" s="12" t="s">
        <v>274</v>
      </c>
      <c r="G236" s="562">
        <v>571</v>
      </c>
      <c r="H236" s="507"/>
      <c r="I236" s="513"/>
      <c r="J236" s="514"/>
      <c r="K236"/>
      <c r="L236" s="513"/>
      <c r="M236" s="1950" t="s">
        <v>1035</v>
      </c>
      <c r="N236" s="1950"/>
      <c r="O236" s="1950"/>
      <c r="P236" s="1950"/>
      <c r="Q236" s="1950"/>
      <c r="R236" s="1950"/>
      <c r="S236" s="1950"/>
      <c r="T236" s="1950"/>
      <c r="U236" s="1950"/>
      <c r="V236" s="1950"/>
      <c r="W236" s="1950"/>
      <c r="X236"/>
      <c r="AJ236"/>
    </row>
    <row r="237" spans="1:47" ht="20.7" customHeight="1">
      <c r="B237" s="508" t="s">
        <v>965</v>
      </c>
      <c r="C237" s="392">
        <v>3.5885167464114832E-2</v>
      </c>
      <c r="E237" s="392">
        <v>0.62260765550239239</v>
      </c>
      <c r="F237" s="1413"/>
      <c r="G237" s="382">
        <v>0.34150717703349281</v>
      </c>
      <c r="H237" s="507"/>
      <c r="K237" s="515"/>
      <c r="L237" s="515"/>
      <c r="M237" s="55"/>
      <c r="N237" s="55"/>
      <c r="O237" s="55"/>
      <c r="R237"/>
      <c r="S237"/>
      <c r="T237"/>
      <c r="U237"/>
      <c r="V237"/>
      <c r="W237"/>
      <c r="X237"/>
      <c r="AJ237"/>
    </row>
    <row r="238" spans="1:47" ht="20.7" customHeight="1">
      <c r="F238" s="995" t="s">
        <v>1036</v>
      </c>
      <c r="G238" s="997">
        <v>0.3542183622828784</v>
      </c>
      <c r="H238" s="507"/>
      <c r="L238"/>
      <c r="M238" s="1798" t="s">
        <v>1005</v>
      </c>
      <c r="N238" s="1799"/>
      <c r="O238" s="1800">
        <v>1612</v>
      </c>
      <c r="P238" s="1801"/>
      <c r="R238" s="1802" t="s">
        <v>1007</v>
      </c>
      <c r="S238" s="1802"/>
      <c r="T238" s="1802"/>
      <c r="U238" s="1803"/>
      <c r="V238" s="1804">
        <v>0.96411483253588515</v>
      </c>
      <c r="W238" s="1805"/>
      <c r="X238"/>
      <c r="AJ238"/>
    </row>
    <row r="239" spans="1:47" ht="20.7" customHeight="1">
      <c r="F239" s="998" t="s">
        <v>1037</v>
      </c>
      <c r="G239" s="993">
        <v>0.4120496761415342</v>
      </c>
      <c r="J239" s="517"/>
      <c r="K239" s="517"/>
      <c r="L239"/>
      <c r="M239"/>
      <c r="N239"/>
      <c r="O239"/>
      <c r="P239"/>
      <c r="Q239"/>
      <c r="R239"/>
      <c r="S239"/>
      <c r="T239"/>
      <c r="U239"/>
      <c r="V239"/>
      <c r="W239"/>
      <c r="X239"/>
      <c r="Y239"/>
      <c r="Z239"/>
      <c r="AA239"/>
      <c r="AB239"/>
      <c r="AC239"/>
      <c r="AD239"/>
      <c r="AE239"/>
      <c r="AF239"/>
      <c r="AG239"/>
      <c r="AH239"/>
      <c r="AI239"/>
      <c r="AJ239"/>
      <c r="AK239"/>
      <c r="AL239"/>
      <c r="AM239"/>
      <c r="AN239"/>
      <c r="AO239"/>
    </row>
    <row r="240" spans="1:47" ht="20.7" customHeight="1">
      <c r="J240" s="517"/>
      <c r="K240" s="517"/>
      <c r="L240"/>
      <c r="M240" s="9"/>
      <c r="N240" s="9"/>
      <c r="O240" s="9"/>
      <c r="P240" s="9"/>
      <c r="Q240" s="9"/>
      <c r="R240" s="9"/>
      <c r="S240" s="9"/>
      <c r="T240" s="9"/>
      <c r="U240" s="9"/>
      <c r="V240" s="9"/>
      <c r="W240" s="9"/>
      <c r="X240"/>
      <c r="Y240"/>
      <c r="Z240"/>
      <c r="AA240"/>
      <c r="AB240"/>
      <c r="AC240"/>
      <c r="AD240"/>
      <c r="AE240"/>
      <c r="AF240"/>
      <c r="AG240"/>
      <c r="AH240"/>
      <c r="AI240"/>
      <c r="AJ240"/>
      <c r="AK240"/>
      <c r="AL240"/>
      <c r="AM240"/>
      <c r="AN240"/>
      <c r="AO240"/>
    </row>
    <row r="241" spans="1:26" ht="20.7" customHeight="1">
      <c r="A241" s="445" t="s">
        <v>1038</v>
      </c>
    </row>
    <row r="242" spans="1:26" ht="20.7" customHeight="1">
      <c r="B242" s="391" t="s">
        <v>963</v>
      </c>
      <c r="C242" s="1144">
        <v>63</v>
      </c>
      <c r="D242" s="62" t="s">
        <v>273</v>
      </c>
      <c r="E242" s="562">
        <v>1042</v>
      </c>
      <c r="F242" s="12" t="s">
        <v>274</v>
      </c>
      <c r="G242" s="562">
        <v>567</v>
      </c>
      <c r="M242" s="9" t="s">
        <v>1039</v>
      </c>
      <c r="N242" s="9"/>
      <c r="O242" s="9"/>
      <c r="P242" s="9"/>
      <c r="Q242" s="9"/>
      <c r="R242" s="9"/>
      <c r="S242" s="9"/>
      <c r="T242" s="9"/>
      <c r="U242" s="9"/>
      <c r="V242" s="9"/>
      <c r="W242" s="9"/>
    </row>
    <row r="243" spans="1:26" ht="20.7" customHeight="1">
      <c r="B243" s="508" t="s">
        <v>965</v>
      </c>
      <c r="C243" s="392">
        <v>3.7679425837320576E-2</v>
      </c>
      <c r="E243" s="392">
        <v>0.62320574162679421</v>
      </c>
      <c r="F243" s="1413"/>
      <c r="G243" s="382">
        <v>0.33911483253588515</v>
      </c>
      <c r="M243" s="55"/>
      <c r="N243" s="55"/>
      <c r="O243" s="55"/>
      <c r="R243"/>
      <c r="S243"/>
      <c r="T243"/>
      <c r="U243"/>
      <c r="V243"/>
      <c r="W243"/>
    </row>
    <row r="244" spans="1:26" ht="20.7" customHeight="1">
      <c r="F244" s="995" t="s">
        <v>1040</v>
      </c>
      <c r="G244" s="997">
        <v>0.3523927905531386</v>
      </c>
      <c r="M244" s="1798" t="s">
        <v>1005</v>
      </c>
      <c r="N244" s="1799"/>
      <c r="O244" s="1993">
        <v>1609</v>
      </c>
      <c r="P244" s="1994"/>
      <c r="R244" s="1802" t="s">
        <v>1007</v>
      </c>
      <c r="S244" s="1802"/>
      <c r="T244" s="1802"/>
      <c r="U244" s="1803"/>
      <c r="V244" s="1804">
        <v>0.96232057416267947</v>
      </c>
      <c r="W244" s="1805"/>
    </row>
    <row r="245" spans="1:26" ht="20.7" customHeight="1">
      <c r="F245" s="998" t="s">
        <v>1041</v>
      </c>
      <c r="G245" s="993">
        <v>0.38930199411044925</v>
      </c>
    </row>
    <row r="246" spans="1:26" ht="20.7" customHeight="1">
      <c r="A246" s="621"/>
      <c r="D246" s="391"/>
      <c r="E246" s="1274"/>
      <c r="F246" s="554"/>
      <c r="G246" s="539"/>
      <c r="H246" s="622"/>
      <c r="I246" s="622"/>
      <c r="J246" s="622"/>
      <c r="K246" s="622"/>
      <c r="L246" s="654"/>
      <c r="X246" s="1"/>
      <c r="Y246" s="1"/>
      <c r="Z246" s="1"/>
    </row>
    <row r="247" spans="1:26" ht="20.7" customHeight="1">
      <c r="I247" s="1"/>
      <c r="J247" s="1"/>
      <c r="K247" s="1"/>
      <c r="L247" s="654"/>
      <c r="X247" s="1"/>
      <c r="Y247" s="1"/>
      <c r="Z247" s="1"/>
    </row>
    <row r="248" spans="1:26" ht="20.7" customHeight="1">
      <c r="I248" s="1"/>
      <c r="J248" s="1"/>
      <c r="K248" s="1"/>
      <c r="L248" s="654"/>
      <c r="X248" s="1"/>
      <c r="Y248" s="1"/>
      <c r="Z248" s="1"/>
    </row>
    <row r="249" spans="1:26" ht="20.7" customHeight="1">
      <c r="I249" s="1"/>
      <c r="J249" s="1"/>
      <c r="K249" s="1"/>
      <c r="L249" s="654"/>
      <c r="X249" s="1"/>
      <c r="Y249" s="1"/>
      <c r="Z249" s="1"/>
    </row>
    <row r="250" spans="1:26" ht="20.7" customHeight="1">
      <c r="A250" s="1840" t="s">
        <v>1042</v>
      </c>
      <c r="B250" s="1840"/>
      <c r="C250" s="1840"/>
      <c r="D250" s="1840"/>
      <c r="E250" s="1840"/>
      <c r="F250" s="1840"/>
      <c r="G250" s="1840"/>
      <c r="H250" s="1840"/>
      <c r="I250" s="1840"/>
      <c r="J250" s="1840"/>
      <c r="K250" s="1840"/>
      <c r="L250" s="654"/>
      <c r="M250" s="654"/>
      <c r="O250" s="1"/>
      <c r="P250" s="1"/>
      <c r="Q250" s="1"/>
      <c r="R250" s="1"/>
      <c r="S250" s="1"/>
      <c r="T250" s="1"/>
      <c r="U250" s="1"/>
      <c r="V250" s="1"/>
      <c r="W250" s="1"/>
      <c r="X250" s="1"/>
      <c r="Y250" s="1"/>
      <c r="Z250" s="1"/>
    </row>
    <row r="251" spans="1:26" ht="20.7" customHeight="1">
      <c r="B251" s="391" t="s">
        <v>963</v>
      </c>
      <c r="C251" s="1144">
        <v>41</v>
      </c>
      <c r="D251" s="62" t="s">
        <v>273</v>
      </c>
      <c r="E251" s="562">
        <v>368</v>
      </c>
      <c r="F251" s="12" t="s">
        <v>274</v>
      </c>
      <c r="G251" s="562">
        <v>1263</v>
      </c>
      <c r="H251" s="1050"/>
      <c r="I251" s="1275"/>
      <c r="J251" s="1276"/>
      <c r="K251" s="465"/>
      <c r="L251" s="436"/>
      <c r="M251" s="9" t="s">
        <v>1043</v>
      </c>
      <c r="N251" s="9"/>
      <c r="O251" s="9"/>
      <c r="P251" s="9"/>
      <c r="Q251" s="9"/>
      <c r="R251" s="9"/>
      <c r="S251" s="9"/>
      <c r="T251" s="9"/>
      <c r="U251" s="9"/>
      <c r="V251" s="9"/>
      <c r="W251" s="9"/>
      <c r="X251" s="1"/>
      <c r="Y251" s="1"/>
      <c r="Z251" s="1"/>
    </row>
    <row r="252" spans="1:26" ht="20.7" customHeight="1">
      <c r="B252" s="508" t="s">
        <v>965</v>
      </c>
      <c r="C252" s="392">
        <v>2.4521531100478468E-2</v>
      </c>
      <c r="E252" s="392">
        <v>0.22009569377990432</v>
      </c>
      <c r="F252" s="1413"/>
      <c r="G252" s="1051">
        <v>0.75538277511961727</v>
      </c>
      <c r="H252" s="507"/>
      <c r="I252" s="1277"/>
      <c r="J252" s="1276"/>
      <c r="K252" s="1278"/>
      <c r="L252" s="436"/>
      <c r="M252" s="55"/>
      <c r="N252" s="55"/>
      <c r="O252" s="55"/>
      <c r="R252"/>
      <c r="S252"/>
      <c r="T252"/>
      <c r="U252"/>
      <c r="V252"/>
      <c r="W252"/>
      <c r="X252" s="1"/>
      <c r="Y252" s="1"/>
      <c r="Z252" s="1"/>
    </row>
    <row r="253" spans="1:26" ht="20.7" customHeight="1">
      <c r="F253" s="995" t="s">
        <v>1044</v>
      </c>
      <c r="G253" s="997">
        <v>0.77437155119558554</v>
      </c>
      <c r="H253" s="507"/>
      <c r="I253" s="1277"/>
      <c r="J253" s="1279"/>
      <c r="K253" s="1280"/>
      <c r="L253" s="358"/>
      <c r="M253" s="1798" t="s">
        <v>1005</v>
      </c>
      <c r="N253" s="1799"/>
      <c r="O253" s="1993">
        <v>1631</v>
      </c>
      <c r="P253" s="1994"/>
      <c r="R253" s="1802" t="s">
        <v>1007</v>
      </c>
      <c r="S253" s="1802"/>
      <c r="T253" s="1802"/>
      <c r="U253" s="1803"/>
      <c r="V253" s="1804">
        <v>0.9754784688995215</v>
      </c>
      <c r="W253" s="1805"/>
      <c r="X253" s="1"/>
      <c r="Y253" s="1"/>
      <c r="Z253" s="1"/>
    </row>
    <row r="254" spans="1:26" ht="20.7" customHeight="1">
      <c r="F254" s="998" t="s">
        <v>1045</v>
      </c>
      <c r="G254" s="993">
        <v>0.80107840279801812</v>
      </c>
      <c r="I254" s="1277"/>
      <c r="J254" s="1279"/>
      <c r="K254" s="1280"/>
      <c r="L254" s="358"/>
      <c r="M254" s="358"/>
      <c r="N254" s="539"/>
      <c r="O254" s="1"/>
      <c r="P254" s="1"/>
      <c r="Q254" s="1"/>
      <c r="R254" s="1"/>
      <c r="S254" s="1"/>
      <c r="T254" s="1"/>
      <c r="U254" s="1"/>
      <c r="V254" s="1"/>
      <c r="W254" s="1"/>
      <c r="X254" s="1"/>
      <c r="Y254" s="1"/>
      <c r="Z254" s="1"/>
    </row>
    <row r="255" spans="1:26" ht="20.7" customHeight="1">
      <c r="I255" s="1277"/>
      <c r="J255" s="1279"/>
      <c r="K255" s="1280"/>
      <c r="L255" s="1995"/>
      <c r="M255" s="1995"/>
      <c r="N255" s="539"/>
    </row>
    <row r="256" spans="1:26" ht="20.7" customHeight="1"/>
    <row r="257" spans="1:26" ht="20.7" customHeight="1">
      <c r="A257" s="709" t="s">
        <v>1046</v>
      </c>
      <c r="B257" s="656"/>
      <c r="C257" s="656"/>
      <c r="D257" s="656"/>
      <c r="E257" s="656"/>
      <c r="F257" s="709"/>
      <c r="G257" s="656"/>
      <c r="H257" s="656"/>
      <c r="I257" s="656"/>
      <c r="J257" s="656"/>
      <c r="K257" s="656"/>
    </row>
    <row r="258" spans="1:26" ht="45" customHeight="1">
      <c r="A258" s="619"/>
      <c r="B258" s="623"/>
      <c r="C258" s="623"/>
      <c r="D258" s="623"/>
      <c r="E258" s="996"/>
      <c r="F258" s="1292" t="s">
        <v>1047</v>
      </c>
      <c r="G258" s="1284" t="s">
        <v>1048</v>
      </c>
      <c r="H258" s="2008" t="s">
        <v>1049</v>
      </c>
      <c r="I258" s="2008"/>
      <c r="J258" s="623"/>
      <c r="K258" s="623"/>
    </row>
    <row r="259" spans="1:26" ht="20.7" customHeight="1">
      <c r="A259" s="651"/>
      <c r="D259" s="30" t="s">
        <v>159</v>
      </c>
      <c r="E259" s="562">
        <v>680</v>
      </c>
      <c r="F259" s="1289">
        <v>0.53840063341250988</v>
      </c>
      <c r="G259" s="1010">
        <v>0.549717057396928</v>
      </c>
      <c r="H259" s="999">
        <v>0.57160943988655932</v>
      </c>
      <c r="I259" s="1053"/>
      <c r="J259" s="846"/>
      <c r="K259" s="846"/>
      <c r="L259" s="846"/>
      <c r="M259" s="846"/>
      <c r="N259" s="1283"/>
      <c r="O259" s="1281"/>
      <c r="P259" s="1281"/>
      <c r="Q259" s="1281"/>
      <c r="R259" s="1282"/>
      <c r="S259" s="475"/>
    </row>
    <row r="260" spans="1:26" ht="20.7" customHeight="1">
      <c r="A260" s="620"/>
      <c r="D260" s="62" t="s">
        <v>160</v>
      </c>
      <c r="E260" s="562">
        <v>408</v>
      </c>
      <c r="F260" s="1289">
        <v>0.32304038004750596</v>
      </c>
      <c r="G260" s="1010">
        <v>0.32983023443815684</v>
      </c>
      <c r="H260" s="999">
        <v>0.37318950673554135</v>
      </c>
      <c r="J260" s="692"/>
      <c r="K260" s="692"/>
      <c r="L260" s="692"/>
      <c r="M260" s="692"/>
      <c r="N260" s="1243"/>
      <c r="O260" s="1281"/>
      <c r="P260" s="1281"/>
      <c r="Q260" s="1281"/>
      <c r="R260" s="1282"/>
      <c r="S260" s="475"/>
    </row>
    <row r="261" spans="1:26" ht="20.7" customHeight="1">
      <c r="A261" s="620"/>
      <c r="D261" s="62" t="s">
        <v>161</v>
      </c>
      <c r="E261" s="562">
        <v>107</v>
      </c>
      <c r="F261" s="1289">
        <v>8.471892319873317E-2</v>
      </c>
      <c r="G261" s="1010">
        <v>8.6499595796281331E-2</v>
      </c>
      <c r="H261" s="999">
        <v>9.2339376751409574E-2</v>
      </c>
      <c r="J261" s="846"/>
      <c r="K261" s="692"/>
      <c r="L261" s="692"/>
      <c r="M261" s="1335" t="s">
        <v>1050</v>
      </c>
      <c r="N261" s="1336"/>
      <c r="O261" s="1337"/>
      <c r="P261" s="1338"/>
      <c r="Q261" s="1338"/>
      <c r="R261" s="1339"/>
    </row>
    <row r="262" spans="1:26" ht="20.7" customHeight="1" thickBot="1">
      <c r="A262" s="620"/>
      <c r="D262" s="62" t="s">
        <v>162</v>
      </c>
      <c r="E262" s="1349">
        <v>231</v>
      </c>
      <c r="F262" s="1350">
        <v>0.1828978622327791</v>
      </c>
      <c r="G262" s="1351">
        <v>0.18674211802748586</v>
      </c>
      <c r="H262" s="1352">
        <v>0.20751882237752795</v>
      </c>
      <c r="J262" s="1243"/>
      <c r="K262" s="1243"/>
      <c r="L262" s="1243"/>
      <c r="M262" s="1340"/>
      <c r="N262" s="1286"/>
      <c r="O262" s="2009" t="s">
        <v>1051</v>
      </c>
      <c r="P262" s="2009"/>
      <c r="Q262" s="2009" t="s">
        <v>1052</v>
      </c>
      <c r="R262" s="2010"/>
    </row>
    <row r="263" spans="1:26" ht="20.7" customHeight="1" thickBot="1">
      <c r="A263" s="620"/>
      <c r="D263" s="1360" t="s">
        <v>194</v>
      </c>
      <c r="E263" s="1361">
        <v>616</v>
      </c>
      <c r="F263" s="1357">
        <v>0.48772763262074426</v>
      </c>
      <c r="G263" s="1358">
        <v>0.49797898140662894</v>
      </c>
      <c r="H263" s="1359">
        <v>0.5145514703399845</v>
      </c>
      <c r="J263" s="1276" t="s">
        <v>1053</v>
      </c>
      <c r="K263" s="1295">
        <v>7.0051497654276442</v>
      </c>
      <c r="L263" s="1334" t="s">
        <v>1054</v>
      </c>
      <c r="M263" s="1341"/>
      <c r="N263" s="1298" t="s">
        <v>195</v>
      </c>
      <c r="O263" s="1342">
        <v>6.1688311688311688E-2</v>
      </c>
      <c r="P263" s="1414">
        <f>O263/(1-$O$267)</f>
        <v>6.7495559502664296E-2</v>
      </c>
      <c r="Q263" s="1342">
        <v>6.0463895541484861E-2</v>
      </c>
      <c r="R263" s="1415">
        <f>Q263/(1-$Q$267)</f>
        <v>6.5542871368114083E-2</v>
      </c>
      <c r="S263" s="1"/>
      <c r="T263" s="1"/>
      <c r="U263" s="1"/>
      <c r="V263" s="1"/>
      <c r="W263" s="1"/>
      <c r="X263" s="1"/>
      <c r="Y263" s="1"/>
      <c r="Z263" s="1"/>
    </row>
    <row r="264" spans="1:26" ht="20.7" customHeight="1">
      <c r="A264" s="621"/>
      <c r="D264" s="30" t="s">
        <v>1055</v>
      </c>
      <c r="E264" s="1353">
        <v>179</v>
      </c>
      <c r="F264" s="1354">
        <v>0.14172604908946951</v>
      </c>
      <c r="G264" s="1355">
        <v>0.14470493128536782</v>
      </c>
      <c r="H264" s="1356">
        <v>0.16575508963840777</v>
      </c>
      <c r="J264" s="1298" t="s">
        <v>1056</v>
      </c>
      <c r="K264" s="1243"/>
      <c r="L264" s="1243"/>
      <c r="M264" s="1340"/>
      <c r="N264" s="1298" t="s">
        <v>7698</v>
      </c>
      <c r="O264" s="1342">
        <v>0.75324675324675328</v>
      </c>
      <c r="P264" s="1414">
        <f t="shared" ref="P264:P266" si="0">O264/(1-$O$267)</f>
        <v>0.82415630550621677</v>
      </c>
      <c r="Q264" s="1342">
        <v>0.76011285718972477</v>
      </c>
      <c r="R264" s="1415">
        <f t="shared" ref="R264:R266" si="1">Q264/(1-$Q$267)</f>
        <v>0.82396244532166862</v>
      </c>
      <c r="S264" s="1"/>
      <c r="T264" s="1"/>
      <c r="U264" s="1"/>
      <c r="V264" s="1"/>
      <c r="W264" s="1"/>
      <c r="X264" s="1"/>
      <c r="Y264" s="1"/>
      <c r="Z264" s="1"/>
    </row>
    <row r="265" spans="1:26" ht="20.7" customHeight="1">
      <c r="A265" s="621"/>
      <c r="D265" s="30" t="s">
        <v>1057</v>
      </c>
      <c r="E265" s="562">
        <v>137</v>
      </c>
      <c r="F265" s="1289">
        <v>0.10847189231987332</v>
      </c>
      <c r="G265" s="1010">
        <v>0.11075181891673404</v>
      </c>
      <c r="H265" s="999">
        <v>0.12618589418954049</v>
      </c>
      <c r="J265" s="1243"/>
      <c r="K265" s="1243"/>
      <c r="L265" s="1243"/>
      <c r="M265" s="1340"/>
      <c r="N265" s="1298" t="s">
        <v>7699</v>
      </c>
      <c r="O265" s="1342">
        <v>7.3051948051948049E-2</v>
      </c>
      <c r="P265" s="1414">
        <f t="shared" si="0"/>
        <v>7.9928952042628773E-2</v>
      </c>
      <c r="Q265" s="1342">
        <v>7.6965978806469604E-2</v>
      </c>
      <c r="R265" s="1415">
        <f t="shared" si="1"/>
        <v>8.3431131974821299E-2</v>
      </c>
      <c r="S265" s="1"/>
      <c r="T265" s="1"/>
      <c r="U265" s="1"/>
      <c r="V265" s="1"/>
      <c r="W265" s="1"/>
      <c r="X265" s="1"/>
      <c r="Y265" s="1"/>
      <c r="Z265" s="1"/>
    </row>
    <row r="266" spans="1:26" ht="20.7" customHeight="1">
      <c r="A266" s="621"/>
      <c r="D266" s="62" t="s">
        <v>166</v>
      </c>
      <c r="E266" s="562">
        <v>95</v>
      </c>
      <c r="F266" s="1289">
        <v>7.5217735550277123E-2</v>
      </c>
      <c r="G266" s="1010">
        <v>7.679870654810024E-2</v>
      </c>
      <c r="H266" s="999">
        <v>8.6076504946149435E-2</v>
      </c>
      <c r="J266" s="692"/>
      <c r="K266" s="692"/>
      <c r="L266" s="692"/>
      <c r="M266" s="1341"/>
      <c r="N266" s="1298" t="s">
        <v>7700</v>
      </c>
      <c r="O266" s="1342">
        <v>2.5974025974025976E-2</v>
      </c>
      <c r="P266" s="1414">
        <f t="shared" si="0"/>
        <v>2.8419182948490232E-2</v>
      </c>
      <c r="Q266" s="1342">
        <v>2.4966372494340736E-2</v>
      </c>
      <c r="R266" s="1415">
        <f t="shared" si="1"/>
        <v>2.7063551335395994E-2</v>
      </c>
      <c r="S266" s="1"/>
      <c r="T266" s="1"/>
      <c r="U266" s="1"/>
      <c r="V266" s="1"/>
      <c r="W266" s="1"/>
      <c r="X266" s="1"/>
      <c r="Y266" s="1"/>
      <c r="Z266" s="1"/>
    </row>
    <row r="267" spans="1:26" ht="20.7" customHeight="1">
      <c r="A267" s="621"/>
      <c r="D267" s="62" t="s">
        <v>167</v>
      </c>
      <c r="E267" s="562">
        <v>673</v>
      </c>
      <c r="F267" s="1289">
        <v>0.53285827395091057</v>
      </c>
      <c r="G267" s="1010">
        <v>0.5440582053354891</v>
      </c>
      <c r="H267" s="999">
        <v>0.54449846382389677</v>
      </c>
      <c r="J267" s="692"/>
      <c r="K267" s="692"/>
      <c r="L267" s="692"/>
      <c r="M267" s="1343"/>
      <c r="N267" s="1344" t="s">
        <v>1058</v>
      </c>
      <c r="O267" s="1345">
        <v>8.603896103896104E-2</v>
      </c>
      <c r="P267" s="1346"/>
      <c r="Q267" s="1347">
        <v>7.7490895967980047E-2</v>
      </c>
      <c r="R267" s="1348"/>
      <c r="T267" s="1"/>
      <c r="U267" s="1"/>
      <c r="V267" s="1"/>
      <c r="W267" s="1"/>
      <c r="X267" s="1"/>
      <c r="Y267" s="1"/>
      <c r="Z267" s="1"/>
    </row>
    <row r="268" spans="1:26" ht="20.7" customHeight="1">
      <c r="A268" s="621"/>
      <c r="D268" s="62" t="s">
        <v>168</v>
      </c>
      <c r="E268" s="562">
        <v>215</v>
      </c>
      <c r="F268" s="1289">
        <v>0.17022961203483769</v>
      </c>
      <c r="G268" s="1010">
        <v>0.17380759902991108</v>
      </c>
      <c r="H268" s="999">
        <v>0.17482021675276005</v>
      </c>
      <c r="J268" s="692"/>
      <c r="K268" s="692"/>
      <c r="L268" s="692"/>
      <c r="M268" s="692"/>
      <c r="N268" s="1243"/>
      <c r="U268" s="1"/>
      <c r="V268" s="1"/>
      <c r="W268" s="1"/>
      <c r="X268" s="1"/>
      <c r="Y268" s="1"/>
      <c r="Z268" s="1"/>
    </row>
    <row r="269" spans="1:26" ht="20.7" customHeight="1">
      <c r="A269" s="621"/>
      <c r="D269" s="62" t="s">
        <v>1059</v>
      </c>
      <c r="E269" s="562">
        <v>606</v>
      </c>
      <c r="F269" s="1289">
        <v>0.47980997624703087</v>
      </c>
      <c r="G269" s="1010">
        <v>0.4898949070331447</v>
      </c>
      <c r="H269" s="999">
        <v>0.52998075559607005</v>
      </c>
      <c r="J269" s="1243"/>
      <c r="K269" s="1243"/>
      <c r="L269" s="1243"/>
      <c r="M269" s="1243"/>
      <c r="N269" s="1243"/>
      <c r="P269" s="1"/>
      <c r="T269" s="1"/>
      <c r="U269" s="1"/>
      <c r="V269" s="1"/>
      <c r="W269" s="1"/>
      <c r="X269" s="1"/>
      <c r="Y269" s="1"/>
      <c r="Z269" s="1"/>
    </row>
    <row r="270" spans="1:26" ht="20.7" customHeight="1">
      <c r="A270" s="621"/>
      <c r="D270" s="391" t="s">
        <v>963</v>
      </c>
      <c r="E270" s="1144">
        <v>26</v>
      </c>
      <c r="F270" s="1293">
        <v>2.0585906571654791E-2</v>
      </c>
      <c r="G270" s="1017"/>
      <c r="H270" s="1017"/>
      <c r="J270" s="653"/>
      <c r="K270" s="655"/>
      <c r="L270" s="654"/>
      <c r="M270" s="654"/>
      <c r="P270" s="1"/>
      <c r="T270" s="1"/>
      <c r="U270" s="1"/>
      <c r="V270" s="1"/>
      <c r="W270" s="1"/>
      <c r="X270" s="1"/>
      <c r="Y270" s="1"/>
      <c r="Z270" s="1"/>
    </row>
    <row r="271" spans="1:26" ht="20.7" customHeight="1"/>
    <row r="272" spans="1:26" ht="39" customHeight="1">
      <c r="A272" s="845" t="s">
        <v>1060</v>
      </c>
      <c r="B272" s="1290"/>
      <c r="C272" s="1290"/>
      <c r="D272" s="1290"/>
      <c r="E272" s="1290"/>
      <c r="F272" s="1292" t="s">
        <v>1047</v>
      </c>
      <c r="G272" s="1284" t="s">
        <v>1061</v>
      </c>
      <c r="H272" s="1290"/>
      <c r="I272" s="1290"/>
      <c r="J272" s="1290"/>
      <c r="K272" s="1290"/>
    </row>
    <row r="273" spans="1:11" ht="20.7" customHeight="1">
      <c r="A273" s="1286"/>
      <c r="C273" s="846"/>
      <c r="D273" s="847" t="s">
        <v>172</v>
      </c>
      <c r="E273" s="562">
        <v>233</v>
      </c>
      <c r="F273" s="1289">
        <v>0.18448139350752177</v>
      </c>
      <c r="G273" s="1010">
        <v>0.19679054054054054</v>
      </c>
      <c r="H273" s="1291"/>
      <c r="I273" s="846"/>
      <c r="J273" s="1288" t="b">
        <v>0</v>
      </c>
      <c r="K273" s="1287"/>
    </row>
    <row r="274" spans="1:11" ht="20.7" customHeight="1">
      <c r="A274" s="691"/>
      <c r="C274" s="846"/>
      <c r="D274" s="847" t="s">
        <v>1062</v>
      </c>
      <c r="E274" s="562">
        <v>612</v>
      </c>
      <c r="F274" s="1289">
        <v>0.48456057007125891</v>
      </c>
      <c r="G274" s="1010">
        <v>0.51689189189189189</v>
      </c>
      <c r="H274" s="846"/>
      <c r="I274" s="846"/>
      <c r="J274" s="1288" t="b">
        <v>0</v>
      </c>
      <c r="K274" s="691"/>
    </row>
    <row r="275" spans="1:11" ht="20.7" customHeight="1" thickBot="1">
      <c r="A275" s="691"/>
      <c r="C275" s="846"/>
      <c r="D275" s="847" t="s">
        <v>1063</v>
      </c>
      <c r="E275" s="1349">
        <v>150</v>
      </c>
      <c r="F275" s="1350">
        <v>0.11876484560570071</v>
      </c>
      <c r="G275" s="1351">
        <v>0.1266891891891892</v>
      </c>
      <c r="H275" s="846"/>
      <c r="I275" s="846"/>
      <c r="J275" s="1288" t="b">
        <v>0</v>
      </c>
      <c r="K275" s="691"/>
    </row>
    <row r="276" spans="1:11" ht="20.7" customHeight="1" thickBot="1">
      <c r="A276" s="691"/>
      <c r="B276" s="1368"/>
      <c r="C276" s="1369"/>
      <c r="D276" s="1370" t="s">
        <v>1064</v>
      </c>
      <c r="E276" s="1371">
        <v>747</v>
      </c>
      <c r="F276" s="1372">
        <v>0.59144893111638952</v>
      </c>
      <c r="G276" s="1373">
        <v>0.63091216216216217</v>
      </c>
      <c r="H276" s="846"/>
      <c r="I276" s="1362" t="s">
        <v>1065</v>
      </c>
      <c r="J276" s="1288" t="b">
        <v>0</v>
      </c>
      <c r="K276" s="1287"/>
    </row>
    <row r="277" spans="1:11" ht="20.7" customHeight="1">
      <c r="D277" s="391" t="s">
        <v>963</v>
      </c>
      <c r="E277" s="1366">
        <v>79</v>
      </c>
      <c r="F277" s="1367">
        <v>6.2549485352335704E-2</v>
      </c>
    </row>
    <row r="278" spans="1:11" ht="20.7" customHeight="1"/>
    <row r="279" spans="1:11" ht="20.7" customHeight="1"/>
    <row r="280" spans="1:11" ht="20.7" customHeight="1">
      <c r="A280" s="445" t="s">
        <v>1066</v>
      </c>
    </row>
    <row r="281" spans="1:11" ht="20.7" customHeight="1">
      <c r="A281" s="445"/>
      <c r="B281" s="1145" t="s">
        <v>1067</v>
      </c>
    </row>
    <row r="282" spans="1:11" ht="20.7" customHeight="1">
      <c r="B282" s="1149">
        <v>0.32804232804232802</v>
      </c>
      <c r="C282" s="603" t="s">
        <v>1068</v>
      </c>
    </row>
    <row r="283" spans="1:11" ht="20.7" customHeight="1">
      <c r="A283" s="445"/>
      <c r="D283" s="1148" t="s">
        <v>1069</v>
      </c>
    </row>
    <row r="284" spans="1:11" ht="20.7" customHeight="1">
      <c r="C284" s="1146" t="s">
        <v>1070</v>
      </c>
      <c r="E284" s="1146" t="s">
        <v>1071</v>
      </c>
      <c r="H284" s="1408" t="s">
        <v>1072</v>
      </c>
    </row>
    <row r="285" spans="1:11" ht="20.7" customHeight="1">
      <c r="B285" s="1147" t="s">
        <v>1073</v>
      </c>
      <c r="C285" s="2000">
        <v>0.57174983285722969</v>
      </c>
      <c r="D285" s="2001"/>
      <c r="E285" s="2004">
        <v>0.74779752045253323</v>
      </c>
      <c r="F285" s="2005"/>
      <c r="H285" s="1410">
        <v>8226.5</v>
      </c>
    </row>
    <row r="286" spans="1:11" ht="20.7" customHeight="1">
      <c r="B286" s="1147" t="s">
        <v>25</v>
      </c>
      <c r="C286" s="2002">
        <v>0.49634443541835904</v>
      </c>
      <c r="D286" s="2003"/>
      <c r="E286" s="2006">
        <v>0.71940525319489601</v>
      </c>
      <c r="F286" s="2007"/>
      <c r="H286" s="1409">
        <v>615.5</v>
      </c>
    </row>
    <row r="287" spans="1:11" ht="20.7" customHeight="1">
      <c r="B287" s="1147" t="s">
        <v>19</v>
      </c>
      <c r="C287" s="1996">
        <v>0.56650079167609135</v>
      </c>
      <c r="D287" s="1997"/>
      <c r="E287" s="1998">
        <v>0.74606586989409673</v>
      </c>
      <c r="F287" s="1999"/>
    </row>
    <row r="288" spans="1:11" ht="20.7" customHeight="1"/>
    <row r="289" spans="1:16" ht="20.7" customHeight="1"/>
    <row r="290" spans="1:16" ht="20.7" customHeight="1">
      <c r="A290" s="1374" t="s">
        <v>1074</v>
      </c>
      <c r="B290" s="1375"/>
      <c r="C290" s="1375"/>
      <c r="D290" s="1375"/>
      <c r="E290" s="1375"/>
      <c r="F290" s="1375"/>
      <c r="G290" s="1375"/>
      <c r="H290" s="1411" t="s">
        <v>1075</v>
      </c>
      <c r="I290" s="1411" t="s">
        <v>1076</v>
      </c>
      <c r="J290" s="1989" t="s">
        <v>1077</v>
      </c>
      <c r="K290" s="1989"/>
      <c r="L290" s="1989"/>
      <c r="M290" s="1989"/>
      <c r="N290" s="1989"/>
      <c r="O290" s="1989"/>
      <c r="P290" s="1990"/>
    </row>
    <row r="291" spans="1:16" ht="20.7" customHeight="1">
      <c r="A291" s="1376"/>
      <c r="B291" s="691"/>
      <c r="C291" s="1377"/>
      <c r="D291" s="1377"/>
      <c r="E291" s="1378"/>
      <c r="F291" s="1377"/>
      <c r="G291" s="1231" t="s">
        <v>196</v>
      </c>
      <c r="H291" s="1363">
        <v>649.41114095450428</v>
      </c>
      <c r="I291" s="1412">
        <v>10411.5</v>
      </c>
      <c r="J291" s="1991"/>
      <c r="K291" s="1991"/>
      <c r="L291" s="1991"/>
      <c r="M291" s="1991"/>
      <c r="N291" s="1991"/>
      <c r="O291" s="1991"/>
      <c r="P291" s="1992"/>
    </row>
    <row r="292" spans="1:16" ht="20.7" customHeight="1">
      <c r="A292" s="1376"/>
      <c r="B292" s="1377"/>
      <c r="C292" s="1377"/>
      <c r="D292" s="1377"/>
      <c r="E292" s="1377"/>
      <c r="F292" s="1377"/>
      <c r="G292" s="1231" t="s">
        <v>197</v>
      </c>
      <c r="H292" s="1363">
        <v>825.96159181269081</v>
      </c>
      <c r="I292" s="1412">
        <v>8953.5</v>
      </c>
      <c r="J292" s="1379"/>
      <c r="K292" s="691"/>
      <c r="P292" s="1380"/>
    </row>
    <row r="293" spans="1:16" ht="20.7" customHeight="1" thickBot="1">
      <c r="A293" s="1376"/>
      <c r="B293" s="1377"/>
      <c r="C293" s="1377"/>
      <c r="D293" s="1377"/>
      <c r="E293" s="1377"/>
      <c r="F293" s="1377"/>
      <c r="G293" s="1231" t="s">
        <v>198</v>
      </c>
      <c r="H293" s="1364">
        <v>988.37018704035177</v>
      </c>
      <c r="I293" s="1412">
        <v>1397</v>
      </c>
      <c r="J293" s="1379"/>
      <c r="K293" s="691"/>
      <c r="P293" s="1380"/>
    </row>
    <row r="294" spans="1:16" ht="20.7" customHeight="1" thickBot="1">
      <c r="A294" s="1376"/>
      <c r="B294" s="1377"/>
      <c r="C294" s="1377"/>
      <c r="D294" s="1377"/>
      <c r="E294" s="1377"/>
      <c r="F294" s="1377"/>
      <c r="G294" s="1389" t="s">
        <v>199</v>
      </c>
      <c r="H294" s="1365">
        <v>748.35489633166947</v>
      </c>
      <c r="I294" s="1381"/>
      <c r="J294" s="1379"/>
      <c r="K294" s="691"/>
      <c r="P294" s="1380"/>
    </row>
    <row r="295" spans="1:16" ht="20.7" customHeight="1">
      <c r="A295" s="1382"/>
      <c r="B295" s="1383"/>
      <c r="C295" s="1383"/>
      <c r="D295" s="1383"/>
      <c r="E295" s="1383"/>
      <c r="F295" s="1383"/>
      <c r="G295" s="1383"/>
      <c r="H295" s="1384"/>
      <c r="I295" s="1384"/>
      <c r="J295" s="1384"/>
      <c r="K295" s="1384"/>
      <c r="L295" s="1385"/>
      <c r="M295" s="1385"/>
      <c r="N295" s="1386"/>
      <c r="O295" s="1387"/>
      <c r="P295" s="1388"/>
    </row>
  </sheetData>
  <mergeCells count="331">
    <mergeCell ref="A78:K78"/>
    <mergeCell ref="A106:K106"/>
    <mergeCell ref="AK231:AO231"/>
    <mergeCell ref="P81:Q81"/>
    <mergeCell ref="W81:X81"/>
    <mergeCell ref="P82:Q82"/>
    <mergeCell ref="W82:X82"/>
    <mergeCell ref="A231:E231"/>
    <mergeCell ref="M231:Q231"/>
    <mergeCell ref="Y231:AC231"/>
    <mergeCell ref="H208:I208"/>
    <mergeCell ref="M229:Q229"/>
    <mergeCell ref="Y230:AC230"/>
    <mergeCell ref="AK230:AO230"/>
    <mergeCell ref="Y224:AC224"/>
    <mergeCell ref="AK224:AO224"/>
    <mergeCell ref="AK227:AO227"/>
    <mergeCell ref="R209:S209"/>
    <mergeCell ref="T209:U209"/>
    <mergeCell ref="V209:W209"/>
    <mergeCell ref="R210:S210"/>
    <mergeCell ref="T210:U210"/>
    <mergeCell ref="V210:W210"/>
    <mergeCell ref="V208:W208"/>
    <mergeCell ref="A15:E15"/>
    <mergeCell ref="B53:E53"/>
    <mergeCell ref="A49:C49"/>
    <mergeCell ref="M49:Q49"/>
    <mergeCell ref="A50:C50"/>
    <mergeCell ref="A41:K41"/>
    <mergeCell ref="M41:W41"/>
    <mergeCell ref="Y41:AI41"/>
    <mergeCell ref="M48:Q48"/>
    <mergeCell ref="Y48:AC48"/>
    <mergeCell ref="A47:C47"/>
    <mergeCell ref="M47:Q47"/>
    <mergeCell ref="Y47:AC47"/>
    <mergeCell ref="Y43:AC44"/>
    <mergeCell ref="AD43:AI43"/>
    <mergeCell ref="A45:C45"/>
    <mergeCell ref="Y45:AC45"/>
    <mergeCell ref="A52:K52"/>
    <mergeCell ref="A34:E34"/>
    <mergeCell ref="A48:C48"/>
    <mergeCell ref="M50:Q50"/>
    <mergeCell ref="Y50:AC50"/>
    <mergeCell ref="R43:W43"/>
    <mergeCell ref="M46:Q46"/>
    <mergeCell ref="A233:K233"/>
    <mergeCell ref="A230:E230"/>
    <mergeCell ref="M230:Q230"/>
    <mergeCell ref="M208:Q208"/>
    <mergeCell ref="A223:E223"/>
    <mergeCell ref="A229:E229"/>
    <mergeCell ref="A209:G210"/>
    <mergeCell ref="H209:I210"/>
    <mergeCell ref="J209:K210"/>
    <mergeCell ref="A217:E217"/>
    <mergeCell ref="A218:E218"/>
    <mergeCell ref="J208:K208"/>
    <mergeCell ref="A208:G208"/>
    <mergeCell ref="A224:E224"/>
    <mergeCell ref="M224:Q224"/>
    <mergeCell ref="A228:E228"/>
    <mergeCell ref="M210:Q210"/>
    <mergeCell ref="M209:Q209"/>
    <mergeCell ref="AU219:AU221"/>
    <mergeCell ref="AP220:AP221"/>
    <mergeCell ref="AQ220:AQ221"/>
    <mergeCell ref="AR220:AR221"/>
    <mergeCell ref="AS220:AS221"/>
    <mergeCell ref="AT220:AT221"/>
    <mergeCell ref="AP219:AT219"/>
    <mergeCell ref="AK219:AO221"/>
    <mergeCell ref="AK223:AO223"/>
    <mergeCell ref="M207:Q207"/>
    <mergeCell ref="R208:S208"/>
    <mergeCell ref="T208:U208"/>
    <mergeCell ref="M92:O92"/>
    <mergeCell ref="Y228:AC228"/>
    <mergeCell ref="AK228:AO228"/>
    <mergeCell ref="A225:E225"/>
    <mergeCell ref="M225:Q225"/>
    <mergeCell ref="Y225:AC225"/>
    <mergeCell ref="AK225:AO225"/>
    <mergeCell ref="A226:E226"/>
    <mergeCell ref="M226:Q226"/>
    <mergeCell ref="Y226:AC226"/>
    <mergeCell ref="AK226:AO226"/>
    <mergeCell ref="A227:E227"/>
    <mergeCell ref="M227:Q227"/>
    <mergeCell ref="M228:Q228"/>
    <mergeCell ref="Y223:AC223"/>
    <mergeCell ref="AD219:AE220"/>
    <mergeCell ref="AF219:AG220"/>
    <mergeCell ref="AH219:AI220"/>
    <mergeCell ref="U215:U216"/>
    <mergeCell ref="M218:Q218"/>
    <mergeCell ref="R215:R216"/>
    <mergeCell ref="Y229:AC229"/>
    <mergeCell ref="Y227:AC227"/>
    <mergeCell ref="AK222:AO222"/>
    <mergeCell ref="A220:E220"/>
    <mergeCell ref="A212:K212"/>
    <mergeCell ref="M212:W212"/>
    <mergeCell ref="T215:T216"/>
    <mergeCell ref="V215:V216"/>
    <mergeCell ref="A214:E215"/>
    <mergeCell ref="A216:E216"/>
    <mergeCell ref="AK229:AO229"/>
    <mergeCell ref="Y219:AC221"/>
    <mergeCell ref="A221:E221"/>
    <mergeCell ref="M221:Q221"/>
    <mergeCell ref="A222:E222"/>
    <mergeCell ref="M222:Q222"/>
    <mergeCell ref="Y222:AC222"/>
    <mergeCell ref="A219:E219"/>
    <mergeCell ref="M219:Q219"/>
    <mergeCell ref="M220:Q220"/>
    <mergeCell ref="F214:G214"/>
    <mergeCell ref="H214:I214"/>
    <mergeCell ref="J214:K214"/>
    <mergeCell ref="M214:Q216"/>
    <mergeCell ref="S215:S216"/>
    <mergeCell ref="M217:Q217"/>
    <mergeCell ref="W214:W216"/>
    <mergeCell ref="M223:Q223"/>
    <mergeCell ref="R214:V214"/>
    <mergeCell ref="M201:W201"/>
    <mergeCell ref="A200:K200"/>
    <mergeCell ref="M202:Q203"/>
    <mergeCell ref="R202:V202"/>
    <mergeCell ref="W202:W203"/>
    <mergeCell ref="A203:G203"/>
    <mergeCell ref="H203:I203"/>
    <mergeCell ref="A201:K201"/>
    <mergeCell ref="T206:W206"/>
    <mergeCell ref="J203:K203"/>
    <mergeCell ref="A204:G205"/>
    <mergeCell ref="H204:I205"/>
    <mergeCell ref="J204:K205"/>
    <mergeCell ref="M204:Q204"/>
    <mergeCell ref="M206:P206"/>
    <mergeCell ref="R206:S207"/>
    <mergeCell ref="T207:U207"/>
    <mergeCell ref="V207:W207"/>
    <mergeCell ref="A206:G207"/>
    <mergeCell ref="H206:I207"/>
    <mergeCell ref="J206:K207"/>
    <mergeCell ref="M60:Q60"/>
    <mergeCell ref="N68:O68"/>
    <mergeCell ref="P92:Q92"/>
    <mergeCell ref="R92:S92"/>
    <mergeCell ref="AK36:AO36"/>
    <mergeCell ref="A37:E37"/>
    <mergeCell ref="M37:Q37"/>
    <mergeCell ref="Y37:AC37"/>
    <mergeCell ref="AK37:AO37"/>
    <mergeCell ref="AK39:AO39"/>
    <mergeCell ref="AK38:AO38"/>
    <mergeCell ref="A38:E38"/>
    <mergeCell ref="M38:Q38"/>
    <mergeCell ref="Y38:AC38"/>
    <mergeCell ref="A39:E39"/>
    <mergeCell ref="M39:Q39"/>
    <mergeCell ref="Y39:AC39"/>
    <mergeCell ref="A43:C44"/>
    <mergeCell ref="D43:G43"/>
    <mergeCell ref="H43:K43"/>
    <mergeCell ref="M43:Q44"/>
    <mergeCell ref="A46:C46"/>
    <mergeCell ref="A36:E36"/>
    <mergeCell ref="M36:Q36"/>
    <mergeCell ref="M45:Q45"/>
    <mergeCell ref="A35:E35"/>
    <mergeCell ref="M35:Q35"/>
    <mergeCell ref="Y35:AC35"/>
    <mergeCell ref="AK35:AO35"/>
    <mergeCell ref="A32:E32"/>
    <mergeCell ref="M32:Q32"/>
    <mergeCell ref="Y32:AC32"/>
    <mergeCell ref="AK32:AO32"/>
    <mergeCell ref="A33:E33"/>
    <mergeCell ref="M33:Q33"/>
    <mergeCell ref="Y33:AC33"/>
    <mergeCell ref="AK33:AO33"/>
    <mergeCell ref="M34:Q34"/>
    <mergeCell ref="AK45:AO45"/>
    <mergeCell ref="A30:E30"/>
    <mergeCell ref="M30:Q30"/>
    <mergeCell ref="Y30:AC30"/>
    <mergeCell ref="AK30:AO30"/>
    <mergeCell ref="A31:E31"/>
    <mergeCell ref="M31:Q31"/>
    <mergeCell ref="Y31:AC31"/>
    <mergeCell ref="AK31:AO31"/>
    <mergeCell ref="Y27:AC28"/>
    <mergeCell ref="AD27:AF27"/>
    <mergeCell ref="AG27:AI27"/>
    <mergeCell ref="AK27:AO28"/>
    <mergeCell ref="AP27:AR27"/>
    <mergeCell ref="A29:E29"/>
    <mergeCell ref="M29:Q29"/>
    <mergeCell ref="Y29:AC29"/>
    <mergeCell ref="AK29:AO29"/>
    <mergeCell ref="A27:E28"/>
    <mergeCell ref="F27:H27"/>
    <mergeCell ref="I27:K27"/>
    <mergeCell ref="M27:Q28"/>
    <mergeCell ref="R27:T27"/>
    <mergeCell ref="U27:W27"/>
    <mergeCell ref="A23:K23"/>
    <mergeCell ref="A25:K25"/>
    <mergeCell ref="M25:W25"/>
    <mergeCell ref="Y25:AI25"/>
    <mergeCell ref="AK25:AU25"/>
    <mergeCell ref="AK26:AU26"/>
    <mergeCell ref="M20:O20"/>
    <mergeCell ref="Y20:AA20"/>
    <mergeCell ref="AE20:AG20"/>
    <mergeCell ref="M21:O21"/>
    <mergeCell ref="Y21:AA21"/>
    <mergeCell ref="AE21:AG21"/>
    <mergeCell ref="AW25:BG25"/>
    <mergeCell ref="AW27:BA28"/>
    <mergeCell ref="BB27:BD27"/>
    <mergeCell ref="BE27:BG27"/>
    <mergeCell ref="A9:E9"/>
    <mergeCell ref="F9:K9"/>
    <mergeCell ref="M9:O9"/>
    <mergeCell ref="Y9:AA9"/>
    <mergeCell ref="AE9:AG9"/>
    <mergeCell ref="J11:K11"/>
    <mergeCell ref="M11:O11"/>
    <mergeCell ref="Y11:AA11"/>
    <mergeCell ref="AE11:AG11"/>
    <mergeCell ref="D11:I11"/>
    <mergeCell ref="M14:O14"/>
    <mergeCell ref="Y14:AA14"/>
    <mergeCell ref="M10:O10"/>
    <mergeCell ref="Y10:AA10"/>
    <mergeCell ref="AE10:AG10"/>
    <mergeCell ref="M15:O15"/>
    <mergeCell ref="Y15:AA15"/>
    <mergeCell ref="M12:O12"/>
    <mergeCell ref="Y12:AA12"/>
    <mergeCell ref="AE12:AG12"/>
    <mergeCell ref="M8:O8"/>
    <mergeCell ref="Y8:AA8"/>
    <mergeCell ref="AE8:AG8"/>
    <mergeCell ref="M13:O13"/>
    <mergeCell ref="Y13:AA13"/>
    <mergeCell ref="AE13:AG13"/>
    <mergeCell ref="M19:O19"/>
    <mergeCell ref="Y19:AA19"/>
    <mergeCell ref="AE19:AG19"/>
    <mergeCell ref="M16:O16"/>
    <mergeCell ref="Y16:AA16"/>
    <mergeCell ref="AE16:AI16"/>
    <mergeCell ref="M17:O17"/>
    <mergeCell ref="Y17:AA17"/>
    <mergeCell ref="AE17:AG17"/>
    <mergeCell ref="AE14:AG14"/>
    <mergeCell ref="M18:O18"/>
    <mergeCell ref="Y18:AA18"/>
    <mergeCell ref="AE18:AG18"/>
    <mergeCell ref="A1:B3"/>
    <mergeCell ref="C1:K3"/>
    <mergeCell ref="A5:K5"/>
    <mergeCell ref="M6:Q6"/>
    <mergeCell ref="T6:V6"/>
    <mergeCell ref="Y6:AI6"/>
    <mergeCell ref="A7:E7"/>
    <mergeCell ref="M7:O7"/>
    <mergeCell ref="Y7:AA7"/>
    <mergeCell ref="AE7:AG7"/>
    <mergeCell ref="Y49:AC49"/>
    <mergeCell ref="AK49:AO49"/>
    <mergeCell ref="AK50:AO50"/>
    <mergeCell ref="AW29:BA29"/>
    <mergeCell ref="AW30:BA30"/>
    <mergeCell ref="AW31:BA31"/>
    <mergeCell ref="AW41:BG41"/>
    <mergeCell ref="AW43:AY44"/>
    <mergeCell ref="AZ43:BA43"/>
    <mergeCell ref="BB43:BC43"/>
    <mergeCell ref="AW45:AY45"/>
    <mergeCell ref="AW46:AY46"/>
    <mergeCell ref="AK41:AU41"/>
    <mergeCell ref="AP43:AR43"/>
    <mergeCell ref="AK48:AO48"/>
    <mergeCell ref="AK47:AO47"/>
    <mergeCell ref="AK46:AO46"/>
    <mergeCell ref="Y46:AC46"/>
    <mergeCell ref="AK43:AO44"/>
    <mergeCell ref="Y34:AC34"/>
    <mergeCell ref="AK34:AO34"/>
    <mergeCell ref="Y36:AC36"/>
    <mergeCell ref="J290:P291"/>
    <mergeCell ref="O262:P262"/>
    <mergeCell ref="BQ6:BW6"/>
    <mergeCell ref="F7:H7"/>
    <mergeCell ref="I7:K7"/>
    <mergeCell ref="M244:N244"/>
    <mergeCell ref="O244:P244"/>
    <mergeCell ref="R244:U244"/>
    <mergeCell ref="V244:W244"/>
    <mergeCell ref="A250:K250"/>
    <mergeCell ref="M253:N253"/>
    <mergeCell ref="O253:P253"/>
    <mergeCell ref="R253:U253"/>
    <mergeCell ref="V253:W253"/>
    <mergeCell ref="A235:K235"/>
    <mergeCell ref="M236:W236"/>
    <mergeCell ref="M238:N238"/>
    <mergeCell ref="O238:P238"/>
    <mergeCell ref="R238:U238"/>
    <mergeCell ref="V238:W238"/>
    <mergeCell ref="AW47:AY47"/>
    <mergeCell ref="AW48:AY48"/>
    <mergeCell ref="AW49:AY49"/>
    <mergeCell ref="AW50:AY50"/>
    <mergeCell ref="Q262:R262"/>
    <mergeCell ref="L255:M255"/>
    <mergeCell ref="H258:I258"/>
    <mergeCell ref="C285:D285"/>
    <mergeCell ref="E285:F285"/>
    <mergeCell ref="C286:D286"/>
    <mergeCell ref="E286:F286"/>
    <mergeCell ref="C287:D287"/>
    <mergeCell ref="E287:F287"/>
  </mergeCells>
  <conditionalFormatting sqref="A272 D273:D276">
    <cfRule type="expression" dxfId="89" priority="3">
      <formula>$P$228=1</formula>
    </cfRule>
  </conditionalFormatting>
  <conditionalFormatting sqref="A173:F173">
    <cfRule type="expression" dxfId="88" priority="12">
      <formula>$P$189+$P$190&gt;0</formula>
    </cfRule>
  </conditionalFormatting>
  <conditionalFormatting sqref="C174:C179">
    <cfRule type="expression" dxfId="87" priority="14">
      <formula>$P$189+$P$190&gt;0</formula>
    </cfRule>
  </conditionalFormatting>
  <conditionalFormatting sqref="D173:F173">
    <cfRule type="expression" dxfId="86" priority="13">
      <formula>$P$189+$P$190&gt;0</formula>
    </cfRule>
  </conditionalFormatting>
  <conditionalFormatting sqref="F151:F158 H151:L158 D152:D159 H159:M159 F163:F168 H163:L168 D164:D169 A177 A180:C180">
    <cfRule type="expression" dxfId="85" priority="16">
      <formula>$P$189+$P$190&gt;0</formula>
    </cfRule>
  </conditionalFormatting>
  <conditionalFormatting sqref="F151:F159 H151:M159 D152:D159 F163:F169 H163:M169 D164:D169 A174:A175 C174:C179 A177:A178 A180:J181">
    <cfRule type="expression" dxfId="84" priority="15">
      <formula>$P$189+$P$190&gt;0</formula>
    </cfRule>
  </conditionalFormatting>
  <conditionalFormatting sqref="F179">
    <cfRule type="expression" dxfId="83" priority="11">
      <formula>$P$189+$P$190&gt;0</formula>
    </cfRule>
  </conditionalFormatting>
  <conditionalFormatting sqref="H173:J173">
    <cfRule type="expression" dxfId="82" priority="9">
      <formula>$P$189+$P$190&gt;0</formula>
    </cfRule>
    <cfRule type="expression" dxfId="81" priority="10">
      <formula>$P$189+$P$190&gt;0</formula>
    </cfRule>
  </conditionalFormatting>
  <conditionalFormatting sqref="H159:M159">
    <cfRule type="expression" dxfId="80" priority="23">
      <formula>#REF!=1</formula>
    </cfRule>
  </conditionalFormatting>
  <conditionalFormatting sqref="H169:M169">
    <cfRule type="expression" dxfId="79" priority="24">
      <formula>$P$189+$P$190&gt;0</formula>
    </cfRule>
    <cfRule type="expression" dxfId="78" priority="25">
      <formula>#REF!=1</formula>
    </cfRule>
  </conditionalFormatting>
  <conditionalFormatting sqref="I99">
    <cfRule type="expression" dxfId="77" priority="6">
      <formula>#REF!=1</formula>
    </cfRule>
  </conditionalFormatting>
  <conditionalFormatting sqref="I273:J273 C273:D276 H274:J276">
    <cfRule type="expression" dxfId="76" priority="4">
      <formula>$P$228=1</formula>
    </cfRule>
  </conditionalFormatting>
  <conditionalFormatting sqref="J100">
    <cfRule type="expression" dxfId="75" priority="8">
      <formula>#REF!="1"</formula>
    </cfRule>
  </conditionalFormatting>
  <conditionalFormatting sqref="J259:N269">
    <cfRule type="expression" dxfId="74" priority="1">
      <formula>$P$228=1</formula>
    </cfRule>
    <cfRule type="expression" dxfId="73" priority="2">
      <formula>$P$228=1</formula>
    </cfRule>
  </conditionalFormatting>
  <conditionalFormatting sqref="P81:P82">
    <cfRule type="expression" dxfId="72" priority="7">
      <formula>#REF!="1"</formula>
    </cfRule>
  </conditionalFormatting>
  <conditionalFormatting sqref="Q8:Q13 Q15:Q19">
    <cfRule type="colorScale" priority="17">
      <colorScale>
        <cfvo type="min"/>
        <cfvo type="percentile" val="50"/>
        <cfvo type="max"/>
        <color theme="0"/>
        <color rgb="FF66CCFF"/>
        <color rgb="FF0099FF"/>
      </colorScale>
    </cfRule>
  </conditionalFormatting>
  <conditionalFormatting sqref="V8:V10">
    <cfRule type="colorScale" priority="18">
      <colorScale>
        <cfvo type="min"/>
        <cfvo type="percentile" val="50"/>
        <cfvo type="max"/>
        <color theme="0"/>
        <color rgb="FFFF99FF"/>
        <color rgb="FFFF00FF"/>
      </colorScale>
    </cfRule>
  </conditionalFormatting>
  <conditionalFormatting sqref="AC8:AC21 AI8:AI13">
    <cfRule type="colorScale" priority="22">
      <colorScale>
        <cfvo type="min"/>
        <cfvo type="percentile" val="50"/>
        <cfvo type="max"/>
        <color theme="0"/>
        <color rgb="FF99FF99"/>
        <color rgb="FF33CC33"/>
      </colorScale>
    </cfRule>
  </conditionalFormatting>
  <conditionalFormatting sqref="AI18:AI20">
    <cfRule type="colorScale" priority="21">
      <colorScale>
        <cfvo type="min"/>
        <cfvo type="percentile" val="50"/>
        <cfvo type="max"/>
        <color theme="0"/>
        <color rgb="FF99FF99"/>
        <color rgb="FF33CC33"/>
      </colorScale>
    </cfRule>
  </conditionalFormatting>
  <conditionalFormatting sqref="AM8:AM21 AQ8:AQ20 AU8:AU21 AY8:AY21 BC8:BC19 BG8:BG21 BK8:BK21 BO8:BO19">
    <cfRule type="colorScale" priority="20">
      <colorScale>
        <cfvo type="min"/>
        <cfvo type="percentile" val="50"/>
        <cfvo type="max"/>
        <color theme="0"/>
        <color rgb="FF99FF99"/>
        <color rgb="FF33CC33"/>
      </colorScale>
    </cfRule>
  </conditionalFormatting>
  <conditionalFormatting sqref="BS8:BS21 BW8:BW14">
    <cfRule type="colorScale" priority="19">
      <colorScale>
        <cfvo type="min"/>
        <cfvo type="percentile" val="50"/>
        <cfvo type="max"/>
        <color theme="0"/>
        <color rgb="FFFFCC99"/>
        <color rgb="FFFF9933"/>
      </colorScale>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glio23">
    <tabColor rgb="FFFF99FF"/>
  </sheetPr>
  <dimension ref="A1:CA295"/>
  <sheetViews>
    <sheetView showGridLines="0" zoomScale="80" zoomScaleNormal="80" workbookViewId="0">
      <selection activeCell="F9" sqref="F9:K9"/>
    </sheetView>
  </sheetViews>
  <sheetFormatPr defaultColWidth="8.69921875" defaultRowHeight="13.8"/>
  <cols>
    <col min="1" max="2" width="14.19921875" style="256" customWidth="1"/>
    <col min="3" max="3" width="15.69921875" style="256" customWidth="1"/>
    <col min="4" max="5" width="14.19921875" style="256" customWidth="1"/>
    <col min="6" max="6" width="16.09765625" style="603" customWidth="1"/>
    <col min="7" max="7" width="15.5" style="256" customWidth="1"/>
    <col min="8" max="8" width="9.69921875" style="256" customWidth="1"/>
    <col min="9" max="9" width="15.5" style="256" customWidth="1"/>
    <col min="10" max="11" width="12.19921875" style="256" customWidth="1"/>
    <col min="12" max="12" width="2.69921875" style="5" customWidth="1"/>
    <col min="13" max="13" width="9.19921875" style="5" customWidth="1"/>
    <col min="14" max="14" width="8.59765625" style="1" customWidth="1"/>
    <col min="15" max="15" width="7.69921875" style="256" customWidth="1"/>
    <col min="16" max="16" width="8.69921875" style="256" customWidth="1"/>
    <col min="17" max="18" width="7.69921875" style="256" customWidth="1"/>
    <col min="19" max="19" width="9.69921875" style="256" customWidth="1"/>
    <col min="20" max="22" width="7.69921875" style="256" customWidth="1"/>
    <col min="23" max="23" width="9.09765625" style="256" customWidth="1"/>
    <col min="24" max="24" width="2.69921875" style="256" customWidth="1"/>
    <col min="25" max="35" width="7.69921875" style="256" customWidth="1"/>
    <col min="36" max="36" width="2.69921875" style="256" customWidth="1"/>
    <col min="37" max="47" width="7.69921875" style="256" customWidth="1"/>
    <col min="48" max="48" width="2.69921875" style="256" customWidth="1"/>
    <col min="49" max="59" width="8.69921875" style="256"/>
    <col min="60" max="60" width="2.69921875" style="256" customWidth="1"/>
    <col min="61" max="66" width="8.69921875" style="256"/>
    <col min="67" max="67" width="9.09765625" style="256" bestFit="1" customWidth="1"/>
    <col min="68" max="16384" width="8.69921875" style="256"/>
  </cols>
  <sheetData>
    <row r="1" spans="1:79" ht="21" customHeight="1">
      <c r="A1" s="1888"/>
      <c r="B1" s="1888"/>
      <c r="C1" s="1889" t="s">
        <v>0</v>
      </c>
      <c r="D1" s="1889"/>
      <c r="E1" s="1889"/>
      <c r="F1" s="1889"/>
      <c r="G1" s="1889"/>
      <c r="H1" s="1889"/>
      <c r="I1" s="1889"/>
      <c r="J1" s="1889"/>
      <c r="K1" s="1889"/>
      <c r="L1"/>
      <c r="M1"/>
      <c r="N1"/>
      <c r="O1"/>
      <c r="P1"/>
      <c r="Q1"/>
      <c r="R1"/>
      <c r="S1"/>
      <c r="T1"/>
      <c r="U1"/>
      <c r="V1"/>
      <c r="W1"/>
      <c r="X1"/>
      <c r="AA1"/>
      <c r="AB1"/>
      <c r="AC1"/>
      <c r="AG1"/>
      <c r="AH1"/>
      <c r="AI1"/>
      <c r="AJ1"/>
      <c r="AK1"/>
      <c r="AL1"/>
      <c r="AM1"/>
      <c r="AN1"/>
      <c r="AO1"/>
    </row>
    <row r="2" spans="1:79" ht="21" customHeight="1">
      <c r="A2" s="1888"/>
      <c r="B2" s="1888"/>
      <c r="C2" s="1889"/>
      <c r="D2" s="1889"/>
      <c r="E2" s="1889"/>
      <c r="F2" s="1889"/>
      <c r="G2" s="1889"/>
      <c r="H2" s="1889"/>
      <c r="I2" s="1889"/>
      <c r="J2" s="1889"/>
      <c r="K2" s="1889"/>
      <c r="L2"/>
      <c r="M2"/>
      <c r="N2" s="295"/>
      <c r="O2"/>
      <c r="P2"/>
      <c r="Q2"/>
      <c r="R2"/>
      <c r="S2"/>
      <c r="T2"/>
      <c r="U2"/>
      <c r="V2"/>
      <c r="W2"/>
      <c r="X2"/>
      <c r="AA2"/>
      <c r="AB2"/>
      <c r="AC2"/>
      <c r="AG2"/>
      <c r="AH2"/>
      <c r="AI2"/>
      <c r="AJ2"/>
      <c r="AK2"/>
      <c r="AL2"/>
      <c r="AM2"/>
      <c r="AN2"/>
      <c r="AO2"/>
    </row>
    <row r="3" spans="1:79" ht="21" customHeight="1">
      <c r="A3" s="1888"/>
      <c r="B3" s="1888"/>
      <c r="C3" s="1889"/>
      <c r="D3" s="1889"/>
      <c r="E3" s="1889"/>
      <c r="F3" s="1889"/>
      <c r="G3" s="1889"/>
      <c r="H3" s="1889"/>
      <c r="I3" s="1889"/>
      <c r="J3" s="1889"/>
      <c r="K3" s="1889"/>
      <c r="L3"/>
      <c r="M3"/>
      <c r="N3"/>
      <c r="O3"/>
      <c r="P3"/>
      <c r="Q3"/>
      <c r="R3"/>
      <c r="S3"/>
      <c r="T3"/>
      <c r="U3"/>
      <c r="V3"/>
      <c r="W3"/>
      <c r="X3"/>
      <c r="AA3"/>
      <c r="AB3"/>
      <c r="AC3"/>
      <c r="AG3"/>
      <c r="AH3"/>
      <c r="AI3"/>
      <c r="AJ3"/>
      <c r="AK3"/>
      <c r="AL3"/>
      <c r="AM3"/>
      <c r="AN3"/>
      <c r="AO3"/>
    </row>
    <row r="4" spans="1:79" ht="36" customHeight="1">
      <c r="A4" s="1"/>
      <c r="B4" s="1"/>
      <c r="C4" s="1"/>
      <c r="D4" s="1"/>
      <c r="E4" s="1"/>
      <c r="F4" s="444"/>
      <c r="G4" s="1"/>
      <c r="H4" s="1"/>
      <c r="I4"/>
      <c r="J4"/>
      <c r="K4"/>
      <c r="L4"/>
      <c r="M4"/>
      <c r="N4"/>
      <c r="O4"/>
      <c r="P4"/>
      <c r="Q4"/>
      <c r="R4"/>
      <c r="S4"/>
      <c r="T4"/>
      <c r="U4"/>
      <c r="V4"/>
      <c r="W4"/>
      <c r="X4"/>
      <c r="AA4"/>
      <c r="AB4"/>
      <c r="AC4"/>
      <c r="AD4"/>
      <c r="AF4"/>
      <c r="AG4"/>
      <c r="AH4"/>
      <c r="AI4"/>
      <c r="AJ4"/>
      <c r="AK4"/>
      <c r="AL4"/>
      <c r="AM4"/>
      <c r="AN4"/>
      <c r="AO4"/>
    </row>
    <row r="5" spans="1:79" ht="36" customHeight="1" thickBot="1">
      <c r="A5" s="1841" t="s">
        <v>898</v>
      </c>
      <c r="B5" s="1841"/>
      <c r="C5" s="1841"/>
      <c r="D5" s="1841"/>
      <c r="E5" s="1841"/>
      <c r="F5" s="1841"/>
      <c r="G5" s="1841"/>
      <c r="H5" s="1841"/>
      <c r="I5" s="1841"/>
      <c r="J5" s="1841"/>
      <c r="K5" s="1841"/>
      <c r="L5" s="1159"/>
      <c r="M5" s="1159"/>
      <c r="N5" s="1159"/>
      <c r="O5" s="1159"/>
      <c r="P5" s="1159"/>
      <c r="Q5" s="1159"/>
      <c r="R5" s="1159"/>
      <c r="S5" s="1159"/>
      <c r="T5" s="1159"/>
      <c r="U5" s="1159"/>
      <c r="V5" s="1159"/>
      <c r="W5" s="1159"/>
      <c r="X5" s="1159"/>
      <c r="Y5" s="1159"/>
      <c r="Z5" s="1159"/>
      <c r="AA5" s="1159"/>
      <c r="AB5" s="1159"/>
      <c r="AC5" s="1159"/>
      <c r="AD5" s="1159"/>
      <c r="AE5" s="1159"/>
      <c r="AF5" s="1159"/>
      <c r="AG5" s="1159"/>
      <c r="AH5" s="1159"/>
      <c r="AI5" s="1157"/>
      <c r="AJ5" s="1159"/>
      <c r="AK5" s="1159"/>
      <c r="AL5" s="1159"/>
      <c r="AM5" s="1157"/>
      <c r="AN5" s="1159"/>
      <c r="AO5" s="1159"/>
      <c r="AP5" s="1157"/>
      <c r="AQ5" s="1157"/>
      <c r="AR5" s="1157"/>
      <c r="AS5" s="1157"/>
      <c r="AT5" s="1157"/>
      <c r="AU5" s="1157"/>
      <c r="AV5" s="1157"/>
      <c r="AW5" s="1157"/>
      <c r="AX5" s="1157"/>
      <c r="AY5" s="1157"/>
      <c r="AZ5" s="1157"/>
      <c r="BA5" s="1157"/>
      <c r="BB5" s="1157"/>
      <c r="BC5" s="1157"/>
      <c r="BD5" s="1157"/>
      <c r="BE5" s="1157"/>
      <c r="BF5" s="1159"/>
      <c r="BG5" s="1157"/>
      <c r="BH5" s="1157"/>
      <c r="BI5" s="1157"/>
      <c r="BJ5" s="1157"/>
      <c r="BK5" s="1157"/>
      <c r="BL5" s="1157"/>
      <c r="BM5" s="1157"/>
      <c r="BN5" s="1157"/>
      <c r="BO5" s="1157"/>
      <c r="BP5" s="1157"/>
      <c r="BQ5" s="1157"/>
      <c r="BR5" s="1157"/>
      <c r="BS5" s="1157"/>
      <c r="BT5" s="1157"/>
      <c r="BU5" s="1157"/>
      <c r="BV5" s="1157"/>
      <c r="BW5" s="1157"/>
      <c r="BX5" s="1157"/>
    </row>
    <row r="6" spans="1:79" ht="18" customHeight="1">
      <c r="A6" s="1"/>
      <c r="B6" s="1"/>
      <c r="C6" s="1"/>
      <c r="D6" s="1"/>
      <c r="E6" s="1"/>
      <c r="F6" s="444"/>
      <c r="G6" s="1"/>
      <c r="H6" s="1"/>
      <c r="I6" s="1"/>
      <c r="J6" s="1"/>
      <c r="K6" s="1"/>
      <c r="L6" s="1159"/>
      <c r="M6" s="1920" t="s">
        <v>899</v>
      </c>
      <c r="N6" s="1921"/>
      <c r="O6" s="1921"/>
      <c r="P6" s="1921"/>
      <c r="Q6" s="1922"/>
      <c r="R6" s="1159"/>
      <c r="S6" s="1157"/>
      <c r="T6" s="1920" t="s">
        <v>900</v>
      </c>
      <c r="U6" s="1921"/>
      <c r="V6" s="1922"/>
      <c r="W6" s="1159"/>
      <c r="X6" s="1159"/>
      <c r="Y6" s="1920" t="s">
        <v>901</v>
      </c>
      <c r="Z6" s="1921"/>
      <c r="AA6" s="1921"/>
      <c r="AB6" s="1921"/>
      <c r="AC6" s="1921"/>
      <c r="AD6" s="1921"/>
      <c r="AE6" s="1921"/>
      <c r="AF6" s="1921"/>
      <c r="AG6" s="1921"/>
      <c r="AH6" s="1921"/>
      <c r="AI6" s="1922"/>
      <c r="AJ6" s="1159"/>
      <c r="AK6" s="1023" t="s">
        <v>902</v>
      </c>
      <c r="AL6" s="1024"/>
      <c r="AM6" s="1024"/>
      <c r="AN6" s="1046"/>
      <c r="AO6" s="1024" t="s">
        <v>902</v>
      </c>
      <c r="AP6" s="1024"/>
      <c r="AQ6" s="1024"/>
      <c r="AR6" s="1046"/>
      <c r="AS6" s="1024" t="s">
        <v>902</v>
      </c>
      <c r="AT6" s="1024"/>
      <c r="AU6" s="1024"/>
      <c r="AV6" s="1033"/>
      <c r="AW6" s="1024" t="s">
        <v>902</v>
      </c>
      <c r="AX6" s="1024"/>
      <c r="AY6" s="1024"/>
      <c r="AZ6" s="1046"/>
      <c r="BA6" s="1024" t="s">
        <v>902</v>
      </c>
      <c r="BB6" s="1024"/>
      <c r="BC6" s="1024"/>
      <c r="BD6" s="1046"/>
      <c r="BE6" s="1024" t="s">
        <v>902</v>
      </c>
      <c r="BF6" s="1024"/>
      <c r="BG6" s="1024"/>
      <c r="BH6" s="1033"/>
      <c r="BI6" s="1043" t="s">
        <v>902</v>
      </c>
      <c r="BJ6" s="1043"/>
      <c r="BK6" s="1043"/>
      <c r="BL6" s="1047"/>
      <c r="BM6" s="1043" t="s">
        <v>902</v>
      </c>
      <c r="BN6" s="1043"/>
      <c r="BO6" s="1044"/>
      <c r="BP6" s="1157"/>
      <c r="BQ6" s="1920" t="s">
        <v>903</v>
      </c>
      <c r="BR6" s="1921"/>
      <c r="BS6" s="1921"/>
      <c r="BT6" s="1921"/>
      <c r="BU6" s="1921"/>
      <c r="BV6" s="1921"/>
      <c r="BW6" s="1922"/>
      <c r="BX6" s="1168"/>
      <c r="BY6" s="476"/>
      <c r="BZ6" s="476"/>
      <c r="CA6" s="476"/>
    </row>
    <row r="7" spans="1:79" ht="18" customHeight="1">
      <c r="A7" s="1861" t="s">
        <v>904</v>
      </c>
      <c r="B7" s="1861"/>
      <c r="C7" s="1861"/>
      <c r="D7" s="1861"/>
      <c r="E7" s="1861"/>
      <c r="F7" s="1897"/>
      <c r="G7" s="1898"/>
      <c r="H7" s="1898"/>
      <c r="I7" s="1899" t="s">
        <v>1083</v>
      </c>
      <c r="J7" s="1899"/>
      <c r="K7" s="1900"/>
      <c r="L7" s="1159"/>
      <c r="M7" s="1927"/>
      <c r="N7" s="1928"/>
      <c r="O7" s="1928"/>
      <c r="P7" s="466" t="s">
        <v>201</v>
      </c>
      <c r="Q7" s="1025" t="s">
        <v>202</v>
      </c>
      <c r="R7" s="1159"/>
      <c r="S7" s="1157"/>
      <c r="T7" s="1030"/>
      <c r="U7" s="466" t="s">
        <v>201</v>
      </c>
      <c r="V7" s="1025" t="s">
        <v>202</v>
      </c>
      <c r="W7" s="1158"/>
      <c r="X7" s="1159"/>
      <c r="Y7" s="1912"/>
      <c r="Z7" s="1913"/>
      <c r="AA7" s="1913"/>
      <c r="AB7" s="466" t="s">
        <v>201</v>
      </c>
      <c r="AC7" s="466" t="s">
        <v>202</v>
      </c>
      <c r="AD7" s="965"/>
      <c r="AE7" s="1909"/>
      <c r="AF7" s="1909"/>
      <c r="AG7" s="1909"/>
      <c r="AH7" s="466" t="s">
        <v>201</v>
      </c>
      <c r="AI7" s="1025" t="s">
        <v>202</v>
      </c>
      <c r="AJ7" s="774"/>
      <c r="AK7" s="1034"/>
      <c r="AL7" s="466" t="s">
        <v>201</v>
      </c>
      <c r="AM7" s="466" t="s">
        <v>202</v>
      </c>
      <c r="AN7" s="477"/>
      <c r="AO7" s="965"/>
      <c r="AP7" s="466" t="s">
        <v>201</v>
      </c>
      <c r="AQ7" s="466" t="s">
        <v>202</v>
      </c>
      <c r="AR7" s="477"/>
      <c r="AS7" s="965"/>
      <c r="AT7" s="466" t="s">
        <v>201</v>
      </c>
      <c r="AU7" s="466" t="s">
        <v>202</v>
      </c>
      <c r="AV7" s="477"/>
      <c r="AW7" s="965"/>
      <c r="AX7" s="466" t="s">
        <v>201</v>
      </c>
      <c r="AY7" s="466" t="s">
        <v>202</v>
      </c>
      <c r="AZ7" s="477"/>
      <c r="BA7" s="965"/>
      <c r="BB7" s="466" t="s">
        <v>201</v>
      </c>
      <c r="BC7" s="466" t="s">
        <v>202</v>
      </c>
      <c r="BD7" s="477"/>
      <c r="BE7" s="965"/>
      <c r="BF7" s="466" t="s">
        <v>201</v>
      </c>
      <c r="BG7" s="466" t="s">
        <v>202</v>
      </c>
      <c r="BH7" s="477"/>
      <c r="BI7" s="965"/>
      <c r="BJ7" s="466" t="s">
        <v>201</v>
      </c>
      <c r="BK7" s="466" t="s">
        <v>202</v>
      </c>
      <c r="BL7" s="477"/>
      <c r="BM7" s="965"/>
      <c r="BN7" s="466" t="s">
        <v>201</v>
      </c>
      <c r="BO7" s="1025" t="s">
        <v>202</v>
      </c>
      <c r="BP7" s="1172"/>
      <c r="BQ7" s="1034"/>
      <c r="BR7" s="466" t="s">
        <v>201</v>
      </c>
      <c r="BS7" s="466" t="s">
        <v>202</v>
      </c>
      <c r="BT7" s="965"/>
      <c r="BU7" s="965"/>
      <c r="BV7" s="466" t="s">
        <v>201</v>
      </c>
      <c r="BW7" s="1025" t="s">
        <v>202</v>
      </c>
      <c r="BX7" s="1157"/>
      <c r="BZ7" s="470"/>
      <c r="CA7" s="470"/>
    </row>
    <row r="8" spans="1:79" ht="18" customHeight="1">
      <c r="A8" s="1"/>
      <c r="B8" s="1"/>
      <c r="C8" s="1"/>
      <c r="D8" s="1"/>
      <c r="E8" s="1"/>
      <c r="F8" s="444"/>
      <c r="G8" s="1"/>
      <c r="H8" s="1"/>
      <c r="I8" s="1"/>
      <c r="J8" s="1"/>
      <c r="K8" s="1"/>
      <c r="L8" s="1159"/>
      <c r="M8" s="1923" t="s">
        <v>237</v>
      </c>
      <c r="N8" s="1924"/>
      <c r="O8" s="1924"/>
      <c r="P8" s="467">
        <v>75</v>
      </c>
      <c r="Q8" s="1026">
        <v>5.6179775280898875E-2</v>
      </c>
      <c r="R8" s="1159"/>
      <c r="S8" s="1157"/>
      <c r="T8" s="1031" t="s">
        <v>11</v>
      </c>
      <c r="U8" s="467">
        <v>0</v>
      </c>
      <c r="V8" s="1026">
        <v>0</v>
      </c>
      <c r="W8" s="1158"/>
      <c r="X8" s="1159"/>
      <c r="Y8" s="1910" t="s">
        <v>493</v>
      </c>
      <c r="Z8" s="1911"/>
      <c r="AA8" s="1911"/>
      <c r="AB8" s="467">
        <v>28</v>
      </c>
      <c r="AC8" s="468">
        <v>2.0973782771535582E-2</v>
      </c>
      <c r="AE8" s="1911" t="s">
        <v>394</v>
      </c>
      <c r="AF8" s="1911"/>
      <c r="AG8" s="1911"/>
      <c r="AH8" s="467">
        <v>19</v>
      </c>
      <c r="AI8" s="1026">
        <v>1.4232209737827715E-2</v>
      </c>
      <c r="AJ8" s="1159"/>
      <c r="AK8" s="1035" t="s">
        <v>529</v>
      </c>
      <c r="AL8" s="467">
        <v>1</v>
      </c>
      <c r="AM8" s="468">
        <v>7.4906367041198505E-4</v>
      </c>
      <c r="AO8" s="469" t="s">
        <v>341</v>
      </c>
      <c r="AP8" s="467">
        <v>15</v>
      </c>
      <c r="AQ8" s="468">
        <v>1.1235955056179775E-2</v>
      </c>
      <c r="AS8" s="469" t="s">
        <v>599</v>
      </c>
      <c r="AT8" s="467">
        <v>0</v>
      </c>
      <c r="AU8" s="468">
        <v>0</v>
      </c>
      <c r="AW8" s="469" t="s">
        <v>905</v>
      </c>
      <c r="AX8" s="467">
        <v>0</v>
      </c>
      <c r="AY8" s="468">
        <v>0</v>
      </c>
      <c r="BA8" s="469" t="s">
        <v>641</v>
      </c>
      <c r="BB8" s="467">
        <v>1</v>
      </c>
      <c r="BC8" s="468">
        <v>7.4906367041198505E-4</v>
      </c>
      <c r="BE8" s="469" t="s">
        <v>488</v>
      </c>
      <c r="BF8" s="467">
        <v>2</v>
      </c>
      <c r="BG8" s="468">
        <v>1.4981273408239701E-3</v>
      </c>
      <c r="BI8" s="469" t="s">
        <v>531</v>
      </c>
      <c r="BJ8" s="467">
        <v>9</v>
      </c>
      <c r="BK8" s="468">
        <v>6.7415730337078653E-3</v>
      </c>
      <c r="BM8" s="469" t="s">
        <v>533</v>
      </c>
      <c r="BN8" s="467">
        <v>1</v>
      </c>
      <c r="BO8" s="1026">
        <v>7.4906367041198505E-4</v>
      </c>
      <c r="BP8" s="1157"/>
      <c r="BQ8" s="1035" t="s">
        <v>500</v>
      </c>
      <c r="BR8" s="467">
        <v>10</v>
      </c>
      <c r="BS8" s="468">
        <v>7.4906367041198503E-3</v>
      </c>
      <c r="BU8" s="469" t="s">
        <v>484</v>
      </c>
      <c r="BV8" s="467">
        <v>44</v>
      </c>
      <c r="BW8" s="1026">
        <v>3.2958801498127341E-2</v>
      </c>
      <c r="BX8" s="1157"/>
      <c r="BY8" s="469"/>
      <c r="BZ8" s="467"/>
      <c r="CA8" s="468"/>
    </row>
    <row r="9" spans="1:79" ht="18" customHeight="1">
      <c r="A9" s="1861" t="s">
        <v>906</v>
      </c>
      <c r="B9" s="1861"/>
      <c r="C9" s="1861"/>
      <c r="D9" s="1861"/>
      <c r="E9" s="1861"/>
      <c r="F9" s="1890"/>
      <c r="G9" s="1891"/>
      <c r="H9" s="1891"/>
      <c r="I9" s="1891"/>
      <c r="J9" s="1891"/>
      <c r="K9" s="1892"/>
      <c r="L9" s="1159"/>
      <c r="M9" s="1903" t="s">
        <v>481</v>
      </c>
      <c r="N9" s="1904"/>
      <c r="O9" s="1904"/>
      <c r="P9" s="467">
        <v>67</v>
      </c>
      <c r="Q9" s="1026">
        <v>5.0187265917602995E-2</v>
      </c>
      <c r="R9" s="1159"/>
      <c r="S9" s="1157"/>
      <c r="T9" s="1031" t="s">
        <v>12</v>
      </c>
      <c r="U9" s="467">
        <v>0</v>
      </c>
      <c r="V9" s="1026">
        <v>0</v>
      </c>
      <c r="W9" s="1158"/>
      <c r="X9" s="1159"/>
      <c r="Y9" s="1905" t="s">
        <v>520</v>
      </c>
      <c r="Z9" s="1906"/>
      <c r="AA9" s="1906"/>
      <c r="AB9" s="467">
        <v>3</v>
      </c>
      <c r="AC9" s="468">
        <v>2.2471910112359553E-3</v>
      </c>
      <c r="AE9" s="1906" t="s">
        <v>390</v>
      </c>
      <c r="AF9" s="1906"/>
      <c r="AG9" s="1906"/>
      <c r="AH9" s="467">
        <v>73</v>
      </c>
      <c r="AI9" s="1026">
        <v>5.4681647940074907E-2</v>
      </c>
      <c r="AJ9" s="1159"/>
      <c r="AK9" s="1035" t="s">
        <v>352</v>
      </c>
      <c r="AL9" s="467">
        <v>31</v>
      </c>
      <c r="AM9" s="468">
        <v>2.3220973782771534E-2</v>
      </c>
      <c r="AO9" s="469" t="s">
        <v>574</v>
      </c>
      <c r="AP9" s="467">
        <v>6</v>
      </c>
      <c r="AQ9" s="468">
        <v>4.4943820224719105E-3</v>
      </c>
      <c r="AS9" s="469" t="s">
        <v>393</v>
      </c>
      <c r="AT9" s="467">
        <v>6</v>
      </c>
      <c r="AU9" s="468">
        <v>4.4943820224719105E-3</v>
      </c>
      <c r="AW9" s="469" t="s">
        <v>395</v>
      </c>
      <c r="AX9" s="467">
        <v>2</v>
      </c>
      <c r="AY9" s="468">
        <v>1.4981273408239701E-3</v>
      </c>
      <c r="BA9" s="469" t="s">
        <v>663</v>
      </c>
      <c r="BB9" s="467">
        <v>0</v>
      </c>
      <c r="BC9" s="468">
        <v>0</v>
      </c>
      <c r="BE9" s="469" t="s">
        <v>595</v>
      </c>
      <c r="BF9" s="467">
        <v>1</v>
      </c>
      <c r="BG9" s="468">
        <v>7.4906367041198505E-4</v>
      </c>
      <c r="BI9" s="469" t="s">
        <v>437</v>
      </c>
      <c r="BJ9" s="467">
        <v>4</v>
      </c>
      <c r="BK9" s="468">
        <v>2.9962546816479402E-3</v>
      </c>
      <c r="BM9" s="469" t="s">
        <v>498</v>
      </c>
      <c r="BN9" s="467">
        <v>42</v>
      </c>
      <c r="BO9" s="1026">
        <v>3.1460674157303373E-2</v>
      </c>
      <c r="BP9" s="1157"/>
      <c r="BQ9" s="1035" t="s">
        <v>366</v>
      </c>
      <c r="BR9" s="467">
        <v>12</v>
      </c>
      <c r="BS9" s="468">
        <v>8.988764044943821E-3</v>
      </c>
      <c r="BU9" s="469" t="s">
        <v>907</v>
      </c>
      <c r="BV9" s="467">
        <v>0</v>
      </c>
      <c r="BW9" s="1026">
        <v>0</v>
      </c>
      <c r="BX9" s="1157"/>
      <c r="BY9" s="469"/>
      <c r="BZ9" s="467"/>
      <c r="CA9" s="468"/>
    </row>
    <row r="10" spans="1:79" ht="18" customHeight="1">
      <c r="A10" s="1"/>
      <c r="B10" s="1"/>
      <c r="C10" s="1"/>
      <c r="J10" s="1"/>
      <c r="K10" s="1"/>
      <c r="L10" s="1159"/>
      <c r="M10" s="1903" t="s">
        <v>536</v>
      </c>
      <c r="N10" s="1904"/>
      <c r="O10" s="1904"/>
      <c r="P10" s="467">
        <v>205</v>
      </c>
      <c r="Q10" s="1026">
        <v>0.15355805243445692</v>
      </c>
      <c r="R10" s="1159"/>
      <c r="S10" s="1157"/>
      <c r="T10" s="1027" t="s">
        <v>13</v>
      </c>
      <c r="U10" s="467">
        <v>1335</v>
      </c>
      <c r="V10" s="1026">
        <v>1</v>
      </c>
      <c r="W10" s="1158"/>
      <c r="X10" s="1159"/>
      <c r="Y10" s="1905" t="s">
        <v>396</v>
      </c>
      <c r="Z10" s="1906"/>
      <c r="AA10" s="1906"/>
      <c r="AB10" s="467">
        <v>4</v>
      </c>
      <c r="AC10" s="468">
        <v>2.9962546816479402E-3</v>
      </c>
      <c r="AE10" s="1906" t="s">
        <v>486</v>
      </c>
      <c r="AF10" s="1906"/>
      <c r="AG10" s="1906"/>
      <c r="AH10" s="467">
        <v>47</v>
      </c>
      <c r="AI10" s="1026">
        <v>3.5205992509363293E-2</v>
      </c>
      <c r="AJ10" s="1159"/>
      <c r="AK10" s="1035" t="s">
        <v>530</v>
      </c>
      <c r="AL10" s="467">
        <v>12</v>
      </c>
      <c r="AM10" s="468">
        <v>8.988764044943821E-3</v>
      </c>
      <c r="AO10" s="469" t="s">
        <v>362</v>
      </c>
      <c r="AP10" s="467">
        <v>75</v>
      </c>
      <c r="AQ10" s="468">
        <v>5.6179775280898875E-2</v>
      </c>
      <c r="AS10" s="469" t="s">
        <v>398</v>
      </c>
      <c r="AT10" s="467">
        <v>1</v>
      </c>
      <c r="AU10" s="468">
        <v>7.4906367041198505E-4</v>
      </c>
      <c r="AW10" s="469" t="s">
        <v>524</v>
      </c>
      <c r="AX10" s="467">
        <v>12</v>
      </c>
      <c r="AY10" s="468">
        <v>8.988764044943821E-3</v>
      </c>
      <c r="BA10" s="469" t="s">
        <v>430</v>
      </c>
      <c r="BB10" s="467">
        <v>15</v>
      </c>
      <c r="BC10" s="468">
        <v>1.1235955056179775E-2</v>
      </c>
      <c r="BE10" s="469" t="s">
        <v>491</v>
      </c>
      <c r="BF10" s="467">
        <v>28</v>
      </c>
      <c r="BG10" s="468">
        <v>2.0973782771535582E-2</v>
      </c>
      <c r="BI10" s="469" t="s">
        <v>389</v>
      </c>
      <c r="BJ10" s="467">
        <v>4</v>
      </c>
      <c r="BK10" s="468">
        <v>2.9962546816479402E-3</v>
      </c>
      <c r="BM10" s="469" t="s">
        <v>513</v>
      </c>
      <c r="BN10" s="467">
        <v>13</v>
      </c>
      <c r="BO10" s="1026">
        <v>9.7378277153558051E-3</v>
      </c>
      <c r="BP10" s="1157"/>
      <c r="BQ10" s="1035" t="s">
        <v>346</v>
      </c>
      <c r="BR10" s="467">
        <v>935</v>
      </c>
      <c r="BS10" s="468">
        <v>0.70037453183520604</v>
      </c>
      <c r="BU10" s="469" t="s">
        <v>588</v>
      </c>
      <c r="BV10" s="467">
        <v>2</v>
      </c>
      <c r="BW10" s="1026">
        <v>1.4981273408239701E-3</v>
      </c>
      <c r="BX10" s="1157"/>
      <c r="BY10" s="469"/>
      <c r="BZ10" s="467"/>
      <c r="CA10" s="468"/>
    </row>
    <row r="11" spans="1:79" ht="18" customHeight="1" thickBot="1">
      <c r="D11" s="1895" t="s">
        <v>908</v>
      </c>
      <c r="E11" s="1895"/>
      <c r="F11" s="1895"/>
      <c r="G11" s="1895"/>
      <c r="H11" s="1895"/>
      <c r="I11" s="1896"/>
      <c r="J11" s="1893">
        <v>1335</v>
      </c>
      <c r="K11" s="1894"/>
      <c r="L11" s="1159"/>
      <c r="M11" s="1903" t="s">
        <v>537</v>
      </c>
      <c r="N11" s="1904"/>
      <c r="O11" s="1904"/>
      <c r="P11" s="467">
        <v>100</v>
      </c>
      <c r="Q11" s="1026">
        <v>7.4906367041198504E-2</v>
      </c>
      <c r="R11" s="1159"/>
      <c r="S11" s="1157"/>
      <c r="T11" s="1032" t="s">
        <v>19</v>
      </c>
      <c r="U11" s="1028">
        <v>1335</v>
      </c>
      <c r="V11" s="1029">
        <v>1</v>
      </c>
      <c r="W11" s="1158"/>
      <c r="X11" s="1159"/>
      <c r="Y11" s="1905" t="s">
        <v>431</v>
      </c>
      <c r="Z11" s="1906"/>
      <c r="AA11" s="1906"/>
      <c r="AB11" s="467">
        <v>27</v>
      </c>
      <c r="AC11" s="468">
        <v>2.0224719101123594E-2</v>
      </c>
      <c r="AE11" s="1906" t="s">
        <v>503</v>
      </c>
      <c r="AF11" s="1906"/>
      <c r="AG11" s="1906"/>
      <c r="AH11" s="467">
        <v>44</v>
      </c>
      <c r="AI11" s="1026">
        <v>3.2958801498127341E-2</v>
      </c>
      <c r="AJ11" s="1159"/>
      <c r="AK11" s="1035" t="s">
        <v>638</v>
      </c>
      <c r="AL11" s="467">
        <v>1</v>
      </c>
      <c r="AM11" s="468">
        <v>7.4906367041198505E-4</v>
      </c>
      <c r="AO11" s="469" t="s">
        <v>475</v>
      </c>
      <c r="AP11" s="467">
        <v>0</v>
      </c>
      <c r="AQ11" s="468">
        <v>0</v>
      </c>
      <c r="AS11" s="469" t="s">
        <v>909</v>
      </c>
      <c r="AT11" s="467">
        <v>0</v>
      </c>
      <c r="AU11" s="468">
        <v>0</v>
      </c>
      <c r="AW11" s="469" t="s">
        <v>649</v>
      </c>
      <c r="AX11" s="467">
        <v>0</v>
      </c>
      <c r="AY11" s="468">
        <v>0</v>
      </c>
      <c r="BA11" s="469" t="s">
        <v>658</v>
      </c>
      <c r="BB11" s="467">
        <v>28</v>
      </c>
      <c r="BC11" s="468">
        <v>2.0973782771535582E-2</v>
      </c>
      <c r="BE11" s="469" t="s">
        <v>664</v>
      </c>
      <c r="BF11" s="467">
        <v>3</v>
      </c>
      <c r="BG11" s="468">
        <v>2.2471910112359553E-3</v>
      </c>
      <c r="BI11" s="469" t="s">
        <v>539</v>
      </c>
      <c r="BJ11" s="467">
        <v>3</v>
      </c>
      <c r="BK11" s="468">
        <v>2.2471910112359553E-3</v>
      </c>
      <c r="BM11" s="469" t="s">
        <v>402</v>
      </c>
      <c r="BN11" s="467">
        <v>40</v>
      </c>
      <c r="BO11" s="1026">
        <v>2.9962546816479401E-2</v>
      </c>
      <c r="BP11" s="1157"/>
      <c r="BQ11" s="1035" t="s">
        <v>546</v>
      </c>
      <c r="BR11" s="467">
        <v>40</v>
      </c>
      <c r="BS11" s="468">
        <v>2.9962546816479401E-2</v>
      </c>
      <c r="BU11" s="469" t="s">
        <v>548</v>
      </c>
      <c r="BV11" s="467">
        <v>17</v>
      </c>
      <c r="BW11" s="1026">
        <v>1.2734082397003745E-2</v>
      </c>
      <c r="BX11" s="1157"/>
      <c r="BY11" s="469"/>
      <c r="BZ11" s="467"/>
      <c r="CA11" s="468"/>
    </row>
    <row r="12" spans="1:79" ht="18" customHeight="1">
      <c r="A12" s="1"/>
      <c r="B12" s="1"/>
      <c r="C12" s="1"/>
      <c r="D12" s="1"/>
      <c r="E12" s="1"/>
      <c r="L12" s="1159"/>
      <c r="M12" s="1903" t="s">
        <v>344</v>
      </c>
      <c r="N12" s="1904"/>
      <c r="O12" s="1904"/>
      <c r="P12" s="467">
        <v>449</v>
      </c>
      <c r="Q12" s="1026">
        <v>0.33632958801498125</v>
      </c>
      <c r="R12" s="1159"/>
      <c r="S12" s="1157"/>
      <c r="T12" s="1157"/>
      <c r="U12" s="1158"/>
      <c r="V12" s="1158"/>
      <c r="W12" s="1158"/>
      <c r="X12" s="1159"/>
      <c r="Y12" s="1905" t="s">
        <v>342</v>
      </c>
      <c r="Z12" s="1906"/>
      <c r="AA12" s="1906"/>
      <c r="AB12" s="467">
        <v>143</v>
      </c>
      <c r="AC12" s="468">
        <v>0.10711610486891386</v>
      </c>
      <c r="AE12" s="1906" t="s">
        <v>639</v>
      </c>
      <c r="AF12" s="1906"/>
      <c r="AG12" s="1906"/>
      <c r="AH12" s="467">
        <v>1</v>
      </c>
      <c r="AI12" s="1026">
        <v>7.4906367041198505E-4</v>
      </c>
      <c r="AJ12" s="1159"/>
      <c r="AK12" s="1035" t="s">
        <v>651</v>
      </c>
      <c r="AL12" s="467">
        <v>2</v>
      </c>
      <c r="AM12" s="468">
        <v>1.4981273408239701E-3</v>
      </c>
      <c r="AO12" s="469" t="s">
        <v>490</v>
      </c>
      <c r="AP12" s="467">
        <v>19</v>
      </c>
      <c r="AQ12" s="468">
        <v>1.4232209737827715E-2</v>
      </c>
      <c r="AS12" s="469" t="s">
        <v>516</v>
      </c>
      <c r="AT12" s="467">
        <v>6</v>
      </c>
      <c r="AU12" s="468">
        <v>4.4943820224719105E-3</v>
      </c>
      <c r="AW12" s="469" t="s">
        <v>532</v>
      </c>
      <c r="AX12" s="467">
        <v>12</v>
      </c>
      <c r="AY12" s="468">
        <v>8.988764044943821E-3</v>
      </c>
      <c r="BA12" s="469" t="s">
        <v>604</v>
      </c>
      <c r="BB12" s="467">
        <v>0</v>
      </c>
      <c r="BC12" s="468">
        <v>0</v>
      </c>
      <c r="BE12" s="469" t="s">
        <v>598</v>
      </c>
      <c r="BF12" s="467">
        <v>16</v>
      </c>
      <c r="BG12" s="468">
        <v>1.1985018726591761E-2</v>
      </c>
      <c r="BI12" s="469" t="s">
        <v>551</v>
      </c>
      <c r="BJ12" s="467">
        <v>0</v>
      </c>
      <c r="BK12" s="468">
        <v>0</v>
      </c>
      <c r="BM12" s="469" t="s">
        <v>594</v>
      </c>
      <c r="BN12" s="467">
        <v>2</v>
      </c>
      <c r="BO12" s="1026">
        <v>1.4981273408239701E-3</v>
      </c>
      <c r="BP12" s="1157"/>
      <c r="BQ12" s="1035" t="s">
        <v>910</v>
      </c>
      <c r="BR12" s="467">
        <v>0</v>
      </c>
      <c r="BS12" s="468">
        <v>0</v>
      </c>
      <c r="BU12" s="469" t="s">
        <v>545</v>
      </c>
      <c r="BV12" s="467">
        <v>2</v>
      </c>
      <c r="BW12" s="1026">
        <v>1.4981273408239701E-3</v>
      </c>
      <c r="BX12" s="1157"/>
      <c r="BY12" s="469"/>
      <c r="BZ12" s="467"/>
      <c r="CA12" s="468"/>
    </row>
    <row r="13" spans="1:79" ht="18" customHeight="1">
      <c r="A13" s="471" t="s">
        <v>911</v>
      </c>
      <c r="B13" s="9"/>
      <c r="C13" s="9"/>
      <c r="D13" s="9"/>
      <c r="E13" s="8" t="s">
        <v>273</v>
      </c>
      <c r="F13" s="120">
        <v>535</v>
      </c>
      <c r="G13" s="472">
        <v>0.40074906367041196</v>
      </c>
      <c r="H13" s="473"/>
      <c r="I13" s="8" t="s">
        <v>274</v>
      </c>
      <c r="J13" s="120">
        <v>800</v>
      </c>
      <c r="K13" s="472">
        <v>0.59925093632958804</v>
      </c>
      <c r="L13" s="1159"/>
      <c r="M13" s="1903" t="s">
        <v>457</v>
      </c>
      <c r="N13" s="1904"/>
      <c r="O13" s="1904"/>
      <c r="P13" s="467">
        <v>156</v>
      </c>
      <c r="Q13" s="1026">
        <v>0.11685393258426967</v>
      </c>
      <c r="R13" s="1159"/>
      <c r="S13" s="1157"/>
      <c r="T13" s="1158"/>
      <c r="U13" s="1158"/>
      <c r="V13" s="1158"/>
      <c r="W13" s="1158"/>
      <c r="X13" s="1159"/>
      <c r="Y13" s="1905" t="s">
        <v>489</v>
      </c>
      <c r="Z13" s="1906"/>
      <c r="AA13" s="1906"/>
      <c r="AB13" s="467">
        <v>16</v>
      </c>
      <c r="AC13" s="468">
        <v>1.1985018726591761E-2</v>
      </c>
      <c r="AE13" s="1908" t="s">
        <v>449</v>
      </c>
      <c r="AF13" s="1908"/>
      <c r="AG13" s="1908"/>
      <c r="AH13" s="467">
        <v>167</v>
      </c>
      <c r="AI13" s="1026">
        <v>0.12509363295880149</v>
      </c>
      <c r="AJ13" s="1159"/>
      <c r="AK13" s="1035" t="s">
        <v>583</v>
      </c>
      <c r="AL13" s="467">
        <v>1</v>
      </c>
      <c r="AM13" s="468">
        <v>7.4906367041198505E-4</v>
      </c>
      <c r="AO13" s="469" t="s">
        <v>514</v>
      </c>
      <c r="AP13" s="467">
        <v>9</v>
      </c>
      <c r="AQ13" s="468">
        <v>6.7415730337078653E-3</v>
      </c>
      <c r="AS13" s="469" t="s">
        <v>499</v>
      </c>
      <c r="AT13" s="467">
        <v>4</v>
      </c>
      <c r="AU13" s="468">
        <v>2.9962546816479402E-3</v>
      </c>
      <c r="AW13" s="469" t="s">
        <v>427</v>
      </c>
      <c r="AX13" s="467">
        <v>9</v>
      </c>
      <c r="AY13" s="468">
        <v>6.7415730337078653E-3</v>
      </c>
      <c r="BA13" s="469" t="s">
        <v>543</v>
      </c>
      <c r="BB13" s="467">
        <v>0</v>
      </c>
      <c r="BC13" s="468">
        <v>0</v>
      </c>
      <c r="BE13" s="469" t="s">
        <v>442</v>
      </c>
      <c r="BF13" s="467">
        <v>10</v>
      </c>
      <c r="BG13" s="468">
        <v>7.4906367041198503E-3</v>
      </c>
      <c r="BI13" s="469" t="s">
        <v>512</v>
      </c>
      <c r="BJ13" s="467">
        <v>8</v>
      </c>
      <c r="BK13" s="468">
        <v>5.9925093632958804E-3</v>
      </c>
      <c r="BM13" s="469" t="s">
        <v>668</v>
      </c>
      <c r="BN13" s="467">
        <v>9</v>
      </c>
      <c r="BO13" s="1026">
        <v>6.7415730337078653E-3</v>
      </c>
      <c r="BP13" s="1157"/>
      <c r="BQ13" s="1035" t="s">
        <v>358</v>
      </c>
      <c r="BR13" s="467">
        <v>32</v>
      </c>
      <c r="BS13" s="468">
        <v>2.3970037453183522E-2</v>
      </c>
      <c r="BU13" s="469" t="s">
        <v>535</v>
      </c>
      <c r="BV13" s="467">
        <v>11</v>
      </c>
      <c r="BW13" s="1026">
        <v>8.2397003745318352E-3</v>
      </c>
      <c r="BX13" s="1157"/>
      <c r="BY13" s="469"/>
      <c r="BZ13" s="467"/>
      <c r="CA13" s="468"/>
    </row>
    <row r="14" spans="1:79" ht="18" customHeight="1" thickBot="1">
      <c r="B14" s="455"/>
      <c r="C14" s="1"/>
      <c r="D14" s="1"/>
      <c r="E14" s="1"/>
      <c r="F14" s="694"/>
      <c r="G14" s="1"/>
      <c r="H14" s="1"/>
      <c r="I14" s="1"/>
      <c r="J14" s="1"/>
      <c r="K14" s="1"/>
      <c r="L14" s="1159"/>
      <c r="M14" s="1901" t="s">
        <v>912</v>
      </c>
      <c r="N14" s="1902"/>
      <c r="O14" s="1902"/>
      <c r="P14" s="1048">
        <v>1052</v>
      </c>
      <c r="Q14" s="1049">
        <v>0.7880149812734083</v>
      </c>
      <c r="R14" s="1159"/>
      <c r="S14" s="1157"/>
      <c r="T14" s="1158"/>
      <c r="U14" s="1158"/>
      <c r="V14" s="1158"/>
      <c r="W14" s="1158"/>
      <c r="X14" s="1159"/>
      <c r="Y14" s="1905" t="s">
        <v>349</v>
      </c>
      <c r="Z14" s="1906"/>
      <c r="AA14" s="1906"/>
      <c r="AB14" s="467">
        <v>73</v>
      </c>
      <c r="AC14" s="468">
        <v>5.4681647940074907E-2</v>
      </c>
      <c r="AE14" s="1919" t="s">
        <v>19</v>
      </c>
      <c r="AF14" s="1919"/>
      <c r="AG14" s="1919"/>
      <c r="AH14" s="1045">
        <v>1335</v>
      </c>
      <c r="AI14" s="1029">
        <v>1</v>
      </c>
      <c r="AJ14" s="1159"/>
      <c r="AK14" s="1035" t="s">
        <v>593</v>
      </c>
      <c r="AL14" s="467">
        <v>0</v>
      </c>
      <c r="AM14" s="468">
        <v>0</v>
      </c>
      <c r="AO14" s="469" t="s">
        <v>428</v>
      </c>
      <c r="AP14" s="467">
        <v>1</v>
      </c>
      <c r="AQ14" s="468">
        <v>7.4906367041198505E-4</v>
      </c>
      <c r="AS14" s="469" t="s">
        <v>913</v>
      </c>
      <c r="AT14" s="467">
        <v>0</v>
      </c>
      <c r="AU14" s="468">
        <v>0</v>
      </c>
      <c r="AW14" s="469" t="s">
        <v>544</v>
      </c>
      <c r="AX14" s="467">
        <v>5</v>
      </c>
      <c r="AY14" s="468">
        <v>3.7453183520599251E-3</v>
      </c>
      <c r="BA14" s="469" t="s">
        <v>496</v>
      </c>
      <c r="BB14" s="467">
        <v>3</v>
      </c>
      <c r="BC14" s="468">
        <v>2.2471910112359553E-3</v>
      </c>
      <c r="BE14" s="469" t="s">
        <v>519</v>
      </c>
      <c r="BF14" s="467">
        <v>3</v>
      </c>
      <c r="BG14" s="468">
        <v>2.2471910112359553E-3</v>
      </c>
      <c r="BI14" s="469" t="s">
        <v>505</v>
      </c>
      <c r="BJ14" s="467">
        <v>1</v>
      </c>
      <c r="BK14" s="468">
        <v>7.4906367041198505E-4</v>
      </c>
      <c r="BM14" s="469" t="s">
        <v>509</v>
      </c>
      <c r="BN14" s="467">
        <v>19</v>
      </c>
      <c r="BO14" s="1026">
        <v>1.4232209737827715E-2</v>
      </c>
      <c r="BP14" s="1157"/>
      <c r="BQ14" s="1035" t="s">
        <v>478</v>
      </c>
      <c r="BR14" s="467">
        <v>51</v>
      </c>
      <c r="BS14" s="468">
        <v>3.8202247191011236E-2</v>
      </c>
      <c r="BU14" s="469" t="s">
        <v>667</v>
      </c>
      <c r="BV14" s="467">
        <v>1</v>
      </c>
      <c r="BW14" s="1026">
        <v>7.4906367041198505E-4</v>
      </c>
      <c r="BX14" s="1157"/>
      <c r="BY14" s="469"/>
      <c r="BZ14" s="467"/>
      <c r="CA14" s="468"/>
    </row>
    <row r="15" spans="1:79" ht="18" customHeight="1" thickBot="1">
      <c r="A15" s="1861" t="s">
        <v>914</v>
      </c>
      <c r="B15" s="1861"/>
      <c r="C15" s="1861"/>
      <c r="D15" s="1861"/>
      <c r="E15" s="1861"/>
      <c r="G15" s="1"/>
      <c r="H15" s="1"/>
      <c r="I15" s="30" t="s">
        <v>915</v>
      </c>
      <c r="J15" s="120">
        <v>1196</v>
      </c>
      <c r="K15" s="472">
        <v>0.89588014981273412</v>
      </c>
      <c r="L15" s="1159"/>
      <c r="M15" s="1901" t="s">
        <v>232</v>
      </c>
      <c r="N15" s="1902"/>
      <c r="O15" s="1902"/>
      <c r="P15" s="1048">
        <v>21</v>
      </c>
      <c r="Q15" s="1049">
        <v>1.5730337078651686E-2</v>
      </c>
      <c r="R15" s="1159"/>
      <c r="S15" s="1157"/>
      <c r="T15" s="1162"/>
      <c r="U15" s="1162"/>
      <c r="V15" s="1162"/>
      <c r="W15" s="1158"/>
      <c r="X15" s="1159"/>
      <c r="Y15" s="1905" t="s">
        <v>480</v>
      </c>
      <c r="Z15" s="1906"/>
      <c r="AA15" s="1906"/>
      <c r="AB15" s="467">
        <v>31</v>
      </c>
      <c r="AC15" s="468">
        <v>2.3220973782771534E-2</v>
      </c>
      <c r="AD15" s="1170"/>
      <c r="AE15" s="1157"/>
      <c r="AF15" s="1157"/>
      <c r="AG15" s="1157"/>
      <c r="AH15" s="1157"/>
      <c r="AI15" s="1158"/>
      <c r="AJ15" s="1159"/>
      <c r="AK15" s="1035" t="s">
        <v>647</v>
      </c>
      <c r="AL15" s="467">
        <v>5</v>
      </c>
      <c r="AM15" s="468">
        <v>3.7453183520599251E-3</v>
      </c>
      <c r="AO15" s="469" t="s">
        <v>547</v>
      </c>
      <c r="AP15" s="467">
        <v>7</v>
      </c>
      <c r="AQ15" s="468">
        <v>5.2434456928838954E-3</v>
      </c>
      <c r="AS15" s="469" t="s">
        <v>487</v>
      </c>
      <c r="AT15" s="467">
        <v>31</v>
      </c>
      <c r="AU15" s="468">
        <v>2.3220973782771534E-2</v>
      </c>
      <c r="AW15" s="469" t="s">
        <v>523</v>
      </c>
      <c r="AX15" s="467">
        <v>5</v>
      </c>
      <c r="AY15" s="468">
        <v>3.7453183520599251E-3</v>
      </c>
      <c r="BA15" s="469" t="s">
        <v>518</v>
      </c>
      <c r="BB15" s="467">
        <v>22</v>
      </c>
      <c r="BC15" s="468">
        <v>1.647940074906367E-2</v>
      </c>
      <c r="BE15" s="469" t="s">
        <v>511</v>
      </c>
      <c r="BF15" s="467">
        <v>15</v>
      </c>
      <c r="BG15" s="468">
        <v>1.1235955056179775E-2</v>
      </c>
      <c r="BI15" s="469" t="s">
        <v>552</v>
      </c>
      <c r="BJ15" s="467">
        <v>12</v>
      </c>
      <c r="BK15" s="468">
        <v>8.988764044943821E-3</v>
      </c>
      <c r="BM15" s="469" t="s">
        <v>507</v>
      </c>
      <c r="BN15" s="467">
        <v>21</v>
      </c>
      <c r="BO15" s="1026">
        <v>1.5730337078651686E-2</v>
      </c>
      <c r="BP15" s="1157"/>
      <c r="BQ15" s="1035" t="s">
        <v>391</v>
      </c>
      <c r="BR15" s="467">
        <v>74</v>
      </c>
      <c r="BS15" s="468">
        <v>5.5430711610486891E-2</v>
      </c>
      <c r="BW15" s="1041"/>
      <c r="BX15" s="1157"/>
      <c r="BY15" s="469"/>
      <c r="BZ15" s="467"/>
      <c r="CA15" s="468"/>
    </row>
    <row r="16" spans="1:79" ht="18" customHeight="1">
      <c r="A16" s="1"/>
      <c r="B16" s="1"/>
      <c r="C16" s="1"/>
      <c r="D16" s="1"/>
      <c r="E16" s="1"/>
      <c r="F16" s="444"/>
      <c r="G16" s="1"/>
      <c r="H16" s="1"/>
      <c r="I16" s="30" t="s">
        <v>916</v>
      </c>
      <c r="J16" s="120">
        <v>139</v>
      </c>
      <c r="K16" s="472">
        <v>0.10411985018726591</v>
      </c>
      <c r="L16" s="1159"/>
      <c r="M16" s="1903" t="s">
        <v>233</v>
      </c>
      <c r="N16" s="1904"/>
      <c r="O16" s="1904"/>
      <c r="P16" s="467">
        <v>63</v>
      </c>
      <c r="Q16" s="1026">
        <v>4.7191011235955059E-2</v>
      </c>
      <c r="R16" s="1159"/>
      <c r="S16" s="1157"/>
      <c r="T16" s="1157"/>
      <c r="U16" s="1163"/>
      <c r="V16" s="1163"/>
      <c r="W16" s="1158"/>
      <c r="X16" s="1159"/>
      <c r="Y16" s="1905" t="s">
        <v>363</v>
      </c>
      <c r="Z16" s="1906"/>
      <c r="AA16" s="1906"/>
      <c r="AB16" s="467">
        <v>397</v>
      </c>
      <c r="AC16" s="468">
        <v>0.29737827715355808</v>
      </c>
      <c r="AD16" s="1171"/>
      <c r="AE16" s="1914" t="s">
        <v>917</v>
      </c>
      <c r="AF16" s="1915"/>
      <c r="AG16" s="1915"/>
      <c r="AH16" s="1915"/>
      <c r="AI16" s="1916"/>
      <c r="AJ16" s="1159"/>
      <c r="AK16" s="1035" t="s">
        <v>538</v>
      </c>
      <c r="AL16" s="467">
        <v>1</v>
      </c>
      <c r="AM16" s="468">
        <v>7.4906367041198505E-4</v>
      </c>
      <c r="AO16" s="469" t="s">
        <v>510</v>
      </c>
      <c r="AP16" s="467">
        <v>13</v>
      </c>
      <c r="AQ16" s="468">
        <v>9.7378277153558051E-3</v>
      </c>
      <c r="AS16" s="469" t="s">
        <v>554</v>
      </c>
      <c r="AT16" s="467">
        <v>0</v>
      </c>
      <c r="AU16" s="468">
        <v>0</v>
      </c>
      <c r="AW16" s="469" t="s">
        <v>421</v>
      </c>
      <c r="AX16" s="467">
        <v>22</v>
      </c>
      <c r="AY16" s="468">
        <v>1.647940074906367E-2</v>
      </c>
      <c r="BA16" s="469" t="s">
        <v>482</v>
      </c>
      <c r="BB16" s="467">
        <v>43</v>
      </c>
      <c r="BC16" s="468">
        <v>3.2209737827715357E-2</v>
      </c>
      <c r="BE16" s="469" t="s">
        <v>600</v>
      </c>
      <c r="BF16" s="467">
        <v>1</v>
      </c>
      <c r="BG16" s="468">
        <v>7.4906367041198505E-4</v>
      </c>
      <c r="BI16" s="469" t="s">
        <v>918</v>
      </c>
      <c r="BJ16" s="467">
        <v>0</v>
      </c>
      <c r="BK16" s="468">
        <v>0</v>
      </c>
      <c r="BM16" s="469" t="s">
        <v>448</v>
      </c>
      <c r="BN16" s="467">
        <v>30</v>
      </c>
      <c r="BO16" s="1026">
        <v>2.247191011235955E-2</v>
      </c>
      <c r="BP16" s="1157"/>
      <c r="BQ16" s="1035" t="s">
        <v>504</v>
      </c>
      <c r="BR16" s="467">
        <v>20</v>
      </c>
      <c r="BS16" s="468">
        <v>1.4981273408239701E-2</v>
      </c>
      <c r="BU16" s="469"/>
      <c r="BV16" s="467"/>
      <c r="BW16" s="1026"/>
      <c r="BX16" s="1157"/>
      <c r="BY16" s="469"/>
      <c r="BZ16" s="467"/>
      <c r="CA16" s="468"/>
    </row>
    <row r="17" spans="1:79" ht="18" customHeight="1">
      <c r="A17" s="1"/>
      <c r="E17" s="444"/>
      <c r="F17" s="695"/>
      <c r="L17" s="1159"/>
      <c r="M17" s="1903" t="s">
        <v>234</v>
      </c>
      <c r="N17" s="1904"/>
      <c r="O17" s="1904"/>
      <c r="P17" s="467">
        <v>76</v>
      </c>
      <c r="Q17" s="1026">
        <v>5.6928838951310859E-2</v>
      </c>
      <c r="R17" s="1159"/>
      <c r="S17" s="1157"/>
      <c r="T17" s="1164"/>
      <c r="U17" s="1165"/>
      <c r="V17" s="1166"/>
      <c r="W17" s="1158"/>
      <c r="X17" s="1159"/>
      <c r="Y17" s="1905" t="s">
        <v>527</v>
      </c>
      <c r="Z17" s="1906"/>
      <c r="AA17" s="1906"/>
      <c r="AB17" s="467">
        <v>37</v>
      </c>
      <c r="AC17" s="468">
        <v>2.7715355805243445E-2</v>
      </c>
      <c r="AD17" s="1171"/>
      <c r="AE17" s="1912"/>
      <c r="AF17" s="1913"/>
      <c r="AG17" s="1913"/>
      <c r="AH17" s="466" t="s">
        <v>201</v>
      </c>
      <c r="AI17" s="1025" t="s">
        <v>202</v>
      </c>
      <c r="AJ17" s="1159"/>
      <c r="AK17" s="1035" t="s">
        <v>497</v>
      </c>
      <c r="AL17" s="467">
        <v>13</v>
      </c>
      <c r="AM17" s="468">
        <v>9.7378277153558051E-3</v>
      </c>
      <c r="AO17" s="469" t="s">
        <v>919</v>
      </c>
      <c r="AP17" s="467">
        <v>0</v>
      </c>
      <c r="AQ17" s="468">
        <v>0</v>
      </c>
      <c r="AS17" s="469" t="s">
        <v>348</v>
      </c>
      <c r="AT17" s="467">
        <v>5</v>
      </c>
      <c r="AU17" s="468">
        <v>3.7453183520599251E-3</v>
      </c>
      <c r="AW17" s="469" t="s">
        <v>526</v>
      </c>
      <c r="AX17" s="467">
        <v>7</v>
      </c>
      <c r="AY17" s="468">
        <v>5.2434456928838954E-3</v>
      </c>
      <c r="BA17" s="469" t="s">
        <v>582</v>
      </c>
      <c r="BB17" s="467">
        <v>6</v>
      </c>
      <c r="BC17" s="468">
        <v>4.4943820224719105E-3</v>
      </c>
      <c r="BE17" s="469" t="s">
        <v>525</v>
      </c>
      <c r="BF17" s="467">
        <v>20</v>
      </c>
      <c r="BG17" s="468">
        <v>1.4981273408239701E-2</v>
      </c>
      <c r="BI17" s="469" t="s">
        <v>492</v>
      </c>
      <c r="BJ17" s="467">
        <v>8</v>
      </c>
      <c r="BK17" s="468">
        <v>5.9925093632958804E-3</v>
      </c>
      <c r="BM17" s="469" t="s">
        <v>534</v>
      </c>
      <c r="BN17" s="467">
        <v>4</v>
      </c>
      <c r="BO17" s="1026">
        <v>2.9962546816479402E-3</v>
      </c>
      <c r="BP17" s="1157"/>
      <c r="BQ17" s="1035" t="s">
        <v>517</v>
      </c>
      <c r="BR17" s="467">
        <v>9</v>
      </c>
      <c r="BS17" s="468">
        <v>6.7415730337078653E-3</v>
      </c>
      <c r="BU17" s="469"/>
      <c r="BV17" s="467"/>
      <c r="BW17" s="1026"/>
      <c r="BX17" s="1157"/>
      <c r="BY17" s="469"/>
      <c r="BZ17" s="467"/>
      <c r="CA17" s="468"/>
    </row>
    <row r="18" spans="1:79" ht="18" customHeight="1">
      <c r="A18" s="445"/>
      <c r="G18" s="312"/>
      <c r="H18" s="389"/>
      <c r="I18" s="678"/>
      <c r="J18" s="1"/>
      <c r="K18" s="1"/>
      <c r="L18" s="1159"/>
      <c r="M18" s="1903" t="s">
        <v>540</v>
      </c>
      <c r="N18" s="1904"/>
      <c r="O18" s="1904"/>
      <c r="P18" s="467">
        <v>16</v>
      </c>
      <c r="Q18" s="1026">
        <v>1.1985018726591761E-2</v>
      </c>
      <c r="R18" s="1159"/>
      <c r="S18" s="1157"/>
      <c r="T18" s="1164"/>
      <c r="U18" s="1165"/>
      <c r="V18" s="1166"/>
      <c r="W18" s="1158"/>
      <c r="X18" s="1159"/>
      <c r="Y18" s="1905" t="s">
        <v>429</v>
      </c>
      <c r="Z18" s="1906"/>
      <c r="AA18" s="1906"/>
      <c r="AB18" s="467">
        <v>1</v>
      </c>
      <c r="AC18" s="468">
        <v>7.4906367041198505E-4</v>
      </c>
      <c r="AD18" s="1171"/>
      <c r="AE18" s="1910" t="s">
        <v>354</v>
      </c>
      <c r="AF18" s="1911"/>
      <c r="AG18" s="1911"/>
      <c r="AH18" s="467">
        <v>623</v>
      </c>
      <c r="AI18" s="1026">
        <v>0.46666666666666667</v>
      </c>
      <c r="AJ18" s="1159"/>
      <c r="AK18" s="1035" t="s">
        <v>501</v>
      </c>
      <c r="AL18" s="467">
        <v>55</v>
      </c>
      <c r="AM18" s="468">
        <v>4.1198501872659173E-2</v>
      </c>
      <c r="AO18" s="469" t="s">
        <v>522</v>
      </c>
      <c r="AP18" s="467">
        <v>55</v>
      </c>
      <c r="AQ18" s="468">
        <v>4.1198501872659173E-2</v>
      </c>
      <c r="AS18" s="469" t="s">
        <v>479</v>
      </c>
      <c r="AT18" s="467">
        <v>14</v>
      </c>
      <c r="AU18" s="468">
        <v>1.0486891385767791E-2</v>
      </c>
      <c r="AW18" s="469" t="s">
        <v>553</v>
      </c>
      <c r="AX18" s="467">
        <v>1</v>
      </c>
      <c r="AY18" s="468">
        <v>7.4906367041198505E-4</v>
      </c>
      <c r="BA18" s="469" t="s">
        <v>502</v>
      </c>
      <c r="BB18" s="467">
        <v>34</v>
      </c>
      <c r="BC18" s="468">
        <v>2.546816479400749E-2</v>
      </c>
      <c r="BE18" s="469" t="s">
        <v>920</v>
      </c>
      <c r="BF18" s="467">
        <v>0</v>
      </c>
      <c r="BG18" s="468">
        <v>0</v>
      </c>
      <c r="BI18" s="469" t="s">
        <v>485</v>
      </c>
      <c r="BJ18" s="467">
        <v>28</v>
      </c>
      <c r="BK18" s="468">
        <v>2.0973782771535582E-2</v>
      </c>
      <c r="BM18" s="469" t="s">
        <v>640</v>
      </c>
      <c r="BN18" s="467">
        <v>0</v>
      </c>
      <c r="BO18" s="1026">
        <v>0</v>
      </c>
      <c r="BP18" s="1157"/>
      <c r="BQ18" s="1035" t="s">
        <v>494</v>
      </c>
      <c r="BR18" s="467">
        <v>36</v>
      </c>
      <c r="BS18" s="468">
        <v>2.6966292134831461E-2</v>
      </c>
      <c r="BU18" s="469"/>
      <c r="BV18" s="467"/>
      <c r="BW18" s="1026"/>
      <c r="BX18" s="1157"/>
      <c r="BY18" s="469"/>
      <c r="BZ18" s="467"/>
      <c r="CA18" s="468"/>
    </row>
    <row r="19" spans="1:79" ht="18" customHeight="1">
      <c r="G19" s="312"/>
      <c r="H19" s="389"/>
      <c r="I19" s="678"/>
      <c r="L19" s="1159"/>
      <c r="M19" s="1903" t="s">
        <v>235</v>
      </c>
      <c r="N19" s="1904"/>
      <c r="O19" s="1904"/>
      <c r="P19" s="467">
        <v>107</v>
      </c>
      <c r="Q19" s="1026">
        <v>8.0149812734082393E-2</v>
      </c>
      <c r="R19" s="1159"/>
      <c r="S19" s="1157"/>
      <c r="T19" s="1164"/>
      <c r="U19" s="1165"/>
      <c r="V19" s="1166"/>
      <c r="W19" s="1158"/>
      <c r="X19" s="1159"/>
      <c r="Y19" s="1905" t="s">
        <v>353</v>
      </c>
      <c r="Z19" s="1906"/>
      <c r="AA19" s="1906"/>
      <c r="AB19" s="467">
        <v>194</v>
      </c>
      <c r="AC19" s="468">
        <v>0.1453183520599251</v>
      </c>
      <c r="AD19" s="1171"/>
      <c r="AE19" s="1905" t="s">
        <v>343</v>
      </c>
      <c r="AF19" s="1906"/>
      <c r="AG19" s="1906"/>
      <c r="AH19" s="467">
        <v>373</v>
      </c>
      <c r="AI19" s="1026">
        <v>0.27940074906367041</v>
      </c>
      <c r="AJ19" s="1159"/>
      <c r="AK19" s="1035" t="s">
        <v>669</v>
      </c>
      <c r="AL19" s="467">
        <v>11</v>
      </c>
      <c r="AM19" s="468">
        <v>8.2397003745318352E-3</v>
      </c>
      <c r="AO19" s="469" t="s">
        <v>404</v>
      </c>
      <c r="AP19" s="467">
        <v>17</v>
      </c>
      <c r="AQ19" s="468">
        <v>1.2734082397003745E-2</v>
      </c>
      <c r="AS19" s="469" t="s">
        <v>921</v>
      </c>
      <c r="AT19" s="467">
        <v>0</v>
      </c>
      <c r="AU19" s="468">
        <v>0</v>
      </c>
      <c r="AW19" s="469" t="s">
        <v>424</v>
      </c>
      <c r="AX19" s="467">
        <v>131</v>
      </c>
      <c r="AY19" s="468">
        <v>9.8127340823970038E-2</v>
      </c>
      <c r="BA19" s="469" t="s">
        <v>642</v>
      </c>
      <c r="BB19" s="467">
        <v>15</v>
      </c>
      <c r="BC19" s="468">
        <v>1.1235955056179775E-2</v>
      </c>
      <c r="BE19" s="469" t="s">
        <v>521</v>
      </c>
      <c r="BF19" s="467">
        <v>0</v>
      </c>
      <c r="BG19" s="468">
        <v>0</v>
      </c>
      <c r="BI19" s="469" t="s">
        <v>443</v>
      </c>
      <c r="BJ19" s="467">
        <v>53</v>
      </c>
      <c r="BK19" s="468">
        <v>3.9700374531835204E-2</v>
      </c>
      <c r="BM19" s="256" t="s">
        <v>601</v>
      </c>
      <c r="BN19" s="467">
        <v>1</v>
      </c>
      <c r="BO19" s="1026">
        <v>7.4906367041198505E-4</v>
      </c>
      <c r="BP19" s="1157"/>
      <c r="BQ19" s="1035" t="s">
        <v>397</v>
      </c>
      <c r="BR19" s="467">
        <v>12</v>
      </c>
      <c r="BS19" s="468">
        <v>8.988764044943821E-3</v>
      </c>
      <c r="BU19" s="469"/>
      <c r="BV19" s="467"/>
      <c r="BW19" s="1026"/>
      <c r="BX19" s="1157"/>
      <c r="BY19" s="469"/>
      <c r="BZ19" s="467"/>
      <c r="CA19" s="468"/>
    </row>
    <row r="20" spans="1:79" ht="18" customHeight="1">
      <c r="G20" s="312"/>
      <c r="H20" s="389"/>
      <c r="I20" s="678"/>
      <c r="L20" s="1159"/>
      <c r="M20" s="1929" t="s">
        <v>10</v>
      </c>
      <c r="N20" s="1930"/>
      <c r="O20" s="1930"/>
      <c r="P20" s="1048">
        <v>262</v>
      </c>
      <c r="Q20" s="1049">
        <v>0.19625468164794008</v>
      </c>
      <c r="R20" s="1159"/>
      <c r="S20" s="1157"/>
      <c r="T20" s="1167"/>
      <c r="U20" s="1165"/>
      <c r="V20" s="1166"/>
      <c r="W20" s="1158"/>
      <c r="X20" s="1159"/>
      <c r="Y20" s="1905" t="s">
        <v>476</v>
      </c>
      <c r="Z20" s="1906"/>
      <c r="AA20" s="1906"/>
      <c r="AB20" s="467">
        <v>19</v>
      </c>
      <c r="AC20" s="468">
        <v>1.4232209737827715E-2</v>
      </c>
      <c r="AD20" s="1171"/>
      <c r="AE20" s="1907" t="s">
        <v>350</v>
      </c>
      <c r="AF20" s="1908"/>
      <c r="AG20" s="1908"/>
      <c r="AH20" s="467">
        <v>339</v>
      </c>
      <c r="AI20" s="1026">
        <v>0.25393258426966292</v>
      </c>
      <c r="AJ20" s="1159"/>
      <c r="AK20" s="1035" t="s">
        <v>477</v>
      </c>
      <c r="AL20" s="467">
        <v>3</v>
      </c>
      <c r="AM20" s="468">
        <v>2.2471910112359553E-3</v>
      </c>
      <c r="AO20" s="469" t="s">
        <v>417</v>
      </c>
      <c r="AP20" s="467">
        <v>8</v>
      </c>
      <c r="AQ20" s="468">
        <v>5.9925093632958804E-3</v>
      </c>
      <c r="AS20" s="469" t="s">
        <v>666</v>
      </c>
      <c r="AT20" s="467">
        <v>1</v>
      </c>
      <c r="AU20" s="468">
        <v>7.4906367041198505E-4</v>
      </c>
      <c r="AW20" s="469" t="s">
        <v>508</v>
      </c>
      <c r="AX20" s="467">
        <v>15</v>
      </c>
      <c r="AY20" s="468">
        <v>1.1235955056179775E-2</v>
      </c>
      <c r="BE20" s="469" t="s">
        <v>483</v>
      </c>
      <c r="BF20" s="467">
        <v>59</v>
      </c>
      <c r="BG20" s="468">
        <v>4.4194756554307116E-2</v>
      </c>
      <c r="BI20" s="469" t="s">
        <v>650</v>
      </c>
      <c r="BJ20" s="467">
        <v>0</v>
      </c>
      <c r="BK20" s="468">
        <v>0</v>
      </c>
      <c r="BO20" s="1041"/>
      <c r="BP20" s="1157"/>
      <c r="BQ20" s="1035" t="s">
        <v>355</v>
      </c>
      <c r="BR20" s="467">
        <v>0</v>
      </c>
      <c r="BS20" s="468">
        <v>0</v>
      </c>
      <c r="BU20" s="469"/>
      <c r="BV20" s="467"/>
      <c r="BW20" s="1026"/>
      <c r="BX20" s="1157"/>
      <c r="BY20" s="469"/>
      <c r="BZ20" s="467"/>
      <c r="CA20" s="468"/>
    </row>
    <row r="21" spans="1:79" ht="18" customHeight="1" thickBot="1">
      <c r="G21" s="312"/>
      <c r="H21" s="389"/>
      <c r="I21" s="678"/>
      <c r="L21" s="1159"/>
      <c r="M21" s="1931" t="s">
        <v>19</v>
      </c>
      <c r="N21" s="1919"/>
      <c r="O21" s="1919"/>
      <c r="P21" s="1028">
        <v>1335</v>
      </c>
      <c r="Q21" s="1029">
        <v>1</v>
      </c>
      <c r="R21" s="1159"/>
      <c r="S21" s="1157"/>
      <c r="T21" s="1168"/>
      <c r="U21" s="1169"/>
      <c r="V21" s="1160"/>
      <c r="W21" s="1158"/>
      <c r="X21" s="1159"/>
      <c r="Y21" s="1925" t="s">
        <v>506</v>
      </c>
      <c r="Z21" s="1926"/>
      <c r="AA21" s="1926"/>
      <c r="AB21" s="1037">
        <v>11</v>
      </c>
      <c r="AC21" s="1038">
        <v>8.2397003745318352E-3</v>
      </c>
      <c r="AD21" s="1171"/>
      <c r="AE21" s="1917" t="s">
        <v>19</v>
      </c>
      <c r="AF21" s="1918"/>
      <c r="AG21" s="1918"/>
      <c r="AH21" s="1028">
        <v>1335</v>
      </c>
      <c r="AI21" s="1029">
        <v>1</v>
      </c>
      <c r="AJ21" s="1159"/>
      <c r="AK21" s="1036" t="s">
        <v>648</v>
      </c>
      <c r="AL21" s="1037">
        <v>0</v>
      </c>
      <c r="AM21" s="1038">
        <v>0</v>
      </c>
      <c r="AN21" s="1039"/>
      <c r="AO21" s="1039"/>
      <c r="AP21" s="1039"/>
      <c r="AQ21" s="1039"/>
      <c r="AR21" s="1039"/>
      <c r="AS21" s="1040" t="s">
        <v>561</v>
      </c>
      <c r="AT21" s="1037">
        <v>5</v>
      </c>
      <c r="AU21" s="1038">
        <v>3.7453183520599251E-3</v>
      </c>
      <c r="AV21" s="1039"/>
      <c r="AW21" s="1040" t="s">
        <v>347</v>
      </c>
      <c r="AX21" s="1037">
        <v>25</v>
      </c>
      <c r="AY21" s="1038">
        <v>1.8726591760299626E-2</v>
      </c>
      <c r="AZ21" s="1039"/>
      <c r="BA21" s="1039"/>
      <c r="BB21" s="1039"/>
      <c r="BC21" s="1039"/>
      <c r="BD21" s="1039"/>
      <c r="BE21" s="1040" t="s">
        <v>528</v>
      </c>
      <c r="BF21" s="1037">
        <v>8</v>
      </c>
      <c r="BG21" s="1038">
        <v>5.9925093632958804E-3</v>
      </c>
      <c r="BH21" s="1039"/>
      <c r="BI21" s="1040" t="s">
        <v>515</v>
      </c>
      <c r="BJ21" s="1037">
        <v>10</v>
      </c>
      <c r="BK21" s="1038">
        <v>7.4906367041198503E-3</v>
      </c>
      <c r="BL21" s="1039"/>
      <c r="BM21" s="1042" t="s">
        <v>19</v>
      </c>
      <c r="BN21" s="1028">
        <v>1335</v>
      </c>
      <c r="BO21" s="1029">
        <v>1</v>
      </c>
      <c r="BP21" s="1157"/>
      <c r="BQ21" s="1036" t="s">
        <v>399</v>
      </c>
      <c r="BR21" s="1037">
        <v>27</v>
      </c>
      <c r="BS21" s="1038">
        <v>2.0224719101123594E-2</v>
      </c>
      <c r="BT21" s="1039"/>
      <c r="BU21" s="1042" t="s">
        <v>19</v>
      </c>
      <c r="BV21" s="1028">
        <v>1335</v>
      </c>
      <c r="BW21" s="1029">
        <v>1</v>
      </c>
      <c r="BX21" s="1157"/>
      <c r="BY21" s="469"/>
      <c r="BZ21" s="467"/>
      <c r="CA21" s="468"/>
    </row>
    <row r="22" spans="1:79" ht="18" customHeight="1">
      <c r="A22" s="1"/>
      <c r="F22" s="444"/>
      <c r="G22" s="679"/>
      <c r="H22" s="680"/>
      <c r="I22" s="681"/>
      <c r="J22" s="32"/>
      <c r="K22" s="8"/>
      <c r="L22" s="1159"/>
      <c r="M22" s="1155"/>
      <c r="N22" s="1156"/>
      <c r="O22" s="1157"/>
      <c r="P22" s="1157"/>
      <c r="Q22" s="1157"/>
      <c r="R22" s="1157"/>
      <c r="S22" s="1157"/>
      <c r="T22" s="1157"/>
      <c r="U22" s="1157"/>
      <c r="V22" s="1157"/>
      <c r="W22" s="1158"/>
      <c r="X22" s="1159"/>
      <c r="Y22" s="1157"/>
      <c r="Z22" s="1157"/>
      <c r="AA22" s="1157"/>
      <c r="AB22" s="1157"/>
      <c r="AC22" s="1160"/>
      <c r="AD22" s="1157"/>
      <c r="AE22" s="1157"/>
      <c r="AF22" s="1157"/>
      <c r="AG22" s="1157"/>
      <c r="AH22" s="1157"/>
      <c r="AI22" s="1157"/>
      <c r="AJ22" s="1159"/>
      <c r="AK22" s="1157"/>
      <c r="AL22" s="1157"/>
      <c r="AM22" s="1157"/>
      <c r="AN22" s="1157"/>
      <c r="AO22" s="1157"/>
      <c r="AP22" s="1157"/>
      <c r="AQ22" s="1157"/>
      <c r="AR22" s="1157"/>
      <c r="AS22" s="1157"/>
      <c r="AT22" s="1157"/>
      <c r="AU22" s="1157"/>
      <c r="AV22" s="1157"/>
      <c r="AW22" s="1157"/>
      <c r="AX22" s="1157"/>
      <c r="AY22" s="1157"/>
      <c r="AZ22" s="1157"/>
      <c r="BA22" s="1157"/>
      <c r="BB22" s="1157"/>
      <c r="BC22" s="1157"/>
      <c r="BD22" s="1157"/>
      <c r="BE22" s="1157"/>
      <c r="BF22" s="1157"/>
      <c r="BG22" s="1157"/>
      <c r="BH22" s="1157"/>
      <c r="BI22" s="1157"/>
      <c r="BJ22" s="1157"/>
      <c r="BK22" s="1157"/>
      <c r="BL22" s="1157"/>
      <c r="BM22" s="1157"/>
      <c r="BN22" s="1157"/>
      <c r="BO22" s="1157"/>
      <c r="BP22" s="1157"/>
      <c r="BQ22" s="1157"/>
      <c r="BR22" s="1157"/>
      <c r="BS22" s="1157"/>
      <c r="BT22" s="1157"/>
      <c r="BU22" s="1157"/>
      <c r="BV22" s="1157"/>
      <c r="BW22" s="1157"/>
      <c r="BX22" s="1157"/>
    </row>
    <row r="23" spans="1:79" s="7" customFormat="1" ht="36" customHeight="1">
      <c r="A23" s="1841" t="s">
        <v>922</v>
      </c>
      <c r="B23" s="1841"/>
      <c r="C23" s="1841"/>
      <c r="D23" s="1841"/>
      <c r="E23" s="1841"/>
      <c r="F23" s="1841"/>
      <c r="G23" s="1841"/>
      <c r="H23" s="1841"/>
      <c r="I23" s="1841"/>
      <c r="J23" s="1841"/>
      <c r="K23" s="1841"/>
      <c r="L23" s="1159"/>
      <c r="M23" s="1159"/>
      <c r="N23" s="1159"/>
      <c r="O23" s="1159"/>
      <c r="P23" s="1159"/>
      <c r="Q23" s="1159"/>
      <c r="R23" s="1159"/>
      <c r="S23" s="1159"/>
      <c r="T23" s="1159"/>
      <c r="U23" s="1159"/>
      <c r="V23" s="1159"/>
      <c r="W23" s="1159"/>
      <c r="X23" s="1159"/>
      <c r="Y23" s="1161"/>
      <c r="Z23" s="1159"/>
      <c r="AA23" s="1159"/>
      <c r="AB23" s="1159"/>
      <c r="AC23" s="1159"/>
      <c r="AD23" s="1161"/>
      <c r="AE23" s="1161"/>
      <c r="AF23" s="1159"/>
      <c r="AG23" s="1159"/>
      <c r="AH23" s="1159"/>
      <c r="AI23" s="1159"/>
      <c r="AJ23" s="1159"/>
      <c r="AK23" s="1159"/>
      <c r="AL23" s="1159"/>
      <c r="AM23" s="1159"/>
      <c r="AN23" s="1159"/>
      <c r="AO23" s="1159"/>
      <c r="AP23" s="1161"/>
      <c r="AQ23" s="1161"/>
      <c r="AR23" s="1161"/>
      <c r="AS23" s="1161"/>
      <c r="AT23" s="1161"/>
      <c r="AU23" s="1161"/>
      <c r="AV23" s="1161"/>
      <c r="AW23" s="1161"/>
      <c r="AX23" s="1161"/>
      <c r="AY23" s="1161"/>
      <c r="AZ23" s="1161"/>
      <c r="BA23" s="1161"/>
      <c r="BB23" s="1161"/>
      <c r="BC23" s="1161"/>
      <c r="BD23" s="1161"/>
      <c r="BE23" s="1161"/>
      <c r="BF23" s="1161"/>
      <c r="BG23" s="1161"/>
      <c r="BH23" s="1161"/>
      <c r="BI23" s="1161"/>
      <c r="BJ23" s="1161"/>
      <c r="BK23" s="1161"/>
      <c r="BL23" s="1161"/>
      <c r="BM23" s="1161"/>
      <c r="BN23" s="1161"/>
      <c r="BO23" s="1161"/>
      <c r="BP23" s="1161"/>
      <c r="BQ23" s="1161"/>
      <c r="BR23" s="1161"/>
      <c r="BS23" s="1161"/>
      <c r="BT23" s="1161"/>
      <c r="BU23" s="1161"/>
      <c r="BV23" s="1161"/>
      <c r="BW23" s="1161"/>
      <c r="BX23" s="1161"/>
    </row>
    <row r="24" spans="1:79" ht="18" customHeight="1">
      <c r="A24" s="1"/>
      <c r="B24" s="1"/>
      <c r="C24" s="1"/>
      <c r="D24" s="1"/>
      <c r="E24" s="1"/>
      <c r="F24" s="444"/>
      <c r="G24" s="1"/>
      <c r="H24" s="1"/>
      <c r="I24" s="1"/>
      <c r="J24" s="1"/>
      <c r="K24" s="1"/>
      <c r="L24"/>
      <c r="M24"/>
      <c r="N24"/>
      <c r="O24"/>
      <c r="P24"/>
      <c r="Q24"/>
      <c r="R24"/>
      <c r="S24"/>
      <c r="T24"/>
      <c r="U24"/>
      <c r="V24"/>
      <c r="W24"/>
      <c r="X24"/>
      <c r="Y24"/>
      <c r="Z24"/>
      <c r="AA24"/>
      <c r="AB24"/>
      <c r="AC24"/>
      <c r="AF24"/>
      <c r="AG24"/>
      <c r="AH24"/>
      <c r="AI24"/>
      <c r="AJ24"/>
      <c r="AK24"/>
      <c r="AL24"/>
      <c r="AM24"/>
      <c r="AN24"/>
      <c r="AO24"/>
    </row>
    <row r="25" spans="1:79" ht="18" customHeight="1">
      <c r="A25" s="1861" t="s">
        <v>923</v>
      </c>
      <c r="B25" s="1861"/>
      <c r="C25" s="1861"/>
      <c r="D25" s="1861"/>
      <c r="E25" s="1861"/>
      <c r="F25" s="1861"/>
      <c r="G25" s="1861"/>
      <c r="H25" s="1861"/>
      <c r="I25" s="1861"/>
      <c r="J25" s="1861"/>
      <c r="K25" s="1861"/>
      <c r="L25"/>
      <c r="M25" s="1861" t="s">
        <v>924</v>
      </c>
      <c r="N25" s="1861"/>
      <c r="O25" s="1861"/>
      <c r="P25" s="1861"/>
      <c r="Q25" s="1861"/>
      <c r="R25" s="1861"/>
      <c r="S25" s="1861"/>
      <c r="T25" s="1861"/>
      <c r="U25" s="1861"/>
      <c r="V25" s="1861"/>
      <c r="W25" s="1861"/>
      <c r="X25"/>
      <c r="Y25" s="1861" t="s">
        <v>925</v>
      </c>
      <c r="Z25" s="1861"/>
      <c r="AA25" s="1861"/>
      <c r="AB25" s="1861"/>
      <c r="AC25" s="1861"/>
      <c r="AD25" s="1861"/>
      <c r="AE25" s="1861"/>
      <c r="AF25" s="1861"/>
      <c r="AG25" s="1861"/>
      <c r="AH25" s="1861"/>
      <c r="AI25" s="1861"/>
      <c r="AJ25"/>
      <c r="AK25" s="1861" t="s">
        <v>926</v>
      </c>
      <c r="AL25" s="1861"/>
      <c r="AM25" s="1861"/>
      <c r="AN25" s="1861"/>
      <c r="AO25" s="1861"/>
      <c r="AP25" s="1861"/>
      <c r="AQ25" s="1861"/>
      <c r="AR25" s="1861"/>
      <c r="AS25" s="1861"/>
      <c r="AT25" s="1861"/>
      <c r="AU25" s="1861"/>
      <c r="AW25" s="1861" t="s">
        <v>927</v>
      </c>
      <c r="AX25" s="1861"/>
      <c r="AY25" s="1861"/>
      <c r="AZ25" s="1861"/>
      <c r="BA25" s="1861"/>
      <c r="BB25" s="1861"/>
      <c r="BC25" s="1861"/>
      <c r="BD25" s="1861"/>
      <c r="BE25" s="1861"/>
      <c r="BF25" s="1861"/>
      <c r="BG25" s="1861"/>
    </row>
    <row r="26" spans="1:79" ht="18" customHeight="1">
      <c r="A26" s="1"/>
      <c r="B26" s="1"/>
      <c r="C26" s="1"/>
      <c r="D26" s="1"/>
      <c r="E26" s="1"/>
      <c r="F26" s="444"/>
      <c r="G26" s="1"/>
      <c r="H26" s="1"/>
      <c r="I26" s="1"/>
      <c r="J26" s="1"/>
      <c r="K26" s="1"/>
      <c r="L26"/>
      <c r="M26" s="1"/>
      <c r="O26" s="1"/>
      <c r="P26" s="1"/>
      <c r="Q26" s="1"/>
      <c r="R26" s="1"/>
      <c r="S26" s="1"/>
      <c r="T26" s="1"/>
      <c r="U26" s="1"/>
      <c r="V26" s="1"/>
      <c r="W26"/>
      <c r="X26"/>
      <c r="Y26" s="1"/>
      <c r="Z26" s="1"/>
      <c r="AA26" s="1"/>
      <c r="AB26" s="1"/>
      <c r="AC26" s="1"/>
      <c r="AD26" s="1"/>
      <c r="AE26" s="1"/>
      <c r="AF26" s="1"/>
      <c r="AG26" s="1"/>
      <c r="AH26" s="1"/>
      <c r="AI26"/>
      <c r="AJ26"/>
      <c r="AK26" s="1798" t="s">
        <v>928</v>
      </c>
      <c r="AL26" s="1798"/>
      <c r="AM26" s="1798"/>
      <c r="AN26" s="1798"/>
      <c r="AO26" s="1798"/>
      <c r="AP26" s="1798"/>
      <c r="AQ26" s="1798"/>
      <c r="AR26" s="1798"/>
      <c r="AS26" s="1798"/>
      <c r="AT26" s="1798"/>
      <c r="AU26" s="1798"/>
    </row>
    <row r="27" spans="1:79" ht="18" customHeight="1">
      <c r="A27" s="1826"/>
      <c r="B27" s="1826"/>
      <c r="C27" s="1826"/>
      <c r="D27" s="1826"/>
      <c r="E27" s="1827"/>
      <c r="F27" s="1824">
        <v>2024</v>
      </c>
      <c r="G27" s="1864"/>
      <c r="H27" s="1825"/>
      <c r="I27" s="1824">
        <v>2025</v>
      </c>
      <c r="J27" s="1864"/>
      <c r="K27" s="1864"/>
      <c r="L27"/>
      <c r="M27" s="1826"/>
      <c r="N27" s="1826"/>
      <c r="O27" s="1826"/>
      <c r="P27" s="1826"/>
      <c r="Q27" s="1827"/>
      <c r="R27" s="1824">
        <v>2024</v>
      </c>
      <c r="S27" s="1864"/>
      <c r="T27" s="1825"/>
      <c r="U27" s="1824">
        <v>2025</v>
      </c>
      <c r="V27" s="1864"/>
      <c r="W27" s="1864"/>
      <c r="X27"/>
      <c r="Y27" s="1826"/>
      <c r="Z27" s="1826"/>
      <c r="AA27" s="1826"/>
      <c r="AB27" s="1826"/>
      <c r="AC27" s="1827"/>
      <c r="AD27" s="1824">
        <v>2024</v>
      </c>
      <c r="AE27" s="1864"/>
      <c r="AF27" s="1825"/>
      <c r="AG27" s="1824">
        <v>2025</v>
      </c>
      <c r="AH27" s="1864"/>
      <c r="AI27" s="1864"/>
      <c r="AJ27"/>
      <c r="AK27" s="1826"/>
      <c r="AL27" s="1826"/>
      <c r="AM27" s="1826"/>
      <c r="AN27" s="1826"/>
      <c r="AO27" s="1827"/>
      <c r="AP27" s="1824" t="s">
        <v>929</v>
      </c>
      <c r="AQ27" s="1864"/>
      <c r="AR27" s="1864"/>
      <c r="AW27" s="1826"/>
      <c r="AX27" s="1826"/>
      <c r="AY27" s="1826"/>
      <c r="AZ27" s="1826"/>
      <c r="BA27" s="1827"/>
      <c r="BB27" s="1824">
        <v>2024</v>
      </c>
      <c r="BC27" s="1864"/>
      <c r="BD27" s="1825"/>
      <c r="BE27" s="1824">
        <v>2025</v>
      </c>
      <c r="BF27" s="1864"/>
      <c r="BG27" s="1864"/>
    </row>
    <row r="28" spans="1:79" ht="18" customHeight="1">
      <c r="A28" s="1828"/>
      <c r="B28" s="1828"/>
      <c r="C28" s="1828"/>
      <c r="D28" s="1828"/>
      <c r="E28" s="1829"/>
      <c r="F28" s="92" t="s">
        <v>68</v>
      </c>
      <c r="G28" s="93" t="s">
        <v>69</v>
      </c>
      <c r="H28" s="424" t="s">
        <v>70</v>
      </c>
      <c r="I28" s="423" t="s">
        <v>68</v>
      </c>
      <c r="J28" s="94" t="s">
        <v>69</v>
      </c>
      <c r="K28" s="477" t="s">
        <v>70</v>
      </c>
      <c r="L28"/>
      <c r="M28" s="1828"/>
      <c r="N28" s="1828"/>
      <c r="O28" s="1828"/>
      <c r="P28" s="1828"/>
      <c r="Q28" s="1829"/>
      <c r="R28" s="92" t="s">
        <v>68</v>
      </c>
      <c r="S28" s="93" t="s">
        <v>69</v>
      </c>
      <c r="T28" s="424" t="s">
        <v>70</v>
      </c>
      <c r="U28" s="423" t="s">
        <v>68</v>
      </c>
      <c r="V28" s="94" t="s">
        <v>69</v>
      </c>
      <c r="W28" s="477" t="s">
        <v>70</v>
      </c>
      <c r="X28"/>
      <c r="Y28" s="1828"/>
      <c r="Z28" s="1828"/>
      <c r="AA28" s="1828"/>
      <c r="AB28" s="1828"/>
      <c r="AC28" s="1829"/>
      <c r="AD28" s="92" t="s">
        <v>68</v>
      </c>
      <c r="AE28" s="93" t="s">
        <v>69</v>
      </c>
      <c r="AF28" s="424" t="s">
        <v>70</v>
      </c>
      <c r="AG28" s="423" t="s">
        <v>68</v>
      </c>
      <c r="AH28" s="94" t="s">
        <v>69</v>
      </c>
      <c r="AI28" s="477" t="s">
        <v>70</v>
      </c>
      <c r="AJ28"/>
      <c r="AK28" s="1828"/>
      <c r="AL28" s="1828"/>
      <c r="AM28" s="1828"/>
      <c r="AN28" s="1828"/>
      <c r="AO28" s="1829"/>
      <c r="AP28" s="423" t="s">
        <v>68</v>
      </c>
      <c r="AQ28" s="94" t="s">
        <v>69</v>
      </c>
      <c r="AR28" s="477" t="s">
        <v>70</v>
      </c>
      <c r="AW28" s="1828"/>
      <c r="AX28" s="1828"/>
      <c r="AY28" s="1828"/>
      <c r="AZ28" s="1828"/>
      <c r="BA28" s="1829"/>
      <c r="BB28" s="139" t="s">
        <v>68</v>
      </c>
      <c r="BC28" s="140" t="s">
        <v>69</v>
      </c>
      <c r="BD28" s="141" t="s">
        <v>70</v>
      </c>
      <c r="BE28" s="142" t="s">
        <v>68</v>
      </c>
      <c r="BF28" s="143" t="s">
        <v>69</v>
      </c>
      <c r="BG28" s="477" t="s">
        <v>70</v>
      </c>
    </row>
    <row r="29" spans="1:79" ht="18" customHeight="1">
      <c r="A29" s="1938" t="s">
        <v>187</v>
      </c>
      <c r="B29" s="1938"/>
      <c r="C29" s="1938"/>
      <c r="D29" s="1938"/>
      <c r="E29" s="1939"/>
      <c r="F29" s="168">
        <v>421565</v>
      </c>
      <c r="G29" s="169">
        <v>160599</v>
      </c>
      <c r="H29" s="170">
        <v>582164</v>
      </c>
      <c r="I29" s="168">
        <v>428009</v>
      </c>
      <c r="J29" s="169">
        <v>164886</v>
      </c>
      <c r="K29" s="171">
        <v>592895</v>
      </c>
      <c r="L29"/>
      <c r="M29" s="1938" t="s">
        <v>187</v>
      </c>
      <c r="N29" s="1938"/>
      <c r="O29" s="1938"/>
      <c r="P29" s="1938"/>
      <c r="Q29" s="1939"/>
      <c r="R29" s="101">
        <v>0.91852831528879608</v>
      </c>
      <c r="S29" s="100">
        <v>0.66718596158879317</v>
      </c>
      <c r="T29" s="112">
        <v>0.8320574901238873</v>
      </c>
      <c r="U29" s="99">
        <v>0.91879168553942459</v>
      </c>
      <c r="V29" s="100">
        <v>0.66973468293554728</v>
      </c>
      <c r="W29" s="110">
        <v>0.83267676448489192</v>
      </c>
      <c r="X29"/>
      <c r="Y29" s="1938" t="s">
        <v>187</v>
      </c>
      <c r="Z29" s="1938"/>
      <c r="AA29" s="1938"/>
      <c r="AB29" s="1938"/>
      <c r="AC29" s="1939"/>
      <c r="AD29" s="101">
        <v>0.72413443634439778</v>
      </c>
      <c r="AE29" s="100">
        <v>0.27586556365560222</v>
      </c>
      <c r="AF29" s="112">
        <v>1</v>
      </c>
      <c r="AG29" s="99">
        <v>0.72189679454203526</v>
      </c>
      <c r="AH29" s="100">
        <v>0.27810320545796474</v>
      </c>
      <c r="AI29" s="110">
        <v>1</v>
      </c>
      <c r="AJ29"/>
      <c r="AK29" s="1938" t="s">
        <v>187</v>
      </c>
      <c r="AL29" s="1938"/>
      <c r="AM29" s="1938"/>
      <c r="AN29" s="1938"/>
      <c r="AO29" s="1939"/>
      <c r="AP29" s="99">
        <v>1.528589897168886E-2</v>
      </c>
      <c r="AQ29" s="100">
        <v>2.6693815029981582E-2</v>
      </c>
      <c r="AR29" s="110">
        <v>1.8432950165245598E-2</v>
      </c>
      <c r="AW29" s="1932" t="s">
        <v>21</v>
      </c>
      <c r="AX29" s="1932"/>
      <c r="AY29" s="1932"/>
      <c r="AZ29" s="1932"/>
      <c r="BA29" s="1933"/>
      <c r="BB29" s="144">
        <v>0.86474636136654282</v>
      </c>
      <c r="BC29" s="145">
        <v>0.92534568884384272</v>
      </c>
      <c r="BD29" s="146">
        <v>0.91370516809770019</v>
      </c>
      <c r="BE29" s="147">
        <v>0.85909888823873615</v>
      </c>
      <c r="BF29" s="145">
        <v>0.92111137969769785</v>
      </c>
      <c r="BG29" s="148">
        <v>0.90898795428806756</v>
      </c>
    </row>
    <row r="30" spans="1:79" ht="18" customHeight="1">
      <c r="A30" s="1940" t="s">
        <v>188</v>
      </c>
      <c r="B30" s="1940"/>
      <c r="C30" s="1940"/>
      <c r="D30" s="1940"/>
      <c r="E30" s="1941"/>
      <c r="F30" s="172">
        <v>14200</v>
      </c>
      <c r="G30" s="173">
        <v>63909</v>
      </c>
      <c r="H30" s="174">
        <v>78109</v>
      </c>
      <c r="I30" s="172">
        <v>14682</v>
      </c>
      <c r="J30" s="173">
        <v>64779</v>
      </c>
      <c r="K30" s="175">
        <v>79461</v>
      </c>
      <c r="L30"/>
      <c r="M30" s="1940" t="s">
        <v>188</v>
      </c>
      <c r="N30" s="1940"/>
      <c r="O30" s="1940"/>
      <c r="P30" s="1940"/>
      <c r="Q30" s="1941"/>
      <c r="R30" s="103">
        <v>3.0939717664182048E-2</v>
      </c>
      <c r="S30" s="102">
        <v>0.26550095342547703</v>
      </c>
      <c r="T30" s="113">
        <v>0.11163723365939274</v>
      </c>
      <c r="U30" s="103">
        <v>3.1517326801749103E-2</v>
      </c>
      <c r="V30" s="102">
        <v>0.26311962826365987</v>
      </c>
      <c r="W30" s="111">
        <v>0.11159704228022499</v>
      </c>
      <c r="X30"/>
      <c r="Y30" s="1940" t="s">
        <v>188</v>
      </c>
      <c r="Z30" s="1940"/>
      <c r="AA30" s="1940"/>
      <c r="AB30" s="1940"/>
      <c r="AC30" s="1941"/>
      <c r="AD30" s="103">
        <v>0.18179723207312859</v>
      </c>
      <c r="AE30" s="102">
        <v>0.81820276792687141</v>
      </c>
      <c r="AF30" s="113">
        <v>1</v>
      </c>
      <c r="AG30" s="103">
        <v>0.18476988711443348</v>
      </c>
      <c r="AH30" s="102">
        <v>0.81523011288556646</v>
      </c>
      <c r="AI30" s="111">
        <v>1</v>
      </c>
      <c r="AJ30"/>
      <c r="AK30" s="1940" t="s">
        <v>188</v>
      </c>
      <c r="AL30" s="1940"/>
      <c r="AM30" s="1940"/>
      <c r="AN30" s="1940"/>
      <c r="AO30" s="1941"/>
      <c r="AP30" s="103">
        <v>3.3943661971830963E-2</v>
      </c>
      <c r="AQ30" s="102">
        <v>1.3613106135286213E-2</v>
      </c>
      <c r="AR30" s="111">
        <v>1.730914491287816E-2</v>
      </c>
      <c r="AW30" s="1836" t="s">
        <v>22</v>
      </c>
      <c r="AX30" s="1836"/>
      <c r="AY30" s="1836"/>
      <c r="AZ30" s="1836"/>
      <c r="BA30" s="1837"/>
      <c r="BB30" s="301">
        <v>0.13525363863345716</v>
      </c>
      <c r="BC30" s="478">
        <v>7.4654311156157241E-2</v>
      </c>
      <c r="BD30" s="479">
        <v>8.6294831902299793E-2</v>
      </c>
      <c r="BE30" s="480">
        <v>0.14090111176126391</v>
      </c>
      <c r="BF30" s="478">
        <v>7.8888620302302107E-2</v>
      </c>
      <c r="BG30" s="481">
        <v>9.1012045711932457E-2</v>
      </c>
    </row>
    <row r="31" spans="1:79" ht="18" customHeight="1">
      <c r="A31" s="1934" t="s">
        <v>29</v>
      </c>
      <c r="B31" s="1934"/>
      <c r="C31" s="1934"/>
      <c r="D31" s="1934"/>
      <c r="E31" s="1935"/>
      <c r="F31" s="176">
        <v>435765</v>
      </c>
      <c r="G31" s="177">
        <v>224508</v>
      </c>
      <c r="H31" s="177">
        <v>660273</v>
      </c>
      <c r="I31" s="176">
        <v>442691</v>
      </c>
      <c r="J31" s="177">
        <v>229665</v>
      </c>
      <c r="K31" s="178">
        <v>672356</v>
      </c>
      <c r="L31"/>
      <c r="M31" s="1934" t="s">
        <v>29</v>
      </c>
      <c r="N31" s="1934"/>
      <c r="O31" s="1934"/>
      <c r="P31" s="1934"/>
      <c r="Q31" s="1935"/>
      <c r="R31" s="152">
        <v>0.9494680329529781</v>
      </c>
      <c r="S31" s="153">
        <v>0.93268691501427026</v>
      </c>
      <c r="T31" s="153">
        <v>0.94369472378328001</v>
      </c>
      <c r="U31" s="152">
        <v>0.95030901234117371</v>
      </c>
      <c r="V31" s="153">
        <v>0.93285431119920714</v>
      </c>
      <c r="W31" s="154">
        <v>0.94427380676511685</v>
      </c>
      <c r="X31"/>
      <c r="Y31" s="1934" t="s">
        <v>29</v>
      </c>
      <c r="Z31" s="1934"/>
      <c r="AA31" s="1934"/>
      <c r="AB31" s="1934"/>
      <c r="AC31" s="1935"/>
      <c r="AD31" s="152">
        <v>0.65997700950970284</v>
      </c>
      <c r="AE31" s="153">
        <v>0.34002299049029722</v>
      </c>
      <c r="AF31" s="153">
        <v>1</v>
      </c>
      <c r="AG31" s="152">
        <v>0.65841756450451849</v>
      </c>
      <c r="AH31" s="153">
        <v>0.34158243549548156</v>
      </c>
      <c r="AI31" s="154">
        <v>1</v>
      </c>
      <c r="AJ31"/>
      <c r="AK31" s="1934" t="s">
        <v>29</v>
      </c>
      <c r="AL31" s="1934"/>
      <c r="AM31" s="1934"/>
      <c r="AN31" s="1934"/>
      <c r="AO31" s="1935"/>
      <c r="AP31" s="152">
        <v>1.5893887760604963E-2</v>
      </c>
      <c r="AQ31" s="153">
        <v>2.2970228232401579E-2</v>
      </c>
      <c r="AR31" s="154">
        <v>1.8300006209552633E-2</v>
      </c>
      <c r="AW31" s="1862" t="s">
        <v>930</v>
      </c>
      <c r="AX31" s="1862"/>
      <c r="AY31" s="1862"/>
      <c r="AZ31" s="1862"/>
      <c r="BA31" s="1863"/>
      <c r="BB31" s="155">
        <v>1</v>
      </c>
      <c r="BC31" s="156">
        <v>1</v>
      </c>
      <c r="BD31" s="430">
        <v>1</v>
      </c>
      <c r="BE31" s="155">
        <v>1</v>
      </c>
      <c r="BF31" s="156">
        <v>1</v>
      </c>
      <c r="BG31" s="157">
        <v>1</v>
      </c>
    </row>
    <row r="32" spans="1:79" ht="18" customHeight="1">
      <c r="A32" s="1936" t="s">
        <v>189</v>
      </c>
      <c r="B32" s="1936"/>
      <c r="C32" s="1936"/>
      <c r="D32" s="1936"/>
      <c r="E32" s="1937"/>
      <c r="F32" s="425">
        <v>14067</v>
      </c>
      <c r="G32" s="179">
        <v>7442</v>
      </c>
      <c r="H32" s="434">
        <v>21509</v>
      </c>
      <c r="I32" s="425">
        <v>14335</v>
      </c>
      <c r="J32" s="179">
        <v>7770</v>
      </c>
      <c r="K32" s="426">
        <v>22105</v>
      </c>
      <c r="L32"/>
      <c r="M32" s="1936" t="s">
        <v>189</v>
      </c>
      <c r="N32" s="1936"/>
      <c r="O32" s="1936"/>
      <c r="P32" s="1936"/>
      <c r="Q32" s="1937"/>
      <c r="R32" s="482">
        <v>3.064993016774992E-2</v>
      </c>
      <c r="S32" s="483">
        <v>3.0916742483725296E-2</v>
      </c>
      <c r="T32" s="484">
        <v>3.0741723217297345E-2</v>
      </c>
      <c r="U32" s="485">
        <v>3.077243425303592E-2</v>
      </c>
      <c r="V32" s="483">
        <v>3.1560220312271521E-2</v>
      </c>
      <c r="W32" s="486">
        <v>3.104482223486205E-2</v>
      </c>
      <c r="X32"/>
      <c r="Y32" s="1936" t="s">
        <v>189</v>
      </c>
      <c r="Z32" s="1936"/>
      <c r="AA32" s="1936"/>
      <c r="AB32" s="1936"/>
      <c r="AC32" s="1937"/>
      <c r="AD32" s="482">
        <v>0.65400530010693203</v>
      </c>
      <c r="AE32" s="483">
        <v>0.34599469989306803</v>
      </c>
      <c r="AF32" s="484">
        <v>1</v>
      </c>
      <c r="AG32" s="485">
        <v>0.64849581542637413</v>
      </c>
      <c r="AH32" s="483">
        <v>0.35150418457362587</v>
      </c>
      <c r="AI32" s="486">
        <v>1</v>
      </c>
      <c r="AJ32"/>
      <c r="AK32" s="1936" t="s">
        <v>189</v>
      </c>
      <c r="AL32" s="1936"/>
      <c r="AM32" s="1936"/>
      <c r="AN32" s="1936"/>
      <c r="AO32" s="1937"/>
      <c r="AP32" s="485">
        <v>1.905168123978096E-2</v>
      </c>
      <c r="AQ32" s="483">
        <v>4.4074173609244927E-2</v>
      </c>
      <c r="AR32" s="486">
        <v>2.7709330977730318E-2</v>
      </c>
    </row>
    <row r="33" spans="1:59" ht="18" customHeight="1">
      <c r="A33" s="1944" t="s">
        <v>190</v>
      </c>
      <c r="B33" s="1944"/>
      <c r="C33" s="1944"/>
      <c r="D33" s="1944"/>
      <c r="E33" s="1945"/>
      <c r="F33" s="180">
        <v>2221</v>
      </c>
      <c r="G33" s="181">
        <v>5156</v>
      </c>
      <c r="H33" s="182">
        <v>7377</v>
      </c>
      <c r="I33" s="180">
        <v>2408</v>
      </c>
      <c r="J33" s="181">
        <v>5548</v>
      </c>
      <c r="K33" s="183">
        <v>7956</v>
      </c>
      <c r="L33"/>
      <c r="M33" s="1944" t="s">
        <v>190</v>
      </c>
      <c r="N33" s="1944"/>
      <c r="O33" s="1944"/>
      <c r="P33" s="1944"/>
      <c r="Q33" s="1945"/>
      <c r="R33" s="487">
        <v>4.8392333050808678E-3</v>
      </c>
      <c r="S33" s="488">
        <v>2.1419876947875251E-2</v>
      </c>
      <c r="T33" s="489">
        <v>1.0543572094193246E-2</v>
      </c>
      <c r="U33" s="487">
        <v>5.1691678884764908E-3</v>
      </c>
      <c r="V33" s="488">
        <v>2.2534890899933387E-2</v>
      </c>
      <c r="W33" s="490">
        <v>1.1173608038930671E-2</v>
      </c>
      <c r="X33"/>
      <c r="Y33" s="1944" t="s">
        <v>190</v>
      </c>
      <c r="Z33" s="1944"/>
      <c r="AA33" s="1944"/>
      <c r="AB33" s="1944"/>
      <c r="AC33" s="1945"/>
      <c r="AD33" s="487">
        <v>0.30107089602819576</v>
      </c>
      <c r="AE33" s="488">
        <v>0.6989291039718043</v>
      </c>
      <c r="AF33" s="489">
        <v>1</v>
      </c>
      <c r="AG33" s="487">
        <v>0.30266465560583206</v>
      </c>
      <c r="AH33" s="488">
        <v>0.69733534439416789</v>
      </c>
      <c r="AI33" s="490">
        <v>1</v>
      </c>
      <c r="AJ33"/>
      <c r="AK33" s="1944" t="s">
        <v>190</v>
      </c>
      <c r="AL33" s="1944"/>
      <c r="AM33" s="1944"/>
      <c r="AN33" s="1944"/>
      <c r="AO33" s="1945"/>
      <c r="AP33" s="487">
        <v>8.4196307969383266E-2</v>
      </c>
      <c r="AQ33" s="488">
        <v>7.60279286268426E-2</v>
      </c>
      <c r="AR33" s="490">
        <v>7.8487189914599353E-2</v>
      </c>
    </row>
    <row r="34" spans="1:59" ht="25.5" customHeight="1">
      <c r="A34" s="1942" t="s">
        <v>191</v>
      </c>
      <c r="B34" s="1942"/>
      <c r="C34" s="1942"/>
      <c r="D34" s="1942"/>
      <c r="E34" s="1943"/>
      <c r="F34" s="184">
        <v>16288</v>
      </c>
      <c r="G34" s="185">
        <v>12598</v>
      </c>
      <c r="H34" s="185">
        <v>28886</v>
      </c>
      <c r="I34" s="184">
        <v>16743</v>
      </c>
      <c r="J34" s="185">
        <v>13318</v>
      </c>
      <c r="K34" s="186">
        <v>30061</v>
      </c>
      <c r="L34"/>
      <c r="M34" s="1942" t="s">
        <v>191</v>
      </c>
      <c r="N34" s="1942"/>
      <c r="O34" s="1942"/>
      <c r="P34" s="1942"/>
      <c r="Q34" s="1943"/>
      <c r="R34" s="104">
        <v>3.5489163472830786E-2</v>
      </c>
      <c r="S34" s="109">
        <v>5.2336619431600548E-2</v>
      </c>
      <c r="T34" s="106">
        <v>4.128529531149059E-2</v>
      </c>
      <c r="U34" s="104">
        <v>3.5941602141512409E-2</v>
      </c>
      <c r="V34" s="105">
        <v>5.4095111212204908E-2</v>
      </c>
      <c r="W34" s="107">
        <v>4.2218430273792719E-2</v>
      </c>
      <c r="X34"/>
      <c r="Y34" s="1942" t="s">
        <v>191</v>
      </c>
      <c r="Z34" s="1942"/>
      <c r="AA34" s="1942"/>
      <c r="AB34" s="1942"/>
      <c r="AC34" s="1943"/>
      <c r="AD34" s="104">
        <v>0.56387177179256387</v>
      </c>
      <c r="AE34" s="109">
        <v>0.43612822820743613</v>
      </c>
      <c r="AF34" s="106">
        <v>1</v>
      </c>
      <c r="AG34" s="104">
        <v>0.5569674994178504</v>
      </c>
      <c r="AH34" s="105">
        <v>0.4430325005821496</v>
      </c>
      <c r="AI34" s="107">
        <v>1</v>
      </c>
      <c r="AJ34"/>
      <c r="AK34" s="1942" t="s">
        <v>191</v>
      </c>
      <c r="AL34" s="1942"/>
      <c r="AM34" s="1942"/>
      <c r="AN34" s="1942"/>
      <c r="AO34" s="1943"/>
      <c r="AP34" s="104">
        <v>2.7934675834970557E-2</v>
      </c>
      <c r="AQ34" s="105">
        <v>5.7151928877599678E-2</v>
      </c>
      <c r="AR34" s="107">
        <v>4.0677144637540685E-2</v>
      </c>
    </row>
    <row r="35" spans="1:59" ht="18" customHeight="1">
      <c r="A35" s="1865" t="s">
        <v>930</v>
      </c>
      <c r="B35" s="1865"/>
      <c r="C35" s="1865"/>
      <c r="D35" s="1865"/>
      <c r="E35" s="1866"/>
      <c r="F35" s="427">
        <v>16421</v>
      </c>
      <c r="G35" s="187">
        <v>69065</v>
      </c>
      <c r="H35" s="187">
        <v>85486</v>
      </c>
      <c r="I35" s="427">
        <v>17090</v>
      </c>
      <c r="J35" s="187">
        <v>70327</v>
      </c>
      <c r="K35" s="188">
        <v>87417</v>
      </c>
      <c r="L35"/>
      <c r="M35" s="1865" t="s">
        <v>930</v>
      </c>
      <c r="N35" s="1865"/>
      <c r="O35" s="1865"/>
      <c r="P35" s="1865"/>
      <c r="Q35" s="1866"/>
      <c r="R35" s="104">
        <v>3.5778950969262917E-2</v>
      </c>
      <c r="S35" s="105">
        <v>0.28692083037335225</v>
      </c>
      <c r="T35" s="106">
        <v>0.12218080575358599</v>
      </c>
      <c r="U35" s="104">
        <v>3.6686494690225592E-2</v>
      </c>
      <c r="V35" s="105">
        <v>0.28565451916359325</v>
      </c>
      <c r="W35" s="108">
        <v>0.12277065031915566</v>
      </c>
      <c r="X35"/>
      <c r="Y35" s="1865" t="s">
        <v>930</v>
      </c>
      <c r="Z35" s="1865"/>
      <c r="AA35" s="1865"/>
      <c r="AB35" s="1865"/>
      <c r="AC35" s="1866"/>
      <c r="AD35" s="104">
        <v>0.19208993285450249</v>
      </c>
      <c r="AE35" s="105">
        <v>0.80791006714549751</v>
      </c>
      <c r="AF35" s="106">
        <v>1</v>
      </c>
      <c r="AG35" s="104">
        <v>0.19549973117357036</v>
      </c>
      <c r="AH35" s="105">
        <v>0.80450026882642967</v>
      </c>
      <c r="AI35" s="108">
        <v>1</v>
      </c>
      <c r="AJ35"/>
      <c r="AK35" s="1865" t="s">
        <v>930</v>
      </c>
      <c r="AL35" s="1865"/>
      <c r="AM35" s="1865"/>
      <c r="AN35" s="1865"/>
      <c r="AO35" s="1866"/>
      <c r="AP35" s="104">
        <v>4.0740515193959048E-2</v>
      </c>
      <c r="AQ35" s="105">
        <v>1.8272641714327076E-2</v>
      </c>
      <c r="AR35" s="108">
        <v>2.258849402241303E-2</v>
      </c>
    </row>
    <row r="36" spans="1:59" ht="18" hidden="1" customHeight="1">
      <c r="A36" s="1877" t="s">
        <v>192</v>
      </c>
      <c r="B36" s="1877"/>
      <c r="C36" s="1877"/>
      <c r="D36" s="1877"/>
      <c r="E36" s="1878"/>
      <c r="F36" s="420" t="e">
        <v>#REF!</v>
      </c>
      <c r="G36" s="420" t="e">
        <v>#REF!</v>
      </c>
      <c r="H36" s="420" t="e">
        <v>#REF!</v>
      </c>
      <c r="I36" s="420" t="e">
        <v>#REF!</v>
      </c>
      <c r="J36" s="420" t="e">
        <v>#REF!</v>
      </c>
      <c r="K36" s="420" t="e">
        <v>#REF!</v>
      </c>
      <c r="L36"/>
      <c r="M36" s="1877" t="s">
        <v>192</v>
      </c>
      <c r="N36" s="1877"/>
      <c r="O36" s="1877"/>
      <c r="P36" s="1877"/>
      <c r="Q36" s="1878"/>
      <c r="R36" s="301" t="e">
        <v>#REF!</v>
      </c>
      <c r="S36" s="478" t="e">
        <v>#REF!</v>
      </c>
      <c r="T36" s="479" t="e">
        <v>#REF!</v>
      </c>
      <c r="U36" s="480" t="e">
        <v>#REF!</v>
      </c>
      <c r="V36" s="478" t="e">
        <v>#REF!</v>
      </c>
      <c r="W36" s="481" t="e">
        <v>#REF!</v>
      </c>
      <c r="X36"/>
      <c r="Y36" s="1877" t="s">
        <v>192</v>
      </c>
      <c r="Z36" s="1877"/>
      <c r="AA36" s="1877"/>
      <c r="AB36" s="1877"/>
      <c r="AC36" s="1878"/>
      <c r="AD36" s="301" t="e">
        <v>#REF!</v>
      </c>
      <c r="AE36" s="478" t="e">
        <v>#REF!</v>
      </c>
      <c r="AF36" s="479" t="e">
        <v>#REF!</v>
      </c>
      <c r="AG36" s="480" t="e">
        <v>#REF!</v>
      </c>
      <c r="AH36" s="478" t="e">
        <v>#REF!</v>
      </c>
      <c r="AI36" s="481" t="e">
        <v>#REF!</v>
      </c>
      <c r="AJ36"/>
      <c r="AK36" s="1877" t="s">
        <v>192</v>
      </c>
      <c r="AL36" s="1877"/>
      <c r="AM36" s="1877"/>
      <c r="AN36" s="1877"/>
      <c r="AO36" s="1878"/>
      <c r="AP36" s="480" t="e">
        <v>#REF!</v>
      </c>
      <c r="AQ36" s="478" t="e">
        <v>#REF!</v>
      </c>
      <c r="AR36" s="481" t="e">
        <v>#REF!</v>
      </c>
    </row>
    <row r="37" spans="1:59" ht="18" customHeight="1">
      <c r="A37" s="1877" t="s">
        <v>18</v>
      </c>
      <c r="B37" s="1877"/>
      <c r="C37" s="1877"/>
      <c r="D37" s="1877"/>
      <c r="E37" s="1878"/>
      <c r="F37" s="296">
        <v>6904</v>
      </c>
      <c r="G37" s="189">
        <v>3605</v>
      </c>
      <c r="H37" s="300">
        <v>10509</v>
      </c>
      <c r="I37" s="296">
        <v>6405</v>
      </c>
      <c r="J37" s="189">
        <v>3213</v>
      </c>
      <c r="K37" s="299">
        <v>9618</v>
      </c>
      <c r="L37"/>
      <c r="M37" s="1877" t="s">
        <v>18</v>
      </c>
      <c r="N37" s="1877"/>
      <c r="O37" s="1877"/>
      <c r="P37" s="1877"/>
      <c r="Q37" s="1878"/>
      <c r="R37" s="491">
        <v>1.5042803574191046E-2</v>
      </c>
      <c r="S37" s="492">
        <v>1.4976465554129225E-2</v>
      </c>
      <c r="T37" s="493">
        <v>1.5019980905229338E-2</v>
      </c>
      <c r="U37" s="491">
        <v>1.3749385517313922E-2</v>
      </c>
      <c r="V37" s="492">
        <v>1.3050577588587955E-2</v>
      </c>
      <c r="W37" s="494">
        <v>1.3507762961090396E-2</v>
      </c>
      <c r="X37"/>
      <c r="Y37" s="1877" t="s">
        <v>18</v>
      </c>
      <c r="Z37" s="1877"/>
      <c r="AA37" s="1877"/>
      <c r="AB37" s="1877"/>
      <c r="AC37" s="1878"/>
      <c r="AD37" s="487">
        <v>0.65696070035207921</v>
      </c>
      <c r="AE37" s="495">
        <v>0.34303929964792085</v>
      </c>
      <c r="AF37" s="496">
        <v>1</v>
      </c>
      <c r="AG37" s="487">
        <v>0.66593886462882101</v>
      </c>
      <c r="AH37" s="495">
        <v>0.33406113537117904</v>
      </c>
      <c r="AI37" s="497">
        <v>1</v>
      </c>
      <c r="AJ37"/>
      <c r="AK37" s="1877" t="s">
        <v>18</v>
      </c>
      <c r="AL37" s="1877"/>
      <c r="AM37" s="1877"/>
      <c r="AN37" s="1877"/>
      <c r="AO37" s="1878"/>
      <c r="AP37" s="487">
        <v>-7.2276940903823861E-2</v>
      </c>
      <c r="AQ37" s="495">
        <v>-0.10873786407766994</v>
      </c>
      <c r="AR37" s="497">
        <v>-8.4784470453896699E-2</v>
      </c>
    </row>
    <row r="38" spans="1:59" ht="18" customHeight="1">
      <c r="A38" s="1865" t="s">
        <v>931</v>
      </c>
      <c r="B38" s="1865"/>
      <c r="C38" s="1865"/>
      <c r="D38" s="1865"/>
      <c r="E38" s="1866"/>
      <c r="F38" s="427">
        <v>6904</v>
      </c>
      <c r="G38" s="427">
        <v>3605</v>
      </c>
      <c r="H38" s="427">
        <v>10509</v>
      </c>
      <c r="I38" s="427">
        <v>6405</v>
      </c>
      <c r="J38" s="427">
        <v>3213</v>
      </c>
      <c r="K38" s="427">
        <v>9618</v>
      </c>
      <c r="L38"/>
      <c r="M38" s="1865" t="s">
        <v>932</v>
      </c>
      <c r="N38" s="1865"/>
      <c r="O38" s="1865"/>
      <c r="P38" s="1865"/>
      <c r="Q38" s="1866"/>
      <c r="R38" s="149">
        <v>1.5042803574191046E-2</v>
      </c>
      <c r="S38" s="149">
        <v>1.4976465554129225E-2</v>
      </c>
      <c r="T38" s="149">
        <v>1.5019980905229338E-2</v>
      </c>
      <c r="U38" s="149">
        <v>1.3749385517313922E-2</v>
      </c>
      <c r="V38" s="149">
        <v>1.3050577588587955E-2</v>
      </c>
      <c r="W38" s="149">
        <v>1.3507762961090396E-2</v>
      </c>
      <c r="X38"/>
      <c r="Y38" s="1865" t="s">
        <v>933</v>
      </c>
      <c r="Z38" s="1865"/>
      <c r="AA38" s="1865"/>
      <c r="AB38" s="1865"/>
      <c r="AC38" s="1866"/>
      <c r="AD38" s="149">
        <v>0.65696070035207921</v>
      </c>
      <c r="AE38" s="150">
        <v>0.34303929964792085</v>
      </c>
      <c r="AF38" s="428">
        <v>1</v>
      </c>
      <c r="AG38" s="151">
        <v>0.66593886462882101</v>
      </c>
      <c r="AH38" s="150">
        <v>0.33406113537117904</v>
      </c>
      <c r="AI38" s="108">
        <v>1</v>
      </c>
      <c r="AJ38"/>
      <c r="AK38" s="1865" t="s">
        <v>933</v>
      </c>
      <c r="AL38" s="1865"/>
      <c r="AM38" s="1865"/>
      <c r="AN38" s="1865"/>
      <c r="AO38" s="1866"/>
      <c r="AP38" s="151">
        <v>-7.2276940903823861E-2</v>
      </c>
      <c r="AQ38" s="150">
        <v>-0.10873786407766994</v>
      </c>
      <c r="AR38" s="108">
        <v>-8.4784470453896699E-2</v>
      </c>
    </row>
    <row r="39" spans="1:59" ht="18" customHeight="1">
      <c r="A39" s="1862" t="s">
        <v>19</v>
      </c>
      <c r="B39" s="1862"/>
      <c r="C39" s="1862"/>
      <c r="D39" s="1862"/>
      <c r="E39" s="1863"/>
      <c r="F39" s="429">
        <v>458957</v>
      </c>
      <c r="G39" s="190">
        <v>240711</v>
      </c>
      <c r="H39" s="190">
        <v>699668</v>
      </c>
      <c r="I39" s="429">
        <v>465839</v>
      </c>
      <c r="J39" s="190">
        <v>246196</v>
      </c>
      <c r="K39" s="191">
        <v>712035</v>
      </c>
      <c r="L39"/>
      <c r="M39" s="1862" t="s">
        <v>19</v>
      </c>
      <c r="N39" s="1862"/>
      <c r="O39" s="1862"/>
      <c r="P39" s="1862"/>
      <c r="Q39" s="1863"/>
      <c r="R39" s="155">
        <v>1</v>
      </c>
      <c r="S39" s="156">
        <v>1</v>
      </c>
      <c r="T39" s="430">
        <v>1</v>
      </c>
      <c r="U39" s="155">
        <v>1</v>
      </c>
      <c r="V39" s="156">
        <v>1</v>
      </c>
      <c r="W39" s="157">
        <v>0.99999999999999989</v>
      </c>
      <c r="X39"/>
      <c r="Y39" s="1862" t="s">
        <v>19</v>
      </c>
      <c r="Z39" s="1862"/>
      <c r="AA39" s="1862"/>
      <c r="AB39" s="1862"/>
      <c r="AC39" s="1863"/>
      <c r="AD39" s="155">
        <v>0.65596397148361796</v>
      </c>
      <c r="AE39" s="156">
        <v>0.34403602851638204</v>
      </c>
      <c r="AF39" s="430">
        <v>1</v>
      </c>
      <c r="AG39" s="155">
        <v>0.65423609794462356</v>
      </c>
      <c r="AH39" s="156">
        <v>0.34576390205537649</v>
      </c>
      <c r="AI39" s="157">
        <v>1</v>
      </c>
      <c r="AJ39"/>
      <c r="AK39" s="1862" t="s">
        <v>19</v>
      </c>
      <c r="AL39" s="1862"/>
      <c r="AM39" s="1862"/>
      <c r="AN39" s="1862"/>
      <c r="AO39" s="1863"/>
      <c r="AP39" s="155">
        <v>1.4994868800345174E-2</v>
      </c>
      <c r="AQ39" s="156">
        <v>2.2786661182912393E-2</v>
      </c>
      <c r="AR39" s="157">
        <v>1.7675526106667672E-2</v>
      </c>
    </row>
    <row r="40" spans="1:59" ht="18" customHeight="1">
      <c r="A40" s="1"/>
      <c r="B40" s="1"/>
      <c r="C40" s="1"/>
      <c r="D40" s="1"/>
      <c r="E40" s="1"/>
      <c r="F40" s="444"/>
      <c r="G40" s="1"/>
      <c r="H40" s="1"/>
      <c r="I40" s="1"/>
      <c r="J40" s="1"/>
      <c r="K40" s="1"/>
      <c r="L40"/>
      <c r="M40" s="1"/>
      <c r="O40" s="1"/>
      <c r="P40" s="1"/>
      <c r="Q40" s="1"/>
      <c r="R40" s="1"/>
      <c r="S40" s="1"/>
      <c r="T40" s="1"/>
      <c r="U40" s="1"/>
      <c r="V40" s="1"/>
      <c r="W40"/>
      <c r="X40"/>
      <c r="AJ40"/>
      <c r="AK40"/>
      <c r="AL40"/>
      <c r="AM40"/>
      <c r="AN40"/>
      <c r="AO40"/>
    </row>
    <row r="41" spans="1:59" ht="18" customHeight="1">
      <c r="A41" s="1861" t="s">
        <v>934</v>
      </c>
      <c r="B41" s="1861"/>
      <c r="C41" s="1861"/>
      <c r="D41" s="1861"/>
      <c r="E41" s="1861"/>
      <c r="F41" s="1861"/>
      <c r="G41" s="1861"/>
      <c r="H41" s="1861"/>
      <c r="I41" s="1861"/>
      <c r="J41" s="1861"/>
      <c r="K41" s="1861"/>
      <c r="L41"/>
      <c r="M41" s="1950" t="s">
        <v>935</v>
      </c>
      <c r="N41" s="1950"/>
      <c r="O41" s="1950"/>
      <c r="P41" s="1950"/>
      <c r="Q41" s="1950"/>
      <c r="R41" s="1950"/>
      <c r="S41" s="1950"/>
      <c r="T41" s="1950"/>
      <c r="U41" s="1950"/>
      <c r="V41" s="1950"/>
      <c r="W41" s="1950"/>
      <c r="X41"/>
      <c r="Y41" s="1950" t="s">
        <v>936</v>
      </c>
      <c r="Z41" s="1950"/>
      <c r="AA41" s="1950"/>
      <c r="AB41" s="1950"/>
      <c r="AC41" s="1950"/>
      <c r="AD41" s="1950"/>
      <c r="AE41" s="1950"/>
      <c r="AF41" s="1950"/>
      <c r="AG41" s="1950"/>
      <c r="AH41" s="1950"/>
      <c r="AI41" s="1950"/>
      <c r="AJ41"/>
      <c r="AK41" s="1861" t="s">
        <v>937</v>
      </c>
      <c r="AL41" s="1861"/>
      <c r="AM41" s="1861"/>
      <c r="AN41" s="1861"/>
      <c r="AO41" s="1861"/>
      <c r="AP41" s="1861"/>
      <c r="AQ41" s="1861"/>
      <c r="AR41" s="1861"/>
      <c r="AS41" s="1861"/>
      <c r="AT41" s="1861"/>
      <c r="AU41" s="1861"/>
      <c r="AW41" s="1861" t="s">
        <v>938</v>
      </c>
      <c r="AX41" s="1861"/>
      <c r="AY41" s="1861"/>
      <c r="AZ41" s="1861"/>
      <c r="BA41" s="1861"/>
      <c r="BB41" s="1861"/>
      <c r="BC41" s="1861"/>
      <c r="BD41" s="1861"/>
      <c r="BE41" s="1861"/>
      <c r="BF41" s="1861"/>
      <c r="BG41" s="1861"/>
    </row>
    <row r="42" spans="1:59" ht="18" customHeight="1">
      <c r="A42" s="1"/>
      <c r="B42" s="1"/>
      <c r="C42" s="1"/>
      <c r="D42" s="1"/>
      <c r="E42" s="1"/>
      <c r="F42" s="444"/>
      <c r="G42" s="1"/>
      <c r="H42" s="1"/>
      <c r="I42" s="1"/>
      <c r="J42" s="1"/>
      <c r="K42" s="1"/>
      <c r="L42"/>
      <c r="M42" s="1"/>
      <c r="O42" s="1"/>
      <c r="P42" s="1"/>
      <c r="Q42" s="1"/>
      <c r="R42" s="1"/>
      <c r="S42" s="1"/>
      <c r="T42" s="1"/>
      <c r="U42" s="1"/>
      <c r="V42" s="1"/>
      <c r="W42" s="1"/>
      <c r="X42"/>
      <c r="Y42" s="1"/>
      <c r="Z42" s="1"/>
      <c r="AA42" s="1"/>
      <c r="AB42" s="1"/>
      <c r="AC42" s="1"/>
      <c r="AD42" s="1"/>
      <c r="AE42" s="1"/>
      <c r="AF42" s="1"/>
      <c r="AG42" s="1"/>
      <c r="AH42" s="1"/>
      <c r="AI42" s="1"/>
      <c r="AJ42"/>
      <c r="AK42" s="1"/>
      <c r="AL42" s="1"/>
      <c r="AM42" s="1"/>
      <c r="AN42" s="1"/>
      <c r="AO42" s="1"/>
      <c r="AP42" s="1"/>
      <c r="AQ42" s="1"/>
      <c r="AR42" s="1"/>
      <c r="AS42" s="1"/>
      <c r="AT42" s="1"/>
      <c r="AU42" s="1"/>
      <c r="AW42" s="1"/>
      <c r="AX42" s="1"/>
      <c r="AY42" s="1"/>
      <c r="AZ42" s="1"/>
      <c r="BA42" s="1"/>
      <c r="BB42" s="1"/>
      <c r="BC42" s="1"/>
      <c r="BD42"/>
      <c r="BE42"/>
      <c r="BF42" s="1"/>
      <c r="BG42" s="1"/>
    </row>
    <row r="43" spans="1:59" ht="18" customHeight="1">
      <c r="A43" s="1826"/>
      <c r="B43" s="1826"/>
      <c r="C43" s="1827"/>
      <c r="D43" s="1824">
        <v>2024</v>
      </c>
      <c r="E43" s="1864"/>
      <c r="F43" s="1864"/>
      <c r="G43" s="1825"/>
      <c r="H43" s="1824">
        <v>2025</v>
      </c>
      <c r="I43" s="1864"/>
      <c r="J43" s="1864"/>
      <c r="K43" s="1864"/>
      <c r="L43"/>
      <c r="M43" s="1826"/>
      <c r="N43" s="1826"/>
      <c r="O43" s="1826"/>
      <c r="P43" s="1826"/>
      <c r="Q43" s="1827"/>
      <c r="R43" s="1824">
        <v>2024</v>
      </c>
      <c r="S43" s="1864"/>
      <c r="T43" s="1864"/>
      <c r="U43" s="1864"/>
      <c r="V43" s="1864"/>
      <c r="W43" s="1864"/>
      <c r="X43"/>
      <c r="Y43" s="1826"/>
      <c r="Z43" s="1826"/>
      <c r="AA43" s="1826"/>
      <c r="AB43" s="1826"/>
      <c r="AC43" s="1827"/>
      <c r="AD43" s="1824">
        <v>2025</v>
      </c>
      <c r="AE43" s="1864"/>
      <c r="AF43" s="1864"/>
      <c r="AG43" s="1864"/>
      <c r="AH43" s="1864"/>
      <c r="AI43" s="1864"/>
      <c r="AJ43"/>
      <c r="AK43" s="1826"/>
      <c r="AL43" s="1826"/>
      <c r="AM43" s="1826"/>
      <c r="AN43" s="1826"/>
      <c r="AO43" s="1827"/>
      <c r="AP43" s="1824" t="s">
        <v>929</v>
      </c>
      <c r="AQ43" s="1864"/>
      <c r="AR43" s="1864"/>
      <c r="AS43"/>
      <c r="AT43"/>
      <c r="AU43"/>
      <c r="AW43" s="1826"/>
      <c r="AX43" s="1826"/>
      <c r="AY43" s="1827"/>
      <c r="AZ43" s="1824">
        <v>2024</v>
      </c>
      <c r="BA43" s="1825"/>
      <c r="BB43" s="1824">
        <v>2025</v>
      </c>
      <c r="BC43" s="1864"/>
      <c r="BD43"/>
      <c r="BE43"/>
    </row>
    <row r="44" spans="1:59" ht="30" customHeight="1">
      <c r="A44" s="1828"/>
      <c r="B44" s="1828"/>
      <c r="C44" s="1829"/>
      <c r="D44" s="33" t="s">
        <v>68</v>
      </c>
      <c r="E44" s="418" t="s">
        <v>939</v>
      </c>
      <c r="F44" s="696" t="s">
        <v>69</v>
      </c>
      <c r="G44" s="418" t="s">
        <v>939</v>
      </c>
      <c r="H44" s="34" t="s">
        <v>68</v>
      </c>
      <c r="I44" s="418" t="s">
        <v>939</v>
      </c>
      <c r="J44" s="34" t="s">
        <v>69</v>
      </c>
      <c r="K44" s="419" t="s">
        <v>939</v>
      </c>
      <c r="L44"/>
      <c r="M44" s="1828"/>
      <c r="N44" s="1828"/>
      <c r="O44" s="1828"/>
      <c r="P44" s="1828"/>
      <c r="Q44" s="1829"/>
      <c r="R44" s="33" t="s">
        <v>68</v>
      </c>
      <c r="S44" s="418" t="s">
        <v>939</v>
      </c>
      <c r="T44" s="34" t="s">
        <v>69</v>
      </c>
      <c r="U44" s="418" t="s">
        <v>939</v>
      </c>
      <c r="V44" s="34" t="s">
        <v>70</v>
      </c>
      <c r="W44" s="95" t="s">
        <v>939</v>
      </c>
      <c r="X44"/>
      <c r="Y44" s="1828"/>
      <c r="Z44" s="1828"/>
      <c r="AA44" s="1828"/>
      <c r="AB44" s="1828"/>
      <c r="AC44" s="1829"/>
      <c r="AD44" s="33" t="s">
        <v>68</v>
      </c>
      <c r="AE44" s="418" t="s">
        <v>939</v>
      </c>
      <c r="AF44" s="34" t="s">
        <v>69</v>
      </c>
      <c r="AG44" s="418" t="s">
        <v>939</v>
      </c>
      <c r="AH44" s="34" t="s">
        <v>70</v>
      </c>
      <c r="AI44" s="95" t="s">
        <v>939</v>
      </c>
      <c r="AJ44"/>
      <c r="AK44" s="1828"/>
      <c r="AL44" s="1828"/>
      <c r="AM44" s="1828"/>
      <c r="AN44" s="1828"/>
      <c r="AO44" s="1829"/>
      <c r="AP44" s="297" t="s">
        <v>68</v>
      </c>
      <c r="AQ44" s="93" t="s">
        <v>69</v>
      </c>
      <c r="AR44" s="442" t="s">
        <v>70</v>
      </c>
      <c r="AW44" s="1828"/>
      <c r="AX44" s="1828"/>
      <c r="AY44" s="1829"/>
      <c r="AZ44" s="34" t="s">
        <v>69</v>
      </c>
      <c r="BA44" s="418" t="s">
        <v>940</v>
      </c>
      <c r="BB44" s="33" t="s">
        <v>69</v>
      </c>
      <c r="BC44" s="95" t="s">
        <v>941</v>
      </c>
      <c r="BD44"/>
      <c r="BE44"/>
    </row>
    <row r="45" spans="1:59" ht="18" customHeight="1">
      <c r="A45" s="1886" t="s">
        <v>24</v>
      </c>
      <c r="B45" s="1886"/>
      <c r="C45" s="1887"/>
      <c r="D45" s="192">
        <v>13615</v>
      </c>
      <c r="E45" s="193">
        <v>59</v>
      </c>
      <c r="F45" s="697">
        <v>3789</v>
      </c>
      <c r="G45" s="195">
        <v>37</v>
      </c>
      <c r="H45" s="192">
        <v>13794</v>
      </c>
      <c r="I45" s="193">
        <v>60</v>
      </c>
      <c r="J45" s="196">
        <v>4006</v>
      </c>
      <c r="K45" s="197">
        <v>32</v>
      </c>
      <c r="L45"/>
      <c r="M45" s="1886" t="s">
        <v>24</v>
      </c>
      <c r="N45" s="1886"/>
      <c r="O45" s="1886"/>
      <c r="P45" s="1886"/>
      <c r="Q45" s="1887"/>
      <c r="R45" s="114">
        <v>3.1243904398012692E-2</v>
      </c>
      <c r="S45" s="115">
        <v>4.3334557473374957E-3</v>
      </c>
      <c r="T45" s="114">
        <v>1.6876904163771446E-2</v>
      </c>
      <c r="U45" s="115">
        <v>9.7651095275798367E-3</v>
      </c>
      <c r="V45" s="116">
        <v>2.6358794013991181E-2</v>
      </c>
      <c r="W45" s="117">
        <v>5.5159733394621923E-3</v>
      </c>
      <c r="X45"/>
      <c r="Y45" s="1886" t="s">
        <v>24</v>
      </c>
      <c r="Z45" s="1886"/>
      <c r="AA45" s="1886"/>
      <c r="AB45" s="1886"/>
      <c r="AC45" s="1887"/>
      <c r="AD45" s="114">
        <v>3.1159431748104208E-2</v>
      </c>
      <c r="AE45" s="115">
        <v>4.3497172683775558E-3</v>
      </c>
      <c r="AF45" s="114">
        <v>1.7442797117540765E-2</v>
      </c>
      <c r="AG45" s="115">
        <v>7.9880179730404399E-3</v>
      </c>
      <c r="AH45" s="116">
        <v>2.6474070284194684E-2</v>
      </c>
      <c r="AI45" s="117">
        <v>5.1685393258426963E-3</v>
      </c>
      <c r="AJ45"/>
      <c r="AK45" s="1886" t="s">
        <v>24</v>
      </c>
      <c r="AL45" s="1886"/>
      <c r="AM45" s="1886"/>
      <c r="AN45" s="1886"/>
      <c r="AO45" s="1887"/>
      <c r="AP45" s="118">
        <v>1.3147264047006946E-2</v>
      </c>
      <c r="AQ45" s="114">
        <v>5.7271047769860139E-2</v>
      </c>
      <c r="AR45" s="119">
        <v>2.275339002528165E-2</v>
      </c>
      <c r="AW45" s="1886" t="s">
        <v>24</v>
      </c>
      <c r="AX45" s="1886"/>
      <c r="AY45" s="1887"/>
      <c r="AZ45" s="114">
        <v>0.21770857274189842</v>
      </c>
      <c r="BA45" s="115">
        <v>0.38541666666666669</v>
      </c>
      <c r="BB45" s="116">
        <v>0.22505617977528089</v>
      </c>
      <c r="BC45" s="117">
        <v>0.34782608695652173</v>
      </c>
      <c r="BD45"/>
      <c r="BE45"/>
    </row>
    <row r="46" spans="1:59" ht="18" customHeight="1">
      <c r="A46" s="1886" t="s">
        <v>25</v>
      </c>
      <c r="B46" s="1886"/>
      <c r="C46" s="1887"/>
      <c r="D46" s="198">
        <v>48049</v>
      </c>
      <c r="E46" s="195">
        <v>117</v>
      </c>
      <c r="F46" s="697">
        <v>21233</v>
      </c>
      <c r="G46" s="195">
        <v>617</v>
      </c>
      <c r="H46" s="198">
        <v>48907</v>
      </c>
      <c r="I46" s="195">
        <v>133</v>
      </c>
      <c r="J46" s="194">
        <v>22222</v>
      </c>
      <c r="K46" s="199">
        <v>626</v>
      </c>
      <c r="L46"/>
      <c r="M46" s="1886" t="s">
        <v>25</v>
      </c>
      <c r="N46" s="1886"/>
      <c r="O46" s="1886"/>
      <c r="P46" s="1886"/>
      <c r="Q46" s="1887"/>
      <c r="R46" s="114">
        <v>0.11026355948733836</v>
      </c>
      <c r="S46" s="115">
        <v>2.4350142562800476E-3</v>
      </c>
      <c r="T46" s="114">
        <v>9.4575694407326244E-2</v>
      </c>
      <c r="U46" s="115">
        <v>2.9058540950407385E-2</v>
      </c>
      <c r="V46" s="116">
        <v>0.10492932468842434</v>
      </c>
      <c r="W46" s="117">
        <v>1.0594382379261569E-2</v>
      </c>
      <c r="X46"/>
      <c r="Y46" s="1886" t="s">
        <v>25</v>
      </c>
      <c r="Z46" s="1886"/>
      <c r="AA46" s="1886"/>
      <c r="AB46" s="1886"/>
      <c r="AC46" s="1887"/>
      <c r="AD46" s="114">
        <v>0.1104766078370692</v>
      </c>
      <c r="AE46" s="115">
        <v>2.7194471139100744E-3</v>
      </c>
      <c r="AF46" s="114">
        <v>9.6758321903642266E-2</v>
      </c>
      <c r="AG46" s="115">
        <v>2.8170281702817029E-2</v>
      </c>
      <c r="AH46" s="116">
        <v>0.10579068231710582</v>
      </c>
      <c r="AI46" s="117">
        <v>1.0670753138663554E-2</v>
      </c>
      <c r="AJ46"/>
      <c r="AK46" s="1886" t="s">
        <v>25</v>
      </c>
      <c r="AL46" s="1886"/>
      <c r="AM46" s="1886"/>
      <c r="AN46" s="1886"/>
      <c r="AO46" s="1887"/>
      <c r="AP46" s="118">
        <v>1.7856771212720446E-2</v>
      </c>
      <c r="AQ46" s="114">
        <v>4.6578439221965917E-2</v>
      </c>
      <c r="AR46" s="119">
        <v>2.6659161109667817E-2</v>
      </c>
      <c r="AW46" s="1886" t="s">
        <v>25</v>
      </c>
      <c r="AX46" s="1886"/>
      <c r="AY46" s="1887"/>
      <c r="AZ46" s="114">
        <v>0.3064720995352328</v>
      </c>
      <c r="BA46" s="115">
        <v>0.84059945504087197</v>
      </c>
      <c r="BB46" s="116">
        <v>0.31241828227586499</v>
      </c>
      <c r="BC46" s="117">
        <v>0.82476943346508569</v>
      </c>
      <c r="BD46"/>
      <c r="BE46"/>
    </row>
    <row r="47" spans="1:59" ht="18" customHeight="1">
      <c r="A47" s="1886" t="s">
        <v>26</v>
      </c>
      <c r="B47" s="1886"/>
      <c r="C47" s="1887"/>
      <c r="D47" s="198">
        <v>171582</v>
      </c>
      <c r="E47" s="195">
        <v>3421</v>
      </c>
      <c r="F47" s="697">
        <v>123963</v>
      </c>
      <c r="G47" s="195">
        <v>25390</v>
      </c>
      <c r="H47" s="198">
        <v>175058</v>
      </c>
      <c r="I47" s="195">
        <v>3626</v>
      </c>
      <c r="J47" s="194">
        <v>127017</v>
      </c>
      <c r="K47" s="199">
        <v>25491</v>
      </c>
      <c r="L47"/>
      <c r="M47" s="1886" t="s">
        <v>26</v>
      </c>
      <c r="N47" s="1886"/>
      <c r="O47" s="1886"/>
      <c r="P47" s="1886"/>
      <c r="Q47" s="1887"/>
      <c r="R47" s="114">
        <v>0.39374892430553166</v>
      </c>
      <c r="S47" s="115">
        <v>1.9937988833327504E-2</v>
      </c>
      <c r="T47" s="114">
        <v>0.55215404350847186</v>
      </c>
      <c r="U47" s="115">
        <v>0.20481917991658802</v>
      </c>
      <c r="V47" s="116">
        <v>0.44761030664588736</v>
      </c>
      <c r="W47" s="117">
        <v>9.7484308650120963E-2</v>
      </c>
      <c r="X47"/>
      <c r="Y47" s="1886" t="s">
        <v>26</v>
      </c>
      <c r="Z47" s="1886"/>
      <c r="AA47" s="1886"/>
      <c r="AB47" s="1886"/>
      <c r="AC47" s="1887"/>
      <c r="AD47" s="114">
        <v>0.39544061207478803</v>
      </c>
      <c r="AE47" s="115">
        <v>2.071313507523221E-2</v>
      </c>
      <c r="AF47" s="114">
        <v>0.55305336032917507</v>
      </c>
      <c r="AG47" s="115">
        <v>0.20068967146130046</v>
      </c>
      <c r="AH47" s="116">
        <v>0.44927835848865777</v>
      </c>
      <c r="AI47" s="117">
        <v>9.6389969378465612E-2</v>
      </c>
      <c r="AJ47"/>
      <c r="AK47" s="1886" t="s">
        <v>26</v>
      </c>
      <c r="AL47" s="1886"/>
      <c r="AM47" s="1886"/>
      <c r="AN47" s="1886"/>
      <c r="AO47" s="1887"/>
      <c r="AP47" s="118">
        <v>2.0258535277593248E-2</v>
      </c>
      <c r="AQ47" s="114">
        <v>2.463638343699337E-2</v>
      </c>
      <c r="AR47" s="119">
        <v>2.2094774061479638E-2</v>
      </c>
      <c r="AW47" s="1886" t="s">
        <v>26</v>
      </c>
      <c r="AX47" s="1886"/>
      <c r="AY47" s="1887"/>
      <c r="AZ47" s="114">
        <v>0.41943866416281783</v>
      </c>
      <c r="BA47" s="115">
        <v>0.88126062962063101</v>
      </c>
      <c r="BB47" s="116">
        <v>0.4204816684598196</v>
      </c>
      <c r="BC47" s="117">
        <v>0.87546793969158909</v>
      </c>
      <c r="BD47"/>
      <c r="BE47"/>
    </row>
    <row r="48" spans="1:59" ht="18" customHeight="1">
      <c r="A48" s="1886" t="s">
        <v>27</v>
      </c>
      <c r="B48" s="1886"/>
      <c r="C48" s="1887"/>
      <c r="D48" s="198">
        <v>4372</v>
      </c>
      <c r="E48" s="195">
        <v>37</v>
      </c>
      <c r="F48" s="697">
        <v>653</v>
      </c>
      <c r="G48" s="195">
        <v>53</v>
      </c>
      <c r="H48" s="198">
        <v>4772</v>
      </c>
      <c r="I48" s="195">
        <v>53</v>
      </c>
      <c r="J48" s="194">
        <v>716</v>
      </c>
      <c r="K48" s="199">
        <v>71</v>
      </c>
      <c r="L48"/>
      <c r="M48" s="1886" t="s">
        <v>27</v>
      </c>
      <c r="N48" s="1886"/>
      <c r="O48" s="1886"/>
      <c r="P48" s="1886"/>
      <c r="Q48" s="1887"/>
      <c r="R48" s="114">
        <v>1.0032930593324383E-2</v>
      </c>
      <c r="S48" s="115">
        <v>8.4629460201280874E-3</v>
      </c>
      <c r="T48" s="114">
        <v>2.9085823222335062E-3</v>
      </c>
      <c r="U48" s="115">
        <v>8.1163859111791734E-2</v>
      </c>
      <c r="V48" s="116">
        <v>7.6104883888936849E-3</v>
      </c>
      <c r="W48" s="117">
        <v>1.7910447761194031E-2</v>
      </c>
      <c r="X48"/>
      <c r="Y48" s="1886" t="s">
        <v>27</v>
      </c>
      <c r="Z48" s="1886"/>
      <c r="AA48" s="1886"/>
      <c r="AB48" s="1886"/>
      <c r="AC48" s="1887"/>
      <c r="AD48" s="114">
        <v>1.0779527932575996E-2</v>
      </c>
      <c r="AE48" s="115">
        <v>1.1106454316848282E-2</v>
      </c>
      <c r="AF48" s="114">
        <v>3.1175843075784294E-3</v>
      </c>
      <c r="AG48" s="115">
        <v>9.9162011173184364E-2</v>
      </c>
      <c r="AH48" s="116">
        <v>8.1623425685202478E-3</v>
      </c>
      <c r="AI48" s="117">
        <v>2.2594752186588921E-2</v>
      </c>
      <c r="AJ48"/>
      <c r="AK48" s="1886" t="s">
        <v>27</v>
      </c>
      <c r="AL48" s="1886"/>
      <c r="AM48" s="1886"/>
      <c r="AN48" s="1886"/>
      <c r="AO48" s="1887"/>
      <c r="AP48" s="118">
        <v>9.1491308325708953E-2</v>
      </c>
      <c r="AQ48" s="114">
        <v>9.6477794793261795E-2</v>
      </c>
      <c r="AR48" s="119">
        <v>9.2139303482587032E-2</v>
      </c>
      <c r="AW48" s="1886" t="s">
        <v>27</v>
      </c>
      <c r="AX48" s="1886"/>
      <c r="AY48" s="1887"/>
      <c r="AZ48" s="114">
        <v>0.12995024875621891</v>
      </c>
      <c r="BA48" s="115">
        <v>0.58888888888888891</v>
      </c>
      <c r="BB48" s="116">
        <v>0.13046647230320699</v>
      </c>
      <c r="BC48" s="117">
        <v>0.57258064516129037</v>
      </c>
      <c r="BD48"/>
      <c r="BE48"/>
    </row>
    <row r="49" spans="1:57" ht="18" customHeight="1">
      <c r="A49" s="1886" t="s">
        <v>28</v>
      </c>
      <c r="B49" s="1886"/>
      <c r="C49" s="1887"/>
      <c r="D49" s="200">
        <v>198147</v>
      </c>
      <c r="E49" s="201">
        <v>10566</v>
      </c>
      <c r="F49" s="698">
        <v>74870</v>
      </c>
      <c r="G49" s="201">
        <v>37812</v>
      </c>
      <c r="H49" s="200">
        <v>200160</v>
      </c>
      <c r="I49" s="201">
        <v>10810</v>
      </c>
      <c r="J49" s="202">
        <v>75704</v>
      </c>
      <c r="K49" s="203">
        <v>38559</v>
      </c>
      <c r="L49"/>
      <c r="M49" s="1886" t="s">
        <v>28</v>
      </c>
      <c r="N49" s="1886"/>
      <c r="O49" s="1886"/>
      <c r="P49" s="1886"/>
      <c r="Q49" s="1887"/>
      <c r="R49" s="114">
        <v>0.45471068121579289</v>
      </c>
      <c r="S49" s="115">
        <v>5.3324047298217991E-2</v>
      </c>
      <c r="T49" s="114">
        <v>0.33348477559819695</v>
      </c>
      <c r="U49" s="115">
        <v>0.50503539468411918</v>
      </c>
      <c r="V49" s="116">
        <v>0.4134910862628034</v>
      </c>
      <c r="W49" s="117">
        <v>0.17719775691623599</v>
      </c>
      <c r="X49"/>
      <c r="Y49" s="1886" t="s">
        <v>28</v>
      </c>
      <c r="Z49" s="1886"/>
      <c r="AA49" s="1886"/>
      <c r="AB49" s="1886"/>
      <c r="AC49" s="1887"/>
      <c r="AD49" s="114">
        <v>0.45214382040746254</v>
      </c>
      <c r="AE49" s="115">
        <v>5.4006794564348523E-2</v>
      </c>
      <c r="AF49" s="114">
        <v>0.32962793634206344</v>
      </c>
      <c r="AG49" s="115">
        <v>0.50933900454401349</v>
      </c>
      <c r="AH49" s="116">
        <v>0.41029454634152146</v>
      </c>
      <c r="AI49" s="117">
        <v>0.1789613722703941</v>
      </c>
      <c r="AJ49"/>
      <c r="AK49" s="1886" t="s">
        <v>28</v>
      </c>
      <c r="AL49" s="1886"/>
      <c r="AM49" s="1886"/>
      <c r="AN49" s="1886"/>
      <c r="AO49" s="1887"/>
      <c r="AP49" s="118">
        <v>1.0159124286514665E-2</v>
      </c>
      <c r="AQ49" s="114">
        <v>1.1139308134099135E-2</v>
      </c>
      <c r="AR49" s="119">
        <v>1.0427922070786799E-2</v>
      </c>
      <c r="AW49" s="1886" t="s">
        <v>28</v>
      </c>
      <c r="AX49" s="1886"/>
      <c r="AY49" s="1887"/>
      <c r="AZ49" s="114">
        <v>0.27423200753066657</v>
      </c>
      <c r="BA49" s="115">
        <v>0.78159493984869155</v>
      </c>
      <c r="BB49" s="116">
        <v>0.27442507902444685</v>
      </c>
      <c r="BC49" s="117">
        <v>0.78103668293868622</v>
      </c>
      <c r="BD49"/>
      <c r="BE49"/>
    </row>
    <row r="50" spans="1:57" ht="18" customHeight="1">
      <c r="A50" s="1946" t="s">
        <v>29</v>
      </c>
      <c r="B50" s="1946"/>
      <c r="C50" s="1947"/>
      <c r="D50" s="204">
        <v>435765</v>
      </c>
      <c r="E50" s="205">
        <v>14200</v>
      </c>
      <c r="F50" s="699">
        <v>224508</v>
      </c>
      <c r="G50" s="205">
        <v>63909</v>
      </c>
      <c r="H50" s="206">
        <v>442691</v>
      </c>
      <c r="I50" s="205">
        <v>14682</v>
      </c>
      <c r="J50" s="206">
        <v>229665</v>
      </c>
      <c r="K50" s="207">
        <v>64779</v>
      </c>
      <c r="L50"/>
      <c r="M50" s="1946" t="s">
        <v>29</v>
      </c>
      <c r="N50" s="1946"/>
      <c r="O50" s="1946"/>
      <c r="P50" s="1946"/>
      <c r="Q50" s="1947"/>
      <c r="R50" s="158">
        <v>1</v>
      </c>
      <c r="S50" s="248">
        <v>3.258637109451195E-2</v>
      </c>
      <c r="T50" s="160">
        <v>1</v>
      </c>
      <c r="U50" s="248">
        <v>0.28466246191672456</v>
      </c>
      <c r="V50" s="160">
        <v>1</v>
      </c>
      <c r="W50" s="249">
        <v>0.11829803732698445</v>
      </c>
      <c r="X50"/>
      <c r="Y50" s="1946" t="s">
        <v>29</v>
      </c>
      <c r="Z50" s="1946"/>
      <c r="AA50" s="1946"/>
      <c r="AB50" s="1946"/>
      <c r="AC50" s="1947"/>
      <c r="AD50" s="158">
        <v>1</v>
      </c>
      <c r="AE50" s="159">
        <v>3.3165345579648106E-2</v>
      </c>
      <c r="AF50" s="160">
        <v>1</v>
      </c>
      <c r="AG50" s="248">
        <v>0.2820586506433283</v>
      </c>
      <c r="AH50" s="160">
        <v>1</v>
      </c>
      <c r="AI50" s="249">
        <v>0.11818292690181986</v>
      </c>
      <c r="AJ50"/>
      <c r="AK50" s="1946" t="s">
        <v>29</v>
      </c>
      <c r="AL50" s="1946"/>
      <c r="AM50" s="1946"/>
      <c r="AN50" s="1946"/>
      <c r="AO50" s="1947"/>
      <c r="AP50" s="161">
        <v>1.5893887760604963E-2</v>
      </c>
      <c r="AQ50" s="162">
        <v>2.2970228232401579E-2</v>
      </c>
      <c r="AR50" s="163">
        <v>1.8300006209552633E-2</v>
      </c>
      <c r="AW50" s="1946" t="s">
        <v>193</v>
      </c>
      <c r="AX50" s="1946"/>
      <c r="AY50" s="1947"/>
      <c r="AZ50" s="158">
        <v>0.34002299049029722</v>
      </c>
      <c r="BA50" s="159">
        <v>0.81820276792687141</v>
      </c>
      <c r="BB50" s="158">
        <v>0.34158243549548156</v>
      </c>
      <c r="BC50" s="164">
        <v>0.81523011288556646</v>
      </c>
      <c r="BD50"/>
      <c r="BE50"/>
    </row>
    <row r="51" spans="1:57" ht="18" customHeight="1">
      <c r="A51" s="498"/>
      <c r="B51" s="498"/>
      <c r="C51" s="498"/>
      <c r="D51" s="390"/>
      <c r="E51" s="390"/>
      <c r="F51" s="700"/>
      <c r="G51" s="390"/>
      <c r="H51" s="390"/>
      <c r="I51" s="390"/>
      <c r="J51" s="390"/>
      <c r="K51" s="390"/>
      <c r="L51"/>
      <c r="M51" s="1"/>
      <c r="O51" s="1"/>
      <c r="P51" s="1"/>
      <c r="Q51" s="1"/>
      <c r="R51" s="1"/>
      <c r="S51" s="1"/>
      <c r="T51" s="1"/>
      <c r="U51" s="1"/>
      <c r="V51" s="1"/>
      <c r="W51"/>
      <c r="X51"/>
      <c r="AJ51"/>
      <c r="AK51"/>
      <c r="AL51"/>
      <c r="AM51"/>
      <c r="AN51"/>
      <c r="AO51"/>
    </row>
    <row r="52" spans="1:57" ht="18" customHeight="1">
      <c r="A52" s="1861" t="s">
        <v>942</v>
      </c>
      <c r="B52" s="1861"/>
      <c r="C52" s="1861"/>
      <c r="D52" s="1861"/>
      <c r="E52" s="1861"/>
      <c r="F52" s="1861"/>
      <c r="G52" s="1861"/>
      <c r="H52" s="1861"/>
      <c r="I52" s="1861"/>
      <c r="J52" s="1861"/>
      <c r="K52" s="1861"/>
      <c r="L52" s="499"/>
      <c r="M52" s="500"/>
      <c r="N52" s="475"/>
      <c r="O52" s="475"/>
      <c r="P52" s="475"/>
      <c r="Q52" s="475"/>
      <c r="R52" s="475"/>
      <c r="S52" s="475"/>
      <c r="T52" s="475"/>
      <c r="U52" s="475"/>
      <c r="V52" s="475"/>
    </row>
    <row r="53" spans="1:57" customFormat="1" ht="25.95" customHeight="1">
      <c r="A53" s="381"/>
      <c r="B53" s="1955" t="s">
        <v>943</v>
      </c>
      <c r="C53" s="1955"/>
      <c r="D53" s="1955"/>
      <c r="E53" s="1955"/>
      <c r="G53" s="381"/>
      <c r="H53" s="381"/>
      <c r="I53" s="1150">
        <v>100903</v>
      </c>
      <c r="J53" s="864">
        <v>0.144904163609026</v>
      </c>
      <c r="K53" s="381"/>
      <c r="L53" s="381"/>
      <c r="M53" s="381"/>
      <c r="N53" s="381"/>
      <c r="O53" s="381"/>
      <c r="P53" s="381"/>
      <c r="Q53" s="381"/>
      <c r="R53" s="381"/>
    </row>
    <row r="54" spans="1:57" customFormat="1" ht="16.95" customHeight="1">
      <c r="C54" s="561"/>
      <c r="D54" s="561"/>
      <c r="E54" s="522" t="s">
        <v>944</v>
      </c>
      <c r="G54" s="381"/>
      <c r="H54" s="381"/>
      <c r="I54" s="1151">
        <v>89002</v>
      </c>
      <c r="J54" s="666">
        <v>0.12781344825753974</v>
      </c>
      <c r="K54" s="1154" t="s">
        <v>945</v>
      </c>
      <c r="L54" s="381"/>
      <c r="M54" s="381"/>
      <c r="N54" s="381"/>
      <c r="O54" s="381"/>
      <c r="P54" s="381"/>
      <c r="Q54" s="381"/>
      <c r="R54" s="381"/>
    </row>
    <row r="55" spans="1:57" customFormat="1" ht="22.95" customHeight="1">
      <c r="C55" s="502"/>
      <c r="D55" s="502"/>
      <c r="E55" s="614" t="s">
        <v>946</v>
      </c>
      <c r="F55" s="502"/>
      <c r="G55" s="502"/>
      <c r="H55" s="502"/>
      <c r="I55" s="1152">
        <v>37280</v>
      </c>
      <c r="J55" s="1153">
        <v>0.4188669917529943</v>
      </c>
      <c r="K55" s="256"/>
      <c r="L55" s="501"/>
      <c r="M55" s="516" t="s">
        <v>947</v>
      </c>
      <c r="N55" s="666">
        <v>5.3536834577212665E-2</v>
      </c>
      <c r="O55" s="1219"/>
      <c r="P55" s="381"/>
      <c r="Q55" s="381"/>
      <c r="R55" s="381"/>
    </row>
    <row r="56" spans="1:57" customFormat="1" ht="21.6" customHeight="1">
      <c r="E56" s="614" t="s">
        <v>948</v>
      </c>
      <c r="I56" s="1152">
        <v>6824</v>
      </c>
      <c r="J56" s="1153">
        <v>7.6672434327318489E-2</v>
      </c>
      <c r="K56" s="256"/>
      <c r="L56" s="381"/>
      <c r="M56" s="516" t="s">
        <v>949</v>
      </c>
      <c r="N56" s="666">
        <v>9.7997682176743355E-3</v>
      </c>
      <c r="O56" s="1219"/>
      <c r="P56" s="381"/>
      <c r="Q56" s="381"/>
      <c r="R56" s="381"/>
    </row>
    <row r="57" spans="1:57" customFormat="1" ht="23.7" customHeight="1">
      <c r="B57" s="503"/>
      <c r="C57" s="503"/>
      <c r="D57" s="504"/>
      <c r="E57" s="503"/>
      <c r="F57" s="701"/>
      <c r="H57" s="505" t="s">
        <v>950</v>
      </c>
      <c r="I57" s="413">
        <v>0.27271761186656573</v>
      </c>
      <c r="L57" s="381"/>
      <c r="M57" s="516" t="s">
        <v>951</v>
      </c>
      <c r="N57" s="666">
        <v>6.4476845462652727E-2</v>
      </c>
      <c r="O57" s="381"/>
      <c r="P57" s="381"/>
      <c r="Q57" s="381"/>
      <c r="R57" s="381"/>
    </row>
    <row r="58" spans="1:57" ht="18" customHeight="1">
      <c r="A58" s="9"/>
      <c r="B58" s="391" t="s">
        <v>952</v>
      </c>
      <c r="C58" s="415">
        <v>7.4906367041198503E-3</v>
      </c>
      <c r="D58" s="62"/>
      <c r="E58" s="1"/>
      <c r="F58" s="702" t="s">
        <v>953</v>
      </c>
      <c r="G58" s="414">
        <v>9.7378277153558051E-3</v>
      </c>
      <c r="H58" s="9"/>
      <c r="I58" s="9"/>
      <c r="J58" s="9"/>
      <c r="K58" s="9"/>
      <c r="L58"/>
      <c r="M58" s="9"/>
      <c r="N58" s="9"/>
      <c r="O58" s="9"/>
      <c r="P58" s="9"/>
      <c r="Q58" s="9"/>
      <c r="R58" s="9"/>
      <c r="S58" s="9"/>
      <c r="T58" s="9"/>
      <c r="U58" s="9"/>
      <c r="V58" s="9"/>
      <c r="W58" s="9"/>
      <c r="X58"/>
      <c r="AJ58"/>
    </row>
    <row r="59" spans="1:57" ht="19.95" customHeight="1">
      <c r="A59" s="1"/>
      <c r="B59" s="1"/>
      <c r="C59" s="1"/>
      <c r="D59" s="1"/>
      <c r="E59" s="1"/>
      <c r="F59" s="444"/>
      <c r="G59" s="1"/>
      <c r="H59" s="1"/>
      <c r="I59" s="1"/>
      <c r="J59" s="1"/>
      <c r="K59" s="1"/>
      <c r="L59"/>
      <c r="X59"/>
      <c r="AJ59"/>
    </row>
    <row r="60" spans="1:57" ht="19.95" customHeight="1">
      <c r="A60" s="471" t="s">
        <v>954</v>
      </c>
      <c r="B60" s="471"/>
      <c r="C60" s="471"/>
      <c r="D60" s="471"/>
      <c r="E60" s="1309"/>
      <c r="F60" s="1321" t="s">
        <v>218</v>
      </c>
      <c r="G60" s="1313">
        <v>629</v>
      </c>
      <c r="H60" s="1314"/>
      <c r="I60" s="1315">
        <v>0.53125</v>
      </c>
      <c r="K60"/>
      <c r="L60"/>
      <c r="M60" s="1972"/>
      <c r="N60" s="1972"/>
      <c r="O60" s="1972"/>
      <c r="P60" s="1972"/>
      <c r="Q60" s="1972"/>
      <c r="R60" s="389"/>
      <c r="S60" s="1"/>
      <c r="T60" s="1"/>
      <c r="U60" s="1"/>
      <c r="V60" s="1"/>
      <c r="W60" s="1"/>
      <c r="X60"/>
      <c r="AJ60"/>
    </row>
    <row r="61" spans="1:57" ht="21" customHeight="1">
      <c r="A61" s="527"/>
      <c r="B61" s="312" t="s">
        <v>955</v>
      </c>
      <c r="C61" s="413">
        <v>9.4399108484211569E-2</v>
      </c>
      <c r="D61" s="1271"/>
      <c r="E61" s="1310"/>
      <c r="F61" s="312" t="s">
        <v>219</v>
      </c>
      <c r="G61" s="528">
        <v>202</v>
      </c>
      <c r="H61" s="1273"/>
      <c r="I61" s="1316">
        <v>0.17060810810810811</v>
      </c>
      <c r="J61" s="389"/>
      <c r="K61"/>
      <c r="L61" s="62"/>
      <c r="M61" s="389"/>
      <c r="O61" s="1"/>
      <c r="P61" s="1"/>
      <c r="Q61" s="508"/>
      <c r="R61" s="388"/>
      <c r="S61" s="310"/>
      <c r="T61" s="310"/>
      <c r="U61" s="310"/>
      <c r="V61" s="310"/>
      <c r="W61" s="310"/>
      <c r="X61"/>
      <c r="AJ61"/>
    </row>
    <row r="62" spans="1:57" ht="21" customHeight="1">
      <c r="E62" s="1310"/>
      <c r="F62" s="847" t="s">
        <v>220</v>
      </c>
      <c r="G62" s="528">
        <v>100</v>
      </c>
      <c r="H62" s="1273"/>
      <c r="I62" s="1316">
        <v>8.4459459459459457E-2</v>
      </c>
      <c r="J62" s="1296"/>
      <c r="K62" s="509"/>
      <c r="L62" s="509"/>
      <c r="M62" s="388"/>
      <c r="N62" s="411"/>
      <c r="O62" s="404"/>
      <c r="P62" s="403"/>
      <c r="Q62" s="443"/>
      <c r="R62" s="526"/>
      <c r="S62" s="510"/>
      <c r="T62" s="510"/>
      <c r="U62" s="510"/>
      <c r="V62" s="510"/>
      <c r="W62" s="510"/>
      <c r="X62"/>
      <c r="AJ62"/>
    </row>
    <row r="63" spans="1:57" ht="21" customHeight="1">
      <c r="A63" s="1308" t="s">
        <v>956</v>
      </c>
      <c r="B63" s="534"/>
      <c r="E63" s="1310"/>
      <c r="F63" s="312" t="s">
        <v>221</v>
      </c>
      <c r="G63" s="528">
        <v>115</v>
      </c>
      <c r="H63" s="1273"/>
      <c r="I63" s="1316">
        <v>9.7128378378378372E-2</v>
      </c>
      <c r="J63" s="388"/>
      <c r="K63" s="311"/>
      <c r="L63" s="311"/>
      <c r="M63" s="388"/>
      <c r="O63" s="1"/>
      <c r="P63" s="1"/>
      <c r="Q63" s="312"/>
      <c r="R63" s="388"/>
      <c r="S63" s="310"/>
      <c r="T63" s="310"/>
      <c r="U63" s="310"/>
      <c r="V63" s="310"/>
      <c r="W63" s="310"/>
      <c r="X63"/>
      <c r="AJ63"/>
    </row>
    <row r="64" spans="1:57" ht="21" customHeight="1">
      <c r="A64" s="1301" t="s">
        <v>215</v>
      </c>
      <c r="B64" s="1302">
        <v>133</v>
      </c>
      <c r="C64" s="1305">
        <v>0.10098709187547457</v>
      </c>
      <c r="D64" s="847"/>
      <c r="E64" s="1310"/>
      <c r="F64" s="312" t="s">
        <v>222</v>
      </c>
      <c r="G64" s="528">
        <v>137</v>
      </c>
      <c r="H64" s="1273"/>
      <c r="I64" s="1316">
        <v>0.11570945945945946</v>
      </c>
      <c r="K64"/>
      <c r="L64"/>
      <c r="M64" s="511"/>
      <c r="N64" s="511"/>
      <c r="O64" s="511"/>
      <c r="P64" s="511"/>
      <c r="Q64" s="511"/>
      <c r="R64" s="510"/>
      <c r="S64" s="510"/>
      <c r="T64" s="510"/>
      <c r="U64" s="510"/>
      <c r="V64" s="510"/>
      <c r="W64" s="510"/>
      <c r="X64"/>
      <c r="AJ64"/>
    </row>
    <row r="65" spans="1:36" ht="21" customHeight="1">
      <c r="A65" s="1300" t="s">
        <v>957</v>
      </c>
      <c r="B65" s="1303">
        <v>1184</v>
      </c>
      <c r="C65" s="1306">
        <v>0.89901290812452539</v>
      </c>
      <c r="D65" s="1322" t="s">
        <v>958</v>
      </c>
      <c r="E65" s="1310"/>
      <c r="F65" s="62" t="s">
        <v>223</v>
      </c>
      <c r="G65" s="528">
        <v>385</v>
      </c>
      <c r="H65" s="1273"/>
      <c r="I65" s="1316">
        <v>0.32516891891891891</v>
      </c>
      <c r="J65"/>
      <c r="K65"/>
      <c r="L65"/>
      <c r="M65" s="9"/>
      <c r="N65" s="9"/>
      <c r="O65" s="9"/>
      <c r="P65" s="9"/>
      <c r="Q65" s="9"/>
      <c r="R65" s="512"/>
      <c r="S65" s="512"/>
      <c r="T65" s="512"/>
      <c r="U65" s="512"/>
      <c r="V65" s="512"/>
      <c r="W65" s="512"/>
      <c r="X65"/>
      <c r="AJ65"/>
    </row>
    <row r="66" spans="1:36" ht="21" customHeight="1">
      <c r="A66" s="1299" t="s">
        <v>216</v>
      </c>
      <c r="B66" s="1304">
        <v>745</v>
      </c>
      <c r="C66" s="1307">
        <v>0.56567957479119213</v>
      </c>
      <c r="D66" s="62"/>
      <c r="E66" s="1310"/>
      <c r="F66" s="62" t="s">
        <v>50</v>
      </c>
      <c r="G66" s="528">
        <v>804</v>
      </c>
      <c r="H66" s="1273"/>
      <c r="I66" s="1316">
        <v>0.67905405405405406</v>
      </c>
      <c r="J66"/>
      <c r="K66"/>
      <c r="L66"/>
      <c r="M66" s="9"/>
      <c r="N66" s="9"/>
      <c r="O66" s="9"/>
      <c r="P66" s="9"/>
      <c r="Q66" s="9"/>
      <c r="R66" s="512"/>
      <c r="S66" s="512"/>
      <c r="T66" s="512"/>
      <c r="U66" s="512"/>
      <c r="V66" s="512"/>
      <c r="W66" s="512"/>
      <c r="X66"/>
      <c r="AJ66"/>
    </row>
    <row r="67" spans="1:36" ht="21" customHeight="1">
      <c r="A67" s="1264" t="s">
        <v>217</v>
      </c>
      <c r="B67" s="1304">
        <v>439</v>
      </c>
      <c r="C67" s="1307">
        <v>0.33333333333333331</v>
      </c>
      <c r="D67" s="62"/>
      <c r="E67" s="1311"/>
      <c r="F67" s="1317" t="s">
        <v>224</v>
      </c>
      <c r="G67" s="1318">
        <v>318</v>
      </c>
      <c r="H67" s="1319"/>
      <c r="I67" s="1320">
        <v>0.26858108108108109</v>
      </c>
      <c r="J67" s="388"/>
      <c r="K67" s="515"/>
      <c r="L67" s="515"/>
      <c r="M67" s="388"/>
      <c r="N67" s="511"/>
      <c r="O67" s="511"/>
      <c r="P67" s="511"/>
      <c r="Q67" s="511"/>
      <c r="R67" s="510"/>
      <c r="S67" s="510"/>
      <c r="T67" s="510"/>
      <c r="U67" s="510"/>
      <c r="V67" s="510"/>
      <c r="W67" s="510"/>
      <c r="X67"/>
      <c r="AJ67"/>
    </row>
    <row r="68" spans="1:36" ht="21" customHeight="1">
      <c r="D68" s="62"/>
      <c r="F68" s="1272"/>
      <c r="G68" s="724"/>
      <c r="H68" s="968"/>
      <c r="I68" s="312"/>
      <c r="J68" s="388"/>
      <c r="L68"/>
      <c r="M68" s="256"/>
      <c r="N68" s="1956"/>
      <c r="O68" s="1956"/>
      <c r="P68" s="411"/>
      <c r="R68" s="9"/>
      <c r="S68" s="310"/>
      <c r="T68" s="310"/>
      <c r="U68" s="310"/>
      <c r="V68" s="310"/>
      <c r="W68" s="310"/>
      <c r="X68"/>
      <c r="AJ68"/>
    </row>
    <row r="69" spans="1:36" ht="22.95" customHeight="1">
      <c r="A69" s="471" t="s">
        <v>959</v>
      </c>
      <c r="B69" s="471"/>
      <c r="C69" s="471"/>
      <c r="D69" s="62"/>
      <c r="E69" s="1309"/>
      <c r="F69" s="1312" t="s">
        <v>225</v>
      </c>
      <c r="G69" s="1313">
        <v>178</v>
      </c>
      <c r="H69" s="1314"/>
      <c r="I69" s="1315">
        <v>0.14578214578214579</v>
      </c>
      <c r="J69" s="1296"/>
      <c r="K69"/>
      <c r="L69"/>
      <c r="M69" s="256"/>
      <c r="N69" s="8"/>
      <c r="O69" s="8"/>
      <c r="R69" s="477"/>
      <c r="S69" s="310"/>
      <c r="T69" s="310"/>
      <c r="U69" s="310"/>
      <c r="V69" s="310"/>
      <c r="W69" s="310"/>
      <c r="X69"/>
      <c r="AJ69"/>
    </row>
    <row r="70" spans="1:36" ht="20.7" customHeight="1">
      <c r="A70" s="527"/>
      <c r="B70" s="312" t="s">
        <v>955</v>
      </c>
      <c r="C70" s="413">
        <v>0.13297550447521178</v>
      </c>
      <c r="E70" s="1310"/>
      <c r="F70" s="62" t="s">
        <v>226</v>
      </c>
      <c r="G70" s="528">
        <v>92</v>
      </c>
      <c r="H70" s="1273"/>
      <c r="I70" s="1316">
        <v>7.5348075348075347E-2</v>
      </c>
      <c r="J70" s="518"/>
      <c r="K70"/>
      <c r="L70"/>
      <c r="M70" s="8"/>
      <c r="N70" s="519"/>
      <c r="O70" s="519"/>
      <c r="R70" s="520"/>
      <c r="AJ70"/>
    </row>
    <row r="71" spans="1:36" ht="20.7" customHeight="1">
      <c r="A71"/>
      <c r="D71" s="443"/>
      <c r="E71" s="1310"/>
      <c r="F71" s="62" t="s">
        <v>227</v>
      </c>
      <c r="G71" s="528">
        <v>899</v>
      </c>
      <c r="H71" s="1273"/>
      <c r="I71" s="1316">
        <v>0.73628173628173632</v>
      </c>
      <c r="J71" s="521"/>
      <c r="K71"/>
      <c r="L71" s="513"/>
      <c r="M71" s="256"/>
      <c r="N71" s="256"/>
      <c r="Q71" s="1"/>
      <c r="R71" s="510"/>
      <c r="S71" s="310"/>
      <c r="T71" s="310"/>
      <c r="U71" s="310"/>
      <c r="V71" s="310"/>
      <c r="W71" s="310"/>
      <c r="X71"/>
      <c r="AJ71"/>
    </row>
    <row r="72" spans="1:36" ht="15" customHeight="1">
      <c r="A72" s="1308" t="s">
        <v>960</v>
      </c>
      <c r="B72" s="534"/>
      <c r="E72" s="1310"/>
      <c r="F72" s="62" t="s">
        <v>228</v>
      </c>
      <c r="G72" s="528">
        <v>839</v>
      </c>
      <c r="H72" s="1273"/>
      <c r="I72" s="1316">
        <v>0.68714168714168711</v>
      </c>
      <c r="J72" s="966"/>
      <c r="K72" s="515"/>
      <c r="L72" s="515"/>
      <c r="M72" s="388"/>
      <c r="N72" s="412"/>
      <c r="S72" s="510"/>
      <c r="T72" s="510"/>
      <c r="U72" s="510"/>
      <c r="V72" s="510"/>
      <c r="W72" s="510"/>
      <c r="X72"/>
      <c r="AJ72"/>
    </row>
    <row r="73" spans="1:36" ht="20.7" customHeight="1">
      <c r="A73" s="1301" t="s">
        <v>215</v>
      </c>
      <c r="B73" s="1302">
        <v>98</v>
      </c>
      <c r="C73" s="1305">
        <v>7.429871114480667E-2</v>
      </c>
      <c r="E73" s="1310"/>
      <c r="F73" s="62" t="s">
        <v>229</v>
      </c>
      <c r="G73" s="528">
        <v>832</v>
      </c>
      <c r="H73" s="1273"/>
      <c r="I73" s="1316">
        <v>0.68140868140868138</v>
      </c>
      <c r="L73"/>
      <c r="M73" s="1"/>
      <c r="S73" s="310"/>
      <c r="T73" s="310"/>
      <c r="U73" s="310"/>
      <c r="V73" s="310"/>
      <c r="W73" s="310"/>
      <c r="X73"/>
      <c r="AJ73"/>
    </row>
    <row r="74" spans="1:36" ht="20.7" customHeight="1">
      <c r="A74" s="1300" t="s">
        <v>957</v>
      </c>
      <c r="B74" s="1303">
        <v>1221</v>
      </c>
      <c r="C74" s="1306">
        <v>0.92570128885519332</v>
      </c>
      <c r="D74" s="1322" t="s">
        <v>958</v>
      </c>
      <c r="E74" s="1310"/>
      <c r="F74" s="62" t="s">
        <v>230</v>
      </c>
      <c r="G74" s="528">
        <v>321</v>
      </c>
      <c r="H74" s="1273"/>
      <c r="I74" s="1316">
        <v>0.26289926289926291</v>
      </c>
      <c r="J74"/>
      <c r="K74" s="846"/>
      <c r="L74"/>
      <c r="M74" s="1"/>
      <c r="N74" s="474"/>
      <c r="O74" s="1"/>
      <c r="P74" s="1"/>
      <c r="Q74" s="1"/>
      <c r="R74" s="1"/>
      <c r="S74" s="1"/>
      <c r="T74" s="1"/>
      <c r="U74" s="1"/>
      <c r="V74" s="1"/>
      <c r="W74" s="1"/>
      <c r="AJ74"/>
    </row>
    <row r="75" spans="1:36" ht="20.7" customHeight="1">
      <c r="A75" s="1299" t="s">
        <v>216</v>
      </c>
      <c r="B75" s="1304">
        <v>427</v>
      </c>
      <c r="C75" s="1307">
        <v>0.32373009855951479</v>
      </c>
      <c r="E75" s="1310"/>
      <c r="F75" s="62" t="s">
        <v>231</v>
      </c>
      <c r="G75" s="528">
        <v>316</v>
      </c>
      <c r="H75" s="1273"/>
      <c r="I75" s="1316">
        <v>0.25880425880425878</v>
      </c>
      <c r="K75" s="523"/>
      <c r="L75"/>
      <c r="M75" s="1"/>
      <c r="O75" s="1"/>
      <c r="P75" s="1"/>
      <c r="Q75" s="1"/>
      <c r="R75" s="8"/>
      <c r="S75" s="8"/>
      <c r="T75" s="8"/>
      <c r="U75" s="8"/>
      <c r="V75" s="8"/>
      <c r="W75" s="477"/>
      <c r="AJ75"/>
    </row>
    <row r="76" spans="1:36" ht="18" customHeight="1">
      <c r="A76" s="1264" t="s">
        <v>217</v>
      </c>
      <c r="B76" s="1304">
        <v>794</v>
      </c>
      <c r="C76" s="1307">
        <v>0.60197119029567858</v>
      </c>
      <c r="D76" s="394"/>
      <c r="E76" s="1311"/>
      <c r="F76" s="1317" t="s">
        <v>62</v>
      </c>
      <c r="G76" s="1318">
        <v>608</v>
      </c>
      <c r="H76" s="1319"/>
      <c r="I76" s="1320">
        <v>0.49795249795249796</v>
      </c>
      <c r="J76"/>
      <c r="K76"/>
      <c r="L76"/>
      <c r="M76" s="1"/>
      <c r="O76" s="1"/>
      <c r="P76" s="1"/>
      <c r="Q76" s="1"/>
      <c r="R76" s="524"/>
      <c r="S76" s="524"/>
      <c r="T76" s="524"/>
      <c r="U76" s="524"/>
      <c r="V76" s="524"/>
      <c r="W76" s="524"/>
      <c r="AJ76"/>
    </row>
    <row r="77" spans="1:36" ht="18" customHeight="1">
      <c r="L77"/>
      <c r="M77" s="1"/>
      <c r="O77" s="1"/>
      <c r="P77" s="1"/>
      <c r="Q77" s="1"/>
      <c r="R77" s="524"/>
      <c r="S77" s="524"/>
      <c r="T77" s="524"/>
      <c r="U77" s="524"/>
      <c r="V77" s="525"/>
      <c r="W77" s="524"/>
      <c r="AJ77"/>
    </row>
    <row r="78" spans="1:36" ht="36" customHeight="1">
      <c r="A78" s="1841" t="s">
        <v>961</v>
      </c>
      <c r="B78" s="1841"/>
      <c r="C78" s="1841"/>
      <c r="D78" s="1841"/>
      <c r="E78" s="1841"/>
      <c r="F78" s="1841"/>
      <c r="G78" s="1841"/>
      <c r="H78" s="1841"/>
      <c r="I78" s="1841"/>
      <c r="J78" s="1841"/>
      <c r="K78" s="1841"/>
      <c r="L78"/>
      <c r="M78" s="1"/>
      <c r="O78" s="1"/>
      <c r="P78" s="1"/>
      <c r="Q78" s="1"/>
      <c r="R78" s="524"/>
      <c r="S78" s="524"/>
      <c r="T78" s="524"/>
      <c r="U78" s="524"/>
      <c r="V78" s="524"/>
      <c r="W78" s="524"/>
      <c r="AJ78"/>
    </row>
    <row r="79" spans="1:36" ht="19.2" customHeight="1">
      <c r="A79" s="13"/>
      <c r="G79" s="534"/>
      <c r="K79" s="534"/>
      <c r="L79" s="256"/>
      <c r="M79" s="256"/>
    </row>
    <row r="80" spans="1:36" s="311" customFormat="1" ht="29.7" customHeight="1">
      <c r="A80" s="685"/>
      <c r="B80" s="866"/>
      <c r="C80" s="1261"/>
      <c r="D80" s="668"/>
      <c r="E80" s="848"/>
      <c r="F80" s="733"/>
      <c r="G80" s="851"/>
      <c r="H80" s="974"/>
      <c r="I80" s="668"/>
      <c r="J80" s="733"/>
      <c r="K80" s="689"/>
      <c r="N80" s="9"/>
      <c r="O80" s="9"/>
      <c r="P80" s="9"/>
      <c r="Q80" s="9"/>
      <c r="R80" s="9"/>
      <c r="S80" s="9"/>
      <c r="T80" s="9"/>
      <c r="U80" s="9"/>
      <c r="V80" s="9"/>
      <c r="W80" s="9"/>
      <c r="X80" s="9"/>
    </row>
    <row r="81" spans="1:41" ht="19.2" customHeight="1">
      <c r="A81" s="615"/>
      <c r="B81" s="508"/>
      <c r="C81" s="388"/>
      <c r="F81" s="388"/>
      <c r="G81" s="388"/>
      <c r="H81" s="690"/>
      <c r="J81" s="388"/>
      <c r="K81" s="388"/>
      <c r="L81" s="256"/>
      <c r="M81" s="256"/>
      <c r="N81" s="256"/>
      <c r="O81" s="312"/>
      <c r="P81" s="1957"/>
      <c r="Q81" s="1957"/>
      <c r="V81" s="508"/>
      <c r="W81" s="1983"/>
      <c r="X81" s="1983"/>
    </row>
    <row r="82" spans="1:41" ht="19.2" customHeight="1">
      <c r="A82" s="616"/>
      <c r="B82" s="607"/>
      <c r="C82" s="650"/>
      <c r="D82" s="650"/>
      <c r="F82" s="650"/>
      <c r="G82" s="704"/>
      <c r="I82" s="606"/>
      <c r="L82" s="256"/>
      <c r="M82" s="256"/>
      <c r="N82" s="256"/>
      <c r="P82" s="1957"/>
      <c r="Q82" s="1957"/>
      <c r="W82" s="1983"/>
      <c r="X82" s="1983"/>
    </row>
    <row r="83" spans="1:41" ht="19.2" customHeight="1">
      <c r="A83" s="13" t="s">
        <v>962</v>
      </c>
      <c r="G83" s="534"/>
      <c r="J83" s="721"/>
      <c r="K83" s="692"/>
      <c r="L83" s="256"/>
      <c r="M83" s="256"/>
      <c r="N83" s="256"/>
    </row>
    <row r="84" spans="1:41" ht="19.2" customHeight="1">
      <c r="A84" s="685"/>
      <c r="B84" s="686" t="s">
        <v>963</v>
      </c>
      <c r="C84" s="687">
        <v>8</v>
      </c>
      <c r="D84" s="668"/>
      <c r="E84" s="848" t="s">
        <v>273</v>
      </c>
      <c r="F84" s="688">
        <v>429</v>
      </c>
      <c r="G84" s="1390" t="s">
        <v>964</v>
      </c>
      <c r="H84" s="974"/>
      <c r="I84" s="668" t="s">
        <v>274</v>
      </c>
      <c r="J84" s="688">
        <v>898</v>
      </c>
      <c r="K84" s="1390" t="s">
        <v>964</v>
      </c>
      <c r="L84" s="475"/>
      <c r="M84" s="475"/>
      <c r="N84" s="256"/>
    </row>
    <row r="85" spans="1:41" ht="19.2" customHeight="1">
      <c r="A85" s="615"/>
      <c r="B85" s="508" t="s">
        <v>965</v>
      </c>
      <c r="C85" s="382">
        <v>5.9925093632958804E-3</v>
      </c>
      <c r="F85" s="382">
        <v>0.32134831460674157</v>
      </c>
      <c r="G85" s="648">
        <v>0.32328560663149963</v>
      </c>
      <c r="H85" s="690"/>
      <c r="J85" s="382">
        <v>0.6726591760299625</v>
      </c>
      <c r="K85" s="648">
        <v>0.67671439336850037</v>
      </c>
      <c r="L85" s="256"/>
      <c r="M85" s="256"/>
      <c r="N85" s="256"/>
    </row>
    <row r="86" spans="1:41" ht="19.2" customHeight="1">
      <c r="A86" s="616"/>
      <c r="B86" s="607"/>
      <c r="C86" s="650"/>
      <c r="D86" s="650"/>
      <c r="F86" s="650"/>
      <c r="G86" s="704"/>
      <c r="I86" s="606"/>
      <c r="J86" s="388"/>
      <c r="K86" s="690"/>
    </row>
    <row r="87" spans="1:41" ht="19.2" customHeight="1">
      <c r="A87" s="849"/>
      <c r="B87" s="733"/>
      <c r="C87" s="689"/>
      <c r="D87" s="852"/>
      <c r="E87" s="850"/>
      <c r="F87" s="733"/>
      <c r="G87" s="851"/>
      <c r="H87" s="852"/>
      <c r="I87" s="720"/>
      <c r="J87" s="388"/>
    </row>
    <row r="88" spans="1:41" ht="19.2" customHeight="1">
      <c r="A88" s="445" t="s">
        <v>966</v>
      </c>
      <c r="J88" s="1"/>
    </row>
    <row r="89" spans="1:41" ht="19.2" customHeight="1">
      <c r="A89" s="1297" t="s">
        <v>967</v>
      </c>
      <c r="F89" s="444"/>
      <c r="H89" s="684"/>
      <c r="J89" s="617"/>
    </row>
    <row r="90" spans="1:41" ht="19.2" customHeight="1">
      <c r="A90" s="603"/>
      <c r="C90" s="30" t="s">
        <v>805</v>
      </c>
      <c r="D90" s="990">
        <v>7.506417211357802E-2</v>
      </c>
      <c r="E90" s="1001">
        <v>0.19869247472506946</v>
      </c>
      <c r="G90" s="649"/>
      <c r="H90" s="921"/>
      <c r="I90" s="734"/>
      <c r="J90" s="618"/>
    </row>
    <row r="91" spans="1:41" ht="16.95" customHeight="1">
      <c r="A91" s="417"/>
      <c r="C91" s="312" t="s">
        <v>806</v>
      </c>
      <c r="D91" s="990">
        <v>0.17180484620745015</v>
      </c>
      <c r="E91" s="1001">
        <v>0.45476196035396582</v>
      </c>
      <c r="F91" s="733"/>
      <c r="G91" s="388"/>
      <c r="H91" s="724"/>
      <c r="I91" s="922"/>
      <c r="J91" s="387"/>
      <c r="K91" s="1"/>
      <c r="L91"/>
      <c r="M91" s="475"/>
      <c r="N91" s="475"/>
      <c r="O91" s="475"/>
      <c r="P91" s="529"/>
      <c r="Q91" s="529"/>
      <c r="R91" s="529"/>
      <c r="S91" s="529"/>
      <c r="T91"/>
      <c r="U91"/>
      <c r="X91"/>
      <c r="AJ91"/>
      <c r="AK91"/>
      <c r="AL91"/>
      <c r="AM91"/>
      <c r="AN91"/>
      <c r="AO91"/>
    </row>
    <row r="92" spans="1:41" ht="16.95" customHeight="1">
      <c r="A92" s="861"/>
      <c r="B92" s="417"/>
      <c r="C92" s="1226" t="s">
        <v>968</v>
      </c>
      <c r="D92" s="990">
        <v>0.13092169679007118</v>
      </c>
      <c r="E92" s="1001">
        <v>0.34654556492096478</v>
      </c>
      <c r="F92" s="552"/>
      <c r="G92" s="388"/>
      <c r="H92" s="724"/>
      <c r="I92" s="922"/>
      <c r="J92" s="1"/>
      <c r="K92" s="1"/>
      <c r="L92"/>
      <c r="M92" s="1948"/>
      <c r="N92" s="1948"/>
      <c r="O92" s="1948"/>
      <c r="P92" s="1949"/>
      <c r="Q92" s="1949"/>
      <c r="R92" s="1949"/>
      <c r="S92" s="1949"/>
      <c r="T92"/>
      <c r="U92"/>
      <c r="X92"/>
      <c r="AJ92"/>
      <c r="AK92"/>
      <c r="AL92"/>
      <c r="AM92"/>
      <c r="AN92"/>
      <c r="AO92"/>
    </row>
    <row r="93" spans="1:41" ht="16.95" customHeight="1">
      <c r="A93" s="417"/>
      <c r="B93" s="417"/>
      <c r="C93" s="992" t="s">
        <v>969</v>
      </c>
      <c r="D93" s="1241">
        <v>0.37779071511109935</v>
      </c>
      <c r="E93" s="1242">
        <v>1</v>
      </c>
      <c r="F93" s="552"/>
      <c r="G93" s="388"/>
      <c r="H93" s="724"/>
      <c r="I93" s="922"/>
      <c r="J93" s="692"/>
      <c r="K93" s="692"/>
      <c r="L93"/>
      <c r="M93" s="475"/>
      <c r="N93" s="475"/>
      <c r="O93" s="475"/>
      <c r="P93" s="529"/>
      <c r="Q93" s="529"/>
      <c r="R93" s="531"/>
      <c r="S93" s="531"/>
      <c r="X93"/>
      <c r="AJ93"/>
      <c r="AK93"/>
      <c r="AL93"/>
      <c r="AM93"/>
      <c r="AN93"/>
      <c r="AO93"/>
    </row>
    <row r="94" spans="1:41" ht="19.95" customHeight="1">
      <c r="A94" s="855"/>
      <c r="B94" s="855"/>
      <c r="C94" s="855"/>
      <c r="D94" s="692"/>
      <c r="E94" s="692"/>
      <c r="F94" s="552"/>
      <c r="G94" s="388"/>
      <c r="H94" s="724"/>
      <c r="I94" s="922"/>
      <c r="J94" s="856"/>
      <c r="K94" s="856"/>
      <c r="L94"/>
      <c r="M94" s="475"/>
      <c r="N94" s="475"/>
      <c r="O94" s="475"/>
      <c r="P94" s="531"/>
      <c r="Q94" s="531"/>
      <c r="R94" s="531"/>
      <c r="S94" s="531"/>
      <c r="X94"/>
      <c r="AJ94"/>
      <c r="AK94"/>
      <c r="AL94"/>
      <c r="AM94"/>
      <c r="AN94"/>
      <c r="AO94"/>
    </row>
    <row r="95" spans="1:41" ht="19.95" customHeight="1">
      <c r="A95" s="862"/>
      <c r="B95" s="855"/>
      <c r="C95" s="862"/>
      <c r="D95" s="857"/>
      <c r="E95" s="858"/>
      <c r="F95" s="552"/>
      <c r="G95" s="388"/>
      <c r="H95" s="724"/>
      <c r="I95" s="922"/>
      <c r="J95" s="856"/>
      <c r="K95" s="856"/>
      <c r="L95"/>
      <c r="M95" s="475"/>
      <c r="N95" s="475"/>
      <c r="O95" s="475"/>
      <c r="P95" s="529"/>
      <c r="Q95" s="529"/>
      <c r="R95" s="529"/>
      <c r="S95" s="529"/>
      <c r="X95"/>
      <c r="AJ95"/>
      <c r="AK95"/>
      <c r="AL95"/>
      <c r="AM95"/>
      <c r="AN95"/>
      <c r="AO95"/>
    </row>
    <row r="96" spans="1:41" ht="19.95" customHeight="1">
      <c r="A96" s="862"/>
      <c r="B96" s="906"/>
      <c r="C96" s="907"/>
      <c r="D96" s="908"/>
      <c r="E96" s="909"/>
      <c r="F96" s="1240"/>
      <c r="G96" s="967"/>
      <c r="H96" s="989"/>
      <c r="I96" s="608"/>
      <c r="J96" s="856"/>
      <c r="K96" s="856"/>
      <c r="L96"/>
      <c r="M96" s="475"/>
      <c r="N96" s="475"/>
      <c r="O96" s="475"/>
      <c r="P96" s="531"/>
      <c r="Q96" s="531"/>
      <c r="R96" s="531"/>
      <c r="S96" s="531"/>
      <c r="X96"/>
      <c r="AJ96"/>
      <c r="AK96"/>
      <c r="AL96"/>
      <c r="AM96"/>
      <c r="AN96"/>
      <c r="AO96"/>
    </row>
    <row r="97" spans="1:49" ht="19.95" customHeight="1">
      <c r="C97" s="862"/>
      <c r="D97" s="857"/>
      <c r="E97" s="858"/>
      <c r="F97" s="857"/>
      <c r="G97" s="733"/>
      <c r="H97" s="388"/>
      <c r="I97" s="678"/>
      <c r="J97" s="1"/>
      <c r="L97"/>
      <c r="M97" s="475"/>
      <c r="N97" s="475"/>
      <c r="O97" s="475"/>
      <c r="P97" s="531"/>
      <c r="Q97" s="531"/>
      <c r="R97" s="531"/>
      <c r="S97" s="531"/>
      <c r="X97"/>
      <c r="AJ97"/>
      <c r="AK97"/>
      <c r="AL97"/>
      <c r="AM97"/>
      <c r="AN97"/>
      <c r="AO97"/>
    </row>
    <row r="98" spans="1:49" ht="19.95" customHeight="1">
      <c r="A98" s="309"/>
      <c r="B98" s="855"/>
      <c r="C98" s="417"/>
      <c r="E98" s="1"/>
      <c r="F98" s="1"/>
      <c r="H98" s="684"/>
      <c r="J98" s="617"/>
      <c r="K98" s="1"/>
      <c r="L98"/>
      <c r="X98"/>
      <c r="AJ98"/>
      <c r="AK98"/>
      <c r="AL98"/>
      <c r="AM98"/>
      <c r="AN98"/>
      <c r="AO98"/>
    </row>
    <row r="99" spans="1:49" ht="19.95" customHeight="1">
      <c r="A99" s="603"/>
      <c r="B99" s="603"/>
      <c r="C99" s="863"/>
      <c r="D99" s="1239"/>
      <c r="G99" s="649"/>
      <c r="H99" s="921"/>
      <c r="I99" s="905"/>
      <c r="J99" s="310"/>
      <c r="K99" s="1"/>
      <c r="L99"/>
      <c r="X99"/>
      <c r="AJ99"/>
      <c r="AK99"/>
      <c r="AL99"/>
      <c r="AM99"/>
      <c r="AN99"/>
      <c r="AO99"/>
      <c r="AW99" s="532"/>
    </row>
    <row r="100" spans="1:49" ht="19.95" customHeight="1">
      <c r="A100" s="417"/>
      <c r="B100" s="417"/>
      <c r="C100" s="417"/>
      <c r="D100" s="860"/>
      <c r="E100" s="617"/>
      <c r="F100" s="552"/>
      <c r="G100" s="388"/>
      <c r="H100" s="724"/>
      <c r="I100" s="922"/>
      <c r="J100" s="723"/>
      <c r="K100" s="1"/>
      <c r="L100"/>
      <c r="M100" s="533"/>
      <c r="AJ100"/>
      <c r="AK100"/>
      <c r="AL100"/>
      <c r="AM100"/>
      <c r="AN100"/>
      <c r="AO100"/>
      <c r="AW100" s="532"/>
    </row>
    <row r="101" spans="1:49" ht="19.95" customHeight="1">
      <c r="A101" s="417"/>
      <c r="B101" s="417"/>
      <c r="C101" s="417"/>
      <c r="D101" s="388"/>
      <c r="E101" s="310"/>
      <c r="F101" s="552"/>
      <c r="G101" s="388"/>
      <c r="H101" s="724"/>
      <c r="I101" s="922"/>
      <c r="J101" s="1"/>
      <c r="K101" s="475"/>
      <c r="L101"/>
      <c r="M101" s="533"/>
      <c r="AJ101"/>
      <c r="AK101"/>
      <c r="AL101"/>
      <c r="AM101"/>
      <c r="AN101"/>
      <c r="AO101"/>
    </row>
    <row r="102" spans="1:49" ht="19.95" customHeight="1">
      <c r="A102" s="417"/>
      <c r="B102" s="417"/>
      <c r="C102" s="728"/>
      <c r="D102" s="388"/>
      <c r="E102" s="388"/>
      <c r="F102" s="552"/>
      <c r="G102" s="388"/>
      <c r="H102" s="724"/>
      <c r="I102" s="922"/>
      <c r="J102" s="1"/>
      <c r="K102" s="561"/>
      <c r="L102"/>
      <c r="M102" s="533"/>
      <c r="AJ102"/>
      <c r="AK102"/>
      <c r="AL102"/>
      <c r="AM102"/>
      <c r="AN102"/>
      <c r="AO102"/>
    </row>
    <row r="103" spans="1:49" ht="19.95" customHeight="1">
      <c r="A103" s="417"/>
      <c r="B103" s="417"/>
      <c r="C103" s="417"/>
      <c r="D103" s="388"/>
      <c r="E103" s="1"/>
      <c r="F103" s="552"/>
      <c r="G103" s="388"/>
      <c r="H103" s="724"/>
      <c r="I103" s="922"/>
      <c r="J103" s="1"/>
      <c r="K103" s="923"/>
      <c r="L103"/>
      <c r="M103" s="533"/>
      <c r="N103" s="256"/>
      <c r="AJ103"/>
      <c r="AK103"/>
      <c r="AL103"/>
      <c r="AM103"/>
      <c r="AN103"/>
      <c r="AO103"/>
    </row>
    <row r="104" spans="1:49" ht="18" customHeight="1">
      <c r="A104" s="417"/>
      <c r="B104" s="906"/>
      <c r="C104" s="907"/>
      <c r="D104" s="908"/>
      <c r="E104" s="909"/>
      <c r="F104" s="1240"/>
      <c r="G104" s="967"/>
      <c r="H104" s="989"/>
      <c r="I104" s="904"/>
      <c r="J104" s="1"/>
      <c r="K104" s="924"/>
      <c r="L104"/>
      <c r="M104" s="533"/>
      <c r="N104" s="256"/>
      <c r="AJ104"/>
      <c r="AK104"/>
      <c r="AL104"/>
      <c r="AM104"/>
      <c r="AN104"/>
      <c r="AO104"/>
    </row>
    <row r="105" spans="1:49" ht="18" customHeight="1">
      <c r="A105" s="1"/>
      <c r="C105" s="1"/>
      <c r="D105" s="733"/>
      <c r="E105" s="388"/>
      <c r="F105" s="678"/>
      <c r="G105" s="1"/>
      <c r="H105" s="1"/>
      <c r="I105" s="1"/>
      <c r="J105" s="1"/>
      <c r="K105" s="1"/>
      <c r="L105"/>
      <c r="M105" s="256"/>
      <c r="N105" s="256"/>
      <c r="AJ105"/>
      <c r="AK105"/>
      <c r="AL105"/>
      <c r="AM105"/>
      <c r="AN105"/>
      <c r="AO105"/>
    </row>
    <row r="106" spans="1:49" ht="27.6" customHeight="1">
      <c r="A106" s="1841" t="s">
        <v>970</v>
      </c>
      <c r="B106" s="1841"/>
      <c r="C106" s="1841"/>
      <c r="D106" s="1841"/>
      <c r="E106" s="1841"/>
      <c r="F106" s="1841"/>
      <c r="G106" s="1841"/>
      <c r="H106" s="1841"/>
      <c r="I106" s="1841"/>
      <c r="J106" s="1841"/>
      <c r="K106" s="1841"/>
      <c r="L106"/>
      <c r="M106" s="256"/>
      <c r="N106" s="256"/>
      <c r="AJ106"/>
      <c r="AK106"/>
      <c r="AL106"/>
      <c r="AM106"/>
      <c r="AN106"/>
      <c r="AO106"/>
    </row>
    <row r="107" spans="1:49" ht="18" customHeight="1">
      <c r="A107" s="309" t="s">
        <v>971</v>
      </c>
      <c r="B107" s="1"/>
      <c r="C107" s="552"/>
      <c r="D107" s="733"/>
      <c r="E107" s="388"/>
      <c r="F107" s="678"/>
      <c r="G107" s="678"/>
      <c r="H107" s="1"/>
      <c r="I107" s="1"/>
      <c r="J107" s="1"/>
      <c r="K107" s="1"/>
      <c r="L107"/>
      <c r="M107" s="256"/>
      <c r="N107" s="256"/>
      <c r="AJ107"/>
      <c r="AK107"/>
      <c r="AL107"/>
      <c r="AM107"/>
      <c r="AN107"/>
      <c r="AO107"/>
    </row>
    <row r="108" spans="1:49" ht="18" customHeight="1">
      <c r="C108" s="506" t="s">
        <v>963</v>
      </c>
      <c r="D108" s="687">
        <v>19</v>
      </c>
      <c r="E108" s="413">
        <v>1.4232209737827715E-2</v>
      </c>
      <c r="F108" s="994" t="s">
        <v>972</v>
      </c>
      <c r="M108" s="256"/>
      <c r="AJ108"/>
      <c r="AK108"/>
      <c r="AL108"/>
      <c r="AM108"/>
      <c r="AN108"/>
      <c r="AO108"/>
    </row>
    <row r="109" spans="1:49" ht="19.5" customHeight="1">
      <c r="A109" s="1"/>
      <c r="C109" s="30" t="s">
        <v>973</v>
      </c>
      <c r="D109" s="528">
        <v>133</v>
      </c>
      <c r="E109" s="413">
        <v>9.9625468164794007E-2</v>
      </c>
      <c r="F109" s="991">
        <v>0.10106382978723404</v>
      </c>
      <c r="G109" s="1000" t="s">
        <v>974</v>
      </c>
      <c r="H109" s="1000"/>
      <c r="I109" s="310"/>
      <c r="J109" s="310"/>
      <c r="K109" s="1"/>
      <c r="L109"/>
      <c r="M109" s="256"/>
      <c r="AJ109"/>
      <c r="AK109"/>
      <c r="AL109"/>
      <c r="AM109"/>
      <c r="AN109"/>
      <c r="AO109"/>
    </row>
    <row r="110" spans="1:49" ht="18" customHeight="1">
      <c r="A110" s="1"/>
      <c r="C110" s="30" t="s">
        <v>203</v>
      </c>
      <c r="D110" s="528">
        <v>240</v>
      </c>
      <c r="E110" s="413">
        <v>0.1797752808988764</v>
      </c>
      <c r="F110" s="991">
        <v>0.18237082066869301</v>
      </c>
      <c r="G110" s="999">
        <v>0.20287404902789519</v>
      </c>
      <c r="H110" s="1009" t="s">
        <v>975</v>
      </c>
      <c r="I110" s="524"/>
      <c r="J110" s="524"/>
      <c r="K110" s="1"/>
      <c r="L110"/>
      <c r="N110" s="539"/>
      <c r="X110"/>
      <c r="Y110"/>
      <c r="Z110"/>
      <c r="AA110"/>
      <c r="AB110"/>
      <c r="AC110"/>
      <c r="AD110"/>
      <c r="AE110"/>
      <c r="AF110"/>
      <c r="AG110"/>
      <c r="AH110"/>
      <c r="AI110"/>
      <c r="AJ110"/>
      <c r="AK110"/>
      <c r="AL110"/>
      <c r="AM110"/>
      <c r="AN110"/>
      <c r="AO110"/>
    </row>
    <row r="111" spans="1:49" ht="18" customHeight="1">
      <c r="A111" s="417"/>
      <c r="C111" s="312" t="s">
        <v>976</v>
      </c>
      <c r="D111" s="528">
        <v>138</v>
      </c>
      <c r="E111" s="382">
        <v>0.10337078651685393</v>
      </c>
      <c r="F111" s="990">
        <v>0.10486322188449848</v>
      </c>
      <c r="G111" s="1001">
        <v>0.11665257819103973</v>
      </c>
      <c r="H111" s="1010">
        <v>0.14634146341463414</v>
      </c>
      <c r="I111" s="1"/>
      <c r="J111" s="1"/>
      <c r="K111" s="1"/>
      <c r="L111"/>
      <c r="X111"/>
      <c r="Y111"/>
      <c r="Z111"/>
      <c r="AA111"/>
      <c r="AB111"/>
      <c r="AC111"/>
      <c r="AD111"/>
      <c r="AE111"/>
      <c r="AF111"/>
      <c r="AG111"/>
      <c r="AH111"/>
      <c r="AI111"/>
      <c r="AJ111"/>
      <c r="AK111"/>
      <c r="AL111"/>
      <c r="AM111"/>
      <c r="AN111"/>
      <c r="AO111"/>
    </row>
    <row r="112" spans="1:49" ht="18" customHeight="1">
      <c r="C112" s="312" t="s">
        <v>812</v>
      </c>
      <c r="D112" s="528">
        <v>105</v>
      </c>
      <c r="E112" s="1002">
        <v>7.8651685393258425E-2</v>
      </c>
      <c r="F112" s="990">
        <v>7.9787234042553196E-2</v>
      </c>
      <c r="G112" s="1001">
        <v>8.8757396449704137E-2</v>
      </c>
      <c r="H112" s="1010">
        <v>0.11134676564156946</v>
      </c>
      <c r="L112"/>
      <c r="M112" s="256"/>
      <c r="N112" s="256"/>
      <c r="X112"/>
      <c r="Y112"/>
      <c r="Z112"/>
      <c r="AA112"/>
      <c r="AB112"/>
      <c r="AC112"/>
      <c r="AD112"/>
      <c r="AE112"/>
      <c r="AF112"/>
      <c r="AG112"/>
      <c r="AH112"/>
      <c r="AI112"/>
      <c r="AJ112"/>
      <c r="AK112"/>
      <c r="AL112"/>
      <c r="AM112"/>
      <c r="AN112"/>
      <c r="AO112"/>
    </row>
    <row r="113" spans="1:41" ht="18" customHeight="1">
      <c r="A113" s="417"/>
      <c r="C113" s="312" t="s">
        <v>813</v>
      </c>
      <c r="D113" s="528">
        <v>689</v>
      </c>
      <c r="E113" s="1002">
        <v>0.51610486891385765</v>
      </c>
      <c r="F113" s="990">
        <v>0.5235562310030395</v>
      </c>
      <c r="G113" s="1001">
        <v>0.58241758241758246</v>
      </c>
      <c r="H113" s="1010">
        <v>0.7306468716861082</v>
      </c>
      <c r="I113" s="417"/>
      <c r="J113" s="417"/>
      <c r="K113" s="417"/>
      <c r="L113"/>
      <c r="M113" s="256"/>
      <c r="N113" s="256"/>
      <c r="X113"/>
      <c r="Y113"/>
      <c r="Z113"/>
      <c r="AA113"/>
      <c r="AB113"/>
      <c r="AC113"/>
      <c r="AD113"/>
      <c r="AE113"/>
      <c r="AF113"/>
      <c r="AG113"/>
      <c r="AH113"/>
      <c r="AI113"/>
      <c r="AJ113"/>
      <c r="AK113"/>
      <c r="AL113"/>
      <c r="AM113"/>
      <c r="AN113"/>
      <c r="AO113"/>
    </row>
    <row r="114" spans="1:41" ht="18" customHeight="1">
      <c r="A114" s="728"/>
      <c r="C114" s="30" t="s">
        <v>814</v>
      </c>
      <c r="D114" s="528">
        <v>192</v>
      </c>
      <c r="E114" s="1002">
        <v>0.14382022471910114</v>
      </c>
      <c r="F114" s="990">
        <v>0.1458966565349544</v>
      </c>
      <c r="G114" s="1001">
        <v>0.16229923922231615</v>
      </c>
      <c r="H114" s="1010">
        <v>0.20360551431601273</v>
      </c>
      <c r="I114" s="417"/>
      <c r="J114" s="417"/>
      <c r="K114" s="417"/>
      <c r="L114"/>
      <c r="M114" s="8"/>
      <c r="N114" s="8"/>
      <c r="O114" s="8"/>
      <c r="X114"/>
      <c r="Y114"/>
      <c r="Z114"/>
      <c r="AA114"/>
      <c r="AB114"/>
      <c r="AC114"/>
      <c r="AD114"/>
      <c r="AE114"/>
      <c r="AF114"/>
      <c r="AG114"/>
      <c r="AH114"/>
      <c r="AI114"/>
      <c r="AJ114"/>
      <c r="AK114"/>
      <c r="AL114"/>
      <c r="AM114"/>
      <c r="AN114"/>
      <c r="AO114"/>
    </row>
    <row r="115" spans="1:41">
      <c r="A115" s="417"/>
      <c r="C115" s="312" t="s">
        <v>815</v>
      </c>
      <c r="D115" s="528">
        <v>396</v>
      </c>
      <c r="E115" s="1002">
        <v>0.29662921348314608</v>
      </c>
      <c r="F115" s="1003">
        <v>0.30091185410334348</v>
      </c>
      <c r="G115" s="1001">
        <v>0.33474218089602703</v>
      </c>
      <c r="H115" s="1010">
        <v>0.41993637327677624</v>
      </c>
      <c r="I115" s="730"/>
      <c r="J115" s="31"/>
      <c r="K115" s="730"/>
      <c r="L115"/>
      <c r="M115" s="256"/>
      <c r="N115" s="256"/>
      <c r="X115"/>
      <c r="Y115"/>
      <c r="Z115"/>
      <c r="AA115"/>
      <c r="AB115"/>
      <c r="AC115"/>
      <c r="AD115"/>
      <c r="AE115"/>
      <c r="AF115"/>
      <c r="AG115"/>
      <c r="AH115"/>
      <c r="AI115"/>
      <c r="AJ115"/>
      <c r="AK115"/>
      <c r="AL115"/>
      <c r="AM115"/>
      <c r="AN115"/>
      <c r="AO115"/>
    </row>
    <row r="116" spans="1:41" ht="18" customHeight="1">
      <c r="A116" s="417"/>
      <c r="C116" s="1008" t="s">
        <v>977</v>
      </c>
      <c r="D116" s="1011">
        <v>943</v>
      </c>
      <c r="E116" s="1020">
        <v>0.70636704119850191</v>
      </c>
      <c r="F116" s="1012">
        <v>0.71656534954407292</v>
      </c>
      <c r="G116" s="1013">
        <v>0.79712595097210481</v>
      </c>
      <c r="H116" s="1019"/>
      <c r="I116" s="729"/>
      <c r="J116" s="417"/>
      <c r="K116" s="729"/>
      <c r="L116"/>
      <c r="M116" s="1"/>
      <c r="O116" s="1"/>
      <c r="P116" s="1"/>
      <c r="Q116" s="1"/>
      <c r="R116" s="1"/>
      <c r="S116" s="1"/>
      <c r="T116" s="1"/>
      <c r="U116" s="1"/>
      <c r="V116" s="1"/>
      <c r="W116"/>
      <c r="X116"/>
      <c r="Y116"/>
      <c r="Z116"/>
      <c r="AA116"/>
      <c r="AB116"/>
      <c r="AC116"/>
      <c r="AD116"/>
      <c r="AE116"/>
      <c r="AF116"/>
      <c r="AG116"/>
      <c r="AH116"/>
      <c r="AI116"/>
      <c r="AJ116"/>
      <c r="AK116"/>
      <c r="AL116"/>
      <c r="AM116"/>
      <c r="AN116"/>
      <c r="AO116"/>
    </row>
    <row r="117" spans="1:41" ht="18" customHeight="1">
      <c r="A117" s="417"/>
      <c r="D117" s="722"/>
      <c r="E117" s="552"/>
      <c r="F117" s="724"/>
      <c r="G117" s="727"/>
      <c r="H117" s="417"/>
      <c r="I117" s="417"/>
      <c r="J117" s="417"/>
      <c r="K117" s="417"/>
      <c r="L117"/>
      <c r="M117" s="256"/>
      <c r="N117" s="256"/>
      <c r="X117"/>
      <c r="Y117"/>
      <c r="Z117"/>
      <c r="AA117"/>
      <c r="AB117"/>
      <c r="AC117"/>
      <c r="AD117"/>
      <c r="AE117"/>
      <c r="AF117"/>
      <c r="AG117"/>
      <c r="AH117"/>
      <c r="AI117"/>
      <c r="AJ117"/>
      <c r="AK117"/>
      <c r="AL117"/>
      <c r="AM117"/>
      <c r="AN117"/>
      <c r="AO117"/>
    </row>
    <row r="118" spans="1:41" ht="18.600000000000001" customHeight="1">
      <c r="A118" s="309" t="s">
        <v>978</v>
      </c>
      <c r="B118" s="1"/>
      <c r="C118" s="30"/>
      <c r="D118" s="552"/>
      <c r="E118" s="678"/>
      <c r="F118" s="693"/>
      <c r="G118" s="727"/>
      <c r="H118" s="729"/>
      <c r="I118" s="731"/>
      <c r="J118" s="728"/>
      <c r="K118" s="726"/>
      <c r="L118" s="732"/>
      <c r="M118" s="652"/>
      <c r="X118" s="11"/>
      <c r="Y118" s="11"/>
      <c r="Z118" s="11"/>
      <c r="AA118" s="11"/>
      <c r="AB118" s="11"/>
      <c r="AC118" s="11"/>
      <c r="AD118" s="11"/>
      <c r="AE118" s="11"/>
      <c r="AF118" s="11"/>
      <c r="AG118" s="11"/>
      <c r="AH118" s="11"/>
      <c r="AI118" s="11"/>
      <c r="AJ118" s="11"/>
      <c r="AK118" s="11"/>
      <c r="AL118" s="11"/>
      <c r="AM118" s="11"/>
      <c r="AN118" s="11"/>
      <c r="AO118" s="11"/>
    </row>
    <row r="119" spans="1:41" ht="18.600000000000001" customHeight="1">
      <c r="A119" s="1"/>
      <c r="C119" s="866"/>
      <c r="D119" s="506" t="s">
        <v>963</v>
      </c>
      <c r="E119" s="687">
        <v>406</v>
      </c>
      <c r="F119" s="994" t="s">
        <v>972</v>
      </c>
      <c r="G119" s="727"/>
      <c r="H119" s="1"/>
      <c r="I119" s="417"/>
      <c r="J119" s="1"/>
      <c r="K119" s="731"/>
      <c r="L119" s="11"/>
      <c r="M119" s="652"/>
      <c r="X119" s="11"/>
      <c r="Y119" s="11"/>
      <c r="Z119" s="11"/>
      <c r="AA119" s="11"/>
      <c r="AB119" s="11"/>
      <c r="AC119" s="11"/>
      <c r="AD119" s="11"/>
      <c r="AE119" s="11"/>
      <c r="AF119" s="11"/>
      <c r="AG119" s="11"/>
      <c r="AH119" s="11"/>
      <c r="AI119" s="11"/>
      <c r="AJ119" s="11"/>
      <c r="AK119" s="11"/>
      <c r="AL119" s="11"/>
      <c r="AM119" s="11"/>
      <c r="AN119" s="11"/>
      <c r="AO119" s="11"/>
    </row>
    <row r="120" spans="1:41" ht="18.600000000000001" customHeight="1">
      <c r="A120" s="417"/>
      <c r="C120" s="30"/>
      <c r="D120" s="30" t="s">
        <v>109</v>
      </c>
      <c r="E120" s="528">
        <v>50</v>
      </c>
      <c r="F120" s="1003">
        <v>5.3821313240043057E-2</v>
      </c>
      <c r="G120" s="1009" t="s">
        <v>979</v>
      </c>
      <c r="H120" s="1"/>
      <c r="I120" s="725"/>
      <c r="J120" s="733"/>
      <c r="K120" s="678"/>
      <c r="L120" s="11"/>
      <c r="M120" s="652"/>
      <c r="X120" s="11"/>
      <c r="Y120" s="11"/>
      <c r="Z120" s="11"/>
      <c r="AA120" s="11"/>
      <c r="AB120" s="11"/>
      <c r="AC120" s="11"/>
      <c r="AD120" s="11"/>
      <c r="AE120" s="11"/>
      <c r="AF120" s="11"/>
      <c r="AG120" s="11"/>
      <c r="AH120" s="11"/>
      <c r="AI120" s="11"/>
      <c r="AJ120" s="11"/>
      <c r="AK120" s="11"/>
      <c r="AL120" s="11"/>
      <c r="AM120" s="11"/>
      <c r="AN120" s="11"/>
      <c r="AO120" s="11"/>
    </row>
    <row r="121" spans="1:41" ht="18.600000000000001" customHeight="1">
      <c r="A121" s="417"/>
      <c r="C121" s="30"/>
      <c r="D121" s="30" t="s">
        <v>112</v>
      </c>
      <c r="E121" s="528">
        <v>640</v>
      </c>
      <c r="F121" s="1003">
        <v>0.68891280947255118</v>
      </c>
      <c r="G121" s="1010">
        <v>0.72810011376564276</v>
      </c>
      <c r="H121" s="1"/>
      <c r="I121" s="725"/>
      <c r="J121" s="733"/>
      <c r="K121" s="678"/>
      <c r="L121" s="11"/>
      <c r="M121" s="256"/>
      <c r="X121" s="11"/>
      <c r="Y121" s="11"/>
      <c r="Z121" s="11"/>
      <c r="AA121" s="11"/>
      <c r="AB121" s="11"/>
      <c r="AC121" s="11"/>
      <c r="AD121" s="11"/>
      <c r="AE121" s="11"/>
      <c r="AF121" s="11"/>
      <c r="AG121" s="11"/>
      <c r="AH121" s="11"/>
      <c r="AI121" s="11"/>
      <c r="AJ121" s="11"/>
      <c r="AK121" s="11"/>
      <c r="AL121" s="11"/>
      <c r="AM121" s="11"/>
      <c r="AN121" s="11"/>
      <c r="AO121" s="11"/>
    </row>
    <row r="122" spans="1:41" ht="18.600000000000001" customHeight="1">
      <c r="A122" s="417"/>
      <c r="C122" s="30"/>
      <c r="D122" s="30" t="s">
        <v>113</v>
      </c>
      <c r="E122" s="528">
        <v>417</v>
      </c>
      <c r="F122" s="1003">
        <v>0.44886975242195909</v>
      </c>
      <c r="G122" s="1010">
        <v>0.47440273037542663</v>
      </c>
      <c r="H122" s="1"/>
      <c r="I122" s="725"/>
      <c r="J122" s="733"/>
      <c r="K122" s="678"/>
      <c r="L122" s="11"/>
      <c r="M122" s="652"/>
      <c r="X122" s="11"/>
      <c r="Y122" s="11"/>
      <c r="Z122" s="11"/>
      <c r="AA122" s="11"/>
      <c r="AB122" s="11"/>
      <c r="AC122" s="11"/>
      <c r="AD122" s="11"/>
      <c r="AE122" s="11"/>
      <c r="AF122" s="11"/>
      <c r="AG122" s="11"/>
      <c r="AH122" s="11"/>
      <c r="AI122" s="11"/>
      <c r="AJ122" s="11"/>
      <c r="AK122" s="11"/>
      <c r="AL122" s="11"/>
      <c r="AM122" s="11"/>
      <c r="AN122" s="11"/>
      <c r="AO122" s="11"/>
    </row>
    <row r="123" spans="1:41" ht="18.600000000000001" customHeight="1">
      <c r="A123" s="455"/>
      <c r="B123" s="455"/>
      <c r="C123" s="455"/>
      <c r="D123" s="30" t="s">
        <v>980</v>
      </c>
      <c r="E123" s="528">
        <v>423</v>
      </c>
      <c r="F123" s="1003">
        <v>0.45532831001076424</v>
      </c>
      <c r="G123" s="1010">
        <v>0.48122866894197952</v>
      </c>
      <c r="H123" s="1"/>
      <c r="I123" s="417"/>
      <c r="J123" s="1"/>
      <c r="K123" s="310"/>
      <c r="L123" s="11"/>
      <c r="M123" s="652"/>
      <c r="X123" s="11"/>
      <c r="Y123" s="11"/>
      <c r="Z123" s="11"/>
      <c r="AA123" s="11"/>
      <c r="AB123" s="11"/>
      <c r="AC123" s="11"/>
      <c r="AD123" s="11"/>
      <c r="AE123" s="11"/>
      <c r="AF123" s="11"/>
      <c r="AG123" s="11"/>
      <c r="AH123" s="11"/>
      <c r="AI123" s="11"/>
      <c r="AJ123" s="11"/>
      <c r="AK123" s="11"/>
      <c r="AL123" s="11"/>
      <c r="AM123" s="11"/>
      <c r="AN123" s="11"/>
      <c r="AO123" s="11"/>
    </row>
    <row r="124" spans="1:41" ht="18.600000000000001" customHeight="1">
      <c r="A124" s="455"/>
      <c r="B124" s="455"/>
      <c r="C124" s="455"/>
      <c r="D124" s="30" t="s">
        <v>115</v>
      </c>
      <c r="E124" s="528">
        <v>85</v>
      </c>
      <c r="F124" s="1003">
        <v>9.1496232508073191E-2</v>
      </c>
      <c r="G124" s="1010">
        <v>9.6700796359499436E-2</v>
      </c>
      <c r="H124" s="1"/>
      <c r="I124" s="417"/>
      <c r="J124" s="1"/>
      <c r="K124" s="455"/>
      <c r="L124" s="11"/>
      <c r="M124" s="652"/>
      <c r="X124" s="11"/>
      <c r="Y124" s="11"/>
      <c r="Z124" s="11"/>
      <c r="AA124" s="11"/>
      <c r="AB124" s="11"/>
      <c r="AC124" s="11"/>
      <c r="AD124" s="11"/>
      <c r="AE124" s="11"/>
      <c r="AF124" s="11"/>
      <c r="AG124" s="11"/>
      <c r="AH124" s="11"/>
      <c r="AI124" s="11"/>
      <c r="AJ124" s="11"/>
      <c r="AK124" s="11"/>
      <c r="AL124" s="11"/>
      <c r="AM124" s="11"/>
      <c r="AN124" s="11"/>
      <c r="AO124" s="11"/>
    </row>
    <row r="125" spans="1:41" ht="18.600000000000001" customHeight="1">
      <c r="A125" s="455"/>
      <c r="B125" s="455"/>
      <c r="C125" s="455"/>
      <c r="D125" s="30" t="s">
        <v>116</v>
      </c>
      <c r="E125" s="528">
        <v>22</v>
      </c>
      <c r="F125" s="1003">
        <v>2.3681377825618945E-2</v>
      </c>
      <c r="G125" s="1010">
        <v>2.502844141069397E-2</v>
      </c>
      <c r="K125" s="1"/>
      <c r="L125" s="11"/>
      <c r="X125"/>
      <c r="Y125"/>
      <c r="Z125"/>
      <c r="AA125"/>
      <c r="AB125"/>
      <c r="AC125"/>
      <c r="AD125"/>
      <c r="AE125"/>
      <c r="AF125"/>
      <c r="AG125"/>
      <c r="AH125"/>
      <c r="AI125"/>
      <c r="AJ125"/>
      <c r="AK125"/>
      <c r="AL125"/>
      <c r="AM125"/>
      <c r="AN125"/>
      <c r="AO125"/>
    </row>
    <row r="126" spans="1:41" ht="18.600000000000001" customHeight="1">
      <c r="A126" s="455"/>
      <c r="B126" s="455"/>
      <c r="C126" s="391"/>
      <c r="D126" s="30" t="s">
        <v>981</v>
      </c>
      <c r="E126" s="528">
        <v>29</v>
      </c>
      <c r="F126" s="1003">
        <v>3.1216361679224973E-2</v>
      </c>
      <c r="G126" s="1010">
        <v>3.2992036405005691E-2</v>
      </c>
      <c r="H126" s="417"/>
      <c r="I126" s="731"/>
      <c r="J126" s="728"/>
      <c r="K126" s="726"/>
      <c r="L126" s="732"/>
      <c r="M126" s="8"/>
      <c r="N126" s="8"/>
      <c r="O126" s="8"/>
      <c r="W126"/>
      <c r="X126"/>
      <c r="Y126"/>
      <c r="Z126"/>
      <c r="AA126"/>
      <c r="AB126"/>
      <c r="AC126"/>
      <c r="AD126"/>
      <c r="AE126"/>
      <c r="AF126"/>
      <c r="AG126"/>
      <c r="AH126"/>
      <c r="AI126"/>
      <c r="AJ126"/>
      <c r="AK126"/>
      <c r="AL126"/>
      <c r="AM126"/>
      <c r="AN126"/>
      <c r="AO126"/>
    </row>
    <row r="127" spans="1:41" ht="18.600000000000001" customHeight="1">
      <c r="A127" s="417"/>
      <c r="C127" s="925"/>
      <c r="D127" s="1008" t="s">
        <v>957</v>
      </c>
      <c r="E127" s="1011">
        <v>879</v>
      </c>
      <c r="F127" s="733"/>
      <c r="G127" s="678"/>
      <c r="K127" s="524"/>
      <c r="L127"/>
      <c r="X127"/>
      <c r="Y127"/>
      <c r="Z127"/>
      <c r="AA127"/>
      <c r="AB127"/>
      <c r="AC127"/>
      <c r="AD127"/>
      <c r="AE127"/>
      <c r="AF127"/>
      <c r="AG127"/>
      <c r="AH127"/>
      <c r="AI127"/>
      <c r="AJ127"/>
      <c r="AK127"/>
      <c r="AL127"/>
      <c r="AM127"/>
      <c r="AN127"/>
      <c r="AO127"/>
    </row>
    <row r="128" spans="1:41" ht="18" customHeight="1">
      <c r="A128" s="417"/>
      <c r="C128" s="937"/>
      <c r="D128" s="1016"/>
      <c r="E128" s="1017"/>
      <c r="F128" s="733"/>
      <c r="G128" s="678"/>
      <c r="K128" s="1"/>
      <c r="L128"/>
      <c r="X128"/>
      <c r="Y128"/>
      <c r="Z128"/>
      <c r="AA128"/>
      <c r="AB128"/>
      <c r="AC128"/>
      <c r="AD128"/>
      <c r="AE128"/>
      <c r="AF128"/>
      <c r="AG128"/>
      <c r="AH128"/>
      <c r="AI128"/>
      <c r="AJ128"/>
      <c r="AK128"/>
      <c r="AL128"/>
      <c r="AM128"/>
      <c r="AN128"/>
      <c r="AO128"/>
    </row>
    <row r="129" spans="1:49" ht="18" customHeight="1">
      <c r="A129" s="309" t="s">
        <v>982</v>
      </c>
      <c r="C129" s="938"/>
      <c r="D129" s="1016"/>
      <c r="E129" s="1017"/>
      <c r="F129" s="30"/>
      <c r="G129" s="1009" t="s">
        <v>983</v>
      </c>
      <c r="K129" s="524"/>
      <c r="L129"/>
      <c r="M129" s="9"/>
      <c r="N129" s="9"/>
      <c r="O129" s="9"/>
      <c r="P129" s="9"/>
      <c r="Q129" s="9"/>
      <c r="R129" s="9"/>
      <c r="S129" s="9"/>
      <c r="T129" s="9"/>
      <c r="U129" s="9"/>
      <c r="V129" s="9"/>
      <c r="W129" s="9"/>
      <c r="X129"/>
      <c r="AJ129"/>
      <c r="AK129"/>
      <c r="AL129"/>
      <c r="AM129"/>
      <c r="AN129"/>
      <c r="AO129"/>
    </row>
    <row r="130" spans="1:49" ht="18" customHeight="1">
      <c r="A130" s="417"/>
      <c r="D130" s="312" t="s">
        <v>206</v>
      </c>
      <c r="E130" s="528">
        <v>114</v>
      </c>
      <c r="F130" s="8"/>
      <c r="G130" s="1010">
        <v>0.28499999999999998</v>
      </c>
      <c r="H130" s="724"/>
      <c r="I130" s="724"/>
      <c r="J130" s="1"/>
      <c r="K130"/>
      <c r="L130" s="1"/>
      <c r="M130" s="1"/>
      <c r="N130" s="1009" t="s">
        <v>983</v>
      </c>
      <c r="Q130" s="1"/>
      <c r="R130" s="1"/>
      <c r="S130" s="1"/>
      <c r="T130" s="1"/>
      <c r="U130" s="1"/>
      <c r="V130" s="1"/>
      <c r="W130"/>
      <c r="X130"/>
      <c r="AJ130"/>
      <c r="AK130"/>
      <c r="AL130"/>
      <c r="AM130"/>
      <c r="AN130"/>
      <c r="AO130"/>
    </row>
    <row r="131" spans="1:49" ht="18" customHeight="1">
      <c r="A131" s="417"/>
      <c r="D131" s="30" t="s">
        <v>207</v>
      </c>
      <c r="E131" s="528">
        <v>352</v>
      </c>
      <c r="F131" s="724"/>
      <c r="G131" s="1010">
        <v>0.88</v>
      </c>
      <c r="H131" s="1263" t="s">
        <v>984</v>
      </c>
      <c r="I131" s="1263"/>
      <c r="J131" s="417" t="s">
        <v>208</v>
      </c>
      <c r="K131"/>
      <c r="L131" s="256"/>
      <c r="M131" s="528">
        <v>299</v>
      </c>
      <c r="N131" s="1010">
        <v>0.85185185185185186</v>
      </c>
      <c r="X131"/>
      <c r="Y131"/>
      <c r="Z131"/>
      <c r="AA131"/>
      <c r="AB131"/>
      <c r="AC131"/>
      <c r="AD131"/>
      <c r="AE131"/>
      <c r="AF131"/>
      <c r="AG131"/>
      <c r="AH131"/>
      <c r="AI131"/>
      <c r="AJ131"/>
      <c r="AK131"/>
      <c r="AL131"/>
      <c r="AM131"/>
      <c r="AN131"/>
      <c r="AO131"/>
    </row>
    <row r="132" spans="1:49" ht="18" customHeight="1">
      <c r="C132" s="725"/>
      <c r="D132" s="1229" t="s">
        <v>212</v>
      </c>
      <c r="E132" s="528">
        <v>281</v>
      </c>
      <c r="F132" s="678"/>
      <c r="G132" s="1010">
        <v>0.70250000000000001</v>
      </c>
      <c r="H132" s="417"/>
      <c r="I132" s="417"/>
      <c r="J132" s="417" t="s">
        <v>209</v>
      </c>
      <c r="K132" s="732"/>
      <c r="L132" s="8"/>
      <c r="M132" s="528">
        <v>74</v>
      </c>
      <c r="N132" s="1010">
        <v>0.21082621082621084</v>
      </c>
      <c r="X132"/>
      <c r="Y132"/>
      <c r="Z132"/>
      <c r="AA132"/>
      <c r="AB132"/>
      <c r="AC132"/>
      <c r="AD132"/>
      <c r="AE132"/>
      <c r="AF132"/>
      <c r="AG132"/>
      <c r="AH132"/>
      <c r="AI132"/>
      <c r="AJ132"/>
      <c r="AK132"/>
      <c r="AL132"/>
      <c r="AM132"/>
      <c r="AN132"/>
      <c r="AO132"/>
    </row>
    <row r="133" spans="1:49" ht="18" customHeight="1">
      <c r="A133" s="309"/>
      <c r="B133" s="1"/>
      <c r="C133" s="30"/>
      <c r="D133" s="1230" t="s">
        <v>213</v>
      </c>
      <c r="E133" s="528">
        <v>246</v>
      </c>
      <c r="F133" s="693"/>
      <c r="G133" s="1010">
        <v>0.61499999999999999</v>
      </c>
      <c r="H133" s="417"/>
      <c r="I133" s="417"/>
      <c r="J133" s="726" t="s">
        <v>210</v>
      </c>
      <c r="K133" s="732"/>
      <c r="L133" s="8"/>
      <c r="M133" s="528">
        <v>247</v>
      </c>
      <c r="N133" s="1010">
        <v>0.70370370370370372</v>
      </c>
      <c r="Q133" s="1"/>
      <c r="R133" s="1"/>
      <c r="S133" s="1"/>
      <c r="T133" s="1"/>
      <c r="U133" s="1"/>
      <c r="V133" s="1"/>
      <c r="W133"/>
      <c r="X133"/>
      <c r="Y133"/>
      <c r="Z133"/>
      <c r="AA133"/>
      <c r="AB133"/>
      <c r="AC133"/>
      <c r="AD133"/>
      <c r="AE133"/>
      <c r="AF133"/>
      <c r="AG133"/>
      <c r="AH133"/>
      <c r="AI133"/>
      <c r="AJ133"/>
      <c r="AK133"/>
      <c r="AL133"/>
      <c r="AM133"/>
      <c r="AN133"/>
      <c r="AO133"/>
    </row>
    <row r="134" spans="1:49" ht="18.600000000000001" customHeight="1">
      <c r="A134" s="1"/>
      <c r="C134" s="866"/>
      <c r="D134" s="1008" t="s">
        <v>985</v>
      </c>
      <c r="E134" s="1011">
        <v>400</v>
      </c>
      <c r="F134" s="994"/>
      <c r="G134" s="727"/>
      <c r="H134" s="417"/>
      <c r="I134" s="731"/>
      <c r="J134" s="726" t="s">
        <v>211</v>
      </c>
      <c r="K134" s="732"/>
      <c r="L134" s="8"/>
      <c r="M134" s="528">
        <v>26</v>
      </c>
      <c r="N134" s="1010">
        <v>7.407407407407407E-2</v>
      </c>
      <c r="Q134" s="1"/>
      <c r="R134" s="1"/>
      <c r="S134" s="1"/>
      <c r="T134" s="1"/>
      <c r="U134" s="1"/>
      <c r="V134" s="1"/>
      <c r="W134"/>
      <c r="X134"/>
      <c r="Y134"/>
      <c r="Z134"/>
      <c r="AA134"/>
      <c r="AB134"/>
      <c r="AC134"/>
      <c r="AD134"/>
      <c r="AE134"/>
      <c r="AF134"/>
      <c r="AG134"/>
      <c r="AH134"/>
      <c r="AI134"/>
      <c r="AJ134"/>
      <c r="AK134"/>
      <c r="AL134"/>
      <c r="AM134"/>
      <c r="AN134"/>
      <c r="AO134"/>
    </row>
    <row r="135" spans="1:49" ht="18.600000000000001" customHeight="1">
      <c r="A135" s="417"/>
      <c r="C135" s="30"/>
      <c r="D135" s="552"/>
      <c r="E135" s="388"/>
      <c r="G135" s="1227"/>
      <c r="H135" s="417"/>
      <c r="I135" s="731"/>
      <c r="J135" s="1264" t="s">
        <v>985</v>
      </c>
      <c r="K135" s="5"/>
      <c r="L135" s="8"/>
      <c r="M135" s="1011">
        <v>351</v>
      </c>
      <c r="N135" s="417"/>
      <c r="Q135"/>
      <c r="R135"/>
      <c r="S135"/>
      <c r="T135"/>
      <c r="U135"/>
      <c r="V135"/>
      <c r="W135"/>
      <c r="X135"/>
      <c r="Y135"/>
      <c r="Z135"/>
      <c r="AA135"/>
      <c r="AB135"/>
      <c r="AC135"/>
      <c r="AD135"/>
      <c r="AE135"/>
      <c r="AF135"/>
      <c r="AG135"/>
      <c r="AH135"/>
      <c r="AI135"/>
      <c r="AJ135"/>
      <c r="AK135"/>
      <c r="AL135"/>
      <c r="AM135"/>
      <c r="AN135"/>
      <c r="AO135"/>
    </row>
    <row r="136" spans="1:49" ht="18.600000000000001" customHeight="1">
      <c r="A136" s="309" t="s">
        <v>986</v>
      </c>
      <c r="C136" s="30"/>
      <c r="D136" s="552"/>
      <c r="E136" s="388"/>
      <c r="F136" s="256"/>
      <c r="G136" s="1228"/>
      <c r="H136" s="417"/>
      <c r="I136" s="731"/>
      <c r="J136" s="728"/>
      <c r="K136" s="726"/>
      <c r="L136" s="732"/>
      <c r="M136" s="8"/>
      <c r="N136" s="8"/>
      <c r="O136" s="8"/>
      <c r="P136" s="1"/>
      <c r="Q136" s="1"/>
      <c r="R136" s="1"/>
      <c r="S136" s="1"/>
      <c r="T136" s="1"/>
      <c r="U136" s="1"/>
      <c r="V136" s="1"/>
      <c r="W136"/>
      <c r="X136"/>
      <c r="AC136"/>
      <c r="AD136"/>
      <c r="AE136"/>
      <c r="AF136"/>
      <c r="AG136"/>
      <c r="AH136"/>
      <c r="AI136"/>
      <c r="AJ136"/>
      <c r="AK136"/>
      <c r="AL136"/>
      <c r="AM136"/>
      <c r="AN136"/>
      <c r="AO136"/>
    </row>
    <row r="137" spans="1:49" ht="18.600000000000001" customHeight="1">
      <c r="A137" s="417"/>
      <c r="C137" s="30"/>
      <c r="D137" s="506" t="s">
        <v>963</v>
      </c>
      <c r="E137" s="687">
        <v>29</v>
      </c>
      <c r="F137" s="994" t="s">
        <v>972</v>
      </c>
      <c r="G137" s="1228"/>
      <c r="H137" s="417"/>
      <c r="I137" s="731"/>
      <c r="J137" s="728"/>
      <c r="K137" s="726"/>
      <c r="L137" s="732"/>
      <c r="M137" s="8"/>
      <c r="N137" s="8"/>
      <c r="O137" s="8"/>
      <c r="X137"/>
      <c r="AC137"/>
      <c r="AD137"/>
      <c r="AE137"/>
      <c r="AF137"/>
      <c r="AG137"/>
      <c r="AH137"/>
      <c r="AI137"/>
      <c r="AJ137"/>
      <c r="AK137"/>
      <c r="AL137"/>
      <c r="AM137"/>
      <c r="AN137"/>
      <c r="AO137"/>
    </row>
    <row r="138" spans="1:49" ht="18.600000000000001" customHeight="1">
      <c r="A138" s="455"/>
      <c r="B138" s="455"/>
      <c r="C138" s="1008"/>
      <c r="D138" s="312" t="s">
        <v>273</v>
      </c>
      <c r="E138" s="528">
        <v>232</v>
      </c>
      <c r="F138" s="1003">
        <v>0.1776416539050536</v>
      </c>
      <c r="G138" s="1014"/>
      <c r="H138" s="417"/>
      <c r="I138" s="731"/>
      <c r="J138" s="728"/>
      <c r="K138" s="726"/>
      <c r="L138" s="732"/>
      <c r="M138" s="8"/>
      <c r="N138" s="8"/>
      <c r="O138" s="8"/>
      <c r="W138"/>
      <c r="X138"/>
      <c r="Y138"/>
      <c r="Z138"/>
      <c r="AA138"/>
      <c r="AB138"/>
      <c r="AC138"/>
      <c r="AD138"/>
      <c r="AE138"/>
      <c r="AF138"/>
      <c r="AG138"/>
      <c r="AH138"/>
      <c r="AI138"/>
      <c r="AJ138"/>
      <c r="AK138"/>
      <c r="AL138"/>
      <c r="AM138"/>
      <c r="AN138"/>
      <c r="AO138"/>
    </row>
    <row r="139" spans="1:49" ht="18.600000000000001" customHeight="1">
      <c r="A139" s="455"/>
      <c r="B139" s="455"/>
      <c r="C139" s="455"/>
      <c r="D139" s="30" t="s">
        <v>214</v>
      </c>
      <c r="E139" s="528">
        <v>669</v>
      </c>
      <c r="F139" s="1003">
        <v>0.51225114854517606</v>
      </c>
      <c r="G139" s="1014"/>
      <c r="H139" s="693"/>
      <c r="I139" s="731"/>
      <c r="J139" s="728"/>
      <c r="K139" s="726"/>
      <c r="L139" s="732"/>
      <c r="M139" s="8"/>
      <c r="N139" s="8"/>
      <c r="O139" s="8"/>
      <c r="X139" s="11"/>
      <c r="Y139" s="11"/>
      <c r="Z139" s="11"/>
      <c r="AA139" s="11"/>
      <c r="AB139" s="11"/>
      <c r="AC139" s="11"/>
      <c r="AD139" s="11"/>
      <c r="AE139" s="11"/>
      <c r="AF139" s="11"/>
      <c r="AG139" s="11"/>
      <c r="AH139" s="11"/>
      <c r="AI139" s="11"/>
      <c r="AJ139" s="11"/>
      <c r="AK139" s="11"/>
      <c r="AL139" s="11"/>
      <c r="AM139" s="11"/>
      <c r="AN139" s="11"/>
      <c r="AO139" s="11"/>
    </row>
    <row r="140" spans="1:49" ht="18" customHeight="1">
      <c r="B140" s="1"/>
      <c r="D140" s="1229" t="s">
        <v>274</v>
      </c>
      <c r="E140" s="528">
        <v>405</v>
      </c>
      <c r="F140" s="1003">
        <v>0.31010719754977029</v>
      </c>
      <c r="G140" s="724"/>
      <c r="H140" s="724"/>
      <c r="I140" s="724"/>
      <c r="J140" s="1"/>
      <c r="K140" s="1"/>
      <c r="L140"/>
      <c r="M140" s="1"/>
      <c r="O140" s="1"/>
      <c r="P140" s="1"/>
      <c r="Q140" s="1"/>
      <c r="R140" s="1"/>
      <c r="S140"/>
      <c r="T140"/>
      <c r="U140"/>
      <c r="X140"/>
      <c r="AJ140"/>
      <c r="AK140"/>
      <c r="AL140"/>
      <c r="AM140"/>
      <c r="AN140"/>
      <c r="AO140"/>
    </row>
    <row r="141" spans="1:49" ht="18" customHeight="1">
      <c r="A141" s="933"/>
      <c r="B141" s="679"/>
      <c r="C141" s="679"/>
      <c r="F141" s="678"/>
      <c r="G141" s="724"/>
      <c r="H141" s="724"/>
      <c r="I141" s="724"/>
      <c r="J141" s="1"/>
      <c r="K141" s="1"/>
      <c r="L141"/>
      <c r="M141" s="9"/>
      <c r="O141" s="9"/>
      <c r="P141" s="9"/>
      <c r="Q141" s="536"/>
      <c r="R141" s="536"/>
      <c r="S141"/>
      <c r="T141"/>
      <c r="U141"/>
      <c r="X141"/>
      <c r="AJ141"/>
      <c r="AK141"/>
      <c r="AL141"/>
      <c r="AM141"/>
      <c r="AN141"/>
      <c r="AO141"/>
    </row>
    <row r="142" spans="1:49" ht="18" customHeight="1">
      <c r="A142" s="309" t="s">
        <v>987</v>
      </c>
      <c r="B142" s="679"/>
      <c r="C142" s="934"/>
      <c r="D142" s="1"/>
      <c r="E142" s="684"/>
      <c r="F142" s="678"/>
      <c r="G142" s="724"/>
      <c r="H142" s="724"/>
      <c r="I142" s="724"/>
      <c r="J142" s="1"/>
      <c r="K142" s="1"/>
      <c r="L142"/>
      <c r="M142" s="250"/>
      <c r="O142" s="250"/>
      <c r="P142" s="250"/>
      <c r="Q142" s="537"/>
      <c r="R142" s="537"/>
      <c r="S142"/>
      <c r="T142"/>
      <c r="U142"/>
      <c r="X142"/>
      <c r="AJ142"/>
      <c r="AK142"/>
      <c r="AL142"/>
      <c r="AM142"/>
      <c r="AN142"/>
      <c r="AO142"/>
    </row>
    <row r="143" spans="1:49" ht="18" customHeight="1">
      <c r="A143" s="679"/>
      <c r="B143" s="679"/>
      <c r="C143" s="935"/>
      <c r="D143" s="506" t="s">
        <v>963</v>
      </c>
      <c r="E143" s="687">
        <v>295</v>
      </c>
      <c r="F143" s="994" t="s">
        <v>972</v>
      </c>
      <c r="G143" s="724"/>
      <c r="H143" s="724"/>
      <c r="I143" s="724"/>
      <c r="J143" s="1"/>
      <c r="K143" s="455"/>
      <c r="L143"/>
      <c r="M143" s="250"/>
      <c r="O143" s="250"/>
      <c r="P143" s="250"/>
      <c r="Q143" s="537"/>
      <c r="R143" s="537"/>
      <c r="S143"/>
      <c r="T143"/>
      <c r="U143"/>
      <c r="X143"/>
      <c r="AJ143"/>
      <c r="AK143"/>
      <c r="AL143"/>
      <c r="AM143"/>
      <c r="AN143"/>
      <c r="AO143"/>
      <c r="AW143" s="7"/>
    </row>
    <row r="144" spans="1:49" ht="18" customHeight="1">
      <c r="A144" s="679"/>
      <c r="B144" s="679"/>
      <c r="C144" s="935"/>
      <c r="D144" s="30" t="s">
        <v>109</v>
      </c>
      <c r="E144" s="528">
        <v>376</v>
      </c>
      <c r="F144" s="1003">
        <v>0.36153846153846153</v>
      </c>
      <c r="G144" s="1009" t="s">
        <v>979</v>
      </c>
      <c r="H144" s="724"/>
      <c r="I144" s="724"/>
      <c r="J144" s="1"/>
      <c r="K144" s="455"/>
      <c r="L144"/>
      <c r="M144" s="250"/>
      <c r="N144" s="250"/>
      <c r="O144" s="250"/>
      <c r="P144" s="250"/>
      <c r="Q144" s="537"/>
      <c r="R144" s="537"/>
      <c r="S144"/>
      <c r="T144"/>
      <c r="U144"/>
      <c r="X144"/>
      <c r="AJ144"/>
      <c r="AK144"/>
      <c r="AL144"/>
      <c r="AM144"/>
      <c r="AN144"/>
      <c r="AO144"/>
    </row>
    <row r="145" spans="1:49" ht="18" customHeight="1">
      <c r="A145" s="679"/>
      <c r="B145" s="679"/>
      <c r="C145" s="935"/>
      <c r="D145" s="30" t="s">
        <v>988</v>
      </c>
      <c r="E145" s="528">
        <v>119</v>
      </c>
      <c r="F145" s="678"/>
      <c r="G145" s="1010">
        <v>0.17921686746987953</v>
      </c>
      <c r="H145" s="1"/>
      <c r="I145" s="1"/>
      <c r="J145" s="1"/>
      <c r="K145" s="1"/>
      <c r="L145"/>
      <c r="M145" s="250"/>
      <c r="N145" s="250"/>
      <c r="O145" s="250"/>
      <c r="P145" s="250"/>
      <c r="Q145" s="537"/>
      <c r="R145" s="537"/>
      <c r="S145"/>
      <c r="T145"/>
      <c r="U145"/>
      <c r="X145"/>
      <c r="AJ145"/>
      <c r="AK145"/>
      <c r="AL145"/>
      <c r="AM145"/>
      <c r="AN145"/>
      <c r="AO145"/>
    </row>
    <row r="146" spans="1:49" ht="18" customHeight="1">
      <c r="A146" s="679"/>
      <c r="B146" s="679"/>
      <c r="C146" s="935"/>
      <c r="D146" s="30" t="s">
        <v>989</v>
      </c>
      <c r="E146" s="528">
        <v>542</v>
      </c>
      <c r="F146" s="311"/>
      <c r="G146" s="1010">
        <v>0.8162650602409639</v>
      </c>
      <c r="H146" s="1"/>
      <c r="I146" s="1"/>
      <c r="J146" s="1"/>
      <c r="K146" s="1"/>
      <c r="L146"/>
      <c r="M146" s="250"/>
      <c r="N146" s="250"/>
      <c r="O146" s="250"/>
      <c r="P146" s="250"/>
      <c r="Q146" s="537"/>
      <c r="R146" s="537"/>
      <c r="S146" s="538"/>
      <c r="T146"/>
      <c r="U146"/>
      <c r="X146"/>
      <c r="AJ146"/>
      <c r="AK146"/>
      <c r="AL146"/>
      <c r="AM146"/>
      <c r="AN146"/>
      <c r="AO146"/>
    </row>
    <row r="147" spans="1:49" ht="18" customHeight="1">
      <c r="A147" s="679"/>
      <c r="B147" s="679"/>
      <c r="C147" s="936"/>
      <c r="D147" s="30" t="s">
        <v>990</v>
      </c>
      <c r="E147" s="528">
        <v>277</v>
      </c>
      <c r="F147" s="859"/>
      <c r="G147" s="1010">
        <v>0.41716867469879521</v>
      </c>
      <c r="H147" s="455"/>
      <c r="I147" s="455"/>
      <c r="J147" s="455"/>
      <c r="K147" s="455"/>
      <c r="L147"/>
      <c r="M147" s="9"/>
      <c r="N147" s="9"/>
      <c r="O147" s="9"/>
      <c r="P147" s="9"/>
      <c r="Q147" s="536"/>
      <c r="R147" s="536"/>
      <c r="S147"/>
      <c r="T147"/>
      <c r="U147"/>
      <c r="X147"/>
      <c r="AJ147"/>
      <c r="AK147"/>
      <c r="AL147"/>
      <c r="AM147"/>
      <c r="AN147"/>
      <c r="AO147"/>
    </row>
    <row r="148" spans="1:49" ht="18" customHeight="1">
      <c r="A148" s="926"/>
      <c r="B148" s="927"/>
      <c r="C148" s="928"/>
      <c r="D148" s="1008" t="s">
        <v>957</v>
      </c>
      <c r="E148" s="1011">
        <v>664</v>
      </c>
      <c r="F148" s="1003">
        <v>0.63846153846153841</v>
      </c>
      <c r="G148" s="530"/>
      <c r="H148" s="455"/>
      <c r="I148" s="455"/>
      <c r="J148" s="455"/>
      <c r="K148" s="455"/>
      <c r="L148"/>
      <c r="M148" s="9"/>
      <c r="N148" s="9"/>
      <c r="O148" s="9"/>
      <c r="P148" s="9"/>
      <c r="Q148" s="536"/>
      <c r="R148" s="536"/>
      <c r="S148"/>
      <c r="T148"/>
      <c r="U148"/>
      <c r="X148"/>
      <c r="AJ148"/>
      <c r="AK148"/>
      <c r="AL148"/>
      <c r="AM148"/>
      <c r="AN148"/>
      <c r="AO148"/>
    </row>
    <row r="149" spans="1:49" ht="18" customHeight="1">
      <c r="A149" s="927"/>
      <c r="B149" s="929"/>
      <c r="C149" s="930"/>
      <c r="D149" s="1015"/>
      <c r="E149" s="526"/>
      <c r="F149" s="678"/>
      <c r="G149" s="530"/>
      <c r="H149" s="310"/>
      <c r="I149" s="310"/>
      <c r="J149" s="310"/>
      <c r="K149" s="310"/>
      <c r="L149"/>
      <c r="X149"/>
      <c r="AJ149"/>
      <c r="AK149"/>
      <c r="AL149"/>
      <c r="AM149"/>
      <c r="AN149"/>
      <c r="AO149"/>
    </row>
    <row r="150" spans="1:49" ht="18" customHeight="1">
      <c r="A150" s="309"/>
      <c r="B150" s="931"/>
      <c r="C150" s="930"/>
      <c r="D150" s="1015"/>
      <c r="E150" s="526"/>
      <c r="F150" s="311"/>
      <c r="G150" s="530"/>
      <c r="H150" s="1"/>
      <c r="I150" s="1"/>
      <c r="J150" s="1"/>
      <c r="K150" s="1"/>
      <c r="L150"/>
      <c r="X150"/>
      <c r="AJ150"/>
      <c r="AK150"/>
      <c r="AL150"/>
      <c r="AM150"/>
      <c r="AN150"/>
      <c r="AO150"/>
    </row>
    <row r="151" spans="1:49" ht="18" customHeight="1">
      <c r="A151" s="927"/>
      <c r="B151" s="927"/>
      <c r="C151" s="930"/>
      <c r="D151" s="391"/>
      <c r="E151" s="1261"/>
      <c r="F151" s="1231"/>
      <c r="G151" s="1009"/>
      <c r="H151" s="1231"/>
      <c r="I151" s="1231"/>
      <c r="J151" s="1231"/>
      <c r="K151" s="1231"/>
      <c r="L151" s="1231"/>
      <c r="M151" s="1232" t="b">
        <v>0</v>
      </c>
      <c r="N151" s="9"/>
      <c r="O151" s="9"/>
      <c r="P151" s="9"/>
      <c r="Q151" s="9"/>
      <c r="R151" s="9"/>
      <c r="S151" s="9"/>
      <c r="T151" s="9"/>
      <c r="U151" s="9"/>
      <c r="V151" s="9"/>
      <c r="W151" s="9"/>
      <c r="X151"/>
      <c r="AJ151"/>
      <c r="AK151"/>
      <c r="AL151"/>
      <c r="AM151"/>
      <c r="AN151"/>
      <c r="AO151"/>
    </row>
    <row r="152" spans="1:49" ht="18" customHeight="1">
      <c r="A152" s="927"/>
      <c r="B152" s="927"/>
      <c r="C152" s="932"/>
      <c r="D152" s="1231"/>
      <c r="E152" s="552"/>
      <c r="F152" s="1231"/>
      <c r="G152" s="526"/>
      <c r="H152" s="1231"/>
      <c r="I152" s="1231"/>
      <c r="J152" s="1231"/>
      <c r="K152" s="1231"/>
      <c r="L152" s="1231"/>
      <c r="M152" s="1232" t="b">
        <v>0</v>
      </c>
      <c r="O152" s="1"/>
      <c r="P152" s="1"/>
      <c r="Q152" s="1"/>
      <c r="R152" s="1"/>
      <c r="S152" s="1"/>
      <c r="T152" s="1"/>
      <c r="U152" s="1"/>
      <c r="V152" s="1"/>
      <c r="W152" s="1"/>
      <c r="X152"/>
      <c r="AJ152"/>
      <c r="AK152"/>
      <c r="AL152"/>
      <c r="AM152"/>
      <c r="AN152"/>
      <c r="AO152"/>
    </row>
    <row r="153" spans="1:49" ht="18" customHeight="1">
      <c r="A153" s="927"/>
      <c r="B153" s="927"/>
      <c r="C153" s="930"/>
      <c r="D153" s="1231"/>
      <c r="E153" s="552"/>
      <c r="F153" s="1231"/>
      <c r="G153" s="526"/>
      <c r="H153" s="1231"/>
      <c r="I153" s="1231"/>
      <c r="J153" s="1231"/>
      <c r="K153" s="1231"/>
      <c r="L153" s="1231"/>
      <c r="M153" s="1232" t="b">
        <v>0</v>
      </c>
      <c r="O153" s="9"/>
      <c r="P153" s="540"/>
      <c r="Q153" s="541"/>
      <c r="R153" s="541"/>
      <c r="S153" s="540"/>
      <c r="T153" s="540"/>
      <c r="U153" s="540"/>
      <c r="V153" s="540"/>
      <c r="W153" s="540"/>
      <c r="X153"/>
      <c r="AJ153"/>
      <c r="AK153"/>
      <c r="AL153"/>
      <c r="AM153"/>
      <c r="AN153"/>
      <c r="AO153"/>
    </row>
    <row r="154" spans="1:49" s="532" customFormat="1" ht="18" customHeight="1">
      <c r="A154" s="927"/>
      <c r="B154" s="927"/>
      <c r="C154" s="930"/>
      <c r="D154" s="1231"/>
      <c r="E154" s="552"/>
      <c r="F154" s="1231"/>
      <c r="G154" s="526"/>
      <c r="H154" s="1231"/>
      <c r="I154" s="1231"/>
      <c r="J154" s="1231"/>
      <c r="K154" s="1231"/>
      <c r="L154" s="1231"/>
      <c r="M154" s="1232" t="b">
        <v>0</v>
      </c>
      <c r="N154" s="1"/>
      <c r="O154" s="9"/>
      <c r="P154" s="540"/>
      <c r="Q154" s="541"/>
      <c r="R154" s="541"/>
      <c r="S154" s="540"/>
      <c r="T154" s="540"/>
      <c r="U154" s="540"/>
      <c r="V154" s="540"/>
      <c r="W154" s="540"/>
      <c r="X154"/>
      <c r="AJ154"/>
      <c r="AK154"/>
      <c r="AL154"/>
      <c r="AM154"/>
      <c r="AN154"/>
      <c r="AO154"/>
      <c r="AW154" s="256"/>
    </row>
    <row r="155" spans="1:49" s="532" customFormat="1" ht="18" customHeight="1">
      <c r="A155" s="927"/>
      <c r="B155" s="927"/>
      <c r="C155" s="930"/>
      <c r="D155" s="1231"/>
      <c r="E155" s="552"/>
      <c r="F155" s="1231"/>
      <c r="G155" s="526"/>
      <c r="H155" s="1231"/>
      <c r="I155" s="1231"/>
      <c r="J155" s="1231"/>
      <c r="K155" s="1231"/>
      <c r="L155" s="1231"/>
      <c r="M155" s="1232" t="b">
        <v>0</v>
      </c>
      <c r="N155" s="1"/>
      <c r="O155" s="542"/>
      <c r="P155" s="543"/>
      <c r="Q155" s="524"/>
      <c r="R155" s="524"/>
      <c r="S155" s="310"/>
      <c r="T155" s="310"/>
      <c r="U155" s="310"/>
      <c r="V155" s="310"/>
      <c r="W155" s="524"/>
      <c r="X155"/>
      <c r="AJ155"/>
      <c r="AK155"/>
      <c r="AL155"/>
      <c r="AM155"/>
      <c r="AN155"/>
      <c r="AO155"/>
      <c r="AW155" s="256"/>
    </row>
    <row r="156" spans="1:49" ht="18" customHeight="1">
      <c r="A156" s="1"/>
      <c r="B156" s="38"/>
      <c r="C156" s="552"/>
      <c r="D156" s="1231"/>
      <c r="E156" s="552"/>
      <c r="F156" s="1231"/>
      <c r="G156" s="526"/>
      <c r="H156" s="1231"/>
      <c r="I156" s="1231"/>
      <c r="J156" s="1231"/>
      <c r="K156" s="1231"/>
      <c r="L156" s="1231"/>
      <c r="M156" s="1232" t="b">
        <v>0</v>
      </c>
      <c r="O156" s="542"/>
      <c r="P156" s="524"/>
      <c r="Q156" s="524"/>
      <c r="R156" s="524"/>
      <c r="S156" s="310"/>
      <c r="T156" s="310"/>
      <c r="U156" s="310"/>
      <c r="V156" s="310"/>
      <c r="W156" s="524"/>
      <c r="X156"/>
      <c r="AJ156"/>
      <c r="AK156"/>
      <c r="AL156"/>
      <c r="AM156"/>
      <c r="AN156"/>
      <c r="AO156"/>
    </row>
    <row r="157" spans="1:49" ht="18" customHeight="1">
      <c r="A157" s="38"/>
      <c r="B157" s="1"/>
      <c r="C157" s="552"/>
      <c r="D157" s="1231"/>
      <c r="E157" s="552"/>
      <c r="F157" s="1231"/>
      <c r="G157" s="526"/>
      <c r="H157" s="1231"/>
      <c r="I157" s="1231"/>
      <c r="J157" s="1231"/>
      <c r="K157" s="1231"/>
      <c r="L157" s="1231"/>
      <c r="M157" s="1232" t="b">
        <v>0</v>
      </c>
      <c r="O157" s="542"/>
      <c r="P157" s="524"/>
      <c r="Q157" s="524"/>
      <c r="R157" s="524"/>
      <c r="S157" s="310"/>
      <c r="T157" s="310"/>
      <c r="U157" s="310"/>
      <c r="V157" s="310"/>
      <c r="W157" s="524"/>
      <c r="X157"/>
      <c r="AJ157"/>
      <c r="AK157"/>
      <c r="AL157"/>
      <c r="AM157"/>
      <c r="AN157"/>
      <c r="AO157"/>
    </row>
    <row r="158" spans="1:49" ht="13.95" customHeight="1">
      <c r="C158" s="552"/>
      <c r="D158" s="1231"/>
      <c r="E158" s="552"/>
      <c r="F158" s="1231"/>
      <c r="G158" s="526"/>
      <c r="H158" s="1231"/>
      <c r="I158" s="1231"/>
      <c r="J158" s="1231"/>
      <c r="K158" s="1231"/>
      <c r="L158" s="1231"/>
      <c r="M158" s="1232" t="b">
        <v>0</v>
      </c>
      <c r="O158" s="542"/>
      <c r="P158" s="524"/>
      <c r="Q158" s="524"/>
      <c r="R158" s="543"/>
      <c r="S158" s="310"/>
      <c r="T158" s="310"/>
      <c r="U158" s="310"/>
      <c r="V158" s="310"/>
      <c r="W158" s="524"/>
      <c r="X158"/>
      <c r="AJ158"/>
      <c r="AK158"/>
      <c r="AL158"/>
      <c r="AM158"/>
      <c r="AN158"/>
      <c r="AO158"/>
    </row>
    <row r="159" spans="1:49" ht="18" customHeight="1">
      <c r="A159" s="1"/>
      <c r="C159" s="552"/>
      <c r="D159" s="1231"/>
      <c r="E159" s="552"/>
      <c r="F159" s="1231"/>
      <c r="G159" s="526"/>
      <c r="H159" s="1233"/>
      <c r="I159" s="1233"/>
      <c r="J159" s="1233"/>
      <c r="K159" s="1233"/>
      <c r="L159" s="1233"/>
      <c r="M159" s="1233"/>
      <c r="N159" s="9"/>
      <c r="O159" s="542"/>
      <c r="P159" s="542"/>
      <c r="Q159" s="542"/>
      <c r="R159" s="542"/>
      <c r="S159" s="536"/>
      <c r="T159" s="536"/>
      <c r="U159" s="536"/>
      <c r="V159" s="536"/>
      <c r="W159" s="542"/>
      <c r="X159"/>
      <c r="AJ159"/>
      <c r="AK159"/>
      <c r="AL159"/>
      <c r="AM159"/>
      <c r="AN159"/>
      <c r="AO159"/>
    </row>
    <row r="160" spans="1:49" ht="18" customHeight="1">
      <c r="A160" s="1"/>
      <c r="C160" s="552"/>
      <c r="D160" s="1008"/>
      <c r="E160" s="1262"/>
      <c r="F160" s="678"/>
      <c r="G160" s="530"/>
      <c r="H160" s="455"/>
      <c r="I160" s="455"/>
      <c r="J160" s="455"/>
      <c r="K160" s="455"/>
      <c r="L160"/>
      <c r="X160"/>
      <c r="AJ160"/>
      <c r="AK160"/>
      <c r="AL160"/>
      <c r="AM160"/>
      <c r="AN160"/>
      <c r="AO160"/>
    </row>
    <row r="161" spans="1:41" ht="18" customHeight="1">
      <c r="A161" s="1"/>
      <c r="C161" s="552"/>
      <c r="D161" s="733"/>
      <c r="E161" s="388"/>
      <c r="F161" s="678"/>
      <c r="G161" s="530"/>
      <c r="H161" s="390"/>
      <c r="I161" s="390"/>
      <c r="J161" s="390"/>
      <c r="K161" s="389"/>
      <c r="L161"/>
      <c r="M161" s="9"/>
      <c r="N161" s="9"/>
      <c r="O161" s="9"/>
      <c r="P161" s="9"/>
      <c r="Q161" s="9"/>
      <c r="R161" s="9"/>
      <c r="S161" s="9"/>
      <c r="T161" s="9"/>
      <c r="U161" s="9"/>
      <c r="V161" s="9"/>
      <c r="W161" s="9"/>
      <c r="X161"/>
      <c r="AJ161"/>
      <c r="AK161"/>
      <c r="AL161"/>
      <c r="AM161"/>
      <c r="AN161"/>
      <c r="AO161"/>
    </row>
    <row r="162" spans="1:41" ht="18" customHeight="1">
      <c r="A162" s="309" t="s">
        <v>991</v>
      </c>
      <c r="B162" s="1"/>
      <c r="C162" s="552"/>
      <c r="D162" s="733"/>
      <c r="E162" s="388"/>
      <c r="F162" s="678"/>
      <c r="G162" s="530"/>
      <c r="H162" s="390"/>
      <c r="I162" s="390"/>
      <c r="J162" s="390"/>
      <c r="K162" s="389"/>
      <c r="L162"/>
      <c r="M162" s="1"/>
      <c r="O162" s="1"/>
      <c r="P162" s="1"/>
      <c r="Q162" s="1"/>
      <c r="R162" s="1"/>
      <c r="S162" s="1"/>
      <c r="T162" s="1"/>
      <c r="U162" s="1"/>
      <c r="V162" s="1"/>
      <c r="W162" s="1"/>
      <c r="X162"/>
      <c r="AJ162"/>
      <c r="AK162"/>
      <c r="AL162"/>
      <c r="AM162"/>
      <c r="AN162"/>
      <c r="AO162"/>
    </row>
    <row r="163" spans="1:41" ht="18" customHeight="1">
      <c r="A163" s="1"/>
      <c r="B163" s="1"/>
      <c r="C163" s="552"/>
      <c r="D163" s="506" t="s">
        <v>963</v>
      </c>
      <c r="E163" s="687">
        <v>746</v>
      </c>
      <c r="F163" s="1231"/>
      <c r="G163" s="1009" t="s">
        <v>992</v>
      </c>
      <c r="H163" s="1231"/>
      <c r="I163" s="1231"/>
      <c r="J163" s="1231"/>
      <c r="K163" s="1231"/>
      <c r="L163" s="1231"/>
      <c r="M163" s="1234" t="b">
        <v>0</v>
      </c>
      <c r="O163" s="9"/>
      <c r="P163" s="540"/>
      <c r="Q163" s="541"/>
      <c r="R163" s="541"/>
      <c r="S163" s="540"/>
      <c r="T163" s="540"/>
      <c r="U163" s="540"/>
      <c r="V163" s="540"/>
      <c r="W163" s="540"/>
      <c r="X163"/>
      <c r="AJ163"/>
      <c r="AK163"/>
      <c r="AL163"/>
      <c r="AM163"/>
      <c r="AN163"/>
      <c r="AO163"/>
    </row>
    <row r="164" spans="1:41" ht="18" customHeight="1">
      <c r="A164" s="1"/>
      <c r="B164" s="1"/>
      <c r="C164" s="552"/>
      <c r="D164" s="1231" t="s">
        <v>141</v>
      </c>
      <c r="E164" s="528">
        <v>140</v>
      </c>
      <c r="F164" s="1231"/>
      <c r="G164" s="1010">
        <v>0.23769100169779286</v>
      </c>
      <c r="H164" s="1231"/>
      <c r="I164" s="1231"/>
      <c r="J164" s="1231"/>
      <c r="K164" s="1231"/>
      <c r="L164" s="1231"/>
      <c r="M164" s="1234" t="b">
        <v>0</v>
      </c>
      <c r="O164" s="9"/>
      <c r="P164" s="540"/>
      <c r="Q164" s="541"/>
      <c r="R164" s="541"/>
      <c r="S164" s="540"/>
      <c r="T164" s="540"/>
      <c r="U164" s="540"/>
      <c r="V164" s="540"/>
      <c r="W164" s="540"/>
      <c r="X164"/>
      <c r="AJ164"/>
      <c r="AK164"/>
      <c r="AL164"/>
      <c r="AM164"/>
      <c r="AN164"/>
      <c r="AO164"/>
    </row>
    <row r="165" spans="1:41" ht="18" customHeight="1">
      <c r="A165" s="9"/>
      <c r="B165" s="9"/>
      <c r="C165" s="552"/>
      <c r="D165" s="1231" t="s">
        <v>142</v>
      </c>
      <c r="E165" s="528">
        <v>226</v>
      </c>
      <c r="F165" s="1231"/>
      <c r="G165" s="1010">
        <v>0.3837011884550085</v>
      </c>
      <c r="H165" s="1231"/>
      <c r="I165" s="1231"/>
      <c r="J165" s="1231"/>
      <c r="K165" s="1231"/>
      <c r="L165" s="1231"/>
      <c r="M165" s="1232" t="b">
        <v>0</v>
      </c>
      <c r="O165" s="542"/>
      <c r="P165" s="543"/>
      <c r="Q165" s="524"/>
      <c r="R165" s="524"/>
      <c r="S165" s="310"/>
      <c r="T165" s="310"/>
      <c r="U165" s="310"/>
      <c r="V165" s="310"/>
      <c r="W165" s="524"/>
      <c r="X165"/>
      <c r="AJ165"/>
      <c r="AK165"/>
      <c r="AL165"/>
      <c r="AM165"/>
      <c r="AN165"/>
      <c r="AO165"/>
    </row>
    <row r="166" spans="1:41" ht="18" customHeight="1">
      <c r="A166"/>
      <c r="B166"/>
      <c r="C166" s="552"/>
      <c r="D166" s="1231" t="s">
        <v>143</v>
      </c>
      <c r="E166" s="528">
        <v>107</v>
      </c>
      <c r="F166" s="1231"/>
      <c r="G166" s="1010">
        <v>0.18166383701188454</v>
      </c>
      <c r="H166" s="1231"/>
      <c r="I166" s="1231"/>
      <c r="J166" s="1231"/>
      <c r="K166" s="1231"/>
      <c r="L166" s="1231"/>
      <c r="M166" s="1234" t="b">
        <v>0</v>
      </c>
      <c r="O166" s="542"/>
      <c r="P166" s="524"/>
      <c r="Q166" s="524"/>
      <c r="R166" s="524"/>
      <c r="S166" s="310"/>
      <c r="T166" s="310"/>
      <c r="U166" s="310"/>
      <c r="V166" s="310"/>
      <c r="W166" s="524"/>
      <c r="X166"/>
      <c r="Y166"/>
      <c r="Z166"/>
      <c r="AA166"/>
      <c r="AB166"/>
      <c r="AC166"/>
      <c r="AD166"/>
      <c r="AE166"/>
      <c r="AF166"/>
      <c r="AG166"/>
      <c r="AH166"/>
      <c r="AI166"/>
      <c r="AJ166"/>
      <c r="AK166"/>
      <c r="AL166"/>
      <c r="AM166"/>
      <c r="AN166"/>
      <c r="AO166"/>
    </row>
    <row r="167" spans="1:41" ht="18" customHeight="1">
      <c r="A167"/>
      <c r="B167"/>
      <c r="C167" s="552"/>
      <c r="D167" s="1231" t="s">
        <v>144</v>
      </c>
      <c r="E167" s="528">
        <v>121</v>
      </c>
      <c r="F167" s="1231"/>
      <c r="G167" s="1010">
        <v>0.20543293718166383</v>
      </c>
      <c r="H167" s="1231"/>
      <c r="I167" s="1231"/>
      <c r="J167" s="1231"/>
      <c r="K167" s="1231"/>
      <c r="L167" s="1231"/>
      <c r="M167" s="1234" t="b">
        <v>0</v>
      </c>
      <c r="O167" s="542"/>
      <c r="P167" s="524"/>
      <c r="Q167" s="524"/>
      <c r="R167" s="524"/>
      <c r="S167" s="310"/>
      <c r="T167" s="310"/>
      <c r="U167" s="310"/>
      <c r="V167" s="310"/>
      <c r="W167" s="524"/>
      <c r="X167"/>
      <c r="Y167"/>
      <c r="Z167"/>
      <c r="AA167"/>
      <c r="AB167"/>
      <c r="AC167"/>
      <c r="AD167"/>
      <c r="AE167"/>
      <c r="AF167"/>
      <c r="AG167"/>
      <c r="AH167"/>
      <c r="AI167"/>
      <c r="AJ167"/>
      <c r="AK167"/>
      <c r="AL167"/>
      <c r="AM167"/>
      <c r="AN167"/>
      <c r="AO167"/>
    </row>
    <row r="168" spans="1:41" ht="18" customHeight="1">
      <c r="A168" s="9"/>
      <c r="B168" s="9"/>
      <c r="C168" s="552"/>
      <c r="D168" s="1231" t="s">
        <v>145</v>
      </c>
      <c r="E168" s="528">
        <v>253</v>
      </c>
      <c r="F168" s="1231"/>
      <c r="G168" s="1010">
        <v>0.42954159592529711</v>
      </c>
      <c r="H168" s="1231"/>
      <c r="I168" s="1231"/>
      <c r="J168" s="1231"/>
      <c r="K168" s="1231"/>
      <c r="L168" s="1231"/>
      <c r="M168" s="1234" t="b">
        <v>0</v>
      </c>
      <c r="O168" s="542"/>
      <c r="P168" s="524"/>
      <c r="Q168" s="524"/>
      <c r="R168" s="543"/>
      <c r="S168" s="310"/>
      <c r="T168" s="310"/>
      <c r="U168" s="310"/>
      <c r="V168" s="310"/>
      <c r="W168" s="524"/>
      <c r="X168"/>
      <c r="AJ168"/>
      <c r="AK168"/>
      <c r="AL168"/>
      <c r="AM168"/>
      <c r="AN168"/>
      <c r="AO168"/>
    </row>
    <row r="169" spans="1:41" ht="18" customHeight="1">
      <c r="B169" s="250"/>
      <c r="C169" s="552"/>
      <c r="D169" s="1231" t="s">
        <v>146</v>
      </c>
      <c r="E169" s="528">
        <v>263</v>
      </c>
      <c r="F169" s="1231"/>
      <c r="G169" s="1010">
        <v>0.4465195246179966</v>
      </c>
      <c r="H169" s="1233"/>
      <c r="I169" s="1233"/>
      <c r="J169" s="1233"/>
      <c r="K169" s="1233"/>
      <c r="L169" s="1233"/>
      <c r="M169" s="1233"/>
      <c r="N169" s="9"/>
      <c r="O169" s="542"/>
      <c r="P169" s="542"/>
      <c r="Q169" s="542"/>
      <c r="R169" s="542"/>
      <c r="S169" s="536"/>
      <c r="T169" s="536"/>
      <c r="U169" s="536"/>
      <c r="V169" s="536"/>
      <c r="W169" s="542"/>
      <c r="X169"/>
      <c r="AJ169"/>
      <c r="AK169"/>
      <c r="AL169"/>
      <c r="AM169"/>
      <c r="AN169"/>
      <c r="AO169"/>
    </row>
    <row r="170" spans="1:41" ht="18" customHeight="1">
      <c r="A170" s="544"/>
      <c r="B170" s="544"/>
      <c r="C170" s="552"/>
      <c r="D170" s="1008" t="s">
        <v>993</v>
      </c>
      <c r="E170" s="1011">
        <v>589</v>
      </c>
      <c r="F170" s="703"/>
      <c r="G170" s="530"/>
      <c r="H170" s="544"/>
      <c r="I170" s="544"/>
      <c r="J170" s="544"/>
      <c r="K170" s="545"/>
      <c r="L170"/>
      <c r="M170" s="544"/>
      <c r="N170" s="544"/>
      <c r="O170" s="544"/>
      <c r="P170" s="544"/>
      <c r="Q170" s="544"/>
      <c r="R170" s="544"/>
      <c r="S170" s="544"/>
      <c r="T170" s="544"/>
      <c r="U170" s="544"/>
      <c r="V170" s="544"/>
      <c r="W170" s="544"/>
      <c r="X170"/>
      <c r="AJ170"/>
      <c r="AK170"/>
      <c r="AL170"/>
      <c r="AM170"/>
      <c r="AN170"/>
      <c r="AO170"/>
    </row>
    <row r="171" spans="1:41">
      <c r="A171"/>
      <c r="B171"/>
      <c r="C171" s="552"/>
      <c r="D171" s="311"/>
      <c r="E171" s="388"/>
      <c r="F171" s="703"/>
      <c r="G171" s="530"/>
      <c r="H171"/>
      <c r="I171"/>
      <c r="J171"/>
      <c r="K171"/>
      <c r="L171"/>
      <c r="M171"/>
      <c r="N171"/>
      <c r="O171"/>
      <c r="P171"/>
      <c r="Q171"/>
      <c r="R171"/>
      <c r="S171"/>
      <c r="T171"/>
      <c r="U171"/>
      <c r="V171"/>
      <c r="W171"/>
      <c r="X171"/>
      <c r="AJ171"/>
      <c r="AK171"/>
      <c r="AL171"/>
      <c r="AM171"/>
      <c r="AN171"/>
      <c r="AO171"/>
    </row>
    <row r="172" spans="1:41">
      <c r="A172" s="309"/>
      <c r="B172" s="264"/>
      <c r="C172" s="552"/>
      <c r="D172" s="311"/>
      <c r="E172" s="388"/>
      <c r="F172" s="703"/>
      <c r="G172" s="530"/>
      <c r="H172" s="1265"/>
      <c r="I172" s="264"/>
      <c r="J172" s="264"/>
      <c r="K172" s="264"/>
      <c r="L172"/>
      <c r="M172" s="264"/>
      <c r="N172" s="264"/>
      <c r="O172" s="264"/>
      <c r="P172" s="264"/>
      <c r="Q172" s="264"/>
      <c r="R172" s="264"/>
      <c r="S172" s="264"/>
      <c r="T172" s="264"/>
      <c r="U172" s="264"/>
      <c r="V172" s="264"/>
      <c r="W172" s="264"/>
      <c r="X172"/>
      <c r="Y172"/>
      <c r="Z172"/>
      <c r="AA172"/>
      <c r="AB172"/>
      <c r="AC172"/>
      <c r="AD172"/>
      <c r="AE172"/>
      <c r="AF172"/>
      <c r="AG172"/>
      <c r="AH172"/>
      <c r="AI172"/>
      <c r="AJ172"/>
      <c r="AK172"/>
      <c r="AL172"/>
      <c r="AM172"/>
      <c r="AN172"/>
      <c r="AO172"/>
    </row>
    <row r="173" spans="1:41" ht="14.4">
      <c r="A173" s="1266"/>
      <c r="B173" s="1266"/>
      <c r="C173" s="1266"/>
      <c r="D173" s="1267"/>
      <c r="E173" s="1267"/>
      <c r="F173" s="1267"/>
      <c r="H173" s="1267"/>
      <c r="I173" s="1267"/>
      <c r="J173" s="1267"/>
      <c r="K173" s="547"/>
      <c r="L173"/>
      <c r="Q173" s="1"/>
      <c r="R173" s="1"/>
      <c r="X173"/>
      <c r="Y173"/>
      <c r="Z173"/>
      <c r="AA173"/>
      <c r="AB173"/>
      <c r="AC173"/>
      <c r="AD173"/>
      <c r="AE173"/>
      <c r="AF173"/>
      <c r="AG173"/>
      <c r="AH173"/>
      <c r="AI173"/>
      <c r="AJ173"/>
      <c r="AK173"/>
      <c r="AL173"/>
      <c r="AM173"/>
      <c r="AN173"/>
      <c r="AO173"/>
    </row>
    <row r="174" spans="1:41" ht="18" customHeight="1">
      <c r="A174" s="1231"/>
      <c r="C174" s="1231"/>
      <c r="D174" s="1268"/>
      <c r="E174" s="1268"/>
      <c r="F174" s="1268"/>
      <c r="H174" s="526"/>
      <c r="I174" s="526"/>
      <c r="J174" s="526"/>
      <c r="K174" s="389"/>
      <c r="L174"/>
      <c r="M174" s="546"/>
      <c r="O174" s="1"/>
      <c r="P174" s="524"/>
      <c r="Q174" s="1"/>
      <c r="R174" s="1"/>
      <c r="S174" s="524"/>
      <c r="T174" s="8"/>
      <c r="U174" s="524"/>
      <c r="V174" s="8"/>
      <c r="W174" s="524"/>
      <c r="X174"/>
      <c r="Y174"/>
      <c r="Z174"/>
      <c r="AA174"/>
      <c r="AB174"/>
      <c r="AC174"/>
      <c r="AD174"/>
      <c r="AE174"/>
      <c r="AF174"/>
      <c r="AG174"/>
      <c r="AH174"/>
      <c r="AI174"/>
      <c r="AJ174"/>
      <c r="AK174"/>
      <c r="AL174"/>
      <c r="AM174"/>
      <c r="AN174"/>
      <c r="AO174"/>
    </row>
    <row r="175" spans="1:41" ht="18" customHeight="1">
      <c r="A175" s="1266"/>
      <c r="C175" s="1231"/>
      <c r="D175" s="1268"/>
      <c r="E175" s="1268"/>
      <c r="F175" s="1268"/>
      <c r="H175" s="526"/>
      <c r="I175" s="526"/>
      <c r="J175" s="526"/>
      <c r="K175" s="474"/>
      <c r="L175"/>
      <c r="M175" s="548"/>
      <c r="X175"/>
      <c r="Y175"/>
      <c r="Z175"/>
      <c r="AA175"/>
      <c r="AB175"/>
      <c r="AC175"/>
      <c r="AD175"/>
      <c r="AE175"/>
      <c r="AF175"/>
      <c r="AG175"/>
      <c r="AH175"/>
      <c r="AI175"/>
      <c r="AJ175"/>
      <c r="AK175"/>
      <c r="AL175"/>
      <c r="AM175"/>
      <c r="AN175"/>
      <c r="AO175"/>
    </row>
    <row r="176" spans="1:41" ht="18" customHeight="1">
      <c r="C176" s="1269"/>
      <c r="D176" s="1268"/>
      <c r="E176" s="1268"/>
      <c r="F176" s="1268"/>
      <c r="H176" s="526"/>
      <c r="I176" s="526"/>
      <c r="J176" s="526"/>
      <c r="K176" s="549"/>
      <c r="L176"/>
      <c r="M176" s="549"/>
      <c r="N176" s="549"/>
      <c r="O176" s="549"/>
      <c r="P176" s="549"/>
      <c r="Q176" s="549"/>
      <c r="R176" s="549"/>
      <c r="S176" s="549"/>
      <c r="T176" s="549"/>
      <c r="U176" s="549"/>
      <c r="V176" s="549"/>
      <c r="W176" s="549"/>
      <c r="X176"/>
      <c r="Y176"/>
      <c r="Z176"/>
      <c r="AA176"/>
      <c r="AB176"/>
      <c r="AC176"/>
      <c r="AD176"/>
      <c r="AE176"/>
      <c r="AF176"/>
      <c r="AG176"/>
      <c r="AH176"/>
      <c r="AI176"/>
      <c r="AJ176"/>
      <c r="AK176"/>
      <c r="AL176"/>
      <c r="AM176"/>
      <c r="AN176"/>
      <c r="AO176"/>
    </row>
    <row r="177" spans="1:49" ht="18" customHeight="1">
      <c r="A177" s="1269"/>
      <c r="C177" s="1231"/>
      <c r="D177" s="1268"/>
      <c r="E177" s="1268"/>
      <c r="F177" s="1268"/>
      <c r="H177" s="526"/>
      <c r="I177" s="526"/>
      <c r="J177" s="526"/>
      <c r="K177" s="550"/>
      <c r="L177"/>
      <c r="X177"/>
      <c r="Y177"/>
      <c r="Z177"/>
      <c r="AA177"/>
      <c r="AB177"/>
      <c r="AC177"/>
      <c r="AD177"/>
      <c r="AE177"/>
      <c r="AF177"/>
      <c r="AG177"/>
      <c r="AH177"/>
      <c r="AI177"/>
      <c r="AJ177"/>
      <c r="AK177"/>
      <c r="AL177"/>
      <c r="AM177"/>
      <c r="AN177"/>
      <c r="AO177"/>
    </row>
    <row r="178" spans="1:49" ht="18" customHeight="1">
      <c r="A178" s="1266"/>
      <c r="C178" s="1231"/>
      <c r="D178" s="1268"/>
      <c r="E178" s="1268"/>
      <c r="F178" s="1268"/>
      <c r="H178" s="526"/>
      <c r="I178" s="526"/>
      <c r="J178" s="526"/>
      <c r="K178" s="550"/>
      <c r="L178"/>
      <c r="O178" s="1"/>
      <c r="P178" s="1"/>
      <c r="R178" s="550"/>
      <c r="S178" s="524"/>
      <c r="T178" s="550"/>
      <c r="U178" s="550"/>
      <c r="X178"/>
      <c r="Y178"/>
      <c r="Z178"/>
      <c r="AA178"/>
      <c r="AB178"/>
      <c r="AC178"/>
      <c r="AD178"/>
      <c r="AE178"/>
      <c r="AF178"/>
      <c r="AG178"/>
      <c r="AH178"/>
      <c r="AI178"/>
      <c r="AJ178"/>
      <c r="AK178"/>
      <c r="AL178"/>
      <c r="AM178"/>
      <c r="AN178"/>
      <c r="AO178"/>
    </row>
    <row r="179" spans="1:49" ht="17.7" customHeight="1">
      <c r="C179" s="847"/>
      <c r="D179" s="1268"/>
      <c r="E179" s="1268"/>
      <c r="F179" s="1270"/>
      <c r="H179" s="526"/>
      <c r="I179" s="526"/>
      <c r="J179" s="5"/>
      <c r="K179" s="1"/>
      <c r="L179"/>
      <c r="O179" s="551"/>
      <c r="P179" s="551"/>
      <c r="Q179" s="551"/>
      <c r="R179" s="551"/>
      <c r="S179" s="524"/>
      <c r="T179" s="1"/>
      <c r="U179" s="524"/>
      <c r="X179"/>
      <c r="Y179"/>
      <c r="Z179"/>
      <c r="AA179"/>
      <c r="AB179"/>
      <c r="AC179"/>
      <c r="AD179"/>
      <c r="AE179"/>
      <c r="AF179"/>
      <c r="AG179"/>
      <c r="AH179"/>
      <c r="AI179"/>
      <c r="AJ179"/>
      <c r="AK179"/>
      <c r="AL179"/>
      <c r="AM179"/>
      <c r="AN179"/>
      <c r="AO179"/>
    </row>
    <row r="180" spans="1:49" ht="18" customHeight="1">
      <c r="A180" s="847"/>
      <c r="B180" s="847"/>
      <c r="C180" s="1236"/>
      <c r="D180" s="1236"/>
      <c r="E180" s="1236"/>
      <c r="F180" s="1237"/>
      <c r="G180" s="1237"/>
      <c r="H180" s="1237"/>
      <c r="I180" s="1238"/>
      <c r="J180" s="1235"/>
      <c r="K180" s="1"/>
      <c r="L180"/>
      <c r="O180" s="551"/>
      <c r="P180" s="551"/>
      <c r="Q180" s="551"/>
      <c r="R180" s="551"/>
      <c r="S180" s="524"/>
      <c r="T180" s="1"/>
      <c r="U180" s="524"/>
      <c r="X180"/>
      <c r="Y180"/>
      <c r="Z180"/>
      <c r="AA180"/>
      <c r="AB180"/>
      <c r="AC180"/>
      <c r="AD180"/>
      <c r="AE180"/>
      <c r="AF180"/>
      <c r="AG180"/>
      <c r="AH180"/>
      <c r="AI180"/>
      <c r="AJ180"/>
      <c r="AK180"/>
      <c r="AL180"/>
      <c r="AM180"/>
      <c r="AN180"/>
      <c r="AO180"/>
    </row>
    <row r="181" spans="1:49" ht="18" customHeight="1">
      <c r="A181" s="847"/>
      <c r="B181" s="847"/>
      <c r="C181" s="1236"/>
      <c r="D181" s="1236"/>
      <c r="E181" s="1236"/>
      <c r="F181" s="1237"/>
      <c r="G181" s="1237"/>
      <c r="H181" s="1237"/>
      <c r="I181" s="1238"/>
      <c r="J181" s="1235"/>
      <c r="K181" s="1"/>
      <c r="L181"/>
      <c r="O181" s="551"/>
      <c r="P181" s="551"/>
      <c r="Q181" s="551"/>
      <c r="R181" s="551"/>
      <c r="S181" s="524"/>
      <c r="T181" s="1"/>
      <c r="U181" s="524"/>
      <c r="X181"/>
      <c r="Y181"/>
      <c r="Z181"/>
      <c r="AA181"/>
      <c r="AB181"/>
      <c r="AC181"/>
      <c r="AD181"/>
      <c r="AE181"/>
      <c r="AF181"/>
      <c r="AG181"/>
      <c r="AH181"/>
      <c r="AI181"/>
      <c r="AJ181"/>
      <c r="AK181"/>
      <c r="AL181"/>
      <c r="AM181"/>
      <c r="AN181"/>
      <c r="AO181"/>
    </row>
    <row r="182" spans="1:49" ht="18" hidden="1" customHeight="1">
      <c r="A182" s="1"/>
      <c r="B182" s="1"/>
      <c r="C182" s="552"/>
      <c r="D182" s="311"/>
      <c r="E182" s="388"/>
      <c r="F182" s="703"/>
      <c r="G182" s="530"/>
      <c r="H182" s="474"/>
      <c r="I182" s="251"/>
      <c r="J182" s="1"/>
      <c r="K182" s="1"/>
      <c r="L182"/>
      <c r="O182" s="551"/>
      <c r="P182" s="551"/>
      <c r="Q182" s="551"/>
      <c r="R182" s="551"/>
      <c r="S182" s="524"/>
      <c r="T182" s="1"/>
      <c r="U182" s="524"/>
      <c r="X182"/>
      <c r="Y182"/>
      <c r="Z182"/>
      <c r="AA182"/>
      <c r="AB182"/>
      <c r="AC182"/>
      <c r="AD182"/>
      <c r="AE182"/>
      <c r="AF182"/>
      <c r="AG182"/>
      <c r="AH182"/>
      <c r="AI182"/>
      <c r="AJ182"/>
      <c r="AK182"/>
      <c r="AL182"/>
      <c r="AM182"/>
      <c r="AN182"/>
      <c r="AO182"/>
    </row>
    <row r="183" spans="1:49" ht="18" hidden="1" customHeight="1">
      <c r="A183" s="1"/>
      <c r="B183" s="1"/>
      <c r="C183" s="552"/>
      <c r="D183" s="311"/>
      <c r="E183" s="388"/>
      <c r="F183" s="703"/>
      <c r="G183" s="530"/>
      <c r="H183" s="1"/>
      <c r="I183" s="1"/>
      <c r="J183" s="1"/>
      <c r="K183" s="1"/>
      <c r="L183"/>
      <c r="X183"/>
      <c r="Y183"/>
      <c r="Z183"/>
      <c r="AA183"/>
      <c r="AB183"/>
      <c r="AC183"/>
      <c r="AD183"/>
      <c r="AE183"/>
      <c r="AF183"/>
      <c r="AG183"/>
      <c r="AH183"/>
      <c r="AI183"/>
      <c r="AJ183"/>
      <c r="AK183"/>
      <c r="AL183"/>
      <c r="AM183"/>
      <c r="AN183"/>
      <c r="AO183"/>
    </row>
    <row r="184" spans="1:49" ht="18" hidden="1" customHeight="1">
      <c r="A184" s="551"/>
      <c r="B184" s="551"/>
      <c r="C184" s="552"/>
      <c r="D184" s="311"/>
      <c r="E184" s="388"/>
      <c r="F184" s="703"/>
      <c r="G184" s="530"/>
      <c r="H184" s="551"/>
      <c r="I184" s="551"/>
      <c r="J184" s="551"/>
      <c r="K184" s="551"/>
      <c r="L184"/>
      <c r="M184" s="551"/>
      <c r="N184" s="551"/>
      <c r="O184" s="551"/>
      <c r="P184" s="551"/>
      <c r="Q184" s="551"/>
      <c r="R184" s="551"/>
      <c r="S184" s="551"/>
      <c r="T184" s="551"/>
      <c r="U184" s="551"/>
      <c r="V184" s="551"/>
      <c r="W184" s="551"/>
      <c r="X184"/>
      <c r="Y184"/>
      <c r="Z184"/>
      <c r="AA184"/>
      <c r="AB184"/>
      <c r="AC184"/>
      <c r="AD184"/>
      <c r="AE184"/>
      <c r="AF184"/>
      <c r="AG184"/>
      <c r="AH184"/>
      <c r="AI184"/>
      <c r="AJ184"/>
      <c r="AK184"/>
      <c r="AL184"/>
      <c r="AM184"/>
      <c r="AN184"/>
      <c r="AO184"/>
    </row>
    <row r="185" spans="1:49" ht="18" hidden="1" customHeight="1">
      <c r="A185" s="1"/>
      <c r="B185" s="1"/>
      <c r="C185" s="552"/>
      <c r="D185" s="311"/>
      <c r="E185" s="388"/>
      <c r="F185" s="703"/>
      <c r="G185" s="530"/>
      <c r="H185" s="1"/>
      <c r="I185" s="1"/>
      <c r="J185" s="1"/>
      <c r="K185" s="1"/>
      <c r="L185"/>
      <c r="X185"/>
      <c r="Y185"/>
      <c r="Z185"/>
      <c r="AA185"/>
      <c r="AB185"/>
      <c r="AC185"/>
      <c r="AD185"/>
      <c r="AE185"/>
      <c r="AF185"/>
      <c r="AG185"/>
      <c r="AH185"/>
      <c r="AI185"/>
      <c r="AJ185"/>
      <c r="AK185"/>
      <c r="AL185"/>
      <c r="AM185"/>
      <c r="AN185"/>
      <c r="AO185"/>
      <c r="AP185" s="7"/>
      <c r="AQ185" s="7"/>
      <c r="AR185" s="7"/>
      <c r="AS185" s="7"/>
      <c r="AT185" s="7"/>
      <c r="AU185" s="7"/>
    </row>
    <row r="186" spans="1:49" s="7" customFormat="1" ht="18" hidden="1" customHeight="1">
      <c r="A186" s="550"/>
      <c r="B186" s="550"/>
      <c r="C186" s="552"/>
      <c r="D186" s="311"/>
      <c r="E186" s="388"/>
      <c r="F186" s="703"/>
      <c r="G186" s="530"/>
      <c r="H186" s="550"/>
      <c r="I186"/>
      <c r="J186" s="256"/>
      <c r="K186" s="550"/>
      <c r="L186"/>
      <c r="M186" s="5"/>
      <c r="N186" s="1"/>
      <c r="O186" s="1"/>
      <c r="P186" s="1"/>
      <c r="Q186" s="256"/>
      <c r="R186" s="550"/>
      <c r="S186" s="524"/>
      <c r="T186" s="550"/>
      <c r="U186" s="550"/>
      <c r="V186" s="256"/>
      <c r="W186" s="256"/>
      <c r="X186"/>
      <c r="Y186"/>
      <c r="Z186"/>
      <c r="AA186"/>
      <c r="AB186"/>
      <c r="AC186"/>
      <c r="AD186"/>
      <c r="AE186"/>
      <c r="AF186"/>
      <c r="AG186"/>
      <c r="AH186"/>
      <c r="AI186"/>
      <c r="AJ186"/>
      <c r="AK186"/>
      <c r="AL186"/>
      <c r="AM186"/>
      <c r="AN186"/>
      <c r="AO186"/>
      <c r="AP186" s="256"/>
      <c r="AQ186" s="256"/>
      <c r="AR186" s="256"/>
      <c r="AS186" s="256"/>
      <c r="AT186" s="256"/>
      <c r="AU186" s="256"/>
      <c r="AW186" s="256"/>
    </row>
    <row r="187" spans="1:49" ht="18" hidden="1" customHeight="1">
      <c r="A187" s="1"/>
      <c r="B187" s="1"/>
      <c r="C187" s="552"/>
      <c r="D187" s="311"/>
      <c r="E187" s="388"/>
      <c r="F187" s="703"/>
      <c r="G187" s="530"/>
      <c r="H187" s="1"/>
      <c r="I187"/>
      <c r="J187" s="1"/>
      <c r="K187" s="1"/>
      <c r="L187"/>
      <c r="O187" s="551"/>
      <c r="P187" s="551"/>
      <c r="Q187" s="551"/>
      <c r="R187" s="551"/>
      <c r="S187" s="524"/>
      <c r="T187" s="1"/>
      <c r="U187" s="524"/>
      <c r="X187"/>
      <c r="Y187"/>
      <c r="Z187"/>
      <c r="AA187"/>
      <c r="AB187"/>
      <c r="AC187"/>
      <c r="AD187"/>
      <c r="AE187"/>
      <c r="AF187"/>
      <c r="AG187"/>
      <c r="AH187"/>
      <c r="AI187"/>
      <c r="AJ187"/>
      <c r="AK187"/>
      <c r="AL187"/>
      <c r="AM187"/>
      <c r="AN187"/>
      <c r="AO187"/>
    </row>
    <row r="188" spans="1:49" ht="18" hidden="1" customHeight="1">
      <c r="A188" s="1"/>
      <c r="B188" s="1"/>
      <c r="C188" s="552"/>
      <c r="D188" s="311"/>
      <c r="E188" s="388"/>
      <c r="F188" s="703"/>
      <c r="G188" s="530"/>
      <c r="H188" s="1"/>
      <c r="I188"/>
      <c r="J188" s="1"/>
      <c r="K188" s="1"/>
      <c r="L188"/>
      <c r="M188" s="256"/>
      <c r="N188" s="256"/>
      <c r="O188" s="551"/>
      <c r="P188" s="551"/>
      <c r="Q188" s="551"/>
      <c r="R188" s="551"/>
      <c r="S188" s="524"/>
      <c r="T188" s="1"/>
      <c r="U188" s="524"/>
      <c r="X188"/>
      <c r="Y188"/>
      <c r="Z188"/>
      <c r="AA188"/>
      <c r="AB188"/>
      <c r="AC188"/>
      <c r="AD188"/>
      <c r="AE188"/>
      <c r="AF188"/>
      <c r="AG188"/>
      <c r="AH188"/>
      <c r="AI188"/>
      <c r="AJ188"/>
      <c r="AK188"/>
      <c r="AL188"/>
      <c r="AM188"/>
      <c r="AN188"/>
      <c r="AO188"/>
    </row>
    <row r="189" spans="1:49" ht="18" hidden="1" customHeight="1">
      <c r="A189" s="1"/>
      <c r="B189" s="1"/>
      <c r="C189" s="552"/>
      <c r="D189" s="311"/>
      <c r="E189" s="388"/>
      <c r="F189" s="703"/>
      <c r="G189" s="530"/>
      <c r="H189" s="1"/>
      <c r="I189"/>
      <c r="J189" s="1"/>
      <c r="K189" s="1"/>
      <c r="L189"/>
      <c r="M189" s="256"/>
      <c r="N189" s="256"/>
      <c r="O189" s="551"/>
      <c r="P189" s="551"/>
      <c r="Q189" s="551"/>
      <c r="R189" s="551"/>
      <c r="S189" s="524"/>
      <c r="T189" s="1"/>
      <c r="U189" s="524"/>
      <c r="X189"/>
      <c r="Y189"/>
      <c r="Z189"/>
      <c r="AA189"/>
      <c r="AB189"/>
      <c r="AC189"/>
      <c r="AD189"/>
      <c r="AE189"/>
      <c r="AF189"/>
      <c r="AG189"/>
      <c r="AH189"/>
      <c r="AI189"/>
      <c r="AJ189"/>
      <c r="AK189"/>
      <c r="AL189"/>
      <c r="AM189"/>
      <c r="AN189"/>
      <c r="AO189"/>
    </row>
    <row r="190" spans="1:49" ht="18" hidden="1" customHeight="1">
      <c r="A190" s="1"/>
      <c r="B190" s="1"/>
      <c r="C190" s="552"/>
      <c r="D190" s="311"/>
      <c r="E190" s="388"/>
      <c r="F190" s="703"/>
      <c r="G190" s="530"/>
      <c r="H190" s="474"/>
      <c r="I190" s="251"/>
      <c r="J190" s="1"/>
      <c r="K190" s="1"/>
      <c r="L190"/>
      <c r="M190" s="256"/>
      <c r="N190" s="256"/>
      <c r="O190" s="551"/>
      <c r="P190" s="551"/>
      <c r="Q190" s="551"/>
      <c r="R190" s="551"/>
      <c r="S190" s="524"/>
      <c r="T190" s="1"/>
      <c r="U190" s="524"/>
      <c r="X190"/>
      <c r="Y190"/>
      <c r="Z190"/>
      <c r="AA190"/>
      <c r="AB190"/>
      <c r="AC190"/>
      <c r="AD190"/>
      <c r="AE190"/>
      <c r="AF190"/>
      <c r="AG190"/>
      <c r="AH190"/>
      <c r="AI190"/>
      <c r="AJ190"/>
      <c r="AK190"/>
      <c r="AL190"/>
      <c r="AM190"/>
      <c r="AN190"/>
      <c r="AO190"/>
    </row>
    <row r="191" spans="1:49" ht="18" hidden="1" customHeight="1">
      <c r="A191" s="1"/>
      <c r="B191" s="1"/>
      <c r="C191" s="552"/>
      <c r="D191" s="311"/>
      <c r="E191" s="388"/>
      <c r="F191" s="703"/>
      <c r="G191" s="530"/>
      <c r="H191" s="1"/>
      <c r="I191" s="1"/>
      <c r="J191" s="1"/>
      <c r="K191" s="1"/>
      <c r="L191"/>
      <c r="M191"/>
      <c r="N191"/>
      <c r="O191"/>
      <c r="P191"/>
      <c r="Q191"/>
      <c r="R191"/>
      <c r="S191"/>
      <c r="T191"/>
      <c r="U191"/>
      <c r="V191"/>
      <c r="W191"/>
      <c r="X191"/>
      <c r="Y191"/>
      <c r="Z191"/>
      <c r="AA191"/>
      <c r="AB191"/>
      <c r="AC191"/>
      <c r="AD191"/>
      <c r="AE191"/>
      <c r="AF191"/>
      <c r="AG191"/>
      <c r="AH191"/>
      <c r="AI191"/>
      <c r="AJ191"/>
      <c r="AK191"/>
      <c r="AL191"/>
      <c r="AM191"/>
      <c r="AN191"/>
      <c r="AO191"/>
    </row>
    <row r="192" spans="1:49" ht="18" hidden="1" customHeight="1">
      <c r="A192" s="9"/>
      <c r="B192" s="9"/>
      <c r="C192" s="552"/>
      <c r="D192" s="311"/>
      <c r="E192" s="388"/>
      <c r="F192" s="703"/>
      <c r="G192" s="530"/>
      <c r="H192" s="9"/>
      <c r="I192" s="9"/>
      <c r="J192" s="9"/>
      <c r="K192" s="9"/>
      <c r="L192"/>
      <c r="M192" s="9"/>
      <c r="N192" s="9"/>
      <c r="O192" s="9"/>
      <c r="P192" s="9"/>
      <c r="Q192" s="9"/>
      <c r="R192" s="9"/>
      <c r="S192" s="9"/>
      <c r="T192" s="9"/>
      <c r="U192" s="9"/>
      <c r="V192" s="9"/>
      <c r="W192" s="9"/>
      <c r="X192"/>
      <c r="Y192"/>
      <c r="Z192"/>
      <c r="AA192"/>
      <c r="AB192"/>
      <c r="AC192"/>
      <c r="AD192"/>
      <c r="AE192"/>
      <c r="AF192"/>
      <c r="AG192"/>
      <c r="AH192"/>
      <c r="AI192"/>
      <c r="AJ192"/>
      <c r="AK192"/>
      <c r="AL192"/>
      <c r="AM192"/>
      <c r="AN192"/>
      <c r="AO192"/>
    </row>
    <row r="193" spans="1:41" ht="18" hidden="1" customHeight="1">
      <c r="A193" s="440"/>
      <c r="B193" s="440"/>
      <c r="C193" s="552"/>
      <c r="D193" s="311"/>
      <c r="E193" s="388"/>
      <c r="F193" s="703"/>
      <c r="G193" s="530"/>
      <c r="H193" s="31"/>
      <c r="I193" s="535"/>
      <c r="J193" s="31"/>
      <c r="K193" s="535"/>
      <c r="L193"/>
      <c r="M193" s="440"/>
      <c r="N193" s="440"/>
      <c r="O193" s="440"/>
      <c r="P193" s="440"/>
      <c r="Q193" s="440"/>
      <c r="R193" s="440"/>
      <c r="S193" s="440"/>
      <c r="T193" s="31"/>
      <c r="U193" s="535"/>
      <c r="V193" s="31"/>
      <c r="W193" s="535"/>
      <c r="X193"/>
      <c r="Y193"/>
      <c r="Z193"/>
      <c r="AA193"/>
      <c r="AB193"/>
      <c r="AC193"/>
      <c r="AD193"/>
      <c r="AE193"/>
      <c r="AF193"/>
      <c r="AG193"/>
      <c r="AH193"/>
      <c r="AI193"/>
      <c r="AJ193"/>
      <c r="AK193"/>
      <c r="AL193"/>
      <c r="AM193"/>
      <c r="AN193"/>
      <c r="AO193"/>
    </row>
    <row r="194" spans="1:41" ht="18" hidden="1" customHeight="1">
      <c r="A194" s="440"/>
      <c r="B194" s="1"/>
      <c r="C194" s="552"/>
      <c r="D194" s="311"/>
      <c r="E194" s="388"/>
      <c r="F194" s="703"/>
      <c r="G194" s="530"/>
      <c r="H194" s="389"/>
      <c r="I194" s="31"/>
      <c r="J194" s="8"/>
      <c r="K194" s="389"/>
      <c r="L194"/>
      <c r="M194" s="440"/>
      <c r="O194" s="1"/>
      <c r="P194" s="524"/>
      <c r="Q194" s="440"/>
      <c r="S194" s="8"/>
      <c r="T194" s="524"/>
      <c r="U194" s="31"/>
      <c r="V194" s="8"/>
      <c r="W194" s="524"/>
      <c r="X194"/>
      <c r="Y194"/>
      <c r="Z194"/>
      <c r="AA194"/>
      <c r="AB194"/>
      <c r="AC194"/>
      <c r="AD194"/>
      <c r="AE194"/>
      <c r="AF194"/>
      <c r="AG194"/>
      <c r="AH194"/>
      <c r="AI194"/>
      <c r="AJ194"/>
      <c r="AK194"/>
      <c r="AL194"/>
      <c r="AM194"/>
      <c r="AN194"/>
      <c r="AO194"/>
    </row>
    <row r="195" spans="1:41" ht="18" hidden="1" customHeight="1">
      <c r="A195" s="1"/>
      <c r="B195" s="1"/>
      <c r="C195" s="552"/>
      <c r="D195" s="311"/>
      <c r="E195" s="388"/>
      <c r="F195" s="703"/>
      <c r="G195" s="530"/>
      <c r="H195" s="1"/>
      <c r="I195" s="1"/>
      <c r="J195" s="1"/>
      <c r="K195" s="1"/>
      <c r="L195"/>
      <c r="M195" s="1"/>
      <c r="O195" s="1"/>
      <c r="P195" s="1"/>
      <c r="Q195" s="1"/>
      <c r="R195" s="1"/>
      <c r="S195" s="1"/>
      <c r="T195" s="1"/>
      <c r="U195" s="1"/>
      <c r="V195" s="1"/>
      <c r="W195" s="1"/>
      <c r="X195"/>
      <c r="Y195"/>
      <c r="Z195"/>
      <c r="AA195"/>
      <c r="AB195"/>
      <c r="AC195"/>
      <c r="AD195"/>
      <c r="AE195"/>
      <c r="AF195"/>
      <c r="AG195"/>
      <c r="AH195"/>
      <c r="AI195"/>
      <c r="AJ195"/>
      <c r="AK195"/>
      <c r="AL195"/>
      <c r="AM195"/>
      <c r="AN195"/>
      <c r="AO195"/>
    </row>
    <row r="196" spans="1:41" ht="18" hidden="1" customHeight="1">
      <c r="A196" s="1"/>
      <c r="B196" s="1"/>
      <c r="C196" s="552"/>
      <c r="D196" s="311"/>
      <c r="E196" s="388"/>
      <c r="F196" s="703"/>
      <c r="G196" s="530"/>
      <c r="H196" s="1"/>
      <c r="I196" s="1"/>
      <c r="J196" s="1"/>
      <c r="K196" s="1"/>
      <c r="L196"/>
      <c r="M196" s="1"/>
      <c r="O196" s="1"/>
      <c r="P196" s="1"/>
      <c r="Q196" s="1"/>
      <c r="R196" s="1"/>
      <c r="S196" s="1"/>
      <c r="T196" s="1"/>
      <c r="U196" s="1"/>
      <c r="V196" s="1"/>
      <c r="W196" s="1"/>
      <c r="X196"/>
      <c r="Y196"/>
      <c r="Z196"/>
      <c r="AA196"/>
      <c r="AB196"/>
      <c r="AC196"/>
      <c r="AD196"/>
      <c r="AE196"/>
      <c r="AF196"/>
      <c r="AG196"/>
      <c r="AH196"/>
      <c r="AI196"/>
      <c r="AJ196"/>
      <c r="AK196"/>
      <c r="AL196"/>
      <c r="AM196"/>
      <c r="AN196"/>
      <c r="AO196"/>
    </row>
    <row r="197" spans="1:41" ht="18" hidden="1" customHeight="1">
      <c r="A197" s="440"/>
      <c r="B197" s="1"/>
      <c r="C197" s="552"/>
      <c r="D197" s="311"/>
      <c r="E197" s="388"/>
      <c r="F197" s="703"/>
      <c r="G197" s="530"/>
      <c r="H197" s="31"/>
      <c r="I197" s="535"/>
      <c r="J197" s="31"/>
      <c r="K197" s="535"/>
      <c r="L197"/>
      <c r="M197" s="440"/>
      <c r="N197" s="440"/>
      <c r="O197" s="440"/>
      <c r="P197" s="440"/>
      <c r="Q197" s="440"/>
      <c r="R197" s="440"/>
      <c r="S197" s="440"/>
      <c r="T197" s="31"/>
      <c r="U197" s="535"/>
      <c r="V197" s="31"/>
      <c r="W197" s="535"/>
      <c r="X197"/>
      <c r="AJ197"/>
      <c r="AK197"/>
      <c r="AL197"/>
      <c r="AM197"/>
      <c r="AN197"/>
      <c r="AO197"/>
    </row>
    <row r="198" spans="1:41" ht="18" hidden="1" customHeight="1">
      <c r="A198" s="440"/>
      <c r="C198" s="1"/>
      <c r="D198" s="389"/>
      <c r="E198" s="440"/>
      <c r="G198" s="8"/>
      <c r="H198" s="389"/>
      <c r="I198" s="31"/>
      <c r="J198" s="8"/>
      <c r="K198" s="389"/>
      <c r="L198"/>
      <c r="M198" s="440"/>
      <c r="O198" s="1"/>
      <c r="P198" s="524"/>
      <c r="Q198" s="440"/>
      <c r="S198" s="8"/>
      <c r="T198" s="524"/>
      <c r="U198" s="31"/>
      <c r="V198" s="8"/>
      <c r="W198" s="524"/>
      <c r="X198"/>
      <c r="AJ198"/>
      <c r="AK198"/>
      <c r="AL198"/>
      <c r="AM198"/>
      <c r="AN198"/>
      <c r="AO198"/>
    </row>
    <row r="199" spans="1:41" ht="18" hidden="1" customHeight="1">
      <c r="A199" s="443"/>
      <c r="B199" s="530"/>
      <c r="C199" s="530"/>
      <c r="D199" s="530"/>
      <c r="E199" s="530"/>
      <c r="F199" s="705"/>
      <c r="G199" s="1"/>
      <c r="H199" s="31"/>
      <c r="I199" s="553"/>
      <c r="J199" s="31"/>
      <c r="K199" s="553"/>
      <c r="L199"/>
      <c r="M199"/>
      <c r="N199"/>
      <c r="O199"/>
      <c r="P199"/>
      <c r="Q199"/>
      <c r="R199"/>
      <c r="S199"/>
      <c r="T199"/>
      <c r="U199"/>
      <c r="V199"/>
      <c r="W199"/>
      <c r="X199"/>
      <c r="AJ199"/>
      <c r="AK199"/>
      <c r="AL199"/>
      <c r="AM199"/>
      <c r="AN199"/>
      <c r="AO199"/>
    </row>
    <row r="200" spans="1:41" ht="36" customHeight="1">
      <c r="A200" s="1841" t="s">
        <v>994</v>
      </c>
      <c r="B200" s="1841"/>
      <c r="C200" s="1841"/>
      <c r="D200" s="1841"/>
      <c r="E200" s="1841"/>
      <c r="F200" s="1841"/>
      <c r="G200" s="1841"/>
      <c r="H200" s="1841"/>
      <c r="I200" s="1841"/>
      <c r="J200" s="1841"/>
      <c r="K200" s="1841"/>
      <c r="L200"/>
      <c r="X200"/>
      <c r="AJ200"/>
      <c r="AK200"/>
      <c r="AL200"/>
      <c r="AM200"/>
      <c r="AN200"/>
      <c r="AO200"/>
    </row>
    <row r="201" spans="1:41" ht="36" customHeight="1">
      <c r="A201" s="1880" t="s">
        <v>995</v>
      </c>
      <c r="B201" s="1880"/>
      <c r="C201" s="1880"/>
      <c r="D201" s="1880"/>
      <c r="E201" s="1880"/>
      <c r="F201" s="1880"/>
      <c r="G201" s="1880"/>
      <c r="H201" s="1880"/>
      <c r="I201" s="1880"/>
      <c r="J201" s="1880"/>
      <c r="K201" s="1880"/>
      <c r="L201"/>
      <c r="M201" s="1755" t="s">
        <v>996</v>
      </c>
      <c r="N201" s="1755"/>
      <c r="O201" s="1755"/>
      <c r="P201" s="1755"/>
      <c r="Q201" s="1755"/>
      <c r="R201" s="1755"/>
      <c r="S201" s="1755"/>
      <c r="T201" s="1755"/>
      <c r="U201" s="1755"/>
      <c r="V201" s="1755"/>
      <c r="W201" s="1755"/>
      <c r="X201"/>
      <c r="AJ201"/>
      <c r="AK201"/>
      <c r="AL201"/>
      <c r="AM201"/>
      <c r="AN201"/>
      <c r="AO201"/>
    </row>
    <row r="202" spans="1:41" ht="18" customHeight="1">
      <c r="A202" s="252"/>
      <c r="B202" s="441"/>
      <c r="C202" s="441"/>
      <c r="D202" s="441"/>
      <c r="E202" s="441"/>
      <c r="F202" s="706"/>
      <c r="G202" s="441"/>
      <c r="H202" s="441"/>
      <c r="I202" s="441"/>
      <c r="J202" s="441"/>
      <c r="K202" s="441"/>
      <c r="L202"/>
      <c r="M202" s="1977"/>
      <c r="N202" s="1977"/>
      <c r="O202" s="1977"/>
      <c r="P202" s="1977"/>
      <c r="Q202" s="1978"/>
      <c r="R202" s="1824" t="s">
        <v>19</v>
      </c>
      <c r="S202" s="1864"/>
      <c r="T202" s="1864"/>
      <c r="U202" s="1864"/>
      <c r="V202" s="1825"/>
      <c r="W202" s="1979" t="s">
        <v>19</v>
      </c>
      <c r="X202" s="11"/>
      <c r="AJ202"/>
      <c r="AK202"/>
      <c r="AL202"/>
      <c r="AM202"/>
      <c r="AN202"/>
      <c r="AO202"/>
    </row>
    <row r="203" spans="1:41" ht="30" customHeight="1">
      <c r="A203" s="1794"/>
      <c r="B203" s="1794"/>
      <c r="C203" s="1794"/>
      <c r="D203" s="1794"/>
      <c r="E203" s="1794"/>
      <c r="F203" s="1794"/>
      <c r="G203" s="1881"/>
      <c r="H203" s="1873" t="s">
        <v>718</v>
      </c>
      <c r="I203" s="1874"/>
      <c r="J203" s="1789" t="s">
        <v>28</v>
      </c>
      <c r="K203" s="1794"/>
      <c r="L203"/>
      <c r="M203" s="1791"/>
      <c r="N203" s="1791"/>
      <c r="O203" s="1791"/>
      <c r="P203" s="1791"/>
      <c r="Q203" s="1792"/>
      <c r="R203" s="297" t="s">
        <v>25</v>
      </c>
      <c r="S203" s="121" t="s">
        <v>66</v>
      </c>
      <c r="T203" s="442" t="s">
        <v>28</v>
      </c>
      <c r="U203" s="34" t="s">
        <v>68</v>
      </c>
      <c r="V203" s="122" t="s">
        <v>69</v>
      </c>
      <c r="W203" s="1980"/>
      <c r="X203" s="11"/>
      <c r="AJ203"/>
      <c r="AK203"/>
      <c r="AL203"/>
      <c r="AM203"/>
      <c r="AN203"/>
      <c r="AO203"/>
    </row>
    <row r="204" spans="1:41" ht="30" customHeight="1">
      <c r="A204" s="1882" t="s">
        <v>997</v>
      </c>
      <c r="B204" s="1882"/>
      <c r="C204" s="1882"/>
      <c r="D204" s="1882"/>
      <c r="E204" s="1882"/>
      <c r="F204" s="1882"/>
      <c r="G204" s="1883"/>
      <c r="H204" s="1867">
        <v>29.284415078631579</v>
      </c>
      <c r="I204" s="1868"/>
      <c r="J204" s="1867">
        <v>29.924955729859896</v>
      </c>
      <c r="K204" s="1871"/>
      <c r="L204"/>
      <c r="M204" s="1796" t="s">
        <v>998</v>
      </c>
      <c r="N204" s="1796"/>
      <c r="O204" s="1796"/>
      <c r="P204" s="1796"/>
      <c r="Q204" s="1797"/>
      <c r="R204" s="432">
        <v>62684</v>
      </c>
      <c r="S204" s="208">
        <v>240786.5</v>
      </c>
      <c r="T204" s="209">
        <v>213916.5</v>
      </c>
      <c r="U204" s="432">
        <v>372030.5</v>
      </c>
      <c r="V204" s="210">
        <v>145356.5</v>
      </c>
      <c r="W204" s="211">
        <v>517387</v>
      </c>
      <c r="X204" s="11"/>
      <c r="AJ204"/>
      <c r="AK204"/>
      <c r="AL204"/>
      <c r="AM204"/>
      <c r="AN204"/>
      <c r="AO204"/>
    </row>
    <row r="205" spans="1:41" ht="18" customHeight="1">
      <c r="A205" s="1958"/>
      <c r="B205" s="1958"/>
      <c r="C205" s="1958"/>
      <c r="D205" s="1958"/>
      <c r="E205" s="1958"/>
      <c r="F205" s="1958"/>
      <c r="G205" s="1959"/>
      <c r="H205" s="1875"/>
      <c r="I205" s="1876"/>
      <c r="J205" s="1875"/>
      <c r="K205" s="1879"/>
      <c r="L205"/>
      <c r="X205" s="11"/>
      <c r="AJ205"/>
      <c r="AK205"/>
      <c r="AL205"/>
      <c r="AM205"/>
      <c r="AN205"/>
      <c r="AO205"/>
    </row>
    <row r="206" spans="1:41" ht="18" customHeight="1">
      <c r="A206" s="1882" t="s">
        <v>999</v>
      </c>
      <c r="B206" s="1882"/>
      <c r="C206" s="1882"/>
      <c r="D206" s="1882"/>
      <c r="E206" s="1882"/>
      <c r="F206" s="1882"/>
      <c r="G206" s="1883"/>
      <c r="H206" s="1867">
        <v>39.054919125922204</v>
      </c>
      <c r="I206" s="1868"/>
      <c r="J206" s="1867">
        <v>39.474928371584241</v>
      </c>
      <c r="K206" s="1871"/>
      <c r="L206"/>
      <c r="M206" s="1795" t="s">
        <v>1000</v>
      </c>
      <c r="N206" s="1795"/>
      <c r="O206" s="1795"/>
      <c r="P206" s="1795"/>
      <c r="Q206" s="257"/>
      <c r="R206" s="1984" t="s">
        <v>1001</v>
      </c>
      <c r="S206" s="1985"/>
      <c r="T206" s="1973" t="s">
        <v>1002</v>
      </c>
      <c r="U206" s="1974"/>
      <c r="V206" s="1974"/>
      <c r="W206" s="1974"/>
      <c r="X206" s="11"/>
      <c r="AJ206"/>
      <c r="AK206"/>
      <c r="AL206"/>
      <c r="AM206"/>
      <c r="AN206"/>
      <c r="AO206"/>
    </row>
    <row r="207" spans="1:41" ht="18" customHeight="1">
      <c r="A207" s="1884"/>
      <c r="B207" s="1884"/>
      <c r="C207" s="1884"/>
      <c r="D207" s="1884"/>
      <c r="E207" s="1884"/>
      <c r="F207" s="1884"/>
      <c r="G207" s="1885"/>
      <c r="H207" s="1869"/>
      <c r="I207" s="1870"/>
      <c r="J207" s="1869"/>
      <c r="K207" s="1872"/>
      <c r="L207"/>
      <c r="M207" s="1791"/>
      <c r="N207" s="1791"/>
      <c r="O207" s="1791"/>
      <c r="P207" s="1791"/>
      <c r="Q207" s="1792"/>
      <c r="R207" s="1986"/>
      <c r="S207" s="1987"/>
      <c r="T207" s="1789" t="s">
        <v>727</v>
      </c>
      <c r="U207" s="1790"/>
      <c r="V207" s="1793" t="s">
        <v>1003</v>
      </c>
      <c r="W207" s="1794"/>
      <c r="X207" s="11"/>
      <c r="AJ207"/>
      <c r="AK207"/>
      <c r="AL207"/>
      <c r="AM207"/>
      <c r="AN207"/>
      <c r="AO207"/>
    </row>
    <row r="208" spans="1:41" ht="30" customHeight="1">
      <c r="A208" s="1951" t="s">
        <v>1004</v>
      </c>
      <c r="B208" s="1951"/>
      <c r="C208" s="1951"/>
      <c r="D208" s="1951"/>
      <c r="E208" s="1951"/>
      <c r="F208" s="1951"/>
      <c r="G208" s="1952"/>
      <c r="H208" s="1953">
        <v>57.693938817776363</v>
      </c>
      <c r="I208" s="1954"/>
      <c r="J208" s="1953">
        <v>98.59780662080766</v>
      </c>
      <c r="K208" s="1971"/>
      <c r="L208"/>
      <c r="M208" s="1796" t="s">
        <v>1005</v>
      </c>
      <c r="N208" s="1796"/>
      <c r="O208" s="1796"/>
      <c r="P208" s="1796"/>
      <c r="Q208" s="1797"/>
      <c r="R208" s="1975">
        <v>1302</v>
      </c>
      <c r="S208" s="1976"/>
      <c r="T208" s="1975">
        <v>320</v>
      </c>
      <c r="U208" s="1988"/>
      <c r="V208" s="1981">
        <v>1183</v>
      </c>
      <c r="W208" s="1982"/>
      <c r="X208" s="11"/>
      <c r="AJ208"/>
      <c r="AK208"/>
      <c r="AL208"/>
      <c r="AM208"/>
      <c r="AN208"/>
      <c r="AO208"/>
    </row>
    <row r="209" spans="1:47" ht="18" customHeight="1">
      <c r="A209" s="1961" t="s">
        <v>1006</v>
      </c>
      <c r="B209" s="1961"/>
      <c r="C209" s="1961"/>
      <c r="D209" s="1961"/>
      <c r="E209" s="1961"/>
      <c r="F209" s="1961"/>
      <c r="G209" s="1962"/>
      <c r="H209" s="1853">
        <v>0</v>
      </c>
      <c r="I209" s="1965"/>
      <c r="J209" s="1853">
        <v>0</v>
      </c>
      <c r="K209" s="1854"/>
      <c r="L209"/>
      <c r="M209" s="1796" t="s">
        <v>1007</v>
      </c>
      <c r="N209" s="1796"/>
      <c r="O209" s="1796"/>
      <c r="P209" s="1796"/>
      <c r="Q209" s="1797"/>
      <c r="R209" s="1858">
        <v>0.97528089887640446</v>
      </c>
      <c r="S209" s="1859"/>
      <c r="T209" s="1858">
        <v>0.23970037453183521</v>
      </c>
      <c r="U209" s="1860"/>
      <c r="V209" s="1967">
        <v>0.88614232209737831</v>
      </c>
      <c r="W209" s="1968"/>
      <c r="X209" s="11"/>
      <c r="AJ209"/>
      <c r="AK209"/>
      <c r="AL209"/>
      <c r="AM209"/>
      <c r="AN209"/>
      <c r="AO209"/>
    </row>
    <row r="210" spans="1:47" ht="18" customHeight="1">
      <c r="A210" s="1963"/>
      <c r="B210" s="1963"/>
      <c r="C210" s="1963"/>
      <c r="D210" s="1963"/>
      <c r="E210" s="1963"/>
      <c r="F210" s="1963"/>
      <c r="G210" s="1964"/>
      <c r="H210" s="1855"/>
      <c r="I210" s="1966"/>
      <c r="J210" s="1855"/>
      <c r="K210" s="1856"/>
      <c r="L210"/>
      <c r="M210" s="1796" t="s">
        <v>1008</v>
      </c>
      <c r="N210" s="1796"/>
      <c r="O210" s="1796"/>
      <c r="P210" s="1796"/>
      <c r="Q210" s="1797"/>
      <c r="R210" s="1969"/>
      <c r="S210" s="1970"/>
      <c r="T210" s="1858">
        <v>0.24577572964669739</v>
      </c>
      <c r="U210" s="1860"/>
      <c r="V210" s="1967">
        <v>0.90860215053763438</v>
      </c>
      <c r="W210" s="1968"/>
      <c r="X210" s="11"/>
      <c r="AJ210"/>
      <c r="AK210"/>
      <c r="AL210"/>
      <c r="AM210"/>
      <c r="AN210"/>
      <c r="AO210"/>
    </row>
    <row r="211" spans="1:47" ht="18" customHeight="1">
      <c r="A211" s="1"/>
      <c r="B211" s="1"/>
      <c r="C211" s="1"/>
      <c r="D211" s="1"/>
      <c r="E211" s="1"/>
      <c r="F211" s="444"/>
      <c r="G211" s="1"/>
      <c r="H211" s="1"/>
      <c r="I211" s="1"/>
      <c r="J211" s="1"/>
      <c r="K211" s="1"/>
      <c r="L211"/>
      <c r="M211" s="256"/>
      <c r="N211" s="256"/>
      <c r="X211" s="11"/>
      <c r="Y211" s="11"/>
      <c r="Z211" s="11"/>
      <c r="AA211" s="11"/>
      <c r="AB211" s="11"/>
      <c r="AC211" s="11"/>
      <c r="AD211"/>
      <c r="AE211"/>
      <c r="AF211"/>
      <c r="AG211"/>
      <c r="AH211"/>
      <c r="AI211"/>
      <c r="AJ211"/>
      <c r="AK211"/>
      <c r="AL211"/>
      <c r="AM211"/>
      <c r="AN211"/>
      <c r="AO211"/>
    </row>
    <row r="212" spans="1:47" ht="18" customHeight="1">
      <c r="A212" s="1960" t="s">
        <v>1009</v>
      </c>
      <c r="B212" s="1960"/>
      <c r="C212" s="1960"/>
      <c r="D212" s="1960"/>
      <c r="E212" s="1960"/>
      <c r="F212" s="1960"/>
      <c r="G212" s="1960"/>
      <c r="H212" s="1960"/>
      <c r="I212" s="1960"/>
      <c r="J212" s="1960"/>
      <c r="K212" s="1960"/>
      <c r="L212"/>
      <c r="M212" s="1960" t="s">
        <v>1010</v>
      </c>
      <c r="N212" s="1960"/>
      <c r="O212" s="1960"/>
      <c r="P212" s="1960"/>
      <c r="Q212" s="1960"/>
      <c r="R212" s="1960"/>
      <c r="S212" s="1960"/>
      <c r="T212" s="1960"/>
      <c r="U212" s="1960"/>
      <c r="V212" s="1960"/>
      <c r="W212" s="1960"/>
      <c r="X212"/>
      <c r="Y212" s="263"/>
      <c r="Z212" s="264"/>
      <c r="AA212" s="264"/>
      <c r="AB212" s="264"/>
      <c r="AC212" s="264"/>
      <c r="AD212" s="264"/>
      <c r="AE212" s="264"/>
      <c r="AF212" s="264"/>
      <c r="AG212" s="264"/>
      <c r="AH212" s="264"/>
      <c r="AI212" s="264"/>
      <c r="AJ212"/>
      <c r="AK212" s="554"/>
      <c r="AL212" s="455"/>
      <c r="AM212" s="455"/>
      <c r="AN212" s="455"/>
      <c r="AO212" s="455"/>
      <c r="AP212" s="455"/>
      <c r="AQ212" s="455"/>
      <c r="AR212" s="455"/>
      <c r="AS212" s="455"/>
      <c r="AT212" s="455"/>
      <c r="AU212" s="455"/>
    </row>
    <row r="213" spans="1:47" ht="18" customHeight="1">
      <c r="A213" s="35"/>
      <c r="B213" s="1"/>
      <c r="C213" s="35"/>
      <c r="D213" s="1"/>
      <c r="E213" s="1"/>
      <c r="F213" s="707"/>
      <c r="G213" s="1"/>
      <c r="H213" s="1"/>
      <c r="I213" s="1"/>
      <c r="J213" s="1"/>
      <c r="K213" s="1"/>
      <c r="L213"/>
      <c r="R213" s="435"/>
      <c r="S213" s="435"/>
      <c r="X213"/>
      <c r="Y213" s="264"/>
      <c r="Z213" s="264"/>
      <c r="AA213" s="264"/>
      <c r="AB213" s="264"/>
      <c r="AC213" s="264"/>
      <c r="AD213" s="264"/>
      <c r="AE213" s="264"/>
      <c r="AF213" s="264"/>
      <c r="AG213" s="264"/>
      <c r="AH213" s="264"/>
      <c r="AI213" s="264"/>
      <c r="AJ213"/>
      <c r="AK213" s="455"/>
      <c r="AL213" s="455"/>
      <c r="AM213" s="455"/>
      <c r="AN213" s="455"/>
      <c r="AO213" s="455"/>
      <c r="AP213" s="455"/>
      <c r="AQ213" s="455"/>
      <c r="AR213" s="455"/>
      <c r="AS213" s="455"/>
      <c r="AT213" s="455"/>
      <c r="AU213" s="455"/>
    </row>
    <row r="214" spans="1:47" ht="18" customHeight="1">
      <c r="A214" s="1826"/>
      <c r="B214" s="1826"/>
      <c r="C214" s="1826"/>
      <c r="D214" s="1826"/>
      <c r="E214" s="1827"/>
      <c r="F214" s="1824" t="s">
        <v>25</v>
      </c>
      <c r="G214" s="1825"/>
      <c r="H214" s="1824" t="s">
        <v>66</v>
      </c>
      <c r="I214" s="1825"/>
      <c r="J214" s="1824" t="s">
        <v>28</v>
      </c>
      <c r="K214" s="1864"/>
      <c r="L214"/>
      <c r="M214" s="1814"/>
      <c r="N214" s="1814"/>
      <c r="O214" s="1814"/>
      <c r="P214" s="1814"/>
      <c r="Q214" s="1815"/>
      <c r="R214" s="1811" t="s">
        <v>19</v>
      </c>
      <c r="S214" s="1812"/>
      <c r="T214" s="1812"/>
      <c r="U214" s="1812"/>
      <c r="V214" s="1813"/>
      <c r="W214" s="1806" t="s">
        <v>19</v>
      </c>
      <c r="X214"/>
      <c r="Y214" s="264"/>
      <c r="Z214" s="264"/>
      <c r="AA214" s="264"/>
      <c r="AB214" s="264"/>
      <c r="AC214" s="264"/>
      <c r="AD214" s="264"/>
      <c r="AE214" s="264"/>
      <c r="AF214" s="264"/>
      <c r="AG214" s="264"/>
      <c r="AH214" s="264"/>
      <c r="AI214" s="264"/>
      <c r="AJ214"/>
      <c r="AK214" s="455"/>
      <c r="AL214" s="455"/>
      <c r="AM214" s="455"/>
      <c r="AN214" s="455"/>
      <c r="AO214" s="455"/>
      <c r="AP214" s="455"/>
      <c r="AQ214" s="455"/>
      <c r="AR214" s="455"/>
      <c r="AS214" s="455"/>
      <c r="AT214" s="455"/>
      <c r="AU214" s="455"/>
    </row>
    <row r="215" spans="1:47" ht="18" customHeight="1">
      <c r="A215" s="1828"/>
      <c r="B215" s="1828"/>
      <c r="C215" s="1828"/>
      <c r="D215" s="1828"/>
      <c r="E215" s="1829"/>
      <c r="F215" s="736" t="s">
        <v>68</v>
      </c>
      <c r="G215" s="424" t="s">
        <v>69</v>
      </c>
      <c r="H215" s="96" t="s">
        <v>68</v>
      </c>
      <c r="I215" s="424" t="s">
        <v>69</v>
      </c>
      <c r="J215" s="96" t="s">
        <v>68</v>
      </c>
      <c r="K215" s="92" t="s">
        <v>69</v>
      </c>
      <c r="L215"/>
      <c r="M215" s="1816"/>
      <c r="N215" s="1816"/>
      <c r="O215" s="1816"/>
      <c r="P215" s="1816"/>
      <c r="Q215" s="1817"/>
      <c r="R215" s="1830" t="s">
        <v>25</v>
      </c>
      <c r="S215" s="1832" t="s">
        <v>66</v>
      </c>
      <c r="T215" s="1809" t="s">
        <v>28</v>
      </c>
      <c r="U215" s="1830" t="s">
        <v>68</v>
      </c>
      <c r="V215" s="1809" t="s">
        <v>69</v>
      </c>
      <c r="W215" s="1807"/>
      <c r="X215"/>
      <c r="Y215"/>
      <c r="Z215"/>
      <c r="AA215"/>
      <c r="AB215"/>
      <c r="AC215"/>
      <c r="AD215"/>
      <c r="AE215"/>
      <c r="AF215"/>
      <c r="AG215"/>
      <c r="AH215"/>
      <c r="AI215"/>
      <c r="AJ215"/>
      <c r="AK215"/>
      <c r="AL215"/>
      <c r="AM215"/>
      <c r="AN215"/>
      <c r="AO215"/>
    </row>
    <row r="216" spans="1:47" ht="18" customHeight="1">
      <c r="A216" s="1822" t="s">
        <v>1011</v>
      </c>
      <c r="B216" s="1822"/>
      <c r="C216" s="1822"/>
      <c r="D216" s="1822"/>
      <c r="E216" s="1823"/>
      <c r="F216" s="212">
        <v>43376</v>
      </c>
      <c r="G216" s="213">
        <v>19308</v>
      </c>
      <c r="H216" s="212">
        <v>150408.5</v>
      </c>
      <c r="I216" s="213">
        <v>90378</v>
      </c>
      <c r="J216" s="212">
        <v>178246</v>
      </c>
      <c r="K216" s="214">
        <v>35670.5</v>
      </c>
      <c r="L216"/>
      <c r="M216" s="1818"/>
      <c r="N216" s="1818"/>
      <c r="O216" s="1818"/>
      <c r="P216" s="1818"/>
      <c r="Q216" s="1819"/>
      <c r="R216" s="1831"/>
      <c r="S216" s="1833"/>
      <c r="T216" s="1810"/>
      <c r="U216" s="1831"/>
      <c r="V216" s="1810"/>
      <c r="W216" s="1808"/>
      <c r="X216"/>
      <c r="Y216"/>
      <c r="Z216"/>
      <c r="AA216"/>
      <c r="AB216"/>
      <c r="AC216"/>
      <c r="AD216"/>
      <c r="AE216"/>
      <c r="AF216"/>
      <c r="AG216"/>
      <c r="AH216"/>
      <c r="AI216"/>
      <c r="AJ216"/>
      <c r="AK216"/>
      <c r="AL216"/>
      <c r="AM216"/>
      <c r="AN216"/>
      <c r="AO216"/>
    </row>
    <row r="217" spans="1:47" ht="18" customHeight="1">
      <c r="A217" s="1836" t="s">
        <v>1012</v>
      </c>
      <c r="B217" s="1836"/>
      <c r="C217" s="1836"/>
      <c r="D217" s="1836"/>
      <c r="E217" s="1837"/>
      <c r="F217" s="215">
        <v>1664.6944332407463</v>
      </c>
      <c r="G217" s="216">
        <v>1661.5462532041417</v>
      </c>
      <c r="H217" s="215">
        <v>1669.4820778108692</v>
      </c>
      <c r="I217" s="216">
        <v>1663.9751770970186</v>
      </c>
      <c r="J217" s="215">
        <v>1631.2894946528816</v>
      </c>
      <c r="K217" s="217">
        <v>1627.3611694564722</v>
      </c>
      <c r="L217"/>
      <c r="M217" s="1836" t="s">
        <v>1013</v>
      </c>
      <c r="N217" s="1836"/>
      <c r="O217" s="1836"/>
      <c r="P217" s="1836"/>
      <c r="Q217" s="1837"/>
      <c r="R217" s="259">
        <v>1663.7247270932962</v>
      </c>
      <c r="S217" s="260">
        <v>1667.4150903646612</v>
      </c>
      <c r="T217" s="260">
        <v>1630.6344478289175</v>
      </c>
      <c r="U217" s="215">
        <v>1650.625172131221</v>
      </c>
      <c r="V217" s="215">
        <v>1654.6674569602117</v>
      </c>
      <c r="W217" s="228">
        <v>1651.760825664737</v>
      </c>
      <c r="X217"/>
      <c r="Y217" s="9" t="s">
        <v>1014</v>
      </c>
      <c r="Z217" s="9"/>
      <c r="AA217" s="9"/>
      <c r="AB217" s="9"/>
      <c r="AC217" s="9"/>
      <c r="AD217" s="9"/>
      <c r="AE217" s="9"/>
      <c r="AF217" s="9"/>
      <c r="AG217" s="9"/>
      <c r="AH217" s="9"/>
      <c r="AI217" s="9"/>
      <c r="AJ217"/>
      <c r="AK217"/>
      <c r="AL217"/>
      <c r="AM217"/>
      <c r="AN217"/>
      <c r="AO217"/>
    </row>
    <row r="218" spans="1:47" ht="18" customHeight="1">
      <c r="A218" s="1836" t="s">
        <v>1015</v>
      </c>
      <c r="B218" s="1836"/>
      <c r="C218" s="1836"/>
      <c r="D218" s="1836"/>
      <c r="E218" s="1837"/>
      <c r="F218" s="215">
        <v>1614.3542775664614</v>
      </c>
      <c r="G218" s="216">
        <v>1569.6127209262374</v>
      </c>
      <c r="H218" s="215">
        <v>1593.1069236811634</v>
      </c>
      <c r="I218" s="216">
        <v>1541.6688223304911</v>
      </c>
      <c r="J218" s="215">
        <v>1489.1186151050129</v>
      </c>
      <c r="K218" s="217">
        <v>1400.204992161079</v>
      </c>
      <c r="L218"/>
      <c r="M218" s="1836" t="s">
        <v>1015</v>
      </c>
      <c r="N218" s="1836"/>
      <c r="O218" s="1836"/>
      <c r="P218" s="1836"/>
      <c r="Q218" s="1837"/>
      <c r="R218" s="259">
        <v>1600.5729302432298</v>
      </c>
      <c r="S218" s="260">
        <v>1573.7998914186776</v>
      </c>
      <c r="T218" s="261">
        <v>1474.2923002241055</v>
      </c>
      <c r="U218" s="215">
        <v>1545.7616795994661</v>
      </c>
      <c r="V218" s="261">
        <v>1510.6654288807908</v>
      </c>
      <c r="W218" s="262">
        <v>1535.9016170783957</v>
      </c>
      <c r="X218"/>
      <c r="Y218"/>
      <c r="Z218"/>
      <c r="AA218"/>
      <c r="AB218"/>
      <c r="AC218"/>
      <c r="AD218"/>
      <c r="AE218"/>
      <c r="AF218"/>
      <c r="AG218"/>
      <c r="AH218"/>
      <c r="AI218"/>
      <c r="AJ218"/>
      <c r="AK218"/>
      <c r="AL218"/>
      <c r="AM218"/>
      <c r="AN218"/>
      <c r="AO218"/>
    </row>
    <row r="219" spans="1:47" ht="18" customHeight="1">
      <c r="A219" s="1836" t="s">
        <v>1016</v>
      </c>
      <c r="B219" s="1836"/>
      <c r="C219" s="1836"/>
      <c r="D219" s="1836"/>
      <c r="E219" s="1837"/>
      <c r="F219" s="215">
        <v>1614.3542775664614</v>
      </c>
      <c r="G219" s="216">
        <v>1569.6127209262374</v>
      </c>
      <c r="H219" s="215">
        <v>1642.1119441642859</v>
      </c>
      <c r="I219" s="216">
        <v>1571.980660291538</v>
      </c>
      <c r="J219" s="215">
        <v>1553.7570258828728</v>
      </c>
      <c r="K219" s="217">
        <v>1434.1595881679414</v>
      </c>
      <c r="L219"/>
      <c r="M219" s="1836" t="s">
        <v>1016</v>
      </c>
      <c r="N219" s="1836"/>
      <c r="O219" s="1836"/>
      <c r="P219" s="1836"/>
      <c r="Q219" s="1837"/>
      <c r="R219" s="259">
        <v>1600.5729302432298</v>
      </c>
      <c r="S219" s="260">
        <v>1615.7885199945288</v>
      </c>
      <c r="T219" s="261">
        <v>1533.8141958440001</v>
      </c>
      <c r="U219" s="215">
        <v>1603.2454803411147</v>
      </c>
      <c r="V219" s="261">
        <v>1542.0081319522774</v>
      </c>
      <c r="W219" s="262">
        <v>1586.0412470861586</v>
      </c>
      <c r="X219"/>
      <c r="Y219" s="1845"/>
      <c r="Z219" s="1845"/>
      <c r="AA219" s="1845"/>
      <c r="AB219" s="1845"/>
      <c r="AC219" s="1846"/>
      <c r="AD219" s="1842" t="s">
        <v>25</v>
      </c>
      <c r="AE219" s="1827"/>
      <c r="AF219" s="1842" t="s">
        <v>66</v>
      </c>
      <c r="AG219" s="1827"/>
      <c r="AH219" s="1842" t="s">
        <v>28</v>
      </c>
      <c r="AI219" s="1826"/>
      <c r="AJ219"/>
      <c r="AK219" s="1814"/>
      <c r="AL219" s="1814"/>
      <c r="AM219" s="1814"/>
      <c r="AN219" s="1814"/>
      <c r="AO219" s="1815"/>
      <c r="AP219" s="1811" t="s">
        <v>19</v>
      </c>
      <c r="AQ219" s="1812"/>
      <c r="AR219" s="1812"/>
      <c r="AS219" s="1812"/>
      <c r="AT219" s="1813"/>
      <c r="AU219" s="1806" t="s">
        <v>19</v>
      </c>
    </row>
    <row r="220" spans="1:47" ht="18" customHeight="1">
      <c r="A220" s="1836" t="s">
        <v>1017</v>
      </c>
      <c r="B220" s="1836"/>
      <c r="C220" s="1836"/>
      <c r="D220" s="1836"/>
      <c r="E220" s="1837"/>
      <c r="F220" s="215">
        <v>50.340155674284865</v>
      </c>
      <c r="G220" s="216">
        <v>91.933532277904291</v>
      </c>
      <c r="H220" s="215">
        <v>76.375154129705933</v>
      </c>
      <c r="I220" s="216">
        <v>122.30635476652742</v>
      </c>
      <c r="J220" s="215">
        <v>142.17087954786879</v>
      </c>
      <c r="K220" s="258">
        <v>227.15617729539335</v>
      </c>
      <c r="L220"/>
      <c r="M220" s="1836" t="s">
        <v>1017</v>
      </c>
      <c r="N220" s="1836"/>
      <c r="O220" s="1836"/>
      <c r="P220" s="1836"/>
      <c r="Q220" s="1837"/>
      <c r="R220" s="259">
        <v>63.151796850066312</v>
      </c>
      <c r="S220" s="260">
        <v>93.615198945983664</v>
      </c>
      <c r="T220" s="261">
        <v>156.34214760481191</v>
      </c>
      <c r="U220" s="259">
        <v>104.863492531755</v>
      </c>
      <c r="V220" s="261">
        <v>144.00202807942074</v>
      </c>
      <c r="W220" s="228">
        <v>115.85920858634134</v>
      </c>
      <c r="X220"/>
      <c r="Y220" s="1847"/>
      <c r="Z220" s="1847"/>
      <c r="AA220" s="1847"/>
      <c r="AB220" s="1847"/>
      <c r="AC220" s="1848"/>
      <c r="AD220" s="1843"/>
      <c r="AE220" s="1857"/>
      <c r="AF220" s="1843"/>
      <c r="AG220" s="1857"/>
      <c r="AH220" s="1843"/>
      <c r="AI220" s="1844"/>
      <c r="AJ220"/>
      <c r="AK220" s="1816"/>
      <c r="AL220" s="1816"/>
      <c r="AM220" s="1816"/>
      <c r="AN220" s="1816"/>
      <c r="AO220" s="1817"/>
      <c r="AP220" s="1830" t="s">
        <v>25</v>
      </c>
      <c r="AQ220" s="1832" t="s">
        <v>66</v>
      </c>
      <c r="AR220" s="1809" t="s">
        <v>28</v>
      </c>
      <c r="AS220" s="1830" t="s">
        <v>68</v>
      </c>
      <c r="AT220" s="1809" t="s">
        <v>69</v>
      </c>
      <c r="AU220" s="1807"/>
    </row>
    <row r="221" spans="1:47" ht="18" customHeight="1">
      <c r="A221" s="1851" t="s">
        <v>1018</v>
      </c>
      <c r="B221" s="1851"/>
      <c r="C221" s="1851"/>
      <c r="D221" s="1851"/>
      <c r="E221" s="1852"/>
      <c r="F221" s="123">
        <v>3.0239877462847696E-2</v>
      </c>
      <c r="G221" s="266">
        <v>5.5330107182161664E-2</v>
      </c>
      <c r="H221" s="123">
        <v>4.574781313606785E-2</v>
      </c>
      <c r="I221" s="266">
        <v>7.3502511605914603E-2</v>
      </c>
      <c r="J221" s="123">
        <v>8.7152452102390948E-2</v>
      </c>
      <c r="K221" s="138">
        <v>0.13958559510871332</v>
      </c>
      <c r="L221"/>
      <c r="M221" s="1851" t="s">
        <v>1018</v>
      </c>
      <c r="N221" s="1851"/>
      <c r="O221" s="1851"/>
      <c r="P221" s="1851"/>
      <c r="Q221" s="1852"/>
      <c r="R221" s="123">
        <v>3.7958080337243773E-2</v>
      </c>
      <c r="S221" s="267">
        <v>5.6143907708973748E-2</v>
      </c>
      <c r="T221" s="266">
        <v>9.5878109169698453E-2</v>
      </c>
      <c r="U221" s="123">
        <v>6.3529560982254665E-2</v>
      </c>
      <c r="V221" s="266">
        <v>8.7027775565228532E-2</v>
      </c>
      <c r="W221" s="268">
        <v>7.0142848035952651E-2</v>
      </c>
      <c r="X221"/>
      <c r="Y221" s="1849"/>
      <c r="Z221" s="1849"/>
      <c r="AA221" s="1849"/>
      <c r="AB221" s="1849"/>
      <c r="AC221" s="1850"/>
      <c r="AD221" s="98" t="s">
        <v>68</v>
      </c>
      <c r="AE221" s="424" t="s">
        <v>69</v>
      </c>
      <c r="AF221" s="96" t="s">
        <v>68</v>
      </c>
      <c r="AG221" s="424" t="s">
        <v>69</v>
      </c>
      <c r="AH221" s="96" t="s">
        <v>68</v>
      </c>
      <c r="AI221" s="92" t="s">
        <v>69</v>
      </c>
      <c r="AJ221"/>
      <c r="AK221" s="1818"/>
      <c r="AL221" s="1818"/>
      <c r="AM221" s="1818"/>
      <c r="AN221" s="1818"/>
      <c r="AO221" s="1819"/>
      <c r="AP221" s="1831"/>
      <c r="AQ221" s="1833"/>
      <c r="AR221" s="1810"/>
      <c r="AS221" s="1831"/>
      <c r="AT221" s="1810"/>
      <c r="AU221" s="1808"/>
    </row>
    <row r="222" spans="1:47" ht="18" customHeight="1">
      <c r="A222" s="1836" t="s">
        <v>1019</v>
      </c>
      <c r="B222" s="1836"/>
      <c r="C222" s="1836"/>
      <c r="D222" s="1836"/>
      <c r="E222" s="1837"/>
      <c r="F222" s="215">
        <v>1.0965558736958401</v>
      </c>
      <c r="G222" s="216">
        <v>1.639381068785555</v>
      </c>
      <c r="H222" s="215">
        <v>1.7816641924723842</v>
      </c>
      <c r="I222" s="216">
        <v>2.2655668425714279</v>
      </c>
      <c r="J222" s="215">
        <v>6.3927651203706217</v>
      </c>
      <c r="K222" s="217">
        <v>6.7569991085278565</v>
      </c>
      <c r="L222"/>
      <c r="M222" s="1836" t="s">
        <v>1019</v>
      </c>
      <c r="N222" s="1836"/>
      <c r="O222" s="1836"/>
      <c r="P222" s="1836"/>
      <c r="Q222" s="1837"/>
      <c r="R222" s="259">
        <v>1.2637575338769422</v>
      </c>
      <c r="S222" s="260">
        <v>1.9632946149032571</v>
      </c>
      <c r="T222" s="260">
        <v>6.4535010078527115</v>
      </c>
      <c r="U222" s="215">
        <v>3.9110407827221025</v>
      </c>
      <c r="V222" s="227">
        <v>3.2845872491066785</v>
      </c>
      <c r="W222" s="228">
        <v>3.7350427521203087</v>
      </c>
      <c r="X222"/>
      <c r="Y222" s="1836" t="s">
        <v>1019</v>
      </c>
      <c r="Z222" s="1836"/>
      <c r="AA222" s="1836"/>
      <c r="AB222" s="1836"/>
      <c r="AC222" s="1837"/>
      <c r="AD222" s="301">
        <v>6.5871300570226473E-4</v>
      </c>
      <c r="AE222" s="422">
        <v>9.8665990526845501E-4</v>
      </c>
      <c r="AF222" s="301">
        <v>1.0671957585843719E-3</v>
      </c>
      <c r="AG222" s="422">
        <v>1.3615388461046336E-3</v>
      </c>
      <c r="AH222" s="301">
        <v>3.9188415920810692E-3</v>
      </c>
      <c r="AI222" s="421">
        <v>4.1521201533797495E-3</v>
      </c>
      <c r="AJ222"/>
      <c r="AK222" s="1836" t="s">
        <v>1019</v>
      </c>
      <c r="AL222" s="1836"/>
      <c r="AM222" s="1836"/>
      <c r="AN222" s="1836"/>
      <c r="AO222" s="1837"/>
      <c r="AP222" s="129">
        <v>7.5959533046362831E-4</v>
      </c>
      <c r="AQ222" s="130">
        <v>1.1774480309362483E-3</v>
      </c>
      <c r="AR222" s="131">
        <v>3.9576626241676202E-3</v>
      </c>
      <c r="AS222" s="555">
        <v>2.369429988561439E-3</v>
      </c>
      <c r="AT222" s="131">
        <v>1.9850437230093296E-3</v>
      </c>
      <c r="AU222" s="433">
        <v>2.2612491433904617E-3</v>
      </c>
    </row>
    <row r="223" spans="1:47" ht="18" customHeight="1">
      <c r="A223" s="1836" t="s">
        <v>1020</v>
      </c>
      <c r="B223" s="1836"/>
      <c r="C223" s="1836"/>
      <c r="D223" s="1836"/>
      <c r="E223" s="1837"/>
      <c r="F223" s="215">
        <v>22.800879404894527</v>
      </c>
      <c r="G223" s="216">
        <v>27.197999139100901</v>
      </c>
      <c r="H223" s="215">
        <v>37.467500831330625</v>
      </c>
      <c r="I223" s="216">
        <v>43.821360979936024</v>
      </c>
      <c r="J223" s="215">
        <v>81.206013344962471</v>
      </c>
      <c r="K223" s="217">
        <v>115.4054902198987</v>
      </c>
      <c r="L223"/>
      <c r="M223" s="1836" t="s">
        <v>1020</v>
      </c>
      <c r="N223" s="1836"/>
      <c r="O223" s="1836"/>
      <c r="P223" s="1836"/>
      <c r="Q223" s="1837"/>
      <c r="R223" s="259">
        <v>24.155285438779678</v>
      </c>
      <c r="S223" s="260">
        <v>39.85239023547355</v>
      </c>
      <c r="T223" s="260">
        <v>86.908763903556192</v>
      </c>
      <c r="U223" s="215">
        <v>56.713330220350429</v>
      </c>
      <c r="V223" s="227">
        <v>59.179998616582779</v>
      </c>
      <c r="W223" s="228">
        <v>57.406324603156612</v>
      </c>
      <c r="X223"/>
      <c r="Y223" s="1836" t="s">
        <v>1020</v>
      </c>
      <c r="Z223" s="1836"/>
      <c r="AA223" s="1836"/>
      <c r="AB223" s="1836"/>
      <c r="AC223" s="1837"/>
      <c r="AD223" s="301">
        <v>1.3696735538730001E-2</v>
      </c>
      <c r="AE223" s="422">
        <v>1.6369089386859992E-2</v>
      </c>
      <c r="AF223" s="301">
        <v>2.2442589428968526E-2</v>
      </c>
      <c r="AG223" s="422">
        <v>2.6335345372391336E-2</v>
      </c>
      <c r="AH223" s="301">
        <v>4.9780258875658435E-2</v>
      </c>
      <c r="AI223" s="421">
        <v>7.0915720729924608E-2</v>
      </c>
      <c r="AJ223"/>
      <c r="AK223" s="1836" t="s">
        <v>1020</v>
      </c>
      <c r="AL223" s="1836"/>
      <c r="AM223" s="1836"/>
      <c r="AN223" s="1836"/>
      <c r="AO223" s="1837"/>
      <c r="AP223" s="129">
        <v>1.4518799321436742E-2</v>
      </c>
      <c r="AQ223" s="130">
        <v>2.3900701430474576E-2</v>
      </c>
      <c r="AR223" s="131">
        <v>5.3297514976007952E-2</v>
      </c>
      <c r="AS223" s="555">
        <v>3.435869704272379E-2</v>
      </c>
      <c r="AT223" s="131">
        <v>3.5765493765920982E-2</v>
      </c>
      <c r="AU223" s="433">
        <v>3.4754622891636826E-2</v>
      </c>
    </row>
    <row r="224" spans="1:47" ht="18" customHeight="1">
      <c r="A224" s="1836" t="s">
        <v>1021</v>
      </c>
      <c r="B224" s="1836"/>
      <c r="C224" s="1836"/>
      <c r="D224" s="1836"/>
      <c r="E224" s="1837"/>
      <c r="F224" s="215">
        <v>4.450921661831158</v>
      </c>
      <c r="G224" s="216">
        <v>33.570886607580931</v>
      </c>
      <c r="H224" s="215">
        <v>6.9417014079118813</v>
      </c>
      <c r="I224" s="216">
        <v>44.755020040836456</v>
      </c>
      <c r="J224" s="215">
        <v>10.361479251771527</v>
      </c>
      <c r="K224" s="217">
        <v>48.126924591982231</v>
      </c>
      <c r="L224"/>
      <c r="M224" s="1836" t="s">
        <v>1021</v>
      </c>
      <c r="N224" s="1836"/>
      <c r="O224" s="1836"/>
      <c r="P224" s="1836"/>
      <c r="Q224" s="1837"/>
      <c r="R224" s="259">
        <v>13.420487789910679</v>
      </c>
      <c r="S224" s="260">
        <v>21.134740101553167</v>
      </c>
      <c r="T224" s="260">
        <v>16.658853778785506</v>
      </c>
      <c r="U224" s="215">
        <v>8.289767384466515</v>
      </c>
      <c r="V224" s="227">
        <v>44.096874536248407</v>
      </c>
      <c r="W224" s="228">
        <v>18.349540379744678</v>
      </c>
      <c r="X224"/>
      <c r="Y224" s="1836" t="s">
        <v>1021</v>
      </c>
      <c r="Z224" s="1836"/>
      <c r="AA224" s="1836"/>
      <c r="AB224" s="1836"/>
      <c r="AC224" s="1837"/>
      <c r="AD224" s="301">
        <v>2.6737169134195514E-3</v>
      </c>
      <c r="AE224" s="422">
        <v>2.0204605525029781E-2</v>
      </c>
      <c r="AF224" s="301">
        <v>4.1579969621562398E-3</v>
      </c>
      <c r="AG224" s="422">
        <v>2.6896446928322777E-2</v>
      </c>
      <c r="AH224" s="301">
        <v>6.3517108923553285E-3</v>
      </c>
      <c r="AI224" s="421">
        <v>2.9573597733105739E-2</v>
      </c>
      <c r="AJ224"/>
      <c r="AK224" s="1836" t="s">
        <v>1021</v>
      </c>
      <c r="AL224" s="1836"/>
      <c r="AM224" s="1836"/>
      <c r="AN224" s="1836"/>
      <c r="AO224" s="1837"/>
      <c r="AP224" s="129">
        <v>8.0665314227538684E-3</v>
      </c>
      <c r="AQ224" s="130">
        <v>1.2675152230348971E-2</v>
      </c>
      <c r="AR224" s="131">
        <v>1.0216179230707209E-2</v>
      </c>
      <c r="AS224" s="555">
        <v>5.0221985732612452E-3</v>
      </c>
      <c r="AT224" s="131">
        <v>2.6649992027557454E-2</v>
      </c>
      <c r="AU224" s="433">
        <v>1.1109078320924618E-2</v>
      </c>
    </row>
    <row r="225" spans="1:47" ht="18" customHeight="1">
      <c r="A225" s="1836" t="s">
        <v>1022</v>
      </c>
      <c r="B225" s="1836"/>
      <c r="C225" s="1836"/>
      <c r="D225" s="1836"/>
      <c r="E225" s="1837"/>
      <c r="F225" s="215">
        <v>6.9285412784360263</v>
      </c>
      <c r="G225" s="216">
        <v>10.228630747742411</v>
      </c>
      <c r="H225" s="215">
        <v>11.69287641595316</v>
      </c>
      <c r="I225" s="216">
        <v>14.297658020476405</v>
      </c>
      <c r="J225" s="215">
        <v>17.238162884086318</v>
      </c>
      <c r="K225" s="217">
        <v>24.179860043307436</v>
      </c>
      <c r="L225"/>
      <c r="M225" s="1836" t="s">
        <v>1023</v>
      </c>
      <c r="N225" s="1836"/>
      <c r="O225" s="1836"/>
      <c r="P225" s="1836"/>
      <c r="Q225" s="1837"/>
      <c r="R225" s="259">
        <v>7.9450387494552297</v>
      </c>
      <c r="S225" s="260">
        <v>12.670568071646489</v>
      </c>
      <c r="T225" s="260">
        <v>18.395688406979581</v>
      </c>
      <c r="U225" s="215">
        <v>13.794229210613596</v>
      </c>
      <c r="V225" s="227">
        <v>16.182254228237642</v>
      </c>
      <c r="W225" s="228">
        <v>14.465129249606207</v>
      </c>
      <c r="X225"/>
      <c r="Y225" s="1836" t="s">
        <v>1023</v>
      </c>
      <c r="Z225" s="1836"/>
      <c r="AA225" s="1836"/>
      <c r="AB225" s="1836"/>
      <c r="AC225" s="1837"/>
      <c r="AD225" s="301">
        <v>4.1620498874065902E-3</v>
      </c>
      <c r="AE225" s="422">
        <v>6.1560914888871866E-3</v>
      </c>
      <c r="AF225" s="301">
        <v>7.0038945439208312E-3</v>
      </c>
      <c r="AG225" s="422">
        <v>8.5924707395095817E-3</v>
      </c>
      <c r="AH225" s="301">
        <v>1.056720032869113E-2</v>
      </c>
      <c r="AI225" s="421">
        <v>1.4858324321074557E-2</v>
      </c>
      <c r="AJ225"/>
      <c r="AK225" s="1836" t="s">
        <v>1023</v>
      </c>
      <c r="AL225" s="1836"/>
      <c r="AM225" s="1836"/>
      <c r="AN225" s="1836"/>
      <c r="AO225" s="1837"/>
      <c r="AP225" s="129">
        <v>4.7754527056504447E-3</v>
      </c>
      <c r="AQ225" s="130">
        <v>7.5989285120812086E-3</v>
      </c>
      <c r="AR225" s="131">
        <v>1.1281307365652816E-2</v>
      </c>
      <c r="AS225" s="555">
        <v>8.3569725238123206E-3</v>
      </c>
      <c r="AT225" s="131">
        <v>9.7797621873618335E-3</v>
      </c>
      <c r="AU225" s="433">
        <v>8.7573993915159229E-3</v>
      </c>
    </row>
    <row r="226" spans="1:47" ht="18" customHeight="1">
      <c r="A226" s="1836" t="s">
        <v>1024</v>
      </c>
      <c r="B226" s="1836"/>
      <c r="C226" s="1836"/>
      <c r="D226" s="1836"/>
      <c r="E226" s="1837"/>
      <c r="F226" s="215">
        <v>12.148659428255224</v>
      </c>
      <c r="G226" s="216">
        <v>14.349177807328189</v>
      </c>
      <c r="H226" s="215">
        <v>14.348850173379779</v>
      </c>
      <c r="I226" s="216">
        <v>13.396601106816169</v>
      </c>
      <c r="J226" s="215">
        <v>13.520196135418166</v>
      </c>
      <c r="K226" s="217">
        <v>17.533067001793658</v>
      </c>
      <c r="L226"/>
      <c r="M226" s="1836" t="s">
        <v>1025</v>
      </c>
      <c r="N226" s="1836"/>
      <c r="O226" s="1836"/>
      <c r="P226" s="1836"/>
      <c r="Q226" s="1837"/>
      <c r="R226" s="259">
        <v>12.8264657083768</v>
      </c>
      <c r="S226" s="260">
        <v>13.991428282460289</v>
      </c>
      <c r="T226" s="260">
        <v>14.189340919663641</v>
      </c>
      <c r="U226" s="215">
        <v>13.695302301871855</v>
      </c>
      <c r="V226" s="227">
        <v>14.53822296507693</v>
      </c>
      <c r="W226" s="228">
        <v>13.932115359372659</v>
      </c>
      <c r="X226"/>
      <c r="Y226" s="1836" t="s">
        <v>1025</v>
      </c>
      <c r="Z226" s="1836"/>
      <c r="AA226" s="1836"/>
      <c r="AB226" s="1836"/>
      <c r="AC226" s="1837"/>
      <c r="AD226" s="301">
        <v>7.2978314732541055E-3</v>
      </c>
      <c r="AE226" s="422">
        <v>8.6360387378064847E-3</v>
      </c>
      <c r="AF226" s="301">
        <v>8.5947913811658897E-3</v>
      </c>
      <c r="AG226" s="422">
        <v>8.0509621124204289E-3</v>
      </c>
      <c r="AH226" s="301">
        <v>8.2880421775137457E-3</v>
      </c>
      <c r="AI226" s="421">
        <v>1.0773924885801218E-2</v>
      </c>
      <c r="AJ226"/>
      <c r="AK226" s="1836" t="s">
        <v>1025</v>
      </c>
      <c r="AL226" s="1836"/>
      <c r="AM226" s="1836"/>
      <c r="AN226" s="1836"/>
      <c r="AO226" s="1837"/>
      <c r="AP226" s="129">
        <v>7.7094879336114678E-3</v>
      </c>
      <c r="AQ226" s="130">
        <v>8.391088915598326E-3</v>
      </c>
      <c r="AR226" s="131">
        <v>8.7017301385701844E-3</v>
      </c>
      <c r="AS226" s="555">
        <v>8.2970395296886393E-3</v>
      </c>
      <c r="AT226" s="131">
        <v>8.7861901821560499E-3</v>
      </c>
      <c r="AU226" s="433">
        <v>8.4347050389488431E-3</v>
      </c>
    </row>
    <row r="227" spans="1:47" ht="18" customHeight="1">
      <c r="A227" s="1836" t="s">
        <v>1026</v>
      </c>
      <c r="B227" s="1836"/>
      <c r="C227" s="1836"/>
      <c r="D227" s="1836"/>
      <c r="E227" s="1837"/>
      <c r="F227" s="215">
        <v>2.3918334289051231</v>
      </c>
      <c r="G227" s="216">
        <v>4.495220465257983</v>
      </c>
      <c r="H227" s="215">
        <v>2.8150499117831633</v>
      </c>
      <c r="I227" s="216">
        <v>2.7472659125020753</v>
      </c>
      <c r="J227" s="215">
        <v>7.2179436157513193</v>
      </c>
      <c r="K227" s="217">
        <v>8.9932348877119423</v>
      </c>
      <c r="L227"/>
      <c r="M227" s="1836" t="s">
        <v>1026</v>
      </c>
      <c r="N227" s="1836"/>
      <c r="O227" s="1836"/>
      <c r="P227" s="1836"/>
      <c r="Q227" s="1837"/>
      <c r="R227" s="259">
        <v>3.0397211976802656</v>
      </c>
      <c r="S227" s="260">
        <v>2.7896075290622622</v>
      </c>
      <c r="T227" s="260">
        <v>7.5139728015152567</v>
      </c>
      <c r="U227" s="215">
        <v>4.8752056059969178</v>
      </c>
      <c r="V227" s="227">
        <v>4.5122117032636488</v>
      </c>
      <c r="W227" s="228">
        <v>4.7732248387518021</v>
      </c>
      <c r="X227"/>
      <c r="Y227" s="1836" t="s">
        <v>1026</v>
      </c>
      <c r="Z227" s="1836"/>
      <c r="AA227" s="1836"/>
      <c r="AB227" s="1836"/>
      <c r="AC227" s="1837"/>
      <c r="AD227" s="301">
        <v>1.4368002806670157E-3</v>
      </c>
      <c r="AE227" s="422">
        <v>2.7054440745115319E-3</v>
      </c>
      <c r="AF227" s="301">
        <v>1.68618157043916E-3</v>
      </c>
      <c r="AG227" s="422">
        <v>1.6510257786987979E-3</v>
      </c>
      <c r="AH227" s="301">
        <v>4.4246858938346862E-3</v>
      </c>
      <c r="AI227" s="421">
        <v>5.526268573014817E-3</v>
      </c>
      <c r="AJ227"/>
      <c r="AK227" s="1836" t="s">
        <v>1026</v>
      </c>
      <c r="AL227" s="1836"/>
      <c r="AM227" s="1836"/>
      <c r="AN227" s="1836"/>
      <c r="AO227" s="1837"/>
      <c r="AP227" s="129">
        <v>1.8270577747503828E-3</v>
      </c>
      <c r="AQ227" s="130">
        <v>1.6730132437821341E-3</v>
      </c>
      <c r="AR227" s="131">
        <v>4.6080056824014835E-3</v>
      </c>
      <c r="AS227" s="555">
        <v>2.9535509868071669E-3</v>
      </c>
      <c r="AT227" s="131">
        <v>2.7269598397450987E-3</v>
      </c>
      <c r="AU227" s="433">
        <v>2.8897796609450759E-3</v>
      </c>
    </row>
    <row r="228" spans="1:47" ht="18" customHeight="1" thickBot="1">
      <c r="A228" s="1820" t="s">
        <v>1027</v>
      </c>
      <c r="B228" s="1820"/>
      <c r="C228" s="1820"/>
      <c r="D228" s="1820"/>
      <c r="E228" s="1821"/>
      <c r="F228" s="218">
        <v>0.52276459826696697</v>
      </c>
      <c r="G228" s="219">
        <v>0.45223644210831143</v>
      </c>
      <c r="H228" s="218">
        <v>1.3275111968749462</v>
      </c>
      <c r="I228" s="219">
        <v>1.022881863388877</v>
      </c>
      <c r="J228" s="218">
        <v>6.2343191955083572</v>
      </c>
      <c r="K228" s="220">
        <v>6.1606014421715436</v>
      </c>
      <c r="L228"/>
      <c r="M228" s="1820" t="s">
        <v>1028</v>
      </c>
      <c r="N228" s="1820"/>
      <c r="O228" s="1820"/>
      <c r="P228" s="1820"/>
      <c r="Q228" s="1821"/>
      <c r="R228" s="229">
        <v>0.50104043198671488</v>
      </c>
      <c r="S228" s="302">
        <v>1.2131701108846438</v>
      </c>
      <c r="T228" s="556">
        <v>6.2220267864590282</v>
      </c>
      <c r="U228" s="557">
        <v>3.5846170257335785</v>
      </c>
      <c r="V228" s="557">
        <v>2.2078787809046534</v>
      </c>
      <c r="W228" s="230">
        <v>3.1978314035890798</v>
      </c>
      <c r="X228"/>
      <c r="Y228" s="1820" t="s">
        <v>1028</v>
      </c>
      <c r="Z228" s="1820"/>
      <c r="AA228" s="1820"/>
      <c r="AB228" s="1820"/>
      <c r="AC228" s="1821"/>
      <c r="AD228" s="124">
        <v>3.1403036366816836E-4</v>
      </c>
      <c r="AE228" s="125">
        <v>2.7217806379823274E-4</v>
      </c>
      <c r="AF228" s="124">
        <v>7.9516349083283552E-4</v>
      </c>
      <c r="AG228" s="125">
        <v>6.1472182846705867E-4</v>
      </c>
      <c r="AH228" s="124">
        <v>3.8217123422565435E-3</v>
      </c>
      <c r="AI228" s="126">
        <v>3.7856387124126497E-3</v>
      </c>
      <c r="AJ228"/>
      <c r="AK228" s="1820" t="s">
        <v>1028</v>
      </c>
      <c r="AL228" s="1820"/>
      <c r="AM228" s="1820"/>
      <c r="AN228" s="1820"/>
      <c r="AO228" s="1821"/>
      <c r="AP228" s="132">
        <v>3.0115584857723772E-4</v>
      </c>
      <c r="AQ228" s="133">
        <v>7.2757534575228374E-4</v>
      </c>
      <c r="AR228" s="134">
        <v>3.8157091521911902E-3</v>
      </c>
      <c r="AS228" s="558">
        <v>2.1716723374000562E-3</v>
      </c>
      <c r="AT228" s="134">
        <v>1.3343338394777799E-3</v>
      </c>
      <c r="AU228" s="165">
        <v>1.9360135885909148E-3</v>
      </c>
    </row>
    <row r="229" spans="1:47" ht="18" customHeight="1">
      <c r="A229" s="1834" t="s">
        <v>1029</v>
      </c>
      <c r="B229" s="1834"/>
      <c r="C229" s="1834"/>
      <c r="D229" s="1834"/>
      <c r="E229" s="1835"/>
      <c r="F229" s="221">
        <v>13.19091068501228</v>
      </c>
      <c r="G229" s="222">
        <v>14.558916154050118</v>
      </c>
      <c r="H229" s="223">
        <v>14.274277195240765</v>
      </c>
      <c r="I229" s="222">
        <v>15.833564431167444</v>
      </c>
      <c r="J229" s="223">
        <v>33.645906878848535</v>
      </c>
      <c r="K229" s="224">
        <v>28.592914497006674</v>
      </c>
      <c r="L229"/>
      <c r="M229" s="1834" t="s">
        <v>1029</v>
      </c>
      <c r="N229" s="1834"/>
      <c r="O229" s="1834"/>
      <c r="P229" s="1834"/>
      <c r="Q229" s="1835"/>
      <c r="R229" s="231">
        <v>13.612285351532964</v>
      </c>
      <c r="S229" s="232">
        <v>14.859547805547328</v>
      </c>
      <c r="T229" s="232">
        <v>32.80332220325554</v>
      </c>
      <c r="U229" s="215">
        <v>23.429234648558925</v>
      </c>
      <c r="V229" s="232">
        <v>18.795396118012796</v>
      </c>
      <c r="W229" s="233">
        <v>22.127387964422429</v>
      </c>
      <c r="X229"/>
      <c r="Y229" s="1834" t="s">
        <v>1029</v>
      </c>
      <c r="Z229" s="1834"/>
      <c r="AA229" s="1834"/>
      <c r="AB229" s="1834"/>
      <c r="AC229" s="1835"/>
      <c r="AD229" s="127">
        <v>7.9239231066165431E-3</v>
      </c>
      <c r="AE229" s="298">
        <v>8.7622695582350255E-3</v>
      </c>
      <c r="AF229" s="128">
        <v>8.5501230501127054E-3</v>
      </c>
      <c r="AG229" s="298">
        <v>9.5155051884793004E-3</v>
      </c>
      <c r="AH229" s="128">
        <v>2.0625343931371283E-2</v>
      </c>
      <c r="AI229" s="265">
        <v>1.7570109840187791E-2</v>
      </c>
      <c r="AJ229"/>
      <c r="AK229" s="1834" t="s">
        <v>1029</v>
      </c>
      <c r="AL229" s="1834"/>
      <c r="AM229" s="1834"/>
      <c r="AN229" s="1834"/>
      <c r="AO229" s="1835"/>
      <c r="AP229" s="135">
        <v>8.1818134513845162E-3</v>
      </c>
      <c r="AQ229" s="136">
        <v>8.9117268347964681E-3</v>
      </c>
      <c r="AR229" s="137">
        <v>2.0116907407991415E-2</v>
      </c>
      <c r="AS229" s="559">
        <v>1.4194158094843565E-2</v>
      </c>
      <c r="AT229" s="137">
        <v>1.1359017208534338E-2</v>
      </c>
      <c r="AU229" s="166">
        <v>1.3396242131797411E-2</v>
      </c>
    </row>
    <row r="230" spans="1:47" ht="18" customHeight="1">
      <c r="A230" s="1836" t="s">
        <v>1030</v>
      </c>
      <c r="B230" s="1836"/>
      <c r="C230" s="1836"/>
      <c r="D230" s="1836"/>
      <c r="E230" s="1837"/>
      <c r="F230" s="225"/>
      <c r="G230" s="226"/>
      <c r="H230" s="215">
        <v>49.005020483122451</v>
      </c>
      <c r="I230" s="216">
        <v>30.311837961046869</v>
      </c>
      <c r="J230" s="215">
        <v>64.638410777859946</v>
      </c>
      <c r="K230" s="217">
        <v>33.954596006862445</v>
      </c>
      <c r="L230"/>
      <c r="M230" s="1836" t="s">
        <v>1030</v>
      </c>
      <c r="N230" s="1836"/>
      <c r="O230" s="1836"/>
      <c r="P230" s="1836"/>
      <c r="Q230" s="1837"/>
      <c r="R230" s="234"/>
      <c r="S230" s="227">
        <v>41.988628575851287</v>
      </c>
      <c r="T230" s="227">
        <v>59.521895619894721</v>
      </c>
      <c r="U230" s="215">
        <v>57.483800741648594</v>
      </c>
      <c r="V230" s="227">
        <v>31.342703071486618</v>
      </c>
      <c r="W230" s="228">
        <v>50.139630007762932</v>
      </c>
      <c r="X230"/>
      <c r="Y230" s="1836" t="s">
        <v>1030</v>
      </c>
      <c r="Z230" s="1836"/>
      <c r="AA230" s="1836"/>
      <c r="AB230" s="1836"/>
      <c r="AC230" s="1837"/>
      <c r="AD230" s="36"/>
      <c r="AE230" s="37"/>
      <c r="AF230" s="301">
        <v>2.9353427110389196E-2</v>
      </c>
      <c r="AG230" s="422">
        <v>1.8216520521615646E-2</v>
      </c>
      <c r="AH230" s="301">
        <v>3.9624120053328861E-2</v>
      </c>
      <c r="AI230" s="421">
        <v>2.0864818851615497E-2</v>
      </c>
      <c r="AJ230"/>
      <c r="AK230" s="1836" t="s">
        <v>1030</v>
      </c>
      <c r="AL230" s="1836"/>
      <c r="AM230" s="1836"/>
      <c r="AN230" s="1836"/>
      <c r="AO230" s="1837"/>
      <c r="AP230" s="97"/>
      <c r="AQ230" s="130">
        <v>2.5181869120944826E-2</v>
      </c>
      <c r="AR230" s="131">
        <v>3.6502292527392767E-2</v>
      </c>
      <c r="AS230" s="555">
        <v>3.4825472016416552E-2</v>
      </c>
      <c r="AT230" s="131">
        <v>1.8941995226682148E-2</v>
      </c>
      <c r="AU230" s="433">
        <v>3.0355260415856313E-2</v>
      </c>
    </row>
    <row r="231" spans="1:47" ht="18" hidden="1" customHeight="1">
      <c r="A231" s="1838" t="s">
        <v>1031</v>
      </c>
      <c r="B231" s="1838"/>
      <c r="C231" s="1838"/>
      <c r="D231" s="1838"/>
      <c r="E231" s="1839"/>
      <c r="F231" s="738">
        <v>0.23847078254894893</v>
      </c>
      <c r="G231" s="737">
        <v>0.15063879448794879</v>
      </c>
      <c r="H231" s="738">
        <v>0.63597838490575798</v>
      </c>
      <c r="I231" s="737">
        <v>0.63280738454954311</v>
      </c>
      <c r="J231" s="738">
        <v>4.7522194603863941</v>
      </c>
      <c r="K231" s="739">
        <v>6.0111383211483069</v>
      </c>
      <c r="L231"/>
      <c r="M231" s="1838" t="s">
        <v>1031</v>
      </c>
      <c r="N231" s="1838"/>
      <c r="O231" s="1838"/>
      <c r="P231" s="1838"/>
      <c r="Q231" s="1839"/>
      <c r="R231" s="740">
        <v>0.21141666945020299</v>
      </c>
      <c r="S231" s="741">
        <v>0.6347881658935044</v>
      </c>
      <c r="T231" s="741">
        <v>4.9621437309443346</v>
      </c>
      <c r="U231" s="738">
        <v>2.5617915023256805</v>
      </c>
      <c r="V231" s="742">
        <v>1.8886029116641678</v>
      </c>
      <c r="W231" s="743">
        <v>2.3726635625465788</v>
      </c>
      <c r="X231"/>
      <c r="Y231" s="1838" t="s">
        <v>1031</v>
      </c>
      <c r="Z231" s="1838"/>
      <c r="AA231" s="1838"/>
      <c r="AB231" s="1838"/>
      <c r="AC231" s="1839"/>
      <c r="AD231" s="744">
        <v>1.4325198534166154E-4</v>
      </c>
      <c r="AE231" s="745">
        <v>9.0661812271223554E-5</v>
      </c>
      <c r="AF231" s="744">
        <v>3.8094352335886901E-4</v>
      </c>
      <c r="AG231" s="745">
        <v>3.8029857251449073E-4</v>
      </c>
      <c r="AH231" s="744">
        <v>2.9131674518615156E-3</v>
      </c>
      <c r="AI231" s="746">
        <v>3.6937948587995296E-3</v>
      </c>
      <c r="AJ231"/>
      <c r="AK231" s="1838" t="s">
        <v>1031</v>
      </c>
      <c r="AL231" s="1838"/>
      <c r="AM231" s="1838"/>
      <c r="AN231" s="1838"/>
      <c r="AO231" s="1839"/>
      <c r="AP231" s="747">
        <v>1.2707430863251659E-4</v>
      </c>
      <c r="AQ231" s="748">
        <v>3.8070194372217007E-4</v>
      </c>
      <c r="AR231" s="749">
        <v>3.0430754958912483E-3</v>
      </c>
      <c r="AS231" s="750">
        <v>1.5520128649304421E-3</v>
      </c>
      <c r="AT231" s="749">
        <v>1.1413791355597933E-3</v>
      </c>
      <c r="AU231" s="751">
        <v>1.4364449899044679E-3</v>
      </c>
    </row>
    <row r="232" spans="1:47" ht="18" customHeight="1">
      <c r="A232" s="250" t="s">
        <v>1032</v>
      </c>
      <c r="B232" s="1"/>
      <c r="C232" s="1"/>
      <c r="D232" s="1"/>
      <c r="E232" s="1"/>
      <c r="F232" s="444"/>
      <c r="G232" s="1"/>
      <c r="H232" s="1"/>
      <c r="I232" s="1"/>
      <c r="J232" s="1"/>
      <c r="K232" s="1"/>
      <c r="L232"/>
      <c r="X232"/>
      <c r="Y232"/>
      <c r="Z232"/>
      <c r="AA232"/>
      <c r="AB232"/>
      <c r="AC232"/>
      <c r="AD232"/>
      <c r="AE232"/>
      <c r="AF232"/>
      <c r="AG232"/>
      <c r="AH232"/>
      <c r="AI232"/>
      <c r="AJ232"/>
      <c r="AK232"/>
      <c r="AL232"/>
      <c r="AM232"/>
      <c r="AN232"/>
      <c r="AO232"/>
    </row>
    <row r="233" spans="1:47" ht="36" customHeight="1">
      <c r="A233" s="1841" t="s">
        <v>1033</v>
      </c>
      <c r="B233" s="1841"/>
      <c r="C233" s="1841"/>
      <c r="D233" s="1841"/>
      <c r="E233" s="1841"/>
      <c r="F233" s="1841"/>
      <c r="G233" s="1841"/>
      <c r="H233" s="1841"/>
      <c r="I233" s="1841"/>
      <c r="J233" s="1841"/>
      <c r="K233" s="1841"/>
      <c r="L233"/>
      <c r="X233"/>
      <c r="AJ233"/>
      <c r="AK233"/>
      <c r="AL233"/>
      <c r="AM233"/>
      <c r="AN233"/>
      <c r="AO233"/>
    </row>
    <row r="234" spans="1:47" ht="20.7" customHeight="1">
      <c r="A234" s="560"/>
      <c r="B234" s="560"/>
      <c r="C234" s="560"/>
      <c r="D234" s="560"/>
      <c r="E234" s="560"/>
      <c r="F234" s="708"/>
      <c r="G234" s="560"/>
      <c r="H234" s="560"/>
      <c r="I234" s="560"/>
      <c r="J234" s="560"/>
      <c r="K234" s="560"/>
      <c r="L234"/>
      <c r="M234" s="9"/>
      <c r="N234" s="9"/>
      <c r="O234" s="9"/>
      <c r="P234" s="9"/>
      <c r="Q234" s="9"/>
      <c r="R234" s="9"/>
      <c r="S234" s="9"/>
      <c r="T234" s="9"/>
      <c r="U234" s="9"/>
      <c r="V234" s="9"/>
      <c r="W234" s="9"/>
      <c r="X234"/>
      <c r="AJ234"/>
      <c r="AK234"/>
      <c r="AL234"/>
      <c r="AM234"/>
      <c r="AN234"/>
      <c r="AO234"/>
    </row>
    <row r="235" spans="1:47" ht="20.7" customHeight="1">
      <c r="A235" s="1840" t="s">
        <v>1034</v>
      </c>
      <c r="B235" s="1840"/>
      <c r="C235" s="1840"/>
      <c r="D235" s="1840"/>
      <c r="E235" s="1840"/>
      <c r="F235" s="1840"/>
      <c r="G235" s="1840"/>
      <c r="H235" s="1840"/>
      <c r="I235" s="1840"/>
      <c r="J235" s="1840"/>
      <c r="K235" s="1840"/>
      <c r="L235"/>
      <c r="M235" s="55"/>
      <c r="N235" s="55"/>
      <c r="O235" s="55"/>
      <c r="P235" s="55"/>
      <c r="Q235" s="55"/>
      <c r="R235" s="311"/>
      <c r="S235" s="311"/>
      <c r="T235" s="311"/>
      <c r="U235" s="55"/>
      <c r="V235" s="55"/>
      <c r="W235" s="9"/>
      <c r="X235"/>
      <c r="AJ235"/>
      <c r="AK235"/>
      <c r="AL235"/>
      <c r="AM235"/>
      <c r="AN235"/>
      <c r="AO235"/>
    </row>
    <row r="236" spans="1:47" ht="20.7" customHeight="1">
      <c r="B236" s="391" t="s">
        <v>963</v>
      </c>
      <c r="C236" s="1144">
        <v>19</v>
      </c>
      <c r="D236" s="62" t="s">
        <v>273</v>
      </c>
      <c r="E236" s="562">
        <v>339</v>
      </c>
      <c r="F236" s="12" t="s">
        <v>274</v>
      </c>
      <c r="G236" s="562">
        <v>977</v>
      </c>
      <c r="H236" s="507"/>
      <c r="I236" s="513"/>
      <c r="J236" s="514"/>
      <c r="K236"/>
      <c r="L236" s="513"/>
      <c r="M236" s="1950" t="s">
        <v>1035</v>
      </c>
      <c r="N236" s="1950"/>
      <c r="O236" s="1950"/>
      <c r="P236" s="1950"/>
      <c r="Q236" s="1950"/>
      <c r="R236" s="1950"/>
      <c r="S236" s="1950"/>
      <c r="T236" s="1950"/>
      <c r="U236" s="1950"/>
      <c r="V236" s="1950"/>
      <c r="W236" s="1950"/>
      <c r="X236"/>
      <c r="AJ236"/>
    </row>
    <row r="237" spans="1:47" ht="20.7" customHeight="1">
      <c r="B237" s="508" t="s">
        <v>965</v>
      </c>
      <c r="C237" s="392">
        <v>1.4232209737827715E-2</v>
      </c>
      <c r="E237" s="392">
        <v>0.25393258426966292</v>
      </c>
      <c r="F237" s="1413"/>
      <c r="G237" s="382">
        <v>0.7318352059925094</v>
      </c>
      <c r="H237" s="507"/>
      <c r="K237" s="515"/>
      <c r="L237" s="515"/>
      <c r="M237" s="55"/>
      <c r="N237" s="55"/>
      <c r="O237" s="55"/>
      <c r="R237"/>
      <c r="S237"/>
      <c r="T237"/>
      <c r="U237"/>
      <c r="V237"/>
      <c r="W237"/>
      <c r="X237"/>
      <c r="AJ237"/>
    </row>
    <row r="238" spans="1:47" ht="20.7" customHeight="1">
      <c r="F238" s="995" t="s">
        <v>1036</v>
      </c>
      <c r="G238" s="997">
        <v>0.74240121580547114</v>
      </c>
      <c r="H238" s="507"/>
      <c r="L238"/>
      <c r="M238" s="1798" t="s">
        <v>1005</v>
      </c>
      <c r="N238" s="1799"/>
      <c r="O238" s="1800">
        <v>1316</v>
      </c>
      <c r="P238" s="1801"/>
      <c r="R238" s="1802" t="s">
        <v>1007</v>
      </c>
      <c r="S238" s="1802"/>
      <c r="T238" s="1802"/>
      <c r="U238" s="1803"/>
      <c r="V238" s="1804">
        <v>0.98576779026217232</v>
      </c>
      <c r="W238" s="1805"/>
      <c r="X238"/>
      <c r="AJ238"/>
    </row>
    <row r="239" spans="1:47" ht="20.7" customHeight="1">
      <c r="F239" s="998" t="s">
        <v>1037</v>
      </c>
      <c r="G239" s="993">
        <v>0.83373951258489809</v>
      </c>
      <c r="J239" s="517"/>
      <c r="K239" s="517"/>
      <c r="L239"/>
      <c r="M239"/>
      <c r="N239"/>
      <c r="O239"/>
      <c r="P239"/>
      <c r="Q239"/>
      <c r="R239"/>
      <c r="S239"/>
      <c r="T239"/>
      <c r="U239"/>
      <c r="V239"/>
      <c r="W239"/>
      <c r="X239"/>
      <c r="Y239"/>
      <c r="Z239"/>
      <c r="AA239"/>
      <c r="AB239"/>
      <c r="AC239"/>
      <c r="AD239"/>
      <c r="AE239"/>
      <c r="AF239"/>
      <c r="AG239"/>
      <c r="AH239"/>
      <c r="AI239"/>
      <c r="AJ239"/>
      <c r="AK239"/>
      <c r="AL239"/>
      <c r="AM239"/>
      <c r="AN239"/>
      <c r="AO239"/>
    </row>
    <row r="240" spans="1:47" ht="20.7" customHeight="1">
      <c r="J240" s="517"/>
      <c r="K240" s="517"/>
      <c r="L240"/>
      <c r="M240" s="9"/>
      <c r="N240" s="9"/>
      <c r="O240" s="9"/>
      <c r="P240" s="9"/>
      <c r="Q240" s="9"/>
      <c r="R240" s="9"/>
      <c r="S240" s="9"/>
      <c r="T240" s="9"/>
      <c r="U240" s="9"/>
      <c r="V240" s="9"/>
      <c r="W240" s="9"/>
      <c r="X240"/>
      <c r="Y240"/>
      <c r="Z240"/>
      <c r="AA240"/>
      <c r="AB240"/>
      <c r="AC240"/>
      <c r="AD240"/>
      <c r="AE240"/>
      <c r="AF240"/>
      <c r="AG240"/>
      <c r="AH240"/>
      <c r="AI240"/>
      <c r="AJ240"/>
      <c r="AK240"/>
      <c r="AL240"/>
      <c r="AM240"/>
      <c r="AN240"/>
      <c r="AO240"/>
    </row>
    <row r="241" spans="1:26" ht="20.7" customHeight="1">
      <c r="A241" s="445" t="s">
        <v>1038</v>
      </c>
    </row>
    <row r="242" spans="1:26" ht="20.7" customHeight="1">
      <c r="B242" s="391" t="s">
        <v>963</v>
      </c>
      <c r="C242" s="1144">
        <v>32</v>
      </c>
      <c r="D242" s="62" t="s">
        <v>273</v>
      </c>
      <c r="E242" s="562">
        <v>440</v>
      </c>
      <c r="F242" s="12" t="s">
        <v>274</v>
      </c>
      <c r="G242" s="562">
        <v>863</v>
      </c>
      <c r="M242" s="9" t="s">
        <v>1039</v>
      </c>
      <c r="N242" s="9"/>
      <c r="O242" s="9"/>
      <c r="P242" s="9"/>
      <c r="Q242" s="9"/>
      <c r="R242" s="9"/>
      <c r="S242" s="9"/>
      <c r="T242" s="9"/>
      <c r="U242" s="9"/>
      <c r="V242" s="9"/>
      <c r="W242" s="9"/>
    </row>
    <row r="243" spans="1:26" ht="20.7" customHeight="1">
      <c r="B243" s="508" t="s">
        <v>965</v>
      </c>
      <c r="C243" s="392">
        <v>2.3970037453183522E-2</v>
      </c>
      <c r="E243" s="392">
        <v>0.32958801498127338</v>
      </c>
      <c r="F243" s="1413"/>
      <c r="G243" s="382">
        <v>0.64644194756554307</v>
      </c>
      <c r="M243" s="55"/>
      <c r="N243" s="55"/>
      <c r="O243" s="55"/>
      <c r="R243"/>
      <c r="S243"/>
      <c r="T243"/>
      <c r="U243"/>
      <c r="V243"/>
      <c r="W243"/>
    </row>
    <row r="244" spans="1:26" ht="20.7" customHeight="1">
      <c r="F244" s="995" t="s">
        <v>1040</v>
      </c>
      <c r="G244" s="997">
        <v>0.66231772831926328</v>
      </c>
      <c r="M244" s="1798" t="s">
        <v>1005</v>
      </c>
      <c r="N244" s="1799"/>
      <c r="O244" s="1993">
        <v>1303</v>
      </c>
      <c r="P244" s="1994"/>
      <c r="R244" s="1802" t="s">
        <v>1007</v>
      </c>
      <c r="S244" s="1802"/>
      <c r="T244" s="1802"/>
      <c r="U244" s="1803"/>
      <c r="V244" s="1804">
        <v>0.97602996254681651</v>
      </c>
      <c r="W244" s="1805"/>
    </row>
    <row r="245" spans="1:26" ht="20.7" customHeight="1">
      <c r="F245" s="998" t="s">
        <v>1041</v>
      </c>
      <c r="G245" s="993">
        <v>0.76414286781222895</v>
      </c>
    </row>
    <row r="246" spans="1:26" ht="20.7" customHeight="1">
      <c r="A246" s="621"/>
      <c r="D246" s="391"/>
      <c r="E246" s="1274"/>
      <c r="F246" s="554"/>
      <c r="G246" s="539"/>
      <c r="H246" s="622"/>
      <c r="I246" s="622"/>
      <c r="J246" s="622"/>
      <c r="K246" s="622"/>
      <c r="L246" s="654"/>
      <c r="X246" s="1"/>
      <c r="Y246" s="1"/>
      <c r="Z246" s="1"/>
    </row>
    <row r="247" spans="1:26" ht="20.7" customHeight="1">
      <c r="I247" s="1"/>
      <c r="J247" s="1"/>
      <c r="K247" s="1"/>
      <c r="L247" s="654"/>
      <c r="X247" s="1"/>
      <c r="Y247" s="1"/>
      <c r="Z247" s="1"/>
    </row>
    <row r="248" spans="1:26" ht="20.7" customHeight="1">
      <c r="I248" s="1"/>
      <c r="J248" s="1"/>
      <c r="K248" s="1"/>
      <c r="L248" s="654"/>
      <c r="X248" s="1"/>
      <c r="Y248" s="1"/>
      <c r="Z248" s="1"/>
    </row>
    <row r="249" spans="1:26" ht="20.7" customHeight="1">
      <c r="I249" s="1"/>
      <c r="J249" s="1"/>
      <c r="K249" s="1"/>
      <c r="L249" s="654"/>
      <c r="X249" s="1"/>
      <c r="Y249" s="1"/>
      <c r="Z249" s="1"/>
    </row>
    <row r="250" spans="1:26" ht="20.7" customHeight="1">
      <c r="A250" s="1840" t="s">
        <v>1042</v>
      </c>
      <c r="B250" s="1840"/>
      <c r="C250" s="1840"/>
      <c r="D250" s="1840"/>
      <c r="E250" s="1840"/>
      <c r="F250" s="1840"/>
      <c r="G250" s="1840"/>
      <c r="H250" s="1840"/>
      <c r="I250" s="1840"/>
      <c r="J250" s="1840"/>
      <c r="K250" s="1840"/>
      <c r="L250" s="654"/>
      <c r="M250" s="654"/>
      <c r="O250" s="1"/>
      <c r="P250" s="1"/>
      <c r="Q250" s="1"/>
      <c r="R250" s="1"/>
      <c r="S250" s="1"/>
      <c r="T250" s="1"/>
      <c r="U250" s="1"/>
      <c r="V250" s="1"/>
      <c r="W250" s="1"/>
      <c r="X250" s="1"/>
      <c r="Y250" s="1"/>
      <c r="Z250" s="1"/>
    </row>
    <row r="251" spans="1:26" ht="20.7" customHeight="1">
      <c r="B251" s="391" t="s">
        <v>963</v>
      </c>
      <c r="C251" s="1144">
        <v>15</v>
      </c>
      <c r="D251" s="62" t="s">
        <v>273</v>
      </c>
      <c r="E251" s="562">
        <v>117</v>
      </c>
      <c r="F251" s="12" t="s">
        <v>274</v>
      </c>
      <c r="G251" s="562">
        <v>1203</v>
      </c>
      <c r="H251" s="1050"/>
      <c r="I251" s="1275"/>
      <c r="J251" s="1276"/>
      <c r="K251" s="465"/>
      <c r="L251" s="436"/>
      <c r="M251" s="9" t="s">
        <v>1043</v>
      </c>
      <c r="N251" s="9"/>
      <c r="O251" s="9"/>
      <c r="P251" s="9"/>
      <c r="Q251" s="9"/>
      <c r="R251" s="9"/>
      <c r="S251" s="9"/>
      <c r="T251" s="9"/>
      <c r="U251" s="9"/>
      <c r="V251" s="9"/>
      <c r="W251" s="9"/>
      <c r="X251" s="1"/>
      <c r="Y251" s="1"/>
      <c r="Z251" s="1"/>
    </row>
    <row r="252" spans="1:26" ht="20.7" customHeight="1">
      <c r="B252" s="508" t="s">
        <v>965</v>
      </c>
      <c r="C252" s="392">
        <v>1.1235955056179775E-2</v>
      </c>
      <c r="E252" s="392">
        <v>8.7640449438202248E-2</v>
      </c>
      <c r="F252" s="1413"/>
      <c r="G252" s="1051">
        <v>0.90112359550561794</v>
      </c>
      <c r="H252" s="507"/>
      <c r="I252" s="1277"/>
      <c r="J252" s="1276"/>
      <c r="K252" s="1278"/>
      <c r="L252" s="436"/>
      <c r="M252" s="55"/>
      <c r="N252" s="55"/>
      <c r="O252" s="55"/>
      <c r="R252"/>
      <c r="S252"/>
      <c r="T252"/>
      <c r="U252"/>
      <c r="V252"/>
      <c r="W252"/>
      <c r="X252" s="1"/>
      <c r="Y252" s="1"/>
      <c r="Z252" s="1"/>
    </row>
    <row r="253" spans="1:26" ht="20.7" customHeight="1">
      <c r="F253" s="995" t="s">
        <v>1044</v>
      </c>
      <c r="G253" s="997">
        <v>0.91136363636363638</v>
      </c>
      <c r="H253" s="507"/>
      <c r="I253" s="1277"/>
      <c r="J253" s="1279"/>
      <c r="K253" s="1280"/>
      <c r="L253" s="358"/>
      <c r="M253" s="1798" t="s">
        <v>1005</v>
      </c>
      <c r="N253" s="1799"/>
      <c r="O253" s="1993">
        <v>1320</v>
      </c>
      <c r="P253" s="1994"/>
      <c r="R253" s="1802" t="s">
        <v>1007</v>
      </c>
      <c r="S253" s="1802"/>
      <c r="T253" s="1802"/>
      <c r="U253" s="1803"/>
      <c r="V253" s="1804">
        <v>0.9887640449438202</v>
      </c>
      <c r="W253" s="1805"/>
      <c r="X253" s="1"/>
      <c r="Y253" s="1"/>
      <c r="Z253" s="1"/>
    </row>
    <row r="254" spans="1:26" ht="20.7" customHeight="1">
      <c r="F254" s="998" t="s">
        <v>1045</v>
      </c>
      <c r="G254" s="993">
        <v>0.9515644750098684</v>
      </c>
      <c r="I254" s="1277"/>
      <c r="J254" s="1279"/>
      <c r="K254" s="1280"/>
      <c r="L254" s="358"/>
      <c r="M254" s="358"/>
      <c r="N254" s="539"/>
      <c r="O254" s="1"/>
      <c r="P254" s="1"/>
      <c r="Q254" s="1"/>
      <c r="R254" s="1"/>
      <c r="S254" s="1"/>
      <c r="T254" s="1"/>
      <c r="U254" s="1"/>
      <c r="V254" s="1"/>
      <c r="W254" s="1"/>
      <c r="X254" s="1"/>
      <c r="Y254" s="1"/>
      <c r="Z254" s="1"/>
    </row>
    <row r="255" spans="1:26" ht="20.7" customHeight="1">
      <c r="I255" s="1277"/>
      <c r="J255" s="1279"/>
      <c r="K255" s="1280"/>
      <c r="L255" s="1995"/>
      <c r="M255" s="1995"/>
      <c r="N255" s="539"/>
    </row>
    <row r="256" spans="1:26" ht="20.7" customHeight="1"/>
    <row r="257" spans="1:26" ht="20.7" customHeight="1">
      <c r="A257" s="709" t="s">
        <v>1046</v>
      </c>
      <c r="B257" s="656"/>
      <c r="C257" s="656"/>
      <c r="D257" s="656"/>
      <c r="E257" s="656"/>
      <c r="F257" s="709"/>
      <c r="G257" s="656"/>
      <c r="H257" s="656"/>
      <c r="I257" s="656"/>
      <c r="J257" s="656"/>
      <c r="K257" s="656"/>
    </row>
    <row r="258" spans="1:26" ht="45" customHeight="1">
      <c r="A258" s="619"/>
      <c r="B258" s="623"/>
      <c r="C258" s="623"/>
      <c r="D258" s="623"/>
      <c r="E258" s="996"/>
      <c r="F258" s="1292" t="s">
        <v>1047</v>
      </c>
      <c r="G258" s="1284" t="s">
        <v>1048</v>
      </c>
      <c r="H258" s="2008" t="s">
        <v>1049</v>
      </c>
      <c r="I258" s="2008"/>
      <c r="J258" s="623"/>
      <c r="K258" s="623"/>
    </row>
    <row r="259" spans="1:26" ht="20.7" customHeight="1">
      <c r="A259" s="651"/>
      <c r="D259" s="30" t="s">
        <v>159</v>
      </c>
      <c r="E259" s="562">
        <v>860</v>
      </c>
      <c r="F259" s="1289">
        <v>0.71487946799667501</v>
      </c>
      <c r="G259" s="1010">
        <v>0.72147651006711411</v>
      </c>
      <c r="H259" s="999">
        <v>0.79116061565541862</v>
      </c>
      <c r="I259" s="1053"/>
      <c r="J259" s="846"/>
      <c r="K259" s="846"/>
      <c r="L259" s="846"/>
      <c r="M259" s="846"/>
      <c r="N259" s="1283"/>
      <c r="O259" s="1281"/>
      <c r="P259" s="1281"/>
      <c r="Q259" s="1281"/>
      <c r="R259" s="1282"/>
      <c r="S259" s="475"/>
    </row>
    <row r="260" spans="1:26" ht="20.7" customHeight="1">
      <c r="A260" s="620"/>
      <c r="D260" s="62" t="s">
        <v>160</v>
      </c>
      <c r="E260" s="562">
        <v>753</v>
      </c>
      <c r="F260" s="1289">
        <v>0.62593516209476308</v>
      </c>
      <c r="G260" s="1010">
        <v>0.63171140939597314</v>
      </c>
      <c r="H260" s="999">
        <v>0.72050160273557651</v>
      </c>
      <c r="J260" s="692"/>
      <c r="K260" s="692"/>
      <c r="L260" s="692"/>
      <c r="M260" s="692"/>
      <c r="N260" s="1243"/>
      <c r="O260" s="1281"/>
      <c r="P260" s="1281"/>
      <c r="Q260" s="1281"/>
      <c r="R260" s="1282"/>
      <c r="S260" s="475"/>
    </row>
    <row r="261" spans="1:26" ht="20.7" customHeight="1">
      <c r="A261" s="620"/>
      <c r="D261" s="62" t="s">
        <v>161</v>
      </c>
      <c r="E261" s="562">
        <v>271</v>
      </c>
      <c r="F261" s="1289">
        <v>0.22527015793848712</v>
      </c>
      <c r="G261" s="1010">
        <v>0.2273489932885906</v>
      </c>
      <c r="H261" s="999">
        <v>0.44642251636267188</v>
      </c>
      <c r="J261" s="846"/>
      <c r="K261" s="692"/>
      <c r="L261" s="692"/>
      <c r="M261" s="1335" t="s">
        <v>1050</v>
      </c>
      <c r="N261" s="1336"/>
      <c r="O261" s="1337"/>
      <c r="P261" s="1338"/>
      <c r="Q261" s="1338"/>
      <c r="R261" s="1339"/>
    </row>
    <row r="262" spans="1:26" ht="20.7" customHeight="1" thickBot="1">
      <c r="A262" s="620"/>
      <c r="D262" s="62" t="s">
        <v>162</v>
      </c>
      <c r="E262" s="1349">
        <v>586</v>
      </c>
      <c r="F262" s="1350">
        <v>0.48711554447215294</v>
      </c>
      <c r="G262" s="1351">
        <v>0.49161073825503354</v>
      </c>
      <c r="H262" s="1352">
        <v>0.60964836267788702</v>
      </c>
      <c r="J262" s="1243"/>
      <c r="K262" s="1243"/>
      <c r="L262" s="1243"/>
      <c r="M262" s="1340"/>
      <c r="N262" s="1286"/>
      <c r="O262" s="2009" t="s">
        <v>1051</v>
      </c>
      <c r="P262" s="2009"/>
      <c r="Q262" s="2009" t="s">
        <v>1052</v>
      </c>
      <c r="R262" s="2010"/>
    </row>
    <row r="263" spans="1:26" ht="20.7" customHeight="1" thickBot="1">
      <c r="A263" s="620"/>
      <c r="D263" s="1360" t="s">
        <v>194</v>
      </c>
      <c r="E263" s="1361">
        <v>644</v>
      </c>
      <c r="F263" s="1357">
        <v>0.53532834580216127</v>
      </c>
      <c r="G263" s="1358">
        <v>0.54026845637583898</v>
      </c>
      <c r="H263" s="1359">
        <v>0.68802039927481307</v>
      </c>
      <c r="J263" s="1276" t="s">
        <v>1053</v>
      </c>
      <c r="K263" s="1295">
        <v>7.7221929937924116</v>
      </c>
      <c r="L263" s="1334" t="s">
        <v>1054</v>
      </c>
      <c r="M263" s="1341"/>
      <c r="N263" s="1298" t="s">
        <v>195</v>
      </c>
      <c r="O263" s="1342">
        <v>4.6583850931677016E-2</v>
      </c>
      <c r="P263" s="1414">
        <f>O263/(1-$O$267)</f>
        <v>4.8622366288492702E-2</v>
      </c>
      <c r="Q263" s="1342">
        <v>1.8600861264560672E-2</v>
      </c>
      <c r="R263" s="1415">
        <f>Q263/(1-$Q$267)</f>
        <v>1.913530590125443E-2</v>
      </c>
      <c r="S263" s="1"/>
      <c r="T263" s="1"/>
      <c r="U263" s="1"/>
      <c r="V263" s="1"/>
      <c r="W263" s="1"/>
      <c r="X263" s="1"/>
      <c r="Y263" s="1"/>
      <c r="Z263" s="1"/>
    </row>
    <row r="264" spans="1:26" ht="20.7" customHeight="1">
      <c r="A264" s="621"/>
      <c r="D264" s="30" t="s">
        <v>1055</v>
      </c>
      <c r="E264" s="1353">
        <v>341</v>
      </c>
      <c r="F264" s="1354">
        <v>0.28345802161263506</v>
      </c>
      <c r="G264" s="1355">
        <v>0.28607382550335569</v>
      </c>
      <c r="H264" s="1356">
        <v>0.51671079778103635</v>
      </c>
      <c r="J264" s="1298" t="s">
        <v>1056</v>
      </c>
      <c r="K264" s="1243"/>
      <c r="L264" s="1243"/>
      <c r="M264" s="1340"/>
      <c r="N264" s="1298" t="s">
        <v>7698</v>
      </c>
      <c r="O264" s="1342">
        <v>0.73757763975155277</v>
      </c>
      <c r="P264" s="1414">
        <f t="shared" ref="P264:P266" si="0">O264/(1-$O$267)</f>
        <v>0.76985413290113447</v>
      </c>
      <c r="Q264" s="1342">
        <v>0.65762324275306761</v>
      </c>
      <c r="R264" s="1415">
        <f t="shared" ref="R264:R266" si="1">Q264/(1-$Q$267)</f>
        <v>0.67651823960593704</v>
      </c>
      <c r="S264" s="1"/>
      <c r="T264" s="1"/>
      <c r="U264" s="1"/>
      <c r="V264" s="1"/>
      <c r="W264" s="1"/>
      <c r="X264" s="1"/>
      <c r="Y264" s="1"/>
      <c r="Z264" s="1"/>
    </row>
    <row r="265" spans="1:26" ht="20.7" customHeight="1">
      <c r="A265" s="621"/>
      <c r="D265" s="30" t="s">
        <v>1057</v>
      </c>
      <c r="E265" s="562">
        <v>361</v>
      </c>
      <c r="F265" s="1289">
        <v>0.30008312551953448</v>
      </c>
      <c r="G265" s="1010">
        <v>0.30285234899328861</v>
      </c>
      <c r="H265" s="999">
        <v>0.5529897385740099</v>
      </c>
      <c r="J265" s="1243"/>
      <c r="K265" s="1243"/>
      <c r="L265" s="1243"/>
      <c r="M265" s="1340"/>
      <c r="N265" s="1298" t="s">
        <v>7699</v>
      </c>
      <c r="O265" s="1342">
        <v>0.11956521739130435</v>
      </c>
      <c r="P265" s="1414">
        <f t="shared" si="0"/>
        <v>0.12479740680713128</v>
      </c>
      <c r="Q265" s="1342">
        <v>0.22690334649032501</v>
      </c>
      <c r="R265" s="1415">
        <f t="shared" si="1"/>
        <v>0.23342279066308835</v>
      </c>
      <c r="S265" s="1"/>
      <c r="T265" s="1"/>
      <c r="U265" s="1"/>
      <c r="V265" s="1"/>
      <c r="W265" s="1"/>
      <c r="X265" s="1"/>
      <c r="Y265" s="1"/>
      <c r="Z265" s="1"/>
    </row>
    <row r="266" spans="1:26" ht="20.7" customHeight="1">
      <c r="A266" s="621"/>
      <c r="D266" s="62" t="s">
        <v>166</v>
      </c>
      <c r="E266" s="562">
        <v>222</v>
      </c>
      <c r="F266" s="1289">
        <v>0.18453865336658354</v>
      </c>
      <c r="G266" s="1010">
        <v>0.18624161073825504</v>
      </c>
      <c r="H266" s="999">
        <v>0.39733073318936091</v>
      </c>
      <c r="J266" s="692"/>
      <c r="K266" s="692"/>
      <c r="L266" s="692"/>
      <c r="M266" s="1341"/>
      <c r="N266" s="1298" t="s">
        <v>7700</v>
      </c>
      <c r="O266" s="1342">
        <v>5.434782608695652E-2</v>
      </c>
      <c r="P266" s="1414">
        <f t="shared" si="0"/>
        <v>5.6726094003241488E-2</v>
      </c>
      <c r="Q266" s="1342">
        <v>6.894278241898813E-2</v>
      </c>
      <c r="R266" s="1415">
        <f t="shared" si="1"/>
        <v>7.092366382972011E-2</v>
      </c>
      <c r="S266" s="1"/>
      <c r="T266" s="1"/>
      <c r="U266" s="1"/>
      <c r="V266" s="1"/>
      <c r="W266" s="1"/>
      <c r="X266" s="1"/>
      <c r="Y266" s="1"/>
      <c r="Z266" s="1"/>
    </row>
    <row r="267" spans="1:26" ht="20.7" customHeight="1">
      <c r="A267" s="621"/>
      <c r="D267" s="62" t="s">
        <v>167</v>
      </c>
      <c r="E267" s="562">
        <v>630</v>
      </c>
      <c r="F267" s="1289">
        <v>0.52369077306733169</v>
      </c>
      <c r="G267" s="1010">
        <v>0.52852348993288589</v>
      </c>
      <c r="H267" s="999">
        <v>0.5790856193853392</v>
      </c>
      <c r="J267" s="692"/>
      <c r="K267" s="692"/>
      <c r="L267" s="692"/>
      <c r="M267" s="1343"/>
      <c r="N267" s="1344" t="s">
        <v>1058</v>
      </c>
      <c r="O267" s="1345">
        <v>4.192546583850932E-2</v>
      </c>
      <c r="P267" s="1346"/>
      <c r="Q267" s="1347">
        <v>2.792976707305854E-2</v>
      </c>
      <c r="R267" s="1348"/>
      <c r="T267" s="1"/>
      <c r="U267" s="1"/>
      <c r="V267" s="1"/>
      <c r="W267" s="1"/>
      <c r="X267" s="1"/>
      <c r="Y267" s="1"/>
      <c r="Z267" s="1"/>
    </row>
    <row r="268" spans="1:26" ht="20.7" customHeight="1">
      <c r="A268" s="621"/>
      <c r="D268" s="62" t="s">
        <v>168</v>
      </c>
      <c r="E268" s="562">
        <v>261</v>
      </c>
      <c r="F268" s="1289">
        <v>0.21695760598503741</v>
      </c>
      <c r="G268" s="1010">
        <v>0.21895973154362416</v>
      </c>
      <c r="H268" s="999">
        <v>0.37031706585608082</v>
      </c>
      <c r="J268" s="692"/>
      <c r="K268" s="692"/>
      <c r="L268" s="692"/>
      <c r="M268" s="692"/>
      <c r="N268" s="1243"/>
      <c r="U268" s="1"/>
      <c r="V268" s="1"/>
      <c r="W268" s="1"/>
      <c r="X268" s="1"/>
      <c r="Y268" s="1"/>
      <c r="Z268" s="1"/>
    </row>
    <row r="269" spans="1:26" ht="20.7" customHeight="1">
      <c r="A269" s="621"/>
      <c r="D269" s="62" t="s">
        <v>1059</v>
      </c>
      <c r="E269" s="562">
        <v>836</v>
      </c>
      <c r="F269" s="1289">
        <v>0.69492934330839573</v>
      </c>
      <c r="G269" s="1010">
        <v>0.70134228187919467</v>
      </c>
      <c r="H269" s="999">
        <v>0.79240995067462583</v>
      </c>
      <c r="J269" s="1243"/>
      <c r="K269" s="1243"/>
      <c r="L269" s="1243"/>
      <c r="M269" s="1243"/>
      <c r="N269" s="1243"/>
      <c r="P269" s="1"/>
      <c r="T269" s="1"/>
      <c r="U269" s="1"/>
      <c r="V269" s="1"/>
      <c r="W269" s="1"/>
      <c r="X269" s="1"/>
      <c r="Y269" s="1"/>
      <c r="Z269" s="1"/>
    </row>
    <row r="270" spans="1:26" ht="20.7" customHeight="1">
      <c r="A270" s="621"/>
      <c r="D270" s="391" t="s">
        <v>963</v>
      </c>
      <c r="E270" s="1144">
        <v>11</v>
      </c>
      <c r="F270" s="1293">
        <v>9.14380714879468E-3</v>
      </c>
      <c r="G270" s="1017"/>
      <c r="H270" s="1017"/>
      <c r="J270" s="653"/>
      <c r="K270" s="655"/>
      <c r="L270" s="654"/>
      <c r="M270" s="654"/>
      <c r="P270" s="1"/>
      <c r="T270" s="1"/>
      <c r="U270" s="1"/>
      <c r="V270" s="1"/>
      <c r="W270" s="1"/>
      <c r="X270" s="1"/>
      <c r="Y270" s="1"/>
      <c r="Z270" s="1"/>
    </row>
    <row r="271" spans="1:26" ht="20.7" customHeight="1"/>
    <row r="272" spans="1:26" ht="39" customHeight="1">
      <c r="A272" s="845" t="s">
        <v>1060</v>
      </c>
      <c r="B272" s="1290"/>
      <c r="C272" s="1290"/>
      <c r="D272" s="1290"/>
      <c r="E272" s="1290"/>
      <c r="F272" s="1292" t="s">
        <v>1047</v>
      </c>
      <c r="G272" s="1284" t="s">
        <v>1061</v>
      </c>
      <c r="H272" s="1290"/>
      <c r="I272" s="1290"/>
      <c r="J272" s="1290"/>
      <c r="K272" s="1290"/>
    </row>
    <row r="273" spans="1:11" ht="20.7" customHeight="1">
      <c r="A273" s="1286"/>
      <c r="C273" s="846"/>
      <c r="D273" s="847" t="s">
        <v>172</v>
      </c>
      <c r="E273" s="562">
        <v>635</v>
      </c>
      <c r="F273" s="1289">
        <v>0.52784704904405655</v>
      </c>
      <c r="G273" s="1010">
        <v>0.54553264604810991</v>
      </c>
      <c r="H273" s="1291"/>
      <c r="I273" s="846"/>
      <c r="J273" s="1288" t="b">
        <v>0</v>
      </c>
      <c r="K273" s="1287"/>
    </row>
    <row r="274" spans="1:11" ht="20.7" customHeight="1">
      <c r="A274" s="691"/>
      <c r="C274" s="846"/>
      <c r="D274" s="847" t="s">
        <v>1062</v>
      </c>
      <c r="E274" s="562">
        <v>554</v>
      </c>
      <c r="F274" s="1289">
        <v>0.46051537822111388</v>
      </c>
      <c r="G274" s="1010">
        <v>0.47594501718213056</v>
      </c>
      <c r="H274" s="846"/>
      <c r="I274" s="846"/>
      <c r="J274" s="1288" t="b">
        <v>0</v>
      </c>
      <c r="K274" s="691"/>
    </row>
    <row r="275" spans="1:11" ht="20.7" customHeight="1" thickBot="1">
      <c r="A275" s="691"/>
      <c r="C275" s="846"/>
      <c r="D275" s="847" t="s">
        <v>1063</v>
      </c>
      <c r="E275" s="1349">
        <v>325</v>
      </c>
      <c r="F275" s="1350">
        <v>0.27015793848711556</v>
      </c>
      <c r="G275" s="1351">
        <v>0.27920962199312716</v>
      </c>
      <c r="H275" s="846"/>
      <c r="I275" s="846"/>
      <c r="J275" s="1288" t="b">
        <v>0</v>
      </c>
      <c r="K275" s="691"/>
    </row>
    <row r="276" spans="1:11" ht="20.7" customHeight="1" thickBot="1">
      <c r="A276" s="691"/>
      <c r="B276" s="1368"/>
      <c r="C276" s="1369"/>
      <c r="D276" s="1370" t="s">
        <v>1064</v>
      </c>
      <c r="E276" s="1371">
        <v>643</v>
      </c>
      <c r="F276" s="1372">
        <v>0.53449709060681627</v>
      </c>
      <c r="G276" s="1373">
        <v>0.55240549828178698</v>
      </c>
      <c r="H276" s="846"/>
      <c r="I276" s="1362" t="s">
        <v>1065</v>
      </c>
      <c r="J276" s="1288" t="b">
        <v>0</v>
      </c>
      <c r="K276" s="1287"/>
    </row>
    <row r="277" spans="1:11" ht="20.7" customHeight="1">
      <c r="D277" s="391" t="s">
        <v>963</v>
      </c>
      <c r="E277" s="1366">
        <v>39</v>
      </c>
      <c r="F277" s="1367">
        <v>3.2418952618453865E-2</v>
      </c>
    </row>
    <row r="278" spans="1:11" ht="20.7" customHeight="1"/>
    <row r="279" spans="1:11" ht="20.7" customHeight="1"/>
    <row r="280" spans="1:11" ht="20.7" customHeight="1">
      <c r="A280" s="445" t="s">
        <v>1066</v>
      </c>
    </row>
    <row r="281" spans="1:11" ht="20.7" customHeight="1">
      <c r="A281" s="445"/>
      <c r="B281" s="1145" t="s">
        <v>1067</v>
      </c>
    </row>
    <row r="282" spans="1:11" ht="20.7" customHeight="1">
      <c r="B282" s="1149">
        <v>0.66628041714947861</v>
      </c>
      <c r="C282" s="603" t="s">
        <v>1068</v>
      </c>
    </row>
    <row r="283" spans="1:11" ht="20.7" customHeight="1">
      <c r="A283" s="445"/>
      <c r="D283" s="1148" t="s">
        <v>1069</v>
      </c>
    </row>
    <row r="284" spans="1:11" ht="20.7" customHeight="1">
      <c r="C284" s="1146" t="s">
        <v>1070</v>
      </c>
      <c r="E284" s="1146" t="s">
        <v>1071</v>
      </c>
      <c r="H284" s="1408" t="s">
        <v>1072</v>
      </c>
    </row>
    <row r="285" spans="1:11" ht="20.7" customHeight="1">
      <c r="B285" s="1147" t="s">
        <v>1073</v>
      </c>
      <c r="C285" s="2000">
        <v>0.36312022323756199</v>
      </c>
      <c r="D285" s="2001"/>
      <c r="E285" s="2004">
        <v>0.66706444486326799</v>
      </c>
      <c r="F285" s="2005"/>
      <c r="H285" s="1410">
        <v>342563</v>
      </c>
    </row>
    <row r="286" spans="1:11" ht="20.7" customHeight="1">
      <c r="B286" s="1147" t="s">
        <v>25</v>
      </c>
      <c r="C286" s="2002">
        <v>0.36012623692711893</v>
      </c>
      <c r="D286" s="2003"/>
      <c r="E286" s="2006">
        <v>0.66827964584920019</v>
      </c>
      <c r="F286" s="2007"/>
      <c r="H286" s="1409">
        <v>47268</v>
      </c>
    </row>
    <row r="287" spans="1:11" ht="20.7" customHeight="1">
      <c r="B287" s="1147" t="s">
        <v>19</v>
      </c>
      <c r="C287" s="1996">
        <v>0.3627571947844066</v>
      </c>
      <c r="D287" s="1997"/>
      <c r="E287" s="1998">
        <v>0.66721072241950263</v>
      </c>
      <c r="F287" s="1999"/>
    </row>
    <row r="288" spans="1:11" ht="20.7" customHeight="1"/>
    <row r="289" spans="1:16" ht="20.7" customHeight="1"/>
    <row r="290" spans="1:16" ht="20.7" customHeight="1">
      <c r="A290" s="1374" t="s">
        <v>1074</v>
      </c>
      <c r="B290" s="1375"/>
      <c r="C290" s="1375"/>
      <c r="D290" s="1375"/>
      <c r="E290" s="1375"/>
      <c r="F290" s="1375"/>
      <c r="G290" s="1375"/>
      <c r="H290" s="1411" t="s">
        <v>1075</v>
      </c>
      <c r="I290" s="1411" t="s">
        <v>1076</v>
      </c>
      <c r="J290" s="1989" t="s">
        <v>1077</v>
      </c>
      <c r="K290" s="1989"/>
      <c r="L290" s="1989"/>
      <c r="M290" s="1989"/>
      <c r="N290" s="1989"/>
      <c r="O290" s="1989"/>
      <c r="P290" s="1990"/>
    </row>
    <row r="291" spans="1:16" ht="20.7" customHeight="1">
      <c r="A291" s="1376"/>
      <c r="B291" s="691"/>
      <c r="C291" s="1377"/>
      <c r="D291" s="1377"/>
      <c r="E291" s="1378"/>
      <c r="F291" s="1377"/>
      <c r="G291" s="1231" t="s">
        <v>196</v>
      </c>
      <c r="H291" s="1363">
        <v>725.41693068052268</v>
      </c>
      <c r="I291" s="1412">
        <v>79290.5</v>
      </c>
      <c r="J291" s="1991"/>
      <c r="K291" s="1991"/>
      <c r="L291" s="1991"/>
      <c r="M291" s="1991"/>
      <c r="N291" s="1991"/>
      <c r="O291" s="1991"/>
      <c r="P291" s="1992"/>
    </row>
    <row r="292" spans="1:16" ht="20.7" customHeight="1">
      <c r="A292" s="1376"/>
      <c r="B292" s="1377"/>
      <c r="C292" s="1377"/>
      <c r="D292" s="1377"/>
      <c r="E292" s="1377"/>
      <c r="F292" s="1377"/>
      <c r="G292" s="1231" t="s">
        <v>197</v>
      </c>
      <c r="H292" s="1363">
        <v>977.15952962070662</v>
      </c>
      <c r="I292" s="1412">
        <v>107208</v>
      </c>
      <c r="J292" s="1379"/>
      <c r="K292" s="691"/>
      <c r="P292" s="1380"/>
    </row>
    <row r="293" spans="1:16" ht="20.7" customHeight="1" thickBot="1">
      <c r="A293" s="1376"/>
      <c r="B293" s="1377"/>
      <c r="C293" s="1377"/>
      <c r="D293" s="1377"/>
      <c r="E293" s="1377"/>
      <c r="F293" s="1377"/>
      <c r="G293" s="1231" t="s">
        <v>198</v>
      </c>
      <c r="H293" s="1364">
        <v>1037.5946800373356</v>
      </c>
      <c r="I293" s="1412">
        <v>25190.5</v>
      </c>
      <c r="J293" s="1379"/>
      <c r="K293" s="691"/>
      <c r="P293" s="1380"/>
    </row>
    <row r="294" spans="1:16" ht="20.7" customHeight="1" thickBot="1">
      <c r="A294" s="1376"/>
      <c r="B294" s="1377"/>
      <c r="C294" s="1377"/>
      <c r="D294" s="1377"/>
      <c r="E294" s="1377"/>
      <c r="F294" s="1377"/>
      <c r="G294" s="1389" t="s">
        <v>199</v>
      </c>
      <c r="H294" s="1365">
        <v>890.0581455870697</v>
      </c>
      <c r="I294" s="1381"/>
      <c r="J294" s="1379"/>
      <c r="K294" s="691"/>
      <c r="P294" s="1380"/>
    </row>
    <row r="295" spans="1:16" ht="20.7" customHeight="1">
      <c r="A295" s="1382"/>
      <c r="B295" s="1383"/>
      <c r="C295" s="1383"/>
      <c r="D295" s="1383"/>
      <c r="E295" s="1383"/>
      <c r="F295" s="1383"/>
      <c r="G295" s="1383"/>
      <c r="H295" s="1384"/>
      <c r="I295" s="1384"/>
      <c r="J295" s="1384"/>
      <c r="K295" s="1384"/>
      <c r="L295" s="1385"/>
      <c r="M295" s="1385"/>
      <c r="N295" s="1386"/>
      <c r="O295" s="1387"/>
      <c r="P295" s="1388"/>
    </row>
  </sheetData>
  <mergeCells count="331">
    <mergeCell ref="N68:O68"/>
    <mergeCell ref="F214:G214"/>
    <mergeCell ref="H214:I214"/>
    <mergeCell ref="J214:K214"/>
    <mergeCell ref="A219:E219"/>
    <mergeCell ref="A78:K78"/>
    <mergeCell ref="M92:O92"/>
    <mergeCell ref="P92:Q92"/>
    <mergeCell ref="R92:S92"/>
    <mergeCell ref="M218:Q218"/>
    <mergeCell ref="A218:E218"/>
    <mergeCell ref="P81:Q81"/>
    <mergeCell ref="A204:G205"/>
    <mergeCell ref="H204:I205"/>
    <mergeCell ref="J204:K205"/>
    <mergeCell ref="M204:Q204"/>
    <mergeCell ref="A201:K201"/>
    <mergeCell ref="A206:G207"/>
    <mergeCell ref="A208:G208"/>
    <mergeCell ref="M212:W212"/>
    <mergeCell ref="A212:K212"/>
    <mergeCell ref="W81:X81"/>
    <mergeCell ref="P82:Q82"/>
    <mergeCell ref="W82:X82"/>
    <mergeCell ref="A231:E231"/>
    <mergeCell ref="M231:Q231"/>
    <mergeCell ref="A235:K235"/>
    <mergeCell ref="A106:K106"/>
    <mergeCell ref="Y231:AC231"/>
    <mergeCell ref="Y229:AC229"/>
    <mergeCell ref="Y227:AC227"/>
    <mergeCell ref="Y224:AC224"/>
    <mergeCell ref="A228:E228"/>
    <mergeCell ref="M228:Q228"/>
    <mergeCell ref="Y228:AC228"/>
    <mergeCell ref="A220:E220"/>
    <mergeCell ref="A223:E223"/>
    <mergeCell ref="A221:E221"/>
    <mergeCell ref="A222:E222"/>
    <mergeCell ref="M222:Q222"/>
    <mergeCell ref="Y222:AC222"/>
    <mergeCell ref="A225:E225"/>
    <mergeCell ref="M225:Q225"/>
    <mergeCell ref="Y225:AC225"/>
    <mergeCell ref="J203:K203"/>
    <mergeCell ref="H208:I208"/>
    <mergeCell ref="J208:K208"/>
    <mergeCell ref="M207:Q207"/>
    <mergeCell ref="Y38:AC38"/>
    <mergeCell ref="A38:E38"/>
    <mergeCell ref="M38:Q38"/>
    <mergeCell ref="Y39:AC39"/>
    <mergeCell ref="A34:E34"/>
    <mergeCell ref="M34:Q34"/>
    <mergeCell ref="Y34:AC34"/>
    <mergeCell ref="AK34:AO34"/>
    <mergeCell ref="A35:E35"/>
    <mergeCell ref="M35:Q35"/>
    <mergeCell ref="Y35:AC35"/>
    <mergeCell ref="AK35:AO35"/>
    <mergeCell ref="AK36:AO36"/>
    <mergeCell ref="A50:C50"/>
    <mergeCell ref="A49:C49"/>
    <mergeCell ref="M49:Q49"/>
    <mergeCell ref="B53:E53"/>
    <mergeCell ref="M60:Q60"/>
    <mergeCell ref="M36:Q36"/>
    <mergeCell ref="Y36:AC36"/>
    <mergeCell ref="A48:C48"/>
    <mergeCell ref="A52:K52"/>
    <mergeCell ref="A47:C47"/>
    <mergeCell ref="Y46:AC46"/>
    <mergeCell ref="A46:C46"/>
    <mergeCell ref="M46:Q46"/>
    <mergeCell ref="A36:E36"/>
    <mergeCell ref="Y45:AC45"/>
    <mergeCell ref="Y41:AI41"/>
    <mergeCell ref="A39:E39"/>
    <mergeCell ref="M39:Q39"/>
    <mergeCell ref="A37:E37"/>
    <mergeCell ref="M37:Q37"/>
    <mergeCell ref="Y37:AC37"/>
    <mergeCell ref="A41:K41"/>
    <mergeCell ref="M41:W41"/>
    <mergeCell ref="A43:C44"/>
    <mergeCell ref="AU219:AU221"/>
    <mergeCell ref="AP220:AP221"/>
    <mergeCell ref="AQ220:AQ221"/>
    <mergeCell ref="AR220:AR221"/>
    <mergeCell ref="AS220:AS221"/>
    <mergeCell ref="AT220:AT221"/>
    <mergeCell ref="M214:Q216"/>
    <mergeCell ref="R214:V214"/>
    <mergeCell ref="W214:W216"/>
    <mergeCell ref="R215:R216"/>
    <mergeCell ref="S215:S216"/>
    <mergeCell ref="U215:U216"/>
    <mergeCell ref="V215:V216"/>
    <mergeCell ref="AP219:AT219"/>
    <mergeCell ref="AK219:AO221"/>
    <mergeCell ref="M219:Q219"/>
    <mergeCell ref="AD219:AE220"/>
    <mergeCell ref="M217:Q217"/>
    <mergeCell ref="AF219:AG220"/>
    <mergeCell ref="AH219:AI220"/>
    <mergeCell ref="Y219:AC221"/>
    <mergeCell ref="M221:Q221"/>
    <mergeCell ref="M220:Q220"/>
    <mergeCell ref="T215:T216"/>
    <mergeCell ref="AK229:AO229"/>
    <mergeCell ref="A233:K233"/>
    <mergeCell ref="A230:E230"/>
    <mergeCell ref="M230:Q230"/>
    <mergeCell ref="Y230:AC230"/>
    <mergeCell ref="AK230:AO230"/>
    <mergeCell ref="AK222:AO222"/>
    <mergeCell ref="AK225:AO225"/>
    <mergeCell ref="A226:E226"/>
    <mergeCell ref="M226:Q226"/>
    <mergeCell ref="Y226:AC226"/>
    <mergeCell ref="AK226:AO226"/>
    <mergeCell ref="AK223:AO223"/>
    <mergeCell ref="A224:E224"/>
    <mergeCell ref="AK224:AO224"/>
    <mergeCell ref="M223:Q223"/>
    <mergeCell ref="Y223:AC223"/>
    <mergeCell ref="M227:Q227"/>
    <mergeCell ref="AK228:AO228"/>
    <mergeCell ref="A229:E229"/>
    <mergeCell ref="AK231:AO231"/>
    <mergeCell ref="A227:E227"/>
    <mergeCell ref="AK227:AO227"/>
    <mergeCell ref="M229:Q229"/>
    <mergeCell ref="T207:U207"/>
    <mergeCell ref="M206:P206"/>
    <mergeCell ref="R206:S207"/>
    <mergeCell ref="T206:W206"/>
    <mergeCell ref="R208:S208"/>
    <mergeCell ref="T208:U208"/>
    <mergeCell ref="M208:Q208"/>
    <mergeCell ref="V208:W208"/>
    <mergeCell ref="H206:I207"/>
    <mergeCell ref="J206:K207"/>
    <mergeCell ref="D43:G43"/>
    <mergeCell ref="H43:K43"/>
    <mergeCell ref="M43:Q44"/>
    <mergeCell ref="R43:W43"/>
    <mergeCell ref="AK43:AO44"/>
    <mergeCell ref="AP43:AR43"/>
    <mergeCell ref="A45:C45"/>
    <mergeCell ref="M45:Q45"/>
    <mergeCell ref="Y43:AC44"/>
    <mergeCell ref="AD43:AI43"/>
    <mergeCell ref="Y33:AC33"/>
    <mergeCell ref="AK33:AO33"/>
    <mergeCell ref="A30:E30"/>
    <mergeCell ref="M30:Q30"/>
    <mergeCell ref="Y30:AC30"/>
    <mergeCell ref="AK30:AO30"/>
    <mergeCell ref="A31:E31"/>
    <mergeCell ref="M31:Q31"/>
    <mergeCell ref="Y31:AC31"/>
    <mergeCell ref="AK31:AO31"/>
    <mergeCell ref="A32:E32"/>
    <mergeCell ref="M32:Q32"/>
    <mergeCell ref="Y32:AC32"/>
    <mergeCell ref="AK32:AO32"/>
    <mergeCell ref="A33:E33"/>
    <mergeCell ref="M33:Q33"/>
    <mergeCell ref="A29:E29"/>
    <mergeCell ref="M29:Q29"/>
    <mergeCell ref="Y29:AC29"/>
    <mergeCell ref="AK29:AO29"/>
    <mergeCell ref="A27:E28"/>
    <mergeCell ref="F27:H27"/>
    <mergeCell ref="I27:K27"/>
    <mergeCell ref="M27:Q28"/>
    <mergeCell ref="R27:T27"/>
    <mergeCell ref="U27:W27"/>
    <mergeCell ref="A23:K23"/>
    <mergeCell ref="A25:K25"/>
    <mergeCell ref="M25:W25"/>
    <mergeCell ref="Y25:AI25"/>
    <mergeCell ref="M20:O20"/>
    <mergeCell ref="Y20:AA20"/>
    <mergeCell ref="AE20:AG20"/>
    <mergeCell ref="M21:O21"/>
    <mergeCell ref="Y21:AA21"/>
    <mergeCell ref="AE21:AG21"/>
    <mergeCell ref="D11:I11"/>
    <mergeCell ref="M12:O12"/>
    <mergeCell ref="Y12:AA12"/>
    <mergeCell ref="AE12:AG12"/>
    <mergeCell ref="Y19:AA19"/>
    <mergeCell ref="M16:O16"/>
    <mergeCell ref="Y16:AA16"/>
    <mergeCell ref="M17:O17"/>
    <mergeCell ref="Y17:AA17"/>
    <mergeCell ref="M13:O13"/>
    <mergeCell ref="Y13:AA13"/>
    <mergeCell ref="M18:O18"/>
    <mergeCell ref="Y18:AA18"/>
    <mergeCell ref="A15:E15"/>
    <mergeCell ref="M7:O7"/>
    <mergeCell ref="Y7:AA7"/>
    <mergeCell ref="AE7:AG7"/>
    <mergeCell ref="AE13:AG13"/>
    <mergeCell ref="M10:O10"/>
    <mergeCell ref="Y10:AA10"/>
    <mergeCell ref="AE10:AG10"/>
    <mergeCell ref="J11:K11"/>
    <mergeCell ref="M11:O11"/>
    <mergeCell ref="Y11:AA11"/>
    <mergeCell ref="AE11:AG11"/>
    <mergeCell ref="M8:O8"/>
    <mergeCell ref="Y8:AA8"/>
    <mergeCell ref="AE8:AG8"/>
    <mergeCell ref="A1:B3"/>
    <mergeCell ref="C1:K3"/>
    <mergeCell ref="A5:K5"/>
    <mergeCell ref="M6:Q6"/>
    <mergeCell ref="T6:V6"/>
    <mergeCell ref="Y6:AI6"/>
    <mergeCell ref="AK25:AU25"/>
    <mergeCell ref="AK26:AU26"/>
    <mergeCell ref="Y27:AC28"/>
    <mergeCell ref="AD27:AF27"/>
    <mergeCell ref="AG27:AI27"/>
    <mergeCell ref="AK27:AO28"/>
    <mergeCell ref="AP27:AR27"/>
    <mergeCell ref="A9:E9"/>
    <mergeCell ref="F9:K9"/>
    <mergeCell ref="M9:O9"/>
    <mergeCell ref="Y9:AA9"/>
    <mergeCell ref="AE9:AG9"/>
    <mergeCell ref="M14:O14"/>
    <mergeCell ref="Y14:AA14"/>
    <mergeCell ref="M15:O15"/>
    <mergeCell ref="Y15:AA15"/>
    <mergeCell ref="M19:O19"/>
    <mergeCell ref="A7:E7"/>
    <mergeCell ref="BB43:BC43"/>
    <mergeCell ref="AW45:AY45"/>
    <mergeCell ref="AW46:AY46"/>
    <mergeCell ref="AK45:AO45"/>
    <mergeCell ref="AK46:AO46"/>
    <mergeCell ref="AE19:AG19"/>
    <mergeCell ref="AE16:AI16"/>
    <mergeCell ref="AE17:AG17"/>
    <mergeCell ref="AE18:AG18"/>
    <mergeCell ref="AW25:BG25"/>
    <mergeCell ref="AW27:BA28"/>
    <mergeCell ref="BB27:BD27"/>
    <mergeCell ref="BE27:BG27"/>
    <mergeCell ref="AW29:BA29"/>
    <mergeCell ref="AK41:AU41"/>
    <mergeCell ref="AK37:AO37"/>
    <mergeCell ref="AK39:AO39"/>
    <mergeCell ref="AK38:AO38"/>
    <mergeCell ref="H258:I258"/>
    <mergeCell ref="AW47:AY47"/>
    <mergeCell ref="AW48:AY48"/>
    <mergeCell ref="AW49:AY49"/>
    <mergeCell ref="AW50:AY50"/>
    <mergeCell ref="Y49:AC49"/>
    <mergeCell ref="AK49:AO49"/>
    <mergeCell ref="AK50:AO50"/>
    <mergeCell ref="AK47:AO47"/>
    <mergeCell ref="M50:Q50"/>
    <mergeCell ref="Y50:AC50"/>
    <mergeCell ref="Y48:AC48"/>
    <mergeCell ref="AK48:AO48"/>
    <mergeCell ref="M48:Q48"/>
    <mergeCell ref="M47:Q47"/>
    <mergeCell ref="Y47:AC47"/>
    <mergeCell ref="M201:W201"/>
    <mergeCell ref="A200:K200"/>
    <mergeCell ref="M202:Q203"/>
    <mergeCell ref="R202:V202"/>
    <mergeCell ref="W202:W203"/>
    <mergeCell ref="A203:G203"/>
    <mergeCell ref="H203:I203"/>
    <mergeCell ref="V207:W207"/>
    <mergeCell ref="M224:Q224"/>
    <mergeCell ref="A209:G210"/>
    <mergeCell ref="H209:I210"/>
    <mergeCell ref="J209:K210"/>
    <mergeCell ref="M210:Q210"/>
    <mergeCell ref="M209:Q209"/>
    <mergeCell ref="R209:S209"/>
    <mergeCell ref="T209:U209"/>
    <mergeCell ref="BQ6:BW6"/>
    <mergeCell ref="F7:H7"/>
    <mergeCell ref="I7:K7"/>
    <mergeCell ref="V209:W209"/>
    <mergeCell ref="A214:E215"/>
    <mergeCell ref="A216:E216"/>
    <mergeCell ref="R210:S210"/>
    <mergeCell ref="T210:U210"/>
    <mergeCell ref="V210:W210"/>
    <mergeCell ref="A217:E217"/>
    <mergeCell ref="AW30:BA30"/>
    <mergeCell ref="AW31:BA31"/>
    <mergeCell ref="AE14:AG14"/>
    <mergeCell ref="AW41:BG41"/>
    <mergeCell ref="AW43:AY44"/>
    <mergeCell ref="AZ43:BA43"/>
    <mergeCell ref="C286:D286"/>
    <mergeCell ref="E286:F286"/>
    <mergeCell ref="C287:D287"/>
    <mergeCell ref="E287:F287"/>
    <mergeCell ref="J290:P291"/>
    <mergeCell ref="M236:W236"/>
    <mergeCell ref="M238:N238"/>
    <mergeCell ref="O238:P238"/>
    <mergeCell ref="R238:U238"/>
    <mergeCell ref="V238:W238"/>
    <mergeCell ref="O262:P262"/>
    <mergeCell ref="Q262:R262"/>
    <mergeCell ref="C285:D285"/>
    <mergeCell ref="E285:F285"/>
    <mergeCell ref="M244:N244"/>
    <mergeCell ref="O244:P244"/>
    <mergeCell ref="R244:U244"/>
    <mergeCell ref="V244:W244"/>
    <mergeCell ref="A250:K250"/>
    <mergeCell ref="M253:N253"/>
    <mergeCell ref="O253:P253"/>
    <mergeCell ref="R253:U253"/>
    <mergeCell ref="V253:W253"/>
    <mergeCell ref="L255:M255"/>
  </mergeCells>
  <conditionalFormatting sqref="A272 D273:D276">
    <cfRule type="expression" dxfId="71" priority="3">
      <formula>$P$228=1</formula>
    </cfRule>
  </conditionalFormatting>
  <conditionalFormatting sqref="A173:F173">
    <cfRule type="expression" dxfId="70" priority="12">
      <formula>$P$189+$P$190&gt;0</formula>
    </cfRule>
  </conditionalFormatting>
  <conditionalFormatting sqref="C174:C179">
    <cfRule type="expression" dxfId="69" priority="14">
      <formula>$P$189+$P$190&gt;0</formula>
    </cfRule>
  </conditionalFormatting>
  <conditionalFormatting sqref="D173:F173">
    <cfRule type="expression" dxfId="68" priority="13">
      <formula>$P$189+$P$190&gt;0</formula>
    </cfRule>
  </conditionalFormatting>
  <conditionalFormatting sqref="F151:F158 H151:L158 D152:D159 H159:M159 F163:F168 H163:L168 D164:D169 A177 A180:C180">
    <cfRule type="expression" dxfId="67" priority="16">
      <formula>$P$189+$P$190&gt;0</formula>
    </cfRule>
  </conditionalFormatting>
  <conditionalFormatting sqref="F151:F159 H151:M159 D152:D159 F163:F169 H163:M169 D164:D169 A174:A175 C174:C179 A177:A178 A180:J181">
    <cfRule type="expression" dxfId="66" priority="15">
      <formula>$P$189+$P$190&gt;0</formula>
    </cfRule>
  </conditionalFormatting>
  <conditionalFormatting sqref="F179">
    <cfRule type="expression" dxfId="65" priority="11">
      <formula>$P$189+$P$190&gt;0</formula>
    </cfRule>
  </conditionalFormatting>
  <conditionalFormatting sqref="H173:J173">
    <cfRule type="expression" dxfId="64" priority="9">
      <formula>$P$189+$P$190&gt;0</formula>
    </cfRule>
    <cfRule type="expression" dxfId="63" priority="10">
      <formula>$P$189+$P$190&gt;0</formula>
    </cfRule>
  </conditionalFormatting>
  <conditionalFormatting sqref="H159:M159">
    <cfRule type="expression" dxfId="62" priority="23">
      <formula>#REF!=1</formula>
    </cfRule>
  </conditionalFormatting>
  <conditionalFormatting sqref="H169:M169">
    <cfRule type="expression" dxfId="61" priority="24">
      <formula>$P$189+$P$190&gt;0</formula>
    </cfRule>
    <cfRule type="expression" dxfId="60" priority="25">
      <formula>#REF!=1</formula>
    </cfRule>
  </conditionalFormatting>
  <conditionalFormatting sqref="I99">
    <cfRule type="expression" dxfId="59" priority="6">
      <formula>#REF!=1</formula>
    </cfRule>
  </conditionalFormatting>
  <conditionalFormatting sqref="I273:J273 C273:D276 H274:J276">
    <cfRule type="expression" dxfId="58" priority="4">
      <formula>$P$228=1</formula>
    </cfRule>
  </conditionalFormatting>
  <conditionalFormatting sqref="J100">
    <cfRule type="expression" dxfId="57" priority="8">
      <formula>#REF!="1"</formula>
    </cfRule>
  </conditionalFormatting>
  <conditionalFormatting sqref="J259:N269">
    <cfRule type="expression" dxfId="56" priority="1">
      <formula>$P$228=1</formula>
    </cfRule>
    <cfRule type="expression" dxfId="55" priority="2">
      <formula>$P$228=1</formula>
    </cfRule>
  </conditionalFormatting>
  <conditionalFormatting sqref="P81:P82">
    <cfRule type="expression" dxfId="54" priority="7">
      <formula>#REF!="1"</formula>
    </cfRule>
  </conditionalFormatting>
  <conditionalFormatting sqref="Q8:Q13 Q15:Q19">
    <cfRule type="colorScale" priority="17">
      <colorScale>
        <cfvo type="min"/>
        <cfvo type="percentile" val="50"/>
        <cfvo type="max"/>
        <color theme="0"/>
        <color rgb="FF66CCFF"/>
        <color rgb="FF0099FF"/>
      </colorScale>
    </cfRule>
  </conditionalFormatting>
  <conditionalFormatting sqref="V8:V10">
    <cfRule type="colorScale" priority="18">
      <colorScale>
        <cfvo type="min"/>
        <cfvo type="percentile" val="50"/>
        <cfvo type="max"/>
        <color theme="0"/>
        <color rgb="FFFF99FF"/>
        <color rgb="FFFF00FF"/>
      </colorScale>
    </cfRule>
  </conditionalFormatting>
  <conditionalFormatting sqref="AC8:AC21 AI8:AI13">
    <cfRule type="colorScale" priority="22">
      <colorScale>
        <cfvo type="min"/>
        <cfvo type="percentile" val="50"/>
        <cfvo type="max"/>
        <color theme="0"/>
        <color rgb="FF99FF99"/>
        <color rgb="FF33CC33"/>
      </colorScale>
    </cfRule>
  </conditionalFormatting>
  <conditionalFormatting sqref="AI18:AI20">
    <cfRule type="colorScale" priority="21">
      <colorScale>
        <cfvo type="min"/>
        <cfvo type="percentile" val="50"/>
        <cfvo type="max"/>
        <color theme="0"/>
        <color rgb="FF99FF99"/>
        <color rgb="FF33CC33"/>
      </colorScale>
    </cfRule>
  </conditionalFormatting>
  <conditionalFormatting sqref="AM8:AM21 AQ8:AQ20 AU8:AU21 AY8:AY21 BC8:BC19 BG8:BG21 BK8:BK21 BO8:BO19">
    <cfRule type="colorScale" priority="20">
      <colorScale>
        <cfvo type="min"/>
        <cfvo type="percentile" val="50"/>
        <cfvo type="max"/>
        <color theme="0"/>
        <color rgb="FF99FF99"/>
        <color rgb="FF33CC33"/>
      </colorScale>
    </cfRule>
  </conditionalFormatting>
  <conditionalFormatting sqref="BS8:BS21 BW8:BW14">
    <cfRule type="colorScale" priority="19">
      <colorScale>
        <cfvo type="min"/>
        <cfvo type="percentile" val="50"/>
        <cfvo type="max"/>
        <color theme="0"/>
        <color rgb="FFFFCC99"/>
        <color rgb="FFFF9933"/>
      </colorScale>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glio24">
    <tabColor rgb="FFFF99FF"/>
  </sheetPr>
  <dimension ref="A1:CA295"/>
  <sheetViews>
    <sheetView showGridLines="0" zoomScale="80" zoomScaleNormal="80" workbookViewId="0">
      <selection activeCell="F9" sqref="F9:K9"/>
    </sheetView>
  </sheetViews>
  <sheetFormatPr defaultColWidth="8.69921875" defaultRowHeight="13.8"/>
  <cols>
    <col min="1" max="2" width="14.19921875" style="256" customWidth="1"/>
    <col min="3" max="3" width="15.69921875" style="256" customWidth="1"/>
    <col min="4" max="5" width="14.19921875" style="256" customWidth="1"/>
    <col min="6" max="6" width="16.09765625" style="603" customWidth="1"/>
    <col min="7" max="7" width="15.5" style="256" customWidth="1"/>
    <col min="8" max="8" width="9.69921875" style="256" customWidth="1"/>
    <col min="9" max="9" width="15.5" style="256" customWidth="1"/>
    <col min="10" max="11" width="12.19921875" style="256" customWidth="1"/>
    <col min="12" max="12" width="2.69921875" style="5" customWidth="1"/>
    <col min="13" max="13" width="9.19921875" style="5" customWidth="1"/>
    <col min="14" max="14" width="8.59765625" style="1" customWidth="1"/>
    <col min="15" max="15" width="7.69921875" style="256" customWidth="1"/>
    <col min="16" max="16" width="8.69921875" style="256" customWidth="1"/>
    <col min="17" max="18" width="7.69921875" style="256" customWidth="1"/>
    <col min="19" max="19" width="9.69921875" style="256" customWidth="1"/>
    <col min="20" max="22" width="7.69921875" style="256" customWidth="1"/>
    <col min="23" max="23" width="9.09765625" style="256" customWidth="1"/>
    <col min="24" max="24" width="2.69921875" style="256" customWidth="1"/>
    <col min="25" max="35" width="7.69921875" style="256" customWidth="1"/>
    <col min="36" max="36" width="2.69921875" style="256" customWidth="1"/>
    <col min="37" max="47" width="7.69921875" style="256" customWidth="1"/>
    <col min="48" max="48" width="2.69921875" style="256" customWidth="1"/>
    <col min="49" max="59" width="8.69921875" style="256"/>
    <col min="60" max="60" width="2.69921875" style="256" customWidth="1"/>
    <col min="61" max="66" width="8.69921875" style="256"/>
    <col min="67" max="67" width="9.09765625" style="256" bestFit="1" customWidth="1"/>
    <col min="68" max="16384" width="8.69921875" style="256"/>
  </cols>
  <sheetData>
    <row r="1" spans="1:79" ht="21" customHeight="1">
      <c r="A1" s="1888"/>
      <c r="B1" s="1888"/>
      <c r="C1" s="1889" t="s">
        <v>0</v>
      </c>
      <c r="D1" s="1889"/>
      <c r="E1" s="1889"/>
      <c r="F1" s="1889"/>
      <c r="G1" s="1889"/>
      <c r="H1" s="1889"/>
      <c r="I1" s="1889"/>
      <c r="J1" s="1889"/>
      <c r="K1" s="1889"/>
      <c r="L1"/>
      <c r="M1"/>
      <c r="N1"/>
      <c r="O1"/>
      <c r="P1"/>
      <c r="Q1"/>
      <c r="R1"/>
      <c r="S1"/>
      <c r="T1"/>
      <c r="U1"/>
      <c r="V1"/>
      <c r="W1"/>
      <c r="X1"/>
      <c r="AA1"/>
      <c r="AB1"/>
      <c r="AC1"/>
      <c r="AG1"/>
      <c r="AH1"/>
      <c r="AI1"/>
      <c r="AJ1"/>
      <c r="AK1"/>
      <c r="AL1"/>
      <c r="AM1"/>
      <c r="AN1"/>
      <c r="AO1"/>
    </row>
    <row r="2" spans="1:79" ht="21" customHeight="1">
      <c r="A2" s="1888"/>
      <c r="B2" s="1888"/>
      <c r="C2" s="1889"/>
      <c r="D2" s="1889"/>
      <c r="E2" s="1889"/>
      <c r="F2" s="1889"/>
      <c r="G2" s="1889"/>
      <c r="H2" s="1889"/>
      <c r="I2" s="1889"/>
      <c r="J2" s="1889"/>
      <c r="K2" s="1889"/>
      <c r="L2"/>
      <c r="M2"/>
      <c r="N2" s="295"/>
      <c r="O2"/>
      <c r="P2"/>
      <c r="Q2"/>
      <c r="R2"/>
      <c r="S2"/>
      <c r="T2"/>
      <c r="U2"/>
      <c r="V2"/>
      <c r="W2"/>
      <c r="X2"/>
      <c r="AA2"/>
      <c r="AB2"/>
      <c r="AC2"/>
      <c r="AG2"/>
      <c r="AH2"/>
      <c r="AI2"/>
      <c r="AJ2"/>
      <c r="AK2"/>
      <c r="AL2"/>
      <c r="AM2"/>
      <c r="AN2"/>
      <c r="AO2"/>
    </row>
    <row r="3" spans="1:79" ht="21" customHeight="1">
      <c r="A3" s="1888"/>
      <c r="B3" s="1888"/>
      <c r="C3" s="1889"/>
      <c r="D3" s="1889"/>
      <c r="E3" s="1889"/>
      <c r="F3" s="1889"/>
      <c r="G3" s="1889"/>
      <c r="H3" s="1889"/>
      <c r="I3" s="1889"/>
      <c r="J3" s="1889"/>
      <c r="K3" s="1889"/>
      <c r="L3"/>
      <c r="M3"/>
      <c r="N3"/>
      <c r="O3"/>
      <c r="P3"/>
      <c r="Q3"/>
      <c r="R3"/>
      <c r="S3"/>
      <c r="T3"/>
      <c r="U3"/>
      <c r="V3"/>
      <c r="W3"/>
      <c r="X3"/>
      <c r="AA3"/>
      <c r="AB3"/>
      <c r="AC3"/>
      <c r="AG3"/>
      <c r="AH3"/>
      <c r="AI3"/>
      <c r="AJ3"/>
      <c r="AK3"/>
      <c r="AL3"/>
      <c r="AM3"/>
      <c r="AN3"/>
      <c r="AO3"/>
    </row>
    <row r="4" spans="1:79" ht="36" customHeight="1">
      <c r="A4" s="1"/>
      <c r="B4" s="1"/>
      <c r="C4" s="1"/>
      <c r="D4" s="1"/>
      <c r="E4" s="1"/>
      <c r="F4" s="444"/>
      <c r="G4" s="1"/>
      <c r="H4" s="1"/>
      <c r="I4"/>
      <c r="J4"/>
      <c r="K4"/>
      <c r="L4"/>
      <c r="M4"/>
      <c r="N4"/>
      <c r="O4"/>
      <c r="P4"/>
      <c r="Q4"/>
      <c r="R4"/>
      <c r="S4"/>
      <c r="T4"/>
      <c r="U4"/>
      <c r="V4"/>
      <c r="W4"/>
      <c r="X4"/>
      <c r="AA4"/>
      <c r="AB4"/>
      <c r="AC4"/>
      <c r="AD4"/>
      <c r="AF4"/>
      <c r="AG4"/>
      <c r="AH4"/>
      <c r="AI4"/>
      <c r="AJ4"/>
      <c r="AK4"/>
      <c r="AL4"/>
      <c r="AM4"/>
      <c r="AN4"/>
      <c r="AO4"/>
    </row>
    <row r="5" spans="1:79" ht="36" customHeight="1" thickBot="1">
      <c r="A5" s="1841" t="s">
        <v>898</v>
      </c>
      <c r="B5" s="1841"/>
      <c r="C5" s="1841"/>
      <c r="D5" s="1841"/>
      <c r="E5" s="1841"/>
      <c r="F5" s="1841"/>
      <c r="G5" s="1841"/>
      <c r="H5" s="1841"/>
      <c r="I5" s="1841"/>
      <c r="J5" s="1841"/>
      <c r="K5" s="1841"/>
      <c r="L5" s="1159"/>
      <c r="M5" s="1159"/>
      <c r="N5" s="1159"/>
      <c r="O5" s="1159"/>
      <c r="P5" s="1159"/>
      <c r="Q5" s="1159"/>
      <c r="R5" s="1159"/>
      <c r="S5" s="1159"/>
      <c r="T5" s="1159"/>
      <c r="U5" s="1159"/>
      <c r="V5" s="1159"/>
      <c r="W5" s="1159"/>
      <c r="X5" s="1159"/>
      <c r="Y5" s="1159"/>
      <c r="Z5" s="1159"/>
      <c r="AA5" s="1159"/>
      <c r="AB5" s="1159"/>
      <c r="AC5" s="1159"/>
      <c r="AD5" s="1159"/>
      <c r="AE5" s="1159"/>
      <c r="AF5" s="1159"/>
      <c r="AG5" s="1159"/>
      <c r="AH5" s="1159"/>
      <c r="AI5" s="1157"/>
      <c r="AJ5" s="1159"/>
      <c r="AK5" s="1159"/>
      <c r="AL5" s="1159"/>
      <c r="AM5" s="1157"/>
      <c r="AN5" s="1159"/>
      <c r="AO5" s="1159"/>
      <c r="AP5" s="1157"/>
      <c r="AQ5" s="1157"/>
      <c r="AR5" s="1157"/>
      <c r="AS5" s="1157"/>
      <c r="AT5" s="1157"/>
      <c r="AU5" s="1157"/>
      <c r="AV5" s="1157"/>
      <c r="AW5" s="1157"/>
      <c r="AX5" s="1157"/>
      <c r="AY5" s="1157"/>
      <c r="AZ5" s="1157"/>
      <c r="BA5" s="1157"/>
      <c r="BB5" s="1157"/>
      <c r="BC5" s="1157"/>
      <c r="BD5" s="1157"/>
      <c r="BE5" s="1157"/>
      <c r="BF5" s="1159"/>
      <c r="BG5" s="1157"/>
      <c r="BH5" s="1157"/>
      <c r="BI5" s="1157"/>
      <c r="BJ5" s="1157"/>
      <c r="BK5" s="1157"/>
      <c r="BL5" s="1157"/>
      <c r="BM5" s="1157"/>
      <c r="BN5" s="1157"/>
      <c r="BO5" s="1157"/>
      <c r="BP5" s="1157"/>
      <c r="BQ5" s="1157"/>
      <c r="BR5" s="1157"/>
      <c r="BS5" s="1157"/>
      <c r="BT5" s="1157"/>
      <c r="BU5" s="1157"/>
      <c r="BV5" s="1157"/>
      <c r="BW5" s="1157"/>
      <c r="BX5" s="1157"/>
    </row>
    <row r="6" spans="1:79" ht="18" customHeight="1">
      <c r="A6" s="1"/>
      <c r="B6" s="1"/>
      <c r="C6" s="1"/>
      <c r="D6" s="1"/>
      <c r="E6" s="1"/>
      <c r="F6" s="444"/>
      <c r="G6" s="1"/>
      <c r="H6" s="1"/>
      <c r="I6" s="1"/>
      <c r="J6" s="1"/>
      <c r="K6" s="1"/>
      <c r="L6" s="1159"/>
      <c r="M6" s="1920" t="s">
        <v>899</v>
      </c>
      <c r="N6" s="1921"/>
      <c r="O6" s="1921"/>
      <c r="P6" s="1921"/>
      <c r="Q6" s="1922"/>
      <c r="R6" s="1159"/>
      <c r="S6" s="1157"/>
      <c r="T6" s="1920" t="s">
        <v>900</v>
      </c>
      <c r="U6" s="1921"/>
      <c r="V6" s="1922"/>
      <c r="W6" s="1159"/>
      <c r="X6" s="1159"/>
      <c r="Y6" s="1920" t="s">
        <v>901</v>
      </c>
      <c r="Z6" s="1921"/>
      <c r="AA6" s="1921"/>
      <c r="AB6" s="1921"/>
      <c r="AC6" s="1921"/>
      <c r="AD6" s="1921"/>
      <c r="AE6" s="1921"/>
      <c r="AF6" s="1921"/>
      <c r="AG6" s="1921"/>
      <c r="AH6" s="1921"/>
      <c r="AI6" s="1922"/>
      <c r="AJ6" s="1159"/>
      <c r="AK6" s="1023" t="s">
        <v>902</v>
      </c>
      <c r="AL6" s="1024"/>
      <c r="AM6" s="1024"/>
      <c r="AN6" s="1046"/>
      <c r="AO6" s="1024" t="s">
        <v>902</v>
      </c>
      <c r="AP6" s="1024"/>
      <c r="AQ6" s="1024"/>
      <c r="AR6" s="1046"/>
      <c r="AS6" s="1024" t="s">
        <v>902</v>
      </c>
      <c r="AT6" s="1024"/>
      <c r="AU6" s="1024"/>
      <c r="AV6" s="1033"/>
      <c r="AW6" s="1024" t="s">
        <v>902</v>
      </c>
      <c r="AX6" s="1024"/>
      <c r="AY6" s="1024"/>
      <c r="AZ6" s="1046"/>
      <c r="BA6" s="1024" t="s">
        <v>902</v>
      </c>
      <c r="BB6" s="1024"/>
      <c r="BC6" s="1024"/>
      <c r="BD6" s="1046"/>
      <c r="BE6" s="1024" t="s">
        <v>902</v>
      </c>
      <c r="BF6" s="1024"/>
      <c r="BG6" s="1024"/>
      <c r="BH6" s="1033"/>
      <c r="BI6" s="1043" t="s">
        <v>902</v>
      </c>
      <c r="BJ6" s="1043"/>
      <c r="BK6" s="1043"/>
      <c r="BL6" s="1047"/>
      <c r="BM6" s="1043" t="s">
        <v>902</v>
      </c>
      <c r="BN6" s="1043"/>
      <c r="BO6" s="1044"/>
      <c r="BP6" s="1157"/>
      <c r="BQ6" s="1920" t="s">
        <v>903</v>
      </c>
      <c r="BR6" s="1921"/>
      <c r="BS6" s="1921"/>
      <c r="BT6" s="1921"/>
      <c r="BU6" s="1921"/>
      <c r="BV6" s="1921"/>
      <c r="BW6" s="1922"/>
      <c r="BX6" s="1168"/>
      <c r="BY6" s="476"/>
      <c r="BZ6" s="476"/>
      <c r="CA6" s="476"/>
    </row>
    <row r="7" spans="1:79" ht="18" customHeight="1">
      <c r="A7" s="1861" t="s">
        <v>904</v>
      </c>
      <c r="B7" s="1861"/>
      <c r="C7" s="1861"/>
      <c r="D7" s="1861"/>
      <c r="E7" s="1861"/>
      <c r="F7" s="1897" t="s">
        <v>9</v>
      </c>
      <c r="G7" s="1898"/>
      <c r="H7" s="1898"/>
      <c r="I7" s="1899"/>
      <c r="J7" s="1899"/>
      <c r="K7" s="1900"/>
      <c r="L7" s="1159"/>
      <c r="M7" s="1927"/>
      <c r="N7" s="1928"/>
      <c r="O7" s="1928"/>
      <c r="P7" s="466" t="s">
        <v>201</v>
      </c>
      <c r="Q7" s="1025" t="s">
        <v>202</v>
      </c>
      <c r="R7" s="1159"/>
      <c r="S7" s="1157"/>
      <c r="T7" s="1030"/>
      <c r="U7" s="466" t="s">
        <v>201</v>
      </c>
      <c r="V7" s="1025" t="s">
        <v>202</v>
      </c>
      <c r="W7" s="1158"/>
      <c r="X7" s="1159"/>
      <c r="Y7" s="1912"/>
      <c r="Z7" s="1913"/>
      <c r="AA7" s="1913"/>
      <c r="AB7" s="466" t="s">
        <v>201</v>
      </c>
      <c r="AC7" s="466" t="s">
        <v>202</v>
      </c>
      <c r="AD7" s="965"/>
      <c r="AE7" s="1909"/>
      <c r="AF7" s="1909"/>
      <c r="AG7" s="1909"/>
      <c r="AH7" s="466" t="s">
        <v>201</v>
      </c>
      <c r="AI7" s="1025" t="s">
        <v>202</v>
      </c>
      <c r="AJ7" s="774"/>
      <c r="AK7" s="1034"/>
      <c r="AL7" s="466" t="s">
        <v>201</v>
      </c>
      <c r="AM7" s="466" t="s">
        <v>202</v>
      </c>
      <c r="AN7" s="477"/>
      <c r="AO7" s="965"/>
      <c r="AP7" s="466" t="s">
        <v>201</v>
      </c>
      <c r="AQ7" s="466" t="s">
        <v>202</v>
      </c>
      <c r="AR7" s="477"/>
      <c r="AS7" s="965"/>
      <c r="AT7" s="466" t="s">
        <v>201</v>
      </c>
      <c r="AU7" s="466" t="s">
        <v>202</v>
      </c>
      <c r="AV7" s="477"/>
      <c r="AW7" s="965"/>
      <c r="AX7" s="466" t="s">
        <v>201</v>
      </c>
      <c r="AY7" s="466" t="s">
        <v>202</v>
      </c>
      <c r="AZ7" s="477"/>
      <c r="BA7" s="965"/>
      <c r="BB7" s="466" t="s">
        <v>201</v>
      </c>
      <c r="BC7" s="466" t="s">
        <v>202</v>
      </c>
      <c r="BD7" s="477"/>
      <c r="BE7" s="965"/>
      <c r="BF7" s="466" t="s">
        <v>201</v>
      </c>
      <c r="BG7" s="466" t="s">
        <v>202</v>
      </c>
      <c r="BH7" s="477"/>
      <c r="BI7" s="965"/>
      <c r="BJ7" s="466" t="s">
        <v>201</v>
      </c>
      <c r="BK7" s="466" t="s">
        <v>202</v>
      </c>
      <c r="BL7" s="477"/>
      <c r="BM7" s="965"/>
      <c r="BN7" s="466" t="s">
        <v>201</v>
      </c>
      <c r="BO7" s="1025" t="s">
        <v>202</v>
      </c>
      <c r="BP7" s="1172"/>
      <c r="BQ7" s="1034"/>
      <c r="BR7" s="466" t="s">
        <v>201</v>
      </c>
      <c r="BS7" s="466" t="s">
        <v>202</v>
      </c>
      <c r="BT7" s="965"/>
      <c r="BU7" s="965"/>
      <c r="BV7" s="466" t="s">
        <v>201</v>
      </c>
      <c r="BW7" s="1025" t="s">
        <v>202</v>
      </c>
      <c r="BX7" s="1157"/>
      <c r="BZ7" s="470"/>
      <c r="CA7" s="470"/>
    </row>
    <row r="8" spans="1:79" ht="18" customHeight="1">
      <c r="A8" s="1"/>
      <c r="B8" s="1"/>
      <c r="C8" s="1"/>
      <c r="D8" s="1"/>
      <c r="E8" s="1"/>
      <c r="F8" s="444"/>
      <c r="G8" s="1"/>
      <c r="H8" s="1"/>
      <c r="I8" s="1"/>
      <c r="J8" s="1"/>
      <c r="K8" s="1"/>
      <c r="L8" s="1159"/>
      <c r="M8" s="1923" t="s">
        <v>237</v>
      </c>
      <c r="N8" s="1924"/>
      <c r="O8" s="1924"/>
      <c r="P8" s="467">
        <v>237</v>
      </c>
      <c r="Q8" s="1026">
        <v>8.3187083187083191E-2</v>
      </c>
      <c r="R8" s="1159"/>
      <c r="S8" s="1157"/>
      <c r="T8" s="1031" t="s">
        <v>11</v>
      </c>
      <c r="U8" s="467">
        <v>451</v>
      </c>
      <c r="V8" s="1026">
        <v>0.15830115830115829</v>
      </c>
      <c r="W8" s="1158"/>
      <c r="X8" s="1159"/>
      <c r="Y8" s="1910" t="s">
        <v>493</v>
      </c>
      <c r="Z8" s="1911"/>
      <c r="AA8" s="1911"/>
      <c r="AB8" s="467">
        <v>46</v>
      </c>
      <c r="AC8" s="468">
        <v>1.6146016146016146E-2</v>
      </c>
      <c r="AE8" s="1911" t="s">
        <v>394</v>
      </c>
      <c r="AF8" s="1911"/>
      <c r="AG8" s="1911"/>
      <c r="AH8" s="467">
        <v>34</v>
      </c>
      <c r="AI8" s="1026">
        <v>1.1934011934011933E-2</v>
      </c>
      <c r="AJ8" s="1159"/>
      <c r="AK8" s="1035" t="s">
        <v>529</v>
      </c>
      <c r="AL8" s="467">
        <v>1</v>
      </c>
      <c r="AM8" s="468">
        <v>3.5100035100035098E-4</v>
      </c>
      <c r="AO8" s="469" t="s">
        <v>341</v>
      </c>
      <c r="AP8" s="467">
        <v>26</v>
      </c>
      <c r="AQ8" s="468">
        <v>9.1260091260091259E-3</v>
      </c>
      <c r="AS8" s="469" t="s">
        <v>599</v>
      </c>
      <c r="AT8" s="467">
        <v>0</v>
      </c>
      <c r="AU8" s="468">
        <v>0</v>
      </c>
      <c r="AW8" s="469" t="s">
        <v>905</v>
      </c>
      <c r="AX8" s="467">
        <v>0</v>
      </c>
      <c r="AY8" s="468">
        <v>0</v>
      </c>
      <c r="BA8" s="469" t="s">
        <v>641</v>
      </c>
      <c r="BB8" s="467">
        <v>7</v>
      </c>
      <c r="BC8" s="468">
        <v>2.4570024570024569E-3</v>
      </c>
      <c r="BE8" s="469" t="s">
        <v>488</v>
      </c>
      <c r="BF8" s="467">
        <v>6</v>
      </c>
      <c r="BG8" s="468">
        <v>2.106002106002106E-3</v>
      </c>
      <c r="BI8" s="469" t="s">
        <v>531</v>
      </c>
      <c r="BJ8" s="467">
        <v>24</v>
      </c>
      <c r="BK8" s="468">
        <v>8.424008424008424E-3</v>
      </c>
      <c r="BM8" s="469" t="s">
        <v>533</v>
      </c>
      <c r="BN8" s="467">
        <v>1</v>
      </c>
      <c r="BO8" s="1026">
        <v>3.5100035100035098E-4</v>
      </c>
      <c r="BP8" s="1157"/>
      <c r="BQ8" s="1035" t="s">
        <v>500</v>
      </c>
      <c r="BR8" s="467">
        <v>22</v>
      </c>
      <c r="BS8" s="468">
        <v>7.7220077220077222E-3</v>
      </c>
      <c r="BU8" s="469" t="s">
        <v>484</v>
      </c>
      <c r="BV8" s="467">
        <v>13</v>
      </c>
      <c r="BW8" s="1026">
        <v>4.563004563004563E-3</v>
      </c>
      <c r="BX8" s="1157"/>
      <c r="BY8" s="469"/>
      <c r="BZ8" s="467"/>
      <c r="CA8" s="468"/>
    </row>
    <row r="9" spans="1:79" ht="18" customHeight="1">
      <c r="A9" s="1861" t="s">
        <v>906</v>
      </c>
      <c r="B9" s="1861"/>
      <c r="C9" s="1861"/>
      <c r="D9" s="1861"/>
      <c r="E9" s="1861"/>
      <c r="F9" s="1890"/>
      <c r="G9" s="1891"/>
      <c r="H9" s="1891"/>
      <c r="I9" s="1891"/>
      <c r="J9" s="1891"/>
      <c r="K9" s="1892"/>
      <c r="L9" s="1159"/>
      <c r="M9" s="1903" t="s">
        <v>481</v>
      </c>
      <c r="N9" s="1904"/>
      <c r="O9" s="1904"/>
      <c r="P9" s="467">
        <v>206</v>
      </c>
      <c r="Q9" s="1026">
        <v>7.2306072306072305E-2</v>
      </c>
      <c r="R9" s="1159"/>
      <c r="S9" s="1157"/>
      <c r="T9" s="1031" t="s">
        <v>12</v>
      </c>
      <c r="U9" s="467">
        <v>1325</v>
      </c>
      <c r="V9" s="1026">
        <v>0.4650754650754651</v>
      </c>
      <c r="W9" s="1158"/>
      <c r="X9" s="1159"/>
      <c r="Y9" s="1905" t="s">
        <v>520</v>
      </c>
      <c r="Z9" s="1906"/>
      <c r="AA9" s="1906"/>
      <c r="AB9" s="467">
        <v>8</v>
      </c>
      <c r="AC9" s="468">
        <v>2.8080028080028079E-3</v>
      </c>
      <c r="AE9" s="1906" t="s">
        <v>390</v>
      </c>
      <c r="AF9" s="1906"/>
      <c r="AG9" s="1906"/>
      <c r="AH9" s="467">
        <v>144</v>
      </c>
      <c r="AI9" s="1026">
        <v>5.0544050544050541E-2</v>
      </c>
      <c r="AJ9" s="1159"/>
      <c r="AK9" s="1035" t="s">
        <v>352</v>
      </c>
      <c r="AL9" s="467">
        <v>75</v>
      </c>
      <c r="AM9" s="468">
        <v>2.6325026325026327E-2</v>
      </c>
      <c r="AO9" s="469" t="s">
        <v>574</v>
      </c>
      <c r="AP9" s="467">
        <v>10</v>
      </c>
      <c r="AQ9" s="468">
        <v>3.5100035100035102E-3</v>
      </c>
      <c r="AS9" s="469" t="s">
        <v>393</v>
      </c>
      <c r="AT9" s="467">
        <v>13</v>
      </c>
      <c r="AU9" s="468">
        <v>4.563004563004563E-3</v>
      </c>
      <c r="AW9" s="469" t="s">
        <v>395</v>
      </c>
      <c r="AX9" s="467">
        <v>0</v>
      </c>
      <c r="AY9" s="468">
        <v>0</v>
      </c>
      <c r="BA9" s="469" t="s">
        <v>663</v>
      </c>
      <c r="BB9" s="467">
        <v>4</v>
      </c>
      <c r="BC9" s="468">
        <v>1.4040014040014039E-3</v>
      </c>
      <c r="BE9" s="469" t="s">
        <v>595</v>
      </c>
      <c r="BF9" s="467">
        <v>4</v>
      </c>
      <c r="BG9" s="468">
        <v>1.4040014040014039E-3</v>
      </c>
      <c r="BI9" s="469" t="s">
        <v>437</v>
      </c>
      <c r="BJ9" s="467">
        <v>4</v>
      </c>
      <c r="BK9" s="468">
        <v>1.4040014040014039E-3</v>
      </c>
      <c r="BM9" s="469" t="s">
        <v>498</v>
      </c>
      <c r="BN9" s="467">
        <v>91</v>
      </c>
      <c r="BO9" s="1026">
        <v>3.1941031941031942E-2</v>
      </c>
      <c r="BP9" s="1157"/>
      <c r="BQ9" s="1035" t="s">
        <v>366</v>
      </c>
      <c r="BR9" s="467">
        <v>44</v>
      </c>
      <c r="BS9" s="468">
        <v>1.5444015444015444E-2</v>
      </c>
      <c r="BU9" s="469" t="s">
        <v>907</v>
      </c>
      <c r="BV9" s="467">
        <v>0</v>
      </c>
      <c r="BW9" s="1026">
        <v>0</v>
      </c>
      <c r="BX9" s="1157"/>
      <c r="BY9" s="469"/>
      <c r="BZ9" s="467"/>
      <c r="CA9" s="468"/>
    </row>
    <row r="10" spans="1:79" ht="18" customHeight="1">
      <c r="A10" s="1"/>
      <c r="B10" s="1"/>
      <c r="C10" s="1"/>
      <c r="J10" s="1"/>
      <c r="K10" s="1"/>
      <c r="L10" s="1159"/>
      <c r="M10" s="1903" t="s">
        <v>536</v>
      </c>
      <c r="N10" s="1904"/>
      <c r="O10" s="1904"/>
      <c r="P10" s="467">
        <v>347</v>
      </c>
      <c r="Q10" s="1026">
        <v>0.12179712179712179</v>
      </c>
      <c r="R10" s="1159"/>
      <c r="S10" s="1157"/>
      <c r="T10" s="1027" t="s">
        <v>13</v>
      </c>
      <c r="U10" s="467">
        <v>1073</v>
      </c>
      <c r="V10" s="1026">
        <v>0.37662337662337664</v>
      </c>
      <c r="W10" s="1158"/>
      <c r="X10" s="1159"/>
      <c r="Y10" s="1905" t="s">
        <v>396</v>
      </c>
      <c r="Z10" s="1906"/>
      <c r="AA10" s="1906"/>
      <c r="AB10" s="467">
        <v>5</v>
      </c>
      <c r="AC10" s="468">
        <v>1.7550017550017551E-3</v>
      </c>
      <c r="AE10" s="1906" t="s">
        <v>486</v>
      </c>
      <c r="AF10" s="1906"/>
      <c r="AG10" s="1906"/>
      <c r="AH10" s="467">
        <v>101</v>
      </c>
      <c r="AI10" s="1026">
        <v>3.5451035451035451E-2</v>
      </c>
      <c r="AJ10" s="1159"/>
      <c r="AK10" s="1035" t="s">
        <v>530</v>
      </c>
      <c r="AL10" s="467">
        <v>28</v>
      </c>
      <c r="AM10" s="468">
        <v>9.8280098280098278E-3</v>
      </c>
      <c r="AO10" s="469" t="s">
        <v>362</v>
      </c>
      <c r="AP10" s="467">
        <v>146</v>
      </c>
      <c r="AQ10" s="468">
        <v>5.1246051246051243E-2</v>
      </c>
      <c r="AS10" s="469" t="s">
        <v>398</v>
      </c>
      <c r="AT10" s="467">
        <v>5</v>
      </c>
      <c r="AU10" s="468">
        <v>1.7550017550017551E-3</v>
      </c>
      <c r="AW10" s="469" t="s">
        <v>524</v>
      </c>
      <c r="AX10" s="467">
        <v>36</v>
      </c>
      <c r="AY10" s="468">
        <v>1.2636012636012635E-2</v>
      </c>
      <c r="BA10" s="469" t="s">
        <v>430</v>
      </c>
      <c r="BB10" s="467">
        <v>32</v>
      </c>
      <c r="BC10" s="468">
        <v>1.1232011232011231E-2</v>
      </c>
      <c r="BE10" s="469" t="s">
        <v>491</v>
      </c>
      <c r="BF10" s="467">
        <v>50</v>
      </c>
      <c r="BG10" s="468">
        <v>1.755001755001755E-2</v>
      </c>
      <c r="BI10" s="469" t="s">
        <v>389</v>
      </c>
      <c r="BJ10" s="467">
        <v>5</v>
      </c>
      <c r="BK10" s="468">
        <v>1.7550017550017551E-3</v>
      </c>
      <c r="BM10" s="469" t="s">
        <v>513</v>
      </c>
      <c r="BN10" s="467">
        <v>21</v>
      </c>
      <c r="BO10" s="1026">
        <v>7.3710073710073713E-3</v>
      </c>
      <c r="BP10" s="1157"/>
      <c r="BQ10" s="1035" t="s">
        <v>346</v>
      </c>
      <c r="BR10" s="467">
        <v>2203</v>
      </c>
      <c r="BS10" s="468">
        <v>0.7732537732537732</v>
      </c>
      <c r="BU10" s="469" t="s">
        <v>588</v>
      </c>
      <c r="BV10" s="467">
        <v>0</v>
      </c>
      <c r="BW10" s="1026">
        <v>0</v>
      </c>
      <c r="BX10" s="1157"/>
      <c r="BY10" s="469"/>
      <c r="BZ10" s="467"/>
      <c r="CA10" s="468"/>
    </row>
    <row r="11" spans="1:79" ht="18" customHeight="1" thickBot="1">
      <c r="D11" s="1895" t="s">
        <v>908</v>
      </c>
      <c r="E11" s="1895"/>
      <c r="F11" s="1895"/>
      <c r="G11" s="1895"/>
      <c r="H11" s="1895"/>
      <c r="I11" s="1896"/>
      <c r="J11" s="1893">
        <v>2849</v>
      </c>
      <c r="K11" s="1894"/>
      <c r="L11" s="1159"/>
      <c r="M11" s="1903" t="s">
        <v>537</v>
      </c>
      <c r="N11" s="1904"/>
      <c r="O11" s="1904"/>
      <c r="P11" s="467">
        <v>242</v>
      </c>
      <c r="Q11" s="1026">
        <v>8.4942084942084939E-2</v>
      </c>
      <c r="R11" s="1159"/>
      <c r="S11" s="1157"/>
      <c r="T11" s="1032" t="s">
        <v>19</v>
      </c>
      <c r="U11" s="1028">
        <v>2849</v>
      </c>
      <c r="V11" s="1029">
        <v>1</v>
      </c>
      <c r="W11" s="1158"/>
      <c r="X11" s="1159"/>
      <c r="Y11" s="1905" t="s">
        <v>431</v>
      </c>
      <c r="Z11" s="1906"/>
      <c r="AA11" s="1906"/>
      <c r="AB11" s="467">
        <v>50</v>
      </c>
      <c r="AC11" s="468">
        <v>1.755001755001755E-2</v>
      </c>
      <c r="AE11" s="1906" t="s">
        <v>503</v>
      </c>
      <c r="AF11" s="1906"/>
      <c r="AG11" s="1906"/>
      <c r="AH11" s="467">
        <v>133</v>
      </c>
      <c r="AI11" s="1026">
        <v>4.6683046683046681E-2</v>
      </c>
      <c r="AJ11" s="1159"/>
      <c r="AK11" s="1035" t="s">
        <v>638</v>
      </c>
      <c r="AL11" s="467">
        <v>11</v>
      </c>
      <c r="AM11" s="468">
        <v>3.8610038610038611E-3</v>
      </c>
      <c r="AO11" s="469" t="s">
        <v>475</v>
      </c>
      <c r="AP11" s="467">
        <v>3</v>
      </c>
      <c r="AQ11" s="468">
        <v>1.053001053001053E-3</v>
      </c>
      <c r="AS11" s="469" t="s">
        <v>909</v>
      </c>
      <c r="AT11" s="467">
        <v>0</v>
      </c>
      <c r="AU11" s="468">
        <v>0</v>
      </c>
      <c r="AW11" s="469" t="s">
        <v>649</v>
      </c>
      <c r="AX11" s="467">
        <v>5</v>
      </c>
      <c r="AY11" s="468">
        <v>1.7550017550017551E-3</v>
      </c>
      <c r="BA11" s="469" t="s">
        <v>658</v>
      </c>
      <c r="BB11" s="467">
        <v>54</v>
      </c>
      <c r="BC11" s="468">
        <v>1.8954018954018954E-2</v>
      </c>
      <c r="BE11" s="469" t="s">
        <v>664</v>
      </c>
      <c r="BF11" s="467">
        <v>5</v>
      </c>
      <c r="BG11" s="468">
        <v>1.7550017550017551E-3</v>
      </c>
      <c r="BI11" s="469" t="s">
        <v>539</v>
      </c>
      <c r="BJ11" s="467">
        <v>7</v>
      </c>
      <c r="BK11" s="468">
        <v>2.4570024570024569E-3</v>
      </c>
      <c r="BM11" s="469" t="s">
        <v>402</v>
      </c>
      <c r="BN11" s="467">
        <v>137</v>
      </c>
      <c r="BO11" s="1026">
        <v>4.8087048087048084E-2</v>
      </c>
      <c r="BP11" s="1157"/>
      <c r="BQ11" s="1035" t="s">
        <v>546</v>
      </c>
      <c r="BR11" s="467">
        <v>62</v>
      </c>
      <c r="BS11" s="468">
        <v>2.1762021762021761E-2</v>
      </c>
      <c r="BU11" s="469" t="s">
        <v>548</v>
      </c>
      <c r="BV11" s="467">
        <v>1</v>
      </c>
      <c r="BW11" s="1026">
        <v>3.5100035100035098E-4</v>
      </c>
      <c r="BX11" s="1157"/>
      <c r="BY11" s="469"/>
      <c r="BZ11" s="467"/>
      <c r="CA11" s="468"/>
    </row>
    <row r="12" spans="1:79" ht="18" customHeight="1">
      <c r="A12" s="1"/>
      <c r="B12" s="1"/>
      <c r="C12" s="1"/>
      <c r="D12" s="1"/>
      <c r="E12" s="1"/>
      <c r="L12" s="1159"/>
      <c r="M12" s="1903" t="s">
        <v>344</v>
      </c>
      <c r="N12" s="1904"/>
      <c r="O12" s="1904"/>
      <c r="P12" s="467">
        <v>1127</v>
      </c>
      <c r="Q12" s="1026">
        <v>0.39557739557739557</v>
      </c>
      <c r="R12" s="1159"/>
      <c r="S12" s="1157"/>
      <c r="T12" s="1157"/>
      <c r="U12" s="1158"/>
      <c r="V12" s="1158"/>
      <c r="W12" s="1158"/>
      <c r="X12" s="1159"/>
      <c r="Y12" s="1905" t="s">
        <v>342</v>
      </c>
      <c r="Z12" s="1906"/>
      <c r="AA12" s="1906"/>
      <c r="AB12" s="467">
        <v>254</v>
      </c>
      <c r="AC12" s="468">
        <v>8.915408915408915E-2</v>
      </c>
      <c r="AE12" s="1906" t="s">
        <v>639</v>
      </c>
      <c r="AF12" s="1906"/>
      <c r="AG12" s="1906"/>
      <c r="AH12" s="467">
        <v>11</v>
      </c>
      <c r="AI12" s="1026">
        <v>3.8610038610038611E-3</v>
      </c>
      <c r="AJ12" s="1159"/>
      <c r="AK12" s="1035" t="s">
        <v>651</v>
      </c>
      <c r="AL12" s="467">
        <v>4</v>
      </c>
      <c r="AM12" s="468">
        <v>1.4040014040014039E-3</v>
      </c>
      <c r="AO12" s="469" t="s">
        <v>490</v>
      </c>
      <c r="AP12" s="467">
        <v>30</v>
      </c>
      <c r="AQ12" s="468">
        <v>1.053001053001053E-2</v>
      </c>
      <c r="AS12" s="469" t="s">
        <v>516</v>
      </c>
      <c r="AT12" s="467">
        <v>13</v>
      </c>
      <c r="AU12" s="468">
        <v>4.563004563004563E-3</v>
      </c>
      <c r="AW12" s="469" t="s">
        <v>532</v>
      </c>
      <c r="AX12" s="467">
        <v>21</v>
      </c>
      <c r="AY12" s="468">
        <v>7.3710073710073713E-3</v>
      </c>
      <c r="BA12" s="469" t="s">
        <v>604</v>
      </c>
      <c r="BB12" s="467">
        <v>0</v>
      </c>
      <c r="BC12" s="468">
        <v>0</v>
      </c>
      <c r="BE12" s="469" t="s">
        <v>598</v>
      </c>
      <c r="BF12" s="467">
        <v>41</v>
      </c>
      <c r="BG12" s="468">
        <v>1.4391014391014392E-2</v>
      </c>
      <c r="BI12" s="469" t="s">
        <v>551</v>
      </c>
      <c r="BJ12" s="467">
        <v>1</v>
      </c>
      <c r="BK12" s="468">
        <v>3.5100035100035098E-4</v>
      </c>
      <c r="BM12" s="469" t="s">
        <v>594</v>
      </c>
      <c r="BN12" s="467">
        <v>10</v>
      </c>
      <c r="BO12" s="1026">
        <v>3.5100035100035102E-3</v>
      </c>
      <c r="BP12" s="1157"/>
      <c r="BQ12" s="1035" t="s">
        <v>910</v>
      </c>
      <c r="BR12" s="467">
        <v>0</v>
      </c>
      <c r="BS12" s="468">
        <v>0</v>
      </c>
      <c r="BU12" s="469" t="s">
        <v>545</v>
      </c>
      <c r="BV12" s="467">
        <v>1</v>
      </c>
      <c r="BW12" s="1026">
        <v>3.5100035100035098E-4</v>
      </c>
      <c r="BX12" s="1157"/>
      <c r="BY12" s="469"/>
      <c r="BZ12" s="467"/>
      <c r="CA12" s="468"/>
    </row>
    <row r="13" spans="1:79" ht="18" customHeight="1">
      <c r="A13" s="471" t="s">
        <v>911</v>
      </c>
      <c r="B13" s="9"/>
      <c r="C13" s="9"/>
      <c r="D13" s="9"/>
      <c r="E13" s="8" t="s">
        <v>273</v>
      </c>
      <c r="F13" s="120">
        <v>1846</v>
      </c>
      <c r="G13" s="472">
        <v>0.64794664794664791</v>
      </c>
      <c r="H13" s="473"/>
      <c r="I13" s="8" t="s">
        <v>274</v>
      </c>
      <c r="J13" s="120">
        <v>1003</v>
      </c>
      <c r="K13" s="472">
        <v>0.35205335205335203</v>
      </c>
      <c r="L13" s="1159"/>
      <c r="M13" s="1903" t="s">
        <v>457</v>
      </c>
      <c r="N13" s="1904"/>
      <c r="O13" s="1904"/>
      <c r="P13" s="467">
        <v>474</v>
      </c>
      <c r="Q13" s="1026">
        <v>0.16637416637416638</v>
      </c>
      <c r="R13" s="1159"/>
      <c r="S13" s="1157"/>
      <c r="T13" s="1158"/>
      <c r="U13" s="1158"/>
      <c r="V13" s="1158"/>
      <c r="W13" s="1158"/>
      <c r="X13" s="1159"/>
      <c r="Y13" s="1905" t="s">
        <v>489</v>
      </c>
      <c r="Z13" s="1906"/>
      <c r="AA13" s="1906"/>
      <c r="AB13" s="467">
        <v>28</v>
      </c>
      <c r="AC13" s="468">
        <v>9.8280098280098278E-3</v>
      </c>
      <c r="AE13" s="1908" t="s">
        <v>449</v>
      </c>
      <c r="AF13" s="1908"/>
      <c r="AG13" s="1908"/>
      <c r="AH13" s="467">
        <v>334</v>
      </c>
      <c r="AI13" s="1026">
        <v>0.11723411723411724</v>
      </c>
      <c r="AJ13" s="1159"/>
      <c r="AK13" s="1035" t="s">
        <v>583</v>
      </c>
      <c r="AL13" s="467">
        <v>7</v>
      </c>
      <c r="AM13" s="468">
        <v>2.4570024570024569E-3</v>
      </c>
      <c r="AO13" s="469" t="s">
        <v>514</v>
      </c>
      <c r="AP13" s="467">
        <v>13</v>
      </c>
      <c r="AQ13" s="468">
        <v>4.563004563004563E-3</v>
      </c>
      <c r="AS13" s="469" t="s">
        <v>499</v>
      </c>
      <c r="AT13" s="467">
        <v>9</v>
      </c>
      <c r="AU13" s="468">
        <v>3.1590031590031588E-3</v>
      </c>
      <c r="AW13" s="469" t="s">
        <v>427</v>
      </c>
      <c r="AX13" s="467">
        <v>13</v>
      </c>
      <c r="AY13" s="468">
        <v>4.563004563004563E-3</v>
      </c>
      <c r="BA13" s="469" t="s">
        <v>543</v>
      </c>
      <c r="BB13" s="467">
        <v>1</v>
      </c>
      <c r="BC13" s="468">
        <v>3.5100035100035098E-4</v>
      </c>
      <c r="BE13" s="469" t="s">
        <v>442</v>
      </c>
      <c r="BF13" s="467">
        <v>43</v>
      </c>
      <c r="BG13" s="468">
        <v>1.5093015093015093E-2</v>
      </c>
      <c r="BI13" s="469" t="s">
        <v>512</v>
      </c>
      <c r="BJ13" s="467">
        <v>17</v>
      </c>
      <c r="BK13" s="468">
        <v>5.9670059670059667E-3</v>
      </c>
      <c r="BM13" s="469" t="s">
        <v>668</v>
      </c>
      <c r="BN13" s="467">
        <v>33</v>
      </c>
      <c r="BO13" s="1026">
        <v>1.1583011583011582E-2</v>
      </c>
      <c r="BP13" s="1157"/>
      <c r="BQ13" s="1035" t="s">
        <v>358</v>
      </c>
      <c r="BR13" s="467">
        <v>260</v>
      </c>
      <c r="BS13" s="468">
        <v>9.1260091260091256E-2</v>
      </c>
      <c r="BU13" s="469" t="s">
        <v>535</v>
      </c>
      <c r="BV13" s="467">
        <v>21</v>
      </c>
      <c r="BW13" s="1026">
        <v>7.3710073710073713E-3</v>
      </c>
      <c r="BX13" s="1157"/>
      <c r="BY13" s="469"/>
      <c r="BZ13" s="467"/>
      <c r="CA13" s="468"/>
    </row>
    <row r="14" spans="1:79" ht="18" customHeight="1" thickBot="1">
      <c r="B14" s="455"/>
      <c r="C14" s="1"/>
      <c r="D14" s="1"/>
      <c r="E14" s="1"/>
      <c r="F14" s="694"/>
      <c r="G14" s="1"/>
      <c r="H14" s="1"/>
      <c r="I14" s="1"/>
      <c r="J14" s="1"/>
      <c r="K14" s="1"/>
      <c r="L14" s="1159"/>
      <c r="M14" s="1901" t="s">
        <v>912</v>
      </c>
      <c r="N14" s="1902"/>
      <c r="O14" s="1902"/>
      <c r="P14" s="1048">
        <v>2633</v>
      </c>
      <c r="Q14" s="1049">
        <v>0.92418392418392414</v>
      </c>
      <c r="R14" s="1159"/>
      <c r="S14" s="1157"/>
      <c r="T14" s="1158"/>
      <c r="U14" s="1158"/>
      <c r="V14" s="1158"/>
      <c r="W14" s="1158"/>
      <c r="X14" s="1159"/>
      <c r="Y14" s="1905" t="s">
        <v>349</v>
      </c>
      <c r="Z14" s="1906"/>
      <c r="AA14" s="1906"/>
      <c r="AB14" s="467">
        <v>74</v>
      </c>
      <c r="AC14" s="468">
        <v>2.5974025974025976E-2</v>
      </c>
      <c r="AE14" s="1919" t="s">
        <v>19</v>
      </c>
      <c r="AF14" s="1919"/>
      <c r="AG14" s="1919"/>
      <c r="AH14" s="1045">
        <v>2849</v>
      </c>
      <c r="AI14" s="1029">
        <v>1.0000000000000002</v>
      </c>
      <c r="AJ14" s="1159"/>
      <c r="AK14" s="1035" t="s">
        <v>593</v>
      </c>
      <c r="AL14" s="467">
        <v>2</v>
      </c>
      <c r="AM14" s="468">
        <v>7.0200070200070197E-4</v>
      </c>
      <c r="AO14" s="469" t="s">
        <v>428</v>
      </c>
      <c r="AP14" s="467">
        <v>3</v>
      </c>
      <c r="AQ14" s="468">
        <v>1.053001053001053E-3</v>
      </c>
      <c r="AS14" s="469" t="s">
        <v>913</v>
      </c>
      <c r="AT14" s="467">
        <v>0</v>
      </c>
      <c r="AU14" s="468">
        <v>0</v>
      </c>
      <c r="AW14" s="469" t="s">
        <v>544</v>
      </c>
      <c r="AX14" s="467">
        <v>8</v>
      </c>
      <c r="AY14" s="468">
        <v>2.8080028080028079E-3</v>
      </c>
      <c r="BA14" s="469" t="s">
        <v>496</v>
      </c>
      <c r="BB14" s="467">
        <v>0</v>
      </c>
      <c r="BC14" s="468">
        <v>0</v>
      </c>
      <c r="BE14" s="469" t="s">
        <v>519</v>
      </c>
      <c r="BF14" s="467">
        <v>4</v>
      </c>
      <c r="BG14" s="468">
        <v>1.4040014040014039E-3</v>
      </c>
      <c r="BI14" s="469" t="s">
        <v>505</v>
      </c>
      <c r="BJ14" s="467">
        <v>4</v>
      </c>
      <c r="BK14" s="468">
        <v>1.4040014040014039E-3</v>
      </c>
      <c r="BM14" s="469" t="s">
        <v>509</v>
      </c>
      <c r="BN14" s="467">
        <v>45</v>
      </c>
      <c r="BO14" s="1026">
        <v>1.5795015795015795E-2</v>
      </c>
      <c r="BP14" s="1157"/>
      <c r="BQ14" s="1035" t="s">
        <v>478</v>
      </c>
      <c r="BR14" s="467">
        <v>63</v>
      </c>
      <c r="BS14" s="468">
        <v>2.2113022113022112E-2</v>
      </c>
      <c r="BU14" s="469" t="s">
        <v>667</v>
      </c>
      <c r="BV14" s="467">
        <v>0</v>
      </c>
      <c r="BW14" s="1026">
        <v>0</v>
      </c>
      <c r="BX14" s="1157"/>
      <c r="BY14" s="469"/>
      <c r="BZ14" s="467"/>
      <c r="CA14" s="468"/>
    </row>
    <row r="15" spans="1:79" ht="18" customHeight="1" thickBot="1">
      <c r="A15" s="1861" t="s">
        <v>914</v>
      </c>
      <c r="B15" s="1861"/>
      <c r="C15" s="1861"/>
      <c r="D15" s="1861"/>
      <c r="E15" s="1861"/>
      <c r="G15" s="1"/>
      <c r="H15" s="1"/>
      <c r="I15" s="30" t="s">
        <v>915</v>
      </c>
      <c r="J15" s="120">
        <v>2593</v>
      </c>
      <c r="K15" s="472">
        <v>0.91014391014391016</v>
      </c>
      <c r="L15" s="1159"/>
      <c r="M15" s="1901" t="s">
        <v>232</v>
      </c>
      <c r="N15" s="1902"/>
      <c r="O15" s="1902"/>
      <c r="P15" s="1048">
        <v>216</v>
      </c>
      <c r="Q15" s="1049">
        <v>7.5816075816075815E-2</v>
      </c>
      <c r="R15" s="1159"/>
      <c r="S15" s="1157"/>
      <c r="T15" s="1162"/>
      <c r="U15" s="1162"/>
      <c r="V15" s="1162"/>
      <c r="W15" s="1158"/>
      <c r="X15" s="1159"/>
      <c r="Y15" s="1905" t="s">
        <v>480</v>
      </c>
      <c r="Z15" s="1906"/>
      <c r="AA15" s="1906"/>
      <c r="AB15" s="467">
        <v>102</v>
      </c>
      <c r="AC15" s="468">
        <v>3.5802035802035802E-2</v>
      </c>
      <c r="AD15" s="1170"/>
      <c r="AE15" s="1157"/>
      <c r="AF15" s="1157"/>
      <c r="AG15" s="1157"/>
      <c r="AH15" s="1157"/>
      <c r="AI15" s="1158"/>
      <c r="AJ15" s="1159"/>
      <c r="AK15" s="1035" t="s">
        <v>647</v>
      </c>
      <c r="AL15" s="467">
        <v>23</v>
      </c>
      <c r="AM15" s="468">
        <v>8.0730080730080731E-3</v>
      </c>
      <c r="AO15" s="469" t="s">
        <v>547</v>
      </c>
      <c r="AP15" s="467">
        <v>12</v>
      </c>
      <c r="AQ15" s="468">
        <v>4.212004212004212E-3</v>
      </c>
      <c r="AS15" s="469" t="s">
        <v>487</v>
      </c>
      <c r="AT15" s="467">
        <v>52</v>
      </c>
      <c r="AU15" s="468">
        <v>1.8252018252018252E-2</v>
      </c>
      <c r="AW15" s="469" t="s">
        <v>523</v>
      </c>
      <c r="AX15" s="467">
        <v>7</v>
      </c>
      <c r="AY15" s="468">
        <v>2.4570024570024569E-3</v>
      </c>
      <c r="BA15" s="469" t="s">
        <v>518</v>
      </c>
      <c r="BB15" s="467">
        <v>38</v>
      </c>
      <c r="BC15" s="468">
        <v>1.3338013338013339E-2</v>
      </c>
      <c r="BE15" s="469" t="s">
        <v>511</v>
      </c>
      <c r="BF15" s="467">
        <v>24</v>
      </c>
      <c r="BG15" s="468">
        <v>8.424008424008424E-3</v>
      </c>
      <c r="BI15" s="469" t="s">
        <v>552</v>
      </c>
      <c r="BJ15" s="467">
        <v>35</v>
      </c>
      <c r="BK15" s="468">
        <v>1.2285012285012284E-2</v>
      </c>
      <c r="BM15" s="469" t="s">
        <v>507</v>
      </c>
      <c r="BN15" s="467">
        <v>42</v>
      </c>
      <c r="BO15" s="1026">
        <v>1.4742014742014743E-2</v>
      </c>
      <c r="BP15" s="1157"/>
      <c r="BQ15" s="1035" t="s">
        <v>391</v>
      </c>
      <c r="BR15" s="467">
        <v>13</v>
      </c>
      <c r="BS15" s="468">
        <v>4.563004563004563E-3</v>
      </c>
      <c r="BW15" s="1041"/>
      <c r="BX15" s="1157"/>
      <c r="BY15" s="469"/>
      <c r="BZ15" s="467"/>
      <c r="CA15" s="468"/>
    </row>
    <row r="16" spans="1:79" ht="18" customHeight="1">
      <c r="A16" s="1"/>
      <c r="B16" s="1"/>
      <c r="C16" s="1"/>
      <c r="D16" s="1"/>
      <c r="E16" s="1"/>
      <c r="F16" s="444"/>
      <c r="G16" s="1"/>
      <c r="H16" s="1"/>
      <c r="I16" s="30" t="s">
        <v>916</v>
      </c>
      <c r="J16" s="120">
        <v>256</v>
      </c>
      <c r="K16" s="472">
        <v>8.9856089856089852E-2</v>
      </c>
      <c r="L16" s="1159"/>
      <c r="M16" s="1903" t="s">
        <v>233</v>
      </c>
      <c r="N16" s="1904"/>
      <c r="O16" s="1904"/>
      <c r="P16" s="467">
        <v>0</v>
      </c>
      <c r="Q16" s="1026">
        <v>0</v>
      </c>
      <c r="R16" s="1159"/>
      <c r="S16" s="1157"/>
      <c r="T16" s="1157"/>
      <c r="U16" s="1163"/>
      <c r="V16" s="1163"/>
      <c r="W16" s="1158"/>
      <c r="X16" s="1159"/>
      <c r="Y16" s="1905" t="s">
        <v>363</v>
      </c>
      <c r="Z16" s="1906"/>
      <c r="AA16" s="1906"/>
      <c r="AB16" s="467">
        <v>836</v>
      </c>
      <c r="AC16" s="468">
        <v>0.29343629343629346</v>
      </c>
      <c r="AD16" s="1171"/>
      <c r="AE16" s="1914" t="s">
        <v>917</v>
      </c>
      <c r="AF16" s="1915"/>
      <c r="AG16" s="1915"/>
      <c r="AH16" s="1915"/>
      <c r="AI16" s="1916"/>
      <c r="AJ16" s="1159"/>
      <c r="AK16" s="1035" t="s">
        <v>538</v>
      </c>
      <c r="AL16" s="467">
        <v>1</v>
      </c>
      <c r="AM16" s="468">
        <v>3.5100035100035098E-4</v>
      </c>
      <c r="AO16" s="469" t="s">
        <v>510</v>
      </c>
      <c r="AP16" s="467">
        <v>22</v>
      </c>
      <c r="AQ16" s="468">
        <v>7.7220077220077222E-3</v>
      </c>
      <c r="AS16" s="469" t="s">
        <v>554</v>
      </c>
      <c r="AT16" s="467">
        <v>12</v>
      </c>
      <c r="AU16" s="468">
        <v>4.212004212004212E-3</v>
      </c>
      <c r="AW16" s="469" t="s">
        <v>421</v>
      </c>
      <c r="AX16" s="467">
        <v>54</v>
      </c>
      <c r="AY16" s="468">
        <v>1.8954018954018954E-2</v>
      </c>
      <c r="BA16" s="469" t="s">
        <v>482</v>
      </c>
      <c r="BB16" s="467">
        <v>70</v>
      </c>
      <c r="BC16" s="468">
        <v>2.4570024570024569E-2</v>
      </c>
      <c r="BE16" s="469" t="s">
        <v>600</v>
      </c>
      <c r="BF16" s="467">
        <v>0</v>
      </c>
      <c r="BG16" s="468">
        <v>0</v>
      </c>
      <c r="BI16" s="469" t="s">
        <v>918</v>
      </c>
      <c r="BJ16" s="467">
        <v>0</v>
      </c>
      <c r="BK16" s="468">
        <v>0</v>
      </c>
      <c r="BM16" s="469" t="s">
        <v>448</v>
      </c>
      <c r="BN16" s="467">
        <v>57</v>
      </c>
      <c r="BO16" s="1026">
        <v>2.0007020007020006E-2</v>
      </c>
      <c r="BP16" s="1157"/>
      <c r="BQ16" s="1035" t="s">
        <v>504</v>
      </c>
      <c r="BR16" s="467">
        <v>2</v>
      </c>
      <c r="BS16" s="468">
        <v>7.0200070200070197E-4</v>
      </c>
      <c r="BU16" s="469"/>
      <c r="BV16" s="467"/>
      <c r="BW16" s="1026"/>
      <c r="BX16" s="1157"/>
      <c r="BY16" s="469"/>
      <c r="BZ16" s="467"/>
      <c r="CA16" s="468"/>
    </row>
    <row r="17" spans="1:79" ht="18" customHeight="1">
      <c r="A17" s="1"/>
      <c r="E17" s="444"/>
      <c r="F17" s="695"/>
      <c r="L17" s="1159"/>
      <c r="M17" s="1903" t="s">
        <v>234</v>
      </c>
      <c r="N17" s="1904"/>
      <c r="O17" s="1904"/>
      <c r="P17" s="467">
        <v>0</v>
      </c>
      <c r="Q17" s="1026">
        <v>0</v>
      </c>
      <c r="R17" s="1159"/>
      <c r="S17" s="1157"/>
      <c r="T17" s="1164"/>
      <c r="U17" s="1165"/>
      <c r="V17" s="1166"/>
      <c r="W17" s="1158"/>
      <c r="X17" s="1159"/>
      <c r="Y17" s="1905" t="s">
        <v>527</v>
      </c>
      <c r="Z17" s="1906"/>
      <c r="AA17" s="1906"/>
      <c r="AB17" s="467">
        <v>93</v>
      </c>
      <c r="AC17" s="468">
        <v>3.2643032643032643E-2</v>
      </c>
      <c r="AD17" s="1171"/>
      <c r="AE17" s="1912"/>
      <c r="AF17" s="1913"/>
      <c r="AG17" s="1913"/>
      <c r="AH17" s="466" t="s">
        <v>201</v>
      </c>
      <c r="AI17" s="1025" t="s">
        <v>202</v>
      </c>
      <c r="AJ17" s="1159"/>
      <c r="AK17" s="1035" t="s">
        <v>497</v>
      </c>
      <c r="AL17" s="467">
        <v>39</v>
      </c>
      <c r="AM17" s="468">
        <v>1.368901368901369E-2</v>
      </c>
      <c r="AO17" s="469" t="s">
        <v>919</v>
      </c>
      <c r="AP17" s="467">
        <v>0</v>
      </c>
      <c r="AQ17" s="468">
        <v>0</v>
      </c>
      <c r="AS17" s="469" t="s">
        <v>348</v>
      </c>
      <c r="AT17" s="467">
        <v>8</v>
      </c>
      <c r="AU17" s="468">
        <v>2.8080028080028079E-3</v>
      </c>
      <c r="AW17" s="469" t="s">
        <v>526</v>
      </c>
      <c r="AX17" s="467">
        <v>8</v>
      </c>
      <c r="AY17" s="468">
        <v>2.8080028080028079E-3</v>
      </c>
      <c r="BA17" s="469" t="s">
        <v>582</v>
      </c>
      <c r="BB17" s="467">
        <v>8</v>
      </c>
      <c r="BC17" s="468">
        <v>2.8080028080028079E-3</v>
      </c>
      <c r="BE17" s="469" t="s">
        <v>525</v>
      </c>
      <c r="BF17" s="467">
        <v>37</v>
      </c>
      <c r="BG17" s="468">
        <v>1.2987012987012988E-2</v>
      </c>
      <c r="BI17" s="469" t="s">
        <v>492</v>
      </c>
      <c r="BJ17" s="467">
        <v>9</v>
      </c>
      <c r="BK17" s="468">
        <v>3.1590031590031588E-3</v>
      </c>
      <c r="BM17" s="469" t="s">
        <v>534</v>
      </c>
      <c r="BN17" s="467">
        <v>4</v>
      </c>
      <c r="BO17" s="1026">
        <v>1.4040014040014039E-3</v>
      </c>
      <c r="BP17" s="1157"/>
      <c r="BQ17" s="1035" t="s">
        <v>517</v>
      </c>
      <c r="BR17" s="467">
        <v>15</v>
      </c>
      <c r="BS17" s="468">
        <v>5.2650052650052648E-3</v>
      </c>
      <c r="BU17" s="469"/>
      <c r="BV17" s="467"/>
      <c r="BW17" s="1026"/>
      <c r="BX17" s="1157"/>
      <c r="BY17" s="469"/>
      <c r="BZ17" s="467"/>
      <c r="CA17" s="468"/>
    </row>
    <row r="18" spans="1:79" ht="18" customHeight="1">
      <c r="A18" s="445"/>
      <c r="G18" s="312"/>
      <c r="H18" s="389"/>
      <c r="I18" s="678"/>
      <c r="J18" s="1"/>
      <c r="K18" s="1"/>
      <c r="L18" s="1159"/>
      <c r="M18" s="1903" t="s">
        <v>540</v>
      </c>
      <c r="N18" s="1904"/>
      <c r="O18" s="1904"/>
      <c r="P18" s="467">
        <v>0</v>
      </c>
      <c r="Q18" s="1026">
        <v>0</v>
      </c>
      <c r="R18" s="1159"/>
      <c r="S18" s="1157"/>
      <c r="T18" s="1164"/>
      <c r="U18" s="1165"/>
      <c r="V18" s="1166"/>
      <c r="W18" s="1158"/>
      <c r="X18" s="1159"/>
      <c r="Y18" s="1905" t="s">
        <v>429</v>
      </c>
      <c r="Z18" s="1906"/>
      <c r="AA18" s="1906"/>
      <c r="AB18" s="467">
        <v>3</v>
      </c>
      <c r="AC18" s="468">
        <v>1.053001053001053E-3</v>
      </c>
      <c r="AD18" s="1171"/>
      <c r="AE18" s="1910" t="s">
        <v>354</v>
      </c>
      <c r="AF18" s="1911"/>
      <c r="AG18" s="1911"/>
      <c r="AH18" s="467">
        <v>1461</v>
      </c>
      <c r="AI18" s="1026">
        <v>0.51281151281151283</v>
      </c>
      <c r="AJ18" s="1159"/>
      <c r="AK18" s="1035" t="s">
        <v>501</v>
      </c>
      <c r="AL18" s="467">
        <v>94</v>
      </c>
      <c r="AM18" s="468">
        <v>3.2994032994032994E-2</v>
      </c>
      <c r="AO18" s="469" t="s">
        <v>522</v>
      </c>
      <c r="AP18" s="467">
        <v>161</v>
      </c>
      <c r="AQ18" s="468">
        <v>5.6511056511056514E-2</v>
      </c>
      <c r="AS18" s="469" t="s">
        <v>479</v>
      </c>
      <c r="AT18" s="467">
        <v>50</v>
      </c>
      <c r="AU18" s="468">
        <v>1.755001755001755E-2</v>
      </c>
      <c r="AW18" s="469" t="s">
        <v>553</v>
      </c>
      <c r="AX18" s="467">
        <v>1</v>
      </c>
      <c r="AY18" s="468">
        <v>3.5100035100035098E-4</v>
      </c>
      <c r="BA18" s="469" t="s">
        <v>502</v>
      </c>
      <c r="BB18" s="467">
        <v>106</v>
      </c>
      <c r="BC18" s="468">
        <v>3.7206037206037205E-2</v>
      </c>
      <c r="BE18" s="469" t="s">
        <v>920</v>
      </c>
      <c r="BF18" s="467">
        <v>0</v>
      </c>
      <c r="BG18" s="468">
        <v>0</v>
      </c>
      <c r="BI18" s="469" t="s">
        <v>485</v>
      </c>
      <c r="BJ18" s="467">
        <v>71</v>
      </c>
      <c r="BK18" s="468">
        <v>2.4921024921024919E-2</v>
      </c>
      <c r="BM18" s="469" t="s">
        <v>640</v>
      </c>
      <c r="BN18" s="467">
        <v>0</v>
      </c>
      <c r="BO18" s="1026">
        <v>0</v>
      </c>
      <c r="BP18" s="1157"/>
      <c r="BQ18" s="1035" t="s">
        <v>494</v>
      </c>
      <c r="BR18" s="467">
        <v>64</v>
      </c>
      <c r="BS18" s="468">
        <v>2.2464022464022463E-2</v>
      </c>
      <c r="BU18" s="469"/>
      <c r="BV18" s="467"/>
      <c r="BW18" s="1026"/>
      <c r="BX18" s="1157"/>
      <c r="BY18" s="469"/>
      <c r="BZ18" s="467"/>
      <c r="CA18" s="468"/>
    </row>
    <row r="19" spans="1:79" ht="18" customHeight="1">
      <c r="G19" s="312"/>
      <c r="H19" s="389"/>
      <c r="I19" s="678"/>
      <c r="L19" s="1159"/>
      <c r="M19" s="1903" t="s">
        <v>235</v>
      </c>
      <c r="N19" s="1904"/>
      <c r="O19" s="1904"/>
      <c r="P19" s="467">
        <v>0</v>
      </c>
      <c r="Q19" s="1026">
        <v>0</v>
      </c>
      <c r="R19" s="1159"/>
      <c r="S19" s="1157"/>
      <c r="T19" s="1164"/>
      <c r="U19" s="1165"/>
      <c r="V19" s="1166"/>
      <c r="W19" s="1158"/>
      <c r="X19" s="1159"/>
      <c r="Y19" s="1905" t="s">
        <v>353</v>
      </c>
      <c r="Z19" s="1906"/>
      <c r="AA19" s="1906"/>
      <c r="AB19" s="467">
        <v>512</v>
      </c>
      <c r="AC19" s="468">
        <v>0.1797121797121797</v>
      </c>
      <c r="AD19" s="1171"/>
      <c r="AE19" s="1905" t="s">
        <v>343</v>
      </c>
      <c r="AF19" s="1906"/>
      <c r="AG19" s="1906"/>
      <c r="AH19" s="467">
        <v>717</v>
      </c>
      <c r="AI19" s="1026">
        <v>0.25166725166725168</v>
      </c>
      <c r="AJ19" s="1159"/>
      <c r="AK19" s="1035" t="s">
        <v>669</v>
      </c>
      <c r="AL19" s="467">
        <v>54</v>
      </c>
      <c r="AM19" s="468">
        <v>1.8954018954018954E-2</v>
      </c>
      <c r="AO19" s="469" t="s">
        <v>404</v>
      </c>
      <c r="AP19" s="467">
        <v>43</v>
      </c>
      <c r="AQ19" s="468">
        <v>1.5093015093015093E-2</v>
      </c>
      <c r="AS19" s="469" t="s">
        <v>921</v>
      </c>
      <c r="AT19" s="467">
        <v>0</v>
      </c>
      <c r="AU19" s="468">
        <v>0</v>
      </c>
      <c r="AW19" s="469" t="s">
        <v>424</v>
      </c>
      <c r="AX19" s="467">
        <v>212</v>
      </c>
      <c r="AY19" s="468">
        <v>7.4412074412074411E-2</v>
      </c>
      <c r="BA19" s="469" t="s">
        <v>642</v>
      </c>
      <c r="BB19" s="467">
        <v>40</v>
      </c>
      <c r="BC19" s="468">
        <v>1.4040014040014041E-2</v>
      </c>
      <c r="BE19" s="469" t="s">
        <v>521</v>
      </c>
      <c r="BF19" s="467">
        <v>1</v>
      </c>
      <c r="BG19" s="468">
        <v>3.5100035100035098E-4</v>
      </c>
      <c r="BI19" s="469" t="s">
        <v>443</v>
      </c>
      <c r="BJ19" s="467">
        <v>102</v>
      </c>
      <c r="BK19" s="468">
        <v>3.5802035802035802E-2</v>
      </c>
      <c r="BM19" s="256" t="s">
        <v>601</v>
      </c>
      <c r="BN19" s="467">
        <v>6</v>
      </c>
      <c r="BO19" s="1026">
        <v>2.106002106002106E-3</v>
      </c>
      <c r="BP19" s="1157"/>
      <c r="BQ19" s="1035" t="s">
        <v>397</v>
      </c>
      <c r="BR19" s="467">
        <v>2</v>
      </c>
      <c r="BS19" s="468">
        <v>7.0200070200070197E-4</v>
      </c>
      <c r="BU19" s="469"/>
      <c r="BV19" s="467"/>
      <c r="BW19" s="1026"/>
      <c r="BX19" s="1157"/>
      <c r="BY19" s="469"/>
      <c r="BZ19" s="467"/>
      <c r="CA19" s="468"/>
    </row>
    <row r="20" spans="1:79" ht="18" customHeight="1">
      <c r="G20" s="312"/>
      <c r="H20" s="389"/>
      <c r="I20" s="678"/>
      <c r="L20" s="1159"/>
      <c r="M20" s="1929" t="s">
        <v>10</v>
      </c>
      <c r="N20" s="1930"/>
      <c r="O20" s="1930"/>
      <c r="P20" s="1048">
        <v>0</v>
      </c>
      <c r="Q20" s="1049">
        <v>0</v>
      </c>
      <c r="R20" s="1159"/>
      <c r="S20" s="1157"/>
      <c r="T20" s="1167"/>
      <c r="U20" s="1165"/>
      <c r="V20" s="1166"/>
      <c r="W20" s="1158"/>
      <c r="X20" s="1159"/>
      <c r="Y20" s="1905" t="s">
        <v>476</v>
      </c>
      <c r="Z20" s="1906"/>
      <c r="AA20" s="1906"/>
      <c r="AB20" s="467">
        <v>57</v>
      </c>
      <c r="AC20" s="468">
        <v>2.0007020007020006E-2</v>
      </c>
      <c r="AD20" s="1171"/>
      <c r="AE20" s="1907" t="s">
        <v>350</v>
      </c>
      <c r="AF20" s="1908"/>
      <c r="AG20" s="1908"/>
      <c r="AH20" s="467">
        <v>671</v>
      </c>
      <c r="AI20" s="1026">
        <v>0.23552123552123552</v>
      </c>
      <c r="AJ20" s="1159"/>
      <c r="AK20" s="1035" t="s">
        <v>477</v>
      </c>
      <c r="AL20" s="467">
        <v>5</v>
      </c>
      <c r="AM20" s="468">
        <v>1.7550017550017551E-3</v>
      </c>
      <c r="AO20" s="469" t="s">
        <v>417</v>
      </c>
      <c r="AP20" s="467">
        <v>23</v>
      </c>
      <c r="AQ20" s="468">
        <v>8.0730080730080731E-3</v>
      </c>
      <c r="AS20" s="469" t="s">
        <v>666</v>
      </c>
      <c r="AT20" s="467">
        <v>1</v>
      </c>
      <c r="AU20" s="468">
        <v>3.5100035100035098E-4</v>
      </c>
      <c r="AW20" s="469" t="s">
        <v>508</v>
      </c>
      <c r="AX20" s="467">
        <v>28</v>
      </c>
      <c r="AY20" s="468">
        <v>9.8280098280098278E-3</v>
      </c>
      <c r="BE20" s="469" t="s">
        <v>483</v>
      </c>
      <c r="BF20" s="467">
        <v>53</v>
      </c>
      <c r="BG20" s="468">
        <v>1.8603018603018603E-2</v>
      </c>
      <c r="BI20" s="469" t="s">
        <v>650</v>
      </c>
      <c r="BJ20" s="467">
        <v>2</v>
      </c>
      <c r="BK20" s="468">
        <v>7.0200070200070197E-4</v>
      </c>
      <c r="BO20" s="1041"/>
      <c r="BP20" s="1157"/>
      <c r="BQ20" s="1035" t="s">
        <v>355</v>
      </c>
      <c r="BR20" s="467">
        <v>5</v>
      </c>
      <c r="BS20" s="468">
        <v>1.7550017550017551E-3</v>
      </c>
      <c r="BU20" s="469"/>
      <c r="BV20" s="467"/>
      <c r="BW20" s="1026"/>
      <c r="BX20" s="1157"/>
      <c r="BY20" s="469"/>
      <c r="BZ20" s="467"/>
      <c r="CA20" s="468"/>
    </row>
    <row r="21" spans="1:79" ht="18" customHeight="1" thickBot="1">
      <c r="G21" s="312"/>
      <c r="H21" s="389"/>
      <c r="I21" s="678"/>
      <c r="L21" s="1159"/>
      <c r="M21" s="1931" t="s">
        <v>19</v>
      </c>
      <c r="N21" s="1919"/>
      <c r="O21" s="1919"/>
      <c r="P21" s="1028">
        <v>2849</v>
      </c>
      <c r="Q21" s="1029">
        <v>1</v>
      </c>
      <c r="R21" s="1159"/>
      <c r="S21" s="1157"/>
      <c r="T21" s="1168"/>
      <c r="U21" s="1169"/>
      <c r="V21" s="1160"/>
      <c r="W21" s="1158"/>
      <c r="X21" s="1159"/>
      <c r="Y21" s="1925" t="s">
        <v>506</v>
      </c>
      <c r="Z21" s="1926"/>
      <c r="AA21" s="1926"/>
      <c r="AB21" s="1037">
        <v>24</v>
      </c>
      <c r="AC21" s="1038">
        <v>8.424008424008424E-3</v>
      </c>
      <c r="AD21" s="1171"/>
      <c r="AE21" s="1917" t="s">
        <v>19</v>
      </c>
      <c r="AF21" s="1918"/>
      <c r="AG21" s="1918"/>
      <c r="AH21" s="1028">
        <v>2849</v>
      </c>
      <c r="AI21" s="1029">
        <v>1</v>
      </c>
      <c r="AJ21" s="1159"/>
      <c r="AK21" s="1036" t="s">
        <v>648</v>
      </c>
      <c r="AL21" s="1037">
        <v>1</v>
      </c>
      <c r="AM21" s="1038">
        <v>3.5100035100035098E-4</v>
      </c>
      <c r="AN21" s="1039"/>
      <c r="AO21" s="1039"/>
      <c r="AP21" s="1039"/>
      <c r="AQ21" s="1039"/>
      <c r="AR21" s="1039"/>
      <c r="AS21" s="1040" t="s">
        <v>561</v>
      </c>
      <c r="AT21" s="1037">
        <v>16</v>
      </c>
      <c r="AU21" s="1038">
        <v>5.6160056160056157E-3</v>
      </c>
      <c r="AV21" s="1039"/>
      <c r="AW21" s="1040" t="s">
        <v>347</v>
      </c>
      <c r="AX21" s="1037">
        <v>41</v>
      </c>
      <c r="AY21" s="1038">
        <v>1.4391014391014392E-2</v>
      </c>
      <c r="AZ21" s="1039"/>
      <c r="BA21" s="1039"/>
      <c r="BB21" s="1039"/>
      <c r="BC21" s="1039"/>
      <c r="BD21" s="1039"/>
      <c r="BE21" s="1040" t="s">
        <v>528</v>
      </c>
      <c r="BF21" s="1037">
        <v>16</v>
      </c>
      <c r="BG21" s="1038">
        <v>5.6160056160056157E-3</v>
      </c>
      <c r="BH21" s="1039"/>
      <c r="BI21" s="1040" t="s">
        <v>515</v>
      </c>
      <c r="BJ21" s="1037">
        <v>27</v>
      </c>
      <c r="BK21" s="1038">
        <v>9.4770094770094768E-3</v>
      </c>
      <c r="BL21" s="1039"/>
      <c r="BM21" s="1042" t="s">
        <v>19</v>
      </c>
      <c r="BN21" s="1028">
        <v>2849</v>
      </c>
      <c r="BO21" s="1029">
        <v>1</v>
      </c>
      <c r="BP21" s="1157"/>
      <c r="BQ21" s="1036" t="s">
        <v>399</v>
      </c>
      <c r="BR21" s="1037">
        <v>58</v>
      </c>
      <c r="BS21" s="1038">
        <v>2.0358020358020357E-2</v>
      </c>
      <c r="BT21" s="1039"/>
      <c r="BU21" s="1042" t="s">
        <v>19</v>
      </c>
      <c r="BV21" s="1028">
        <v>2849</v>
      </c>
      <c r="BW21" s="1029">
        <v>0.99999999999999978</v>
      </c>
      <c r="BX21" s="1157"/>
      <c r="BY21" s="469"/>
      <c r="BZ21" s="467"/>
      <c r="CA21" s="468"/>
    </row>
    <row r="22" spans="1:79" ht="18" customHeight="1">
      <c r="A22" s="1"/>
      <c r="F22" s="444"/>
      <c r="G22" s="679"/>
      <c r="H22" s="680"/>
      <c r="I22" s="681"/>
      <c r="J22" s="32"/>
      <c r="K22" s="8"/>
      <c r="L22" s="1159"/>
      <c r="M22" s="1155"/>
      <c r="N22" s="1156"/>
      <c r="O22" s="1157"/>
      <c r="P22" s="1157"/>
      <c r="Q22" s="1157"/>
      <c r="R22" s="1157"/>
      <c r="S22" s="1157"/>
      <c r="T22" s="1157"/>
      <c r="U22" s="1157"/>
      <c r="V22" s="1157"/>
      <c r="W22" s="1158"/>
      <c r="X22" s="1159"/>
      <c r="Y22" s="1157"/>
      <c r="Z22" s="1157"/>
      <c r="AA22" s="1157"/>
      <c r="AB22" s="1157"/>
      <c r="AC22" s="1160"/>
      <c r="AD22" s="1157"/>
      <c r="AE22" s="1157"/>
      <c r="AF22" s="1157"/>
      <c r="AG22" s="1157"/>
      <c r="AH22" s="1157"/>
      <c r="AI22" s="1157"/>
      <c r="AJ22" s="1159"/>
      <c r="AK22" s="1157"/>
      <c r="AL22" s="1157"/>
      <c r="AM22" s="1157"/>
      <c r="AN22" s="1157"/>
      <c r="AO22" s="1157"/>
      <c r="AP22" s="1157"/>
      <c r="AQ22" s="1157"/>
      <c r="AR22" s="1157"/>
      <c r="AS22" s="1157"/>
      <c r="AT22" s="1157"/>
      <c r="AU22" s="1157"/>
      <c r="AV22" s="1157"/>
      <c r="AW22" s="1157"/>
      <c r="AX22" s="1157"/>
      <c r="AY22" s="1157"/>
      <c r="AZ22" s="1157"/>
      <c r="BA22" s="1157"/>
      <c r="BB22" s="1157"/>
      <c r="BC22" s="1157"/>
      <c r="BD22" s="1157"/>
      <c r="BE22" s="1157"/>
      <c r="BF22" s="1157"/>
      <c r="BG22" s="1157"/>
      <c r="BH22" s="1157"/>
      <c r="BI22" s="1157"/>
      <c r="BJ22" s="1157"/>
      <c r="BK22" s="1157"/>
      <c r="BL22" s="1157"/>
      <c r="BM22" s="1157"/>
      <c r="BN22" s="1157"/>
      <c r="BO22" s="1157"/>
      <c r="BP22" s="1157"/>
      <c r="BQ22" s="1157"/>
      <c r="BR22" s="1157"/>
      <c r="BS22" s="1157"/>
      <c r="BT22" s="1157"/>
      <c r="BU22" s="1157"/>
      <c r="BV22" s="1157"/>
      <c r="BW22" s="1157"/>
      <c r="BX22" s="1157"/>
    </row>
    <row r="23" spans="1:79" s="7" customFormat="1" ht="36" customHeight="1">
      <c r="A23" s="1841" t="s">
        <v>922</v>
      </c>
      <c r="B23" s="1841"/>
      <c r="C23" s="1841"/>
      <c r="D23" s="1841"/>
      <c r="E23" s="1841"/>
      <c r="F23" s="1841"/>
      <c r="G23" s="1841"/>
      <c r="H23" s="1841"/>
      <c r="I23" s="1841"/>
      <c r="J23" s="1841"/>
      <c r="K23" s="1841"/>
      <c r="L23" s="1159"/>
      <c r="M23" s="1159"/>
      <c r="N23" s="1159"/>
      <c r="O23" s="1159"/>
      <c r="P23" s="1159"/>
      <c r="Q23" s="1159"/>
      <c r="R23" s="1159"/>
      <c r="S23" s="1159"/>
      <c r="T23" s="1159"/>
      <c r="U23" s="1159"/>
      <c r="V23" s="1159"/>
      <c r="W23" s="1159"/>
      <c r="X23" s="1159"/>
      <c r="Y23" s="1161"/>
      <c r="Z23" s="1159"/>
      <c r="AA23" s="1159"/>
      <c r="AB23" s="1159"/>
      <c r="AC23" s="1159"/>
      <c r="AD23" s="1161"/>
      <c r="AE23" s="1161"/>
      <c r="AF23" s="1159"/>
      <c r="AG23" s="1159"/>
      <c r="AH23" s="1159"/>
      <c r="AI23" s="1159"/>
      <c r="AJ23" s="1159"/>
      <c r="AK23" s="1159"/>
      <c r="AL23" s="1159"/>
      <c r="AM23" s="1159"/>
      <c r="AN23" s="1159"/>
      <c r="AO23" s="1159"/>
      <c r="AP23" s="1161"/>
      <c r="AQ23" s="1161"/>
      <c r="AR23" s="1161"/>
      <c r="AS23" s="1161"/>
      <c r="AT23" s="1161"/>
      <c r="AU23" s="1161"/>
      <c r="AV23" s="1161"/>
      <c r="AW23" s="1161"/>
      <c r="AX23" s="1161"/>
      <c r="AY23" s="1161"/>
      <c r="AZ23" s="1161"/>
      <c r="BA23" s="1161"/>
      <c r="BB23" s="1161"/>
      <c r="BC23" s="1161"/>
      <c r="BD23" s="1161"/>
      <c r="BE23" s="1161"/>
      <c r="BF23" s="1161"/>
      <c r="BG23" s="1161"/>
      <c r="BH23" s="1161"/>
      <c r="BI23" s="1161"/>
      <c r="BJ23" s="1161"/>
      <c r="BK23" s="1161"/>
      <c r="BL23" s="1161"/>
      <c r="BM23" s="1161"/>
      <c r="BN23" s="1161"/>
      <c r="BO23" s="1161"/>
      <c r="BP23" s="1161"/>
      <c r="BQ23" s="1161"/>
      <c r="BR23" s="1161"/>
      <c r="BS23" s="1161"/>
      <c r="BT23" s="1161"/>
      <c r="BU23" s="1161"/>
      <c r="BV23" s="1161"/>
      <c r="BW23" s="1161"/>
      <c r="BX23" s="1161"/>
    </row>
    <row r="24" spans="1:79" ht="18" customHeight="1">
      <c r="A24" s="1"/>
      <c r="B24" s="1"/>
      <c r="C24" s="1"/>
      <c r="D24" s="1"/>
      <c r="E24" s="1"/>
      <c r="F24" s="444"/>
      <c r="G24" s="1"/>
      <c r="H24" s="1"/>
      <c r="I24" s="1"/>
      <c r="J24" s="1"/>
      <c r="K24" s="1"/>
      <c r="L24"/>
      <c r="M24"/>
      <c r="N24"/>
      <c r="O24"/>
      <c r="P24"/>
      <c r="Q24"/>
      <c r="R24"/>
      <c r="S24"/>
      <c r="T24"/>
      <c r="U24"/>
      <c r="V24"/>
      <c r="W24"/>
      <c r="X24"/>
      <c r="Y24"/>
      <c r="Z24"/>
      <c r="AA24"/>
      <c r="AB24"/>
      <c r="AC24"/>
      <c r="AF24"/>
      <c r="AG24"/>
      <c r="AH24"/>
      <c r="AI24"/>
      <c r="AJ24"/>
      <c r="AK24"/>
      <c r="AL24"/>
      <c r="AM24"/>
      <c r="AN24"/>
      <c r="AO24"/>
    </row>
    <row r="25" spans="1:79" ht="18" customHeight="1">
      <c r="A25" s="1861" t="s">
        <v>923</v>
      </c>
      <c r="B25" s="1861"/>
      <c r="C25" s="1861"/>
      <c r="D25" s="1861"/>
      <c r="E25" s="1861"/>
      <c r="F25" s="1861"/>
      <c r="G25" s="1861"/>
      <c r="H25" s="1861"/>
      <c r="I25" s="1861"/>
      <c r="J25" s="1861"/>
      <c r="K25" s="1861"/>
      <c r="L25"/>
      <c r="M25" s="1861" t="s">
        <v>924</v>
      </c>
      <c r="N25" s="1861"/>
      <c r="O25" s="1861"/>
      <c r="P25" s="1861"/>
      <c r="Q25" s="1861"/>
      <c r="R25" s="1861"/>
      <c r="S25" s="1861"/>
      <c r="T25" s="1861"/>
      <c r="U25" s="1861"/>
      <c r="V25" s="1861"/>
      <c r="W25" s="1861"/>
      <c r="X25"/>
      <c r="Y25" s="1861" t="s">
        <v>925</v>
      </c>
      <c r="Z25" s="1861"/>
      <c r="AA25" s="1861"/>
      <c r="AB25" s="1861"/>
      <c r="AC25" s="1861"/>
      <c r="AD25" s="1861"/>
      <c r="AE25" s="1861"/>
      <c r="AF25" s="1861"/>
      <c r="AG25" s="1861"/>
      <c r="AH25" s="1861"/>
      <c r="AI25" s="1861"/>
      <c r="AJ25"/>
      <c r="AK25" s="1861" t="s">
        <v>926</v>
      </c>
      <c r="AL25" s="1861"/>
      <c r="AM25" s="1861"/>
      <c r="AN25" s="1861"/>
      <c r="AO25" s="1861"/>
      <c r="AP25" s="1861"/>
      <c r="AQ25" s="1861"/>
      <c r="AR25" s="1861"/>
      <c r="AS25" s="1861"/>
      <c r="AT25" s="1861"/>
      <c r="AU25" s="1861"/>
      <c r="AW25" s="1861" t="s">
        <v>927</v>
      </c>
      <c r="AX25" s="1861"/>
      <c r="AY25" s="1861"/>
      <c r="AZ25" s="1861"/>
      <c r="BA25" s="1861"/>
      <c r="BB25" s="1861"/>
      <c r="BC25" s="1861"/>
      <c r="BD25" s="1861"/>
      <c r="BE25" s="1861"/>
      <c r="BF25" s="1861"/>
      <c r="BG25" s="1861"/>
    </row>
    <row r="26" spans="1:79" ht="18" customHeight="1">
      <c r="A26" s="1"/>
      <c r="B26" s="1"/>
      <c r="C26" s="1"/>
      <c r="D26" s="1"/>
      <c r="E26" s="1"/>
      <c r="F26" s="444"/>
      <c r="G26" s="1"/>
      <c r="H26" s="1"/>
      <c r="I26" s="1"/>
      <c r="J26" s="1"/>
      <c r="K26" s="1"/>
      <c r="L26"/>
      <c r="M26" s="1"/>
      <c r="O26" s="1"/>
      <c r="P26" s="1"/>
      <c r="Q26" s="1"/>
      <c r="R26" s="1"/>
      <c r="S26" s="1"/>
      <c r="T26" s="1"/>
      <c r="U26" s="1"/>
      <c r="V26" s="1"/>
      <c r="W26"/>
      <c r="X26"/>
      <c r="Y26" s="1"/>
      <c r="Z26" s="1"/>
      <c r="AA26" s="1"/>
      <c r="AB26" s="1"/>
      <c r="AC26" s="1"/>
      <c r="AD26" s="1"/>
      <c r="AE26" s="1"/>
      <c r="AF26" s="1"/>
      <c r="AG26" s="1"/>
      <c r="AH26" s="1"/>
      <c r="AI26"/>
      <c r="AJ26"/>
      <c r="AK26" s="1798" t="s">
        <v>928</v>
      </c>
      <c r="AL26" s="1798"/>
      <c r="AM26" s="1798"/>
      <c r="AN26" s="1798"/>
      <c r="AO26" s="1798"/>
      <c r="AP26" s="1798"/>
      <c r="AQ26" s="1798"/>
      <c r="AR26" s="1798"/>
      <c r="AS26" s="1798"/>
      <c r="AT26" s="1798"/>
      <c r="AU26" s="1798"/>
    </row>
    <row r="27" spans="1:79" ht="18" customHeight="1">
      <c r="A27" s="1826"/>
      <c r="B27" s="1826"/>
      <c r="C27" s="1826"/>
      <c r="D27" s="1826"/>
      <c r="E27" s="1827"/>
      <c r="F27" s="1824">
        <v>2024</v>
      </c>
      <c r="G27" s="1864"/>
      <c r="H27" s="1825"/>
      <c r="I27" s="1824">
        <v>2025</v>
      </c>
      <c r="J27" s="1864"/>
      <c r="K27" s="1864"/>
      <c r="L27"/>
      <c r="M27" s="1826"/>
      <c r="N27" s="1826"/>
      <c r="O27" s="1826"/>
      <c r="P27" s="1826"/>
      <c r="Q27" s="1827"/>
      <c r="R27" s="1824">
        <v>2024</v>
      </c>
      <c r="S27" s="1864"/>
      <c r="T27" s="1825"/>
      <c r="U27" s="1824">
        <v>2025</v>
      </c>
      <c r="V27" s="1864"/>
      <c r="W27" s="1864"/>
      <c r="X27"/>
      <c r="Y27" s="1826"/>
      <c r="Z27" s="1826"/>
      <c r="AA27" s="1826"/>
      <c r="AB27" s="1826"/>
      <c r="AC27" s="1827"/>
      <c r="AD27" s="1824">
        <v>2024</v>
      </c>
      <c r="AE27" s="1864"/>
      <c r="AF27" s="1825"/>
      <c r="AG27" s="1824">
        <v>2025</v>
      </c>
      <c r="AH27" s="1864"/>
      <c r="AI27" s="1864"/>
      <c r="AJ27"/>
      <c r="AK27" s="1826"/>
      <c r="AL27" s="1826"/>
      <c r="AM27" s="1826"/>
      <c r="AN27" s="1826"/>
      <c r="AO27" s="1827"/>
      <c r="AP27" s="1824" t="s">
        <v>929</v>
      </c>
      <c r="AQ27" s="1864"/>
      <c r="AR27" s="1864"/>
      <c r="AW27" s="1826"/>
      <c r="AX27" s="1826"/>
      <c r="AY27" s="1826"/>
      <c r="AZ27" s="1826"/>
      <c r="BA27" s="1827"/>
      <c r="BB27" s="1824">
        <v>2024</v>
      </c>
      <c r="BC27" s="1864"/>
      <c r="BD27" s="1825"/>
      <c r="BE27" s="1824">
        <v>2025</v>
      </c>
      <c r="BF27" s="1864"/>
      <c r="BG27" s="1864"/>
    </row>
    <row r="28" spans="1:79" ht="18" customHeight="1">
      <c r="A28" s="1828"/>
      <c r="B28" s="1828"/>
      <c r="C28" s="1828"/>
      <c r="D28" s="1828"/>
      <c r="E28" s="1829"/>
      <c r="F28" s="92" t="s">
        <v>68</v>
      </c>
      <c r="G28" s="93" t="s">
        <v>69</v>
      </c>
      <c r="H28" s="424" t="s">
        <v>70</v>
      </c>
      <c r="I28" s="423" t="s">
        <v>68</v>
      </c>
      <c r="J28" s="94" t="s">
        <v>69</v>
      </c>
      <c r="K28" s="477" t="s">
        <v>70</v>
      </c>
      <c r="L28"/>
      <c r="M28" s="1828"/>
      <c r="N28" s="1828"/>
      <c r="O28" s="1828"/>
      <c r="P28" s="1828"/>
      <c r="Q28" s="1829"/>
      <c r="R28" s="92" t="s">
        <v>68</v>
      </c>
      <c r="S28" s="93" t="s">
        <v>69</v>
      </c>
      <c r="T28" s="424" t="s">
        <v>70</v>
      </c>
      <c r="U28" s="423" t="s">
        <v>68</v>
      </c>
      <c r="V28" s="94" t="s">
        <v>69</v>
      </c>
      <c r="W28" s="477" t="s">
        <v>70</v>
      </c>
      <c r="X28"/>
      <c r="Y28" s="1828"/>
      <c r="Z28" s="1828"/>
      <c r="AA28" s="1828"/>
      <c r="AB28" s="1828"/>
      <c r="AC28" s="1829"/>
      <c r="AD28" s="92" t="s">
        <v>68</v>
      </c>
      <c r="AE28" s="93" t="s">
        <v>69</v>
      </c>
      <c r="AF28" s="424" t="s">
        <v>70</v>
      </c>
      <c r="AG28" s="423" t="s">
        <v>68</v>
      </c>
      <c r="AH28" s="94" t="s">
        <v>69</v>
      </c>
      <c r="AI28" s="477" t="s">
        <v>70</v>
      </c>
      <c r="AJ28"/>
      <c r="AK28" s="1828"/>
      <c r="AL28" s="1828"/>
      <c r="AM28" s="1828"/>
      <c r="AN28" s="1828"/>
      <c r="AO28" s="1829"/>
      <c r="AP28" s="423" t="s">
        <v>68</v>
      </c>
      <c r="AQ28" s="94" t="s">
        <v>69</v>
      </c>
      <c r="AR28" s="477" t="s">
        <v>70</v>
      </c>
      <c r="AW28" s="1828"/>
      <c r="AX28" s="1828"/>
      <c r="AY28" s="1828"/>
      <c r="AZ28" s="1828"/>
      <c r="BA28" s="1829"/>
      <c r="BB28" s="139" t="s">
        <v>68</v>
      </c>
      <c r="BC28" s="140" t="s">
        <v>69</v>
      </c>
      <c r="BD28" s="141" t="s">
        <v>70</v>
      </c>
      <c r="BE28" s="142" t="s">
        <v>68</v>
      </c>
      <c r="BF28" s="143" t="s">
        <v>69</v>
      </c>
      <c r="BG28" s="477" t="s">
        <v>70</v>
      </c>
    </row>
    <row r="29" spans="1:79" ht="18" customHeight="1">
      <c r="A29" s="1938" t="s">
        <v>187</v>
      </c>
      <c r="B29" s="1938"/>
      <c r="C29" s="1938"/>
      <c r="D29" s="1938"/>
      <c r="E29" s="1939"/>
      <c r="F29" s="168">
        <v>380848</v>
      </c>
      <c r="G29" s="169">
        <v>121033</v>
      </c>
      <c r="H29" s="170">
        <v>501881</v>
      </c>
      <c r="I29" s="168">
        <v>384661</v>
      </c>
      <c r="J29" s="169">
        <v>124246</v>
      </c>
      <c r="K29" s="171">
        <v>508907</v>
      </c>
      <c r="L29"/>
      <c r="M29" s="1938" t="s">
        <v>187</v>
      </c>
      <c r="N29" s="1938"/>
      <c r="O29" s="1938"/>
      <c r="P29" s="1938"/>
      <c r="Q29" s="1939"/>
      <c r="R29" s="101">
        <v>0.94641077698782095</v>
      </c>
      <c r="S29" s="100">
        <v>0.83473337195508845</v>
      </c>
      <c r="T29" s="112">
        <v>0.91683001192892333</v>
      </c>
      <c r="U29" s="99">
        <v>0.94805502086326854</v>
      </c>
      <c r="V29" s="100">
        <v>0.83925616206102283</v>
      </c>
      <c r="W29" s="110">
        <v>0.91896962692766082</v>
      </c>
      <c r="X29"/>
      <c r="Y29" s="1938" t="s">
        <v>187</v>
      </c>
      <c r="Z29" s="1938"/>
      <c r="AA29" s="1938"/>
      <c r="AB29" s="1938"/>
      <c r="AC29" s="1939"/>
      <c r="AD29" s="101">
        <v>0.75884123925791169</v>
      </c>
      <c r="AE29" s="100">
        <v>0.24115876074208825</v>
      </c>
      <c r="AF29" s="112">
        <v>1</v>
      </c>
      <c r="AG29" s="99">
        <v>0.75585716054210295</v>
      </c>
      <c r="AH29" s="100">
        <v>0.24414283945789703</v>
      </c>
      <c r="AI29" s="110">
        <v>1</v>
      </c>
      <c r="AJ29"/>
      <c r="AK29" s="1938" t="s">
        <v>187</v>
      </c>
      <c r="AL29" s="1938"/>
      <c r="AM29" s="1938"/>
      <c r="AN29" s="1938"/>
      <c r="AO29" s="1939"/>
      <c r="AP29" s="99">
        <v>1.0011868251901035E-2</v>
      </c>
      <c r="AQ29" s="100">
        <v>2.6546479059430084E-2</v>
      </c>
      <c r="AR29" s="110">
        <v>1.399933450359736E-2</v>
      </c>
      <c r="AW29" s="1932" t="s">
        <v>21</v>
      </c>
      <c r="AX29" s="1932"/>
      <c r="AY29" s="1932"/>
      <c r="AZ29" s="1932"/>
      <c r="BA29" s="1933"/>
      <c r="BB29" s="144">
        <v>0.89621707268766093</v>
      </c>
      <c r="BC29" s="145">
        <v>0.96806760819011972</v>
      </c>
      <c r="BD29" s="146">
        <v>0.95207231040564377</v>
      </c>
      <c r="BE29" s="147">
        <v>0.87536916715888957</v>
      </c>
      <c r="BF29" s="145">
        <v>0.96545116383926055</v>
      </c>
      <c r="BG29" s="148">
        <v>0.94540355797037945</v>
      </c>
    </row>
    <row r="30" spans="1:79" ht="18" customHeight="1">
      <c r="A30" s="1940" t="s">
        <v>188</v>
      </c>
      <c r="B30" s="1940"/>
      <c r="C30" s="1940"/>
      <c r="D30" s="1940"/>
      <c r="E30" s="1941"/>
      <c r="F30" s="172">
        <v>4525</v>
      </c>
      <c r="G30" s="173">
        <v>17068</v>
      </c>
      <c r="H30" s="174">
        <v>21593</v>
      </c>
      <c r="I30" s="172">
        <v>4446</v>
      </c>
      <c r="J30" s="173">
        <v>17130</v>
      </c>
      <c r="K30" s="175">
        <v>21576</v>
      </c>
      <c r="L30"/>
      <c r="M30" s="1940" t="s">
        <v>188</v>
      </c>
      <c r="N30" s="1940"/>
      <c r="O30" s="1940"/>
      <c r="P30" s="1940"/>
      <c r="Q30" s="1941"/>
      <c r="R30" s="103">
        <v>1.1244666549042898E-2</v>
      </c>
      <c r="S30" s="102">
        <v>0.11771359209909239</v>
      </c>
      <c r="T30" s="113">
        <v>3.9445825698883281E-2</v>
      </c>
      <c r="U30" s="103">
        <v>1.0957837219676785E-2</v>
      </c>
      <c r="V30" s="102">
        <v>0.11570962490627723</v>
      </c>
      <c r="W30" s="111">
        <v>3.8961320379934272E-2</v>
      </c>
      <c r="X30"/>
      <c r="Y30" s="1940" t="s">
        <v>188</v>
      </c>
      <c r="Z30" s="1940"/>
      <c r="AA30" s="1940"/>
      <c r="AB30" s="1940"/>
      <c r="AC30" s="1941"/>
      <c r="AD30" s="103">
        <v>0.20955865326726253</v>
      </c>
      <c r="AE30" s="102">
        <v>0.79044134673273747</v>
      </c>
      <c r="AF30" s="113">
        <v>1</v>
      </c>
      <c r="AG30" s="103">
        <v>0.20606229143492769</v>
      </c>
      <c r="AH30" s="102">
        <v>0.79393770856507229</v>
      </c>
      <c r="AI30" s="111">
        <v>1</v>
      </c>
      <c r="AJ30"/>
      <c r="AK30" s="1940" t="s">
        <v>188</v>
      </c>
      <c r="AL30" s="1940"/>
      <c r="AM30" s="1940"/>
      <c r="AN30" s="1940"/>
      <c r="AO30" s="1941"/>
      <c r="AP30" s="103">
        <v>-1.7458563535911575E-2</v>
      </c>
      <c r="AQ30" s="102">
        <v>3.6325287086946823E-3</v>
      </c>
      <c r="AR30" s="111">
        <v>-7.8729217802064877E-4</v>
      </c>
      <c r="AW30" s="1836" t="s">
        <v>22</v>
      </c>
      <c r="AX30" s="1836"/>
      <c r="AY30" s="1836"/>
      <c r="AZ30" s="1836"/>
      <c r="BA30" s="1837"/>
      <c r="BB30" s="301">
        <v>0.10378292731233908</v>
      </c>
      <c r="BC30" s="478">
        <v>3.1932391809880327E-2</v>
      </c>
      <c r="BD30" s="479">
        <v>4.7927689594356261E-2</v>
      </c>
      <c r="BE30" s="480">
        <v>0.12463083284111046</v>
      </c>
      <c r="BF30" s="478">
        <v>3.4548836160739449E-2</v>
      </c>
      <c r="BG30" s="481">
        <v>5.4596442029620544E-2</v>
      </c>
    </row>
    <row r="31" spans="1:79" ht="18" customHeight="1">
      <c r="A31" s="1934" t="s">
        <v>29</v>
      </c>
      <c r="B31" s="1934"/>
      <c r="C31" s="1934"/>
      <c r="D31" s="1934"/>
      <c r="E31" s="1935"/>
      <c r="F31" s="176">
        <v>385373</v>
      </c>
      <c r="G31" s="177">
        <v>138101</v>
      </c>
      <c r="H31" s="177">
        <v>523474</v>
      </c>
      <c r="I31" s="176">
        <v>389107</v>
      </c>
      <c r="J31" s="177">
        <v>141376</v>
      </c>
      <c r="K31" s="178">
        <v>530483</v>
      </c>
      <c r="L31"/>
      <c r="M31" s="1934" t="s">
        <v>29</v>
      </c>
      <c r="N31" s="1934"/>
      <c r="O31" s="1934"/>
      <c r="P31" s="1934"/>
      <c r="Q31" s="1935"/>
      <c r="R31" s="152">
        <v>0.95765544353686383</v>
      </c>
      <c r="S31" s="153">
        <v>0.95244696405418083</v>
      </c>
      <c r="T31" s="153">
        <v>0.95627583762780666</v>
      </c>
      <c r="U31" s="152">
        <v>0.95901285808294534</v>
      </c>
      <c r="V31" s="153">
        <v>0.95496578696730006</v>
      </c>
      <c r="W31" s="154">
        <v>0.95793094730759509</v>
      </c>
      <c r="X31"/>
      <c r="Y31" s="1934" t="s">
        <v>29</v>
      </c>
      <c r="Z31" s="1934"/>
      <c r="AA31" s="1934"/>
      <c r="AB31" s="1934"/>
      <c r="AC31" s="1935"/>
      <c r="AD31" s="152">
        <v>0.73618364999980901</v>
      </c>
      <c r="AE31" s="153">
        <v>0.26381635000019105</v>
      </c>
      <c r="AF31" s="153">
        <v>1</v>
      </c>
      <c r="AG31" s="152">
        <v>0.73349570108749951</v>
      </c>
      <c r="AH31" s="153">
        <v>0.26650429891250049</v>
      </c>
      <c r="AI31" s="154">
        <v>1</v>
      </c>
      <c r="AJ31"/>
      <c r="AK31" s="1934" t="s">
        <v>29</v>
      </c>
      <c r="AL31" s="1934"/>
      <c r="AM31" s="1934"/>
      <c r="AN31" s="1934"/>
      <c r="AO31" s="1935"/>
      <c r="AP31" s="152">
        <v>9.6893139893039493E-3</v>
      </c>
      <c r="AQ31" s="153">
        <v>2.3714527773151639E-2</v>
      </c>
      <c r="AR31" s="154">
        <v>1.3389394697731039E-2</v>
      </c>
      <c r="AW31" s="1862" t="s">
        <v>930</v>
      </c>
      <c r="AX31" s="1862"/>
      <c r="AY31" s="1862"/>
      <c r="AZ31" s="1862"/>
      <c r="BA31" s="1863"/>
      <c r="BB31" s="155">
        <v>1</v>
      </c>
      <c r="BC31" s="156">
        <v>1</v>
      </c>
      <c r="BD31" s="430">
        <v>1</v>
      </c>
      <c r="BE31" s="155">
        <v>1</v>
      </c>
      <c r="BF31" s="156">
        <v>1</v>
      </c>
      <c r="BG31" s="157">
        <v>1</v>
      </c>
    </row>
    <row r="32" spans="1:79" ht="18" customHeight="1">
      <c r="A32" s="1936" t="s">
        <v>189</v>
      </c>
      <c r="B32" s="1936"/>
      <c r="C32" s="1936"/>
      <c r="D32" s="1936"/>
      <c r="E32" s="1937"/>
      <c r="F32" s="425">
        <v>9539</v>
      </c>
      <c r="G32" s="179">
        <v>3366</v>
      </c>
      <c r="H32" s="434">
        <v>12905</v>
      </c>
      <c r="I32" s="425">
        <v>9782</v>
      </c>
      <c r="J32" s="179">
        <v>3543</v>
      </c>
      <c r="K32" s="426">
        <v>13325</v>
      </c>
      <c r="L32"/>
      <c r="M32" s="1936" t="s">
        <v>189</v>
      </c>
      <c r="N32" s="1936"/>
      <c r="O32" s="1936"/>
      <c r="P32" s="1936"/>
      <c r="Q32" s="1937"/>
      <c r="R32" s="482">
        <v>2.3704502588137062E-2</v>
      </c>
      <c r="S32" s="483">
        <v>2.3214433501613837E-2</v>
      </c>
      <c r="T32" s="484">
        <v>2.3574694606774825E-2</v>
      </c>
      <c r="U32" s="485">
        <v>2.4109213603886261E-2</v>
      </c>
      <c r="V32" s="483">
        <v>2.393223590443317E-2</v>
      </c>
      <c r="W32" s="486">
        <v>2.4061901838275127E-2</v>
      </c>
      <c r="X32"/>
      <c r="Y32" s="1936" t="s">
        <v>189</v>
      </c>
      <c r="Z32" s="1936"/>
      <c r="AA32" s="1936"/>
      <c r="AB32" s="1936"/>
      <c r="AC32" s="1937"/>
      <c r="AD32" s="482">
        <v>0.73917086400619914</v>
      </c>
      <c r="AE32" s="483">
        <v>0.26082913599380086</v>
      </c>
      <c r="AF32" s="484">
        <v>1</v>
      </c>
      <c r="AG32" s="485">
        <v>0.73410881801125705</v>
      </c>
      <c r="AH32" s="483">
        <v>0.26589118198874295</v>
      </c>
      <c r="AI32" s="486">
        <v>1</v>
      </c>
      <c r="AJ32"/>
      <c r="AK32" s="1936" t="s">
        <v>189</v>
      </c>
      <c r="AL32" s="1936"/>
      <c r="AM32" s="1936"/>
      <c r="AN32" s="1936"/>
      <c r="AO32" s="1937"/>
      <c r="AP32" s="485">
        <v>2.5474368382430113E-2</v>
      </c>
      <c r="AQ32" s="483">
        <v>5.2584670231728969E-2</v>
      </c>
      <c r="AR32" s="486">
        <v>3.2545524990313934E-2</v>
      </c>
    </row>
    <row r="33" spans="1:59" ht="18" customHeight="1">
      <c r="A33" s="1944" t="s">
        <v>190</v>
      </c>
      <c r="B33" s="1944"/>
      <c r="C33" s="1944"/>
      <c r="D33" s="1944"/>
      <c r="E33" s="1945"/>
      <c r="F33" s="180">
        <v>524</v>
      </c>
      <c r="G33" s="181">
        <v>563</v>
      </c>
      <c r="H33" s="182">
        <v>1087</v>
      </c>
      <c r="I33" s="180">
        <v>633</v>
      </c>
      <c r="J33" s="181">
        <v>613</v>
      </c>
      <c r="K33" s="183">
        <v>1246</v>
      </c>
      <c r="L33"/>
      <c r="M33" s="1944" t="s">
        <v>190</v>
      </c>
      <c r="N33" s="1944"/>
      <c r="O33" s="1944"/>
      <c r="P33" s="1944"/>
      <c r="Q33" s="1945"/>
      <c r="R33" s="487">
        <v>1.3021448114250783E-3</v>
      </c>
      <c r="S33" s="488">
        <v>3.882865734227151E-3</v>
      </c>
      <c r="T33" s="489">
        <v>1.985718174162281E-3</v>
      </c>
      <c r="U33" s="487">
        <v>1.5601239226395423E-3</v>
      </c>
      <c r="V33" s="488">
        <v>4.1406888539140653E-3</v>
      </c>
      <c r="W33" s="490">
        <v>2.2499909711437755E-3</v>
      </c>
      <c r="X33"/>
      <c r="Y33" s="1944" t="s">
        <v>190</v>
      </c>
      <c r="Z33" s="1944"/>
      <c r="AA33" s="1944"/>
      <c r="AB33" s="1944"/>
      <c r="AC33" s="1945"/>
      <c r="AD33" s="487">
        <v>0.48206071757129715</v>
      </c>
      <c r="AE33" s="488">
        <v>0.51793928242870291</v>
      </c>
      <c r="AF33" s="489">
        <v>1</v>
      </c>
      <c r="AG33" s="487">
        <v>0.50802568218298561</v>
      </c>
      <c r="AH33" s="488">
        <v>0.49197431781701445</v>
      </c>
      <c r="AI33" s="490">
        <v>1</v>
      </c>
      <c r="AJ33"/>
      <c r="AK33" s="1944" t="s">
        <v>190</v>
      </c>
      <c r="AL33" s="1944"/>
      <c r="AM33" s="1944"/>
      <c r="AN33" s="1944"/>
      <c r="AO33" s="1945"/>
      <c r="AP33" s="487">
        <v>0.20801526717557262</v>
      </c>
      <c r="AQ33" s="488">
        <v>8.8809946714031973E-2</v>
      </c>
      <c r="AR33" s="490">
        <v>0.14627414903403868</v>
      </c>
    </row>
    <row r="34" spans="1:59" ht="25.5" customHeight="1">
      <c r="A34" s="1942" t="s">
        <v>191</v>
      </c>
      <c r="B34" s="1942"/>
      <c r="C34" s="1942"/>
      <c r="D34" s="1942"/>
      <c r="E34" s="1943"/>
      <c r="F34" s="184">
        <v>10063</v>
      </c>
      <c r="G34" s="185">
        <v>3929</v>
      </c>
      <c r="H34" s="185">
        <v>13992</v>
      </c>
      <c r="I34" s="184">
        <v>10415</v>
      </c>
      <c r="J34" s="185">
        <v>4156</v>
      </c>
      <c r="K34" s="186">
        <v>14571</v>
      </c>
      <c r="L34"/>
      <c r="M34" s="1942" t="s">
        <v>191</v>
      </c>
      <c r="N34" s="1942"/>
      <c r="O34" s="1942"/>
      <c r="P34" s="1942"/>
      <c r="Q34" s="1943"/>
      <c r="R34" s="104">
        <v>2.500664739956214E-2</v>
      </c>
      <c r="S34" s="109">
        <v>2.7097299235840987E-2</v>
      </c>
      <c r="T34" s="106">
        <v>2.5560412780937104E-2</v>
      </c>
      <c r="U34" s="104">
        <v>2.5669337526525803E-2</v>
      </c>
      <c r="V34" s="105">
        <v>2.8072924758347235E-2</v>
      </c>
      <c r="W34" s="107">
        <v>2.6311892809418903E-2</v>
      </c>
      <c r="X34"/>
      <c r="Y34" s="1942" t="s">
        <v>191</v>
      </c>
      <c r="Z34" s="1942"/>
      <c r="AA34" s="1942"/>
      <c r="AB34" s="1942"/>
      <c r="AC34" s="1943"/>
      <c r="AD34" s="104">
        <v>0.71919668381932533</v>
      </c>
      <c r="AE34" s="109">
        <v>0.28080331618067467</v>
      </c>
      <c r="AF34" s="106">
        <v>1</v>
      </c>
      <c r="AG34" s="104">
        <v>0.71477592478210139</v>
      </c>
      <c r="AH34" s="105">
        <v>0.28522407521789855</v>
      </c>
      <c r="AI34" s="107">
        <v>1</v>
      </c>
      <c r="AJ34"/>
      <c r="AK34" s="1942" t="s">
        <v>191</v>
      </c>
      <c r="AL34" s="1942"/>
      <c r="AM34" s="1942"/>
      <c r="AN34" s="1942"/>
      <c r="AO34" s="1943"/>
      <c r="AP34" s="104">
        <v>3.4979628341448965E-2</v>
      </c>
      <c r="AQ34" s="105">
        <v>5.7775515398320154E-2</v>
      </c>
      <c r="AR34" s="107">
        <v>4.1380789022298359E-2</v>
      </c>
    </row>
    <row r="35" spans="1:59" ht="18" customHeight="1">
      <c r="A35" s="1865" t="s">
        <v>930</v>
      </c>
      <c r="B35" s="1865"/>
      <c r="C35" s="1865"/>
      <c r="D35" s="1865"/>
      <c r="E35" s="1866"/>
      <c r="F35" s="427">
        <v>5049</v>
      </c>
      <c r="G35" s="187">
        <v>17631</v>
      </c>
      <c r="H35" s="187">
        <v>22680</v>
      </c>
      <c r="I35" s="427">
        <v>5079</v>
      </c>
      <c r="J35" s="187">
        <v>17743</v>
      </c>
      <c r="K35" s="188">
        <v>22822</v>
      </c>
      <c r="L35"/>
      <c r="M35" s="1865" t="s">
        <v>930</v>
      </c>
      <c r="N35" s="1865"/>
      <c r="O35" s="1865"/>
      <c r="P35" s="1865"/>
      <c r="Q35" s="1866"/>
      <c r="R35" s="104">
        <v>1.2546811360467976E-2</v>
      </c>
      <c r="S35" s="105">
        <v>0.12159645783331954</v>
      </c>
      <c r="T35" s="106">
        <v>4.1431543873045561E-2</v>
      </c>
      <c r="U35" s="104">
        <v>1.2517961142316328E-2</v>
      </c>
      <c r="V35" s="105">
        <v>0.1198503137601913</v>
      </c>
      <c r="W35" s="108">
        <v>4.1211311351078049E-2</v>
      </c>
      <c r="X35"/>
      <c r="Y35" s="1865" t="s">
        <v>930</v>
      </c>
      <c r="Z35" s="1865"/>
      <c r="AA35" s="1865"/>
      <c r="AB35" s="1865"/>
      <c r="AC35" s="1866"/>
      <c r="AD35" s="104">
        <v>0.22261904761904761</v>
      </c>
      <c r="AE35" s="105">
        <v>0.77738095238095239</v>
      </c>
      <c r="AF35" s="106">
        <v>1</v>
      </c>
      <c r="AG35" s="104">
        <v>0.22254841819297169</v>
      </c>
      <c r="AH35" s="105">
        <v>0.77745158180702834</v>
      </c>
      <c r="AI35" s="108">
        <v>1</v>
      </c>
      <c r="AJ35"/>
      <c r="AK35" s="1865" t="s">
        <v>930</v>
      </c>
      <c r="AL35" s="1865"/>
      <c r="AM35" s="1865"/>
      <c r="AN35" s="1865"/>
      <c r="AO35" s="1866"/>
      <c r="AP35" s="104">
        <v>5.9417706476529997E-3</v>
      </c>
      <c r="AQ35" s="105">
        <v>6.3524473937950354E-3</v>
      </c>
      <c r="AR35" s="108">
        <v>6.2610229276895968E-3</v>
      </c>
    </row>
    <row r="36" spans="1:59" ht="18" hidden="1" customHeight="1">
      <c r="A36" s="1877" t="s">
        <v>192</v>
      </c>
      <c r="B36" s="1877"/>
      <c r="C36" s="1877"/>
      <c r="D36" s="1877"/>
      <c r="E36" s="1878"/>
      <c r="F36" s="420" t="e">
        <v>#REF!</v>
      </c>
      <c r="G36" s="420" t="e">
        <v>#REF!</v>
      </c>
      <c r="H36" s="420" t="e">
        <v>#REF!</v>
      </c>
      <c r="I36" s="420" t="e">
        <v>#REF!</v>
      </c>
      <c r="J36" s="420" t="e">
        <v>#REF!</v>
      </c>
      <c r="K36" s="420" t="e">
        <v>#REF!</v>
      </c>
      <c r="L36"/>
      <c r="M36" s="1877" t="s">
        <v>192</v>
      </c>
      <c r="N36" s="1877"/>
      <c r="O36" s="1877"/>
      <c r="P36" s="1877"/>
      <c r="Q36" s="1878"/>
      <c r="R36" s="301" t="e">
        <v>#REF!</v>
      </c>
      <c r="S36" s="478" t="e">
        <v>#REF!</v>
      </c>
      <c r="T36" s="479" t="e">
        <v>#REF!</v>
      </c>
      <c r="U36" s="480" t="e">
        <v>#REF!</v>
      </c>
      <c r="V36" s="478" t="e">
        <v>#REF!</v>
      </c>
      <c r="W36" s="481" t="e">
        <v>#REF!</v>
      </c>
      <c r="X36"/>
      <c r="Y36" s="1877" t="s">
        <v>192</v>
      </c>
      <c r="Z36" s="1877"/>
      <c r="AA36" s="1877"/>
      <c r="AB36" s="1877"/>
      <c r="AC36" s="1878"/>
      <c r="AD36" s="301" t="e">
        <v>#REF!</v>
      </c>
      <c r="AE36" s="478" t="e">
        <v>#REF!</v>
      </c>
      <c r="AF36" s="479" t="e">
        <v>#REF!</v>
      </c>
      <c r="AG36" s="480" t="e">
        <v>#REF!</v>
      </c>
      <c r="AH36" s="478" t="e">
        <v>#REF!</v>
      </c>
      <c r="AI36" s="481" t="e">
        <v>#REF!</v>
      </c>
      <c r="AJ36"/>
      <c r="AK36" s="1877" t="s">
        <v>192</v>
      </c>
      <c r="AL36" s="1877"/>
      <c r="AM36" s="1877"/>
      <c r="AN36" s="1877"/>
      <c r="AO36" s="1878"/>
      <c r="AP36" s="480" t="e">
        <v>#REF!</v>
      </c>
      <c r="AQ36" s="478" t="e">
        <v>#REF!</v>
      </c>
      <c r="AR36" s="481" t="e">
        <v>#REF!</v>
      </c>
    </row>
    <row r="37" spans="1:59" ht="18" customHeight="1">
      <c r="A37" s="1877" t="s">
        <v>18</v>
      </c>
      <c r="B37" s="1877"/>
      <c r="C37" s="1877"/>
      <c r="D37" s="1877"/>
      <c r="E37" s="1878"/>
      <c r="F37" s="296">
        <v>6977</v>
      </c>
      <c r="G37" s="189">
        <v>2966</v>
      </c>
      <c r="H37" s="300">
        <v>9943</v>
      </c>
      <c r="I37" s="296">
        <v>6215</v>
      </c>
      <c r="J37" s="189">
        <v>2511</v>
      </c>
      <c r="K37" s="299">
        <v>8726</v>
      </c>
      <c r="L37"/>
      <c r="M37" s="1877" t="s">
        <v>18</v>
      </c>
      <c r="N37" s="1877"/>
      <c r="O37" s="1877"/>
      <c r="P37" s="1877"/>
      <c r="Q37" s="1878"/>
      <c r="R37" s="491">
        <v>1.7337909063573988E-2</v>
      </c>
      <c r="S37" s="492">
        <v>2.0455736709978207E-2</v>
      </c>
      <c r="T37" s="493">
        <v>1.8163749591256263E-2</v>
      </c>
      <c r="U37" s="491">
        <v>1.5317804390528839E-2</v>
      </c>
      <c r="V37" s="492">
        <v>1.6961288274352723E-2</v>
      </c>
      <c r="W37" s="494">
        <v>1.5757159882986024E-2</v>
      </c>
      <c r="X37"/>
      <c r="Y37" s="1877" t="s">
        <v>18</v>
      </c>
      <c r="Z37" s="1877"/>
      <c r="AA37" s="1877"/>
      <c r="AB37" s="1877"/>
      <c r="AC37" s="1878"/>
      <c r="AD37" s="487">
        <v>0.70169968822287032</v>
      </c>
      <c r="AE37" s="495">
        <v>0.29830031177712962</v>
      </c>
      <c r="AF37" s="496">
        <v>1</v>
      </c>
      <c r="AG37" s="487">
        <v>0.71223928489571398</v>
      </c>
      <c r="AH37" s="495">
        <v>0.28776071510428602</v>
      </c>
      <c r="AI37" s="497">
        <v>1</v>
      </c>
      <c r="AJ37"/>
      <c r="AK37" s="1877" t="s">
        <v>18</v>
      </c>
      <c r="AL37" s="1877"/>
      <c r="AM37" s="1877"/>
      <c r="AN37" s="1877"/>
      <c r="AO37" s="1878"/>
      <c r="AP37" s="487">
        <v>-0.10921599541350147</v>
      </c>
      <c r="AQ37" s="495">
        <v>-0.15340525960890083</v>
      </c>
      <c r="AR37" s="497">
        <v>-0.12239766670019114</v>
      </c>
    </row>
    <row r="38" spans="1:59" ht="18" customHeight="1">
      <c r="A38" s="1865" t="s">
        <v>931</v>
      </c>
      <c r="B38" s="1865"/>
      <c r="C38" s="1865"/>
      <c r="D38" s="1865"/>
      <c r="E38" s="1866"/>
      <c r="F38" s="427">
        <v>6977</v>
      </c>
      <c r="G38" s="427">
        <v>2966</v>
      </c>
      <c r="H38" s="427">
        <v>9943</v>
      </c>
      <c r="I38" s="427">
        <v>6215</v>
      </c>
      <c r="J38" s="427">
        <v>2511</v>
      </c>
      <c r="K38" s="427">
        <v>8726</v>
      </c>
      <c r="L38"/>
      <c r="M38" s="1865" t="s">
        <v>932</v>
      </c>
      <c r="N38" s="1865"/>
      <c r="O38" s="1865"/>
      <c r="P38" s="1865"/>
      <c r="Q38" s="1866"/>
      <c r="R38" s="149">
        <v>1.7337909063573988E-2</v>
      </c>
      <c r="S38" s="149">
        <v>2.0455736709978207E-2</v>
      </c>
      <c r="T38" s="149">
        <v>1.8163749591256263E-2</v>
      </c>
      <c r="U38" s="149">
        <v>1.5317804390528839E-2</v>
      </c>
      <c r="V38" s="149">
        <v>1.6961288274352723E-2</v>
      </c>
      <c r="W38" s="149">
        <v>1.5757159882986024E-2</v>
      </c>
      <c r="X38"/>
      <c r="Y38" s="1865" t="s">
        <v>933</v>
      </c>
      <c r="Z38" s="1865"/>
      <c r="AA38" s="1865"/>
      <c r="AB38" s="1865"/>
      <c r="AC38" s="1866"/>
      <c r="AD38" s="149">
        <v>0.70169968822287032</v>
      </c>
      <c r="AE38" s="150">
        <v>0.29830031177712962</v>
      </c>
      <c r="AF38" s="428">
        <v>1</v>
      </c>
      <c r="AG38" s="151">
        <v>0.71223928489571398</v>
      </c>
      <c r="AH38" s="150">
        <v>0.28776071510428602</v>
      </c>
      <c r="AI38" s="108">
        <v>1</v>
      </c>
      <c r="AJ38"/>
      <c r="AK38" s="1865" t="s">
        <v>933</v>
      </c>
      <c r="AL38" s="1865"/>
      <c r="AM38" s="1865"/>
      <c r="AN38" s="1865"/>
      <c r="AO38" s="1866"/>
      <c r="AP38" s="151">
        <v>-0.10921599541350147</v>
      </c>
      <c r="AQ38" s="150">
        <v>-0.15340525960890083</v>
      </c>
      <c r="AR38" s="108">
        <v>-0.12239766670019114</v>
      </c>
    </row>
    <row r="39" spans="1:59" ht="18" customHeight="1">
      <c r="A39" s="1862" t="s">
        <v>19</v>
      </c>
      <c r="B39" s="1862"/>
      <c r="C39" s="1862"/>
      <c r="D39" s="1862"/>
      <c r="E39" s="1863"/>
      <c r="F39" s="429">
        <v>402413</v>
      </c>
      <c r="G39" s="190">
        <v>144996</v>
      </c>
      <c r="H39" s="190">
        <v>547409</v>
      </c>
      <c r="I39" s="429">
        <v>405737</v>
      </c>
      <c r="J39" s="190">
        <v>148043</v>
      </c>
      <c r="K39" s="191">
        <v>553780</v>
      </c>
      <c r="L39"/>
      <c r="M39" s="1862" t="s">
        <v>19</v>
      </c>
      <c r="N39" s="1862"/>
      <c r="O39" s="1862"/>
      <c r="P39" s="1862"/>
      <c r="Q39" s="1863"/>
      <c r="R39" s="155">
        <v>1</v>
      </c>
      <c r="S39" s="156">
        <v>1</v>
      </c>
      <c r="T39" s="430">
        <v>1</v>
      </c>
      <c r="U39" s="155">
        <v>1</v>
      </c>
      <c r="V39" s="156">
        <v>1</v>
      </c>
      <c r="W39" s="157">
        <v>1</v>
      </c>
      <c r="X39"/>
      <c r="Y39" s="1862" t="s">
        <v>19</v>
      </c>
      <c r="Z39" s="1862"/>
      <c r="AA39" s="1862"/>
      <c r="AB39" s="1862"/>
      <c r="AC39" s="1863"/>
      <c r="AD39" s="155">
        <v>0.73512309808570919</v>
      </c>
      <c r="AE39" s="156">
        <v>0.26487690191429075</v>
      </c>
      <c r="AF39" s="430">
        <v>1</v>
      </c>
      <c r="AG39" s="155">
        <v>0.73266820759146234</v>
      </c>
      <c r="AH39" s="156">
        <v>0.26733179240853766</v>
      </c>
      <c r="AI39" s="157">
        <v>1</v>
      </c>
      <c r="AJ39"/>
      <c r="AK39" s="1862" t="s">
        <v>19</v>
      </c>
      <c r="AL39" s="1862"/>
      <c r="AM39" s="1862"/>
      <c r="AN39" s="1862"/>
      <c r="AO39" s="1863"/>
      <c r="AP39" s="155">
        <v>8.2601705213301013E-3</v>
      </c>
      <c r="AQ39" s="156">
        <v>2.101437281028451E-2</v>
      </c>
      <c r="AR39" s="157">
        <v>1.1638464110016455E-2</v>
      </c>
    </row>
    <row r="40" spans="1:59" ht="18" customHeight="1">
      <c r="A40" s="1"/>
      <c r="B40" s="1"/>
      <c r="C40" s="1"/>
      <c r="D40" s="1"/>
      <c r="E40" s="1"/>
      <c r="F40" s="444"/>
      <c r="G40" s="1"/>
      <c r="H40" s="1"/>
      <c r="I40" s="1"/>
      <c r="J40" s="1"/>
      <c r="K40" s="1"/>
      <c r="L40"/>
      <c r="M40" s="1"/>
      <c r="O40" s="1"/>
      <c r="P40" s="1"/>
      <c r="Q40" s="1"/>
      <c r="R40" s="1"/>
      <c r="S40" s="1"/>
      <c r="T40" s="1"/>
      <c r="U40" s="1"/>
      <c r="V40" s="1"/>
      <c r="W40"/>
      <c r="X40"/>
      <c r="AJ40"/>
      <c r="AK40"/>
      <c r="AL40"/>
      <c r="AM40"/>
      <c r="AN40"/>
      <c r="AO40"/>
    </row>
    <row r="41" spans="1:59" ht="18" customHeight="1">
      <c r="A41" s="1861" t="s">
        <v>934</v>
      </c>
      <c r="B41" s="1861"/>
      <c r="C41" s="1861"/>
      <c r="D41" s="1861"/>
      <c r="E41" s="1861"/>
      <c r="F41" s="1861"/>
      <c r="G41" s="1861"/>
      <c r="H41" s="1861"/>
      <c r="I41" s="1861"/>
      <c r="J41" s="1861"/>
      <c r="K41" s="1861"/>
      <c r="L41"/>
      <c r="M41" s="1950" t="s">
        <v>935</v>
      </c>
      <c r="N41" s="1950"/>
      <c r="O41" s="1950"/>
      <c r="P41" s="1950"/>
      <c r="Q41" s="1950"/>
      <c r="R41" s="1950"/>
      <c r="S41" s="1950"/>
      <c r="T41" s="1950"/>
      <c r="U41" s="1950"/>
      <c r="V41" s="1950"/>
      <c r="W41" s="1950"/>
      <c r="X41"/>
      <c r="Y41" s="1950" t="s">
        <v>936</v>
      </c>
      <c r="Z41" s="1950"/>
      <c r="AA41" s="1950"/>
      <c r="AB41" s="1950"/>
      <c r="AC41" s="1950"/>
      <c r="AD41" s="1950"/>
      <c r="AE41" s="1950"/>
      <c r="AF41" s="1950"/>
      <c r="AG41" s="1950"/>
      <c r="AH41" s="1950"/>
      <c r="AI41" s="1950"/>
      <c r="AJ41"/>
      <c r="AK41" s="1861" t="s">
        <v>937</v>
      </c>
      <c r="AL41" s="1861"/>
      <c r="AM41" s="1861"/>
      <c r="AN41" s="1861"/>
      <c r="AO41" s="1861"/>
      <c r="AP41" s="1861"/>
      <c r="AQ41" s="1861"/>
      <c r="AR41" s="1861"/>
      <c r="AS41" s="1861"/>
      <c r="AT41" s="1861"/>
      <c r="AU41" s="1861"/>
      <c r="AW41" s="1861" t="s">
        <v>938</v>
      </c>
      <c r="AX41" s="1861"/>
      <c r="AY41" s="1861"/>
      <c r="AZ41" s="1861"/>
      <c r="BA41" s="1861"/>
      <c r="BB41" s="1861"/>
      <c r="BC41" s="1861"/>
      <c r="BD41" s="1861"/>
      <c r="BE41" s="1861"/>
      <c r="BF41" s="1861"/>
      <c r="BG41" s="1861"/>
    </row>
    <row r="42" spans="1:59" ht="18" customHeight="1">
      <c r="A42" s="1"/>
      <c r="B42" s="1"/>
      <c r="C42" s="1"/>
      <c r="D42" s="1"/>
      <c r="E42" s="1"/>
      <c r="F42" s="444"/>
      <c r="G42" s="1"/>
      <c r="H42" s="1"/>
      <c r="I42" s="1"/>
      <c r="J42" s="1"/>
      <c r="K42" s="1"/>
      <c r="L42"/>
      <c r="M42" s="1"/>
      <c r="O42" s="1"/>
      <c r="P42" s="1"/>
      <c r="Q42" s="1"/>
      <c r="R42" s="1"/>
      <c r="S42" s="1"/>
      <c r="T42" s="1"/>
      <c r="U42" s="1"/>
      <c r="V42" s="1"/>
      <c r="W42" s="1"/>
      <c r="X42"/>
      <c r="Y42" s="1"/>
      <c r="Z42" s="1"/>
      <c r="AA42" s="1"/>
      <c r="AB42" s="1"/>
      <c r="AC42" s="1"/>
      <c r="AD42" s="1"/>
      <c r="AE42" s="1"/>
      <c r="AF42" s="1"/>
      <c r="AG42" s="1"/>
      <c r="AH42" s="1"/>
      <c r="AI42" s="1"/>
      <c r="AJ42"/>
      <c r="AK42" s="1"/>
      <c r="AL42" s="1"/>
      <c r="AM42" s="1"/>
      <c r="AN42" s="1"/>
      <c r="AO42" s="1"/>
      <c r="AP42" s="1"/>
      <c r="AQ42" s="1"/>
      <c r="AR42" s="1"/>
      <c r="AS42" s="1"/>
      <c r="AT42" s="1"/>
      <c r="AU42" s="1"/>
      <c r="AW42" s="1"/>
      <c r="AX42" s="1"/>
      <c r="AY42" s="1"/>
      <c r="AZ42" s="1"/>
      <c r="BA42" s="1"/>
      <c r="BB42" s="1"/>
      <c r="BC42" s="1"/>
      <c r="BD42"/>
      <c r="BE42"/>
      <c r="BF42" s="1"/>
      <c r="BG42" s="1"/>
    </row>
    <row r="43" spans="1:59" ht="18" customHeight="1">
      <c r="A43" s="1826"/>
      <c r="B43" s="1826"/>
      <c r="C43" s="1827"/>
      <c r="D43" s="1824">
        <v>2024</v>
      </c>
      <c r="E43" s="1864"/>
      <c r="F43" s="1864"/>
      <c r="G43" s="1825"/>
      <c r="H43" s="1824">
        <v>2025</v>
      </c>
      <c r="I43" s="1864"/>
      <c r="J43" s="1864"/>
      <c r="K43" s="1864"/>
      <c r="L43"/>
      <c r="M43" s="1826"/>
      <c r="N43" s="1826"/>
      <c r="O43" s="1826"/>
      <c r="P43" s="1826"/>
      <c r="Q43" s="1827"/>
      <c r="R43" s="1824">
        <v>2024</v>
      </c>
      <c r="S43" s="1864"/>
      <c r="T43" s="1864"/>
      <c r="U43" s="1864"/>
      <c r="V43" s="1864"/>
      <c r="W43" s="1864"/>
      <c r="X43"/>
      <c r="Y43" s="1826"/>
      <c r="Z43" s="1826"/>
      <c r="AA43" s="1826"/>
      <c r="AB43" s="1826"/>
      <c r="AC43" s="1827"/>
      <c r="AD43" s="1824">
        <v>2025</v>
      </c>
      <c r="AE43" s="1864"/>
      <c r="AF43" s="1864"/>
      <c r="AG43" s="1864"/>
      <c r="AH43" s="1864"/>
      <c r="AI43" s="1864"/>
      <c r="AJ43"/>
      <c r="AK43" s="1826"/>
      <c r="AL43" s="1826"/>
      <c r="AM43" s="1826"/>
      <c r="AN43" s="1826"/>
      <c r="AO43" s="1827"/>
      <c r="AP43" s="1824" t="s">
        <v>929</v>
      </c>
      <c r="AQ43" s="1864"/>
      <c r="AR43" s="1864"/>
      <c r="AS43"/>
      <c r="AT43"/>
      <c r="AU43"/>
      <c r="AW43" s="1826"/>
      <c r="AX43" s="1826"/>
      <c r="AY43" s="1827"/>
      <c r="AZ43" s="1824">
        <v>2024</v>
      </c>
      <c r="BA43" s="1825"/>
      <c r="BB43" s="1824">
        <v>2025</v>
      </c>
      <c r="BC43" s="1864"/>
      <c r="BD43"/>
      <c r="BE43"/>
    </row>
    <row r="44" spans="1:59" ht="30" customHeight="1">
      <c r="A44" s="1828"/>
      <c r="B44" s="1828"/>
      <c r="C44" s="1829"/>
      <c r="D44" s="33" t="s">
        <v>68</v>
      </c>
      <c r="E44" s="418" t="s">
        <v>939</v>
      </c>
      <c r="F44" s="696" t="s">
        <v>69</v>
      </c>
      <c r="G44" s="418" t="s">
        <v>939</v>
      </c>
      <c r="H44" s="34" t="s">
        <v>68</v>
      </c>
      <c r="I44" s="418" t="s">
        <v>939</v>
      </c>
      <c r="J44" s="34" t="s">
        <v>69</v>
      </c>
      <c r="K44" s="419" t="s">
        <v>939</v>
      </c>
      <c r="L44"/>
      <c r="M44" s="1828"/>
      <c r="N44" s="1828"/>
      <c r="O44" s="1828"/>
      <c r="P44" s="1828"/>
      <c r="Q44" s="1829"/>
      <c r="R44" s="33" t="s">
        <v>68</v>
      </c>
      <c r="S44" s="418" t="s">
        <v>939</v>
      </c>
      <c r="T44" s="34" t="s">
        <v>69</v>
      </c>
      <c r="U44" s="418" t="s">
        <v>939</v>
      </c>
      <c r="V44" s="34" t="s">
        <v>70</v>
      </c>
      <c r="W44" s="95" t="s">
        <v>939</v>
      </c>
      <c r="X44"/>
      <c r="Y44" s="1828"/>
      <c r="Z44" s="1828"/>
      <c r="AA44" s="1828"/>
      <c r="AB44" s="1828"/>
      <c r="AC44" s="1829"/>
      <c r="AD44" s="33" t="s">
        <v>68</v>
      </c>
      <c r="AE44" s="418" t="s">
        <v>939</v>
      </c>
      <c r="AF44" s="34" t="s">
        <v>69</v>
      </c>
      <c r="AG44" s="418" t="s">
        <v>939</v>
      </c>
      <c r="AH44" s="34" t="s">
        <v>70</v>
      </c>
      <c r="AI44" s="95" t="s">
        <v>939</v>
      </c>
      <c r="AJ44"/>
      <c r="AK44" s="1828"/>
      <c r="AL44" s="1828"/>
      <c r="AM44" s="1828"/>
      <c r="AN44" s="1828"/>
      <c r="AO44" s="1829"/>
      <c r="AP44" s="297" t="s">
        <v>68</v>
      </c>
      <c r="AQ44" s="93" t="s">
        <v>69</v>
      </c>
      <c r="AR44" s="442" t="s">
        <v>70</v>
      </c>
      <c r="AW44" s="1828"/>
      <c r="AX44" s="1828"/>
      <c r="AY44" s="1829"/>
      <c r="AZ44" s="34" t="s">
        <v>69</v>
      </c>
      <c r="BA44" s="418" t="s">
        <v>940</v>
      </c>
      <c r="BB44" s="33" t="s">
        <v>69</v>
      </c>
      <c r="BC44" s="95" t="s">
        <v>941</v>
      </c>
      <c r="BD44"/>
      <c r="BE44"/>
    </row>
    <row r="45" spans="1:59" ht="18" customHeight="1">
      <c r="A45" s="1886" t="s">
        <v>24</v>
      </c>
      <c r="B45" s="1886"/>
      <c r="C45" s="1887"/>
      <c r="D45" s="192">
        <v>12088</v>
      </c>
      <c r="E45" s="193">
        <v>46</v>
      </c>
      <c r="F45" s="697">
        <v>2994</v>
      </c>
      <c r="G45" s="195">
        <v>29</v>
      </c>
      <c r="H45" s="192">
        <v>12212</v>
      </c>
      <c r="I45" s="193">
        <v>47</v>
      </c>
      <c r="J45" s="196">
        <v>3142</v>
      </c>
      <c r="K45" s="197">
        <v>24</v>
      </c>
      <c r="L45"/>
      <c r="M45" s="1886" t="s">
        <v>24</v>
      </c>
      <c r="N45" s="1886"/>
      <c r="O45" s="1886"/>
      <c r="P45" s="1886"/>
      <c r="Q45" s="1887"/>
      <c r="R45" s="114">
        <v>3.1367013257285796E-2</v>
      </c>
      <c r="S45" s="115">
        <v>3.8054268696227664E-3</v>
      </c>
      <c r="T45" s="114">
        <v>2.167978508482922E-2</v>
      </c>
      <c r="U45" s="115">
        <v>9.6860387441549765E-3</v>
      </c>
      <c r="V45" s="116">
        <v>2.8811364079209284E-2</v>
      </c>
      <c r="W45" s="117">
        <v>4.9728152764885293E-3</v>
      </c>
      <c r="X45"/>
      <c r="Y45" s="1886" t="s">
        <v>24</v>
      </c>
      <c r="Z45" s="1886"/>
      <c r="AA45" s="1886"/>
      <c r="AB45" s="1886"/>
      <c r="AC45" s="1887"/>
      <c r="AD45" s="114">
        <v>3.1384683390429879E-2</v>
      </c>
      <c r="AE45" s="115">
        <v>3.848673435964625E-3</v>
      </c>
      <c r="AF45" s="114">
        <v>2.2224422815753736E-2</v>
      </c>
      <c r="AG45" s="115">
        <v>7.6384468491406746E-3</v>
      </c>
      <c r="AH45" s="116">
        <v>2.8943434568119996E-2</v>
      </c>
      <c r="AI45" s="117">
        <v>4.6242021623029827E-3</v>
      </c>
      <c r="AJ45"/>
      <c r="AK45" s="1886" t="s">
        <v>24</v>
      </c>
      <c r="AL45" s="1886"/>
      <c r="AM45" s="1886"/>
      <c r="AN45" s="1886"/>
      <c r="AO45" s="1887"/>
      <c r="AP45" s="118">
        <v>1.0258107213765744E-2</v>
      </c>
      <c r="AQ45" s="114">
        <v>4.9432197728790817E-2</v>
      </c>
      <c r="AR45" s="119">
        <v>1.8034743402731701E-2</v>
      </c>
      <c r="AW45" s="1886" t="s">
        <v>24</v>
      </c>
      <c r="AX45" s="1886"/>
      <c r="AY45" s="1887"/>
      <c r="AZ45" s="114">
        <v>0.1985147858374221</v>
      </c>
      <c r="BA45" s="115">
        <v>0.38666666666666666</v>
      </c>
      <c r="BB45" s="116">
        <v>0.20463722808388693</v>
      </c>
      <c r="BC45" s="117">
        <v>0.3380281690140845</v>
      </c>
      <c r="BD45"/>
      <c r="BE45"/>
    </row>
    <row r="46" spans="1:59" ht="18" customHeight="1">
      <c r="A46" s="1886" t="s">
        <v>25</v>
      </c>
      <c r="B46" s="1886"/>
      <c r="C46" s="1887"/>
      <c r="D46" s="198">
        <v>39007</v>
      </c>
      <c r="E46" s="195">
        <v>117</v>
      </c>
      <c r="F46" s="697">
        <v>16766</v>
      </c>
      <c r="G46" s="195">
        <v>525</v>
      </c>
      <c r="H46" s="198">
        <v>39591</v>
      </c>
      <c r="I46" s="195">
        <v>136</v>
      </c>
      <c r="J46" s="194">
        <v>17596</v>
      </c>
      <c r="K46" s="199">
        <v>545</v>
      </c>
      <c r="L46"/>
      <c r="M46" s="1886" t="s">
        <v>25</v>
      </c>
      <c r="N46" s="1886"/>
      <c r="O46" s="1886"/>
      <c r="P46" s="1886"/>
      <c r="Q46" s="1887"/>
      <c r="R46" s="114">
        <v>0.10121881916999893</v>
      </c>
      <c r="S46" s="115">
        <v>2.9994616350911374E-3</v>
      </c>
      <c r="T46" s="114">
        <v>0.12140390004417057</v>
      </c>
      <c r="U46" s="115">
        <v>3.1313372301085531E-2</v>
      </c>
      <c r="V46" s="116">
        <v>0.10654397353068157</v>
      </c>
      <c r="W46" s="117">
        <v>1.1510946156742511E-2</v>
      </c>
      <c r="X46"/>
      <c r="Y46" s="1886" t="s">
        <v>25</v>
      </c>
      <c r="Z46" s="1886"/>
      <c r="AA46" s="1886"/>
      <c r="AB46" s="1886"/>
      <c r="AC46" s="1887"/>
      <c r="AD46" s="114">
        <v>0.10174836227567224</v>
      </c>
      <c r="AE46" s="115">
        <v>3.435124144376247E-3</v>
      </c>
      <c r="AF46" s="114">
        <v>0.12446242643730195</v>
      </c>
      <c r="AG46" s="115">
        <v>3.0972948397363038E-2</v>
      </c>
      <c r="AH46" s="116">
        <v>0.10780175802052092</v>
      </c>
      <c r="AI46" s="117">
        <v>1.1908300837602952E-2</v>
      </c>
      <c r="AJ46"/>
      <c r="AK46" s="1886" t="s">
        <v>25</v>
      </c>
      <c r="AL46" s="1886"/>
      <c r="AM46" s="1886"/>
      <c r="AN46" s="1886"/>
      <c r="AO46" s="1887"/>
      <c r="AP46" s="118">
        <v>1.4971671751224047E-2</v>
      </c>
      <c r="AQ46" s="114">
        <v>4.9504950495049549E-2</v>
      </c>
      <c r="AR46" s="119">
        <v>2.5352769261111963E-2</v>
      </c>
      <c r="AW46" s="1886" t="s">
        <v>25</v>
      </c>
      <c r="AX46" s="1886"/>
      <c r="AY46" s="1887"/>
      <c r="AZ46" s="114">
        <v>0.30061140695318522</v>
      </c>
      <c r="BA46" s="115">
        <v>0.81775700934579443</v>
      </c>
      <c r="BB46" s="116">
        <v>0.30769230769230771</v>
      </c>
      <c r="BC46" s="117">
        <v>0.80029368575624082</v>
      </c>
      <c r="BD46"/>
      <c r="BE46"/>
    </row>
    <row r="47" spans="1:59" ht="18" customHeight="1">
      <c r="A47" s="1886" t="s">
        <v>26</v>
      </c>
      <c r="B47" s="1886"/>
      <c r="C47" s="1887"/>
      <c r="D47" s="198">
        <v>138795</v>
      </c>
      <c r="E47" s="195">
        <v>1140</v>
      </c>
      <c r="F47" s="697">
        <v>77028</v>
      </c>
      <c r="G47" s="195">
        <v>9572</v>
      </c>
      <c r="H47" s="198">
        <v>142031</v>
      </c>
      <c r="I47" s="195">
        <v>1214</v>
      </c>
      <c r="J47" s="194">
        <v>79552</v>
      </c>
      <c r="K47" s="199">
        <v>9655</v>
      </c>
      <c r="L47"/>
      <c r="M47" s="1886" t="s">
        <v>26</v>
      </c>
      <c r="N47" s="1886"/>
      <c r="O47" s="1886"/>
      <c r="P47" s="1886"/>
      <c r="Q47" s="1887"/>
      <c r="R47" s="114">
        <v>0.36015756163509122</v>
      </c>
      <c r="S47" s="115">
        <v>8.2135523613963042E-3</v>
      </c>
      <c r="T47" s="114">
        <v>0.55776569322452407</v>
      </c>
      <c r="U47" s="115">
        <v>0.1242665004933271</v>
      </c>
      <c r="V47" s="116">
        <v>0.41228981764137285</v>
      </c>
      <c r="W47" s="117">
        <v>4.9633264295278999E-2</v>
      </c>
      <c r="X47"/>
      <c r="Y47" s="1886" t="s">
        <v>26</v>
      </c>
      <c r="Z47" s="1886"/>
      <c r="AA47" s="1886"/>
      <c r="AB47" s="1886"/>
      <c r="AC47" s="1887"/>
      <c r="AD47" s="114">
        <v>0.36501784856093566</v>
      </c>
      <c r="AE47" s="115">
        <v>8.54742978645507E-3</v>
      </c>
      <c r="AF47" s="114">
        <v>0.56269805341783607</v>
      </c>
      <c r="AG47" s="115">
        <v>0.12136715607401448</v>
      </c>
      <c r="AH47" s="116">
        <v>0.41770047296520341</v>
      </c>
      <c r="AI47" s="117">
        <v>4.9051596918536167E-2</v>
      </c>
      <c r="AJ47"/>
      <c r="AK47" s="1886" t="s">
        <v>26</v>
      </c>
      <c r="AL47" s="1886"/>
      <c r="AM47" s="1886"/>
      <c r="AN47" s="1886"/>
      <c r="AO47" s="1887"/>
      <c r="AP47" s="118">
        <v>2.3314960913577654E-2</v>
      </c>
      <c r="AQ47" s="114">
        <v>3.2767305395440705E-2</v>
      </c>
      <c r="AR47" s="119">
        <v>2.6688536439582355E-2</v>
      </c>
      <c r="AW47" s="1886" t="s">
        <v>26</v>
      </c>
      <c r="AX47" s="1886"/>
      <c r="AY47" s="1887"/>
      <c r="AZ47" s="114">
        <v>0.35690357376183263</v>
      </c>
      <c r="BA47" s="115">
        <v>0.89357729648991779</v>
      </c>
      <c r="BB47" s="116">
        <v>0.35901671157083348</v>
      </c>
      <c r="BC47" s="117">
        <v>0.8883061919219799</v>
      </c>
      <c r="BD47"/>
      <c r="BE47"/>
    </row>
    <row r="48" spans="1:59" ht="18" customHeight="1">
      <c r="A48" s="1886" t="s">
        <v>27</v>
      </c>
      <c r="B48" s="1886"/>
      <c r="C48" s="1887"/>
      <c r="D48" s="198">
        <v>4789</v>
      </c>
      <c r="E48" s="195">
        <v>70</v>
      </c>
      <c r="F48" s="697">
        <v>700</v>
      </c>
      <c r="G48" s="195">
        <v>55</v>
      </c>
      <c r="H48" s="198">
        <v>5071</v>
      </c>
      <c r="I48" s="195">
        <v>77</v>
      </c>
      <c r="J48" s="194">
        <v>764</v>
      </c>
      <c r="K48" s="199">
        <v>71</v>
      </c>
      <c r="L48"/>
      <c r="M48" s="1886" t="s">
        <v>27</v>
      </c>
      <c r="N48" s="1886"/>
      <c r="O48" s="1886"/>
      <c r="P48" s="1886"/>
      <c r="Q48" s="1887"/>
      <c r="R48" s="114">
        <v>1.2426921450127538E-2</v>
      </c>
      <c r="S48" s="115">
        <v>1.4616830235957402E-2</v>
      </c>
      <c r="T48" s="114">
        <v>5.068754027849183E-3</v>
      </c>
      <c r="U48" s="115">
        <v>7.857142857142857E-2</v>
      </c>
      <c r="V48" s="116">
        <v>1.0485716578091749E-2</v>
      </c>
      <c r="W48" s="117">
        <v>2.2772818364000729E-2</v>
      </c>
      <c r="X48"/>
      <c r="Y48" s="1886" t="s">
        <v>27</v>
      </c>
      <c r="Z48" s="1886"/>
      <c r="AA48" s="1886"/>
      <c r="AB48" s="1886"/>
      <c r="AC48" s="1887"/>
      <c r="AD48" s="114">
        <v>1.3032404968299207E-2</v>
      </c>
      <c r="AE48" s="115">
        <v>1.5184381778741865E-2</v>
      </c>
      <c r="AF48" s="114">
        <v>5.4040289723856945E-3</v>
      </c>
      <c r="AG48" s="115">
        <v>9.293193717277487E-2</v>
      </c>
      <c r="AH48" s="116">
        <v>1.099940997166733E-2</v>
      </c>
      <c r="AI48" s="117">
        <v>2.5364181662382176E-2</v>
      </c>
      <c r="AJ48"/>
      <c r="AK48" s="1886" t="s">
        <v>27</v>
      </c>
      <c r="AL48" s="1886"/>
      <c r="AM48" s="1886"/>
      <c r="AN48" s="1886"/>
      <c r="AO48" s="1887"/>
      <c r="AP48" s="118">
        <v>5.8884944664856942E-2</v>
      </c>
      <c r="AQ48" s="114">
        <v>9.1428571428571415E-2</v>
      </c>
      <c r="AR48" s="119">
        <v>6.303516123155406E-2</v>
      </c>
      <c r="AW48" s="1886" t="s">
        <v>27</v>
      </c>
      <c r="AX48" s="1886"/>
      <c r="AY48" s="1887"/>
      <c r="AZ48" s="114">
        <v>0.12752778283840407</v>
      </c>
      <c r="BA48" s="115">
        <v>0.44</v>
      </c>
      <c r="BB48" s="116">
        <v>0.13093401885175665</v>
      </c>
      <c r="BC48" s="117">
        <v>0.47972972972972971</v>
      </c>
      <c r="BD48"/>
      <c r="BE48"/>
    </row>
    <row r="49" spans="1:57" ht="18" customHeight="1">
      <c r="A49" s="1886" t="s">
        <v>28</v>
      </c>
      <c r="B49" s="1886"/>
      <c r="C49" s="1887"/>
      <c r="D49" s="200">
        <v>190694</v>
      </c>
      <c r="E49" s="201">
        <v>3152</v>
      </c>
      <c r="F49" s="698">
        <v>40613</v>
      </c>
      <c r="G49" s="201">
        <v>6887</v>
      </c>
      <c r="H49" s="200">
        <v>190202</v>
      </c>
      <c r="I49" s="201">
        <v>2972</v>
      </c>
      <c r="J49" s="202">
        <v>40322</v>
      </c>
      <c r="K49" s="203">
        <v>6835</v>
      </c>
      <c r="L49"/>
      <c r="M49" s="1886" t="s">
        <v>28</v>
      </c>
      <c r="N49" s="1886"/>
      <c r="O49" s="1886"/>
      <c r="P49" s="1886"/>
      <c r="Q49" s="1887"/>
      <c r="R49" s="114">
        <v>0.49482968448749654</v>
      </c>
      <c r="S49" s="115">
        <v>1.6529098975321718E-2</v>
      </c>
      <c r="T49" s="114">
        <v>0.29408186761862692</v>
      </c>
      <c r="U49" s="115">
        <v>0.1695762440597838</v>
      </c>
      <c r="V49" s="116">
        <v>0.44186912817064455</v>
      </c>
      <c r="W49" s="117">
        <v>4.3401194084052797E-2</v>
      </c>
      <c r="X49"/>
      <c r="Y49" s="1886" t="s">
        <v>28</v>
      </c>
      <c r="Z49" s="1886"/>
      <c r="AA49" s="1886"/>
      <c r="AB49" s="1886"/>
      <c r="AC49" s="1887"/>
      <c r="AD49" s="114">
        <v>0.488816700804663</v>
      </c>
      <c r="AE49" s="115">
        <v>1.5625492897025268E-2</v>
      </c>
      <c r="AF49" s="114">
        <v>0.2852110683567225</v>
      </c>
      <c r="AG49" s="115">
        <v>0.16951044095034967</v>
      </c>
      <c r="AH49" s="116">
        <v>0.43455492447448835</v>
      </c>
      <c r="AI49" s="117">
        <v>4.254220818656626E-2</v>
      </c>
      <c r="AJ49"/>
      <c r="AK49" s="1886" t="s">
        <v>28</v>
      </c>
      <c r="AL49" s="1886"/>
      <c r="AM49" s="1886"/>
      <c r="AN49" s="1886"/>
      <c r="AO49" s="1887"/>
      <c r="AP49" s="118">
        <v>-2.5800497131529543E-3</v>
      </c>
      <c r="AQ49" s="114">
        <v>-7.1651934109767668E-3</v>
      </c>
      <c r="AR49" s="119">
        <v>-3.3851115616907457E-3</v>
      </c>
      <c r="AW49" s="1886" t="s">
        <v>28</v>
      </c>
      <c r="AX49" s="1886"/>
      <c r="AY49" s="1887"/>
      <c r="AZ49" s="114">
        <v>0.17558050556187232</v>
      </c>
      <c r="BA49" s="115">
        <v>0.68602450443271246</v>
      </c>
      <c r="BB49" s="116">
        <v>0.17491454252051847</v>
      </c>
      <c r="BC49" s="117">
        <v>0.69695115733659629</v>
      </c>
      <c r="BD49"/>
      <c r="BE49"/>
    </row>
    <row r="50" spans="1:57" ht="18" customHeight="1">
      <c r="A50" s="1946" t="s">
        <v>29</v>
      </c>
      <c r="B50" s="1946"/>
      <c r="C50" s="1947"/>
      <c r="D50" s="204">
        <v>385373</v>
      </c>
      <c r="E50" s="205">
        <v>4525</v>
      </c>
      <c r="F50" s="699">
        <v>138101</v>
      </c>
      <c r="G50" s="205">
        <v>17068</v>
      </c>
      <c r="H50" s="206">
        <v>389107</v>
      </c>
      <c r="I50" s="205">
        <v>4446</v>
      </c>
      <c r="J50" s="206">
        <v>141376</v>
      </c>
      <c r="K50" s="207">
        <v>17130</v>
      </c>
      <c r="L50"/>
      <c r="M50" s="1946" t="s">
        <v>29</v>
      </c>
      <c r="N50" s="1946"/>
      <c r="O50" s="1946"/>
      <c r="P50" s="1946"/>
      <c r="Q50" s="1947"/>
      <c r="R50" s="158">
        <v>1</v>
      </c>
      <c r="S50" s="248">
        <v>1.1741870862774506E-2</v>
      </c>
      <c r="T50" s="160">
        <v>1</v>
      </c>
      <c r="U50" s="248">
        <v>0.12359070535332836</v>
      </c>
      <c r="V50" s="160">
        <v>1</v>
      </c>
      <c r="W50" s="249">
        <v>4.1249422129847904E-2</v>
      </c>
      <c r="X50"/>
      <c r="Y50" s="1946" t="s">
        <v>29</v>
      </c>
      <c r="Z50" s="1946"/>
      <c r="AA50" s="1946"/>
      <c r="AB50" s="1946"/>
      <c r="AC50" s="1947"/>
      <c r="AD50" s="158">
        <v>1</v>
      </c>
      <c r="AE50" s="159">
        <v>1.1426162983446713E-2</v>
      </c>
      <c r="AF50" s="160">
        <v>1</v>
      </c>
      <c r="AG50" s="248">
        <v>0.12116625169760073</v>
      </c>
      <c r="AH50" s="160">
        <v>1</v>
      </c>
      <c r="AI50" s="249">
        <v>4.0672368388807938E-2</v>
      </c>
      <c r="AJ50"/>
      <c r="AK50" s="1946" t="s">
        <v>29</v>
      </c>
      <c r="AL50" s="1946"/>
      <c r="AM50" s="1946"/>
      <c r="AN50" s="1946"/>
      <c r="AO50" s="1947"/>
      <c r="AP50" s="161">
        <v>9.6893139893039493E-3</v>
      </c>
      <c r="AQ50" s="162">
        <v>2.3714527773151639E-2</v>
      </c>
      <c r="AR50" s="163">
        <v>1.3389394697731039E-2</v>
      </c>
      <c r="AW50" s="1946" t="s">
        <v>193</v>
      </c>
      <c r="AX50" s="1946"/>
      <c r="AY50" s="1947"/>
      <c r="AZ50" s="158">
        <v>0.26381635000019105</v>
      </c>
      <c r="BA50" s="159">
        <v>0.79044134673273747</v>
      </c>
      <c r="BB50" s="158">
        <v>0.26650429891250049</v>
      </c>
      <c r="BC50" s="164">
        <v>0.79393770856507229</v>
      </c>
      <c r="BD50"/>
      <c r="BE50"/>
    </row>
    <row r="51" spans="1:57" ht="18" customHeight="1">
      <c r="A51" s="498"/>
      <c r="B51" s="498"/>
      <c r="C51" s="498"/>
      <c r="D51" s="390"/>
      <c r="E51" s="390"/>
      <c r="F51" s="700"/>
      <c r="G51" s="390"/>
      <c r="H51" s="390"/>
      <c r="I51" s="390"/>
      <c r="J51" s="390"/>
      <c r="K51" s="390"/>
      <c r="L51"/>
      <c r="M51" s="1"/>
      <c r="O51" s="1"/>
      <c r="P51" s="1"/>
      <c r="Q51" s="1"/>
      <c r="R51" s="1"/>
      <c r="S51" s="1"/>
      <c r="T51" s="1"/>
      <c r="U51" s="1"/>
      <c r="V51" s="1"/>
      <c r="W51"/>
      <c r="X51"/>
      <c r="AJ51"/>
      <c r="AK51"/>
      <c r="AL51"/>
      <c r="AM51"/>
      <c r="AN51"/>
      <c r="AO51"/>
    </row>
    <row r="52" spans="1:57" ht="18" customHeight="1">
      <c r="A52" s="1861" t="s">
        <v>942</v>
      </c>
      <c r="B52" s="1861"/>
      <c r="C52" s="1861"/>
      <c r="D52" s="1861"/>
      <c r="E52" s="1861"/>
      <c r="F52" s="1861"/>
      <c r="G52" s="1861"/>
      <c r="H52" s="1861"/>
      <c r="I52" s="1861"/>
      <c r="J52" s="1861"/>
      <c r="K52" s="1861"/>
      <c r="L52" s="499"/>
      <c r="M52" s="500"/>
      <c r="N52" s="475"/>
      <c r="O52" s="475"/>
      <c r="P52" s="475"/>
      <c r="Q52" s="475"/>
      <c r="R52" s="475"/>
      <c r="S52" s="475"/>
      <c r="T52" s="475"/>
      <c r="U52" s="475"/>
      <c r="V52" s="475"/>
    </row>
    <row r="53" spans="1:57" customFormat="1" ht="25.95" customHeight="1">
      <c r="A53" s="381"/>
      <c r="B53" s="1955" t="s">
        <v>943</v>
      </c>
      <c r="C53" s="1955"/>
      <c r="D53" s="1955"/>
      <c r="E53" s="1955"/>
      <c r="G53" s="381"/>
      <c r="H53" s="381"/>
      <c r="I53" s="1150">
        <v>59427</v>
      </c>
      <c r="J53" s="864">
        <v>0.10913408211087686</v>
      </c>
      <c r="K53" s="381"/>
      <c r="L53" s="381"/>
      <c r="M53" s="381"/>
      <c r="N53" s="381"/>
      <c r="O53" s="381"/>
      <c r="P53" s="381"/>
      <c r="Q53" s="381"/>
      <c r="R53" s="381"/>
    </row>
    <row r="54" spans="1:57" customFormat="1" ht="16.95" customHeight="1">
      <c r="C54" s="561"/>
      <c r="D54" s="561"/>
      <c r="E54" s="522" t="s">
        <v>944</v>
      </c>
      <c r="G54" s="381"/>
      <c r="H54" s="381"/>
      <c r="I54" s="1151">
        <v>53122</v>
      </c>
      <c r="J54" s="666">
        <v>9.7555331918050728E-2</v>
      </c>
      <c r="K54" s="1154" t="s">
        <v>945</v>
      </c>
      <c r="L54" s="381"/>
      <c r="M54" s="381"/>
      <c r="N54" s="381"/>
      <c r="O54" s="381"/>
      <c r="P54" s="381"/>
      <c r="Q54" s="381"/>
      <c r="R54" s="381"/>
    </row>
    <row r="55" spans="1:57" customFormat="1" ht="22.95" customHeight="1">
      <c r="C55" s="502"/>
      <c r="D55" s="502"/>
      <c r="E55" s="614" t="s">
        <v>946</v>
      </c>
      <c r="F55" s="502"/>
      <c r="G55" s="502"/>
      <c r="H55" s="502"/>
      <c r="I55" s="1152">
        <v>27053</v>
      </c>
      <c r="J55" s="1153">
        <v>0.50926169948420619</v>
      </c>
      <c r="K55" s="256"/>
      <c r="L55" s="501"/>
      <c r="M55" s="516" t="s">
        <v>947</v>
      </c>
      <c r="N55" s="666">
        <v>4.9681194126332338E-2</v>
      </c>
      <c r="O55" s="1219"/>
      <c r="P55" s="381"/>
      <c r="Q55" s="381"/>
      <c r="R55" s="381"/>
    </row>
    <row r="56" spans="1:57" customFormat="1" ht="21.6" customHeight="1">
      <c r="E56" s="614" t="s">
        <v>948</v>
      </c>
      <c r="I56" s="1152">
        <v>5928</v>
      </c>
      <c r="J56" s="1153">
        <v>0.11159218402921577</v>
      </c>
      <c r="K56" s="256"/>
      <c r="L56" s="381"/>
      <c r="M56" s="516" t="s">
        <v>949</v>
      </c>
      <c r="N56" s="666">
        <v>1.0886412552430344E-2</v>
      </c>
      <c r="O56" s="1219"/>
      <c r="P56" s="381"/>
      <c r="Q56" s="381"/>
      <c r="R56" s="381"/>
    </row>
    <row r="57" spans="1:57" customFormat="1" ht="23.7" customHeight="1">
      <c r="B57" s="503"/>
      <c r="C57" s="503"/>
      <c r="D57" s="504"/>
      <c r="E57" s="503"/>
      <c r="F57" s="701"/>
      <c r="H57" s="505" t="s">
        <v>950</v>
      </c>
      <c r="I57" s="413">
        <v>0.2066894140289276</v>
      </c>
      <c r="L57" s="381"/>
      <c r="M57" s="516" t="s">
        <v>951</v>
      </c>
      <c r="N57" s="666">
        <v>3.6987725239288047E-2</v>
      </c>
      <c r="O57" s="381"/>
      <c r="P57" s="381"/>
      <c r="Q57" s="381"/>
      <c r="R57" s="381"/>
    </row>
    <row r="58" spans="1:57" ht="18" customHeight="1">
      <c r="A58" s="9"/>
      <c r="B58" s="391" t="s">
        <v>952</v>
      </c>
      <c r="C58" s="415">
        <v>9.1260091260091259E-3</v>
      </c>
      <c r="D58" s="62"/>
      <c r="E58" s="1"/>
      <c r="F58" s="702" t="s">
        <v>953</v>
      </c>
      <c r="G58" s="414">
        <v>0.11828711828711828</v>
      </c>
      <c r="H58" s="9"/>
      <c r="I58" s="9"/>
      <c r="J58" s="9"/>
      <c r="K58" s="9"/>
      <c r="L58"/>
      <c r="M58" s="9"/>
      <c r="N58" s="9"/>
      <c r="O58" s="9"/>
      <c r="P58" s="9"/>
      <c r="Q58" s="9"/>
      <c r="R58" s="9"/>
      <c r="S58" s="9"/>
      <c r="T58" s="9"/>
      <c r="U58" s="9"/>
      <c r="V58" s="9"/>
      <c r="W58" s="9"/>
      <c r="X58"/>
      <c r="AJ58"/>
    </row>
    <row r="59" spans="1:57" ht="19.95" customHeight="1">
      <c r="A59" s="1"/>
      <c r="B59" s="1"/>
      <c r="C59" s="1"/>
      <c r="D59" s="1"/>
      <c r="E59" s="1"/>
      <c r="F59" s="444"/>
      <c r="G59" s="1"/>
      <c r="H59" s="1"/>
      <c r="I59" s="1"/>
      <c r="J59" s="1"/>
      <c r="K59" s="1"/>
      <c r="L59"/>
      <c r="X59"/>
      <c r="AJ59"/>
    </row>
    <row r="60" spans="1:57" ht="19.95" customHeight="1">
      <c r="A60" s="471" t="s">
        <v>954</v>
      </c>
      <c r="B60" s="471"/>
      <c r="C60" s="471"/>
      <c r="D60" s="471"/>
      <c r="E60" s="1309"/>
      <c r="F60" s="1321" t="s">
        <v>218</v>
      </c>
      <c r="G60" s="1313">
        <v>1083</v>
      </c>
      <c r="H60" s="1314"/>
      <c r="I60" s="1315">
        <v>0.51133144475920678</v>
      </c>
      <c r="K60"/>
      <c r="L60"/>
      <c r="M60" s="1972"/>
      <c r="N60" s="1972"/>
      <c r="O60" s="1972"/>
      <c r="P60" s="1972"/>
      <c r="Q60" s="1972"/>
      <c r="R60" s="389"/>
      <c r="S60" s="1"/>
      <c r="T60" s="1"/>
      <c r="U60" s="1"/>
      <c r="V60" s="1"/>
      <c r="W60" s="1"/>
      <c r="X60"/>
      <c r="AJ60"/>
    </row>
    <row r="61" spans="1:57" ht="21" customHeight="1">
      <c r="A61" s="527"/>
      <c r="B61" s="312" t="s">
        <v>955</v>
      </c>
      <c r="C61" s="413">
        <v>9.2465060870012827E-2</v>
      </c>
      <c r="D61" s="1271"/>
      <c r="E61" s="1310"/>
      <c r="F61" s="312" t="s">
        <v>219</v>
      </c>
      <c r="G61" s="528">
        <v>282</v>
      </c>
      <c r="H61" s="1273"/>
      <c r="I61" s="1316">
        <v>0.13314447592067988</v>
      </c>
      <c r="J61" s="389"/>
      <c r="K61"/>
      <c r="L61" s="62"/>
      <c r="M61" s="389"/>
      <c r="O61" s="1"/>
      <c r="P61" s="1"/>
      <c r="Q61" s="508"/>
      <c r="R61" s="388"/>
      <c r="S61" s="310"/>
      <c r="T61" s="310"/>
      <c r="U61" s="310"/>
      <c r="V61" s="310"/>
      <c r="W61" s="310"/>
      <c r="X61"/>
      <c r="AJ61"/>
    </row>
    <row r="62" spans="1:57" ht="21" customHeight="1">
      <c r="E62" s="1310"/>
      <c r="F62" s="847" t="s">
        <v>220</v>
      </c>
      <c r="G62" s="528">
        <v>103</v>
      </c>
      <c r="H62" s="1273"/>
      <c r="I62" s="1316">
        <v>4.8630783758262512E-2</v>
      </c>
      <c r="J62" s="1296"/>
      <c r="K62" s="509"/>
      <c r="L62" s="509"/>
      <c r="M62" s="388"/>
      <c r="N62" s="411"/>
      <c r="O62" s="404"/>
      <c r="P62" s="403"/>
      <c r="Q62" s="443"/>
      <c r="R62" s="526"/>
      <c r="S62" s="510"/>
      <c r="T62" s="510"/>
      <c r="U62" s="510"/>
      <c r="V62" s="510"/>
      <c r="W62" s="510"/>
      <c r="X62"/>
      <c r="AJ62"/>
    </row>
    <row r="63" spans="1:57" ht="21" customHeight="1">
      <c r="A63" s="1308" t="s">
        <v>956</v>
      </c>
      <c r="B63" s="534"/>
      <c r="E63" s="1310"/>
      <c r="F63" s="312" t="s">
        <v>221</v>
      </c>
      <c r="G63" s="528">
        <v>256</v>
      </c>
      <c r="H63" s="1273"/>
      <c r="I63" s="1316">
        <v>0.12086874409820586</v>
      </c>
      <c r="J63" s="388"/>
      <c r="K63" s="311"/>
      <c r="L63" s="311"/>
      <c r="M63" s="388"/>
      <c r="O63" s="1"/>
      <c r="P63" s="1"/>
      <c r="Q63" s="312"/>
      <c r="R63" s="388"/>
      <c r="S63" s="310"/>
      <c r="T63" s="310"/>
      <c r="U63" s="310"/>
      <c r="V63" s="310"/>
      <c r="W63" s="310"/>
      <c r="X63"/>
      <c r="AJ63"/>
    </row>
    <row r="64" spans="1:57" ht="21" customHeight="1">
      <c r="A64" s="1301" t="s">
        <v>215</v>
      </c>
      <c r="B64" s="1302">
        <v>337</v>
      </c>
      <c r="C64" s="1305">
        <v>0.13727087576374744</v>
      </c>
      <c r="D64" s="847"/>
      <c r="E64" s="1310"/>
      <c r="F64" s="312" t="s">
        <v>222</v>
      </c>
      <c r="G64" s="528">
        <v>203</v>
      </c>
      <c r="H64" s="1273"/>
      <c r="I64" s="1316">
        <v>9.5845136921624177E-2</v>
      </c>
      <c r="K64"/>
      <c r="L64"/>
      <c r="M64" s="511"/>
      <c r="N64" s="511"/>
      <c r="O64" s="511"/>
      <c r="P64" s="511"/>
      <c r="Q64" s="511"/>
      <c r="R64" s="510"/>
      <c r="S64" s="510"/>
      <c r="T64" s="510"/>
      <c r="U64" s="510"/>
      <c r="V64" s="510"/>
      <c r="W64" s="510"/>
      <c r="X64"/>
      <c r="AJ64"/>
    </row>
    <row r="65" spans="1:36" ht="21" customHeight="1">
      <c r="A65" s="1300" t="s">
        <v>957</v>
      </c>
      <c r="B65" s="1303">
        <v>2118</v>
      </c>
      <c r="C65" s="1306">
        <v>0.86272912423625259</v>
      </c>
      <c r="D65" s="1322" t="s">
        <v>958</v>
      </c>
      <c r="E65" s="1310"/>
      <c r="F65" s="62" t="s">
        <v>223</v>
      </c>
      <c r="G65" s="528">
        <v>418</v>
      </c>
      <c r="H65" s="1273"/>
      <c r="I65" s="1316">
        <v>0.19735599622285174</v>
      </c>
      <c r="J65"/>
      <c r="K65"/>
      <c r="L65"/>
      <c r="M65" s="9"/>
      <c r="N65" s="9"/>
      <c r="O65" s="9"/>
      <c r="P65" s="9"/>
      <c r="Q65" s="9"/>
      <c r="R65" s="512"/>
      <c r="S65" s="512"/>
      <c r="T65" s="512"/>
      <c r="U65" s="512"/>
      <c r="V65" s="512"/>
      <c r="W65" s="512"/>
      <c r="X65"/>
      <c r="AJ65"/>
    </row>
    <row r="66" spans="1:36" ht="21" customHeight="1">
      <c r="A66" s="1299" t="s">
        <v>216</v>
      </c>
      <c r="B66" s="1304">
        <v>1521</v>
      </c>
      <c r="C66" s="1307">
        <v>0.61955193482688387</v>
      </c>
      <c r="D66" s="62"/>
      <c r="E66" s="1310"/>
      <c r="F66" s="62" t="s">
        <v>50</v>
      </c>
      <c r="G66" s="528">
        <v>1370</v>
      </c>
      <c r="H66" s="1273"/>
      <c r="I66" s="1316">
        <v>0.64683663833805471</v>
      </c>
      <c r="J66"/>
      <c r="K66"/>
      <c r="L66"/>
      <c r="M66" s="9"/>
      <c r="N66" s="9"/>
      <c r="O66" s="9"/>
      <c r="P66" s="9"/>
      <c r="Q66" s="9"/>
      <c r="R66" s="512"/>
      <c r="S66" s="512"/>
      <c r="T66" s="512"/>
      <c r="U66" s="512"/>
      <c r="V66" s="512"/>
      <c r="W66" s="512"/>
      <c r="X66"/>
      <c r="AJ66"/>
    </row>
    <row r="67" spans="1:36" ht="21" customHeight="1">
      <c r="A67" s="1264" t="s">
        <v>217</v>
      </c>
      <c r="B67" s="1304">
        <v>597</v>
      </c>
      <c r="C67" s="1307">
        <v>0.24317718940936864</v>
      </c>
      <c r="D67" s="62"/>
      <c r="E67" s="1311"/>
      <c r="F67" s="1317" t="s">
        <v>224</v>
      </c>
      <c r="G67" s="1318">
        <v>561</v>
      </c>
      <c r="H67" s="1319"/>
      <c r="I67" s="1320">
        <v>0.26487252124645894</v>
      </c>
      <c r="J67" s="388"/>
      <c r="K67" s="515"/>
      <c r="L67" s="515"/>
      <c r="M67" s="388"/>
      <c r="N67" s="511"/>
      <c r="O67" s="511"/>
      <c r="P67" s="511"/>
      <c r="Q67" s="511"/>
      <c r="R67" s="510"/>
      <c r="S67" s="510"/>
      <c r="T67" s="510"/>
      <c r="U67" s="510"/>
      <c r="V67" s="510"/>
      <c r="W67" s="510"/>
      <c r="X67"/>
      <c r="AJ67"/>
    </row>
    <row r="68" spans="1:36" ht="21" customHeight="1">
      <c r="D68" s="62"/>
      <c r="F68" s="1272"/>
      <c r="G68" s="724"/>
      <c r="H68" s="968"/>
      <c r="I68" s="312"/>
      <c r="J68" s="388"/>
      <c r="L68"/>
      <c r="M68" s="256"/>
      <c r="N68" s="1956"/>
      <c r="O68" s="1956"/>
      <c r="P68" s="411"/>
      <c r="R68" s="9"/>
      <c r="S68" s="310"/>
      <c r="T68" s="310"/>
      <c r="U68" s="310"/>
      <c r="V68" s="310"/>
      <c r="W68" s="310"/>
      <c r="X68"/>
      <c r="AJ68"/>
    </row>
    <row r="69" spans="1:36" ht="22.95" customHeight="1">
      <c r="A69" s="471" t="s">
        <v>959</v>
      </c>
      <c r="B69" s="471"/>
      <c r="C69" s="471"/>
      <c r="D69" s="62"/>
      <c r="E69" s="1309"/>
      <c r="F69" s="1312" t="s">
        <v>225</v>
      </c>
      <c r="G69" s="1313">
        <v>198</v>
      </c>
      <c r="H69" s="1314"/>
      <c r="I69" s="1315">
        <v>9.0452261306532666E-2</v>
      </c>
      <c r="J69" s="1296"/>
      <c r="K69"/>
      <c r="L69"/>
      <c r="M69" s="256"/>
      <c r="N69" s="8"/>
      <c r="O69" s="8"/>
      <c r="R69" s="477"/>
      <c r="S69" s="310"/>
      <c r="T69" s="310"/>
      <c r="U69" s="310"/>
      <c r="V69" s="310"/>
      <c r="W69" s="310"/>
      <c r="X69"/>
      <c r="AJ69"/>
    </row>
    <row r="70" spans="1:36" ht="20.7" customHeight="1">
      <c r="A70" s="527"/>
      <c r="B70" s="312" t="s">
        <v>955</v>
      </c>
      <c r="C70" s="413">
        <v>0.13544175340934578</v>
      </c>
      <c r="E70" s="1310"/>
      <c r="F70" s="62" t="s">
        <v>226</v>
      </c>
      <c r="G70" s="528">
        <v>112</v>
      </c>
      <c r="H70" s="1273"/>
      <c r="I70" s="1316">
        <v>5.1164915486523528E-2</v>
      </c>
      <c r="J70" s="518"/>
      <c r="K70"/>
      <c r="L70"/>
      <c r="M70" s="8"/>
      <c r="N70" s="519"/>
      <c r="O70" s="519"/>
      <c r="R70" s="520"/>
      <c r="AJ70"/>
    </row>
    <row r="71" spans="1:36" ht="20.7" customHeight="1">
      <c r="A71"/>
      <c r="D71" s="443"/>
      <c r="E71" s="1310"/>
      <c r="F71" s="62" t="s">
        <v>227</v>
      </c>
      <c r="G71" s="528">
        <v>1303</v>
      </c>
      <c r="H71" s="1273"/>
      <c r="I71" s="1316">
        <v>0.59524897213339423</v>
      </c>
      <c r="J71" s="521"/>
      <c r="K71"/>
      <c r="L71" s="513"/>
      <c r="M71" s="256"/>
      <c r="N71" s="256"/>
      <c r="Q71" s="1"/>
      <c r="R71" s="510"/>
      <c r="S71" s="310"/>
      <c r="T71" s="310"/>
      <c r="U71" s="310"/>
      <c r="V71" s="310"/>
      <c r="W71" s="310"/>
      <c r="X71"/>
      <c r="AJ71"/>
    </row>
    <row r="72" spans="1:36" ht="15" customHeight="1">
      <c r="A72" s="1308" t="s">
        <v>960</v>
      </c>
      <c r="B72" s="534"/>
      <c r="E72" s="1310"/>
      <c r="F72" s="62" t="s">
        <v>228</v>
      </c>
      <c r="G72" s="528">
        <v>1514</v>
      </c>
      <c r="H72" s="1273"/>
      <c r="I72" s="1316">
        <v>0.69164001827318411</v>
      </c>
      <c r="J72" s="966"/>
      <c r="K72" s="515"/>
      <c r="L72" s="515"/>
      <c r="M72" s="388"/>
      <c r="N72" s="412"/>
      <c r="S72" s="510"/>
      <c r="T72" s="510"/>
      <c r="U72" s="510"/>
      <c r="V72" s="510"/>
      <c r="W72" s="510"/>
      <c r="X72"/>
      <c r="AJ72"/>
    </row>
    <row r="73" spans="1:36" ht="20.7" customHeight="1">
      <c r="A73" s="1301" t="s">
        <v>215</v>
      </c>
      <c r="B73" s="1302">
        <v>363</v>
      </c>
      <c r="C73" s="1305">
        <v>0.14224137931034483</v>
      </c>
      <c r="E73" s="1310"/>
      <c r="F73" s="62" t="s">
        <v>229</v>
      </c>
      <c r="G73" s="528">
        <v>1355</v>
      </c>
      <c r="H73" s="1273"/>
      <c r="I73" s="1316">
        <v>0.61900411146642298</v>
      </c>
      <c r="L73"/>
      <c r="M73" s="1"/>
      <c r="S73" s="310"/>
      <c r="T73" s="310"/>
      <c r="U73" s="310"/>
      <c r="V73" s="310"/>
      <c r="W73" s="310"/>
      <c r="X73"/>
      <c r="AJ73"/>
    </row>
    <row r="74" spans="1:36" ht="20.7" customHeight="1">
      <c r="A74" s="1300" t="s">
        <v>957</v>
      </c>
      <c r="B74" s="1303">
        <v>2189</v>
      </c>
      <c r="C74" s="1306">
        <v>0.85775862068965514</v>
      </c>
      <c r="D74" s="1322" t="s">
        <v>958</v>
      </c>
      <c r="E74" s="1310"/>
      <c r="F74" s="62" t="s">
        <v>230</v>
      </c>
      <c r="G74" s="528">
        <v>400</v>
      </c>
      <c r="H74" s="1273"/>
      <c r="I74" s="1316">
        <v>0.18273184102329831</v>
      </c>
      <c r="J74"/>
      <c r="K74" s="846"/>
      <c r="L74"/>
      <c r="M74" s="1"/>
      <c r="N74" s="474"/>
      <c r="O74" s="1"/>
      <c r="P74" s="1"/>
      <c r="Q74" s="1"/>
      <c r="R74" s="1"/>
      <c r="S74" s="1"/>
      <c r="T74" s="1"/>
      <c r="U74" s="1"/>
      <c r="V74" s="1"/>
      <c r="W74" s="1"/>
      <c r="AJ74"/>
    </row>
    <row r="75" spans="1:36" ht="20.7" customHeight="1">
      <c r="A75" s="1299" t="s">
        <v>216</v>
      </c>
      <c r="B75" s="1304">
        <v>1163</v>
      </c>
      <c r="C75" s="1307">
        <v>0.45572100313479624</v>
      </c>
      <c r="E75" s="1310"/>
      <c r="F75" s="62" t="s">
        <v>231</v>
      </c>
      <c r="G75" s="528">
        <v>393</v>
      </c>
      <c r="H75" s="1273"/>
      <c r="I75" s="1316">
        <v>0.1795340338053906</v>
      </c>
      <c r="K75" s="523"/>
      <c r="L75"/>
      <c r="M75" s="1"/>
      <c r="O75" s="1"/>
      <c r="P75" s="1"/>
      <c r="Q75" s="1"/>
      <c r="R75" s="8"/>
      <c r="S75" s="8"/>
      <c r="T75" s="8"/>
      <c r="U75" s="8"/>
      <c r="V75" s="8"/>
      <c r="W75" s="477"/>
      <c r="AJ75"/>
    </row>
    <row r="76" spans="1:36" ht="18" customHeight="1">
      <c r="A76" s="1264" t="s">
        <v>217</v>
      </c>
      <c r="B76" s="1304">
        <v>1026</v>
      </c>
      <c r="C76" s="1307">
        <v>0.40203761755485895</v>
      </c>
      <c r="D76" s="394"/>
      <c r="E76" s="1311"/>
      <c r="F76" s="1317" t="s">
        <v>62</v>
      </c>
      <c r="G76" s="1318">
        <v>670</v>
      </c>
      <c r="H76" s="1319"/>
      <c r="I76" s="1320">
        <v>0.30607583371402469</v>
      </c>
      <c r="J76"/>
      <c r="K76"/>
      <c r="L76"/>
      <c r="M76" s="1"/>
      <c r="O76" s="1"/>
      <c r="P76" s="1"/>
      <c r="Q76" s="1"/>
      <c r="R76" s="524"/>
      <c r="S76" s="524"/>
      <c r="T76" s="524"/>
      <c r="U76" s="524"/>
      <c r="V76" s="524"/>
      <c r="W76" s="524"/>
      <c r="AJ76"/>
    </row>
    <row r="77" spans="1:36" ht="18" customHeight="1">
      <c r="L77"/>
      <c r="M77" s="1"/>
      <c r="O77" s="1"/>
      <c r="P77" s="1"/>
      <c r="Q77" s="1"/>
      <c r="R77" s="524"/>
      <c r="S77" s="524"/>
      <c r="T77" s="524"/>
      <c r="U77" s="524"/>
      <c r="V77" s="525"/>
      <c r="W77" s="524"/>
      <c r="AJ77"/>
    </row>
    <row r="78" spans="1:36" ht="36" customHeight="1">
      <c r="A78" s="1841" t="s">
        <v>961</v>
      </c>
      <c r="B78" s="1841"/>
      <c r="C78" s="1841"/>
      <c r="D78" s="1841"/>
      <c r="E78" s="1841"/>
      <c r="F78" s="1841"/>
      <c r="G78" s="1841"/>
      <c r="H78" s="1841"/>
      <c r="I78" s="1841"/>
      <c r="J78" s="1841"/>
      <c r="K78" s="1841"/>
      <c r="L78"/>
      <c r="M78" s="1"/>
      <c r="O78" s="1"/>
      <c r="P78" s="1"/>
      <c r="Q78" s="1"/>
      <c r="R78" s="524"/>
      <c r="S78" s="524"/>
      <c r="T78" s="524"/>
      <c r="U78" s="524"/>
      <c r="V78" s="524"/>
      <c r="W78" s="524"/>
      <c r="AJ78"/>
    </row>
    <row r="79" spans="1:36" ht="19.2" customHeight="1">
      <c r="A79" s="13"/>
      <c r="G79" s="534"/>
      <c r="K79" s="534"/>
      <c r="L79" s="256"/>
      <c r="M79" s="256"/>
    </row>
    <row r="80" spans="1:36" s="311" customFormat="1" ht="29.7" customHeight="1">
      <c r="A80" s="685"/>
      <c r="B80" s="866"/>
      <c r="C80" s="1261"/>
      <c r="D80" s="668"/>
      <c r="E80" s="848"/>
      <c r="F80" s="733"/>
      <c r="G80" s="851"/>
      <c r="H80" s="974"/>
      <c r="I80" s="668"/>
      <c r="J80" s="733"/>
      <c r="K80" s="689"/>
      <c r="N80" s="9"/>
      <c r="O80" s="9"/>
      <c r="P80" s="9"/>
      <c r="Q80" s="9"/>
      <c r="R80" s="9"/>
      <c r="S80" s="9"/>
      <c r="T80" s="9"/>
      <c r="U80" s="9"/>
      <c r="V80" s="9"/>
      <c r="W80" s="9"/>
      <c r="X80" s="9"/>
    </row>
    <row r="81" spans="1:41" ht="19.2" customHeight="1">
      <c r="A81" s="615"/>
      <c r="B81" s="508"/>
      <c r="C81" s="388"/>
      <c r="F81" s="388"/>
      <c r="G81" s="388"/>
      <c r="H81" s="690"/>
      <c r="J81" s="388"/>
      <c r="K81" s="388"/>
      <c r="L81" s="256"/>
      <c r="M81" s="256"/>
      <c r="N81" s="256"/>
      <c r="O81" s="312"/>
      <c r="P81" s="1957"/>
      <c r="Q81" s="1957"/>
      <c r="V81" s="508"/>
      <c r="W81" s="1983"/>
      <c r="X81" s="1983"/>
    </row>
    <row r="82" spans="1:41" ht="19.2" customHeight="1">
      <c r="A82" s="616"/>
      <c r="B82" s="607"/>
      <c r="C82" s="650"/>
      <c r="D82" s="650"/>
      <c r="F82" s="650"/>
      <c r="G82" s="704"/>
      <c r="I82" s="606"/>
      <c r="L82" s="256"/>
      <c r="M82" s="256"/>
      <c r="N82" s="256"/>
      <c r="P82" s="1957"/>
      <c r="Q82" s="1957"/>
      <c r="W82" s="1983"/>
      <c r="X82" s="1983"/>
    </row>
    <row r="83" spans="1:41" ht="19.2" customHeight="1">
      <c r="A83" s="13" t="s">
        <v>962</v>
      </c>
      <c r="G83" s="534"/>
      <c r="J83" s="721"/>
      <c r="K83" s="692"/>
      <c r="L83" s="256"/>
      <c r="M83" s="256"/>
      <c r="N83" s="256"/>
    </row>
    <row r="84" spans="1:41" ht="19.2" customHeight="1">
      <c r="A84" s="685"/>
      <c r="B84" s="686" t="s">
        <v>963</v>
      </c>
      <c r="C84" s="687">
        <v>47</v>
      </c>
      <c r="D84" s="668"/>
      <c r="E84" s="848" t="s">
        <v>273</v>
      </c>
      <c r="F84" s="688">
        <v>1656</v>
      </c>
      <c r="G84" s="1390" t="s">
        <v>964</v>
      </c>
      <c r="H84" s="974"/>
      <c r="I84" s="668" t="s">
        <v>274</v>
      </c>
      <c r="J84" s="688">
        <v>1146</v>
      </c>
      <c r="K84" s="1390" t="s">
        <v>964</v>
      </c>
      <c r="L84" s="475"/>
      <c r="M84" s="475"/>
      <c r="N84" s="256"/>
    </row>
    <row r="85" spans="1:41" ht="19.2" customHeight="1">
      <c r="A85" s="615"/>
      <c r="B85" s="508" t="s">
        <v>965</v>
      </c>
      <c r="C85" s="382">
        <v>1.6497016497016497E-2</v>
      </c>
      <c r="F85" s="382">
        <v>0.58125658125658131</v>
      </c>
      <c r="G85" s="648">
        <v>0.5910064239828694</v>
      </c>
      <c r="H85" s="690"/>
      <c r="J85" s="382">
        <v>0.40224640224640223</v>
      </c>
      <c r="K85" s="648">
        <v>0.4089935760171306</v>
      </c>
      <c r="L85" s="256"/>
      <c r="M85" s="256"/>
      <c r="N85" s="256"/>
    </row>
    <row r="86" spans="1:41" ht="19.2" customHeight="1">
      <c r="A86" s="616"/>
      <c r="B86" s="607"/>
      <c r="C86" s="650"/>
      <c r="D86" s="650"/>
      <c r="F86" s="650"/>
      <c r="G86" s="704"/>
      <c r="I86" s="606"/>
      <c r="J86" s="388"/>
      <c r="K86" s="690"/>
    </row>
    <row r="87" spans="1:41" ht="19.2" customHeight="1">
      <c r="A87" s="849"/>
      <c r="B87" s="733"/>
      <c r="C87" s="689"/>
      <c r="D87" s="852"/>
      <c r="E87" s="850"/>
      <c r="F87" s="733"/>
      <c r="G87" s="851"/>
      <c r="H87" s="852"/>
      <c r="I87" s="720"/>
      <c r="J87" s="388"/>
    </row>
    <row r="88" spans="1:41" ht="19.2" customHeight="1">
      <c r="A88" s="445" t="s">
        <v>966</v>
      </c>
      <c r="J88" s="1"/>
    </row>
    <row r="89" spans="1:41" ht="19.2" customHeight="1">
      <c r="A89" s="1297" t="s">
        <v>967</v>
      </c>
      <c r="F89" s="444"/>
      <c r="H89" s="684"/>
      <c r="J89" s="617"/>
    </row>
    <row r="90" spans="1:41" ht="19.2" customHeight="1">
      <c r="A90" s="603"/>
      <c r="C90" s="30" t="s">
        <v>805</v>
      </c>
      <c r="D90" s="990">
        <v>8.5367820248438711E-2</v>
      </c>
      <c r="E90" s="1001">
        <v>0.22380583295433437</v>
      </c>
      <c r="G90" s="649"/>
      <c r="H90" s="921"/>
      <c r="I90" s="734"/>
      <c r="J90" s="618"/>
    </row>
    <row r="91" spans="1:41" ht="16.95" customHeight="1">
      <c r="A91" s="417"/>
      <c r="C91" s="312" t="s">
        <v>806</v>
      </c>
      <c r="D91" s="990">
        <v>0.19708705128079829</v>
      </c>
      <c r="E91" s="1001">
        <v>0.51669623926258545</v>
      </c>
      <c r="F91" s="733"/>
      <c r="G91" s="388"/>
      <c r="H91" s="724"/>
      <c r="I91" s="922"/>
      <c r="J91" s="387"/>
      <c r="K91" s="1"/>
      <c r="L91"/>
      <c r="M91" s="475"/>
      <c r="N91" s="475"/>
      <c r="O91" s="475"/>
      <c r="P91" s="529"/>
      <c r="Q91" s="529"/>
      <c r="R91" s="529"/>
      <c r="S91" s="529"/>
      <c r="T91"/>
      <c r="U91"/>
      <c r="X91"/>
      <c r="AJ91"/>
      <c r="AK91"/>
      <c r="AL91"/>
      <c r="AM91"/>
      <c r="AN91"/>
      <c r="AO91"/>
    </row>
    <row r="92" spans="1:41" ht="16.95" customHeight="1">
      <c r="A92" s="861"/>
      <c r="B92" s="417"/>
      <c r="C92" s="1226" t="s">
        <v>968</v>
      </c>
      <c r="D92" s="990">
        <v>9.8982104985388827E-2</v>
      </c>
      <c r="E92" s="1001">
        <v>0.25949792778308017</v>
      </c>
      <c r="F92" s="552"/>
      <c r="G92" s="388"/>
      <c r="H92" s="724"/>
      <c r="I92" s="922"/>
      <c r="J92" s="1"/>
      <c r="K92" s="1"/>
      <c r="L92"/>
      <c r="M92" s="1948"/>
      <c r="N92" s="1948"/>
      <c r="O92" s="1948"/>
      <c r="P92" s="1949"/>
      <c r="Q92" s="1949"/>
      <c r="R92" s="1949"/>
      <c r="S92" s="1949"/>
      <c r="T92"/>
      <c r="U92"/>
      <c r="X92"/>
      <c r="AJ92"/>
      <c r="AK92"/>
      <c r="AL92"/>
      <c r="AM92"/>
      <c r="AN92"/>
      <c r="AO92"/>
    </row>
    <row r="93" spans="1:41" ht="16.95" customHeight="1">
      <c r="A93" s="417"/>
      <c r="B93" s="417"/>
      <c r="C93" s="992" t="s">
        <v>969</v>
      </c>
      <c r="D93" s="1241">
        <v>0.38143697651462583</v>
      </c>
      <c r="E93" s="1242">
        <v>1</v>
      </c>
      <c r="F93" s="552"/>
      <c r="G93" s="388"/>
      <c r="H93" s="724"/>
      <c r="I93" s="922"/>
      <c r="J93" s="692"/>
      <c r="K93" s="692"/>
      <c r="L93"/>
      <c r="M93" s="475"/>
      <c r="N93" s="475"/>
      <c r="O93" s="475"/>
      <c r="P93" s="529"/>
      <c r="Q93" s="529"/>
      <c r="R93" s="531"/>
      <c r="S93" s="531"/>
      <c r="X93"/>
      <c r="AJ93"/>
      <c r="AK93"/>
      <c r="AL93"/>
      <c r="AM93"/>
      <c r="AN93"/>
      <c r="AO93"/>
    </row>
    <row r="94" spans="1:41" ht="19.95" customHeight="1">
      <c r="A94" s="855"/>
      <c r="B94" s="855"/>
      <c r="C94" s="855"/>
      <c r="D94" s="692"/>
      <c r="E94" s="692"/>
      <c r="F94" s="552"/>
      <c r="G94" s="388"/>
      <c r="H94" s="724"/>
      <c r="I94" s="922"/>
      <c r="J94" s="856"/>
      <c r="K94" s="856"/>
      <c r="L94"/>
      <c r="M94" s="475"/>
      <c r="N94" s="475"/>
      <c r="O94" s="475"/>
      <c r="P94" s="531"/>
      <c r="Q94" s="531"/>
      <c r="R94" s="531"/>
      <c r="S94" s="531"/>
      <c r="X94"/>
      <c r="AJ94"/>
      <c r="AK94"/>
      <c r="AL94"/>
      <c r="AM94"/>
      <c r="AN94"/>
      <c r="AO94"/>
    </row>
    <row r="95" spans="1:41" ht="19.95" customHeight="1">
      <c r="A95" s="862"/>
      <c r="B95" s="855"/>
      <c r="C95" s="862"/>
      <c r="D95" s="857"/>
      <c r="E95" s="858"/>
      <c r="F95" s="552"/>
      <c r="G95" s="388"/>
      <c r="H95" s="724"/>
      <c r="I95" s="922"/>
      <c r="J95" s="856"/>
      <c r="K95" s="856"/>
      <c r="L95"/>
      <c r="M95" s="475"/>
      <c r="N95" s="475"/>
      <c r="O95" s="475"/>
      <c r="P95" s="529"/>
      <c r="Q95" s="529"/>
      <c r="R95" s="529"/>
      <c r="S95" s="529"/>
      <c r="X95"/>
      <c r="AJ95"/>
      <c r="AK95"/>
      <c r="AL95"/>
      <c r="AM95"/>
      <c r="AN95"/>
      <c r="AO95"/>
    </row>
    <row r="96" spans="1:41" ht="19.95" customHeight="1">
      <c r="A96" s="862"/>
      <c r="B96" s="906"/>
      <c r="C96" s="907"/>
      <c r="D96" s="908"/>
      <c r="E96" s="909"/>
      <c r="F96" s="1240"/>
      <c r="G96" s="967"/>
      <c r="H96" s="989"/>
      <c r="I96" s="608"/>
      <c r="J96" s="856"/>
      <c r="K96" s="856"/>
      <c r="L96"/>
      <c r="M96" s="475"/>
      <c r="N96" s="475"/>
      <c r="O96" s="475"/>
      <c r="P96" s="531"/>
      <c r="Q96" s="531"/>
      <c r="R96" s="531"/>
      <c r="S96" s="531"/>
      <c r="X96"/>
      <c r="AJ96"/>
      <c r="AK96"/>
      <c r="AL96"/>
      <c r="AM96"/>
      <c r="AN96"/>
      <c r="AO96"/>
    </row>
    <row r="97" spans="1:49" ht="19.95" customHeight="1">
      <c r="C97" s="862"/>
      <c r="D97" s="857"/>
      <c r="E97" s="858"/>
      <c r="F97" s="857"/>
      <c r="G97" s="733"/>
      <c r="H97" s="388"/>
      <c r="I97" s="678"/>
      <c r="J97" s="1"/>
      <c r="L97"/>
      <c r="M97" s="475"/>
      <c r="N97" s="475"/>
      <c r="O97" s="475"/>
      <c r="P97" s="531"/>
      <c r="Q97" s="531"/>
      <c r="R97" s="531"/>
      <c r="S97" s="531"/>
      <c r="X97"/>
      <c r="AJ97"/>
      <c r="AK97"/>
      <c r="AL97"/>
      <c r="AM97"/>
      <c r="AN97"/>
      <c r="AO97"/>
    </row>
    <row r="98" spans="1:49" ht="19.95" customHeight="1">
      <c r="A98" s="309"/>
      <c r="B98" s="855"/>
      <c r="C98" s="417"/>
      <c r="E98" s="1"/>
      <c r="F98" s="1"/>
      <c r="H98" s="684"/>
      <c r="J98" s="617"/>
      <c r="K98" s="1"/>
      <c r="L98"/>
      <c r="X98"/>
      <c r="AJ98"/>
      <c r="AK98"/>
      <c r="AL98"/>
      <c r="AM98"/>
      <c r="AN98"/>
      <c r="AO98"/>
    </row>
    <row r="99" spans="1:49" ht="19.95" customHeight="1">
      <c r="A99" s="603"/>
      <c r="B99" s="603"/>
      <c r="C99" s="863"/>
      <c r="D99" s="1239"/>
      <c r="G99" s="649"/>
      <c r="H99" s="921"/>
      <c r="I99" s="905"/>
      <c r="J99" s="310"/>
      <c r="K99" s="1"/>
      <c r="L99"/>
      <c r="X99"/>
      <c r="AJ99"/>
      <c r="AK99"/>
      <c r="AL99"/>
      <c r="AM99"/>
      <c r="AN99"/>
      <c r="AO99"/>
      <c r="AW99" s="532"/>
    </row>
    <row r="100" spans="1:49" ht="19.95" customHeight="1">
      <c r="A100" s="417"/>
      <c r="B100" s="417"/>
      <c r="C100" s="417"/>
      <c r="D100" s="860"/>
      <c r="E100" s="617"/>
      <c r="F100" s="552"/>
      <c r="G100" s="388"/>
      <c r="H100" s="724"/>
      <c r="I100" s="922"/>
      <c r="J100" s="723"/>
      <c r="K100" s="1"/>
      <c r="L100"/>
      <c r="M100" s="533"/>
      <c r="AJ100"/>
      <c r="AK100"/>
      <c r="AL100"/>
      <c r="AM100"/>
      <c r="AN100"/>
      <c r="AO100"/>
      <c r="AW100" s="532"/>
    </row>
    <row r="101" spans="1:49" ht="19.95" customHeight="1">
      <c r="A101" s="417"/>
      <c r="B101" s="417"/>
      <c r="C101" s="417"/>
      <c r="D101" s="388"/>
      <c r="E101" s="310"/>
      <c r="F101" s="552"/>
      <c r="G101" s="388"/>
      <c r="H101" s="724"/>
      <c r="I101" s="922"/>
      <c r="J101" s="1"/>
      <c r="K101" s="475"/>
      <c r="L101"/>
      <c r="M101" s="533"/>
      <c r="AJ101"/>
      <c r="AK101"/>
      <c r="AL101"/>
      <c r="AM101"/>
      <c r="AN101"/>
      <c r="AO101"/>
    </row>
    <row r="102" spans="1:49" ht="19.95" customHeight="1">
      <c r="A102" s="417"/>
      <c r="B102" s="417"/>
      <c r="C102" s="728"/>
      <c r="D102" s="388"/>
      <c r="E102" s="388"/>
      <c r="F102" s="552"/>
      <c r="G102" s="388"/>
      <c r="H102" s="724"/>
      <c r="I102" s="922"/>
      <c r="J102" s="1"/>
      <c r="K102" s="561"/>
      <c r="L102"/>
      <c r="M102" s="533"/>
      <c r="AJ102"/>
      <c r="AK102"/>
      <c r="AL102"/>
      <c r="AM102"/>
      <c r="AN102"/>
      <c r="AO102"/>
    </row>
    <row r="103" spans="1:49" ht="19.95" customHeight="1">
      <c r="A103" s="417"/>
      <c r="B103" s="417"/>
      <c r="C103" s="417"/>
      <c r="D103" s="388"/>
      <c r="E103" s="1"/>
      <c r="F103" s="552"/>
      <c r="G103" s="388"/>
      <c r="H103" s="724"/>
      <c r="I103" s="922"/>
      <c r="J103" s="1"/>
      <c r="K103" s="923"/>
      <c r="L103"/>
      <c r="M103" s="533"/>
      <c r="N103" s="256"/>
      <c r="AJ103"/>
      <c r="AK103"/>
      <c r="AL103"/>
      <c r="AM103"/>
      <c r="AN103"/>
      <c r="AO103"/>
    </row>
    <row r="104" spans="1:49" ht="18" customHeight="1">
      <c r="A104" s="417"/>
      <c r="B104" s="906"/>
      <c r="C104" s="907"/>
      <c r="D104" s="908"/>
      <c r="E104" s="909"/>
      <c r="F104" s="1240"/>
      <c r="G104" s="967"/>
      <c r="H104" s="989"/>
      <c r="I104" s="904"/>
      <c r="J104" s="1"/>
      <c r="K104" s="924"/>
      <c r="L104"/>
      <c r="M104" s="533"/>
      <c r="N104" s="256"/>
      <c r="AJ104"/>
      <c r="AK104"/>
      <c r="AL104"/>
      <c r="AM104"/>
      <c r="AN104"/>
      <c r="AO104"/>
    </row>
    <row r="105" spans="1:49" ht="18" customHeight="1">
      <c r="A105" s="1"/>
      <c r="C105" s="1"/>
      <c r="D105" s="733"/>
      <c r="E105" s="388"/>
      <c r="F105" s="678"/>
      <c r="G105" s="1"/>
      <c r="H105" s="1"/>
      <c r="I105" s="1"/>
      <c r="J105" s="1"/>
      <c r="K105" s="1"/>
      <c r="L105"/>
      <c r="M105" s="256"/>
      <c r="N105" s="256"/>
      <c r="AJ105"/>
      <c r="AK105"/>
      <c r="AL105"/>
      <c r="AM105"/>
      <c r="AN105"/>
      <c r="AO105"/>
    </row>
    <row r="106" spans="1:49" ht="27.6" customHeight="1">
      <c r="A106" s="1841" t="s">
        <v>970</v>
      </c>
      <c r="B106" s="1841"/>
      <c r="C106" s="1841"/>
      <c r="D106" s="1841"/>
      <c r="E106" s="1841"/>
      <c r="F106" s="1841"/>
      <c r="G106" s="1841"/>
      <c r="H106" s="1841"/>
      <c r="I106" s="1841"/>
      <c r="J106" s="1841"/>
      <c r="K106" s="1841"/>
      <c r="L106"/>
      <c r="M106" s="256"/>
      <c r="N106" s="256"/>
      <c r="AJ106"/>
      <c r="AK106"/>
      <c r="AL106"/>
      <c r="AM106"/>
      <c r="AN106"/>
      <c r="AO106"/>
    </row>
    <row r="107" spans="1:49" ht="18" customHeight="1">
      <c r="A107" s="309" t="s">
        <v>971</v>
      </c>
      <c r="B107" s="1"/>
      <c r="C107" s="552"/>
      <c r="D107" s="733"/>
      <c r="E107" s="388"/>
      <c r="F107" s="678"/>
      <c r="G107" s="678"/>
      <c r="H107" s="1"/>
      <c r="I107" s="1"/>
      <c r="J107" s="1"/>
      <c r="K107" s="1"/>
      <c r="L107"/>
      <c r="M107" s="256"/>
      <c r="N107" s="256"/>
      <c r="AJ107"/>
      <c r="AK107"/>
      <c r="AL107"/>
      <c r="AM107"/>
      <c r="AN107"/>
      <c r="AO107"/>
    </row>
    <row r="108" spans="1:49" ht="18" customHeight="1">
      <c r="C108" s="506" t="s">
        <v>963</v>
      </c>
      <c r="D108" s="687">
        <v>72</v>
      </c>
      <c r="E108" s="413">
        <v>2.527202527202527E-2</v>
      </c>
      <c r="F108" s="994" t="s">
        <v>972</v>
      </c>
      <c r="M108" s="256"/>
      <c r="AJ108"/>
      <c r="AK108"/>
      <c r="AL108"/>
      <c r="AM108"/>
      <c r="AN108"/>
      <c r="AO108"/>
    </row>
    <row r="109" spans="1:49" ht="19.5" customHeight="1">
      <c r="A109" s="1"/>
      <c r="C109" s="30" t="s">
        <v>973</v>
      </c>
      <c r="D109" s="528">
        <v>645</v>
      </c>
      <c r="E109" s="413">
        <v>0.22639522639522638</v>
      </c>
      <c r="F109" s="991">
        <v>0.23226503420957867</v>
      </c>
      <c r="G109" s="1000" t="s">
        <v>974</v>
      </c>
      <c r="H109" s="1000"/>
      <c r="I109" s="310"/>
      <c r="J109" s="310"/>
      <c r="K109" s="1"/>
      <c r="L109"/>
      <c r="M109" s="256"/>
      <c r="AJ109"/>
      <c r="AK109"/>
      <c r="AL109"/>
      <c r="AM109"/>
      <c r="AN109"/>
      <c r="AO109"/>
    </row>
    <row r="110" spans="1:49" ht="18" customHeight="1">
      <c r="A110" s="1"/>
      <c r="C110" s="30" t="s">
        <v>203</v>
      </c>
      <c r="D110" s="528">
        <v>482</v>
      </c>
      <c r="E110" s="413">
        <v>0.16918216918216919</v>
      </c>
      <c r="F110" s="991">
        <v>0.17356859920777817</v>
      </c>
      <c r="G110" s="999">
        <v>0.22607879924953095</v>
      </c>
      <c r="H110" s="1009" t="s">
        <v>975</v>
      </c>
      <c r="I110" s="524"/>
      <c r="J110" s="524"/>
      <c r="K110" s="1"/>
      <c r="L110"/>
      <c r="N110" s="539"/>
      <c r="X110"/>
      <c r="Y110"/>
      <c r="Z110"/>
      <c r="AA110"/>
      <c r="AB110"/>
      <c r="AC110"/>
      <c r="AD110"/>
      <c r="AE110"/>
      <c r="AF110"/>
      <c r="AG110"/>
      <c r="AH110"/>
      <c r="AI110"/>
      <c r="AJ110"/>
      <c r="AK110"/>
      <c r="AL110"/>
      <c r="AM110"/>
      <c r="AN110"/>
      <c r="AO110"/>
    </row>
    <row r="111" spans="1:49" ht="18" customHeight="1">
      <c r="A111" s="417"/>
      <c r="C111" s="312" t="s">
        <v>976</v>
      </c>
      <c r="D111" s="528">
        <v>202</v>
      </c>
      <c r="E111" s="382">
        <v>7.0902070902070902E-2</v>
      </c>
      <c r="F111" s="990">
        <v>7.2740367302844791E-2</v>
      </c>
      <c r="G111" s="1001">
        <v>9.4746716697936204E-2</v>
      </c>
      <c r="H111" s="1010">
        <v>0.12242424242424242</v>
      </c>
      <c r="I111" s="1"/>
      <c r="J111" s="1"/>
      <c r="K111" s="1"/>
      <c r="L111"/>
      <c r="X111"/>
      <c r="Y111"/>
      <c r="Z111"/>
      <c r="AA111"/>
      <c r="AB111"/>
      <c r="AC111"/>
      <c r="AD111"/>
      <c r="AE111"/>
      <c r="AF111"/>
      <c r="AG111"/>
      <c r="AH111"/>
      <c r="AI111"/>
      <c r="AJ111"/>
      <c r="AK111"/>
      <c r="AL111"/>
      <c r="AM111"/>
      <c r="AN111"/>
      <c r="AO111"/>
    </row>
    <row r="112" spans="1:49" ht="18" customHeight="1">
      <c r="C112" s="312" t="s">
        <v>812</v>
      </c>
      <c r="D112" s="528">
        <v>151</v>
      </c>
      <c r="E112" s="1002">
        <v>5.3001053001053004E-2</v>
      </c>
      <c r="F112" s="990">
        <v>5.4375225063017646E-2</v>
      </c>
      <c r="G112" s="1001">
        <v>7.0825515947467166E-2</v>
      </c>
      <c r="H112" s="1010">
        <v>9.1515151515151522E-2</v>
      </c>
      <c r="L112"/>
      <c r="M112" s="256"/>
      <c r="N112" s="256"/>
      <c r="X112"/>
      <c r="Y112"/>
      <c r="Z112"/>
      <c r="AA112"/>
      <c r="AB112"/>
      <c r="AC112"/>
      <c r="AD112"/>
      <c r="AE112"/>
      <c r="AF112"/>
      <c r="AG112"/>
      <c r="AH112"/>
      <c r="AI112"/>
      <c r="AJ112"/>
      <c r="AK112"/>
      <c r="AL112"/>
      <c r="AM112"/>
      <c r="AN112"/>
      <c r="AO112"/>
    </row>
    <row r="113" spans="1:41" ht="18" customHeight="1">
      <c r="A113" s="417"/>
      <c r="C113" s="312" t="s">
        <v>813</v>
      </c>
      <c r="D113" s="528">
        <v>1118</v>
      </c>
      <c r="E113" s="1002">
        <v>0.39241839241839244</v>
      </c>
      <c r="F113" s="990">
        <v>0.40259272596326973</v>
      </c>
      <c r="G113" s="1001">
        <v>0.52439024390243905</v>
      </c>
      <c r="H113" s="1010">
        <v>0.67757575757575761</v>
      </c>
      <c r="I113" s="417"/>
      <c r="J113" s="417"/>
      <c r="K113" s="417"/>
      <c r="L113"/>
      <c r="M113" s="256"/>
      <c r="N113" s="256"/>
      <c r="X113"/>
      <c r="Y113"/>
      <c r="Z113"/>
      <c r="AA113"/>
      <c r="AB113"/>
      <c r="AC113"/>
      <c r="AD113"/>
      <c r="AE113"/>
      <c r="AF113"/>
      <c r="AG113"/>
      <c r="AH113"/>
      <c r="AI113"/>
      <c r="AJ113"/>
      <c r="AK113"/>
      <c r="AL113"/>
      <c r="AM113"/>
      <c r="AN113"/>
      <c r="AO113"/>
    </row>
    <row r="114" spans="1:41" ht="18" customHeight="1">
      <c r="A114" s="728"/>
      <c r="C114" s="30" t="s">
        <v>814</v>
      </c>
      <c r="D114" s="528">
        <v>260</v>
      </c>
      <c r="E114" s="1002">
        <v>9.1260091260091256E-2</v>
      </c>
      <c r="F114" s="990">
        <v>9.3626215340295277E-2</v>
      </c>
      <c r="G114" s="1001">
        <v>0.12195121951219512</v>
      </c>
      <c r="H114" s="1010">
        <v>0.15757575757575756</v>
      </c>
      <c r="I114" s="417"/>
      <c r="J114" s="417"/>
      <c r="K114" s="417"/>
      <c r="L114"/>
      <c r="M114" s="8"/>
      <c r="N114" s="8"/>
      <c r="O114" s="8"/>
      <c r="X114"/>
      <c r="Y114"/>
      <c r="Z114"/>
      <c r="AA114"/>
      <c r="AB114"/>
      <c r="AC114"/>
      <c r="AD114"/>
      <c r="AE114"/>
      <c r="AF114"/>
      <c r="AG114"/>
      <c r="AH114"/>
      <c r="AI114"/>
      <c r="AJ114"/>
      <c r="AK114"/>
      <c r="AL114"/>
      <c r="AM114"/>
      <c r="AN114"/>
      <c r="AO114"/>
    </row>
    <row r="115" spans="1:41">
      <c r="A115" s="417"/>
      <c r="C115" s="312" t="s">
        <v>815</v>
      </c>
      <c r="D115" s="528">
        <v>823</v>
      </c>
      <c r="E115" s="1002">
        <v>0.28887328887328889</v>
      </c>
      <c r="F115" s="1003">
        <v>0.29636298163485775</v>
      </c>
      <c r="G115" s="1001">
        <v>0.38602251407129456</v>
      </c>
      <c r="H115" s="1010">
        <v>0.49878787878787878</v>
      </c>
      <c r="I115" s="730"/>
      <c r="J115" s="31"/>
      <c r="K115" s="730"/>
      <c r="L115"/>
      <c r="M115" s="256"/>
      <c r="N115" s="256"/>
      <c r="X115"/>
      <c r="Y115"/>
      <c r="Z115"/>
      <c r="AA115"/>
      <c r="AB115"/>
      <c r="AC115"/>
      <c r="AD115"/>
      <c r="AE115"/>
      <c r="AF115"/>
      <c r="AG115"/>
      <c r="AH115"/>
      <c r="AI115"/>
      <c r="AJ115"/>
      <c r="AK115"/>
      <c r="AL115"/>
      <c r="AM115"/>
      <c r="AN115"/>
      <c r="AO115"/>
    </row>
    <row r="116" spans="1:41" ht="18" customHeight="1">
      <c r="A116" s="417"/>
      <c r="C116" s="1008" t="s">
        <v>977</v>
      </c>
      <c r="D116" s="1011">
        <v>1650</v>
      </c>
      <c r="E116" s="1020">
        <v>0.5791505791505791</v>
      </c>
      <c r="F116" s="1012">
        <v>0.5941663665826431</v>
      </c>
      <c r="G116" s="1013">
        <v>0.773921200750469</v>
      </c>
      <c r="H116" s="1019"/>
      <c r="I116" s="729"/>
      <c r="J116" s="417"/>
      <c r="K116" s="729"/>
      <c r="L116"/>
      <c r="M116" s="1"/>
      <c r="O116" s="1"/>
      <c r="P116" s="1"/>
      <c r="Q116" s="1"/>
      <c r="R116" s="1"/>
      <c r="S116" s="1"/>
      <c r="T116" s="1"/>
      <c r="U116" s="1"/>
      <c r="V116" s="1"/>
      <c r="W116"/>
      <c r="X116"/>
      <c r="Y116"/>
      <c r="Z116"/>
      <c r="AA116"/>
      <c r="AB116"/>
      <c r="AC116"/>
      <c r="AD116"/>
      <c r="AE116"/>
      <c r="AF116"/>
      <c r="AG116"/>
      <c r="AH116"/>
      <c r="AI116"/>
      <c r="AJ116"/>
      <c r="AK116"/>
      <c r="AL116"/>
      <c r="AM116"/>
      <c r="AN116"/>
      <c r="AO116"/>
    </row>
    <row r="117" spans="1:41" ht="18" customHeight="1">
      <c r="A117" s="417"/>
      <c r="D117" s="722"/>
      <c r="E117" s="552"/>
      <c r="F117" s="724"/>
      <c r="G117" s="727"/>
      <c r="H117" s="417"/>
      <c r="I117" s="417"/>
      <c r="J117" s="417"/>
      <c r="K117" s="417"/>
      <c r="L117"/>
      <c r="M117" s="256"/>
      <c r="N117" s="256"/>
      <c r="X117"/>
      <c r="Y117"/>
      <c r="Z117"/>
      <c r="AA117"/>
      <c r="AB117"/>
      <c r="AC117"/>
      <c r="AD117"/>
      <c r="AE117"/>
      <c r="AF117"/>
      <c r="AG117"/>
      <c r="AH117"/>
      <c r="AI117"/>
      <c r="AJ117"/>
      <c r="AK117"/>
      <c r="AL117"/>
      <c r="AM117"/>
      <c r="AN117"/>
      <c r="AO117"/>
    </row>
    <row r="118" spans="1:41" ht="18.600000000000001" customHeight="1">
      <c r="A118" s="309" t="s">
        <v>978</v>
      </c>
      <c r="B118" s="1"/>
      <c r="C118" s="30"/>
      <c r="D118" s="552"/>
      <c r="E118" s="678"/>
      <c r="F118" s="693"/>
      <c r="G118" s="727"/>
      <c r="H118" s="729"/>
      <c r="I118" s="731"/>
      <c r="J118" s="728"/>
      <c r="K118" s="726"/>
      <c r="L118" s="732"/>
      <c r="M118" s="652"/>
      <c r="X118" s="11"/>
      <c r="Y118" s="11"/>
      <c r="Z118" s="11"/>
      <c r="AA118" s="11"/>
      <c r="AB118" s="11"/>
      <c r="AC118" s="11"/>
      <c r="AD118" s="11"/>
      <c r="AE118" s="11"/>
      <c r="AF118" s="11"/>
      <c r="AG118" s="11"/>
      <c r="AH118" s="11"/>
      <c r="AI118" s="11"/>
      <c r="AJ118" s="11"/>
      <c r="AK118" s="11"/>
      <c r="AL118" s="11"/>
      <c r="AM118" s="11"/>
      <c r="AN118" s="11"/>
      <c r="AO118" s="11"/>
    </row>
    <row r="119" spans="1:41" ht="18.600000000000001" customHeight="1">
      <c r="A119" s="1"/>
      <c r="C119" s="866"/>
      <c r="D119" s="506" t="s">
        <v>963</v>
      </c>
      <c r="E119" s="687">
        <v>1232</v>
      </c>
      <c r="F119" s="994" t="s">
        <v>972</v>
      </c>
      <c r="G119" s="727"/>
      <c r="H119" s="1"/>
      <c r="I119" s="417"/>
      <c r="J119" s="1"/>
      <c r="K119" s="731"/>
      <c r="L119" s="11"/>
      <c r="M119" s="652"/>
      <c r="X119" s="11"/>
      <c r="Y119" s="11"/>
      <c r="Z119" s="11"/>
      <c r="AA119" s="11"/>
      <c r="AB119" s="11"/>
      <c r="AC119" s="11"/>
      <c r="AD119" s="11"/>
      <c r="AE119" s="11"/>
      <c r="AF119" s="11"/>
      <c r="AG119" s="11"/>
      <c r="AH119" s="11"/>
      <c r="AI119" s="11"/>
      <c r="AJ119" s="11"/>
      <c r="AK119" s="11"/>
      <c r="AL119" s="11"/>
      <c r="AM119" s="11"/>
      <c r="AN119" s="11"/>
      <c r="AO119" s="11"/>
    </row>
    <row r="120" spans="1:41" ht="18.600000000000001" customHeight="1">
      <c r="A120" s="417"/>
      <c r="C120" s="30"/>
      <c r="D120" s="30" t="s">
        <v>109</v>
      </c>
      <c r="E120" s="528">
        <v>198</v>
      </c>
      <c r="F120" s="1003">
        <v>0.12244897959183673</v>
      </c>
      <c r="G120" s="1009" t="s">
        <v>979</v>
      </c>
      <c r="H120" s="1"/>
      <c r="I120" s="725"/>
      <c r="J120" s="733"/>
      <c r="K120" s="678"/>
      <c r="L120" s="11"/>
      <c r="M120" s="652"/>
      <c r="X120" s="11"/>
      <c r="Y120" s="11"/>
      <c r="Z120" s="11"/>
      <c r="AA120" s="11"/>
      <c r="AB120" s="11"/>
      <c r="AC120" s="11"/>
      <c r="AD120" s="11"/>
      <c r="AE120" s="11"/>
      <c r="AF120" s="11"/>
      <c r="AG120" s="11"/>
      <c r="AH120" s="11"/>
      <c r="AI120" s="11"/>
      <c r="AJ120" s="11"/>
      <c r="AK120" s="11"/>
      <c r="AL120" s="11"/>
      <c r="AM120" s="11"/>
      <c r="AN120" s="11"/>
      <c r="AO120" s="11"/>
    </row>
    <row r="121" spans="1:41" ht="18.600000000000001" customHeight="1">
      <c r="A121" s="417"/>
      <c r="C121" s="30"/>
      <c r="D121" s="30" t="s">
        <v>112</v>
      </c>
      <c r="E121" s="528">
        <v>915</v>
      </c>
      <c r="F121" s="1003">
        <v>0.56586270871985156</v>
      </c>
      <c r="G121" s="1010">
        <v>0.64482029598308666</v>
      </c>
      <c r="H121" s="1"/>
      <c r="I121" s="725"/>
      <c r="J121" s="733"/>
      <c r="K121" s="678"/>
      <c r="L121" s="11"/>
      <c r="M121" s="256"/>
      <c r="X121" s="11"/>
      <c r="Y121" s="11"/>
      <c r="Z121" s="11"/>
      <c r="AA121" s="11"/>
      <c r="AB121" s="11"/>
      <c r="AC121" s="11"/>
      <c r="AD121" s="11"/>
      <c r="AE121" s="11"/>
      <c r="AF121" s="11"/>
      <c r="AG121" s="11"/>
      <c r="AH121" s="11"/>
      <c r="AI121" s="11"/>
      <c r="AJ121" s="11"/>
      <c r="AK121" s="11"/>
      <c r="AL121" s="11"/>
      <c r="AM121" s="11"/>
      <c r="AN121" s="11"/>
      <c r="AO121" s="11"/>
    </row>
    <row r="122" spans="1:41" ht="18.600000000000001" customHeight="1">
      <c r="A122" s="417"/>
      <c r="C122" s="30"/>
      <c r="D122" s="30" t="s">
        <v>113</v>
      </c>
      <c r="E122" s="528">
        <v>705</v>
      </c>
      <c r="F122" s="1003">
        <v>0.4359925788497217</v>
      </c>
      <c r="G122" s="1010">
        <v>0.49682875264270615</v>
      </c>
      <c r="H122" s="1"/>
      <c r="I122" s="725"/>
      <c r="J122" s="733"/>
      <c r="K122" s="678"/>
      <c r="L122" s="11"/>
      <c r="M122" s="652"/>
      <c r="X122" s="11"/>
      <c r="Y122" s="11"/>
      <c r="Z122" s="11"/>
      <c r="AA122" s="11"/>
      <c r="AB122" s="11"/>
      <c r="AC122" s="11"/>
      <c r="AD122" s="11"/>
      <c r="AE122" s="11"/>
      <c r="AF122" s="11"/>
      <c r="AG122" s="11"/>
      <c r="AH122" s="11"/>
      <c r="AI122" s="11"/>
      <c r="AJ122" s="11"/>
      <c r="AK122" s="11"/>
      <c r="AL122" s="11"/>
      <c r="AM122" s="11"/>
      <c r="AN122" s="11"/>
      <c r="AO122" s="11"/>
    </row>
    <row r="123" spans="1:41" ht="18.600000000000001" customHeight="1">
      <c r="A123" s="455"/>
      <c r="B123" s="455"/>
      <c r="C123" s="455"/>
      <c r="D123" s="30" t="s">
        <v>980</v>
      </c>
      <c r="E123" s="528">
        <v>609</v>
      </c>
      <c r="F123" s="1003">
        <v>0.37662337662337664</v>
      </c>
      <c r="G123" s="1010">
        <v>0.42917547568710357</v>
      </c>
      <c r="H123" s="1"/>
      <c r="I123" s="417"/>
      <c r="J123" s="1"/>
      <c r="K123" s="310"/>
      <c r="L123" s="11"/>
      <c r="M123" s="652"/>
      <c r="X123" s="11"/>
      <c r="Y123" s="11"/>
      <c r="Z123" s="11"/>
      <c r="AA123" s="11"/>
      <c r="AB123" s="11"/>
      <c r="AC123" s="11"/>
      <c r="AD123" s="11"/>
      <c r="AE123" s="11"/>
      <c r="AF123" s="11"/>
      <c r="AG123" s="11"/>
      <c r="AH123" s="11"/>
      <c r="AI123" s="11"/>
      <c r="AJ123" s="11"/>
      <c r="AK123" s="11"/>
      <c r="AL123" s="11"/>
      <c r="AM123" s="11"/>
      <c r="AN123" s="11"/>
      <c r="AO123" s="11"/>
    </row>
    <row r="124" spans="1:41" ht="18.600000000000001" customHeight="1">
      <c r="A124" s="455"/>
      <c r="B124" s="455"/>
      <c r="C124" s="455"/>
      <c r="D124" s="30" t="s">
        <v>115</v>
      </c>
      <c r="E124" s="528">
        <v>122</v>
      </c>
      <c r="F124" s="1003">
        <v>7.5448361162646874E-2</v>
      </c>
      <c r="G124" s="1010">
        <v>8.5976039464411555E-2</v>
      </c>
      <c r="H124" s="1"/>
      <c r="I124" s="417"/>
      <c r="J124" s="1"/>
      <c r="K124" s="455"/>
      <c r="L124" s="11"/>
      <c r="M124" s="652"/>
      <c r="X124" s="11"/>
      <c r="Y124" s="11"/>
      <c r="Z124" s="11"/>
      <c r="AA124" s="11"/>
      <c r="AB124" s="11"/>
      <c r="AC124" s="11"/>
      <c r="AD124" s="11"/>
      <c r="AE124" s="11"/>
      <c r="AF124" s="11"/>
      <c r="AG124" s="11"/>
      <c r="AH124" s="11"/>
      <c r="AI124" s="11"/>
      <c r="AJ124" s="11"/>
      <c r="AK124" s="11"/>
      <c r="AL124" s="11"/>
      <c r="AM124" s="11"/>
      <c r="AN124" s="11"/>
      <c r="AO124" s="11"/>
    </row>
    <row r="125" spans="1:41" ht="18.600000000000001" customHeight="1">
      <c r="A125" s="455"/>
      <c r="B125" s="455"/>
      <c r="C125" s="455"/>
      <c r="D125" s="30" t="s">
        <v>116</v>
      </c>
      <c r="E125" s="528">
        <v>32</v>
      </c>
      <c r="F125" s="1003">
        <v>1.9789734075448363E-2</v>
      </c>
      <c r="G125" s="1010">
        <v>2.255109231853418E-2</v>
      </c>
      <c r="K125" s="1"/>
      <c r="L125" s="11"/>
      <c r="X125"/>
      <c r="Y125"/>
      <c r="Z125"/>
      <c r="AA125"/>
      <c r="AB125"/>
      <c r="AC125"/>
      <c r="AD125"/>
      <c r="AE125"/>
      <c r="AF125"/>
      <c r="AG125"/>
      <c r="AH125"/>
      <c r="AI125"/>
      <c r="AJ125"/>
      <c r="AK125"/>
      <c r="AL125"/>
      <c r="AM125"/>
      <c r="AN125"/>
      <c r="AO125"/>
    </row>
    <row r="126" spans="1:41" ht="18.600000000000001" customHeight="1">
      <c r="A126" s="455"/>
      <c r="B126" s="455"/>
      <c r="C126" s="391"/>
      <c r="D126" s="30" t="s">
        <v>981</v>
      </c>
      <c r="E126" s="528">
        <v>33</v>
      </c>
      <c r="F126" s="1003">
        <v>2.0408163265306121E-2</v>
      </c>
      <c r="G126" s="1010">
        <v>2.3255813953488372E-2</v>
      </c>
      <c r="H126" s="417"/>
      <c r="I126" s="731"/>
      <c r="J126" s="728"/>
      <c r="K126" s="726"/>
      <c r="L126" s="732"/>
      <c r="M126" s="8"/>
      <c r="N126" s="8"/>
      <c r="O126" s="8"/>
      <c r="W126"/>
      <c r="X126"/>
      <c r="Y126"/>
      <c r="Z126"/>
      <c r="AA126"/>
      <c r="AB126"/>
      <c r="AC126"/>
      <c r="AD126"/>
      <c r="AE126"/>
      <c r="AF126"/>
      <c r="AG126"/>
      <c r="AH126"/>
      <c r="AI126"/>
      <c r="AJ126"/>
      <c r="AK126"/>
      <c r="AL126"/>
      <c r="AM126"/>
      <c r="AN126"/>
      <c r="AO126"/>
    </row>
    <row r="127" spans="1:41" ht="18.600000000000001" customHeight="1">
      <c r="A127" s="417"/>
      <c r="C127" s="925"/>
      <c r="D127" s="1008" t="s">
        <v>957</v>
      </c>
      <c r="E127" s="1011">
        <v>1419</v>
      </c>
      <c r="F127" s="733"/>
      <c r="G127" s="678"/>
      <c r="K127" s="524"/>
      <c r="L127"/>
      <c r="X127"/>
      <c r="Y127"/>
      <c r="Z127"/>
      <c r="AA127"/>
      <c r="AB127"/>
      <c r="AC127"/>
      <c r="AD127"/>
      <c r="AE127"/>
      <c r="AF127"/>
      <c r="AG127"/>
      <c r="AH127"/>
      <c r="AI127"/>
      <c r="AJ127"/>
      <c r="AK127"/>
      <c r="AL127"/>
      <c r="AM127"/>
      <c r="AN127"/>
      <c r="AO127"/>
    </row>
    <row r="128" spans="1:41" ht="18" customHeight="1">
      <c r="A128" s="417"/>
      <c r="C128" s="937"/>
      <c r="D128" s="1016"/>
      <c r="E128" s="1017"/>
      <c r="F128" s="733"/>
      <c r="G128" s="678"/>
      <c r="K128" s="1"/>
      <c r="L128"/>
      <c r="X128"/>
      <c r="Y128"/>
      <c r="Z128"/>
      <c r="AA128"/>
      <c r="AB128"/>
      <c r="AC128"/>
      <c r="AD128"/>
      <c r="AE128"/>
      <c r="AF128"/>
      <c r="AG128"/>
      <c r="AH128"/>
      <c r="AI128"/>
      <c r="AJ128"/>
      <c r="AK128"/>
      <c r="AL128"/>
      <c r="AM128"/>
      <c r="AN128"/>
      <c r="AO128"/>
    </row>
    <row r="129" spans="1:49" ht="18" customHeight="1">
      <c r="A129" s="309" t="s">
        <v>982</v>
      </c>
      <c r="C129" s="938"/>
      <c r="D129" s="1016"/>
      <c r="E129" s="1017"/>
      <c r="F129" s="30"/>
      <c r="G129" s="1009" t="s">
        <v>983</v>
      </c>
      <c r="K129" s="524"/>
      <c r="L129"/>
      <c r="M129" s="9"/>
      <c r="N129" s="9"/>
      <c r="O129" s="9"/>
      <c r="P129" s="9"/>
      <c r="Q129" s="9"/>
      <c r="R129" s="9"/>
      <c r="S129" s="9"/>
      <c r="T129" s="9"/>
      <c r="U129" s="9"/>
      <c r="V129" s="9"/>
      <c r="W129" s="9"/>
      <c r="X129"/>
      <c r="AJ129"/>
      <c r="AK129"/>
      <c r="AL129"/>
      <c r="AM129"/>
      <c r="AN129"/>
      <c r="AO129"/>
    </row>
    <row r="130" spans="1:49" ht="18" customHeight="1">
      <c r="A130" s="417"/>
      <c r="D130" s="312" t="s">
        <v>206</v>
      </c>
      <c r="E130" s="528">
        <v>134</v>
      </c>
      <c r="F130" s="8"/>
      <c r="G130" s="1010">
        <v>0.2648221343873518</v>
      </c>
      <c r="H130" s="724"/>
      <c r="I130" s="724"/>
      <c r="J130" s="1"/>
      <c r="K130"/>
      <c r="L130" s="1"/>
      <c r="M130" s="1"/>
      <c r="N130" s="1009" t="s">
        <v>983</v>
      </c>
      <c r="Q130" s="1"/>
      <c r="R130" s="1"/>
      <c r="S130" s="1"/>
      <c r="T130" s="1"/>
      <c r="U130" s="1"/>
      <c r="V130" s="1"/>
      <c r="W130"/>
      <c r="X130"/>
      <c r="AJ130"/>
      <c r="AK130"/>
      <c r="AL130"/>
      <c r="AM130"/>
      <c r="AN130"/>
      <c r="AO130"/>
    </row>
    <row r="131" spans="1:49" ht="18" customHeight="1">
      <c r="A131" s="417"/>
      <c r="D131" s="30" t="s">
        <v>207</v>
      </c>
      <c r="E131" s="528">
        <v>440</v>
      </c>
      <c r="F131" s="724"/>
      <c r="G131" s="1010">
        <v>0.86956521739130432</v>
      </c>
      <c r="H131" s="1263" t="s">
        <v>984</v>
      </c>
      <c r="I131" s="1263"/>
      <c r="J131" s="417" t="s">
        <v>208</v>
      </c>
      <c r="K131"/>
      <c r="L131" s="256"/>
      <c r="M131" s="528">
        <v>377</v>
      </c>
      <c r="N131" s="1010">
        <v>0.86467889908256879</v>
      </c>
      <c r="X131"/>
      <c r="Y131"/>
      <c r="Z131"/>
      <c r="AA131"/>
      <c r="AB131"/>
      <c r="AC131"/>
      <c r="AD131"/>
      <c r="AE131"/>
      <c r="AF131"/>
      <c r="AG131"/>
      <c r="AH131"/>
      <c r="AI131"/>
      <c r="AJ131"/>
      <c r="AK131"/>
      <c r="AL131"/>
      <c r="AM131"/>
      <c r="AN131"/>
      <c r="AO131"/>
    </row>
    <row r="132" spans="1:49" ht="18" customHeight="1">
      <c r="C132" s="725"/>
      <c r="D132" s="1229" t="s">
        <v>212</v>
      </c>
      <c r="E132" s="528">
        <v>327</v>
      </c>
      <c r="F132" s="678"/>
      <c r="G132" s="1010">
        <v>0.64624505928853759</v>
      </c>
      <c r="H132" s="417"/>
      <c r="I132" s="417"/>
      <c r="J132" s="417" t="s">
        <v>209</v>
      </c>
      <c r="K132" s="732"/>
      <c r="L132" s="8"/>
      <c r="M132" s="528">
        <v>81</v>
      </c>
      <c r="N132" s="1010">
        <v>0.18577981651376146</v>
      </c>
      <c r="X132"/>
      <c r="Y132"/>
      <c r="Z132"/>
      <c r="AA132"/>
      <c r="AB132"/>
      <c r="AC132"/>
      <c r="AD132"/>
      <c r="AE132"/>
      <c r="AF132"/>
      <c r="AG132"/>
      <c r="AH132"/>
      <c r="AI132"/>
      <c r="AJ132"/>
      <c r="AK132"/>
      <c r="AL132"/>
      <c r="AM132"/>
      <c r="AN132"/>
      <c r="AO132"/>
    </row>
    <row r="133" spans="1:49" ht="18" customHeight="1">
      <c r="A133" s="309"/>
      <c r="B133" s="1"/>
      <c r="C133" s="30"/>
      <c r="D133" s="1230" t="s">
        <v>213</v>
      </c>
      <c r="E133" s="528">
        <v>263</v>
      </c>
      <c r="F133" s="693"/>
      <c r="G133" s="1010">
        <v>0.51976284584980237</v>
      </c>
      <c r="H133" s="417"/>
      <c r="I133" s="417"/>
      <c r="J133" s="726" t="s">
        <v>210</v>
      </c>
      <c r="K133" s="732"/>
      <c r="L133" s="8"/>
      <c r="M133" s="528">
        <v>273</v>
      </c>
      <c r="N133" s="1010">
        <v>0.62614678899082565</v>
      </c>
      <c r="Q133" s="1"/>
      <c r="R133" s="1"/>
      <c r="S133" s="1"/>
      <c r="T133" s="1"/>
      <c r="U133" s="1"/>
      <c r="V133" s="1"/>
      <c r="W133"/>
      <c r="X133"/>
      <c r="Y133"/>
      <c r="Z133"/>
      <c r="AA133"/>
      <c r="AB133"/>
      <c r="AC133"/>
      <c r="AD133"/>
      <c r="AE133"/>
      <c r="AF133"/>
      <c r="AG133"/>
      <c r="AH133"/>
      <c r="AI133"/>
      <c r="AJ133"/>
      <c r="AK133"/>
      <c r="AL133"/>
      <c r="AM133"/>
      <c r="AN133"/>
      <c r="AO133"/>
    </row>
    <row r="134" spans="1:49" ht="18.600000000000001" customHeight="1">
      <c r="A134" s="1"/>
      <c r="C134" s="866"/>
      <c r="D134" s="1008" t="s">
        <v>985</v>
      </c>
      <c r="E134" s="1011">
        <v>506</v>
      </c>
      <c r="F134" s="994"/>
      <c r="G134" s="727"/>
      <c r="H134" s="417"/>
      <c r="I134" s="731"/>
      <c r="J134" s="726" t="s">
        <v>211</v>
      </c>
      <c r="K134" s="732"/>
      <c r="L134" s="8"/>
      <c r="M134" s="528">
        <v>26</v>
      </c>
      <c r="N134" s="1010">
        <v>5.9633027522935783E-2</v>
      </c>
      <c r="Q134" s="1"/>
      <c r="R134" s="1"/>
      <c r="S134" s="1"/>
      <c r="T134" s="1"/>
      <c r="U134" s="1"/>
      <c r="V134" s="1"/>
      <c r="W134"/>
      <c r="X134"/>
      <c r="Y134"/>
      <c r="Z134"/>
      <c r="AA134"/>
      <c r="AB134"/>
      <c r="AC134"/>
      <c r="AD134"/>
      <c r="AE134"/>
      <c r="AF134"/>
      <c r="AG134"/>
      <c r="AH134"/>
      <c r="AI134"/>
      <c r="AJ134"/>
      <c r="AK134"/>
      <c r="AL134"/>
      <c r="AM134"/>
      <c r="AN134"/>
      <c r="AO134"/>
    </row>
    <row r="135" spans="1:49" ht="18.600000000000001" customHeight="1">
      <c r="A135" s="417"/>
      <c r="C135" s="30"/>
      <c r="D135" s="552"/>
      <c r="E135" s="388"/>
      <c r="G135" s="1227"/>
      <c r="H135" s="417"/>
      <c r="I135" s="731"/>
      <c r="J135" s="1264" t="s">
        <v>985</v>
      </c>
      <c r="K135" s="5"/>
      <c r="L135" s="8"/>
      <c r="M135" s="1011">
        <v>436</v>
      </c>
      <c r="N135" s="417"/>
      <c r="Q135"/>
      <c r="R135"/>
      <c r="S135"/>
      <c r="T135"/>
      <c r="U135"/>
      <c r="V135"/>
      <c r="W135"/>
      <c r="X135"/>
      <c r="Y135"/>
      <c r="Z135"/>
      <c r="AA135"/>
      <c r="AB135"/>
      <c r="AC135"/>
      <c r="AD135"/>
      <c r="AE135"/>
      <c r="AF135"/>
      <c r="AG135"/>
      <c r="AH135"/>
      <c r="AI135"/>
      <c r="AJ135"/>
      <c r="AK135"/>
      <c r="AL135"/>
      <c r="AM135"/>
      <c r="AN135"/>
      <c r="AO135"/>
    </row>
    <row r="136" spans="1:49" ht="18.600000000000001" customHeight="1">
      <c r="A136" s="309" t="s">
        <v>986</v>
      </c>
      <c r="C136" s="30"/>
      <c r="D136" s="552"/>
      <c r="E136" s="388"/>
      <c r="F136" s="256"/>
      <c r="G136" s="1228"/>
      <c r="H136" s="417"/>
      <c r="I136" s="731"/>
      <c r="J136" s="728"/>
      <c r="K136" s="726"/>
      <c r="L136" s="732"/>
      <c r="M136" s="8"/>
      <c r="N136" s="8"/>
      <c r="O136" s="8"/>
      <c r="P136" s="1"/>
      <c r="Q136" s="1"/>
      <c r="R136" s="1"/>
      <c r="S136" s="1"/>
      <c r="T136" s="1"/>
      <c r="U136" s="1"/>
      <c r="V136" s="1"/>
      <c r="W136"/>
      <c r="X136"/>
      <c r="AC136"/>
      <c r="AD136"/>
      <c r="AE136"/>
      <c r="AF136"/>
      <c r="AG136"/>
      <c r="AH136"/>
      <c r="AI136"/>
      <c r="AJ136"/>
      <c r="AK136"/>
      <c r="AL136"/>
      <c r="AM136"/>
      <c r="AN136"/>
      <c r="AO136"/>
    </row>
    <row r="137" spans="1:49" ht="18.600000000000001" customHeight="1">
      <c r="A137" s="417"/>
      <c r="C137" s="30"/>
      <c r="D137" s="506" t="s">
        <v>963</v>
      </c>
      <c r="E137" s="687">
        <v>81</v>
      </c>
      <c r="F137" s="994" t="s">
        <v>972</v>
      </c>
      <c r="G137" s="1228"/>
      <c r="H137" s="417"/>
      <c r="I137" s="731"/>
      <c r="J137" s="728"/>
      <c r="K137" s="726"/>
      <c r="L137" s="732"/>
      <c r="M137" s="8"/>
      <c r="N137" s="8"/>
      <c r="O137" s="8"/>
      <c r="X137"/>
      <c r="AC137"/>
      <c r="AD137"/>
      <c r="AE137"/>
      <c r="AF137"/>
      <c r="AG137"/>
      <c r="AH137"/>
      <c r="AI137"/>
      <c r="AJ137"/>
      <c r="AK137"/>
      <c r="AL137"/>
      <c r="AM137"/>
      <c r="AN137"/>
      <c r="AO137"/>
    </row>
    <row r="138" spans="1:49" ht="18.600000000000001" customHeight="1">
      <c r="A138" s="455"/>
      <c r="B138" s="455"/>
      <c r="C138" s="1008"/>
      <c r="D138" s="312" t="s">
        <v>273</v>
      </c>
      <c r="E138" s="528">
        <v>1040</v>
      </c>
      <c r="F138" s="1003">
        <v>0.37572254335260113</v>
      </c>
      <c r="G138" s="1014"/>
      <c r="H138" s="417"/>
      <c r="I138" s="731"/>
      <c r="J138" s="728"/>
      <c r="K138" s="726"/>
      <c r="L138" s="732"/>
      <c r="M138" s="8"/>
      <c r="N138" s="8"/>
      <c r="O138" s="8"/>
      <c r="W138"/>
      <c r="X138"/>
      <c r="Y138"/>
      <c r="Z138"/>
      <c r="AA138"/>
      <c r="AB138"/>
      <c r="AC138"/>
      <c r="AD138"/>
      <c r="AE138"/>
      <c r="AF138"/>
      <c r="AG138"/>
      <c r="AH138"/>
      <c r="AI138"/>
      <c r="AJ138"/>
      <c r="AK138"/>
      <c r="AL138"/>
      <c r="AM138"/>
      <c r="AN138"/>
      <c r="AO138"/>
    </row>
    <row r="139" spans="1:49" ht="18.600000000000001" customHeight="1">
      <c r="A139" s="455"/>
      <c r="B139" s="455"/>
      <c r="C139" s="455"/>
      <c r="D139" s="30" t="s">
        <v>214</v>
      </c>
      <c r="E139" s="528">
        <v>1194</v>
      </c>
      <c r="F139" s="1003">
        <v>0.43135838150289019</v>
      </c>
      <c r="G139" s="1014"/>
      <c r="H139" s="693"/>
      <c r="I139" s="731"/>
      <c r="J139" s="728"/>
      <c r="K139" s="726"/>
      <c r="L139" s="732"/>
      <c r="M139" s="8"/>
      <c r="N139" s="8"/>
      <c r="O139" s="8"/>
      <c r="X139" s="11"/>
      <c r="Y139" s="11"/>
      <c r="Z139" s="11"/>
      <c r="AA139" s="11"/>
      <c r="AB139" s="11"/>
      <c r="AC139" s="11"/>
      <c r="AD139" s="11"/>
      <c r="AE139" s="11"/>
      <c r="AF139" s="11"/>
      <c r="AG139" s="11"/>
      <c r="AH139" s="11"/>
      <c r="AI139" s="11"/>
      <c r="AJ139" s="11"/>
      <c r="AK139" s="11"/>
      <c r="AL139" s="11"/>
      <c r="AM139" s="11"/>
      <c r="AN139" s="11"/>
      <c r="AO139" s="11"/>
    </row>
    <row r="140" spans="1:49" ht="18" customHeight="1">
      <c r="B140" s="1"/>
      <c r="D140" s="1229" t="s">
        <v>274</v>
      </c>
      <c r="E140" s="528">
        <v>534</v>
      </c>
      <c r="F140" s="1003">
        <v>0.19291907514450868</v>
      </c>
      <c r="G140" s="724"/>
      <c r="H140" s="724"/>
      <c r="I140" s="724"/>
      <c r="J140" s="1"/>
      <c r="K140" s="1"/>
      <c r="L140"/>
      <c r="M140" s="1"/>
      <c r="O140" s="1"/>
      <c r="P140" s="1"/>
      <c r="Q140" s="1"/>
      <c r="R140" s="1"/>
      <c r="S140"/>
      <c r="T140"/>
      <c r="U140"/>
      <c r="X140"/>
      <c r="AJ140"/>
      <c r="AK140"/>
      <c r="AL140"/>
      <c r="AM140"/>
      <c r="AN140"/>
      <c r="AO140"/>
    </row>
    <row r="141" spans="1:49" ht="18" customHeight="1">
      <c r="A141" s="933"/>
      <c r="B141" s="679"/>
      <c r="C141" s="679"/>
      <c r="F141" s="678"/>
      <c r="G141" s="724"/>
      <c r="H141" s="724"/>
      <c r="I141" s="724"/>
      <c r="J141" s="1"/>
      <c r="K141" s="1"/>
      <c r="L141"/>
      <c r="M141" s="9"/>
      <c r="O141" s="9"/>
      <c r="P141" s="9"/>
      <c r="Q141" s="536"/>
      <c r="R141" s="536"/>
      <c r="S141"/>
      <c r="T141"/>
      <c r="U141"/>
      <c r="X141"/>
      <c r="AJ141"/>
      <c r="AK141"/>
      <c r="AL141"/>
      <c r="AM141"/>
      <c r="AN141"/>
      <c r="AO141"/>
    </row>
    <row r="142" spans="1:49" ht="18" customHeight="1">
      <c r="A142" s="309" t="s">
        <v>987</v>
      </c>
      <c r="B142" s="679"/>
      <c r="C142" s="934"/>
      <c r="D142" s="1"/>
      <c r="E142" s="684"/>
      <c r="F142" s="678"/>
      <c r="G142" s="724"/>
      <c r="H142" s="724"/>
      <c r="I142" s="724"/>
      <c r="J142" s="1"/>
      <c r="K142" s="1"/>
      <c r="L142"/>
      <c r="M142" s="250"/>
      <c r="O142" s="250"/>
      <c r="P142" s="250"/>
      <c r="Q142" s="537"/>
      <c r="R142" s="537"/>
      <c r="S142"/>
      <c r="T142"/>
      <c r="U142"/>
      <c r="X142"/>
      <c r="AJ142"/>
      <c r="AK142"/>
      <c r="AL142"/>
      <c r="AM142"/>
      <c r="AN142"/>
      <c r="AO142"/>
    </row>
    <row r="143" spans="1:49" ht="18" customHeight="1">
      <c r="A143" s="679"/>
      <c r="B143" s="679"/>
      <c r="C143" s="935"/>
      <c r="D143" s="506" t="s">
        <v>963</v>
      </c>
      <c r="E143" s="687">
        <v>1189</v>
      </c>
      <c r="F143" s="994" t="s">
        <v>972</v>
      </c>
      <c r="G143" s="724"/>
      <c r="H143" s="724"/>
      <c r="I143" s="724"/>
      <c r="J143" s="1"/>
      <c r="K143" s="455"/>
      <c r="L143"/>
      <c r="M143" s="250"/>
      <c r="O143" s="250"/>
      <c r="P143" s="250"/>
      <c r="Q143" s="537"/>
      <c r="R143" s="537"/>
      <c r="S143"/>
      <c r="T143"/>
      <c r="U143"/>
      <c r="X143"/>
      <c r="AJ143"/>
      <c r="AK143"/>
      <c r="AL143"/>
      <c r="AM143"/>
      <c r="AN143"/>
      <c r="AO143"/>
      <c r="AW143" s="7"/>
    </row>
    <row r="144" spans="1:49" ht="18" customHeight="1">
      <c r="A144" s="679"/>
      <c r="B144" s="679"/>
      <c r="C144" s="935"/>
      <c r="D144" s="30" t="s">
        <v>109</v>
      </c>
      <c r="E144" s="528">
        <v>752</v>
      </c>
      <c r="F144" s="1003">
        <v>0.45301204819277108</v>
      </c>
      <c r="G144" s="1009" t="s">
        <v>979</v>
      </c>
      <c r="H144" s="724"/>
      <c r="I144" s="724"/>
      <c r="J144" s="1"/>
      <c r="K144" s="455"/>
      <c r="L144"/>
      <c r="M144" s="250"/>
      <c r="N144" s="250"/>
      <c r="O144" s="250"/>
      <c r="P144" s="250"/>
      <c r="Q144" s="537"/>
      <c r="R144" s="537"/>
      <c r="S144"/>
      <c r="T144"/>
      <c r="U144"/>
      <c r="X144"/>
      <c r="AJ144"/>
      <c r="AK144"/>
      <c r="AL144"/>
      <c r="AM144"/>
      <c r="AN144"/>
      <c r="AO144"/>
    </row>
    <row r="145" spans="1:49" ht="18" customHeight="1">
      <c r="A145" s="679"/>
      <c r="B145" s="679"/>
      <c r="C145" s="935"/>
      <c r="D145" s="30" t="s">
        <v>988</v>
      </c>
      <c r="E145" s="528">
        <v>118</v>
      </c>
      <c r="F145" s="678"/>
      <c r="G145" s="1010">
        <v>0.12995594713656389</v>
      </c>
      <c r="H145" s="1"/>
      <c r="I145" s="1"/>
      <c r="J145" s="1"/>
      <c r="K145" s="1"/>
      <c r="L145"/>
      <c r="M145" s="250"/>
      <c r="N145" s="250"/>
      <c r="O145" s="250"/>
      <c r="P145" s="250"/>
      <c r="Q145" s="537"/>
      <c r="R145" s="537"/>
      <c r="S145"/>
      <c r="T145"/>
      <c r="U145"/>
      <c r="X145"/>
      <c r="AJ145"/>
      <c r="AK145"/>
      <c r="AL145"/>
      <c r="AM145"/>
      <c r="AN145"/>
      <c r="AO145"/>
    </row>
    <row r="146" spans="1:49" ht="18" customHeight="1">
      <c r="A146" s="679"/>
      <c r="B146" s="679"/>
      <c r="C146" s="935"/>
      <c r="D146" s="30" t="s">
        <v>989</v>
      </c>
      <c r="E146" s="528">
        <v>742</v>
      </c>
      <c r="F146" s="311"/>
      <c r="G146" s="1010">
        <v>0.81718061674008813</v>
      </c>
      <c r="H146" s="1"/>
      <c r="I146" s="1"/>
      <c r="J146" s="1"/>
      <c r="K146" s="1"/>
      <c r="L146"/>
      <c r="M146" s="250"/>
      <c r="N146" s="250"/>
      <c r="O146" s="250"/>
      <c r="P146" s="250"/>
      <c r="Q146" s="537"/>
      <c r="R146" s="537"/>
      <c r="S146" s="538"/>
      <c r="T146"/>
      <c r="U146"/>
      <c r="X146"/>
      <c r="AJ146"/>
      <c r="AK146"/>
      <c r="AL146"/>
      <c r="AM146"/>
      <c r="AN146"/>
      <c r="AO146"/>
    </row>
    <row r="147" spans="1:49" ht="18" customHeight="1">
      <c r="A147" s="679"/>
      <c r="B147" s="679"/>
      <c r="C147" s="936"/>
      <c r="D147" s="30" t="s">
        <v>990</v>
      </c>
      <c r="E147" s="528">
        <v>373</v>
      </c>
      <c r="F147" s="859"/>
      <c r="G147" s="1010">
        <v>0.41079295154185019</v>
      </c>
      <c r="H147" s="455"/>
      <c r="I147" s="455"/>
      <c r="J147" s="455"/>
      <c r="K147" s="455"/>
      <c r="L147"/>
      <c r="M147" s="9"/>
      <c r="N147" s="9"/>
      <c r="O147" s="9"/>
      <c r="P147" s="9"/>
      <c r="Q147" s="536"/>
      <c r="R147" s="536"/>
      <c r="S147"/>
      <c r="T147"/>
      <c r="U147"/>
      <c r="X147"/>
      <c r="AJ147"/>
      <c r="AK147"/>
      <c r="AL147"/>
      <c r="AM147"/>
      <c r="AN147"/>
      <c r="AO147"/>
    </row>
    <row r="148" spans="1:49" ht="18" customHeight="1">
      <c r="A148" s="926"/>
      <c r="B148" s="927"/>
      <c r="C148" s="928"/>
      <c r="D148" s="1008" t="s">
        <v>957</v>
      </c>
      <c r="E148" s="1011">
        <v>908</v>
      </c>
      <c r="F148" s="1003">
        <v>0.54698795180722892</v>
      </c>
      <c r="G148" s="530"/>
      <c r="H148" s="455"/>
      <c r="I148" s="455"/>
      <c r="J148" s="455"/>
      <c r="K148" s="455"/>
      <c r="L148"/>
      <c r="M148" s="9"/>
      <c r="N148" s="9"/>
      <c r="O148" s="9"/>
      <c r="P148" s="9"/>
      <c r="Q148" s="536"/>
      <c r="R148" s="536"/>
      <c r="S148"/>
      <c r="T148"/>
      <c r="U148"/>
      <c r="X148"/>
      <c r="AJ148"/>
      <c r="AK148"/>
      <c r="AL148"/>
      <c r="AM148"/>
      <c r="AN148"/>
      <c r="AO148"/>
    </row>
    <row r="149" spans="1:49" ht="18" customHeight="1">
      <c r="A149" s="927"/>
      <c r="B149" s="929"/>
      <c r="C149" s="930"/>
      <c r="D149" s="1015"/>
      <c r="E149" s="526"/>
      <c r="F149" s="678"/>
      <c r="G149" s="530"/>
      <c r="H149" s="310"/>
      <c r="I149" s="310"/>
      <c r="J149" s="310"/>
      <c r="K149" s="310"/>
      <c r="L149"/>
      <c r="X149"/>
      <c r="AJ149"/>
      <c r="AK149"/>
      <c r="AL149"/>
      <c r="AM149"/>
      <c r="AN149"/>
      <c r="AO149"/>
    </row>
    <row r="150" spans="1:49" ht="18" customHeight="1">
      <c r="A150" s="309"/>
      <c r="B150" s="931"/>
      <c r="C150" s="930"/>
      <c r="D150" s="1015"/>
      <c r="E150" s="526"/>
      <c r="F150" s="311"/>
      <c r="G150" s="530"/>
      <c r="H150" s="1"/>
      <c r="I150" s="1"/>
      <c r="J150" s="1"/>
      <c r="K150" s="1"/>
      <c r="L150"/>
      <c r="X150"/>
      <c r="AJ150"/>
      <c r="AK150"/>
      <c r="AL150"/>
      <c r="AM150"/>
      <c r="AN150"/>
      <c r="AO150"/>
    </row>
    <row r="151" spans="1:49" ht="18" customHeight="1">
      <c r="A151" s="927"/>
      <c r="B151" s="927"/>
      <c r="C151" s="930"/>
      <c r="D151" s="391"/>
      <c r="E151" s="1261"/>
      <c r="F151" s="1231"/>
      <c r="G151" s="1009"/>
      <c r="H151" s="1231"/>
      <c r="I151" s="1231"/>
      <c r="J151" s="1231"/>
      <c r="K151" s="1231"/>
      <c r="L151" s="1231"/>
      <c r="M151" s="1232" t="b">
        <v>0</v>
      </c>
      <c r="N151" s="9"/>
      <c r="O151" s="9"/>
      <c r="P151" s="9"/>
      <c r="Q151" s="9"/>
      <c r="R151" s="9"/>
      <c r="S151" s="9"/>
      <c r="T151" s="9"/>
      <c r="U151" s="9"/>
      <c r="V151" s="9"/>
      <c r="W151" s="9"/>
      <c r="X151"/>
      <c r="AJ151"/>
      <c r="AK151"/>
      <c r="AL151"/>
      <c r="AM151"/>
      <c r="AN151"/>
      <c r="AO151"/>
    </row>
    <row r="152" spans="1:49" ht="18" customHeight="1">
      <c r="A152" s="927"/>
      <c r="B152" s="927"/>
      <c r="C152" s="932"/>
      <c r="D152" s="1231"/>
      <c r="E152" s="552"/>
      <c r="F152" s="1231"/>
      <c r="G152" s="526"/>
      <c r="H152" s="1231"/>
      <c r="I152" s="1231"/>
      <c r="J152" s="1231"/>
      <c r="K152" s="1231"/>
      <c r="L152" s="1231"/>
      <c r="M152" s="1232" t="b">
        <v>0</v>
      </c>
      <c r="O152" s="1"/>
      <c r="P152" s="1"/>
      <c r="Q152" s="1"/>
      <c r="R152" s="1"/>
      <c r="S152" s="1"/>
      <c r="T152" s="1"/>
      <c r="U152" s="1"/>
      <c r="V152" s="1"/>
      <c r="W152" s="1"/>
      <c r="X152"/>
      <c r="AJ152"/>
      <c r="AK152"/>
      <c r="AL152"/>
      <c r="AM152"/>
      <c r="AN152"/>
      <c r="AO152"/>
    </row>
    <row r="153" spans="1:49" ht="18" customHeight="1">
      <c r="A153" s="927"/>
      <c r="B153" s="927"/>
      <c r="C153" s="930"/>
      <c r="D153" s="1231"/>
      <c r="E153" s="552"/>
      <c r="F153" s="1231"/>
      <c r="G153" s="526"/>
      <c r="H153" s="1231"/>
      <c r="I153" s="1231"/>
      <c r="J153" s="1231"/>
      <c r="K153" s="1231"/>
      <c r="L153" s="1231"/>
      <c r="M153" s="1232" t="b">
        <v>0</v>
      </c>
      <c r="O153" s="9"/>
      <c r="P153" s="540"/>
      <c r="Q153" s="541"/>
      <c r="R153" s="541"/>
      <c r="S153" s="540"/>
      <c r="T153" s="540"/>
      <c r="U153" s="540"/>
      <c r="V153" s="540"/>
      <c r="W153" s="540"/>
      <c r="X153"/>
      <c r="AJ153"/>
      <c r="AK153"/>
      <c r="AL153"/>
      <c r="AM153"/>
      <c r="AN153"/>
      <c r="AO153"/>
    </row>
    <row r="154" spans="1:49" s="532" customFormat="1" ht="18" customHeight="1">
      <c r="A154" s="927"/>
      <c r="B154" s="927"/>
      <c r="C154" s="930"/>
      <c r="D154" s="1231"/>
      <c r="E154" s="552"/>
      <c r="F154" s="1231"/>
      <c r="G154" s="526"/>
      <c r="H154" s="1231"/>
      <c r="I154" s="1231"/>
      <c r="J154" s="1231"/>
      <c r="K154" s="1231"/>
      <c r="L154" s="1231"/>
      <c r="M154" s="1232" t="b">
        <v>0</v>
      </c>
      <c r="N154" s="1"/>
      <c r="O154" s="9"/>
      <c r="P154" s="540"/>
      <c r="Q154" s="541"/>
      <c r="R154" s="541"/>
      <c r="S154" s="540"/>
      <c r="T154" s="540"/>
      <c r="U154" s="540"/>
      <c r="V154" s="540"/>
      <c r="W154" s="540"/>
      <c r="X154"/>
      <c r="AJ154"/>
      <c r="AK154"/>
      <c r="AL154"/>
      <c r="AM154"/>
      <c r="AN154"/>
      <c r="AO154"/>
      <c r="AW154" s="256"/>
    </row>
    <row r="155" spans="1:49" s="532" customFormat="1" ht="18" customHeight="1">
      <c r="A155" s="927"/>
      <c r="B155" s="927"/>
      <c r="C155" s="930"/>
      <c r="D155" s="1231"/>
      <c r="E155" s="552"/>
      <c r="F155" s="1231"/>
      <c r="G155" s="526"/>
      <c r="H155" s="1231"/>
      <c r="I155" s="1231"/>
      <c r="J155" s="1231"/>
      <c r="K155" s="1231"/>
      <c r="L155" s="1231"/>
      <c r="M155" s="1232" t="b">
        <v>0</v>
      </c>
      <c r="N155" s="1"/>
      <c r="O155" s="542"/>
      <c r="P155" s="543"/>
      <c r="Q155" s="524"/>
      <c r="R155" s="524"/>
      <c r="S155" s="310"/>
      <c r="T155" s="310"/>
      <c r="U155" s="310"/>
      <c r="V155" s="310"/>
      <c r="W155" s="524"/>
      <c r="X155"/>
      <c r="AJ155"/>
      <c r="AK155"/>
      <c r="AL155"/>
      <c r="AM155"/>
      <c r="AN155"/>
      <c r="AO155"/>
      <c r="AW155" s="256"/>
    </row>
    <row r="156" spans="1:49" ht="18" customHeight="1">
      <c r="A156" s="1"/>
      <c r="B156" s="38"/>
      <c r="C156" s="552"/>
      <c r="D156" s="1231"/>
      <c r="E156" s="552"/>
      <c r="F156" s="1231"/>
      <c r="G156" s="526"/>
      <c r="H156" s="1231"/>
      <c r="I156" s="1231"/>
      <c r="J156" s="1231"/>
      <c r="K156" s="1231"/>
      <c r="L156" s="1231"/>
      <c r="M156" s="1232" t="b">
        <v>0</v>
      </c>
      <c r="O156" s="542"/>
      <c r="P156" s="524"/>
      <c r="Q156" s="524"/>
      <c r="R156" s="524"/>
      <c r="S156" s="310"/>
      <c r="T156" s="310"/>
      <c r="U156" s="310"/>
      <c r="V156" s="310"/>
      <c r="W156" s="524"/>
      <c r="X156"/>
      <c r="AJ156"/>
      <c r="AK156"/>
      <c r="AL156"/>
      <c r="AM156"/>
      <c r="AN156"/>
      <c r="AO156"/>
    </row>
    <row r="157" spans="1:49" ht="18" customHeight="1">
      <c r="A157" s="38"/>
      <c r="B157" s="1"/>
      <c r="C157" s="552"/>
      <c r="D157" s="1231"/>
      <c r="E157" s="552"/>
      <c r="F157" s="1231"/>
      <c r="G157" s="526"/>
      <c r="H157" s="1231"/>
      <c r="I157" s="1231"/>
      <c r="J157" s="1231"/>
      <c r="K157" s="1231"/>
      <c r="L157" s="1231"/>
      <c r="M157" s="1232" t="b">
        <v>0</v>
      </c>
      <c r="O157" s="542"/>
      <c r="P157" s="524"/>
      <c r="Q157" s="524"/>
      <c r="R157" s="524"/>
      <c r="S157" s="310"/>
      <c r="T157" s="310"/>
      <c r="U157" s="310"/>
      <c r="V157" s="310"/>
      <c r="W157" s="524"/>
      <c r="X157"/>
      <c r="AJ157"/>
      <c r="AK157"/>
      <c r="AL157"/>
      <c r="AM157"/>
      <c r="AN157"/>
      <c r="AO157"/>
    </row>
    <row r="158" spans="1:49" ht="13.95" customHeight="1">
      <c r="C158" s="552"/>
      <c r="D158" s="1231"/>
      <c r="E158" s="552"/>
      <c r="F158" s="1231"/>
      <c r="G158" s="526"/>
      <c r="H158" s="1231"/>
      <c r="I158" s="1231"/>
      <c r="J158" s="1231"/>
      <c r="K158" s="1231"/>
      <c r="L158" s="1231"/>
      <c r="M158" s="1232" t="b">
        <v>0</v>
      </c>
      <c r="O158" s="542"/>
      <c r="P158" s="524"/>
      <c r="Q158" s="524"/>
      <c r="R158" s="543"/>
      <c r="S158" s="310"/>
      <c r="T158" s="310"/>
      <c r="U158" s="310"/>
      <c r="V158" s="310"/>
      <c r="W158" s="524"/>
      <c r="X158"/>
      <c r="AJ158"/>
      <c r="AK158"/>
      <c r="AL158"/>
      <c r="AM158"/>
      <c r="AN158"/>
      <c r="AO158"/>
    </row>
    <row r="159" spans="1:49" ht="18" customHeight="1">
      <c r="A159" s="1"/>
      <c r="C159" s="552"/>
      <c r="D159" s="1231"/>
      <c r="E159" s="552"/>
      <c r="F159" s="1231"/>
      <c r="G159" s="526"/>
      <c r="H159" s="1233"/>
      <c r="I159" s="1233"/>
      <c r="J159" s="1233"/>
      <c r="K159" s="1233"/>
      <c r="L159" s="1233"/>
      <c r="M159" s="1233"/>
      <c r="N159" s="9"/>
      <c r="O159" s="542"/>
      <c r="P159" s="542"/>
      <c r="Q159" s="542"/>
      <c r="R159" s="542"/>
      <c r="S159" s="536"/>
      <c r="T159" s="536"/>
      <c r="U159" s="536"/>
      <c r="V159" s="536"/>
      <c r="W159" s="542"/>
      <c r="X159"/>
      <c r="AJ159"/>
      <c r="AK159"/>
      <c r="AL159"/>
      <c r="AM159"/>
      <c r="AN159"/>
      <c r="AO159"/>
    </row>
    <row r="160" spans="1:49" ht="18" customHeight="1">
      <c r="A160" s="1"/>
      <c r="C160" s="552"/>
      <c r="D160" s="1008"/>
      <c r="E160" s="1262"/>
      <c r="F160" s="678"/>
      <c r="G160" s="530"/>
      <c r="H160" s="455"/>
      <c r="I160" s="455"/>
      <c r="J160" s="455"/>
      <c r="K160" s="455"/>
      <c r="L160"/>
      <c r="X160"/>
      <c r="AJ160"/>
      <c r="AK160"/>
      <c r="AL160"/>
      <c r="AM160"/>
      <c r="AN160"/>
      <c r="AO160"/>
    </row>
    <row r="161" spans="1:41" ht="18" customHeight="1">
      <c r="A161" s="1"/>
      <c r="C161" s="552"/>
      <c r="D161" s="733"/>
      <c r="E161" s="388"/>
      <c r="F161" s="678"/>
      <c r="G161" s="530"/>
      <c r="H161" s="390"/>
      <c r="I161" s="390"/>
      <c r="J161" s="390"/>
      <c r="K161" s="389"/>
      <c r="L161"/>
      <c r="M161" s="9"/>
      <c r="N161" s="9"/>
      <c r="O161" s="9"/>
      <c r="P161" s="9"/>
      <c r="Q161" s="9"/>
      <c r="R161" s="9"/>
      <c r="S161" s="9"/>
      <c r="T161" s="9"/>
      <c r="U161" s="9"/>
      <c r="V161" s="9"/>
      <c r="W161" s="9"/>
      <c r="X161"/>
      <c r="AJ161"/>
      <c r="AK161"/>
      <c r="AL161"/>
      <c r="AM161"/>
      <c r="AN161"/>
      <c r="AO161"/>
    </row>
    <row r="162" spans="1:41" ht="18" customHeight="1">
      <c r="A162" s="309" t="s">
        <v>991</v>
      </c>
      <c r="B162" s="1"/>
      <c r="C162" s="552"/>
      <c r="D162" s="733"/>
      <c r="E162" s="388"/>
      <c r="F162" s="678"/>
      <c r="G162" s="530"/>
      <c r="H162" s="390"/>
      <c r="I162" s="390"/>
      <c r="J162" s="390"/>
      <c r="K162" s="389"/>
      <c r="L162"/>
      <c r="M162" s="1"/>
      <c r="O162" s="1"/>
      <c r="P162" s="1"/>
      <c r="Q162" s="1"/>
      <c r="R162" s="1"/>
      <c r="S162" s="1"/>
      <c r="T162" s="1"/>
      <c r="U162" s="1"/>
      <c r="V162" s="1"/>
      <c r="W162" s="1"/>
      <c r="X162"/>
      <c r="AJ162"/>
      <c r="AK162"/>
      <c r="AL162"/>
      <c r="AM162"/>
      <c r="AN162"/>
      <c r="AO162"/>
    </row>
    <row r="163" spans="1:41" ht="18" customHeight="1">
      <c r="A163" s="1"/>
      <c r="B163" s="1"/>
      <c r="C163" s="552"/>
      <c r="D163" s="506" t="s">
        <v>963</v>
      </c>
      <c r="E163" s="687">
        <v>2011</v>
      </c>
      <c r="F163" s="1231"/>
      <c r="G163" s="1009" t="s">
        <v>992</v>
      </c>
      <c r="H163" s="1231"/>
      <c r="I163" s="1231"/>
      <c r="J163" s="1231"/>
      <c r="K163" s="1231"/>
      <c r="L163" s="1231"/>
      <c r="M163" s="1234" t="b">
        <v>0</v>
      </c>
      <c r="O163" s="9"/>
      <c r="P163" s="540"/>
      <c r="Q163" s="541"/>
      <c r="R163" s="541"/>
      <c r="S163" s="540"/>
      <c r="T163" s="540"/>
      <c r="U163" s="540"/>
      <c r="V163" s="540"/>
      <c r="W163" s="540"/>
      <c r="X163"/>
      <c r="AJ163"/>
      <c r="AK163"/>
      <c r="AL163"/>
      <c r="AM163"/>
      <c r="AN163"/>
      <c r="AO163"/>
    </row>
    <row r="164" spans="1:41" ht="18" customHeight="1">
      <c r="A164" s="1"/>
      <c r="B164" s="1"/>
      <c r="C164" s="552"/>
      <c r="D164" s="1231" t="s">
        <v>141</v>
      </c>
      <c r="E164" s="528">
        <v>227</v>
      </c>
      <c r="F164" s="1231"/>
      <c r="G164" s="1010">
        <v>0.27088305489260145</v>
      </c>
      <c r="H164" s="1231"/>
      <c r="I164" s="1231"/>
      <c r="J164" s="1231"/>
      <c r="K164" s="1231"/>
      <c r="L164" s="1231"/>
      <c r="M164" s="1234" t="b">
        <v>0</v>
      </c>
      <c r="O164" s="9"/>
      <c r="P164" s="540"/>
      <c r="Q164" s="541"/>
      <c r="R164" s="541"/>
      <c r="S164" s="540"/>
      <c r="T164" s="540"/>
      <c r="U164" s="540"/>
      <c r="V164" s="540"/>
      <c r="W164" s="540"/>
      <c r="X164"/>
      <c r="AJ164"/>
      <c r="AK164"/>
      <c r="AL164"/>
      <c r="AM164"/>
      <c r="AN164"/>
      <c r="AO164"/>
    </row>
    <row r="165" spans="1:41" ht="18" customHeight="1">
      <c r="A165" s="9"/>
      <c r="B165" s="9"/>
      <c r="C165" s="552"/>
      <c r="D165" s="1231" t="s">
        <v>142</v>
      </c>
      <c r="E165" s="528">
        <v>315</v>
      </c>
      <c r="F165" s="1231"/>
      <c r="G165" s="1010">
        <v>0.37589498806682575</v>
      </c>
      <c r="H165" s="1231"/>
      <c r="I165" s="1231"/>
      <c r="J165" s="1231"/>
      <c r="K165" s="1231"/>
      <c r="L165" s="1231"/>
      <c r="M165" s="1232" t="b">
        <v>0</v>
      </c>
      <c r="O165" s="542"/>
      <c r="P165" s="543"/>
      <c r="Q165" s="524"/>
      <c r="R165" s="524"/>
      <c r="S165" s="310"/>
      <c r="T165" s="310"/>
      <c r="U165" s="310"/>
      <c r="V165" s="310"/>
      <c r="W165" s="524"/>
      <c r="X165"/>
      <c r="AJ165"/>
      <c r="AK165"/>
      <c r="AL165"/>
      <c r="AM165"/>
      <c r="AN165"/>
      <c r="AO165"/>
    </row>
    <row r="166" spans="1:41" ht="18" customHeight="1">
      <c r="A166"/>
      <c r="B166"/>
      <c r="C166" s="552"/>
      <c r="D166" s="1231" t="s">
        <v>143</v>
      </c>
      <c r="E166" s="528">
        <v>135</v>
      </c>
      <c r="F166" s="1231"/>
      <c r="G166" s="1010">
        <v>0.1610978520286396</v>
      </c>
      <c r="H166" s="1231"/>
      <c r="I166" s="1231"/>
      <c r="J166" s="1231"/>
      <c r="K166" s="1231"/>
      <c r="L166" s="1231"/>
      <c r="M166" s="1234" t="b">
        <v>0</v>
      </c>
      <c r="O166" s="542"/>
      <c r="P166" s="524"/>
      <c r="Q166" s="524"/>
      <c r="R166" s="524"/>
      <c r="S166" s="310"/>
      <c r="T166" s="310"/>
      <c r="U166" s="310"/>
      <c r="V166" s="310"/>
      <c r="W166" s="524"/>
      <c r="X166"/>
      <c r="Y166"/>
      <c r="Z166"/>
      <c r="AA166"/>
      <c r="AB166"/>
      <c r="AC166"/>
      <c r="AD166"/>
      <c r="AE166"/>
      <c r="AF166"/>
      <c r="AG166"/>
      <c r="AH166"/>
      <c r="AI166"/>
      <c r="AJ166"/>
      <c r="AK166"/>
      <c r="AL166"/>
      <c r="AM166"/>
      <c r="AN166"/>
      <c r="AO166"/>
    </row>
    <row r="167" spans="1:41" ht="18" customHeight="1">
      <c r="A167"/>
      <c r="B167"/>
      <c r="C167" s="552"/>
      <c r="D167" s="1231" t="s">
        <v>144</v>
      </c>
      <c r="E167" s="528">
        <v>167</v>
      </c>
      <c r="F167" s="1231"/>
      <c r="G167" s="1010">
        <v>0.19928400954653938</v>
      </c>
      <c r="H167" s="1231"/>
      <c r="I167" s="1231"/>
      <c r="J167" s="1231"/>
      <c r="K167" s="1231"/>
      <c r="L167" s="1231"/>
      <c r="M167" s="1234" t="b">
        <v>0</v>
      </c>
      <c r="O167" s="542"/>
      <c r="P167" s="524"/>
      <c r="Q167" s="524"/>
      <c r="R167" s="524"/>
      <c r="S167" s="310"/>
      <c r="T167" s="310"/>
      <c r="U167" s="310"/>
      <c r="V167" s="310"/>
      <c r="W167" s="524"/>
      <c r="X167"/>
      <c r="Y167"/>
      <c r="Z167"/>
      <c r="AA167"/>
      <c r="AB167"/>
      <c r="AC167"/>
      <c r="AD167"/>
      <c r="AE167"/>
      <c r="AF167"/>
      <c r="AG167"/>
      <c r="AH167"/>
      <c r="AI167"/>
      <c r="AJ167"/>
      <c r="AK167"/>
      <c r="AL167"/>
      <c r="AM167"/>
      <c r="AN167"/>
      <c r="AO167"/>
    </row>
    <row r="168" spans="1:41" ht="18" customHeight="1">
      <c r="A168" s="9"/>
      <c r="B168" s="9"/>
      <c r="C168" s="552"/>
      <c r="D168" s="1231" t="s">
        <v>145</v>
      </c>
      <c r="E168" s="528">
        <v>334</v>
      </c>
      <c r="F168" s="1231"/>
      <c r="G168" s="1010">
        <v>0.39856801909307876</v>
      </c>
      <c r="H168" s="1231"/>
      <c r="I168" s="1231"/>
      <c r="J168" s="1231"/>
      <c r="K168" s="1231"/>
      <c r="L168" s="1231"/>
      <c r="M168" s="1234" t="b">
        <v>0</v>
      </c>
      <c r="O168" s="542"/>
      <c r="P168" s="524"/>
      <c r="Q168" s="524"/>
      <c r="R168" s="543"/>
      <c r="S168" s="310"/>
      <c r="T168" s="310"/>
      <c r="U168" s="310"/>
      <c r="V168" s="310"/>
      <c r="W168" s="524"/>
      <c r="X168"/>
      <c r="AJ168"/>
      <c r="AK168"/>
      <c r="AL168"/>
      <c r="AM168"/>
      <c r="AN168"/>
      <c r="AO168"/>
    </row>
    <row r="169" spans="1:41" ht="18" customHeight="1">
      <c r="B169" s="250"/>
      <c r="C169" s="552"/>
      <c r="D169" s="1231" t="s">
        <v>146</v>
      </c>
      <c r="E169" s="528">
        <v>339</v>
      </c>
      <c r="F169" s="1231"/>
      <c r="G169" s="1010">
        <v>0.40453460620525061</v>
      </c>
      <c r="H169" s="1233"/>
      <c r="I169" s="1233"/>
      <c r="J169" s="1233"/>
      <c r="K169" s="1233"/>
      <c r="L169" s="1233"/>
      <c r="M169" s="1233"/>
      <c r="N169" s="9"/>
      <c r="O169" s="542"/>
      <c r="P169" s="542"/>
      <c r="Q169" s="542"/>
      <c r="R169" s="542"/>
      <c r="S169" s="536"/>
      <c r="T169" s="536"/>
      <c r="U169" s="536"/>
      <c r="V169" s="536"/>
      <c r="W169" s="542"/>
      <c r="X169"/>
      <c r="AJ169"/>
      <c r="AK169"/>
      <c r="AL169"/>
      <c r="AM169"/>
      <c r="AN169"/>
      <c r="AO169"/>
    </row>
    <row r="170" spans="1:41" ht="18" customHeight="1">
      <c r="A170" s="544"/>
      <c r="B170" s="544"/>
      <c r="C170" s="552"/>
      <c r="D170" s="1008" t="s">
        <v>993</v>
      </c>
      <c r="E170" s="1011">
        <v>838</v>
      </c>
      <c r="F170" s="703"/>
      <c r="G170" s="530"/>
      <c r="H170" s="544"/>
      <c r="I170" s="544"/>
      <c r="J170" s="544"/>
      <c r="K170" s="545"/>
      <c r="L170"/>
      <c r="M170" s="544"/>
      <c r="N170" s="544"/>
      <c r="O170" s="544"/>
      <c r="P170" s="544"/>
      <c r="Q170" s="544"/>
      <c r="R170" s="544"/>
      <c r="S170" s="544"/>
      <c r="T170" s="544"/>
      <c r="U170" s="544"/>
      <c r="V170" s="544"/>
      <c r="W170" s="544"/>
      <c r="X170"/>
      <c r="AJ170"/>
      <c r="AK170"/>
      <c r="AL170"/>
      <c r="AM170"/>
      <c r="AN170"/>
      <c r="AO170"/>
    </row>
    <row r="171" spans="1:41">
      <c r="A171"/>
      <c r="B171"/>
      <c r="C171" s="552"/>
      <c r="D171" s="311"/>
      <c r="E171" s="388"/>
      <c r="F171" s="703"/>
      <c r="G171" s="530"/>
      <c r="H171"/>
      <c r="I171"/>
      <c r="J171"/>
      <c r="K171"/>
      <c r="L171"/>
      <c r="M171"/>
      <c r="N171"/>
      <c r="O171"/>
      <c r="P171"/>
      <c r="Q171"/>
      <c r="R171"/>
      <c r="S171"/>
      <c r="T171"/>
      <c r="U171"/>
      <c r="V171"/>
      <c r="W171"/>
      <c r="X171"/>
      <c r="AJ171"/>
      <c r="AK171"/>
      <c r="AL171"/>
      <c r="AM171"/>
      <c r="AN171"/>
      <c r="AO171"/>
    </row>
    <row r="172" spans="1:41">
      <c r="A172" s="309"/>
      <c r="B172" s="264"/>
      <c r="C172" s="552"/>
      <c r="D172" s="311"/>
      <c r="E172" s="388"/>
      <c r="F172" s="703"/>
      <c r="G172" s="530"/>
      <c r="H172" s="1265"/>
      <c r="I172" s="264"/>
      <c r="J172" s="264"/>
      <c r="K172" s="264"/>
      <c r="L172"/>
      <c r="M172" s="264"/>
      <c r="N172" s="264"/>
      <c r="O172" s="264"/>
      <c r="P172" s="264"/>
      <c r="Q172" s="264"/>
      <c r="R172" s="264"/>
      <c r="S172" s="264"/>
      <c r="T172" s="264"/>
      <c r="U172" s="264"/>
      <c r="V172" s="264"/>
      <c r="W172" s="264"/>
      <c r="X172"/>
      <c r="Y172"/>
      <c r="Z172"/>
      <c r="AA172"/>
      <c r="AB172"/>
      <c r="AC172"/>
      <c r="AD172"/>
      <c r="AE172"/>
      <c r="AF172"/>
      <c r="AG172"/>
      <c r="AH172"/>
      <c r="AI172"/>
      <c r="AJ172"/>
      <c r="AK172"/>
      <c r="AL172"/>
      <c r="AM172"/>
      <c r="AN172"/>
      <c r="AO172"/>
    </row>
    <row r="173" spans="1:41" ht="14.4">
      <c r="A173" s="1266"/>
      <c r="B173" s="1266"/>
      <c r="C173" s="1266"/>
      <c r="D173" s="1267"/>
      <c r="E173" s="1267"/>
      <c r="F173" s="1267"/>
      <c r="H173" s="1267"/>
      <c r="I173" s="1267"/>
      <c r="J173" s="1267"/>
      <c r="K173" s="547"/>
      <c r="L173"/>
      <c r="Q173" s="1"/>
      <c r="R173" s="1"/>
      <c r="X173"/>
      <c r="Y173"/>
      <c r="Z173"/>
      <c r="AA173"/>
      <c r="AB173"/>
      <c r="AC173"/>
      <c r="AD173"/>
      <c r="AE173"/>
      <c r="AF173"/>
      <c r="AG173"/>
      <c r="AH173"/>
      <c r="AI173"/>
      <c r="AJ173"/>
      <c r="AK173"/>
      <c r="AL173"/>
      <c r="AM173"/>
      <c r="AN173"/>
      <c r="AO173"/>
    </row>
    <row r="174" spans="1:41" ht="18" customHeight="1">
      <c r="A174" s="1231"/>
      <c r="C174" s="1231"/>
      <c r="D174" s="1268"/>
      <c r="E174" s="1268"/>
      <c r="F174" s="1268"/>
      <c r="H174" s="526"/>
      <c r="I174" s="526"/>
      <c r="J174" s="526"/>
      <c r="K174" s="389"/>
      <c r="L174"/>
      <c r="M174" s="546"/>
      <c r="O174" s="1"/>
      <c r="P174" s="524"/>
      <c r="Q174" s="1"/>
      <c r="R174" s="1"/>
      <c r="S174" s="524"/>
      <c r="T174" s="8"/>
      <c r="U174" s="524"/>
      <c r="V174" s="8"/>
      <c r="W174" s="524"/>
      <c r="X174"/>
      <c r="Y174"/>
      <c r="Z174"/>
      <c r="AA174"/>
      <c r="AB174"/>
      <c r="AC174"/>
      <c r="AD174"/>
      <c r="AE174"/>
      <c r="AF174"/>
      <c r="AG174"/>
      <c r="AH174"/>
      <c r="AI174"/>
      <c r="AJ174"/>
      <c r="AK174"/>
      <c r="AL174"/>
      <c r="AM174"/>
      <c r="AN174"/>
      <c r="AO174"/>
    </row>
    <row r="175" spans="1:41" ht="18" customHeight="1">
      <c r="A175" s="1266"/>
      <c r="C175" s="1231"/>
      <c r="D175" s="1268"/>
      <c r="E175" s="1268"/>
      <c r="F175" s="1268"/>
      <c r="H175" s="526"/>
      <c r="I175" s="526"/>
      <c r="J175" s="526"/>
      <c r="K175" s="474"/>
      <c r="L175"/>
      <c r="M175" s="548"/>
      <c r="X175"/>
      <c r="Y175"/>
      <c r="Z175"/>
      <c r="AA175"/>
      <c r="AB175"/>
      <c r="AC175"/>
      <c r="AD175"/>
      <c r="AE175"/>
      <c r="AF175"/>
      <c r="AG175"/>
      <c r="AH175"/>
      <c r="AI175"/>
      <c r="AJ175"/>
      <c r="AK175"/>
      <c r="AL175"/>
      <c r="AM175"/>
      <c r="AN175"/>
      <c r="AO175"/>
    </row>
    <row r="176" spans="1:41" ht="18" customHeight="1">
      <c r="C176" s="1269"/>
      <c r="D176" s="1268"/>
      <c r="E176" s="1268"/>
      <c r="F176" s="1268"/>
      <c r="H176" s="526"/>
      <c r="I176" s="526"/>
      <c r="J176" s="526"/>
      <c r="K176" s="549"/>
      <c r="L176"/>
      <c r="M176" s="549"/>
      <c r="N176" s="549"/>
      <c r="O176" s="549"/>
      <c r="P176" s="549"/>
      <c r="Q176" s="549"/>
      <c r="R176" s="549"/>
      <c r="S176" s="549"/>
      <c r="T176" s="549"/>
      <c r="U176" s="549"/>
      <c r="V176" s="549"/>
      <c r="W176" s="549"/>
      <c r="X176"/>
      <c r="Y176"/>
      <c r="Z176"/>
      <c r="AA176"/>
      <c r="AB176"/>
      <c r="AC176"/>
      <c r="AD176"/>
      <c r="AE176"/>
      <c r="AF176"/>
      <c r="AG176"/>
      <c r="AH176"/>
      <c r="AI176"/>
      <c r="AJ176"/>
      <c r="AK176"/>
      <c r="AL176"/>
      <c r="AM176"/>
      <c r="AN176"/>
      <c r="AO176"/>
    </row>
    <row r="177" spans="1:49" ht="18" customHeight="1">
      <c r="A177" s="1269"/>
      <c r="C177" s="1231"/>
      <c r="D177" s="1268"/>
      <c r="E177" s="1268"/>
      <c r="F177" s="1268"/>
      <c r="H177" s="526"/>
      <c r="I177" s="526"/>
      <c r="J177" s="526"/>
      <c r="K177" s="550"/>
      <c r="L177"/>
      <c r="X177"/>
      <c r="Y177"/>
      <c r="Z177"/>
      <c r="AA177"/>
      <c r="AB177"/>
      <c r="AC177"/>
      <c r="AD177"/>
      <c r="AE177"/>
      <c r="AF177"/>
      <c r="AG177"/>
      <c r="AH177"/>
      <c r="AI177"/>
      <c r="AJ177"/>
      <c r="AK177"/>
      <c r="AL177"/>
      <c r="AM177"/>
      <c r="AN177"/>
      <c r="AO177"/>
    </row>
    <row r="178" spans="1:49" ht="18" customHeight="1">
      <c r="A178" s="1266"/>
      <c r="C178" s="1231"/>
      <c r="D178" s="1268"/>
      <c r="E178" s="1268"/>
      <c r="F178" s="1268"/>
      <c r="H178" s="526"/>
      <c r="I178" s="526"/>
      <c r="J178" s="526"/>
      <c r="K178" s="550"/>
      <c r="L178"/>
      <c r="O178" s="1"/>
      <c r="P178" s="1"/>
      <c r="R178" s="550"/>
      <c r="S178" s="524"/>
      <c r="T178" s="550"/>
      <c r="U178" s="550"/>
      <c r="X178"/>
      <c r="Y178"/>
      <c r="Z178"/>
      <c r="AA178"/>
      <c r="AB178"/>
      <c r="AC178"/>
      <c r="AD178"/>
      <c r="AE178"/>
      <c r="AF178"/>
      <c r="AG178"/>
      <c r="AH178"/>
      <c r="AI178"/>
      <c r="AJ178"/>
      <c r="AK178"/>
      <c r="AL178"/>
      <c r="AM178"/>
      <c r="AN178"/>
      <c r="AO178"/>
    </row>
    <row r="179" spans="1:49" ht="17.7" customHeight="1">
      <c r="C179" s="847"/>
      <c r="D179" s="1268"/>
      <c r="E179" s="1268"/>
      <c r="F179" s="1270"/>
      <c r="H179" s="526"/>
      <c r="I179" s="526"/>
      <c r="J179" s="5"/>
      <c r="K179" s="1"/>
      <c r="L179"/>
      <c r="O179" s="551"/>
      <c r="P179" s="551"/>
      <c r="Q179" s="551"/>
      <c r="R179" s="551"/>
      <c r="S179" s="524"/>
      <c r="T179" s="1"/>
      <c r="U179" s="524"/>
      <c r="X179"/>
      <c r="Y179"/>
      <c r="Z179"/>
      <c r="AA179"/>
      <c r="AB179"/>
      <c r="AC179"/>
      <c r="AD179"/>
      <c r="AE179"/>
      <c r="AF179"/>
      <c r="AG179"/>
      <c r="AH179"/>
      <c r="AI179"/>
      <c r="AJ179"/>
      <c r="AK179"/>
      <c r="AL179"/>
      <c r="AM179"/>
      <c r="AN179"/>
      <c r="AO179"/>
    </row>
    <row r="180" spans="1:49" ht="18" customHeight="1">
      <c r="A180" s="847"/>
      <c r="B180" s="847"/>
      <c r="C180" s="1236"/>
      <c r="D180" s="1236"/>
      <c r="E180" s="1236"/>
      <c r="F180" s="1237"/>
      <c r="G180" s="1237"/>
      <c r="H180" s="1237"/>
      <c r="I180" s="1238"/>
      <c r="J180" s="1235"/>
      <c r="K180" s="1"/>
      <c r="L180"/>
      <c r="O180" s="551"/>
      <c r="P180" s="551"/>
      <c r="Q180" s="551"/>
      <c r="R180" s="551"/>
      <c r="S180" s="524"/>
      <c r="T180" s="1"/>
      <c r="U180" s="524"/>
      <c r="X180"/>
      <c r="Y180"/>
      <c r="Z180"/>
      <c r="AA180"/>
      <c r="AB180"/>
      <c r="AC180"/>
      <c r="AD180"/>
      <c r="AE180"/>
      <c r="AF180"/>
      <c r="AG180"/>
      <c r="AH180"/>
      <c r="AI180"/>
      <c r="AJ180"/>
      <c r="AK180"/>
      <c r="AL180"/>
      <c r="AM180"/>
      <c r="AN180"/>
      <c r="AO180"/>
    </row>
    <row r="181" spans="1:49" ht="18" customHeight="1">
      <c r="A181" s="847"/>
      <c r="B181" s="847"/>
      <c r="C181" s="1236"/>
      <c r="D181" s="1236"/>
      <c r="E181" s="1236"/>
      <c r="F181" s="1237"/>
      <c r="G181" s="1237"/>
      <c r="H181" s="1237"/>
      <c r="I181" s="1238"/>
      <c r="J181" s="1235"/>
      <c r="K181" s="1"/>
      <c r="L181"/>
      <c r="O181" s="551"/>
      <c r="P181" s="551"/>
      <c r="Q181" s="551"/>
      <c r="R181" s="551"/>
      <c r="S181" s="524"/>
      <c r="T181" s="1"/>
      <c r="U181" s="524"/>
      <c r="X181"/>
      <c r="Y181"/>
      <c r="Z181"/>
      <c r="AA181"/>
      <c r="AB181"/>
      <c r="AC181"/>
      <c r="AD181"/>
      <c r="AE181"/>
      <c r="AF181"/>
      <c r="AG181"/>
      <c r="AH181"/>
      <c r="AI181"/>
      <c r="AJ181"/>
      <c r="AK181"/>
      <c r="AL181"/>
      <c r="AM181"/>
      <c r="AN181"/>
      <c r="AO181"/>
    </row>
    <row r="182" spans="1:49" ht="18" hidden="1" customHeight="1">
      <c r="A182" s="1"/>
      <c r="B182" s="1"/>
      <c r="C182" s="552"/>
      <c r="D182" s="311"/>
      <c r="E182" s="388"/>
      <c r="F182" s="703"/>
      <c r="G182" s="530"/>
      <c r="H182" s="474"/>
      <c r="I182" s="251"/>
      <c r="J182" s="1"/>
      <c r="K182" s="1"/>
      <c r="L182"/>
      <c r="O182" s="551"/>
      <c r="P182" s="551"/>
      <c r="Q182" s="551"/>
      <c r="R182" s="551"/>
      <c r="S182" s="524"/>
      <c r="T182" s="1"/>
      <c r="U182" s="524"/>
      <c r="X182"/>
      <c r="Y182"/>
      <c r="Z182"/>
      <c r="AA182"/>
      <c r="AB182"/>
      <c r="AC182"/>
      <c r="AD182"/>
      <c r="AE182"/>
      <c r="AF182"/>
      <c r="AG182"/>
      <c r="AH182"/>
      <c r="AI182"/>
      <c r="AJ182"/>
      <c r="AK182"/>
      <c r="AL182"/>
      <c r="AM182"/>
      <c r="AN182"/>
      <c r="AO182"/>
    </row>
    <row r="183" spans="1:49" ht="18" hidden="1" customHeight="1">
      <c r="A183" s="1"/>
      <c r="B183" s="1"/>
      <c r="C183" s="552"/>
      <c r="D183" s="311"/>
      <c r="E183" s="388"/>
      <c r="F183" s="703"/>
      <c r="G183" s="530"/>
      <c r="H183" s="1"/>
      <c r="I183" s="1"/>
      <c r="J183" s="1"/>
      <c r="K183" s="1"/>
      <c r="L183"/>
      <c r="X183"/>
      <c r="Y183"/>
      <c r="Z183"/>
      <c r="AA183"/>
      <c r="AB183"/>
      <c r="AC183"/>
      <c r="AD183"/>
      <c r="AE183"/>
      <c r="AF183"/>
      <c r="AG183"/>
      <c r="AH183"/>
      <c r="AI183"/>
      <c r="AJ183"/>
      <c r="AK183"/>
      <c r="AL183"/>
      <c r="AM183"/>
      <c r="AN183"/>
      <c r="AO183"/>
    </row>
    <row r="184" spans="1:49" ht="18" hidden="1" customHeight="1">
      <c r="A184" s="551"/>
      <c r="B184" s="551"/>
      <c r="C184" s="552"/>
      <c r="D184" s="311"/>
      <c r="E184" s="388"/>
      <c r="F184" s="703"/>
      <c r="G184" s="530"/>
      <c r="H184" s="551"/>
      <c r="I184" s="551"/>
      <c r="J184" s="551"/>
      <c r="K184" s="551"/>
      <c r="L184"/>
      <c r="M184" s="551"/>
      <c r="N184" s="551"/>
      <c r="O184" s="551"/>
      <c r="P184" s="551"/>
      <c r="Q184" s="551"/>
      <c r="R184" s="551"/>
      <c r="S184" s="551"/>
      <c r="T184" s="551"/>
      <c r="U184" s="551"/>
      <c r="V184" s="551"/>
      <c r="W184" s="551"/>
      <c r="X184"/>
      <c r="Y184"/>
      <c r="Z184"/>
      <c r="AA184"/>
      <c r="AB184"/>
      <c r="AC184"/>
      <c r="AD184"/>
      <c r="AE184"/>
      <c r="AF184"/>
      <c r="AG184"/>
      <c r="AH184"/>
      <c r="AI184"/>
      <c r="AJ184"/>
      <c r="AK184"/>
      <c r="AL184"/>
      <c r="AM184"/>
      <c r="AN184"/>
      <c r="AO184"/>
    </row>
    <row r="185" spans="1:49" ht="18" hidden="1" customHeight="1">
      <c r="A185" s="1"/>
      <c r="B185" s="1"/>
      <c r="C185" s="552"/>
      <c r="D185" s="311"/>
      <c r="E185" s="388"/>
      <c r="F185" s="703"/>
      <c r="G185" s="530"/>
      <c r="H185" s="1"/>
      <c r="I185" s="1"/>
      <c r="J185" s="1"/>
      <c r="K185" s="1"/>
      <c r="L185"/>
      <c r="X185"/>
      <c r="Y185"/>
      <c r="Z185"/>
      <c r="AA185"/>
      <c r="AB185"/>
      <c r="AC185"/>
      <c r="AD185"/>
      <c r="AE185"/>
      <c r="AF185"/>
      <c r="AG185"/>
      <c r="AH185"/>
      <c r="AI185"/>
      <c r="AJ185"/>
      <c r="AK185"/>
      <c r="AL185"/>
      <c r="AM185"/>
      <c r="AN185"/>
      <c r="AO185"/>
      <c r="AP185" s="7"/>
      <c r="AQ185" s="7"/>
      <c r="AR185" s="7"/>
      <c r="AS185" s="7"/>
      <c r="AT185" s="7"/>
      <c r="AU185" s="7"/>
    </row>
    <row r="186" spans="1:49" s="7" customFormat="1" ht="18" hidden="1" customHeight="1">
      <c r="A186" s="550"/>
      <c r="B186" s="550"/>
      <c r="C186" s="552"/>
      <c r="D186" s="311"/>
      <c r="E186" s="388"/>
      <c r="F186" s="703"/>
      <c r="G186" s="530"/>
      <c r="H186" s="550"/>
      <c r="I186"/>
      <c r="J186" s="256"/>
      <c r="K186" s="550"/>
      <c r="L186"/>
      <c r="M186" s="5"/>
      <c r="N186" s="1"/>
      <c r="O186" s="1"/>
      <c r="P186" s="1"/>
      <c r="Q186" s="256"/>
      <c r="R186" s="550"/>
      <c r="S186" s="524"/>
      <c r="T186" s="550"/>
      <c r="U186" s="550"/>
      <c r="V186" s="256"/>
      <c r="W186" s="256"/>
      <c r="X186"/>
      <c r="Y186"/>
      <c r="Z186"/>
      <c r="AA186"/>
      <c r="AB186"/>
      <c r="AC186"/>
      <c r="AD186"/>
      <c r="AE186"/>
      <c r="AF186"/>
      <c r="AG186"/>
      <c r="AH186"/>
      <c r="AI186"/>
      <c r="AJ186"/>
      <c r="AK186"/>
      <c r="AL186"/>
      <c r="AM186"/>
      <c r="AN186"/>
      <c r="AO186"/>
      <c r="AP186" s="256"/>
      <c r="AQ186" s="256"/>
      <c r="AR186" s="256"/>
      <c r="AS186" s="256"/>
      <c r="AT186" s="256"/>
      <c r="AU186" s="256"/>
      <c r="AW186" s="256"/>
    </row>
    <row r="187" spans="1:49" ht="18" hidden="1" customHeight="1">
      <c r="A187" s="1"/>
      <c r="B187" s="1"/>
      <c r="C187" s="552"/>
      <c r="D187" s="311"/>
      <c r="E187" s="388"/>
      <c r="F187" s="703"/>
      <c r="G187" s="530"/>
      <c r="H187" s="1"/>
      <c r="I187"/>
      <c r="J187" s="1"/>
      <c r="K187" s="1"/>
      <c r="L187"/>
      <c r="O187" s="551"/>
      <c r="P187" s="551"/>
      <c r="Q187" s="551"/>
      <c r="R187" s="551"/>
      <c r="S187" s="524"/>
      <c r="T187" s="1"/>
      <c r="U187" s="524"/>
      <c r="X187"/>
      <c r="Y187"/>
      <c r="Z187"/>
      <c r="AA187"/>
      <c r="AB187"/>
      <c r="AC187"/>
      <c r="AD187"/>
      <c r="AE187"/>
      <c r="AF187"/>
      <c r="AG187"/>
      <c r="AH187"/>
      <c r="AI187"/>
      <c r="AJ187"/>
      <c r="AK187"/>
      <c r="AL187"/>
      <c r="AM187"/>
      <c r="AN187"/>
      <c r="AO187"/>
    </row>
    <row r="188" spans="1:49" ht="18" hidden="1" customHeight="1">
      <c r="A188" s="1"/>
      <c r="B188" s="1"/>
      <c r="C188" s="552"/>
      <c r="D188" s="311"/>
      <c r="E188" s="388"/>
      <c r="F188" s="703"/>
      <c r="G188" s="530"/>
      <c r="H188" s="1"/>
      <c r="I188"/>
      <c r="J188" s="1"/>
      <c r="K188" s="1"/>
      <c r="L188"/>
      <c r="M188" s="256"/>
      <c r="N188" s="256"/>
      <c r="O188" s="551"/>
      <c r="P188" s="551"/>
      <c r="Q188" s="551"/>
      <c r="R188" s="551"/>
      <c r="S188" s="524"/>
      <c r="T188" s="1"/>
      <c r="U188" s="524"/>
      <c r="X188"/>
      <c r="Y188"/>
      <c r="Z188"/>
      <c r="AA188"/>
      <c r="AB188"/>
      <c r="AC188"/>
      <c r="AD188"/>
      <c r="AE188"/>
      <c r="AF188"/>
      <c r="AG188"/>
      <c r="AH188"/>
      <c r="AI188"/>
      <c r="AJ188"/>
      <c r="AK188"/>
      <c r="AL188"/>
      <c r="AM188"/>
      <c r="AN188"/>
      <c r="AO188"/>
    </row>
    <row r="189" spans="1:49" ht="18" hidden="1" customHeight="1">
      <c r="A189" s="1"/>
      <c r="B189" s="1"/>
      <c r="C189" s="552"/>
      <c r="D189" s="311"/>
      <c r="E189" s="388"/>
      <c r="F189" s="703"/>
      <c r="G189" s="530"/>
      <c r="H189" s="1"/>
      <c r="I189"/>
      <c r="J189" s="1"/>
      <c r="K189" s="1"/>
      <c r="L189"/>
      <c r="M189" s="256"/>
      <c r="N189" s="256"/>
      <c r="O189" s="551"/>
      <c r="P189" s="551"/>
      <c r="Q189" s="551"/>
      <c r="R189" s="551"/>
      <c r="S189" s="524"/>
      <c r="T189" s="1"/>
      <c r="U189" s="524"/>
      <c r="X189"/>
      <c r="Y189"/>
      <c r="Z189"/>
      <c r="AA189"/>
      <c r="AB189"/>
      <c r="AC189"/>
      <c r="AD189"/>
      <c r="AE189"/>
      <c r="AF189"/>
      <c r="AG189"/>
      <c r="AH189"/>
      <c r="AI189"/>
      <c r="AJ189"/>
      <c r="AK189"/>
      <c r="AL189"/>
      <c r="AM189"/>
      <c r="AN189"/>
      <c r="AO189"/>
    </row>
    <row r="190" spans="1:49" ht="18" hidden="1" customHeight="1">
      <c r="A190" s="1"/>
      <c r="B190" s="1"/>
      <c r="C190" s="552"/>
      <c r="D190" s="311"/>
      <c r="E190" s="388"/>
      <c r="F190" s="703"/>
      <c r="G190" s="530"/>
      <c r="H190" s="474"/>
      <c r="I190" s="251"/>
      <c r="J190" s="1"/>
      <c r="K190" s="1"/>
      <c r="L190"/>
      <c r="M190" s="256"/>
      <c r="N190" s="256"/>
      <c r="O190" s="551"/>
      <c r="P190" s="551"/>
      <c r="Q190" s="551"/>
      <c r="R190" s="551"/>
      <c r="S190" s="524"/>
      <c r="T190" s="1"/>
      <c r="U190" s="524"/>
      <c r="X190"/>
      <c r="Y190"/>
      <c r="Z190"/>
      <c r="AA190"/>
      <c r="AB190"/>
      <c r="AC190"/>
      <c r="AD190"/>
      <c r="AE190"/>
      <c r="AF190"/>
      <c r="AG190"/>
      <c r="AH190"/>
      <c r="AI190"/>
      <c r="AJ190"/>
      <c r="AK190"/>
      <c r="AL190"/>
      <c r="AM190"/>
      <c r="AN190"/>
      <c r="AO190"/>
    </row>
    <row r="191" spans="1:49" ht="18" hidden="1" customHeight="1">
      <c r="A191" s="1"/>
      <c r="B191" s="1"/>
      <c r="C191" s="552"/>
      <c r="D191" s="311"/>
      <c r="E191" s="388"/>
      <c r="F191" s="703"/>
      <c r="G191" s="530"/>
      <c r="H191" s="1"/>
      <c r="I191" s="1"/>
      <c r="J191" s="1"/>
      <c r="K191" s="1"/>
      <c r="L191"/>
      <c r="M191"/>
      <c r="N191"/>
      <c r="O191"/>
      <c r="P191"/>
      <c r="Q191"/>
      <c r="R191"/>
      <c r="S191"/>
      <c r="T191"/>
      <c r="U191"/>
      <c r="V191"/>
      <c r="W191"/>
      <c r="X191"/>
      <c r="Y191"/>
      <c r="Z191"/>
      <c r="AA191"/>
      <c r="AB191"/>
      <c r="AC191"/>
      <c r="AD191"/>
      <c r="AE191"/>
      <c r="AF191"/>
      <c r="AG191"/>
      <c r="AH191"/>
      <c r="AI191"/>
      <c r="AJ191"/>
      <c r="AK191"/>
      <c r="AL191"/>
      <c r="AM191"/>
      <c r="AN191"/>
      <c r="AO191"/>
    </row>
    <row r="192" spans="1:49" ht="18" hidden="1" customHeight="1">
      <c r="A192" s="9"/>
      <c r="B192" s="9"/>
      <c r="C192" s="552"/>
      <c r="D192" s="311"/>
      <c r="E192" s="388"/>
      <c r="F192" s="703"/>
      <c r="G192" s="530"/>
      <c r="H192" s="9"/>
      <c r="I192" s="9"/>
      <c r="J192" s="9"/>
      <c r="K192" s="9"/>
      <c r="L192"/>
      <c r="M192" s="9"/>
      <c r="N192" s="9"/>
      <c r="O192" s="9"/>
      <c r="P192" s="9"/>
      <c r="Q192" s="9"/>
      <c r="R192" s="9"/>
      <c r="S192" s="9"/>
      <c r="T192" s="9"/>
      <c r="U192" s="9"/>
      <c r="V192" s="9"/>
      <c r="W192" s="9"/>
      <c r="X192"/>
      <c r="Y192"/>
      <c r="Z192"/>
      <c r="AA192"/>
      <c r="AB192"/>
      <c r="AC192"/>
      <c r="AD192"/>
      <c r="AE192"/>
      <c r="AF192"/>
      <c r="AG192"/>
      <c r="AH192"/>
      <c r="AI192"/>
      <c r="AJ192"/>
      <c r="AK192"/>
      <c r="AL192"/>
      <c r="AM192"/>
      <c r="AN192"/>
      <c r="AO192"/>
    </row>
    <row r="193" spans="1:41" ht="18" hidden="1" customHeight="1">
      <c r="A193" s="440"/>
      <c r="B193" s="440"/>
      <c r="C193" s="552"/>
      <c r="D193" s="311"/>
      <c r="E193" s="388"/>
      <c r="F193" s="703"/>
      <c r="G193" s="530"/>
      <c r="H193" s="31"/>
      <c r="I193" s="535"/>
      <c r="J193" s="31"/>
      <c r="K193" s="535"/>
      <c r="L193"/>
      <c r="M193" s="440"/>
      <c r="N193" s="440"/>
      <c r="O193" s="440"/>
      <c r="P193" s="440"/>
      <c r="Q193" s="440"/>
      <c r="R193" s="440"/>
      <c r="S193" s="440"/>
      <c r="T193" s="31"/>
      <c r="U193" s="535"/>
      <c r="V193" s="31"/>
      <c r="W193" s="535"/>
      <c r="X193"/>
      <c r="Y193"/>
      <c r="Z193"/>
      <c r="AA193"/>
      <c r="AB193"/>
      <c r="AC193"/>
      <c r="AD193"/>
      <c r="AE193"/>
      <c r="AF193"/>
      <c r="AG193"/>
      <c r="AH193"/>
      <c r="AI193"/>
      <c r="AJ193"/>
      <c r="AK193"/>
      <c r="AL193"/>
      <c r="AM193"/>
      <c r="AN193"/>
      <c r="AO193"/>
    </row>
    <row r="194" spans="1:41" ht="18" hidden="1" customHeight="1">
      <c r="A194" s="440"/>
      <c r="B194" s="1"/>
      <c r="C194" s="552"/>
      <c r="D194" s="311"/>
      <c r="E194" s="388"/>
      <c r="F194" s="703"/>
      <c r="G194" s="530"/>
      <c r="H194" s="389"/>
      <c r="I194" s="31"/>
      <c r="J194" s="8"/>
      <c r="K194" s="389"/>
      <c r="L194"/>
      <c r="M194" s="440"/>
      <c r="O194" s="1"/>
      <c r="P194" s="524"/>
      <c r="Q194" s="440"/>
      <c r="S194" s="8"/>
      <c r="T194" s="524"/>
      <c r="U194" s="31"/>
      <c r="V194" s="8"/>
      <c r="W194" s="524"/>
      <c r="X194"/>
      <c r="Y194"/>
      <c r="Z194"/>
      <c r="AA194"/>
      <c r="AB194"/>
      <c r="AC194"/>
      <c r="AD194"/>
      <c r="AE194"/>
      <c r="AF194"/>
      <c r="AG194"/>
      <c r="AH194"/>
      <c r="AI194"/>
      <c r="AJ194"/>
      <c r="AK194"/>
      <c r="AL194"/>
      <c r="AM194"/>
      <c r="AN194"/>
      <c r="AO194"/>
    </row>
    <row r="195" spans="1:41" ht="18" hidden="1" customHeight="1">
      <c r="A195" s="1"/>
      <c r="B195" s="1"/>
      <c r="C195" s="552"/>
      <c r="D195" s="311"/>
      <c r="E195" s="388"/>
      <c r="F195" s="703"/>
      <c r="G195" s="530"/>
      <c r="H195" s="1"/>
      <c r="I195" s="1"/>
      <c r="J195" s="1"/>
      <c r="K195" s="1"/>
      <c r="L195"/>
      <c r="M195" s="1"/>
      <c r="O195" s="1"/>
      <c r="P195" s="1"/>
      <c r="Q195" s="1"/>
      <c r="R195" s="1"/>
      <c r="S195" s="1"/>
      <c r="T195" s="1"/>
      <c r="U195" s="1"/>
      <c r="V195" s="1"/>
      <c r="W195" s="1"/>
      <c r="X195"/>
      <c r="Y195"/>
      <c r="Z195"/>
      <c r="AA195"/>
      <c r="AB195"/>
      <c r="AC195"/>
      <c r="AD195"/>
      <c r="AE195"/>
      <c r="AF195"/>
      <c r="AG195"/>
      <c r="AH195"/>
      <c r="AI195"/>
      <c r="AJ195"/>
      <c r="AK195"/>
      <c r="AL195"/>
      <c r="AM195"/>
      <c r="AN195"/>
      <c r="AO195"/>
    </row>
    <row r="196" spans="1:41" ht="18" hidden="1" customHeight="1">
      <c r="A196" s="1"/>
      <c r="B196" s="1"/>
      <c r="C196" s="552"/>
      <c r="D196" s="311"/>
      <c r="E196" s="388"/>
      <c r="F196" s="703"/>
      <c r="G196" s="530"/>
      <c r="H196" s="1"/>
      <c r="I196" s="1"/>
      <c r="J196" s="1"/>
      <c r="K196" s="1"/>
      <c r="L196"/>
      <c r="M196" s="1"/>
      <c r="O196" s="1"/>
      <c r="P196" s="1"/>
      <c r="Q196" s="1"/>
      <c r="R196" s="1"/>
      <c r="S196" s="1"/>
      <c r="T196" s="1"/>
      <c r="U196" s="1"/>
      <c r="V196" s="1"/>
      <c r="W196" s="1"/>
      <c r="X196"/>
      <c r="Y196"/>
      <c r="Z196"/>
      <c r="AA196"/>
      <c r="AB196"/>
      <c r="AC196"/>
      <c r="AD196"/>
      <c r="AE196"/>
      <c r="AF196"/>
      <c r="AG196"/>
      <c r="AH196"/>
      <c r="AI196"/>
      <c r="AJ196"/>
      <c r="AK196"/>
      <c r="AL196"/>
      <c r="AM196"/>
      <c r="AN196"/>
      <c r="AO196"/>
    </row>
    <row r="197" spans="1:41" ht="18" hidden="1" customHeight="1">
      <c r="A197" s="440"/>
      <c r="B197" s="1"/>
      <c r="C197" s="552"/>
      <c r="D197" s="311"/>
      <c r="E197" s="388"/>
      <c r="F197" s="703"/>
      <c r="G197" s="530"/>
      <c r="H197" s="31"/>
      <c r="I197" s="535"/>
      <c r="J197" s="31"/>
      <c r="K197" s="535"/>
      <c r="L197"/>
      <c r="M197" s="440"/>
      <c r="N197" s="440"/>
      <c r="O197" s="440"/>
      <c r="P197" s="440"/>
      <c r="Q197" s="440"/>
      <c r="R197" s="440"/>
      <c r="S197" s="440"/>
      <c r="T197" s="31"/>
      <c r="U197" s="535"/>
      <c r="V197" s="31"/>
      <c r="W197" s="535"/>
      <c r="X197"/>
      <c r="AJ197"/>
      <c r="AK197"/>
      <c r="AL197"/>
      <c r="AM197"/>
      <c r="AN197"/>
      <c r="AO197"/>
    </row>
    <row r="198" spans="1:41" ht="18" hidden="1" customHeight="1">
      <c r="A198" s="440"/>
      <c r="C198" s="1"/>
      <c r="D198" s="389"/>
      <c r="E198" s="440"/>
      <c r="G198" s="8"/>
      <c r="H198" s="389"/>
      <c r="I198" s="31"/>
      <c r="J198" s="8"/>
      <c r="K198" s="389"/>
      <c r="L198"/>
      <c r="M198" s="440"/>
      <c r="O198" s="1"/>
      <c r="P198" s="524"/>
      <c r="Q198" s="440"/>
      <c r="S198" s="8"/>
      <c r="T198" s="524"/>
      <c r="U198" s="31"/>
      <c r="V198" s="8"/>
      <c r="W198" s="524"/>
      <c r="X198"/>
      <c r="AJ198"/>
      <c r="AK198"/>
      <c r="AL198"/>
      <c r="AM198"/>
      <c r="AN198"/>
      <c r="AO198"/>
    </row>
    <row r="199" spans="1:41" ht="18" hidden="1" customHeight="1">
      <c r="A199" s="443"/>
      <c r="B199" s="530"/>
      <c r="C199" s="530"/>
      <c r="D199" s="530"/>
      <c r="E199" s="530"/>
      <c r="F199" s="705"/>
      <c r="G199" s="1"/>
      <c r="H199" s="31"/>
      <c r="I199" s="553"/>
      <c r="J199" s="31"/>
      <c r="K199" s="553"/>
      <c r="L199"/>
      <c r="M199"/>
      <c r="N199"/>
      <c r="O199"/>
      <c r="P199"/>
      <c r="Q199"/>
      <c r="R199"/>
      <c r="S199"/>
      <c r="T199"/>
      <c r="U199"/>
      <c r="V199"/>
      <c r="W199"/>
      <c r="X199"/>
      <c r="AJ199"/>
      <c r="AK199"/>
      <c r="AL199"/>
      <c r="AM199"/>
      <c r="AN199"/>
      <c r="AO199"/>
    </row>
    <row r="200" spans="1:41" ht="36" customHeight="1">
      <c r="A200" s="1841" t="s">
        <v>994</v>
      </c>
      <c r="B200" s="1841"/>
      <c r="C200" s="1841"/>
      <c r="D200" s="1841"/>
      <c r="E200" s="1841"/>
      <c r="F200" s="1841"/>
      <c r="G200" s="1841"/>
      <c r="H200" s="1841"/>
      <c r="I200" s="1841"/>
      <c r="J200" s="1841"/>
      <c r="K200" s="1841"/>
      <c r="L200"/>
      <c r="X200"/>
      <c r="AJ200"/>
      <c r="AK200"/>
      <c r="AL200"/>
      <c r="AM200"/>
      <c r="AN200"/>
      <c r="AO200"/>
    </row>
    <row r="201" spans="1:41" ht="36" customHeight="1">
      <c r="A201" s="1880" t="s">
        <v>995</v>
      </c>
      <c r="B201" s="1880"/>
      <c r="C201" s="1880"/>
      <c r="D201" s="1880"/>
      <c r="E201" s="1880"/>
      <c r="F201" s="1880"/>
      <c r="G201" s="1880"/>
      <c r="H201" s="1880"/>
      <c r="I201" s="1880"/>
      <c r="J201" s="1880"/>
      <c r="K201" s="1880"/>
      <c r="L201"/>
      <c r="M201" s="1755" t="s">
        <v>996</v>
      </c>
      <c r="N201" s="1755"/>
      <c r="O201" s="1755"/>
      <c r="P201" s="1755"/>
      <c r="Q201" s="1755"/>
      <c r="R201" s="1755"/>
      <c r="S201" s="1755"/>
      <c r="T201" s="1755"/>
      <c r="U201" s="1755"/>
      <c r="V201" s="1755"/>
      <c r="W201" s="1755"/>
      <c r="X201"/>
      <c r="AJ201"/>
      <c r="AK201"/>
      <c r="AL201"/>
      <c r="AM201"/>
      <c r="AN201"/>
      <c r="AO201"/>
    </row>
    <row r="202" spans="1:41" ht="18" customHeight="1">
      <c r="A202" s="252"/>
      <c r="B202" s="441"/>
      <c r="C202" s="441"/>
      <c r="D202" s="441"/>
      <c r="E202" s="441"/>
      <c r="F202" s="706"/>
      <c r="G202" s="441"/>
      <c r="H202" s="441"/>
      <c r="I202" s="441"/>
      <c r="J202" s="441"/>
      <c r="K202" s="441"/>
      <c r="L202"/>
      <c r="M202" s="1977"/>
      <c r="N202" s="1977"/>
      <c r="O202" s="1977"/>
      <c r="P202" s="1977"/>
      <c r="Q202" s="1978"/>
      <c r="R202" s="1824" t="s">
        <v>19</v>
      </c>
      <c r="S202" s="1864"/>
      <c r="T202" s="1864"/>
      <c r="U202" s="1864"/>
      <c r="V202" s="1825"/>
      <c r="W202" s="1979" t="s">
        <v>19</v>
      </c>
      <c r="X202" s="11"/>
      <c r="AJ202"/>
      <c r="AK202"/>
      <c r="AL202"/>
      <c r="AM202"/>
      <c r="AN202"/>
      <c r="AO202"/>
    </row>
    <row r="203" spans="1:41" ht="30" customHeight="1">
      <c r="A203" s="1794"/>
      <c r="B203" s="1794"/>
      <c r="C203" s="1794"/>
      <c r="D203" s="1794"/>
      <c r="E203" s="1794"/>
      <c r="F203" s="1794"/>
      <c r="G203" s="1881"/>
      <c r="H203" s="1873" t="s">
        <v>718</v>
      </c>
      <c r="I203" s="1874"/>
      <c r="J203" s="1789" t="s">
        <v>28</v>
      </c>
      <c r="K203" s="1794"/>
      <c r="L203"/>
      <c r="M203" s="1791"/>
      <c r="N203" s="1791"/>
      <c r="O203" s="1791"/>
      <c r="P203" s="1791"/>
      <c r="Q203" s="1792"/>
      <c r="R203" s="297" t="s">
        <v>25</v>
      </c>
      <c r="S203" s="121" t="s">
        <v>66</v>
      </c>
      <c r="T203" s="442" t="s">
        <v>28</v>
      </c>
      <c r="U203" s="34" t="s">
        <v>68</v>
      </c>
      <c r="V203" s="122" t="s">
        <v>69</v>
      </c>
      <c r="W203" s="1980"/>
      <c r="X203" s="11"/>
      <c r="AJ203"/>
      <c r="AK203"/>
      <c r="AL203"/>
      <c r="AM203"/>
      <c r="AN203"/>
      <c r="AO203"/>
    </row>
    <row r="204" spans="1:41" ht="30" customHeight="1">
      <c r="A204" s="1882" t="s">
        <v>997</v>
      </c>
      <c r="B204" s="1882"/>
      <c r="C204" s="1882"/>
      <c r="D204" s="1882"/>
      <c r="E204" s="1882"/>
      <c r="F204" s="1882"/>
      <c r="G204" s="1883"/>
      <c r="H204" s="1867">
        <v>29.449378469245033</v>
      </c>
      <c r="I204" s="1868"/>
      <c r="J204" s="1867">
        <v>30.281950518158272</v>
      </c>
      <c r="K204" s="1871"/>
      <c r="L204"/>
      <c r="M204" s="1796" t="s">
        <v>998</v>
      </c>
      <c r="N204" s="1796"/>
      <c r="O204" s="1796"/>
      <c r="P204" s="1796"/>
      <c r="Q204" s="1797"/>
      <c r="R204" s="432">
        <v>49980.5</v>
      </c>
      <c r="S204" s="208">
        <v>184424.5</v>
      </c>
      <c r="T204" s="209">
        <v>210221.5</v>
      </c>
      <c r="U204" s="432">
        <v>334855</v>
      </c>
      <c r="V204" s="210">
        <v>109771.5</v>
      </c>
      <c r="W204" s="211">
        <v>444626.5</v>
      </c>
      <c r="X204" s="11"/>
      <c r="AJ204"/>
      <c r="AK204"/>
      <c r="AL204"/>
      <c r="AM204"/>
      <c r="AN204"/>
      <c r="AO204"/>
    </row>
    <row r="205" spans="1:41" ht="18" customHeight="1">
      <c r="A205" s="1958"/>
      <c r="B205" s="1958"/>
      <c r="C205" s="1958"/>
      <c r="D205" s="1958"/>
      <c r="E205" s="1958"/>
      <c r="F205" s="1958"/>
      <c r="G205" s="1959"/>
      <c r="H205" s="1875"/>
      <c r="I205" s="1876"/>
      <c r="J205" s="1875"/>
      <c r="K205" s="1879"/>
      <c r="L205"/>
      <c r="X205" s="11"/>
      <c r="AJ205"/>
      <c r="AK205"/>
      <c r="AL205"/>
      <c r="AM205"/>
      <c r="AN205"/>
      <c r="AO205"/>
    </row>
    <row r="206" spans="1:41" ht="18" customHeight="1">
      <c r="A206" s="1882" t="s">
        <v>999</v>
      </c>
      <c r="B206" s="1882"/>
      <c r="C206" s="1882"/>
      <c r="D206" s="1882"/>
      <c r="E206" s="1882"/>
      <c r="F206" s="1882"/>
      <c r="G206" s="1883"/>
      <c r="H206" s="1867">
        <v>39.260227537808497</v>
      </c>
      <c r="I206" s="1868"/>
      <c r="J206" s="1867">
        <v>39.552119535822939</v>
      </c>
      <c r="K206" s="1871"/>
      <c r="L206"/>
      <c r="M206" s="1795" t="s">
        <v>1000</v>
      </c>
      <c r="N206" s="1795"/>
      <c r="O206" s="1795"/>
      <c r="P206" s="1795"/>
      <c r="Q206" s="257"/>
      <c r="R206" s="1984" t="s">
        <v>1001</v>
      </c>
      <c r="S206" s="1985"/>
      <c r="T206" s="1973" t="s">
        <v>1002</v>
      </c>
      <c r="U206" s="1974"/>
      <c r="V206" s="1974"/>
      <c r="W206" s="1974"/>
      <c r="X206" s="11"/>
      <c r="AJ206"/>
      <c r="AK206"/>
      <c r="AL206"/>
      <c r="AM206"/>
      <c r="AN206"/>
      <c r="AO206"/>
    </row>
    <row r="207" spans="1:41" ht="18" customHeight="1">
      <c r="A207" s="1884"/>
      <c r="B207" s="1884"/>
      <c r="C207" s="1884"/>
      <c r="D207" s="1884"/>
      <c r="E207" s="1884"/>
      <c r="F207" s="1884"/>
      <c r="G207" s="1885"/>
      <c r="H207" s="1869"/>
      <c r="I207" s="1870"/>
      <c r="J207" s="1869"/>
      <c r="K207" s="1872"/>
      <c r="L207"/>
      <c r="M207" s="1791"/>
      <c r="N207" s="1791"/>
      <c r="O207" s="1791"/>
      <c r="P207" s="1791"/>
      <c r="Q207" s="1792"/>
      <c r="R207" s="1986"/>
      <c r="S207" s="1987"/>
      <c r="T207" s="1789" t="s">
        <v>727</v>
      </c>
      <c r="U207" s="1790"/>
      <c r="V207" s="1793" t="s">
        <v>1003</v>
      </c>
      <c r="W207" s="1794"/>
      <c r="X207" s="11"/>
      <c r="AJ207"/>
      <c r="AK207"/>
      <c r="AL207"/>
      <c r="AM207"/>
      <c r="AN207"/>
      <c r="AO207"/>
    </row>
    <row r="208" spans="1:41" ht="30" customHeight="1">
      <c r="A208" s="1951" t="s">
        <v>1004</v>
      </c>
      <c r="B208" s="1951"/>
      <c r="C208" s="1951"/>
      <c r="D208" s="1951"/>
      <c r="E208" s="1951"/>
      <c r="F208" s="1951"/>
      <c r="G208" s="1952"/>
      <c r="H208" s="1953">
        <v>54.972467438834499</v>
      </c>
      <c r="I208" s="1954"/>
      <c r="J208" s="1953">
        <v>99.023746928834598</v>
      </c>
      <c r="K208" s="1971"/>
      <c r="L208"/>
      <c r="M208" s="1796" t="s">
        <v>1005</v>
      </c>
      <c r="N208" s="1796"/>
      <c r="O208" s="1796"/>
      <c r="P208" s="1796"/>
      <c r="Q208" s="1797"/>
      <c r="R208" s="1975">
        <v>2668</v>
      </c>
      <c r="S208" s="1976"/>
      <c r="T208" s="1975">
        <v>674</v>
      </c>
      <c r="U208" s="1988"/>
      <c r="V208" s="1981">
        <v>2155</v>
      </c>
      <c r="W208" s="1982"/>
      <c r="X208" s="11"/>
      <c r="AJ208"/>
      <c r="AK208"/>
      <c r="AL208"/>
      <c r="AM208"/>
      <c r="AN208"/>
      <c r="AO208"/>
    </row>
    <row r="209" spans="1:47" ht="18" customHeight="1">
      <c r="A209" s="1961" t="s">
        <v>1006</v>
      </c>
      <c r="B209" s="1961"/>
      <c r="C209" s="1961"/>
      <c r="D209" s="1961"/>
      <c r="E209" s="1961"/>
      <c r="F209" s="1961"/>
      <c r="G209" s="1962"/>
      <c r="H209" s="1853">
        <v>0</v>
      </c>
      <c r="I209" s="1965"/>
      <c r="J209" s="1853">
        <v>0</v>
      </c>
      <c r="K209" s="1854"/>
      <c r="L209"/>
      <c r="M209" s="1796" t="s">
        <v>1007</v>
      </c>
      <c r="N209" s="1796"/>
      <c r="O209" s="1796"/>
      <c r="P209" s="1796"/>
      <c r="Q209" s="1797"/>
      <c r="R209" s="1858">
        <v>0.93646893646893647</v>
      </c>
      <c r="S209" s="1859"/>
      <c r="T209" s="1858">
        <v>0.23657423657423657</v>
      </c>
      <c r="U209" s="1860"/>
      <c r="V209" s="1967">
        <v>0.75640575640575636</v>
      </c>
      <c r="W209" s="1968"/>
      <c r="X209" s="11"/>
      <c r="AJ209"/>
      <c r="AK209"/>
      <c r="AL209"/>
      <c r="AM209"/>
      <c r="AN209"/>
      <c r="AO209"/>
    </row>
    <row r="210" spans="1:47" ht="18" customHeight="1">
      <c r="A210" s="1963"/>
      <c r="B210" s="1963"/>
      <c r="C210" s="1963"/>
      <c r="D210" s="1963"/>
      <c r="E210" s="1963"/>
      <c r="F210" s="1963"/>
      <c r="G210" s="1964"/>
      <c r="H210" s="1855"/>
      <c r="I210" s="1966"/>
      <c r="J210" s="1855"/>
      <c r="K210" s="1856"/>
      <c r="L210"/>
      <c r="M210" s="1796" t="s">
        <v>1008</v>
      </c>
      <c r="N210" s="1796"/>
      <c r="O210" s="1796"/>
      <c r="P210" s="1796"/>
      <c r="Q210" s="1797"/>
      <c r="R210" s="1969"/>
      <c r="S210" s="1970"/>
      <c r="T210" s="1858">
        <v>0.25262368815592207</v>
      </c>
      <c r="U210" s="1860"/>
      <c r="V210" s="1967">
        <v>0.8077211394302849</v>
      </c>
      <c r="W210" s="1968"/>
      <c r="X210" s="11"/>
      <c r="AJ210"/>
      <c r="AK210"/>
      <c r="AL210"/>
      <c r="AM210"/>
      <c r="AN210"/>
      <c r="AO210"/>
    </row>
    <row r="211" spans="1:47" ht="18" customHeight="1">
      <c r="A211" s="1"/>
      <c r="B211" s="1"/>
      <c r="C211" s="1"/>
      <c r="D211" s="1"/>
      <c r="E211" s="1"/>
      <c r="F211" s="444"/>
      <c r="G211" s="1"/>
      <c r="H211" s="1"/>
      <c r="I211" s="1"/>
      <c r="J211" s="1"/>
      <c r="K211" s="1"/>
      <c r="L211"/>
      <c r="M211" s="256"/>
      <c r="N211" s="256"/>
      <c r="X211" s="11"/>
      <c r="Y211" s="11"/>
      <c r="Z211" s="11"/>
      <c r="AA211" s="11"/>
      <c r="AB211" s="11"/>
      <c r="AC211" s="11"/>
      <c r="AD211"/>
      <c r="AE211"/>
      <c r="AF211"/>
      <c r="AG211"/>
      <c r="AH211"/>
      <c r="AI211"/>
      <c r="AJ211"/>
      <c r="AK211"/>
      <c r="AL211"/>
      <c r="AM211"/>
      <c r="AN211"/>
      <c r="AO211"/>
    </row>
    <row r="212" spans="1:47" ht="18" customHeight="1">
      <c r="A212" s="1960" t="s">
        <v>1009</v>
      </c>
      <c r="B212" s="1960"/>
      <c r="C212" s="1960"/>
      <c r="D212" s="1960"/>
      <c r="E212" s="1960"/>
      <c r="F212" s="1960"/>
      <c r="G212" s="1960"/>
      <c r="H212" s="1960"/>
      <c r="I212" s="1960"/>
      <c r="J212" s="1960"/>
      <c r="K212" s="1960"/>
      <c r="L212"/>
      <c r="M212" s="1960" t="s">
        <v>1010</v>
      </c>
      <c r="N212" s="1960"/>
      <c r="O212" s="1960"/>
      <c r="P212" s="1960"/>
      <c r="Q212" s="1960"/>
      <c r="R212" s="1960"/>
      <c r="S212" s="1960"/>
      <c r="T212" s="1960"/>
      <c r="U212" s="1960"/>
      <c r="V212" s="1960"/>
      <c r="W212" s="1960"/>
      <c r="X212"/>
      <c r="Y212" s="263"/>
      <c r="Z212" s="264"/>
      <c r="AA212" s="264"/>
      <c r="AB212" s="264"/>
      <c r="AC212" s="264"/>
      <c r="AD212" s="264"/>
      <c r="AE212" s="264"/>
      <c r="AF212" s="264"/>
      <c r="AG212" s="264"/>
      <c r="AH212" s="264"/>
      <c r="AI212" s="264"/>
      <c r="AJ212"/>
      <c r="AK212" s="554"/>
      <c r="AL212" s="455"/>
      <c r="AM212" s="455"/>
      <c r="AN212" s="455"/>
      <c r="AO212" s="455"/>
      <c r="AP212" s="455"/>
      <c r="AQ212" s="455"/>
      <c r="AR212" s="455"/>
      <c r="AS212" s="455"/>
      <c r="AT212" s="455"/>
      <c r="AU212" s="455"/>
    </row>
    <row r="213" spans="1:47" ht="18" customHeight="1">
      <c r="A213" s="35"/>
      <c r="B213" s="1"/>
      <c r="C213" s="35"/>
      <c r="D213" s="1"/>
      <c r="E213" s="1"/>
      <c r="F213" s="707"/>
      <c r="G213" s="1"/>
      <c r="H213" s="1"/>
      <c r="I213" s="1"/>
      <c r="J213" s="1"/>
      <c r="K213" s="1"/>
      <c r="L213"/>
      <c r="R213" s="435"/>
      <c r="S213" s="435"/>
      <c r="X213"/>
      <c r="Y213" s="264"/>
      <c r="Z213" s="264"/>
      <c r="AA213" s="264"/>
      <c r="AB213" s="264"/>
      <c r="AC213" s="264"/>
      <c r="AD213" s="264"/>
      <c r="AE213" s="264"/>
      <c r="AF213" s="264"/>
      <c r="AG213" s="264"/>
      <c r="AH213" s="264"/>
      <c r="AI213" s="264"/>
      <c r="AJ213"/>
      <c r="AK213" s="455"/>
      <c r="AL213" s="455"/>
      <c r="AM213" s="455"/>
      <c r="AN213" s="455"/>
      <c r="AO213" s="455"/>
      <c r="AP213" s="455"/>
      <c r="AQ213" s="455"/>
      <c r="AR213" s="455"/>
      <c r="AS213" s="455"/>
      <c r="AT213" s="455"/>
      <c r="AU213" s="455"/>
    </row>
    <row r="214" spans="1:47" ht="18" customHeight="1">
      <c r="A214" s="1826"/>
      <c r="B214" s="1826"/>
      <c r="C214" s="1826"/>
      <c r="D214" s="1826"/>
      <c r="E214" s="1827"/>
      <c r="F214" s="1824" t="s">
        <v>25</v>
      </c>
      <c r="G214" s="1825"/>
      <c r="H214" s="1824" t="s">
        <v>66</v>
      </c>
      <c r="I214" s="1825"/>
      <c r="J214" s="1824" t="s">
        <v>28</v>
      </c>
      <c r="K214" s="1864"/>
      <c r="L214"/>
      <c r="M214" s="1814"/>
      <c r="N214" s="1814"/>
      <c r="O214" s="1814"/>
      <c r="P214" s="1814"/>
      <c r="Q214" s="1815"/>
      <c r="R214" s="1811" t="s">
        <v>19</v>
      </c>
      <c r="S214" s="1812"/>
      <c r="T214" s="1812"/>
      <c r="U214" s="1812"/>
      <c r="V214" s="1813"/>
      <c r="W214" s="1806" t="s">
        <v>19</v>
      </c>
      <c r="X214"/>
      <c r="Y214" s="264"/>
      <c r="Z214" s="264"/>
      <c r="AA214" s="264"/>
      <c r="AB214" s="264"/>
      <c r="AC214" s="264"/>
      <c r="AD214" s="264"/>
      <c r="AE214" s="264"/>
      <c r="AF214" s="264"/>
      <c r="AG214" s="264"/>
      <c r="AH214" s="264"/>
      <c r="AI214" s="264"/>
      <c r="AJ214"/>
      <c r="AK214" s="455"/>
      <c r="AL214" s="455"/>
      <c r="AM214" s="455"/>
      <c r="AN214" s="455"/>
      <c r="AO214" s="455"/>
      <c r="AP214" s="455"/>
      <c r="AQ214" s="455"/>
      <c r="AR214" s="455"/>
      <c r="AS214" s="455"/>
      <c r="AT214" s="455"/>
      <c r="AU214" s="455"/>
    </row>
    <row r="215" spans="1:47" ht="18" customHeight="1">
      <c r="A215" s="1828"/>
      <c r="B215" s="1828"/>
      <c r="C215" s="1828"/>
      <c r="D215" s="1828"/>
      <c r="E215" s="1829"/>
      <c r="F215" s="736" t="s">
        <v>68</v>
      </c>
      <c r="G215" s="424" t="s">
        <v>69</v>
      </c>
      <c r="H215" s="96" t="s">
        <v>68</v>
      </c>
      <c r="I215" s="424" t="s">
        <v>69</v>
      </c>
      <c r="J215" s="96" t="s">
        <v>68</v>
      </c>
      <c r="K215" s="92" t="s">
        <v>69</v>
      </c>
      <c r="L215"/>
      <c r="M215" s="1816"/>
      <c r="N215" s="1816"/>
      <c r="O215" s="1816"/>
      <c r="P215" s="1816"/>
      <c r="Q215" s="1817"/>
      <c r="R215" s="1830" t="s">
        <v>25</v>
      </c>
      <c r="S215" s="1832" t="s">
        <v>66</v>
      </c>
      <c r="T215" s="1809" t="s">
        <v>28</v>
      </c>
      <c r="U215" s="1830" t="s">
        <v>68</v>
      </c>
      <c r="V215" s="1809" t="s">
        <v>69</v>
      </c>
      <c r="W215" s="1807"/>
      <c r="X215"/>
      <c r="Y215"/>
      <c r="Z215"/>
      <c r="AA215"/>
      <c r="AB215"/>
      <c r="AC215"/>
      <c r="AD215"/>
      <c r="AE215"/>
      <c r="AF215"/>
      <c r="AG215"/>
      <c r="AH215"/>
      <c r="AI215"/>
      <c r="AJ215"/>
      <c r="AK215"/>
      <c r="AL215"/>
      <c r="AM215"/>
      <c r="AN215"/>
      <c r="AO215"/>
    </row>
    <row r="216" spans="1:47" ht="18" customHeight="1">
      <c r="A216" s="1822" t="s">
        <v>1011</v>
      </c>
      <c r="B216" s="1822"/>
      <c r="C216" s="1822"/>
      <c r="D216" s="1822"/>
      <c r="E216" s="1823"/>
      <c r="F216" s="212">
        <v>34790.5</v>
      </c>
      <c r="G216" s="213">
        <v>15190</v>
      </c>
      <c r="H216" s="212">
        <v>122854.5</v>
      </c>
      <c r="I216" s="213">
        <v>61570</v>
      </c>
      <c r="J216" s="212">
        <v>177210</v>
      </c>
      <c r="K216" s="214">
        <v>33011.5</v>
      </c>
      <c r="L216"/>
      <c r="M216" s="1818"/>
      <c r="N216" s="1818"/>
      <c r="O216" s="1818"/>
      <c r="P216" s="1818"/>
      <c r="Q216" s="1819"/>
      <c r="R216" s="1831"/>
      <c r="S216" s="1833"/>
      <c r="T216" s="1810"/>
      <c r="U216" s="1831"/>
      <c r="V216" s="1810"/>
      <c r="W216" s="1808"/>
      <c r="X216"/>
      <c r="Y216"/>
      <c r="Z216"/>
      <c r="AA216"/>
      <c r="AB216"/>
      <c r="AC216"/>
      <c r="AD216"/>
      <c r="AE216"/>
      <c r="AF216"/>
      <c r="AG216"/>
      <c r="AH216"/>
      <c r="AI216"/>
      <c r="AJ216"/>
      <c r="AK216"/>
      <c r="AL216"/>
      <c r="AM216"/>
      <c r="AN216"/>
      <c r="AO216"/>
    </row>
    <row r="217" spans="1:47" ht="18" customHeight="1">
      <c r="A217" s="1836" t="s">
        <v>1012</v>
      </c>
      <c r="B217" s="1836"/>
      <c r="C217" s="1836"/>
      <c r="D217" s="1836"/>
      <c r="E217" s="1837"/>
      <c r="F217" s="215">
        <v>1685.861344179719</v>
      </c>
      <c r="G217" s="216">
        <v>1681.3094320767123</v>
      </c>
      <c r="H217" s="215">
        <v>1683.675177307033</v>
      </c>
      <c r="I217" s="216">
        <v>1686.6780310613713</v>
      </c>
      <c r="J217" s="215">
        <v>1627.2591005576928</v>
      </c>
      <c r="K217" s="217">
        <v>1617.9063158629899</v>
      </c>
      <c r="L217"/>
      <c r="M217" s="1836" t="s">
        <v>1013</v>
      </c>
      <c r="N217" s="1836"/>
      <c r="O217" s="1836"/>
      <c r="P217" s="1836"/>
      <c r="Q217" s="1837"/>
      <c r="R217" s="259">
        <v>1684.4779337527591</v>
      </c>
      <c r="S217" s="260">
        <v>1684.6776780900341</v>
      </c>
      <c r="T217" s="260">
        <v>1625.7904141866545</v>
      </c>
      <c r="U217" s="215">
        <v>1654.0461285481181</v>
      </c>
      <c r="V217" s="215">
        <v>1665.2534673554151</v>
      </c>
      <c r="W217" s="228">
        <v>1656.8130495298526</v>
      </c>
      <c r="X217"/>
      <c r="Y217" s="9" t="s">
        <v>1014</v>
      </c>
      <c r="Z217" s="9"/>
      <c r="AA217" s="9"/>
      <c r="AB217" s="9"/>
      <c r="AC217" s="9"/>
      <c r="AD217" s="9"/>
      <c r="AE217" s="9"/>
      <c r="AF217" s="9"/>
      <c r="AG217" s="9"/>
      <c r="AH217" s="9"/>
      <c r="AI217" s="9"/>
      <c r="AJ217"/>
      <c r="AK217"/>
      <c r="AL217"/>
      <c r="AM217"/>
      <c r="AN217"/>
      <c r="AO217"/>
    </row>
    <row r="218" spans="1:47" ht="18" customHeight="1">
      <c r="A218" s="1836" t="s">
        <v>1015</v>
      </c>
      <c r="B218" s="1836"/>
      <c r="C218" s="1836"/>
      <c r="D218" s="1836"/>
      <c r="E218" s="1837"/>
      <c r="F218" s="215">
        <v>1639.9030616941959</v>
      </c>
      <c r="G218" s="216">
        <v>1588.8049051000255</v>
      </c>
      <c r="H218" s="215">
        <v>1614.2065850837178</v>
      </c>
      <c r="I218" s="216">
        <v>1569.4552868359797</v>
      </c>
      <c r="J218" s="215">
        <v>1490.9336614951692</v>
      </c>
      <c r="K218" s="217">
        <v>1409.8050342201147</v>
      </c>
      <c r="L218"/>
      <c r="M218" s="1836" t="s">
        <v>1015</v>
      </c>
      <c r="N218" s="1836"/>
      <c r="O218" s="1836"/>
      <c r="P218" s="1836"/>
      <c r="Q218" s="1837"/>
      <c r="R218" s="259">
        <v>1624.3733851470336</v>
      </c>
      <c r="S218" s="260">
        <v>1599.2663931183702</v>
      </c>
      <c r="T218" s="261">
        <v>1478.1938718956731</v>
      </c>
      <c r="U218" s="215">
        <v>1551.6386033614501</v>
      </c>
      <c r="V218" s="261">
        <v>1524.1213557810354</v>
      </c>
      <c r="W218" s="262">
        <v>1544.8450147139595</v>
      </c>
      <c r="X218"/>
      <c r="Y218"/>
      <c r="Z218"/>
      <c r="AA218"/>
      <c r="AB218"/>
      <c r="AC218"/>
      <c r="AD218"/>
      <c r="AE218"/>
      <c r="AF218"/>
      <c r="AG218"/>
      <c r="AH218"/>
      <c r="AI218"/>
      <c r="AJ218"/>
      <c r="AK218"/>
      <c r="AL218"/>
      <c r="AM218"/>
      <c r="AN218"/>
      <c r="AO218"/>
    </row>
    <row r="219" spans="1:47" ht="18" customHeight="1">
      <c r="A219" s="1836" t="s">
        <v>1016</v>
      </c>
      <c r="B219" s="1836"/>
      <c r="C219" s="1836"/>
      <c r="D219" s="1836"/>
      <c r="E219" s="1837"/>
      <c r="F219" s="215">
        <v>1639.9030616941959</v>
      </c>
      <c r="G219" s="216">
        <v>1588.8049051000255</v>
      </c>
      <c r="H219" s="215">
        <v>1664.7386744438861</v>
      </c>
      <c r="I219" s="216">
        <v>1593.4672820494895</v>
      </c>
      <c r="J219" s="215">
        <v>1551.3798188361875</v>
      </c>
      <c r="K219" s="217">
        <v>1437.0150760807921</v>
      </c>
      <c r="L219"/>
      <c r="M219" s="1836" t="s">
        <v>1016</v>
      </c>
      <c r="N219" s="1836"/>
      <c r="O219" s="1836"/>
      <c r="P219" s="1836"/>
      <c r="Q219" s="1837"/>
      <c r="R219" s="259">
        <v>1624.3733851470336</v>
      </c>
      <c r="S219" s="260">
        <v>1640.9447662065152</v>
      </c>
      <c r="T219" s="261">
        <v>1533.4208959597465</v>
      </c>
      <c r="U219" s="215">
        <v>1608.0256738569624</v>
      </c>
      <c r="V219" s="261">
        <v>1549.2495557163247</v>
      </c>
      <c r="W219" s="262">
        <v>1593.5147469273372</v>
      </c>
      <c r="X219"/>
      <c r="Y219" s="1845"/>
      <c r="Z219" s="1845"/>
      <c r="AA219" s="1845"/>
      <c r="AB219" s="1845"/>
      <c r="AC219" s="1846"/>
      <c r="AD219" s="1842" t="s">
        <v>25</v>
      </c>
      <c r="AE219" s="1827"/>
      <c r="AF219" s="1842" t="s">
        <v>66</v>
      </c>
      <c r="AG219" s="1827"/>
      <c r="AH219" s="1842" t="s">
        <v>28</v>
      </c>
      <c r="AI219" s="1826"/>
      <c r="AJ219"/>
      <c r="AK219" s="1814"/>
      <c r="AL219" s="1814"/>
      <c r="AM219" s="1814"/>
      <c r="AN219" s="1814"/>
      <c r="AO219" s="1815"/>
      <c r="AP219" s="1811" t="s">
        <v>19</v>
      </c>
      <c r="AQ219" s="1812"/>
      <c r="AR219" s="1812"/>
      <c r="AS219" s="1812"/>
      <c r="AT219" s="1813"/>
      <c r="AU219" s="1806" t="s">
        <v>19</v>
      </c>
    </row>
    <row r="220" spans="1:47" ht="18" customHeight="1">
      <c r="A220" s="1836" t="s">
        <v>1017</v>
      </c>
      <c r="B220" s="1836"/>
      <c r="C220" s="1836"/>
      <c r="D220" s="1836"/>
      <c r="E220" s="1837"/>
      <c r="F220" s="215">
        <v>45.958282485523213</v>
      </c>
      <c r="G220" s="216">
        <v>92.504526976686677</v>
      </c>
      <c r="H220" s="215">
        <v>69.468592223315298</v>
      </c>
      <c r="I220" s="216">
        <v>117.22274422539169</v>
      </c>
      <c r="J220" s="215">
        <v>136.32543906252357</v>
      </c>
      <c r="K220" s="258">
        <v>208.10128164287516</v>
      </c>
      <c r="L220"/>
      <c r="M220" s="1836" t="s">
        <v>1017</v>
      </c>
      <c r="N220" s="1836"/>
      <c r="O220" s="1836"/>
      <c r="P220" s="1836"/>
      <c r="Q220" s="1837"/>
      <c r="R220" s="259">
        <v>60.10454860572554</v>
      </c>
      <c r="S220" s="260">
        <v>85.411284971664031</v>
      </c>
      <c r="T220" s="261">
        <v>147.59654229098155</v>
      </c>
      <c r="U220" s="259">
        <v>102.4075251866679</v>
      </c>
      <c r="V220" s="261">
        <v>141.13211157437962</v>
      </c>
      <c r="W220" s="228">
        <v>111.96803481589309</v>
      </c>
      <c r="X220"/>
      <c r="Y220" s="1847"/>
      <c r="Z220" s="1847"/>
      <c r="AA220" s="1847"/>
      <c r="AB220" s="1847"/>
      <c r="AC220" s="1848"/>
      <c r="AD220" s="1843"/>
      <c r="AE220" s="1857"/>
      <c r="AF220" s="1843"/>
      <c r="AG220" s="1857"/>
      <c r="AH220" s="1843"/>
      <c r="AI220" s="1844"/>
      <c r="AJ220"/>
      <c r="AK220" s="1816"/>
      <c r="AL220" s="1816"/>
      <c r="AM220" s="1816"/>
      <c r="AN220" s="1816"/>
      <c r="AO220" s="1817"/>
      <c r="AP220" s="1830" t="s">
        <v>25</v>
      </c>
      <c r="AQ220" s="1832" t="s">
        <v>66</v>
      </c>
      <c r="AR220" s="1809" t="s">
        <v>28</v>
      </c>
      <c r="AS220" s="1830" t="s">
        <v>68</v>
      </c>
      <c r="AT220" s="1809" t="s">
        <v>69</v>
      </c>
      <c r="AU220" s="1807"/>
    </row>
    <row r="221" spans="1:47" ht="18" customHeight="1">
      <c r="A221" s="1851" t="s">
        <v>1018</v>
      </c>
      <c r="B221" s="1851"/>
      <c r="C221" s="1851"/>
      <c r="D221" s="1851"/>
      <c r="E221" s="1852"/>
      <c r="F221" s="123">
        <v>2.7261009717192905E-2</v>
      </c>
      <c r="G221" s="266">
        <v>5.5019335056264655E-2</v>
      </c>
      <c r="H221" s="123">
        <v>4.126009170867944E-2</v>
      </c>
      <c r="I221" s="266">
        <v>6.9499182456077446E-2</v>
      </c>
      <c r="J221" s="123">
        <v>8.3776111017478561E-2</v>
      </c>
      <c r="K221" s="138">
        <v>0.12862381437201703</v>
      </c>
      <c r="L221"/>
      <c r="M221" s="1851" t="s">
        <v>1018</v>
      </c>
      <c r="N221" s="1851"/>
      <c r="O221" s="1851"/>
      <c r="P221" s="1851"/>
      <c r="Q221" s="1852"/>
      <c r="R221" s="123">
        <v>3.5681410484150307E-2</v>
      </c>
      <c r="S221" s="267">
        <v>5.0698888032099515E-2</v>
      </c>
      <c r="T221" s="266">
        <v>9.078448304471072E-2</v>
      </c>
      <c r="U221" s="123">
        <v>6.1913342934733481E-2</v>
      </c>
      <c r="V221" s="266">
        <v>8.4751129086979876E-2</v>
      </c>
      <c r="W221" s="268">
        <v>6.7580367530099925E-2</v>
      </c>
      <c r="X221"/>
      <c r="Y221" s="1849"/>
      <c r="Z221" s="1849"/>
      <c r="AA221" s="1849"/>
      <c r="AB221" s="1849"/>
      <c r="AC221" s="1850"/>
      <c r="AD221" s="98" t="s">
        <v>68</v>
      </c>
      <c r="AE221" s="424" t="s">
        <v>69</v>
      </c>
      <c r="AF221" s="96" t="s">
        <v>68</v>
      </c>
      <c r="AG221" s="424" t="s">
        <v>69</v>
      </c>
      <c r="AH221" s="96" t="s">
        <v>68</v>
      </c>
      <c r="AI221" s="92" t="s">
        <v>69</v>
      </c>
      <c r="AJ221"/>
      <c r="AK221" s="1818"/>
      <c r="AL221" s="1818"/>
      <c r="AM221" s="1818"/>
      <c r="AN221" s="1818"/>
      <c r="AO221" s="1819"/>
      <c r="AP221" s="1831"/>
      <c r="AQ221" s="1833"/>
      <c r="AR221" s="1810"/>
      <c r="AS221" s="1831"/>
      <c r="AT221" s="1810"/>
      <c r="AU221" s="1808"/>
    </row>
    <row r="222" spans="1:47" ht="18" customHeight="1">
      <c r="A222" s="1836" t="s">
        <v>1019</v>
      </c>
      <c r="B222" s="1836"/>
      <c r="C222" s="1836"/>
      <c r="D222" s="1836"/>
      <c r="E222" s="1837"/>
      <c r="F222" s="215">
        <v>0.64462204165115289</v>
      </c>
      <c r="G222" s="216">
        <v>1.1976451715852203</v>
      </c>
      <c r="H222" s="215">
        <v>1.4052460455117544</v>
      </c>
      <c r="I222" s="216">
        <v>1.1654875502445363</v>
      </c>
      <c r="J222" s="215">
        <v>5.8053846951307921</v>
      </c>
      <c r="K222" s="217">
        <v>6.2160694289521157</v>
      </c>
      <c r="L222"/>
      <c r="M222" s="1836" t="s">
        <v>1019</v>
      </c>
      <c r="N222" s="1836"/>
      <c r="O222" s="1836"/>
      <c r="P222" s="1836"/>
      <c r="Q222" s="1837"/>
      <c r="R222" s="259">
        <v>0.81269601737565511</v>
      </c>
      <c r="S222" s="260">
        <v>1.3252028269935932</v>
      </c>
      <c r="T222" s="260">
        <v>5.8698753351963546</v>
      </c>
      <c r="U222" s="215">
        <v>3.6548349144032968</v>
      </c>
      <c r="V222" s="227">
        <v>2.6887951296902051</v>
      </c>
      <c r="W222" s="228">
        <v>3.4163344286525978</v>
      </c>
      <c r="X222"/>
      <c r="Y222" s="1836" t="s">
        <v>1019</v>
      </c>
      <c r="Z222" s="1836"/>
      <c r="AA222" s="1836"/>
      <c r="AB222" s="1836"/>
      <c r="AC222" s="1837"/>
      <c r="AD222" s="301">
        <v>3.8236954888173403E-4</v>
      </c>
      <c r="AE222" s="422">
        <v>7.1232882462683765E-4</v>
      </c>
      <c r="AF222" s="301">
        <v>8.3463013795771811E-4</v>
      </c>
      <c r="AG222" s="422">
        <v>6.909958680798926E-4</v>
      </c>
      <c r="AH222" s="301">
        <v>3.5675847153911603E-3</v>
      </c>
      <c r="AI222" s="421">
        <v>3.8420453446567264E-3</v>
      </c>
      <c r="AJ222"/>
      <c r="AK222" s="1836" t="s">
        <v>1019</v>
      </c>
      <c r="AL222" s="1836"/>
      <c r="AM222" s="1836"/>
      <c r="AN222" s="1836"/>
      <c r="AO222" s="1837"/>
      <c r="AP222" s="129">
        <v>4.8246165835196946E-4</v>
      </c>
      <c r="AQ222" s="130">
        <v>7.8662099238829613E-4</v>
      </c>
      <c r="AR222" s="131">
        <v>3.6104748090379892E-3</v>
      </c>
      <c r="AS222" s="555">
        <v>2.209633003168674E-3</v>
      </c>
      <c r="AT222" s="131">
        <v>1.6146461679255794E-3</v>
      </c>
      <c r="AU222" s="433">
        <v>2.061991502072028E-3</v>
      </c>
    </row>
    <row r="223" spans="1:47" ht="18" customHeight="1">
      <c r="A223" s="1836" t="s">
        <v>1020</v>
      </c>
      <c r="B223" s="1836"/>
      <c r="C223" s="1836"/>
      <c r="D223" s="1836"/>
      <c r="E223" s="1837"/>
      <c r="F223" s="215">
        <v>22.055573058153307</v>
      </c>
      <c r="G223" s="216">
        <v>26.696311945244968</v>
      </c>
      <c r="H223" s="215">
        <v>34.278540652777231</v>
      </c>
      <c r="I223" s="216">
        <v>38.3225498049419</v>
      </c>
      <c r="J223" s="215">
        <v>78.846233955815265</v>
      </c>
      <c r="K223" s="217">
        <v>110.10757744518433</v>
      </c>
      <c r="L223"/>
      <c r="M223" s="1836" t="s">
        <v>1020</v>
      </c>
      <c r="N223" s="1836"/>
      <c r="O223" s="1836"/>
      <c r="P223" s="1836"/>
      <c r="Q223" s="1837"/>
      <c r="R223" s="259">
        <v>23.465979590599403</v>
      </c>
      <c r="S223" s="260">
        <v>35.628630491701983</v>
      </c>
      <c r="T223" s="260">
        <v>83.755264861784951</v>
      </c>
      <c r="U223" s="215">
        <v>56.594461801126826</v>
      </c>
      <c r="V223" s="227">
        <v>58.301587049190793</v>
      </c>
      <c r="W223" s="228">
        <v>57.015924982398865</v>
      </c>
      <c r="X223"/>
      <c r="Y223" s="1836" t="s">
        <v>1020</v>
      </c>
      <c r="Z223" s="1836"/>
      <c r="AA223" s="1836"/>
      <c r="AB223" s="1836"/>
      <c r="AC223" s="1837"/>
      <c r="AD223" s="301">
        <v>1.3082673218825582E-2</v>
      </c>
      <c r="AE223" s="422">
        <v>1.5878285957315028E-2</v>
      </c>
      <c r="AF223" s="301">
        <v>2.0359355007896655E-2</v>
      </c>
      <c r="AG223" s="422">
        <v>2.2720726243660609E-2</v>
      </c>
      <c r="AH223" s="301">
        <v>4.8453398680513231E-2</v>
      </c>
      <c r="AI223" s="421">
        <v>6.8055595287328519E-2</v>
      </c>
      <c r="AJ223"/>
      <c r="AK223" s="1836" t="s">
        <v>1020</v>
      </c>
      <c r="AL223" s="1836"/>
      <c r="AM223" s="1836"/>
      <c r="AN223" s="1836"/>
      <c r="AO223" s="1837"/>
      <c r="AP223" s="129">
        <v>1.3930713558426254E-2</v>
      </c>
      <c r="AQ223" s="130">
        <v>2.1148633329133412E-2</v>
      </c>
      <c r="AR223" s="131">
        <v>5.151664330834782E-2</v>
      </c>
      <c r="AS223" s="555">
        <v>3.4215769937930379E-2</v>
      </c>
      <c r="AT223" s="131">
        <v>3.5010638435588666E-2</v>
      </c>
      <c r="AU223" s="433">
        <v>3.4413010567835675E-2</v>
      </c>
    </row>
    <row r="224" spans="1:47" ht="18" customHeight="1">
      <c r="A224" s="1836" t="s">
        <v>1021</v>
      </c>
      <c r="B224" s="1836"/>
      <c r="C224" s="1836"/>
      <c r="D224" s="1836"/>
      <c r="E224" s="1837"/>
      <c r="F224" s="215">
        <v>4.3161737461858127</v>
      </c>
      <c r="G224" s="216">
        <v>36.190346576209542</v>
      </c>
      <c r="H224" s="215">
        <v>6.4851907111741669</v>
      </c>
      <c r="I224" s="216">
        <v>47.225259957242677</v>
      </c>
      <c r="J224" s="215">
        <v>9.2959706853688715</v>
      </c>
      <c r="K224" s="217">
        <v>39.555968842677096</v>
      </c>
      <c r="L224"/>
      <c r="M224" s="1836" t="s">
        <v>1021</v>
      </c>
      <c r="N224" s="1836"/>
      <c r="O224" s="1836"/>
      <c r="P224" s="1836"/>
      <c r="Q224" s="1837"/>
      <c r="R224" s="259">
        <v>14.003325441108041</v>
      </c>
      <c r="S224" s="260">
        <v>20.086236469630546</v>
      </c>
      <c r="T224" s="260">
        <v>14.047758343481767</v>
      </c>
      <c r="U224" s="215">
        <v>7.7473404013583256</v>
      </c>
      <c r="V224" s="227">
        <v>43.391886650998572</v>
      </c>
      <c r="W224" s="228">
        <v>16.547435107009886</v>
      </c>
      <c r="X224"/>
      <c r="Y224" s="1836" t="s">
        <v>1021</v>
      </c>
      <c r="Z224" s="1836"/>
      <c r="AA224" s="1836"/>
      <c r="AB224" s="1836"/>
      <c r="AC224" s="1837"/>
      <c r="AD224" s="301">
        <v>2.5602187042766031E-3</v>
      </c>
      <c r="AE224" s="422">
        <v>2.1525095788886471E-2</v>
      </c>
      <c r="AF224" s="301">
        <v>3.8518063333017444E-3</v>
      </c>
      <c r="AG224" s="422">
        <v>2.7998977331509658E-2</v>
      </c>
      <c r="AH224" s="301">
        <v>5.71265552128912E-3</v>
      </c>
      <c r="AI224" s="421">
        <v>2.4448862369127952E-2</v>
      </c>
      <c r="AJ224"/>
      <c r="AK224" s="1836" t="s">
        <v>1021</v>
      </c>
      <c r="AL224" s="1836"/>
      <c r="AM224" s="1836"/>
      <c r="AN224" s="1836"/>
      <c r="AO224" s="1837"/>
      <c r="AP224" s="129">
        <v>8.3131545747891014E-3</v>
      </c>
      <c r="AQ224" s="130">
        <v>1.1922895833939505E-2</v>
      </c>
      <c r="AR224" s="131">
        <v>8.6405715157999233E-3</v>
      </c>
      <c r="AS224" s="555">
        <v>4.6838720321293308E-3</v>
      </c>
      <c r="AT224" s="131">
        <v>2.6057226423259829E-2</v>
      </c>
      <c r="AU224" s="433">
        <v>9.9875089176207823E-3</v>
      </c>
    </row>
    <row r="225" spans="1:47" ht="18" customHeight="1">
      <c r="A225" s="1836" t="s">
        <v>1022</v>
      </c>
      <c r="B225" s="1836"/>
      <c r="C225" s="1836"/>
      <c r="D225" s="1836"/>
      <c r="E225" s="1837"/>
      <c r="F225" s="215">
        <v>6.3857861885388587</v>
      </c>
      <c r="G225" s="216">
        <v>9.7090918155303392</v>
      </c>
      <c r="H225" s="215">
        <v>10.529843249349437</v>
      </c>
      <c r="I225" s="216">
        <v>13.159331806635972</v>
      </c>
      <c r="J225" s="215">
        <v>15.924934119357681</v>
      </c>
      <c r="K225" s="217">
        <v>21.669456551003329</v>
      </c>
      <c r="L225"/>
      <c r="M225" s="1836" t="s">
        <v>1023</v>
      </c>
      <c r="N225" s="1836"/>
      <c r="O225" s="1836"/>
      <c r="P225" s="1836"/>
      <c r="Q225" s="1837"/>
      <c r="R225" s="259">
        <v>7.39580034353932</v>
      </c>
      <c r="S225" s="260">
        <v>11.407696302886967</v>
      </c>
      <c r="T225" s="260">
        <v>16.827007895124051</v>
      </c>
      <c r="U225" s="215">
        <v>12.95444564710378</v>
      </c>
      <c r="V225" s="227">
        <v>15.24113662422331</v>
      </c>
      <c r="W225" s="228">
        <v>13.518994765509625</v>
      </c>
      <c r="X225"/>
      <c r="Y225" s="1836" t="s">
        <v>1023</v>
      </c>
      <c r="Z225" s="1836"/>
      <c r="AA225" s="1836"/>
      <c r="AB225" s="1836"/>
      <c r="AC225" s="1837"/>
      <c r="AD225" s="301">
        <v>3.7878478028962447E-3</v>
      </c>
      <c r="AE225" s="422">
        <v>5.7747203639593615E-3</v>
      </c>
      <c r="AF225" s="301">
        <v>6.2540823736508813E-3</v>
      </c>
      <c r="AG225" s="422">
        <v>7.8019228117622635E-3</v>
      </c>
      <c r="AH225" s="301">
        <v>9.7863543143804823E-3</v>
      </c>
      <c r="AI225" s="421">
        <v>1.3393517497609161E-2</v>
      </c>
      <c r="AJ225"/>
      <c r="AK225" s="1836" t="s">
        <v>1023</v>
      </c>
      <c r="AL225" s="1836"/>
      <c r="AM225" s="1836"/>
      <c r="AN225" s="1836"/>
      <c r="AO225" s="1837"/>
      <c r="AP225" s="129">
        <v>4.3905593509691214E-3</v>
      </c>
      <c r="AQ225" s="130">
        <v>6.7714414758674726E-3</v>
      </c>
      <c r="AR225" s="131">
        <v>1.035004742818724E-2</v>
      </c>
      <c r="AS225" s="555">
        <v>7.8319736212404678E-3</v>
      </c>
      <c r="AT225" s="131">
        <v>9.1524425098046622E-3</v>
      </c>
      <c r="AU225" s="433">
        <v>8.1596380287720805E-3</v>
      </c>
    </row>
    <row r="226" spans="1:47" ht="18" customHeight="1">
      <c r="A226" s="1836" t="s">
        <v>1024</v>
      </c>
      <c r="B226" s="1836"/>
      <c r="C226" s="1836"/>
      <c r="D226" s="1836"/>
      <c r="E226" s="1837"/>
      <c r="F226" s="215">
        <v>9.9828179854376327</v>
      </c>
      <c r="G226" s="216">
        <v>13.041042721728045</v>
      </c>
      <c r="H226" s="215">
        <v>12.502089316444449</v>
      </c>
      <c r="I226" s="216">
        <v>13.136801873070763</v>
      </c>
      <c r="J226" s="215">
        <v>13.320664570353667</v>
      </c>
      <c r="K226" s="217">
        <v>16.580720680442738</v>
      </c>
      <c r="L226"/>
      <c r="M226" s="1836" t="s">
        <v>1025</v>
      </c>
      <c r="N226" s="1836"/>
      <c r="O226" s="1836"/>
      <c r="P226" s="1836"/>
      <c r="Q226" s="1837"/>
      <c r="R226" s="259">
        <v>10.912269146275387</v>
      </c>
      <c r="S226" s="260">
        <v>12.713987692807036</v>
      </c>
      <c r="T226" s="260">
        <v>13.832597661299197</v>
      </c>
      <c r="U226" s="215">
        <v>12.673545652780653</v>
      </c>
      <c r="V226" s="227">
        <v>14.159237971699861</v>
      </c>
      <c r="W226" s="228">
        <v>13.040340421842416</v>
      </c>
      <c r="X226"/>
      <c r="Y226" s="1836" t="s">
        <v>1025</v>
      </c>
      <c r="Z226" s="1836"/>
      <c r="AA226" s="1836"/>
      <c r="AB226" s="1836"/>
      <c r="AC226" s="1837"/>
      <c r="AD226" s="301">
        <v>5.9214940895954415E-3</v>
      </c>
      <c r="AE226" s="422">
        <v>7.7564798441772066E-3</v>
      </c>
      <c r="AF226" s="301">
        <v>7.425475819178501E-3</v>
      </c>
      <c r="AG226" s="422">
        <v>7.7885652336410665E-3</v>
      </c>
      <c r="AH226" s="301">
        <v>8.1859518043490564E-3</v>
      </c>
      <c r="AI226" s="421">
        <v>1.0248257589376301E-2</v>
      </c>
      <c r="AJ226"/>
      <c r="AK226" s="1836" t="s">
        <v>1025</v>
      </c>
      <c r="AL226" s="1836"/>
      <c r="AM226" s="1836"/>
      <c r="AN226" s="1836"/>
      <c r="AO226" s="1837"/>
      <c r="AP226" s="129">
        <v>6.4781312521942748E-3</v>
      </c>
      <c r="AQ226" s="130">
        <v>7.5468369161400877E-3</v>
      </c>
      <c r="AR226" s="131">
        <v>8.5082293145511793E-3</v>
      </c>
      <c r="AS226" s="555">
        <v>7.6621476475418416E-3</v>
      </c>
      <c r="AT226" s="131">
        <v>8.5027524333494472E-3</v>
      </c>
      <c r="AU226" s="433">
        <v>7.8707373928173872E-3</v>
      </c>
    </row>
    <row r="227" spans="1:47" ht="18" customHeight="1">
      <c r="A227" s="1836" t="s">
        <v>1026</v>
      </c>
      <c r="B227" s="1836"/>
      <c r="C227" s="1836"/>
      <c r="D227" s="1836"/>
      <c r="E227" s="1837"/>
      <c r="F227" s="215">
        <v>1.9755237776564418</v>
      </c>
      <c r="G227" s="216">
        <v>5.1540725293738889</v>
      </c>
      <c r="H227" s="215">
        <v>2.7824173755661024</v>
      </c>
      <c r="I227" s="216">
        <v>3.0619975099622483</v>
      </c>
      <c r="J227" s="215">
        <v>6.9015808888897929</v>
      </c>
      <c r="K227" s="217">
        <v>7.5402044176985195</v>
      </c>
      <c r="L227"/>
      <c r="M227" s="1836" t="s">
        <v>1026</v>
      </c>
      <c r="N227" s="1836"/>
      <c r="O227" s="1836"/>
      <c r="P227" s="1836"/>
      <c r="Q227" s="1837"/>
      <c r="R227" s="259">
        <v>2.9415436361730238</v>
      </c>
      <c r="S227" s="260">
        <v>2.8757550225423487</v>
      </c>
      <c r="T227" s="260">
        <v>7.001865211003703</v>
      </c>
      <c r="U227" s="215">
        <v>4.8785029483603424</v>
      </c>
      <c r="V227" s="227">
        <v>4.6982231867508384</v>
      </c>
      <c r="W227" s="228">
        <v>4.8339946254162136</v>
      </c>
      <c r="X227"/>
      <c r="Y227" s="1836" t="s">
        <v>1026</v>
      </c>
      <c r="Z227" s="1836"/>
      <c r="AA227" s="1836"/>
      <c r="AB227" s="1836"/>
      <c r="AC227" s="1837"/>
      <c r="AD227" s="301">
        <v>1.1718186578491498E-3</v>
      </c>
      <c r="AE227" s="422">
        <v>3.065510982715243E-3</v>
      </c>
      <c r="AF227" s="301">
        <v>1.6525856133464299E-3</v>
      </c>
      <c r="AG227" s="422">
        <v>1.8154013116750169E-3</v>
      </c>
      <c r="AH227" s="301">
        <v>4.2412304755428867E-3</v>
      </c>
      <c r="AI227" s="421">
        <v>4.6604703521888292E-3</v>
      </c>
      <c r="AJ227"/>
      <c r="AK227" s="1836" t="s">
        <v>1026</v>
      </c>
      <c r="AL227" s="1836"/>
      <c r="AM227" s="1836"/>
      <c r="AN227" s="1836"/>
      <c r="AO227" s="1837"/>
      <c r="AP227" s="129">
        <v>1.7462642740707886E-3</v>
      </c>
      <c r="AQ227" s="130">
        <v>1.7070060700291774E-3</v>
      </c>
      <c r="AR227" s="131">
        <v>4.3067452913397664E-3</v>
      </c>
      <c r="AS227" s="555">
        <v>2.9494358495567321E-3</v>
      </c>
      <c r="AT227" s="131">
        <v>2.8213261697704645E-3</v>
      </c>
      <c r="AU227" s="433">
        <v>2.9176463975751142E-3</v>
      </c>
    </row>
    <row r="228" spans="1:47" ht="18" customHeight="1" thickBot="1">
      <c r="A228" s="1820" t="s">
        <v>1027</v>
      </c>
      <c r="B228" s="1820"/>
      <c r="C228" s="1820"/>
      <c r="D228" s="1820"/>
      <c r="E228" s="1821"/>
      <c r="F228" s="218">
        <v>0.59778568790000441</v>
      </c>
      <c r="G228" s="219">
        <v>0.51601621701466194</v>
      </c>
      <c r="H228" s="218">
        <v>1.4852648724921587</v>
      </c>
      <c r="I228" s="219">
        <v>1.1513157232935771</v>
      </c>
      <c r="J228" s="218">
        <v>6.2306701476074924</v>
      </c>
      <c r="K228" s="220">
        <v>6.4312842769170464</v>
      </c>
      <c r="L228"/>
      <c r="M228" s="1820" t="s">
        <v>1028</v>
      </c>
      <c r="N228" s="1820"/>
      <c r="O228" s="1820"/>
      <c r="P228" s="1820"/>
      <c r="Q228" s="1821"/>
      <c r="R228" s="229">
        <v>0.57293443065471172</v>
      </c>
      <c r="S228" s="302">
        <v>1.3737761651015643</v>
      </c>
      <c r="T228" s="556">
        <v>6.2621729830915047</v>
      </c>
      <c r="U228" s="557">
        <v>3.9043938215346845</v>
      </c>
      <c r="V228" s="557">
        <v>2.6512449618260234</v>
      </c>
      <c r="W228" s="230">
        <v>3.5950104850634905</v>
      </c>
      <c r="X228"/>
      <c r="Y228" s="1820" t="s">
        <v>1028</v>
      </c>
      <c r="Z228" s="1820"/>
      <c r="AA228" s="1820"/>
      <c r="AB228" s="1820"/>
      <c r="AC228" s="1821"/>
      <c r="AD228" s="124">
        <v>3.5458769486814822E-4</v>
      </c>
      <c r="AE228" s="125">
        <v>3.069132945845021E-4</v>
      </c>
      <c r="AF228" s="124">
        <v>8.8215642334751106E-4</v>
      </c>
      <c r="AG228" s="125">
        <v>6.8259365574892315E-4</v>
      </c>
      <c r="AH228" s="124">
        <v>3.8289355060126089E-3</v>
      </c>
      <c r="AI228" s="126">
        <v>3.9750659317295545E-3</v>
      </c>
      <c r="AJ228"/>
      <c r="AK228" s="1820" t="s">
        <v>1028</v>
      </c>
      <c r="AL228" s="1820"/>
      <c r="AM228" s="1820"/>
      <c r="AN228" s="1820"/>
      <c r="AO228" s="1821"/>
      <c r="AP228" s="132">
        <v>3.4012581534879563E-4</v>
      </c>
      <c r="AQ228" s="133">
        <v>8.154534146015709E-4</v>
      </c>
      <c r="AR228" s="134">
        <v>3.8517713774467821E-3</v>
      </c>
      <c r="AS228" s="558">
        <v>2.3605108431660653E-3</v>
      </c>
      <c r="AT228" s="134">
        <v>1.5920969472812201E-3</v>
      </c>
      <c r="AU228" s="165">
        <v>2.1698347234068638E-3</v>
      </c>
    </row>
    <row r="229" spans="1:47" ht="18" customHeight="1">
      <c r="A229" s="1834" t="s">
        <v>1029</v>
      </c>
      <c r="B229" s="1834"/>
      <c r="C229" s="1834"/>
      <c r="D229" s="1834"/>
      <c r="E229" s="1835"/>
      <c r="F229" s="221">
        <v>3.3594936265816155</v>
      </c>
      <c r="G229" s="222">
        <v>2.2955566821440172</v>
      </c>
      <c r="H229" s="223">
        <v>7.7894853515116536</v>
      </c>
      <c r="I229" s="222">
        <v>6.4041257411765127</v>
      </c>
      <c r="J229" s="223">
        <v>38.23678005182559</v>
      </c>
      <c r="K229" s="224">
        <v>36.9174767053861</v>
      </c>
      <c r="L229"/>
      <c r="M229" s="1834" t="s">
        <v>1029</v>
      </c>
      <c r="N229" s="1834"/>
      <c r="O229" s="1834"/>
      <c r="P229" s="1834"/>
      <c r="Q229" s="1835"/>
      <c r="R229" s="231">
        <v>3.0361434763028647</v>
      </c>
      <c r="S229" s="232">
        <v>7.3269839419465761</v>
      </c>
      <c r="T229" s="232">
        <v>38.029607224969219</v>
      </c>
      <c r="U229" s="215">
        <v>23.442360377228617</v>
      </c>
      <c r="V229" s="232">
        <v>15.011845607884187</v>
      </c>
      <c r="W229" s="233">
        <v>21.360994889559546</v>
      </c>
      <c r="X229"/>
      <c r="Y229" s="1834" t="s">
        <v>1029</v>
      </c>
      <c r="Z229" s="1834"/>
      <c r="AA229" s="1834"/>
      <c r="AB229" s="1834"/>
      <c r="AC229" s="1835"/>
      <c r="AD229" s="127">
        <v>1.992746104642566E-3</v>
      </c>
      <c r="AE229" s="298">
        <v>1.3653386095078296E-3</v>
      </c>
      <c r="AF229" s="128">
        <v>4.6264775156753249E-3</v>
      </c>
      <c r="AG229" s="298">
        <v>3.7968869121669927E-3</v>
      </c>
      <c r="AH229" s="128">
        <v>2.3497659370115744E-2</v>
      </c>
      <c r="AI229" s="265">
        <v>2.2818055868515694E-2</v>
      </c>
      <c r="AJ229"/>
      <c r="AK229" s="1834" t="s">
        <v>1029</v>
      </c>
      <c r="AL229" s="1834"/>
      <c r="AM229" s="1834"/>
      <c r="AN229" s="1834"/>
      <c r="AO229" s="1835"/>
      <c r="AP229" s="135">
        <v>1.8024240124884282E-3</v>
      </c>
      <c r="AQ229" s="136">
        <v>4.349190374655751E-3</v>
      </c>
      <c r="AR229" s="137">
        <v>2.3391457406270019E-2</v>
      </c>
      <c r="AS229" s="559">
        <v>1.4172736765089953E-2</v>
      </c>
      <c r="AT229" s="137">
        <v>9.0147511487992642E-3</v>
      </c>
      <c r="AU229" s="166">
        <v>1.2892821489799994E-2</v>
      </c>
    </row>
    <row r="230" spans="1:47" ht="18" customHeight="1">
      <c r="A230" s="1836" t="s">
        <v>1030</v>
      </c>
      <c r="B230" s="1836"/>
      <c r="C230" s="1836"/>
      <c r="D230" s="1836"/>
      <c r="E230" s="1837"/>
      <c r="F230" s="225"/>
      <c r="G230" s="226"/>
      <c r="H230" s="215">
        <v>50.532089360168321</v>
      </c>
      <c r="I230" s="216">
        <v>24.011995213509909</v>
      </c>
      <c r="J230" s="215">
        <v>60.44615734101837</v>
      </c>
      <c r="K230" s="217">
        <v>27.210041860677446</v>
      </c>
      <c r="L230"/>
      <c r="M230" s="1836" t="s">
        <v>1030</v>
      </c>
      <c r="N230" s="1836"/>
      <c r="O230" s="1836"/>
      <c r="P230" s="1836"/>
      <c r="Q230" s="1837"/>
      <c r="R230" s="234"/>
      <c r="S230" s="227">
        <v>41.67837308814503</v>
      </c>
      <c r="T230" s="227">
        <v>55.227024064073461</v>
      </c>
      <c r="U230" s="215">
        <v>56.387070495512347</v>
      </c>
      <c r="V230" s="227">
        <v>25.128199935289235</v>
      </c>
      <c r="W230" s="228">
        <v>48.669732213377728</v>
      </c>
      <c r="X230"/>
      <c r="Y230" s="1836" t="s">
        <v>1030</v>
      </c>
      <c r="Z230" s="1836"/>
      <c r="AA230" s="1836"/>
      <c r="AB230" s="1836"/>
      <c r="AC230" s="1837"/>
      <c r="AD230" s="36"/>
      <c r="AE230" s="37"/>
      <c r="AF230" s="301">
        <v>3.0012968083898615E-2</v>
      </c>
      <c r="AG230" s="422">
        <v>1.4236264877654182E-2</v>
      </c>
      <c r="AH230" s="301">
        <v>3.7145994341222191E-2</v>
      </c>
      <c r="AI230" s="421">
        <v>1.6818057753958164E-2</v>
      </c>
      <c r="AJ230"/>
      <c r="AK230" s="1836" t="s">
        <v>1030</v>
      </c>
      <c r="AL230" s="1836"/>
      <c r="AM230" s="1836"/>
      <c r="AN230" s="1836"/>
      <c r="AO230" s="1837"/>
      <c r="AP230" s="97"/>
      <c r="AQ230" s="130">
        <v>2.4739671944485522E-2</v>
      </c>
      <c r="AR230" s="131">
        <v>3.3969337979952517E-2</v>
      </c>
      <c r="AS230" s="555">
        <v>3.4090385704664453E-2</v>
      </c>
      <c r="AT230" s="131">
        <v>1.5089714825932935E-2</v>
      </c>
      <c r="AU230" s="433">
        <v>2.9375512359217926E-2</v>
      </c>
    </row>
    <row r="231" spans="1:47" ht="18" hidden="1" customHeight="1">
      <c r="A231" s="1838" t="s">
        <v>1031</v>
      </c>
      <c r="B231" s="1838"/>
      <c r="C231" s="1838"/>
      <c r="D231" s="1838"/>
      <c r="E231" s="1839"/>
      <c r="F231" s="738">
        <v>0.32791331919690231</v>
      </c>
      <c r="G231" s="737">
        <v>0.21262695074895804</v>
      </c>
      <c r="H231" s="738">
        <v>0.8372944317244585</v>
      </c>
      <c r="I231" s="737">
        <v>0.86203403397139611</v>
      </c>
      <c r="J231" s="738">
        <v>5.396726053586983</v>
      </c>
      <c r="K231" s="739">
        <v>7.1448324648002668</v>
      </c>
      <c r="L231"/>
      <c r="M231" s="1838" t="s">
        <v>1031</v>
      </c>
      <c r="N231" s="1838"/>
      <c r="O231" s="1838"/>
      <c r="P231" s="1838"/>
      <c r="Q231" s="1839"/>
      <c r="R231" s="740">
        <v>0.2928756557736818</v>
      </c>
      <c r="S231" s="741">
        <v>0.84555373192776095</v>
      </c>
      <c r="T231" s="741">
        <v>5.671234678031996</v>
      </c>
      <c r="U231" s="738">
        <v>3.1972868287765199</v>
      </c>
      <c r="V231" s="742">
        <v>2.6615913580961319</v>
      </c>
      <c r="W231" s="743">
        <v>3.0650317891875791</v>
      </c>
      <c r="X231"/>
      <c r="Y231" s="1838" t="s">
        <v>1031</v>
      </c>
      <c r="Z231" s="1838"/>
      <c r="AA231" s="1838"/>
      <c r="AB231" s="1838"/>
      <c r="AC231" s="1839"/>
      <c r="AD231" s="744">
        <v>1.9450788187830087E-4</v>
      </c>
      <c r="AE231" s="745">
        <v>1.2646509125112469E-4</v>
      </c>
      <c r="AF231" s="744">
        <v>4.9730164286419863E-4</v>
      </c>
      <c r="AG231" s="745">
        <v>5.1108392834698052E-4</v>
      </c>
      <c r="AH231" s="744">
        <v>3.3164516036428508E-3</v>
      </c>
      <c r="AI231" s="746">
        <v>4.4160977645910354E-3</v>
      </c>
      <c r="AJ231"/>
      <c r="AK231" s="1838" t="s">
        <v>1031</v>
      </c>
      <c r="AL231" s="1838"/>
      <c r="AM231" s="1838"/>
      <c r="AN231" s="1838"/>
      <c r="AO231" s="1839"/>
      <c r="AP231" s="747">
        <v>1.7386731515158508E-4</v>
      </c>
      <c r="AQ231" s="748">
        <v>5.0190831333765207E-4</v>
      </c>
      <c r="AR231" s="749">
        <v>3.4882938345218279E-3</v>
      </c>
      <c r="AS231" s="750">
        <v>1.933009469078726E-3</v>
      </c>
      <c r="AT231" s="749">
        <v>1.5983100532575372E-3</v>
      </c>
      <c r="AU231" s="751">
        <v>1.849956330352016E-3</v>
      </c>
    </row>
    <row r="232" spans="1:47" ht="18" customHeight="1">
      <c r="A232" s="250" t="s">
        <v>1032</v>
      </c>
      <c r="B232" s="1"/>
      <c r="C232" s="1"/>
      <c r="D232" s="1"/>
      <c r="E232" s="1"/>
      <c r="F232" s="444"/>
      <c r="G232" s="1"/>
      <c r="H232" s="1"/>
      <c r="I232" s="1"/>
      <c r="J232" s="1"/>
      <c r="K232" s="1"/>
      <c r="L232"/>
      <c r="X232"/>
      <c r="Y232"/>
      <c r="Z232"/>
      <c r="AA232"/>
      <c r="AB232"/>
      <c r="AC232"/>
      <c r="AD232"/>
      <c r="AE232"/>
      <c r="AF232"/>
      <c r="AG232"/>
      <c r="AH232"/>
      <c r="AI232"/>
      <c r="AJ232"/>
      <c r="AK232"/>
      <c r="AL232"/>
      <c r="AM232"/>
      <c r="AN232"/>
      <c r="AO232"/>
    </row>
    <row r="233" spans="1:47" ht="36" customHeight="1">
      <c r="A233" s="1841" t="s">
        <v>1033</v>
      </c>
      <c r="B233" s="1841"/>
      <c r="C233" s="1841"/>
      <c r="D233" s="1841"/>
      <c r="E233" s="1841"/>
      <c r="F233" s="1841"/>
      <c r="G233" s="1841"/>
      <c r="H233" s="1841"/>
      <c r="I233" s="1841"/>
      <c r="J233" s="1841"/>
      <c r="K233" s="1841"/>
      <c r="L233"/>
      <c r="X233"/>
      <c r="AJ233"/>
      <c r="AK233"/>
      <c r="AL233"/>
      <c r="AM233"/>
      <c r="AN233"/>
      <c r="AO233"/>
    </row>
    <row r="234" spans="1:47" ht="20.7" customHeight="1">
      <c r="A234" s="560"/>
      <c r="B234" s="560"/>
      <c r="C234" s="560"/>
      <c r="D234" s="560"/>
      <c r="E234" s="560"/>
      <c r="F234" s="708"/>
      <c r="G234" s="560"/>
      <c r="H234" s="560"/>
      <c r="I234" s="560"/>
      <c r="J234" s="560"/>
      <c r="K234" s="560"/>
      <c r="L234"/>
      <c r="M234" s="9"/>
      <c r="N234" s="9"/>
      <c r="O234" s="9"/>
      <c r="P234" s="9"/>
      <c r="Q234" s="9"/>
      <c r="R234" s="9"/>
      <c r="S234" s="9"/>
      <c r="T234" s="9"/>
      <c r="U234" s="9"/>
      <c r="V234" s="9"/>
      <c r="W234" s="9"/>
      <c r="X234"/>
      <c r="AJ234"/>
      <c r="AK234"/>
      <c r="AL234"/>
      <c r="AM234"/>
      <c r="AN234"/>
      <c r="AO234"/>
    </row>
    <row r="235" spans="1:47" ht="20.7" customHeight="1">
      <c r="A235" s="1840" t="s">
        <v>1034</v>
      </c>
      <c r="B235" s="1840"/>
      <c r="C235" s="1840"/>
      <c r="D235" s="1840"/>
      <c r="E235" s="1840"/>
      <c r="F235" s="1840"/>
      <c r="G235" s="1840"/>
      <c r="H235" s="1840"/>
      <c r="I235" s="1840"/>
      <c r="J235" s="1840"/>
      <c r="K235" s="1840"/>
      <c r="L235"/>
      <c r="M235" s="55"/>
      <c r="N235" s="55"/>
      <c r="O235" s="55"/>
      <c r="P235" s="55"/>
      <c r="Q235" s="55"/>
      <c r="R235" s="311"/>
      <c r="S235" s="311"/>
      <c r="T235" s="311"/>
      <c r="U235" s="55"/>
      <c r="V235" s="55"/>
      <c r="W235" s="9"/>
      <c r="X235"/>
      <c r="AJ235"/>
      <c r="AK235"/>
      <c r="AL235"/>
      <c r="AM235"/>
      <c r="AN235"/>
      <c r="AO235"/>
    </row>
    <row r="236" spans="1:47" ht="20.7" customHeight="1">
      <c r="B236" s="391" t="s">
        <v>963</v>
      </c>
      <c r="C236" s="1144">
        <v>97</v>
      </c>
      <c r="D236" s="62" t="s">
        <v>273</v>
      </c>
      <c r="E236" s="562">
        <v>1372</v>
      </c>
      <c r="F236" s="12" t="s">
        <v>274</v>
      </c>
      <c r="G236" s="562">
        <v>1380</v>
      </c>
      <c r="H236" s="507"/>
      <c r="I236" s="513"/>
      <c r="J236" s="514"/>
      <c r="K236"/>
      <c r="L236" s="513"/>
      <c r="M236" s="1950" t="s">
        <v>1035</v>
      </c>
      <c r="N236" s="1950"/>
      <c r="O236" s="1950"/>
      <c r="P236" s="1950"/>
      <c r="Q236" s="1950"/>
      <c r="R236" s="1950"/>
      <c r="S236" s="1950"/>
      <c r="T236" s="1950"/>
      <c r="U236" s="1950"/>
      <c r="V236" s="1950"/>
      <c r="W236" s="1950"/>
      <c r="X236"/>
      <c r="AJ236"/>
    </row>
    <row r="237" spans="1:47" ht="20.7" customHeight="1">
      <c r="B237" s="508" t="s">
        <v>965</v>
      </c>
      <c r="C237" s="392">
        <v>3.4047034047034047E-2</v>
      </c>
      <c r="E237" s="392">
        <v>0.48157248157248156</v>
      </c>
      <c r="F237" s="1413"/>
      <c r="G237" s="382">
        <v>0.48438048438048437</v>
      </c>
      <c r="H237" s="507"/>
      <c r="K237" s="515"/>
      <c r="L237" s="515"/>
      <c r="M237" s="55"/>
      <c r="N237" s="55"/>
      <c r="O237" s="55"/>
      <c r="R237"/>
      <c r="S237"/>
      <c r="T237"/>
      <c r="U237"/>
      <c r="V237"/>
      <c r="W237"/>
      <c r="X237"/>
      <c r="AJ237"/>
    </row>
    <row r="238" spans="1:47" ht="20.7" customHeight="1">
      <c r="F238" s="995" t="s">
        <v>1036</v>
      </c>
      <c r="G238" s="997">
        <v>0.50145348837209303</v>
      </c>
      <c r="H238" s="507"/>
      <c r="L238"/>
      <c r="M238" s="1798" t="s">
        <v>1005</v>
      </c>
      <c r="N238" s="1799"/>
      <c r="O238" s="1800">
        <v>2752</v>
      </c>
      <c r="P238" s="1801"/>
      <c r="R238" s="1802" t="s">
        <v>1007</v>
      </c>
      <c r="S238" s="1802"/>
      <c r="T238" s="1802"/>
      <c r="U238" s="1803"/>
      <c r="V238" s="1804">
        <v>0.96595296595296598</v>
      </c>
      <c r="W238" s="1805"/>
      <c r="X238"/>
      <c r="AJ238"/>
    </row>
    <row r="239" spans="1:47" ht="20.7" customHeight="1">
      <c r="F239" s="998" t="s">
        <v>1037</v>
      </c>
      <c r="G239" s="993">
        <v>0.83673722155467234</v>
      </c>
      <c r="J239" s="517"/>
      <c r="K239" s="517"/>
      <c r="L239"/>
      <c r="M239"/>
      <c r="N239"/>
      <c r="O239"/>
      <c r="P239"/>
      <c r="Q239"/>
      <c r="R239"/>
      <c r="S239"/>
      <c r="T239"/>
      <c r="U239"/>
      <c r="V239"/>
      <c r="W239"/>
      <c r="X239"/>
      <c r="Y239"/>
      <c r="Z239"/>
      <c r="AA239"/>
      <c r="AB239"/>
      <c r="AC239"/>
      <c r="AD239"/>
      <c r="AE239"/>
      <c r="AF239"/>
      <c r="AG239"/>
      <c r="AH239"/>
      <c r="AI239"/>
      <c r="AJ239"/>
      <c r="AK239"/>
      <c r="AL239"/>
      <c r="AM239"/>
      <c r="AN239"/>
      <c r="AO239"/>
    </row>
    <row r="240" spans="1:47" ht="20.7" customHeight="1">
      <c r="J240" s="517"/>
      <c r="K240" s="517"/>
      <c r="L240"/>
      <c r="M240" s="9"/>
      <c r="N240" s="9"/>
      <c r="O240" s="9"/>
      <c r="P240" s="9"/>
      <c r="Q240" s="9"/>
      <c r="R240" s="9"/>
      <c r="S240" s="9"/>
      <c r="T240" s="9"/>
      <c r="U240" s="9"/>
      <c r="V240" s="9"/>
      <c r="W240" s="9"/>
      <c r="X240"/>
      <c r="Y240"/>
      <c r="Z240"/>
      <c r="AA240"/>
      <c r="AB240"/>
      <c r="AC240"/>
      <c r="AD240"/>
      <c r="AE240"/>
      <c r="AF240"/>
      <c r="AG240"/>
      <c r="AH240"/>
      <c r="AI240"/>
      <c r="AJ240"/>
      <c r="AK240"/>
      <c r="AL240"/>
      <c r="AM240"/>
      <c r="AN240"/>
      <c r="AO240"/>
    </row>
    <row r="241" spans="1:26" ht="20.7" customHeight="1">
      <c r="A241" s="445" t="s">
        <v>1038</v>
      </c>
    </row>
    <row r="242" spans="1:26" ht="20.7" customHeight="1">
      <c r="B242" s="391" t="s">
        <v>963</v>
      </c>
      <c r="C242" s="1144">
        <v>112</v>
      </c>
      <c r="D242" s="62" t="s">
        <v>273</v>
      </c>
      <c r="E242" s="562">
        <v>1445</v>
      </c>
      <c r="F242" s="12" t="s">
        <v>274</v>
      </c>
      <c r="G242" s="562">
        <v>1292</v>
      </c>
      <c r="M242" s="9" t="s">
        <v>1039</v>
      </c>
      <c r="N242" s="9"/>
      <c r="O242" s="9"/>
      <c r="P242" s="9"/>
      <c r="Q242" s="9"/>
      <c r="R242" s="9"/>
      <c r="S242" s="9"/>
      <c r="T242" s="9"/>
      <c r="U242" s="9"/>
      <c r="V242" s="9"/>
      <c r="W242" s="9"/>
    </row>
    <row r="243" spans="1:26" ht="20.7" customHeight="1">
      <c r="B243" s="508" t="s">
        <v>965</v>
      </c>
      <c r="C243" s="392">
        <v>3.9312039312039311E-2</v>
      </c>
      <c r="E243" s="392">
        <v>0.50719550719550721</v>
      </c>
      <c r="F243" s="1413"/>
      <c r="G243" s="382">
        <v>0.45349245349245348</v>
      </c>
      <c r="M243" s="55"/>
      <c r="N243" s="55"/>
      <c r="O243" s="55"/>
      <c r="R243"/>
      <c r="S243"/>
      <c r="T243"/>
      <c r="U243"/>
      <c r="V243"/>
      <c r="W243"/>
    </row>
    <row r="244" spans="1:26" ht="20.7" customHeight="1">
      <c r="F244" s="995" t="s">
        <v>1040</v>
      </c>
      <c r="G244" s="997">
        <v>0.47204968944099379</v>
      </c>
      <c r="M244" s="1798" t="s">
        <v>1005</v>
      </c>
      <c r="N244" s="1799"/>
      <c r="O244" s="1993">
        <v>2737</v>
      </c>
      <c r="P244" s="1994"/>
      <c r="R244" s="1802" t="s">
        <v>1007</v>
      </c>
      <c r="S244" s="1802"/>
      <c r="T244" s="1802"/>
      <c r="U244" s="1803"/>
      <c r="V244" s="1804">
        <v>0.9606879606879607</v>
      </c>
      <c r="W244" s="1805"/>
    </row>
    <row r="245" spans="1:26" ht="20.7" customHeight="1">
      <c r="F245" s="998" t="s">
        <v>1041</v>
      </c>
      <c r="G245" s="993">
        <v>0.78658641220007164</v>
      </c>
    </row>
    <row r="246" spans="1:26" ht="20.7" customHeight="1">
      <c r="A246" s="621"/>
      <c r="D246" s="391"/>
      <c r="E246" s="1274"/>
      <c r="F246" s="554"/>
      <c r="G246" s="539"/>
      <c r="H246" s="622"/>
      <c r="I246" s="622"/>
      <c r="J246" s="622"/>
      <c r="K246" s="622"/>
      <c r="L246" s="654"/>
      <c r="X246" s="1"/>
      <c r="Y246" s="1"/>
      <c r="Z246" s="1"/>
    </row>
    <row r="247" spans="1:26" ht="20.7" customHeight="1">
      <c r="I247" s="1"/>
      <c r="J247" s="1"/>
      <c r="K247" s="1"/>
      <c r="L247" s="654"/>
      <c r="X247" s="1"/>
      <c r="Y247" s="1"/>
      <c r="Z247" s="1"/>
    </row>
    <row r="248" spans="1:26" ht="20.7" customHeight="1">
      <c r="I248" s="1"/>
      <c r="J248" s="1"/>
      <c r="K248" s="1"/>
      <c r="L248" s="654"/>
      <c r="X248" s="1"/>
      <c r="Y248" s="1"/>
      <c r="Z248" s="1"/>
    </row>
    <row r="249" spans="1:26" ht="20.7" customHeight="1">
      <c r="I249" s="1"/>
      <c r="J249" s="1"/>
      <c r="K249" s="1"/>
      <c r="L249" s="654"/>
      <c r="X249" s="1"/>
      <c r="Y249" s="1"/>
      <c r="Z249" s="1"/>
    </row>
    <row r="250" spans="1:26" ht="20.7" customHeight="1">
      <c r="A250" s="1840" t="s">
        <v>1042</v>
      </c>
      <c r="B250" s="1840"/>
      <c r="C250" s="1840"/>
      <c r="D250" s="1840"/>
      <c r="E250" s="1840"/>
      <c r="F250" s="1840"/>
      <c r="G250" s="1840"/>
      <c r="H250" s="1840"/>
      <c r="I250" s="1840"/>
      <c r="J250" s="1840"/>
      <c r="K250" s="1840"/>
      <c r="L250" s="654"/>
      <c r="M250" s="654"/>
      <c r="O250" s="1"/>
      <c r="P250" s="1"/>
      <c r="Q250" s="1"/>
      <c r="R250" s="1"/>
      <c r="S250" s="1"/>
      <c r="T250" s="1"/>
      <c r="U250" s="1"/>
      <c r="V250" s="1"/>
      <c r="W250" s="1"/>
      <c r="X250" s="1"/>
      <c r="Y250" s="1"/>
      <c r="Z250" s="1"/>
    </row>
    <row r="251" spans="1:26" ht="20.7" customHeight="1">
      <c r="B251" s="391" t="s">
        <v>963</v>
      </c>
      <c r="C251" s="1144">
        <v>68</v>
      </c>
      <c r="D251" s="62" t="s">
        <v>273</v>
      </c>
      <c r="E251" s="562">
        <v>521</v>
      </c>
      <c r="F251" s="12" t="s">
        <v>274</v>
      </c>
      <c r="G251" s="562">
        <v>2260</v>
      </c>
      <c r="H251" s="1050"/>
      <c r="I251" s="1275"/>
      <c r="J251" s="1276"/>
      <c r="K251" s="465"/>
      <c r="L251" s="436"/>
      <c r="M251" s="9" t="s">
        <v>1043</v>
      </c>
      <c r="N251" s="9"/>
      <c r="O251" s="9"/>
      <c r="P251" s="9"/>
      <c r="Q251" s="9"/>
      <c r="R251" s="9"/>
      <c r="S251" s="9"/>
      <c r="T251" s="9"/>
      <c r="U251" s="9"/>
      <c r="V251" s="9"/>
      <c r="W251" s="9"/>
      <c r="X251" s="1"/>
      <c r="Y251" s="1"/>
      <c r="Z251" s="1"/>
    </row>
    <row r="252" spans="1:26" ht="20.7" customHeight="1">
      <c r="B252" s="508" t="s">
        <v>965</v>
      </c>
      <c r="C252" s="392">
        <v>2.3868023868023867E-2</v>
      </c>
      <c r="E252" s="392">
        <v>0.18287118287118287</v>
      </c>
      <c r="F252" s="1413"/>
      <c r="G252" s="1051">
        <v>0.79326079326079324</v>
      </c>
      <c r="H252" s="507"/>
      <c r="I252" s="1277"/>
      <c r="J252" s="1276"/>
      <c r="K252" s="1278"/>
      <c r="L252" s="436"/>
      <c r="M252" s="55"/>
      <c r="N252" s="55"/>
      <c r="O252" s="55"/>
      <c r="R252"/>
      <c r="S252"/>
      <c r="T252"/>
      <c r="U252"/>
      <c r="V252"/>
      <c r="W252"/>
      <c r="X252" s="1"/>
      <c r="Y252" s="1"/>
      <c r="Z252" s="1"/>
    </row>
    <row r="253" spans="1:26" ht="20.7" customHeight="1">
      <c r="F253" s="995" t="s">
        <v>1044</v>
      </c>
      <c r="G253" s="997">
        <v>0.81265731751168646</v>
      </c>
      <c r="H253" s="507"/>
      <c r="I253" s="1277"/>
      <c r="J253" s="1279"/>
      <c r="K253" s="1280"/>
      <c r="L253" s="358"/>
      <c r="M253" s="1798" t="s">
        <v>1005</v>
      </c>
      <c r="N253" s="1799"/>
      <c r="O253" s="1993">
        <v>2781</v>
      </c>
      <c r="P253" s="1994"/>
      <c r="R253" s="1802" t="s">
        <v>1007</v>
      </c>
      <c r="S253" s="1802"/>
      <c r="T253" s="1802"/>
      <c r="U253" s="1803"/>
      <c r="V253" s="1804">
        <v>0.97613197613197611</v>
      </c>
      <c r="W253" s="1805"/>
      <c r="X253" s="1"/>
      <c r="Y253" s="1"/>
      <c r="Z253" s="1"/>
    </row>
    <row r="254" spans="1:26" ht="20.7" customHeight="1">
      <c r="F254" s="998" t="s">
        <v>1045</v>
      </c>
      <c r="G254" s="993">
        <v>0.94234203322043408</v>
      </c>
      <c r="I254" s="1277"/>
      <c r="J254" s="1279"/>
      <c r="K254" s="1280"/>
      <c r="L254" s="358"/>
      <c r="M254" s="358"/>
      <c r="N254" s="539"/>
      <c r="O254" s="1"/>
      <c r="P254" s="1"/>
      <c r="Q254" s="1"/>
      <c r="R254" s="1"/>
      <c r="S254" s="1"/>
      <c r="T254" s="1"/>
      <c r="U254" s="1"/>
      <c r="V254" s="1"/>
      <c r="W254" s="1"/>
      <c r="X254" s="1"/>
      <c r="Y254" s="1"/>
      <c r="Z254" s="1"/>
    </row>
    <row r="255" spans="1:26" ht="20.7" customHeight="1">
      <c r="I255" s="1277"/>
      <c r="J255" s="1279"/>
      <c r="K255" s="1280"/>
      <c r="L255" s="1995"/>
      <c r="M255" s="1995"/>
      <c r="N255" s="539"/>
    </row>
    <row r="256" spans="1:26" ht="20.7" customHeight="1"/>
    <row r="257" spans="1:26" ht="20.7" customHeight="1">
      <c r="A257" s="709" t="s">
        <v>1046</v>
      </c>
      <c r="B257" s="656"/>
      <c r="C257" s="656"/>
      <c r="D257" s="656"/>
      <c r="E257" s="656"/>
      <c r="F257" s="709"/>
      <c r="G257" s="656"/>
      <c r="H257" s="656"/>
      <c r="I257" s="656"/>
      <c r="J257" s="656"/>
      <c r="K257" s="656"/>
    </row>
    <row r="258" spans="1:26" ht="45" customHeight="1">
      <c r="A258" s="619"/>
      <c r="B258" s="623"/>
      <c r="C258" s="623"/>
      <c r="D258" s="623"/>
      <c r="E258" s="996"/>
      <c r="F258" s="1292" t="s">
        <v>1047</v>
      </c>
      <c r="G258" s="1284" t="s">
        <v>1048</v>
      </c>
      <c r="H258" s="2008" t="s">
        <v>1049</v>
      </c>
      <c r="I258" s="2008"/>
      <c r="J258" s="623"/>
      <c r="K258" s="623"/>
    </row>
    <row r="259" spans="1:26" ht="20.7" customHeight="1">
      <c r="A259" s="651"/>
      <c r="D259" s="30" t="s">
        <v>159</v>
      </c>
      <c r="E259" s="562">
        <v>1366</v>
      </c>
      <c r="F259" s="1289">
        <v>0.60442477876106193</v>
      </c>
      <c r="G259" s="1010">
        <v>0.61448493027440398</v>
      </c>
      <c r="H259" s="999">
        <v>0.81333322788751827</v>
      </c>
      <c r="I259" s="1053"/>
      <c r="J259" s="846"/>
      <c r="K259" s="846"/>
      <c r="L259" s="846"/>
      <c r="M259" s="846"/>
      <c r="N259" s="1283"/>
      <c r="O259" s="1281"/>
      <c r="P259" s="1281"/>
      <c r="Q259" s="1281"/>
      <c r="R259" s="1282"/>
      <c r="S259" s="475"/>
    </row>
    <row r="260" spans="1:26" ht="20.7" customHeight="1">
      <c r="A260" s="620"/>
      <c r="D260" s="62" t="s">
        <v>160</v>
      </c>
      <c r="E260" s="562">
        <v>1034</v>
      </c>
      <c r="F260" s="1289">
        <v>0.45752212389380531</v>
      </c>
      <c r="G260" s="1010">
        <v>0.46513720197930725</v>
      </c>
      <c r="H260" s="999">
        <v>0.76496918675574199</v>
      </c>
      <c r="J260" s="692"/>
      <c r="K260" s="692"/>
      <c r="L260" s="692"/>
      <c r="M260" s="692"/>
      <c r="N260" s="1243"/>
      <c r="O260" s="1281"/>
      <c r="P260" s="1281"/>
      <c r="Q260" s="1281"/>
      <c r="R260" s="1282"/>
      <c r="S260" s="475"/>
    </row>
    <row r="261" spans="1:26" ht="20.7" customHeight="1">
      <c r="A261" s="620"/>
      <c r="D261" s="62" t="s">
        <v>161</v>
      </c>
      <c r="E261" s="562">
        <v>304</v>
      </c>
      <c r="F261" s="1289">
        <v>0.13451327433628318</v>
      </c>
      <c r="G261" s="1010">
        <v>0.13675213675213677</v>
      </c>
      <c r="H261" s="999">
        <v>0.45433372414188528</v>
      </c>
      <c r="J261" s="846"/>
      <c r="K261" s="692"/>
      <c r="L261" s="692"/>
      <c r="M261" s="1335" t="s">
        <v>1050</v>
      </c>
      <c r="N261" s="1336"/>
      <c r="O261" s="1337"/>
      <c r="P261" s="1338"/>
      <c r="Q261" s="1338"/>
      <c r="R261" s="1339"/>
    </row>
    <row r="262" spans="1:26" ht="20.7" customHeight="1" thickBot="1">
      <c r="A262" s="620"/>
      <c r="D262" s="62" t="s">
        <v>162</v>
      </c>
      <c r="E262" s="1349">
        <v>752</v>
      </c>
      <c r="F262" s="1350">
        <v>0.3327433628318584</v>
      </c>
      <c r="G262" s="1351">
        <v>0.33828160143949615</v>
      </c>
      <c r="H262" s="1352">
        <v>0.67343892413634932</v>
      </c>
      <c r="J262" s="1243"/>
      <c r="K262" s="1243"/>
      <c r="L262" s="1243"/>
      <c r="M262" s="1340"/>
      <c r="N262" s="1286"/>
      <c r="O262" s="2009" t="s">
        <v>1051</v>
      </c>
      <c r="P262" s="2009"/>
      <c r="Q262" s="2009" t="s">
        <v>1052</v>
      </c>
      <c r="R262" s="2010"/>
    </row>
    <row r="263" spans="1:26" ht="20.7" customHeight="1" thickBot="1">
      <c r="A263" s="620"/>
      <c r="D263" s="1360" t="s">
        <v>194</v>
      </c>
      <c r="E263" s="1361">
        <v>1065</v>
      </c>
      <c r="F263" s="1357">
        <v>0.47123893805309736</v>
      </c>
      <c r="G263" s="1358">
        <v>0.47908232118758437</v>
      </c>
      <c r="H263" s="1359">
        <v>0.66753132234983359</v>
      </c>
      <c r="J263" s="1276" t="s">
        <v>1053</v>
      </c>
      <c r="K263" s="1295">
        <v>7.910911249000387</v>
      </c>
      <c r="L263" s="1334" t="s">
        <v>1054</v>
      </c>
      <c r="M263" s="1341"/>
      <c r="N263" s="1298" t="s">
        <v>195</v>
      </c>
      <c r="O263" s="1342">
        <v>6.0093896713615022E-2</v>
      </c>
      <c r="P263" s="1414">
        <f>O263/(1-$O$267)</f>
        <v>6.3872255489021951E-2</v>
      </c>
      <c r="Q263" s="1342">
        <v>2.4363948701241003E-2</v>
      </c>
      <c r="R263" s="1415">
        <f>Q263/(1-$Q$267)</f>
        <v>2.5176982618516374E-2</v>
      </c>
      <c r="S263" s="1"/>
      <c r="T263" s="1"/>
      <c r="U263" s="1"/>
      <c r="V263" s="1"/>
      <c r="W263" s="1"/>
      <c r="X263" s="1"/>
      <c r="Y263" s="1"/>
      <c r="Z263" s="1"/>
    </row>
    <row r="264" spans="1:26" ht="20.7" customHeight="1">
      <c r="A264" s="621"/>
      <c r="D264" s="30" t="s">
        <v>1055</v>
      </c>
      <c r="E264" s="1353">
        <v>427</v>
      </c>
      <c r="F264" s="1354">
        <v>0.18893805309734513</v>
      </c>
      <c r="G264" s="1355">
        <v>0.19208277103013946</v>
      </c>
      <c r="H264" s="1356">
        <v>0.48745227753074899</v>
      </c>
      <c r="J264" s="1298" t="s">
        <v>1056</v>
      </c>
      <c r="K264" s="1243"/>
      <c r="L264" s="1243"/>
      <c r="M264" s="1340"/>
      <c r="N264" s="1298" t="s">
        <v>7698</v>
      </c>
      <c r="O264" s="1342">
        <v>0.74741784037558689</v>
      </c>
      <c r="P264" s="1414">
        <f t="shared" ref="P264:P266" si="0">O264/(1-$O$267)</f>
        <v>0.7944111776447107</v>
      </c>
      <c r="Q264" s="1342">
        <v>0.59694636140153423</v>
      </c>
      <c r="R264" s="1415">
        <f t="shared" ref="R264:R266" si="1">Q264/(1-$Q$267)</f>
        <v>0.61686668074569906</v>
      </c>
      <c r="S264" s="1"/>
      <c r="T264" s="1"/>
      <c r="U264" s="1"/>
      <c r="V264" s="1"/>
      <c r="W264" s="1"/>
      <c r="X264" s="1"/>
      <c r="Y264" s="1"/>
      <c r="Z264" s="1"/>
    </row>
    <row r="265" spans="1:26" ht="20.7" customHeight="1">
      <c r="A265" s="621"/>
      <c r="D265" s="30" t="s">
        <v>1057</v>
      </c>
      <c r="E265" s="562">
        <v>423</v>
      </c>
      <c r="F265" s="1289">
        <v>0.18716814159292036</v>
      </c>
      <c r="G265" s="1010">
        <v>0.19028340080971659</v>
      </c>
      <c r="H265" s="999">
        <v>0.50545187815472459</v>
      </c>
      <c r="J265" s="1243"/>
      <c r="K265" s="1243"/>
      <c r="L265" s="1243"/>
      <c r="M265" s="1340"/>
      <c r="N265" s="1298" t="s">
        <v>7699</v>
      </c>
      <c r="O265" s="1342">
        <v>8.9201877934272297E-2</v>
      </c>
      <c r="P265" s="1414">
        <f t="shared" si="0"/>
        <v>9.4810379241516959E-2</v>
      </c>
      <c r="Q265" s="1342">
        <v>0.26015756893640968</v>
      </c>
      <c r="R265" s="1415">
        <f t="shared" si="1"/>
        <v>0.26883912257021919</v>
      </c>
      <c r="S265" s="1"/>
      <c r="T265" s="1"/>
      <c r="U265" s="1"/>
      <c r="V265" s="1"/>
      <c r="W265" s="1"/>
      <c r="X265" s="1"/>
      <c r="Y265" s="1"/>
      <c r="Z265" s="1"/>
    </row>
    <row r="266" spans="1:26" ht="20.7" customHeight="1">
      <c r="A266" s="621"/>
      <c r="D266" s="62" t="s">
        <v>166</v>
      </c>
      <c r="E266" s="562">
        <v>261</v>
      </c>
      <c r="F266" s="1289">
        <v>0.11548672566371682</v>
      </c>
      <c r="G266" s="1010">
        <v>0.11740890688259109</v>
      </c>
      <c r="H266" s="999">
        <v>0.37855904339556612</v>
      </c>
      <c r="J266" s="692"/>
      <c r="K266" s="692"/>
      <c r="L266" s="692"/>
      <c r="M266" s="1341"/>
      <c r="N266" s="1298" t="s">
        <v>7700</v>
      </c>
      <c r="O266" s="1342">
        <v>4.4131455399061034E-2</v>
      </c>
      <c r="P266" s="1414">
        <f t="shared" si="0"/>
        <v>4.6906187624750503E-2</v>
      </c>
      <c r="Q266" s="1342">
        <v>8.6239374463169746E-2</v>
      </c>
      <c r="R266" s="1415">
        <f t="shared" si="1"/>
        <v>8.9117214065565442E-2</v>
      </c>
      <c r="S266" s="1"/>
      <c r="T266" s="1"/>
      <c r="U266" s="1"/>
      <c r="V266" s="1"/>
      <c r="W266" s="1"/>
      <c r="X266" s="1"/>
      <c r="Y266" s="1"/>
      <c r="Z266" s="1"/>
    </row>
    <row r="267" spans="1:26" ht="20.7" customHeight="1">
      <c r="A267" s="621"/>
      <c r="D267" s="62" t="s">
        <v>167</v>
      </c>
      <c r="E267" s="562">
        <v>1238</v>
      </c>
      <c r="F267" s="1289">
        <v>0.54778761061946901</v>
      </c>
      <c r="G267" s="1010">
        <v>0.55690508322087273</v>
      </c>
      <c r="H267" s="999">
        <v>0.62984960131596379</v>
      </c>
      <c r="J267" s="692"/>
      <c r="K267" s="692"/>
      <c r="L267" s="692"/>
      <c r="M267" s="1343"/>
      <c r="N267" s="1344" t="s">
        <v>1058</v>
      </c>
      <c r="O267" s="1345">
        <v>5.9154929577464786E-2</v>
      </c>
      <c r="P267" s="1346"/>
      <c r="Q267" s="1347">
        <v>3.2292746497645353E-2</v>
      </c>
      <c r="R267" s="1348"/>
      <c r="T267" s="1"/>
      <c r="U267" s="1"/>
      <c r="V267" s="1"/>
      <c r="W267" s="1"/>
      <c r="X267" s="1"/>
      <c r="Y267" s="1"/>
      <c r="Z267" s="1"/>
    </row>
    <row r="268" spans="1:26" ht="20.7" customHeight="1">
      <c r="A268" s="621"/>
      <c r="D268" s="62" t="s">
        <v>168</v>
      </c>
      <c r="E268" s="562">
        <v>407</v>
      </c>
      <c r="F268" s="1289">
        <v>0.18008849557522125</v>
      </c>
      <c r="G268" s="1010">
        <v>0.1830859199280252</v>
      </c>
      <c r="H268" s="999">
        <v>0.39411889147450813</v>
      </c>
      <c r="J268" s="692"/>
      <c r="K268" s="692"/>
      <c r="L268" s="692"/>
      <c r="M268" s="692"/>
      <c r="N268" s="1243"/>
      <c r="U268" s="1"/>
      <c r="V268" s="1"/>
      <c r="W268" s="1"/>
      <c r="X268" s="1"/>
      <c r="Y268" s="1"/>
      <c r="Z268" s="1"/>
    </row>
    <row r="269" spans="1:26" ht="20.7" customHeight="1">
      <c r="A269" s="621"/>
      <c r="D269" s="62" t="s">
        <v>1059</v>
      </c>
      <c r="E269" s="562">
        <v>1236</v>
      </c>
      <c r="F269" s="1289">
        <v>0.54690265486725664</v>
      </c>
      <c r="G269" s="1010">
        <v>0.5560053981106613</v>
      </c>
      <c r="H269" s="999">
        <v>0.77233787211663363</v>
      </c>
      <c r="J269" s="1243"/>
      <c r="K269" s="1243"/>
      <c r="L269" s="1243"/>
      <c r="M269" s="1243"/>
      <c r="N269" s="1243"/>
      <c r="P269" s="1"/>
      <c r="T269" s="1"/>
      <c r="U269" s="1"/>
      <c r="V269" s="1"/>
      <c r="W269" s="1"/>
      <c r="X269" s="1"/>
      <c r="Y269" s="1"/>
      <c r="Z269" s="1"/>
    </row>
    <row r="270" spans="1:26" ht="20.7" customHeight="1">
      <c r="A270" s="621"/>
      <c r="D270" s="391" t="s">
        <v>963</v>
      </c>
      <c r="E270" s="1144">
        <v>37</v>
      </c>
      <c r="F270" s="1293">
        <v>1.6371681415929203E-2</v>
      </c>
      <c r="G270" s="1017"/>
      <c r="H270" s="1017"/>
      <c r="J270" s="653"/>
      <c r="K270" s="655"/>
      <c r="L270" s="654"/>
      <c r="M270" s="654"/>
      <c r="P270" s="1"/>
      <c r="T270" s="1"/>
      <c r="U270" s="1"/>
      <c r="V270" s="1"/>
      <c r="W270" s="1"/>
      <c r="X270" s="1"/>
      <c r="Y270" s="1"/>
      <c r="Z270" s="1"/>
    </row>
    <row r="271" spans="1:26" ht="20.7" customHeight="1"/>
    <row r="272" spans="1:26" ht="39" customHeight="1">
      <c r="A272" s="845" t="s">
        <v>1060</v>
      </c>
      <c r="B272" s="1290"/>
      <c r="C272" s="1290"/>
      <c r="D272" s="1290"/>
      <c r="E272" s="1290"/>
      <c r="F272" s="1292" t="s">
        <v>1047</v>
      </c>
      <c r="G272" s="1284" t="s">
        <v>1061</v>
      </c>
      <c r="H272" s="1290"/>
      <c r="I272" s="1290"/>
      <c r="J272" s="1290"/>
      <c r="K272" s="1290"/>
    </row>
    <row r="273" spans="1:11" ht="20.7" customHeight="1">
      <c r="A273" s="1286"/>
      <c r="C273" s="846"/>
      <c r="D273" s="847" t="s">
        <v>172</v>
      </c>
      <c r="E273" s="562">
        <v>766</v>
      </c>
      <c r="F273" s="1289">
        <v>0.33893805309734515</v>
      </c>
      <c r="G273" s="1010">
        <v>0.35694315004659832</v>
      </c>
      <c r="H273" s="1291"/>
      <c r="I273" s="846"/>
      <c r="J273" s="1288" t="b">
        <v>0</v>
      </c>
      <c r="K273" s="1287"/>
    </row>
    <row r="274" spans="1:11" ht="20.7" customHeight="1">
      <c r="A274" s="691"/>
      <c r="C274" s="846"/>
      <c r="D274" s="847" t="s">
        <v>1062</v>
      </c>
      <c r="E274" s="562">
        <v>1184</v>
      </c>
      <c r="F274" s="1289">
        <v>0.52389380530973451</v>
      </c>
      <c r="G274" s="1010">
        <v>0.55172413793103448</v>
      </c>
      <c r="H274" s="846"/>
      <c r="I274" s="846"/>
      <c r="J274" s="1288" t="b">
        <v>0</v>
      </c>
      <c r="K274" s="691"/>
    </row>
    <row r="275" spans="1:11" ht="20.7" customHeight="1" thickBot="1">
      <c r="A275" s="691"/>
      <c r="C275" s="846"/>
      <c r="D275" s="847" t="s">
        <v>1063</v>
      </c>
      <c r="E275" s="1349">
        <v>408</v>
      </c>
      <c r="F275" s="1350">
        <v>0.18053097345132743</v>
      </c>
      <c r="G275" s="1351">
        <v>0.19012115563839702</v>
      </c>
      <c r="H275" s="846"/>
      <c r="I275" s="846"/>
      <c r="J275" s="1288" t="b">
        <v>0</v>
      </c>
      <c r="K275" s="691"/>
    </row>
    <row r="276" spans="1:11" ht="20.7" customHeight="1" thickBot="1">
      <c r="A276" s="691"/>
      <c r="B276" s="1368"/>
      <c r="C276" s="1369"/>
      <c r="D276" s="1370" t="s">
        <v>1064</v>
      </c>
      <c r="E276" s="1371">
        <v>1213</v>
      </c>
      <c r="F276" s="1372">
        <v>0.53672566371681418</v>
      </c>
      <c r="G276" s="1373">
        <v>0.56523765144454796</v>
      </c>
      <c r="H276" s="846"/>
      <c r="I276" s="1362" t="s">
        <v>1065</v>
      </c>
      <c r="J276" s="1288" t="b">
        <v>0</v>
      </c>
      <c r="K276" s="1287"/>
    </row>
    <row r="277" spans="1:11" ht="20.7" customHeight="1">
      <c r="D277" s="391" t="s">
        <v>963</v>
      </c>
      <c r="E277" s="1366">
        <v>114</v>
      </c>
      <c r="F277" s="1367">
        <v>5.0442477876106194E-2</v>
      </c>
    </row>
    <row r="278" spans="1:11" ht="20.7" customHeight="1"/>
    <row r="279" spans="1:11" ht="20.7" customHeight="1"/>
    <row r="280" spans="1:11" ht="20.7" customHeight="1">
      <c r="A280" s="445" t="s">
        <v>1066</v>
      </c>
    </row>
    <row r="281" spans="1:11" ht="20.7" customHeight="1">
      <c r="A281" s="445"/>
      <c r="B281" s="1145" t="s">
        <v>1067</v>
      </c>
    </row>
    <row r="282" spans="1:11" ht="20.7" customHeight="1">
      <c r="B282" s="1149">
        <v>0.52089783281733748</v>
      </c>
      <c r="C282" s="603" t="s">
        <v>1068</v>
      </c>
    </row>
    <row r="283" spans="1:11" ht="20.7" customHeight="1">
      <c r="A283" s="445"/>
      <c r="D283" s="1148" t="s">
        <v>1069</v>
      </c>
    </row>
    <row r="284" spans="1:11" ht="20.7" customHeight="1">
      <c r="C284" s="1146" t="s">
        <v>1070</v>
      </c>
      <c r="E284" s="1146" t="s">
        <v>1071</v>
      </c>
      <c r="H284" s="1408" t="s">
        <v>1072</v>
      </c>
    </row>
    <row r="285" spans="1:11" ht="20.7" customHeight="1">
      <c r="B285" s="1147" t="s">
        <v>1073</v>
      </c>
      <c r="C285" s="2000">
        <v>0.38396430929922643</v>
      </c>
      <c r="D285" s="2001"/>
      <c r="E285" s="2004">
        <v>0.64496754136644574</v>
      </c>
      <c r="F285" s="2005"/>
      <c r="H285" s="1410">
        <v>270181.5</v>
      </c>
    </row>
    <row r="286" spans="1:11" ht="20.7" customHeight="1">
      <c r="B286" s="1147" t="s">
        <v>25</v>
      </c>
      <c r="C286" s="2002">
        <v>0.37503389497284523</v>
      </c>
      <c r="D286" s="2003"/>
      <c r="E286" s="2006">
        <v>0.6373098242436841</v>
      </c>
      <c r="F286" s="2007"/>
      <c r="H286" s="1409">
        <v>35314</v>
      </c>
    </row>
    <row r="287" spans="1:11" ht="20.7" customHeight="1">
      <c r="B287" s="1147" t="s">
        <v>19</v>
      </c>
      <c r="C287" s="1996">
        <v>0.38293199081492196</v>
      </c>
      <c r="D287" s="1997"/>
      <c r="E287" s="1998">
        <v>0.64410059888317728</v>
      </c>
      <c r="F287" s="1999"/>
    </row>
    <row r="288" spans="1:11" ht="20.7" customHeight="1"/>
    <row r="289" spans="1:16" ht="20.7" customHeight="1"/>
    <row r="290" spans="1:16" ht="20.7" customHeight="1">
      <c r="A290" s="1374" t="s">
        <v>1074</v>
      </c>
      <c r="B290" s="1375"/>
      <c r="C290" s="1375"/>
      <c r="D290" s="1375"/>
      <c r="E290" s="1375"/>
      <c r="F290" s="1375"/>
      <c r="G290" s="1375"/>
      <c r="H290" s="1411" t="s">
        <v>1075</v>
      </c>
      <c r="I290" s="1411" t="s">
        <v>1076</v>
      </c>
      <c r="J290" s="1989" t="s">
        <v>1077</v>
      </c>
      <c r="K290" s="1989"/>
      <c r="L290" s="1989"/>
      <c r="M290" s="1989"/>
      <c r="N290" s="1989"/>
      <c r="O290" s="1989"/>
      <c r="P290" s="1990"/>
    </row>
    <row r="291" spans="1:16" ht="20.7" customHeight="1">
      <c r="A291" s="1376"/>
      <c r="B291" s="691"/>
      <c r="C291" s="1377"/>
      <c r="D291" s="1377"/>
      <c r="E291" s="1378"/>
      <c r="F291" s="1377"/>
      <c r="G291" s="1231" t="s">
        <v>196</v>
      </c>
      <c r="H291" s="1363">
        <v>735.25801647102605</v>
      </c>
      <c r="I291" s="1412">
        <v>79797</v>
      </c>
      <c r="J291" s="1991"/>
      <c r="K291" s="1991"/>
      <c r="L291" s="1991"/>
      <c r="M291" s="1991"/>
      <c r="N291" s="1991"/>
      <c r="O291" s="1991"/>
      <c r="P291" s="1992"/>
    </row>
    <row r="292" spans="1:16" ht="20.7" customHeight="1">
      <c r="A292" s="1376"/>
      <c r="B292" s="1377"/>
      <c r="C292" s="1377"/>
      <c r="D292" s="1377"/>
      <c r="E292" s="1377"/>
      <c r="F292" s="1377"/>
      <c r="G292" s="1231" t="s">
        <v>197</v>
      </c>
      <c r="H292" s="1363">
        <v>1218.0146919342574</v>
      </c>
      <c r="I292" s="1412">
        <v>77607.5</v>
      </c>
      <c r="J292" s="1379"/>
      <c r="K292" s="691"/>
      <c r="P292" s="1380"/>
    </row>
    <row r="293" spans="1:16" ht="20.7" customHeight="1" thickBot="1">
      <c r="A293" s="1376"/>
      <c r="B293" s="1377"/>
      <c r="C293" s="1377"/>
      <c r="D293" s="1377"/>
      <c r="E293" s="1377"/>
      <c r="F293" s="1377"/>
      <c r="G293" s="1231" t="s">
        <v>198</v>
      </c>
      <c r="H293" s="1364">
        <v>1164.2092677461774</v>
      </c>
      <c r="I293" s="1412">
        <v>18923.5</v>
      </c>
      <c r="J293" s="1379"/>
      <c r="K293" s="691"/>
      <c r="P293" s="1380"/>
    </row>
    <row r="294" spans="1:16" ht="20.7" customHeight="1" thickBot="1">
      <c r="A294" s="1376"/>
      <c r="B294" s="1377"/>
      <c r="C294" s="1377"/>
      <c r="D294" s="1377"/>
      <c r="E294" s="1377"/>
      <c r="F294" s="1377"/>
      <c r="G294" s="1389" t="s">
        <v>199</v>
      </c>
      <c r="H294" s="1365">
        <v>993.76941394912387</v>
      </c>
      <c r="I294" s="1381"/>
      <c r="J294" s="1379"/>
      <c r="K294" s="691"/>
      <c r="P294" s="1380"/>
    </row>
    <row r="295" spans="1:16" ht="20.7" customHeight="1">
      <c r="A295" s="1382"/>
      <c r="B295" s="1383"/>
      <c r="C295" s="1383"/>
      <c r="D295" s="1383"/>
      <c r="E295" s="1383"/>
      <c r="F295" s="1383"/>
      <c r="G295" s="1383"/>
      <c r="H295" s="1384"/>
      <c r="I295" s="1384"/>
      <c r="J295" s="1384"/>
      <c r="K295" s="1384"/>
      <c r="L295" s="1385"/>
      <c r="M295" s="1385"/>
      <c r="N295" s="1386"/>
      <c r="O295" s="1387"/>
      <c r="P295" s="1388"/>
    </row>
  </sheetData>
  <mergeCells count="331">
    <mergeCell ref="N68:O68"/>
    <mergeCell ref="F214:G214"/>
    <mergeCell ref="H214:I214"/>
    <mergeCell ref="J214:K214"/>
    <mergeCell ref="A219:E219"/>
    <mergeCell ref="A78:K78"/>
    <mergeCell ref="M92:O92"/>
    <mergeCell ref="P92:Q92"/>
    <mergeCell ref="R92:S92"/>
    <mergeCell ref="M218:Q218"/>
    <mergeCell ref="A218:E218"/>
    <mergeCell ref="P81:Q81"/>
    <mergeCell ref="A204:G205"/>
    <mergeCell ref="H204:I205"/>
    <mergeCell ref="J204:K205"/>
    <mergeCell ref="M204:Q204"/>
    <mergeCell ref="A201:K201"/>
    <mergeCell ref="A206:G207"/>
    <mergeCell ref="A208:G208"/>
    <mergeCell ref="M212:W212"/>
    <mergeCell ref="A212:K212"/>
    <mergeCell ref="W81:X81"/>
    <mergeCell ref="P82:Q82"/>
    <mergeCell ref="W82:X82"/>
    <mergeCell ref="A231:E231"/>
    <mergeCell ref="M231:Q231"/>
    <mergeCell ref="A235:K235"/>
    <mergeCell ref="A106:K106"/>
    <mergeCell ref="Y231:AC231"/>
    <mergeCell ref="Y229:AC229"/>
    <mergeCell ref="Y227:AC227"/>
    <mergeCell ref="Y224:AC224"/>
    <mergeCell ref="A228:E228"/>
    <mergeCell ref="M228:Q228"/>
    <mergeCell ref="Y228:AC228"/>
    <mergeCell ref="A220:E220"/>
    <mergeCell ref="A223:E223"/>
    <mergeCell ref="A221:E221"/>
    <mergeCell ref="A222:E222"/>
    <mergeCell ref="M222:Q222"/>
    <mergeCell ref="Y222:AC222"/>
    <mergeCell ref="A225:E225"/>
    <mergeCell ref="M225:Q225"/>
    <mergeCell ref="Y225:AC225"/>
    <mergeCell ref="J203:K203"/>
    <mergeCell ref="H208:I208"/>
    <mergeCell ref="J208:K208"/>
    <mergeCell ref="M207:Q207"/>
    <mergeCell ref="Y38:AC38"/>
    <mergeCell ref="A38:E38"/>
    <mergeCell ref="M38:Q38"/>
    <mergeCell ref="Y39:AC39"/>
    <mergeCell ref="A34:E34"/>
    <mergeCell ref="M34:Q34"/>
    <mergeCell ref="Y34:AC34"/>
    <mergeCell ref="AK34:AO34"/>
    <mergeCell ref="A35:E35"/>
    <mergeCell ref="M35:Q35"/>
    <mergeCell ref="Y35:AC35"/>
    <mergeCell ref="AK35:AO35"/>
    <mergeCell ref="AK36:AO36"/>
    <mergeCell ref="A50:C50"/>
    <mergeCell ref="A49:C49"/>
    <mergeCell ref="M49:Q49"/>
    <mergeCell ref="B53:E53"/>
    <mergeCell ref="M60:Q60"/>
    <mergeCell ref="M36:Q36"/>
    <mergeCell ref="Y36:AC36"/>
    <mergeCell ref="A48:C48"/>
    <mergeCell ref="A52:K52"/>
    <mergeCell ref="A47:C47"/>
    <mergeCell ref="Y46:AC46"/>
    <mergeCell ref="A46:C46"/>
    <mergeCell ref="M46:Q46"/>
    <mergeCell ref="A36:E36"/>
    <mergeCell ref="Y45:AC45"/>
    <mergeCell ref="Y41:AI41"/>
    <mergeCell ref="A39:E39"/>
    <mergeCell ref="M39:Q39"/>
    <mergeCell ref="A37:E37"/>
    <mergeCell ref="M37:Q37"/>
    <mergeCell ref="Y37:AC37"/>
    <mergeCell ref="A41:K41"/>
    <mergeCell ref="M41:W41"/>
    <mergeCell ref="A43:C44"/>
    <mergeCell ref="AU219:AU221"/>
    <mergeCell ref="AP220:AP221"/>
    <mergeCell ref="AQ220:AQ221"/>
    <mergeCell ref="AR220:AR221"/>
    <mergeCell ref="AS220:AS221"/>
    <mergeCell ref="AT220:AT221"/>
    <mergeCell ref="M214:Q216"/>
    <mergeCell ref="R214:V214"/>
    <mergeCell ref="W214:W216"/>
    <mergeCell ref="R215:R216"/>
    <mergeCell ref="S215:S216"/>
    <mergeCell ref="U215:U216"/>
    <mergeCell ref="V215:V216"/>
    <mergeCell ref="AP219:AT219"/>
    <mergeCell ref="AK219:AO221"/>
    <mergeCell ref="M219:Q219"/>
    <mergeCell ref="AD219:AE220"/>
    <mergeCell ref="M217:Q217"/>
    <mergeCell ref="AF219:AG220"/>
    <mergeCell ref="AH219:AI220"/>
    <mergeCell ref="Y219:AC221"/>
    <mergeCell ref="M221:Q221"/>
    <mergeCell ref="M220:Q220"/>
    <mergeCell ref="T215:T216"/>
    <mergeCell ref="AK229:AO229"/>
    <mergeCell ref="A233:K233"/>
    <mergeCell ref="A230:E230"/>
    <mergeCell ref="M230:Q230"/>
    <mergeCell ref="Y230:AC230"/>
    <mergeCell ref="AK230:AO230"/>
    <mergeCell ref="AK222:AO222"/>
    <mergeCell ref="AK225:AO225"/>
    <mergeCell ref="A226:E226"/>
    <mergeCell ref="M226:Q226"/>
    <mergeCell ref="Y226:AC226"/>
    <mergeCell ref="AK226:AO226"/>
    <mergeCell ref="AK223:AO223"/>
    <mergeCell ref="A224:E224"/>
    <mergeCell ref="AK224:AO224"/>
    <mergeCell ref="M223:Q223"/>
    <mergeCell ref="Y223:AC223"/>
    <mergeCell ref="M227:Q227"/>
    <mergeCell ref="AK228:AO228"/>
    <mergeCell ref="A229:E229"/>
    <mergeCell ref="AK231:AO231"/>
    <mergeCell ref="A227:E227"/>
    <mergeCell ref="AK227:AO227"/>
    <mergeCell ref="M229:Q229"/>
    <mergeCell ref="T207:U207"/>
    <mergeCell ref="M206:P206"/>
    <mergeCell ref="R206:S207"/>
    <mergeCell ref="T206:W206"/>
    <mergeCell ref="R208:S208"/>
    <mergeCell ref="T208:U208"/>
    <mergeCell ref="M208:Q208"/>
    <mergeCell ref="V208:W208"/>
    <mergeCell ref="H206:I207"/>
    <mergeCell ref="J206:K207"/>
    <mergeCell ref="D43:G43"/>
    <mergeCell ref="H43:K43"/>
    <mergeCell ref="M43:Q44"/>
    <mergeCell ref="R43:W43"/>
    <mergeCell ref="AK43:AO44"/>
    <mergeCell ref="AP43:AR43"/>
    <mergeCell ref="A45:C45"/>
    <mergeCell ref="M45:Q45"/>
    <mergeCell ref="Y43:AC44"/>
    <mergeCell ref="AD43:AI43"/>
    <mergeCell ref="Y33:AC33"/>
    <mergeCell ref="AK33:AO33"/>
    <mergeCell ref="A30:E30"/>
    <mergeCell ref="M30:Q30"/>
    <mergeCell ref="Y30:AC30"/>
    <mergeCell ref="AK30:AO30"/>
    <mergeCell ref="A31:E31"/>
    <mergeCell ref="M31:Q31"/>
    <mergeCell ref="Y31:AC31"/>
    <mergeCell ref="AK31:AO31"/>
    <mergeCell ref="A32:E32"/>
    <mergeCell ref="M32:Q32"/>
    <mergeCell ref="Y32:AC32"/>
    <mergeCell ref="AK32:AO32"/>
    <mergeCell ref="A33:E33"/>
    <mergeCell ref="M33:Q33"/>
    <mergeCell ref="A29:E29"/>
    <mergeCell ref="M29:Q29"/>
    <mergeCell ref="Y29:AC29"/>
    <mergeCell ref="AK29:AO29"/>
    <mergeCell ref="A27:E28"/>
    <mergeCell ref="F27:H27"/>
    <mergeCell ref="I27:K27"/>
    <mergeCell ref="M27:Q28"/>
    <mergeCell ref="R27:T27"/>
    <mergeCell ref="U27:W27"/>
    <mergeCell ref="A23:K23"/>
    <mergeCell ref="A25:K25"/>
    <mergeCell ref="M25:W25"/>
    <mergeCell ref="Y25:AI25"/>
    <mergeCell ref="M20:O20"/>
    <mergeCell ref="Y20:AA20"/>
    <mergeCell ref="AE20:AG20"/>
    <mergeCell ref="M21:O21"/>
    <mergeCell ref="Y21:AA21"/>
    <mergeCell ref="AE21:AG21"/>
    <mergeCell ref="D11:I11"/>
    <mergeCell ref="M12:O12"/>
    <mergeCell ref="Y12:AA12"/>
    <mergeCell ref="AE12:AG12"/>
    <mergeCell ref="Y19:AA19"/>
    <mergeCell ref="M16:O16"/>
    <mergeCell ref="Y16:AA16"/>
    <mergeCell ref="M17:O17"/>
    <mergeCell ref="Y17:AA17"/>
    <mergeCell ref="M13:O13"/>
    <mergeCell ref="Y13:AA13"/>
    <mergeCell ref="M18:O18"/>
    <mergeCell ref="Y18:AA18"/>
    <mergeCell ref="A15:E15"/>
    <mergeCell ref="M7:O7"/>
    <mergeCell ref="Y7:AA7"/>
    <mergeCell ref="AE7:AG7"/>
    <mergeCell ref="AE13:AG13"/>
    <mergeCell ref="M10:O10"/>
    <mergeCell ref="Y10:AA10"/>
    <mergeCell ref="AE10:AG10"/>
    <mergeCell ref="J11:K11"/>
    <mergeCell ref="M11:O11"/>
    <mergeCell ref="Y11:AA11"/>
    <mergeCell ref="AE11:AG11"/>
    <mergeCell ref="M8:O8"/>
    <mergeCell ref="Y8:AA8"/>
    <mergeCell ref="AE8:AG8"/>
    <mergeCell ref="A1:B3"/>
    <mergeCell ref="C1:K3"/>
    <mergeCell ref="A5:K5"/>
    <mergeCell ref="M6:Q6"/>
    <mergeCell ref="T6:V6"/>
    <mergeCell ref="Y6:AI6"/>
    <mergeCell ref="AK25:AU25"/>
    <mergeCell ref="AK26:AU26"/>
    <mergeCell ref="Y27:AC28"/>
    <mergeCell ref="AD27:AF27"/>
    <mergeCell ref="AG27:AI27"/>
    <mergeCell ref="AK27:AO28"/>
    <mergeCell ref="AP27:AR27"/>
    <mergeCell ref="A9:E9"/>
    <mergeCell ref="F9:K9"/>
    <mergeCell ref="M9:O9"/>
    <mergeCell ref="Y9:AA9"/>
    <mergeCell ref="AE9:AG9"/>
    <mergeCell ref="M14:O14"/>
    <mergeCell ref="Y14:AA14"/>
    <mergeCell ref="M15:O15"/>
    <mergeCell ref="Y15:AA15"/>
    <mergeCell ref="M19:O19"/>
    <mergeCell ref="A7:E7"/>
    <mergeCell ref="BB43:BC43"/>
    <mergeCell ref="AW45:AY45"/>
    <mergeCell ref="AW46:AY46"/>
    <mergeCell ref="AK45:AO45"/>
    <mergeCell ref="AK46:AO46"/>
    <mergeCell ref="AE19:AG19"/>
    <mergeCell ref="AE16:AI16"/>
    <mergeCell ref="AE17:AG17"/>
    <mergeCell ref="AE18:AG18"/>
    <mergeCell ref="AW25:BG25"/>
    <mergeCell ref="AW27:BA28"/>
    <mergeCell ref="BB27:BD27"/>
    <mergeCell ref="BE27:BG27"/>
    <mergeCell ref="AW29:BA29"/>
    <mergeCell ref="AK41:AU41"/>
    <mergeCell ref="AK37:AO37"/>
    <mergeCell ref="AK39:AO39"/>
    <mergeCell ref="AK38:AO38"/>
    <mergeCell ref="H258:I258"/>
    <mergeCell ref="AW47:AY47"/>
    <mergeCell ref="AW48:AY48"/>
    <mergeCell ref="AW49:AY49"/>
    <mergeCell ref="AW50:AY50"/>
    <mergeCell ref="Y49:AC49"/>
    <mergeCell ref="AK49:AO49"/>
    <mergeCell ref="AK50:AO50"/>
    <mergeCell ref="AK47:AO47"/>
    <mergeCell ref="M50:Q50"/>
    <mergeCell ref="Y50:AC50"/>
    <mergeCell ref="Y48:AC48"/>
    <mergeCell ref="AK48:AO48"/>
    <mergeCell ref="M48:Q48"/>
    <mergeCell ref="M47:Q47"/>
    <mergeCell ref="Y47:AC47"/>
    <mergeCell ref="M201:W201"/>
    <mergeCell ref="A200:K200"/>
    <mergeCell ref="M202:Q203"/>
    <mergeCell ref="R202:V202"/>
    <mergeCell ref="W202:W203"/>
    <mergeCell ref="A203:G203"/>
    <mergeCell ref="H203:I203"/>
    <mergeCell ref="V207:W207"/>
    <mergeCell ref="M224:Q224"/>
    <mergeCell ref="A209:G210"/>
    <mergeCell ref="H209:I210"/>
    <mergeCell ref="J209:K210"/>
    <mergeCell ref="M210:Q210"/>
    <mergeCell ref="M209:Q209"/>
    <mergeCell ref="R209:S209"/>
    <mergeCell ref="T209:U209"/>
    <mergeCell ref="BQ6:BW6"/>
    <mergeCell ref="F7:H7"/>
    <mergeCell ref="I7:K7"/>
    <mergeCell ref="V209:W209"/>
    <mergeCell ref="A214:E215"/>
    <mergeCell ref="A216:E216"/>
    <mergeCell ref="R210:S210"/>
    <mergeCell ref="T210:U210"/>
    <mergeCell ref="V210:W210"/>
    <mergeCell ref="A217:E217"/>
    <mergeCell ref="AW30:BA30"/>
    <mergeCell ref="AW31:BA31"/>
    <mergeCell ref="AE14:AG14"/>
    <mergeCell ref="AW41:BG41"/>
    <mergeCell ref="AW43:AY44"/>
    <mergeCell ref="AZ43:BA43"/>
    <mergeCell ref="C286:D286"/>
    <mergeCell ref="E286:F286"/>
    <mergeCell ref="C287:D287"/>
    <mergeCell ref="E287:F287"/>
    <mergeCell ref="J290:P291"/>
    <mergeCell ref="M236:W236"/>
    <mergeCell ref="M238:N238"/>
    <mergeCell ref="O238:P238"/>
    <mergeCell ref="R238:U238"/>
    <mergeCell ref="V238:W238"/>
    <mergeCell ref="O262:P262"/>
    <mergeCell ref="Q262:R262"/>
    <mergeCell ref="C285:D285"/>
    <mergeCell ref="E285:F285"/>
    <mergeCell ref="M244:N244"/>
    <mergeCell ref="O244:P244"/>
    <mergeCell ref="R244:U244"/>
    <mergeCell ref="V244:W244"/>
    <mergeCell ref="A250:K250"/>
    <mergeCell ref="M253:N253"/>
    <mergeCell ref="O253:P253"/>
    <mergeCell ref="R253:U253"/>
    <mergeCell ref="V253:W253"/>
    <mergeCell ref="L255:M255"/>
  </mergeCells>
  <conditionalFormatting sqref="A272 D273:D276">
    <cfRule type="expression" dxfId="53" priority="3">
      <formula>$P$228=1</formula>
    </cfRule>
  </conditionalFormatting>
  <conditionalFormatting sqref="A173:F173">
    <cfRule type="expression" dxfId="52" priority="12">
      <formula>$P$189+$P$190&gt;0</formula>
    </cfRule>
  </conditionalFormatting>
  <conditionalFormatting sqref="C174:C179">
    <cfRule type="expression" dxfId="51" priority="14">
      <formula>$P$189+$P$190&gt;0</formula>
    </cfRule>
  </conditionalFormatting>
  <conditionalFormatting sqref="D173:F173">
    <cfRule type="expression" dxfId="50" priority="13">
      <formula>$P$189+$P$190&gt;0</formula>
    </cfRule>
  </conditionalFormatting>
  <conditionalFormatting sqref="F151:F158 H151:L158 D152:D159 H159:M159 F163:F168 H163:L168 D164:D169 A177 A180:C180">
    <cfRule type="expression" dxfId="49" priority="16">
      <formula>$P$189+$P$190&gt;0</formula>
    </cfRule>
  </conditionalFormatting>
  <conditionalFormatting sqref="F151:F159 H151:M159 D152:D159 F163:F169 H163:M169 D164:D169 A174:A175 C174:C179 A177:A178 A180:J181">
    <cfRule type="expression" dxfId="48" priority="15">
      <formula>$P$189+$P$190&gt;0</formula>
    </cfRule>
  </conditionalFormatting>
  <conditionalFormatting sqref="F179">
    <cfRule type="expression" dxfId="47" priority="11">
      <formula>$P$189+$P$190&gt;0</formula>
    </cfRule>
  </conditionalFormatting>
  <conditionalFormatting sqref="H173:J173">
    <cfRule type="expression" dxfId="46" priority="9">
      <formula>$P$189+$P$190&gt;0</formula>
    </cfRule>
    <cfRule type="expression" dxfId="45" priority="10">
      <formula>$P$189+$P$190&gt;0</formula>
    </cfRule>
  </conditionalFormatting>
  <conditionalFormatting sqref="H159:M159">
    <cfRule type="expression" dxfId="44" priority="23">
      <formula>#REF!=1</formula>
    </cfRule>
  </conditionalFormatting>
  <conditionalFormatting sqref="H169:M169">
    <cfRule type="expression" dxfId="43" priority="24">
      <formula>$P$189+$P$190&gt;0</formula>
    </cfRule>
    <cfRule type="expression" dxfId="42" priority="25">
      <formula>#REF!=1</formula>
    </cfRule>
  </conditionalFormatting>
  <conditionalFormatting sqref="I99">
    <cfRule type="expression" dxfId="41" priority="6">
      <formula>#REF!=1</formula>
    </cfRule>
  </conditionalFormatting>
  <conditionalFormatting sqref="I273:J273 C273:D276 H274:J276">
    <cfRule type="expression" dxfId="40" priority="4">
      <formula>$P$228=1</formula>
    </cfRule>
  </conditionalFormatting>
  <conditionalFormatting sqref="J100">
    <cfRule type="expression" dxfId="39" priority="8">
      <formula>#REF!="1"</formula>
    </cfRule>
  </conditionalFormatting>
  <conditionalFormatting sqref="J259:N269">
    <cfRule type="expression" dxfId="38" priority="1">
      <formula>$P$228=1</formula>
    </cfRule>
    <cfRule type="expression" dxfId="37" priority="2">
      <formula>$P$228=1</formula>
    </cfRule>
  </conditionalFormatting>
  <conditionalFormatting sqref="P81:P82">
    <cfRule type="expression" dxfId="36" priority="7">
      <formula>#REF!="1"</formula>
    </cfRule>
  </conditionalFormatting>
  <conditionalFormatting sqref="Q8:Q13 Q15:Q19">
    <cfRule type="colorScale" priority="17">
      <colorScale>
        <cfvo type="min"/>
        <cfvo type="percentile" val="50"/>
        <cfvo type="max"/>
        <color theme="0"/>
        <color rgb="FF66CCFF"/>
        <color rgb="FF0099FF"/>
      </colorScale>
    </cfRule>
  </conditionalFormatting>
  <conditionalFormatting sqref="V8:V10">
    <cfRule type="colorScale" priority="18">
      <colorScale>
        <cfvo type="min"/>
        <cfvo type="percentile" val="50"/>
        <cfvo type="max"/>
        <color theme="0"/>
        <color rgb="FFFF99FF"/>
        <color rgb="FFFF00FF"/>
      </colorScale>
    </cfRule>
  </conditionalFormatting>
  <conditionalFormatting sqref="AC8:AC21 AI8:AI13">
    <cfRule type="colorScale" priority="22">
      <colorScale>
        <cfvo type="min"/>
        <cfvo type="percentile" val="50"/>
        <cfvo type="max"/>
        <color theme="0"/>
        <color rgb="FF99FF99"/>
        <color rgb="FF33CC33"/>
      </colorScale>
    </cfRule>
  </conditionalFormatting>
  <conditionalFormatting sqref="AI18:AI20">
    <cfRule type="colorScale" priority="21">
      <colorScale>
        <cfvo type="min"/>
        <cfvo type="percentile" val="50"/>
        <cfvo type="max"/>
        <color theme="0"/>
        <color rgb="FF99FF99"/>
        <color rgb="FF33CC33"/>
      </colorScale>
    </cfRule>
  </conditionalFormatting>
  <conditionalFormatting sqref="AM8:AM21 AQ8:AQ20 AU8:AU21 AY8:AY21 BC8:BC19 BG8:BG21 BK8:BK21 BO8:BO19">
    <cfRule type="colorScale" priority="20">
      <colorScale>
        <cfvo type="min"/>
        <cfvo type="percentile" val="50"/>
        <cfvo type="max"/>
        <color theme="0"/>
        <color rgb="FF99FF99"/>
        <color rgb="FF33CC33"/>
      </colorScale>
    </cfRule>
  </conditionalFormatting>
  <conditionalFormatting sqref="BS8:BS21 BW8:BW14">
    <cfRule type="colorScale" priority="19">
      <colorScale>
        <cfvo type="min"/>
        <cfvo type="percentile" val="50"/>
        <cfvo type="max"/>
        <color theme="0"/>
        <color rgb="FFFFCC99"/>
        <color rgb="FFFF9933"/>
      </colorScale>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FDCFF-BA86-4D8B-B4D2-8D50C8AC13AD}">
  <sheetPr>
    <pageSetUpPr fitToPage="1"/>
  </sheetPr>
  <dimension ref="A1:AO110"/>
  <sheetViews>
    <sheetView showGridLines="0" zoomScale="55" zoomScaleNormal="55" zoomScaleSheetLayoutView="70" workbookViewId="0">
      <selection activeCell="D99" sqref="D99:E100"/>
    </sheetView>
  </sheetViews>
  <sheetFormatPr defaultColWidth="8.69921875" defaultRowHeight="13.2"/>
  <cols>
    <col min="1" max="1" width="10.69921875" style="318" customWidth="1"/>
    <col min="2" max="2" width="8" style="318" customWidth="1"/>
    <col min="3" max="3" width="5.69921875" style="318" customWidth="1"/>
    <col min="4" max="4" width="8.69921875" style="318" customWidth="1"/>
    <col min="5" max="5" width="11.19921875" style="318" customWidth="1"/>
    <col min="6" max="7" width="5.69921875" style="318" customWidth="1"/>
    <col min="8" max="9" width="11.19921875" style="318" customWidth="1"/>
    <col min="10" max="11" width="5.69921875" style="318" customWidth="1"/>
    <col min="12" max="13" width="11.19921875" style="318" customWidth="1"/>
    <col min="14" max="15" width="5.69921875" style="318" customWidth="1"/>
    <col min="16" max="17" width="11.19921875" style="318" customWidth="1"/>
    <col min="18" max="19" width="5.69921875" style="318" customWidth="1"/>
    <col min="20" max="20" width="11.19921875" style="318" customWidth="1"/>
    <col min="21" max="21" width="8.69921875" style="318"/>
    <col min="22" max="22" width="8.19921875" style="318" customWidth="1"/>
    <col min="23" max="231" width="8.69921875" style="318"/>
    <col min="232" max="233" width="1.19921875" style="318" customWidth="1"/>
    <col min="234" max="234" width="9.19921875" style="318" customWidth="1"/>
    <col min="235" max="235" width="8" style="318" customWidth="1"/>
    <col min="236" max="236" width="5.69921875" style="318" customWidth="1"/>
    <col min="237" max="237" width="8.69921875" style="318" customWidth="1"/>
    <col min="238" max="238" width="11.19921875" style="318" customWidth="1"/>
    <col min="239" max="240" width="6" style="318" customWidth="1"/>
    <col min="241" max="242" width="11.19921875" style="318" customWidth="1"/>
    <col min="243" max="244" width="5.69921875" style="318" customWidth="1"/>
    <col min="245" max="246" width="11.19921875" style="318" customWidth="1"/>
    <col min="247" max="248" width="5.69921875" style="318" customWidth="1"/>
    <col min="249" max="250" width="11.19921875" style="318" customWidth="1"/>
    <col min="251" max="251" width="6.19921875" style="318" customWidth="1"/>
    <col min="252" max="252" width="6" style="318" customWidth="1"/>
    <col min="253" max="253" width="11.19921875" style="318" customWidth="1"/>
    <col min="254" max="256" width="8.69921875" style="318"/>
    <col min="257" max="257" width="10.69921875" style="318" customWidth="1"/>
    <col min="258" max="258" width="8" style="318" customWidth="1"/>
    <col min="259" max="259" width="5.69921875" style="318" customWidth="1"/>
    <col min="260" max="260" width="8.69921875" style="318" customWidth="1"/>
    <col min="261" max="261" width="11.19921875" style="318" customWidth="1"/>
    <col min="262" max="263" width="5.69921875" style="318" customWidth="1"/>
    <col min="264" max="265" width="11.19921875" style="318" customWidth="1"/>
    <col min="266" max="267" width="5.69921875" style="318" customWidth="1"/>
    <col min="268" max="269" width="11.19921875" style="318" customWidth="1"/>
    <col min="270" max="271" width="5.69921875" style="318" customWidth="1"/>
    <col min="272" max="273" width="11.19921875" style="318" customWidth="1"/>
    <col min="274" max="275" width="5.69921875" style="318" customWidth="1"/>
    <col min="276" max="276" width="11.19921875" style="318" customWidth="1"/>
    <col min="277" max="277" width="8.69921875" style="318"/>
    <col min="278" max="278" width="8.19921875" style="318" customWidth="1"/>
    <col min="279" max="487" width="8.69921875" style="318"/>
    <col min="488" max="489" width="1.19921875" style="318" customWidth="1"/>
    <col min="490" max="490" width="9.19921875" style="318" customWidth="1"/>
    <col min="491" max="491" width="8" style="318" customWidth="1"/>
    <col min="492" max="492" width="5.69921875" style="318" customWidth="1"/>
    <col min="493" max="493" width="8.69921875" style="318" customWidth="1"/>
    <col min="494" max="494" width="11.19921875" style="318" customWidth="1"/>
    <col min="495" max="496" width="6" style="318" customWidth="1"/>
    <col min="497" max="498" width="11.19921875" style="318" customWidth="1"/>
    <col min="499" max="500" width="5.69921875" style="318" customWidth="1"/>
    <col min="501" max="502" width="11.19921875" style="318" customWidth="1"/>
    <col min="503" max="504" width="5.69921875" style="318" customWidth="1"/>
    <col min="505" max="506" width="11.19921875" style="318" customWidth="1"/>
    <col min="507" max="507" width="6.19921875" style="318" customWidth="1"/>
    <col min="508" max="508" width="6" style="318" customWidth="1"/>
    <col min="509" max="509" width="11.19921875" style="318" customWidth="1"/>
    <col min="510" max="512" width="8.69921875" style="318"/>
    <col min="513" max="513" width="10.69921875" style="318" customWidth="1"/>
    <col min="514" max="514" width="8" style="318" customWidth="1"/>
    <col min="515" max="515" width="5.69921875" style="318" customWidth="1"/>
    <col min="516" max="516" width="8.69921875" style="318" customWidth="1"/>
    <col min="517" max="517" width="11.19921875" style="318" customWidth="1"/>
    <col min="518" max="519" width="5.69921875" style="318" customWidth="1"/>
    <col min="520" max="521" width="11.19921875" style="318" customWidth="1"/>
    <col min="522" max="523" width="5.69921875" style="318" customWidth="1"/>
    <col min="524" max="525" width="11.19921875" style="318" customWidth="1"/>
    <col min="526" max="527" width="5.69921875" style="318" customWidth="1"/>
    <col min="528" max="529" width="11.19921875" style="318" customWidth="1"/>
    <col min="530" max="531" width="5.69921875" style="318" customWidth="1"/>
    <col min="532" max="532" width="11.19921875" style="318" customWidth="1"/>
    <col min="533" max="533" width="8.69921875" style="318"/>
    <col min="534" max="534" width="8.19921875" style="318" customWidth="1"/>
    <col min="535" max="743" width="8.69921875" style="318"/>
    <col min="744" max="745" width="1.19921875" style="318" customWidth="1"/>
    <col min="746" max="746" width="9.19921875" style="318" customWidth="1"/>
    <col min="747" max="747" width="8" style="318" customWidth="1"/>
    <col min="748" max="748" width="5.69921875" style="318" customWidth="1"/>
    <col min="749" max="749" width="8.69921875" style="318" customWidth="1"/>
    <col min="750" max="750" width="11.19921875" style="318" customWidth="1"/>
    <col min="751" max="752" width="6" style="318" customWidth="1"/>
    <col min="753" max="754" width="11.19921875" style="318" customWidth="1"/>
    <col min="755" max="756" width="5.69921875" style="318" customWidth="1"/>
    <col min="757" max="758" width="11.19921875" style="318" customWidth="1"/>
    <col min="759" max="760" width="5.69921875" style="318" customWidth="1"/>
    <col min="761" max="762" width="11.19921875" style="318" customWidth="1"/>
    <col min="763" max="763" width="6.19921875" style="318" customWidth="1"/>
    <col min="764" max="764" width="6" style="318" customWidth="1"/>
    <col min="765" max="765" width="11.19921875" style="318" customWidth="1"/>
    <col min="766" max="768" width="8.69921875" style="318"/>
    <col min="769" max="769" width="10.69921875" style="318" customWidth="1"/>
    <col min="770" max="770" width="8" style="318" customWidth="1"/>
    <col min="771" max="771" width="5.69921875" style="318" customWidth="1"/>
    <col min="772" max="772" width="8.69921875" style="318" customWidth="1"/>
    <col min="773" max="773" width="11.19921875" style="318" customWidth="1"/>
    <col min="774" max="775" width="5.69921875" style="318" customWidth="1"/>
    <col min="776" max="777" width="11.19921875" style="318" customWidth="1"/>
    <col min="778" max="779" width="5.69921875" style="318" customWidth="1"/>
    <col min="780" max="781" width="11.19921875" style="318" customWidth="1"/>
    <col min="782" max="783" width="5.69921875" style="318" customWidth="1"/>
    <col min="784" max="785" width="11.19921875" style="318" customWidth="1"/>
    <col min="786" max="787" width="5.69921875" style="318" customWidth="1"/>
    <col min="788" max="788" width="11.19921875" style="318" customWidth="1"/>
    <col min="789" max="789" width="8.69921875" style="318"/>
    <col min="790" max="790" width="8.19921875" style="318" customWidth="1"/>
    <col min="791" max="999" width="8.69921875" style="318"/>
    <col min="1000" max="1001" width="1.19921875" style="318" customWidth="1"/>
    <col min="1002" max="1002" width="9.19921875" style="318" customWidth="1"/>
    <col min="1003" max="1003" width="8" style="318" customWidth="1"/>
    <col min="1004" max="1004" width="5.69921875" style="318" customWidth="1"/>
    <col min="1005" max="1005" width="8.69921875" style="318" customWidth="1"/>
    <col min="1006" max="1006" width="11.19921875" style="318" customWidth="1"/>
    <col min="1007" max="1008" width="6" style="318" customWidth="1"/>
    <col min="1009" max="1010" width="11.19921875" style="318" customWidth="1"/>
    <col min="1011" max="1012" width="5.69921875" style="318" customWidth="1"/>
    <col min="1013" max="1014" width="11.19921875" style="318" customWidth="1"/>
    <col min="1015" max="1016" width="5.69921875" style="318" customWidth="1"/>
    <col min="1017" max="1018" width="11.19921875" style="318" customWidth="1"/>
    <col min="1019" max="1019" width="6.19921875" style="318" customWidth="1"/>
    <col min="1020" max="1020" width="6" style="318" customWidth="1"/>
    <col min="1021" max="1021" width="11.19921875" style="318" customWidth="1"/>
    <col min="1022" max="1024" width="8.69921875" style="318"/>
    <col min="1025" max="1025" width="10.69921875" style="318" customWidth="1"/>
    <col min="1026" max="1026" width="8" style="318" customWidth="1"/>
    <col min="1027" max="1027" width="5.69921875" style="318" customWidth="1"/>
    <col min="1028" max="1028" width="8.69921875" style="318" customWidth="1"/>
    <col min="1029" max="1029" width="11.19921875" style="318" customWidth="1"/>
    <col min="1030" max="1031" width="5.69921875" style="318" customWidth="1"/>
    <col min="1032" max="1033" width="11.19921875" style="318" customWidth="1"/>
    <col min="1034" max="1035" width="5.69921875" style="318" customWidth="1"/>
    <col min="1036" max="1037" width="11.19921875" style="318" customWidth="1"/>
    <col min="1038" max="1039" width="5.69921875" style="318" customWidth="1"/>
    <col min="1040" max="1041" width="11.19921875" style="318" customWidth="1"/>
    <col min="1042" max="1043" width="5.69921875" style="318" customWidth="1"/>
    <col min="1044" max="1044" width="11.19921875" style="318" customWidth="1"/>
    <col min="1045" max="1045" width="8.69921875" style="318"/>
    <col min="1046" max="1046" width="8.19921875" style="318" customWidth="1"/>
    <col min="1047" max="1255" width="8.69921875" style="318"/>
    <col min="1256" max="1257" width="1.19921875" style="318" customWidth="1"/>
    <col min="1258" max="1258" width="9.19921875" style="318" customWidth="1"/>
    <col min="1259" max="1259" width="8" style="318" customWidth="1"/>
    <col min="1260" max="1260" width="5.69921875" style="318" customWidth="1"/>
    <col min="1261" max="1261" width="8.69921875" style="318" customWidth="1"/>
    <col min="1262" max="1262" width="11.19921875" style="318" customWidth="1"/>
    <col min="1263" max="1264" width="6" style="318" customWidth="1"/>
    <col min="1265" max="1266" width="11.19921875" style="318" customWidth="1"/>
    <col min="1267" max="1268" width="5.69921875" style="318" customWidth="1"/>
    <col min="1269" max="1270" width="11.19921875" style="318" customWidth="1"/>
    <col min="1271" max="1272" width="5.69921875" style="318" customWidth="1"/>
    <col min="1273" max="1274" width="11.19921875" style="318" customWidth="1"/>
    <col min="1275" max="1275" width="6.19921875" style="318" customWidth="1"/>
    <col min="1276" max="1276" width="6" style="318" customWidth="1"/>
    <col min="1277" max="1277" width="11.19921875" style="318" customWidth="1"/>
    <col min="1278" max="1280" width="8.69921875" style="318"/>
    <col min="1281" max="1281" width="10.69921875" style="318" customWidth="1"/>
    <col min="1282" max="1282" width="8" style="318" customWidth="1"/>
    <col min="1283" max="1283" width="5.69921875" style="318" customWidth="1"/>
    <col min="1284" max="1284" width="8.69921875" style="318" customWidth="1"/>
    <col min="1285" max="1285" width="11.19921875" style="318" customWidth="1"/>
    <col min="1286" max="1287" width="5.69921875" style="318" customWidth="1"/>
    <col min="1288" max="1289" width="11.19921875" style="318" customWidth="1"/>
    <col min="1290" max="1291" width="5.69921875" style="318" customWidth="1"/>
    <col min="1292" max="1293" width="11.19921875" style="318" customWidth="1"/>
    <col min="1294" max="1295" width="5.69921875" style="318" customWidth="1"/>
    <col min="1296" max="1297" width="11.19921875" style="318" customWidth="1"/>
    <col min="1298" max="1299" width="5.69921875" style="318" customWidth="1"/>
    <col min="1300" max="1300" width="11.19921875" style="318" customWidth="1"/>
    <col min="1301" max="1301" width="8.69921875" style="318"/>
    <col min="1302" max="1302" width="8.19921875" style="318" customWidth="1"/>
    <col min="1303" max="1511" width="8.69921875" style="318"/>
    <col min="1512" max="1513" width="1.19921875" style="318" customWidth="1"/>
    <col min="1514" max="1514" width="9.19921875" style="318" customWidth="1"/>
    <col min="1515" max="1515" width="8" style="318" customWidth="1"/>
    <col min="1516" max="1516" width="5.69921875" style="318" customWidth="1"/>
    <col min="1517" max="1517" width="8.69921875" style="318" customWidth="1"/>
    <col min="1518" max="1518" width="11.19921875" style="318" customWidth="1"/>
    <col min="1519" max="1520" width="6" style="318" customWidth="1"/>
    <col min="1521" max="1522" width="11.19921875" style="318" customWidth="1"/>
    <col min="1523" max="1524" width="5.69921875" style="318" customWidth="1"/>
    <col min="1525" max="1526" width="11.19921875" style="318" customWidth="1"/>
    <col min="1527" max="1528" width="5.69921875" style="318" customWidth="1"/>
    <col min="1529" max="1530" width="11.19921875" style="318" customWidth="1"/>
    <col min="1531" max="1531" width="6.19921875" style="318" customWidth="1"/>
    <col min="1532" max="1532" width="6" style="318" customWidth="1"/>
    <col min="1533" max="1533" width="11.19921875" style="318" customWidth="1"/>
    <col min="1534" max="1536" width="8.69921875" style="318"/>
    <col min="1537" max="1537" width="10.69921875" style="318" customWidth="1"/>
    <col min="1538" max="1538" width="8" style="318" customWidth="1"/>
    <col min="1539" max="1539" width="5.69921875" style="318" customWidth="1"/>
    <col min="1540" max="1540" width="8.69921875" style="318" customWidth="1"/>
    <col min="1541" max="1541" width="11.19921875" style="318" customWidth="1"/>
    <col min="1542" max="1543" width="5.69921875" style="318" customWidth="1"/>
    <col min="1544" max="1545" width="11.19921875" style="318" customWidth="1"/>
    <col min="1546" max="1547" width="5.69921875" style="318" customWidth="1"/>
    <col min="1548" max="1549" width="11.19921875" style="318" customWidth="1"/>
    <col min="1550" max="1551" width="5.69921875" style="318" customWidth="1"/>
    <col min="1552" max="1553" width="11.19921875" style="318" customWidth="1"/>
    <col min="1554" max="1555" width="5.69921875" style="318" customWidth="1"/>
    <col min="1556" max="1556" width="11.19921875" style="318" customWidth="1"/>
    <col min="1557" max="1557" width="8.69921875" style="318"/>
    <col min="1558" max="1558" width="8.19921875" style="318" customWidth="1"/>
    <col min="1559" max="1767" width="8.69921875" style="318"/>
    <col min="1768" max="1769" width="1.19921875" style="318" customWidth="1"/>
    <col min="1770" max="1770" width="9.19921875" style="318" customWidth="1"/>
    <col min="1771" max="1771" width="8" style="318" customWidth="1"/>
    <col min="1772" max="1772" width="5.69921875" style="318" customWidth="1"/>
    <col min="1773" max="1773" width="8.69921875" style="318" customWidth="1"/>
    <col min="1774" max="1774" width="11.19921875" style="318" customWidth="1"/>
    <col min="1775" max="1776" width="6" style="318" customWidth="1"/>
    <col min="1777" max="1778" width="11.19921875" style="318" customWidth="1"/>
    <col min="1779" max="1780" width="5.69921875" style="318" customWidth="1"/>
    <col min="1781" max="1782" width="11.19921875" style="318" customWidth="1"/>
    <col min="1783" max="1784" width="5.69921875" style="318" customWidth="1"/>
    <col min="1785" max="1786" width="11.19921875" style="318" customWidth="1"/>
    <col min="1787" max="1787" width="6.19921875" style="318" customWidth="1"/>
    <col min="1788" max="1788" width="6" style="318" customWidth="1"/>
    <col min="1789" max="1789" width="11.19921875" style="318" customWidth="1"/>
    <col min="1790" max="1792" width="8.69921875" style="318"/>
    <col min="1793" max="1793" width="10.69921875" style="318" customWidth="1"/>
    <col min="1794" max="1794" width="8" style="318" customWidth="1"/>
    <col min="1795" max="1795" width="5.69921875" style="318" customWidth="1"/>
    <col min="1796" max="1796" width="8.69921875" style="318" customWidth="1"/>
    <col min="1797" max="1797" width="11.19921875" style="318" customWidth="1"/>
    <col min="1798" max="1799" width="5.69921875" style="318" customWidth="1"/>
    <col min="1800" max="1801" width="11.19921875" style="318" customWidth="1"/>
    <col min="1802" max="1803" width="5.69921875" style="318" customWidth="1"/>
    <col min="1804" max="1805" width="11.19921875" style="318" customWidth="1"/>
    <col min="1806" max="1807" width="5.69921875" style="318" customWidth="1"/>
    <col min="1808" max="1809" width="11.19921875" style="318" customWidth="1"/>
    <col min="1810" max="1811" width="5.69921875" style="318" customWidth="1"/>
    <col min="1812" max="1812" width="11.19921875" style="318" customWidth="1"/>
    <col min="1813" max="1813" width="8.69921875" style="318"/>
    <col min="1814" max="1814" width="8.19921875" style="318" customWidth="1"/>
    <col min="1815" max="2023" width="8.69921875" style="318"/>
    <col min="2024" max="2025" width="1.19921875" style="318" customWidth="1"/>
    <col min="2026" max="2026" width="9.19921875" style="318" customWidth="1"/>
    <col min="2027" max="2027" width="8" style="318" customWidth="1"/>
    <col min="2028" max="2028" width="5.69921875" style="318" customWidth="1"/>
    <col min="2029" max="2029" width="8.69921875" style="318" customWidth="1"/>
    <col min="2030" max="2030" width="11.19921875" style="318" customWidth="1"/>
    <col min="2031" max="2032" width="6" style="318" customWidth="1"/>
    <col min="2033" max="2034" width="11.19921875" style="318" customWidth="1"/>
    <col min="2035" max="2036" width="5.69921875" style="318" customWidth="1"/>
    <col min="2037" max="2038" width="11.19921875" style="318" customWidth="1"/>
    <col min="2039" max="2040" width="5.69921875" style="318" customWidth="1"/>
    <col min="2041" max="2042" width="11.19921875" style="318" customWidth="1"/>
    <col min="2043" max="2043" width="6.19921875" style="318" customWidth="1"/>
    <col min="2044" max="2044" width="6" style="318" customWidth="1"/>
    <col min="2045" max="2045" width="11.19921875" style="318" customWidth="1"/>
    <col min="2046" max="2048" width="8.69921875" style="318"/>
    <col min="2049" max="2049" width="10.69921875" style="318" customWidth="1"/>
    <col min="2050" max="2050" width="8" style="318" customWidth="1"/>
    <col min="2051" max="2051" width="5.69921875" style="318" customWidth="1"/>
    <col min="2052" max="2052" width="8.69921875" style="318" customWidth="1"/>
    <col min="2053" max="2053" width="11.19921875" style="318" customWidth="1"/>
    <col min="2054" max="2055" width="5.69921875" style="318" customWidth="1"/>
    <col min="2056" max="2057" width="11.19921875" style="318" customWidth="1"/>
    <col min="2058" max="2059" width="5.69921875" style="318" customWidth="1"/>
    <col min="2060" max="2061" width="11.19921875" style="318" customWidth="1"/>
    <col min="2062" max="2063" width="5.69921875" style="318" customWidth="1"/>
    <col min="2064" max="2065" width="11.19921875" style="318" customWidth="1"/>
    <col min="2066" max="2067" width="5.69921875" style="318" customWidth="1"/>
    <col min="2068" max="2068" width="11.19921875" style="318" customWidth="1"/>
    <col min="2069" max="2069" width="8.69921875" style="318"/>
    <col min="2070" max="2070" width="8.19921875" style="318" customWidth="1"/>
    <col min="2071" max="2279" width="8.69921875" style="318"/>
    <col min="2280" max="2281" width="1.19921875" style="318" customWidth="1"/>
    <col min="2282" max="2282" width="9.19921875" style="318" customWidth="1"/>
    <col min="2283" max="2283" width="8" style="318" customWidth="1"/>
    <col min="2284" max="2284" width="5.69921875" style="318" customWidth="1"/>
    <col min="2285" max="2285" width="8.69921875" style="318" customWidth="1"/>
    <col min="2286" max="2286" width="11.19921875" style="318" customWidth="1"/>
    <col min="2287" max="2288" width="6" style="318" customWidth="1"/>
    <col min="2289" max="2290" width="11.19921875" style="318" customWidth="1"/>
    <col min="2291" max="2292" width="5.69921875" style="318" customWidth="1"/>
    <col min="2293" max="2294" width="11.19921875" style="318" customWidth="1"/>
    <col min="2295" max="2296" width="5.69921875" style="318" customWidth="1"/>
    <col min="2297" max="2298" width="11.19921875" style="318" customWidth="1"/>
    <col min="2299" max="2299" width="6.19921875" style="318" customWidth="1"/>
    <col min="2300" max="2300" width="6" style="318" customWidth="1"/>
    <col min="2301" max="2301" width="11.19921875" style="318" customWidth="1"/>
    <col min="2302" max="2304" width="8.69921875" style="318"/>
    <col min="2305" max="2305" width="10.69921875" style="318" customWidth="1"/>
    <col min="2306" max="2306" width="8" style="318" customWidth="1"/>
    <col min="2307" max="2307" width="5.69921875" style="318" customWidth="1"/>
    <col min="2308" max="2308" width="8.69921875" style="318" customWidth="1"/>
    <col min="2309" max="2309" width="11.19921875" style="318" customWidth="1"/>
    <col min="2310" max="2311" width="5.69921875" style="318" customWidth="1"/>
    <col min="2312" max="2313" width="11.19921875" style="318" customWidth="1"/>
    <col min="2314" max="2315" width="5.69921875" style="318" customWidth="1"/>
    <col min="2316" max="2317" width="11.19921875" style="318" customWidth="1"/>
    <col min="2318" max="2319" width="5.69921875" style="318" customWidth="1"/>
    <col min="2320" max="2321" width="11.19921875" style="318" customWidth="1"/>
    <col min="2322" max="2323" width="5.69921875" style="318" customWidth="1"/>
    <col min="2324" max="2324" width="11.19921875" style="318" customWidth="1"/>
    <col min="2325" max="2325" width="8.69921875" style="318"/>
    <col min="2326" max="2326" width="8.19921875" style="318" customWidth="1"/>
    <col min="2327" max="2535" width="8.69921875" style="318"/>
    <col min="2536" max="2537" width="1.19921875" style="318" customWidth="1"/>
    <col min="2538" max="2538" width="9.19921875" style="318" customWidth="1"/>
    <col min="2539" max="2539" width="8" style="318" customWidth="1"/>
    <col min="2540" max="2540" width="5.69921875" style="318" customWidth="1"/>
    <col min="2541" max="2541" width="8.69921875" style="318" customWidth="1"/>
    <col min="2542" max="2542" width="11.19921875" style="318" customWidth="1"/>
    <col min="2543" max="2544" width="6" style="318" customWidth="1"/>
    <col min="2545" max="2546" width="11.19921875" style="318" customWidth="1"/>
    <col min="2547" max="2548" width="5.69921875" style="318" customWidth="1"/>
    <col min="2549" max="2550" width="11.19921875" style="318" customWidth="1"/>
    <col min="2551" max="2552" width="5.69921875" style="318" customWidth="1"/>
    <col min="2553" max="2554" width="11.19921875" style="318" customWidth="1"/>
    <col min="2555" max="2555" width="6.19921875" style="318" customWidth="1"/>
    <col min="2556" max="2556" width="6" style="318" customWidth="1"/>
    <col min="2557" max="2557" width="11.19921875" style="318" customWidth="1"/>
    <col min="2558" max="2560" width="8.69921875" style="318"/>
    <col min="2561" max="2561" width="10.69921875" style="318" customWidth="1"/>
    <col min="2562" max="2562" width="8" style="318" customWidth="1"/>
    <col min="2563" max="2563" width="5.69921875" style="318" customWidth="1"/>
    <col min="2564" max="2564" width="8.69921875" style="318" customWidth="1"/>
    <col min="2565" max="2565" width="11.19921875" style="318" customWidth="1"/>
    <col min="2566" max="2567" width="5.69921875" style="318" customWidth="1"/>
    <col min="2568" max="2569" width="11.19921875" style="318" customWidth="1"/>
    <col min="2570" max="2571" width="5.69921875" style="318" customWidth="1"/>
    <col min="2572" max="2573" width="11.19921875" style="318" customWidth="1"/>
    <col min="2574" max="2575" width="5.69921875" style="318" customWidth="1"/>
    <col min="2576" max="2577" width="11.19921875" style="318" customWidth="1"/>
    <col min="2578" max="2579" width="5.69921875" style="318" customWidth="1"/>
    <col min="2580" max="2580" width="11.19921875" style="318" customWidth="1"/>
    <col min="2581" max="2581" width="8.69921875" style="318"/>
    <col min="2582" max="2582" width="8.19921875" style="318" customWidth="1"/>
    <col min="2583" max="2791" width="8.69921875" style="318"/>
    <col min="2792" max="2793" width="1.19921875" style="318" customWidth="1"/>
    <col min="2794" max="2794" width="9.19921875" style="318" customWidth="1"/>
    <col min="2795" max="2795" width="8" style="318" customWidth="1"/>
    <col min="2796" max="2796" width="5.69921875" style="318" customWidth="1"/>
    <col min="2797" max="2797" width="8.69921875" style="318" customWidth="1"/>
    <col min="2798" max="2798" width="11.19921875" style="318" customWidth="1"/>
    <col min="2799" max="2800" width="6" style="318" customWidth="1"/>
    <col min="2801" max="2802" width="11.19921875" style="318" customWidth="1"/>
    <col min="2803" max="2804" width="5.69921875" style="318" customWidth="1"/>
    <col min="2805" max="2806" width="11.19921875" style="318" customWidth="1"/>
    <col min="2807" max="2808" width="5.69921875" style="318" customWidth="1"/>
    <col min="2809" max="2810" width="11.19921875" style="318" customWidth="1"/>
    <col min="2811" max="2811" width="6.19921875" style="318" customWidth="1"/>
    <col min="2812" max="2812" width="6" style="318" customWidth="1"/>
    <col min="2813" max="2813" width="11.19921875" style="318" customWidth="1"/>
    <col min="2814" max="2816" width="8.69921875" style="318"/>
    <col min="2817" max="2817" width="10.69921875" style="318" customWidth="1"/>
    <col min="2818" max="2818" width="8" style="318" customWidth="1"/>
    <col min="2819" max="2819" width="5.69921875" style="318" customWidth="1"/>
    <col min="2820" max="2820" width="8.69921875" style="318" customWidth="1"/>
    <col min="2821" max="2821" width="11.19921875" style="318" customWidth="1"/>
    <col min="2822" max="2823" width="5.69921875" style="318" customWidth="1"/>
    <col min="2824" max="2825" width="11.19921875" style="318" customWidth="1"/>
    <col min="2826" max="2827" width="5.69921875" style="318" customWidth="1"/>
    <col min="2828" max="2829" width="11.19921875" style="318" customWidth="1"/>
    <col min="2830" max="2831" width="5.69921875" style="318" customWidth="1"/>
    <col min="2832" max="2833" width="11.19921875" style="318" customWidth="1"/>
    <col min="2834" max="2835" width="5.69921875" style="318" customWidth="1"/>
    <col min="2836" max="2836" width="11.19921875" style="318" customWidth="1"/>
    <col min="2837" max="2837" width="8.69921875" style="318"/>
    <col min="2838" max="2838" width="8.19921875" style="318" customWidth="1"/>
    <col min="2839" max="3047" width="8.69921875" style="318"/>
    <col min="3048" max="3049" width="1.19921875" style="318" customWidth="1"/>
    <col min="3050" max="3050" width="9.19921875" style="318" customWidth="1"/>
    <col min="3051" max="3051" width="8" style="318" customWidth="1"/>
    <col min="3052" max="3052" width="5.69921875" style="318" customWidth="1"/>
    <col min="3053" max="3053" width="8.69921875" style="318" customWidth="1"/>
    <col min="3054" max="3054" width="11.19921875" style="318" customWidth="1"/>
    <col min="3055" max="3056" width="6" style="318" customWidth="1"/>
    <col min="3057" max="3058" width="11.19921875" style="318" customWidth="1"/>
    <col min="3059" max="3060" width="5.69921875" style="318" customWidth="1"/>
    <col min="3061" max="3062" width="11.19921875" style="318" customWidth="1"/>
    <col min="3063" max="3064" width="5.69921875" style="318" customWidth="1"/>
    <col min="3065" max="3066" width="11.19921875" style="318" customWidth="1"/>
    <col min="3067" max="3067" width="6.19921875" style="318" customWidth="1"/>
    <col min="3068" max="3068" width="6" style="318" customWidth="1"/>
    <col min="3069" max="3069" width="11.19921875" style="318" customWidth="1"/>
    <col min="3070" max="3072" width="8.69921875" style="318"/>
    <col min="3073" max="3073" width="10.69921875" style="318" customWidth="1"/>
    <col min="3074" max="3074" width="8" style="318" customWidth="1"/>
    <col min="3075" max="3075" width="5.69921875" style="318" customWidth="1"/>
    <col min="3076" max="3076" width="8.69921875" style="318" customWidth="1"/>
    <col min="3077" max="3077" width="11.19921875" style="318" customWidth="1"/>
    <col min="3078" max="3079" width="5.69921875" style="318" customWidth="1"/>
    <col min="3080" max="3081" width="11.19921875" style="318" customWidth="1"/>
    <col min="3082" max="3083" width="5.69921875" style="318" customWidth="1"/>
    <col min="3084" max="3085" width="11.19921875" style="318" customWidth="1"/>
    <col min="3086" max="3087" width="5.69921875" style="318" customWidth="1"/>
    <col min="3088" max="3089" width="11.19921875" style="318" customWidth="1"/>
    <col min="3090" max="3091" width="5.69921875" style="318" customWidth="1"/>
    <col min="3092" max="3092" width="11.19921875" style="318" customWidth="1"/>
    <col min="3093" max="3093" width="8.69921875" style="318"/>
    <col min="3094" max="3094" width="8.19921875" style="318" customWidth="1"/>
    <col min="3095" max="3303" width="8.69921875" style="318"/>
    <col min="3304" max="3305" width="1.19921875" style="318" customWidth="1"/>
    <col min="3306" max="3306" width="9.19921875" style="318" customWidth="1"/>
    <col min="3307" max="3307" width="8" style="318" customWidth="1"/>
    <col min="3308" max="3308" width="5.69921875" style="318" customWidth="1"/>
    <col min="3309" max="3309" width="8.69921875" style="318" customWidth="1"/>
    <col min="3310" max="3310" width="11.19921875" style="318" customWidth="1"/>
    <col min="3311" max="3312" width="6" style="318" customWidth="1"/>
    <col min="3313" max="3314" width="11.19921875" style="318" customWidth="1"/>
    <col min="3315" max="3316" width="5.69921875" style="318" customWidth="1"/>
    <col min="3317" max="3318" width="11.19921875" style="318" customWidth="1"/>
    <col min="3319" max="3320" width="5.69921875" style="318" customWidth="1"/>
    <col min="3321" max="3322" width="11.19921875" style="318" customWidth="1"/>
    <col min="3323" max="3323" width="6.19921875" style="318" customWidth="1"/>
    <col min="3324" max="3324" width="6" style="318" customWidth="1"/>
    <col min="3325" max="3325" width="11.19921875" style="318" customWidth="1"/>
    <col min="3326" max="3328" width="8.69921875" style="318"/>
    <col min="3329" max="3329" width="10.69921875" style="318" customWidth="1"/>
    <col min="3330" max="3330" width="8" style="318" customWidth="1"/>
    <col min="3331" max="3331" width="5.69921875" style="318" customWidth="1"/>
    <col min="3332" max="3332" width="8.69921875" style="318" customWidth="1"/>
    <col min="3333" max="3333" width="11.19921875" style="318" customWidth="1"/>
    <col min="3334" max="3335" width="5.69921875" style="318" customWidth="1"/>
    <col min="3336" max="3337" width="11.19921875" style="318" customWidth="1"/>
    <col min="3338" max="3339" width="5.69921875" style="318" customWidth="1"/>
    <col min="3340" max="3341" width="11.19921875" style="318" customWidth="1"/>
    <col min="3342" max="3343" width="5.69921875" style="318" customWidth="1"/>
    <col min="3344" max="3345" width="11.19921875" style="318" customWidth="1"/>
    <col min="3346" max="3347" width="5.69921875" style="318" customWidth="1"/>
    <col min="3348" max="3348" width="11.19921875" style="318" customWidth="1"/>
    <col min="3349" max="3349" width="8.69921875" style="318"/>
    <col min="3350" max="3350" width="8.19921875" style="318" customWidth="1"/>
    <col min="3351" max="3559" width="8.69921875" style="318"/>
    <col min="3560" max="3561" width="1.19921875" style="318" customWidth="1"/>
    <col min="3562" max="3562" width="9.19921875" style="318" customWidth="1"/>
    <col min="3563" max="3563" width="8" style="318" customWidth="1"/>
    <col min="3564" max="3564" width="5.69921875" style="318" customWidth="1"/>
    <col min="3565" max="3565" width="8.69921875" style="318" customWidth="1"/>
    <col min="3566" max="3566" width="11.19921875" style="318" customWidth="1"/>
    <col min="3567" max="3568" width="6" style="318" customWidth="1"/>
    <col min="3569" max="3570" width="11.19921875" style="318" customWidth="1"/>
    <col min="3571" max="3572" width="5.69921875" style="318" customWidth="1"/>
    <col min="3573" max="3574" width="11.19921875" style="318" customWidth="1"/>
    <col min="3575" max="3576" width="5.69921875" style="318" customWidth="1"/>
    <col min="3577" max="3578" width="11.19921875" style="318" customWidth="1"/>
    <col min="3579" max="3579" width="6.19921875" style="318" customWidth="1"/>
    <col min="3580" max="3580" width="6" style="318" customWidth="1"/>
    <col min="3581" max="3581" width="11.19921875" style="318" customWidth="1"/>
    <col min="3582" max="3584" width="8.69921875" style="318"/>
    <col min="3585" max="3585" width="10.69921875" style="318" customWidth="1"/>
    <col min="3586" max="3586" width="8" style="318" customWidth="1"/>
    <col min="3587" max="3587" width="5.69921875" style="318" customWidth="1"/>
    <col min="3588" max="3588" width="8.69921875" style="318" customWidth="1"/>
    <col min="3589" max="3589" width="11.19921875" style="318" customWidth="1"/>
    <col min="3590" max="3591" width="5.69921875" style="318" customWidth="1"/>
    <col min="3592" max="3593" width="11.19921875" style="318" customWidth="1"/>
    <col min="3594" max="3595" width="5.69921875" style="318" customWidth="1"/>
    <col min="3596" max="3597" width="11.19921875" style="318" customWidth="1"/>
    <col min="3598" max="3599" width="5.69921875" style="318" customWidth="1"/>
    <col min="3600" max="3601" width="11.19921875" style="318" customWidth="1"/>
    <col min="3602" max="3603" width="5.69921875" style="318" customWidth="1"/>
    <col min="3604" max="3604" width="11.19921875" style="318" customWidth="1"/>
    <col min="3605" max="3605" width="8.69921875" style="318"/>
    <col min="3606" max="3606" width="8.19921875" style="318" customWidth="1"/>
    <col min="3607" max="3815" width="8.69921875" style="318"/>
    <col min="3816" max="3817" width="1.19921875" style="318" customWidth="1"/>
    <col min="3818" max="3818" width="9.19921875" style="318" customWidth="1"/>
    <col min="3819" max="3819" width="8" style="318" customWidth="1"/>
    <col min="3820" max="3820" width="5.69921875" style="318" customWidth="1"/>
    <col min="3821" max="3821" width="8.69921875" style="318" customWidth="1"/>
    <col min="3822" max="3822" width="11.19921875" style="318" customWidth="1"/>
    <col min="3823" max="3824" width="6" style="318" customWidth="1"/>
    <col min="3825" max="3826" width="11.19921875" style="318" customWidth="1"/>
    <col min="3827" max="3828" width="5.69921875" style="318" customWidth="1"/>
    <col min="3829" max="3830" width="11.19921875" style="318" customWidth="1"/>
    <col min="3831" max="3832" width="5.69921875" style="318" customWidth="1"/>
    <col min="3833" max="3834" width="11.19921875" style="318" customWidth="1"/>
    <col min="3835" max="3835" width="6.19921875" style="318" customWidth="1"/>
    <col min="3836" max="3836" width="6" style="318" customWidth="1"/>
    <col min="3837" max="3837" width="11.19921875" style="318" customWidth="1"/>
    <col min="3838" max="3840" width="8.69921875" style="318"/>
    <col min="3841" max="3841" width="10.69921875" style="318" customWidth="1"/>
    <col min="3842" max="3842" width="8" style="318" customWidth="1"/>
    <col min="3843" max="3843" width="5.69921875" style="318" customWidth="1"/>
    <col min="3844" max="3844" width="8.69921875" style="318" customWidth="1"/>
    <col min="3845" max="3845" width="11.19921875" style="318" customWidth="1"/>
    <col min="3846" max="3847" width="5.69921875" style="318" customWidth="1"/>
    <col min="3848" max="3849" width="11.19921875" style="318" customWidth="1"/>
    <col min="3850" max="3851" width="5.69921875" style="318" customWidth="1"/>
    <col min="3852" max="3853" width="11.19921875" style="318" customWidth="1"/>
    <col min="3854" max="3855" width="5.69921875" style="318" customWidth="1"/>
    <col min="3856" max="3857" width="11.19921875" style="318" customWidth="1"/>
    <col min="3858" max="3859" width="5.69921875" style="318" customWidth="1"/>
    <col min="3860" max="3860" width="11.19921875" style="318" customWidth="1"/>
    <col min="3861" max="3861" width="8.69921875" style="318"/>
    <col min="3862" max="3862" width="8.19921875" style="318" customWidth="1"/>
    <col min="3863" max="4071" width="8.69921875" style="318"/>
    <col min="4072" max="4073" width="1.19921875" style="318" customWidth="1"/>
    <col min="4074" max="4074" width="9.19921875" style="318" customWidth="1"/>
    <col min="4075" max="4075" width="8" style="318" customWidth="1"/>
    <col min="4076" max="4076" width="5.69921875" style="318" customWidth="1"/>
    <col min="4077" max="4077" width="8.69921875" style="318" customWidth="1"/>
    <col min="4078" max="4078" width="11.19921875" style="318" customWidth="1"/>
    <col min="4079" max="4080" width="6" style="318" customWidth="1"/>
    <col min="4081" max="4082" width="11.19921875" style="318" customWidth="1"/>
    <col min="4083" max="4084" width="5.69921875" style="318" customWidth="1"/>
    <col min="4085" max="4086" width="11.19921875" style="318" customWidth="1"/>
    <col min="4087" max="4088" width="5.69921875" style="318" customWidth="1"/>
    <col min="4089" max="4090" width="11.19921875" style="318" customWidth="1"/>
    <col min="4091" max="4091" width="6.19921875" style="318" customWidth="1"/>
    <col min="4092" max="4092" width="6" style="318" customWidth="1"/>
    <col min="4093" max="4093" width="11.19921875" style="318" customWidth="1"/>
    <col min="4094" max="4096" width="8.69921875" style="318"/>
    <col min="4097" max="4097" width="10.69921875" style="318" customWidth="1"/>
    <col min="4098" max="4098" width="8" style="318" customWidth="1"/>
    <col min="4099" max="4099" width="5.69921875" style="318" customWidth="1"/>
    <col min="4100" max="4100" width="8.69921875" style="318" customWidth="1"/>
    <col min="4101" max="4101" width="11.19921875" style="318" customWidth="1"/>
    <col min="4102" max="4103" width="5.69921875" style="318" customWidth="1"/>
    <col min="4104" max="4105" width="11.19921875" style="318" customWidth="1"/>
    <col min="4106" max="4107" width="5.69921875" style="318" customWidth="1"/>
    <col min="4108" max="4109" width="11.19921875" style="318" customWidth="1"/>
    <col min="4110" max="4111" width="5.69921875" style="318" customWidth="1"/>
    <col min="4112" max="4113" width="11.19921875" style="318" customWidth="1"/>
    <col min="4114" max="4115" width="5.69921875" style="318" customWidth="1"/>
    <col min="4116" max="4116" width="11.19921875" style="318" customWidth="1"/>
    <col min="4117" max="4117" width="8.69921875" style="318"/>
    <col min="4118" max="4118" width="8.19921875" style="318" customWidth="1"/>
    <col min="4119" max="4327" width="8.69921875" style="318"/>
    <col min="4328" max="4329" width="1.19921875" style="318" customWidth="1"/>
    <col min="4330" max="4330" width="9.19921875" style="318" customWidth="1"/>
    <col min="4331" max="4331" width="8" style="318" customWidth="1"/>
    <col min="4332" max="4332" width="5.69921875" style="318" customWidth="1"/>
    <col min="4333" max="4333" width="8.69921875" style="318" customWidth="1"/>
    <col min="4334" max="4334" width="11.19921875" style="318" customWidth="1"/>
    <col min="4335" max="4336" width="6" style="318" customWidth="1"/>
    <col min="4337" max="4338" width="11.19921875" style="318" customWidth="1"/>
    <col min="4339" max="4340" width="5.69921875" style="318" customWidth="1"/>
    <col min="4341" max="4342" width="11.19921875" style="318" customWidth="1"/>
    <col min="4343" max="4344" width="5.69921875" style="318" customWidth="1"/>
    <col min="4345" max="4346" width="11.19921875" style="318" customWidth="1"/>
    <col min="4347" max="4347" width="6.19921875" style="318" customWidth="1"/>
    <col min="4348" max="4348" width="6" style="318" customWidth="1"/>
    <col min="4349" max="4349" width="11.19921875" style="318" customWidth="1"/>
    <col min="4350" max="4352" width="8.69921875" style="318"/>
    <col min="4353" max="4353" width="10.69921875" style="318" customWidth="1"/>
    <col min="4354" max="4354" width="8" style="318" customWidth="1"/>
    <col min="4355" max="4355" width="5.69921875" style="318" customWidth="1"/>
    <col min="4356" max="4356" width="8.69921875" style="318" customWidth="1"/>
    <col min="4357" max="4357" width="11.19921875" style="318" customWidth="1"/>
    <col min="4358" max="4359" width="5.69921875" style="318" customWidth="1"/>
    <col min="4360" max="4361" width="11.19921875" style="318" customWidth="1"/>
    <col min="4362" max="4363" width="5.69921875" style="318" customWidth="1"/>
    <col min="4364" max="4365" width="11.19921875" style="318" customWidth="1"/>
    <col min="4366" max="4367" width="5.69921875" style="318" customWidth="1"/>
    <col min="4368" max="4369" width="11.19921875" style="318" customWidth="1"/>
    <col min="4370" max="4371" width="5.69921875" style="318" customWidth="1"/>
    <col min="4372" max="4372" width="11.19921875" style="318" customWidth="1"/>
    <col min="4373" max="4373" width="8.69921875" style="318"/>
    <col min="4374" max="4374" width="8.19921875" style="318" customWidth="1"/>
    <col min="4375" max="4583" width="8.69921875" style="318"/>
    <col min="4584" max="4585" width="1.19921875" style="318" customWidth="1"/>
    <col min="4586" max="4586" width="9.19921875" style="318" customWidth="1"/>
    <col min="4587" max="4587" width="8" style="318" customWidth="1"/>
    <col min="4588" max="4588" width="5.69921875" style="318" customWidth="1"/>
    <col min="4589" max="4589" width="8.69921875" style="318" customWidth="1"/>
    <col min="4590" max="4590" width="11.19921875" style="318" customWidth="1"/>
    <col min="4591" max="4592" width="6" style="318" customWidth="1"/>
    <col min="4593" max="4594" width="11.19921875" style="318" customWidth="1"/>
    <col min="4595" max="4596" width="5.69921875" style="318" customWidth="1"/>
    <col min="4597" max="4598" width="11.19921875" style="318" customWidth="1"/>
    <col min="4599" max="4600" width="5.69921875" style="318" customWidth="1"/>
    <col min="4601" max="4602" width="11.19921875" style="318" customWidth="1"/>
    <col min="4603" max="4603" width="6.19921875" style="318" customWidth="1"/>
    <col min="4604" max="4604" width="6" style="318" customWidth="1"/>
    <col min="4605" max="4605" width="11.19921875" style="318" customWidth="1"/>
    <col min="4606" max="4608" width="8.69921875" style="318"/>
    <col min="4609" max="4609" width="10.69921875" style="318" customWidth="1"/>
    <col min="4610" max="4610" width="8" style="318" customWidth="1"/>
    <col min="4611" max="4611" width="5.69921875" style="318" customWidth="1"/>
    <col min="4612" max="4612" width="8.69921875" style="318" customWidth="1"/>
    <col min="4613" max="4613" width="11.19921875" style="318" customWidth="1"/>
    <col min="4614" max="4615" width="5.69921875" style="318" customWidth="1"/>
    <col min="4616" max="4617" width="11.19921875" style="318" customWidth="1"/>
    <col min="4618" max="4619" width="5.69921875" style="318" customWidth="1"/>
    <col min="4620" max="4621" width="11.19921875" style="318" customWidth="1"/>
    <col min="4622" max="4623" width="5.69921875" style="318" customWidth="1"/>
    <col min="4624" max="4625" width="11.19921875" style="318" customWidth="1"/>
    <col min="4626" max="4627" width="5.69921875" style="318" customWidth="1"/>
    <col min="4628" max="4628" width="11.19921875" style="318" customWidth="1"/>
    <col min="4629" max="4629" width="8.69921875" style="318"/>
    <col min="4630" max="4630" width="8.19921875" style="318" customWidth="1"/>
    <col min="4631" max="4839" width="8.69921875" style="318"/>
    <col min="4840" max="4841" width="1.19921875" style="318" customWidth="1"/>
    <col min="4842" max="4842" width="9.19921875" style="318" customWidth="1"/>
    <col min="4843" max="4843" width="8" style="318" customWidth="1"/>
    <col min="4844" max="4844" width="5.69921875" style="318" customWidth="1"/>
    <col min="4845" max="4845" width="8.69921875" style="318" customWidth="1"/>
    <col min="4846" max="4846" width="11.19921875" style="318" customWidth="1"/>
    <col min="4847" max="4848" width="6" style="318" customWidth="1"/>
    <col min="4849" max="4850" width="11.19921875" style="318" customWidth="1"/>
    <col min="4851" max="4852" width="5.69921875" style="318" customWidth="1"/>
    <col min="4853" max="4854" width="11.19921875" style="318" customWidth="1"/>
    <col min="4855" max="4856" width="5.69921875" style="318" customWidth="1"/>
    <col min="4857" max="4858" width="11.19921875" style="318" customWidth="1"/>
    <col min="4859" max="4859" width="6.19921875" style="318" customWidth="1"/>
    <col min="4860" max="4860" width="6" style="318" customWidth="1"/>
    <col min="4861" max="4861" width="11.19921875" style="318" customWidth="1"/>
    <col min="4862" max="4864" width="8.69921875" style="318"/>
    <col min="4865" max="4865" width="10.69921875" style="318" customWidth="1"/>
    <col min="4866" max="4866" width="8" style="318" customWidth="1"/>
    <col min="4867" max="4867" width="5.69921875" style="318" customWidth="1"/>
    <col min="4868" max="4868" width="8.69921875" style="318" customWidth="1"/>
    <col min="4869" max="4869" width="11.19921875" style="318" customWidth="1"/>
    <col min="4870" max="4871" width="5.69921875" style="318" customWidth="1"/>
    <col min="4872" max="4873" width="11.19921875" style="318" customWidth="1"/>
    <col min="4874" max="4875" width="5.69921875" style="318" customWidth="1"/>
    <col min="4876" max="4877" width="11.19921875" style="318" customWidth="1"/>
    <col min="4878" max="4879" width="5.69921875" style="318" customWidth="1"/>
    <col min="4880" max="4881" width="11.19921875" style="318" customWidth="1"/>
    <col min="4882" max="4883" width="5.69921875" style="318" customWidth="1"/>
    <col min="4884" max="4884" width="11.19921875" style="318" customWidth="1"/>
    <col min="4885" max="4885" width="8.69921875" style="318"/>
    <col min="4886" max="4886" width="8.19921875" style="318" customWidth="1"/>
    <col min="4887" max="5095" width="8.69921875" style="318"/>
    <col min="5096" max="5097" width="1.19921875" style="318" customWidth="1"/>
    <col min="5098" max="5098" width="9.19921875" style="318" customWidth="1"/>
    <col min="5099" max="5099" width="8" style="318" customWidth="1"/>
    <col min="5100" max="5100" width="5.69921875" style="318" customWidth="1"/>
    <col min="5101" max="5101" width="8.69921875" style="318" customWidth="1"/>
    <col min="5102" max="5102" width="11.19921875" style="318" customWidth="1"/>
    <col min="5103" max="5104" width="6" style="318" customWidth="1"/>
    <col min="5105" max="5106" width="11.19921875" style="318" customWidth="1"/>
    <col min="5107" max="5108" width="5.69921875" style="318" customWidth="1"/>
    <col min="5109" max="5110" width="11.19921875" style="318" customWidth="1"/>
    <col min="5111" max="5112" width="5.69921875" style="318" customWidth="1"/>
    <col min="5113" max="5114" width="11.19921875" style="318" customWidth="1"/>
    <col min="5115" max="5115" width="6.19921875" style="318" customWidth="1"/>
    <col min="5116" max="5116" width="6" style="318" customWidth="1"/>
    <col min="5117" max="5117" width="11.19921875" style="318" customWidth="1"/>
    <col min="5118" max="5120" width="8.69921875" style="318"/>
    <col min="5121" max="5121" width="10.69921875" style="318" customWidth="1"/>
    <col min="5122" max="5122" width="8" style="318" customWidth="1"/>
    <col min="5123" max="5123" width="5.69921875" style="318" customWidth="1"/>
    <col min="5124" max="5124" width="8.69921875" style="318" customWidth="1"/>
    <col min="5125" max="5125" width="11.19921875" style="318" customWidth="1"/>
    <col min="5126" max="5127" width="5.69921875" style="318" customWidth="1"/>
    <col min="5128" max="5129" width="11.19921875" style="318" customWidth="1"/>
    <col min="5130" max="5131" width="5.69921875" style="318" customWidth="1"/>
    <col min="5132" max="5133" width="11.19921875" style="318" customWidth="1"/>
    <col min="5134" max="5135" width="5.69921875" style="318" customWidth="1"/>
    <col min="5136" max="5137" width="11.19921875" style="318" customWidth="1"/>
    <col min="5138" max="5139" width="5.69921875" style="318" customWidth="1"/>
    <col min="5140" max="5140" width="11.19921875" style="318" customWidth="1"/>
    <col min="5141" max="5141" width="8.69921875" style="318"/>
    <col min="5142" max="5142" width="8.19921875" style="318" customWidth="1"/>
    <col min="5143" max="5351" width="8.69921875" style="318"/>
    <col min="5352" max="5353" width="1.19921875" style="318" customWidth="1"/>
    <col min="5354" max="5354" width="9.19921875" style="318" customWidth="1"/>
    <col min="5355" max="5355" width="8" style="318" customWidth="1"/>
    <col min="5356" max="5356" width="5.69921875" style="318" customWidth="1"/>
    <col min="5357" max="5357" width="8.69921875" style="318" customWidth="1"/>
    <col min="5358" max="5358" width="11.19921875" style="318" customWidth="1"/>
    <col min="5359" max="5360" width="6" style="318" customWidth="1"/>
    <col min="5361" max="5362" width="11.19921875" style="318" customWidth="1"/>
    <col min="5363" max="5364" width="5.69921875" style="318" customWidth="1"/>
    <col min="5365" max="5366" width="11.19921875" style="318" customWidth="1"/>
    <col min="5367" max="5368" width="5.69921875" style="318" customWidth="1"/>
    <col min="5369" max="5370" width="11.19921875" style="318" customWidth="1"/>
    <col min="5371" max="5371" width="6.19921875" style="318" customWidth="1"/>
    <col min="5372" max="5372" width="6" style="318" customWidth="1"/>
    <col min="5373" max="5373" width="11.19921875" style="318" customWidth="1"/>
    <col min="5374" max="5376" width="8.69921875" style="318"/>
    <col min="5377" max="5377" width="10.69921875" style="318" customWidth="1"/>
    <col min="5378" max="5378" width="8" style="318" customWidth="1"/>
    <col min="5379" max="5379" width="5.69921875" style="318" customWidth="1"/>
    <col min="5380" max="5380" width="8.69921875" style="318" customWidth="1"/>
    <col min="5381" max="5381" width="11.19921875" style="318" customWidth="1"/>
    <col min="5382" max="5383" width="5.69921875" style="318" customWidth="1"/>
    <col min="5384" max="5385" width="11.19921875" style="318" customWidth="1"/>
    <col min="5386" max="5387" width="5.69921875" style="318" customWidth="1"/>
    <col min="5388" max="5389" width="11.19921875" style="318" customWidth="1"/>
    <col min="5390" max="5391" width="5.69921875" style="318" customWidth="1"/>
    <col min="5392" max="5393" width="11.19921875" style="318" customWidth="1"/>
    <col min="5394" max="5395" width="5.69921875" style="318" customWidth="1"/>
    <col min="5396" max="5396" width="11.19921875" style="318" customWidth="1"/>
    <col min="5397" max="5397" width="8.69921875" style="318"/>
    <col min="5398" max="5398" width="8.19921875" style="318" customWidth="1"/>
    <col min="5399" max="5607" width="8.69921875" style="318"/>
    <col min="5608" max="5609" width="1.19921875" style="318" customWidth="1"/>
    <col min="5610" max="5610" width="9.19921875" style="318" customWidth="1"/>
    <col min="5611" max="5611" width="8" style="318" customWidth="1"/>
    <col min="5612" max="5612" width="5.69921875" style="318" customWidth="1"/>
    <col min="5613" max="5613" width="8.69921875" style="318" customWidth="1"/>
    <col min="5614" max="5614" width="11.19921875" style="318" customWidth="1"/>
    <col min="5615" max="5616" width="6" style="318" customWidth="1"/>
    <col min="5617" max="5618" width="11.19921875" style="318" customWidth="1"/>
    <col min="5619" max="5620" width="5.69921875" style="318" customWidth="1"/>
    <col min="5621" max="5622" width="11.19921875" style="318" customWidth="1"/>
    <col min="5623" max="5624" width="5.69921875" style="318" customWidth="1"/>
    <col min="5625" max="5626" width="11.19921875" style="318" customWidth="1"/>
    <col min="5627" max="5627" width="6.19921875" style="318" customWidth="1"/>
    <col min="5628" max="5628" width="6" style="318" customWidth="1"/>
    <col min="5629" max="5629" width="11.19921875" style="318" customWidth="1"/>
    <col min="5630" max="5632" width="8.69921875" style="318"/>
    <col min="5633" max="5633" width="10.69921875" style="318" customWidth="1"/>
    <col min="5634" max="5634" width="8" style="318" customWidth="1"/>
    <col min="5635" max="5635" width="5.69921875" style="318" customWidth="1"/>
    <col min="5636" max="5636" width="8.69921875" style="318" customWidth="1"/>
    <col min="5637" max="5637" width="11.19921875" style="318" customWidth="1"/>
    <col min="5638" max="5639" width="5.69921875" style="318" customWidth="1"/>
    <col min="5640" max="5641" width="11.19921875" style="318" customWidth="1"/>
    <col min="5642" max="5643" width="5.69921875" style="318" customWidth="1"/>
    <col min="5644" max="5645" width="11.19921875" style="318" customWidth="1"/>
    <col min="5646" max="5647" width="5.69921875" style="318" customWidth="1"/>
    <col min="5648" max="5649" width="11.19921875" style="318" customWidth="1"/>
    <col min="5650" max="5651" width="5.69921875" style="318" customWidth="1"/>
    <col min="5652" max="5652" width="11.19921875" style="318" customWidth="1"/>
    <col min="5653" max="5653" width="8.69921875" style="318"/>
    <col min="5654" max="5654" width="8.19921875" style="318" customWidth="1"/>
    <col min="5655" max="5863" width="8.69921875" style="318"/>
    <col min="5864" max="5865" width="1.19921875" style="318" customWidth="1"/>
    <col min="5866" max="5866" width="9.19921875" style="318" customWidth="1"/>
    <col min="5867" max="5867" width="8" style="318" customWidth="1"/>
    <col min="5868" max="5868" width="5.69921875" style="318" customWidth="1"/>
    <col min="5869" max="5869" width="8.69921875" style="318" customWidth="1"/>
    <col min="5870" max="5870" width="11.19921875" style="318" customWidth="1"/>
    <col min="5871" max="5872" width="6" style="318" customWidth="1"/>
    <col min="5873" max="5874" width="11.19921875" style="318" customWidth="1"/>
    <col min="5875" max="5876" width="5.69921875" style="318" customWidth="1"/>
    <col min="5877" max="5878" width="11.19921875" style="318" customWidth="1"/>
    <col min="5879" max="5880" width="5.69921875" style="318" customWidth="1"/>
    <col min="5881" max="5882" width="11.19921875" style="318" customWidth="1"/>
    <col min="5883" max="5883" width="6.19921875" style="318" customWidth="1"/>
    <col min="5884" max="5884" width="6" style="318" customWidth="1"/>
    <col min="5885" max="5885" width="11.19921875" style="318" customWidth="1"/>
    <col min="5886" max="5888" width="8.69921875" style="318"/>
    <col min="5889" max="5889" width="10.69921875" style="318" customWidth="1"/>
    <col min="5890" max="5890" width="8" style="318" customWidth="1"/>
    <col min="5891" max="5891" width="5.69921875" style="318" customWidth="1"/>
    <col min="5892" max="5892" width="8.69921875" style="318" customWidth="1"/>
    <col min="5893" max="5893" width="11.19921875" style="318" customWidth="1"/>
    <col min="5894" max="5895" width="5.69921875" style="318" customWidth="1"/>
    <col min="5896" max="5897" width="11.19921875" style="318" customWidth="1"/>
    <col min="5898" max="5899" width="5.69921875" style="318" customWidth="1"/>
    <col min="5900" max="5901" width="11.19921875" style="318" customWidth="1"/>
    <col min="5902" max="5903" width="5.69921875" style="318" customWidth="1"/>
    <col min="5904" max="5905" width="11.19921875" style="318" customWidth="1"/>
    <col min="5906" max="5907" width="5.69921875" style="318" customWidth="1"/>
    <col min="5908" max="5908" width="11.19921875" style="318" customWidth="1"/>
    <col min="5909" max="5909" width="8.69921875" style="318"/>
    <col min="5910" max="5910" width="8.19921875" style="318" customWidth="1"/>
    <col min="5911" max="6119" width="8.69921875" style="318"/>
    <col min="6120" max="6121" width="1.19921875" style="318" customWidth="1"/>
    <col min="6122" max="6122" width="9.19921875" style="318" customWidth="1"/>
    <col min="6123" max="6123" width="8" style="318" customWidth="1"/>
    <col min="6124" max="6124" width="5.69921875" style="318" customWidth="1"/>
    <col min="6125" max="6125" width="8.69921875" style="318" customWidth="1"/>
    <col min="6126" max="6126" width="11.19921875" style="318" customWidth="1"/>
    <col min="6127" max="6128" width="6" style="318" customWidth="1"/>
    <col min="6129" max="6130" width="11.19921875" style="318" customWidth="1"/>
    <col min="6131" max="6132" width="5.69921875" style="318" customWidth="1"/>
    <col min="6133" max="6134" width="11.19921875" style="318" customWidth="1"/>
    <col min="6135" max="6136" width="5.69921875" style="318" customWidth="1"/>
    <col min="6137" max="6138" width="11.19921875" style="318" customWidth="1"/>
    <col min="6139" max="6139" width="6.19921875" style="318" customWidth="1"/>
    <col min="6140" max="6140" width="6" style="318" customWidth="1"/>
    <col min="6141" max="6141" width="11.19921875" style="318" customWidth="1"/>
    <col min="6142" max="6144" width="8.69921875" style="318"/>
    <col min="6145" max="6145" width="10.69921875" style="318" customWidth="1"/>
    <col min="6146" max="6146" width="8" style="318" customWidth="1"/>
    <col min="6147" max="6147" width="5.69921875" style="318" customWidth="1"/>
    <col min="6148" max="6148" width="8.69921875" style="318" customWidth="1"/>
    <col min="6149" max="6149" width="11.19921875" style="318" customWidth="1"/>
    <col min="6150" max="6151" width="5.69921875" style="318" customWidth="1"/>
    <col min="6152" max="6153" width="11.19921875" style="318" customWidth="1"/>
    <col min="6154" max="6155" width="5.69921875" style="318" customWidth="1"/>
    <col min="6156" max="6157" width="11.19921875" style="318" customWidth="1"/>
    <col min="6158" max="6159" width="5.69921875" style="318" customWidth="1"/>
    <col min="6160" max="6161" width="11.19921875" style="318" customWidth="1"/>
    <col min="6162" max="6163" width="5.69921875" style="318" customWidth="1"/>
    <col min="6164" max="6164" width="11.19921875" style="318" customWidth="1"/>
    <col min="6165" max="6165" width="8.69921875" style="318"/>
    <col min="6166" max="6166" width="8.19921875" style="318" customWidth="1"/>
    <col min="6167" max="6375" width="8.69921875" style="318"/>
    <col min="6376" max="6377" width="1.19921875" style="318" customWidth="1"/>
    <col min="6378" max="6378" width="9.19921875" style="318" customWidth="1"/>
    <col min="6379" max="6379" width="8" style="318" customWidth="1"/>
    <col min="6380" max="6380" width="5.69921875" style="318" customWidth="1"/>
    <col min="6381" max="6381" width="8.69921875" style="318" customWidth="1"/>
    <col min="6382" max="6382" width="11.19921875" style="318" customWidth="1"/>
    <col min="6383" max="6384" width="6" style="318" customWidth="1"/>
    <col min="6385" max="6386" width="11.19921875" style="318" customWidth="1"/>
    <col min="6387" max="6388" width="5.69921875" style="318" customWidth="1"/>
    <col min="6389" max="6390" width="11.19921875" style="318" customWidth="1"/>
    <col min="6391" max="6392" width="5.69921875" style="318" customWidth="1"/>
    <col min="6393" max="6394" width="11.19921875" style="318" customWidth="1"/>
    <col min="6395" max="6395" width="6.19921875" style="318" customWidth="1"/>
    <col min="6396" max="6396" width="6" style="318" customWidth="1"/>
    <col min="6397" max="6397" width="11.19921875" style="318" customWidth="1"/>
    <col min="6398" max="6400" width="8.69921875" style="318"/>
    <col min="6401" max="6401" width="10.69921875" style="318" customWidth="1"/>
    <col min="6402" max="6402" width="8" style="318" customWidth="1"/>
    <col min="6403" max="6403" width="5.69921875" style="318" customWidth="1"/>
    <col min="6404" max="6404" width="8.69921875" style="318" customWidth="1"/>
    <col min="6405" max="6405" width="11.19921875" style="318" customWidth="1"/>
    <col min="6406" max="6407" width="5.69921875" style="318" customWidth="1"/>
    <col min="6408" max="6409" width="11.19921875" style="318" customWidth="1"/>
    <col min="6410" max="6411" width="5.69921875" style="318" customWidth="1"/>
    <col min="6412" max="6413" width="11.19921875" style="318" customWidth="1"/>
    <col min="6414" max="6415" width="5.69921875" style="318" customWidth="1"/>
    <col min="6416" max="6417" width="11.19921875" style="318" customWidth="1"/>
    <col min="6418" max="6419" width="5.69921875" style="318" customWidth="1"/>
    <col min="6420" max="6420" width="11.19921875" style="318" customWidth="1"/>
    <col min="6421" max="6421" width="8.69921875" style="318"/>
    <col min="6422" max="6422" width="8.19921875" style="318" customWidth="1"/>
    <col min="6423" max="6631" width="8.69921875" style="318"/>
    <col min="6632" max="6633" width="1.19921875" style="318" customWidth="1"/>
    <col min="6634" max="6634" width="9.19921875" style="318" customWidth="1"/>
    <col min="6635" max="6635" width="8" style="318" customWidth="1"/>
    <col min="6636" max="6636" width="5.69921875" style="318" customWidth="1"/>
    <col min="6637" max="6637" width="8.69921875" style="318" customWidth="1"/>
    <col min="6638" max="6638" width="11.19921875" style="318" customWidth="1"/>
    <col min="6639" max="6640" width="6" style="318" customWidth="1"/>
    <col min="6641" max="6642" width="11.19921875" style="318" customWidth="1"/>
    <col min="6643" max="6644" width="5.69921875" style="318" customWidth="1"/>
    <col min="6645" max="6646" width="11.19921875" style="318" customWidth="1"/>
    <col min="6647" max="6648" width="5.69921875" style="318" customWidth="1"/>
    <col min="6649" max="6650" width="11.19921875" style="318" customWidth="1"/>
    <col min="6651" max="6651" width="6.19921875" style="318" customWidth="1"/>
    <col min="6652" max="6652" width="6" style="318" customWidth="1"/>
    <col min="6653" max="6653" width="11.19921875" style="318" customWidth="1"/>
    <col min="6654" max="6656" width="8.69921875" style="318"/>
    <col min="6657" max="6657" width="10.69921875" style="318" customWidth="1"/>
    <col min="6658" max="6658" width="8" style="318" customWidth="1"/>
    <col min="6659" max="6659" width="5.69921875" style="318" customWidth="1"/>
    <col min="6660" max="6660" width="8.69921875" style="318" customWidth="1"/>
    <col min="6661" max="6661" width="11.19921875" style="318" customWidth="1"/>
    <col min="6662" max="6663" width="5.69921875" style="318" customWidth="1"/>
    <col min="6664" max="6665" width="11.19921875" style="318" customWidth="1"/>
    <col min="6666" max="6667" width="5.69921875" style="318" customWidth="1"/>
    <col min="6668" max="6669" width="11.19921875" style="318" customWidth="1"/>
    <col min="6670" max="6671" width="5.69921875" style="318" customWidth="1"/>
    <col min="6672" max="6673" width="11.19921875" style="318" customWidth="1"/>
    <col min="6674" max="6675" width="5.69921875" style="318" customWidth="1"/>
    <col min="6676" max="6676" width="11.19921875" style="318" customWidth="1"/>
    <col min="6677" max="6677" width="8.69921875" style="318"/>
    <col min="6678" max="6678" width="8.19921875" style="318" customWidth="1"/>
    <col min="6679" max="6887" width="8.69921875" style="318"/>
    <col min="6888" max="6889" width="1.19921875" style="318" customWidth="1"/>
    <col min="6890" max="6890" width="9.19921875" style="318" customWidth="1"/>
    <col min="6891" max="6891" width="8" style="318" customWidth="1"/>
    <col min="6892" max="6892" width="5.69921875" style="318" customWidth="1"/>
    <col min="6893" max="6893" width="8.69921875" style="318" customWidth="1"/>
    <col min="6894" max="6894" width="11.19921875" style="318" customWidth="1"/>
    <col min="6895" max="6896" width="6" style="318" customWidth="1"/>
    <col min="6897" max="6898" width="11.19921875" style="318" customWidth="1"/>
    <col min="6899" max="6900" width="5.69921875" style="318" customWidth="1"/>
    <col min="6901" max="6902" width="11.19921875" style="318" customWidth="1"/>
    <col min="6903" max="6904" width="5.69921875" style="318" customWidth="1"/>
    <col min="6905" max="6906" width="11.19921875" style="318" customWidth="1"/>
    <col min="6907" max="6907" width="6.19921875" style="318" customWidth="1"/>
    <col min="6908" max="6908" width="6" style="318" customWidth="1"/>
    <col min="6909" max="6909" width="11.19921875" style="318" customWidth="1"/>
    <col min="6910" max="6912" width="8.69921875" style="318"/>
    <col min="6913" max="6913" width="10.69921875" style="318" customWidth="1"/>
    <col min="6914" max="6914" width="8" style="318" customWidth="1"/>
    <col min="6915" max="6915" width="5.69921875" style="318" customWidth="1"/>
    <col min="6916" max="6916" width="8.69921875" style="318" customWidth="1"/>
    <col min="6917" max="6917" width="11.19921875" style="318" customWidth="1"/>
    <col min="6918" max="6919" width="5.69921875" style="318" customWidth="1"/>
    <col min="6920" max="6921" width="11.19921875" style="318" customWidth="1"/>
    <col min="6922" max="6923" width="5.69921875" style="318" customWidth="1"/>
    <col min="6924" max="6925" width="11.19921875" style="318" customWidth="1"/>
    <col min="6926" max="6927" width="5.69921875" style="318" customWidth="1"/>
    <col min="6928" max="6929" width="11.19921875" style="318" customWidth="1"/>
    <col min="6930" max="6931" width="5.69921875" style="318" customWidth="1"/>
    <col min="6932" max="6932" width="11.19921875" style="318" customWidth="1"/>
    <col min="6933" max="6933" width="8.69921875" style="318"/>
    <col min="6934" max="6934" width="8.19921875" style="318" customWidth="1"/>
    <col min="6935" max="7143" width="8.69921875" style="318"/>
    <col min="7144" max="7145" width="1.19921875" style="318" customWidth="1"/>
    <col min="7146" max="7146" width="9.19921875" style="318" customWidth="1"/>
    <col min="7147" max="7147" width="8" style="318" customWidth="1"/>
    <col min="7148" max="7148" width="5.69921875" style="318" customWidth="1"/>
    <col min="7149" max="7149" width="8.69921875" style="318" customWidth="1"/>
    <col min="7150" max="7150" width="11.19921875" style="318" customWidth="1"/>
    <col min="7151" max="7152" width="6" style="318" customWidth="1"/>
    <col min="7153" max="7154" width="11.19921875" style="318" customWidth="1"/>
    <col min="7155" max="7156" width="5.69921875" style="318" customWidth="1"/>
    <col min="7157" max="7158" width="11.19921875" style="318" customWidth="1"/>
    <col min="7159" max="7160" width="5.69921875" style="318" customWidth="1"/>
    <col min="7161" max="7162" width="11.19921875" style="318" customWidth="1"/>
    <col min="7163" max="7163" width="6.19921875" style="318" customWidth="1"/>
    <col min="7164" max="7164" width="6" style="318" customWidth="1"/>
    <col min="7165" max="7165" width="11.19921875" style="318" customWidth="1"/>
    <col min="7166" max="7168" width="8.69921875" style="318"/>
    <col min="7169" max="7169" width="10.69921875" style="318" customWidth="1"/>
    <col min="7170" max="7170" width="8" style="318" customWidth="1"/>
    <col min="7171" max="7171" width="5.69921875" style="318" customWidth="1"/>
    <col min="7172" max="7172" width="8.69921875" style="318" customWidth="1"/>
    <col min="7173" max="7173" width="11.19921875" style="318" customWidth="1"/>
    <col min="7174" max="7175" width="5.69921875" style="318" customWidth="1"/>
    <col min="7176" max="7177" width="11.19921875" style="318" customWidth="1"/>
    <col min="7178" max="7179" width="5.69921875" style="318" customWidth="1"/>
    <col min="7180" max="7181" width="11.19921875" style="318" customWidth="1"/>
    <col min="7182" max="7183" width="5.69921875" style="318" customWidth="1"/>
    <col min="7184" max="7185" width="11.19921875" style="318" customWidth="1"/>
    <col min="7186" max="7187" width="5.69921875" style="318" customWidth="1"/>
    <col min="7188" max="7188" width="11.19921875" style="318" customWidth="1"/>
    <col min="7189" max="7189" width="8.69921875" style="318"/>
    <col min="7190" max="7190" width="8.19921875" style="318" customWidth="1"/>
    <col min="7191" max="7399" width="8.69921875" style="318"/>
    <col min="7400" max="7401" width="1.19921875" style="318" customWidth="1"/>
    <col min="7402" max="7402" width="9.19921875" style="318" customWidth="1"/>
    <col min="7403" max="7403" width="8" style="318" customWidth="1"/>
    <col min="7404" max="7404" width="5.69921875" style="318" customWidth="1"/>
    <col min="7405" max="7405" width="8.69921875" style="318" customWidth="1"/>
    <col min="7406" max="7406" width="11.19921875" style="318" customWidth="1"/>
    <col min="7407" max="7408" width="6" style="318" customWidth="1"/>
    <col min="7409" max="7410" width="11.19921875" style="318" customWidth="1"/>
    <col min="7411" max="7412" width="5.69921875" style="318" customWidth="1"/>
    <col min="7413" max="7414" width="11.19921875" style="318" customWidth="1"/>
    <col min="7415" max="7416" width="5.69921875" style="318" customWidth="1"/>
    <col min="7417" max="7418" width="11.19921875" style="318" customWidth="1"/>
    <col min="7419" max="7419" width="6.19921875" style="318" customWidth="1"/>
    <col min="7420" max="7420" width="6" style="318" customWidth="1"/>
    <col min="7421" max="7421" width="11.19921875" style="318" customWidth="1"/>
    <col min="7422" max="7424" width="8.69921875" style="318"/>
    <col min="7425" max="7425" width="10.69921875" style="318" customWidth="1"/>
    <col min="7426" max="7426" width="8" style="318" customWidth="1"/>
    <col min="7427" max="7427" width="5.69921875" style="318" customWidth="1"/>
    <col min="7428" max="7428" width="8.69921875" style="318" customWidth="1"/>
    <col min="7429" max="7429" width="11.19921875" style="318" customWidth="1"/>
    <col min="7430" max="7431" width="5.69921875" style="318" customWidth="1"/>
    <col min="7432" max="7433" width="11.19921875" style="318" customWidth="1"/>
    <col min="7434" max="7435" width="5.69921875" style="318" customWidth="1"/>
    <col min="7436" max="7437" width="11.19921875" style="318" customWidth="1"/>
    <col min="7438" max="7439" width="5.69921875" style="318" customWidth="1"/>
    <col min="7440" max="7441" width="11.19921875" style="318" customWidth="1"/>
    <col min="7442" max="7443" width="5.69921875" style="318" customWidth="1"/>
    <col min="7444" max="7444" width="11.19921875" style="318" customWidth="1"/>
    <col min="7445" max="7445" width="8.69921875" style="318"/>
    <col min="7446" max="7446" width="8.19921875" style="318" customWidth="1"/>
    <col min="7447" max="7655" width="8.69921875" style="318"/>
    <col min="7656" max="7657" width="1.19921875" style="318" customWidth="1"/>
    <col min="7658" max="7658" width="9.19921875" style="318" customWidth="1"/>
    <col min="7659" max="7659" width="8" style="318" customWidth="1"/>
    <col min="7660" max="7660" width="5.69921875" style="318" customWidth="1"/>
    <col min="7661" max="7661" width="8.69921875" style="318" customWidth="1"/>
    <col min="7662" max="7662" width="11.19921875" style="318" customWidth="1"/>
    <col min="7663" max="7664" width="6" style="318" customWidth="1"/>
    <col min="7665" max="7666" width="11.19921875" style="318" customWidth="1"/>
    <col min="7667" max="7668" width="5.69921875" style="318" customWidth="1"/>
    <col min="7669" max="7670" width="11.19921875" style="318" customWidth="1"/>
    <col min="7671" max="7672" width="5.69921875" style="318" customWidth="1"/>
    <col min="7673" max="7674" width="11.19921875" style="318" customWidth="1"/>
    <col min="7675" max="7675" width="6.19921875" style="318" customWidth="1"/>
    <col min="7676" max="7676" width="6" style="318" customWidth="1"/>
    <col min="7677" max="7677" width="11.19921875" style="318" customWidth="1"/>
    <col min="7678" max="7680" width="8.69921875" style="318"/>
    <col min="7681" max="7681" width="10.69921875" style="318" customWidth="1"/>
    <col min="7682" max="7682" width="8" style="318" customWidth="1"/>
    <col min="7683" max="7683" width="5.69921875" style="318" customWidth="1"/>
    <col min="7684" max="7684" width="8.69921875" style="318" customWidth="1"/>
    <col min="7685" max="7685" width="11.19921875" style="318" customWidth="1"/>
    <col min="7686" max="7687" width="5.69921875" style="318" customWidth="1"/>
    <col min="7688" max="7689" width="11.19921875" style="318" customWidth="1"/>
    <col min="7690" max="7691" width="5.69921875" style="318" customWidth="1"/>
    <col min="7692" max="7693" width="11.19921875" style="318" customWidth="1"/>
    <col min="7694" max="7695" width="5.69921875" style="318" customWidth="1"/>
    <col min="7696" max="7697" width="11.19921875" style="318" customWidth="1"/>
    <col min="7698" max="7699" width="5.69921875" style="318" customWidth="1"/>
    <col min="7700" max="7700" width="11.19921875" style="318" customWidth="1"/>
    <col min="7701" max="7701" width="8.69921875" style="318"/>
    <col min="7702" max="7702" width="8.19921875" style="318" customWidth="1"/>
    <col min="7703" max="7911" width="8.69921875" style="318"/>
    <col min="7912" max="7913" width="1.19921875" style="318" customWidth="1"/>
    <col min="7914" max="7914" width="9.19921875" style="318" customWidth="1"/>
    <col min="7915" max="7915" width="8" style="318" customWidth="1"/>
    <col min="7916" max="7916" width="5.69921875" style="318" customWidth="1"/>
    <col min="7917" max="7917" width="8.69921875" style="318" customWidth="1"/>
    <col min="7918" max="7918" width="11.19921875" style="318" customWidth="1"/>
    <col min="7919" max="7920" width="6" style="318" customWidth="1"/>
    <col min="7921" max="7922" width="11.19921875" style="318" customWidth="1"/>
    <col min="7923" max="7924" width="5.69921875" style="318" customWidth="1"/>
    <col min="7925" max="7926" width="11.19921875" style="318" customWidth="1"/>
    <col min="7927" max="7928" width="5.69921875" style="318" customWidth="1"/>
    <col min="7929" max="7930" width="11.19921875" style="318" customWidth="1"/>
    <col min="7931" max="7931" width="6.19921875" style="318" customWidth="1"/>
    <col min="7932" max="7932" width="6" style="318" customWidth="1"/>
    <col min="7933" max="7933" width="11.19921875" style="318" customWidth="1"/>
    <col min="7934" max="7936" width="8.69921875" style="318"/>
    <col min="7937" max="7937" width="10.69921875" style="318" customWidth="1"/>
    <col min="7938" max="7938" width="8" style="318" customWidth="1"/>
    <col min="7939" max="7939" width="5.69921875" style="318" customWidth="1"/>
    <col min="7940" max="7940" width="8.69921875" style="318" customWidth="1"/>
    <col min="7941" max="7941" width="11.19921875" style="318" customWidth="1"/>
    <col min="7942" max="7943" width="5.69921875" style="318" customWidth="1"/>
    <col min="7944" max="7945" width="11.19921875" style="318" customWidth="1"/>
    <col min="7946" max="7947" width="5.69921875" style="318" customWidth="1"/>
    <col min="7948" max="7949" width="11.19921875" style="318" customWidth="1"/>
    <col min="7950" max="7951" width="5.69921875" style="318" customWidth="1"/>
    <col min="7952" max="7953" width="11.19921875" style="318" customWidth="1"/>
    <col min="7954" max="7955" width="5.69921875" style="318" customWidth="1"/>
    <col min="7956" max="7956" width="11.19921875" style="318" customWidth="1"/>
    <col min="7957" max="7957" width="8.69921875" style="318"/>
    <col min="7958" max="7958" width="8.19921875" style="318" customWidth="1"/>
    <col min="7959" max="8167" width="8.69921875" style="318"/>
    <col min="8168" max="8169" width="1.19921875" style="318" customWidth="1"/>
    <col min="8170" max="8170" width="9.19921875" style="318" customWidth="1"/>
    <col min="8171" max="8171" width="8" style="318" customWidth="1"/>
    <col min="8172" max="8172" width="5.69921875" style="318" customWidth="1"/>
    <col min="8173" max="8173" width="8.69921875" style="318" customWidth="1"/>
    <col min="8174" max="8174" width="11.19921875" style="318" customWidth="1"/>
    <col min="8175" max="8176" width="6" style="318" customWidth="1"/>
    <col min="8177" max="8178" width="11.19921875" style="318" customWidth="1"/>
    <col min="8179" max="8180" width="5.69921875" style="318" customWidth="1"/>
    <col min="8181" max="8182" width="11.19921875" style="318" customWidth="1"/>
    <col min="8183" max="8184" width="5.69921875" style="318" customWidth="1"/>
    <col min="8185" max="8186" width="11.19921875" style="318" customWidth="1"/>
    <col min="8187" max="8187" width="6.19921875" style="318" customWidth="1"/>
    <col min="8188" max="8188" width="6" style="318" customWidth="1"/>
    <col min="8189" max="8189" width="11.19921875" style="318" customWidth="1"/>
    <col min="8190" max="8192" width="8.69921875" style="318"/>
    <col min="8193" max="8193" width="10.69921875" style="318" customWidth="1"/>
    <col min="8194" max="8194" width="8" style="318" customWidth="1"/>
    <col min="8195" max="8195" width="5.69921875" style="318" customWidth="1"/>
    <col min="8196" max="8196" width="8.69921875" style="318" customWidth="1"/>
    <col min="8197" max="8197" width="11.19921875" style="318" customWidth="1"/>
    <col min="8198" max="8199" width="5.69921875" style="318" customWidth="1"/>
    <col min="8200" max="8201" width="11.19921875" style="318" customWidth="1"/>
    <col min="8202" max="8203" width="5.69921875" style="318" customWidth="1"/>
    <col min="8204" max="8205" width="11.19921875" style="318" customWidth="1"/>
    <col min="8206" max="8207" width="5.69921875" style="318" customWidth="1"/>
    <col min="8208" max="8209" width="11.19921875" style="318" customWidth="1"/>
    <col min="8210" max="8211" width="5.69921875" style="318" customWidth="1"/>
    <col min="8212" max="8212" width="11.19921875" style="318" customWidth="1"/>
    <col min="8213" max="8213" width="8.69921875" style="318"/>
    <col min="8214" max="8214" width="8.19921875" style="318" customWidth="1"/>
    <col min="8215" max="8423" width="8.69921875" style="318"/>
    <col min="8424" max="8425" width="1.19921875" style="318" customWidth="1"/>
    <col min="8426" max="8426" width="9.19921875" style="318" customWidth="1"/>
    <col min="8427" max="8427" width="8" style="318" customWidth="1"/>
    <col min="8428" max="8428" width="5.69921875" style="318" customWidth="1"/>
    <col min="8429" max="8429" width="8.69921875" style="318" customWidth="1"/>
    <col min="8430" max="8430" width="11.19921875" style="318" customWidth="1"/>
    <col min="8431" max="8432" width="6" style="318" customWidth="1"/>
    <col min="8433" max="8434" width="11.19921875" style="318" customWidth="1"/>
    <col min="8435" max="8436" width="5.69921875" style="318" customWidth="1"/>
    <col min="8437" max="8438" width="11.19921875" style="318" customWidth="1"/>
    <col min="8439" max="8440" width="5.69921875" style="318" customWidth="1"/>
    <col min="8441" max="8442" width="11.19921875" style="318" customWidth="1"/>
    <col min="8443" max="8443" width="6.19921875" style="318" customWidth="1"/>
    <col min="8444" max="8444" width="6" style="318" customWidth="1"/>
    <col min="8445" max="8445" width="11.19921875" style="318" customWidth="1"/>
    <col min="8446" max="8448" width="8.69921875" style="318"/>
    <col min="8449" max="8449" width="10.69921875" style="318" customWidth="1"/>
    <col min="8450" max="8450" width="8" style="318" customWidth="1"/>
    <col min="8451" max="8451" width="5.69921875" style="318" customWidth="1"/>
    <col min="8452" max="8452" width="8.69921875" style="318" customWidth="1"/>
    <col min="8453" max="8453" width="11.19921875" style="318" customWidth="1"/>
    <col min="8454" max="8455" width="5.69921875" style="318" customWidth="1"/>
    <col min="8456" max="8457" width="11.19921875" style="318" customWidth="1"/>
    <col min="8458" max="8459" width="5.69921875" style="318" customWidth="1"/>
    <col min="8460" max="8461" width="11.19921875" style="318" customWidth="1"/>
    <col min="8462" max="8463" width="5.69921875" style="318" customWidth="1"/>
    <col min="8464" max="8465" width="11.19921875" style="318" customWidth="1"/>
    <col min="8466" max="8467" width="5.69921875" style="318" customWidth="1"/>
    <col min="8468" max="8468" width="11.19921875" style="318" customWidth="1"/>
    <col min="8469" max="8469" width="8.69921875" style="318"/>
    <col min="8470" max="8470" width="8.19921875" style="318" customWidth="1"/>
    <col min="8471" max="8679" width="8.69921875" style="318"/>
    <col min="8680" max="8681" width="1.19921875" style="318" customWidth="1"/>
    <col min="8682" max="8682" width="9.19921875" style="318" customWidth="1"/>
    <col min="8683" max="8683" width="8" style="318" customWidth="1"/>
    <col min="8684" max="8684" width="5.69921875" style="318" customWidth="1"/>
    <col min="8685" max="8685" width="8.69921875" style="318" customWidth="1"/>
    <col min="8686" max="8686" width="11.19921875" style="318" customWidth="1"/>
    <col min="8687" max="8688" width="6" style="318" customWidth="1"/>
    <col min="8689" max="8690" width="11.19921875" style="318" customWidth="1"/>
    <col min="8691" max="8692" width="5.69921875" style="318" customWidth="1"/>
    <col min="8693" max="8694" width="11.19921875" style="318" customWidth="1"/>
    <col min="8695" max="8696" width="5.69921875" style="318" customWidth="1"/>
    <col min="8697" max="8698" width="11.19921875" style="318" customWidth="1"/>
    <col min="8699" max="8699" width="6.19921875" style="318" customWidth="1"/>
    <col min="8700" max="8700" width="6" style="318" customWidth="1"/>
    <col min="8701" max="8701" width="11.19921875" style="318" customWidth="1"/>
    <col min="8702" max="8704" width="8.69921875" style="318"/>
    <col min="8705" max="8705" width="10.69921875" style="318" customWidth="1"/>
    <col min="8706" max="8706" width="8" style="318" customWidth="1"/>
    <col min="8707" max="8707" width="5.69921875" style="318" customWidth="1"/>
    <col min="8708" max="8708" width="8.69921875" style="318" customWidth="1"/>
    <col min="8709" max="8709" width="11.19921875" style="318" customWidth="1"/>
    <col min="8710" max="8711" width="5.69921875" style="318" customWidth="1"/>
    <col min="8712" max="8713" width="11.19921875" style="318" customWidth="1"/>
    <col min="8714" max="8715" width="5.69921875" style="318" customWidth="1"/>
    <col min="8716" max="8717" width="11.19921875" style="318" customWidth="1"/>
    <col min="8718" max="8719" width="5.69921875" style="318" customWidth="1"/>
    <col min="8720" max="8721" width="11.19921875" style="318" customWidth="1"/>
    <col min="8722" max="8723" width="5.69921875" style="318" customWidth="1"/>
    <col min="8724" max="8724" width="11.19921875" style="318" customWidth="1"/>
    <col min="8725" max="8725" width="8.69921875" style="318"/>
    <col min="8726" max="8726" width="8.19921875" style="318" customWidth="1"/>
    <col min="8727" max="8935" width="8.69921875" style="318"/>
    <col min="8936" max="8937" width="1.19921875" style="318" customWidth="1"/>
    <col min="8938" max="8938" width="9.19921875" style="318" customWidth="1"/>
    <col min="8939" max="8939" width="8" style="318" customWidth="1"/>
    <col min="8940" max="8940" width="5.69921875" style="318" customWidth="1"/>
    <col min="8941" max="8941" width="8.69921875" style="318" customWidth="1"/>
    <col min="8942" max="8942" width="11.19921875" style="318" customWidth="1"/>
    <col min="8943" max="8944" width="6" style="318" customWidth="1"/>
    <col min="8945" max="8946" width="11.19921875" style="318" customWidth="1"/>
    <col min="8947" max="8948" width="5.69921875" style="318" customWidth="1"/>
    <col min="8949" max="8950" width="11.19921875" style="318" customWidth="1"/>
    <col min="8951" max="8952" width="5.69921875" style="318" customWidth="1"/>
    <col min="8953" max="8954" width="11.19921875" style="318" customWidth="1"/>
    <col min="8955" max="8955" width="6.19921875" style="318" customWidth="1"/>
    <col min="8956" max="8956" width="6" style="318" customWidth="1"/>
    <col min="8957" max="8957" width="11.19921875" style="318" customWidth="1"/>
    <col min="8958" max="8960" width="8.69921875" style="318"/>
    <col min="8961" max="8961" width="10.69921875" style="318" customWidth="1"/>
    <col min="8962" max="8962" width="8" style="318" customWidth="1"/>
    <col min="8963" max="8963" width="5.69921875" style="318" customWidth="1"/>
    <col min="8964" max="8964" width="8.69921875" style="318" customWidth="1"/>
    <col min="8965" max="8965" width="11.19921875" style="318" customWidth="1"/>
    <col min="8966" max="8967" width="5.69921875" style="318" customWidth="1"/>
    <col min="8968" max="8969" width="11.19921875" style="318" customWidth="1"/>
    <col min="8970" max="8971" width="5.69921875" style="318" customWidth="1"/>
    <col min="8972" max="8973" width="11.19921875" style="318" customWidth="1"/>
    <col min="8974" max="8975" width="5.69921875" style="318" customWidth="1"/>
    <col min="8976" max="8977" width="11.19921875" style="318" customWidth="1"/>
    <col min="8978" max="8979" width="5.69921875" style="318" customWidth="1"/>
    <col min="8980" max="8980" width="11.19921875" style="318" customWidth="1"/>
    <col min="8981" max="8981" width="8.69921875" style="318"/>
    <col min="8982" max="8982" width="8.19921875" style="318" customWidth="1"/>
    <col min="8983" max="9191" width="8.69921875" style="318"/>
    <col min="9192" max="9193" width="1.19921875" style="318" customWidth="1"/>
    <col min="9194" max="9194" width="9.19921875" style="318" customWidth="1"/>
    <col min="9195" max="9195" width="8" style="318" customWidth="1"/>
    <col min="9196" max="9196" width="5.69921875" style="318" customWidth="1"/>
    <col min="9197" max="9197" width="8.69921875" style="318" customWidth="1"/>
    <col min="9198" max="9198" width="11.19921875" style="318" customWidth="1"/>
    <col min="9199" max="9200" width="6" style="318" customWidth="1"/>
    <col min="9201" max="9202" width="11.19921875" style="318" customWidth="1"/>
    <col min="9203" max="9204" width="5.69921875" style="318" customWidth="1"/>
    <col min="9205" max="9206" width="11.19921875" style="318" customWidth="1"/>
    <col min="9207" max="9208" width="5.69921875" style="318" customWidth="1"/>
    <col min="9209" max="9210" width="11.19921875" style="318" customWidth="1"/>
    <col min="9211" max="9211" width="6.19921875" style="318" customWidth="1"/>
    <col min="9212" max="9212" width="6" style="318" customWidth="1"/>
    <col min="9213" max="9213" width="11.19921875" style="318" customWidth="1"/>
    <col min="9214" max="9216" width="8.69921875" style="318"/>
    <col min="9217" max="9217" width="10.69921875" style="318" customWidth="1"/>
    <col min="9218" max="9218" width="8" style="318" customWidth="1"/>
    <col min="9219" max="9219" width="5.69921875" style="318" customWidth="1"/>
    <col min="9220" max="9220" width="8.69921875" style="318" customWidth="1"/>
    <col min="9221" max="9221" width="11.19921875" style="318" customWidth="1"/>
    <col min="9222" max="9223" width="5.69921875" style="318" customWidth="1"/>
    <col min="9224" max="9225" width="11.19921875" style="318" customWidth="1"/>
    <col min="9226" max="9227" width="5.69921875" style="318" customWidth="1"/>
    <col min="9228" max="9229" width="11.19921875" style="318" customWidth="1"/>
    <col min="9230" max="9231" width="5.69921875" style="318" customWidth="1"/>
    <col min="9232" max="9233" width="11.19921875" style="318" customWidth="1"/>
    <col min="9234" max="9235" width="5.69921875" style="318" customWidth="1"/>
    <col min="9236" max="9236" width="11.19921875" style="318" customWidth="1"/>
    <col min="9237" max="9237" width="8.69921875" style="318"/>
    <col min="9238" max="9238" width="8.19921875" style="318" customWidth="1"/>
    <col min="9239" max="9447" width="8.69921875" style="318"/>
    <col min="9448" max="9449" width="1.19921875" style="318" customWidth="1"/>
    <col min="9450" max="9450" width="9.19921875" style="318" customWidth="1"/>
    <col min="9451" max="9451" width="8" style="318" customWidth="1"/>
    <col min="9452" max="9452" width="5.69921875" style="318" customWidth="1"/>
    <col min="9453" max="9453" width="8.69921875" style="318" customWidth="1"/>
    <col min="9454" max="9454" width="11.19921875" style="318" customWidth="1"/>
    <col min="9455" max="9456" width="6" style="318" customWidth="1"/>
    <col min="9457" max="9458" width="11.19921875" style="318" customWidth="1"/>
    <col min="9459" max="9460" width="5.69921875" style="318" customWidth="1"/>
    <col min="9461" max="9462" width="11.19921875" style="318" customWidth="1"/>
    <col min="9463" max="9464" width="5.69921875" style="318" customWidth="1"/>
    <col min="9465" max="9466" width="11.19921875" style="318" customWidth="1"/>
    <col min="9467" max="9467" width="6.19921875" style="318" customWidth="1"/>
    <col min="9468" max="9468" width="6" style="318" customWidth="1"/>
    <col min="9469" max="9469" width="11.19921875" style="318" customWidth="1"/>
    <col min="9470" max="9472" width="8.69921875" style="318"/>
    <col min="9473" max="9473" width="10.69921875" style="318" customWidth="1"/>
    <col min="9474" max="9474" width="8" style="318" customWidth="1"/>
    <col min="9475" max="9475" width="5.69921875" style="318" customWidth="1"/>
    <col min="9476" max="9476" width="8.69921875" style="318" customWidth="1"/>
    <col min="9477" max="9477" width="11.19921875" style="318" customWidth="1"/>
    <col min="9478" max="9479" width="5.69921875" style="318" customWidth="1"/>
    <col min="9480" max="9481" width="11.19921875" style="318" customWidth="1"/>
    <col min="9482" max="9483" width="5.69921875" style="318" customWidth="1"/>
    <col min="9484" max="9485" width="11.19921875" style="318" customWidth="1"/>
    <col min="9486" max="9487" width="5.69921875" style="318" customWidth="1"/>
    <col min="9488" max="9489" width="11.19921875" style="318" customWidth="1"/>
    <col min="9490" max="9491" width="5.69921875" style="318" customWidth="1"/>
    <col min="9492" max="9492" width="11.19921875" style="318" customWidth="1"/>
    <col min="9493" max="9493" width="8.69921875" style="318"/>
    <col min="9494" max="9494" width="8.19921875" style="318" customWidth="1"/>
    <col min="9495" max="9703" width="8.69921875" style="318"/>
    <col min="9704" max="9705" width="1.19921875" style="318" customWidth="1"/>
    <col min="9706" max="9706" width="9.19921875" style="318" customWidth="1"/>
    <col min="9707" max="9707" width="8" style="318" customWidth="1"/>
    <col min="9708" max="9708" width="5.69921875" style="318" customWidth="1"/>
    <col min="9709" max="9709" width="8.69921875" style="318" customWidth="1"/>
    <col min="9710" max="9710" width="11.19921875" style="318" customWidth="1"/>
    <col min="9711" max="9712" width="6" style="318" customWidth="1"/>
    <col min="9713" max="9714" width="11.19921875" style="318" customWidth="1"/>
    <col min="9715" max="9716" width="5.69921875" style="318" customWidth="1"/>
    <col min="9717" max="9718" width="11.19921875" style="318" customWidth="1"/>
    <col min="9719" max="9720" width="5.69921875" style="318" customWidth="1"/>
    <col min="9721" max="9722" width="11.19921875" style="318" customWidth="1"/>
    <col min="9723" max="9723" width="6.19921875" style="318" customWidth="1"/>
    <col min="9724" max="9724" width="6" style="318" customWidth="1"/>
    <col min="9725" max="9725" width="11.19921875" style="318" customWidth="1"/>
    <col min="9726" max="9728" width="8.69921875" style="318"/>
    <col min="9729" max="9729" width="10.69921875" style="318" customWidth="1"/>
    <col min="9730" max="9730" width="8" style="318" customWidth="1"/>
    <col min="9731" max="9731" width="5.69921875" style="318" customWidth="1"/>
    <col min="9732" max="9732" width="8.69921875" style="318" customWidth="1"/>
    <col min="9733" max="9733" width="11.19921875" style="318" customWidth="1"/>
    <col min="9734" max="9735" width="5.69921875" style="318" customWidth="1"/>
    <col min="9736" max="9737" width="11.19921875" style="318" customWidth="1"/>
    <col min="9738" max="9739" width="5.69921875" style="318" customWidth="1"/>
    <col min="9740" max="9741" width="11.19921875" style="318" customWidth="1"/>
    <col min="9742" max="9743" width="5.69921875" style="318" customWidth="1"/>
    <col min="9744" max="9745" width="11.19921875" style="318" customWidth="1"/>
    <col min="9746" max="9747" width="5.69921875" style="318" customWidth="1"/>
    <col min="9748" max="9748" width="11.19921875" style="318" customWidth="1"/>
    <col min="9749" max="9749" width="8.69921875" style="318"/>
    <col min="9750" max="9750" width="8.19921875" style="318" customWidth="1"/>
    <col min="9751" max="9959" width="8.69921875" style="318"/>
    <col min="9960" max="9961" width="1.19921875" style="318" customWidth="1"/>
    <col min="9962" max="9962" width="9.19921875" style="318" customWidth="1"/>
    <col min="9963" max="9963" width="8" style="318" customWidth="1"/>
    <col min="9964" max="9964" width="5.69921875" style="318" customWidth="1"/>
    <col min="9965" max="9965" width="8.69921875" style="318" customWidth="1"/>
    <col min="9966" max="9966" width="11.19921875" style="318" customWidth="1"/>
    <col min="9967" max="9968" width="6" style="318" customWidth="1"/>
    <col min="9969" max="9970" width="11.19921875" style="318" customWidth="1"/>
    <col min="9971" max="9972" width="5.69921875" style="318" customWidth="1"/>
    <col min="9973" max="9974" width="11.19921875" style="318" customWidth="1"/>
    <col min="9975" max="9976" width="5.69921875" style="318" customWidth="1"/>
    <col min="9977" max="9978" width="11.19921875" style="318" customWidth="1"/>
    <col min="9979" max="9979" width="6.19921875" style="318" customWidth="1"/>
    <col min="9980" max="9980" width="6" style="318" customWidth="1"/>
    <col min="9981" max="9981" width="11.19921875" style="318" customWidth="1"/>
    <col min="9982" max="9984" width="8.69921875" style="318"/>
    <col min="9985" max="9985" width="10.69921875" style="318" customWidth="1"/>
    <col min="9986" max="9986" width="8" style="318" customWidth="1"/>
    <col min="9987" max="9987" width="5.69921875" style="318" customWidth="1"/>
    <col min="9988" max="9988" width="8.69921875" style="318" customWidth="1"/>
    <col min="9989" max="9989" width="11.19921875" style="318" customWidth="1"/>
    <col min="9990" max="9991" width="5.69921875" style="318" customWidth="1"/>
    <col min="9992" max="9993" width="11.19921875" style="318" customWidth="1"/>
    <col min="9994" max="9995" width="5.69921875" style="318" customWidth="1"/>
    <col min="9996" max="9997" width="11.19921875" style="318" customWidth="1"/>
    <col min="9998" max="9999" width="5.69921875" style="318" customWidth="1"/>
    <col min="10000" max="10001" width="11.19921875" style="318" customWidth="1"/>
    <col min="10002" max="10003" width="5.69921875" style="318" customWidth="1"/>
    <col min="10004" max="10004" width="11.19921875" style="318" customWidth="1"/>
    <col min="10005" max="10005" width="8.69921875" style="318"/>
    <col min="10006" max="10006" width="8.19921875" style="318" customWidth="1"/>
    <col min="10007" max="10215" width="8.69921875" style="318"/>
    <col min="10216" max="10217" width="1.19921875" style="318" customWidth="1"/>
    <col min="10218" max="10218" width="9.19921875" style="318" customWidth="1"/>
    <col min="10219" max="10219" width="8" style="318" customWidth="1"/>
    <col min="10220" max="10220" width="5.69921875" style="318" customWidth="1"/>
    <col min="10221" max="10221" width="8.69921875" style="318" customWidth="1"/>
    <col min="10222" max="10222" width="11.19921875" style="318" customWidth="1"/>
    <col min="10223" max="10224" width="6" style="318" customWidth="1"/>
    <col min="10225" max="10226" width="11.19921875" style="318" customWidth="1"/>
    <col min="10227" max="10228" width="5.69921875" style="318" customWidth="1"/>
    <col min="10229" max="10230" width="11.19921875" style="318" customWidth="1"/>
    <col min="10231" max="10232" width="5.69921875" style="318" customWidth="1"/>
    <col min="10233" max="10234" width="11.19921875" style="318" customWidth="1"/>
    <col min="10235" max="10235" width="6.19921875" style="318" customWidth="1"/>
    <col min="10236" max="10236" width="6" style="318" customWidth="1"/>
    <col min="10237" max="10237" width="11.19921875" style="318" customWidth="1"/>
    <col min="10238" max="10240" width="8.69921875" style="318"/>
    <col min="10241" max="10241" width="10.69921875" style="318" customWidth="1"/>
    <col min="10242" max="10242" width="8" style="318" customWidth="1"/>
    <col min="10243" max="10243" width="5.69921875" style="318" customWidth="1"/>
    <col min="10244" max="10244" width="8.69921875" style="318" customWidth="1"/>
    <col min="10245" max="10245" width="11.19921875" style="318" customWidth="1"/>
    <col min="10246" max="10247" width="5.69921875" style="318" customWidth="1"/>
    <col min="10248" max="10249" width="11.19921875" style="318" customWidth="1"/>
    <col min="10250" max="10251" width="5.69921875" style="318" customWidth="1"/>
    <col min="10252" max="10253" width="11.19921875" style="318" customWidth="1"/>
    <col min="10254" max="10255" width="5.69921875" style="318" customWidth="1"/>
    <col min="10256" max="10257" width="11.19921875" style="318" customWidth="1"/>
    <col min="10258" max="10259" width="5.69921875" style="318" customWidth="1"/>
    <col min="10260" max="10260" width="11.19921875" style="318" customWidth="1"/>
    <col min="10261" max="10261" width="8.69921875" style="318"/>
    <col min="10262" max="10262" width="8.19921875" style="318" customWidth="1"/>
    <col min="10263" max="10471" width="8.69921875" style="318"/>
    <col min="10472" max="10473" width="1.19921875" style="318" customWidth="1"/>
    <col min="10474" max="10474" width="9.19921875" style="318" customWidth="1"/>
    <col min="10475" max="10475" width="8" style="318" customWidth="1"/>
    <col min="10476" max="10476" width="5.69921875" style="318" customWidth="1"/>
    <col min="10477" max="10477" width="8.69921875" style="318" customWidth="1"/>
    <col min="10478" max="10478" width="11.19921875" style="318" customWidth="1"/>
    <col min="10479" max="10480" width="6" style="318" customWidth="1"/>
    <col min="10481" max="10482" width="11.19921875" style="318" customWidth="1"/>
    <col min="10483" max="10484" width="5.69921875" style="318" customWidth="1"/>
    <col min="10485" max="10486" width="11.19921875" style="318" customWidth="1"/>
    <col min="10487" max="10488" width="5.69921875" style="318" customWidth="1"/>
    <col min="10489" max="10490" width="11.19921875" style="318" customWidth="1"/>
    <col min="10491" max="10491" width="6.19921875" style="318" customWidth="1"/>
    <col min="10492" max="10492" width="6" style="318" customWidth="1"/>
    <col min="10493" max="10493" width="11.19921875" style="318" customWidth="1"/>
    <col min="10494" max="10496" width="8.69921875" style="318"/>
    <col min="10497" max="10497" width="10.69921875" style="318" customWidth="1"/>
    <col min="10498" max="10498" width="8" style="318" customWidth="1"/>
    <col min="10499" max="10499" width="5.69921875" style="318" customWidth="1"/>
    <col min="10500" max="10500" width="8.69921875" style="318" customWidth="1"/>
    <col min="10501" max="10501" width="11.19921875" style="318" customWidth="1"/>
    <col min="10502" max="10503" width="5.69921875" style="318" customWidth="1"/>
    <col min="10504" max="10505" width="11.19921875" style="318" customWidth="1"/>
    <col min="10506" max="10507" width="5.69921875" style="318" customWidth="1"/>
    <col min="10508" max="10509" width="11.19921875" style="318" customWidth="1"/>
    <col min="10510" max="10511" width="5.69921875" style="318" customWidth="1"/>
    <col min="10512" max="10513" width="11.19921875" style="318" customWidth="1"/>
    <col min="10514" max="10515" width="5.69921875" style="318" customWidth="1"/>
    <col min="10516" max="10516" width="11.19921875" style="318" customWidth="1"/>
    <col min="10517" max="10517" width="8.69921875" style="318"/>
    <col min="10518" max="10518" width="8.19921875" style="318" customWidth="1"/>
    <col min="10519" max="10727" width="8.69921875" style="318"/>
    <col min="10728" max="10729" width="1.19921875" style="318" customWidth="1"/>
    <col min="10730" max="10730" width="9.19921875" style="318" customWidth="1"/>
    <col min="10731" max="10731" width="8" style="318" customWidth="1"/>
    <col min="10732" max="10732" width="5.69921875" style="318" customWidth="1"/>
    <col min="10733" max="10733" width="8.69921875" style="318" customWidth="1"/>
    <col min="10734" max="10734" width="11.19921875" style="318" customWidth="1"/>
    <col min="10735" max="10736" width="6" style="318" customWidth="1"/>
    <col min="10737" max="10738" width="11.19921875" style="318" customWidth="1"/>
    <col min="10739" max="10740" width="5.69921875" style="318" customWidth="1"/>
    <col min="10741" max="10742" width="11.19921875" style="318" customWidth="1"/>
    <col min="10743" max="10744" width="5.69921875" style="318" customWidth="1"/>
    <col min="10745" max="10746" width="11.19921875" style="318" customWidth="1"/>
    <col min="10747" max="10747" width="6.19921875" style="318" customWidth="1"/>
    <col min="10748" max="10748" width="6" style="318" customWidth="1"/>
    <col min="10749" max="10749" width="11.19921875" style="318" customWidth="1"/>
    <col min="10750" max="10752" width="8.69921875" style="318"/>
    <col min="10753" max="10753" width="10.69921875" style="318" customWidth="1"/>
    <col min="10754" max="10754" width="8" style="318" customWidth="1"/>
    <col min="10755" max="10755" width="5.69921875" style="318" customWidth="1"/>
    <col min="10756" max="10756" width="8.69921875" style="318" customWidth="1"/>
    <col min="10757" max="10757" width="11.19921875" style="318" customWidth="1"/>
    <col min="10758" max="10759" width="5.69921875" style="318" customWidth="1"/>
    <col min="10760" max="10761" width="11.19921875" style="318" customWidth="1"/>
    <col min="10762" max="10763" width="5.69921875" style="318" customWidth="1"/>
    <col min="10764" max="10765" width="11.19921875" style="318" customWidth="1"/>
    <col min="10766" max="10767" width="5.69921875" style="318" customWidth="1"/>
    <col min="10768" max="10769" width="11.19921875" style="318" customWidth="1"/>
    <col min="10770" max="10771" width="5.69921875" style="318" customWidth="1"/>
    <col min="10772" max="10772" width="11.19921875" style="318" customWidth="1"/>
    <col min="10773" max="10773" width="8.69921875" style="318"/>
    <col min="10774" max="10774" width="8.19921875" style="318" customWidth="1"/>
    <col min="10775" max="10983" width="8.69921875" style="318"/>
    <col min="10984" max="10985" width="1.19921875" style="318" customWidth="1"/>
    <col min="10986" max="10986" width="9.19921875" style="318" customWidth="1"/>
    <col min="10987" max="10987" width="8" style="318" customWidth="1"/>
    <col min="10988" max="10988" width="5.69921875" style="318" customWidth="1"/>
    <col min="10989" max="10989" width="8.69921875" style="318" customWidth="1"/>
    <col min="10990" max="10990" width="11.19921875" style="318" customWidth="1"/>
    <col min="10991" max="10992" width="6" style="318" customWidth="1"/>
    <col min="10993" max="10994" width="11.19921875" style="318" customWidth="1"/>
    <col min="10995" max="10996" width="5.69921875" style="318" customWidth="1"/>
    <col min="10997" max="10998" width="11.19921875" style="318" customWidth="1"/>
    <col min="10999" max="11000" width="5.69921875" style="318" customWidth="1"/>
    <col min="11001" max="11002" width="11.19921875" style="318" customWidth="1"/>
    <col min="11003" max="11003" width="6.19921875" style="318" customWidth="1"/>
    <col min="11004" max="11004" width="6" style="318" customWidth="1"/>
    <col min="11005" max="11005" width="11.19921875" style="318" customWidth="1"/>
    <col min="11006" max="11008" width="8.69921875" style="318"/>
    <col min="11009" max="11009" width="10.69921875" style="318" customWidth="1"/>
    <col min="11010" max="11010" width="8" style="318" customWidth="1"/>
    <col min="11011" max="11011" width="5.69921875" style="318" customWidth="1"/>
    <col min="11012" max="11012" width="8.69921875" style="318" customWidth="1"/>
    <col min="11013" max="11013" width="11.19921875" style="318" customWidth="1"/>
    <col min="11014" max="11015" width="5.69921875" style="318" customWidth="1"/>
    <col min="11016" max="11017" width="11.19921875" style="318" customWidth="1"/>
    <col min="11018" max="11019" width="5.69921875" style="318" customWidth="1"/>
    <col min="11020" max="11021" width="11.19921875" style="318" customWidth="1"/>
    <col min="11022" max="11023" width="5.69921875" style="318" customWidth="1"/>
    <col min="11024" max="11025" width="11.19921875" style="318" customWidth="1"/>
    <col min="11026" max="11027" width="5.69921875" style="318" customWidth="1"/>
    <col min="11028" max="11028" width="11.19921875" style="318" customWidth="1"/>
    <col min="11029" max="11029" width="8.69921875" style="318"/>
    <col min="11030" max="11030" width="8.19921875" style="318" customWidth="1"/>
    <col min="11031" max="11239" width="8.69921875" style="318"/>
    <col min="11240" max="11241" width="1.19921875" style="318" customWidth="1"/>
    <col min="11242" max="11242" width="9.19921875" style="318" customWidth="1"/>
    <col min="11243" max="11243" width="8" style="318" customWidth="1"/>
    <col min="11244" max="11244" width="5.69921875" style="318" customWidth="1"/>
    <col min="11245" max="11245" width="8.69921875" style="318" customWidth="1"/>
    <col min="11246" max="11246" width="11.19921875" style="318" customWidth="1"/>
    <col min="11247" max="11248" width="6" style="318" customWidth="1"/>
    <col min="11249" max="11250" width="11.19921875" style="318" customWidth="1"/>
    <col min="11251" max="11252" width="5.69921875" style="318" customWidth="1"/>
    <col min="11253" max="11254" width="11.19921875" style="318" customWidth="1"/>
    <col min="11255" max="11256" width="5.69921875" style="318" customWidth="1"/>
    <col min="11257" max="11258" width="11.19921875" style="318" customWidth="1"/>
    <col min="11259" max="11259" width="6.19921875" style="318" customWidth="1"/>
    <col min="11260" max="11260" width="6" style="318" customWidth="1"/>
    <col min="11261" max="11261" width="11.19921875" style="318" customWidth="1"/>
    <col min="11262" max="11264" width="8.69921875" style="318"/>
    <col min="11265" max="11265" width="10.69921875" style="318" customWidth="1"/>
    <col min="11266" max="11266" width="8" style="318" customWidth="1"/>
    <col min="11267" max="11267" width="5.69921875" style="318" customWidth="1"/>
    <col min="11268" max="11268" width="8.69921875" style="318" customWidth="1"/>
    <col min="11269" max="11269" width="11.19921875" style="318" customWidth="1"/>
    <col min="11270" max="11271" width="5.69921875" style="318" customWidth="1"/>
    <col min="11272" max="11273" width="11.19921875" style="318" customWidth="1"/>
    <col min="11274" max="11275" width="5.69921875" style="318" customWidth="1"/>
    <col min="11276" max="11277" width="11.19921875" style="318" customWidth="1"/>
    <col min="11278" max="11279" width="5.69921875" style="318" customWidth="1"/>
    <col min="11280" max="11281" width="11.19921875" style="318" customWidth="1"/>
    <col min="11282" max="11283" width="5.69921875" style="318" customWidth="1"/>
    <col min="11284" max="11284" width="11.19921875" style="318" customWidth="1"/>
    <col min="11285" max="11285" width="8.69921875" style="318"/>
    <col min="11286" max="11286" width="8.19921875" style="318" customWidth="1"/>
    <col min="11287" max="11495" width="8.69921875" style="318"/>
    <col min="11496" max="11497" width="1.19921875" style="318" customWidth="1"/>
    <col min="11498" max="11498" width="9.19921875" style="318" customWidth="1"/>
    <col min="11499" max="11499" width="8" style="318" customWidth="1"/>
    <col min="11500" max="11500" width="5.69921875" style="318" customWidth="1"/>
    <col min="11501" max="11501" width="8.69921875" style="318" customWidth="1"/>
    <col min="11502" max="11502" width="11.19921875" style="318" customWidth="1"/>
    <col min="11503" max="11504" width="6" style="318" customWidth="1"/>
    <col min="11505" max="11506" width="11.19921875" style="318" customWidth="1"/>
    <col min="11507" max="11508" width="5.69921875" style="318" customWidth="1"/>
    <col min="11509" max="11510" width="11.19921875" style="318" customWidth="1"/>
    <col min="11511" max="11512" width="5.69921875" style="318" customWidth="1"/>
    <col min="11513" max="11514" width="11.19921875" style="318" customWidth="1"/>
    <col min="11515" max="11515" width="6.19921875" style="318" customWidth="1"/>
    <col min="11516" max="11516" width="6" style="318" customWidth="1"/>
    <col min="11517" max="11517" width="11.19921875" style="318" customWidth="1"/>
    <col min="11518" max="11520" width="8.69921875" style="318"/>
    <col min="11521" max="11521" width="10.69921875" style="318" customWidth="1"/>
    <col min="11522" max="11522" width="8" style="318" customWidth="1"/>
    <col min="11523" max="11523" width="5.69921875" style="318" customWidth="1"/>
    <col min="11524" max="11524" width="8.69921875" style="318" customWidth="1"/>
    <col min="11525" max="11525" width="11.19921875" style="318" customWidth="1"/>
    <col min="11526" max="11527" width="5.69921875" style="318" customWidth="1"/>
    <col min="11528" max="11529" width="11.19921875" style="318" customWidth="1"/>
    <col min="11530" max="11531" width="5.69921875" style="318" customWidth="1"/>
    <col min="11532" max="11533" width="11.19921875" style="318" customWidth="1"/>
    <col min="11534" max="11535" width="5.69921875" style="318" customWidth="1"/>
    <col min="11536" max="11537" width="11.19921875" style="318" customWidth="1"/>
    <col min="11538" max="11539" width="5.69921875" style="318" customWidth="1"/>
    <col min="11540" max="11540" width="11.19921875" style="318" customWidth="1"/>
    <col min="11541" max="11541" width="8.69921875" style="318"/>
    <col min="11542" max="11542" width="8.19921875" style="318" customWidth="1"/>
    <col min="11543" max="11751" width="8.69921875" style="318"/>
    <col min="11752" max="11753" width="1.19921875" style="318" customWidth="1"/>
    <col min="11754" max="11754" width="9.19921875" style="318" customWidth="1"/>
    <col min="11755" max="11755" width="8" style="318" customWidth="1"/>
    <col min="11756" max="11756" width="5.69921875" style="318" customWidth="1"/>
    <col min="11757" max="11757" width="8.69921875" style="318" customWidth="1"/>
    <col min="11758" max="11758" width="11.19921875" style="318" customWidth="1"/>
    <col min="11759" max="11760" width="6" style="318" customWidth="1"/>
    <col min="11761" max="11762" width="11.19921875" style="318" customWidth="1"/>
    <col min="11763" max="11764" width="5.69921875" style="318" customWidth="1"/>
    <col min="11765" max="11766" width="11.19921875" style="318" customWidth="1"/>
    <col min="11767" max="11768" width="5.69921875" style="318" customWidth="1"/>
    <col min="11769" max="11770" width="11.19921875" style="318" customWidth="1"/>
    <col min="11771" max="11771" width="6.19921875" style="318" customWidth="1"/>
    <col min="11772" max="11772" width="6" style="318" customWidth="1"/>
    <col min="11773" max="11773" width="11.19921875" style="318" customWidth="1"/>
    <col min="11774" max="11776" width="8.69921875" style="318"/>
    <col min="11777" max="11777" width="10.69921875" style="318" customWidth="1"/>
    <col min="11778" max="11778" width="8" style="318" customWidth="1"/>
    <col min="11779" max="11779" width="5.69921875" style="318" customWidth="1"/>
    <col min="11780" max="11780" width="8.69921875" style="318" customWidth="1"/>
    <col min="11781" max="11781" width="11.19921875" style="318" customWidth="1"/>
    <col min="11782" max="11783" width="5.69921875" style="318" customWidth="1"/>
    <col min="11784" max="11785" width="11.19921875" style="318" customWidth="1"/>
    <col min="11786" max="11787" width="5.69921875" style="318" customWidth="1"/>
    <col min="11788" max="11789" width="11.19921875" style="318" customWidth="1"/>
    <col min="11790" max="11791" width="5.69921875" style="318" customWidth="1"/>
    <col min="11792" max="11793" width="11.19921875" style="318" customWidth="1"/>
    <col min="11794" max="11795" width="5.69921875" style="318" customWidth="1"/>
    <col min="11796" max="11796" width="11.19921875" style="318" customWidth="1"/>
    <col min="11797" max="11797" width="8.69921875" style="318"/>
    <col min="11798" max="11798" width="8.19921875" style="318" customWidth="1"/>
    <col min="11799" max="12007" width="8.69921875" style="318"/>
    <col min="12008" max="12009" width="1.19921875" style="318" customWidth="1"/>
    <col min="12010" max="12010" width="9.19921875" style="318" customWidth="1"/>
    <col min="12011" max="12011" width="8" style="318" customWidth="1"/>
    <col min="12012" max="12012" width="5.69921875" style="318" customWidth="1"/>
    <col min="12013" max="12013" width="8.69921875" style="318" customWidth="1"/>
    <col min="12014" max="12014" width="11.19921875" style="318" customWidth="1"/>
    <col min="12015" max="12016" width="6" style="318" customWidth="1"/>
    <col min="12017" max="12018" width="11.19921875" style="318" customWidth="1"/>
    <col min="12019" max="12020" width="5.69921875" style="318" customWidth="1"/>
    <col min="12021" max="12022" width="11.19921875" style="318" customWidth="1"/>
    <col min="12023" max="12024" width="5.69921875" style="318" customWidth="1"/>
    <col min="12025" max="12026" width="11.19921875" style="318" customWidth="1"/>
    <col min="12027" max="12027" width="6.19921875" style="318" customWidth="1"/>
    <col min="12028" max="12028" width="6" style="318" customWidth="1"/>
    <col min="12029" max="12029" width="11.19921875" style="318" customWidth="1"/>
    <col min="12030" max="12032" width="8.69921875" style="318"/>
    <col min="12033" max="12033" width="10.69921875" style="318" customWidth="1"/>
    <col min="12034" max="12034" width="8" style="318" customWidth="1"/>
    <col min="12035" max="12035" width="5.69921875" style="318" customWidth="1"/>
    <col min="12036" max="12036" width="8.69921875" style="318" customWidth="1"/>
    <col min="12037" max="12037" width="11.19921875" style="318" customWidth="1"/>
    <col min="12038" max="12039" width="5.69921875" style="318" customWidth="1"/>
    <col min="12040" max="12041" width="11.19921875" style="318" customWidth="1"/>
    <col min="12042" max="12043" width="5.69921875" style="318" customWidth="1"/>
    <col min="12044" max="12045" width="11.19921875" style="318" customWidth="1"/>
    <col min="12046" max="12047" width="5.69921875" style="318" customWidth="1"/>
    <col min="12048" max="12049" width="11.19921875" style="318" customWidth="1"/>
    <col min="12050" max="12051" width="5.69921875" style="318" customWidth="1"/>
    <col min="12052" max="12052" width="11.19921875" style="318" customWidth="1"/>
    <col min="12053" max="12053" width="8.69921875" style="318"/>
    <col min="12054" max="12054" width="8.19921875" style="318" customWidth="1"/>
    <col min="12055" max="12263" width="8.69921875" style="318"/>
    <col min="12264" max="12265" width="1.19921875" style="318" customWidth="1"/>
    <col min="12266" max="12266" width="9.19921875" style="318" customWidth="1"/>
    <col min="12267" max="12267" width="8" style="318" customWidth="1"/>
    <col min="12268" max="12268" width="5.69921875" style="318" customWidth="1"/>
    <col min="12269" max="12269" width="8.69921875" style="318" customWidth="1"/>
    <col min="12270" max="12270" width="11.19921875" style="318" customWidth="1"/>
    <col min="12271" max="12272" width="6" style="318" customWidth="1"/>
    <col min="12273" max="12274" width="11.19921875" style="318" customWidth="1"/>
    <col min="12275" max="12276" width="5.69921875" style="318" customWidth="1"/>
    <col min="12277" max="12278" width="11.19921875" style="318" customWidth="1"/>
    <col min="12279" max="12280" width="5.69921875" style="318" customWidth="1"/>
    <col min="12281" max="12282" width="11.19921875" style="318" customWidth="1"/>
    <col min="12283" max="12283" width="6.19921875" style="318" customWidth="1"/>
    <col min="12284" max="12284" width="6" style="318" customWidth="1"/>
    <col min="12285" max="12285" width="11.19921875" style="318" customWidth="1"/>
    <col min="12286" max="12288" width="8.69921875" style="318"/>
    <col min="12289" max="12289" width="10.69921875" style="318" customWidth="1"/>
    <col min="12290" max="12290" width="8" style="318" customWidth="1"/>
    <col min="12291" max="12291" width="5.69921875" style="318" customWidth="1"/>
    <col min="12292" max="12292" width="8.69921875" style="318" customWidth="1"/>
    <col min="12293" max="12293" width="11.19921875" style="318" customWidth="1"/>
    <col min="12294" max="12295" width="5.69921875" style="318" customWidth="1"/>
    <col min="12296" max="12297" width="11.19921875" style="318" customWidth="1"/>
    <col min="12298" max="12299" width="5.69921875" style="318" customWidth="1"/>
    <col min="12300" max="12301" width="11.19921875" style="318" customWidth="1"/>
    <col min="12302" max="12303" width="5.69921875" style="318" customWidth="1"/>
    <col min="12304" max="12305" width="11.19921875" style="318" customWidth="1"/>
    <col min="12306" max="12307" width="5.69921875" style="318" customWidth="1"/>
    <col min="12308" max="12308" width="11.19921875" style="318" customWidth="1"/>
    <col min="12309" max="12309" width="8.69921875" style="318"/>
    <col min="12310" max="12310" width="8.19921875" style="318" customWidth="1"/>
    <col min="12311" max="12519" width="8.69921875" style="318"/>
    <col min="12520" max="12521" width="1.19921875" style="318" customWidth="1"/>
    <col min="12522" max="12522" width="9.19921875" style="318" customWidth="1"/>
    <col min="12523" max="12523" width="8" style="318" customWidth="1"/>
    <col min="12524" max="12524" width="5.69921875" style="318" customWidth="1"/>
    <col min="12525" max="12525" width="8.69921875" style="318" customWidth="1"/>
    <col min="12526" max="12526" width="11.19921875" style="318" customWidth="1"/>
    <col min="12527" max="12528" width="6" style="318" customWidth="1"/>
    <col min="12529" max="12530" width="11.19921875" style="318" customWidth="1"/>
    <col min="12531" max="12532" width="5.69921875" style="318" customWidth="1"/>
    <col min="12533" max="12534" width="11.19921875" style="318" customWidth="1"/>
    <col min="12535" max="12536" width="5.69921875" style="318" customWidth="1"/>
    <col min="12537" max="12538" width="11.19921875" style="318" customWidth="1"/>
    <col min="12539" max="12539" width="6.19921875" style="318" customWidth="1"/>
    <col min="12540" max="12540" width="6" style="318" customWidth="1"/>
    <col min="12541" max="12541" width="11.19921875" style="318" customWidth="1"/>
    <col min="12542" max="12544" width="8.69921875" style="318"/>
    <col min="12545" max="12545" width="10.69921875" style="318" customWidth="1"/>
    <col min="12546" max="12546" width="8" style="318" customWidth="1"/>
    <col min="12547" max="12547" width="5.69921875" style="318" customWidth="1"/>
    <col min="12548" max="12548" width="8.69921875" style="318" customWidth="1"/>
    <col min="12549" max="12549" width="11.19921875" style="318" customWidth="1"/>
    <col min="12550" max="12551" width="5.69921875" style="318" customWidth="1"/>
    <col min="12552" max="12553" width="11.19921875" style="318" customWidth="1"/>
    <col min="12554" max="12555" width="5.69921875" style="318" customWidth="1"/>
    <col min="12556" max="12557" width="11.19921875" style="318" customWidth="1"/>
    <col min="12558" max="12559" width="5.69921875" style="318" customWidth="1"/>
    <col min="12560" max="12561" width="11.19921875" style="318" customWidth="1"/>
    <col min="12562" max="12563" width="5.69921875" style="318" customWidth="1"/>
    <col min="12564" max="12564" width="11.19921875" style="318" customWidth="1"/>
    <col min="12565" max="12565" width="8.69921875" style="318"/>
    <col min="12566" max="12566" width="8.19921875" style="318" customWidth="1"/>
    <col min="12567" max="12775" width="8.69921875" style="318"/>
    <col min="12776" max="12777" width="1.19921875" style="318" customWidth="1"/>
    <col min="12778" max="12778" width="9.19921875" style="318" customWidth="1"/>
    <col min="12779" max="12779" width="8" style="318" customWidth="1"/>
    <col min="12780" max="12780" width="5.69921875" style="318" customWidth="1"/>
    <col min="12781" max="12781" width="8.69921875" style="318" customWidth="1"/>
    <col min="12782" max="12782" width="11.19921875" style="318" customWidth="1"/>
    <col min="12783" max="12784" width="6" style="318" customWidth="1"/>
    <col min="12785" max="12786" width="11.19921875" style="318" customWidth="1"/>
    <col min="12787" max="12788" width="5.69921875" style="318" customWidth="1"/>
    <col min="12789" max="12790" width="11.19921875" style="318" customWidth="1"/>
    <col min="12791" max="12792" width="5.69921875" style="318" customWidth="1"/>
    <col min="12793" max="12794" width="11.19921875" style="318" customWidth="1"/>
    <col min="12795" max="12795" width="6.19921875" style="318" customWidth="1"/>
    <col min="12796" max="12796" width="6" style="318" customWidth="1"/>
    <col min="12797" max="12797" width="11.19921875" style="318" customWidth="1"/>
    <col min="12798" max="12800" width="8.69921875" style="318"/>
    <col min="12801" max="12801" width="10.69921875" style="318" customWidth="1"/>
    <col min="12802" max="12802" width="8" style="318" customWidth="1"/>
    <col min="12803" max="12803" width="5.69921875" style="318" customWidth="1"/>
    <col min="12804" max="12804" width="8.69921875" style="318" customWidth="1"/>
    <col min="12805" max="12805" width="11.19921875" style="318" customWidth="1"/>
    <col min="12806" max="12807" width="5.69921875" style="318" customWidth="1"/>
    <col min="12808" max="12809" width="11.19921875" style="318" customWidth="1"/>
    <col min="12810" max="12811" width="5.69921875" style="318" customWidth="1"/>
    <col min="12812" max="12813" width="11.19921875" style="318" customWidth="1"/>
    <col min="12814" max="12815" width="5.69921875" style="318" customWidth="1"/>
    <col min="12816" max="12817" width="11.19921875" style="318" customWidth="1"/>
    <col min="12818" max="12819" width="5.69921875" style="318" customWidth="1"/>
    <col min="12820" max="12820" width="11.19921875" style="318" customWidth="1"/>
    <col min="12821" max="12821" width="8.69921875" style="318"/>
    <col min="12822" max="12822" width="8.19921875" style="318" customWidth="1"/>
    <col min="12823" max="13031" width="8.69921875" style="318"/>
    <col min="13032" max="13033" width="1.19921875" style="318" customWidth="1"/>
    <col min="13034" max="13034" width="9.19921875" style="318" customWidth="1"/>
    <col min="13035" max="13035" width="8" style="318" customWidth="1"/>
    <col min="13036" max="13036" width="5.69921875" style="318" customWidth="1"/>
    <col min="13037" max="13037" width="8.69921875" style="318" customWidth="1"/>
    <col min="13038" max="13038" width="11.19921875" style="318" customWidth="1"/>
    <col min="13039" max="13040" width="6" style="318" customWidth="1"/>
    <col min="13041" max="13042" width="11.19921875" style="318" customWidth="1"/>
    <col min="13043" max="13044" width="5.69921875" style="318" customWidth="1"/>
    <col min="13045" max="13046" width="11.19921875" style="318" customWidth="1"/>
    <col min="13047" max="13048" width="5.69921875" style="318" customWidth="1"/>
    <col min="13049" max="13050" width="11.19921875" style="318" customWidth="1"/>
    <col min="13051" max="13051" width="6.19921875" style="318" customWidth="1"/>
    <col min="13052" max="13052" width="6" style="318" customWidth="1"/>
    <col min="13053" max="13053" width="11.19921875" style="318" customWidth="1"/>
    <col min="13054" max="13056" width="8.69921875" style="318"/>
    <col min="13057" max="13057" width="10.69921875" style="318" customWidth="1"/>
    <col min="13058" max="13058" width="8" style="318" customWidth="1"/>
    <col min="13059" max="13059" width="5.69921875" style="318" customWidth="1"/>
    <col min="13060" max="13060" width="8.69921875" style="318" customWidth="1"/>
    <col min="13061" max="13061" width="11.19921875" style="318" customWidth="1"/>
    <col min="13062" max="13063" width="5.69921875" style="318" customWidth="1"/>
    <col min="13064" max="13065" width="11.19921875" style="318" customWidth="1"/>
    <col min="13066" max="13067" width="5.69921875" style="318" customWidth="1"/>
    <col min="13068" max="13069" width="11.19921875" style="318" customWidth="1"/>
    <col min="13070" max="13071" width="5.69921875" style="318" customWidth="1"/>
    <col min="13072" max="13073" width="11.19921875" style="318" customWidth="1"/>
    <col min="13074" max="13075" width="5.69921875" style="318" customWidth="1"/>
    <col min="13076" max="13076" width="11.19921875" style="318" customWidth="1"/>
    <col min="13077" max="13077" width="8.69921875" style="318"/>
    <col min="13078" max="13078" width="8.19921875" style="318" customWidth="1"/>
    <col min="13079" max="13287" width="8.69921875" style="318"/>
    <col min="13288" max="13289" width="1.19921875" style="318" customWidth="1"/>
    <col min="13290" max="13290" width="9.19921875" style="318" customWidth="1"/>
    <col min="13291" max="13291" width="8" style="318" customWidth="1"/>
    <col min="13292" max="13292" width="5.69921875" style="318" customWidth="1"/>
    <col min="13293" max="13293" width="8.69921875" style="318" customWidth="1"/>
    <col min="13294" max="13294" width="11.19921875" style="318" customWidth="1"/>
    <col min="13295" max="13296" width="6" style="318" customWidth="1"/>
    <col min="13297" max="13298" width="11.19921875" style="318" customWidth="1"/>
    <col min="13299" max="13300" width="5.69921875" style="318" customWidth="1"/>
    <col min="13301" max="13302" width="11.19921875" style="318" customWidth="1"/>
    <col min="13303" max="13304" width="5.69921875" style="318" customWidth="1"/>
    <col min="13305" max="13306" width="11.19921875" style="318" customWidth="1"/>
    <col min="13307" max="13307" width="6.19921875" style="318" customWidth="1"/>
    <col min="13308" max="13308" width="6" style="318" customWidth="1"/>
    <col min="13309" max="13309" width="11.19921875" style="318" customWidth="1"/>
    <col min="13310" max="13312" width="8.69921875" style="318"/>
    <col min="13313" max="13313" width="10.69921875" style="318" customWidth="1"/>
    <col min="13314" max="13314" width="8" style="318" customWidth="1"/>
    <col min="13315" max="13315" width="5.69921875" style="318" customWidth="1"/>
    <col min="13316" max="13316" width="8.69921875" style="318" customWidth="1"/>
    <col min="13317" max="13317" width="11.19921875" style="318" customWidth="1"/>
    <col min="13318" max="13319" width="5.69921875" style="318" customWidth="1"/>
    <col min="13320" max="13321" width="11.19921875" style="318" customWidth="1"/>
    <col min="13322" max="13323" width="5.69921875" style="318" customWidth="1"/>
    <col min="13324" max="13325" width="11.19921875" style="318" customWidth="1"/>
    <col min="13326" max="13327" width="5.69921875" style="318" customWidth="1"/>
    <col min="13328" max="13329" width="11.19921875" style="318" customWidth="1"/>
    <col min="13330" max="13331" width="5.69921875" style="318" customWidth="1"/>
    <col min="13332" max="13332" width="11.19921875" style="318" customWidth="1"/>
    <col min="13333" max="13333" width="8.69921875" style="318"/>
    <col min="13334" max="13334" width="8.19921875" style="318" customWidth="1"/>
    <col min="13335" max="13543" width="8.69921875" style="318"/>
    <col min="13544" max="13545" width="1.19921875" style="318" customWidth="1"/>
    <col min="13546" max="13546" width="9.19921875" style="318" customWidth="1"/>
    <col min="13547" max="13547" width="8" style="318" customWidth="1"/>
    <col min="13548" max="13548" width="5.69921875" style="318" customWidth="1"/>
    <col min="13549" max="13549" width="8.69921875" style="318" customWidth="1"/>
    <col min="13550" max="13550" width="11.19921875" style="318" customWidth="1"/>
    <col min="13551" max="13552" width="6" style="318" customWidth="1"/>
    <col min="13553" max="13554" width="11.19921875" style="318" customWidth="1"/>
    <col min="13555" max="13556" width="5.69921875" style="318" customWidth="1"/>
    <col min="13557" max="13558" width="11.19921875" style="318" customWidth="1"/>
    <col min="13559" max="13560" width="5.69921875" style="318" customWidth="1"/>
    <col min="13561" max="13562" width="11.19921875" style="318" customWidth="1"/>
    <col min="13563" max="13563" width="6.19921875" style="318" customWidth="1"/>
    <col min="13564" max="13564" width="6" style="318" customWidth="1"/>
    <col min="13565" max="13565" width="11.19921875" style="318" customWidth="1"/>
    <col min="13566" max="13568" width="8.69921875" style="318"/>
    <col min="13569" max="13569" width="10.69921875" style="318" customWidth="1"/>
    <col min="13570" max="13570" width="8" style="318" customWidth="1"/>
    <col min="13571" max="13571" width="5.69921875" style="318" customWidth="1"/>
    <col min="13572" max="13572" width="8.69921875" style="318" customWidth="1"/>
    <col min="13573" max="13573" width="11.19921875" style="318" customWidth="1"/>
    <col min="13574" max="13575" width="5.69921875" style="318" customWidth="1"/>
    <col min="13576" max="13577" width="11.19921875" style="318" customWidth="1"/>
    <col min="13578" max="13579" width="5.69921875" style="318" customWidth="1"/>
    <col min="13580" max="13581" width="11.19921875" style="318" customWidth="1"/>
    <col min="13582" max="13583" width="5.69921875" style="318" customWidth="1"/>
    <col min="13584" max="13585" width="11.19921875" style="318" customWidth="1"/>
    <col min="13586" max="13587" width="5.69921875" style="318" customWidth="1"/>
    <col min="13588" max="13588" width="11.19921875" style="318" customWidth="1"/>
    <col min="13589" max="13589" width="8.69921875" style="318"/>
    <col min="13590" max="13590" width="8.19921875" style="318" customWidth="1"/>
    <col min="13591" max="13799" width="8.69921875" style="318"/>
    <col min="13800" max="13801" width="1.19921875" style="318" customWidth="1"/>
    <col min="13802" max="13802" width="9.19921875" style="318" customWidth="1"/>
    <col min="13803" max="13803" width="8" style="318" customWidth="1"/>
    <col min="13804" max="13804" width="5.69921875" style="318" customWidth="1"/>
    <col min="13805" max="13805" width="8.69921875" style="318" customWidth="1"/>
    <col min="13806" max="13806" width="11.19921875" style="318" customWidth="1"/>
    <col min="13807" max="13808" width="6" style="318" customWidth="1"/>
    <col min="13809" max="13810" width="11.19921875" style="318" customWidth="1"/>
    <col min="13811" max="13812" width="5.69921875" style="318" customWidth="1"/>
    <col min="13813" max="13814" width="11.19921875" style="318" customWidth="1"/>
    <col min="13815" max="13816" width="5.69921875" style="318" customWidth="1"/>
    <col min="13817" max="13818" width="11.19921875" style="318" customWidth="1"/>
    <col min="13819" max="13819" width="6.19921875" style="318" customWidth="1"/>
    <col min="13820" max="13820" width="6" style="318" customWidth="1"/>
    <col min="13821" max="13821" width="11.19921875" style="318" customWidth="1"/>
    <col min="13822" max="13824" width="8.69921875" style="318"/>
    <col min="13825" max="13825" width="10.69921875" style="318" customWidth="1"/>
    <col min="13826" max="13826" width="8" style="318" customWidth="1"/>
    <col min="13827" max="13827" width="5.69921875" style="318" customWidth="1"/>
    <col min="13828" max="13828" width="8.69921875" style="318" customWidth="1"/>
    <col min="13829" max="13829" width="11.19921875" style="318" customWidth="1"/>
    <col min="13830" max="13831" width="5.69921875" style="318" customWidth="1"/>
    <col min="13832" max="13833" width="11.19921875" style="318" customWidth="1"/>
    <col min="13834" max="13835" width="5.69921875" style="318" customWidth="1"/>
    <col min="13836" max="13837" width="11.19921875" style="318" customWidth="1"/>
    <col min="13838" max="13839" width="5.69921875" style="318" customWidth="1"/>
    <col min="13840" max="13841" width="11.19921875" style="318" customWidth="1"/>
    <col min="13842" max="13843" width="5.69921875" style="318" customWidth="1"/>
    <col min="13844" max="13844" width="11.19921875" style="318" customWidth="1"/>
    <col min="13845" max="13845" width="8.69921875" style="318"/>
    <col min="13846" max="13846" width="8.19921875" style="318" customWidth="1"/>
    <col min="13847" max="14055" width="8.69921875" style="318"/>
    <col min="14056" max="14057" width="1.19921875" style="318" customWidth="1"/>
    <col min="14058" max="14058" width="9.19921875" style="318" customWidth="1"/>
    <col min="14059" max="14059" width="8" style="318" customWidth="1"/>
    <col min="14060" max="14060" width="5.69921875" style="318" customWidth="1"/>
    <col min="14061" max="14061" width="8.69921875" style="318" customWidth="1"/>
    <col min="14062" max="14062" width="11.19921875" style="318" customWidth="1"/>
    <col min="14063" max="14064" width="6" style="318" customWidth="1"/>
    <col min="14065" max="14066" width="11.19921875" style="318" customWidth="1"/>
    <col min="14067" max="14068" width="5.69921875" style="318" customWidth="1"/>
    <col min="14069" max="14070" width="11.19921875" style="318" customWidth="1"/>
    <col min="14071" max="14072" width="5.69921875" style="318" customWidth="1"/>
    <col min="14073" max="14074" width="11.19921875" style="318" customWidth="1"/>
    <col min="14075" max="14075" width="6.19921875" style="318" customWidth="1"/>
    <col min="14076" max="14076" width="6" style="318" customWidth="1"/>
    <col min="14077" max="14077" width="11.19921875" style="318" customWidth="1"/>
    <col min="14078" max="14080" width="8.69921875" style="318"/>
    <col min="14081" max="14081" width="10.69921875" style="318" customWidth="1"/>
    <col min="14082" max="14082" width="8" style="318" customWidth="1"/>
    <col min="14083" max="14083" width="5.69921875" style="318" customWidth="1"/>
    <col min="14084" max="14084" width="8.69921875" style="318" customWidth="1"/>
    <col min="14085" max="14085" width="11.19921875" style="318" customWidth="1"/>
    <col min="14086" max="14087" width="5.69921875" style="318" customWidth="1"/>
    <col min="14088" max="14089" width="11.19921875" style="318" customWidth="1"/>
    <col min="14090" max="14091" width="5.69921875" style="318" customWidth="1"/>
    <col min="14092" max="14093" width="11.19921875" style="318" customWidth="1"/>
    <col min="14094" max="14095" width="5.69921875" style="318" customWidth="1"/>
    <col min="14096" max="14097" width="11.19921875" style="318" customWidth="1"/>
    <col min="14098" max="14099" width="5.69921875" style="318" customWidth="1"/>
    <col min="14100" max="14100" width="11.19921875" style="318" customWidth="1"/>
    <col min="14101" max="14101" width="8.69921875" style="318"/>
    <col min="14102" max="14102" width="8.19921875" style="318" customWidth="1"/>
    <col min="14103" max="14311" width="8.69921875" style="318"/>
    <col min="14312" max="14313" width="1.19921875" style="318" customWidth="1"/>
    <col min="14314" max="14314" width="9.19921875" style="318" customWidth="1"/>
    <col min="14315" max="14315" width="8" style="318" customWidth="1"/>
    <col min="14316" max="14316" width="5.69921875" style="318" customWidth="1"/>
    <col min="14317" max="14317" width="8.69921875" style="318" customWidth="1"/>
    <col min="14318" max="14318" width="11.19921875" style="318" customWidth="1"/>
    <col min="14319" max="14320" width="6" style="318" customWidth="1"/>
    <col min="14321" max="14322" width="11.19921875" style="318" customWidth="1"/>
    <col min="14323" max="14324" width="5.69921875" style="318" customWidth="1"/>
    <col min="14325" max="14326" width="11.19921875" style="318" customWidth="1"/>
    <col min="14327" max="14328" width="5.69921875" style="318" customWidth="1"/>
    <col min="14329" max="14330" width="11.19921875" style="318" customWidth="1"/>
    <col min="14331" max="14331" width="6.19921875" style="318" customWidth="1"/>
    <col min="14332" max="14332" width="6" style="318" customWidth="1"/>
    <col min="14333" max="14333" width="11.19921875" style="318" customWidth="1"/>
    <col min="14334" max="14336" width="8.69921875" style="318"/>
    <col min="14337" max="14337" width="10.69921875" style="318" customWidth="1"/>
    <col min="14338" max="14338" width="8" style="318" customWidth="1"/>
    <col min="14339" max="14339" width="5.69921875" style="318" customWidth="1"/>
    <col min="14340" max="14340" width="8.69921875" style="318" customWidth="1"/>
    <col min="14341" max="14341" width="11.19921875" style="318" customWidth="1"/>
    <col min="14342" max="14343" width="5.69921875" style="318" customWidth="1"/>
    <col min="14344" max="14345" width="11.19921875" style="318" customWidth="1"/>
    <col min="14346" max="14347" width="5.69921875" style="318" customWidth="1"/>
    <col min="14348" max="14349" width="11.19921875" style="318" customWidth="1"/>
    <col min="14350" max="14351" width="5.69921875" style="318" customWidth="1"/>
    <col min="14352" max="14353" width="11.19921875" style="318" customWidth="1"/>
    <col min="14354" max="14355" width="5.69921875" style="318" customWidth="1"/>
    <col min="14356" max="14356" width="11.19921875" style="318" customWidth="1"/>
    <col min="14357" max="14357" width="8.69921875" style="318"/>
    <col min="14358" max="14358" width="8.19921875" style="318" customWidth="1"/>
    <col min="14359" max="14567" width="8.69921875" style="318"/>
    <col min="14568" max="14569" width="1.19921875" style="318" customWidth="1"/>
    <col min="14570" max="14570" width="9.19921875" style="318" customWidth="1"/>
    <col min="14571" max="14571" width="8" style="318" customWidth="1"/>
    <col min="14572" max="14572" width="5.69921875" style="318" customWidth="1"/>
    <col min="14573" max="14573" width="8.69921875" style="318" customWidth="1"/>
    <col min="14574" max="14574" width="11.19921875" style="318" customWidth="1"/>
    <col min="14575" max="14576" width="6" style="318" customWidth="1"/>
    <col min="14577" max="14578" width="11.19921875" style="318" customWidth="1"/>
    <col min="14579" max="14580" width="5.69921875" style="318" customWidth="1"/>
    <col min="14581" max="14582" width="11.19921875" style="318" customWidth="1"/>
    <col min="14583" max="14584" width="5.69921875" style="318" customWidth="1"/>
    <col min="14585" max="14586" width="11.19921875" style="318" customWidth="1"/>
    <col min="14587" max="14587" width="6.19921875" style="318" customWidth="1"/>
    <col min="14588" max="14588" width="6" style="318" customWidth="1"/>
    <col min="14589" max="14589" width="11.19921875" style="318" customWidth="1"/>
    <col min="14590" max="14592" width="8.69921875" style="318"/>
    <col min="14593" max="14593" width="10.69921875" style="318" customWidth="1"/>
    <col min="14594" max="14594" width="8" style="318" customWidth="1"/>
    <col min="14595" max="14595" width="5.69921875" style="318" customWidth="1"/>
    <col min="14596" max="14596" width="8.69921875" style="318" customWidth="1"/>
    <col min="14597" max="14597" width="11.19921875" style="318" customWidth="1"/>
    <col min="14598" max="14599" width="5.69921875" style="318" customWidth="1"/>
    <col min="14600" max="14601" width="11.19921875" style="318" customWidth="1"/>
    <col min="14602" max="14603" width="5.69921875" style="318" customWidth="1"/>
    <col min="14604" max="14605" width="11.19921875" style="318" customWidth="1"/>
    <col min="14606" max="14607" width="5.69921875" style="318" customWidth="1"/>
    <col min="14608" max="14609" width="11.19921875" style="318" customWidth="1"/>
    <col min="14610" max="14611" width="5.69921875" style="318" customWidth="1"/>
    <col min="14612" max="14612" width="11.19921875" style="318" customWidth="1"/>
    <col min="14613" max="14613" width="8.69921875" style="318"/>
    <col min="14614" max="14614" width="8.19921875" style="318" customWidth="1"/>
    <col min="14615" max="14823" width="8.69921875" style="318"/>
    <col min="14824" max="14825" width="1.19921875" style="318" customWidth="1"/>
    <col min="14826" max="14826" width="9.19921875" style="318" customWidth="1"/>
    <col min="14827" max="14827" width="8" style="318" customWidth="1"/>
    <col min="14828" max="14828" width="5.69921875" style="318" customWidth="1"/>
    <col min="14829" max="14829" width="8.69921875" style="318" customWidth="1"/>
    <col min="14830" max="14830" width="11.19921875" style="318" customWidth="1"/>
    <col min="14831" max="14832" width="6" style="318" customWidth="1"/>
    <col min="14833" max="14834" width="11.19921875" style="318" customWidth="1"/>
    <col min="14835" max="14836" width="5.69921875" style="318" customWidth="1"/>
    <col min="14837" max="14838" width="11.19921875" style="318" customWidth="1"/>
    <col min="14839" max="14840" width="5.69921875" style="318" customWidth="1"/>
    <col min="14841" max="14842" width="11.19921875" style="318" customWidth="1"/>
    <col min="14843" max="14843" width="6.19921875" style="318" customWidth="1"/>
    <col min="14844" max="14844" width="6" style="318" customWidth="1"/>
    <col min="14845" max="14845" width="11.19921875" style="318" customWidth="1"/>
    <col min="14846" max="14848" width="8.69921875" style="318"/>
    <col min="14849" max="14849" width="10.69921875" style="318" customWidth="1"/>
    <col min="14850" max="14850" width="8" style="318" customWidth="1"/>
    <col min="14851" max="14851" width="5.69921875" style="318" customWidth="1"/>
    <col min="14852" max="14852" width="8.69921875" style="318" customWidth="1"/>
    <col min="14853" max="14853" width="11.19921875" style="318" customWidth="1"/>
    <col min="14854" max="14855" width="5.69921875" style="318" customWidth="1"/>
    <col min="14856" max="14857" width="11.19921875" style="318" customWidth="1"/>
    <col min="14858" max="14859" width="5.69921875" style="318" customWidth="1"/>
    <col min="14860" max="14861" width="11.19921875" style="318" customWidth="1"/>
    <col min="14862" max="14863" width="5.69921875" style="318" customWidth="1"/>
    <col min="14864" max="14865" width="11.19921875" style="318" customWidth="1"/>
    <col min="14866" max="14867" width="5.69921875" style="318" customWidth="1"/>
    <col min="14868" max="14868" width="11.19921875" style="318" customWidth="1"/>
    <col min="14869" max="14869" width="8.69921875" style="318"/>
    <col min="14870" max="14870" width="8.19921875" style="318" customWidth="1"/>
    <col min="14871" max="15079" width="8.69921875" style="318"/>
    <col min="15080" max="15081" width="1.19921875" style="318" customWidth="1"/>
    <col min="15082" max="15082" width="9.19921875" style="318" customWidth="1"/>
    <col min="15083" max="15083" width="8" style="318" customWidth="1"/>
    <col min="15084" max="15084" width="5.69921875" style="318" customWidth="1"/>
    <col min="15085" max="15085" width="8.69921875" style="318" customWidth="1"/>
    <col min="15086" max="15086" width="11.19921875" style="318" customWidth="1"/>
    <col min="15087" max="15088" width="6" style="318" customWidth="1"/>
    <col min="15089" max="15090" width="11.19921875" style="318" customWidth="1"/>
    <col min="15091" max="15092" width="5.69921875" style="318" customWidth="1"/>
    <col min="15093" max="15094" width="11.19921875" style="318" customWidth="1"/>
    <col min="15095" max="15096" width="5.69921875" style="318" customWidth="1"/>
    <col min="15097" max="15098" width="11.19921875" style="318" customWidth="1"/>
    <col min="15099" max="15099" width="6.19921875" style="318" customWidth="1"/>
    <col min="15100" max="15100" width="6" style="318" customWidth="1"/>
    <col min="15101" max="15101" width="11.19921875" style="318" customWidth="1"/>
    <col min="15102" max="15104" width="8.69921875" style="318"/>
    <col min="15105" max="15105" width="10.69921875" style="318" customWidth="1"/>
    <col min="15106" max="15106" width="8" style="318" customWidth="1"/>
    <col min="15107" max="15107" width="5.69921875" style="318" customWidth="1"/>
    <col min="15108" max="15108" width="8.69921875" style="318" customWidth="1"/>
    <col min="15109" max="15109" width="11.19921875" style="318" customWidth="1"/>
    <col min="15110" max="15111" width="5.69921875" style="318" customWidth="1"/>
    <col min="15112" max="15113" width="11.19921875" style="318" customWidth="1"/>
    <col min="15114" max="15115" width="5.69921875" style="318" customWidth="1"/>
    <col min="15116" max="15117" width="11.19921875" style="318" customWidth="1"/>
    <col min="15118" max="15119" width="5.69921875" style="318" customWidth="1"/>
    <col min="15120" max="15121" width="11.19921875" style="318" customWidth="1"/>
    <col min="15122" max="15123" width="5.69921875" style="318" customWidth="1"/>
    <col min="15124" max="15124" width="11.19921875" style="318" customWidth="1"/>
    <col min="15125" max="15125" width="8.69921875" style="318"/>
    <col min="15126" max="15126" width="8.19921875" style="318" customWidth="1"/>
    <col min="15127" max="15335" width="8.69921875" style="318"/>
    <col min="15336" max="15337" width="1.19921875" style="318" customWidth="1"/>
    <col min="15338" max="15338" width="9.19921875" style="318" customWidth="1"/>
    <col min="15339" max="15339" width="8" style="318" customWidth="1"/>
    <col min="15340" max="15340" width="5.69921875" style="318" customWidth="1"/>
    <col min="15341" max="15341" width="8.69921875" style="318" customWidth="1"/>
    <col min="15342" max="15342" width="11.19921875" style="318" customWidth="1"/>
    <col min="15343" max="15344" width="6" style="318" customWidth="1"/>
    <col min="15345" max="15346" width="11.19921875" style="318" customWidth="1"/>
    <col min="15347" max="15348" width="5.69921875" style="318" customWidth="1"/>
    <col min="15349" max="15350" width="11.19921875" style="318" customWidth="1"/>
    <col min="15351" max="15352" width="5.69921875" style="318" customWidth="1"/>
    <col min="15353" max="15354" width="11.19921875" style="318" customWidth="1"/>
    <col min="15355" max="15355" width="6.19921875" style="318" customWidth="1"/>
    <col min="15356" max="15356" width="6" style="318" customWidth="1"/>
    <col min="15357" max="15357" width="11.19921875" style="318" customWidth="1"/>
    <col min="15358" max="15360" width="8.69921875" style="318"/>
    <col min="15361" max="15361" width="10.69921875" style="318" customWidth="1"/>
    <col min="15362" max="15362" width="8" style="318" customWidth="1"/>
    <col min="15363" max="15363" width="5.69921875" style="318" customWidth="1"/>
    <col min="15364" max="15364" width="8.69921875" style="318" customWidth="1"/>
    <col min="15365" max="15365" width="11.19921875" style="318" customWidth="1"/>
    <col min="15366" max="15367" width="5.69921875" style="318" customWidth="1"/>
    <col min="15368" max="15369" width="11.19921875" style="318" customWidth="1"/>
    <col min="15370" max="15371" width="5.69921875" style="318" customWidth="1"/>
    <col min="15372" max="15373" width="11.19921875" style="318" customWidth="1"/>
    <col min="15374" max="15375" width="5.69921875" style="318" customWidth="1"/>
    <col min="15376" max="15377" width="11.19921875" style="318" customWidth="1"/>
    <col min="15378" max="15379" width="5.69921875" style="318" customWidth="1"/>
    <col min="15380" max="15380" width="11.19921875" style="318" customWidth="1"/>
    <col min="15381" max="15381" width="8.69921875" style="318"/>
    <col min="15382" max="15382" width="8.19921875" style="318" customWidth="1"/>
    <col min="15383" max="15591" width="8.69921875" style="318"/>
    <col min="15592" max="15593" width="1.19921875" style="318" customWidth="1"/>
    <col min="15594" max="15594" width="9.19921875" style="318" customWidth="1"/>
    <col min="15595" max="15595" width="8" style="318" customWidth="1"/>
    <col min="15596" max="15596" width="5.69921875" style="318" customWidth="1"/>
    <col min="15597" max="15597" width="8.69921875" style="318" customWidth="1"/>
    <col min="15598" max="15598" width="11.19921875" style="318" customWidth="1"/>
    <col min="15599" max="15600" width="6" style="318" customWidth="1"/>
    <col min="15601" max="15602" width="11.19921875" style="318" customWidth="1"/>
    <col min="15603" max="15604" width="5.69921875" style="318" customWidth="1"/>
    <col min="15605" max="15606" width="11.19921875" style="318" customWidth="1"/>
    <col min="15607" max="15608" width="5.69921875" style="318" customWidth="1"/>
    <col min="15609" max="15610" width="11.19921875" style="318" customWidth="1"/>
    <col min="15611" max="15611" width="6.19921875" style="318" customWidth="1"/>
    <col min="15612" max="15612" width="6" style="318" customWidth="1"/>
    <col min="15613" max="15613" width="11.19921875" style="318" customWidth="1"/>
    <col min="15614" max="15616" width="8.69921875" style="318"/>
    <col min="15617" max="15617" width="10.69921875" style="318" customWidth="1"/>
    <col min="15618" max="15618" width="8" style="318" customWidth="1"/>
    <col min="15619" max="15619" width="5.69921875" style="318" customWidth="1"/>
    <col min="15620" max="15620" width="8.69921875" style="318" customWidth="1"/>
    <col min="15621" max="15621" width="11.19921875" style="318" customWidth="1"/>
    <col min="15622" max="15623" width="5.69921875" style="318" customWidth="1"/>
    <col min="15624" max="15625" width="11.19921875" style="318" customWidth="1"/>
    <col min="15626" max="15627" width="5.69921875" style="318" customWidth="1"/>
    <col min="15628" max="15629" width="11.19921875" style="318" customWidth="1"/>
    <col min="15630" max="15631" width="5.69921875" style="318" customWidth="1"/>
    <col min="15632" max="15633" width="11.19921875" style="318" customWidth="1"/>
    <col min="15634" max="15635" width="5.69921875" style="318" customWidth="1"/>
    <col min="15636" max="15636" width="11.19921875" style="318" customWidth="1"/>
    <col min="15637" max="15637" width="8.69921875" style="318"/>
    <col min="15638" max="15638" width="8.19921875" style="318" customWidth="1"/>
    <col min="15639" max="15847" width="8.69921875" style="318"/>
    <col min="15848" max="15849" width="1.19921875" style="318" customWidth="1"/>
    <col min="15850" max="15850" width="9.19921875" style="318" customWidth="1"/>
    <col min="15851" max="15851" width="8" style="318" customWidth="1"/>
    <col min="15852" max="15852" width="5.69921875" style="318" customWidth="1"/>
    <col min="15853" max="15853" width="8.69921875" style="318" customWidth="1"/>
    <col min="15854" max="15854" width="11.19921875" style="318" customWidth="1"/>
    <col min="15855" max="15856" width="6" style="318" customWidth="1"/>
    <col min="15857" max="15858" width="11.19921875" style="318" customWidth="1"/>
    <col min="15859" max="15860" width="5.69921875" style="318" customWidth="1"/>
    <col min="15861" max="15862" width="11.19921875" style="318" customWidth="1"/>
    <col min="15863" max="15864" width="5.69921875" style="318" customWidth="1"/>
    <col min="15865" max="15866" width="11.19921875" style="318" customWidth="1"/>
    <col min="15867" max="15867" width="6.19921875" style="318" customWidth="1"/>
    <col min="15868" max="15868" width="6" style="318" customWidth="1"/>
    <col min="15869" max="15869" width="11.19921875" style="318" customWidth="1"/>
    <col min="15870" max="15872" width="8.69921875" style="318"/>
    <col min="15873" max="15873" width="10.69921875" style="318" customWidth="1"/>
    <col min="15874" max="15874" width="8" style="318" customWidth="1"/>
    <col min="15875" max="15875" width="5.69921875" style="318" customWidth="1"/>
    <col min="15876" max="15876" width="8.69921875" style="318" customWidth="1"/>
    <col min="15877" max="15877" width="11.19921875" style="318" customWidth="1"/>
    <col min="15878" max="15879" width="5.69921875" style="318" customWidth="1"/>
    <col min="15880" max="15881" width="11.19921875" style="318" customWidth="1"/>
    <col min="15882" max="15883" width="5.69921875" style="318" customWidth="1"/>
    <col min="15884" max="15885" width="11.19921875" style="318" customWidth="1"/>
    <col min="15886" max="15887" width="5.69921875" style="318" customWidth="1"/>
    <col min="15888" max="15889" width="11.19921875" style="318" customWidth="1"/>
    <col min="15890" max="15891" width="5.69921875" style="318" customWidth="1"/>
    <col min="15892" max="15892" width="11.19921875" style="318" customWidth="1"/>
    <col min="15893" max="15893" width="8.69921875" style="318"/>
    <col min="15894" max="15894" width="8.19921875" style="318" customWidth="1"/>
    <col min="15895" max="16103" width="8.69921875" style="318"/>
    <col min="16104" max="16105" width="1.19921875" style="318" customWidth="1"/>
    <col min="16106" max="16106" width="9.19921875" style="318" customWidth="1"/>
    <col min="16107" max="16107" width="8" style="318" customWidth="1"/>
    <col min="16108" max="16108" width="5.69921875" style="318" customWidth="1"/>
    <col min="16109" max="16109" width="8.69921875" style="318" customWidth="1"/>
    <col min="16110" max="16110" width="11.19921875" style="318" customWidth="1"/>
    <col min="16111" max="16112" width="6" style="318" customWidth="1"/>
    <col min="16113" max="16114" width="11.19921875" style="318" customWidth="1"/>
    <col min="16115" max="16116" width="5.69921875" style="318" customWidth="1"/>
    <col min="16117" max="16118" width="11.19921875" style="318" customWidth="1"/>
    <col min="16119" max="16120" width="5.69921875" style="318" customWidth="1"/>
    <col min="16121" max="16122" width="11.19921875" style="318" customWidth="1"/>
    <col min="16123" max="16123" width="6.19921875" style="318" customWidth="1"/>
    <col min="16124" max="16124" width="6" style="318" customWidth="1"/>
    <col min="16125" max="16125" width="11.19921875" style="318" customWidth="1"/>
    <col min="16126" max="16128" width="8.69921875" style="318"/>
    <col min="16129" max="16129" width="10.69921875" style="318" customWidth="1"/>
    <col min="16130" max="16130" width="8" style="318" customWidth="1"/>
    <col min="16131" max="16131" width="5.69921875" style="318" customWidth="1"/>
    <col min="16132" max="16132" width="8.69921875" style="318" customWidth="1"/>
    <col min="16133" max="16133" width="11.19921875" style="318" customWidth="1"/>
    <col min="16134" max="16135" width="5.69921875" style="318" customWidth="1"/>
    <col min="16136" max="16137" width="11.19921875" style="318" customWidth="1"/>
    <col min="16138" max="16139" width="5.69921875" style="318" customWidth="1"/>
    <col min="16140" max="16141" width="11.19921875" style="318" customWidth="1"/>
    <col min="16142" max="16143" width="5.69921875" style="318" customWidth="1"/>
    <col min="16144" max="16145" width="11.19921875" style="318" customWidth="1"/>
    <col min="16146" max="16147" width="5.69921875" style="318" customWidth="1"/>
    <col min="16148" max="16148" width="11.19921875" style="318" customWidth="1"/>
    <col min="16149" max="16149" width="8.69921875" style="318"/>
    <col min="16150" max="16150" width="8.19921875" style="318" customWidth="1"/>
    <col min="16151" max="16359" width="8.69921875" style="318"/>
    <col min="16360" max="16361" width="1.19921875" style="318" customWidth="1"/>
    <col min="16362" max="16362" width="9.19921875" style="318" customWidth="1"/>
    <col min="16363" max="16363" width="8" style="318" customWidth="1"/>
    <col min="16364" max="16364" width="5.69921875" style="318" customWidth="1"/>
    <col min="16365" max="16365" width="8.69921875" style="318" customWidth="1"/>
    <col min="16366" max="16366" width="11.19921875" style="318" customWidth="1"/>
    <col min="16367" max="16368" width="6" style="318" customWidth="1"/>
    <col min="16369" max="16370" width="11.19921875" style="318" customWidth="1"/>
    <col min="16371" max="16372" width="5.69921875" style="318" customWidth="1"/>
    <col min="16373" max="16374" width="11.19921875" style="318" customWidth="1"/>
    <col min="16375" max="16376" width="5.69921875" style="318" customWidth="1"/>
    <col min="16377" max="16378" width="11.19921875" style="318" customWidth="1"/>
    <col min="16379" max="16379" width="6.19921875" style="318" customWidth="1"/>
    <col min="16380" max="16380" width="6" style="318" customWidth="1"/>
    <col min="16381" max="16381" width="11.19921875" style="318" customWidth="1"/>
    <col min="16382" max="16384" width="8.69921875" style="318"/>
  </cols>
  <sheetData>
    <row r="1" spans="1:41" s="256" customFormat="1" ht="36" customHeight="1">
      <c r="A1" s="314"/>
      <c r="B1" s="1502" t="s">
        <v>0</v>
      </c>
      <c r="C1" s="1690"/>
      <c r="D1" s="1690"/>
      <c r="E1" s="1690"/>
      <c r="F1" s="1690"/>
      <c r="G1" s="1690"/>
      <c r="H1" s="1690"/>
      <c r="I1" s="1690"/>
      <c r="J1" s="1690"/>
      <c r="K1" s="1690"/>
      <c r="L1" s="1690"/>
      <c r="M1" s="1690"/>
      <c r="N1" s="1690"/>
      <c r="O1" s="1690"/>
      <c r="P1" s="1690"/>
      <c r="Q1" s="1690"/>
      <c r="R1" s="1690"/>
      <c r="S1" s="1690"/>
      <c r="T1" s="1690"/>
      <c r="U1"/>
      <c r="V1"/>
      <c r="W1"/>
      <c r="X1"/>
      <c r="AA1"/>
      <c r="AB1"/>
      <c r="AC1"/>
      <c r="AG1"/>
      <c r="AH1"/>
      <c r="AI1"/>
      <c r="AJ1"/>
      <c r="AK1"/>
      <c r="AL1"/>
      <c r="AM1"/>
      <c r="AN1"/>
      <c r="AO1"/>
    </row>
    <row r="2" spans="1:41" s="256" customFormat="1" ht="36" customHeight="1">
      <c r="A2" s="1"/>
      <c r="B2" s="1690"/>
      <c r="C2" s="1690"/>
      <c r="D2" s="1690"/>
      <c r="E2" s="1690"/>
      <c r="F2" s="1690"/>
      <c r="G2" s="1690"/>
      <c r="H2" s="1690"/>
      <c r="I2" s="1690"/>
      <c r="J2" s="1690"/>
      <c r="K2" s="1690"/>
      <c r="L2" s="1690"/>
      <c r="M2" s="1690"/>
      <c r="N2" s="1690"/>
      <c r="O2" s="1690"/>
      <c r="P2" s="1690"/>
      <c r="Q2" s="1690"/>
      <c r="R2" s="1690"/>
      <c r="S2" s="1690"/>
      <c r="T2" s="1690"/>
      <c r="U2"/>
      <c r="V2"/>
      <c r="W2"/>
      <c r="X2"/>
      <c r="AA2"/>
      <c r="AB2"/>
      <c r="AC2"/>
      <c r="AD2"/>
      <c r="AF2"/>
      <c r="AG2"/>
      <c r="AH2"/>
      <c r="AI2"/>
      <c r="AJ2"/>
      <c r="AK2"/>
      <c r="AL2"/>
      <c r="AM2"/>
      <c r="AN2"/>
      <c r="AO2"/>
    </row>
    <row r="3" spans="1:41" s="256" customFormat="1" ht="36" customHeight="1">
      <c r="A3" s="1"/>
      <c r="B3" s="1"/>
      <c r="C3" s="315"/>
      <c r="D3" s="315"/>
      <c r="E3" s="315"/>
      <c r="F3" s="315"/>
      <c r="G3" s="315"/>
      <c r="H3" s="315"/>
      <c r="I3" s="315"/>
      <c r="J3" s="315"/>
      <c r="K3" s="315"/>
      <c r="L3"/>
      <c r="M3"/>
      <c r="N3"/>
      <c r="O3"/>
      <c r="P3"/>
      <c r="Q3"/>
      <c r="R3"/>
      <c r="S3"/>
      <c r="T3"/>
      <c r="U3"/>
      <c r="V3"/>
      <c r="W3"/>
      <c r="X3"/>
      <c r="AA3"/>
      <c r="AB3"/>
      <c r="AC3"/>
      <c r="AD3"/>
      <c r="AF3"/>
      <c r="AG3"/>
      <c r="AH3"/>
      <c r="AI3"/>
      <c r="AJ3"/>
      <c r="AK3"/>
      <c r="AL3"/>
      <c r="AM3"/>
      <c r="AN3"/>
      <c r="AO3"/>
    </row>
    <row r="4" spans="1:41" s="256" customFormat="1" ht="36" customHeight="1">
      <c r="A4" s="1"/>
      <c r="B4" s="1"/>
      <c r="C4" s="315"/>
      <c r="D4" s="315"/>
      <c r="E4" s="315"/>
      <c r="F4" s="315"/>
      <c r="G4" s="315"/>
      <c r="H4" s="315"/>
      <c r="I4" s="315"/>
      <c r="J4" s="315"/>
      <c r="K4" s="315"/>
      <c r="L4"/>
      <c r="M4"/>
      <c r="N4"/>
      <c r="O4"/>
      <c r="P4"/>
      <c r="Q4"/>
      <c r="R4"/>
      <c r="S4"/>
      <c r="T4"/>
      <c r="U4"/>
      <c r="V4"/>
      <c r="W4"/>
      <c r="X4"/>
      <c r="AA4"/>
      <c r="AB4"/>
      <c r="AC4"/>
      <c r="AD4"/>
      <c r="AF4"/>
      <c r="AG4"/>
      <c r="AH4"/>
      <c r="AI4"/>
      <c r="AJ4"/>
      <c r="AK4"/>
      <c r="AL4"/>
      <c r="AM4"/>
      <c r="AN4"/>
      <c r="AO4"/>
    </row>
    <row r="5" spans="1:41" s="256" customFormat="1" ht="36" customHeight="1">
      <c r="A5" s="1510" t="s">
        <v>63</v>
      </c>
      <c r="B5" s="1510"/>
      <c r="C5" s="1510"/>
      <c r="D5" s="1510"/>
      <c r="E5" s="1510"/>
      <c r="F5" s="1510"/>
      <c r="G5" s="1510"/>
      <c r="H5" s="1510"/>
      <c r="I5" s="1510"/>
      <c r="J5" s="1510"/>
      <c r="K5" s="1510"/>
      <c r="L5" s="1510"/>
      <c r="M5" s="1510"/>
      <c r="N5" s="1510"/>
      <c r="O5" s="1510"/>
      <c r="P5" s="1510"/>
      <c r="Q5" s="1510"/>
      <c r="R5" s="1510"/>
      <c r="S5" s="1510"/>
      <c r="T5" s="1510"/>
      <c r="U5"/>
      <c r="V5"/>
      <c r="W5"/>
      <c r="X5"/>
      <c r="Y5"/>
      <c r="Z5"/>
      <c r="AA5"/>
      <c r="AB5"/>
      <c r="AC5"/>
      <c r="AD5"/>
      <c r="AE5"/>
      <c r="AF5"/>
      <c r="AG5"/>
      <c r="AH5"/>
      <c r="AI5"/>
      <c r="AJ5"/>
      <c r="AK5"/>
      <c r="AL5"/>
      <c r="AM5"/>
      <c r="AN5"/>
      <c r="AO5"/>
    </row>
    <row r="6" spans="1:41" ht="30" customHeight="1">
      <c r="A6" s="317"/>
      <c r="B6" s="317"/>
      <c r="C6" s="317"/>
      <c r="D6" s="317"/>
      <c r="E6" s="317"/>
      <c r="F6" s="317"/>
      <c r="G6" s="317"/>
      <c r="H6" s="317"/>
      <c r="I6" s="317"/>
      <c r="J6" s="317"/>
      <c r="K6" s="317"/>
      <c r="L6" s="317"/>
      <c r="M6" s="317"/>
      <c r="N6" s="317"/>
      <c r="O6" s="317"/>
      <c r="P6" s="317"/>
    </row>
    <row r="7" spans="1:41" ht="30" customHeight="1">
      <c r="A7" s="1451" t="str">
        <f>CONCATENATE("Riepilogo dei risultati per il campione di risposta: ",Riepilogo!F9," (",TEXT(Riepilogo!R208,"#.##0")," imprese, risultati evidenziati in verde).")</f>
        <v>Riepilogo dei risultati per il campione di risposta: ANCE (190 imprese, risultati evidenziati in verde).</v>
      </c>
      <c r="B7" s="1451"/>
      <c r="C7" s="1451"/>
      <c r="D7" s="1451"/>
      <c r="E7" s="1451"/>
      <c r="F7" s="1451"/>
      <c r="G7" s="1451"/>
      <c r="H7" s="1451"/>
      <c r="I7" s="1451"/>
      <c r="J7" s="1451"/>
      <c r="K7" s="1451"/>
      <c r="L7" s="1451"/>
      <c r="M7" s="1451"/>
      <c r="N7" s="1451"/>
      <c r="O7" s="1451"/>
      <c r="P7" s="1451"/>
      <c r="Q7" s="1451"/>
      <c r="R7" s="1451"/>
      <c r="S7" s="1451"/>
      <c r="T7" s="1451"/>
    </row>
    <row r="8" spans="1:41" ht="30" customHeight="1">
      <c r="A8" s="1511" t="s">
        <v>64</v>
      </c>
      <c r="B8" s="1511"/>
      <c r="C8" s="1511"/>
      <c r="D8" s="1511"/>
      <c r="E8" s="1511"/>
      <c r="F8" s="1511"/>
      <c r="G8" s="1511"/>
      <c r="H8" s="1511"/>
      <c r="I8" s="1511"/>
      <c r="J8" s="1511"/>
      <c r="K8" s="1511"/>
      <c r="L8" s="1511"/>
      <c r="M8" s="1511"/>
      <c r="N8" s="1511"/>
      <c r="O8" s="1511"/>
      <c r="P8" s="1511"/>
      <c r="Q8" s="1511"/>
      <c r="R8" s="1511"/>
      <c r="S8" s="1511"/>
      <c r="T8" s="1511"/>
    </row>
    <row r="9" spans="1:41" ht="79.5" customHeight="1">
      <c r="A9" s="1512" t="s">
        <v>149</v>
      </c>
      <c r="B9" s="1512"/>
      <c r="C9" s="1512"/>
      <c r="D9" s="1512"/>
      <c r="E9" s="1512"/>
      <c r="F9" s="1512"/>
      <c r="G9" s="1512"/>
      <c r="H9" s="1512"/>
      <c r="I9" s="1512"/>
      <c r="J9" s="1512"/>
      <c r="K9" s="1512"/>
      <c r="L9" s="1512"/>
      <c r="M9" s="1512"/>
      <c r="N9" s="1512"/>
      <c r="O9" s="1512"/>
      <c r="P9" s="1512"/>
      <c r="Q9" s="1512"/>
      <c r="R9" s="1512"/>
      <c r="S9" s="1512"/>
      <c r="T9" s="1512"/>
    </row>
    <row r="10" spans="1:41" ht="20.7" customHeight="1">
      <c r="A10" s="331"/>
      <c r="B10" s="332"/>
      <c r="C10" s="332"/>
      <c r="D10" s="332"/>
      <c r="E10" s="332"/>
      <c r="F10" s="332"/>
      <c r="G10" s="332"/>
      <c r="H10" s="332"/>
      <c r="I10" s="332"/>
      <c r="J10" s="332"/>
      <c r="K10" s="332"/>
      <c r="L10" s="332"/>
      <c r="M10" s="332"/>
      <c r="N10" s="332"/>
      <c r="O10" s="332"/>
      <c r="P10" s="332"/>
    </row>
    <row r="11" spans="1:41" ht="36" customHeight="1">
      <c r="A11" s="1691" t="str">
        <f>Riepilogo!F9</f>
        <v>ANCE</v>
      </c>
      <c r="B11" s="1691"/>
      <c r="C11" s="1691"/>
      <c r="D11" s="1691"/>
      <c r="E11" s="1691"/>
      <c r="F11" s="1691"/>
      <c r="G11" s="1691"/>
      <c r="H11" s="331"/>
      <c r="I11" s="331"/>
      <c r="J11" s="331"/>
      <c r="K11" s="331"/>
      <c r="L11" s="331"/>
      <c r="M11" s="331"/>
      <c r="N11" s="331"/>
      <c r="O11" s="331"/>
      <c r="P11" s="331"/>
    </row>
    <row r="12" spans="1:41" ht="12" customHeight="1">
      <c r="A12" s="658"/>
      <c r="B12" s="659"/>
      <c r="C12" s="659"/>
      <c r="D12" s="659"/>
      <c r="E12" s="659"/>
      <c r="F12" s="659"/>
      <c r="G12" s="659"/>
      <c r="H12" s="659"/>
      <c r="I12" s="659"/>
      <c r="J12" s="659"/>
      <c r="K12" s="659"/>
      <c r="L12" s="659"/>
      <c r="M12" s="659"/>
      <c r="N12" s="659"/>
      <c r="O12" s="659"/>
      <c r="P12" s="659"/>
    </row>
    <row r="13" spans="1:41" ht="30" customHeight="1">
      <c r="A13" s="1451" t="s">
        <v>65</v>
      </c>
      <c r="B13" s="1451"/>
      <c r="C13" s="1451"/>
      <c r="D13" s="1451"/>
      <c r="E13" s="1451"/>
      <c r="F13" s="1451"/>
      <c r="G13" s="1451"/>
      <c r="H13" s="1451"/>
      <c r="I13" s="1451"/>
      <c r="J13" s="1451"/>
      <c r="K13" s="1451"/>
      <c r="L13" s="1451"/>
      <c r="M13" s="1451"/>
      <c r="N13" s="1451"/>
      <c r="O13" s="1451"/>
      <c r="P13" s="1451"/>
      <c r="Q13" s="1451"/>
      <c r="R13" s="1451"/>
      <c r="S13" s="1451"/>
      <c r="T13" s="1451"/>
    </row>
    <row r="14" spans="1:41" ht="4.2" customHeight="1">
      <c r="A14" s="658"/>
      <c r="B14" s="659"/>
      <c r="C14" s="659"/>
      <c r="D14" s="659"/>
      <c r="E14" s="659"/>
      <c r="F14" s="659"/>
      <c r="G14" s="659"/>
      <c r="H14" s="659"/>
      <c r="I14" s="659"/>
      <c r="J14" s="659"/>
      <c r="K14" s="659"/>
      <c r="L14" s="659"/>
      <c r="M14" s="659"/>
      <c r="N14" s="659"/>
      <c r="O14" s="659"/>
      <c r="P14" s="659"/>
    </row>
    <row r="15" spans="1:41" ht="30" customHeight="1">
      <c r="A15" s="1607"/>
      <c r="B15" s="1607"/>
      <c r="C15" s="1607"/>
      <c r="D15" s="1608"/>
      <c r="E15" s="1611" t="s">
        <v>25</v>
      </c>
      <c r="F15" s="1611"/>
      <c r="G15" s="1611"/>
      <c r="H15" s="1611"/>
      <c r="I15" s="1611" t="s">
        <v>66</v>
      </c>
      <c r="J15" s="1611"/>
      <c r="K15" s="1611"/>
      <c r="L15" s="1611"/>
      <c r="M15" s="1611" t="s">
        <v>28</v>
      </c>
      <c r="N15" s="1611"/>
      <c r="O15" s="1611"/>
      <c r="P15" s="1611"/>
      <c r="Q15" s="1612" t="s">
        <v>67</v>
      </c>
      <c r="R15" s="1612"/>
      <c r="S15" s="1612"/>
      <c r="T15" s="1613"/>
    </row>
    <row r="16" spans="1:41" ht="30" customHeight="1">
      <c r="A16" s="1609"/>
      <c r="B16" s="1609"/>
      <c r="C16" s="1609"/>
      <c r="D16" s="1610"/>
      <c r="E16" s="752" t="s">
        <v>68</v>
      </c>
      <c r="F16" s="1614" t="s">
        <v>69</v>
      </c>
      <c r="G16" s="1615"/>
      <c r="H16" s="753" t="s">
        <v>70</v>
      </c>
      <c r="I16" s="752" t="s">
        <v>68</v>
      </c>
      <c r="J16" s="1614" t="s">
        <v>69</v>
      </c>
      <c r="K16" s="1615"/>
      <c r="L16" s="753" t="s">
        <v>70</v>
      </c>
      <c r="M16" s="752" t="s">
        <v>68</v>
      </c>
      <c r="N16" s="1614" t="s">
        <v>69</v>
      </c>
      <c r="O16" s="1615"/>
      <c r="P16" s="753" t="s">
        <v>70</v>
      </c>
      <c r="Q16" s="814" t="s">
        <v>68</v>
      </c>
      <c r="R16" s="1616" t="s">
        <v>69</v>
      </c>
      <c r="S16" s="1617"/>
      <c r="T16" s="815" t="s">
        <v>70</v>
      </c>
    </row>
    <row r="17" spans="1:20" ht="42" customHeight="1">
      <c r="A17" s="1669" t="s">
        <v>71</v>
      </c>
      <c r="B17" s="1687"/>
      <c r="C17" s="1687"/>
      <c r="D17" s="1687"/>
      <c r="E17" s="872">
        <f>Riepilogo!F222</f>
        <v>9.1058790554270908E-2</v>
      </c>
      <c r="F17" s="1688">
        <f>Riepilogo!G222</f>
        <v>0</v>
      </c>
      <c r="G17" s="1689"/>
      <c r="H17" s="873">
        <f>Riepilogo!R222</f>
        <v>8.047934600854649E-2</v>
      </c>
      <c r="I17" s="872">
        <f>Riepilogo!H222</f>
        <v>1.6543893066016937</v>
      </c>
      <c r="J17" s="1688">
        <f>Riepilogo!I222</f>
        <v>0.46618909814466736</v>
      </c>
      <c r="K17" s="1689"/>
      <c r="L17" s="873">
        <f>Riepilogo!S222</f>
        <v>1.3586532476404052</v>
      </c>
      <c r="M17" s="872">
        <f>Riepilogo!J222</f>
        <v>12.166226705433701</v>
      </c>
      <c r="N17" s="1688">
        <f>Riepilogo!K222</f>
        <v>0</v>
      </c>
      <c r="O17" s="1689"/>
      <c r="P17" s="873">
        <f>Riepilogo!T222</f>
        <v>12.139693561881119</v>
      </c>
      <c r="Q17" s="872">
        <f>Riepilogo!U222</f>
        <v>9.3814800152937838</v>
      </c>
      <c r="R17" s="1688">
        <f>Riepilogo!V222</f>
        <v>0.44259122478526347</v>
      </c>
      <c r="S17" s="1689"/>
      <c r="T17" s="874">
        <f>Riepilogo!W222</f>
        <v>8.6860505819550191</v>
      </c>
    </row>
    <row r="18" spans="1:20" ht="30" customHeight="1">
      <c r="A18" s="1665" t="s">
        <v>72</v>
      </c>
      <c r="B18" s="1666"/>
      <c r="C18" s="1666"/>
      <c r="D18" s="1666"/>
      <c r="E18" s="878">
        <f>Riepilogo!F223</f>
        <v>41.259757550276788</v>
      </c>
      <c r="F18" s="1685">
        <f>Riepilogo!G223</f>
        <v>9.1238095238095234</v>
      </c>
      <c r="G18" s="1686"/>
      <c r="H18" s="879">
        <f>Riepilogo!R223</f>
        <v>37.526120435168558</v>
      </c>
      <c r="I18" s="878">
        <f>Riepilogo!H223</f>
        <v>17.97636547331496</v>
      </c>
      <c r="J18" s="1685">
        <f>Riepilogo!I223</f>
        <v>31.753377893266713</v>
      </c>
      <c r="K18" s="1686"/>
      <c r="L18" s="879">
        <f>Riepilogo!S223</f>
        <v>21.40538301458281</v>
      </c>
      <c r="M18" s="878">
        <f>Riepilogo!J223</f>
        <v>62.965665186388904</v>
      </c>
      <c r="N18" s="1685">
        <f>Riepilogo!K223</f>
        <v>49.413865546218481</v>
      </c>
      <c r="O18" s="1686"/>
      <c r="P18" s="879">
        <f>Riepilogo!T223</f>
        <v>62.93611026735325</v>
      </c>
      <c r="Q18" s="878">
        <f>Riepilogo!U223</f>
        <v>51.653167113159519</v>
      </c>
      <c r="R18" s="1685">
        <f>Riepilogo!V223</f>
        <v>31.378350194453866</v>
      </c>
      <c r="S18" s="1686"/>
      <c r="T18" s="880">
        <f>Riepilogo!W223</f>
        <v>50.075822907267394</v>
      </c>
    </row>
    <row r="19" spans="1:20" ht="30" customHeight="1">
      <c r="A19" s="1665" t="s">
        <v>73</v>
      </c>
      <c r="B19" s="1666"/>
      <c r="C19" s="1666"/>
      <c r="D19" s="1666"/>
      <c r="E19" s="878">
        <f>Riepilogo!F224</f>
        <v>2.5424987737369489</v>
      </c>
      <c r="F19" s="1685">
        <f>Riepilogo!G224</f>
        <v>7.0476190476190483</v>
      </c>
      <c r="G19" s="1686"/>
      <c r="H19" s="879">
        <f>Riepilogo!R224</f>
        <v>3.0659152370925455</v>
      </c>
      <c r="I19" s="878">
        <f>Riepilogo!H224</f>
        <v>14.324086360321401</v>
      </c>
      <c r="J19" s="1685">
        <f>Riepilogo!I224</f>
        <v>19.895245078187003</v>
      </c>
      <c r="K19" s="1686"/>
      <c r="L19" s="879">
        <f>Riepilogo!S224</f>
        <v>15.7107150709904</v>
      </c>
      <c r="M19" s="878">
        <f>Riepilogo!J224</f>
        <v>4.4143841118709517</v>
      </c>
      <c r="N19" s="1685">
        <f>Riepilogo!K224</f>
        <v>129.88235294117646</v>
      </c>
      <c r="O19" s="1686"/>
      <c r="P19" s="879">
        <f>Riepilogo!T224</f>
        <v>4.6880153460079868</v>
      </c>
      <c r="Q19" s="878">
        <f>Riepilogo!U224</f>
        <v>6.771691005947698</v>
      </c>
      <c r="R19" s="1685">
        <f>Riepilogo!V224</f>
        <v>21.593835972242026</v>
      </c>
      <c r="S19" s="1686"/>
      <c r="T19" s="880">
        <f>Riepilogo!W224</f>
        <v>7.9248271637350136</v>
      </c>
    </row>
    <row r="20" spans="1:20" ht="30" customHeight="1">
      <c r="A20" s="1665" t="s">
        <v>74</v>
      </c>
      <c r="B20" s="1666"/>
      <c r="C20" s="1666"/>
      <c r="D20" s="1666"/>
      <c r="E20" s="878">
        <f>Riepilogo!F225</f>
        <v>1.7515240697918857</v>
      </c>
      <c r="F20" s="1685">
        <f>Riepilogo!G225</f>
        <v>0</v>
      </c>
      <c r="G20" s="1686"/>
      <c r="H20" s="879">
        <f>Riepilogo!R225</f>
        <v>1.548027497367932</v>
      </c>
      <c r="I20" s="878">
        <f>Riepilogo!H225</f>
        <v>3.6557854295690841</v>
      </c>
      <c r="J20" s="1685">
        <f>Riepilogo!I225</f>
        <v>13.196248371887727</v>
      </c>
      <c r="K20" s="1686"/>
      <c r="L20" s="879">
        <f>Riepilogo!S225</f>
        <v>6.0303506679403416</v>
      </c>
      <c r="M20" s="878">
        <f>Riepilogo!J225</f>
        <v>5.0511193440664215</v>
      </c>
      <c r="N20" s="1685">
        <f>Riepilogo!K225</f>
        <v>16.411764705882351</v>
      </c>
      <c r="O20" s="1686"/>
      <c r="P20" s="879">
        <f>Riepilogo!T225</f>
        <v>5.0758956072031589</v>
      </c>
      <c r="Q20" s="878">
        <f>Riepilogo!U225</f>
        <v>4.6471784374764429</v>
      </c>
      <c r="R20" s="1685">
        <f>Riepilogo!V225</f>
        <v>12.842107565661689</v>
      </c>
      <c r="S20" s="1686"/>
      <c r="T20" s="880">
        <f>Riepilogo!W225</f>
        <v>5.2847291502581601</v>
      </c>
    </row>
    <row r="21" spans="1:20" ht="30" customHeight="1">
      <c r="A21" s="1665" t="s">
        <v>75</v>
      </c>
      <c r="B21" s="1666"/>
      <c r="C21" s="1666"/>
      <c r="D21" s="1666"/>
      <c r="E21" s="878">
        <f>Riepilogo!F226</f>
        <v>4.8246443837152269</v>
      </c>
      <c r="F21" s="1685">
        <f>Riepilogo!G226</f>
        <v>8.723809523809523</v>
      </c>
      <c r="G21" s="1686"/>
      <c r="H21" s="879">
        <f>Riepilogo!R226</f>
        <v>5.2776594207386305</v>
      </c>
      <c r="I21" s="878">
        <f>Riepilogo!H226</f>
        <v>9.8734102703840598</v>
      </c>
      <c r="J21" s="1685">
        <f>Riepilogo!I226</f>
        <v>16.882244654567724</v>
      </c>
      <c r="K21" s="1686"/>
      <c r="L21" s="879">
        <f>Riepilogo!S226</f>
        <v>11.617868017435375</v>
      </c>
      <c r="M21" s="878">
        <f>Riepilogo!J226</f>
        <v>8.9401489627768882</v>
      </c>
      <c r="N21" s="1685">
        <f>Riepilogo!K226</f>
        <v>11.941176470588236</v>
      </c>
      <c r="O21" s="1686"/>
      <c r="P21" s="879">
        <f>Riepilogo!T226</f>
        <v>8.9466938592018774</v>
      </c>
      <c r="Q21" s="878">
        <f>Riepilogo!U226</f>
        <v>9.0825302566785133</v>
      </c>
      <c r="R21" s="1685">
        <f>Riepilogo!V226</f>
        <v>16.530799949518364</v>
      </c>
      <c r="S21" s="1686"/>
      <c r="T21" s="880">
        <f>Riepilogo!W226</f>
        <v>9.6619922114290713</v>
      </c>
    </row>
    <row r="22" spans="1:20" ht="30" customHeight="1">
      <c r="A22" s="1665" t="s">
        <v>76</v>
      </c>
      <c r="B22" s="1666"/>
      <c r="C22" s="1666"/>
      <c r="D22" s="1666"/>
      <c r="E22" s="878">
        <f>Riepilogo!F227</f>
        <v>20.187793427230048</v>
      </c>
      <c r="F22" s="1685">
        <f>Riepilogo!G227</f>
        <v>0</v>
      </c>
      <c r="G22" s="1686"/>
      <c r="H22" s="879">
        <f>Riepilogo!R227</f>
        <v>17.842323651452283</v>
      </c>
      <c r="I22" s="878">
        <f>Riepilogo!H227</f>
        <v>15.631254585733904</v>
      </c>
      <c r="J22" s="1685">
        <f>Riepilogo!I227</f>
        <v>7.0447341897021296</v>
      </c>
      <c r="K22" s="1686"/>
      <c r="L22" s="879">
        <f>Riepilogo!S227</f>
        <v>13.494120048945105</v>
      </c>
      <c r="M22" s="878">
        <f>Riepilogo!J227</f>
        <v>11.209202891552808</v>
      </c>
      <c r="N22" s="1685">
        <f>Riepilogo!K227</f>
        <v>415.56512605042019</v>
      </c>
      <c r="O22" s="1686"/>
      <c r="P22" s="879">
        <f>Riepilogo!T227</f>
        <v>12.091056732951236</v>
      </c>
      <c r="Q22" s="878">
        <f>Riepilogo!U227</f>
        <v>12.459478603184852</v>
      </c>
      <c r="R22" s="1685">
        <f>Riepilogo!V227</f>
        <v>14.634828795237052</v>
      </c>
      <c r="S22" s="1686"/>
      <c r="T22" s="880">
        <f>Riepilogo!W227</f>
        <v>12.628716926518571</v>
      </c>
    </row>
    <row r="23" spans="1:20" ht="30" customHeight="1">
      <c r="A23" s="1665" t="s">
        <v>77</v>
      </c>
      <c r="B23" s="1666"/>
      <c r="C23" s="1666"/>
      <c r="D23" s="1666"/>
      <c r="E23" s="875">
        <f>Riepilogo!F228</f>
        <v>0</v>
      </c>
      <c r="F23" s="1679">
        <f>Riepilogo!G228</f>
        <v>0</v>
      </c>
      <c r="G23" s="1680"/>
      <c r="H23" s="876">
        <f>Riepilogo!R228</f>
        <v>0</v>
      </c>
      <c r="I23" s="875">
        <f>Riepilogo!H228</f>
        <v>1.1778563015312132E-2</v>
      </c>
      <c r="J23" s="1679">
        <f>Riepilogo!I228</f>
        <v>0</v>
      </c>
      <c r="K23" s="1680"/>
      <c r="L23" s="876">
        <f>Riepilogo!S228</f>
        <v>8.846947803007963E-3</v>
      </c>
      <c r="M23" s="875">
        <f>Riepilogo!J228</f>
        <v>6.8398045770120861E-2</v>
      </c>
      <c r="N23" s="1679">
        <f>Riepilogo!K228</f>
        <v>5.5294117647058822</v>
      </c>
      <c r="O23" s="1680"/>
      <c r="P23" s="876">
        <f>Riepilogo!T228</f>
        <v>8.0307889672867228E-2</v>
      </c>
      <c r="Q23" s="875">
        <f>Riepilogo!U228</f>
        <v>5.3330802808882138E-2</v>
      </c>
      <c r="R23" s="1679">
        <f>Riepilogo!V228</f>
        <v>0.10573678290213723</v>
      </c>
      <c r="S23" s="1680"/>
      <c r="T23" s="877">
        <f>Riepilogo!W228</f>
        <v>5.7407893585367985E-2</v>
      </c>
    </row>
    <row r="24" spans="1:20" ht="30" customHeight="1" thickBot="1">
      <c r="A24" s="1681" t="s">
        <v>19</v>
      </c>
      <c r="B24" s="1682"/>
      <c r="C24" s="1682"/>
      <c r="D24" s="1682"/>
      <c r="E24" s="781">
        <f>Riepilogo!F220</f>
        <v>70.657276995305168</v>
      </c>
      <c r="F24" s="1683">
        <f>Riepilogo!G220</f>
        <v>24.895238095238092</v>
      </c>
      <c r="G24" s="1684"/>
      <c r="H24" s="782">
        <f>Riepilogo!R220</f>
        <v>65.340525587828495</v>
      </c>
      <c r="I24" s="781">
        <f>Riepilogo!H220</f>
        <v>63.127069988940413</v>
      </c>
      <c r="J24" s="1683">
        <f>Riepilogo!I220</f>
        <v>89.23803928575596</v>
      </c>
      <c r="K24" s="1684"/>
      <c r="L24" s="782">
        <f>Riepilogo!S220</f>
        <v>69.625937015337442</v>
      </c>
      <c r="M24" s="781">
        <f>Riepilogo!J220</f>
        <v>104.81514524785979</v>
      </c>
      <c r="N24" s="1683">
        <f>Riepilogo!K220</f>
        <v>628.74369747899163</v>
      </c>
      <c r="O24" s="1684"/>
      <c r="P24" s="782">
        <f>Riepilogo!T220</f>
        <v>105.95777326427149</v>
      </c>
      <c r="Q24" s="781">
        <f>Riepilogo!U220</f>
        <v>94.048856234549689</v>
      </c>
      <c r="R24" s="1683">
        <f>Riepilogo!V220</f>
        <v>97.528250484800409</v>
      </c>
      <c r="S24" s="1684"/>
      <c r="T24" s="783">
        <f>Riepilogo!W220</f>
        <v>94.319546834748579</v>
      </c>
    </row>
    <row r="25" spans="1:20" ht="30" customHeight="1">
      <c r="A25" s="1657" t="s">
        <v>78</v>
      </c>
      <c r="B25" s="1658"/>
      <c r="C25" s="1658"/>
      <c r="D25" s="1658"/>
      <c r="E25" s="778">
        <f>Riepilogo!F229</f>
        <v>12.845070422535212</v>
      </c>
      <c r="F25" s="1675">
        <f>Riepilogo!G229</f>
        <v>0</v>
      </c>
      <c r="G25" s="1676"/>
      <c r="H25" s="779">
        <f>Riepilogo!R229</f>
        <v>11.352697095435685</v>
      </c>
      <c r="I25" s="778">
        <f>Riepilogo!H229</f>
        <v>1.7133338602053159</v>
      </c>
      <c r="J25" s="1675">
        <f>Riepilogo!I229</f>
        <v>4.8409466552572775</v>
      </c>
      <c r="K25" s="1676"/>
      <c r="L25" s="779">
        <f>Riepilogo!S229</f>
        <v>2.4917783305750758</v>
      </c>
      <c r="M25" s="778">
        <f>Riepilogo!J229</f>
        <v>28.315374091157096</v>
      </c>
      <c r="N25" s="1675">
        <f>Riepilogo!K229</f>
        <v>30.882352941176471</v>
      </c>
      <c r="O25" s="1676"/>
      <c r="P25" s="779">
        <f>Riepilogo!T229</f>
        <v>28.320972377295689</v>
      </c>
      <c r="Q25" s="778">
        <f>Riepilogo!U229</f>
        <v>21.573053807455196</v>
      </c>
      <c r="R25" s="1675">
        <f>Riepilogo!V229</f>
        <v>5.1864555422240075</v>
      </c>
      <c r="S25" s="1676"/>
      <c r="T25" s="780">
        <f>Riepilogo!W229</f>
        <v>20.298206003325458</v>
      </c>
    </row>
    <row r="26" spans="1:20" ht="30" customHeight="1">
      <c r="A26" s="1651" t="s">
        <v>79</v>
      </c>
      <c r="B26" s="1652"/>
      <c r="C26" s="1652"/>
      <c r="D26" s="1652"/>
      <c r="E26" s="784"/>
      <c r="F26" s="1677"/>
      <c r="G26" s="1678"/>
      <c r="H26" s="785"/>
      <c r="I26" s="778">
        <f>Riepilogo!H230</f>
        <v>76.541513676464135</v>
      </c>
      <c r="J26" s="1675">
        <f>Riepilogo!I230</f>
        <v>24.572971439664308</v>
      </c>
      <c r="K26" s="1676"/>
      <c r="L26" s="779">
        <f>Riepilogo!S230</f>
        <v>63.606848489835102</v>
      </c>
      <c r="M26" s="778">
        <f>Riepilogo!J230</f>
        <v>135.78455216906264</v>
      </c>
      <c r="N26" s="1675">
        <f>Riepilogo!K230</f>
        <v>59.352941176470587</v>
      </c>
      <c r="O26" s="1676"/>
      <c r="P26" s="779">
        <f>Riepilogo!T230</f>
        <v>135.61786360115062</v>
      </c>
      <c r="Q26" s="778">
        <f>Riepilogo!U230</f>
        <v>121.17031303679644</v>
      </c>
      <c r="R26" s="1675">
        <f>Riepilogo!V230</f>
        <v>25.259683966407287</v>
      </c>
      <c r="S26" s="1676"/>
      <c r="T26" s="780">
        <f>Riepilogo!W230</f>
        <v>113.70863899780318</v>
      </c>
    </row>
    <row r="27" spans="1:20" ht="30" customHeight="1">
      <c r="A27" s="658"/>
      <c r="B27" s="659"/>
      <c r="C27" s="659"/>
      <c r="D27" s="659"/>
      <c r="E27" s="659"/>
      <c r="F27" s="659"/>
      <c r="G27" s="659"/>
      <c r="H27" s="659"/>
      <c r="I27" s="659"/>
      <c r="J27" s="659"/>
      <c r="K27" s="659"/>
      <c r="L27" s="659"/>
      <c r="M27" s="659"/>
      <c r="N27" s="659"/>
      <c r="O27" s="659"/>
      <c r="P27" s="659"/>
    </row>
    <row r="28" spans="1:20" ht="30" customHeight="1">
      <c r="A28" s="1451" t="s">
        <v>7697</v>
      </c>
      <c r="B28" s="1451"/>
      <c r="C28" s="1451"/>
      <c r="D28" s="1451"/>
      <c r="E28" s="1451"/>
      <c r="F28" s="1451"/>
      <c r="G28" s="1451"/>
      <c r="H28" s="1451"/>
      <c r="I28" s="1451"/>
      <c r="J28" s="1451"/>
      <c r="K28" s="1451"/>
      <c r="L28" s="1451"/>
      <c r="M28" s="1451"/>
      <c r="N28" s="1451"/>
      <c r="O28" s="1451"/>
      <c r="P28" s="1451"/>
      <c r="Q28" s="1451"/>
      <c r="R28" s="1451"/>
      <c r="S28" s="1451"/>
      <c r="T28" s="1451"/>
    </row>
    <row r="29" spans="1:20" ht="4.2" customHeight="1">
      <c r="A29" s="658"/>
      <c r="B29" s="659"/>
      <c r="C29" s="659"/>
      <c r="D29" s="659"/>
      <c r="E29" s="659"/>
      <c r="F29" s="659"/>
      <c r="G29" s="659"/>
      <c r="H29" s="659"/>
      <c r="I29" s="659"/>
      <c r="J29" s="659"/>
      <c r="K29" s="659"/>
      <c r="L29" s="659"/>
      <c r="M29" s="659"/>
      <c r="N29" s="659"/>
      <c r="O29" s="659"/>
      <c r="P29" s="659"/>
    </row>
    <row r="30" spans="1:20" ht="30" customHeight="1">
      <c r="A30" s="1607"/>
      <c r="B30" s="1607"/>
      <c r="C30" s="1607"/>
      <c r="D30" s="1608"/>
      <c r="E30" s="1611" t="s">
        <v>25</v>
      </c>
      <c r="F30" s="1611"/>
      <c r="G30" s="1611"/>
      <c r="H30" s="1611"/>
      <c r="I30" s="1611" t="s">
        <v>66</v>
      </c>
      <c r="J30" s="1611"/>
      <c r="K30" s="1611"/>
      <c r="L30" s="1611"/>
      <c r="M30" s="1611" t="s">
        <v>28</v>
      </c>
      <c r="N30" s="1611"/>
      <c r="O30" s="1611"/>
      <c r="P30" s="1611"/>
      <c r="Q30" s="1612" t="s">
        <v>67</v>
      </c>
      <c r="R30" s="1612"/>
      <c r="S30" s="1612"/>
      <c r="T30" s="1613"/>
    </row>
    <row r="31" spans="1:20" ht="30" customHeight="1">
      <c r="A31" s="1609"/>
      <c r="B31" s="1609"/>
      <c r="C31" s="1609"/>
      <c r="D31" s="1610"/>
      <c r="E31" s="752" t="s">
        <v>68</v>
      </c>
      <c r="F31" s="1614" t="s">
        <v>69</v>
      </c>
      <c r="G31" s="1615"/>
      <c r="H31" s="753" t="s">
        <v>70</v>
      </c>
      <c r="I31" s="752" t="s">
        <v>68</v>
      </c>
      <c r="J31" s="1614" t="s">
        <v>69</v>
      </c>
      <c r="K31" s="1615"/>
      <c r="L31" s="753" t="s">
        <v>70</v>
      </c>
      <c r="M31" s="752" t="s">
        <v>68</v>
      </c>
      <c r="N31" s="1614" t="s">
        <v>69</v>
      </c>
      <c r="O31" s="1615"/>
      <c r="P31" s="753" t="s">
        <v>70</v>
      </c>
      <c r="Q31" s="814" t="s">
        <v>68</v>
      </c>
      <c r="R31" s="1616" t="s">
        <v>69</v>
      </c>
      <c r="S31" s="1617"/>
      <c r="T31" s="815" t="s">
        <v>70</v>
      </c>
    </row>
    <row r="32" spans="1:20" ht="30" customHeight="1">
      <c r="A32" s="1661" t="s">
        <v>19</v>
      </c>
      <c r="B32" s="1662"/>
      <c r="C32" s="1662"/>
      <c r="D32" s="1662"/>
      <c r="E32" s="786">
        <f>Riepilogo!F217</f>
        <v>1734.8340619015428</v>
      </c>
      <c r="F32" s="1673">
        <f>Riepilogo!G217</f>
        <v>1747.9463093333329</v>
      </c>
      <c r="G32" s="1674"/>
      <c r="H32" s="787">
        <f>Riepilogo!R217</f>
        <v>1736.357476540921</v>
      </c>
      <c r="I32" s="786">
        <f>Riepilogo!H217</f>
        <v>1754.8083608457043</v>
      </c>
      <c r="J32" s="1673">
        <f>Riepilogo!I217</f>
        <v>1743.5062440148229</v>
      </c>
      <c r="K32" s="1674"/>
      <c r="L32" s="787">
        <f>Riepilogo!S217</f>
        <v>1751.9953302926922</v>
      </c>
      <c r="M32" s="786">
        <f>Riepilogo!J217</f>
        <v>1730.4816357634672</v>
      </c>
      <c r="N32" s="1673">
        <f>Riepilogo!K217</f>
        <v>1768.0882352941176</v>
      </c>
      <c r="O32" s="1674"/>
      <c r="P32" s="787">
        <f>Riepilogo!T217</f>
        <v>1730.5636514391595</v>
      </c>
      <c r="Q32" s="786">
        <f>Riepilogo!U217</f>
        <v>1736.4492990346637</v>
      </c>
      <c r="R32" s="1673">
        <f>Riepilogo!V217</f>
        <v>1744.1161604160222</v>
      </c>
      <c r="S32" s="1674"/>
      <c r="T32" s="788">
        <f>Riepilogo!W217</f>
        <v>1737.0457670287153</v>
      </c>
    </row>
    <row r="33" spans="1:20" ht="30" customHeight="1">
      <c r="A33" s="756"/>
      <c r="B33" s="659"/>
      <c r="C33" s="659"/>
      <c r="D33" s="659"/>
      <c r="E33" s="659"/>
      <c r="F33" s="659"/>
      <c r="G33" s="659"/>
      <c r="H33" s="659"/>
      <c r="I33" s="659"/>
      <c r="J33" s="659"/>
      <c r="K33" s="659"/>
      <c r="L33" s="659"/>
      <c r="M33" s="659"/>
      <c r="N33" s="659"/>
      <c r="O33" s="659"/>
      <c r="P33" s="659"/>
    </row>
    <row r="34" spans="1:20" ht="30" customHeight="1">
      <c r="A34" s="1451" t="s">
        <v>81</v>
      </c>
      <c r="B34" s="1451"/>
      <c r="C34" s="1451"/>
      <c r="D34" s="1451"/>
      <c r="E34" s="1451"/>
      <c r="F34" s="1451"/>
      <c r="G34" s="1451"/>
      <c r="H34" s="1451"/>
      <c r="I34" s="1451"/>
      <c r="J34" s="1451"/>
      <c r="K34" s="1451"/>
      <c r="L34" s="1451"/>
      <c r="M34" s="1451"/>
      <c r="N34" s="1451"/>
      <c r="O34" s="1451"/>
      <c r="P34" s="1451"/>
      <c r="Q34" s="1451"/>
      <c r="R34" s="1451"/>
      <c r="S34" s="1451"/>
      <c r="T34" s="1451"/>
    </row>
    <row r="35" spans="1:20" ht="4.2" customHeight="1">
      <c r="A35" s="756"/>
      <c r="B35" s="659"/>
      <c r="C35" s="659"/>
      <c r="D35" s="659"/>
      <c r="E35" s="659"/>
      <c r="F35" s="659"/>
      <c r="G35" s="659"/>
      <c r="H35" s="659"/>
      <c r="I35" s="659"/>
      <c r="J35" s="659"/>
      <c r="K35" s="659"/>
      <c r="L35" s="659"/>
      <c r="M35" s="659"/>
      <c r="N35" s="659"/>
      <c r="O35" s="659"/>
      <c r="P35" s="659"/>
    </row>
    <row r="36" spans="1:20" ht="29.7" customHeight="1">
      <c r="A36" s="1607"/>
      <c r="B36" s="1607"/>
      <c r="C36" s="1607"/>
      <c r="D36" s="1608"/>
      <c r="E36" s="1611" t="s">
        <v>25</v>
      </c>
      <c r="F36" s="1611"/>
      <c r="G36" s="1611"/>
      <c r="H36" s="1611"/>
      <c r="I36" s="1611" t="s">
        <v>66</v>
      </c>
      <c r="J36" s="1611"/>
      <c r="K36" s="1611"/>
      <c r="L36" s="1611"/>
      <c r="M36" s="1611" t="s">
        <v>28</v>
      </c>
      <c r="N36" s="1611"/>
      <c r="O36" s="1611"/>
      <c r="P36" s="1611"/>
      <c r="Q36" s="1612" t="s">
        <v>67</v>
      </c>
      <c r="R36" s="1612"/>
      <c r="S36" s="1612"/>
      <c r="T36" s="1613"/>
    </row>
    <row r="37" spans="1:20" ht="29.7" customHeight="1">
      <c r="A37" s="1609"/>
      <c r="B37" s="1609"/>
      <c r="C37" s="1609"/>
      <c r="D37" s="1610"/>
      <c r="E37" s="752" t="s">
        <v>68</v>
      </c>
      <c r="F37" s="1614" t="s">
        <v>69</v>
      </c>
      <c r="G37" s="1615"/>
      <c r="H37" s="753" t="s">
        <v>70</v>
      </c>
      <c r="I37" s="752" t="s">
        <v>68</v>
      </c>
      <c r="J37" s="1614" t="s">
        <v>69</v>
      </c>
      <c r="K37" s="1615"/>
      <c r="L37" s="753" t="s">
        <v>70</v>
      </c>
      <c r="M37" s="752" t="s">
        <v>68</v>
      </c>
      <c r="N37" s="1614" t="s">
        <v>69</v>
      </c>
      <c r="O37" s="1615"/>
      <c r="P37" s="753" t="s">
        <v>70</v>
      </c>
      <c r="Q37" s="814" t="s">
        <v>68</v>
      </c>
      <c r="R37" s="1616" t="s">
        <v>69</v>
      </c>
      <c r="S37" s="1617"/>
      <c r="T37" s="815" t="s">
        <v>70</v>
      </c>
    </row>
    <row r="38" spans="1:20" ht="42" customHeight="1">
      <c r="A38" s="1669" t="s">
        <v>71</v>
      </c>
      <c r="B38" s="1670"/>
      <c r="C38" s="1670"/>
      <c r="D38" s="1670"/>
      <c r="E38" s="881">
        <f t="shared" ref="E38:F45" si="0">E17/E$32</f>
        <v>5.2488472848211103E-5</v>
      </c>
      <c r="F38" s="1671">
        <f t="shared" si="0"/>
        <v>0</v>
      </c>
      <c r="G38" s="1672"/>
      <c r="H38" s="882">
        <f t="shared" ref="H38:J45" si="1">H17/H$32</f>
        <v>4.6349526002487206E-5</v>
      </c>
      <c r="I38" s="881">
        <f t="shared" si="1"/>
        <v>9.4277491691707282E-4</v>
      </c>
      <c r="J38" s="1671">
        <f t="shared" si="1"/>
        <v>2.6738596420002492E-4</v>
      </c>
      <c r="K38" s="1672"/>
      <c r="L38" s="882">
        <f t="shared" ref="L38:N45" si="2">L17/L$32</f>
        <v>7.754890804494471E-4</v>
      </c>
      <c r="M38" s="881">
        <f t="shared" si="2"/>
        <v>7.0305436671485458E-3</v>
      </c>
      <c r="N38" s="1671">
        <f t="shared" si="2"/>
        <v>0</v>
      </c>
      <c r="O38" s="1672"/>
      <c r="P38" s="882">
        <f t="shared" ref="P38:R45" si="3">P17/P$32</f>
        <v>7.0148783905091211E-3</v>
      </c>
      <c r="Q38" s="881">
        <f t="shared" si="3"/>
        <v>5.4026800670248119E-3</v>
      </c>
      <c r="R38" s="1671">
        <f t="shared" si="3"/>
        <v>2.5376246997200726E-4</v>
      </c>
      <c r="S38" s="1672"/>
      <c r="T38" s="883">
        <f t="shared" ref="T38:T45" si="4">T17/T$32</f>
        <v>5.0004730714797736E-3</v>
      </c>
    </row>
    <row r="39" spans="1:20" ht="30" customHeight="1">
      <c r="A39" s="1665" t="s">
        <v>72</v>
      </c>
      <c r="B39" s="1666"/>
      <c r="C39" s="1666"/>
      <c r="D39" s="1666"/>
      <c r="E39" s="887">
        <f t="shared" si="0"/>
        <v>2.3783114740698701E-2</v>
      </c>
      <c r="F39" s="1667">
        <f t="shared" si="0"/>
        <v>5.2197309923605988E-3</v>
      </c>
      <c r="G39" s="1668"/>
      <c r="H39" s="888">
        <f t="shared" si="1"/>
        <v>2.1611978490700026E-2</v>
      </c>
      <c r="I39" s="887">
        <f t="shared" si="1"/>
        <v>1.0244061901238898E-2</v>
      </c>
      <c r="J39" s="1667">
        <f t="shared" si="1"/>
        <v>1.8212368325190093E-2</v>
      </c>
      <c r="K39" s="1668"/>
      <c r="L39" s="888">
        <f t="shared" si="2"/>
        <v>1.2217716933644327E-2</v>
      </c>
      <c r="M39" s="887">
        <f t="shared" si="2"/>
        <v>3.6386208258494014E-2</v>
      </c>
      <c r="N39" s="1667">
        <f t="shared" si="2"/>
        <v>2.7947624196480551E-2</v>
      </c>
      <c r="O39" s="1668"/>
      <c r="P39" s="888">
        <f t="shared" si="3"/>
        <v>3.6367405622448362E-2</v>
      </c>
      <c r="Q39" s="887">
        <f t="shared" si="3"/>
        <v>2.9746429764390372E-2</v>
      </c>
      <c r="R39" s="1667">
        <f t="shared" si="3"/>
        <v>1.7990974974378553E-2</v>
      </c>
      <c r="S39" s="1668"/>
      <c r="T39" s="889">
        <f t="shared" si="4"/>
        <v>2.8828154017452312E-2</v>
      </c>
    </row>
    <row r="40" spans="1:20" ht="30" customHeight="1">
      <c r="A40" s="1665" t="s">
        <v>73</v>
      </c>
      <c r="B40" s="1666"/>
      <c r="C40" s="1666"/>
      <c r="D40" s="1666"/>
      <c r="E40" s="887">
        <f t="shared" si="0"/>
        <v>1.4655573288376233E-3</v>
      </c>
      <c r="F40" s="1667">
        <f t="shared" si="0"/>
        <v>4.0319425201950348E-3</v>
      </c>
      <c r="G40" s="1668"/>
      <c r="H40" s="888">
        <f t="shared" si="1"/>
        <v>1.7657166099231472E-3</v>
      </c>
      <c r="I40" s="887">
        <f t="shared" si="1"/>
        <v>8.1627639119625089E-3</v>
      </c>
      <c r="J40" s="1667">
        <f t="shared" si="1"/>
        <v>1.1411054675877523E-2</v>
      </c>
      <c r="K40" s="1668"/>
      <c r="L40" s="888">
        <f t="shared" si="2"/>
        <v>8.9673270238487066E-3</v>
      </c>
      <c r="M40" s="887">
        <f t="shared" si="2"/>
        <v>2.5509569247311771E-3</v>
      </c>
      <c r="N40" s="1667">
        <f t="shared" si="2"/>
        <v>7.34592031938784E-2</v>
      </c>
      <c r="O40" s="1668"/>
      <c r="P40" s="888">
        <f t="shared" si="3"/>
        <v>2.7089528559723136E-3</v>
      </c>
      <c r="Q40" s="887">
        <f t="shared" si="3"/>
        <v>3.8997343658189465E-3</v>
      </c>
      <c r="R40" s="1667">
        <f t="shared" si="3"/>
        <v>1.2380962038154196E-2</v>
      </c>
      <c r="S40" s="1668"/>
      <c r="T40" s="889">
        <f t="shared" si="4"/>
        <v>4.5622443082145962E-3</v>
      </c>
    </row>
    <row r="41" spans="1:20" ht="30" customHeight="1">
      <c r="A41" s="1665" t="s">
        <v>74</v>
      </c>
      <c r="B41" s="1666"/>
      <c r="C41" s="1666"/>
      <c r="D41" s="1666"/>
      <c r="E41" s="887">
        <f t="shared" si="0"/>
        <v>1.0096205212111462E-3</v>
      </c>
      <c r="F41" s="1667">
        <f t="shared" si="0"/>
        <v>0</v>
      </c>
      <c r="G41" s="1668"/>
      <c r="H41" s="888">
        <f t="shared" si="1"/>
        <v>8.9153732355380536E-4</v>
      </c>
      <c r="I41" s="887">
        <f t="shared" si="1"/>
        <v>2.0832961086458645E-3</v>
      </c>
      <c r="J41" s="1667">
        <f t="shared" si="1"/>
        <v>7.5687990319440093E-3</v>
      </c>
      <c r="K41" s="1668"/>
      <c r="L41" s="888">
        <f t="shared" si="2"/>
        <v>3.4419901489879529E-3</v>
      </c>
      <c r="M41" s="887">
        <f t="shared" si="2"/>
        <v>2.9189095334362968E-3</v>
      </c>
      <c r="N41" s="1667">
        <f t="shared" si="2"/>
        <v>9.2822090992264825E-3</v>
      </c>
      <c r="O41" s="1668"/>
      <c r="P41" s="888">
        <f t="shared" si="3"/>
        <v>2.933088073924341E-3</v>
      </c>
      <c r="Q41" s="887">
        <f t="shared" si="3"/>
        <v>2.6762534558653268E-3</v>
      </c>
      <c r="R41" s="1667">
        <f t="shared" si="3"/>
        <v>7.3631033626788221E-3</v>
      </c>
      <c r="S41" s="1668"/>
      <c r="T41" s="889">
        <f t="shared" si="4"/>
        <v>3.0423660968345676E-3</v>
      </c>
    </row>
    <row r="42" spans="1:20" ht="30" customHeight="1">
      <c r="A42" s="1665" t="s">
        <v>75</v>
      </c>
      <c r="B42" s="1666"/>
      <c r="C42" s="1666"/>
      <c r="D42" s="1666"/>
      <c r="E42" s="887">
        <f t="shared" si="0"/>
        <v>2.7810408440026584E-3</v>
      </c>
      <c r="F42" s="1667">
        <f t="shared" si="0"/>
        <v>4.9908910114846638E-3</v>
      </c>
      <c r="G42" s="1668"/>
      <c r="H42" s="888">
        <f t="shared" si="1"/>
        <v>3.0395005015053139E-3</v>
      </c>
      <c r="I42" s="887">
        <f t="shared" si="1"/>
        <v>5.6264891886118624E-3</v>
      </c>
      <c r="J42" s="1667">
        <f t="shared" si="1"/>
        <v>9.6829275561941697E-3</v>
      </c>
      <c r="K42" s="1668"/>
      <c r="L42" s="888">
        <f t="shared" si="2"/>
        <v>6.6312208808767025E-3</v>
      </c>
      <c r="M42" s="887">
        <f t="shared" si="2"/>
        <v>5.1662778604597004E-3</v>
      </c>
      <c r="N42" s="1667">
        <f t="shared" si="2"/>
        <v>6.7537220327705235E-3</v>
      </c>
      <c r="O42" s="1668"/>
      <c r="P42" s="888">
        <f t="shared" si="3"/>
        <v>5.1698149627502519E-3</v>
      </c>
      <c r="Q42" s="887">
        <f t="shared" si="3"/>
        <v>5.2305185424807521E-3</v>
      </c>
      <c r="R42" s="1667">
        <f t="shared" si="3"/>
        <v>9.4780384040334155E-3</v>
      </c>
      <c r="S42" s="1668"/>
      <c r="T42" s="889">
        <f t="shared" si="4"/>
        <v>5.5623129769092304E-3</v>
      </c>
    </row>
    <row r="43" spans="1:20" ht="30" customHeight="1">
      <c r="A43" s="1665" t="s">
        <v>76</v>
      </c>
      <c r="B43" s="1666"/>
      <c r="C43" s="1666"/>
      <c r="D43" s="1666"/>
      <c r="E43" s="887">
        <f t="shared" si="0"/>
        <v>1.1636728763039337E-2</v>
      </c>
      <c r="F43" s="1667">
        <f t="shared" si="0"/>
        <v>0</v>
      </c>
      <c r="G43" s="1668"/>
      <c r="H43" s="888">
        <f t="shared" si="1"/>
        <v>1.0275720231871153E-2</v>
      </c>
      <c r="I43" s="887">
        <f t="shared" si="1"/>
        <v>8.9076704525163364E-3</v>
      </c>
      <c r="J43" s="1667">
        <f t="shared" si="1"/>
        <v>4.0405557559002568E-3</v>
      </c>
      <c r="K43" s="1668"/>
      <c r="L43" s="888">
        <f t="shared" si="2"/>
        <v>7.7021438445790532E-3</v>
      </c>
      <c r="M43" s="887">
        <f t="shared" si="2"/>
        <v>6.4775046784055846E-3</v>
      </c>
      <c r="N43" s="1667">
        <f t="shared" si="2"/>
        <v>0.23503641829350888</v>
      </c>
      <c r="O43" s="1668"/>
      <c r="P43" s="888">
        <f t="shared" si="3"/>
        <v>6.9867737733287959E-3</v>
      </c>
      <c r="Q43" s="887">
        <f t="shared" si="3"/>
        <v>7.1752619613549284E-3</v>
      </c>
      <c r="R43" s="1667">
        <f t="shared" si="3"/>
        <v>8.3909713856135711E-3</v>
      </c>
      <c r="S43" s="1668"/>
      <c r="T43" s="889">
        <f t="shared" si="4"/>
        <v>7.2702269371523152E-3</v>
      </c>
    </row>
    <row r="44" spans="1:20" ht="30" customHeight="1">
      <c r="A44" s="1657" t="s">
        <v>77</v>
      </c>
      <c r="B44" s="1658"/>
      <c r="C44" s="1658"/>
      <c r="D44" s="1658"/>
      <c r="E44" s="884">
        <f t="shared" si="0"/>
        <v>0</v>
      </c>
      <c r="F44" s="1659">
        <f t="shared" si="0"/>
        <v>0</v>
      </c>
      <c r="G44" s="1660"/>
      <c r="H44" s="885">
        <f t="shared" si="1"/>
        <v>0</v>
      </c>
      <c r="I44" s="884">
        <f t="shared" si="1"/>
        <v>6.7121648597774089E-6</v>
      </c>
      <c r="J44" s="1659">
        <f t="shared" si="1"/>
        <v>0</v>
      </c>
      <c r="K44" s="1660"/>
      <c r="L44" s="885">
        <f t="shared" si="2"/>
        <v>5.0496412005447373E-6</v>
      </c>
      <c r="M44" s="884">
        <f t="shared" si="2"/>
        <v>3.9525438673577422E-5</v>
      </c>
      <c r="N44" s="1659">
        <f t="shared" si="2"/>
        <v>3.127339266406055E-3</v>
      </c>
      <c r="O44" s="1660"/>
      <c r="P44" s="885">
        <f t="shared" si="3"/>
        <v>4.6405626054888033E-5</v>
      </c>
      <c r="Q44" s="884">
        <f t="shared" si="3"/>
        <v>3.071255972663877E-5</v>
      </c>
      <c r="R44" s="1659">
        <f t="shared" si="3"/>
        <v>6.0624851315474272E-5</v>
      </c>
      <c r="S44" s="1660"/>
      <c r="T44" s="886">
        <f t="shared" si="4"/>
        <v>3.3049154302690845E-5</v>
      </c>
    </row>
    <row r="45" spans="1:20" s="333" customFormat="1" ht="30" customHeight="1">
      <c r="A45" s="1661" t="s">
        <v>19</v>
      </c>
      <c r="B45" s="1662"/>
      <c r="C45" s="1662"/>
      <c r="D45" s="1662"/>
      <c r="E45" s="792">
        <f t="shared" si="0"/>
        <v>4.072855067063768E-2</v>
      </c>
      <c r="F45" s="1663">
        <f t="shared" si="0"/>
        <v>1.4242564524040295E-2</v>
      </c>
      <c r="G45" s="1664"/>
      <c r="H45" s="793">
        <f t="shared" si="1"/>
        <v>3.7630802683555932E-2</v>
      </c>
      <c r="I45" s="792">
        <f t="shared" si="1"/>
        <v>3.5973768644752317E-2</v>
      </c>
      <c r="J45" s="1663">
        <f t="shared" si="1"/>
        <v>5.1183091309306074E-2</v>
      </c>
      <c r="K45" s="1664"/>
      <c r="L45" s="793">
        <f t="shared" si="2"/>
        <v>3.9740937553586729E-2</v>
      </c>
      <c r="M45" s="792">
        <f t="shared" si="2"/>
        <v>6.0569926361348891E-2</v>
      </c>
      <c r="N45" s="1663">
        <f t="shared" si="2"/>
        <v>0.3556065160822709</v>
      </c>
      <c r="O45" s="1664"/>
      <c r="P45" s="793">
        <f t="shared" si="3"/>
        <v>6.1227319304988072E-2</v>
      </c>
      <c r="Q45" s="792">
        <f t="shared" si="3"/>
        <v>5.4161590716661774E-2</v>
      </c>
      <c r="R45" s="1663">
        <f t="shared" si="3"/>
        <v>5.5918437486146048E-2</v>
      </c>
      <c r="S45" s="1664"/>
      <c r="T45" s="794">
        <f t="shared" si="4"/>
        <v>5.4298826562345477E-2</v>
      </c>
    </row>
    <row r="46" spans="1:20" ht="30" customHeight="1">
      <c r="A46" s="756"/>
      <c r="B46" s="659"/>
      <c r="C46" s="659"/>
      <c r="D46" s="659"/>
      <c r="E46" s="659"/>
      <c r="F46" s="659"/>
      <c r="G46" s="659"/>
      <c r="H46" s="659"/>
      <c r="I46" s="659"/>
      <c r="J46" s="659"/>
      <c r="K46" s="659"/>
      <c r="L46" s="659"/>
      <c r="M46" s="659"/>
      <c r="N46" s="659"/>
      <c r="O46" s="659"/>
      <c r="P46" s="659"/>
    </row>
    <row r="47" spans="1:20" ht="30" customHeight="1">
      <c r="A47" s="1451" t="s">
        <v>82</v>
      </c>
      <c r="B47" s="1451"/>
      <c r="C47" s="1451"/>
      <c r="D47" s="1451"/>
      <c r="E47" s="1451"/>
      <c r="F47" s="1451"/>
      <c r="G47" s="1451"/>
      <c r="H47" s="1451"/>
      <c r="I47" s="1451"/>
      <c r="J47" s="1451"/>
      <c r="K47" s="1451"/>
      <c r="L47" s="1451"/>
      <c r="M47" s="1451"/>
      <c r="N47" s="1451"/>
      <c r="O47" s="1451"/>
      <c r="P47" s="1451"/>
      <c r="Q47" s="1451"/>
      <c r="R47" s="1451"/>
      <c r="S47" s="1451"/>
      <c r="T47" s="1451"/>
    </row>
    <row r="48" spans="1:20" ht="4.2" customHeight="1">
      <c r="A48" s="756"/>
      <c r="B48" s="659"/>
      <c r="C48" s="659"/>
      <c r="D48" s="659"/>
      <c r="E48" s="659"/>
      <c r="F48" s="659"/>
      <c r="G48" s="659"/>
      <c r="H48" s="659"/>
      <c r="I48" s="659"/>
      <c r="J48" s="659"/>
      <c r="K48" s="659"/>
      <c r="L48" s="659"/>
      <c r="M48" s="659"/>
      <c r="N48" s="659"/>
      <c r="O48" s="659"/>
      <c r="P48" s="659"/>
    </row>
    <row r="49" spans="1:20" ht="29.7" customHeight="1">
      <c r="A49" s="1607"/>
      <c r="B49" s="1607"/>
      <c r="C49" s="1607"/>
      <c r="D49" s="1608"/>
      <c r="E49" s="1611" t="s">
        <v>25</v>
      </c>
      <c r="F49" s="1611"/>
      <c r="G49" s="1611"/>
      <c r="H49" s="1611"/>
      <c r="I49" s="1611" t="s">
        <v>66</v>
      </c>
      <c r="J49" s="1611"/>
      <c r="K49" s="1611"/>
      <c r="L49" s="1611"/>
      <c r="M49" s="1611" t="s">
        <v>28</v>
      </c>
      <c r="N49" s="1611"/>
      <c r="O49" s="1611"/>
      <c r="P49" s="1611"/>
      <c r="Q49" s="1612" t="s">
        <v>67</v>
      </c>
      <c r="R49" s="1612"/>
      <c r="S49" s="1612"/>
      <c r="T49" s="1613"/>
    </row>
    <row r="50" spans="1:20" ht="29.7" customHeight="1">
      <c r="A50" s="1609"/>
      <c r="B50" s="1609"/>
      <c r="C50" s="1609"/>
      <c r="D50" s="1610"/>
      <c r="E50" s="752" t="s">
        <v>68</v>
      </c>
      <c r="F50" s="1614" t="s">
        <v>69</v>
      </c>
      <c r="G50" s="1615"/>
      <c r="H50" s="753" t="s">
        <v>70</v>
      </c>
      <c r="I50" s="752" t="s">
        <v>68</v>
      </c>
      <c r="J50" s="1614" t="s">
        <v>69</v>
      </c>
      <c r="K50" s="1615"/>
      <c r="L50" s="753" t="s">
        <v>70</v>
      </c>
      <c r="M50" s="752" t="s">
        <v>68</v>
      </c>
      <c r="N50" s="1614" t="s">
        <v>69</v>
      </c>
      <c r="O50" s="1615"/>
      <c r="P50" s="753" t="s">
        <v>70</v>
      </c>
      <c r="Q50" s="814" t="s">
        <v>68</v>
      </c>
      <c r="R50" s="1616" t="s">
        <v>69</v>
      </c>
      <c r="S50" s="1617"/>
      <c r="T50" s="815" t="s">
        <v>70</v>
      </c>
    </row>
    <row r="51" spans="1:20" ht="30" customHeight="1">
      <c r="A51" s="1651" t="s">
        <v>83</v>
      </c>
      <c r="B51" s="1652"/>
      <c r="C51" s="1652"/>
      <c r="D51" s="1652"/>
      <c r="E51" s="789">
        <f>E25/E$32</f>
        <v>7.4042069524827038E-3</v>
      </c>
      <c r="F51" s="1653">
        <f>F25/F$32</f>
        <v>0</v>
      </c>
      <c r="G51" s="1654"/>
      <c r="H51" s="790">
        <f>H25/H$32</f>
        <v>6.538225710325459E-3</v>
      </c>
      <c r="I51" s="789">
        <f>I25/I$32</f>
        <v>9.7636522507768293E-4</v>
      </c>
      <c r="J51" s="1653">
        <f>J25/J$32</f>
        <v>2.7765582554553333E-3</v>
      </c>
      <c r="K51" s="1654"/>
      <c r="L51" s="790">
        <f t="shared" ref="L51:N52" si="5">L25/L$32</f>
        <v>1.4222516963893926E-3</v>
      </c>
      <c r="M51" s="789">
        <f t="shared" si="5"/>
        <v>1.6362712845932458E-2</v>
      </c>
      <c r="N51" s="1653">
        <f t="shared" si="5"/>
        <v>1.7466522498544457E-2</v>
      </c>
      <c r="O51" s="1654"/>
      <c r="P51" s="790">
        <f t="shared" ref="P51:R52" si="6">P25/P$32</f>
        <v>1.6365172326220763E-2</v>
      </c>
      <c r="Q51" s="789">
        <f t="shared" si="6"/>
        <v>1.2423658911002011E-2</v>
      </c>
      <c r="R51" s="1653">
        <f t="shared" si="6"/>
        <v>2.9736869939826069E-3</v>
      </c>
      <c r="S51" s="1654"/>
      <c r="T51" s="791">
        <f>T25/T$32</f>
        <v>1.1685475644114048E-2</v>
      </c>
    </row>
    <row r="52" spans="1:20" ht="30" customHeight="1">
      <c r="A52" s="1651" t="s">
        <v>79</v>
      </c>
      <c r="B52" s="1652"/>
      <c r="C52" s="1652"/>
      <c r="D52" s="1652"/>
      <c r="E52" s="795"/>
      <c r="F52" s="1655"/>
      <c r="G52" s="1656"/>
      <c r="H52" s="796"/>
      <c r="I52" s="789">
        <f>I26/I$32</f>
        <v>4.36181610392921E-2</v>
      </c>
      <c r="J52" s="1653">
        <f>J26/J$32</f>
        <v>1.4093996809027426E-2</v>
      </c>
      <c r="K52" s="1654"/>
      <c r="L52" s="790">
        <f t="shared" si="5"/>
        <v>3.6305375585224189E-2</v>
      </c>
      <c r="M52" s="789">
        <f t="shared" si="5"/>
        <v>7.8466335246115543E-2</v>
      </c>
      <c r="N52" s="1653">
        <f t="shared" si="5"/>
        <v>3.3568992763869251E-2</v>
      </c>
      <c r="O52" s="1654"/>
      <c r="P52" s="790">
        <f t="shared" si="6"/>
        <v>7.8366296141935618E-2</v>
      </c>
      <c r="Q52" s="789">
        <f t="shared" si="6"/>
        <v>6.9780507328465108E-2</v>
      </c>
      <c r="R52" s="1653">
        <f t="shared" si="6"/>
        <v>1.4482799104609019E-2</v>
      </c>
      <c r="S52" s="1654"/>
      <c r="T52" s="791">
        <f>T26/T$32</f>
        <v>6.5460934395704634E-2</v>
      </c>
    </row>
    <row r="53" spans="1:20" ht="36" customHeight="1">
      <c r="A53" s="331"/>
      <c r="B53" s="332"/>
      <c r="C53" s="332"/>
      <c r="D53" s="332"/>
      <c r="E53" s="332"/>
      <c r="F53" s="332"/>
      <c r="G53" s="332"/>
      <c r="H53" s="332"/>
      <c r="I53" s="332"/>
      <c r="J53" s="332"/>
      <c r="K53" s="332"/>
      <c r="L53" s="332"/>
      <c r="M53" s="332"/>
      <c r="N53" s="332"/>
      <c r="O53" s="332"/>
      <c r="P53" s="332"/>
    </row>
    <row r="54" spans="1:20" ht="36" customHeight="1">
      <c r="A54" s="1650" t="s">
        <v>84</v>
      </c>
      <c r="B54" s="1650"/>
      <c r="C54" s="1650"/>
      <c r="D54" s="1650"/>
      <c r="E54" s="1650"/>
      <c r="F54" s="1650"/>
      <c r="G54" s="1650"/>
      <c r="H54" s="1057"/>
      <c r="I54" s="1057"/>
      <c r="J54" s="331"/>
      <c r="K54" s="331"/>
      <c r="L54" s="331"/>
      <c r="M54" s="331"/>
      <c r="N54" s="331"/>
      <c r="O54" s="331"/>
      <c r="P54" s="331"/>
    </row>
    <row r="55" spans="1:20" ht="11.7" customHeight="1">
      <c r="A55" s="658"/>
      <c r="B55" s="659"/>
      <c r="C55" s="659"/>
      <c r="D55" s="659"/>
      <c r="E55" s="659"/>
      <c r="F55" s="659"/>
      <c r="G55" s="659"/>
      <c r="H55" s="659"/>
      <c r="I55" s="659"/>
      <c r="J55" s="659"/>
      <c r="K55" s="659"/>
      <c r="L55" s="659"/>
      <c r="M55" s="659"/>
      <c r="N55" s="659"/>
      <c r="O55" s="659"/>
      <c r="P55" s="659"/>
    </row>
    <row r="56" spans="1:20" ht="30" customHeight="1">
      <c r="A56" s="1451" t="s">
        <v>65</v>
      </c>
      <c r="B56" s="1451"/>
      <c r="C56" s="1451"/>
      <c r="D56" s="1451"/>
      <c r="E56" s="1451"/>
      <c r="F56" s="1451"/>
      <c r="G56" s="1451"/>
      <c r="H56" s="1451"/>
      <c r="I56" s="1451"/>
      <c r="J56" s="1451"/>
      <c r="K56" s="1451"/>
      <c r="L56" s="1451"/>
      <c r="M56" s="1451"/>
      <c r="N56" s="1451"/>
      <c r="O56" s="1451"/>
      <c r="P56" s="1451"/>
      <c r="Q56" s="1451"/>
      <c r="R56" s="1451"/>
      <c r="S56" s="1451"/>
      <c r="T56" s="1451"/>
    </row>
    <row r="57" spans="1:20" ht="6" customHeight="1">
      <c r="A57" s="658"/>
      <c r="B57" s="659"/>
      <c r="C57" s="659"/>
      <c r="D57" s="659"/>
      <c r="E57" s="659"/>
      <c r="F57" s="659"/>
      <c r="G57" s="659"/>
      <c r="H57" s="659"/>
      <c r="I57" s="659"/>
      <c r="J57" s="659"/>
      <c r="K57" s="659"/>
      <c r="L57" s="659"/>
      <c r="M57" s="659"/>
      <c r="N57" s="659"/>
      <c r="O57" s="659"/>
      <c r="P57" s="659"/>
    </row>
    <row r="58" spans="1:20" ht="30" customHeight="1">
      <c r="A58" s="1607"/>
      <c r="B58" s="1607"/>
      <c r="C58" s="1607"/>
      <c r="D58" s="1608"/>
      <c r="E58" s="1611" t="s">
        <v>25</v>
      </c>
      <c r="F58" s="1611"/>
      <c r="G58" s="1611"/>
      <c r="H58" s="1611"/>
      <c r="I58" s="1611" t="s">
        <v>66</v>
      </c>
      <c r="J58" s="1611"/>
      <c r="K58" s="1611"/>
      <c r="L58" s="1611"/>
      <c r="M58" s="1611" t="s">
        <v>28</v>
      </c>
      <c r="N58" s="1611"/>
      <c r="O58" s="1611"/>
      <c r="P58" s="1611"/>
      <c r="Q58" s="1612" t="s">
        <v>67</v>
      </c>
      <c r="R58" s="1612"/>
      <c r="S58" s="1612"/>
      <c r="T58" s="1613"/>
    </row>
    <row r="59" spans="1:20" ht="30" customHeight="1">
      <c r="A59" s="1609"/>
      <c r="B59" s="1609"/>
      <c r="C59" s="1609"/>
      <c r="D59" s="1610"/>
      <c r="E59" s="752" t="s">
        <v>68</v>
      </c>
      <c r="F59" s="1614" t="s">
        <v>69</v>
      </c>
      <c r="G59" s="1615"/>
      <c r="H59" s="753" t="s">
        <v>70</v>
      </c>
      <c r="I59" s="752" t="s">
        <v>68</v>
      </c>
      <c r="J59" s="1614" t="s">
        <v>69</v>
      </c>
      <c r="K59" s="1615"/>
      <c r="L59" s="753" t="s">
        <v>70</v>
      </c>
      <c r="M59" s="752" t="s">
        <v>68</v>
      </c>
      <c r="N59" s="1614" t="s">
        <v>69</v>
      </c>
      <c r="O59" s="1615"/>
      <c r="P59" s="753" t="s">
        <v>70</v>
      </c>
      <c r="Q59" s="814" t="s">
        <v>68</v>
      </c>
      <c r="R59" s="1616" t="s">
        <v>69</v>
      </c>
      <c r="S59" s="1617"/>
      <c r="T59" s="815" t="s">
        <v>70</v>
      </c>
    </row>
    <row r="60" spans="1:20" ht="42" customHeight="1">
      <c r="A60" s="1625" t="s">
        <v>71</v>
      </c>
      <c r="B60" s="1626"/>
      <c r="C60" s="1626"/>
      <c r="D60" s="1626"/>
      <c r="E60" s="890">
        <v>3.9291288246638389</v>
      </c>
      <c r="F60" s="1648">
        <v>2.1393252506737106</v>
      </c>
      <c r="G60" s="1649"/>
      <c r="H60" s="891">
        <v>4.1163247887099406</v>
      </c>
      <c r="I60" s="890">
        <v>1.9736349977734242</v>
      </c>
      <c r="J60" s="1648">
        <v>2.0427141618266673</v>
      </c>
      <c r="K60" s="1649"/>
      <c r="L60" s="891">
        <v>2.0258041412267915</v>
      </c>
      <c r="M60" s="890">
        <v>6.8841815324839217</v>
      </c>
      <c r="N60" s="1648">
        <v>6.1252670084011154</v>
      </c>
      <c r="O60" s="1649"/>
      <c r="P60" s="891">
        <v>6.7877391802811555</v>
      </c>
      <c r="Q60" s="890">
        <v>4.5245314355180479</v>
      </c>
      <c r="R60" s="1648">
        <v>3.0745347853508989</v>
      </c>
      <c r="S60" s="1649"/>
      <c r="T60" s="892">
        <v>4.2100288777250228</v>
      </c>
    </row>
    <row r="61" spans="1:20" ht="30" customHeight="1">
      <c r="A61" s="1618" t="s">
        <v>72</v>
      </c>
      <c r="B61" s="1619"/>
      <c r="C61" s="1619"/>
      <c r="D61" s="1619"/>
      <c r="E61" s="893">
        <v>24.648626248755768</v>
      </c>
      <c r="F61" s="1644">
        <v>25.924330766766715</v>
      </c>
      <c r="G61" s="1645"/>
      <c r="H61" s="894">
        <v>25.62348956760826</v>
      </c>
      <c r="I61" s="893">
        <v>36.720548389998712</v>
      </c>
      <c r="J61" s="1644">
        <v>41.905322726454045</v>
      </c>
      <c r="K61" s="1645"/>
      <c r="L61" s="894">
        <v>38.791283791665094</v>
      </c>
      <c r="M61" s="893">
        <v>71.883092328626049</v>
      </c>
      <c r="N61" s="1644">
        <v>102.73056518351109</v>
      </c>
      <c r="O61" s="1645"/>
      <c r="P61" s="894">
        <v>76.828072425287189</v>
      </c>
      <c r="Q61" s="893">
        <v>54.068905147354172</v>
      </c>
      <c r="R61" s="1644">
        <v>57.240674189246199</v>
      </c>
      <c r="S61" s="1645"/>
      <c r="T61" s="895">
        <v>55.282938352154225</v>
      </c>
    </row>
    <row r="62" spans="1:20" ht="29.25" customHeight="1">
      <c r="A62" s="1618" t="s">
        <v>73</v>
      </c>
      <c r="B62" s="1619"/>
      <c r="C62" s="1619"/>
      <c r="D62" s="1619"/>
      <c r="E62" s="893">
        <v>4.6373397998078367</v>
      </c>
      <c r="F62" s="1644">
        <v>26.378325346949058</v>
      </c>
      <c r="G62" s="1645"/>
      <c r="H62" s="894">
        <v>11.195524091061911</v>
      </c>
      <c r="I62" s="893">
        <v>7.6157987145147077</v>
      </c>
      <c r="J62" s="1644">
        <v>44.211189433866778</v>
      </c>
      <c r="K62" s="1645"/>
      <c r="L62" s="894">
        <v>22.48294403129422</v>
      </c>
      <c r="M62" s="893">
        <v>9.6483635300897514</v>
      </c>
      <c r="N62" s="1644">
        <v>51.650105354042282</v>
      </c>
      <c r="O62" s="1645"/>
      <c r="P62" s="894">
        <v>16.906931909903363</v>
      </c>
      <c r="Q62" s="893">
        <v>8.3901329901843535</v>
      </c>
      <c r="R62" s="1644">
        <v>43.437389141352028</v>
      </c>
      <c r="S62" s="1645"/>
      <c r="T62" s="895">
        <v>19.157259617379779</v>
      </c>
    </row>
    <row r="63" spans="1:20" ht="30" customHeight="1">
      <c r="A63" s="1618" t="s">
        <v>74</v>
      </c>
      <c r="B63" s="1619"/>
      <c r="C63" s="1619"/>
      <c r="D63" s="1619"/>
      <c r="E63" s="893">
        <v>6.5668367657869657</v>
      </c>
      <c r="F63" s="1644">
        <v>10.155796266304854</v>
      </c>
      <c r="G63" s="1645"/>
      <c r="H63" s="894">
        <v>7.3688161534280399</v>
      </c>
      <c r="I63" s="893">
        <v>10.06315957378404</v>
      </c>
      <c r="J63" s="1644">
        <v>12.508876329696474</v>
      </c>
      <c r="K63" s="1645"/>
      <c r="L63" s="894">
        <v>10.922314791648255</v>
      </c>
      <c r="M63" s="893">
        <v>13.606301020461604</v>
      </c>
      <c r="N63" s="1644">
        <v>22.098860030889789</v>
      </c>
      <c r="O63" s="1645"/>
      <c r="P63" s="894">
        <v>15.081620148149685</v>
      </c>
      <c r="Q63" s="893">
        <v>11.760814466943636</v>
      </c>
      <c r="R63" s="1644">
        <v>14.704469032456339</v>
      </c>
      <c r="S63" s="1645"/>
      <c r="T63" s="895">
        <v>12.610537961023045</v>
      </c>
    </row>
    <row r="64" spans="1:20" ht="30" customHeight="1">
      <c r="A64" s="1618" t="s">
        <v>75</v>
      </c>
      <c r="B64" s="1619"/>
      <c r="C64" s="1619"/>
      <c r="D64" s="1619"/>
      <c r="E64" s="893">
        <v>11.512528751672612</v>
      </c>
      <c r="F64" s="1644">
        <v>11.759443280578321</v>
      </c>
      <c r="G64" s="1645"/>
      <c r="H64" s="894">
        <v>11.637265126209288</v>
      </c>
      <c r="I64" s="893">
        <v>14.094338824287206</v>
      </c>
      <c r="J64" s="1644">
        <v>12.866318104843124</v>
      </c>
      <c r="K64" s="1645"/>
      <c r="L64" s="894">
        <v>13.30038239432162</v>
      </c>
      <c r="M64" s="893">
        <v>10.737217555883763</v>
      </c>
      <c r="N64" s="1644">
        <v>14.490348092252328</v>
      </c>
      <c r="O64" s="1645"/>
      <c r="P64" s="894">
        <v>11.252968641224426</v>
      </c>
      <c r="Q64" s="893">
        <v>13.107085856370423</v>
      </c>
      <c r="R64" s="1644">
        <v>13.711070495417005</v>
      </c>
      <c r="S64" s="1645"/>
      <c r="T64" s="895">
        <v>13.040135189919869</v>
      </c>
    </row>
    <row r="65" spans="1:20" ht="30" customHeight="1">
      <c r="A65" s="1618" t="s">
        <v>76</v>
      </c>
      <c r="B65" s="1619"/>
      <c r="C65" s="1619"/>
      <c r="D65" s="1619"/>
      <c r="E65" s="893">
        <v>2.3791890954711876</v>
      </c>
      <c r="F65" s="1644">
        <v>2.7435932381031778</v>
      </c>
      <c r="G65" s="1645"/>
      <c r="H65" s="894">
        <v>2.490475688365005</v>
      </c>
      <c r="I65" s="893">
        <v>2.7194890004938674</v>
      </c>
      <c r="J65" s="1644">
        <v>2.725155811763837</v>
      </c>
      <c r="K65" s="1645"/>
      <c r="L65" s="894">
        <v>2.6915126373832594</v>
      </c>
      <c r="M65" s="893">
        <v>6.6090032844915951</v>
      </c>
      <c r="N65" s="1644">
        <v>18.517522779936975</v>
      </c>
      <c r="O65" s="1645"/>
      <c r="P65" s="894">
        <v>7.153211808101922</v>
      </c>
      <c r="Q65" s="893">
        <v>4.7467085455852303</v>
      </c>
      <c r="R65" s="1644">
        <v>4.4988780651224465</v>
      </c>
      <c r="S65" s="1645"/>
      <c r="T65" s="895">
        <v>4.6446695028969502</v>
      </c>
    </row>
    <row r="66" spans="1:20" ht="30" customHeight="1">
      <c r="A66" s="1618" t="s">
        <v>77</v>
      </c>
      <c r="B66" s="1619"/>
      <c r="C66" s="1619"/>
      <c r="D66" s="1619"/>
      <c r="E66" s="896">
        <v>0.42099158205202014</v>
      </c>
      <c r="F66" s="1646">
        <v>0.53478226834706266</v>
      </c>
      <c r="G66" s="1647"/>
      <c r="H66" s="897">
        <v>0.44825273315680786</v>
      </c>
      <c r="I66" s="896">
        <v>0.84201282019379597</v>
      </c>
      <c r="J66" s="1646">
        <v>0.85933543247946631</v>
      </c>
      <c r="K66" s="1647"/>
      <c r="L66" s="897">
        <v>0.84966315605273912</v>
      </c>
      <c r="M66" s="896">
        <v>3.7441458902352602</v>
      </c>
      <c r="N66" s="1646">
        <v>4.8999971733589796</v>
      </c>
      <c r="O66" s="1647"/>
      <c r="P66" s="897">
        <v>3.8828725482369419</v>
      </c>
      <c r="Q66" s="896">
        <v>2.3550671051487893</v>
      </c>
      <c r="R66" s="1646">
        <v>2.0428655995133331</v>
      </c>
      <c r="S66" s="1647"/>
      <c r="T66" s="898">
        <v>2.2893909348987669</v>
      </c>
    </row>
    <row r="67" spans="1:20" ht="30" customHeight="1" thickBot="1">
      <c r="A67" s="1636" t="s">
        <v>19</v>
      </c>
      <c r="B67" s="1637"/>
      <c r="C67" s="1637"/>
      <c r="D67" s="1637"/>
      <c r="E67" s="805">
        <v>54.09464106821023</v>
      </c>
      <c r="F67" s="1638">
        <v>79.635596417722894</v>
      </c>
      <c r="G67" s="1639"/>
      <c r="H67" s="806">
        <v>62.880148148539249</v>
      </c>
      <c r="I67" s="805">
        <v>74.02898232104576</v>
      </c>
      <c r="J67" s="1638">
        <v>117.11891200093041</v>
      </c>
      <c r="K67" s="1639"/>
      <c r="L67" s="806">
        <v>91.063904943591979</v>
      </c>
      <c r="M67" s="805">
        <v>123.11230514227194</v>
      </c>
      <c r="N67" s="1638">
        <v>220.51266562239255</v>
      </c>
      <c r="O67" s="1639"/>
      <c r="P67" s="806">
        <v>137.89341666118469</v>
      </c>
      <c r="Q67" s="805">
        <v>98.953245547104643</v>
      </c>
      <c r="R67" s="1638">
        <v>138.70988130845828</v>
      </c>
      <c r="S67" s="1639"/>
      <c r="T67" s="807">
        <v>111.23496043599765</v>
      </c>
    </row>
    <row r="68" spans="1:20" ht="30" customHeight="1">
      <c r="A68" s="1640" t="s">
        <v>78</v>
      </c>
      <c r="B68" s="1641"/>
      <c r="C68" s="1641"/>
      <c r="D68" s="1641"/>
      <c r="E68" s="800">
        <v>6.7200847903922147</v>
      </c>
      <c r="F68" s="1642">
        <v>6.1376673204009062</v>
      </c>
      <c r="G68" s="1643"/>
      <c r="H68" s="801">
        <v>6.7135765558655134</v>
      </c>
      <c r="I68" s="800">
        <v>9.0229925332237801</v>
      </c>
      <c r="J68" s="1642">
        <v>9.185149538166435</v>
      </c>
      <c r="K68" s="1643"/>
      <c r="L68" s="801">
        <v>9.1531136397996562</v>
      </c>
      <c r="M68" s="800">
        <v>25.368058301318996</v>
      </c>
      <c r="N68" s="1642">
        <v>25.161316774074351</v>
      </c>
      <c r="O68" s="1643"/>
      <c r="P68" s="801">
        <v>25.402192620689434</v>
      </c>
      <c r="Q68" s="800">
        <v>19.625347493718024</v>
      </c>
      <c r="R68" s="1642">
        <v>15.042630394652406</v>
      </c>
      <c r="S68" s="1643"/>
      <c r="T68" s="802">
        <v>18.85560848827021</v>
      </c>
    </row>
    <row r="69" spans="1:20" ht="30" customHeight="1">
      <c r="A69" s="1601" t="s">
        <v>79</v>
      </c>
      <c r="B69" s="1602"/>
      <c r="C69" s="1602"/>
      <c r="D69" s="1602"/>
      <c r="E69" s="803"/>
      <c r="F69" s="1632"/>
      <c r="G69" s="1633"/>
      <c r="H69" s="804"/>
      <c r="I69" s="797">
        <v>44.654729002415792</v>
      </c>
      <c r="J69" s="1634">
        <v>29.079227987956074</v>
      </c>
      <c r="K69" s="1635"/>
      <c r="L69" s="798">
        <v>39.102916644847731</v>
      </c>
      <c r="M69" s="797">
        <v>67.286950691986362</v>
      </c>
      <c r="N69" s="1634">
        <v>40.895659514625372</v>
      </c>
      <c r="O69" s="1635"/>
      <c r="P69" s="798">
        <v>63.401932405099984</v>
      </c>
      <c r="Q69" s="797">
        <v>56.413769402293482</v>
      </c>
      <c r="R69" s="1634">
        <v>31.087962974238739</v>
      </c>
      <c r="S69" s="1635"/>
      <c r="T69" s="799">
        <v>49.918584268867832</v>
      </c>
    </row>
    <row r="70" spans="1:20" ht="24" customHeight="1">
      <c r="A70" s="658"/>
      <c r="B70" s="659"/>
      <c r="C70" s="659"/>
      <c r="D70" s="659"/>
      <c r="E70" s="659"/>
      <c r="F70" s="659"/>
      <c r="G70" s="659"/>
      <c r="H70" s="659"/>
      <c r="I70" s="659"/>
      <c r="J70" s="659"/>
      <c r="K70" s="659"/>
      <c r="L70" s="659"/>
      <c r="M70" s="659"/>
      <c r="N70" s="659"/>
      <c r="O70" s="659"/>
      <c r="P70" s="659"/>
    </row>
    <row r="71" spans="1:20" ht="30" customHeight="1">
      <c r="A71" s="1451" t="s">
        <v>80</v>
      </c>
      <c r="B71" s="1451"/>
      <c r="C71" s="1451"/>
      <c r="D71" s="1451"/>
      <c r="E71" s="1451"/>
      <c r="F71" s="1451"/>
      <c r="G71" s="1451"/>
      <c r="H71" s="1451"/>
      <c r="I71" s="1451"/>
      <c r="J71" s="1451"/>
      <c r="K71" s="1451"/>
      <c r="L71" s="1451"/>
      <c r="M71" s="1451"/>
      <c r="N71" s="1451"/>
      <c r="O71" s="1451"/>
      <c r="P71" s="1451"/>
      <c r="Q71" s="1451"/>
      <c r="R71" s="1451"/>
      <c r="S71" s="1451"/>
      <c r="T71" s="1451"/>
    </row>
    <row r="72" spans="1:20" ht="6" customHeight="1">
      <c r="A72" s="658"/>
      <c r="B72" s="659"/>
      <c r="C72" s="659"/>
      <c r="D72" s="659"/>
      <c r="E72" s="659"/>
      <c r="F72" s="659"/>
      <c r="G72" s="659"/>
      <c r="H72" s="659"/>
      <c r="I72" s="659"/>
      <c r="J72" s="659"/>
      <c r="K72" s="659"/>
      <c r="L72" s="659"/>
      <c r="M72" s="659"/>
      <c r="N72" s="659"/>
      <c r="O72" s="659"/>
      <c r="P72" s="659"/>
    </row>
    <row r="73" spans="1:20" ht="30" customHeight="1">
      <c r="A73" s="1607"/>
      <c r="B73" s="1607"/>
      <c r="C73" s="1607"/>
      <c r="D73" s="1608"/>
      <c r="E73" s="1611" t="s">
        <v>25</v>
      </c>
      <c r="F73" s="1611"/>
      <c r="G73" s="1611"/>
      <c r="H73" s="1611"/>
      <c r="I73" s="1611" t="s">
        <v>66</v>
      </c>
      <c r="J73" s="1611"/>
      <c r="K73" s="1611"/>
      <c r="L73" s="1611"/>
      <c r="M73" s="1611" t="s">
        <v>28</v>
      </c>
      <c r="N73" s="1611"/>
      <c r="O73" s="1611"/>
      <c r="P73" s="1611"/>
      <c r="Q73" s="1612" t="s">
        <v>67</v>
      </c>
      <c r="R73" s="1612"/>
      <c r="S73" s="1612"/>
      <c r="T73" s="1613"/>
    </row>
    <row r="74" spans="1:20" ht="30" customHeight="1">
      <c r="A74" s="1609"/>
      <c r="B74" s="1609"/>
      <c r="C74" s="1609"/>
      <c r="D74" s="1610"/>
      <c r="E74" s="752" t="s">
        <v>68</v>
      </c>
      <c r="F74" s="1614" t="s">
        <v>69</v>
      </c>
      <c r="G74" s="1615"/>
      <c r="H74" s="753" t="s">
        <v>70</v>
      </c>
      <c r="I74" s="752" t="s">
        <v>68</v>
      </c>
      <c r="J74" s="1614" t="s">
        <v>69</v>
      </c>
      <c r="K74" s="1615"/>
      <c r="L74" s="753" t="s">
        <v>70</v>
      </c>
      <c r="M74" s="752" t="s">
        <v>68</v>
      </c>
      <c r="N74" s="1614" t="s">
        <v>69</v>
      </c>
      <c r="O74" s="1615"/>
      <c r="P74" s="753" t="s">
        <v>70</v>
      </c>
      <c r="Q74" s="814" t="s">
        <v>68</v>
      </c>
      <c r="R74" s="1616" t="s">
        <v>69</v>
      </c>
      <c r="S74" s="1617"/>
      <c r="T74" s="815" t="s">
        <v>70</v>
      </c>
    </row>
    <row r="75" spans="1:20" ht="30" customHeight="1">
      <c r="A75" s="1620" t="s">
        <v>19</v>
      </c>
      <c r="B75" s="1621"/>
      <c r="C75" s="1621"/>
      <c r="D75" s="1621"/>
      <c r="E75" s="811">
        <v>1678.3354911345905</v>
      </c>
      <c r="F75" s="1629">
        <v>1679.7342537327672</v>
      </c>
      <c r="G75" s="1630"/>
      <c r="H75" s="812">
        <v>1678.9083852210172</v>
      </c>
      <c r="I75" s="811">
        <v>1680.6537687609616</v>
      </c>
      <c r="J75" s="1629">
        <v>1682.8158014270066</v>
      </c>
      <c r="K75" s="1630"/>
      <c r="L75" s="812">
        <v>1681.3507390251111</v>
      </c>
      <c r="M75" s="811">
        <v>1665.2096663649418</v>
      </c>
      <c r="N75" s="1629">
        <v>1654.6363996339614</v>
      </c>
      <c r="O75" s="1630"/>
      <c r="P75" s="812">
        <v>1663.3322101205663</v>
      </c>
      <c r="Q75" s="811">
        <v>1665.8747867762347</v>
      </c>
      <c r="R75" s="1629">
        <v>1670.3450291813751</v>
      </c>
      <c r="S75" s="1631"/>
      <c r="T75" s="813">
        <v>1666.126871167472</v>
      </c>
    </row>
    <row r="76" spans="1:20" ht="24" customHeight="1">
      <c r="A76" s="756"/>
      <c r="B76" s="659"/>
      <c r="C76" s="659"/>
      <c r="D76" s="659"/>
      <c r="E76" s="659"/>
      <c r="F76" s="659"/>
      <c r="G76" s="659"/>
      <c r="H76" s="659"/>
      <c r="I76" s="659"/>
      <c r="J76" s="659"/>
      <c r="K76" s="659"/>
      <c r="L76" s="659"/>
      <c r="M76" s="659"/>
      <c r="N76" s="659"/>
      <c r="O76" s="659"/>
      <c r="P76" s="659"/>
    </row>
    <row r="77" spans="1:20" ht="30" customHeight="1">
      <c r="A77" s="1451" t="s">
        <v>81</v>
      </c>
      <c r="B77" s="1451"/>
      <c r="C77" s="1451"/>
      <c r="D77" s="1451"/>
      <c r="E77" s="1451"/>
      <c r="F77" s="1451"/>
      <c r="G77" s="1451"/>
      <c r="H77" s="1451"/>
      <c r="I77" s="1451"/>
      <c r="J77" s="1451"/>
      <c r="K77" s="1451"/>
      <c r="L77" s="1451"/>
      <c r="M77" s="1451"/>
      <c r="N77" s="1451"/>
      <c r="O77" s="1451"/>
      <c r="P77" s="1451"/>
      <c r="Q77" s="1451"/>
      <c r="R77" s="1451"/>
      <c r="S77" s="1451"/>
      <c r="T77" s="1451"/>
    </row>
    <row r="78" spans="1:20" ht="6" customHeight="1">
      <c r="A78" s="756"/>
      <c r="B78" s="659"/>
      <c r="C78" s="659"/>
      <c r="D78" s="659"/>
      <c r="E78" s="659"/>
      <c r="F78" s="659"/>
      <c r="G78" s="659"/>
      <c r="H78" s="659"/>
      <c r="I78" s="659"/>
      <c r="J78" s="659"/>
      <c r="K78" s="659"/>
      <c r="L78" s="659"/>
      <c r="M78" s="659"/>
      <c r="N78" s="659"/>
      <c r="O78" s="659"/>
      <c r="P78" s="659"/>
    </row>
    <row r="79" spans="1:20" ht="29.7" customHeight="1">
      <c r="A79" s="1607"/>
      <c r="B79" s="1607"/>
      <c r="C79" s="1607"/>
      <c r="D79" s="1608"/>
      <c r="E79" s="1611" t="s">
        <v>25</v>
      </c>
      <c r="F79" s="1611"/>
      <c r="G79" s="1611"/>
      <c r="H79" s="1611"/>
      <c r="I79" s="1611" t="s">
        <v>66</v>
      </c>
      <c r="J79" s="1611"/>
      <c r="K79" s="1611"/>
      <c r="L79" s="1611"/>
      <c r="M79" s="1611" t="s">
        <v>28</v>
      </c>
      <c r="N79" s="1611"/>
      <c r="O79" s="1611"/>
      <c r="P79" s="1611"/>
      <c r="Q79" s="1612" t="s">
        <v>67</v>
      </c>
      <c r="R79" s="1612"/>
      <c r="S79" s="1612"/>
      <c r="T79" s="1613"/>
    </row>
    <row r="80" spans="1:20" ht="29.7" customHeight="1">
      <c r="A80" s="1609"/>
      <c r="B80" s="1609"/>
      <c r="C80" s="1609"/>
      <c r="D80" s="1610"/>
      <c r="E80" s="752" t="s">
        <v>68</v>
      </c>
      <c r="F80" s="1614" t="s">
        <v>69</v>
      </c>
      <c r="G80" s="1615"/>
      <c r="H80" s="753" t="s">
        <v>70</v>
      </c>
      <c r="I80" s="752" t="s">
        <v>68</v>
      </c>
      <c r="J80" s="1614" t="s">
        <v>69</v>
      </c>
      <c r="K80" s="1615"/>
      <c r="L80" s="753" t="s">
        <v>70</v>
      </c>
      <c r="M80" s="752" t="s">
        <v>68</v>
      </c>
      <c r="N80" s="1614" t="s">
        <v>69</v>
      </c>
      <c r="O80" s="1615"/>
      <c r="P80" s="753" t="s">
        <v>70</v>
      </c>
      <c r="Q80" s="814" t="s">
        <v>68</v>
      </c>
      <c r="R80" s="1616" t="s">
        <v>69</v>
      </c>
      <c r="S80" s="1617"/>
      <c r="T80" s="815" t="s">
        <v>70</v>
      </c>
    </row>
    <row r="81" spans="1:24" ht="42" customHeight="1">
      <c r="A81" s="1625" t="s">
        <v>71</v>
      </c>
      <c r="B81" s="1626"/>
      <c r="C81" s="1626"/>
      <c r="D81" s="1626"/>
      <c r="E81" s="899">
        <v>2.3410866572377994E-3</v>
      </c>
      <c r="F81" s="1627">
        <v>1.2736093497644782E-3</v>
      </c>
      <c r="G81" s="1628"/>
      <c r="H81" s="900">
        <v>2.4517864255994251E-3</v>
      </c>
      <c r="I81" s="899">
        <v>1.1743257501683163E-3</v>
      </c>
      <c r="J81" s="1627">
        <v>1.2138667583787076E-3</v>
      </c>
      <c r="K81" s="1628"/>
      <c r="L81" s="900">
        <v>1.2048670715792489E-3</v>
      </c>
      <c r="M81" s="899">
        <v>4.1341229705396196E-3</v>
      </c>
      <c r="N81" s="1627">
        <v>3.7018809750324279E-3</v>
      </c>
      <c r="O81" s="1628"/>
      <c r="P81" s="900">
        <v>4.0808078740861677E-3</v>
      </c>
      <c r="Q81" s="899">
        <v>2.7160093132052405E-3</v>
      </c>
      <c r="R81" s="1627">
        <v>1.8406585056607782E-3</v>
      </c>
      <c r="S81" s="1628"/>
      <c r="T81" s="901">
        <v>2.526835711361532E-3</v>
      </c>
    </row>
    <row r="82" spans="1:24" ht="30" customHeight="1">
      <c r="A82" s="1618" t="s">
        <v>72</v>
      </c>
      <c r="B82" s="1619"/>
      <c r="C82" s="1619"/>
      <c r="D82" s="1619"/>
      <c r="E82" s="854">
        <v>1.4686352269231208E-2</v>
      </c>
      <c r="F82" s="1578">
        <v>1.5433590586818549E-2</v>
      </c>
      <c r="G82" s="1579"/>
      <c r="H82" s="766">
        <v>1.5261993920076287E-2</v>
      </c>
      <c r="I82" s="854">
        <v>2.1848966796457085E-2</v>
      </c>
      <c r="J82" s="1578">
        <v>2.4901907083900009E-2</v>
      </c>
      <c r="K82" s="1579"/>
      <c r="L82" s="766">
        <v>2.307150012861519E-2</v>
      </c>
      <c r="M82" s="854">
        <v>4.3167592514366533E-2</v>
      </c>
      <c r="N82" s="1578">
        <v>6.2086489337619517E-2</v>
      </c>
      <c r="O82" s="1579"/>
      <c r="P82" s="766">
        <v>4.6189253089566708E-2</v>
      </c>
      <c r="Q82" s="854">
        <v>3.2456764203741363E-2</v>
      </c>
      <c r="R82" s="1578">
        <v>3.4268772732121977E-2</v>
      </c>
      <c r="S82" s="1579"/>
      <c r="T82" s="902">
        <v>3.3180509425081724E-2</v>
      </c>
      <c r="U82" s="667"/>
    </row>
    <row r="83" spans="1:24" ht="30" customHeight="1">
      <c r="A83" s="1618" t="s">
        <v>73</v>
      </c>
      <c r="B83" s="1619"/>
      <c r="C83" s="1619"/>
      <c r="D83" s="1619"/>
      <c r="E83" s="854">
        <v>2.7630588903729231E-3</v>
      </c>
      <c r="F83" s="1578">
        <v>1.5703868209111158E-2</v>
      </c>
      <c r="G83" s="1579"/>
      <c r="H83" s="766">
        <v>6.6683353240791004E-3</v>
      </c>
      <c r="I83" s="854">
        <v>4.5314501154686661E-3</v>
      </c>
      <c r="J83" s="1578">
        <v>2.6272150164252231E-2</v>
      </c>
      <c r="K83" s="1579"/>
      <c r="L83" s="766">
        <v>1.3371953578424921E-2</v>
      </c>
      <c r="M83" s="854">
        <v>5.7940833067295257E-3</v>
      </c>
      <c r="N83" s="1578">
        <v>3.121538083259157E-2</v>
      </c>
      <c r="O83" s="1579"/>
      <c r="P83" s="766">
        <v>1.0164494986048439E-2</v>
      </c>
      <c r="Q83" s="854">
        <v>5.0364727630104536E-3</v>
      </c>
      <c r="R83" s="1578">
        <v>2.6005039906420054E-2</v>
      </c>
      <c r="S83" s="1579"/>
      <c r="T83" s="902">
        <v>1.149807973744286E-2</v>
      </c>
    </row>
    <row r="84" spans="1:24" ht="30" customHeight="1">
      <c r="A84" s="1618" t="s">
        <v>74</v>
      </c>
      <c r="B84" s="1619"/>
      <c r="C84" s="1619"/>
      <c r="D84" s="1619"/>
      <c r="E84" s="854">
        <v>3.9127080375018731E-3</v>
      </c>
      <c r="F84" s="1578">
        <v>6.0460732069589403E-3</v>
      </c>
      <c r="G84" s="1579"/>
      <c r="H84" s="766">
        <v>4.3890519687040481E-3</v>
      </c>
      <c r="I84" s="854">
        <v>5.9876458559355522E-3</v>
      </c>
      <c r="J84" s="1578">
        <v>7.4333009703671099E-3</v>
      </c>
      <c r="K84" s="1579"/>
      <c r="L84" s="766">
        <v>6.4961548700905106E-3</v>
      </c>
      <c r="M84" s="854">
        <v>8.1709236351980748E-3</v>
      </c>
      <c r="N84" s="1578">
        <v>1.3355719743490774E-2</v>
      </c>
      <c r="O84" s="1579"/>
      <c r="P84" s="766">
        <v>9.0671124243163048E-3</v>
      </c>
      <c r="Q84" s="854">
        <v>7.059843008791142E-3</v>
      </c>
      <c r="R84" s="1578">
        <v>8.803252487100165E-3</v>
      </c>
      <c r="S84" s="1579"/>
      <c r="T84" s="902">
        <v>7.5687741307399435E-3</v>
      </c>
    </row>
    <row r="85" spans="1:24" ht="30" customHeight="1">
      <c r="A85" s="1618" t="s">
        <v>75</v>
      </c>
      <c r="B85" s="1619"/>
      <c r="C85" s="1619"/>
      <c r="D85" s="1619"/>
      <c r="E85" s="854">
        <v>6.8594919266647325E-3</v>
      </c>
      <c r="F85" s="1578">
        <v>7.000776018257682E-3</v>
      </c>
      <c r="G85" s="1579"/>
      <c r="H85" s="766">
        <v>6.9314473789332575E-3</v>
      </c>
      <c r="I85" s="854">
        <v>8.3862239125421165E-3</v>
      </c>
      <c r="J85" s="1578">
        <v>7.6457079223600398E-3</v>
      </c>
      <c r="K85" s="1579"/>
      <c r="L85" s="766">
        <v>7.9105341233165379E-3</v>
      </c>
      <c r="M85" s="854">
        <v>6.4479673477529711E-3</v>
      </c>
      <c r="N85" s="1578">
        <v>8.7574213255902505E-3</v>
      </c>
      <c r="O85" s="1579"/>
      <c r="P85" s="766">
        <v>6.7653163768221364E-3</v>
      </c>
      <c r="Q85" s="854">
        <v>7.8679898155700981E-3</v>
      </c>
      <c r="R85" s="1578">
        <v>8.2085259367860718E-3</v>
      </c>
      <c r="S85" s="1579"/>
      <c r="T85" s="902">
        <v>7.8266159771989714E-3</v>
      </c>
      <c r="W85" s="667"/>
      <c r="X85" s="667"/>
    </row>
    <row r="86" spans="1:24" ht="30" customHeight="1">
      <c r="A86" s="1618" t="s">
        <v>76</v>
      </c>
      <c r="B86" s="1619"/>
      <c r="C86" s="1619"/>
      <c r="D86" s="1619"/>
      <c r="E86" s="854">
        <v>1.4175885024410733E-3</v>
      </c>
      <c r="F86" s="1578">
        <v>1.6333495801530891E-3</v>
      </c>
      <c r="G86" s="1579"/>
      <c r="H86" s="766">
        <v>1.4833898682548722E-3</v>
      </c>
      <c r="I86" s="854">
        <v>1.6181137668222841E-3</v>
      </c>
      <c r="J86" s="1578">
        <v>1.6194023192870777E-3</v>
      </c>
      <c r="K86" s="1579"/>
      <c r="L86" s="766">
        <v>1.6008037912088856E-3</v>
      </c>
      <c r="M86" s="854">
        <v>3.9688715589302785E-3</v>
      </c>
      <c r="N86" s="1578">
        <v>1.119129422272677E-2</v>
      </c>
      <c r="O86" s="1579"/>
      <c r="P86" s="766">
        <v>4.3005310451983752E-3</v>
      </c>
      <c r="Q86" s="854">
        <v>2.8493789468840929E-3</v>
      </c>
      <c r="R86" s="1578">
        <v>2.6933824967451882E-3</v>
      </c>
      <c r="S86" s="1579"/>
      <c r="T86" s="902">
        <v>2.7877045759680851E-3</v>
      </c>
      <c r="W86" s="667"/>
      <c r="X86" s="667"/>
    </row>
    <row r="87" spans="1:24" ht="30" customHeight="1">
      <c r="A87" s="1618" t="s">
        <v>77</v>
      </c>
      <c r="B87" s="1619"/>
      <c r="C87" s="1619"/>
      <c r="D87" s="1619"/>
      <c r="E87" s="853">
        <v>2.508387532026871E-4</v>
      </c>
      <c r="F87" s="1556">
        <v>3.1837313977413383E-4</v>
      </c>
      <c r="G87" s="1557"/>
      <c r="H87" s="769">
        <v>2.6699058572978557E-4</v>
      </c>
      <c r="I87" s="853">
        <v>5.0100314285110494E-4</v>
      </c>
      <c r="J87" s="1556">
        <v>5.1065329416966532E-4</v>
      </c>
      <c r="K87" s="1557"/>
      <c r="L87" s="769">
        <v>5.053455750377193E-4</v>
      </c>
      <c r="M87" s="853">
        <v>2.2484531322764408E-3</v>
      </c>
      <c r="N87" s="1556">
        <v>2.9613739758432467E-3</v>
      </c>
      <c r="O87" s="1557"/>
      <c r="P87" s="769">
        <v>2.334393889934647E-3</v>
      </c>
      <c r="Q87" s="853">
        <v>1.4137119571311027E-3</v>
      </c>
      <c r="R87" s="1556">
        <v>1.2230201328611299E-3</v>
      </c>
      <c r="S87" s="1557"/>
      <c r="T87" s="903">
        <v>1.3740795941275272E-3</v>
      </c>
      <c r="W87" s="667"/>
      <c r="X87" s="667"/>
    </row>
    <row r="88" spans="1:24" s="333" customFormat="1" ht="30" customHeight="1">
      <c r="A88" s="1620" t="s">
        <v>19</v>
      </c>
      <c r="B88" s="1621"/>
      <c r="C88" s="1621"/>
      <c r="D88" s="1621"/>
      <c r="E88" s="808">
        <v>3.2231125036652299E-2</v>
      </c>
      <c r="F88" s="1622">
        <v>4.7409640090838027E-2</v>
      </c>
      <c r="G88" s="1623"/>
      <c r="H88" s="809">
        <v>3.7452995471376774E-2</v>
      </c>
      <c r="I88" s="808">
        <v>4.4047729340245131E-2</v>
      </c>
      <c r="J88" s="1622">
        <v>6.9596988512714841E-2</v>
      </c>
      <c r="K88" s="1623"/>
      <c r="L88" s="809">
        <v>5.4161159138273011E-2</v>
      </c>
      <c r="M88" s="808">
        <v>7.3932014465793436E-2</v>
      </c>
      <c r="N88" s="1622">
        <v>0.13326956041289453</v>
      </c>
      <c r="O88" s="1623"/>
      <c r="P88" s="809">
        <v>8.2901909685972774E-2</v>
      </c>
      <c r="Q88" s="808">
        <v>5.9400170008333489E-2</v>
      </c>
      <c r="R88" s="1622">
        <v>8.3042652197695382E-2</v>
      </c>
      <c r="S88" s="1624"/>
      <c r="T88" s="810">
        <v>6.6762599151920635E-2</v>
      </c>
    </row>
    <row r="89" spans="1:24" ht="24" customHeight="1">
      <c r="A89" s="756"/>
      <c r="B89" s="659"/>
      <c r="C89" s="659"/>
      <c r="D89" s="659"/>
      <c r="E89" s="659"/>
      <c r="F89" s="659"/>
      <c r="G89" s="659"/>
      <c r="H89" s="659"/>
      <c r="I89" s="659"/>
      <c r="J89" s="659"/>
      <c r="K89" s="659"/>
      <c r="L89" s="659"/>
      <c r="M89" s="659"/>
      <c r="N89" s="659"/>
      <c r="O89" s="659"/>
      <c r="P89" s="659"/>
    </row>
    <row r="90" spans="1:24" ht="30" customHeight="1">
      <c r="A90" s="1451" t="s">
        <v>82</v>
      </c>
      <c r="B90" s="1451"/>
      <c r="C90" s="1451"/>
      <c r="D90" s="1451"/>
      <c r="E90" s="1451"/>
      <c r="F90" s="1451"/>
      <c r="G90" s="1451"/>
      <c r="H90" s="1451"/>
      <c r="I90" s="1451"/>
      <c r="J90" s="1451"/>
      <c r="K90" s="1451"/>
      <c r="L90" s="1451"/>
      <c r="M90" s="1451"/>
      <c r="N90" s="1451"/>
      <c r="O90" s="1451"/>
      <c r="P90" s="1451"/>
      <c r="Q90" s="1451"/>
      <c r="R90" s="1451"/>
      <c r="S90" s="1451"/>
      <c r="T90" s="1451"/>
    </row>
    <row r="91" spans="1:24" ht="6" customHeight="1">
      <c r="A91" s="756"/>
      <c r="B91" s="659"/>
      <c r="C91" s="659"/>
      <c r="D91" s="659"/>
      <c r="E91" s="659"/>
      <c r="F91" s="659"/>
      <c r="G91" s="659"/>
      <c r="H91" s="659"/>
      <c r="I91" s="659"/>
      <c r="J91" s="659"/>
      <c r="K91" s="659"/>
      <c r="L91" s="659"/>
      <c r="M91" s="659"/>
      <c r="N91" s="659"/>
      <c r="O91" s="659"/>
      <c r="P91" s="659"/>
    </row>
    <row r="92" spans="1:24" ht="29.7" customHeight="1">
      <c r="A92" s="1607"/>
      <c r="B92" s="1607"/>
      <c r="C92" s="1607"/>
      <c r="D92" s="1608"/>
      <c r="E92" s="1611" t="s">
        <v>25</v>
      </c>
      <c r="F92" s="1611"/>
      <c r="G92" s="1611"/>
      <c r="H92" s="1611"/>
      <c r="I92" s="1611" t="s">
        <v>66</v>
      </c>
      <c r="J92" s="1611"/>
      <c r="K92" s="1611"/>
      <c r="L92" s="1611"/>
      <c r="M92" s="1611" t="s">
        <v>28</v>
      </c>
      <c r="N92" s="1611"/>
      <c r="O92" s="1611"/>
      <c r="P92" s="1611"/>
      <c r="Q92" s="1612" t="s">
        <v>67</v>
      </c>
      <c r="R92" s="1612"/>
      <c r="S92" s="1612"/>
      <c r="T92" s="1613"/>
    </row>
    <row r="93" spans="1:24" ht="29.7" customHeight="1">
      <c r="A93" s="1609"/>
      <c r="B93" s="1609"/>
      <c r="C93" s="1609"/>
      <c r="D93" s="1610"/>
      <c r="E93" s="752" t="s">
        <v>68</v>
      </c>
      <c r="F93" s="1614" t="s">
        <v>69</v>
      </c>
      <c r="G93" s="1615"/>
      <c r="H93" s="753" t="s">
        <v>70</v>
      </c>
      <c r="I93" s="752" t="s">
        <v>68</v>
      </c>
      <c r="J93" s="1614" t="s">
        <v>69</v>
      </c>
      <c r="K93" s="1615"/>
      <c r="L93" s="753" t="s">
        <v>70</v>
      </c>
      <c r="M93" s="752" t="s">
        <v>68</v>
      </c>
      <c r="N93" s="1614" t="s">
        <v>69</v>
      </c>
      <c r="O93" s="1615"/>
      <c r="P93" s="753" t="s">
        <v>70</v>
      </c>
      <c r="Q93" s="814" t="s">
        <v>68</v>
      </c>
      <c r="R93" s="1616" t="s">
        <v>69</v>
      </c>
      <c r="S93" s="1617"/>
      <c r="T93" s="815" t="s">
        <v>70</v>
      </c>
    </row>
    <row r="94" spans="1:24" ht="30" customHeight="1">
      <c r="A94" s="1601" t="s">
        <v>83</v>
      </c>
      <c r="B94" s="1602"/>
      <c r="C94" s="1602"/>
      <c r="D94" s="1602"/>
      <c r="E94" s="757">
        <v>4.0040175673394683E-3</v>
      </c>
      <c r="F94" s="1603">
        <v>3.6539513954433902E-3</v>
      </c>
      <c r="G94" s="1604"/>
      <c r="H94" s="758">
        <v>3.9987748080617964E-3</v>
      </c>
      <c r="I94" s="757">
        <v>5.3687396541381958E-3</v>
      </c>
      <c r="J94" s="1603">
        <v>5.4582025735541249E-3</v>
      </c>
      <c r="K94" s="1604"/>
      <c r="L94" s="758">
        <v>5.4439049672091967E-3</v>
      </c>
      <c r="M94" s="757">
        <v>1.5234152679822012E-2</v>
      </c>
      <c r="N94" s="1603">
        <v>1.520655340329787E-2</v>
      </c>
      <c r="O94" s="1604"/>
      <c r="P94" s="758">
        <v>1.5271869603756523E-2</v>
      </c>
      <c r="Q94" s="757">
        <v>1.1780805886195431E-2</v>
      </c>
      <c r="R94" s="1603">
        <v>9.0057024937085593E-3</v>
      </c>
      <c r="S94" s="1604"/>
      <c r="T94" s="759">
        <v>1.1317030422213822E-2</v>
      </c>
    </row>
    <row r="95" spans="1:24" ht="30" customHeight="1">
      <c r="A95" s="1601" t="s">
        <v>79</v>
      </c>
      <c r="B95" s="1602"/>
      <c r="C95" s="1602"/>
      <c r="D95" s="1602"/>
      <c r="E95" s="754"/>
      <c r="F95" s="1605"/>
      <c r="G95" s="1606"/>
      <c r="H95" s="755"/>
      <c r="I95" s="757">
        <v>2.656985622644744E-2</v>
      </c>
      <c r="J95" s="1603">
        <v>1.7280101579327491E-2</v>
      </c>
      <c r="K95" s="1604"/>
      <c r="L95" s="758">
        <v>2.325684685369132E-2</v>
      </c>
      <c r="M95" s="757">
        <v>4.0407494654333805E-2</v>
      </c>
      <c r="N95" s="1603">
        <v>2.471579830086677E-2</v>
      </c>
      <c r="O95" s="1604"/>
      <c r="P95" s="758">
        <v>3.8117419971386415E-2</v>
      </c>
      <c r="Q95" s="757">
        <v>3.3864351540768681E-2</v>
      </c>
      <c r="R95" s="1603">
        <v>1.8611701433610239E-2</v>
      </c>
      <c r="S95" s="1604"/>
      <c r="T95" s="759">
        <v>2.9960854201870817E-2</v>
      </c>
    </row>
    <row r="96" spans="1:24" ht="24" customHeight="1">
      <c r="A96" s="1580"/>
      <c r="B96" s="1580"/>
      <c r="C96" s="1580"/>
      <c r="D96" s="1580"/>
      <c r="E96" s="1580"/>
      <c r="F96" s="1580"/>
      <c r="G96" s="1580"/>
      <c r="H96" s="1580"/>
      <c r="I96" s="1580"/>
      <c r="J96" s="1580"/>
      <c r="K96" s="1580"/>
      <c r="L96" s="1580"/>
      <c r="M96" s="1580"/>
      <c r="N96" s="1580"/>
      <c r="O96" s="1580"/>
      <c r="P96" s="1580"/>
    </row>
    <row r="97" spans="1:23" ht="30" customHeight="1">
      <c r="A97" s="1451" t="s">
        <v>85</v>
      </c>
      <c r="B97" s="1451"/>
      <c r="C97" s="1451"/>
      <c r="D97" s="1451"/>
      <c r="E97" s="1451"/>
      <c r="F97" s="1451"/>
      <c r="G97" s="1451"/>
      <c r="H97" s="1451"/>
      <c r="I97" s="1451"/>
      <c r="J97" s="1451"/>
      <c r="K97" s="1451"/>
      <c r="L97" s="1451"/>
      <c r="M97" s="1451"/>
      <c r="N97" s="1451"/>
      <c r="O97" s="1451"/>
      <c r="P97" s="1451"/>
      <c r="Q97" s="1451"/>
      <c r="R97" s="1451"/>
      <c r="S97" s="1451"/>
      <c r="T97" s="1451"/>
    </row>
    <row r="98" spans="1:23" ht="6" customHeight="1">
      <c r="A98" s="331"/>
      <c r="B98" s="331"/>
      <c r="C98" s="331"/>
      <c r="D98" s="331"/>
      <c r="E98" s="331"/>
      <c r="F98" s="331"/>
      <c r="G98" s="331"/>
      <c r="H98" s="331"/>
      <c r="I98" s="331"/>
      <c r="J98" s="331"/>
      <c r="K98" s="331"/>
      <c r="L98" s="331"/>
      <c r="M98" s="331"/>
      <c r="N98" s="331"/>
      <c r="O98" s="331"/>
      <c r="P98" s="331"/>
      <c r="Q98" s="760"/>
      <c r="R98" s="760"/>
      <c r="S98" s="760"/>
      <c r="T98" s="760"/>
    </row>
    <row r="99" spans="1:23" ht="30" customHeight="1">
      <c r="A99" s="1581"/>
      <c r="B99" s="1581"/>
      <c r="C99" s="1582"/>
      <c r="D99" s="1459" t="str">
        <f>Riepilogo!F9</f>
        <v>ANCE</v>
      </c>
      <c r="E99" s="1460"/>
      <c r="F99" s="1585" t="s">
        <v>5</v>
      </c>
      <c r="G99" s="1586"/>
      <c r="H99" s="1589" t="s">
        <v>6</v>
      </c>
      <c r="I99" s="1590"/>
      <c r="J99" s="1589" t="s">
        <v>7</v>
      </c>
      <c r="K99" s="1591"/>
      <c r="L99" s="1591"/>
      <c r="M99" s="1590"/>
      <c r="N99" s="1592" t="s">
        <v>8</v>
      </c>
      <c r="O99" s="1593"/>
      <c r="P99" s="1593"/>
      <c r="Q99" s="1593"/>
      <c r="R99" s="1593"/>
      <c r="S99" s="1593"/>
      <c r="T99" s="1593"/>
    </row>
    <row r="100" spans="1:23" ht="30" customHeight="1">
      <c r="A100" s="1583"/>
      <c r="B100" s="1583"/>
      <c r="C100" s="1584"/>
      <c r="D100" s="1461"/>
      <c r="E100" s="1462"/>
      <c r="F100" s="1587"/>
      <c r="G100" s="1588"/>
      <c r="H100" s="816" t="s">
        <v>9</v>
      </c>
      <c r="I100" s="777" t="s">
        <v>10</v>
      </c>
      <c r="J100" s="1594" t="s">
        <v>11</v>
      </c>
      <c r="K100" s="1595"/>
      <c r="L100" s="817" t="s">
        <v>12</v>
      </c>
      <c r="M100" s="818" t="s">
        <v>13</v>
      </c>
      <c r="N100" s="1596" t="s">
        <v>11</v>
      </c>
      <c r="O100" s="1597"/>
      <c r="P100" s="1597"/>
      <c r="Q100" s="1598" t="s">
        <v>12</v>
      </c>
      <c r="R100" s="1599"/>
      <c r="S100" s="1597" t="s">
        <v>13</v>
      </c>
      <c r="T100" s="1600"/>
    </row>
    <row r="101" spans="1:23" ht="30" customHeight="1">
      <c r="A101" s="1565" t="s">
        <v>25</v>
      </c>
      <c r="B101" s="1565"/>
      <c r="C101" s="1565"/>
      <c r="D101" s="1566">
        <f>H45</f>
        <v>3.7630802683555932E-2</v>
      </c>
      <c r="E101" s="1567"/>
      <c r="F101" s="1548">
        <v>3.7452995471376774E-2</v>
      </c>
      <c r="G101" s="1547"/>
      <c r="H101" s="761">
        <v>3.5566431842241744E-2</v>
      </c>
      <c r="I101" s="762">
        <v>4.03354471974001E-2</v>
      </c>
      <c r="J101" s="1548">
        <v>6.6097559431225583E-2</v>
      </c>
      <c r="K101" s="1561"/>
      <c r="L101" s="763">
        <v>2.9597855948676925E-2</v>
      </c>
      <c r="M101" s="762">
        <v>3.8153766526825672E-2</v>
      </c>
      <c r="N101" s="1562">
        <v>7.2340267931978772E-2</v>
      </c>
      <c r="O101" s="1562"/>
      <c r="P101" s="1548"/>
      <c r="Q101" s="1563">
        <v>2.9022761033560756E-2</v>
      </c>
      <c r="R101" s="1564"/>
      <c r="S101" s="1547">
        <v>3.2659978579886825E-2</v>
      </c>
      <c r="T101" s="1548"/>
      <c r="W101" s="764"/>
    </row>
    <row r="102" spans="1:23" ht="30" customHeight="1">
      <c r="A102" s="1573" t="s">
        <v>66</v>
      </c>
      <c r="B102" s="1573"/>
      <c r="C102" s="1573"/>
      <c r="D102" s="1574">
        <f>L45</f>
        <v>3.9740937553586729E-2</v>
      </c>
      <c r="E102" s="1575"/>
      <c r="F102" s="1569">
        <v>5.4161159138273011E-2</v>
      </c>
      <c r="G102" s="1568"/>
      <c r="H102" s="765">
        <v>4.7893831544337025E-2</v>
      </c>
      <c r="I102" s="766">
        <v>6.3681584545536032E-2</v>
      </c>
      <c r="J102" s="1569">
        <v>3.8095319313630971E-2</v>
      </c>
      <c r="K102" s="1576"/>
      <c r="L102" s="767">
        <v>4.7612077475594712E-2</v>
      </c>
      <c r="M102" s="766">
        <v>5.8481305273576027E-2</v>
      </c>
      <c r="N102" s="1577">
        <v>3.0548751253799262E-2</v>
      </c>
      <c r="O102" s="1577"/>
      <c r="P102" s="1569"/>
      <c r="Q102" s="1578">
        <v>4.7469994029374095E-2</v>
      </c>
      <c r="R102" s="1579"/>
      <c r="S102" s="1568">
        <v>4.9845148174095688E-2</v>
      </c>
      <c r="T102" s="1569"/>
      <c r="W102" s="764"/>
    </row>
    <row r="103" spans="1:23" ht="30" customHeight="1">
      <c r="A103" s="1570" t="s">
        <v>28</v>
      </c>
      <c r="B103" s="1570"/>
      <c r="C103" s="1570"/>
      <c r="D103" s="1571">
        <f>P45</f>
        <v>6.1227319304988072E-2</v>
      </c>
      <c r="E103" s="1572"/>
      <c r="F103" s="1552">
        <v>8.2901909685972774E-2</v>
      </c>
      <c r="G103" s="1553"/>
      <c r="H103" s="768">
        <v>8.5456898922795774E-2</v>
      </c>
      <c r="I103" s="769">
        <v>7.9237123424582265E-2</v>
      </c>
      <c r="J103" s="1552">
        <v>5.3268793164209356E-2</v>
      </c>
      <c r="K103" s="1554"/>
      <c r="L103" s="770">
        <v>6.8562117408239517E-2</v>
      </c>
      <c r="M103" s="769">
        <v>9.1844929222383492E-2</v>
      </c>
      <c r="N103" s="1555">
        <v>4.9543250315564356E-2</v>
      </c>
      <c r="O103" s="1555"/>
      <c r="P103" s="1552"/>
      <c r="Q103" s="1556">
        <v>7.2908321041922033E-2</v>
      </c>
      <c r="R103" s="1557"/>
      <c r="S103" s="1553">
        <v>9.5889221057370161E-2</v>
      </c>
      <c r="T103" s="1552"/>
      <c r="W103" s="764"/>
    </row>
    <row r="104" spans="1:23" ht="30" customHeight="1">
      <c r="A104" s="1558" t="s">
        <v>68</v>
      </c>
      <c r="B104" s="1558"/>
      <c r="C104" s="1558"/>
      <c r="D104" s="1559">
        <f>Q45</f>
        <v>5.4161590716661774E-2</v>
      </c>
      <c r="E104" s="1560"/>
      <c r="F104" s="1548">
        <v>5.9400170008333489E-2</v>
      </c>
      <c r="G104" s="1547"/>
      <c r="H104" s="761">
        <v>6.0013941284729248E-2</v>
      </c>
      <c r="I104" s="762">
        <v>5.8489349645346078E-2</v>
      </c>
      <c r="J104" s="1548">
        <v>4.1668142177481743E-2</v>
      </c>
      <c r="K104" s="1561"/>
      <c r="L104" s="763">
        <v>5.1522666854712545E-2</v>
      </c>
      <c r="M104" s="762">
        <v>6.4455506731425749E-2</v>
      </c>
      <c r="N104" s="1562" t="s">
        <v>86</v>
      </c>
      <c r="O104" s="1562"/>
      <c r="P104" s="1548"/>
      <c r="Q104" s="1563" t="s">
        <v>86</v>
      </c>
      <c r="R104" s="1564"/>
      <c r="S104" s="1547" t="s">
        <v>86</v>
      </c>
      <c r="T104" s="1548"/>
      <c r="W104" s="764"/>
    </row>
    <row r="105" spans="1:23" ht="30" customHeight="1">
      <c r="A105" s="1549" t="s">
        <v>69</v>
      </c>
      <c r="B105" s="1549"/>
      <c r="C105" s="1549"/>
      <c r="D105" s="1550">
        <f>R45</f>
        <v>5.5918437486146048E-2</v>
      </c>
      <c r="E105" s="1551"/>
      <c r="F105" s="1552">
        <v>8.3042652197695382E-2</v>
      </c>
      <c r="G105" s="1553"/>
      <c r="H105" s="768">
        <v>8.1250393703805893E-2</v>
      </c>
      <c r="I105" s="769">
        <v>8.573196157961932E-2</v>
      </c>
      <c r="J105" s="1552">
        <v>5.1172249265454266E-2</v>
      </c>
      <c r="K105" s="1554"/>
      <c r="L105" s="770">
        <v>7.5129945906386414E-2</v>
      </c>
      <c r="M105" s="769">
        <v>8.9452444245379764E-2</v>
      </c>
      <c r="N105" s="1555" t="s">
        <v>86</v>
      </c>
      <c r="O105" s="1555"/>
      <c r="P105" s="1552"/>
      <c r="Q105" s="1556" t="s">
        <v>86</v>
      </c>
      <c r="R105" s="1557"/>
      <c r="S105" s="1553" t="s">
        <v>86</v>
      </c>
      <c r="T105" s="1552"/>
      <c r="W105" s="764"/>
    </row>
    <row r="106" spans="1:23" ht="30" customHeight="1">
      <c r="A106" s="1540" t="s">
        <v>19</v>
      </c>
      <c r="B106" s="1540"/>
      <c r="C106" s="1541"/>
      <c r="D106" s="1542">
        <f>T45</f>
        <v>5.4298826562345477E-2</v>
      </c>
      <c r="E106" s="1543"/>
      <c r="F106" s="1544">
        <v>6.6762599151920635E-2</v>
      </c>
      <c r="G106" s="1545"/>
      <c r="H106" s="771">
        <v>6.5432163239742838E-2</v>
      </c>
      <c r="I106" s="772">
        <v>6.8743306246434904E-2</v>
      </c>
      <c r="J106" s="1544">
        <v>4.5644741148575876E-2</v>
      </c>
      <c r="K106" s="1546"/>
      <c r="L106" s="773">
        <v>5.8486222424379952E-2</v>
      </c>
      <c r="M106" s="772">
        <v>7.2314854159993183E-2</v>
      </c>
      <c r="N106" s="1544">
        <v>4.1734341694666638E-2</v>
      </c>
      <c r="O106" s="1538"/>
      <c r="P106" s="1546"/>
      <c r="Q106" s="1537">
        <v>6.1163746530187524E-2</v>
      </c>
      <c r="R106" s="1546"/>
      <c r="S106" s="1537">
        <v>6.9899435725420622E-2</v>
      </c>
      <c r="T106" s="1538"/>
      <c r="W106" s="764"/>
    </row>
    <row r="107" spans="1:23" ht="24" customHeight="1">
      <c r="A107" s="331"/>
      <c r="B107" s="331"/>
      <c r="C107" s="331"/>
      <c r="D107" s="331"/>
      <c r="E107" s="331"/>
      <c r="F107" s="331"/>
      <c r="G107" s="331"/>
      <c r="H107" s="331"/>
      <c r="I107" s="331"/>
      <c r="J107" s="331"/>
      <c r="K107" s="331"/>
      <c r="L107" s="331"/>
      <c r="M107" s="331"/>
      <c r="N107" s="331"/>
      <c r="O107" s="331"/>
      <c r="P107" s="331"/>
    </row>
    <row r="108" spans="1:23" ht="36" customHeight="1">
      <c r="A108" s="1510"/>
      <c r="B108" s="1510"/>
      <c r="C108" s="1510"/>
      <c r="D108" s="1510"/>
      <c r="E108" s="1510"/>
      <c r="F108" s="1510"/>
      <c r="G108" s="1510"/>
      <c r="H108" s="1510"/>
      <c r="I108" s="1510"/>
      <c r="J108" s="1510"/>
      <c r="K108" s="1510"/>
      <c r="L108" s="1510"/>
      <c r="M108" s="1510"/>
      <c r="N108" s="1510"/>
      <c r="O108" s="1510"/>
      <c r="P108" s="1510"/>
      <c r="Q108" s="1510"/>
      <c r="R108" s="1510"/>
      <c r="S108" s="1510"/>
      <c r="T108" s="1510"/>
    </row>
    <row r="109" spans="1:23" ht="11.25" customHeight="1">
      <c r="A109" s="1539"/>
      <c r="B109" s="1539"/>
      <c r="C109" s="1539"/>
      <c r="D109" s="1539"/>
      <c r="E109" s="1539"/>
      <c r="F109" s="1539"/>
      <c r="G109" s="1539"/>
      <c r="H109" s="1539"/>
      <c r="I109" s="1539"/>
      <c r="J109" s="1539"/>
      <c r="K109" s="1539"/>
      <c r="L109" s="1539"/>
      <c r="M109" s="1539"/>
      <c r="N109" s="1539"/>
      <c r="O109" s="1539"/>
      <c r="P109" s="1539"/>
    </row>
    <row r="110" spans="1:23" ht="11.25" customHeight="1">
      <c r="A110" s="334"/>
      <c r="B110" s="334"/>
      <c r="C110" s="334"/>
      <c r="D110" s="334"/>
      <c r="E110" s="334"/>
      <c r="F110" s="334"/>
      <c r="G110" s="334"/>
      <c r="H110" s="334"/>
      <c r="I110" s="334"/>
      <c r="J110" s="334"/>
      <c r="K110" s="334"/>
      <c r="L110" s="334"/>
      <c r="M110" s="334"/>
      <c r="N110" s="334"/>
      <c r="O110" s="334"/>
      <c r="P110" s="334"/>
    </row>
  </sheetData>
  <mergeCells count="353">
    <mergeCell ref="B1:T2"/>
    <mergeCell ref="A5:T5"/>
    <mergeCell ref="A7:T7"/>
    <mergeCell ref="A8:T8"/>
    <mergeCell ref="A9:T9"/>
    <mergeCell ref="A11:G11"/>
    <mergeCell ref="A13:T13"/>
    <mergeCell ref="A15:D16"/>
    <mergeCell ref="E15:H15"/>
    <mergeCell ref="I15:L15"/>
    <mergeCell ref="M15:P15"/>
    <mergeCell ref="Q15:T15"/>
    <mergeCell ref="F16:G16"/>
    <mergeCell ref="J16:K16"/>
    <mergeCell ref="N16:O16"/>
    <mergeCell ref="R16:S16"/>
    <mergeCell ref="A17:D17"/>
    <mergeCell ref="F17:G17"/>
    <mergeCell ref="J17:K17"/>
    <mergeCell ref="N17:O17"/>
    <mergeCell ref="R17:S17"/>
    <mergeCell ref="A18:D18"/>
    <mergeCell ref="F18:G18"/>
    <mergeCell ref="J18:K18"/>
    <mergeCell ref="N18:O18"/>
    <mergeCell ref="R18:S18"/>
    <mergeCell ref="A19:D19"/>
    <mergeCell ref="F19:G19"/>
    <mergeCell ref="J19:K19"/>
    <mergeCell ref="N19:O19"/>
    <mergeCell ref="R19:S19"/>
    <mergeCell ref="A20:D20"/>
    <mergeCell ref="F20:G20"/>
    <mergeCell ref="J20:K20"/>
    <mergeCell ref="N20:O20"/>
    <mergeCell ref="R20:S20"/>
    <mergeCell ref="A21:D21"/>
    <mergeCell ref="F21:G21"/>
    <mergeCell ref="J21:K21"/>
    <mergeCell ref="N21:O21"/>
    <mergeCell ref="R21:S21"/>
    <mergeCell ref="A22:D22"/>
    <mergeCell ref="F22:G22"/>
    <mergeCell ref="J22:K22"/>
    <mergeCell ref="N22:O22"/>
    <mergeCell ref="R22:S22"/>
    <mergeCell ref="A23:D23"/>
    <mergeCell ref="F23:G23"/>
    <mergeCell ref="J23:K23"/>
    <mergeCell ref="N23:O23"/>
    <mergeCell ref="R23:S23"/>
    <mergeCell ref="A24:D24"/>
    <mergeCell ref="F24:G24"/>
    <mergeCell ref="J24:K24"/>
    <mergeCell ref="N24:O24"/>
    <mergeCell ref="R24:S24"/>
    <mergeCell ref="A25:D25"/>
    <mergeCell ref="F25:G25"/>
    <mergeCell ref="J25:K25"/>
    <mergeCell ref="N25:O25"/>
    <mergeCell ref="R25:S25"/>
    <mergeCell ref="A26:D26"/>
    <mergeCell ref="F26:G26"/>
    <mergeCell ref="J26:K26"/>
    <mergeCell ref="N26:O26"/>
    <mergeCell ref="R26:S26"/>
    <mergeCell ref="A32:D32"/>
    <mergeCell ref="F32:G32"/>
    <mergeCell ref="J32:K32"/>
    <mergeCell ref="N32:O32"/>
    <mergeCell ref="R32:S32"/>
    <mergeCell ref="A34:T34"/>
    <mergeCell ref="A28:T28"/>
    <mergeCell ref="A30:D31"/>
    <mergeCell ref="E30:H30"/>
    <mergeCell ref="I30:L30"/>
    <mergeCell ref="M30:P30"/>
    <mergeCell ref="Q30:T30"/>
    <mergeCell ref="F31:G31"/>
    <mergeCell ref="J31:K31"/>
    <mergeCell ref="N31:O31"/>
    <mergeCell ref="R31:S31"/>
    <mergeCell ref="A36:D37"/>
    <mergeCell ref="E36:H36"/>
    <mergeCell ref="I36:L36"/>
    <mergeCell ref="M36:P36"/>
    <mergeCell ref="Q36:T36"/>
    <mergeCell ref="F37:G37"/>
    <mergeCell ref="J37:K37"/>
    <mergeCell ref="N37:O37"/>
    <mergeCell ref="R37:S37"/>
    <mergeCell ref="A38:D38"/>
    <mergeCell ref="F38:G38"/>
    <mergeCell ref="J38:K38"/>
    <mergeCell ref="N38:O38"/>
    <mergeCell ref="R38:S38"/>
    <mergeCell ref="A39:D39"/>
    <mergeCell ref="F39:G39"/>
    <mergeCell ref="J39:K39"/>
    <mergeCell ref="N39:O39"/>
    <mergeCell ref="R39:S39"/>
    <mergeCell ref="A40:D40"/>
    <mergeCell ref="F40:G40"/>
    <mergeCell ref="J40:K40"/>
    <mergeCell ref="N40:O40"/>
    <mergeCell ref="R40:S40"/>
    <mergeCell ref="A41:D41"/>
    <mergeCell ref="F41:G41"/>
    <mergeCell ref="J41:K41"/>
    <mergeCell ref="N41:O41"/>
    <mergeCell ref="R41:S41"/>
    <mergeCell ref="A42:D42"/>
    <mergeCell ref="F42:G42"/>
    <mergeCell ref="J42:K42"/>
    <mergeCell ref="N42:O42"/>
    <mergeCell ref="R42:S42"/>
    <mergeCell ref="A43:D43"/>
    <mergeCell ref="F43:G43"/>
    <mergeCell ref="J43:K43"/>
    <mergeCell ref="N43:O43"/>
    <mergeCell ref="R43:S43"/>
    <mergeCell ref="A44:D44"/>
    <mergeCell ref="F44:G44"/>
    <mergeCell ref="J44:K44"/>
    <mergeCell ref="N44:O44"/>
    <mergeCell ref="R44:S44"/>
    <mergeCell ref="A45:D45"/>
    <mergeCell ref="F45:G45"/>
    <mergeCell ref="J45:K45"/>
    <mergeCell ref="N45:O45"/>
    <mergeCell ref="R45:S45"/>
    <mergeCell ref="A54:G54"/>
    <mergeCell ref="R59:S59"/>
    <mergeCell ref="A47:T47"/>
    <mergeCell ref="A49:D50"/>
    <mergeCell ref="E49:H49"/>
    <mergeCell ref="I49:L49"/>
    <mergeCell ref="M49:P49"/>
    <mergeCell ref="Q49:T49"/>
    <mergeCell ref="F50:G50"/>
    <mergeCell ref="J50:K50"/>
    <mergeCell ref="N50:O50"/>
    <mergeCell ref="R50:S50"/>
    <mergeCell ref="A51:D51"/>
    <mergeCell ref="F51:G51"/>
    <mergeCell ref="J51:K51"/>
    <mergeCell ref="N51:O51"/>
    <mergeCell ref="R51:S51"/>
    <mergeCell ref="A52:D52"/>
    <mergeCell ref="F52:G52"/>
    <mergeCell ref="J52:K52"/>
    <mergeCell ref="N52:O52"/>
    <mergeCell ref="R52:S52"/>
    <mergeCell ref="A61:D61"/>
    <mergeCell ref="F61:G61"/>
    <mergeCell ref="J61:K61"/>
    <mergeCell ref="N61:O61"/>
    <mergeCell ref="R61:S61"/>
    <mergeCell ref="A62:D62"/>
    <mergeCell ref="F62:G62"/>
    <mergeCell ref="J62:K62"/>
    <mergeCell ref="N62:O62"/>
    <mergeCell ref="R62:S62"/>
    <mergeCell ref="A60:D60"/>
    <mergeCell ref="F60:G60"/>
    <mergeCell ref="J60:K60"/>
    <mergeCell ref="N60:O60"/>
    <mergeCell ref="R60:S60"/>
    <mergeCell ref="A56:T56"/>
    <mergeCell ref="A58:D59"/>
    <mergeCell ref="E58:H58"/>
    <mergeCell ref="I58:L58"/>
    <mergeCell ref="M58:P58"/>
    <mergeCell ref="Q58:T58"/>
    <mergeCell ref="F59:G59"/>
    <mergeCell ref="J59:K59"/>
    <mergeCell ref="N59:O59"/>
    <mergeCell ref="A63:D63"/>
    <mergeCell ref="F63:G63"/>
    <mergeCell ref="J63:K63"/>
    <mergeCell ref="N63:O63"/>
    <mergeCell ref="R63:S63"/>
    <mergeCell ref="A64:D64"/>
    <mergeCell ref="F64:G64"/>
    <mergeCell ref="J64:K64"/>
    <mergeCell ref="N64:O64"/>
    <mergeCell ref="R64:S64"/>
    <mergeCell ref="A65:D65"/>
    <mergeCell ref="F65:G65"/>
    <mergeCell ref="J65:K65"/>
    <mergeCell ref="N65:O65"/>
    <mergeCell ref="R65:S65"/>
    <mergeCell ref="A66:D66"/>
    <mergeCell ref="F66:G66"/>
    <mergeCell ref="J66:K66"/>
    <mergeCell ref="N66:O66"/>
    <mergeCell ref="R66:S66"/>
    <mergeCell ref="A69:D69"/>
    <mergeCell ref="F69:G69"/>
    <mergeCell ref="J69:K69"/>
    <mergeCell ref="N69:O69"/>
    <mergeCell ref="R69:S69"/>
    <mergeCell ref="A71:T71"/>
    <mergeCell ref="A67:D67"/>
    <mergeCell ref="F67:G67"/>
    <mergeCell ref="J67:K67"/>
    <mergeCell ref="N67:O67"/>
    <mergeCell ref="R67:S67"/>
    <mergeCell ref="A68:D68"/>
    <mergeCell ref="F68:G68"/>
    <mergeCell ref="J68:K68"/>
    <mergeCell ref="N68:O68"/>
    <mergeCell ref="R68:S68"/>
    <mergeCell ref="A75:D75"/>
    <mergeCell ref="F75:G75"/>
    <mergeCell ref="J75:K75"/>
    <mergeCell ref="N75:O75"/>
    <mergeCell ref="R75:S75"/>
    <mergeCell ref="A77:T77"/>
    <mergeCell ref="A73:D74"/>
    <mergeCell ref="E73:H73"/>
    <mergeCell ref="I73:L73"/>
    <mergeCell ref="M73:P73"/>
    <mergeCell ref="Q73:T73"/>
    <mergeCell ref="F74:G74"/>
    <mergeCell ref="J74:K74"/>
    <mergeCell ref="N74:O74"/>
    <mergeCell ref="R74:S74"/>
    <mergeCell ref="R82:S82"/>
    <mergeCell ref="A79:D80"/>
    <mergeCell ref="E79:H79"/>
    <mergeCell ref="I79:L79"/>
    <mergeCell ref="M79:P79"/>
    <mergeCell ref="Q79:T79"/>
    <mergeCell ref="F80:G80"/>
    <mergeCell ref="J80:K80"/>
    <mergeCell ref="N80:O80"/>
    <mergeCell ref="R80:S80"/>
    <mergeCell ref="A81:D81"/>
    <mergeCell ref="F81:G81"/>
    <mergeCell ref="J81:K81"/>
    <mergeCell ref="N81:O81"/>
    <mergeCell ref="R81:S81"/>
    <mergeCell ref="A82:D82"/>
    <mergeCell ref="F82:G82"/>
    <mergeCell ref="J82:K82"/>
    <mergeCell ref="N82:O82"/>
    <mergeCell ref="A83:D83"/>
    <mergeCell ref="F83:G83"/>
    <mergeCell ref="J83:K83"/>
    <mergeCell ref="N83:O83"/>
    <mergeCell ref="R83:S83"/>
    <mergeCell ref="A84:D84"/>
    <mergeCell ref="F84:G84"/>
    <mergeCell ref="J84:K84"/>
    <mergeCell ref="N84:O84"/>
    <mergeCell ref="R84:S84"/>
    <mergeCell ref="A85:D85"/>
    <mergeCell ref="F85:G85"/>
    <mergeCell ref="J85:K85"/>
    <mergeCell ref="N85:O85"/>
    <mergeCell ref="R85:S85"/>
    <mergeCell ref="A86:D86"/>
    <mergeCell ref="F86:G86"/>
    <mergeCell ref="J86:K86"/>
    <mergeCell ref="N86:O86"/>
    <mergeCell ref="R86:S86"/>
    <mergeCell ref="A87:D87"/>
    <mergeCell ref="F87:G87"/>
    <mergeCell ref="J87:K87"/>
    <mergeCell ref="N87:O87"/>
    <mergeCell ref="R87:S87"/>
    <mergeCell ref="A88:D88"/>
    <mergeCell ref="F88:G88"/>
    <mergeCell ref="J88:K88"/>
    <mergeCell ref="N88:O88"/>
    <mergeCell ref="R88:S88"/>
    <mergeCell ref="A90:T90"/>
    <mergeCell ref="A92:D93"/>
    <mergeCell ref="E92:H92"/>
    <mergeCell ref="I92:L92"/>
    <mergeCell ref="M92:P92"/>
    <mergeCell ref="Q92:T92"/>
    <mergeCell ref="F93:G93"/>
    <mergeCell ref="J93:K93"/>
    <mergeCell ref="N93:O93"/>
    <mergeCell ref="R93:S93"/>
    <mergeCell ref="A94:D94"/>
    <mergeCell ref="F94:G94"/>
    <mergeCell ref="J94:K94"/>
    <mergeCell ref="N94:O94"/>
    <mergeCell ref="R94:S94"/>
    <mergeCell ref="A95:D95"/>
    <mergeCell ref="F95:G95"/>
    <mergeCell ref="J95:K95"/>
    <mergeCell ref="N95:O95"/>
    <mergeCell ref="R95:S95"/>
    <mergeCell ref="A96:P96"/>
    <mergeCell ref="A97:T97"/>
    <mergeCell ref="A99:C100"/>
    <mergeCell ref="D99:E100"/>
    <mergeCell ref="F99:G100"/>
    <mergeCell ref="H99:I99"/>
    <mergeCell ref="J99:M99"/>
    <mergeCell ref="N99:T99"/>
    <mergeCell ref="J100:K100"/>
    <mergeCell ref="N100:P100"/>
    <mergeCell ref="Q100:R100"/>
    <mergeCell ref="S100:T100"/>
    <mergeCell ref="A101:C101"/>
    <mergeCell ref="D101:E101"/>
    <mergeCell ref="F101:G101"/>
    <mergeCell ref="J101:K101"/>
    <mergeCell ref="N101:P101"/>
    <mergeCell ref="Q101:R101"/>
    <mergeCell ref="S101:T101"/>
    <mergeCell ref="S102:T102"/>
    <mergeCell ref="A103:C103"/>
    <mergeCell ref="D103:E103"/>
    <mergeCell ref="F103:G103"/>
    <mergeCell ref="J103:K103"/>
    <mergeCell ref="N103:P103"/>
    <mergeCell ref="Q103:R103"/>
    <mergeCell ref="S103:T103"/>
    <mergeCell ref="A102:C102"/>
    <mergeCell ref="D102:E102"/>
    <mergeCell ref="F102:G102"/>
    <mergeCell ref="J102:K102"/>
    <mergeCell ref="N102:P102"/>
    <mergeCell ref="Q102:R102"/>
    <mergeCell ref="S104:T104"/>
    <mergeCell ref="A105:C105"/>
    <mergeCell ref="D105:E105"/>
    <mergeCell ref="F105:G105"/>
    <mergeCell ref="J105:K105"/>
    <mergeCell ref="N105:P105"/>
    <mergeCell ref="Q105:R105"/>
    <mergeCell ref="S105:T105"/>
    <mergeCell ref="A104:C104"/>
    <mergeCell ref="D104:E104"/>
    <mergeCell ref="F104:G104"/>
    <mergeCell ref="J104:K104"/>
    <mergeCell ref="N104:P104"/>
    <mergeCell ref="Q104:R104"/>
    <mergeCell ref="S106:T106"/>
    <mergeCell ref="A108:T108"/>
    <mergeCell ref="A109:P109"/>
    <mergeCell ref="A106:C106"/>
    <mergeCell ref="D106:E106"/>
    <mergeCell ref="F106:G106"/>
    <mergeCell ref="J106:K106"/>
    <mergeCell ref="N106:P106"/>
    <mergeCell ref="Q106:R106"/>
  </mergeCells>
  <pageMargins left="0.78740157480314965" right="0.78740157480314965" top="0.78740157480314965" bottom="0.78740157480314965" header="0.31496062992125984" footer="0.31496062992125984"/>
  <pageSetup paperSize="9" scale="46" fitToHeight="0" orientation="portrait" r:id="rId1"/>
  <headerFooter alignWithMargins="0"/>
  <rowBreaks count="1" manualBreakCount="1">
    <brk id="52" max="19" man="1"/>
  </rowBreaks>
  <ignoredErrors>
    <ignoredError sqref="E51:T52 E40:T44 E26:H26 G32 G17 K17 O17 S17 G18 K18 O18 S18 G19 K19 O19 S19 G20 K20 O20 S20 G21 K21 O21 S21 G22 K22 O22 S22 G23 K23 O23 S23 G24 K24 O24 S24 G25 K25 O25 S25 K26 O26 S26 K32 O32 S32 D101:E106 A101:C106 A100:I100 Q100:T100 A76:T79 A74:E74 H74:I74 L74:M74 P74:Q74 T74 A80:E80 H80:I80 L80:M80 P80:Q80 T80 A96:T99 A93:E93 H93:I93 L93:M93 P93:Q93 T93 E38:T39 A89:T92 A88:D88 A70:T70 A67:D67 A72:T73 B71:T71 F45:T45 A68:D69 A75:D75 A94:D95" evalError="1"/>
    <ignoredError sqref="N100 J100" twoDigitTextYear="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glio25">
    <tabColor rgb="FFFF99FF"/>
  </sheetPr>
  <dimension ref="A1:CA295"/>
  <sheetViews>
    <sheetView showGridLines="0" zoomScale="80" zoomScaleNormal="80" workbookViewId="0">
      <selection activeCell="G15" sqref="G15"/>
    </sheetView>
  </sheetViews>
  <sheetFormatPr defaultColWidth="8.69921875" defaultRowHeight="13.8"/>
  <cols>
    <col min="1" max="2" width="14.19921875" style="256" customWidth="1"/>
    <col min="3" max="3" width="15.69921875" style="256" customWidth="1"/>
    <col min="4" max="5" width="14.19921875" style="256" customWidth="1"/>
    <col min="6" max="6" width="16.09765625" style="603" customWidth="1"/>
    <col min="7" max="7" width="15.5" style="256" customWidth="1"/>
    <col min="8" max="8" width="9.69921875" style="256" customWidth="1"/>
    <col min="9" max="9" width="15.5" style="256" customWidth="1"/>
    <col min="10" max="11" width="12.19921875" style="256" customWidth="1"/>
    <col min="12" max="12" width="2.69921875" style="5" customWidth="1"/>
    <col min="13" max="13" width="9.19921875" style="5" customWidth="1"/>
    <col min="14" max="14" width="8.59765625" style="1" customWidth="1"/>
    <col min="15" max="15" width="7.69921875" style="256" customWidth="1"/>
    <col min="16" max="16" width="8.69921875" style="256" customWidth="1"/>
    <col min="17" max="18" width="7.69921875" style="256" customWidth="1"/>
    <col min="19" max="19" width="9.69921875" style="256" customWidth="1"/>
    <col min="20" max="22" width="7.69921875" style="256" customWidth="1"/>
    <col min="23" max="23" width="9.09765625" style="256" customWidth="1"/>
    <col min="24" max="24" width="2.69921875" style="256" customWidth="1"/>
    <col min="25" max="35" width="7.69921875" style="256" customWidth="1"/>
    <col min="36" max="36" width="2.69921875" style="256" customWidth="1"/>
    <col min="37" max="47" width="7.69921875" style="256" customWidth="1"/>
    <col min="48" max="48" width="2.69921875" style="256" customWidth="1"/>
    <col min="49" max="59" width="8.69921875" style="256"/>
    <col min="60" max="60" width="2.69921875" style="256" customWidth="1"/>
    <col min="61" max="66" width="8.69921875" style="256"/>
    <col min="67" max="67" width="9.09765625" style="256" bestFit="1" customWidth="1"/>
    <col min="68" max="16384" width="8.69921875" style="256"/>
  </cols>
  <sheetData>
    <row r="1" spans="1:79" ht="21" customHeight="1">
      <c r="A1" s="1888"/>
      <c r="B1" s="1888"/>
      <c r="C1" s="1889" t="s">
        <v>0</v>
      </c>
      <c r="D1" s="1889"/>
      <c r="E1" s="1889"/>
      <c r="F1" s="1889"/>
      <c r="G1" s="1889"/>
      <c r="H1" s="1889"/>
      <c r="I1" s="1889"/>
      <c r="J1" s="1889"/>
      <c r="K1" s="1889"/>
      <c r="L1"/>
      <c r="M1"/>
      <c r="N1"/>
      <c r="O1"/>
      <c r="P1"/>
      <c r="Q1"/>
      <c r="R1"/>
      <c r="S1"/>
      <c r="T1"/>
      <c r="U1"/>
      <c r="V1"/>
      <c r="W1"/>
      <c r="X1"/>
      <c r="AA1"/>
      <c r="AB1"/>
      <c r="AC1"/>
      <c r="AG1"/>
      <c r="AH1"/>
      <c r="AI1"/>
      <c r="AJ1"/>
      <c r="AK1"/>
      <c r="AL1"/>
      <c r="AM1"/>
      <c r="AN1"/>
      <c r="AO1"/>
    </row>
    <row r="2" spans="1:79" ht="21" customHeight="1">
      <c r="A2" s="1888"/>
      <c r="B2" s="1888"/>
      <c r="C2" s="1889"/>
      <c r="D2" s="1889"/>
      <c r="E2" s="1889"/>
      <c r="F2" s="1889"/>
      <c r="G2" s="1889"/>
      <c r="H2" s="1889"/>
      <c r="I2" s="1889"/>
      <c r="J2" s="1889"/>
      <c r="K2" s="1889"/>
      <c r="L2"/>
      <c r="M2"/>
      <c r="N2" s="295"/>
      <c r="O2"/>
      <c r="P2"/>
      <c r="Q2"/>
      <c r="R2"/>
      <c r="S2"/>
      <c r="T2"/>
      <c r="U2"/>
      <c r="V2"/>
      <c r="W2"/>
      <c r="X2"/>
      <c r="AA2"/>
      <c r="AB2"/>
      <c r="AC2"/>
      <c r="AG2"/>
      <c r="AH2"/>
      <c r="AI2"/>
      <c r="AJ2"/>
      <c r="AK2"/>
      <c r="AL2"/>
      <c r="AM2"/>
      <c r="AN2"/>
      <c r="AO2"/>
    </row>
    <row r="3" spans="1:79" ht="21" customHeight="1">
      <c r="A3" s="1888"/>
      <c r="B3" s="1888"/>
      <c r="C3" s="1889"/>
      <c r="D3" s="1889"/>
      <c r="E3" s="1889"/>
      <c r="F3" s="1889"/>
      <c r="G3" s="1889"/>
      <c r="H3" s="1889"/>
      <c r="I3" s="1889"/>
      <c r="J3" s="1889"/>
      <c r="K3" s="1889"/>
      <c r="L3"/>
      <c r="M3"/>
      <c r="N3"/>
      <c r="O3"/>
      <c r="P3"/>
      <c r="Q3"/>
      <c r="R3"/>
      <c r="S3"/>
      <c r="T3"/>
      <c r="U3"/>
      <c r="V3"/>
      <c r="W3"/>
      <c r="X3"/>
      <c r="AA3"/>
      <c r="AB3"/>
      <c r="AC3"/>
      <c r="AG3"/>
      <c r="AH3"/>
      <c r="AI3"/>
      <c r="AJ3"/>
      <c r="AK3"/>
      <c r="AL3"/>
      <c r="AM3"/>
      <c r="AN3"/>
      <c r="AO3"/>
    </row>
    <row r="4" spans="1:79" ht="36" customHeight="1">
      <c r="A4" s="1"/>
      <c r="B4" s="1"/>
      <c r="C4" s="1"/>
      <c r="D4" s="1"/>
      <c r="E4" s="1"/>
      <c r="F4" s="444"/>
      <c r="G4" s="1"/>
      <c r="H4" s="1"/>
      <c r="I4"/>
      <c r="J4"/>
      <c r="K4"/>
      <c r="L4"/>
      <c r="M4"/>
      <c r="N4"/>
      <c r="O4"/>
      <c r="P4"/>
      <c r="Q4"/>
      <c r="R4"/>
      <c r="S4"/>
      <c r="T4"/>
      <c r="U4"/>
      <c r="V4"/>
      <c r="W4"/>
      <c r="X4"/>
      <c r="AA4"/>
      <c r="AB4"/>
      <c r="AC4"/>
      <c r="AD4"/>
      <c r="AF4"/>
      <c r="AG4"/>
      <c r="AH4"/>
      <c r="AI4"/>
      <c r="AJ4"/>
      <c r="AK4"/>
      <c r="AL4"/>
      <c r="AM4"/>
      <c r="AN4"/>
      <c r="AO4"/>
    </row>
    <row r="5" spans="1:79" ht="36" customHeight="1" thickBot="1">
      <c r="A5" s="1841" t="s">
        <v>898</v>
      </c>
      <c r="B5" s="1841"/>
      <c r="C5" s="1841"/>
      <c r="D5" s="1841"/>
      <c r="E5" s="1841"/>
      <c r="F5" s="1841"/>
      <c r="G5" s="1841"/>
      <c r="H5" s="1841"/>
      <c r="I5" s="1841"/>
      <c r="J5" s="1841"/>
      <c r="K5" s="1841"/>
      <c r="L5" s="1159"/>
      <c r="M5" s="1159"/>
      <c r="N5" s="1159"/>
      <c r="O5" s="1159"/>
      <c r="P5" s="1159"/>
      <c r="Q5" s="1159"/>
      <c r="R5" s="1159"/>
      <c r="S5" s="1159"/>
      <c r="T5" s="1159"/>
      <c r="U5" s="1159"/>
      <c r="V5" s="1159"/>
      <c r="W5" s="1159"/>
      <c r="X5" s="1159"/>
      <c r="Y5" s="1159"/>
      <c r="Z5" s="1159"/>
      <c r="AA5" s="1159"/>
      <c r="AB5" s="1159"/>
      <c r="AC5" s="1159"/>
      <c r="AD5" s="1159"/>
      <c r="AE5" s="1159"/>
      <c r="AF5" s="1159"/>
      <c r="AG5" s="1159"/>
      <c r="AH5" s="1159"/>
      <c r="AI5" s="1157"/>
      <c r="AJ5" s="1159"/>
      <c r="AK5" s="1159"/>
      <c r="AL5" s="1159"/>
      <c r="AM5" s="1157"/>
      <c r="AN5" s="1159"/>
      <c r="AO5" s="1159"/>
      <c r="AP5" s="1157"/>
      <c r="AQ5" s="1157"/>
      <c r="AR5" s="1157"/>
      <c r="AS5" s="1157"/>
      <c r="AT5" s="1157"/>
      <c r="AU5" s="1157"/>
      <c r="AV5" s="1157"/>
      <c r="AW5" s="1157"/>
      <c r="AX5" s="1157"/>
      <c r="AY5" s="1157"/>
      <c r="AZ5" s="1157"/>
      <c r="BA5" s="1157"/>
      <c r="BB5" s="1157"/>
      <c r="BC5" s="1157"/>
      <c r="BD5" s="1157"/>
      <c r="BE5" s="1157"/>
      <c r="BF5" s="1159"/>
      <c r="BG5" s="1157"/>
      <c r="BH5" s="1157"/>
      <c r="BI5" s="1157"/>
      <c r="BJ5" s="1157"/>
      <c r="BK5" s="1157"/>
      <c r="BL5" s="1157"/>
      <c r="BM5" s="1157"/>
      <c r="BN5" s="1157"/>
      <c r="BO5" s="1157"/>
      <c r="BP5" s="1157"/>
      <c r="BQ5" s="1157"/>
      <c r="BR5" s="1157"/>
      <c r="BS5" s="1157"/>
      <c r="BT5" s="1157"/>
      <c r="BU5" s="1157"/>
      <c r="BV5" s="1157"/>
      <c r="BW5" s="1157"/>
      <c r="BX5" s="1157"/>
    </row>
    <row r="6" spans="1:79" ht="18" customHeight="1">
      <c r="A6" s="1"/>
      <c r="B6" s="1"/>
      <c r="C6" s="1"/>
      <c r="D6" s="1"/>
      <c r="E6" s="1"/>
      <c r="F6" s="444"/>
      <c r="G6" s="1"/>
      <c r="H6" s="1"/>
      <c r="I6" s="1"/>
      <c r="J6" s="1"/>
      <c r="K6" s="1"/>
      <c r="L6" s="1159"/>
      <c r="M6" s="1920" t="s">
        <v>899</v>
      </c>
      <c r="N6" s="1921"/>
      <c r="O6" s="1921"/>
      <c r="P6" s="1921"/>
      <c r="Q6" s="1922"/>
      <c r="R6" s="1159"/>
      <c r="S6" s="1157"/>
      <c r="T6" s="1920" t="s">
        <v>900</v>
      </c>
      <c r="U6" s="1921"/>
      <c r="V6" s="1922"/>
      <c r="W6" s="1159"/>
      <c r="X6" s="1159"/>
      <c r="Y6" s="1920" t="s">
        <v>901</v>
      </c>
      <c r="Z6" s="1921"/>
      <c r="AA6" s="1921"/>
      <c r="AB6" s="1921"/>
      <c r="AC6" s="1921"/>
      <c r="AD6" s="1921"/>
      <c r="AE6" s="1921"/>
      <c r="AF6" s="1921"/>
      <c r="AG6" s="1921"/>
      <c r="AH6" s="1921"/>
      <c r="AI6" s="1922"/>
      <c r="AJ6" s="1159"/>
      <c r="AK6" s="1023" t="s">
        <v>902</v>
      </c>
      <c r="AL6" s="1024"/>
      <c r="AM6" s="1024"/>
      <c r="AN6" s="1046"/>
      <c r="AO6" s="1024" t="s">
        <v>902</v>
      </c>
      <c r="AP6" s="1024"/>
      <c r="AQ6" s="1024"/>
      <c r="AR6" s="1046"/>
      <c r="AS6" s="1024" t="s">
        <v>902</v>
      </c>
      <c r="AT6" s="1024"/>
      <c r="AU6" s="1024"/>
      <c r="AV6" s="1033"/>
      <c r="AW6" s="1024" t="s">
        <v>902</v>
      </c>
      <c r="AX6" s="1024"/>
      <c r="AY6" s="1024"/>
      <c r="AZ6" s="1046"/>
      <c r="BA6" s="1024" t="s">
        <v>902</v>
      </c>
      <c r="BB6" s="1024"/>
      <c r="BC6" s="1024"/>
      <c r="BD6" s="1046"/>
      <c r="BE6" s="1024" t="s">
        <v>902</v>
      </c>
      <c r="BF6" s="1024"/>
      <c r="BG6" s="1024"/>
      <c r="BH6" s="1033"/>
      <c r="BI6" s="1043" t="s">
        <v>902</v>
      </c>
      <c r="BJ6" s="1043"/>
      <c r="BK6" s="1043"/>
      <c r="BL6" s="1047"/>
      <c r="BM6" s="1043" t="s">
        <v>902</v>
      </c>
      <c r="BN6" s="1043"/>
      <c r="BO6" s="1044"/>
      <c r="BP6" s="1157"/>
      <c r="BQ6" s="1920" t="s">
        <v>903</v>
      </c>
      <c r="BR6" s="1921"/>
      <c r="BS6" s="1921"/>
      <c r="BT6" s="1921"/>
      <c r="BU6" s="1921"/>
      <c r="BV6" s="1921"/>
      <c r="BW6" s="1922"/>
      <c r="BX6" s="1168"/>
      <c r="BY6" s="476"/>
      <c r="BZ6" s="476"/>
      <c r="CA6" s="476"/>
    </row>
    <row r="7" spans="1:79" ht="18" customHeight="1">
      <c r="A7" s="1861" t="s">
        <v>904</v>
      </c>
      <c r="B7" s="1861"/>
      <c r="C7" s="1861"/>
      <c r="D7" s="1861"/>
      <c r="E7" s="1861"/>
      <c r="F7" s="1897" t="s">
        <v>236</v>
      </c>
      <c r="G7" s="1898"/>
      <c r="H7" s="1898"/>
      <c r="I7" s="1899"/>
      <c r="J7" s="1899"/>
      <c r="K7" s="1900"/>
      <c r="L7" s="1159"/>
      <c r="M7" s="1927"/>
      <c r="N7" s="1928"/>
      <c r="O7" s="1928"/>
      <c r="P7" s="466" t="s">
        <v>201</v>
      </c>
      <c r="Q7" s="1025" t="s">
        <v>202</v>
      </c>
      <c r="R7" s="1159"/>
      <c r="S7" s="1157"/>
      <c r="T7" s="1030"/>
      <c r="U7" s="466" t="s">
        <v>201</v>
      </c>
      <c r="V7" s="1025" t="s">
        <v>202</v>
      </c>
      <c r="W7" s="1158"/>
      <c r="X7" s="1159"/>
      <c r="Y7" s="1912"/>
      <c r="Z7" s="1913"/>
      <c r="AA7" s="1913"/>
      <c r="AB7" s="466" t="s">
        <v>201</v>
      </c>
      <c r="AC7" s="466" t="s">
        <v>202</v>
      </c>
      <c r="AD7" s="965"/>
      <c r="AE7" s="1909"/>
      <c r="AF7" s="1909"/>
      <c r="AG7" s="1909"/>
      <c r="AH7" s="466" t="s">
        <v>201</v>
      </c>
      <c r="AI7" s="1025" t="s">
        <v>202</v>
      </c>
      <c r="AJ7" s="774"/>
      <c r="AK7" s="1034"/>
      <c r="AL7" s="466" t="s">
        <v>201</v>
      </c>
      <c r="AM7" s="466" t="s">
        <v>202</v>
      </c>
      <c r="AN7" s="477"/>
      <c r="AO7" s="965"/>
      <c r="AP7" s="466" t="s">
        <v>201</v>
      </c>
      <c r="AQ7" s="466" t="s">
        <v>202</v>
      </c>
      <c r="AR7" s="477"/>
      <c r="AS7" s="965"/>
      <c r="AT7" s="466" t="s">
        <v>201</v>
      </c>
      <c r="AU7" s="466" t="s">
        <v>202</v>
      </c>
      <c r="AV7" s="477"/>
      <c r="AW7" s="965"/>
      <c r="AX7" s="466" t="s">
        <v>201</v>
      </c>
      <c r="AY7" s="466" t="s">
        <v>202</v>
      </c>
      <c r="AZ7" s="477"/>
      <c r="BA7" s="965"/>
      <c r="BB7" s="466" t="s">
        <v>201</v>
      </c>
      <c r="BC7" s="466" t="s">
        <v>202</v>
      </c>
      <c r="BD7" s="477"/>
      <c r="BE7" s="965"/>
      <c r="BF7" s="466" t="s">
        <v>201</v>
      </c>
      <c r="BG7" s="466" t="s">
        <v>202</v>
      </c>
      <c r="BH7" s="477"/>
      <c r="BI7" s="965"/>
      <c r="BJ7" s="466" t="s">
        <v>201</v>
      </c>
      <c r="BK7" s="466" t="s">
        <v>202</v>
      </c>
      <c r="BL7" s="477"/>
      <c r="BM7" s="965"/>
      <c r="BN7" s="466" t="s">
        <v>201</v>
      </c>
      <c r="BO7" s="1025" t="s">
        <v>202</v>
      </c>
      <c r="BP7" s="1172"/>
      <c r="BQ7" s="1034"/>
      <c r="BR7" s="466" t="s">
        <v>201</v>
      </c>
      <c r="BS7" s="466" t="s">
        <v>202</v>
      </c>
      <c r="BT7" s="965"/>
      <c r="BU7" s="965"/>
      <c r="BV7" s="466" t="s">
        <v>201</v>
      </c>
      <c r="BW7" s="1025" t="s">
        <v>202</v>
      </c>
      <c r="BX7" s="1157"/>
      <c r="BZ7" s="470"/>
      <c r="CA7" s="470"/>
    </row>
    <row r="8" spans="1:79" ht="18" customHeight="1">
      <c r="A8" s="1"/>
      <c r="B8" s="1"/>
      <c r="C8" s="1"/>
      <c r="D8" s="1"/>
      <c r="E8" s="1"/>
      <c r="F8" s="444"/>
      <c r="G8" s="1"/>
      <c r="H8" s="1"/>
      <c r="I8" s="1"/>
      <c r="J8" s="1"/>
      <c r="K8" s="1"/>
      <c r="L8" s="1159"/>
      <c r="M8" s="1923" t="s">
        <v>237</v>
      </c>
      <c r="N8" s="1924"/>
      <c r="O8" s="1924"/>
      <c r="P8" s="467">
        <v>237</v>
      </c>
      <c r="Q8" s="1026">
        <v>9.0011393847322443E-2</v>
      </c>
      <c r="R8" s="1159"/>
      <c r="S8" s="1157"/>
      <c r="T8" s="1031" t="s">
        <v>11</v>
      </c>
      <c r="U8" s="467">
        <v>346</v>
      </c>
      <c r="V8" s="1026">
        <v>0.1314090391188758</v>
      </c>
      <c r="W8" s="1158"/>
      <c r="X8" s="1159"/>
      <c r="Y8" s="1910" t="s">
        <v>493</v>
      </c>
      <c r="Z8" s="1911"/>
      <c r="AA8" s="1911"/>
      <c r="AB8" s="467">
        <v>44</v>
      </c>
      <c r="AC8" s="468">
        <v>1.6710976072920623E-2</v>
      </c>
      <c r="AE8" s="1911" t="s">
        <v>394</v>
      </c>
      <c r="AF8" s="1911"/>
      <c r="AG8" s="1911"/>
      <c r="AH8" s="467">
        <v>31</v>
      </c>
      <c r="AI8" s="1026">
        <v>1.1773642233194076E-2</v>
      </c>
      <c r="AJ8" s="1159"/>
      <c r="AK8" s="1035" t="s">
        <v>529</v>
      </c>
      <c r="AL8" s="467">
        <v>1</v>
      </c>
      <c r="AM8" s="468">
        <v>3.7979491074819596E-4</v>
      </c>
      <c r="AO8" s="469" t="s">
        <v>341</v>
      </c>
      <c r="AP8" s="467">
        <v>26</v>
      </c>
      <c r="AQ8" s="468">
        <v>9.8746676794530946E-3</v>
      </c>
      <c r="AS8" s="469" t="s">
        <v>599</v>
      </c>
      <c r="AT8" s="467">
        <v>0</v>
      </c>
      <c r="AU8" s="468">
        <v>0</v>
      </c>
      <c r="AW8" s="469" t="s">
        <v>905</v>
      </c>
      <c r="AX8" s="467">
        <v>0</v>
      </c>
      <c r="AY8" s="468">
        <v>0</v>
      </c>
      <c r="BA8" s="469" t="s">
        <v>641</v>
      </c>
      <c r="BB8" s="467">
        <v>7</v>
      </c>
      <c r="BC8" s="468">
        <v>2.658564375237372E-3</v>
      </c>
      <c r="BE8" s="469" t="s">
        <v>488</v>
      </c>
      <c r="BF8" s="467">
        <v>6</v>
      </c>
      <c r="BG8" s="468">
        <v>2.2787694644891758E-3</v>
      </c>
      <c r="BI8" s="469" t="s">
        <v>531</v>
      </c>
      <c r="BJ8" s="467">
        <v>20</v>
      </c>
      <c r="BK8" s="468">
        <v>7.5958982149639193E-3</v>
      </c>
      <c r="BM8" s="469" t="s">
        <v>533</v>
      </c>
      <c r="BN8" s="467">
        <v>1</v>
      </c>
      <c r="BO8" s="1026">
        <v>3.7979491074819596E-4</v>
      </c>
      <c r="BP8" s="1157"/>
      <c r="BQ8" s="1035" t="s">
        <v>500</v>
      </c>
      <c r="BR8" s="467">
        <v>22</v>
      </c>
      <c r="BS8" s="468">
        <v>8.3554880364603117E-3</v>
      </c>
      <c r="BU8" s="469" t="s">
        <v>484</v>
      </c>
      <c r="BV8" s="467">
        <v>13</v>
      </c>
      <c r="BW8" s="1026">
        <v>4.9373338397265473E-3</v>
      </c>
      <c r="BX8" s="1157"/>
      <c r="BY8" s="469"/>
      <c r="BZ8" s="467"/>
      <c r="CA8" s="468"/>
    </row>
    <row r="9" spans="1:79" ht="18" customHeight="1">
      <c r="A9" s="1861" t="s">
        <v>906</v>
      </c>
      <c r="B9" s="1861"/>
      <c r="C9" s="1861"/>
      <c r="D9" s="1861"/>
      <c r="E9" s="1861"/>
      <c r="F9" s="1890"/>
      <c r="G9" s="1891"/>
      <c r="H9" s="1891"/>
      <c r="I9" s="1891"/>
      <c r="J9" s="1891"/>
      <c r="K9" s="1892"/>
      <c r="L9" s="1159"/>
      <c r="M9" s="1903" t="s">
        <v>481</v>
      </c>
      <c r="N9" s="1904"/>
      <c r="O9" s="1904"/>
      <c r="P9" s="467">
        <v>206</v>
      </c>
      <c r="Q9" s="1026">
        <v>7.8237751614128367E-2</v>
      </c>
      <c r="R9" s="1159"/>
      <c r="S9" s="1157"/>
      <c r="T9" s="1031" t="s">
        <v>12</v>
      </c>
      <c r="U9" s="467">
        <v>1235</v>
      </c>
      <c r="V9" s="1026">
        <v>0.46904671477402204</v>
      </c>
      <c r="W9" s="1158"/>
      <c r="X9" s="1159"/>
      <c r="Y9" s="1905" t="s">
        <v>520</v>
      </c>
      <c r="Z9" s="1906"/>
      <c r="AA9" s="1906"/>
      <c r="AB9" s="467">
        <v>8</v>
      </c>
      <c r="AC9" s="468">
        <v>3.0383592859855677E-3</v>
      </c>
      <c r="AE9" s="1906" t="s">
        <v>390</v>
      </c>
      <c r="AF9" s="1906"/>
      <c r="AG9" s="1906"/>
      <c r="AH9" s="467">
        <v>141</v>
      </c>
      <c r="AI9" s="1026">
        <v>5.3551082415495631E-2</v>
      </c>
      <c r="AJ9" s="1159"/>
      <c r="AK9" s="1035" t="s">
        <v>352</v>
      </c>
      <c r="AL9" s="467">
        <v>71</v>
      </c>
      <c r="AM9" s="468">
        <v>2.6965438663121913E-2</v>
      </c>
      <c r="AO9" s="469" t="s">
        <v>574</v>
      </c>
      <c r="AP9" s="467">
        <v>10</v>
      </c>
      <c r="AQ9" s="468">
        <v>3.7979491074819596E-3</v>
      </c>
      <c r="AS9" s="469" t="s">
        <v>393</v>
      </c>
      <c r="AT9" s="467">
        <v>11</v>
      </c>
      <c r="AU9" s="468">
        <v>4.1777440182301558E-3</v>
      </c>
      <c r="AW9" s="469" t="s">
        <v>395</v>
      </c>
      <c r="AX9" s="467">
        <v>0</v>
      </c>
      <c r="AY9" s="468">
        <v>0</v>
      </c>
      <c r="BA9" s="469" t="s">
        <v>663</v>
      </c>
      <c r="BB9" s="467">
        <v>4</v>
      </c>
      <c r="BC9" s="468">
        <v>1.5191796429927839E-3</v>
      </c>
      <c r="BE9" s="469" t="s">
        <v>595</v>
      </c>
      <c r="BF9" s="467">
        <v>4</v>
      </c>
      <c r="BG9" s="468">
        <v>1.5191796429927839E-3</v>
      </c>
      <c r="BI9" s="469" t="s">
        <v>437</v>
      </c>
      <c r="BJ9" s="467">
        <v>3</v>
      </c>
      <c r="BK9" s="468">
        <v>1.1393847322445879E-3</v>
      </c>
      <c r="BM9" s="469" t="s">
        <v>498</v>
      </c>
      <c r="BN9" s="467">
        <v>83</v>
      </c>
      <c r="BO9" s="1026">
        <v>3.1522977592100265E-2</v>
      </c>
      <c r="BP9" s="1157"/>
      <c r="BQ9" s="1035" t="s">
        <v>366</v>
      </c>
      <c r="BR9" s="467">
        <v>33</v>
      </c>
      <c r="BS9" s="468">
        <v>1.2533232054690467E-2</v>
      </c>
      <c r="BU9" s="469" t="s">
        <v>907</v>
      </c>
      <c r="BV9" s="467">
        <v>0</v>
      </c>
      <c r="BW9" s="1026">
        <v>0</v>
      </c>
      <c r="BX9" s="1157"/>
      <c r="BY9" s="469"/>
      <c r="BZ9" s="467"/>
      <c r="CA9" s="468"/>
    </row>
    <row r="10" spans="1:79" ht="18" customHeight="1">
      <c r="A10" s="1"/>
      <c r="B10" s="1"/>
      <c r="C10" s="1"/>
      <c r="J10" s="1"/>
      <c r="K10" s="1"/>
      <c r="L10" s="1159"/>
      <c r="M10" s="1903" t="s">
        <v>536</v>
      </c>
      <c r="N10" s="1904"/>
      <c r="O10" s="1904"/>
      <c r="P10" s="467">
        <v>347</v>
      </c>
      <c r="Q10" s="1026">
        <v>0.13178883402962399</v>
      </c>
      <c r="R10" s="1159"/>
      <c r="S10" s="1157"/>
      <c r="T10" s="1027" t="s">
        <v>13</v>
      </c>
      <c r="U10" s="467">
        <v>1052</v>
      </c>
      <c r="V10" s="1026">
        <v>0.39954424610710215</v>
      </c>
      <c r="W10" s="1158"/>
      <c r="X10" s="1159"/>
      <c r="Y10" s="1905" t="s">
        <v>396</v>
      </c>
      <c r="Z10" s="1906"/>
      <c r="AA10" s="1906"/>
      <c r="AB10" s="467">
        <v>4</v>
      </c>
      <c r="AC10" s="468">
        <v>1.5191796429927839E-3</v>
      </c>
      <c r="AE10" s="1906" t="s">
        <v>486</v>
      </c>
      <c r="AF10" s="1906"/>
      <c r="AG10" s="1906"/>
      <c r="AH10" s="467">
        <v>97</v>
      </c>
      <c r="AI10" s="1026">
        <v>3.6840106342575007E-2</v>
      </c>
      <c r="AJ10" s="1159"/>
      <c r="AK10" s="1035" t="s">
        <v>530</v>
      </c>
      <c r="AL10" s="467">
        <v>28</v>
      </c>
      <c r="AM10" s="468">
        <v>1.0634257500949488E-2</v>
      </c>
      <c r="AO10" s="469" t="s">
        <v>362</v>
      </c>
      <c r="AP10" s="467">
        <v>128</v>
      </c>
      <c r="AQ10" s="468">
        <v>4.8613748575769083E-2</v>
      </c>
      <c r="AS10" s="469" t="s">
        <v>398</v>
      </c>
      <c r="AT10" s="467">
        <v>4</v>
      </c>
      <c r="AU10" s="468">
        <v>1.5191796429927839E-3</v>
      </c>
      <c r="AW10" s="469" t="s">
        <v>524</v>
      </c>
      <c r="AX10" s="467">
        <v>35</v>
      </c>
      <c r="AY10" s="468">
        <v>1.3292821876186859E-2</v>
      </c>
      <c r="BA10" s="469" t="s">
        <v>430</v>
      </c>
      <c r="BB10" s="467">
        <v>26</v>
      </c>
      <c r="BC10" s="468">
        <v>9.8746676794530946E-3</v>
      </c>
      <c r="BE10" s="469" t="s">
        <v>491</v>
      </c>
      <c r="BF10" s="467">
        <v>43</v>
      </c>
      <c r="BG10" s="468">
        <v>1.6331181162172428E-2</v>
      </c>
      <c r="BI10" s="469" t="s">
        <v>389</v>
      </c>
      <c r="BJ10" s="467">
        <v>5</v>
      </c>
      <c r="BK10" s="468">
        <v>1.8989745537409798E-3</v>
      </c>
      <c r="BM10" s="469" t="s">
        <v>513</v>
      </c>
      <c r="BN10" s="467">
        <v>21</v>
      </c>
      <c r="BO10" s="1026">
        <v>7.975693125712115E-3</v>
      </c>
      <c r="BP10" s="1157"/>
      <c r="BQ10" s="1035" t="s">
        <v>346</v>
      </c>
      <c r="BR10" s="467">
        <v>2195</v>
      </c>
      <c r="BS10" s="468">
        <v>0.83364982909229013</v>
      </c>
      <c r="BU10" s="469" t="s">
        <v>588</v>
      </c>
      <c r="BV10" s="467">
        <v>0</v>
      </c>
      <c r="BW10" s="1026">
        <v>0</v>
      </c>
      <c r="BX10" s="1157"/>
      <c r="BY10" s="469"/>
      <c r="BZ10" s="467"/>
      <c r="CA10" s="468"/>
    </row>
    <row r="11" spans="1:79" ht="18" customHeight="1" thickBot="1">
      <c r="D11" s="1895" t="s">
        <v>908</v>
      </c>
      <c r="E11" s="1895"/>
      <c r="F11" s="1895"/>
      <c r="G11" s="1895"/>
      <c r="H11" s="1895"/>
      <c r="I11" s="1896"/>
      <c r="J11" s="1893">
        <v>2633</v>
      </c>
      <c r="K11" s="1894"/>
      <c r="L11" s="1159"/>
      <c r="M11" s="1903" t="s">
        <v>537</v>
      </c>
      <c r="N11" s="1904"/>
      <c r="O11" s="1904"/>
      <c r="P11" s="467">
        <v>242</v>
      </c>
      <c r="Q11" s="1026">
        <v>9.1910368401063425E-2</v>
      </c>
      <c r="R11" s="1159"/>
      <c r="S11" s="1157"/>
      <c r="T11" s="1032" t="s">
        <v>19</v>
      </c>
      <c r="U11" s="1028">
        <v>2633</v>
      </c>
      <c r="V11" s="1029">
        <v>1</v>
      </c>
      <c r="W11" s="1158"/>
      <c r="X11" s="1159"/>
      <c r="Y11" s="1905" t="s">
        <v>431</v>
      </c>
      <c r="Z11" s="1906"/>
      <c r="AA11" s="1906"/>
      <c r="AB11" s="467">
        <v>43</v>
      </c>
      <c r="AC11" s="468">
        <v>1.6331181162172428E-2</v>
      </c>
      <c r="AE11" s="1906" t="s">
        <v>503</v>
      </c>
      <c r="AF11" s="1906"/>
      <c r="AG11" s="1906"/>
      <c r="AH11" s="467">
        <v>112</v>
      </c>
      <c r="AI11" s="1026">
        <v>4.2537030003797952E-2</v>
      </c>
      <c r="AJ11" s="1159"/>
      <c r="AK11" s="1035" t="s">
        <v>638</v>
      </c>
      <c r="AL11" s="467">
        <v>5</v>
      </c>
      <c r="AM11" s="468">
        <v>1.8989745537409798E-3</v>
      </c>
      <c r="AO11" s="469" t="s">
        <v>475</v>
      </c>
      <c r="AP11" s="467">
        <v>3</v>
      </c>
      <c r="AQ11" s="468">
        <v>1.1393847322445879E-3</v>
      </c>
      <c r="AS11" s="469" t="s">
        <v>909</v>
      </c>
      <c r="AT11" s="467">
        <v>0</v>
      </c>
      <c r="AU11" s="468">
        <v>0</v>
      </c>
      <c r="AW11" s="469" t="s">
        <v>649</v>
      </c>
      <c r="AX11" s="467">
        <v>5</v>
      </c>
      <c r="AY11" s="468">
        <v>1.8989745537409798E-3</v>
      </c>
      <c r="BA11" s="469" t="s">
        <v>658</v>
      </c>
      <c r="BB11" s="467">
        <v>52</v>
      </c>
      <c r="BC11" s="468">
        <v>1.9749335358906189E-2</v>
      </c>
      <c r="BE11" s="469" t="s">
        <v>664</v>
      </c>
      <c r="BF11" s="467">
        <v>5</v>
      </c>
      <c r="BG11" s="468">
        <v>1.8989745537409798E-3</v>
      </c>
      <c r="BI11" s="469" t="s">
        <v>539</v>
      </c>
      <c r="BJ11" s="467">
        <v>7</v>
      </c>
      <c r="BK11" s="468">
        <v>2.658564375237372E-3</v>
      </c>
      <c r="BM11" s="469" t="s">
        <v>402</v>
      </c>
      <c r="BN11" s="467">
        <v>135</v>
      </c>
      <c r="BO11" s="1026">
        <v>5.1272312951006455E-2</v>
      </c>
      <c r="BP11" s="1157"/>
      <c r="BQ11" s="1035" t="s">
        <v>546</v>
      </c>
      <c r="BR11" s="467">
        <v>61</v>
      </c>
      <c r="BS11" s="468">
        <v>2.3167489555639954E-2</v>
      </c>
      <c r="BU11" s="469" t="s">
        <v>548</v>
      </c>
      <c r="BV11" s="467">
        <v>1</v>
      </c>
      <c r="BW11" s="1026">
        <v>3.7979491074819596E-4</v>
      </c>
      <c r="BX11" s="1157"/>
      <c r="BY11" s="469"/>
      <c r="BZ11" s="467"/>
      <c r="CA11" s="468"/>
    </row>
    <row r="12" spans="1:79" ht="18" customHeight="1">
      <c r="A12" s="1"/>
      <c r="B12" s="1"/>
      <c r="C12" s="1"/>
      <c r="D12" s="1"/>
      <c r="E12" s="1"/>
      <c r="L12" s="1159"/>
      <c r="M12" s="1903" t="s">
        <v>344</v>
      </c>
      <c r="N12" s="1904"/>
      <c r="O12" s="1904"/>
      <c r="P12" s="467">
        <v>1127</v>
      </c>
      <c r="Q12" s="1026">
        <v>0.42802886441321686</v>
      </c>
      <c r="R12" s="1159"/>
      <c r="S12" s="1157"/>
      <c r="T12" s="1157"/>
      <c r="U12" s="1158"/>
      <c r="V12" s="1158"/>
      <c r="W12" s="1158"/>
      <c r="X12" s="1159"/>
      <c r="Y12" s="1905" t="s">
        <v>342</v>
      </c>
      <c r="Z12" s="1906"/>
      <c r="AA12" s="1906"/>
      <c r="AB12" s="467">
        <v>242</v>
      </c>
      <c r="AC12" s="468">
        <v>9.1910368401063425E-2</v>
      </c>
      <c r="AE12" s="1906" t="s">
        <v>639</v>
      </c>
      <c r="AF12" s="1906"/>
      <c r="AG12" s="1906"/>
      <c r="AH12" s="467">
        <v>5</v>
      </c>
      <c r="AI12" s="1026">
        <v>1.8989745537409798E-3</v>
      </c>
      <c r="AJ12" s="1159"/>
      <c r="AK12" s="1035" t="s">
        <v>651</v>
      </c>
      <c r="AL12" s="467">
        <v>4</v>
      </c>
      <c r="AM12" s="468">
        <v>1.5191796429927839E-3</v>
      </c>
      <c r="AO12" s="469" t="s">
        <v>490</v>
      </c>
      <c r="AP12" s="467">
        <v>30</v>
      </c>
      <c r="AQ12" s="468">
        <v>1.1393847322445879E-2</v>
      </c>
      <c r="AS12" s="469" t="s">
        <v>516</v>
      </c>
      <c r="AT12" s="467">
        <v>13</v>
      </c>
      <c r="AU12" s="468">
        <v>4.9373338397265473E-3</v>
      </c>
      <c r="AW12" s="469" t="s">
        <v>532</v>
      </c>
      <c r="AX12" s="467">
        <v>19</v>
      </c>
      <c r="AY12" s="468">
        <v>7.2161033042157235E-3</v>
      </c>
      <c r="BA12" s="469" t="s">
        <v>604</v>
      </c>
      <c r="BB12" s="467">
        <v>0</v>
      </c>
      <c r="BC12" s="468">
        <v>0</v>
      </c>
      <c r="BE12" s="469" t="s">
        <v>598</v>
      </c>
      <c r="BF12" s="467">
        <v>38</v>
      </c>
      <c r="BG12" s="468">
        <v>1.4432206608431447E-2</v>
      </c>
      <c r="BI12" s="469" t="s">
        <v>551</v>
      </c>
      <c r="BJ12" s="467">
        <v>1</v>
      </c>
      <c r="BK12" s="468">
        <v>3.7979491074819596E-4</v>
      </c>
      <c r="BM12" s="469" t="s">
        <v>594</v>
      </c>
      <c r="BN12" s="467">
        <v>9</v>
      </c>
      <c r="BO12" s="1026">
        <v>3.4181541967337639E-3</v>
      </c>
      <c r="BP12" s="1157"/>
      <c r="BQ12" s="1035" t="s">
        <v>910</v>
      </c>
      <c r="BR12" s="467">
        <v>0</v>
      </c>
      <c r="BS12" s="468">
        <v>0</v>
      </c>
      <c r="BU12" s="469" t="s">
        <v>545</v>
      </c>
      <c r="BV12" s="467">
        <v>1</v>
      </c>
      <c r="BW12" s="1026">
        <v>3.7979491074819596E-4</v>
      </c>
      <c r="BX12" s="1157"/>
      <c r="BY12" s="469"/>
      <c r="BZ12" s="467"/>
      <c r="CA12" s="468"/>
    </row>
    <row r="13" spans="1:79" ht="18" customHeight="1">
      <c r="A13" s="471" t="s">
        <v>911</v>
      </c>
      <c r="B13" s="9"/>
      <c r="C13" s="9"/>
      <c r="D13" s="9"/>
      <c r="E13" s="8" t="s">
        <v>273</v>
      </c>
      <c r="F13" s="120">
        <v>1664</v>
      </c>
      <c r="G13" s="472">
        <v>0.63197873148499806</v>
      </c>
      <c r="H13" s="473"/>
      <c r="I13" s="8" t="s">
        <v>274</v>
      </c>
      <c r="J13" s="120">
        <v>969</v>
      </c>
      <c r="K13" s="472">
        <v>0.36802126851500189</v>
      </c>
      <c r="L13" s="1159"/>
      <c r="M13" s="1903" t="s">
        <v>457</v>
      </c>
      <c r="N13" s="1904"/>
      <c r="O13" s="1904"/>
      <c r="P13" s="467">
        <v>474</v>
      </c>
      <c r="Q13" s="1026">
        <v>0.18002278769464489</v>
      </c>
      <c r="R13" s="1159"/>
      <c r="S13" s="1157"/>
      <c r="T13" s="1158"/>
      <c r="U13" s="1158"/>
      <c r="V13" s="1158"/>
      <c r="W13" s="1158"/>
      <c r="X13" s="1159"/>
      <c r="Y13" s="1905" t="s">
        <v>489</v>
      </c>
      <c r="Z13" s="1906"/>
      <c r="AA13" s="1906"/>
      <c r="AB13" s="467">
        <v>28</v>
      </c>
      <c r="AC13" s="468">
        <v>1.0634257500949488E-2</v>
      </c>
      <c r="AE13" s="1908" t="s">
        <v>449</v>
      </c>
      <c r="AF13" s="1908"/>
      <c r="AG13" s="1908"/>
      <c r="AH13" s="467">
        <v>301</v>
      </c>
      <c r="AI13" s="1026">
        <v>0.11431826813520699</v>
      </c>
      <c r="AJ13" s="1159"/>
      <c r="AK13" s="1035" t="s">
        <v>583</v>
      </c>
      <c r="AL13" s="467">
        <v>7</v>
      </c>
      <c r="AM13" s="468">
        <v>2.658564375237372E-3</v>
      </c>
      <c r="AO13" s="469" t="s">
        <v>514</v>
      </c>
      <c r="AP13" s="467">
        <v>12</v>
      </c>
      <c r="AQ13" s="468">
        <v>4.5575389289783516E-3</v>
      </c>
      <c r="AS13" s="469" t="s">
        <v>499</v>
      </c>
      <c r="AT13" s="467">
        <v>9</v>
      </c>
      <c r="AU13" s="468">
        <v>3.4181541967337639E-3</v>
      </c>
      <c r="AW13" s="469" t="s">
        <v>427</v>
      </c>
      <c r="AX13" s="467">
        <v>12</v>
      </c>
      <c r="AY13" s="468">
        <v>4.5575389289783516E-3</v>
      </c>
      <c r="BA13" s="469" t="s">
        <v>543</v>
      </c>
      <c r="BB13" s="467">
        <v>1</v>
      </c>
      <c r="BC13" s="468">
        <v>3.7979491074819596E-4</v>
      </c>
      <c r="BE13" s="469" t="s">
        <v>442</v>
      </c>
      <c r="BF13" s="467">
        <v>28</v>
      </c>
      <c r="BG13" s="468">
        <v>1.0634257500949488E-2</v>
      </c>
      <c r="BI13" s="469" t="s">
        <v>512</v>
      </c>
      <c r="BJ13" s="467">
        <v>16</v>
      </c>
      <c r="BK13" s="468">
        <v>6.0767185719711354E-3</v>
      </c>
      <c r="BM13" s="469" t="s">
        <v>668</v>
      </c>
      <c r="BN13" s="467">
        <v>28</v>
      </c>
      <c r="BO13" s="1026">
        <v>1.0634257500949488E-2</v>
      </c>
      <c r="BP13" s="1157"/>
      <c r="BQ13" s="1035" t="s">
        <v>358</v>
      </c>
      <c r="BR13" s="467">
        <v>68</v>
      </c>
      <c r="BS13" s="468">
        <v>2.5826053930877325E-2</v>
      </c>
      <c r="BU13" s="469" t="s">
        <v>535</v>
      </c>
      <c r="BV13" s="467">
        <v>21</v>
      </c>
      <c r="BW13" s="1026">
        <v>7.975693125712115E-3</v>
      </c>
      <c r="BX13" s="1157"/>
      <c r="BY13" s="469"/>
      <c r="BZ13" s="467"/>
      <c r="CA13" s="468"/>
    </row>
    <row r="14" spans="1:79" ht="18" customHeight="1" thickBot="1">
      <c r="B14" s="455"/>
      <c r="C14" s="1"/>
      <c r="D14" s="1"/>
      <c r="E14" s="1"/>
      <c r="F14" s="694"/>
      <c r="G14" s="1"/>
      <c r="H14" s="1"/>
      <c r="I14" s="1"/>
      <c r="J14" s="1"/>
      <c r="K14" s="1"/>
      <c r="L14" s="1159"/>
      <c r="M14" s="1901" t="s">
        <v>912</v>
      </c>
      <c r="N14" s="1902"/>
      <c r="O14" s="1902"/>
      <c r="P14" s="1048">
        <v>2633</v>
      </c>
      <c r="Q14" s="1049">
        <v>0.99999999999999989</v>
      </c>
      <c r="R14" s="1159"/>
      <c r="S14" s="1157"/>
      <c r="T14" s="1158"/>
      <c r="U14" s="1158"/>
      <c r="V14" s="1158"/>
      <c r="W14" s="1158"/>
      <c r="X14" s="1159"/>
      <c r="Y14" s="1905" t="s">
        <v>349</v>
      </c>
      <c r="Z14" s="1906"/>
      <c r="AA14" s="1906"/>
      <c r="AB14" s="467">
        <v>72</v>
      </c>
      <c r="AC14" s="468">
        <v>2.7345233573870111E-2</v>
      </c>
      <c r="AE14" s="1919" t="s">
        <v>19</v>
      </c>
      <c r="AF14" s="1919"/>
      <c r="AG14" s="1919"/>
      <c r="AH14" s="1045">
        <v>2633</v>
      </c>
      <c r="AI14" s="1029">
        <v>0.99999999999999989</v>
      </c>
      <c r="AJ14" s="1159"/>
      <c r="AK14" s="1035" t="s">
        <v>593</v>
      </c>
      <c r="AL14" s="467">
        <v>2</v>
      </c>
      <c r="AM14" s="468">
        <v>7.5958982149639193E-4</v>
      </c>
      <c r="AO14" s="469" t="s">
        <v>428</v>
      </c>
      <c r="AP14" s="467">
        <v>2</v>
      </c>
      <c r="AQ14" s="468">
        <v>7.5958982149639193E-4</v>
      </c>
      <c r="AS14" s="469" t="s">
        <v>913</v>
      </c>
      <c r="AT14" s="467">
        <v>0</v>
      </c>
      <c r="AU14" s="468">
        <v>0</v>
      </c>
      <c r="AW14" s="469" t="s">
        <v>544</v>
      </c>
      <c r="AX14" s="467">
        <v>7</v>
      </c>
      <c r="AY14" s="468">
        <v>2.658564375237372E-3</v>
      </c>
      <c r="BA14" s="469" t="s">
        <v>496</v>
      </c>
      <c r="BB14" s="467">
        <v>0</v>
      </c>
      <c r="BC14" s="468">
        <v>0</v>
      </c>
      <c r="BE14" s="469" t="s">
        <v>519</v>
      </c>
      <c r="BF14" s="467">
        <v>4</v>
      </c>
      <c r="BG14" s="468">
        <v>1.5191796429927839E-3</v>
      </c>
      <c r="BI14" s="469" t="s">
        <v>505</v>
      </c>
      <c r="BJ14" s="467">
        <v>2</v>
      </c>
      <c r="BK14" s="468">
        <v>7.5958982149639193E-4</v>
      </c>
      <c r="BM14" s="469" t="s">
        <v>509</v>
      </c>
      <c r="BN14" s="467">
        <v>44</v>
      </c>
      <c r="BO14" s="1026">
        <v>1.6710976072920623E-2</v>
      </c>
      <c r="BP14" s="1157"/>
      <c r="BQ14" s="1035" t="s">
        <v>478</v>
      </c>
      <c r="BR14" s="467">
        <v>63</v>
      </c>
      <c r="BS14" s="468">
        <v>2.3927079377136347E-2</v>
      </c>
      <c r="BU14" s="469" t="s">
        <v>667</v>
      </c>
      <c r="BV14" s="467">
        <v>0</v>
      </c>
      <c r="BW14" s="1026">
        <v>0</v>
      </c>
      <c r="BX14" s="1157"/>
      <c r="BY14" s="469"/>
      <c r="BZ14" s="467"/>
      <c r="CA14" s="468"/>
    </row>
    <row r="15" spans="1:79" ht="18" customHeight="1" thickBot="1">
      <c r="A15" s="1861" t="s">
        <v>914</v>
      </c>
      <c r="B15" s="1861"/>
      <c r="C15" s="1861"/>
      <c r="D15" s="1861"/>
      <c r="E15" s="1861"/>
      <c r="G15" s="1"/>
      <c r="H15" s="1"/>
      <c r="I15" s="30" t="s">
        <v>915</v>
      </c>
      <c r="J15" s="120">
        <v>2382</v>
      </c>
      <c r="K15" s="472">
        <v>0.90467147740220277</v>
      </c>
      <c r="L15" s="1159"/>
      <c r="M15" s="1901" t="s">
        <v>232</v>
      </c>
      <c r="N15" s="1902"/>
      <c r="O15" s="1902"/>
      <c r="P15" s="1048">
        <v>0</v>
      </c>
      <c r="Q15" s="1049">
        <v>0</v>
      </c>
      <c r="R15" s="1159"/>
      <c r="S15" s="1157"/>
      <c r="T15" s="1162"/>
      <c r="U15" s="1162"/>
      <c r="V15" s="1162"/>
      <c r="W15" s="1158"/>
      <c r="X15" s="1159"/>
      <c r="Y15" s="1905" t="s">
        <v>480</v>
      </c>
      <c r="Z15" s="1906"/>
      <c r="AA15" s="1906"/>
      <c r="AB15" s="467">
        <v>83</v>
      </c>
      <c r="AC15" s="468">
        <v>3.1522977592100265E-2</v>
      </c>
      <c r="AD15" s="1170"/>
      <c r="AE15" s="1157"/>
      <c r="AF15" s="1157"/>
      <c r="AG15" s="1157"/>
      <c r="AH15" s="1157"/>
      <c r="AI15" s="1158"/>
      <c r="AJ15" s="1159"/>
      <c r="AK15" s="1035" t="s">
        <v>647</v>
      </c>
      <c r="AL15" s="467">
        <v>20</v>
      </c>
      <c r="AM15" s="468">
        <v>7.5958982149639193E-3</v>
      </c>
      <c r="AO15" s="469" t="s">
        <v>547</v>
      </c>
      <c r="AP15" s="467">
        <v>12</v>
      </c>
      <c r="AQ15" s="468">
        <v>4.5575389289783516E-3</v>
      </c>
      <c r="AS15" s="469" t="s">
        <v>487</v>
      </c>
      <c r="AT15" s="467">
        <v>52</v>
      </c>
      <c r="AU15" s="468">
        <v>1.9749335358906189E-2</v>
      </c>
      <c r="AW15" s="469" t="s">
        <v>523</v>
      </c>
      <c r="AX15" s="467">
        <v>7</v>
      </c>
      <c r="AY15" s="468">
        <v>2.658564375237372E-3</v>
      </c>
      <c r="BA15" s="469" t="s">
        <v>518</v>
      </c>
      <c r="BB15" s="467">
        <v>37</v>
      </c>
      <c r="BC15" s="468">
        <v>1.405241169768325E-2</v>
      </c>
      <c r="BE15" s="469" t="s">
        <v>511</v>
      </c>
      <c r="BF15" s="467">
        <v>24</v>
      </c>
      <c r="BG15" s="468">
        <v>9.1150778579567032E-3</v>
      </c>
      <c r="BI15" s="469" t="s">
        <v>552</v>
      </c>
      <c r="BJ15" s="467">
        <v>24</v>
      </c>
      <c r="BK15" s="468">
        <v>9.1150778579567032E-3</v>
      </c>
      <c r="BM15" s="469" t="s">
        <v>507</v>
      </c>
      <c r="BN15" s="467">
        <v>41</v>
      </c>
      <c r="BO15" s="1026">
        <v>1.5571591340676035E-2</v>
      </c>
      <c r="BP15" s="1157"/>
      <c r="BQ15" s="1035" t="s">
        <v>391</v>
      </c>
      <c r="BR15" s="467">
        <v>13</v>
      </c>
      <c r="BS15" s="468">
        <v>4.9373338397265473E-3</v>
      </c>
      <c r="BW15" s="1041"/>
      <c r="BX15" s="1157"/>
      <c r="BY15" s="469"/>
      <c r="BZ15" s="467"/>
      <c r="CA15" s="468"/>
    </row>
    <row r="16" spans="1:79" ht="18" customHeight="1">
      <c r="A16" s="1"/>
      <c r="B16" s="1"/>
      <c r="C16" s="1"/>
      <c r="D16" s="1"/>
      <c r="E16" s="1"/>
      <c r="F16" s="444"/>
      <c r="G16" s="1"/>
      <c r="H16" s="1"/>
      <c r="I16" s="30" t="s">
        <v>916</v>
      </c>
      <c r="J16" s="120">
        <v>251</v>
      </c>
      <c r="K16" s="472">
        <v>9.5328522597797186E-2</v>
      </c>
      <c r="L16" s="1159"/>
      <c r="M16" s="1903" t="s">
        <v>233</v>
      </c>
      <c r="N16" s="1904"/>
      <c r="O16" s="1904"/>
      <c r="P16" s="467">
        <v>0</v>
      </c>
      <c r="Q16" s="1026">
        <v>0</v>
      </c>
      <c r="R16" s="1159"/>
      <c r="S16" s="1157"/>
      <c r="T16" s="1157"/>
      <c r="U16" s="1163"/>
      <c r="V16" s="1163"/>
      <c r="W16" s="1158"/>
      <c r="X16" s="1159"/>
      <c r="Y16" s="1905" t="s">
        <v>363</v>
      </c>
      <c r="Z16" s="1906"/>
      <c r="AA16" s="1906"/>
      <c r="AB16" s="467">
        <v>785</v>
      </c>
      <c r="AC16" s="468">
        <v>0.29813900493733386</v>
      </c>
      <c r="AD16" s="1171"/>
      <c r="AE16" s="1914" t="s">
        <v>917</v>
      </c>
      <c r="AF16" s="1915"/>
      <c r="AG16" s="1915"/>
      <c r="AH16" s="1915"/>
      <c r="AI16" s="1916"/>
      <c r="AJ16" s="1159"/>
      <c r="AK16" s="1035" t="s">
        <v>538</v>
      </c>
      <c r="AL16" s="467">
        <v>1</v>
      </c>
      <c r="AM16" s="468">
        <v>3.7979491074819596E-4</v>
      </c>
      <c r="AO16" s="469" t="s">
        <v>510</v>
      </c>
      <c r="AP16" s="467">
        <v>21</v>
      </c>
      <c r="AQ16" s="468">
        <v>7.975693125712115E-3</v>
      </c>
      <c r="AS16" s="469" t="s">
        <v>554</v>
      </c>
      <c r="AT16" s="467">
        <v>9</v>
      </c>
      <c r="AU16" s="468">
        <v>3.4181541967337639E-3</v>
      </c>
      <c r="AW16" s="469" t="s">
        <v>421</v>
      </c>
      <c r="AX16" s="467">
        <v>53</v>
      </c>
      <c r="AY16" s="468">
        <v>2.0129130269654388E-2</v>
      </c>
      <c r="BA16" s="469" t="s">
        <v>482</v>
      </c>
      <c r="BB16" s="467">
        <v>67</v>
      </c>
      <c r="BC16" s="468">
        <v>2.544625902012913E-2</v>
      </c>
      <c r="BE16" s="469" t="s">
        <v>600</v>
      </c>
      <c r="BF16" s="467">
        <v>0</v>
      </c>
      <c r="BG16" s="468">
        <v>0</v>
      </c>
      <c r="BI16" s="469" t="s">
        <v>918</v>
      </c>
      <c r="BJ16" s="467">
        <v>0</v>
      </c>
      <c r="BK16" s="468">
        <v>0</v>
      </c>
      <c r="BM16" s="469" t="s">
        <v>448</v>
      </c>
      <c r="BN16" s="467">
        <v>41</v>
      </c>
      <c r="BO16" s="1026">
        <v>1.5571591340676035E-2</v>
      </c>
      <c r="BP16" s="1157"/>
      <c r="BQ16" s="1035" t="s">
        <v>504</v>
      </c>
      <c r="BR16" s="467">
        <v>2</v>
      </c>
      <c r="BS16" s="468">
        <v>7.5958982149639193E-4</v>
      </c>
      <c r="BU16" s="469"/>
      <c r="BV16" s="467"/>
      <c r="BW16" s="1026"/>
      <c r="BX16" s="1157"/>
      <c r="BY16" s="469"/>
      <c r="BZ16" s="467"/>
      <c r="CA16" s="468"/>
    </row>
    <row r="17" spans="1:79" ht="18" customHeight="1">
      <c r="A17" s="1"/>
      <c r="E17" s="444"/>
      <c r="F17" s="695"/>
      <c r="L17" s="1159"/>
      <c r="M17" s="1903" t="s">
        <v>234</v>
      </c>
      <c r="N17" s="1904"/>
      <c r="O17" s="1904"/>
      <c r="P17" s="467">
        <v>0</v>
      </c>
      <c r="Q17" s="1026">
        <v>0</v>
      </c>
      <c r="R17" s="1159"/>
      <c r="S17" s="1157"/>
      <c r="T17" s="1164"/>
      <c r="U17" s="1165"/>
      <c r="V17" s="1166"/>
      <c r="W17" s="1158"/>
      <c r="X17" s="1159"/>
      <c r="Y17" s="1905" t="s">
        <v>527</v>
      </c>
      <c r="Z17" s="1906"/>
      <c r="AA17" s="1906"/>
      <c r="AB17" s="467">
        <v>87</v>
      </c>
      <c r="AC17" s="468">
        <v>3.3042157235093052E-2</v>
      </c>
      <c r="AD17" s="1171"/>
      <c r="AE17" s="1912"/>
      <c r="AF17" s="1913"/>
      <c r="AG17" s="1913"/>
      <c r="AH17" s="466" t="s">
        <v>201</v>
      </c>
      <c r="AI17" s="1025" t="s">
        <v>202</v>
      </c>
      <c r="AJ17" s="1159"/>
      <c r="AK17" s="1035" t="s">
        <v>497</v>
      </c>
      <c r="AL17" s="467">
        <v>37</v>
      </c>
      <c r="AM17" s="468">
        <v>1.405241169768325E-2</v>
      </c>
      <c r="AO17" s="469" t="s">
        <v>919</v>
      </c>
      <c r="AP17" s="467">
        <v>0</v>
      </c>
      <c r="AQ17" s="468">
        <v>0</v>
      </c>
      <c r="AS17" s="469" t="s">
        <v>348</v>
      </c>
      <c r="AT17" s="467">
        <v>7</v>
      </c>
      <c r="AU17" s="468">
        <v>2.658564375237372E-3</v>
      </c>
      <c r="AW17" s="469" t="s">
        <v>526</v>
      </c>
      <c r="AX17" s="467">
        <v>8</v>
      </c>
      <c r="AY17" s="468">
        <v>3.0383592859855677E-3</v>
      </c>
      <c r="BA17" s="469" t="s">
        <v>582</v>
      </c>
      <c r="BB17" s="467">
        <v>7</v>
      </c>
      <c r="BC17" s="468">
        <v>2.658564375237372E-3</v>
      </c>
      <c r="BE17" s="469" t="s">
        <v>525</v>
      </c>
      <c r="BF17" s="467">
        <v>35</v>
      </c>
      <c r="BG17" s="468">
        <v>1.3292821876186859E-2</v>
      </c>
      <c r="BI17" s="469" t="s">
        <v>492</v>
      </c>
      <c r="BJ17" s="467">
        <v>9</v>
      </c>
      <c r="BK17" s="468">
        <v>3.4181541967337639E-3</v>
      </c>
      <c r="BM17" s="469" t="s">
        <v>534</v>
      </c>
      <c r="BN17" s="467">
        <v>4</v>
      </c>
      <c r="BO17" s="1026">
        <v>1.5191796429927839E-3</v>
      </c>
      <c r="BP17" s="1157"/>
      <c r="BQ17" s="1035" t="s">
        <v>517</v>
      </c>
      <c r="BR17" s="467">
        <v>15</v>
      </c>
      <c r="BS17" s="468">
        <v>5.6969236612229397E-3</v>
      </c>
      <c r="BU17" s="469"/>
      <c r="BV17" s="467"/>
      <c r="BW17" s="1026"/>
      <c r="BX17" s="1157"/>
      <c r="BY17" s="469"/>
      <c r="BZ17" s="467"/>
      <c r="CA17" s="468"/>
    </row>
    <row r="18" spans="1:79" ht="18" customHeight="1">
      <c r="A18" s="445"/>
      <c r="G18" s="312"/>
      <c r="H18" s="389"/>
      <c r="I18" s="678"/>
      <c r="J18" s="1"/>
      <c r="K18" s="1"/>
      <c r="L18" s="1159"/>
      <c r="M18" s="1903" t="s">
        <v>540</v>
      </c>
      <c r="N18" s="1904"/>
      <c r="O18" s="1904"/>
      <c r="P18" s="467">
        <v>0</v>
      </c>
      <c r="Q18" s="1026">
        <v>0</v>
      </c>
      <c r="R18" s="1159"/>
      <c r="S18" s="1157"/>
      <c r="T18" s="1164"/>
      <c r="U18" s="1165"/>
      <c r="V18" s="1166"/>
      <c r="W18" s="1158"/>
      <c r="X18" s="1159"/>
      <c r="Y18" s="1905" t="s">
        <v>429</v>
      </c>
      <c r="Z18" s="1906"/>
      <c r="AA18" s="1906"/>
      <c r="AB18" s="467">
        <v>2</v>
      </c>
      <c r="AC18" s="468">
        <v>7.5958982149639193E-4</v>
      </c>
      <c r="AD18" s="1171"/>
      <c r="AE18" s="1910" t="s">
        <v>354</v>
      </c>
      <c r="AF18" s="1911"/>
      <c r="AG18" s="1911"/>
      <c r="AH18" s="467">
        <v>1345</v>
      </c>
      <c r="AI18" s="1026">
        <v>0.51082415495632361</v>
      </c>
      <c r="AJ18" s="1159"/>
      <c r="AK18" s="1035" t="s">
        <v>501</v>
      </c>
      <c r="AL18" s="467">
        <v>93</v>
      </c>
      <c r="AM18" s="468">
        <v>3.5320926699582228E-2</v>
      </c>
      <c r="AO18" s="469" t="s">
        <v>522</v>
      </c>
      <c r="AP18" s="467">
        <v>140</v>
      </c>
      <c r="AQ18" s="468">
        <v>5.3171287504747436E-2</v>
      </c>
      <c r="AS18" s="469" t="s">
        <v>479</v>
      </c>
      <c r="AT18" s="467">
        <v>50</v>
      </c>
      <c r="AU18" s="468">
        <v>1.89897455374098E-2</v>
      </c>
      <c r="AW18" s="469" t="s">
        <v>553</v>
      </c>
      <c r="AX18" s="467">
        <v>1</v>
      </c>
      <c r="AY18" s="468">
        <v>3.7979491074819596E-4</v>
      </c>
      <c r="BA18" s="469" t="s">
        <v>502</v>
      </c>
      <c r="BB18" s="467">
        <v>89</v>
      </c>
      <c r="BC18" s="468">
        <v>3.3801747056589442E-2</v>
      </c>
      <c r="BE18" s="469" t="s">
        <v>920</v>
      </c>
      <c r="BF18" s="467">
        <v>0</v>
      </c>
      <c r="BG18" s="468">
        <v>0</v>
      </c>
      <c r="BI18" s="469" t="s">
        <v>485</v>
      </c>
      <c r="BJ18" s="467">
        <v>67</v>
      </c>
      <c r="BK18" s="468">
        <v>2.544625902012913E-2</v>
      </c>
      <c r="BM18" s="469" t="s">
        <v>640</v>
      </c>
      <c r="BN18" s="467">
        <v>0</v>
      </c>
      <c r="BO18" s="1026">
        <v>0</v>
      </c>
      <c r="BP18" s="1157"/>
      <c r="BQ18" s="1035" t="s">
        <v>494</v>
      </c>
      <c r="BR18" s="467">
        <v>64</v>
      </c>
      <c r="BS18" s="468">
        <v>2.4306874287884542E-2</v>
      </c>
      <c r="BU18" s="469"/>
      <c r="BV18" s="467"/>
      <c r="BW18" s="1026"/>
      <c r="BX18" s="1157"/>
      <c r="BY18" s="469"/>
      <c r="BZ18" s="467"/>
      <c r="CA18" s="468"/>
    </row>
    <row r="19" spans="1:79" ht="18" customHeight="1">
      <c r="G19" s="312"/>
      <c r="H19" s="389"/>
      <c r="I19" s="678"/>
      <c r="L19" s="1159"/>
      <c r="M19" s="1903" t="s">
        <v>235</v>
      </c>
      <c r="N19" s="1904"/>
      <c r="O19" s="1904"/>
      <c r="P19" s="467">
        <v>0</v>
      </c>
      <c r="Q19" s="1026">
        <v>0</v>
      </c>
      <c r="R19" s="1159"/>
      <c r="S19" s="1157"/>
      <c r="T19" s="1164"/>
      <c r="U19" s="1165"/>
      <c r="V19" s="1166"/>
      <c r="W19" s="1158"/>
      <c r="X19" s="1159"/>
      <c r="Y19" s="1905" t="s">
        <v>353</v>
      </c>
      <c r="Z19" s="1906"/>
      <c r="AA19" s="1906"/>
      <c r="AB19" s="467">
        <v>472</v>
      </c>
      <c r="AC19" s="468">
        <v>0.17926319787314851</v>
      </c>
      <c r="AD19" s="1171"/>
      <c r="AE19" s="1905" t="s">
        <v>343</v>
      </c>
      <c r="AF19" s="1906"/>
      <c r="AG19" s="1906"/>
      <c r="AH19" s="467">
        <v>668</v>
      </c>
      <c r="AI19" s="1026">
        <v>0.25370300037979493</v>
      </c>
      <c r="AJ19" s="1159"/>
      <c r="AK19" s="1035" t="s">
        <v>669</v>
      </c>
      <c r="AL19" s="467">
        <v>54</v>
      </c>
      <c r="AM19" s="468">
        <v>2.0508925180402583E-2</v>
      </c>
      <c r="AO19" s="469" t="s">
        <v>404</v>
      </c>
      <c r="AP19" s="467">
        <v>36</v>
      </c>
      <c r="AQ19" s="468">
        <v>1.3672616786935056E-2</v>
      </c>
      <c r="AS19" s="469" t="s">
        <v>921</v>
      </c>
      <c r="AT19" s="467">
        <v>0</v>
      </c>
      <c r="AU19" s="468">
        <v>0</v>
      </c>
      <c r="AW19" s="469" t="s">
        <v>424</v>
      </c>
      <c r="AX19" s="467">
        <v>211</v>
      </c>
      <c r="AY19" s="468">
        <v>8.0136726167869349E-2</v>
      </c>
      <c r="BA19" s="469" t="s">
        <v>642</v>
      </c>
      <c r="BB19" s="467">
        <v>39</v>
      </c>
      <c r="BC19" s="468">
        <v>1.4812001519179644E-2</v>
      </c>
      <c r="BE19" s="469" t="s">
        <v>521</v>
      </c>
      <c r="BF19" s="467">
        <v>1</v>
      </c>
      <c r="BG19" s="468">
        <v>3.7979491074819596E-4</v>
      </c>
      <c r="BI19" s="469" t="s">
        <v>443</v>
      </c>
      <c r="BJ19" s="467">
        <v>98</v>
      </c>
      <c r="BK19" s="468">
        <v>3.7219901253323202E-2</v>
      </c>
      <c r="BM19" s="256" t="s">
        <v>601</v>
      </c>
      <c r="BN19" s="467">
        <v>6</v>
      </c>
      <c r="BO19" s="1026">
        <v>2.2787694644891758E-3</v>
      </c>
      <c r="BP19" s="1157"/>
      <c r="BQ19" s="1035" t="s">
        <v>397</v>
      </c>
      <c r="BR19" s="467">
        <v>2</v>
      </c>
      <c r="BS19" s="468">
        <v>7.5958982149639193E-4</v>
      </c>
      <c r="BU19" s="469"/>
      <c r="BV19" s="467"/>
      <c r="BW19" s="1026"/>
      <c r="BX19" s="1157"/>
      <c r="BY19" s="469"/>
      <c r="BZ19" s="467"/>
      <c r="CA19" s="468"/>
    </row>
    <row r="20" spans="1:79" ht="18" customHeight="1">
      <c r="G20" s="312"/>
      <c r="H20" s="389"/>
      <c r="I20" s="678"/>
      <c r="L20" s="1159"/>
      <c r="M20" s="1929" t="s">
        <v>10</v>
      </c>
      <c r="N20" s="1930"/>
      <c r="O20" s="1930"/>
      <c r="P20" s="1048">
        <v>0</v>
      </c>
      <c r="Q20" s="1049">
        <v>0</v>
      </c>
      <c r="R20" s="1159"/>
      <c r="S20" s="1157"/>
      <c r="T20" s="1167"/>
      <c r="U20" s="1165"/>
      <c r="V20" s="1166"/>
      <c r="W20" s="1158"/>
      <c r="X20" s="1159"/>
      <c r="Y20" s="1905" t="s">
        <v>476</v>
      </c>
      <c r="Z20" s="1906"/>
      <c r="AA20" s="1906"/>
      <c r="AB20" s="467">
        <v>55</v>
      </c>
      <c r="AC20" s="468">
        <v>2.0888720091150777E-2</v>
      </c>
      <c r="AD20" s="1171"/>
      <c r="AE20" s="1907" t="s">
        <v>350</v>
      </c>
      <c r="AF20" s="1908"/>
      <c r="AG20" s="1908"/>
      <c r="AH20" s="467">
        <v>620</v>
      </c>
      <c r="AI20" s="1026">
        <v>0.23547284466388149</v>
      </c>
      <c r="AJ20" s="1159"/>
      <c r="AK20" s="1035" t="s">
        <v>477</v>
      </c>
      <c r="AL20" s="467">
        <v>5</v>
      </c>
      <c r="AM20" s="468">
        <v>1.8989745537409798E-3</v>
      </c>
      <c r="AO20" s="469" t="s">
        <v>417</v>
      </c>
      <c r="AP20" s="467">
        <v>21</v>
      </c>
      <c r="AQ20" s="468">
        <v>7.975693125712115E-3</v>
      </c>
      <c r="AS20" s="469" t="s">
        <v>666</v>
      </c>
      <c r="AT20" s="467">
        <v>1</v>
      </c>
      <c r="AU20" s="468">
        <v>3.7979491074819596E-4</v>
      </c>
      <c r="AW20" s="469" t="s">
        <v>508</v>
      </c>
      <c r="AX20" s="467">
        <v>26</v>
      </c>
      <c r="AY20" s="468">
        <v>9.8746676794530946E-3</v>
      </c>
      <c r="BE20" s="469" t="s">
        <v>483</v>
      </c>
      <c r="BF20" s="467">
        <v>53</v>
      </c>
      <c r="BG20" s="468">
        <v>2.0129130269654388E-2</v>
      </c>
      <c r="BI20" s="469" t="s">
        <v>650</v>
      </c>
      <c r="BJ20" s="467">
        <v>2</v>
      </c>
      <c r="BK20" s="468">
        <v>7.5958982149639193E-4</v>
      </c>
      <c r="BO20" s="1041"/>
      <c r="BP20" s="1157"/>
      <c r="BQ20" s="1035" t="s">
        <v>355</v>
      </c>
      <c r="BR20" s="467">
        <v>2</v>
      </c>
      <c r="BS20" s="468">
        <v>7.5958982149639193E-4</v>
      </c>
      <c r="BU20" s="469"/>
      <c r="BV20" s="467"/>
      <c r="BW20" s="1026"/>
      <c r="BX20" s="1157"/>
      <c r="BY20" s="469"/>
      <c r="BZ20" s="467"/>
      <c r="CA20" s="468"/>
    </row>
    <row r="21" spans="1:79" ht="18" customHeight="1" thickBot="1">
      <c r="G21" s="312"/>
      <c r="H21" s="389"/>
      <c r="I21" s="678"/>
      <c r="L21" s="1159"/>
      <c r="M21" s="1931" t="s">
        <v>19</v>
      </c>
      <c r="N21" s="1919"/>
      <c r="O21" s="1919"/>
      <c r="P21" s="1028">
        <v>2633</v>
      </c>
      <c r="Q21" s="1029">
        <v>0.99999999999999989</v>
      </c>
      <c r="R21" s="1159"/>
      <c r="S21" s="1157"/>
      <c r="T21" s="1168"/>
      <c r="U21" s="1169"/>
      <c r="V21" s="1160"/>
      <c r="W21" s="1158"/>
      <c r="X21" s="1159"/>
      <c r="Y21" s="1925" t="s">
        <v>506</v>
      </c>
      <c r="Z21" s="1926"/>
      <c r="AA21" s="1926"/>
      <c r="AB21" s="1037">
        <v>21</v>
      </c>
      <c r="AC21" s="1038">
        <v>7.975693125712115E-3</v>
      </c>
      <c r="AD21" s="1171"/>
      <c r="AE21" s="1917" t="s">
        <v>19</v>
      </c>
      <c r="AF21" s="1918"/>
      <c r="AG21" s="1918"/>
      <c r="AH21" s="1028">
        <v>2633</v>
      </c>
      <c r="AI21" s="1029">
        <v>1</v>
      </c>
      <c r="AJ21" s="1159"/>
      <c r="AK21" s="1036" t="s">
        <v>648</v>
      </c>
      <c r="AL21" s="1037">
        <v>1</v>
      </c>
      <c r="AM21" s="1038">
        <v>3.7979491074819596E-4</v>
      </c>
      <c r="AN21" s="1039"/>
      <c r="AO21" s="1039"/>
      <c r="AP21" s="1039"/>
      <c r="AQ21" s="1039"/>
      <c r="AR21" s="1039"/>
      <c r="AS21" s="1040" t="s">
        <v>561</v>
      </c>
      <c r="AT21" s="1037">
        <v>8</v>
      </c>
      <c r="AU21" s="1038">
        <v>3.0383592859855677E-3</v>
      </c>
      <c r="AV21" s="1039"/>
      <c r="AW21" s="1040" t="s">
        <v>347</v>
      </c>
      <c r="AX21" s="1037">
        <v>41</v>
      </c>
      <c r="AY21" s="1038">
        <v>1.5571591340676035E-2</v>
      </c>
      <c r="AZ21" s="1039"/>
      <c r="BA21" s="1039"/>
      <c r="BB21" s="1039"/>
      <c r="BC21" s="1039"/>
      <c r="BD21" s="1039"/>
      <c r="BE21" s="1040" t="s">
        <v>528</v>
      </c>
      <c r="BF21" s="1037">
        <v>14</v>
      </c>
      <c r="BG21" s="1038">
        <v>5.3171287504747439E-3</v>
      </c>
      <c r="BH21" s="1039"/>
      <c r="BI21" s="1040" t="s">
        <v>515</v>
      </c>
      <c r="BJ21" s="1037">
        <v>23</v>
      </c>
      <c r="BK21" s="1038">
        <v>8.7352829472085083E-3</v>
      </c>
      <c r="BL21" s="1039"/>
      <c r="BM21" s="1042" t="s">
        <v>19</v>
      </c>
      <c r="BN21" s="1028">
        <v>2633</v>
      </c>
      <c r="BO21" s="1029">
        <v>0.99999999999999989</v>
      </c>
      <c r="BP21" s="1157"/>
      <c r="BQ21" s="1036" t="s">
        <v>399</v>
      </c>
      <c r="BR21" s="1037">
        <v>57</v>
      </c>
      <c r="BS21" s="1038">
        <v>2.1648309912647171E-2</v>
      </c>
      <c r="BT21" s="1039"/>
      <c r="BU21" s="1042" t="s">
        <v>19</v>
      </c>
      <c r="BV21" s="1028">
        <v>2633</v>
      </c>
      <c r="BW21" s="1029">
        <v>1.0000000000000002</v>
      </c>
      <c r="BX21" s="1157"/>
      <c r="BY21" s="469"/>
      <c r="BZ21" s="467"/>
      <c r="CA21" s="468"/>
    </row>
    <row r="22" spans="1:79" ht="18" customHeight="1">
      <c r="A22" s="1"/>
      <c r="F22" s="444"/>
      <c r="G22" s="679"/>
      <c r="H22" s="680"/>
      <c r="I22" s="681"/>
      <c r="J22" s="32"/>
      <c r="K22" s="8"/>
      <c r="L22" s="1159"/>
      <c r="M22" s="1155"/>
      <c r="N22" s="1156"/>
      <c r="O22" s="1157"/>
      <c r="P22" s="1157"/>
      <c r="Q22" s="1157"/>
      <c r="R22" s="1157"/>
      <c r="S22" s="1157"/>
      <c r="T22" s="1157"/>
      <c r="U22" s="1157"/>
      <c r="V22" s="1157"/>
      <c r="W22" s="1158"/>
      <c r="X22" s="1159"/>
      <c r="Y22" s="1157"/>
      <c r="Z22" s="1157"/>
      <c r="AA22" s="1157"/>
      <c r="AB22" s="1157"/>
      <c r="AC22" s="1160"/>
      <c r="AD22" s="1157"/>
      <c r="AE22" s="1157"/>
      <c r="AF22" s="1157"/>
      <c r="AG22" s="1157"/>
      <c r="AH22" s="1157"/>
      <c r="AI22" s="1157"/>
      <c r="AJ22" s="1159"/>
      <c r="AK22" s="1157"/>
      <c r="AL22" s="1157"/>
      <c r="AM22" s="1157"/>
      <c r="AN22" s="1157"/>
      <c r="AO22" s="1157"/>
      <c r="AP22" s="1157"/>
      <c r="AQ22" s="1157"/>
      <c r="AR22" s="1157"/>
      <c r="AS22" s="1157"/>
      <c r="AT22" s="1157"/>
      <c r="AU22" s="1157"/>
      <c r="AV22" s="1157"/>
      <c r="AW22" s="1157"/>
      <c r="AX22" s="1157"/>
      <c r="AY22" s="1157"/>
      <c r="AZ22" s="1157"/>
      <c r="BA22" s="1157"/>
      <c r="BB22" s="1157"/>
      <c r="BC22" s="1157"/>
      <c r="BD22" s="1157"/>
      <c r="BE22" s="1157"/>
      <c r="BF22" s="1157"/>
      <c r="BG22" s="1157"/>
      <c r="BH22" s="1157"/>
      <c r="BI22" s="1157"/>
      <c r="BJ22" s="1157"/>
      <c r="BK22" s="1157"/>
      <c r="BL22" s="1157"/>
      <c r="BM22" s="1157"/>
      <c r="BN22" s="1157"/>
      <c r="BO22" s="1157"/>
      <c r="BP22" s="1157"/>
      <c r="BQ22" s="1157"/>
      <c r="BR22" s="1157"/>
      <c r="BS22" s="1157"/>
      <c r="BT22" s="1157"/>
      <c r="BU22" s="1157"/>
      <c r="BV22" s="1157"/>
      <c r="BW22" s="1157"/>
      <c r="BX22" s="1157"/>
    </row>
    <row r="23" spans="1:79" s="7" customFormat="1" ht="36" customHeight="1">
      <c r="A23" s="1841" t="s">
        <v>922</v>
      </c>
      <c r="B23" s="1841"/>
      <c r="C23" s="1841"/>
      <c r="D23" s="1841"/>
      <c r="E23" s="1841"/>
      <c r="F23" s="1841"/>
      <c r="G23" s="1841"/>
      <c r="H23" s="1841"/>
      <c r="I23" s="1841"/>
      <c r="J23" s="1841"/>
      <c r="K23" s="1841"/>
      <c r="L23" s="1159"/>
      <c r="M23" s="1159"/>
      <c r="N23" s="1159"/>
      <c r="O23" s="1159"/>
      <c r="P23" s="1159"/>
      <c r="Q23" s="1159"/>
      <c r="R23" s="1159"/>
      <c r="S23" s="1159"/>
      <c r="T23" s="1159"/>
      <c r="U23" s="1159"/>
      <c r="V23" s="1159"/>
      <c r="W23" s="1159"/>
      <c r="X23" s="1159"/>
      <c r="Y23" s="1161"/>
      <c r="Z23" s="1159"/>
      <c r="AA23" s="1159"/>
      <c r="AB23" s="1159"/>
      <c r="AC23" s="1159"/>
      <c r="AD23" s="1161"/>
      <c r="AE23" s="1161"/>
      <c r="AF23" s="1159"/>
      <c r="AG23" s="1159"/>
      <c r="AH23" s="1159"/>
      <c r="AI23" s="1159"/>
      <c r="AJ23" s="1159"/>
      <c r="AK23" s="1159"/>
      <c r="AL23" s="1159"/>
      <c r="AM23" s="1159"/>
      <c r="AN23" s="1159"/>
      <c r="AO23" s="1159"/>
      <c r="AP23" s="1161"/>
      <c r="AQ23" s="1161"/>
      <c r="AR23" s="1161"/>
      <c r="AS23" s="1161"/>
      <c r="AT23" s="1161"/>
      <c r="AU23" s="1161"/>
      <c r="AV23" s="1161"/>
      <c r="AW23" s="1161"/>
      <c r="AX23" s="1161"/>
      <c r="AY23" s="1161"/>
      <c r="AZ23" s="1161"/>
      <c r="BA23" s="1161"/>
      <c r="BB23" s="1161"/>
      <c r="BC23" s="1161"/>
      <c r="BD23" s="1161"/>
      <c r="BE23" s="1161"/>
      <c r="BF23" s="1161"/>
      <c r="BG23" s="1161"/>
      <c r="BH23" s="1161"/>
      <c r="BI23" s="1161"/>
      <c r="BJ23" s="1161"/>
      <c r="BK23" s="1161"/>
      <c r="BL23" s="1161"/>
      <c r="BM23" s="1161"/>
      <c r="BN23" s="1161"/>
      <c r="BO23" s="1161"/>
      <c r="BP23" s="1161"/>
      <c r="BQ23" s="1161"/>
      <c r="BR23" s="1161"/>
      <c r="BS23" s="1161"/>
      <c r="BT23" s="1161"/>
      <c r="BU23" s="1161"/>
      <c r="BV23" s="1161"/>
      <c r="BW23" s="1161"/>
      <c r="BX23" s="1161"/>
    </row>
    <row r="24" spans="1:79" ht="18" customHeight="1">
      <c r="A24" s="1"/>
      <c r="B24" s="1"/>
      <c r="C24" s="1"/>
      <c r="D24" s="1"/>
      <c r="E24" s="1"/>
      <c r="F24" s="444"/>
      <c r="G24" s="1"/>
      <c r="H24" s="1"/>
      <c r="I24" s="1"/>
      <c r="J24" s="1"/>
      <c r="K24" s="1"/>
      <c r="L24"/>
      <c r="M24"/>
      <c r="N24"/>
      <c r="O24"/>
      <c r="P24"/>
      <c r="Q24"/>
      <c r="R24"/>
      <c r="S24"/>
      <c r="T24"/>
      <c r="U24"/>
      <c r="V24"/>
      <c r="W24"/>
      <c r="X24"/>
      <c r="Y24"/>
      <c r="Z24"/>
      <c r="AA24"/>
      <c r="AB24"/>
      <c r="AC24"/>
      <c r="AF24"/>
      <c r="AG24"/>
      <c r="AH24"/>
      <c r="AI24"/>
      <c r="AJ24"/>
      <c r="AK24"/>
      <c r="AL24"/>
      <c r="AM24"/>
      <c r="AN24"/>
      <c r="AO24"/>
    </row>
    <row r="25" spans="1:79" ht="18" customHeight="1">
      <c r="A25" s="1861" t="s">
        <v>923</v>
      </c>
      <c r="B25" s="1861"/>
      <c r="C25" s="1861"/>
      <c r="D25" s="1861"/>
      <c r="E25" s="1861"/>
      <c r="F25" s="1861"/>
      <c r="G25" s="1861"/>
      <c r="H25" s="1861"/>
      <c r="I25" s="1861"/>
      <c r="J25" s="1861"/>
      <c r="K25" s="1861"/>
      <c r="L25"/>
      <c r="M25" s="1861" t="s">
        <v>924</v>
      </c>
      <c r="N25" s="1861"/>
      <c r="O25" s="1861"/>
      <c r="P25" s="1861"/>
      <c r="Q25" s="1861"/>
      <c r="R25" s="1861"/>
      <c r="S25" s="1861"/>
      <c r="T25" s="1861"/>
      <c r="U25" s="1861"/>
      <c r="V25" s="1861"/>
      <c r="W25" s="1861"/>
      <c r="X25"/>
      <c r="Y25" s="1861" t="s">
        <v>925</v>
      </c>
      <c r="Z25" s="1861"/>
      <c r="AA25" s="1861"/>
      <c r="AB25" s="1861"/>
      <c r="AC25" s="1861"/>
      <c r="AD25" s="1861"/>
      <c r="AE25" s="1861"/>
      <c r="AF25" s="1861"/>
      <c r="AG25" s="1861"/>
      <c r="AH25" s="1861"/>
      <c r="AI25" s="1861"/>
      <c r="AJ25"/>
      <c r="AK25" s="1861" t="s">
        <v>926</v>
      </c>
      <c r="AL25" s="1861"/>
      <c r="AM25" s="1861"/>
      <c r="AN25" s="1861"/>
      <c r="AO25" s="1861"/>
      <c r="AP25" s="1861"/>
      <c r="AQ25" s="1861"/>
      <c r="AR25" s="1861"/>
      <c r="AS25" s="1861"/>
      <c r="AT25" s="1861"/>
      <c r="AU25" s="1861"/>
      <c r="AW25" s="1861" t="s">
        <v>927</v>
      </c>
      <c r="AX25" s="1861"/>
      <c r="AY25" s="1861"/>
      <c r="AZ25" s="1861"/>
      <c r="BA25" s="1861"/>
      <c r="BB25" s="1861"/>
      <c r="BC25" s="1861"/>
      <c r="BD25" s="1861"/>
      <c r="BE25" s="1861"/>
      <c r="BF25" s="1861"/>
      <c r="BG25" s="1861"/>
    </row>
    <row r="26" spans="1:79" ht="18" customHeight="1">
      <c r="A26" s="1"/>
      <c r="B26" s="1"/>
      <c r="C26" s="1"/>
      <c r="D26" s="1"/>
      <c r="E26" s="1"/>
      <c r="F26" s="444"/>
      <c r="G26" s="1"/>
      <c r="H26" s="1"/>
      <c r="I26" s="1"/>
      <c r="J26" s="1"/>
      <c r="K26" s="1"/>
      <c r="L26"/>
      <c r="M26" s="1"/>
      <c r="O26" s="1"/>
      <c r="P26" s="1"/>
      <c r="Q26" s="1"/>
      <c r="R26" s="1"/>
      <c r="S26" s="1"/>
      <c r="T26" s="1"/>
      <c r="U26" s="1"/>
      <c r="V26" s="1"/>
      <c r="W26"/>
      <c r="X26"/>
      <c r="Y26" s="1"/>
      <c r="Z26" s="1"/>
      <c r="AA26" s="1"/>
      <c r="AB26" s="1"/>
      <c r="AC26" s="1"/>
      <c r="AD26" s="1"/>
      <c r="AE26" s="1"/>
      <c r="AF26" s="1"/>
      <c r="AG26" s="1"/>
      <c r="AH26" s="1"/>
      <c r="AI26"/>
      <c r="AJ26"/>
      <c r="AK26" s="1798" t="s">
        <v>928</v>
      </c>
      <c r="AL26" s="1798"/>
      <c r="AM26" s="1798"/>
      <c r="AN26" s="1798"/>
      <c r="AO26" s="1798"/>
      <c r="AP26" s="1798"/>
      <c r="AQ26" s="1798"/>
      <c r="AR26" s="1798"/>
      <c r="AS26" s="1798"/>
      <c r="AT26" s="1798"/>
      <c r="AU26" s="1798"/>
    </row>
    <row r="27" spans="1:79" ht="18" customHeight="1">
      <c r="A27" s="1826"/>
      <c r="B27" s="1826"/>
      <c r="C27" s="1826"/>
      <c r="D27" s="1826"/>
      <c r="E27" s="1827"/>
      <c r="F27" s="1824">
        <v>2024</v>
      </c>
      <c r="G27" s="1864"/>
      <c r="H27" s="1825"/>
      <c r="I27" s="1824">
        <v>2025</v>
      </c>
      <c r="J27" s="1864"/>
      <c r="K27" s="1864"/>
      <c r="L27"/>
      <c r="M27" s="1826"/>
      <c r="N27" s="1826"/>
      <c r="O27" s="1826"/>
      <c r="P27" s="1826"/>
      <c r="Q27" s="1827"/>
      <c r="R27" s="1824">
        <v>2024</v>
      </c>
      <c r="S27" s="1864"/>
      <c r="T27" s="1825"/>
      <c r="U27" s="1824">
        <v>2025</v>
      </c>
      <c r="V27" s="1864"/>
      <c r="W27" s="1864"/>
      <c r="X27"/>
      <c r="Y27" s="1826"/>
      <c r="Z27" s="1826"/>
      <c r="AA27" s="1826"/>
      <c r="AB27" s="1826"/>
      <c r="AC27" s="1827"/>
      <c r="AD27" s="1824">
        <v>2024</v>
      </c>
      <c r="AE27" s="1864"/>
      <c r="AF27" s="1825"/>
      <c r="AG27" s="1824">
        <v>2025</v>
      </c>
      <c r="AH27" s="1864"/>
      <c r="AI27" s="1864"/>
      <c r="AJ27"/>
      <c r="AK27" s="1826"/>
      <c r="AL27" s="1826"/>
      <c r="AM27" s="1826"/>
      <c r="AN27" s="1826"/>
      <c r="AO27" s="1827"/>
      <c r="AP27" s="1824" t="s">
        <v>929</v>
      </c>
      <c r="AQ27" s="1864"/>
      <c r="AR27" s="1864"/>
      <c r="AW27" s="1826"/>
      <c r="AX27" s="1826"/>
      <c r="AY27" s="1826"/>
      <c r="AZ27" s="1826"/>
      <c r="BA27" s="1827"/>
      <c r="BB27" s="1824">
        <v>2024</v>
      </c>
      <c r="BC27" s="1864"/>
      <c r="BD27" s="1825"/>
      <c r="BE27" s="1824">
        <v>2025</v>
      </c>
      <c r="BF27" s="1864"/>
      <c r="BG27" s="1864"/>
    </row>
    <row r="28" spans="1:79" ht="18" customHeight="1">
      <c r="A28" s="1828"/>
      <c r="B28" s="1828"/>
      <c r="C28" s="1828"/>
      <c r="D28" s="1828"/>
      <c r="E28" s="1829"/>
      <c r="F28" s="92" t="s">
        <v>68</v>
      </c>
      <c r="G28" s="93" t="s">
        <v>69</v>
      </c>
      <c r="H28" s="424" t="s">
        <v>70</v>
      </c>
      <c r="I28" s="423" t="s">
        <v>68</v>
      </c>
      <c r="J28" s="94" t="s">
        <v>69</v>
      </c>
      <c r="K28" s="477" t="s">
        <v>70</v>
      </c>
      <c r="L28"/>
      <c r="M28" s="1828"/>
      <c r="N28" s="1828"/>
      <c r="O28" s="1828"/>
      <c r="P28" s="1828"/>
      <c r="Q28" s="1829"/>
      <c r="R28" s="92" t="s">
        <v>68</v>
      </c>
      <c r="S28" s="93" t="s">
        <v>69</v>
      </c>
      <c r="T28" s="424" t="s">
        <v>70</v>
      </c>
      <c r="U28" s="423" t="s">
        <v>68</v>
      </c>
      <c r="V28" s="94" t="s">
        <v>69</v>
      </c>
      <c r="W28" s="477" t="s">
        <v>70</v>
      </c>
      <c r="X28"/>
      <c r="Y28" s="1828"/>
      <c r="Z28" s="1828"/>
      <c r="AA28" s="1828"/>
      <c r="AB28" s="1828"/>
      <c r="AC28" s="1829"/>
      <c r="AD28" s="92" t="s">
        <v>68</v>
      </c>
      <c r="AE28" s="93" t="s">
        <v>69</v>
      </c>
      <c r="AF28" s="424" t="s">
        <v>70</v>
      </c>
      <c r="AG28" s="423" t="s">
        <v>68</v>
      </c>
      <c r="AH28" s="94" t="s">
        <v>69</v>
      </c>
      <c r="AI28" s="477" t="s">
        <v>70</v>
      </c>
      <c r="AJ28"/>
      <c r="AK28" s="1828"/>
      <c r="AL28" s="1828"/>
      <c r="AM28" s="1828"/>
      <c r="AN28" s="1828"/>
      <c r="AO28" s="1829"/>
      <c r="AP28" s="423" t="s">
        <v>68</v>
      </c>
      <c r="AQ28" s="94" t="s">
        <v>69</v>
      </c>
      <c r="AR28" s="477" t="s">
        <v>70</v>
      </c>
      <c r="AW28" s="1828"/>
      <c r="AX28" s="1828"/>
      <c r="AY28" s="1828"/>
      <c r="AZ28" s="1828"/>
      <c r="BA28" s="1829"/>
      <c r="BB28" s="139" t="s">
        <v>68</v>
      </c>
      <c r="BC28" s="140" t="s">
        <v>69</v>
      </c>
      <c r="BD28" s="141" t="s">
        <v>70</v>
      </c>
      <c r="BE28" s="142" t="s">
        <v>68</v>
      </c>
      <c r="BF28" s="143" t="s">
        <v>69</v>
      </c>
      <c r="BG28" s="477" t="s">
        <v>70</v>
      </c>
    </row>
    <row r="29" spans="1:79" ht="18" customHeight="1">
      <c r="A29" s="1938" t="s">
        <v>187</v>
      </c>
      <c r="B29" s="1938"/>
      <c r="C29" s="1938"/>
      <c r="D29" s="1938"/>
      <c r="E29" s="1939"/>
      <c r="F29" s="168">
        <v>375224</v>
      </c>
      <c r="G29" s="169">
        <v>120561</v>
      </c>
      <c r="H29" s="170">
        <v>495785</v>
      </c>
      <c r="I29" s="168">
        <v>378873</v>
      </c>
      <c r="J29" s="169">
        <v>123750</v>
      </c>
      <c r="K29" s="171">
        <v>502623</v>
      </c>
      <c r="L29"/>
      <c r="M29" s="1938" t="s">
        <v>187</v>
      </c>
      <c r="N29" s="1938"/>
      <c r="O29" s="1938"/>
      <c r="P29" s="1938"/>
      <c r="Q29" s="1939"/>
      <c r="R29" s="101">
        <v>0.94780581327500024</v>
      </c>
      <c r="S29" s="100">
        <v>0.83627674037901278</v>
      </c>
      <c r="T29" s="112">
        <v>0.91803366719069124</v>
      </c>
      <c r="U29" s="99">
        <v>0.94993969997918959</v>
      </c>
      <c r="V29" s="100">
        <v>0.84090430339147748</v>
      </c>
      <c r="W29" s="110">
        <v>0.92055157307116087</v>
      </c>
      <c r="X29"/>
      <c r="Y29" s="1938" t="s">
        <v>187</v>
      </c>
      <c r="Z29" s="1938"/>
      <c r="AA29" s="1938"/>
      <c r="AB29" s="1938"/>
      <c r="AC29" s="1939"/>
      <c r="AD29" s="101">
        <v>0.75682806055044016</v>
      </c>
      <c r="AE29" s="100">
        <v>0.24317193944955978</v>
      </c>
      <c r="AF29" s="112">
        <v>1</v>
      </c>
      <c r="AG29" s="99">
        <v>0.75379160921804211</v>
      </c>
      <c r="AH29" s="100">
        <v>0.24620839078195786</v>
      </c>
      <c r="AI29" s="110">
        <v>1</v>
      </c>
      <c r="AJ29"/>
      <c r="AK29" s="1938" t="s">
        <v>187</v>
      </c>
      <c r="AL29" s="1938"/>
      <c r="AM29" s="1938"/>
      <c r="AN29" s="1938"/>
      <c r="AO29" s="1939"/>
      <c r="AP29" s="99">
        <v>9.7248576850095247E-3</v>
      </c>
      <c r="AQ29" s="100">
        <v>2.6451339985567479E-2</v>
      </c>
      <c r="AR29" s="110">
        <v>1.3792268826204879E-2</v>
      </c>
      <c r="AW29" s="1932" t="s">
        <v>21</v>
      </c>
      <c r="AX29" s="1932"/>
      <c r="AY29" s="1932"/>
      <c r="AZ29" s="1932"/>
      <c r="BA29" s="1933"/>
      <c r="BB29" s="144">
        <v>0.90016200891049003</v>
      </c>
      <c r="BC29" s="145">
        <v>0.96912511542012925</v>
      </c>
      <c r="BD29" s="146">
        <v>0.95383095302254561</v>
      </c>
      <c r="BE29" s="147">
        <v>0.89435897435897438</v>
      </c>
      <c r="BF29" s="145">
        <v>0.96615808190891361</v>
      </c>
      <c r="BG29" s="148">
        <v>0.95046842081671079</v>
      </c>
    </row>
    <row r="30" spans="1:79" ht="18" customHeight="1">
      <c r="A30" s="1940" t="s">
        <v>188</v>
      </c>
      <c r="B30" s="1940"/>
      <c r="C30" s="1940"/>
      <c r="D30" s="1940"/>
      <c r="E30" s="1941"/>
      <c r="F30" s="172">
        <v>4445</v>
      </c>
      <c r="G30" s="173">
        <v>16793</v>
      </c>
      <c r="H30" s="174">
        <v>21238</v>
      </c>
      <c r="I30" s="172">
        <v>4360</v>
      </c>
      <c r="J30" s="173">
        <v>16844</v>
      </c>
      <c r="K30" s="175">
        <v>21204</v>
      </c>
      <c r="L30"/>
      <c r="M30" s="1940" t="s">
        <v>188</v>
      </c>
      <c r="N30" s="1940"/>
      <c r="O30" s="1940"/>
      <c r="P30" s="1940"/>
      <c r="Q30" s="1941"/>
      <c r="R30" s="103">
        <v>1.1227951410377204E-2</v>
      </c>
      <c r="S30" s="102">
        <v>0.11648539163730195</v>
      </c>
      <c r="T30" s="113">
        <v>3.9325915515386507E-2</v>
      </c>
      <c r="U30" s="103">
        <v>1.0931729344422185E-2</v>
      </c>
      <c r="V30" s="102">
        <v>0.11445811786930139</v>
      </c>
      <c r="W30" s="111">
        <v>3.8835022582334865E-2</v>
      </c>
      <c r="X30"/>
      <c r="Y30" s="1940" t="s">
        <v>188</v>
      </c>
      <c r="Z30" s="1940"/>
      <c r="AA30" s="1940"/>
      <c r="AB30" s="1940"/>
      <c r="AC30" s="1941"/>
      <c r="AD30" s="103">
        <v>0.2092946605141727</v>
      </c>
      <c r="AE30" s="102">
        <v>0.79070533948582733</v>
      </c>
      <c r="AF30" s="113">
        <v>1</v>
      </c>
      <c r="AG30" s="103">
        <v>0.20562158083380494</v>
      </c>
      <c r="AH30" s="102">
        <v>0.794378419166195</v>
      </c>
      <c r="AI30" s="111">
        <v>1</v>
      </c>
      <c r="AJ30"/>
      <c r="AK30" s="1940" t="s">
        <v>188</v>
      </c>
      <c r="AL30" s="1940"/>
      <c r="AM30" s="1940"/>
      <c r="AN30" s="1940"/>
      <c r="AO30" s="1941"/>
      <c r="AP30" s="103">
        <v>-1.9122609673790758E-2</v>
      </c>
      <c r="AQ30" s="102">
        <v>3.0369796939200278E-3</v>
      </c>
      <c r="AR30" s="111">
        <v>-1.600904039928408E-3</v>
      </c>
      <c r="AW30" s="1836" t="s">
        <v>22</v>
      </c>
      <c r="AX30" s="1836"/>
      <c r="AY30" s="1836"/>
      <c r="AZ30" s="1836"/>
      <c r="BA30" s="1837"/>
      <c r="BB30" s="301">
        <v>9.9837991089509928E-2</v>
      </c>
      <c r="BC30" s="478">
        <v>3.087488457987073E-2</v>
      </c>
      <c r="BD30" s="479">
        <v>4.6169046977454414E-2</v>
      </c>
      <c r="BE30" s="480">
        <v>0.10564102564102563</v>
      </c>
      <c r="BF30" s="478">
        <v>3.384191809108638E-2</v>
      </c>
      <c r="BG30" s="481">
        <v>4.9531579183289258E-2</v>
      </c>
    </row>
    <row r="31" spans="1:79" ht="18" customHeight="1">
      <c r="A31" s="1934" t="s">
        <v>29</v>
      </c>
      <c r="B31" s="1934"/>
      <c r="C31" s="1934"/>
      <c r="D31" s="1934"/>
      <c r="E31" s="1935"/>
      <c r="F31" s="176">
        <v>379669</v>
      </c>
      <c r="G31" s="177">
        <v>137354</v>
      </c>
      <c r="H31" s="177">
        <v>517023</v>
      </c>
      <c r="I31" s="176">
        <v>383233</v>
      </c>
      <c r="J31" s="177">
        <v>140594</v>
      </c>
      <c r="K31" s="178">
        <v>523827</v>
      </c>
      <c r="L31"/>
      <c r="M31" s="1934" t="s">
        <v>29</v>
      </c>
      <c r="N31" s="1934"/>
      <c r="O31" s="1934"/>
      <c r="P31" s="1934"/>
      <c r="Q31" s="1935"/>
      <c r="R31" s="152">
        <v>0.95903376468537749</v>
      </c>
      <c r="S31" s="153">
        <v>0.95276213201631477</v>
      </c>
      <c r="T31" s="153">
        <v>0.95735958270607779</v>
      </c>
      <c r="U31" s="152">
        <v>0.9608714293236118</v>
      </c>
      <c r="V31" s="153">
        <v>0.95536242126077886</v>
      </c>
      <c r="W31" s="154">
        <v>0.95938659565349571</v>
      </c>
      <c r="X31"/>
      <c r="Y31" s="1934" t="s">
        <v>29</v>
      </c>
      <c r="Z31" s="1934"/>
      <c r="AA31" s="1934"/>
      <c r="AB31" s="1934"/>
      <c r="AC31" s="1935"/>
      <c r="AD31" s="152">
        <v>0.73433677031776146</v>
      </c>
      <c r="AE31" s="153">
        <v>0.26566322968223849</v>
      </c>
      <c r="AF31" s="153">
        <v>1</v>
      </c>
      <c r="AG31" s="152">
        <v>0.73160222745295678</v>
      </c>
      <c r="AH31" s="153">
        <v>0.26839777254704322</v>
      </c>
      <c r="AI31" s="154">
        <v>1</v>
      </c>
      <c r="AJ31"/>
      <c r="AK31" s="1934" t="s">
        <v>29</v>
      </c>
      <c r="AL31" s="1934"/>
      <c r="AM31" s="1934"/>
      <c r="AN31" s="1934"/>
      <c r="AO31" s="1935"/>
      <c r="AP31" s="152">
        <v>9.387124047525619E-3</v>
      </c>
      <c r="AQ31" s="153">
        <v>2.3588683256403176E-2</v>
      </c>
      <c r="AR31" s="154">
        <v>1.3159956133479644E-2</v>
      </c>
      <c r="AW31" s="1862" t="s">
        <v>930</v>
      </c>
      <c r="AX31" s="1862"/>
      <c r="AY31" s="1862"/>
      <c r="AZ31" s="1862"/>
      <c r="BA31" s="1863"/>
      <c r="BB31" s="155">
        <v>1</v>
      </c>
      <c r="BC31" s="156">
        <v>1</v>
      </c>
      <c r="BD31" s="430">
        <v>1</v>
      </c>
      <c r="BE31" s="155">
        <v>1</v>
      </c>
      <c r="BF31" s="156">
        <v>1</v>
      </c>
      <c r="BG31" s="157">
        <v>1</v>
      </c>
    </row>
    <row r="32" spans="1:79" ht="18" customHeight="1">
      <c r="A32" s="1936" t="s">
        <v>189</v>
      </c>
      <c r="B32" s="1936"/>
      <c r="C32" s="1936"/>
      <c r="D32" s="1936"/>
      <c r="E32" s="1937"/>
      <c r="F32" s="425">
        <v>8914</v>
      </c>
      <c r="G32" s="179">
        <v>3344</v>
      </c>
      <c r="H32" s="434">
        <v>12258</v>
      </c>
      <c r="I32" s="425">
        <v>9059</v>
      </c>
      <c r="J32" s="179">
        <v>3510</v>
      </c>
      <c r="K32" s="426">
        <v>12569</v>
      </c>
      <c r="L32"/>
      <c r="M32" s="1936" t="s">
        <v>189</v>
      </c>
      <c r="N32" s="1936"/>
      <c r="O32" s="1936"/>
      <c r="P32" s="1936"/>
      <c r="Q32" s="1937"/>
      <c r="R32" s="482">
        <v>2.2516526180450483E-2</v>
      </c>
      <c r="S32" s="483">
        <v>2.3195804777891845E-2</v>
      </c>
      <c r="T32" s="484">
        <v>2.2697856313570384E-2</v>
      </c>
      <c r="U32" s="485">
        <v>2.2713425718146923E-2</v>
      </c>
      <c r="V32" s="483">
        <v>2.3851103878012817E-2</v>
      </c>
      <c r="W32" s="486">
        <v>2.3020062197574367E-2</v>
      </c>
      <c r="X32"/>
      <c r="Y32" s="1936" t="s">
        <v>189</v>
      </c>
      <c r="Z32" s="1936"/>
      <c r="AA32" s="1936"/>
      <c r="AB32" s="1936"/>
      <c r="AC32" s="1937"/>
      <c r="AD32" s="482">
        <v>0.72719856420296947</v>
      </c>
      <c r="AE32" s="483">
        <v>0.27280143579703053</v>
      </c>
      <c r="AF32" s="484">
        <v>1</v>
      </c>
      <c r="AG32" s="485">
        <v>0.72074150688201133</v>
      </c>
      <c r="AH32" s="483">
        <v>0.27925849311798873</v>
      </c>
      <c r="AI32" s="486">
        <v>1</v>
      </c>
      <c r="AJ32"/>
      <c r="AK32" s="1936" t="s">
        <v>189</v>
      </c>
      <c r="AL32" s="1936"/>
      <c r="AM32" s="1936"/>
      <c r="AN32" s="1936"/>
      <c r="AO32" s="1937"/>
      <c r="AP32" s="485">
        <v>1.626654700471164E-2</v>
      </c>
      <c r="AQ32" s="483">
        <v>4.964114832535893E-2</v>
      </c>
      <c r="AR32" s="486">
        <v>2.5371186164137693E-2</v>
      </c>
    </row>
    <row r="33" spans="1:59" ht="18" customHeight="1">
      <c r="A33" s="1944" t="s">
        <v>190</v>
      </c>
      <c r="B33" s="1944"/>
      <c r="C33" s="1944"/>
      <c r="D33" s="1944"/>
      <c r="E33" s="1945"/>
      <c r="F33" s="180">
        <v>493</v>
      </c>
      <c r="G33" s="181">
        <v>535</v>
      </c>
      <c r="H33" s="182">
        <v>1028</v>
      </c>
      <c r="I33" s="180">
        <v>515</v>
      </c>
      <c r="J33" s="181">
        <v>590</v>
      </c>
      <c r="K33" s="183">
        <v>1105</v>
      </c>
      <c r="L33"/>
      <c r="M33" s="1944" t="s">
        <v>190</v>
      </c>
      <c r="N33" s="1944"/>
      <c r="O33" s="1944"/>
      <c r="P33" s="1944"/>
      <c r="Q33" s="1945"/>
      <c r="R33" s="487">
        <v>1.2453048470902051E-3</v>
      </c>
      <c r="S33" s="488">
        <v>3.7110513026830552E-3</v>
      </c>
      <c r="T33" s="489">
        <v>1.9035239264439841E-3</v>
      </c>
      <c r="U33" s="487">
        <v>1.2912478468755564E-3</v>
      </c>
      <c r="V33" s="488">
        <v>4.0091599111189632E-3</v>
      </c>
      <c r="W33" s="490">
        <v>2.0238021106149793E-3</v>
      </c>
      <c r="X33"/>
      <c r="Y33" s="1944" t="s">
        <v>190</v>
      </c>
      <c r="Z33" s="1944"/>
      <c r="AA33" s="1944"/>
      <c r="AB33" s="1944"/>
      <c r="AC33" s="1945"/>
      <c r="AD33" s="487">
        <v>0.47957198443579768</v>
      </c>
      <c r="AE33" s="488">
        <v>0.52042801556420237</v>
      </c>
      <c r="AF33" s="489">
        <v>1</v>
      </c>
      <c r="AG33" s="487">
        <v>0.4660633484162896</v>
      </c>
      <c r="AH33" s="488">
        <v>0.5339366515837104</v>
      </c>
      <c r="AI33" s="490">
        <v>1</v>
      </c>
      <c r="AJ33"/>
      <c r="AK33" s="1944" t="s">
        <v>190</v>
      </c>
      <c r="AL33" s="1944"/>
      <c r="AM33" s="1944"/>
      <c r="AN33" s="1944"/>
      <c r="AO33" s="1945"/>
      <c r="AP33" s="487">
        <v>4.4624746450304231E-2</v>
      </c>
      <c r="AQ33" s="488">
        <v>0.10280373831775691</v>
      </c>
      <c r="AR33" s="490">
        <v>7.4902723735408516E-2</v>
      </c>
    </row>
    <row r="34" spans="1:59" ht="25.5" customHeight="1">
      <c r="A34" s="1942" t="s">
        <v>191</v>
      </c>
      <c r="B34" s="1942"/>
      <c r="C34" s="1942"/>
      <c r="D34" s="1942"/>
      <c r="E34" s="1943"/>
      <c r="F34" s="184">
        <v>9407</v>
      </c>
      <c r="G34" s="185">
        <v>3879</v>
      </c>
      <c r="H34" s="185">
        <v>13286</v>
      </c>
      <c r="I34" s="184">
        <v>9574</v>
      </c>
      <c r="J34" s="185">
        <v>4100</v>
      </c>
      <c r="K34" s="186">
        <v>13674</v>
      </c>
      <c r="L34"/>
      <c r="M34" s="1942" t="s">
        <v>191</v>
      </c>
      <c r="N34" s="1942"/>
      <c r="O34" s="1942"/>
      <c r="P34" s="1942"/>
      <c r="Q34" s="1943"/>
      <c r="R34" s="104">
        <v>2.3761831027540689E-2</v>
      </c>
      <c r="S34" s="109">
        <v>2.6906856080574901E-2</v>
      </c>
      <c r="T34" s="106">
        <v>2.4601380240014369E-2</v>
      </c>
      <c r="U34" s="104">
        <v>2.4004673565022477E-2</v>
      </c>
      <c r="V34" s="105">
        <v>2.786026378913178E-2</v>
      </c>
      <c r="W34" s="107">
        <v>2.5043864308189348E-2</v>
      </c>
      <c r="X34"/>
      <c r="Y34" s="1942" t="s">
        <v>191</v>
      </c>
      <c r="Z34" s="1942"/>
      <c r="AA34" s="1942"/>
      <c r="AB34" s="1942"/>
      <c r="AC34" s="1943"/>
      <c r="AD34" s="104">
        <v>0.70803853680566009</v>
      </c>
      <c r="AE34" s="109">
        <v>0.29196146319433991</v>
      </c>
      <c r="AF34" s="106">
        <v>1</v>
      </c>
      <c r="AG34" s="104">
        <v>0.7001608892789235</v>
      </c>
      <c r="AH34" s="105">
        <v>0.2998391107210765</v>
      </c>
      <c r="AI34" s="107">
        <v>1</v>
      </c>
      <c r="AJ34"/>
      <c r="AK34" s="1942" t="s">
        <v>191</v>
      </c>
      <c r="AL34" s="1942"/>
      <c r="AM34" s="1942"/>
      <c r="AN34" s="1942"/>
      <c r="AO34" s="1943"/>
      <c r="AP34" s="104">
        <v>1.7752737323269985E-2</v>
      </c>
      <c r="AQ34" s="105">
        <v>5.697344676463012E-2</v>
      </c>
      <c r="AR34" s="107">
        <v>2.9203673039289502E-2</v>
      </c>
    </row>
    <row r="35" spans="1:59" ht="18" customHeight="1">
      <c r="A35" s="1865" t="s">
        <v>930</v>
      </c>
      <c r="B35" s="1865"/>
      <c r="C35" s="1865"/>
      <c r="D35" s="1865"/>
      <c r="E35" s="1866"/>
      <c r="F35" s="427">
        <v>4938</v>
      </c>
      <c r="G35" s="187">
        <v>17328</v>
      </c>
      <c r="H35" s="187">
        <v>22266</v>
      </c>
      <c r="I35" s="427">
        <v>4875</v>
      </c>
      <c r="J35" s="187">
        <v>17434</v>
      </c>
      <c r="K35" s="188">
        <v>22309</v>
      </c>
      <c r="L35"/>
      <c r="M35" s="1865" t="s">
        <v>930</v>
      </c>
      <c r="N35" s="1865"/>
      <c r="O35" s="1865"/>
      <c r="P35" s="1865"/>
      <c r="Q35" s="1866"/>
      <c r="R35" s="104">
        <v>1.2473256257467409E-2</v>
      </c>
      <c r="S35" s="105">
        <v>0.12019644293998501</v>
      </c>
      <c r="T35" s="106">
        <v>4.1229439441830489E-2</v>
      </c>
      <c r="U35" s="104">
        <v>1.2222977191297741E-2</v>
      </c>
      <c r="V35" s="105">
        <v>0.11846727778042035</v>
      </c>
      <c r="W35" s="108">
        <v>4.0858824692949845E-2</v>
      </c>
      <c r="X35"/>
      <c r="Y35" s="1865" t="s">
        <v>930</v>
      </c>
      <c r="Z35" s="1865"/>
      <c r="AA35" s="1865"/>
      <c r="AB35" s="1865"/>
      <c r="AC35" s="1866"/>
      <c r="AD35" s="104">
        <v>0.22177310697925087</v>
      </c>
      <c r="AE35" s="105">
        <v>0.7782268930207491</v>
      </c>
      <c r="AF35" s="106">
        <v>1</v>
      </c>
      <c r="AG35" s="104">
        <v>0.21852167286745261</v>
      </c>
      <c r="AH35" s="105">
        <v>0.78147832713254739</v>
      </c>
      <c r="AI35" s="108">
        <v>1</v>
      </c>
      <c r="AJ35"/>
      <c r="AK35" s="1865" t="s">
        <v>930</v>
      </c>
      <c r="AL35" s="1865"/>
      <c r="AM35" s="1865"/>
      <c r="AN35" s="1865"/>
      <c r="AO35" s="1866"/>
      <c r="AP35" s="104">
        <v>-1.2758201701093541E-2</v>
      </c>
      <c r="AQ35" s="105">
        <v>6.1172668513389539E-3</v>
      </c>
      <c r="AR35" s="108">
        <v>1.9311955447767204E-3</v>
      </c>
    </row>
    <row r="36" spans="1:59" ht="18" hidden="1" customHeight="1">
      <c r="A36" s="1877" t="s">
        <v>192</v>
      </c>
      <c r="B36" s="1877"/>
      <c r="C36" s="1877"/>
      <c r="D36" s="1877"/>
      <c r="E36" s="1878"/>
      <c r="F36" s="420" t="e">
        <v>#REF!</v>
      </c>
      <c r="G36" s="420" t="e">
        <v>#REF!</v>
      </c>
      <c r="H36" s="420" t="e">
        <v>#REF!</v>
      </c>
      <c r="I36" s="420" t="e">
        <v>#REF!</v>
      </c>
      <c r="J36" s="420" t="e">
        <v>#REF!</v>
      </c>
      <c r="K36" s="420" t="e">
        <v>#REF!</v>
      </c>
      <c r="L36"/>
      <c r="M36" s="1877" t="s">
        <v>192</v>
      </c>
      <c r="N36" s="1877"/>
      <c r="O36" s="1877"/>
      <c r="P36" s="1877"/>
      <c r="Q36" s="1878"/>
      <c r="R36" s="301" t="e">
        <v>#REF!</v>
      </c>
      <c r="S36" s="478" t="e">
        <v>#REF!</v>
      </c>
      <c r="T36" s="479" t="e">
        <v>#REF!</v>
      </c>
      <c r="U36" s="480" t="e">
        <v>#REF!</v>
      </c>
      <c r="V36" s="478" t="e">
        <v>#REF!</v>
      </c>
      <c r="W36" s="481" t="e">
        <v>#REF!</v>
      </c>
      <c r="X36"/>
      <c r="Y36" s="1877" t="s">
        <v>192</v>
      </c>
      <c r="Z36" s="1877"/>
      <c r="AA36" s="1877"/>
      <c r="AB36" s="1877"/>
      <c r="AC36" s="1878"/>
      <c r="AD36" s="301" t="e">
        <v>#REF!</v>
      </c>
      <c r="AE36" s="478" t="e">
        <v>#REF!</v>
      </c>
      <c r="AF36" s="479" t="e">
        <v>#REF!</v>
      </c>
      <c r="AG36" s="480" t="e">
        <v>#REF!</v>
      </c>
      <c r="AH36" s="478" t="e">
        <v>#REF!</v>
      </c>
      <c r="AI36" s="481" t="e">
        <v>#REF!</v>
      </c>
      <c r="AJ36"/>
      <c r="AK36" s="1877" t="s">
        <v>192</v>
      </c>
      <c r="AL36" s="1877"/>
      <c r="AM36" s="1877"/>
      <c r="AN36" s="1877"/>
      <c r="AO36" s="1878"/>
      <c r="AP36" s="480" t="e">
        <v>#REF!</v>
      </c>
      <c r="AQ36" s="478" t="e">
        <v>#REF!</v>
      </c>
      <c r="AR36" s="481" t="e">
        <v>#REF!</v>
      </c>
    </row>
    <row r="37" spans="1:59" ht="18" customHeight="1">
      <c r="A37" s="1877" t="s">
        <v>18</v>
      </c>
      <c r="B37" s="1877"/>
      <c r="C37" s="1877"/>
      <c r="D37" s="1877"/>
      <c r="E37" s="1878"/>
      <c r="F37" s="296">
        <v>6811</v>
      </c>
      <c r="G37" s="189">
        <v>2931</v>
      </c>
      <c r="H37" s="300">
        <v>9742</v>
      </c>
      <c r="I37" s="296">
        <v>6032</v>
      </c>
      <c r="J37" s="189">
        <v>2469</v>
      </c>
      <c r="K37" s="299">
        <v>8501</v>
      </c>
      <c r="L37"/>
      <c r="M37" s="1877" t="s">
        <v>18</v>
      </c>
      <c r="N37" s="1877"/>
      <c r="O37" s="1877"/>
      <c r="P37" s="1877"/>
      <c r="Q37" s="1878"/>
      <c r="R37" s="491">
        <v>1.720440428708192E-2</v>
      </c>
      <c r="S37" s="492">
        <v>2.0331011903110346E-2</v>
      </c>
      <c r="T37" s="493">
        <v>1.8039037053907872E-2</v>
      </c>
      <c r="U37" s="491">
        <v>1.5123897111365739E-2</v>
      </c>
      <c r="V37" s="492">
        <v>1.6777314950089356E-2</v>
      </c>
      <c r="W37" s="494">
        <v>1.5569540038314879E-2</v>
      </c>
      <c r="X37"/>
      <c r="Y37" s="1877" t="s">
        <v>18</v>
      </c>
      <c r="Z37" s="1877"/>
      <c r="AA37" s="1877"/>
      <c r="AB37" s="1877"/>
      <c r="AC37" s="1878"/>
      <c r="AD37" s="487">
        <v>0.69913775405460887</v>
      </c>
      <c r="AE37" s="495">
        <v>0.30086224594539107</v>
      </c>
      <c r="AF37" s="496">
        <v>1</v>
      </c>
      <c r="AG37" s="487">
        <v>0.70956358075520531</v>
      </c>
      <c r="AH37" s="495">
        <v>0.29043641924479474</v>
      </c>
      <c r="AI37" s="497">
        <v>1</v>
      </c>
      <c r="AJ37"/>
      <c r="AK37" s="1877" t="s">
        <v>18</v>
      </c>
      <c r="AL37" s="1877"/>
      <c r="AM37" s="1877"/>
      <c r="AN37" s="1877"/>
      <c r="AO37" s="1878"/>
      <c r="AP37" s="487">
        <v>-0.11437380707678757</v>
      </c>
      <c r="AQ37" s="495">
        <v>-0.15762538382804503</v>
      </c>
      <c r="AR37" s="497">
        <v>-0.12738657359885031</v>
      </c>
    </row>
    <row r="38" spans="1:59" ht="18" customHeight="1">
      <c r="A38" s="1865" t="s">
        <v>931</v>
      </c>
      <c r="B38" s="1865"/>
      <c r="C38" s="1865"/>
      <c r="D38" s="1865"/>
      <c r="E38" s="1866"/>
      <c r="F38" s="427">
        <v>6811</v>
      </c>
      <c r="G38" s="427">
        <v>2931</v>
      </c>
      <c r="H38" s="427">
        <v>9742</v>
      </c>
      <c r="I38" s="427">
        <v>6032</v>
      </c>
      <c r="J38" s="427">
        <v>2469</v>
      </c>
      <c r="K38" s="427">
        <v>8501</v>
      </c>
      <c r="L38"/>
      <c r="M38" s="1865" t="s">
        <v>932</v>
      </c>
      <c r="N38" s="1865"/>
      <c r="O38" s="1865"/>
      <c r="P38" s="1865"/>
      <c r="Q38" s="1866"/>
      <c r="R38" s="149">
        <v>1.720440428708192E-2</v>
      </c>
      <c r="S38" s="149">
        <v>2.0331011903110346E-2</v>
      </c>
      <c r="T38" s="149">
        <v>1.8039037053907872E-2</v>
      </c>
      <c r="U38" s="149">
        <v>1.5123897111365739E-2</v>
      </c>
      <c r="V38" s="149">
        <v>1.6777314950089356E-2</v>
      </c>
      <c r="W38" s="149">
        <v>1.5569540038314879E-2</v>
      </c>
      <c r="X38"/>
      <c r="Y38" s="1865" t="s">
        <v>933</v>
      </c>
      <c r="Z38" s="1865"/>
      <c r="AA38" s="1865"/>
      <c r="AB38" s="1865"/>
      <c r="AC38" s="1866"/>
      <c r="AD38" s="149">
        <v>0.69913775405460887</v>
      </c>
      <c r="AE38" s="150">
        <v>0.30086224594539107</v>
      </c>
      <c r="AF38" s="428">
        <v>1</v>
      </c>
      <c r="AG38" s="151">
        <v>0.70956358075520531</v>
      </c>
      <c r="AH38" s="150">
        <v>0.29043641924479474</v>
      </c>
      <c r="AI38" s="108">
        <v>1</v>
      </c>
      <c r="AJ38"/>
      <c r="AK38" s="1865" t="s">
        <v>933</v>
      </c>
      <c r="AL38" s="1865"/>
      <c r="AM38" s="1865"/>
      <c r="AN38" s="1865"/>
      <c r="AO38" s="1866"/>
      <c r="AP38" s="151">
        <v>-0.11437380707678757</v>
      </c>
      <c r="AQ38" s="150">
        <v>-0.15762538382804503</v>
      </c>
      <c r="AR38" s="108">
        <v>-0.12738657359885031</v>
      </c>
    </row>
    <row r="39" spans="1:59" ht="18" customHeight="1">
      <c r="A39" s="1862" t="s">
        <v>19</v>
      </c>
      <c r="B39" s="1862"/>
      <c r="C39" s="1862"/>
      <c r="D39" s="1862"/>
      <c r="E39" s="1863"/>
      <c r="F39" s="429">
        <v>395887</v>
      </c>
      <c r="G39" s="190">
        <v>144164</v>
      </c>
      <c r="H39" s="190">
        <v>540051</v>
      </c>
      <c r="I39" s="429">
        <v>398839</v>
      </c>
      <c r="J39" s="190">
        <v>147163</v>
      </c>
      <c r="K39" s="191">
        <v>546002</v>
      </c>
      <c r="L39"/>
      <c r="M39" s="1862" t="s">
        <v>19</v>
      </c>
      <c r="N39" s="1862"/>
      <c r="O39" s="1862"/>
      <c r="P39" s="1862"/>
      <c r="Q39" s="1863"/>
      <c r="R39" s="155">
        <v>1</v>
      </c>
      <c r="S39" s="156">
        <v>1</v>
      </c>
      <c r="T39" s="430">
        <v>1</v>
      </c>
      <c r="U39" s="155">
        <v>1</v>
      </c>
      <c r="V39" s="156">
        <v>1</v>
      </c>
      <c r="W39" s="157">
        <v>1</v>
      </c>
      <c r="X39"/>
      <c r="Y39" s="1862" t="s">
        <v>19</v>
      </c>
      <c r="Z39" s="1862"/>
      <c r="AA39" s="1862"/>
      <c r="AB39" s="1862"/>
      <c r="AC39" s="1863"/>
      <c r="AD39" s="155">
        <v>0.73305484111685748</v>
      </c>
      <c r="AE39" s="156">
        <v>0.26694515888314252</v>
      </c>
      <c r="AF39" s="430">
        <v>1</v>
      </c>
      <c r="AG39" s="155">
        <v>0.73047168325390754</v>
      </c>
      <c r="AH39" s="156">
        <v>0.26952831674609251</v>
      </c>
      <c r="AI39" s="157">
        <v>1</v>
      </c>
      <c r="AJ39"/>
      <c r="AK39" s="1862" t="s">
        <v>19</v>
      </c>
      <c r="AL39" s="1862"/>
      <c r="AM39" s="1862"/>
      <c r="AN39" s="1862"/>
      <c r="AO39" s="1863"/>
      <c r="AP39" s="155">
        <v>7.4566732426171178E-3</v>
      </c>
      <c r="AQ39" s="156">
        <v>2.080269692849801E-2</v>
      </c>
      <c r="AR39" s="157">
        <v>1.101932965590291E-2</v>
      </c>
    </row>
    <row r="40" spans="1:59" ht="18" customHeight="1">
      <c r="A40" s="1"/>
      <c r="B40" s="1"/>
      <c r="C40" s="1"/>
      <c r="D40" s="1"/>
      <c r="E40" s="1"/>
      <c r="F40" s="444"/>
      <c r="G40" s="1"/>
      <c r="H40" s="1"/>
      <c r="I40" s="1"/>
      <c r="J40" s="1"/>
      <c r="K40" s="1"/>
      <c r="L40"/>
      <c r="M40" s="1"/>
      <c r="O40" s="1"/>
      <c r="P40" s="1"/>
      <c r="Q40" s="1"/>
      <c r="R40" s="1"/>
      <c r="S40" s="1"/>
      <c r="T40" s="1"/>
      <c r="U40" s="1"/>
      <c r="V40" s="1"/>
      <c r="W40"/>
      <c r="X40"/>
      <c r="AJ40"/>
      <c r="AK40"/>
      <c r="AL40"/>
      <c r="AM40"/>
      <c r="AN40"/>
      <c r="AO40"/>
    </row>
    <row r="41" spans="1:59" ht="18" customHeight="1">
      <c r="A41" s="1861" t="s">
        <v>934</v>
      </c>
      <c r="B41" s="1861"/>
      <c r="C41" s="1861"/>
      <c r="D41" s="1861"/>
      <c r="E41" s="1861"/>
      <c r="F41" s="1861"/>
      <c r="G41" s="1861"/>
      <c r="H41" s="1861"/>
      <c r="I41" s="1861"/>
      <c r="J41" s="1861"/>
      <c r="K41" s="1861"/>
      <c r="L41"/>
      <c r="M41" s="1950" t="s">
        <v>935</v>
      </c>
      <c r="N41" s="1950"/>
      <c r="O41" s="1950"/>
      <c r="P41" s="1950"/>
      <c r="Q41" s="1950"/>
      <c r="R41" s="1950"/>
      <c r="S41" s="1950"/>
      <c r="T41" s="1950"/>
      <c r="U41" s="1950"/>
      <c r="V41" s="1950"/>
      <c r="W41" s="1950"/>
      <c r="X41"/>
      <c r="Y41" s="1950" t="s">
        <v>936</v>
      </c>
      <c r="Z41" s="1950"/>
      <c r="AA41" s="1950"/>
      <c r="AB41" s="1950"/>
      <c r="AC41" s="1950"/>
      <c r="AD41" s="1950"/>
      <c r="AE41" s="1950"/>
      <c r="AF41" s="1950"/>
      <c r="AG41" s="1950"/>
      <c r="AH41" s="1950"/>
      <c r="AI41" s="1950"/>
      <c r="AJ41"/>
      <c r="AK41" s="1861" t="s">
        <v>937</v>
      </c>
      <c r="AL41" s="1861"/>
      <c r="AM41" s="1861"/>
      <c r="AN41" s="1861"/>
      <c r="AO41" s="1861"/>
      <c r="AP41" s="1861"/>
      <c r="AQ41" s="1861"/>
      <c r="AR41" s="1861"/>
      <c r="AS41" s="1861"/>
      <c r="AT41" s="1861"/>
      <c r="AU41" s="1861"/>
      <c r="AW41" s="1861" t="s">
        <v>938</v>
      </c>
      <c r="AX41" s="1861"/>
      <c r="AY41" s="1861"/>
      <c r="AZ41" s="1861"/>
      <c r="BA41" s="1861"/>
      <c r="BB41" s="1861"/>
      <c r="BC41" s="1861"/>
      <c r="BD41" s="1861"/>
      <c r="BE41" s="1861"/>
      <c r="BF41" s="1861"/>
      <c r="BG41" s="1861"/>
    </row>
    <row r="42" spans="1:59" ht="18" customHeight="1">
      <c r="A42" s="1"/>
      <c r="B42" s="1"/>
      <c r="C42" s="1"/>
      <c r="D42" s="1"/>
      <c r="E42" s="1"/>
      <c r="F42" s="444"/>
      <c r="G42" s="1"/>
      <c r="H42" s="1"/>
      <c r="I42" s="1"/>
      <c r="J42" s="1"/>
      <c r="K42" s="1"/>
      <c r="L42"/>
      <c r="M42" s="1"/>
      <c r="O42" s="1"/>
      <c r="P42" s="1"/>
      <c r="Q42" s="1"/>
      <c r="R42" s="1"/>
      <c r="S42" s="1"/>
      <c r="T42" s="1"/>
      <c r="U42" s="1"/>
      <c r="V42" s="1"/>
      <c r="W42" s="1"/>
      <c r="X42"/>
      <c r="Y42" s="1"/>
      <c r="Z42" s="1"/>
      <c r="AA42" s="1"/>
      <c r="AB42" s="1"/>
      <c r="AC42" s="1"/>
      <c r="AD42" s="1"/>
      <c r="AE42" s="1"/>
      <c r="AF42" s="1"/>
      <c r="AG42" s="1"/>
      <c r="AH42" s="1"/>
      <c r="AI42" s="1"/>
      <c r="AJ42"/>
      <c r="AK42" s="1"/>
      <c r="AL42" s="1"/>
      <c r="AM42" s="1"/>
      <c r="AN42" s="1"/>
      <c r="AO42" s="1"/>
      <c r="AP42" s="1"/>
      <c r="AQ42" s="1"/>
      <c r="AR42" s="1"/>
      <c r="AS42" s="1"/>
      <c r="AT42" s="1"/>
      <c r="AU42" s="1"/>
      <c r="AW42" s="1"/>
      <c r="AX42" s="1"/>
      <c r="AY42" s="1"/>
      <c r="AZ42" s="1"/>
      <c r="BA42" s="1"/>
      <c r="BB42" s="1"/>
      <c r="BC42" s="1"/>
      <c r="BD42"/>
      <c r="BE42"/>
      <c r="BF42" s="1"/>
      <c r="BG42" s="1"/>
    </row>
    <row r="43" spans="1:59" ht="18" customHeight="1">
      <c r="A43" s="1826"/>
      <c r="B43" s="1826"/>
      <c r="C43" s="1827"/>
      <c r="D43" s="1824">
        <v>2024</v>
      </c>
      <c r="E43" s="1864"/>
      <c r="F43" s="1864"/>
      <c r="G43" s="1825"/>
      <c r="H43" s="1824">
        <v>2025</v>
      </c>
      <c r="I43" s="1864"/>
      <c r="J43" s="1864"/>
      <c r="K43" s="1864"/>
      <c r="L43"/>
      <c r="M43" s="1826"/>
      <c r="N43" s="1826"/>
      <c r="O43" s="1826"/>
      <c r="P43" s="1826"/>
      <c r="Q43" s="1827"/>
      <c r="R43" s="1824">
        <v>2024</v>
      </c>
      <c r="S43" s="1864"/>
      <c r="T43" s="1864"/>
      <c r="U43" s="1864"/>
      <c r="V43" s="1864"/>
      <c r="W43" s="1864"/>
      <c r="X43"/>
      <c r="Y43" s="1826"/>
      <c r="Z43" s="1826"/>
      <c r="AA43" s="1826"/>
      <c r="AB43" s="1826"/>
      <c r="AC43" s="1827"/>
      <c r="AD43" s="1824">
        <v>2025</v>
      </c>
      <c r="AE43" s="1864"/>
      <c r="AF43" s="1864"/>
      <c r="AG43" s="1864"/>
      <c r="AH43" s="1864"/>
      <c r="AI43" s="1864"/>
      <c r="AJ43"/>
      <c r="AK43" s="1826"/>
      <c r="AL43" s="1826"/>
      <c r="AM43" s="1826"/>
      <c r="AN43" s="1826"/>
      <c r="AO43" s="1827"/>
      <c r="AP43" s="1824" t="s">
        <v>929</v>
      </c>
      <c r="AQ43" s="1864"/>
      <c r="AR43" s="1864"/>
      <c r="AS43"/>
      <c r="AT43"/>
      <c r="AU43"/>
      <c r="AW43" s="1826"/>
      <c r="AX43" s="1826"/>
      <c r="AY43" s="1827"/>
      <c r="AZ43" s="1824">
        <v>2024</v>
      </c>
      <c r="BA43" s="1825"/>
      <c r="BB43" s="1824">
        <v>2025</v>
      </c>
      <c r="BC43" s="1864"/>
      <c r="BD43"/>
      <c r="BE43"/>
    </row>
    <row r="44" spans="1:59" ht="30" customHeight="1">
      <c r="A44" s="1828"/>
      <c r="B44" s="1828"/>
      <c r="C44" s="1829"/>
      <c r="D44" s="33" t="s">
        <v>68</v>
      </c>
      <c r="E44" s="418" t="s">
        <v>939</v>
      </c>
      <c r="F44" s="696" t="s">
        <v>69</v>
      </c>
      <c r="G44" s="418" t="s">
        <v>939</v>
      </c>
      <c r="H44" s="34" t="s">
        <v>68</v>
      </c>
      <c r="I44" s="418" t="s">
        <v>939</v>
      </c>
      <c r="J44" s="34" t="s">
        <v>69</v>
      </c>
      <c r="K44" s="419" t="s">
        <v>939</v>
      </c>
      <c r="L44"/>
      <c r="M44" s="1828"/>
      <c r="N44" s="1828"/>
      <c r="O44" s="1828"/>
      <c r="P44" s="1828"/>
      <c r="Q44" s="1829"/>
      <c r="R44" s="33" t="s">
        <v>68</v>
      </c>
      <c r="S44" s="418" t="s">
        <v>939</v>
      </c>
      <c r="T44" s="34" t="s">
        <v>69</v>
      </c>
      <c r="U44" s="418" t="s">
        <v>939</v>
      </c>
      <c r="V44" s="34" t="s">
        <v>70</v>
      </c>
      <c r="W44" s="95" t="s">
        <v>939</v>
      </c>
      <c r="X44"/>
      <c r="Y44" s="1828"/>
      <c r="Z44" s="1828"/>
      <c r="AA44" s="1828"/>
      <c r="AB44" s="1828"/>
      <c r="AC44" s="1829"/>
      <c r="AD44" s="33" t="s">
        <v>68</v>
      </c>
      <c r="AE44" s="418" t="s">
        <v>939</v>
      </c>
      <c r="AF44" s="34" t="s">
        <v>69</v>
      </c>
      <c r="AG44" s="418" t="s">
        <v>939</v>
      </c>
      <c r="AH44" s="34" t="s">
        <v>70</v>
      </c>
      <c r="AI44" s="95" t="s">
        <v>939</v>
      </c>
      <c r="AJ44"/>
      <c r="AK44" s="1828"/>
      <c r="AL44" s="1828"/>
      <c r="AM44" s="1828"/>
      <c r="AN44" s="1828"/>
      <c r="AO44" s="1829"/>
      <c r="AP44" s="297" t="s">
        <v>68</v>
      </c>
      <c r="AQ44" s="93" t="s">
        <v>69</v>
      </c>
      <c r="AR44" s="442" t="s">
        <v>70</v>
      </c>
      <c r="AW44" s="1828"/>
      <c r="AX44" s="1828"/>
      <c r="AY44" s="1829"/>
      <c r="AZ44" s="34" t="s">
        <v>69</v>
      </c>
      <c r="BA44" s="418" t="s">
        <v>940</v>
      </c>
      <c r="BB44" s="33" t="s">
        <v>69</v>
      </c>
      <c r="BC44" s="95" t="s">
        <v>941</v>
      </c>
      <c r="BD44"/>
      <c r="BE44"/>
    </row>
    <row r="45" spans="1:59" ht="18" customHeight="1">
      <c r="A45" s="1886" t="s">
        <v>24</v>
      </c>
      <c r="B45" s="1886"/>
      <c r="C45" s="1887"/>
      <c r="D45" s="192">
        <v>12006</v>
      </c>
      <c r="E45" s="193">
        <v>46</v>
      </c>
      <c r="F45" s="697">
        <v>2978</v>
      </c>
      <c r="G45" s="195">
        <v>28</v>
      </c>
      <c r="H45" s="192">
        <v>12126</v>
      </c>
      <c r="I45" s="193">
        <v>46</v>
      </c>
      <c r="J45" s="196">
        <v>3127</v>
      </c>
      <c r="K45" s="197">
        <v>23</v>
      </c>
      <c r="L45"/>
      <c r="M45" s="1886" t="s">
        <v>24</v>
      </c>
      <c r="N45" s="1886"/>
      <c r="O45" s="1886"/>
      <c r="P45" s="1886"/>
      <c r="Q45" s="1887"/>
      <c r="R45" s="114">
        <v>3.1622281513634241E-2</v>
      </c>
      <c r="S45" s="115">
        <v>3.8314176245210726E-3</v>
      </c>
      <c r="T45" s="114">
        <v>2.1681203314064389E-2</v>
      </c>
      <c r="U45" s="115">
        <v>9.4022834116856951E-3</v>
      </c>
      <c r="V45" s="116">
        <v>2.8981302572612822E-2</v>
      </c>
      <c r="W45" s="117">
        <v>4.9386011745862256E-3</v>
      </c>
      <c r="X45"/>
      <c r="Y45" s="1886" t="s">
        <v>24</v>
      </c>
      <c r="Z45" s="1886"/>
      <c r="AA45" s="1886"/>
      <c r="AB45" s="1886"/>
      <c r="AC45" s="1887"/>
      <c r="AD45" s="114">
        <v>3.1641325251217926E-2</v>
      </c>
      <c r="AE45" s="115">
        <v>3.7935015668810819E-3</v>
      </c>
      <c r="AF45" s="114">
        <v>2.2241347425921449E-2</v>
      </c>
      <c r="AG45" s="115">
        <v>7.355292612727854E-3</v>
      </c>
      <c r="AH45" s="116">
        <v>2.9118392140916754E-2</v>
      </c>
      <c r="AI45" s="117">
        <v>4.5237002556874056E-3</v>
      </c>
      <c r="AJ45"/>
      <c r="AK45" s="1886" t="s">
        <v>24</v>
      </c>
      <c r="AL45" s="1886"/>
      <c r="AM45" s="1886"/>
      <c r="AN45" s="1886"/>
      <c r="AO45" s="1887"/>
      <c r="AP45" s="118">
        <v>9.9950024987505159E-3</v>
      </c>
      <c r="AQ45" s="114">
        <v>5.0033579583613097E-2</v>
      </c>
      <c r="AR45" s="119">
        <v>1.7952482648158075E-2</v>
      </c>
      <c r="AW45" s="1886" t="s">
        <v>24</v>
      </c>
      <c r="AX45" s="1886"/>
      <c r="AY45" s="1887"/>
      <c r="AZ45" s="114">
        <v>0.19874532835024025</v>
      </c>
      <c r="BA45" s="115">
        <v>0.3783783783783784</v>
      </c>
      <c r="BB45" s="116">
        <v>0.20500885071789157</v>
      </c>
      <c r="BC45" s="117">
        <v>0.33333333333333331</v>
      </c>
      <c r="BD45"/>
      <c r="BE45"/>
    </row>
    <row r="46" spans="1:59" ht="18" customHeight="1">
      <c r="A46" s="1886" t="s">
        <v>25</v>
      </c>
      <c r="B46" s="1886"/>
      <c r="C46" s="1887"/>
      <c r="D46" s="198">
        <v>38898</v>
      </c>
      <c r="E46" s="195">
        <v>114</v>
      </c>
      <c r="F46" s="697">
        <v>16750</v>
      </c>
      <c r="G46" s="195">
        <v>523</v>
      </c>
      <c r="H46" s="198">
        <v>39478</v>
      </c>
      <c r="I46" s="195">
        <v>133</v>
      </c>
      <c r="J46" s="194">
        <v>17579</v>
      </c>
      <c r="K46" s="199">
        <v>542</v>
      </c>
      <c r="L46"/>
      <c r="M46" s="1886" t="s">
        <v>25</v>
      </c>
      <c r="N46" s="1886"/>
      <c r="O46" s="1886"/>
      <c r="P46" s="1886"/>
      <c r="Q46" s="1887"/>
      <c r="R46" s="114">
        <v>0.10245239932678202</v>
      </c>
      <c r="S46" s="115">
        <v>2.9307419404596639E-3</v>
      </c>
      <c r="T46" s="114">
        <v>0.1219476680693682</v>
      </c>
      <c r="U46" s="115">
        <v>3.1223880597014926E-2</v>
      </c>
      <c r="V46" s="116">
        <v>0.10763157538446065</v>
      </c>
      <c r="W46" s="117">
        <v>1.1446952271420356E-2</v>
      </c>
      <c r="X46"/>
      <c r="Y46" s="1886" t="s">
        <v>25</v>
      </c>
      <c r="Z46" s="1886"/>
      <c r="AA46" s="1886"/>
      <c r="AB46" s="1886"/>
      <c r="AC46" s="1887"/>
      <c r="AD46" s="114">
        <v>0.10301304950252196</v>
      </c>
      <c r="AE46" s="115">
        <v>3.3689649931607476E-3</v>
      </c>
      <c r="AF46" s="114">
        <v>0.12503378522554306</v>
      </c>
      <c r="AG46" s="115">
        <v>3.0832243017236475E-2</v>
      </c>
      <c r="AH46" s="116">
        <v>0.10892336592042792</v>
      </c>
      <c r="AI46" s="117">
        <v>1.1830274988169725E-2</v>
      </c>
      <c r="AJ46"/>
      <c r="AK46" s="1886" t="s">
        <v>25</v>
      </c>
      <c r="AL46" s="1886"/>
      <c r="AM46" s="1886"/>
      <c r="AN46" s="1886"/>
      <c r="AO46" s="1887"/>
      <c r="AP46" s="118">
        <v>1.4910792328654443E-2</v>
      </c>
      <c r="AQ46" s="114">
        <v>4.9492537313432727E-2</v>
      </c>
      <c r="AR46" s="119">
        <v>2.5319867740080548E-2</v>
      </c>
      <c r="AW46" s="1886" t="s">
        <v>25</v>
      </c>
      <c r="AX46" s="1886"/>
      <c r="AY46" s="1887"/>
      <c r="AZ46" s="114">
        <v>0.30099913743530765</v>
      </c>
      <c r="BA46" s="115">
        <v>0.82103610675039251</v>
      </c>
      <c r="BB46" s="116">
        <v>0.30809541335857127</v>
      </c>
      <c r="BC46" s="117">
        <v>0.80296296296296299</v>
      </c>
      <c r="BD46"/>
      <c r="BE46"/>
    </row>
    <row r="47" spans="1:59" ht="18" customHeight="1">
      <c r="A47" s="1886" t="s">
        <v>26</v>
      </c>
      <c r="B47" s="1886"/>
      <c r="C47" s="1887"/>
      <c r="D47" s="198">
        <v>137480</v>
      </c>
      <c r="E47" s="195">
        <v>1097</v>
      </c>
      <c r="F47" s="697">
        <v>76402</v>
      </c>
      <c r="G47" s="195">
        <v>9380</v>
      </c>
      <c r="H47" s="198">
        <v>140643</v>
      </c>
      <c r="I47" s="195">
        <v>1170</v>
      </c>
      <c r="J47" s="194">
        <v>78886</v>
      </c>
      <c r="K47" s="199">
        <v>9448</v>
      </c>
      <c r="L47"/>
      <c r="M47" s="1886" t="s">
        <v>26</v>
      </c>
      <c r="N47" s="1886"/>
      <c r="O47" s="1886"/>
      <c r="P47" s="1886"/>
      <c r="Q47" s="1887"/>
      <c r="R47" s="114">
        <v>0.36210488609815394</v>
      </c>
      <c r="S47" s="115">
        <v>7.9793424498108816E-3</v>
      </c>
      <c r="T47" s="114">
        <v>0.55624153646781305</v>
      </c>
      <c r="U47" s="115">
        <v>0.12277165519227246</v>
      </c>
      <c r="V47" s="116">
        <v>0.41367985563504911</v>
      </c>
      <c r="W47" s="117">
        <v>4.8984954320606691E-2</v>
      </c>
      <c r="X47"/>
      <c r="Y47" s="1886" t="s">
        <v>26</v>
      </c>
      <c r="Z47" s="1886"/>
      <c r="AA47" s="1886"/>
      <c r="AB47" s="1886"/>
      <c r="AC47" s="1887"/>
      <c r="AD47" s="114">
        <v>0.36699083847163477</v>
      </c>
      <c r="AE47" s="115">
        <v>8.3189351762974345E-3</v>
      </c>
      <c r="AF47" s="114">
        <v>0.56109080046090165</v>
      </c>
      <c r="AG47" s="115">
        <v>0.11976776614354892</v>
      </c>
      <c r="AH47" s="116">
        <v>0.41908683592101975</v>
      </c>
      <c r="AI47" s="117">
        <v>4.8367186112085417E-2</v>
      </c>
      <c r="AJ47"/>
      <c r="AK47" s="1886" t="s">
        <v>26</v>
      </c>
      <c r="AL47" s="1886"/>
      <c r="AM47" s="1886"/>
      <c r="AN47" s="1886"/>
      <c r="AO47" s="1887"/>
      <c r="AP47" s="118">
        <v>2.3006982833866818E-2</v>
      </c>
      <c r="AQ47" s="114">
        <v>3.2512237899531504E-2</v>
      </c>
      <c r="AR47" s="119">
        <v>2.6402408804855115E-2</v>
      </c>
      <c r="AW47" s="1886" t="s">
        <v>26</v>
      </c>
      <c r="AX47" s="1886"/>
      <c r="AY47" s="1887"/>
      <c r="AZ47" s="114">
        <v>0.3572156609719378</v>
      </c>
      <c r="BA47" s="115">
        <v>0.89529445451942347</v>
      </c>
      <c r="BB47" s="116">
        <v>0.35934204592559527</v>
      </c>
      <c r="BC47" s="117">
        <v>0.88980975701638731</v>
      </c>
      <c r="BD47"/>
      <c r="BE47"/>
    </row>
    <row r="48" spans="1:59" ht="18" customHeight="1">
      <c r="A48" s="1886" t="s">
        <v>27</v>
      </c>
      <c r="B48" s="1886"/>
      <c r="C48" s="1887"/>
      <c r="D48" s="198">
        <v>4647</v>
      </c>
      <c r="E48" s="195">
        <v>69</v>
      </c>
      <c r="F48" s="697">
        <v>700</v>
      </c>
      <c r="G48" s="195">
        <v>55</v>
      </c>
      <c r="H48" s="198">
        <v>4920</v>
      </c>
      <c r="I48" s="195">
        <v>77</v>
      </c>
      <c r="J48" s="194">
        <v>764</v>
      </c>
      <c r="K48" s="199">
        <v>71</v>
      </c>
      <c r="L48"/>
      <c r="M48" s="1886" t="s">
        <v>27</v>
      </c>
      <c r="N48" s="1886"/>
      <c r="O48" s="1886"/>
      <c r="P48" s="1886"/>
      <c r="Q48" s="1887"/>
      <c r="R48" s="114">
        <v>1.2239608711798963E-2</v>
      </c>
      <c r="S48" s="115">
        <v>1.4848289218850872E-2</v>
      </c>
      <c r="T48" s="114">
        <v>5.0963204566303131E-3</v>
      </c>
      <c r="U48" s="115">
        <v>7.857142857142857E-2</v>
      </c>
      <c r="V48" s="116">
        <v>1.0341899683379657E-2</v>
      </c>
      <c r="W48" s="117">
        <v>2.3190574153731065E-2</v>
      </c>
      <c r="X48"/>
      <c r="Y48" s="1886" t="s">
        <v>27</v>
      </c>
      <c r="Z48" s="1886"/>
      <c r="AA48" s="1886"/>
      <c r="AB48" s="1886"/>
      <c r="AC48" s="1887"/>
      <c r="AD48" s="114">
        <v>1.2838142853042404E-2</v>
      </c>
      <c r="AE48" s="115">
        <v>1.5650406504065042E-2</v>
      </c>
      <c r="AF48" s="114">
        <v>5.4340868031352687E-3</v>
      </c>
      <c r="AG48" s="115">
        <v>9.293193717277487E-2</v>
      </c>
      <c r="AH48" s="116">
        <v>1.0850910701433871E-2</v>
      </c>
      <c r="AI48" s="117">
        <v>2.6038001407459536E-2</v>
      </c>
      <c r="AJ48"/>
      <c r="AK48" s="1886" t="s">
        <v>27</v>
      </c>
      <c r="AL48" s="1886"/>
      <c r="AM48" s="1886"/>
      <c r="AN48" s="1886"/>
      <c r="AO48" s="1887"/>
      <c r="AP48" s="118">
        <v>5.8747579083279433E-2</v>
      </c>
      <c r="AQ48" s="114">
        <v>9.1428571428571415E-2</v>
      </c>
      <c r="AR48" s="119">
        <v>6.3025995885543251E-2</v>
      </c>
      <c r="AW48" s="1886" t="s">
        <v>27</v>
      </c>
      <c r="AX48" s="1886"/>
      <c r="AY48" s="1887"/>
      <c r="AZ48" s="114">
        <v>0.13091453151299795</v>
      </c>
      <c r="BA48" s="115">
        <v>0.44354838709677419</v>
      </c>
      <c r="BB48" s="116">
        <v>0.13441238564391272</v>
      </c>
      <c r="BC48" s="117">
        <v>0.47972972972972971</v>
      </c>
      <c r="BD48"/>
      <c r="BE48"/>
    </row>
    <row r="49" spans="1:57" ht="18" customHeight="1">
      <c r="A49" s="1886" t="s">
        <v>28</v>
      </c>
      <c r="B49" s="1886"/>
      <c r="C49" s="1887"/>
      <c r="D49" s="200">
        <v>186638</v>
      </c>
      <c r="E49" s="201">
        <v>3119</v>
      </c>
      <c r="F49" s="698">
        <v>40524</v>
      </c>
      <c r="G49" s="201">
        <v>6807</v>
      </c>
      <c r="H49" s="200">
        <v>186066</v>
      </c>
      <c r="I49" s="201">
        <v>2934</v>
      </c>
      <c r="J49" s="202">
        <v>40238</v>
      </c>
      <c r="K49" s="203">
        <v>6760</v>
      </c>
      <c r="L49"/>
      <c r="M49" s="1886" t="s">
        <v>28</v>
      </c>
      <c r="N49" s="1886"/>
      <c r="O49" s="1886"/>
      <c r="P49" s="1886"/>
      <c r="Q49" s="1887"/>
      <c r="R49" s="114">
        <v>0.49158082434963085</v>
      </c>
      <c r="S49" s="115">
        <v>1.6711494979586152E-2</v>
      </c>
      <c r="T49" s="114">
        <v>0.29503327169212401</v>
      </c>
      <c r="U49" s="115">
        <v>0.16797453360971276</v>
      </c>
      <c r="V49" s="116">
        <v>0.43936536672449777</v>
      </c>
      <c r="W49" s="117">
        <v>4.369568853945642E-2</v>
      </c>
      <c r="X49"/>
      <c r="Y49" s="1886" t="s">
        <v>28</v>
      </c>
      <c r="Z49" s="1886"/>
      <c r="AA49" s="1886"/>
      <c r="AB49" s="1886"/>
      <c r="AC49" s="1887"/>
      <c r="AD49" s="114">
        <v>0.48551664392158295</v>
      </c>
      <c r="AE49" s="115">
        <v>1.5768598239334429E-2</v>
      </c>
      <c r="AF49" s="114">
        <v>0.28619998008449865</v>
      </c>
      <c r="AG49" s="115">
        <v>0.16800039763407723</v>
      </c>
      <c r="AH49" s="116">
        <v>0.43202049531620174</v>
      </c>
      <c r="AI49" s="117">
        <v>4.2836184954751132E-2</v>
      </c>
      <c r="AJ49"/>
      <c r="AK49" s="1886" t="s">
        <v>28</v>
      </c>
      <c r="AL49" s="1886"/>
      <c r="AM49" s="1886"/>
      <c r="AN49" s="1886"/>
      <c r="AO49" s="1887"/>
      <c r="AP49" s="118">
        <v>-3.0647563733001704E-3</v>
      </c>
      <c r="AQ49" s="114">
        <v>-7.0575461454940314E-3</v>
      </c>
      <c r="AR49" s="119">
        <v>-3.7770401739727344E-3</v>
      </c>
      <c r="AW49" s="1886" t="s">
        <v>28</v>
      </c>
      <c r="AX49" s="1886"/>
      <c r="AY49" s="1887"/>
      <c r="AZ49" s="114">
        <v>0.17839251283225188</v>
      </c>
      <c r="BA49" s="115">
        <v>0.68577473302438041</v>
      </c>
      <c r="BB49" s="116">
        <v>0.17780507635746606</v>
      </c>
      <c r="BC49" s="117">
        <v>0.69733855993397975</v>
      </c>
      <c r="BD49"/>
      <c r="BE49"/>
    </row>
    <row r="50" spans="1:57" ht="18" customHeight="1">
      <c r="A50" s="1946" t="s">
        <v>29</v>
      </c>
      <c r="B50" s="1946"/>
      <c r="C50" s="1947"/>
      <c r="D50" s="204">
        <v>379669</v>
      </c>
      <c r="E50" s="205">
        <v>4445</v>
      </c>
      <c r="F50" s="699">
        <v>137354</v>
      </c>
      <c r="G50" s="205">
        <v>16793</v>
      </c>
      <c r="H50" s="206">
        <v>383233</v>
      </c>
      <c r="I50" s="205">
        <v>4360</v>
      </c>
      <c r="J50" s="206">
        <v>140594</v>
      </c>
      <c r="K50" s="207">
        <v>16844</v>
      </c>
      <c r="L50"/>
      <c r="M50" s="1946" t="s">
        <v>29</v>
      </c>
      <c r="N50" s="1946"/>
      <c r="O50" s="1946"/>
      <c r="P50" s="1946"/>
      <c r="Q50" s="1947"/>
      <c r="R50" s="158">
        <v>1</v>
      </c>
      <c r="S50" s="248">
        <v>1.1707566327511595E-2</v>
      </c>
      <c r="T50" s="160">
        <v>1</v>
      </c>
      <c r="U50" s="248">
        <v>0.1222607277545612</v>
      </c>
      <c r="V50" s="160">
        <v>1</v>
      </c>
      <c r="W50" s="249">
        <v>4.1077476243803465E-2</v>
      </c>
      <c r="X50"/>
      <c r="Y50" s="1946" t="s">
        <v>29</v>
      </c>
      <c r="Z50" s="1946"/>
      <c r="AA50" s="1946"/>
      <c r="AB50" s="1946"/>
      <c r="AC50" s="1947"/>
      <c r="AD50" s="158">
        <v>1</v>
      </c>
      <c r="AE50" s="159">
        <v>1.1376890820988798E-2</v>
      </c>
      <c r="AF50" s="160">
        <v>1</v>
      </c>
      <c r="AG50" s="248">
        <v>0.11980596611519695</v>
      </c>
      <c r="AH50" s="160">
        <v>1</v>
      </c>
      <c r="AI50" s="249">
        <v>4.0479013109289898E-2</v>
      </c>
      <c r="AJ50"/>
      <c r="AK50" s="1946" t="s">
        <v>29</v>
      </c>
      <c r="AL50" s="1946"/>
      <c r="AM50" s="1946"/>
      <c r="AN50" s="1946"/>
      <c r="AO50" s="1947"/>
      <c r="AP50" s="161">
        <v>9.387124047525619E-3</v>
      </c>
      <c r="AQ50" s="162">
        <v>2.3588683256403176E-2</v>
      </c>
      <c r="AR50" s="163">
        <v>1.3159956133479644E-2</v>
      </c>
      <c r="AW50" s="1946" t="s">
        <v>193</v>
      </c>
      <c r="AX50" s="1946"/>
      <c r="AY50" s="1947"/>
      <c r="AZ50" s="158">
        <v>0.26566322968223849</v>
      </c>
      <c r="BA50" s="159">
        <v>0.79070533948582733</v>
      </c>
      <c r="BB50" s="158">
        <v>0.26839777254704322</v>
      </c>
      <c r="BC50" s="164">
        <v>0.794378419166195</v>
      </c>
      <c r="BD50"/>
      <c r="BE50"/>
    </row>
    <row r="51" spans="1:57" ht="18" customHeight="1">
      <c r="A51" s="498"/>
      <c r="B51" s="498"/>
      <c r="C51" s="498"/>
      <c r="D51" s="390"/>
      <c r="E51" s="390"/>
      <c r="F51" s="700"/>
      <c r="G51" s="390"/>
      <c r="H51" s="390"/>
      <c r="I51" s="390"/>
      <c r="J51" s="390"/>
      <c r="K51" s="390"/>
      <c r="L51"/>
      <c r="M51" s="1"/>
      <c r="O51" s="1"/>
      <c r="P51" s="1"/>
      <c r="Q51" s="1"/>
      <c r="R51" s="1"/>
      <c r="S51" s="1"/>
      <c r="T51" s="1"/>
      <c r="U51" s="1"/>
      <c r="V51" s="1"/>
      <c r="W51"/>
      <c r="X51"/>
      <c r="AJ51"/>
      <c r="AK51"/>
      <c r="AL51"/>
      <c r="AM51"/>
      <c r="AN51"/>
      <c r="AO51"/>
    </row>
    <row r="52" spans="1:57" ht="18" customHeight="1">
      <c r="A52" s="1861" t="s">
        <v>942</v>
      </c>
      <c r="B52" s="1861"/>
      <c r="C52" s="1861"/>
      <c r="D52" s="1861"/>
      <c r="E52" s="1861"/>
      <c r="F52" s="1861"/>
      <c r="G52" s="1861"/>
      <c r="H52" s="1861"/>
      <c r="I52" s="1861"/>
      <c r="J52" s="1861"/>
      <c r="K52" s="1861"/>
      <c r="L52" s="499"/>
      <c r="M52" s="500"/>
      <c r="N52" s="475"/>
      <c r="O52" s="475"/>
      <c r="P52" s="475"/>
      <c r="Q52" s="475"/>
      <c r="R52" s="475"/>
      <c r="S52" s="475"/>
      <c r="T52" s="475"/>
      <c r="U52" s="475"/>
      <c r="V52" s="475"/>
    </row>
    <row r="53" spans="1:57" customFormat="1" ht="25.95" customHeight="1">
      <c r="A53" s="381"/>
      <c r="B53" s="1955" t="s">
        <v>943</v>
      </c>
      <c r="C53" s="1955"/>
      <c r="D53" s="1955"/>
      <c r="E53" s="1955"/>
      <c r="G53" s="381"/>
      <c r="H53" s="381"/>
      <c r="I53" s="1150">
        <v>57557</v>
      </c>
      <c r="J53" s="864">
        <v>0.1071086960567207</v>
      </c>
      <c r="K53" s="381"/>
      <c r="L53" s="381"/>
      <c r="M53" s="381"/>
      <c r="N53" s="381"/>
      <c r="O53" s="381"/>
      <c r="P53" s="381"/>
      <c r="Q53" s="381"/>
      <c r="R53" s="381"/>
    </row>
    <row r="54" spans="1:57" customFormat="1" ht="16.95" customHeight="1">
      <c r="C54" s="561"/>
      <c r="D54" s="561"/>
      <c r="E54" s="522" t="s">
        <v>944</v>
      </c>
      <c r="G54" s="381"/>
      <c r="H54" s="381"/>
      <c r="I54" s="1151">
        <v>51575</v>
      </c>
      <c r="J54" s="666">
        <v>9.5976701341719858E-2</v>
      </c>
      <c r="K54" s="1154" t="s">
        <v>945</v>
      </c>
      <c r="L54" s="381"/>
      <c r="M54" s="381"/>
      <c r="N54" s="381"/>
      <c r="O54" s="381"/>
      <c r="P54" s="381"/>
      <c r="Q54" s="381"/>
      <c r="R54" s="381"/>
    </row>
    <row r="55" spans="1:57" customFormat="1" ht="22.95" customHeight="1">
      <c r="C55" s="502"/>
      <c r="D55" s="502"/>
      <c r="E55" s="614" t="s">
        <v>946</v>
      </c>
      <c r="F55" s="502"/>
      <c r="G55" s="502"/>
      <c r="H55" s="502"/>
      <c r="I55" s="1152">
        <v>26084</v>
      </c>
      <c r="J55" s="1153">
        <v>0.50574890935530781</v>
      </c>
      <c r="K55" s="256"/>
      <c r="L55" s="501"/>
      <c r="M55" s="516" t="s">
        <v>947</v>
      </c>
      <c r="N55" s="666">
        <v>4.8540112027094927E-2</v>
      </c>
      <c r="O55" s="1219"/>
      <c r="P55" s="381"/>
      <c r="Q55" s="381"/>
      <c r="R55" s="381"/>
    </row>
    <row r="56" spans="1:57" customFormat="1" ht="21.6" customHeight="1">
      <c r="E56" s="614" t="s">
        <v>948</v>
      </c>
      <c r="I56" s="1152">
        <v>5888</v>
      </c>
      <c r="J56" s="1153">
        <v>0.11416383906931653</v>
      </c>
      <c r="K56" s="256"/>
      <c r="L56" s="381"/>
      <c r="M56" s="516" t="s">
        <v>949</v>
      </c>
      <c r="N56" s="666">
        <v>1.0957068686379962E-2</v>
      </c>
      <c r="O56" s="1219"/>
      <c r="P56" s="381"/>
      <c r="Q56" s="381"/>
      <c r="R56" s="381"/>
    </row>
    <row r="57" spans="1:57" customFormat="1" ht="23.7" customHeight="1">
      <c r="B57" s="503"/>
      <c r="C57" s="503"/>
      <c r="D57" s="504"/>
      <c r="E57" s="503"/>
      <c r="F57" s="701"/>
      <c r="H57" s="505" t="s">
        <v>950</v>
      </c>
      <c r="I57" s="413">
        <v>0.20308539739844056</v>
      </c>
      <c r="L57" s="381"/>
      <c r="M57" s="516" t="s">
        <v>951</v>
      </c>
      <c r="N57" s="666">
        <v>3.6479520628244971E-2</v>
      </c>
      <c r="O57" s="381"/>
      <c r="P57" s="381"/>
      <c r="Q57" s="381"/>
      <c r="R57" s="381"/>
    </row>
    <row r="58" spans="1:57" ht="18" customHeight="1">
      <c r="A58" s="9"/>
      <c r="B58" s="391" t="s">
        <v>952</v>
      </c>
      <c r="C58" s="415">
        <v>8.7352829472085083E-3</v>
      </c>
      <c r="D58" s="62"/>
      <c r="E58" s="1"/>
      <c r="F58" s="702" t="s">
        <v>953</v>
      </c>
      <c r="G58" s="414">
        <v>0.1033042157235093</v>
      </c>
      <c r="H58" s="9"/>
      <c r="I58" s="9"/>
      <c r="J58" s="9"/>
      <c r="K58" s="9"/>
      <c r="L58"/>
      <c r="M58" s="9"/>
      <c r="N58" s="9"/>
      <c r="O58" s="9"/>
      <c r="P58" s="9"/>
      <c r="Q58" s="9"/>
      <c r="R58" s="9"/>
      <c r="S58" s="9"/>
      <c r="T58" s="9"/>
      <c r="U58" s="9"/>
      <c r="V58" s="9"/>
      <c r="W58" s="9"/>
      <c r="X58"/>
      <c r="AJ58"/>
    </row>
    <row r="59" spans="1:57" ht="19.95" customHeight="1">
      <c r="A59" s="1"/>
      <c r="B59" s="1"/>
      <c r="C59" s="1"/>
      <c r="D59" s="1"/>
      <c r="E59" s="1"/>
      <c r="F59" s="444"/>
      <c r="G59" s="1"/>
      <c r="H59" s="1"/>
      <c r="I59" s="1"/>
      <c r="J59" s="1"/>
      <c r="K59" s="1"/>
      <c r="L59"/>
      <c r="X59"/>
      <c r="AJ59"/>
    </row>
    <row r="60" spans="1:57" ht="19.95" customHeight="1">
      <c r="A60" s="471" t="s">
        <v>954</v>
      </c>
      <c r="B60" s="471"/>
      <c r="C60" s="471"/>
      <c r="D60" s="471"/>
      <c r="E60" s="1309"/>
      <c r="F60" s="1321" t="s">
        <v>218</v>
      </c>
      <c r="G60" s="1313">
        <v>1010</v>
      </c>
      <c r="H60" s="1314"/>
      <c r="I60" s="1315">
        <v>0.51113360323886636</v>
      </c>
      <c r="K60"/>
      <c r="L60"/>
      <c r="M60" s="1972"/>
      <c r="N60" s="1972"/>
      <c r="O60" s="1972"/>
      <c r="P60" s="1972"/>
      <c r="Q60" s="1972"/>
      <c r="R60" s="389"/>
      <c r="S60" s="1"/>
      <c r="T60" s="1"/>
      <c r="U60" s="1"/>
      <c r="V60" s="1"/>
      <c r="W60" s="1"/>
      <c r="X60"/>
      <c r="AJ60"/>
    </row>
    <row r="61" spans="1:57" ht="21" customHeight="1">
      <c r="A61" s="527"/>
      <c r="B61" s="312" t="s">
        <v>955</v>
      </c>
      <c r="C61" s="413">
        <v>9.1940872527116246E-2</v>
      </c>
      <c r="D61" s="1271"/>
      <c r="E61" s="1310"/>
      <c r="F61" s="312" t="s">
        <v>219</v>
      </c>
      <c r="G61" s="528">
        <v>263</v>
      </c>
      <c r="H61" s="1273"/>
      <c r="I61" s="1316">
        <v>0.13309716599190283</v>
      </c>
      <c r="J61" s="389"/>
      <c r="K61"/>
      <c r="L61" s="62"/>
      <c r="M61" s="389"/>
      <c r="O61" s="1"/>
      <c r="P61" s="1"/>
      <c r="Q61" s="508"/>
      <c r="R61" s="388"/>
      <c r="S61" s="310"/>
      <c r="T61" s="310"/>
      <c r="U61" s="310"/>
      <c r="V61" s="310"/>
      <c r="W61" s="310"/>
      <c r="X61"/>
      <c r="AJ61"/>
    </row>
    <row r="62" spans="1:57" ht="21" customHeight="1">
      <c r="E62" s="1310"/>
      <c r="F62" s="847" t="s">
        <v>220</v>
      </c>
      <c r="G62" s="528">
        <v>100</v>
      </c>
      <c r="H62" s="1273"/>
      <c r="I62" s="1316">
        <v>5.0607287449392711E-2</v>
      </c>
      <c r="J62" s="1296"/>
      <c r="K62" s="509"/>
      <c r="L62" s="509"/>
      <c r="M62" s="388"/>
      <c r="N62" s="411"/>
      <c r="O62" s="404"/>
      <c r="P62" s="403"/>
      <c r="Q62" s="443"/>
      <c r="R62" s="526"/>
      <c r="S62" s="510"/>
      <c r="T62" s="510"/>
      <c r="U62" s="510"/>
      <c r="V62" s="510"/>
      <c r="W62" s="510"/>
      <c r="X62"/>
      <c r="AJ62"/>
    </row>
    <row r="63" spans="1:57" ht="21" customHeight="1">
      <c r="A63" s="1308" t="s">
        <v>956</v>
      </c>
      <c r="B63" s="534"/>
      <c r="E63" s="1310"/>
      <c r="F63" s="312" t="s">
        <v>221</v>
      </c>
      <c r="G63" s="528">
        <v>243</v>
      </c>
      <c r="H63" s="1273"/>
      <c r="I63" s="1316">
        <v>0.12297570850202429</v>
      </c>
      <c r="J63" s="388"/>
      <c r="K63" s="311"/>
      <c r="L63" s="311"/>
      <c r="M63" s="388"/>
      <c r="O63" s="1"/>
      <c r="P63" s="1"/>
      <c r="Q63" s="312"/>
      <c r="R63" s="388"/>
      <c r="S63" s="310"/>
      <c r="T63" s="310"/>
      <c r="U63" s="310"/>
      <c r="V63" s="310"/>
      <c r="W63" s="310"/>
      <c r="X63"/>
      <c r="AJ63"/>
    </row>
    <row r="64" spans="1:57" ht="21" customHeight="1">
      <c r="A64" s="1301" t="s">
        <v>215</v>
      </c>
      <c r="B64" s="1302">
        <v>313</v>
      </c>
      <c r="C64" s="1305">
        <v>0.13674093490607253</v>
      </c>
      <c r="D64" s="847"/>
      <c r="E64" s="1310"/>
      <c r="F64" s="312" t="s">
        <v>222</v>
      </c>
      <c r="G64" s="528">
        <v>196</v>
      </c>
      <c r="H64" s="1273"/>
      <c r="I64" s="1316">
        <v>9.9190283400809723E-2</v>
      </c>
      <c r="K64"/>
      <c r="L64"/>
      <c r="M64" s="511"/>
      <c r="N64" s="511"/>
      <c r="O64" s="511"/>
      <c r="P64" s="511"/>
      <c r="Q64" s="511"/>
      <c r="R64" s="510"/>
      <c r="S64" s="510"/>
      <c r="T64" s="510"/>
      <c r="U64" s="510"/>
      <c r="V64" s="510"/>
      <c r="W64" s="510"/>
      <c r="X64"/>
      <c r="AJ64"/>
    </row>
    <row r="65" spans="1:36" ht="21" customHeight="1">
      <c r="A65" s="1300" t="s">
        <v>957</v>
      </c>
      <c r="B65" s="1303">
        <v>1976</v>
      </c>
      <c r="C65" s="1306">
        <v>0.86325906509392747</v>
      </c>
      <c r="D65" s="1322" t="s">
        <v>958</v>
      </c>
      <c r="E65" s="1310"/>
      <c r="F65" s="62" t="s">
        <v>223</v>
      </c>
      <c r="G65" s="528">
        <v>414</v>
      </c>
      <c r="H65" s="1273"/>
      <c r="I65" s="1316">
        <v>0.20951417004048584</v>
      </c>
      <c r="J65"/>
      <c r="K65"/>
      <c r="L65"/>
      <c r="M65" s="9"/>
      <c r="N65" s="9"/>
      <c r="O65" s="9"/>
      <c r="P65" s="9"/>
      <c r="Q65" s="9"/>
      <c r="R65" s="512"/>
      <c r="S65" s="512"/>
      <c r="T65" s="512"/>
      <c r="U65" s="512"/>
      <c r="V65" s="512"/>
      <c r="W65" s="512"/>
      <c r="X65"/>
      <c r="AJ65"/>
    </row>
    <row r="66" spans="1:36" ht="21" customHeight="1">
      <c r="A66" s="1299" t="s">
        <v>216</v>
      </c>
      <c r="B66" s="1304">
        <v>1400</v>
      </c>
      <c r="C66" s="1307">
        <v>0.6116207951070336</v>
      </c>
      <c r="D66" s="62"/>
      <c r="E66" s="1310"/>
      <c r="F66" s="62" t="s">
        <v>50</v>
      </c>
      <c r="G66" s="528">
        <v>1294</v>
      </c>
      <c r="H66" s="1273"/>
      <c r="I66" s="1316">
        <v>0.65485829959514175</v>
      </c>
      <c r="J66"/>
      <c r="K66"/>
      <c r="L66"/>
      <c r="M66" s="9"/>
      <c r="N66" s="9"/>
      <c r="O66" s="9"/>
      <c r="P66" s="9"/>
      <c r="Q66" s="9"/>
      <c r="R66" s="512"/>
      <c r="S66" s="512"/>
      <c r="T66" s="512"/>
      <c r="U66" s="512"/>
      <c r="V66" s="512"/>
      <c r="W66" s="512"/>
      <c r="X66"/>
      <c r="AJ66"/>
    </row>
    <row r="67" spans="1:36" ht="21" customHeight="1">
      <c r="A67" s="1264" t="s">
        <v>217</v>
      </c>
      <c r="B67" s="1304">
        <v>576</v>
      </c>
      <c r="C67" s="1307">
        <v>0.25163826998689381</v>
      </c>
      <c r="D67" s="62"/>
      <c r="E67" s="1311"/>
      <c r="F67" s="1317" t="s">
        <v>224</v>
      </c>
      <c r="G67" s="1318">
        <v>516</v>
      </c>
      <c r="H67" s="1319"/>
      <c r="I67" s="1320">
        <v>0.26113360323886642</v>
      </c>
      <c r="J67" s="388"/>
      <c r="K67" s="515"/>
      <c r="L67" s="515"/>
      <c r="M67" s="388"/>
      <c r="N67" s="511"/>
      <c r="O67" s="511"/>
      <c r="P67" s="511"/>
      <c r="Q67" s="511"/>
      <c r="R67" s="510"/>
      <c r="S67" s="510"/>
      <c r="T67" s="510"/>
      <c r="U67" s="510"/>
      <c r="V67" s="510"/>
      <c r="W67" s="510"/>
      <c r="X67"/>
      <c r="AJ67"/>
    </row>
    <row r="68" spans="1:36" ht="21" customHeight="1">
      <c r="D68" s="62"/>
      <c r="F68" s="1272"/>
      <c r="G68" s="724"/>
      <c r="H68" s="968"/>
      <c r="I68" s="312"/>
      <c r="J68" s="388"/>
      <c r="L68"/>
      <c r="M68" s="256"/>
      <c r="N68" s="1956"/>
      <c r="O68" s="1956"/>
      <c r="P68" s="411"/>
      <c r="R68" s="9"/>
      <c r="S68" s="310"/>
      <c r="T68" s="310"/>
      <c r="U68" s="310"/>
      <c r="V68" s="310"/>
      <c r="W68" s="310"/>
      <c r="X68"/>
      <c r="AJ68"/>
    </row>
    <row r="69" spans="1:36" ht="22.95" customHeight="1">
      <c r="A69" s="471" t="s">
        <v>959</v>
      </c>
      <c r="B69" s="471"/>
      <c r="C69" s="471"/>
      <c r="D69" s="62"/>
      <c r="E69" s="1309"/>
      <c r="F69" s="1312" t="s">
        <v>225</v>
      </c>
      <c r="G69" s="1313">
        <v>186</v>
      </c>
      <c r="H69" s="1314"/>
      <c r="I69" s="1315">
        <v>9.0555014605647521E-2</v>
      </c>
      <c r="J69" s="1296"/>
      <c r="K69"/>
      <c r="L69"/>
      <c r="M69" s="256"/>
      <c r="N69" s="8"/>
      <c r="O69" s="8"/>
      <c r="R69" s="477"/>
      <c r="S69" s="310"/>
      <c r="T69" s="310"/>
      <c r="U69" s="310"/>
      <c r="V69" s="310"/>
      <c r="W69" s="310"/>
      <c r="X69"/>
      <c r="AJ69"/>
    </row>
    <row r="70" spans="1:36" ht="20.7" customHeight="1">
      <c r="A70" s="527"/>
      <c r="B70" s="312" t="s">
        <v>955</v>
      </c>
      <c r="C70" s="413">
        <v>0.13550946483040821</v>
      </c>
      <c r="E70" s="1310"/>
      <c r="F70" s="62" t="s">
        <v>226</v>
      </c>
      <c r="G70" s="528">
        <v>104</v>
      </c>
      <c r="H70" s="1273"/>
      <c r="I70" s="1316">
        <v>5.0632911392405063E-2</v>
      </c>
      <c r="J70" s="518"/>
      <c r="K70"/>
      <c r="L70"/>
      <c r="M70" s="8"/>
      <c r="N70" s="519"/>
      <c r="O70" s="519"/>
      <c r="R70" s="520"/>
      <c r="AJ70"/>
    </row>
    <row r="71" spans="1:36" ht="20.7" customHeight="1">
      <c r="A71"/>
      <c r="D71" s="443"/>
      <c r="E71" s="1310"/>
      <c r="F71" s="62" t="s">
        <v>227</v>
      </c>
      <c r="G71" s="528">
        <v>1253</v>
      </c>
      <c r="H71" s="1273"/>
      <c r="I71" s="1316">
        <v>0.61002921129503407</v>
      </c>
      <c r="J71" s="521"/>
      <c r="K71"/>
      <c r="L71" s="513"/>
      <c r="M71" s="256"/>
      <c r="N71" s="256"/>
      <c r="Q71" s="1"/>
      <c r="R71" s="510"/>
      <c r="S71" s="310"/>
      <c r="T71" s="310"/>
      <c r="U71" s="310"/>
      <c r="V71" s="310"/>
      <c r="W71" s="310"/>
      <c r="X71"/>
      <c r="AJ71"/>
    </row>
    <row r="72" spans="1:36" ht="15" customHeight="1">
      <c r="A72" s="1308" t="s">
        <v>960</v>
      </c>
      <c r="B72" s="534"/>
      <c r="E72" s="1310"/>
      <c r="F72" s="62" t="s">
        <v>228</v>
      </c>
      <c r="G72" s="528">
        <v>1431</v>
      </c>
      <c r="H72" s="1273"/>
      <c r="I72" s="1316">
        <v>0.69668938656280432</v>
      </c>
      <c r="J72" s="966"/>
      <c r="K72" s="515"/>
      <c r="L72" s="515"/>
      <c r="M72" s="388"/>
      <c r="N72" s="412"/>
      <c r="S72" s="510"/>
      <c r="T72" s="510"/>
      <c r="U72" s="510"/>
      <c r="V72" s="510"/>
      <c r="W72" s="510"/>
      <c r="X72"/>
      <c r="AJ72"/>
    </row>
    <row r="73" spans="1:36" ht="20.7" customHeight="1">
      <c r="A73" s="1301" t="s">
        <v>215</v>
      </c>
      <c r="B73" s="1302">
        <v>338</v>
      </c>
      <c r="C73" s="1305">
        <v>0.14130434782608695</v>
      </c>
      <c r="E73" s="1310"/>
      <c r="F73" s="62" t="s">
        <v>229</v>
      </c>
      <c r="G73" s="528">
        <v>1287</v>
      </c>
      <c r="H73" s="1273"/>
      <c r="I73" s="1316">
        <v>0.62658227848101267</v>
      </c>
      <c r="L73"/>
      <c r="M73" s="1"/>
      <c r="S73" s="310"/>
      <c r="T73" s="310"/>
      <c r="U73" s="310"/>
      <c r="V73" s="310"/>
      <c r="W73" s="310"/>
      <c r="X73"/>
      <c r="AJ73"/>
    </row>
    <row r="74" spans="1:36" ht="20.7" customHeight="1">
      <c r="A74" s="1300" t="s">
        <v>957</v>
      </c>
      <c r="B74" s="1303">
        <v>2054</v>
      </c>
      <c r="C74" s="1306">
        <v>0.85869565217391308</v>
      </c>
      <c r="D74" s="1322" t="s">
        <v>958</v>
      </c>
      <c r="E74" s="1310"/>
      <c r="F74" s="62" t="s">
        <v>230</v>
      </c>
      <c r="G74" s="528">
        <v>393</v>
      </c>
      <c r="H74" s="1273"/>
      <c r="I74" s="1316">
        <v>0.19133398247322297</v>
      </c>
      <c r="J74"/>
      <c r="K74" s="846"/>
      <c r="L74"/>
      <c r="M74" s="1"/>
      <c r="N74" s="474"/>
      <c r="O74" s="1"/>
      <c r="P74" s="1"/>
      <c r="Q74" s="1"/>
      <c r="R74" s="1"/>
      <c r="S74" s="1"/>
      <c r="T74" s="1"/>
      <c r="U74" s="1"/>
      <c r="V74" s="1"/>
      <c r="W74" s="1"/>
      <c r="AJ74"/>
    </row>
    <row r="75" spans="1:36" ht="20.7" customHeight="1">
      <c r="A75" s="1299" t="s">
        <v>216</v>
      </c>
      <c r="B75" s="1304">
        <v>1055</v>
      </c>
      <c r="C75" s="1307">
        <v>0.44105351170568563</v>
      </c>
      <c r="E75" s="1310"/>
      <c r="F75" s="62" t="s">
        <v>231</v>
      </c>
      <c r="G75" s="528">
        <v>386</v>
      </c>
      <c r="H75" s="1273"/>
      <c r="I75" s="1316">
        <v>0.18792599805258034</v>
      </c>
      <c r="K75" s="523"/>
      <c r="L75"/>
      <c r="M75" s="1"/>
      <c r="O75" s="1"/>
      <c r="P75" s="1"/>
      <c r="Q75" s="1"/>
      <c r="R75" s="8"/>
      <c r="S75" s="8"/>
      <c r="T75" s="8"/>
      <c r="U75" s="8"/>
      <c r="V75" s="8"/>
      <c r="W75" s="477"/>
      <c r="AJ75"/>
    </row>
    <row r="76" spans="1:36" ht="18" customHeight="1">
      <c r="A76" s="1264" t="s">
        <v>217</v>
      </c>
      <c r="B76" s="1304">
        <v>999</v>
      </c>
      <c r="C76" s="1307">
        <v>0.41764214046822745</v>
      </c>
      <c r="D76" s="394"/>
      <c r="E76" s="1311"/>
      <c r="F76" s="1317" t="s">
        <v>62</v>
      </c>
      <c r="G76" s="1318">
        <v>664</v>
      </c>
      <c r="H76" s="1319"/>
      <c r="I76" s="1320">
        <v>0.32327166504381694</v>
      </c>
      <c r="J76"/>
      <c r="K76"/>
      <c r="L76"/>
      <c r="M76" s="1"/>
      <c r="O76" s="1"/>
      <c r="P76" s="1"/>
      <c r="Q76" s="1"/>
      <c r="R76" s="524"/>
      <c r="S76" s="524"/>
      <c r="T76" s="524"/>
      <c r="U76" s="524"/>
      <c r="V76" s="524"/>
      <c r="W76" s="524"/>
      <c r="AJ76"/>
    </row>
    <row r="77" spans="1:36" ht="18" customHeight="1">
      <c r="L77"/>
      <c r="M77" s="1"/>
      <c r="O77" s="1"/>
      <c r="P77" s="1"/>
      <c r="Q77" s="1"/>
      <c r="R77" s="524"/>
      <c r="S77" s="524"/>
      <c r="T77" s="524"/>
      <c r="U77" s="524"/>
      <c r="V77" s="525"/>
      <c r="W77" s="524"/>
      <c r="AJ77"/>
    </row>
    <row r="78" spans="1:36" ht="36" customHeight="1">
      <c r="A78" s="1841" t="s">
        <v>961</v>
      </c>
      <c r="B78" s="1841"/>
      <c r="C78" s="1841"/>
      <c r="D78" s="1841"/>
      <c r="E78" s="1841"/>
      <c r="F78" s="1841"/>
      <c r="G78" s="1841"/>
      <c r="H78" s="1841"/>
      <c r="I78" s="1841"/>
      <c r="J78" s="1841"/>
      <c r="K78" s="1841"/>
      <c r="L78"/>
      <c r="M78" s="1"/>
      <c r="O78" s="1"/>
      <c r="P78" s="1"/>
      <c r="Q78" s="1"/>
      <c r="R78" s="524"/>
      <c r="S78" s="524"/>
      <c r="T78" s="524"/>
      <c r="U78" s="524"/>
      <c r="V78" s="524"/>
      <c r="W78" s="524"/>
      <c r="AJ78"/>
    </row>
    <row r="79" spans="1:36" ht="19.2" customHeight="1">
      <c r="A79" s="13"/>
      <c r="G79" s="534"/>
      <c r="K79" s="534"/>
      <c r="L79" s="256"/>
      <c r="M79" s="256"/>
    </row>
    <row r="80" spans="1:36" s="311" customFormat="1" ht="29.7" customHeight="1">
      <c r="A80" s="685"/>
      <c r="B80" s="866"/>
      <c r="C80" s="1261"/>
      <c r="D80" s="668"/>
      <c r="E80" s="848"/>
      <c r="F80" s="733"/>
      <c r="G80" s="851"/>
      <c r="H80" s="974"/>
      <c r="I80" s="668"/>
      <c r="J80" s="733"/>
      <c r="K80" s="689"/>
      <c r="N80" s="9"/>
      <c r="O80" s="9"/>
      <c r="P80" s="9"/>
      <c r="Q80" s="9"/>
      <c r="R80" s="9"/>
      <c r="S80" s="9"/>
      <c r="T80" s="9"/>
      <c r="U80" s="9"/>
      <c r="V80" s="9"/>
      <c r="W80" s="9"/>
      <c r="X80" s="9"/>
    </row>
    <row r="81" spans="1:41" ht="19.2" customHeight="1">
      <c r="A81" s="615"/>
      <c r="B81" s="508"/>
      <c r="C81" s="388"/>
      <c r="F81" s="388"/>
      <c r="G81" s="388"/>
      <c r="H81" s="690"/>
      <c r="J81" s="388"/>
      <c r="K81" s="388"/>
      <c r="L81" s="256"/>
      <c r="M81" s="256"/>
      <c r="N81" s="256"/>
      <c r="O81" s="312"/>
      <c r="P81" s="1957"/>
      <c r="Q81" s="1957"/>
      <c r="V81" s="508"/>
      <c r="W81" s="1983"/>
      <c r="X81" s="1983"/>
    </row>
    <row r="82" spans="1:41" ht="19.2" customHeight="1">
      <c r="A82" s="616"/>
      <c r="B82" s="607"/>
      <c r="C82" s="650"/>
      <c r="D82" s="650"/>
      <c r="F82" s="650"/>
      <c r="G82" s="704"/>
      <c r="I82" s="606"/>
      <c r="L82" s="256"/>
      <c r="M82" s="256"/>
      <c r="N82" s="256"/>
      <c r="P82" s="1957"/>
      <c r="Q82" s="1957"/>
      <c r="W82" s="1983"/>
      <c r="X82" s="1983"/>
    </row>
    <row r="83" spans="1:41" ht="19.2" customHeight="1">
      <c r="A83" s="13" t="s">
        <v>962</v>
      </c>
      <c r="G83" s="534"/>
      <c r="J83" s="721"/>
      <c r="K83" s="692"/>
      <c r="L83" s="256"/>
      <c r="M83" s="256"/>
      <c r="N83" s="256"/>
    </row>
    <row r="84" spans="1:41" ht="19.2" customHeight="1">
      <c r="A84" s="685"/>
      <c r="B84" s="686" t="s">
        <v>963</v>
      </c>
      <c r="C84" s="687">
        <v>45</v>
      </c>
      <c r="D84" s="668"/>
      <c r="E84" s="848" t="s">
        <v>273</v>
      </c>
      <c r="F84" s="688">
        <v>1456</v>
      </c>
      <c r="G84" s="1390" t="s">
        <v>964</v>
      </c>
      <c r="H84" s="974"/>
      <c r="I84" s="668" t="s">
        <v>274</v>
      </c>
      <c r="J84" s="688">
        <v>1132</v>
      </c>
      <c r="K84" s="1390" t="s">
        <v>964</v>
      </c>
      <c r="L84" s="475"/>
      <c r="M84" s="475"/>
      <c r="N84" s="256"/>
    </row>
    <row r="85" spans="1:41" ht="19.2" customHeight="1">
      <c r="A85" s="615"/>
      <c r="B85" s="508" t="s">
        <v>965</v>
      </c>
      <c r="C85" s="382">
        <v>1.7090770983668818E-2</v>
      </c>
      <c r="F85" s="382">
        <v>0.5529813900493733</v>
      </c>
      <c r="G85" s="648">
        <v>0.56259659969088094</v>
      </c>
      <c r="H85" s="690"/>
      <c r="J85" s="382">
        <v>0.42992783896695785</v>
      </c>
      <c r="K85" s="648">
        <v>0.43740340030911901</v>
      </c>
      <c r="L85" s="256"/>
      <c r="M85" s="256"/>
      <c r="N85" s="256"/>
    </row>
    <row r="86" spans="1:41" ht="19.2" customHeight="1">
      <c r="A86" s="616"/>
      <c r="B86" s="607"/>
      <c r="C86" s="650"/>
      <c r="D86" s="650"/>
      <c r="F86" s="650"/>
      <c r="G86" s="704"/>
      <c r="I86" s="606"/>
      <c r="J86" s="388"/>
      <c r="K86" s="690"/>
    </row>
    <row r="87" spans="1:41" ht="19.2" customHeight="1">
      <c r="A87" s="849"/>
      <c r="B87" s="733"/>
      <c r="C87" s="689"/>
      <c r="D87" s="852"/>
      <c r="E87" s="850"/>
      <c r="F87" s="733"/>
      <c r="G87" s="851"/>
      <c r="H87" s="852"/>
      <c r="I87" s="720"/>
      <c r="J87" s="388"/>
    </row>
    <row r="88" spans="1:41" ht="19.2" customHeight="1">
      <c r="A88" s="445" t="s">
        <v>966</v>
      </c>
      <c r="J88" s="1"/>
    </row>
    <row r="89" spans="1:41" ht="19.2" customHeight="1">
      <c r="A89" s="1297" t="s">
        <v>967</v>
      </c>
      <c r="F89" s="444"/>
      <c r="H89" s="684"/>
      <c r="J89" s="617"/>
    </row>
    <row r="90" spans="1:41" ht="19.2" customHeight="1">
      <c r="A90" s="603"/>
      <c r="C90" s="30" t="s">
        <v>805</v>
      </c>
      <c r="D90" s="990">
        <v>8.5485335545912242E-2</v>
      </c>
      <c r="E90" s="1001">
        <v>0.22377483486138608</v>
      </c>
      <c r="G90" s="649"/>
      <c r="H90" s="921"/>
      <c r="I90" s="734"/>
      <c r="J90" s="618"/>
    </row>
    <row r="91" spans="1:41" ht="16.95" customHeight="1">
      <c r="A91" s="417"/>
      <c r="C91" s="312" t="s">
        <v>806</v>
      </c>
      <c r="D91" s="990">
        <v>0.19739924077215087</v>
      </c>
      <c r="E91" s="1001">
        <v>0.51673169700347898</v>
      </c>
      <c r="F91" s="733"/>
      <c r="G91" s="388"/>
      <c r="H91" s="724"/>
      <c r="I91" s="922"/>
      <c r="J91" s="387"/>
      <c r="K91" s="1"/>
      <c r="L91"/>
      <c r="M91" s="475"/>
      <c r="N91" s="475"/>
      <c r="O91" s="475"/>
      <c r="P91" s="529"/>
      <c r="Q91" s="529"/>
      <c r="R91" s="529"/>
      <c r="S91" s="529"/>
      <c r="T91"/>
      <c r="U91"/>
      <c r="X91"/>
      <c r="AJ91"/>
      <c r="AK91"/>
      <c r="AL91"/>
      <c r="AM91"/>
      <c r="AN91"/>
      <c r="AO91"/>
    </row>
    <row r="92" spans="1:41" ht="16.95" customHeight="1">
      <c r="A92" s="861"/>
      <c r="B92" s="417"/>
      <c r="C92" s="1226" t="s">
        <v>968</v>
      </c>
      <c r="D92" s="990">
        <v>9.9130387960046307E-2</v>
      </c>
      <c r="E92" s="1001">
        <v>0.25949346813513496</v>
      </c>
      <c r="F92" s="552"/>
      <c r="G92" s="388"/>
      <c r="H92" s="724"/>
      <c r="I92" s="922"/>
      <c r="J92" s="1"/>
      <c r="K92" s="1"/>
      <c r="L92"/>
      <c r="M92" s="1948"/>
      <c r="N92" s="1948"/>
      <c r="O92" s="1948"/>
      <c r="P92" s="1949"/>
      <c r="Q92" s="1949"/>
      <c r="R92" s="1949"/>
      <c r="S92" s="1949"/>
      <c r="T92"/>
      <c r="U92"/>
      <c r="X92"/>
      <c r="AJ92"/>
      <c r="AK92"/>
      <c r="AL92"/>
      <c r="AM92"/>
      <c r="AN92"/>
      <c r="AO92"/>
    </row>
    <row r="93" spans="1:41" ht="16.95" customHeight="1">
      <c r="A93" s="417"/>
      <c r="B93" s="417"/>
      <c r="C93" s="992" t="s">
        <v>969</v>
      </c>
      <c r="D93" s="1241">
        <v>0.38201496427810944</v>
      </c>
      <c r="E93" s="1242">
        <v>1</v>
      </c>
      <c r="F93" s="552"/>
      <c r="G93" s="388"/>
      <c r="H93" s="724"/>
      <c r="I93" s="922"/>
      <c r="J93" s="692"/>
      <c r="K93" s="692"/>
      <c r="L93"/>
      <c r="M93" s="475"/>
      <c r="N93" s="475"/>
      <c r="O93" s="475"/>
      <c r="P93" s="529"/>
      <c r="Q93" s="529"/>
      <c r="R93" s="531"/>
      <c r="S93" s="531"/>
      <c r="X93"/>
      <c r="AJ93"/>
      <c r="AK93"/>
      <c r="AL93"/>
      <c r="AM93"/>
      <c r="AN93"/>
      <c r="AO93"/>
    </row>
    <row r="94" spans="1:41" ht="19.95" customHeight="1">
      <c r="A94" s="855"/>
      <c r="B94" s="855"/>
      <c r="C94" s="855"/>
      <c r="D94" s="692"/>
      <c r="E94" s="692"/>
      <c r="F94" s="552"/>
      <c r="G94" s="388"/>
      <c r="H94" s="724"/>
      <c r="I94" s="922"/>
      <c r="J94" s="856"/>
      <c r="K94" s="856"/>
      <c r="L94"/>
      <c r="M94" s="475"/>
      <c r="N94" s="475"/>
      <c r="O94" s="475"/>
      <c r="P94" s="531"/>
      <c r="Q94" s="531"/>
      <c r="R94" s="531"/>
      <c r="S94" s="531"/>
      <c r="X94"/>
      <c r="AJ94"/>
      <c r="AK94"/>
      <c r="AL94"/>
      <c r="AM94"/>
      <c r="AN94"/>
      <c r="AO94"/>
    </row>
    <row r="95" spans="1:41" ht="19.95" customHeight="1">
      <c r="A95" s="862"/>
      <c r="B95" s="855"/>
      <c r="C95" s="862"/>
      <c r="D95" s="857"/>
      <c r="E95" s="858"/>
      <c r="F95" s="552"/>
      <c r="G95" s="388"/>
      <c r="H95" s="724"/>
      <c r="I95" s="922"/>
      <c r="J95" s="856"/>
      <c r="K95" s="856"/>
      <c r="L95"/>
      <c r="M95" s="475"/>
      <c r="N95" s="475"/>
      <c r="O95" s="475"/>
      <c r="P95" s="529"/>
      <c r="Q95" s="529"/>
      <c r="R95" s="529"/>
      <c r="S95" s="529"/>
      <c r="X95"/>
      <c r="AJ95"/>
      <c r="AK95"/>
      <c r="AL95"/>
      <c r="AM95"/>
      <c r="AN95"/>
      <c r="AO95"/>
    </row>
    <row r="96" spans="1:41" ht="19.95" customHeight="1">
      <c r="A96" s="862"/>
      <c r="B96" s="906"/>
      <c r="C96" s="907"/>
      <c r="D96" s="908"/>
      <c r="E96" s="909"/>
      <c r="F96" s="1240"/>
      <c r="G96" s="967"/>
      <c r="H96" s="989"/>
      <c r="I96" s="608"/>
      <c r="J96" s="856"/>
      <c r="K96" s="856"/>
      <c r="L96"/>
      <c r="M96" s="475"/>
      <c r="N96" s="475"/>
      <c r="O96" s="475"/>
      <c r="P96" s="531"/>
      <c r="Q96" s="531"/>
      <c r="R96" s="531"/>
      <c r="S96" s="531"/>
      <c r="X96"/>
      <c r="AJ96"/>
      <c r="AK96"/>
      <c r="AL96"/>
      <c r="AM96"/>
      <c r="AN96"/>
      <c r="AO96"/>
    </row>
    <row r="97" spans="1:49" ht="19.95" customHeight="1">
      <c r="C97" s="862"/>
      <c r="D97" s="857"/>
      <c r="E97" s="858"/>
      <c r="F97" s="857"/>
      <c r="G97" s="733"/>
      <c r="H97" s="388"/>
      <c r="I97" s="678"/>
      <c r="J97" s="1"/>
      <c r="L97"/>
      <c r="M97" s="475"/>
      <c r="N97" s="475"/>
      <c r="O97" s="475"/>
      <c r="P97" s="531"/>
      <c r="Q97" s="531"/>
      <c r="R97" s="531"/>
      <c r="S97" s="531"/>
      <c r="X97"/>
      <c r="AJ97"/>
      <c r="AK97"/>
      <c r="AL97"/>
      <c r="AM97"/>
      <c r="AN97"/>
      <c r="AO97"/>
    </row>
    <row r="98" spans="1:49" ht="19.95" customHeight="1">
      <c r="A98" s="309"/>
      <c r="B98" s="855"/>
      <c r="C98" s="417"/>
      <c r="E98" s="1"/>
      <c r="F98" s="1"/>
      <c r="H98" s="684"/>
      <c r="J98" s="617"/>
      <c r="K98" s="1"/>
      <c r="L98"/>
      <c r="X98"/>
      <c r="AJ98"/>
      <c r="AK98"/>
      <c r="AL98"/>
      <c r="AM98"/>
      <c r="AN98"/>
      <c r="AO98"/>
    </row>
    <row r="99" spans="1:49" ht="19.95" customHeight="1">
      <c r="A99" s="603"/>
      <c r="B99" s="603"/>
      <c r="C99" s="863"/>
      <c r="D99" s="1239"/>
      <c r="G99" s="649"/>
      <c r="H99" s="921"/>
      <c r="I99" s="905"/>
      <c r="J99" s="310"/>
      <c r="K99" s="1"/>
      <c r="L99"/>
      <c r="X99"/>
      <c r="AJ99"/>
      <c r="AK99"/>
      <c r="AL99"/>
      <c r="AM99"/>
      <c r="AN99"/>
      <c r="AO99"/>
      <c r="AW99" s="532"/>
    </row>
    <row r="100" spans="1:49" ht="19.95" customHeight="1">
      <c r="A100" s="417"/>
      <c r="B100" s="417"/>
      <c r="C100" s="417"/>
      <c r="D100" s="860"/>
      <c r="E100" s="617"/>
      <c r="F100" s="552"/>
      <c r="G100" s="388"/>
      <c r="H100" s="724"/>
      <c r="I100" s="922"/>
      <c r="J100" s="723"/>
      <c r="K100" s="1"/>
      <c r="L100"/>
      <c r="M100" s="533"/>
      <c r="AJ100"/>
      <c r="AK100"/>
      <c r="AL100"/>
      <c r="AM100"/>
      <c r="AN100"/>
      <c r="AO100"/>
      <c r="AW100" s="532"/>
    </row>
    <row r="101" spans="1:49" ht="19.95" customHeight="1">
      <c r="A101" s="417"/>
      <c r="B101" s="417"/>
      <c r="C101" s="417"/>
      <c r="D101" s="388"/>
      <c r="E101" s="310"/>
      <c r="F101" s="552"/>
      <c r="G101" s="388"/>
      <c r="H101" s="724"/>
      <c r="I101" s="922"/>
      <c r="J101" s="1"/>
      <c r="K101" s="475"/>
      <c r="L101"/>
      <c r="M101" s="533"/>
      <c r="AJ101"/>
      <c r="AK101"/>
      <c r="AL101"/>
      <c r="AM101"/>
      <c r="AN101"/>
      <c r="AO101"/>
    </row>
    <row r="102" spans="1:49" ht="19.95" customHeight="1">
      <c r="A102" s="417"/>
      <c r="B102" s="417"/>
      <c r="C102" s="728"/>
      <c r="D102" s="388"/>
      <c r="E102" s="388"/>
      <c r="F102" s="552"/>
      <c r="G102" s="388"/>
      <c r="H102" s="724"/>
      <c r="I102" s="922"/>
      <c r="J102" s="1"/>
      <c r="K102" s="561"/>
      <c r="L102"/>
      <c r="M102" s="533"/>
      <c r="AJ102"/>
      <c r="AK102"/>
      <c r="AL102"/>
      <c r="AM102"/>
      <c r="AN102"/>
      <c r="AO102"/>
    </row>
    <row r="103" spans="1:49" ht="19.95" customHeight="1">
      <c r="A103" s="417"/>
      <c r="B103" s="417"/>
      <c r="C103" s="417"/>
      <c r="D103" s="388"/>
      <c r="E103" s="1"/>
      <c r="F103" s="552"/>
      <c r="G103" s="388"/>
      <c r="H103" s="724"/>
      <c r="I103" s="922"/>
      <c r="J103" s="1"/>
      <c r="K103" s="923"/>
      <c r="L103"/>
      <c r="M103" s="533"/>
      <c r="N103" s="256"/>
      <c r="AJ103"/>
      <c r="AK103"/>
      <c r="AL103"/>
      <c r="AM103"/>
      <c r="AN103"/>
      <c r="AO103"/>
    </row>
    <row r="104" spans="1:49" ht="18" customHeight="1">
      <c r="A104" s="417"/>
      <c r="B104" s="906"/>
      <c r="C104" s="907"/>
      <c r="D104" s="908"/>
      <c r="E104" s="909"/>
      <c r="F104" s="1240"/>
      <c r="G104" s="967"/>
      <c r="H104" s="989"/>
      <c r="I104" s="904"/>
      <c r="J104" s="1"/>
      <c r="K104" s="924"/>
      <c r="L104"/>
      <c r="M104" s="533"/>
      <c r="N104" s="256"/>
      <c r="AJ104"/>
      <c r="AK104"/>
      <c r="AL104"/>
      <c r="AM104"/>
      <c r="AN104"/>
      <c r="AO104"/>
    </row>
    <row r="105" spans="1:49" ht="18" customHeight="1">
      <c r="A105" s="1"/>
      <c r="C105" s="1"/>
      <c r="D105" s="733"/>
      <c r="E105" s="388"/>
      <c r="F105" s="678"/>
      <c r="G105" s="1"/>
      <c r="H105" s="1"/>
      <c r="I105" s="1"/>
      <c r="J105" s="1"/>
      <c r="K105" s="1"/>
      <c r="L105"/>
      <c r="M105" s="256"/>
      <c r="N105" s="256"/>
      <c r="AJ105"/>
      <c r="AK105"/>
      <c r="AL105"/>
      <c r="AM105"/>
      <c r="AN105"/>
      <c r="AO105"/>
    </row>
    <row r="106" spans="1:49" ht="27.6" customHeight="1">
      <c r="A106" s="1841" t="s">
        <v>970</v>
      </c>
      <c r="B106" s="1841"/>
      <c r="C106" s="1841"/>
      <c r="D106" s="1841"/>
      <c r="E106" s="1841"/>
      <c r="F106" s="1841"/>
      <c r="G106" s="1841"/>
      <c r="H106" s="1841"/>
      <c r="I106" s="1841"/>
      <c r="J106" s="1841"/>
      <c r="K106" s="1841"/>
      <c r="L106"/>
      <c r="M106" s="256"/>
      <c r="N106" s="256"/>
      <c r="AJ106"/>
      <c r="AK106"/>
      <c r="AL106"/>
      <c r="AM106"/>
      <c r="AN106"/>
      <c r="AO106"/>
    </row>
    <row r="107" spans="1:49" ht="18" customHeight="1">
      <c r="A107" s="309" t="s">
        <v>971</v>
      </c>
      <c r="B107" s="1"/>
      <c r="C107" s="552"/>
      <c r="D107" s="733"/>
      <c r="E107" s="388"/>
      <c r="F107" s="678"/>
      <c r="G107" s="678"/>
      <c r="H107" s="1"/>
      <c r="I107" s="1"/>
      <c r="J107" s="1"/>
      <c r="K107" s="1"/>
      <c r="L107"/>
      <c r="M107" s="256"/>
      <c r="N107" s="256"/>
      <c r="AJ107"/>
      <c r="AK107"/>
      <c r="AL107"/>
      <c r="AM107"/>
      <c r="AN107"/>
      <c r="AO107"/>
    </row>
    <row r="108" spans="1:49" ht="18" customHeight="1">
      <c r="C108" s="506" t="s">
        <v>963</v>
      </c>
      <c r="D108" s="687">
        <v>69</v>
      </c>
      <c r="E108" s="413">
        <v>2.6205848841625523E-2</v>
      </c>
      <c r="F108" s="994" t="s">
        <v>972</v>
      </c>
      <c r="M108" s="256"/>
      <c r="AJ108"/>
      <c r="AK108"/>
      <c r="AL108"/>
      <c r="AM108"/>
      <c r="AN108"/>
      <c r="AO108"/>
    </row>
    <row r="109" spans="1:49" ht="19.5" customHeight="1">
      <c r="A109" s="1"/>
      <c r="C109" s="30" t="s">
        <v>973</v>
      </c>
      <c r="D109" s="528">
        <v>585</v>
      </c>
      <c r="E109" s="413">
        <v>0.22218002278769464</v>
      </c>
      <c r="F109" s="991">
        <v>0.22815912636505462</v>
      </c>
      <c r="G109" s="1000" t="s">
        <v>974</v>
      </c>
      <c r="H109" s="1000"/>
      <c r="I109" s="310"/>
      <c r="J109" s="310"/>
      <c r="K109" s="1"/>
      <c r="L109"/>
      <c r="M109" s="256"/>
      <c r="AJ109"/>
      <c r="AK109"/>
      <c r="AL109"/>
      <c r="AM109"/>
      <c r="AN109"/>
      <c r="AO109"/>
    </row>
    <row r="110" spans="1:49" ht="18" customHeight="1">
      <c r="A110" s="1"/>
      <c r="C110" s="30" t="s">
        <v>203</v>
      </c>
      <c r="D110" s="528">
        <v>450</v>
      </c>
      <c r="E110" s="413">
        <v>0.17090770983668818</v>
      </c>
      <c r="F110" s="991">
        <v>0.17550702028081122</v>
      </c>
      <c r="G110" s="999">
        <v>0.22738756947953512</v>
      </c>
      <c r="H110" s="1009" t="s">
        <v>975</v>
      </c>
      <c r="I110" s="524"/>
      <c r="J110" s="524"/>
      <c r="K110" s="1"/>
      <c r="L110"/>
      <c r="N110" s="539"/>
      <c r="X110"/>
      <c r="Y110"/>
      <c r="Z110"/>
      <c r="AA110"/>
      <c r="AB110"/>
      <c r="AC110"/>
      <c r="AD110"/>
      <c r="AE110"/>
      <c r="AF110"/>
      <c r="AG110"/>
      <c r="AH110"/>
      <c r="AI110"/>
      <c r="AJ110"/>
      <c r="AK110"/>
      <c r="AL110"/>
      <c r="AM110"/>
      <c r="AN110"/>
      <c r="AO110"/>
    </row>
    <row r="111" spans="1:49" ht="18" customHeight="1">
      <c r="A111" s="417"/>
      <c r="C111" s="312" t="s">
        <v>976</v>
      </c>
      <c r="D111" s="528">
        <v>196</v>
      </c>
      <c r="E111" s="382">
        <v>7.4439802506646405E-2</v>
      </c>
      <c r="F111" s="990">
        <v>7.6443057722308888E-2</v>
      </c>
      <c r="G111" s="1001">
        <v>9.9039919151086411E-2</v>
      </c>
      <c r="H111" s="1010">
        <v>0.12818835840418574</v>
      </c>
      <c r="I111" s="1"/>
      <c r="J111" s="1"/>
      <c r="K111" s="1"/>
      <c r="L111"/>
      <c r="X111"/>
      <c r="Y111"/>
      <c r="Z111"/>
      <c r="AA111"/>
      <c r="AB111"/>
      <c r="AC111"/>
      <c r="AD111"/>
      <c r="AE111"/>
      <c r="AF111"/>
      <c r="AG111"/>
      <c r="AH111"/>
      <c r="AI111"/>
      <c r="AJ111"/>
      <c r="AK111"/>
      <c r="AL111"/>
      <c r="AM111"/>
      <c r="AN111"/>
      <c r="AO111"/>
    </row>
    <row r="112" spans="1:49" ht="18" customHeight="1">
      <c r="C112" s="312" t="s">
        <v>812</v>
      </c>
      <c r="D112" s="528">
        <v>147</v>
      </c>
      <c r="E112" s="1002">
        <v>5.5829851879984807E-2</v>
      </c>
      <c r="F112" s="990">
        <v>5.7332293291731666E-2</v>
      </c>
      <c r="G112" s="1001">
        <v>7.4279939363314812E-2</v>
      </c>
      <c r="H112" s="1010">
        <v>9.6141268803139307E-2</v>
      </c>
      <c r="L112"/>
      <c r="M112" s="256"/>
      <c r="N112" s="256"/>
      <c r="X112"/>
      <c r="Y112"/>
      <c r="Z112"/>
      <c r="AA112"/>
      <c r="AB112"/>
      <c r="AC112"/>
      <c r="AD112"/>
      <c r="AE112"/>
      <c r="AF112"/>
      <c r="AG112"/>
      <c r="AH112"/>
      <c r="AI112"/>
      <c r="AJ112"/>
      <c r="AK112"/>
      <c r="AL112"/>
      <c r="AM112"/>
      <c r="AN112"/>
      <c r="AO112"/>
    </row>
    <row r="113" spans="1:41" ht="18" customHeight="1">
      <c r="A113" s="417"/>
      <c r="C113" s="312" t="s">
        <v>813</v>
      </c>
      <c r="D113" s="528">
        <v>1074</v>
      </c>
      <c r="E113" s="1002">
        <v>0.40789973414356245</v>
      </c>
      <c r="F113" s="990">
        <v>0.41887675507020283</v>
      </c>
      <c r="G113" s="1001">
        <v>0.54269833249115718</v>
      </c>
      <c r="H113" s="1010">
        <v>0.70241988227599739</v>
      </c>
      <c r="I113" s="417"/>
      <c r="J113" s="417"/>
      <c r="K113" s="417"/>
      <c r="L113"/>
      <c r="M113" s="256"/>
      <c r="N113" s="256"/>
      <c r="X113"/>
      <c r="Y113"/>
      <c r="Z113"/>
      <c r="AA113"/>
      <c r="AB113"/>
      <c r="AC113"/>
      <c r="AD113"/>
      <c r="AE113"/>
      <c r="AF113"/>
      <c r="AG113"/>
      <c r="AH113"/>
      <c r="AI113"/>
      <c r="AJ113"/>
      <c r="AK113"/>
      <c r="AL113"/>
      <c r="AM113"/>
      <c r="AN113"/>
      <c r="AO113"/>
    </row>
    <row r="114" spans="1:41" ht="18" customHeight="1">
      <c r="A114" s="728"/>
      <c r="C114" s="30" t="s">
        <v>814</v>
      </c>
      <c r="D114" s="528">
        <v>255</v>
      </c>
      <c r="E114" s="1002">
        <v>9.6847702240789979E-2</v>
      </c>
      <c r="F114" s="990">
        <v>9.9453978159126363E-2</v>
      </c>
      <c r="G114" s="1001">
        <v>0.12885295603840324</v>
      </c>
      <c r="H114" s="1010">
        <v>0.16677567037279267</v>
      </c>
      <c r="I114" s="417"/>
      <c r="J114" s="417"/>
      <c r="K114" s="417"/>
      <c r="L114"/>
      <c r="M114" s="8"/>
      <c r="N114" s="8"/>
      <c r="O114" s="8"/>
      <c r="X114"/>
      <c r="Y114"/>
      <c r="Z114"/>
      <c r="AA114"/>
      <c r="AB114"/>
      <c r="AC114"/>
      <c r="AD114"/>
      <c r="AE114"/>
      <c r="AF114"/>
      <c r="AG114"/>
      <c r="AH114"/>
      <c r="AI114"/>
      <c r="AJ114"/>
      <c r="AK114"/>
      <c r="AL114"/>
      <c r="AM114"/>
      <c r="AN114"/>
      <c r="AO114"/>
    </row>
    <row r="115" spans="1:41">
      <c r="A115" s="417"/>
      <c r="C115" s="312" t="s">
        <v>815</v>
      </c>
      <c r="D115" s="528">
        <v>718</v>
      </c>
      <c r="E115" s="1002">
        <v>0.27269274591720472</v>
      </c>
      <c r="F115" s="1003">
        <v>0.28003120124804992</v>
      </c>
      <c r="G115" s="1001">
        <v>0.36280949974734716</v>
      </c>
      <c r="H115" s="1010">
        <v>0.46958796599084368</v>
      </c>
      <c r="I115" s="730"/>
      <c r="J115" s="31"/>
      <c r="K115" s="730"/>
      <c r="L115"/>
      <c r="M115" s="256"/>
      <c r="N115" s="256"/>
      <c r="X115"/>
      <c r="Y115"/>
      <c r="Z115"/>
      <c r="AA115"/>
      <c r="AB115"/>
      <c r="AC115"/>
      <c r="AD115"/>
      <c r="AE115"/>
      <c r="AF115"/>
      <c r="AG115"/>
      <c r="AH115"/>
      <c r="AI115"/>
      <c r="AJ115"/>
      <c r="AK115"/>
      <c r="AL115"/>
      <c r="AM115"/>
      <c r="AN115"/>
      <c r="AO115"/>
    </row>
    <row r="116" spans="1:41" ht="18" customHeight="1">
      <c r="A116" s="417"/>
      <c r="C116" s="1008" t="s">
        <v>977</v>
      </c>
      <c r="D116" s="1011">
        <v>1529</v>
      </c>
      <c r="E116" s="1020">
        <v>0.58070641853399163</v>
      </c>
      <c r="F116" s="1012">
        <v>0.59633385335413414</v>
      </c>
      <c r="G116" s="1013">
        <v>0.77261243052046491</v>
      </c>
      <c r="H116" s="1019"/>
      <c r="I116" s="729"/>
      <c r="J116" s="417"/>
      <c r="K116" s="729"/>
      <c r="L116"/>
      <c r="M116" s="1"/>
      <c r="O116" s="1"/>
      <c r="P116" s="1"/>
      <c r="Q116" s="1"/>
      <c r="R116" s="1"/>
      <c r="S116" s="1"/>
      <c r="T116" s="1"/>
      <c r="U116" s="1"/>
      <c r="V116" s="1"/>
      <c r="W116"/>
      <c r="X116"/>
      <c r="Y116"/>
      <c r="Z116"/>
      <c r="AA116"/>
      <c r="AB116"/>
      <c r="AC116"/>
      <c r="AD116"/>
      <c r="AE116"/>
      <c r="AF116"/>
      <c r="AG116"/>
      <c r="AH116"/>
      <c r="AI116"/>
      <c r="AJ116"/>
      <c r="AK116"/>
      <c r="AL116"/>
      <c r="AM116"/>
      <c r="AN116"/>
      <c r="AO116"/>
    </row>
    <row r="117" spans="1:41" ht="18" customHeight="1">
      <c r="A117" s="417"/>
      <c r="D117" s="722"/>
      <c r="E117" s="552"/>
      <c r="F117" s="724"/>
      <c r="G117" s="727"/>
      <c r="H117" s="417"/>
      <c r="I117" s="417"/>
      <c r="J117" s="417"/>
      <c r="K117" s="417"/>
      <c r="L117"/>
      <c r="M117" s="256"/>
      <c r="N117" s="256"/>
      <c r="X117"/>
      <c r="Y117"/>
      <c r="Z117"/>
      <c r="AA117"/>
      <c r="AB117"/>
      <c r="AC117"/>
      <c r="AD117"/>
      <c r="AE117"/>
      <c r="AF117"/>
      <c r="AG117"/>
      <c r="AH117"/>
      <c r="AI117"/>
      <c r="AJ117"/>
      <c r="AK117"/>
      <c r="AL117"/>
      <c r="AM117"/>
      <c r="AN117"/>
      <c r="AO117"/>
    </row>
    <row r="118" spans="1:41" ht="18.600000000000001" customHeight="1">
      <c r="A118" s="309" t="s">
        <v>978</v>
      </c>
      <c r="B118" s="1"/>
      <c r="C118" s="30"/>
      <c r="D118" s="552"/>
      <c r="E118" s="678"/>
      <c r="F118" s="693"/>
      <c r="G118" s="727"/>
      <c r="H118" s="729"/>
      <c r="I118" s="731"/>
      <c r="J118" s="728"/>
      <c r="K118" s="726"/>
      <c r="L118" s="732"/>
      <c r="M118" s="652"/>
      <c r="X118" s="11"/>
      <c r="Y118" s="11"/>
      <c r="Z118" s="11"/>
      <c r="AA118" s="11"/>
      <c r="AB118" s="11"/>
      <c r="AC118" s="11"/>
      <c r="AD118" s="11"/>
      <c r="AE118" s="11"/>
      <c r="AF118" s="11"/>
      <c r="AG118" s="11"/>
      <c r="AH118" s="11"/>
      <c r="AI118" s="11"/>
      <c r="AJ118" s="11"/>
      <c r="AK118" s="11"/>
      <c r="AL118" s="11"/>
      <c r="AM118" s="11"/>
      <c r="AN118" s="11"/>
      <c r="AO118" s="11"/>
    </row>
    <row r="119" spans="1:41" ht="18.600000000000001" customHeight="1">
      <c r="A119" s="1"/>
      <c r="C119" s="866"/>
      <c r="D119" s="506" t="s">
        <v>963</v>
      </c>
      <c r="E119" s="687">
        <v>1134</v>
      </c>
      <c r="F119" s="994" t="s">
        <v>972</v>
      </c>
      <c r="G119" s="727"/>
      <c r="H119" s="1"/>
      <c r="I119" s="417"/>
      <c r="J119" s="1"/>
      <c r="K119" s="731"/>
      <c r="L119" s="11"/>
      <c r="M119" s="652"/>
      <c r="X119" s="11"/>
      <c r="Y119" s="11"/>
      <c r="Z119" s="11"/>
      <c r="AA119" s="11"/>
      <c r="AB119" s="11"/>
      <c r="AC119" s="11"/>
      <c r="AD119" s="11"/>
      <c r="AE119" s="11"/>
      <c r="AF119" s="11"/>
      <c r="AG119" s="11"/>
      <c r="AH119" s="11"/>
      <c r="AI119" s="11"/>
      <c r="AJ119" s="11"/>
      <c r="AK119" s="11"/>
      <c r="AL119" s="11"/>
      <c r="AM119" s="11"/>
      <c r="AN119" s="11"/>
      <c r="AO119" s="11"/>
    </row>
    <row r="120" spans="1:41" ht="18.600000000000001" customHeight="1">
      <c r="A120" s="417"/>
      <c r="C120" s="30"/>
      <c r="D120" s="30" t="s">
        <v>109</v>
      </c>
      <c r="E120" s="528">
        <v>175</v>
      </c>
      <c r="F120" s="1003">
        <v>0.11674449633088725</v>
      </c>
      <c r="G120" s="1009" t="s">
        <v>979</v>
      </c>
      <c r="H120" s="1"/>
      <c r="I120" s="725"/>
      <c r="J120" s="733"/>
      <c r="K120" s="678"/>
      <c r="L120" s="11"/>
      <c r="M120" s="652"/>
      <c r="X120" s="11"/>
      <c r="Y120" s="11"/>
      <c r="Z120" s="11"/>
      <c r="AA120" s="11"/>
      <c r="AB120" s="11"/>
      <c r="AC120" s="11"/>
      <c r="AD120" s="11"/>
      <c r="AE120" s="11"/>
      <c r="AF120" s="11"/>
      <c r="AG120" s="11"/>
      <c r="AH120" s="11"/>
      <c r="AI120" s="11"/>
      <c r="AJ120" s="11"/>
      <c r="AK120" s="11"/>
      <c r="AL120" s="11"/>
      <c r="AM120" s="11"/>
      <c r="AN120" s="11"/>
      <c r="AO120" s="11"/>
    </row>
    <row r="121" spans="1:41" ht="18.600000000000001" customHeight="1">
      <c r="A121" s="417"/>
      <c r="C121" s="30"/>
      <c r="D121" s="30" t="s">
        <v>112</v>
      </c>
      <c r="E121" s="528">
        <v>873</v>
      </c>
      <c r="F121" s="1003">
        <v>0.58238825883922618</v>
      </c>
      <c r="G121" s="1010">
        <v>0.65936555891238668</v>
      </c>
      <c r="H121" s="1"/>
      <c r="I121" s="725"/>
      <c r="J121" s="733"/>
      <c r="K121" s="678"/>
      <c r="L121" s="11"/>
      <c r="M121" s="256"/>
      <c r="X121" s="11"/>
      <c r="Y121" s="11"/>
      <c r="Z121" s="11"/>
      <c r="AA121" s="11"/>
      <c r="AB121" s="11"/>
      <c r="AC121" s="11"/>
      <c r="AD121" s="11"/>
      <c r="AE121" s="11"/>
      <c r="AF121" s="11"/>
      <c r="AG121" s="11"/>
      <c r="AH121" s="11"/>
      <c r="AI121" s="11"/>
      <c r="AJ121" s="11"/>
      <c r="AK121" s="11"/>
      <c r="AL121" s="11"/>
      <c r="AM121" s="11"/>
      <c r="AN121" s="11"/>
      <c r="AO121" s="11"/>
    </row>
    <row r="122" spans="1:41" ht="18.600000000000001" customHeight="1">
      <c r="A122" s="417"/>
      <c r="C122" s="30"/>
      <c r="D122" s="30" t="s">
        <v>113</v>
      </c>
      <c r="E122" s="528">
        <v>655</v>
      </c>
      <c r="F122" s="1003">
        <v>0.43695797198132086</v>
      </c>
      <c r="G122" s="1010">
        <v>0.49471299093655591</v>
      </c>
      <c r="H122" s="1"/>
      <c r="I122" s="725"/>
      <c r="J122" s="733"/>
      <c r="K122" s="678"/>
      <c r="L122" s="11"/>
      <c r="M122" s="652"/>
      <c r="X122" s="11"/>
      <c r="Y122" s="11"/>
      <c r="Z122" s="11"/>
      <c r="AA122" s="11"/>
      <c r="AB122" s="11"/>
      <c r="AC122" s="11"/>
      <c r="AD122" s="11"/>
      <c r="AE122" s="11"/>
      <c r="AF122" s="11"/>
      <c r="AG122" s="11"/>
      <c r="AH122" s="11"/>
      <c r="AI122" s="11"/>
      <c r="AJ122" s="11"/>
      <c r="AK122" s="11"/>
      <c r="AL122" s="11"/>
      <c r="AM122" s="11"/>
      <c r="AN122" s="11"/>
      <c r="AO122" s="11"/>
    </row>
    <row r="123" spans="1:41" ht="18.600000000000001" customHeight="1">
      <c r="A123" s="455"/>
      <c r="B123" s="455"/>
      <c r="C123" s="455"/>
      <c r="D123" s="30" t="s">
        <v>980</v>
      </c>
      <c r="E123" s="528">
        <v>571</v>
      </c>
      <c r="F123" s="1003">
        <v>0.38092061374249497</v>
      </c>
      <c r="G123" s="1010">
        <v>0.43126888217522658</v>
      </c>
      <c r="H123" s="1"/>
      <c r="I123" s="417"/>
      <c r="J123" s="1"/>
      <c r="K123" s="310"/>
      <c r="L123" s="11"/>
      <c r="M123" s="652"/>
      <c r="X123" s="11"/>
      <c r="Y123" s="11"/>
      <c r="Z123" s="11"/>
      <c r="AA123" s="11"/>
      <c r="AB123" s="11"/>
      <c r="AC123" s="11"/>
      <c r="AD123" s="11"/>
      <c r="AE123" s="11"/>
      <c r="AF123" s="11"/>
      <c r="AG123" s="11"/>
      <c r="AH123" s="11"/>
      <c r="AI123" s="11"/>
      <c r="AJ123" s="11"/>
      <c r="AK123" s="11"/>
      <c r="AL123" s="11"/>
      <c r="AM123" s="11"/>
      <c r="AN123" s="11"/>
      <c r="AO123" s="11"/>
    </row>
    <row r="124" spans="1:41" ht="18.600000000000001" customHeight="1">
      <c r="A124" s="455"/>
      <c r="B124" s="455"/>
      <c r="C124" s="455"/>
      <c r="D124" s="30" t="s">
        <v>115</v>
      </c>
      <c r="E124" s="528">
        <v>108</v>
      </c>
      <c r="F124" s="1003">
        <v>7.2048032021347561E-2</v>
      </c>
      <c r="G124" s="1010">
        <v>8.1570996978851965E-2</v>
      </c>
      <c r="H124" s="1"/>
      <c r="I124" s="417"/>
      <c r="J124" s="1"/>
      <c r="K124" s="455"/>
      <c r="L124" s="11"/>
      <c r="M124" s="652"/>
      <c r="X124" s="11"/>
      <c r="Y124" s="11"/>
      <c r="Z124" s="11"/>
      <c r="AA124" s="11"/>
      <c r="AB124" s="11"/>
      <c r="AC124" s="11"/>
      <c r="AD124" s="11"/>
      <c r="AE124" s="11"/>
      <c r="AF124" s="11"/>
      <c r="AG124" s="11"/>
      <c r="AH124" s="11"/>
      <c r="AI124" s="11"/>
      <c r="AJ124" s="11"/>
      <c r="AK124" s="11"/>
      <c r="AL124" s="11"/>
      <c r="AM124" s="11"/>
      <c r="AN124" s="11"/>
      <c r="AO124" s="11"/>
    </row>
    <row r="125" spans="1:41" ht="18.600000000000001" customHeight="1">
      <c r="A125" s="455"/>
      <c r="B125" s="455"/>
      <c r="C125" s="455"/>
      <c r="D125" s="30" t="s">
        <v>116</v>
      </c>
      <c r="E125" s="528">
        <v>32</v>
      </c>
      <c r="F125" s="1003">
        <v>2.134756504336224E-2</v>
      </c>
      <c r="G125" s="1010">
        <v>2.4169184290030211E-2</v>
      </c>
      <c r="K125" s="1"/>
      <c r="L125" s="11"/>
      <c r="X125"/>
      <c r="Y125"/>
      <c r="Z125"/>
      <c r="AA125"/>
      <c r="AB125"/>
      <c r="AC125"/>
      <c r="AD125"/>
      <c r="AE125"/>
      <c r="AF125"/>
      <c r="AG125"/>
      <c r="AH125"/>
      <c r="AI125"/>
      <c r="AJ125"/>
      <c r="AK125"/>
      <c r="AL125"/>
      <c r="AM125"/>
      <c r="AN125"/>
      <c r="AO125"/>
    </row>
    <row r="126" spans="1:41" ht="18.600000000000001" customHeight="1">
      <c r="A126" s="455"/>
      <c r="B126" s="455"/>
      <c r="C126" s="391"/>
      <c r="D126" s="30" t="s">
        <v>981</v>
      </c>
      <c r="E126" s="528">
        <v>32</v>
      </c>
      <c r="F126" s="1003">
        <v>2.134756504336224E-2</v>
      </c>
      <c r="G126" s="1010">
        <v>2.4169184290030211E-2</v>
      </c>
      <c r="H126" s="417"/>
      <c r="I126" s="731"/>
      <c r="J126" s="728"/>
      <c r="K126" s="726"/>
      <c r="L126" s="732"/>
      <c r="M126" s="8"/>
      <c r="N126" s="8"/>
      <c r="O126" s="8"/>
      <c r="W126"/>
      <c r="X126"/>
      <c r="Y126"/>
      <c r="Z126"/>
      <c r="AA126"/>
      <c r="AB126"/>
      <c r="AC126"/>
      <c r="AD126"/>
      <c r="AE126"/>
      <c r="AF126"/>
      <c r="AG126"/>
      <c r="AH126"/>
      <c r="AI126"/>
      <c r="AJ126"/>
      <c r="AK126"/>
      <c r="AL126"/>
      <c r="AM126"/>
      <c r="AN126"/>
      <c r="AO126"/>
    </row>
    <row r="127" spans="1:41" ht="18.600000000000001" customHeight="1">
      <c r="A127" s="417"/>
      <c r="C127" s="925"/>
      <c r="D127" s="1008" t="s">
        <v>957</v>
      </c>
      <c r="E127" s="1011">
        <v>1324</v>
      </c>
      <c r="F127" s="733"/>
      <c r="G127" s="678"/>
      <c r="K127" s="524"/>
      <c r="L127"/>
      <c r="X127"/>
      <c r="Y127"/>
      <c r="Z127"/>
      <c r="AA127"/>
      <c r="AB127"/>
      <c r="AC127"/>
      <c r="AD127"/>
      <c r="AE127"/>
      <c r="AF127"/>
      <c r="AG127"/>
      <c r="AH127"/>
      <c r="AI127"/>
      <c r="AJ127"/>
      <c r="AK127"/>
      <c r="AL127"/>
      <c r="AM127"/>
      <c r="AN127"/>
      <c r="AO127"/>
    </row>
    <row r="128" spans="1:41" ht="18" customHeight="1">
      <c r="A128" s="417"/>
      <c r="C128" s="937"/>
      <c r="D128" s="1016"/>
      <c r="E128" s="1017"/>
      <c r="F128" s="733"/>
      <c r="G128" s="678"/>
      <c r="K128" s="1"/>
      <c r="L128"/>
      <c r="X128"/>
      <c r="Y128"/>
      <c r="Z128"/>
      <c r="AA128"/>
      <c r="AB128"/>
      <c r="AC128"/>
      <c r="AD128"/>
      <c r="AE128"/>
      <c r="AF128"/>
      <c r="AG128"/>
      <c r="AH128"/>
      <c r="AI128"/>
      <c r="AJ128"/>
      <c r="AK128"/>
      <c r="AL128"/>
      <c r="AM128"/>
      <c r="AN128"/>
      <c r="AO128"/>
    </row>
    <row r="129" spans="1:49" ht="18" customHeight="1">
      <c r="A129" s="309" t="s">
        <v>982</v>
      </c>
      <c r="C129" s="938"/>
      <c r="D129" s="1016"/>
      <c r="E129" s="1017"/>
      <c r="F129" s="30"/>
      <c r="G129" s="1009" t="s">
        <v>983</v>
      </c>
      <c r="K129" s="524"/>
      <c r="L129"/>
      <c r="M129" s="9"/>
      <c r="N129" s="9"/>
      <c r="O129" s="9"/>
      <c r="P129" s="9"/>
      <c r="Q129" s="9"/>
      <c r="R129" s="9"/>
      <c r="S129" s="9"/>
      <c r="T129" s="9"/>
      <c r="U129" s="9"/>
      <c r="V129" s="9"/>
      <c r="W129" s="9"/>
      <c r="X129"/>
      <c r="AJ129"/>
      <c r="AK129"/>
      <c r="AL129"/>
      <c r="AM129"/>
      <c r="AN129"/>
      <c r="AO129"/>
    </row>
    <row r="130" spans="1:49" ht="18" customHeight="1">
      <c r="A130" s="417"/>
      <c r="D130" s="312" t="s">
        <v>206</v>
      </c>
      <c r="E130" s="528">
        <v>133</v>
      </c>
      <c r="F130" s="8"/>
      <c r="G130" s="1010">
        <v>0.2686868686868687</v>
      </c>
      <c r="H130" s="724"/>
      <c r="I130" s="724"/>
      <c r="J130" s="1"/>
      <c r="K130"/>
      <c r="L130" s="1"/>
      <c r="M130" s="1"/>
      <c r="N130" s="1009" t="s">
        <v>983</v>
      </c>
      <c r="Q130" s="1"/>
      <c r="R130" s="1"/>
      <c r="S130" s="1"/>
      <c r="T130" s="1"/>
      <c r="U130" s="1"/>
      <c r="V130" s="1"/>
      <c r="W130"/>
      <c r="X130"/>
      <c r="AJ130"/>
      <c r="AK130"/>
      <c r="AL130"/>
      <c r="AM130"/>
      <c r="AN130"/>
      <c r="AO130"/>
    </row>
    <row r="131" spans="1:49" ht="18" customHeight="1">
      <c r="A131" s="417"/>
      <c r="D131" s="30" t="s">
        <v>207</v>
      </c>
      <c r="E131" s="528">
        <v>431</v>
      </c>
      <c r="F131" s="724"/>
      <c r="G131" s="1010">
        <v>0.87070707070707065</v>
      </c>
      <c r="H131" s="1263" t="s">
        <v>984</v>
      </c>
      <c r="I131" s="1263"/>
      <c r="J131" s="417" t="s">
        <v>208</v>
      </c>
      <c r="K131"/>
      <c r="L131" s="256"/>
      <c r="M131" s="528">
        <v>371</v>
      </c>
      <c r="N131" s="1010">
        <v>0.86885245901639341</v>
      </c>
      <c r="X131"/>
      <c r="Y131"/>
      <c r="Z131"/>
      <c r="AA131"/>
      <c r="AB131"/>
      <c r="AC131"/>
      <c r="AD131"/>
      <c r="AE131"/>
      <c r="AF131"/>
      <c r="AG131"/>
      <c r="AH131"/>
      <c r="AI131"/>
      <c r="AJ131"/>
      <c r="AK131"/>
      <c r="AL131"/>
      <c r="AM131"/>
      <c r="AN131"/>
      <c r="AO131"/>
    </row>
    <row r="132" spans="1:49" ht="18" customHeight="1">
      <c r="C132" s="725"/>
      <c r="D132" s="1229" t="s">
        <v>212</v>
      </c>
      <c r="E132" s="528">
        <v>318</v>
      </c>
      <c r="F132" s="678"/>
      <c r="G132" s="1010">
        <v>0.64242424242424245</v>
      </c>
      <c r="H132" s="417"/>
      <c r="I132" s="417"/>
      <c r="J132" s="417" t="s">
        <v>209</v>
      </c>
      <c r="K132" s="732"/>
      <c r="L132" s="8"/>
      <c r="M132" s="528">
        <v>80</v>
      </c>
      <c r="N132" s="1010">
        <v>0.18735362997658081</v>
      </c>
      <c r="X132"/>
      <c r="Y132"/>
      <c r="Z132"/>
      <c r="AA132"/>
      <c r="AB132"/>
      <c r="AC132"/>
      <c r="AD132"/>
      <c r="AE132"/>
      <c r="AF132"/>
      <c r="AG132"/>
      <c r="AH132"/>
      <c r="AI132"/>
      <c r="AJ132"/>
      <c r="AK132"/>
      <c r="AL132"/>
      <c r="AM132"/>
      <c r="AN132"/>
      <c r="AO132"/>
    </row>
    <row r="133" spans="1:49" ht="18" customHeight="1">
      <c r="A133" s="309"/>
      <c r="B133" s="1"/>
      <c r="C133" s="30"/>
      <c r="D133" s="1230" t="s">
        <v>213</v>
      </c>
      <c r="E133" s="528">
        <v>258</v>
      </c>
      <c r="F133" s="693"/>
      <c r="G133" s="1010">
        <v>0.52121212121212124</v>
      </c>
      <c r="H133" s="417"/>
      <c r="I133" s="417"/>
      <c r="J133" s="726" t="s">
        <v>210</v>
      </c>
      <c r="K133" s="732"/>
      <c r="L133" s="8"/>
      <c r="M133" s="528">
        <v>267</v>
      </c>
      <c r="N133" s="1010">
        <v>0.62529274004683844</v>
      </c>
      <c r="Q133" s="1"/>
      <c r="R133" s="1"/>
      <c r="S133" s="1"/>
      <c r="T133" s="1"/>
      <c r="U133" s="1"/>
      <c r="V133" s="1"/>
      <c r="W133"/>
      <c r="X133"/>
      <c r="Y133"/>
      <c r="Z133"/>
      <c r="AA133"/>
      <c r="AB133"/>
      <c r="AC133"/>
      <c r="AD133"/>
      <c r="AE133"/>
      <c r="AF133"/>
      <c r="AG133"/>
      <c r="AH133"/>
      <c r="AI133"/>
      <c r="AJ133"/>
      <c r="AK133"/>
      <c r="AL133"/>
      <c r="AM133"/>
      <c r="AN133"/>
      <c r="AO133"/>
    </row>
    <row r="134" spans="1:49" ht="18.600000000000001" customHeight="1">
      <c r="A134" s="1"/>
      <c r="C134" s="866"/>
      <c r="D134" s="1008" t="s">
        <v>985</v>
      </c>
      <c r="E134" s="1011">
        <v>495</v>
      </c>
      <c r="F134" s="994"/>
      <c r="G134" s="727"/>
      <c r="H134" s="417"/>
      <c r="I134" s="731"/>
      <c r="J134" s="726" t="s">
        <v>211</v>
      </c>
      <c r="K134" s="732"/>
      <c r="L134" s="8"/>
      <c r="M134" s="528">
        <v>25</v>
      </c>
      <c r="N134" s="1010">
        <v>5.8548009367681501E-2</v>
      </c>
      <c r="Q134" s="1"/>
      <c r="R134" s="1"/>
      <c r="S134" s="1"/>
      <c r="T134" s="1"/>
      <c r="U134" s="1"/>
      <c r="V134" s="1"/>
      <c r="W134"/>
      <c r="X134"/>
      <c r="Y134"/>
      <c r="Z134"/>
      <c r="AA134"/>
      <c r="AB134"/>
      <c r="AC134"/>
      <c r="AD134"/>
      <c r="AE134"/>
      <c r="AF134"/>
      <c r="AG134"/>
      <c r="AH134"/>
      <c r="AI134"/>
      <c r="AJ134"/>
      <c r="AK134"/>
      <c r="AL134"/>
      <c r="AM134"/>
      <c r="AN134"/>
      <c r="AO134"/>
    </row>
    <row r="135" spans="1:49" ht="18.600000000000001" customHeight="1">
      <c r="A135" s="417"/>
      <c r="C135" s="30"/>
      <c r="D135" s="552"/>
      <c r="E135" s="388"/>
      <c r="G135" s="1227"/>
      <c r="H135" s="417"/>
      <c r="I135" s="731"/>
      <c r="J135" s="1264" t="s">
        <v>985</v>
      </c>
      <c r="K135" s="5"/>
      <c r="L135" s="8"/>
      <c r="M135" s="1011">
        <v>427</v>
      </c>
      <c r="N135" s="417"/>
      <c r="Q135"/>
      <c r="R135"/>
      <c r="S135"/>
      <c r="T135"/>
      <c r="U135"/>
      <c r="V135"/>
      <c r="W135"/>
      <c r="X135"/>
      <c r="Y135"/>
      <c r="Z135"/>
      <c r="AA135"/>
      <c r="AB135"/>
      <c r="AC135"/>
      <c r="AD135"/>
      <c r="AE135"/>
      <c r="AF135"/>
      <c r="AG135"/>
      <c r="AH135"/>
      <c r="AI135"/>
      <c r="AJ135"/>
      <c r="AK135"/>
      <c r="AL135"/>
      <c r="AM135"/>
      <c r="AN135"/>
      <c r="AO135"/>
    </row>
    <row r="136" spans="1:49" ht="18.600000000000001" customHeight="1">
      <c r="A136" s="309" t="s">
        <v>986</v>
      </c>
      <c r="C136" s="30"/>
      <c r="D136" s="552"/>
      <c r="E136" s="388"/>
      <c r="F136" s="256"/>
      <c r="G136" s="1228"/>
      <c r="H136" s="417"/>
      <c r="I136" s="731"/>
      <c r="J136" s="728"/>
      <c r="K136" s="726"/>
      <c r="L136" s="732"/>
      <c r="M136" s="8"/>
      <c r="N136" s="8"/>
      <c r="O136" s="8"/>
      <c r="P136" s="1"/>
      <c r="Q136" s="1"/>
      <c r="R136" s="1"/>
      <c r="S136" s="1"/>
      <c r="T136" s="1"/>
      <c r="U136" s="1"/>
      <c r="V136" s="1"/>
      <c r="W136"/>
      <c r="X136"/>
      <c r="AC136"/>
      <c r="AD136"/>
      <c r="AE136"/>
      <c r="AF136"/>
      <c r="AG136"/>
      <c r="AH136"/>
      <c r="AI136"/>
      <c r="AJ136"/>
      <c r="AK136"/>
      <c r="AL136"/>
      <c r="AM136"/>
      <c r="AN136"/>
      <c r="AO136"/>
    </row>
    <row r="137" spans="1:49" ht="18.600000000000001" customHeight="1">
      <c r="A137" s="417"/>
      <c r="C137" s="30"/>
      <c r="D137" s="506" t="s">
        <v>963</v>
      </c>
      <c r="E137" s="687">
        <v>77</v>
      </c>
      <c r="F137" s="994" t="s">
        <v>972</v>
      </c>
      <c r="G137" s="1228"/>
      <c r="H137" s="417"/>
      <c r="I137" s="731"/>
      <c r="J137" s="728"/>
      <c r="K137" s="726"/>
      <c r="L137" s="732"/>
      <c r="M137" s="8"/>
      <c r="N137" s="8"/>
      <c r="O137" s="8"/>
      <c r="X137"/>
      <c r="AC137"/>
      <c r="AD137"/>
      <c r="AE137"/>
      <c r="AF137"/>
      <c r="AG137"/>
      <c r="AH137"/>
      <c r="AI137"/>
      <c r="AJ137"/>
      <c r="AK137"/>
      <c r="AL137"/>
      <c r="AM137"/>
      <c r="AN137"/>
      <c r="AO137"/>
    </row>
    <row r="138" spans="1:49" ht="18.600000000000001" customHeight="1">
      <c r="A138" s="455"/>
      <c r="B138" s="455"/>
      <c r="C138" s="1008"/>
      <c r="D138" s="312" t="s">
        <v>273</v>
      </c>
      <c r="E138" s="528">
        <v>900</v>
      </c>
      <c r="F138" s="1003">
        <v>0.352112676056338</v>
      </c>
      <c r="G138" s="1014"/>
      <c r="H138" s="417"/>
      <c r="I138" s="731"/>
      <c r="J138" s="728"/>
      <c r="K138" s="726"/>
      <c r="L138" s="732"/>
      <c r="M138" s="8"/>
      <c r="N138" s="8"/>
      <c r="O138" s="8"/>
      <c r="W138"/>
      <c r="X138"/>
      <c r="Y138"/>
      <c r="Z138"/>
      <c r="AA138"/>
      <c r="AB138"/>
      <c r="AC138"/>
      <c r="AD138"/>
      <c r="AE138"/>
      <c r="AF138"/>
      <c r="AG138"/>
      <c r="AH138"/>
      <c r="AI138"/>
      <c r="AJ138"/>
      <c r="AK138"/>
      <c r="AL138"/>
      <c r="AM138"/>
      <c r="AN138"/>
      <c r="AO138"/>
    </row>
    <row r="139" spans="1:49" ht="18.600000000000001" customHeight="1">
      <c r="A139" s="455"/>
      <c r="B139" s="455"/>
      <c r="C139" s="455"/>
      <c r="D139" s="30" t="s">
        <v>214</v>
      </c>
      <c r="E139" s="528">
        <v>1136</v>
      </c>
      <c r="F139" s="1003">
        <v>0.44444444444444442</v>
      </c>
      <c r="G139" s="1014"/>
      <c r="H139" s="693"/>
      <c r="I139" s="731"/>
      <c r="J139" s="728"/>
      <c r="K139" s="726"/>
      <c r="L139" s="732"/>
      <c r="M139" s="8"/>
      <c r="N139" s="8"/>
      <c r="O139" s="8"/>
      <c r="X139" s="11"/>
      <c r="Y139" s="11"/>
      <c r="Z139" s="11"/>
      <c r="AA139" s="11"/>
      <c r="AB139" s="11"/>
      <c r="AC139" s="11"/>
      <c r="AD139" s="11"/>
      <c r="AE139" s="11"/>
      <c r="AF139" s="11"/>
      <c r="AG139" s="11"/>
      <c r="AH139" s="11"/>
      <c r="AI139" s="11"/>
      <c r="AJ139" s="11"/>
      <c r="AK139" s="11"/>
      <c r="AL139" s="11"/>
      <c r="AM139" s="11"/>
      <c r="AN139" s="11"/>
      <c r="AO139" s="11"/>
    </row>
    <row r="140" spans="1:49" ht="18" customHeight="1">
      <c r="B140" s="1"/>
      <c r="D140" s="1229" t="s">
        <v>274</v>
      </c>
      <c r="E140" s="528">
        <v>520</v>
      </c>
      <c r="F140" s="1003">
        <v>0.20344287949921752</v>
      </c>
      <c r="G140" s="724"/>
      <c r="H140" s="724"/>
      <c r="I140" s="724"/>
      <c r="J140" s="1"/>
      <c r="K140" s="1"/>
      <c r="L140"/>
      <c r="M140" s="1"/>
      <c r="O140" s="1"/>
      <c r="P140" s="1"/>
      <c r="Q140" s="1"/>
      <c r="R140" s="1"/>
      <c r="S140"/>
      <c r="T140"/>
      <c r="U140"/>
      <c r="X140"/>
      <c r="AJ140"/>
      <c r="AK140"/>
      <c r="AL140"/>
      <c r="AM140"/>
      <c r="AN140"/>
      <c r="AO140"/>
    </row>
    <row r="141" spans="1:49" ht="18" customHeight="1">
      <c r="A141" s="933"/>
      <c r="B141" s="679"/>
      <c r="C141" s="679"/>
      <c r="F141" s="678"/>
      <c r="G141" s="724"/>
      <c r="H141" s="724"/>
      <c r="I141" s="724"/>
      <c r="J141" s="1"/>
      <c r="K141" s="1"/>
      <c r="L141"/>
      <c r="M141" s="9"/>
      <c r="O141" s="9"/>
      <c r="P141" s="9"/>
      <c r="Q141" s="536"/>
      <c r="R141" s="536"/>
      <c r="S141"/>
      <c r="T141"/>
      <c r="U141"/>
      <c r="X141"/>
      <c r="AJ141"/>
      <c r="AK141"/>
      <c r="AL141"/>
      <c r="AM141"/>
      <c r="AN141"/>
      <c r="AO141"/>
    </row>
    <row r="142" spans="1:49" ht="18" customHeight="1">
      <c r="A142" s="309" t="s">
        <v>987</v>
      </c>
      <c r="B142" s="679"/>
      <c r="C142" s="934"/>
      <c r="D142" s="1"/>
      <c r="E142" s="684"/>
      <c r="F142" s="678"/>
      <c r="G142" s="724"/>
      <c r="H142" s="724"/>
      <c r="I142" s="724"/>
      <c r="J142" s="1"/>
      <c r="K142" s="1"/>
      <c r="L142"/>
      <c r="M142" s="250"/>
      <c r="O142" s="250"/>
      <c r="P142" s="250"/>
      <c r="Q142" s="537"/>
      <c r="R142" s="537"/>
      <c r="S142"/>
      <c r="T142"/>
      <c r="U142"/>
      <c r="X142"/>
      <c r="AJ142"/>
      <c r="AK142"/>
      <c r="AL142"/>
      <c r="AM142"/>
      <c r="AN142"/>
      <c r="AO142"/>
    </row>
    <row r="143" spans="1:49" ht="18" customHeight="1">
      <c r="A143" s="679"/>
      <c r="B143" s="679"/>
      <c r="C143" s="935"/>
      <c r="D143" s="506" t="s">
        <v>963</v>
      </c>
      <c r="E143" s="687">
        <v>1044</v>
      </c>
      <c r="F143" s="994" t="s">
        <v>972</v>
      </c>
      <c r="G143" s="724"/>
      <c r="H143" s="724"/>
      <c r="I143" s="724"/>
      <c r="J143" s="1"/>
      <c r="K143" s="455"/>
      <c r="L143"/>
      <c r="M143" s="250"/>
      <c r="O143" s="250"/>
      <c r="P143" s="250"/>
      <c r="Q143" s="537"/>
      <c r="R143" s="537"/>
      <c r="S143"/>
      <c r="T143"/>
      <c r="U143"/>
      <c r="X143"/>
      <c r="AJ143"/>
      <c r="AK143"/>
      <c r="AL143"/>
      <c r="AM143"/>
      <c r="AN143"/>
      <c r="AO143"/>
      <c r="AW143" s="7"/>
    </row>
    <row r="144" spans="1:49" ht="18" customHeight="1">
      <c r="A144" s="679"/>
      <c r="B144" s="679"/>
      <c r="C144" s="935"/>
      <c r="D144" s="30" t="s">
        <v>109</v>
      </c>
      <c r="E144" s="528">
        <v>715</v>
      </c>
      <c r="F144" s="1003">
        <v>0.44996853366897421</v>
      </c>
      <c r="G144" s="1009" t="s">
        <v>979</v>
      </c>
      <c r="H144" s="724"/>
      <c r="I144" s="724"/>
      <c r="J144" s="1"/>
      <c r="K144" s="455"/>
      <c r="L144"/>
      <c r="M144" s="250"/>
      <c r="N144" s="250"/>
      <c r="O144" s="250"/>
      <c r="P144" s="250"/>
      <c r="Q144" s="537"/>
      <c r="R144" s="537"/>
      <c r="S144"/>
      <c r="T144"/>
      <c r="U144"/>
      <c r="X144"/>
      <c r="AJ144"/>
      <c r="AK144"/>
      <c r="AL144"/>
      <c r="AM144"/>
      <c r="AN144"/>
      <c r="AO144"/>
    </row>
    <row r="145" spans="1:49" ht="18" customHeight="1">
      <c r="A145" s="679"/>
      <c r="B145" s="679"/>
      <c r="C145" s="935"/>
      <c r="D145" s="30" t="s">
        <v>988</v>
      </c>
      <c r="E145" s="528">
        <v>117</v>
      </c>
      <c r="F145" s="678"/>
      <c r="G145" s="1010">
        <v>0.13386727688787187</v>
      </c>
      <c r="H145" s="1"/>
      <c r="I145" s="1"/>
      <c r="J145" s="1"/>
      <c r="K145" s="1"/>
      <c r="L145"/>
      <c r="M145" s="250"/>
      <c r="N145" s="250"/>
      <c r="O145" s="250"/>
      <c r="P145" s="250"/>
      <c r="Q145" s="537"/>
      <c r="R145" s="537"/>
      <c r="S145"/>
      <c r="T145"/>
      <c r="U145"/>
      <c r="X145"/>
      <c r="AJ145"/>
      <c r="AK145"/>
      <c r="AL145"/>
      <c r="AM145"/>
      <c r="AN145"/>
      <c r="AO145"/>
    </row>
    <row r="146" spans="1:49" ht="18" customHeight="1">
      <c r="A146" s="679"/>
      <c r="B146" s="679"/>
      <c r="C146" s="935"/>
      <c r="D146" s="30" t="s">
        <v>989</v>
      </c>
      <c r="E146" s="528">
        <v>715</v>
      </c>
      <c r="F146" s="311"/>
      <c r="G146" s="1010">
        <v>0.8180778032036613</v>
      </c>
      <c r="H146" s="1"/>
      <c r="I146" s="1"/>
      <c r="J146" s="1"/>
      <c r="K146" s="1"/>
      <c r="L146"/>
      <c r="M146" s="250"/>
      <c r="N146" s="250"/>
      <c r="O146" s="250"/>
      <c r="P146" s="250"/>
      <c r="Q146" s="537"/>
      <c r="R146" s="537"/>
      <c r="S146" s="538"/>
      <c r="T146"/>
      <c r="U146"/>
      <c r="X146"/>
      <c r="AJ146"/>
      <c r="AK146"/>
      <c r="AL146"/>
      <c r="AM146"/>
      <c r="AN146"/>
      <c r="AO146"/>
    </row>
    <row r="147" spans="1:49" ht="18" customHeight="1">
      <c r="A147" s="679"/>
      <c r="B147" s="679"/>
      <c r="C147" s="936"/>
      <c r="D147" s="30" t="s">
        <v>990</v>
      </c>
      <c r="E147" s="528">
        <v>359</v>
      </c>
      <c r="F147" s="859"/>
      <c r="G147" s="1010">
        <v>0.41075514874141877</v>
      </c>
      <c r="H147" s="455"/>
      <c r="I147" s="455"/>
      <c r="J147" s="455"/>
      <c r="K147" s="455"/>
      <c r="L147"/>
      <c r="M147" s="9"/>
      <c r="N147" s="9"/>
      <c r="O147" s="9"/>
      <c r="P147" s="9"/>
      <c r="Q147" s="536"/>
      <c r="R147" s="536"/>
      <c r="S147"/>
      <c r="T147"/>
      <c r="U147"/>
      <c r="X147"/>
      <c r="AJ147"/>
      <c r="AK147"/>
      <c r="AL147"/>
      <c r="AM147"/>
      <c r="AN147"/>
      <c r="AO147"/>
    </row>
    <row r="148" spans="1:49" ht="18" customHeight="1">
      <c r="A148" s="926"/>
      <c r="B148" s="927"/>
      <c r="C148" s="928"/>
      <c r="D148" s="1008" t="s">
        <v>957</v>
      </c>
      <c r="E148" s="1011">
        <v>874</v>
      </c>
      <c r="F148" s="1003">
        <v>0.55003146633102584</v>
      </c>
      <c r="G148" s="530"/>
      <c r="H148" s="455"/>
      <c r="I148" s="455"/>
      <c r="J148" s="455"/>
      <c r="K148" s="455"/>
      <c r="L148"/>
      <c r="M148" s="9"/>
      <c r="N148" s="9"/>
      <c r="O148" s="9"/>
      <c r="P148" s="9"/>
      <c r="Q148" s="536"/>
      <c r="R148" s="536"/>
      <c r="S148"/>
      <c r="T148"/>
      <c r="U148"/>
      <c r="X148"/>
      <c r="AJ148"/>
      <c r="AK148"/>
      <c r="AL148"/>
      <c r="AM148"/>
      <c r="AN148"/>
      <c r="AO148"/>
    </row>
    <row r="149" spans="1:49" ht="18" customHeight="1">
      <c r="A149" s="927"/>
      <c r="B149" s="929"/>
      <c r="C149" s="930"/>
      <c r="D149" s="1015"/>
      <c r="E149" s="526"/>
      <c r="F149" s="678"/>
      <c r="G149" s="530"/>
      <c r="H149" s="310"/>
      <c r="I149" s="310"/>
      <c r="J149" s="310"/>
      <c r="K149" s="310"/>
      <c r="L149"/>
      <c r="X149"/>
      <c r="AJ149"/>
      <c r="AK149"/>
      <c r="AL149"/>
      <c r="AM149"/>
      <c r="AN149"/>
      <c r="AO149"/>
    </row>
    <row r="150" spans="1:49" ht="18" customHeight="1">
      <c r="A150" s="309"/>
      <c r="B150" s="931"/>
      <c r="C150" s="930"/>
      <c r="D150" s="1015"/>
      <c r="E150" s="526"/>
      <c r="F150" s="311"/>
      <c r="G150" s="530"/>
      <c r="H150" s="1"/>
      <c r="I150" s="1"/>
      <c r="J150" s="1"/>
      <c r="K150" s="1"/>
      <c r="L150"/>
      <c r="X150"/>
      <c r="AJ150"/>
      <c r="AK150"/>
      <c r="AL150"/>
      <c r="AM150"/>
      <c r="AN150"/>
      <c r="AO150"/>
    </row>
    <row r="151" spans="1:49" ht="18" customHeight="1">
      <c r="A151" s="927"/>
      <c r="B151" s="927"/>
      <c r="C151" s="930"/>
      <c r="D151" s="391"/>
      <c r="E151" s="1261"/>
      <c r="F151" s="1231"/>
      <c r="G151" s="1009"/>
      <c r="H151" s="1231"/>
      <c r="I151" s="1231"/>
      <c r="J151" s="1231"/>
      <c r="K151" s="1231"/>
      <c r="L151" s="1231"/>
      <c r="M151" s="1232" t="b">
        <v>0</v>
      </c>
      <c r="N151" s="9"/>
      <c r="O151" s="9"/>
      <c r="P151" s="9"/>
      <c r="Q151" s="9"/>
      <c r="R151" s="9"/>
      <c r="S151" s="9"/>
      <c r="T151" s="9"/>
      <c r="U151" s="9"/>
      <c r="V151" s="9"/>
      <c r="W151" s="9"/>
      <c r="X151"/>
      <c r="AJ151"/>
      <c r="AK151"/>
      <c r="AL151"/>
      <c r="AM151"/>
      <c r="AN151"/>
      <c r="AO151"/>
    </row>
    <row r="152" spans="1:49" ht="18" customHeight="1">
      <c r="A152" s="927"/>
      <c r="B152" s="927"/>
      <c r="C152" s="932"/>
      <c r="D152" s="1231"/>
      <c r="E152" s="552"/>
      <c r="F152" s="1231"/>
      <c r="G152" s="526"/>
      <c r="H152" s="1231"/>
      <c r="I152" s="1231"/>
      <c r="J152" s="1231"/>
      <c r="K152" s="1231"/>
      <c r="L152" s="1231"/>
      <c r="M152" s="1232" t="b">
        <v>0</v>
      </c>
      <c r="O152" s="1"/>
      <c r="P152" s="1"/>
      <c r="Q152" s="1"/>
      <c r="R152" s="1"/>
      <c r="S152" s="1"/>
      <c r="T152" s="1"/>
      <c r="U152" s="1"/>
      <c r="V152" s="1"/>
      <c r="W152" s="1"/>
      <c r="X152"/>
      <c r="AJ152"/>
      <c r="AK152"/>
      <c r="AL152"/>
      <c r="AM152"/>
      <c r="AN152"/>
      <c r="AO152"/>
    </row>
    <row r="153" spans="1:49" ht="18" customHeight="1">
      <c r="A153" s="927"/>
      <c r="B153" s="927"/>
      <c r="C153" s="930"/>
      <c r="D153" s="1231"/>
      <c r="E153" s="552"/>
      <c r="F153" s="1231"/>
      <c r="G153" s="526"/>
      <c r="H153" s="1231"/>
      <c r="I153" s="1231"/>
      <c r="J153" s="1231"/>
      <c r="K153" s="1231"/>
      <c r="L153" s="1231"/>
      <c r="M153" s="1232" t="b">
        <v>0</v>
      </c>
      <c r="O153" s="9"/>
      <c r="P153" s="540"/>
      <c r="Q153" s="541"/>
      <c r="R153" s="541"/>
      <c r="S153" s="540"/>
      <c r="T153" s="540"/>
      <c r="U153" s="540"/>
      <c r="V153" s="540"/>
      <c r="W153" s="540"/>
      <c r="X153"/>
      <c r="AJ153"/>
      <c r="AK153"/>
      <c r="AL153"/>
      <c r="AM153"/>
      <c r="AN153"/>
      <c r="AO153"/>
    </row>
    <row r="154" spans="1:49" s="532" customFormat="1" ht="18" customHeight="1">
      <c r="A154" s="927"/>
      <c r="B154" s="927"/>
      <c r="C154" s="930"/>
      <c r="D154" s="1231"/>
      <c r="E154" s="552"/>
      <c r="F154" s="1231"/>
      <c r="G154" s="526"/>
      <c r="H154" s="1231"/>
      <c r="I154" s="1231"/>
      <c r="J154" s="1231"/>
      <c r="K154" s="1231"/>
      <c r="L154" s="1231"/>
      <c r="M154" s="1232" t="b">
        <v>0</v>
      </c>
      <c r="N154" s="1"/>
      <c r="O154" s="9"/>
      <c r="P154" s="540"/>
      <c r="Q154" s="541"/>
      <c r="R154" s="541"/>
      <c r="S154" s="540"/>
      <c r="T154" s="540"/>
      <c r="U154" s="540"/>
      <c r="V154" s="540"/>
      <c r="W154" s="540"/>
      <c r="X154"/>
      <c r="AJ154"/>
      <c r="AK154"/>
      <c r="AL154"/>
      <c r="AM154"/>
      <c r="AN154"/>
      <c r="AO154"/>
      <c r="AW154" s="256"/>
    </row>
    <row r="155" spans="1:49" s="532" customFormat="1" ht="18" customHeight="1">
      <c r="A155" s="927"/>
      <c r="B155" s="927"/>
      <c r="C155" s="930"/>
      <c r="D155" s="1231"/>
      <c r="E155" s="552"/>
      <c r="F155" s="1231"/>
      <c r="G155" s="526"/>
      <c r="H155" s="1231"/>
      <c r="I155" s="1231"/>
      <c r="J155" s="1231"/>
      <c r="K155" s="1231"/>
      <c r="L155" s="1231"/>
      <c r="M155" s="1232" t="b">
        <v>0</v>
      </c>
      <c r="N155" s="1"/>
      <c r="O155" s="542"/>
      <c r="P155" s="543"/>
      <c r="Q155" s="524"/>
      <c r="R155" s="524"/>
      <c r="S155" s="310"/>
      <c r="T155" s="310"/>
      <c r="U155" s="310"/>
      <c r="V155" s="310"/>
      <c r="W155" s="524"/>
      <c r="X155"/>
      <c r="AJ155"/>
      <c r="AK155"/>
      <c r="AL155"/>
      <c r="AM155"/>
      <c r="AN155"/>
      <c r="AO155"/>
      <c r="AW155" s="256"/>
    </row>
    <row r="156" spans="1:49" ht="18" customHeight="1">
      <c r="A156" s="1"/>
      <c r="B156" s="38"/>
      <c r="C156" s="552"/>
      <c r="D156" s="1231"/>
      <c r="E156" s="552"/>
      <c r="F156" s="1231"/>
      <c r="G156" s="526"/>
      <c r="H156" s="1231"/>
      <c r="I156" s="1231"/>
      <c r="J156" s="1231"/>
      <c r="K156" s="1231"/>
      <c r="L156" s="1231"/>
      <c r="M156" s="1232" t="b">
        <v>0</v>
      </c>
      <c r="O156" s="542"/>
      <c r="P156" s="524"/>
      <c r="Q156" s="524"/>
      <c r="R156" s="524"/>
      <c r="S156" s="310"/>
      <c r="T156" s="310"/>
      <c r="U156" s="310"/>
      <c r="V156" s="310"/>
      <c r="W156" s="524"/>
      <c r="X156"/>
      <c r="AJ156"/>
      <c r="AK156"/>
      <c r="AL156"/>
      <c r="AM156"/>
      <c r="AN156"/>
      <c r="AO156"/>
    </row>
    <row r="157" spans="1:49" ht="18" customHeight="1">
      <c r="A157" s="38"/>
      <c r="B157" s="1"/>
      <c r="C157" s="552"/>
      <c r="D157" s="1231"/>
      <c r="E157" s="552"/>
      <c r="F157" s="1231"/>
      <c r="G157" s="526"/>
      <c r="H157" s="1231"/>
      <c r="I157" s="1231"/>
      <c r="J157" s="1231"/>
      <c r="K157" s="1231"/>
      <c r="L157" s="1231"/>
      <c r="M157" s="1232" t="b">
        <v>0</v>
      </c>
      <c r="O157" s="542"/>
      <c r="P157" s="524"/>
      <c r="Q157" s="524"/>
      <c r="R157" s="524"/>
      <c r="S157" s="310"/>
      <c r="T157" s="310"/>
      <c r="U157" s="310"/>
      <c r="V157" s="310"/>
      <c r="W157" s="524"/>
      <c r="X157"/>
      <c r="AJ157"/>
      <c r="AK157"/>
      <c r="AL157"/>
      <c r="AM157"/>
      <c r="AN157"/>
      <c r="AO157"/>
    </row>
    <row r="158" spans="1:49" ht="13.95" customHeight="1">
      <c r="C158" s="552"/>
      <c r="D158" s="1231"/>
      <c r="E158" s="552"/>
      <c r="F158" s="1231"/>
      <c r="G158" s="526"/>
      <c r="H158" s="1231"/>
      <c r="I158" s="1231"/>
      <c r="J158" s="1231"/>
      <c r="K158" s="1231"/>
      <c r="L158" s="1231"/>
      <c r="M158" s="1232" t="b">
        <v>0</v>
      </c>
      <c r="O158" s="542"/>
      <c r="P158" s="524"/>
      <c r="Q158" s="524"/>
      <c r="R158" s="543"/>
      <c r="S158" s="310"/>
      <c r="T158" s="310"/>
      <c r="U158" s="310"/>
      <c r="V158" s="310"/>
      <c r="W158" s="524"/>
      <c r="X158"/>
      <c r="AJ158"/>
      <c r="AK158"/>
      <c r="AL158"/>
      <c r="AM158"/>
      <c r="AN158"/>
      <c r="AO158"/>
    </row>
    <row r="159" spans="1:49" ht="18" customHeight="1">
      <c r="A159" s="1"/>
      <c r="C159" s="552"/>
      <c r="D159" s="1231"/>
      <c r="E159" s="552"/>
      <c r="F159" s="1231"/>
      <c r="G159" s="526"/>
      <c r="H159" s="1233"/>
      <c r="I159" s="1233"/>
      <c r="J159" s="1233"/>
      <c r="K159" s="1233"/>
      <c r="L159" s="1233"/>
      <c r="M159" s="1233"/>
      <c r="N159" s="9"/>
      <c r="O159" s="542"/>
      <c r="P159" s="542"/>
      <c r="Q159" s="542"/>
      <c r="R159" s="542"/>
      <c r="S159" s="536"/>
      <c r="T159" s="536"/>
      <c r="U159" s="536"/>
      <c r="V159" s="536"/>
      <c r="W159" s="542"/>
      <c r="X159"/>
      <c r="AJ159"/>
      <c r="AK159"/>
      <c r="AL159"/>
      <c r="AM159"/>
      <c r="AN159"/>
      <c r="AO159"/>
    </row>
    <row r="160" spans="1:49" ht="18" customHeight="1">
      <c r="A160" s="1"/>
      <c r="C160" s="552"/>
      <c r="D160" s="1008"/>
      <c r="E160" s="1262"/>
      <c r="F160" s="678"/>
      <c r="G160" s="530"/>
      <c r="H160" s="455"/>
      <c r="I160" s="455"/>
      <c r="J160" s="455"/>
      <c r="K160" s="455"/>
      <c r="L160"/>
      <c r="X160"/>
      <c r="AJ160"/>
      <c r="AK160"/>
      <c r="AL160"/>
      <c r="AM160"/>
      <c r="AN160"/>
      <c r="AO160"/>
    </row>
    <row r="161" spans="1:41" ht="18" customHeight="1">
      <c r="A161" s="1"/>
      <c r="C161" s="552"/>
      <c r="D161" s="733"/>
      <c r="E161" s="388"/>
      <c r="F161" s="678"/>
      <c r="G161" s="530"/>
      <c r="H161" s="390"/>
      <c r="I161" s="390"/>
      <c r="J161" s="390"/>
      <c r="K161" s="389"/>
      <c r="L161"/>
      <c r="M161" s="9"/>
      <c r="N161" s="9"/>
      <c r="O161" s="9"/>
      <c r="P161" s="9"/>
      <c r="Q161" s="9"/>
      <c r="R161" s="9"/>
      <c r="S161" s="9"/>
      <c r="T161" s="9"/>
      <c r="U161" s="9"/>
      <c r="V161" s="9"/>
      <c r="W161" s="9"/>
      <c r="X161"/>
      <c r="AJ161"/>
      <c r="AK161"/>
      <c r="AL161"/>
      <c r="AM161"/>
      <c r="AN161"/>
      <c r="AO161"/>
    </row>
    <row r="162" spans="1:41" ht="18" customHeight="1">
      <c r="A162" s="309" t="s">
        <v>991</v>
      </c>
      <c r="B162" s="1"/>
      <c r="C162" s="552"/>
      <c r="D162" s="733"/>
      <c r="E162" s="388"/>
      <c r="F162" s="678"/>
      <c r="G162" s="530"/>
      <c r="H162" s="390"/>
      <c r="I162" s="390"/>
      <c r="J162" s="390"/>
      <c r="K162" s="389"/>
      <c r="L162"/>
      <c r="M162" s="1"/>
      <c r="O162" s="1"/>
      <c r="P162" s="1"/>
      <c r="Q162" s="1"/>
      <c r="R162" s="1"/>
      <c r="S162" s="1"/>
      <c r="T162" s="1"/>
      <c r="U162" s="1"/>
      <c r="V162" s="1"/>
      <c r="W162" s="1"/>
      <c r="X162"/>
      <c r="AJ162"/>
      <c r="AK162"/>
      <c r="AL162"/>
      <c r="AM162"/>
      <c r="AN162"/>
      <c r="AO162"/>
    </row>
    <row r="163" spans="1:41" ht="18" customHeight="1">
      <c r="A163" s="1"/>
      <c r="B163" s="1"/>
      <c r="C163" s="552"/>
      <c r="D163" s="506" t="s">
        <v>963</v>
      </c>
      <c r="E163" s="687">
        <v>1817</v>
      </c>
      <c r="F163" s="1231"/>
      <c r="G163" s="1009" t="s">
        <v>992</v>
      </c>
      <c r="H163" s="1231"/>
      <c r="I163" s="1231"/>
      <c r="J163" s="1231"/>
      <c r="K163" s="1231"/>
      <c r="L163" s="1231"/>
      <c r="M163" s="1234" t="b">
        <v>0</v>
      </c>
      <c r="O163" s="9"/>
      <c r="P163" s="540"/>
      <c r="Q163" s="541"/>
      <c r="R163" s="541"/>
      <c r="S163" s="540"/>
      <c r="T163" s="540"/>
      <c r="U163" s="540"/>
      <c r="V163" s="540"/>
      <c r="W163" s="540"/>
      <c r="X163"/>
      <c r="AJ163"/>
      <c r="AK163"/>
      <c r="AL163"/>
      <c r="AM163"/>
      <c r="AN163"/>
      <c r="AO163"/>
    </row>
    <row r="164" spans="1:41" ht="18" customHeight="1">
      <c r="A164" s="1"/>
      <c r="B164" s="1"/>
      <c r="C164" s="552"/>
      <c r="D164" s="1231" t="s">
        <v>141</v>
      </c>
      <c r="E164" s="528">
        <v>219</v>
      </c>
      <c r="F164" s="1231"/>
      <c r="G164" s="1010">
        <v>0.26838235294117646</v>
      </c>
      <c r="H164" s="1231"/>
      <c r="I164" s="1231"/>
      <c r="J164" s="1231"/>
      <c r="K164" s="1231"/>
      <c r="L164" s="1231"/>
      <c r="M164" s="1234" t="b">
        <v>0</v>
      </c>
      <c r="O164" s="9"/>
      <c r="P164" s="540"/>
      <c r="Q164" s="541"/>
      <c r="R164" s="541"/>
      <c r="S164" s="540"/>
      <c r="T164" s="540"/>
      <c r="U164" s="540"/>
      <c r="V164" s="540"/>
      <c r="W164" s="540"/>
      <c r="X164"/>
      <c r="AJ164"/>
      <c r="AK164"/>
      <c r="AL164"/>
      <c r="AM164"/>
      <c r="AN164"/>
      <c r="AO164"/>
    </row>
    <row r="165" spans="1:41" ht="18" customHeight="1">
      <c r="A165" s="9"/>
      <c r="B165" s="9"/>
      <c r="C165" s="552"/>
      <c r="D165" s="1231" t="s">
        <v>142</v>
      </c>
      <c r="E165" s="528">
        <v>305</v>
      </c>
      <c r="F165" s="1231"/>
      <c r="G165" s="1010">
        <v>0.37377450980392157</v>
      </c>
      <c r="H165" s="1231"/>
      <c r="I165" s="1231"/>
      <c r="J165" s="1231"/>
      <c r="K165" s="1231"/>
      <c r="L165" s="1231"/>
      <c r="M165" s="1232" t="b">
        <v>0</v>
      </c>
      <c r="O165" s="542"/>
      <c r="P165" s="543"/>
      <c r="Q165" s="524"/>
      <c r="R165" s="524"/>
      <c r="S165" s="310"/>
      <c r="T165" s="310"/>
      <c r="U165" s="310"/>
      <c r="V165" s="310"/>
      <c r="W165" s="524"/>
      <c r="X165"/>
      <c r="AJ165"/>
      <c r="AK165"/>
      <c r="AL165"/>
      <c r="AM165"/>
      <c r="AN165"/>
      <c r="AO165"/>
    </row>
    <row r="166" spans="1:41" ht="18" customHeight="1">
      <c r="A166"/>
      <c r="B166"/>
      <c r="C166" s="552"/>
      <c r="D166" s="1231" t="s">
        <v>143</v>
      </c>
      <c r="E166" s="528">
        <v>132</v>
      </c>
      <c r="F166" s="1231"/>
      <c r="G166" s="1010">
        <v>0.16176470588235295</v>
      </c>
      <c r="H166" s="1231"/>
      <c r="I166" s="1231"/>
      <c r="J166" s="1231"/>
      <c r="K166" s="1231"/>
      <c r="L166" s="1231"/>
      <c r="M166" s="1234" t="b">
        <v>0</v>
      </c>
      <c r="O166" s="542"/>
      <c r="P166" s="524"/>
      <c r="Q166" s="524"/>
      <c r="R166" s="524"/>
      <c r="S166" s="310"/>
      <c r="T166" s="310"/>
      <c r="U166" s="310"/>
      <c r="V166" s="310"/>
      <c r="W166" s="524"/>
      <c r="X166"/>
      <c r="Y166"/>
      <c r="Z166"/>
      <c r="AA166"/>
      <c r="AB166"/>
      <c r="AC166"/>
      <c r="AD166"/>
      <c r="AE166"/>
      <c r="AF166"/>
      <c r="AG166"/>
      <c r="AH166"/>
      <c r="AI166"/>
      <c r="AJ166"/>
      <c r="AK166"/>
      <c r="AL166"/>
      <c r="AM166"/>
      <c r="AN166"/>
      <c r="AO166"/>
    </row>
    <row r="167" spans="1:41" ht="18" customHeight="1">
      <c r="A167"/>
      <c r="B167"/>
      <c r="C167" s="552"/>
      <c r="D167" s="1231" t="s">
        <v>144</v>
      </c>
      <c r="E167" s="528">
        <v>162</v>
      </c>
      <c r="F167" s="1231"/>
      <c r="G167" s="1010">
        <v>0.19852941176470587</v>
      </c>
      <c r="H167" s="1231"/>
      <c r="I167" s="1231"/>
      <c r="J167" s="1231"/>
      <c r="K167" s="1231"/>
      <c r="L167" s="1231"/>
      <c r="M167" s="1234" t="b">
        <v>0</v>
      </c>
      <c r="O167" s="542"/>
      <c r="P167" s="524"/>
      <c r="Q167" s="524"/>
      <c r="R167" s="524"/>
      <c r="S167" s="310"/>
      <c r="T167" s="310"/>
      <c r="U167" s="310"/>
      <c r="V167" s="310"/>
      <c r="W167" s="524"/>
      <c r="X167"/>
      <c r="Y167"/>
      <c r="Z167"/>
      <c r="AA167"/>
      <c r="AB167"/>
      <c r="AC167"/>
      <c r="AD167"/>
      <c r="AE167"/>
      <c r="AF167"/>
      <c r="AG167"/>
      <c r="AH167"/>
      <c r="AI167"/>
      <c r="AJ167"/>
      <c r="AK167"/>
      <c r="AL167"/>
      <c r="AM167"/>
      <c r="AN167"/>
      <c r="AO167"/>
    </row>
    <row r="168" spans="1:41" ht="18" customHeight="1">
      <c r="A168" s="9"/>
      <c r="B168" s="9"/>
      <c r="C168" s="552"/>
      <c r="D168" s="1231" t="s">
        <v>145</v>
      </c>
      <c r="E168" s="528">
        <v>330</v>
      </c>
      <c r="F168" s="1231"/>
      <c r="G168" s="1010">
        <v>0.40441176470588236</v>
      </c>
      <c r="H168" s="1231"/>
      <c r="I168" s="1231"/>
      <c r="J168" s="1231"/>
      <c r="K168" s="1231"/>
      <c r="L168" s="1231"/>
      <c r="M168" s="1234" t="b">
        <v>0</v>
      </c>
      <c r="O168" s="542"/>
      <c r="P168" s="524"/>
      <c r="Q168" s="524"/>
      <c r="R168" s="543"/>
      <c r="S168" s="310"/>
      <c r="T168" s="310"/>
      <c r="U168" s="310"/>
      <c r="V168" s="310"/>
      <c r="W168" s="524"/>
      <c r="X168"/>
      <c r="AJ168"/>
      <c r="AK168"/>
      <c r="AL168"/>
      <c r="AM168"/>
      <c r="AN168"/>
      <c r="AO168"/>
    </row>
    <row r="169" spans="1:41" ht="18" customHeight="1">
      <c r="B169" s="250"/>
      <c r="C169" s="552"/>
      <c r="D169" s="1231" t="s">
        <v>146</v>
      </c>
      <c r="E169" s="528">
        <v>335</v>
      </c>
      <c r="F169" s="1231"/>
      <c r="G169" s="1010">
        <v>0.41053921568627449</v>
      </c>
      <c r="H169" s="1233"/>
      <c r="I169" s="1233"/>
      <c r="J169" s="1233"/>
      <c r="K169" s="1233"/>
      <c r="L169" s="1233"/>
      <c r="M169" s="1233"/>
      <c r="N169" s="9"/>
      <c r="O169" s="542"/>
      <c r="P169" s="542"/>
      <c r="Q169" s="542"/>
      <c r="R169" s="542"/>
      <c r="S169" s="536"/>
      <c r="T169" s="536"/>
      <c r="U169" s="536"/>
      <c r="V169" s="536"/>
      <c r="W169" s="542"/>
      <c r="X169"/>
      <c r="AJ169"/>
      <c r="AK169"/>
      <c r="AL169"/>
      <c r="AM169"/>
      <c r="AN169"/>
      <c r="AO169"/>
    </row>
    <row r="170" spans="1:41" ht="18" customHeight="1">
      <c r="A170" s="544"/>
      <c r="B170" s="544"/>
      <c r="C170" s="552"/>
      <c r="D170" s="1008" t="s">
        <v>993</v>
      </c>
      <c r="E170" s="1011">
        <v>816</v>
      </c>
      <c r="F170" s="703"/>
      <c r="G170" s="530"/>
      <c r="H170" s="544"/>
      <c r="I170" s="544"/>
      <c r="J170" s="544"/>
      <c r="K170" s="545"/>
      <c r="L170"/>
      <c r="M170" s="544"/>
      <c r="N170" s="544"/>
      <c r="O170" s="544"/>
      <c r="P170" s="544"/>
      <c r="Q170" s="544"/>
      <c r="R170" s="544"/>
      <c r="S170" s="544"/>
      <c r="T170" s="544"/>
      <c r="U170" s="544"/>
      <c r="V170" s="544"/>
      <c r="W170" s="544"/>
      <c r="X170"/>
      <c r="AJ170"/>
      <c r="AK170"/>
      <c r="AL170"/>
      <c r="AM170"/>
      <c r="AN170"/>
      <c r="AO170"/>
    </row>
    <row r="171" spans="1:41">
      <c r="A171"/>
      <c r="B171"/>
      <c r="C171" s="552"/>
      <c r="D171" s="311"/>
      <c r="E171" s="388"/>
      <c r="F171" s="703"/>
      <c r="G171" s="530"/>
      <c r="H171"/>
      <c r="I171"/>
      <c r="J171"/>
      <c r="K171"/>
      <c r="L171"/>
      <c r="M171"/>
      <c r="N171"/>
      <c r="O171"/>
      <c r="P171"/>
      <c r="Q171"/>
      <c r="R171"/>
      <c r="S171"/>
      <c r="T171"/>
      <c r="U171"/>
      <c r="V171"/>
      <c r="W171"/>
      <c r="X171"/>
      <c r="AJ171"/>
      <c r="AK171"/>
      <c r="AL171"/>
      <c r="AM171"/>
      <c r="AN171"/>
      <c r="AO171"/>
    </row>
    <row r="172" spans="1:41">
      <c r="A172" s="309"/>
      <c r="B172" s="264"/>
      <c r="C172" s="552"/>
      <c r="D172" s="311"/>
      <c r="E172" s="388"/>
      <c r="F172" s="703"/>
      <c r="G172" s="530"/>
      <c r="H172" s="1265"/>
      <c r="I172" s="264"/>
      <c r="J172" s="264"/>
      <c r="K172" s="264"/>
      <c r="L172"/>
      <c r="M172" s="264"/>
      <c r="N172" s="264"/>
      <c r="O172" s="264"/>
      <c r="P172" s="264"/>
      <c r="Q172" s="264"/>
      <c r="R172" s="264"/>
      <c r="S172" s="264"/>
      <c r="T172" s="264"/>
      <c r="U172" s="264"/>
      <c r="V172" s="264"/>
      <c r="W172" s="264"/>
      <c r="X172"/>
      <c r="Y172"/>
      <c r="Z172"/>
      <c r="AA172"/>
      <c r="AB172"/>
      <c r="AC172"/>
      <c r="AD172"/>
      <c r="AE172"/>
      <c r="AF172"/>
      <c r="AG172"/>
      <c r="AH172"/>
      <c r="AI172"/>
      <c r="AJ172"/>
      <c r="AK172"/>
      <c r="AL172"/>
      <c r="AM172"/>
      <c r="AN172"/>
      <c r="AO172"/>
    </row>
    <row r="173" spans="1:41" ht="14.4">
      <c r="A173" s="1266"/>
      <c r="B173" s="1266"/>
      <c r="C173" s="1266"/>
      <c r="D173" s="1267"/>
      <c r="E173" s="1267"/>
      <c r="F173" s="1267"/>
      <c r="H173" s="1267"/>
      <c r="I173" s="1267"/>
      <c r="J173" s="1267"/>
      <c r="K173" s="547"/>
      <c r="L173"/>
      <c r="Q173" s="1"/>
      <c r="R173" s="1"/>
      <c r="X173"/>
      <c r="Y173"/>
      <c r="Z173"/>
      <c r="AA173"/>
      <c r="AB173"/>
      <c r="AC173"/>
      <c r="AD173"/>
      <c r="AE173"/>
      <c r="AF173"/>
      <c r="AG173"/>
      <c r="AH173"/>
      <c r="AI173"/>
      <c r="AJ173"/>
      <c r="AK173"/>
      <c r="AL173"/>
      <c r="AM173"/>
      <c r="AN173"/>
      <c r="AO173"/>
    </row>
    <row r="174" spans="1:41" ht="18" customHeight="1">
      <c r="A174" s="1231"/>
      <c r="C174" s="1231"/>
      <c r="D174" s="1268"/>
      <c r="E174" s="1268"/>
      <c r="F174" s="1268"/>
      <c r="H174" s="526"/>
      <c r="I174" s="526"/>
      <c r="J174" s="526"/>
      <c r="K174" s="389"/>
      <c r="L174"/>
      <c r="M174" s="546"/>
      <c r="O174" s="1"/>
      <c r="P174" s="524"/>
      <c r="Q174" s="1"/>
      <c r="R174" s="1"/>
      <c r="S174" s="524"/>
      <c r="T174" s="8"/>
      <c r="U174" s="524"/>
      <c r="V174" s="8"/>
      <c r="W174" s="524"/>
      <c r="X174"/>
      <c r="Y174"/>
      <c r="Z174"/>
      <c r="AA174"/>
      <c r="AB174"/>
      <c r="AC174"/>
      <c r="AD174"/>
      <c r="AE174"/>
      <c r="AF174"/>
      <c r="AG174"/>
      <c r="AH174"/>
      <c r="AI174"/>
      <c r="AJ174"/>
      <c r="AK174"/>
      <c r="AL174"/>
      <c r="AM174"/>
      <c r="AN174"/>
      <c r="AO174"/>
    </row>
    <row r="175" spans="1:41" ht="18" customHeight="1">
      <c r="A175" s="1266"/>
      <c r="C175" s="1231"/>
      <c r="D175" s="1268"/>
      <c r="E175" s="1268"/>
      <c r="F175" s="1268"/>
      <c r="H175" s="526"/>
      <c r="I175" s="526"/>
      <c r="J175" s="526"/>
      <c r="K175" s="474"/>
      <c r="L175"/>
      <c r="M175" s="548"/>
      <c r="X175"/>
      <c r="Y175"/>
      <c r="Z175"/>
      <c r="AA175"/>
      <c r="AB175"/>
      <c r="AC175"/>
      <c r="AD175"/>
      <c r="AE175"/>
      <c r="AF175"/>
      <c r="AG175"/>
      <c r="AH175"/>
      <c r="AI175"/>
      <c r="AJ175"/>
      <c r="AK175"/>
      <c r="AL175"/>
      <c r="AM175"/>
      <c r="AN175"/>
      <c r="AO175"/>
    </row>
    <row r="176" spans="1:41" ht="18" customHeight="1">
      <c r="C176" s="1269"/>
      <c r="D176" s="1268"/>
      <c r="E176" s="1268"/>
      <c r="F176" s="1268"/>
      <c r="H176" s="526"/>
      <c r="I176" s="526"/>
      <c r="J176" s="526"/>
      <c r="K176" s="549"/>
      <c r="L176"/>
      <c r="M176" s="549"/>
      <c r="N176" s="549"/>
      <c r="O176" s="549"/>
      <c r="P176" s="549"/>
      <c r="Q176" s="549"/>
      <c r="R176" s="549"/>
      <c r="S176" s="549"/>
      <c r="T176" s="549"/>
      <c r="U176" s="549"/>
      <c r="V176" s="549"/>
      <c r="W176" s="549"/>
      <c r="X176"/>
      <c r="Y176"/>
      <c r="Z176"/>
      <c r="AA176"/>
      <c r="AB176"/>
      <c r="AC176"/>
      <c r="AD176"/>
      <c r="AE176"/>
      <c r="AF176"/>
      <c r="AG176"/>
      <c r="AH176"/>
      <c r="AI176"/>
      <c r="AJ176"/>
      <c r="AK176"/>
      <c r="AL176"/>
      <c r="AM176"/>
      <c r="AN176"/>
      <c r="AO176"/>
    </row>
    <row r="177" spans="1:49" ht="18" customHeight="1">
      <c r="A177" s="1269"/>
      <c r="C177" s="1231"/>
      <c r="D177" s="1268"/>
      <c r="E177" s="1268"/>
      <c r="F177" s="1268"/>
      <c r="H177" s="526"/>
      <c r="I177" s="526"/>
      <c r="J177" s="526"/>
      <c r="K177" s="550"/>
      <c r="L177"/>
      <c r="X177"/>
      <c r="Y177"/>
      <c r="Z177"/>
      <c r="AA177"/>
      <c r="AB177"/>
      <c r="AC177"/>
      <c r="AD177"/>
      <c r="AE177"/>
      <c r="AF177"/>
      <c r="AG177"/>
      <c r="AH177"/>
      <c r="AI177"/>
      <c r="AJ177"/>
      <c r="AK177"/>
      <c r="AL177"/>
      <c r="AM177"/>
      <c r="AN177"/>
      <c r="AO177"/>
    </row>
    <row r="178" spans="1:49" ht="18" customHeight="1">
      <c r="A178" s="1266"/>
      <c r="C178" s="1231"/>
      <c r="D178" s="1268"/>
      <c r="E178" s="1268"/>
      <c r="F178" s="1268"/>
      <c r="H178" s="526"/>
      <c r="I178" s="526"/>
      <c r="J178" s="526"/>
      <c r="K178" s="550"/>
      <c r="L178"/>
      <c r="O178" s="1"/>
      <c r="P178" s="1"/>
      <c r="R178" s="550"/>
      <c r="S178" s="524"/>
      <c r="T178" s="550"/>
      <c r="U178" s="550"/>
      <c r="X178"/>
      <c r="Y178"/>
      <c r="Z178"/>
      <c r="AA178"/>
      <c r="AB178"/>
      <c r="AC178"/>
      <c r="AD178"/>
      <c r="AE178"/>
      <c r="AF178"/>
      <c r="AG178"/>
      <c r="AH178"/>
      <c r="AI178"/>
      <c r="AJ178"/>
      <c r="AK178"/>
      <c r="AL178"/>
      <c r="AM178"/>
      <c r="AN178"/>
      <c r="AO178"/>
    </row>
    <row r="179" spans="1:49" ht="17.7" customHeight="1">
      <c r="C179" s="847"/>
      <c r="D179" s="1268"/>
      <c r="E179" s="1268"/>
      <c r="F179" s="1270"/>
      <c r="H179" s="526"/>
      <c r="I179" s="526"/>
      <c r="J179" s="5"/>
      <c r="K179" s="1"/>
      <c r="L179"/>
      <c r="O179" s="551"/>
      <c r="P179" s="551"/>
      <c r="Q179" s="551"/>
      <c r="R179" s="551"/>
      <c r="S179" s="524"/>
      <c r="T179" s="1"/>
      <c r="U179" s="524"/>
      <c r="X179"/>
      <c r="Y179"/>
      <c r="Z179"/>
      <c r="AA179"/>
      <c r="AB179"/>
      <c r="AC179"/>
      <c r="AD179"/>
      <c r="AE179"/>
      <c r="AF179"/>
      <c r="AG179"/>
      <c r="AH179"/>
      <c r="AI179"/>
      <c r="AJ179"/>
      <c r="AK179"/>
      <c r="AL179"/>
      <c r="AM179"/>
      <c r="AN179"/>
      <c r="AO179"/>
    </row>
    <row r="180" spans="1:49" ht="18" customHeight="1">
      <c r="A180" s="847"/>
      <c r="B180" s="847"/>
      <c r="C180" s="1236"/>
      <c r="D180" s="1236"/>
      <c r="E180" s="1236"/>
      <c r="F180" s="1237"/>
      <c r="G180" s="1237"/>
      <c r="H180" s="1237"/>
      <c r="I180" s="1238"/>
      <c r="J180" s="1235"/>
      <c r="K180" s="1"/>
      <c r="L180"/>
      <c r="O180" s="551"/>
      <c r="P180" s="551"/>
      <c r="Q180" s="551"/>
      <c r="R180" s="551"/>
      <c r="S180" s="524"/>
      <c r="T180" s="1"/>
      <c r="U180" s="524"/>
      <c r="X180"/>
      <c r="Y180"/>
      <c r="Z180"/>
      <c r="AA180"/>
      <c r="AB180"/>
      <c r="AC180"/>
      <c r="AD180"/>
      <c r="AE180"/>
      <c r="AF180"/>
      <c r="AG180"/>
      <c r="AH180"/>
      <c r="AI180"/>
      <c r="AJ180"/>
      <c r="AK180"/>
      <c r="AL180"/>
      <c r="AM180"/>
      <c r="AN180"/>
      <c r="AO180"/>
    </row>
    <row r="181" spans="1:49" ht="18" customHeight="1">
      <c r="A181" s="847"/>
      <c r="B181" s="847"/>
      <c r="C181" s="1236"/>
      <c r="D181" s="1236"/>
      <c r="E181" s="1236"/>
      <c r="F181" s="1237"/>
      <c r="G181" s="1237"/>
      <c r="H181" s="1237"/>
      <c r="I181" s="1238"/>
      <c r="J181" s="1235"/>
      <c r="K181" s="1"/>
      <c r="L181"/>
      <c r="O181" s="551"/>
      <c r="P181" s="551"/>
      <c r="Q181" s="551"/>
      <c r="R181" s="551"/>
      <c r="S181" s="524"/>
      <c r="T181" s="1"/>
      <c r="U181" s="524"/>
      <c r="X181"/>
      <c r="Y181"/>
      <c r="Z181"/>
      <c r="AA181"/>
      <c r="AB181"/>
      <c r="AC181"/>
      <c r="AD181"/>
      <c r="AE181"/>
      <c r="AF181"/>
      <c r="AG181"/>
      <c r="AH181"/>
      <c r="AI181"/>
      <c r="AJ181"/>
      <c r="AK181"/>
      <c r="AL181"/>
      <c r="AM181"/>
      <c r="AN181"/>
      <c r="AO181"/>
    </row>
    <row r="182" spans="1:49" ht="18" hidden="1" customHeight="1">
      <c r="A182" s="1"/>
      <c r="B182" s="1"/>
      <c r="C182" s="552"/>
      <c r="D182" s="311"/>
      <c r="E182" s="388"/>
      <c r="F182" s="703"/>
      <c r="G182" s="530"/>
      <c r="H182" s="474"/>
      <c r="I182" s="251"/>
      <c r="J182" s="1"/>
      <c r="K182" s="1"/>
      <c r="L182"/>
      <c r="O182" s="551"/>
      <c r="P182" s="551"/>
      <c r="Q182" s="551"/>
      <c r="R182" s="551"/>
      <c r="S182" s="524"/>
      <c r="T182" s="1"/>
      <c r="U182" s="524"/>
      <c r="X182"/>
      <c r="Y182"/>
      <c r="Z182"/>
      <c r="AA182"/>
      <c r="AB182"/>
      <c r="AC182"/>
      <c r="AD182"/>
      <c r="AE182"/>
      <c r="AF182"/>
      <c r="AG182"/>
      <c r="AH182"/>
      <c r="AI182"/>
      <c r="AJ182"/>
      <c r="AK182"/>
      <c r="AL182"/>
      <c r="AM182"/>
      <c r="AN182"/>
      <c r="AO182"/>
    </row>
    <row r="183" spans="1:49" ht="18" hidden="1" customHeight="1">
      <c r="A183" s="1"/>
      <c r="B183" s="1"/>
      <c r="C183" s="552"/>
      <c r="D183" s="311"/>
      <c r="E183" s="388"/>
      <c r="F183" s="703"/>
      <c r="G183" s="530"/>
      <c r="H183" s="1"/>
      <c r="I183" s="1"/>
      <c r="J183" s="1"/>
      <c r="K183" s="1"/>
      <c r="L183"/>
      <c r="X183"/>
      <c r="Y183"/>
      <c r="Z183"/>
      <c r="AA183"/>
      <c r="AB183"/>
      <c r="AC183"/>
      <c r="AD183"/>
      <c r="AE183"/>
      <c r="AF183"/>
      <c r="AG183"/>
      <c r="AH183"/>
      <c r="AI183"/>
      <c r="AJ183"/>
      <c r="AK183"/>
      <c r="AL183"/>
      <c r="AM183"/>
      <c r="AN183"/>
      <c r="AO183"/>
    </row>
    <row r="184" spans="1:49" ht="18" hidden="1" customHeight="1">
      <c r="A184" s="551"/>
      <c r="B184" s="551"/>
      <c r="C184" s="552"/>
      <c r="D184" s="311"/>
      <c r="E184" s="388"/>
      <c r="F184" s="703"/>
      <c r="G184" s="530"/>
      <c r="H184" s="551"/>
      <c r="I184" s="551"/>
      <c r="J184" s="551"/>
      <c r="K184" s="551"/>
      <c r="L184"/>
      <c r="M184" s="551"/>
      <c r="N184" s="551"/>
      <c r="O184" s="551"/>
      <c r="P184" s="551"/>
      <c r="Q184" s="551"/>
      <c r="R184" s="551"/>
      <c r="S184" s="551"/>
      <c r="T184" s="551"/>
      <c r="U184" s="551"/>
      <c r="V184" s="551"/>
      <c r="W184" s="551"/>
      <c r="X184"/>
      <c r="Y184"/>
      <c r="Z184"/>
      <c r="AA184"/>
      <c r="AB184"/>
      <c r="AC184"/>
      <c r="AD184"/>
      <c r="AE184"/>
      <c r="AF184"/>
      <c r="AG184"/>
      <c r="AH184"/>
      <c r="AI184"/>
      <c r="AJ184"/>
      <c r="AK184"/>
      <c r="AL184"/>
      <c r="AM184"/>
      <c r="AN184"/>
      <c r="AO184"/>
    </row>
    <row r="185" spans="1:49" ht="18" hidden="1" customHeight="1">
      <c r="A185" s="1"/>
      <c r="B185" s="1"/>
      <c r="C185" s="552"/>
      <c r="D185" s="311"/>
      <c r="E185" s="388"/>
      <c r="F185" s="703"/>
      <c r="G185" s="530"/>
      <c r="H185" s="1"/>
      <c r="I185" s="1"/>
      <c r="J185" s="1"/>
      <c r="K185" s="1"/>
      <c r="L185"/>
      <c r="X185"/>
      <c r="Y185"/>
      <c r="Z185"/>
      <c r="AA185"/>
      <c r="AB185"/>
      <c r="AC185"/>
      <c r="AD185"/>
      <c r="AE185"/>
      <c r="AF185"/>
      <c r="AG185"/>
      <c r="AH185"/>
      <c r="AI185"/>
      <c r="AJ185"/>
      <c r="AK185"/>
      <c r="AL185"/>
      <c r="AM185"/>
      <c r="AN185"/>
      <c r="AO185"/>
      <c r="AP185" s="7"/>
      <c r="AQ185" s="7"/>
      <c r="AR185" s="7"/>
      <c r="AS185" s="7"/>
      <c r="AT185" s="7"/>
      <c r="AU185" s="7"/>
    </row>
    <row r="186" spans="1:49" s="7" customFormat="1" ht="18" hidden="1" customHeight="1">
      <c r="A186" s="550"/>
      <c r="B186" s="550"/>
      <c r="C186" s="552"/>
      <c r="D186" s="311"/>
      <c r="E186" s="388"/>
      <c r="F186" s="703"/>
      <c r="G186" s="530"/>
      <c r="H186" s="550"/>
      <c r="I186"/>
      <c r="J186" s="256"/>
      <c r="K186" s="550"/>
      <c r="L186"/>
      <c r="M186" s="5"/>
      <c r="N186" s="1"/>
      <c r="O186" s="1"/>
      <c r="P186" s="1"/>
      <c r="Q186" s="256"/>
      <c r="R186" s="550"/>
      <c r="S186" s="524"/>
      <c r="T186" s="550"/>
      <c r="U186" s="550"/>
      <c r="V186" s="256"/>
      <c r="W186" s="256"/>
      <c r="X186"/>
      <c r="Y186"/>
      <c r="Z186"/>
      <c r="AA186"/>
      <c r="AB186"/>
      <c r="AC186"/>
      <c r="AD186"/>
      <c r="AE186"/>
      <c r="AF186"/>
      <c r="AG186"/>
      <c r="AH186"/>
      <c r="AI186"/>
      <c r="AJ186"/>
      <c r="AK186"/>
      <c r="AL186"/>
      <c r="AM186"/>
      <c r="AN186"/>
      <c r="AO186"/>
      <c r="AP186" s="256"/>
      <c r="AQ186" s="256"/>
      <c r="AR186" s="256"/>
      <c r="AS186" s="256"/>
      <c r="AT186" s="256"/>
      <c r="AU186" s="256"/>
      <c r="AW186" s="256"/>
    </row>
    <row r="187" spans="1:49" ht="18" hidden="1" customHeight="1">
      <c r="A187" s="1"/>
      <c r="B187" s="1"/>
      <c r="C187" s="552"/>
      <c r="D187" s="311"/>
      <c r="E187" s="388"/>
      <c r="F187" s="703"/>
      <c r="G187" s="530"/>
      <c r="H187" s="1"/>
      <c r="I187"/>
      <c r="J187" s="1"/>
      <c r="K187" s="1"/>
      <c r="L187"/>
      <c r="O187" s="551"/>
      <c r="P187" s="551"/>
      <c r="Q187" s="551"/>
      <c r="R187" s="551"/>
      <c r="S187" s="524"/>
      <c r="T187" s="1"/>
      <c r="U187" s="524"/>
      <c r="X187"/>
      <c r="Y187"/>
      <c r="Z187"/>
      <c r="AA187"/>
      <c r="AB187"/>
      <c r="AC187"/>
      <c r="AD187"/>
      <c r="AE187"/>
      <c r="AF187"/>
      <c r="AG187"/>
      <c r="AH187"/>
      <c r="AI187"/>
      <c r="AJ187"/>
      <c r="AK187"/>
      <c r="AL187"/>
      <c r="AM187"/>
      <c r="AN187"/>
      <c r="AO187"/>
    </row>
    <row r="188" spans="1:49" ht="18" hidden="1" customHeight="1">
      <c r="A188" s="1"/>
      <c r="B188" s="1"/>
      <c r="C188" s="552"/>
      <c r="D188" s="311"/>
      <c r="E188" s="388"/>
      <c r="F188" s="703"/>
      <c r="G188" s="530"/>
      <c r="H188" s="1"/>
      <c r="I188"/>
      <c r="J188" s="1"/>
      <c r="K188" s="1"/>
      <c r="L188"/>
      <c r="M188" s="256"/>
      <c r="N188" s="256"/>
      <c r="O188" s="551"/>
      <c r="P188" s="551"/>
      <c r="Q188" s="551"/>
      <c r="R188" s="551"/>
      <c r="S188" s="524"/>
      <c r="T188" s="1"/>
      <c r="U188" s="524"/>
      <c r="X188"/>
      <c r="Y188"/>
      <c r="Z188"/>
      <c r="AA188"/>
      <c r="AB188"/>
      <c r="AC188"/>
      <c r="AD188"/>
      <c r="AE188"/>
      <c r="AF188"/>
      <c r="AG188"/>
      <c r="AH188"/>
      <c r="AI188"/>
      <c r="AJ188"/>
      <c r="AK188"/>
      <c r="AL188"/>
      <c r="AM188"/>
      <c r="AN188"/>
      <c r="AO188"/>
    </row>
    <row r="189" spans="1:49" ht="18" hidden="1" customHeight="1">
      <c r="A189" s="1"/>
      <c r="B189" s="1"/>
      <c r="C189" s="552"/>
      <c r="D189" s="311"/>
      <c r="E189" s="388"/>
      <c r="F189" s="703"/>
      <c r="G189" s="530"/>
      <c r="H189" s="1"/>
      <c r="I189"/>
      <c r="J189" s="1"/>
      <c r="K189" s="1"/>
      <c r="L189"/>
      <c r="M189" s="256"/>
      <c r="N189" s="256"/>
      <c r="O189" s="551"/>
      <c r="P189" s="551"/>
      <c r="Q189" s="551"/>
      <c r="R189" s="551"/>
      <c r="S189" s="524"/>
      <c r="T189" s="1"/>
      <c r="U189" s="524"/>
      <c r="X189"/>
      <c r="Y189"/>
      <c r="Z189"/>
      <c r="AA189"/>
      <c r="AB189"/>
      <c r="AC189"/>
      <c r="AD189"/>
      <c r="AE189"/>
      <c r="AF189"/>
      <c r="AG189"/>
      <c r="AH189"/>
      <c r="AI189"/>
      <c r="AJ189"/>
      <c r="AK189"/>
      <c r="AL189"/>
      <c r="AM189"/>
      <c r="AN189"/>
      <c r="AO189"/>
    </row>
    <row r="190" spans="1:49" ht="18" hidden="1" customHeight="1">
      <c r="A190" s="1"/>
      <c r="B190" s="1"/>
      <c r="C190" s="552"/>
      <c r="D190" s="311"/>
      <c r="E190" s="388"/>
      <c r="F190" s="703"/>
      <c r="G190" s="530"/>
      <c r="H190" s="474"/>
      <c r="I190" s="251"/>
      <c r="J190" s="1"/>
      <c r="K190" s="1"/>
      <c r="L190"/>
      <c r="M190" s="256"/>
      <c r="N190" s="256"/>
      <c r="O190" s="551"/>
      <c r="P190" s="551"/>
      <c r="Q190" s="551"/>
      <c r="R190" s="551"/>
      <c r="S190" s="524"/>
      <c r="T190" s="1"/>
      <c r="U190" s="524"/>
      <c r="X190"/>
      <c r="Y190"/>
      <c r="Z190"/>
      <c r="AA190"/>
      <c r="AB190"/>
      <c r="AC190"/>
      <c r="AD190"/>
      <c r="AE190"/>
      <c r="AF190"/>
      <c r="AG190"/>
      <c r="AH190"/>
      <c r="AI190"/>
      <c r="AJ190"/>
      <c r="AK190"/>
      <c r="AL190"/>
      <c r="AM190"/>
      <c r="AN190"/>
      <c r="AO190"/>
    </row>
    <row r="191" spans="1:49" ht="18" hidden="1" customHeight="1">
      <c r="A191" s="1"/>
      <c r="B191" s="1"/>
      <c r="C191" s="552"/>
      <c r="D191" s="311"/>
      <c r="E191" s="388"/>
      <c r="F191" s="703"/>
      <c r="G191" s="530"/>
      <c r="H191" s="1"/>
      <c r="I191" s="1"/>
      <c r="J191" s="1"/>
      <c r="K191" s="1"/>
      <c r="L191"/>
      <c r="M191"/>
      <c r="N191"/>
      <c r="O191"/>
      <c r="P191"/>
      <c r="Q191"/>
      <c r="R191"/>
      <c r="S191"/>
      <c r="T191"/>
      <c r="U191"/>
      <c r="V191"/>
      <c r="W191"/>
      <c r="X191"/>
      <c r="Y191"/>
      <c r="Z191"/>
      <c r="AA191"/>
      <c r="AB191"/>
      <c r="AC191"/>
      <c r="AD191"/>
      <c r="AE191"/>
      <c r="AF191"/>
      <c r="AG191"/>
      <c r="AH191"/>
      <c r="AI191"/>
      <c r="AJ191"/>
      <c r="AK191"/>
      <c r="AL191"/>
      <c r="AM191"/>
      <c r="AN191"/>
      <c r="AO191"/>
    </row>
    <row r="192" spans="1:49" ht="18" hidden="1" customHeight="1">
      <c r="A192" s="9"/>
      <c r="B192" s="9"/>
      <c r="C192" s="552"/>
      <c r="D192" s="311"/>
      <c r="E192" s="388"/>
      <c r="F192" s="703"/>
      <c r="G192" s="530"/>
      <c r="H192" s="9"/>
      <c r="I192" s="9"/>
      <c r="J192" s="9"/>
      <c r="K192" s="9"/>
      <c r="L192"/>
      <c r="M192" s="9"/>
      <c r="N192" s="9"/>
      <c r="O192" s="9"/>
      <c r="P192" s="9"/>
      <c r="Q192" s="9"/>
      <c r="R192" s="9"/>
      <c r="S192" s="9"/>
      <c r="T192" s="9"/>
      <c r="U192" s="9"/>
      <c r="V192" s="9"/>
      <c r="W192" s="9"/>
      <c r="X192"/>
      <c r="Y192"/>
      <c r="Z192"/>
      <c r="AA192"/>
      <c r="AB192"/>
      <c r="AC192"/>
      <c r="AD192"/>
      <c r="AE192"/>
      <c r="AF192"/>
      <c r="AG192"/>
      <c r="AH192"/>
      <c r="AI192"/>
      <c r="AJ192"/>
      <c r="AK192"/>
      <c r="AL192"/>
      <c r="AM192"/>
      <c r="AN192"/>
      <c r="AO192"/>
    </row>
    <row r="193" spans="1:41" ht="18" hidden="1" customHeight="1">
      <c r="A193" s="440"/>
      <c r="B193" s="440"/>
      <c r="C193" s="552"/>
      <c r="D193" s="311"/>
      <c r="E193" s="388"/>
      <c r="F193" s="703"/>
      <c r="G193" s="530"/>
      <c r="H193" s="31"/>
      <c r="I193" s="535"/>
      <c r="J193" s="31"/>
      <c r="K193" s="535"/>
      <c r="L193"/>
      <c r="M193" s="440"/>
      <c r="N193" s="440"/>
      <c r="O193" s="440"/>
      <c r="P193" s="440"/>
      <c r="Q193" s="440"/>
      <c r="R193" s="440"/>
      <c r="S193" s="440"/>
      <c r="T193" s="31"/>
      <c r="U193" s="535"/>
      <c r="V193" s="31"/>
      <c r="W193" s="535"/>
      <c r="X193"/>
      <c r="Y193"/>
      <c r="Z193"/>
      <c r="AA193"/>
      <c r="AB193"/>
      <c r="AC193"/>
      <c r="AD193"/>
      <c r="AE193"/>
      <c r="AF193"/>
      <c r="AG193"/>
      <c r="AH193"/>
      <c r="AI193"/>
      <c r="AJ193"/>
      <c r="AK193"/>
      <c r="AL193"/>
      <c r="AM193"/>
      <c r="AN193"/>
      <c r="AO193"/>
    </row>
    <row r="194" spans="1:41" ht="18" hidden="1" customHeight="1">
      <c r="A194" s="440"/>
      <c r="B194" s="1"/>
      <c r="C194" s="552"/>
      <c r="D194" s="311"/>
      <c r="E194" s="388"/>
      <c r="F194" s="703"/>
      <c r="G194" s="530"/>
      <c r="H194" s="389"/>
      <c r="I194" s="31"/>
      <c r="J194" s="8"/>
      <c r="K194" s="389"/>
      <c r="L194"/>
      <c r="M194" s="440"/>
      <c r="O194" s="1"/>
      <c r="P194" s="524"/>
      <c r="Q194" s="440"/>
      <c r="S194" s="8"/>
      <c r="T194" s="524"/>
      <c r="U194" s="31"/>
      <c r="V194" s="8"/>
      <c r="W194" s="524"/>
      <c r="X194"/>
      <c r="Y194"/>
      <c r="Z194"/>
      <c r="AA194"/>
      <c r="AB194"/>
      <c r="AC194"/>
      <c r="AD194"/>
      <c r="AE194"/>
      <c r="AF194"/>
      <c r="AG194"/>
      <c r="AH194"/>
      <c r="AI194"/>
      <c r="AJ194"/>
      <c r="AK194"/>
      <c r="AL194"/>
      <c r="AM194"/>
      <c r="AN194"/>
      <c r="AO194"/>
    </row>
    <row r="195" spans="1:41" ht="18" hidden="1" customHeight="1">
      <c r="A195" s="1"/>
      <c r="B195" s="1"/>
      <c r="C195" s="552"/>
      <c r="D195" s="311"/>
      <c r="E195" s="388"/>
      <c r="F195" s="703"/>
      <c r="G195" s="530"/>
      <c r="H195" s="1"/>
      <c r="I195" s="1"/>
      <c r="J195" s="1"/>
      <c r="K195" s="1"/>
      <c r="L195"/>
      <c r="M195" s="1"/>
      <c r="O195" s="1"/>
      <c r="P195" s="1"/>
      <c r="Q195" s="1"/>
      <c r="R195" s="1"/>
      <c r="S195" s="1"/>
      <c r="T195" s="1"/>
      <c r="U195" s="1"/>
      <c r="V195" s="1"/>
      <c r="W195" s="1"/>
      <c r="X195"/>
      <c r="Y195"/>
      <c r="Z195"/>
      <c r="AA195"/>
      <c r="AB195"/>
      <c r="AC195"/>
      <c r="AD195"/>
      <c r="AE195"/>
      <c r="AF195"/>
      <c r="AG195"/>
      <c r="AH195"/>
      <c r="AI195"/>
      <c r="AJ195"/>
      <c r="AK195"/>
      <c r="AL195"/>
      <c r="AM195"/>
      <c r="AN195"/>
      <c r="AO195"/>
    </row>
    <row r="196" spans="1:41" ht="18" hidden="1" customHeight="1">
      <c r="A196" s="1"/>
      <c r="B196" s="1"/>
      <c r="C196" s="552"/>
      <c r="D196" s="311"/>
      <c r="E196" s="388"/>
      <c r="F196" s="703"/>
      <c r="G196" s="530"/>
      <c r="H196" s="1"/>
      <c r="I196" s="1"/>
      <c r="J196" s="1"/>
      <c r="K196" s="1"/>
      <c r="L196"/>
      <c r="M196" s="1"/>
      <c r="O196" s="1"/>
      <c r="P196" s="1"/>
      <c r="Q196" s="1"/>
      <c r="R196" s="1"/>
      <c r="S196" s="1"/>
      <c r="T196" s="1"/>
      <c r="U196" s="1"/>
      <c r="V196" s="1"/>
      <c r="W196" s="1"/>
      <c r="X196"/>
      <c r="Y196"/>
      <c r="Z196"/>
      <c r="AA196"/>
      <c r="AB196"/>
      <c r="AC196"/>
      <c r="AD196"/>
      <c r="AE196"/>
      <c r="AF196"/>
      <c r="AG196"/>
      <c r="AH196"/>
      <c r="AI196"/>
      <c r="AJ196"/>
      <c r="AK196"/>
      <c r="AL196"/>
      <c r="AM196"/>
      <c r="AN196"/>
      <c r="AO196"/>
    </row>
    <row r="197" spans="1:41" ht="18" hidden="1" customHeight="1">
      <c r="A197" s="440"/>
      <c r="B197" s="1"/>
      <c r="C197" s="552"/>
      <c r="D197" s="311"/>
      <c r="E197" s="388"/>
      <c r="F197" s="703"/>
      <c r="G197" s="530"/>
      <c r="H197" s="31"/>
      <c r="I197" s="535"/>
      <c r="J197" s="31"/>
      <c r="K197" s="535"/>
      <c r="L197"/>
      <c r="M197" s="440"/>
      <c r="N197" s="440"/>
      <c r="O197" s="440"/>
      <c r="P197" s="440"/>
      <c r="Q197" s="440"/>
      <c r="R197" s="440"/>
      <c r="S197" s="440"/>
      <c r="T197" s="31"/>
      <c r="U197" s="535"/>
      <c r="V197" s="31"/>
      <c r="W197" s="535"/>
      <c r="X197"/>
      <c r="AJ197"/>
      <c r="AK197"/>
      <c r="AL197"/>
      <c r="AM197"/>
      <c r="AN197"/>
      <c r="AO197"/>
    </row>
    <row r="198" spans="1:41" ht="18" hidden="1" customHeight="1">
      <c r="A198" s="440"/>
      <c r="C198" s="1"/>
      <c r="D198" s="389"/>
      <c r="E198" s="440"/>
      <c r="G198" s="8"/>
      <c r="H198" s="389"/>
      <c r="I198" s="31"/>
      <c r="J198" s="8"/>
      <c r="K198" s="389"/>
      <c r="L198"/>
      <c r="M198" s="440"/>
      <c r="O198" s="1"/>
      <c r="P198" s="524"/>
      <c r="Q198" s="440"/>
      <c r="S198" s="8"/>
      <c r="T198" s="524"/>
      <c r="U198" s="31"/>
      <c r="V198" s="8"/>
      <c r="W198" s="524"/>
      <c r="X198"/>
      <c r="AJ198"/>
      <c r="AK198"/>
      <c r="AL198"/>
      <c r="AM198"/>
      <c r="AN198"/>
      <c r="AO198"/>
    </row>
    <row r="199" spans="1:41" ht="18" hidden="1" customHeight="1">
      <c r="A199" s="443"/>
      <c r="B199" s="530"/>
      <c r="C199" s="530"/>
      <c r="D199" s="530"/>
      <c r="E199" s="530"/>
      <c r="F199" s="705"/>
      <c r="G199" s="1"/>
      <c r="H199" s="31"/>
      <c r="I199" s="553"/>
      <c r="J199" s="31"/>
      <c r="K199" s="553"/>
      <c r="L199"/>
      <c r="M199"/>
      <c r="N199"/>
      <c r="O199"/>
      <c r="P199"/>
      <c r="Q199"/>
      <c r="R199"/>
      <c r="S199"/>
      <c r="T199"/>
      <c r="U199"/>
      <c r="V199"/>
      <c r="W199"/>
      <c r="X199"/>
      <c r="AJ199"/>
      <c r="AK199"/>
      <c r="AL199"/>
      <c r="AM199"/>
      <c r="AN199"/>
      <c r="AO199"/>
    </row>
    <row r="200" spans="1:41" ht="36" customHeight="1">
      <c r="A200" s="1841" t="s">
        <v>994</v>
      </c>
      <c r="B200" s="1841"/>
      <c r="C200" s="1841"/>
      <c r="D200" s="1841"/>
      <c r="E200" s="1841"/>
      <c r="F200" s="1841"/>
      <c r="G200" s="1841"/>
      <c r="H200" s="1841"/>
      <c r="I200" s="1841"/>
      <c r="J200" s="1841"/>
      <c r="K200" s="1841"/>
      <c r="L200"/>
      <c r="X200"/>
      <c r="AJ200"/>
      <c r="AK200"/>
      <c r="AL200"/>
      <c r="AM200"/>
      <c r="AN200"/>
      <c r="AO200"/>
    </row>
    <row r="201" spans="1:41" ht="36" customHeight="1">
      <c r="A201" s="1880" t="s">
        <v>995</v>
      </c>
      <c r="B201" s="1880"/>
      <c r="C201" s="1880"/>
      <c r="D201" s="1880"/>
      <c r="E201" s="1880"/>
      <c r="F201" s="1880"/>
      <c r="G201" s="1880"/>
      <c r="H201" s="1880"/>
      <c r="I201" s="1880"/>
      <c r="J201" s="1880"/>
      <c r="K201" s="1880"/>
      <c r="L201"/>
      <c r="M201" s="1755" t="s">
        <v>996</v>
      </c>
      <c r="N201" s="1755"/>
      <c r="O201" s="1755"/>
      <c r="P201" s="1755"/>
      <c r="Q201" s="1755"/>
      <c r="R201" s="1755"/>
      <c r="S201" s="1755"/>
      <c r="T201" s="1755"/>
      <c r="U201" s="1755"/>
      <c r="V201" s="1755"/>
      <c r="W201" s="1755"/>
      <c r="X201"/>
      <c r="AJ201"/>
      <c r="AK201"/>
      <c r="AL201"/>
      <c r="AM201"/>
      <c r="AN201"/>
      <c r="AO201"/>
    </row>
    <row r="202" spans="1:41" ht="18" customHeight="1">
      <c r="A202" s="252"/>
      <c r="B202" s="441"/>
      <c r="C202" s="441"/>
      <c r="D202" s="441"/>
      <c r="E202" s="441"/>
      <c r="F202" s="706"/>
      <c r="G202" s="441"/>
      <c r="H202" s="441"/>
      <c r="I202" s="441"/>
      <c r="J202" s="441"/>
      <c r="K202" s="441"/>
      <c r="L202"/>
      <c r="M202" s="1977"/>
      <c r="N202" s="1977"/>
      <c r="O202" s="1977"/>
      <c r="P202" s="1977"/>
      <c r="Q202" s="1978"/>
      <c r="R202" s="1824" t="s">
        <v>19</v>
      </c>
      <c r="S202" s="1864"/>
      <c r="T202" s="1864"/>
      <c r="U202" s="1864"/>
      <c r="V202" s="1825"/>
      <c r="W202" s="1979" t="s">
        <v>19</v>
      </c>
      <c r="X202" s="11"/>
      <c r="AJ202"/>
      <c r="AK202"/>
      <c r="AL202"/>
      <c r="AM202"/>
      <c r="AN202"/>
      <c r="AO202"/>
    </row>
    <row r="203" spans="1:41" ht="30" customHeight="1">
      <c r="A203" s="1794"/>
      <c r="B203" s="1794"/>
      <c r="C203" s="1794"/>
      <c r="D203" s="1794"/>
      <c r="E203" s="1794"/>
      <c r="F203" s="1794"/>
      <c r="G203" s="1881"/>
      <c r="H203" s="1873" t="s">
        <v>718</v>
      </c>
      <c r="I203" s="1874"/>
      <c r="J203" s="1789" t="s">
        <v>28</v>
      </c>
      <c r="K203" s="1794"/>
      <c r="L203"/>
      <c r="M203" s="1791"/>
      <c r="N203" s="1791"/>
      <c r="O203" s="1791"/>
      <c r="P203" s="1791"/>
      <c r="Q203" s="1792"/>
      <c r="R203" s="297" t="s">
        <v>25</v>
      </c>
      <c r="S203" s="121" t="s">
        <v>66</v>
      </c>
      <c r="T203" s="442" t="s">
        <v>28</v>
      </c>
      <c r="U203" s="34" t="s">
        <v>68</v>
      </c>
      <c r="V203" s="122" t="s">
        <v>69</v>
      </c>
      <c r="W203" s="1980"/>
      <c r="X203" s="11"/>
      <c r="AJ203"/>
      <c r="AK203"/>
      <c r="AL203"/>
      <c r="AM203"/>
      <c r="AN203"/>
      <c r="AO203"/>
    </row>
    <row r="204" spans="1:41" ht="30" customHeight="1">
      <c r="A204" s="1882" t="s">
        <v>997</v>
      </c>
      <c r="B204" s="1882"/>
      <c r="C204" s="1882"/>
      <c r="D204" s="1882"/>
      <c r="E204" s="1882"/>
      <c r="F204" s="1882"/>
      <c r="G204" s="1883"/>
      <c r="H204" s="1867">
        <v>29.466945384341546</v>
      </c>
      <c r="I204" s="1868"/>
      <c r="J204" s="1867">
        <v>30.35579924368956</v>
      </c>
      <c r="K204" s="1871"/>
      <c r="L204"/>
      <c r="M204" s="1796" t="s">
        <v>998</v>
      </c>
      <c r="N204" s="1796"/>
      <c r="O204" s="1796"/>
      <c r="P204" s="1796"/>
      <c r="Q204" s="1797"/>
      <c r="R204" s="432">
        <v>49860</v>
      </c>
      <c r="S204" s="208">
        <v>182729</v>
      </c>
      <c r="T204" s="209">
        <v>206324</v>
      </c>
      <c r="U204" s="432">
        <v>329586</v>
      </c>
      <c r="V204" s="210">
        <v>109327</v>
      </c>
      <c r="W204" s="211">
        <v>438913</v>
      </c>
      <c r="X204" s="11"/>
      <c r="AJ204"/>
      <c r="AK204"/>
      <c r="AL204"/>
      <c r="AM204"/>
      <c r="AN204"/>
      <c r="AO204"/>
    </row>
    <row r="205" spans="1:41" ht="18" customHeight="1">
      <c r="A205" s="1958"/>
      <c r="B205" s="1958"/>
      <c r="C205" s="1958"/>
      <c r="D205" s="1958"/>
      <c r="E205" s="1958"/>
      <c r="F205" s="1958"/>
      <c r="G205" s="1959"/>
      <c r="H205" s="1875"/>
      <c r="I205" s="1876"/>
      <c r="J205" s="1875"/>
      <c r="K205" s="1879"/>
      <c r="L205"/>
      <c r="X205" s="11"/>
      <c r="AJ205"/>
      <c r="AK205"/>
      <c r="AL205"/>
      <c r="AM205"/>
      <c r="AN205"/>
      <c r="AO205"/>
    </row>
    <row r="206" spans="1:41" ht="18" customHeight="1">
      <c r="A206" s="1882" t="s">
        <v>999</v>
      </c>
      <c r="B206" s="1882"/>
      <c r="C206" s="1882"/>
      <c r="D206" s="1882"/>
      <c r="E206" s="1882"/>
      <c r="F206" s="1882"/>
      <c r="G206" s="1883"/>
      <c r="H206" s="1867">
        <v>39.25470574704736</v>
      </c>
      <c r="I206" s="1868"/>
      <c r="J206" s="1867">
        <v>39.54432058316047</v>
      </c>
      <c r="K206" s="1871"/>
      <c r="L206"/>
      <c r="M206" s="1795" t="s">
        <v>1000</v>
      </c>
      <c r="N206" s="1795"/>
      <c r="O206" s="1795"/>
      <c r="P206" s="1795"/>
      <c r="Q206" s="257"/>
      <c r="R206" s="1984" t="s">
        <v>1001</v>
      </c>
      <c r="S206" s="1985"/>
      <c r="T206" s="1973" t="s">
        <v>1002</v>
      </c>
      <c r="U206" s="1974"/>
      <c r="V206" s="1974"/>
      <c r="W206" s="1974"/>
      <c r="X206" s="11"/>
      <c r="AJ206"/>
      <c r="AK206"/>
      <c r="AL206"/>
      <c r="AM206"/>
      <c r="AN206"/>
      <c r="AO206"/>
    </row>
    <row r="207" spans="1:41" ht="18" customHeight="1">
      <c r="A207" s="1884"/>
      <c r="B207" s="1884"/>
      <c r="C207" s="1884"/>
      <c r="D207" s="1884"/>
      <c r="E207" s="1884"/>
      <c r="F207" s="1884"/>
      <c r="G207" s="1885"/>
      <c r="H207" s="1869"/>
      <c r="I207" s="1870"/>
      <c r="J207" s="1869"/>
      <c r="K207" s="1872"/>
      <c r="L207"/>
      <c r="M207" s="1791"/>
      <c r="N207" s="1791"/>
      <c r="O207" s="1791"/>
      <c r="P207" s="1791"/>
      <c r="Q207" s="1792"/>
      <c r="R207" s="1986"/>
      <c r="S207" s="1987"/>
      <c r="T207" s="1789" t="s">
        <v>727</v>
      </c>
      <c r="U207" s="1790"/>
      <c r="V207" s="1793" t="s">
        <v>1003</v>
      </c>
      <c r="W207" s="1794"/>
      <c r="X207" s="11"/>
      <c r="AJ207"/>
      <c r="AK207"/>
      <c r="AL207"/>
      <c r="AM207"/>
      <c r="AN207"/>
      <c r="AO207"/>
    </row>
    <row r="208" spans="1:41" ht="30" customHeight="1">
      <c r="A208" s="1951" t="s">
        <v>1004</v>
      </c>
      <c r="B208" s="1951"/>
      <c r="C208" s="1951"/>
      <c r="D208" s="1951"/>
      <c r="E208" s="1951"/>
      <c r="F208" s="1951"/>
      <c r="G208" s="1952"/>
      <c r="H208" s="1953">
        <v>55.120217336159492</v>
      </c>
      <c r="I208" s="1954"/>
      <c r="J208" s="1953">
        <v>100.17321356216438</v>
      </c>
      <c r="K208" s="1971"/>
      <c r="L208"/>
      <c r="M208" s="1796" t="s">
        <v>1005</v>
      </c>
      <c r="N208" s="1796"/>
      <c r="O208" s="1796"/>
      <c r="P208" s="1796"/>
      <c r="Q208" s="1797"/>
      <c r="R208" s="1975">
        <v>2478</v>
      </c>
      <c r="S208" s="1976"/>
      <c r="T208" s="1975">
        <v>561</v>
      </c>
      <c r="U208" s="1988"/>
      <c r="V208" s="1981">
        <v>2026</v>
      </c>
      <c r="W208" s="1982"/>
      <c r="X208" s="11"/>
      <c r="AJ208"/>
      <c r="AK208"/>
      <c r="AL208"/>
      <c r="AM208"/>
      <c r="AN208"/>
      <c r="AO208"/>
    </row>
    <row r="209" spans="1:47" ht="18" customHeight="1">
      <c r="A209" s="1961" t="s">
        <v>1006</v>
      </c>
      <c r="B209" s="1961"/>
      <c r="C209" s="1961"/>
      <c r="D209" s="1961"/>
      <c r="E209" s="1961"/>
      <c r="F209" s="1961"/>
      <c r="G209" s="1962"/>
      <c r="H209" s="1853">
        <v>0</v>
      </c>
      <c r="I209" s="1965"/>
      <c r="J209" s="1853">
        <v>0</v>
      </c>
      <c r="K209" s="1854"/>
      <c r="L209"/>
      <c r="M209" s="1796" t="s">
        <v>1007</v>
      </c>
      <c r="N209" s="1796"/>
      <c r="O209" s="1796"/>
      <c r="P209" s="1796"/>
      <c r="Q209" s="1797"/>
      <c r="R209" s="1858">
        <v>0.94113178883402959</v>
      </c>
      <c r="S209" s="1859"/>
      <c r="T209" s="1858">
        <v>0.21306494492973793</v>
      </c>
      <c r="U209" s="1860"/>
      <c r="V209" s="1967">
        <v>0.76946448917584509</v>
      </c>
      <c r="W209" s="1968"/>
      <c r="X209" s="11"/>
      <c r="AJ209"/>
      <c r="AK209"/>
      <c r="AL209"/>
      <c r="AM209"/>
      <c r="AN209"/>
      <c r="AO209"/>
    </row>
    <row r="210" spans="1:47" ht="18" customHeight="1">
      <c r="A210" s="1963"/>
      <c r="B210" s="1963"/>
      <c r="C210" s="1963"/>
      <c r="D210" s="1963"/>
      <c r="E210" s="1963"/>
      <c r="F210" s="1963"/>
      <c r="G210" s="1964"/>
      <c r="H210" s="1855"/>
      <c r="I210" s="1966"/>
      <c r="J210" s="1855"/>
      <c r="K210" s="1856"/>
      <c r="L210"/>
      <c r="M210" s="1796" t="s">
        <v>1008</v>
      </c>
      <c r="N210" s="1796"/>
      <c r="O210" s="1796"/>
      <c r="P210" s="1796"/>
      <c r="Q210" s="1797"/>
      <c r="R210" s="1969"/>
      <c r="S210" s="1970"/>
      <c r="T210" s="1858">
        <v>0.22639225181598063</v>
      </c>
      <c r="U210" s="1860"/>
      <c r="V210" s="1967">
        <v>0.81759483454398707</v>
      </c>
      <c r="W210" s="1968"/>
      <c r="X210" s="11"/>
      <c r="AJ210"/>
      <c r="AK210"/>
      <c r="AL210"/>
      <c r="AM210"/>
      <c r="AN210"/>
      <c r="AO210"/>
    </row>
    <row r="211" spans="1:47" ht="18" customHeight="1">
      <c r="A211" s="1"/>
      <c r="B211" s="1"/>
      <c r="C211" s="1"/>
      <c r="D211" s="1"/>
      <c r="E211" s="1"/>
      <c r="F211" s="444"/>
      <c r="G211" s="1"/>
      <c r="H211" s="1"/>
      <c r="I211" s="1"/>
      <c r="J211" s="1"/>
      <c r="K211" s="1"/>
      <c r="L211"/>
      <c r="M211" s="256"/>
      <c r="N211" s="256"/>
      <c r="X211" s="11"/>
      <c r="Y211" s="11"/>
      <c r="Z211" s="11"/>
      <c r="AA211" s="11"/>
      <c r="AB211" s="11"/>
      <c r="AC211" s="11"/>
      <c r="AD211"/>
      <c r="AE211"/>
      <c r="AF211"/>
      <c r="AG211"/>
      <c r="AH211"/>
      <c r="AI211"/>
      <c r="AJ211"/>
      <c r="AK211"/>
      <c r="AL211"/>
      <c r="AM211"/>
      <c r="AN211"/>
      <c r="AO211"/>
    </row>
    <row r="212" spans="1:47" ht="18" customHeight="1">
      <c r="A212" s="1960" t="s">
        <v>1009</v>
      </c>
      <c r="B212" s="1960"/>
      <c r="C212" s="1960"/>
      <c r="D212" s="1960"/>
      <c r="E212" s="1960"/>
      <c r="F212" s="1960"/>
      <c r="G212" s="1960"/>
      <c r="H212" s="1960"/>
      <c r="I212" s="1960"/>
      <c r="J212" s="1960"/>
      <c r="K212" s="1960"/>
      <c r="L212"/>
      <c r="M212" s="1960" t="s">
        <v>1010</v>
      </c>
      <c r="N212" s="1960"/>
      <c r="O212" s="1960"/>
      <c r="P212" s="1960"/>
      <c r="Q212" s="1960"/>
      <c r="R212" s="1960"/>
      <c r="S212" s="1960"/>
      <c r="T212" s="1960"/>
      <c r="U212" s="1960"/>
      <c r="V212" s="1960"/>
      <c r="W212" s="1960"/>
      <c r="X212"/>
      <c r="Y212" s="263"/>
      <c r="Z212" s="264"/>
      <c r="AA212" s="264"/>
      <c r="AB212" s="264"/>
      <c r="AC212" s="264"/>
      <c r="AD212" s="264"/>
      <c r="AE212" s="264"/>
      <c r="AF212" s="264"/>
      <c r="AG212" s="264"/>
      <c r="AH212" s="264"/>
      <c r="AI212" s="264"/>
      <c r="AJ212"/>
      <c r="AK212" s="554"/>
      <c r="AL212" s="455"/>
      <c r="AM212" s="455"/>
      <c r="AN212" s="455"/>
      <c r="AO212" s="455"/>
      <c r="AP212" s="455"/>
      <c r="AQ212" s="455"/>
      <c r="AR212" s="455"/>
      <c r="AS212" s="455"/>
      <c r="AT212" s="455"/>
      <c r="AU212" s="455"/>
    </row>
    <row r="213" spans="1:47" ht="18" customHeight="1">
      <c r="A213" s="35"/>
      <c r="B213" s="1"/>
      <c r="C213" s="35"/>
      <c r="D213" s="1"/>
      <c r="E213" s="1"/>
      <c r="F213" s="707"/>
      <c r="G213" s="1"/>
      <c r="H213" s="1"/>
      <c r="I213" s="1"/>
      <c r="J213" s="1"/>
      <c r="K213" s="1"/>
      <c r="L213"/>
      <c r="R213" s="435"/>
      <c r="S213" s="435"/>
      <c r="X213"/>
      <c r="Y213" s="264"/>
      <c r="Z213" s="264"/>
      <c r="AA213" s="264"/>
      <c r="AB213" s="264"/>
      <c r="AC213" s="264"/>
      <c r="AD213" s="264"/>
      <c r="AE213" s="264"/>
      <c r="AF213" s="264"/>
      <c r="AG213" s="264"/>
      <c r="AH213" s="264"/>
      <c r="AI213" s="264"/>
      <c r="AJ213"/>
      <c r="AK213" s="455"/>
      <c r="AL213" s="455"/>
      <c r="AM213" s="455"/>
      <c r="AN213" s="455"/>
      <c r="AO213" s="455"/>
      <c r="AP213" s="455"/>
      <c r="AQ213" s="455"/>
      <c r="AR213" s="455"/>
      <c r="AS213" s="455"/>
      <c r="AT213" s="455"/>
      <c r="AU213" s="455"/>
    </row>
    <row r="214" spans="1:47" ht="18" customHeight="1">
      <c r="A214" s="1826"/>
      <c r="B214" s="1826"/>
      <c r="C214" s="1826"/>
      <c r="D214" s="1826"/>
      <c r="E214" s="1827"/>
      <c r="F214" s="1824" t="s">
        <v>25</v>
      </c>
      <c r="G214" s="1825"/>
      <c r="H214" s="1824" t="s">
        <v>66</v>
      </c>
      <c r="I214" s="1825"/>
      <c r="J214" s="1824" t="s">
        <v>28</v>
      </c>
      <c r="K214" s="1864"/>
      <c r="L214"/>
      <c r="M214" s="1814"/>
      <c r="N214" s="1814"/>
      <c r="O214" s="1814"/>
      <c r="P214" s="1814"/>
      <c r="Q214" s="1815"/>
      <c r="R214" s="1811" t="s">
        <v>19</v>
      </c>
      <c r="S214" s="1812"/>
      <c r="T214" s="1812"/>
      <c r="U214" s="1812"/>
      <c r="V214" s="1813"/>
      <c r="W214" s="1806" t="s">
        <v>19</v>
      </c>
      <c r="X214"/>
      <c r="Y214" s="264"/>
      <c r="Z214" s="264"/>
      <c r="AA214" s="264"/>
      <c r="AB214" s="264"/>
      <c r="AC214" s="264"/>
      <c r="AD214" s="264"/>
      <c r="AE214" s="264"/>
      <c r="AF214" s="264"/>
      <c r="AG214" s="264"/>
      <c r="AH214" s="264"/>
      <c r="AI214" s="264"/>
      <c r="AJ214"/>
      <c r="AK214" s="455"/>
      <c r="AL214" s="455"/>
      <c r="AM214" s="455"/>
      <c r="AN214" s="455"/>
      <c r="AO214" s="455"/>
      <c r="AP214" s="455"/>
      <c r="AQ214" s="455"/>
      <c r="AR214" s="455"/>
      <c r="AS214" s="455"/>
      <c r="AT214" s="455"/>
      <c r="AU214" s="455"/>
    </row>
    <row r="215" spans="1:47" ht="18" customHeight="1">
      <c r="A215" s="1828"/>
      <c r="B215" s="1828"/>
      <c r="C215" s="1828"/>
      <c r="D215" s="1828"/>
      <c r="E215" s="1829"/>
      <c r="F215" s="736" t="s">
        <v>68</v>
      </c>
      <c r="G215" s="424" t="s">
        <v>69</v>
      </c>
      <c r="H215" s="96" t="s">
        <v>68</v>
      </c>
      <c r="I215" s="424" t="s">
        <v>69</v>
      </c>
      <c r="J215" s="96" t="s">
        <v>68</v>
      </c>
      <c r="K215" s="92" t="s">
        <v>69</v>
      </c>
      <c r="L215"/>
      <c r="M215" s="1816"/>
      <c r="N215" s="1816"/>
      <c r="O215" s="1816"/>
      <c r="P215" s="1816"/>
      <c r="Q215" s="1817"/>
      <c r="R215" s="1830" t="s">
        <v>25</v>
      </c>
      <c r="S215" s="1832" t="s">
        <v>66</v>
      </c>
      <c r="T215" s="1809" t="s">
        <v>28</v>
      </c>
      <c r="U215" s="1830" t="s">
        <v>68</v>
      </c>
      <c r="V215" s="1809" t="s">
        <v>69</v>
      </c>
      <c r="W215" s="1807"/>
      <c r="X215"/>
      <c r="Y215"/>
      <c r="Z215"/>
      <c r="AA215"/>
      <c r="AB215"/>
      <c r="AC215"/>
      <c r="AD215"/>
      <c r="AE215"/>
      <c r="AF215"/>
      <c r="AG215"/>
      <c r="AH215"/>
      <c r="AI215"/>
      <c r="AJ215"/>
      <c r="AK215"/>
      <c r="AL215"/>
      <c r="AM215"/>
      <c r="AN215"/>
      <c r="AO215"/>
    </row>
    <row r="216" spans="1:47" ht="18" customHeight="1">
      <c r="A216" s="1822" t="s">
        <v>1011</v>
      </c>
      <c r="B216" s="1822"/>
      <c r="C216" s="1822"/>
      <c r="D216" s="1822"/>
      <c r="E216" s="1823"/>
      <c r="F216" s="212">
        <v>34684</v>
      </c>
      <c r="G216" s="213">
        <v>15176</v>
      </c>
      <c r="H216" s="212">
        <v>121581</v>
      </c>
      <c r="I216" s="213">
        <v>61148</v>
      </c>
      <c r="J216" s="212">
        <v>173321</v>
      </c>
      <c r="K216" s="214">
        <v>33003</v>
      </c>
      <c r="L216"/>
      <c r="M216" s="1818"/>
      <c r="N216" s="1818"/>
      <c r="O216" s="1818"/>
      <c r="P216" s="1818"/>
      <c r="Q216" s="1819"/>
      <c r="R216" s="1831"/>
      <c r="S216" s="1833"/>
      <c r="T216" s="1810"/>
      <c r="U216" s="1831"/>
      <c r="V216" s="1810"/>
      <c r="W216" s="1808"/>
      <c r="X216"/>
      <c r="Y216"/>
      <c r="Z216"/>
      <c r="AA216"/>
      <c r="AB216"/>
      <c r="AC216"/>
      <c r="AD216"/>
      <c r="AE216"/>
      <c r="AF216"/>
      <c r="AG216"/>
      <c r="AH216"/>
      <c r="AI216"/>
      <c r="AJ216"/>
      <c r="AK216"/>
      <c r="AL216"/>
      <c r="AM216"/>
      <c r="AN216"/>
      <c r="AO216"/>
    </row>
    <row r="217" spans="1:47" ht="18" customHeight="1">
      <c r="A217" s="1836" t="s">
        <v>1012</v>
      </c>
      <c r="B217" s="1836"/>
      <c r="C217" s="1836"/>
      <c r="D217" s="1836"/>
      <c r="E217" s="1837"/>
      <c r="F217" s="215">
        <v>1685.7109695275051</v>
      </c>
      <c r="G217" s="216">
        <v>1681.2479589427116</v>
      </c>
      <c r="H217" s="215">
        <v>1682.9300928840025</v>
      </c>
      <c r="I217" s="216">
        <v>1686.2858431588011</v>
      </c>
      <c r="J217" s="215">
        <v>1624.9429793755205</v>
      </c>
      <c r="K217" s="217">
        <v>1617.8676361576549</v>
      </c>
      <c r="L217"/>
      <c r="M217" s="1836" t="s">
        <v>1013</v>
      </c>
      <c r="N217" s="1836"/>
      <c r="O217" s="1836"/>
      <c r="P217" s="1836"/>
      <c r="Q217" s="1837"/>
      <c r="R217" s="259">
        <v>1684.3525529884994</v>
      </c>
      <c r="S217" s="260">
        <v>1684.053053212157</v>
      </c>
      <c r="T217" s="260">
        <v>1623.811227605396</v>
      </c>
      <c r="U217" s="215">
        <v>1652.7287719088993</v>
      </c>
      <c r="V217" s="215">
        <v>1664.9328286562338</v>
      </c>
      <c r="W217" s="228">
        <v>1655.7686292656326</v>
      </c>
      <c r="X217"/>
      <c r="Y217" s="9" t="s">
        <v>1014</v>
      </c>
      <c r="Z217" s="9"/>
      <c r="AA217" s="9"/>
      <c r="AB217" s="9"/>
      <c r="AC217" s="9"/>
      <c r="AD217" s="9"/>
      <c r="AE217" s="9"/>
      <c r="AF217" s="9"/>
      <c r="AG217" s="9"/>
      <c r="AH217" s="9"/>
      <c r="AI217" s="9"/>
      <c r="AJ217"/>
      <c r="AK217"/>
      <c r="AL217"/>
      <c r="AM217"/>
      <c r="AN217"/>
      <c r="AO217"/>
    </row>
    <row r="218" spans="1:47" ht="18" customHeight="1">
      <c r="A218" s="1836" t="s">
        <v>1015</v>
      </c>
      <c r="B218" s="1836"/>
      <c r="C218" s="1836"/>
      <c r="D218" s="1836"/>
      <c r="E218" s="1837"/>
      <c r="F218" s="215">
        <v>1639.8285272828793</v>
      </c>
      <c r="G218" s="216">
        <v>1588.6810617733299</v>
      </c>
      <c r="H218" s="215">
        <v>1613.3950763956666</v>
      </c>
      <c r="I218" s="216">
        <v>1568.86996840609</v>
      </c>
      <c r="J218" s="215">
        <v>1487.9105080858276</v>
      </c>
      <c r="K218" s="217">
        <v>1409.8746919548489</v>
      </c>
      <c r="L218"/>
      <c r="M218" s="1836" t="s">
        <v>1015</v>
      </c>
      <c r="N218" s="1836"/>
      <c r="O218" s="1836"/>
      <c r="P218" s="1836"/>
      <c r="Q218" s="1837"/>
      <c r="R218" s="259">
        <v>1624.2606585188819</v>
      </c>
      <c r="S218" s="260">
        <v>1598.4952996588231</v>
      </c>
      <c r="T218" s="261">
        <v>1475.428120967651</v>
      </c>
      <c r="U218" s="215">
        <v>1550.1876189992433</v>
      </c>
      <c r="V218" s="261">
        <v>1523.623433188083</v>
      </c>
      <c r="W218" s="262">
        <v>1543.5708572670171</v>
      </c>
      <c r="X218"/>
      <c r="Y218"/>
      <c r="Z218"/>
      <c r="AA218"/>
      <c r="AB218"/>
      <c r="AC218"/>
      <c r="AD218"/>
      <c r="AE218"/>
      <c r="AF218"/>
      <c r="AG218"/>
      <c r="AH218"/>
      <c r="AI218"/>
      <c r="AJ218"/>
      <c r="AK218"/>
      <c r="AL218"/>
      <c r="AM218"/>
      <c r="AN218"/>
      <c r="AO218"/>
    </row>
    <row r="219" spans="1:47" ht="18" customHeight="1">
      <c r="A219" s="1836" t="s">
        <v>1016</v>
      </c>
      <c r="B219" s="1836"/>
      <c r="C219" s="1836"/>
      <c r="D219" s="1836"/>
      <c r="E219" s="1837"/>
      <c r="F219" s="215">
        <v>1639.8285272828793</v>
      </c>
      <c r="G219" s="216">
        <v>1588.6810617733299</v>
      </c>
      <c r="H219" s="215">
        <v>1663.6547300803034</v>
      </c>
      <c r="I219" s="216">
        <v>1592.8780921607224</v>
      </c>
      <c r="J219" s="215">
        <v>1546.6662123514179</v>
      </c>
      <c r="K219" s="217">
        <v>1437.0764553364734</v>
      </c>
      <c r="L219"/>
      <c r="M219" s="1836" t="s">
        <v>1016</v>
      </c>
      <c r="N219" s="1836"/>
      <c r="O219" s="1836"/>
      <c r="P219" s="1836"/>
      <c r="Q219" s="1837"/>
      <c r="R219" s="259">
        <v>1624.2606585188819</v>
      </c>
      <c r="S219" s="260">
        <v>1639.9702035108669</v>
      </c>
      <c r="T219" s="261">
        <v>1529.1365466277784</v>
      </c>
      <c r="U219" s="215">
        <v>1605.4406060039032</v>
      </c>
      <c r="V219" s="261">
        <v>1548.7510319202474</v>
      </c>
      <c r="W219" s="262">
        <v>1591.3200375408053</v>
      </c>
      <c r="X219"/>
      <c r="Y219" s="1845"/>
      <c r="Z219" s="1845"/>
      <c r="AA219" s="1845"/>
      <c r="AB219" s="1845"/>
      <c r="AC219" s="1846"/>
      <c r="AD219" s="1842" t="s">
        <v>25</v>
      </c>
      <c r="AE219" s="1827"/>
      <c r="AF219" s="1842" t="s">
        <v>66</v>
      </c>
      <c r="AG219" s="1827"/>
      <c r="AH219" s="1842" t="s">
        <v>28</v>
      </c>
      <c r="AI219" s="1826"/>
      <c r="AJ219"/>
      <c r="AK219" s="1814"/>
      <c r="AL219" s="1814"/>
      <c r="AM219" s="1814"/>
      <c r="AN219" s="1814"/>
      <c r="AO219" s="1815"/>
      <c r="AP219" s="1811" t="s">
        <v>19</v>
      </c>
      <c r="AQ219" s="1812"/>
      <c r="AR219" s="1812"/>
      <c r="AS219" s="1812"/>
      <c r="AT219" s="1813"/>
      <c r="AU219" s="1806" t="s">
        <v>19</v>
      </c>
    </row>
    <row r="220" spans="1:47" ht="18" customHeight="1">
      <c r="A220" s="1836" t="s">
        <v>1017</v>
      </c>
      <c r="B220" s="1836"/>
      <c r="C220" s="1836"/>
      <c r="D220" s="1836"/>
      <c r="E220" s="1837"/>
      <c r="F220" s="215">
        <v>45.882442244625629</v>
      </c>
      <c r="G220" s="216">
        <v>92.566897169381733</v>
      </c>
      <c r="H220" s="215">
        <v>69.53501648833597</v>
      </c>
      <c r="I220" s="216">
        <v>117.41587475271106</v>
      </c>
      <c r="J220" s="215">
        <v>137.03247128969298</v>
      </c>
      <c r="K220" s="258">
        <v>207.99294420280592</v>
      </c>
      <c r="L220"/>
      <c r="M220" s="1836" t="s">
        <v>1017</v>
      </c>
      <c r="N220" s="1836"/>
      <c r="O220" s="1836"/>
      <c r="P220" s="1836"/>
      <c r="Q220" s="1837"/>
      <c r="R220" s="259">
        <v>60.091894469617571</v>
      </c>
      <c r="S220" s="260">
        <v>85.557753553333882</v>
      </c>
      <c r="T220" s="261">
        <v>148.3831066377449</v>
      </c>
      <c r="U220" s="259">
        <v>102.54115290965589</v>
      </c>
      <c r="V220" s="261">
        <v>141.30939546815071</v>
      </c>
      <c r="W220" s="228">
        <v>112.19777199861556</v>
      </c>
      <c r="X220"/>
      <c r="Y220" s="1847"/>
      <c r="Z220" s="1847"/>
      <c r="AA220" s="1847"/>
      <c r="AB220" s="1847"/>
      <c r="AC220" s="1848"/>
      <c r="AD220" s="1843"/>
      <c r="AE220" s="1857"/>
      <c r="AF220" s="1843"/>
      <c r="AG220" s="1857"/>
      <c r="AH220" s="1843"/>
      <c r="AI220" s="1844"/>
      <c r="AJ220"/>
      <c r="AK220" s="1816"/>
      <c r="AL220" s="1816"/>
      <c r="AM220" s="1816"/>
      <c r="AN220" s="1816"/>
      <c r="AO220" s="1817"/>
      <c r="AP220" s="1830" t="s">
        <v>25</v>
      </c>
      <c r="AQ220" s="1832" t="s">
        <v>66</v>
      </c>
      <c r="AR220" s="1809" t="s">
        <v>28</v>
      </c>
      <c r="AS220" s="1830" t="s">
        <v>68</v>
      </c>
      <c r="AT220" s="1809" t="s">
        <v>69</v>
      </c>
      <c r="AU220" s="1807"/>
    </row>
    <row r="221" spans="1:47" ht="18" customHeight="1">
      <c r="A221" s="1851" t="s">
        <v>1018</v>
      </c>
      <c r="B221" s="1851"/>
      <c r="C221" s="1851"/>
      <c r="D221" s="1851"/>
      <c r="E221" s="1852"/>
      <c r="F221" s="123">
        <v>2.7218451486666313E-2</v>
      </c>
      <c r="G221" s="266">
        <v>5.5058444340116482E-2</v>
      </c>
      <c r="H221" s="123">
        <v>4.1317828222546815E-2</v>
      </c>
      <c r="I221" s="266">
        <v>6.9629876351665343E-2</v>
      </c>
      <c r="J221" s="123">
        <v>8.4330633769288163E-2</v>
      </c>
      <c r="K221" s="138">
        <v>0.12855992638358074</v>
      </c>
      <c r="L221"/>
      <c r="M221" s="1851" t="s">
        <v>1018</v>
      </c>
      <c r="N221" s="1851"/>
      <c r="O221" s="1851"/>
      <c r="P221" s="1851"/>
      <c r="Q221" s="1852"/>
      <c r="R221" s="123">
        <v>3.5676553796886654E-2</v>
      </c>
      <c r="S221" s="267">
        <v>5.0804666391086266E-2</v>
      </c>
      <c r="T221" s="266">
        <v>9.137952990789619E-2</v>
      </c>
      <c r="U221" s="123">
        <v>6.2043545591102048E-2</v>
      </c>
      <c r="V221" s="266">
        <v>8.4873931870393493E-2</v>
      </c>
      <c r="W221" s="268">
        <v>6.7761745219425726E-2</v>
      </c>
      <c r="X221"/>
      <c r="Y221" s="1849"/>
      <c r="Z221" s="1849"/>
      <c r="AA221" s="1849"/>
      <c r="AB221" s="1849"/>
      <c r="AC221" s="1850"/>
      <c r="AD221" s="98" t="s">
        <v>68</v>
      </c>
      <c r="AE221" s="424" t="s">
        <v>69</v>
      </c>
      <c r="AF221" s="96" t="s">
        <v>68</v>
      </c>
      <c r="AG221" s="424" t="s">
        <v>69</v>
      </c>
      <c r="AH221" s="96" t="s">
        <v>68</v>
      </c>
      <c r="AI221" s="92" t="s">
        <v>69</v>
      </c>
      <c r="AJ221"/>
      <c r="AK221" s="1818"/>
      <c r="AL221" s="1818"/>
      <c r="AM221" s="1818"/>
      <c r="AN221" s="1818"/>
      <c r="AO221" s="1819"/>
      <c r="AP221" s="1831"/>
      <c r="AQ221" s="1833"/>
      <c r="AR221" s="1810"/>
      <c r="AS221" s="1831"/>
      <c r="AT221" s="1810"/>
      <c r="AU221" s="1808"/>
    </row>
    <row r="222" spans="1:47" ht="18" customHeight="1">
      <c r="A222" s="1836" t="s">
        <v>1019</v>
      </c>
      <c r="B222" s="1836"/>
      <c r="C222" s="1836"/>
      <c r="D222" s="1836"/>
      <c r="E222" s="1837"/>
      <c r="F222" s="215">
        <v>0.64632180195105537</v>
      </c>
      <c r="G222" s="216">
        <v>1.1987500103043949</v>
      </c>
      <c r="H222" s="215">
        <v>1.4026363948015443</v>
      </c>
      <c r="I222" s="216">
        <v>1.1703136107336145</v>
      </c>
      <c r="J222" s="215">
        <v>5.6626592632554393</v>
      </c>
      <c r="K222" s="217">
        <v>6.217670392202308</v>
      </c>
      <c r="L222"/>
      <c r="M222" s="1836" t="s">
        <v>1019</v>
      </c>
      <c r="N222" s="1836"/>
      <c r="O222" s="1836"/>
      <c r="P222" s="1836"/>
      <c r="Q222" s="1837"/>
      <c r="R222" s="259">
        <v>0.81446561442538912</v>
      </c>
      <c r="S222" s="260">
        <v>1.3248924483005193</v>
      </c>
      <c r="T222" s="260">
        <v>5.7514372643054061</v>
      </c>
      <c r="U222" s="215">
        <v>3.5632846269621066</v>
      </c>
      <c r="V222" s="227">
        <v>2.6979277102579537</v>
      </c>
      <c r="W222" s="228">
        <v>3.3477364986712725</v>
      </c>
      <c r="X222"/>
      <c r="Y222" s="1836" t="s">
        <v>1019</v>
      </c>
      <c r="Z222" s="1836"/>
      <c r="AA222" s="1836"/>
      <c r="AB222" s="1836"/>
      <c r="AC222" s="1837"/>
      <c r="AD222" s="301">
        <v>3.8341199270490337E-4</v>
      </c>
      <c r="AE222" s="422">
        <v>7.1301202415035442E-4</v>
      </c>
      <c r="AF222" s="301">
        <v>8.3344899513792365E-4</v>
      </c>
      <c r="AG222" s="422">
        <v>6.940185233016889E-4</v>
      </c>
      <c r="AH222" s="301">
        <v>3.4848356743149523E-3</v>
      </c>
      <c r="AI222" s="421">
        <v>3.8431267510665628E-3</v>
      </c>
      <c r="AJ222"/>
      <c r="AK222" s="1836" t="s">
        <v>1019</v>
      </c>
      <c r="AL222" s="1836"/>
      <c r="AM222" s="1836"/>
      <c r="AN222" s="1836"/>
      <c r="AO222" s="1837"/>
      <c r="AP222" s="129">
        <v>4.8354818175108628E-4</v>
      </c>
      <c r="AQ222" s="130">
        <v>7.867284500173103E-4</v>
      </c>
      <c r="AR222" s="131">
        <v>3.5419371208480575E-3</v>
      </c>
      <c r="AS222" s="555">
        <v>2.1560008438931684E-3</v>
      </c>
      <c r="AT222" s="131">
        <v>1.6204423769068505E-3</v>
      </c>
      <c r="AU222" s="433">
        <v>2.0218624990836205E-3</v>
      </c>
    </row>
    <row r="223" spans="1:47" ht="18" customHeight="1">
      <c r="A223" s="1836" t="s">
        <v>1020</v>
      </c>
      <c r="B223" s="1836"/>
      <c r="C223" s="1836"/>
      <c r="D223" s="1836"/>
      <c r="E223" s="1837"/>
      <c r="F223" s="215">
        <v>21.996605071519376</v>
      </c>
      <c r="G223" s="216">
        <v>26.712522740836697</v>
      </c>
      <c r="H223" s="215">
        <v>34.449297761955847</v>
      </c>
      <c r="I223" s="216">
        <v>38.36788555667092</v>
      </c>
      <c r="J223" s="215">
        <v>79.202564302076254</v>
      </c>
      <c r="K223" s="217">
        <v>110.12320925293336</v>
      </c>
      <c r="L223"/>
      <c r="M223" s="1836" t="s">
        <v>1020</v>
      </c>
      <c r="N223" s="1836"/>
      <c r="O223" s="1836"/>
      <c r="P223" s="1836"/>
      <c r="Q223" s="1837"/>
      <c r="R223" s="259">
        <v>23.431999506929717</v>
      </c>
      <c r="S223" s="260">
        <v>35.760604705414394</v>
      </c>
      <c r="T223" s="260">
        <v>84.148542691954006</v>
      </c>
      <c r="U223" s="215">
        <v>56.673456909265226</v>
      </c>
      <c r="V223" s="227">
        <v>58.41105112285905</v>
      </c>
      <c r="W223" s="228">
        <v>57.106266970916558</v>
      </c>
      <c r="X223"/>
      <c r="Y223" s="1836" t="s">
        <v>1020</v>
      </c>
      <c r="Z223" s="1836"/>
      <c r="AA223" s="1836"/>
      <c r="AB223" s="1836"/>
      <c r="AC223" s="1837"/>
      <c r="AD223" s="301">
        <v>1.3048859187103051E-2</v>
      </c>
      <c r="AE223" s="422">
        <v>1.5888508651415958E-2</v>
      </c>
      <c r="AF223" s="301">
        <v>2.0469832887069477E-2</v>
      </c>
      <c r="AG223" s="422">
        <v>2.2752895490600247E-2</v>
      </c>
      <c r="AH223" s="301">
        <v>4.8741749899750005E-2</v>
      </c>
      <c r="AI223" s="421">
        <v>6.8066884330828095E-2</v>
      </c>
      <c r="AJ223"/>
      <c r="AK223" s="1836" t="s">
        <v>1020</v>
      </c>
      <c r="AL223" s="1836"/>
      <c r="AM223" s="1836"/>
      <c r="AN223" s="1836"/>
      <c r="AO223" s="1837"/>
      <c r="AP223" s="129">
        <v>1.3911576567123657E-2</v>
      </c>
      <c r="AQ223" s="130">
        <v>2.1234844494479991E-2</v>
      </c>
      <c r="AR223" s="131">
        <v>5.1821628808446096E-2</v>
      </c>
      <c r="AS223" s="555">
        <v>3.4290839412087847E-2</v>
      </c>
      <c r="AT223" s="131">
        <v>3.5083127749966088E-2</v>
      </c>
      <c r="AU223" s="433">
        <v>3.4489279457024354E-2</v>
      </c>
    </row>
    <row r="224" spans="1:47" ht="18" customHeight="1">
      <c r="A224" s="1836" t="s">
        <v>1021</v>
      </c>
      <c r="B224" s="1836"/>
      <c r="C224" s="1836"/>
      <c r="D224" s="1836"/>
      <c r="E224" s="1837"/>
      <c r="F224" s="215">
        <v>4.3216199572504479</v>
      </c>
      <c r="G224" s="216">
        <v>36.217231011199019</v>
      </c>
      <c r="H224" s="215">
        <v>6.4030822105927525</v>
      </c>
      <c r="I224" s="216">
        <v>47.413872279460264</v>
      </c>
      <c r="J224" s="215">
        <v>9.4055043840224322</v>
      </c>
      <c r="K224" s="217">
        <v>39.532705070752201</v>
      </c>
      <c r="L224"/>
      <c r="M224" s="1836" t="s">
        <v>1021</v>
      </c>
      <c r="N224" s="1836"/>
      <c r="O224" s="1836"/>
      <c r="P224" s="1836"/>
      <c r="Q224" s="1837"/>
      <c r="R224" s="259">
        <v>14.029758612579839</v>
      </c>
      <c r="S224" s="260">
        <v>20.126835917618518</v>
      </c>
      <c r="T224" s="260">
        <v>14.224565686944743</v>
      </c>
      <c r="U224" s="215">
        <v>7.7629378377312861</v>
      </c>
      <c r="V224" s="227">
        <v>43.480512823185741</v>
      </c>
      <c r="W224" s="228">
        <v>16.659678924085025</v>
      </c>
      <c r="X224"/>
      <c r="Y224" s="1836" t="s">
        <v>1021</v>
      </c>
      <c r="Z224" s="1836"/>
      <c r="AA224" s="1836"/>
      <c r="AB224" s="1836"/>
      <c r="AC224" s="1837"/>
      <c r="AD224" s="301">
        <v>2.5636778993386824E-3</v>
      </c>
      <c r="AE224" s="422">
        <v>2.1541873593693455E-2</v>
      </c>
      <c r="AF224" s="301">
        <v>3.804722630884758E-3</v>
      </c>
      <c r="AG224" s="422">
        <v>2.8117339934873187E-2</v>
      </c>
      <c r="AH224" s="301">
        <v>5.7882058037735254E-3</v>
      </c>
      <c r="AI224" s="421">
        <v>2.4435067608274904E-2</v>
      </c>
      <c r="AJ224"/>
      <c r="AK224" s="1836" t="s">
        <v>1021</v>
      </c>
      <c r="AL224" s="1836"/>
      <c r="AM224" s="1836"/>
      <c r="AN224" s="1836"/>
      <c r="AO224" s="1837"/>
      <c r="AP224" s="129">
        <v>8.3294667661394477E-3</v>
      </c>
      <c r="AQ224" s="130">
        <v>1.1951426280323332E-2</v>
      </c>
      <c r="AR224" s="131">
        <v>8.759987272610157E-3</v>
      </c>
      <c r="AS224" s="555">
        <v>4.6970428358702222E-3</v>
      </c>
      <c r="AT224" s="131">
        <v>2.6115475696565388E-2</v>
      </c>
      <c r="AU224" s="433">
        <v>1.0061598359593233E-2</v>
      </c>
    </row>
    <row r="225" spans="1:47" ht="18" customHeight="1">
      <c r="A225" s="1836" t="s">
        <v>1022</v>
      </c>
      <c r="B225" s="1836"/>
      <c r="C225" s="1836"/>
      <c r="D225" s="1836"/>
      <c r="E225" s="1837"/>
      <c r="F225" s="215">
        <v>6.4000160615536936</v>
      </c>
      <c r="G225" s="216">
        <v>9.7180485422974332</v>
      </c>
      <c r="H225" s="215">
        <v>10.601845557551298</v>
      </c>
      <c r="I225" s="216">
        <v>13.159077034762218</v>
      </c>
      <c r="J225" s="215">
        <v>16.168922243480594</v>
      </c>
      <c r="K225" s="217">
        <v>21.670810681860633</v>
      </c>
      <c r="L225"/>
      <c r="M225" s="1836" t="s">
        <v>1023</v>
      </c>
      <c r="N225" s="1836"/>
      <c r="O225" s="1836"/>
      <c r="P225" s="1836"/>
      <c r="Q225" s="1837"/>
      <c r="R225" s="259">
        <v>7.4099330476701599</v>
      </c>
      <c r="S225" s="260">
        <v>11.457591445552072</v>
      </c>
      <c r="T225" s="260">
        <v>17.04898866392541</v>
      </c>
      <c r="U225" s="215">
        <v>13.087251624686342</v>
      </c>
      <c r="V225" s="227">
        <v>15.250890558901208</v>
      </c>
      <c r="W225" s="228">
        <v>13.626183380548913</v>
      </c>
      <c r="X225"/>
      <c r="Y225" s="1836" t="s">
        <v>1023</v>
      </c>
      <c r="Z225" s="1836"/>
      <c r="AA225" s="1836"/>
      <c r="AB225" s="1836"/>
      <c r="AC225" s="1837"/>
      <c r="AD225" s="301">
        <v>3.7966271663686098E-3</v>
      </c>
      <c r="AE225" s="422">
        <v>5.7802589383714898E-3</v>
      </c>
      <c r="AF225" s="301">
        <v>6.2996351437171905E-3</v>
      </c>
      <c r="AG225" s="422">
        <v>7.8035862592027942E-3</v>
      </c>
      <c r="AH225" s="301">
        <v>9.9504551536291133E-3</v>
      </c>
      <c r="AI225" s="421">
        <v>1.3394674692503026E-2</v>
      </c>
      <c r="AJ225"/>
      <c r="AK225" s="1836" t="s">
        <v>1023</v>
      </c>
      <c r="AL225" s="1836"/>
      <c r="AM225" s="1836"/>
      <c r="AN225" s="1836"/>
      <c r="AO225" s="1837"/>
      <c r="AP225" s="129">
        <v>4.399276763361046E-3</v>
      </c>
      <c r="AQ225" s="130">
        <v>6.8035810532797066E-3</v>
      </c>
      <c r="AR225" s="131">
        <v>1.0499366166513847E-2</v>
      </c>
      <c r="AS225" s="555">
        <v>7.9185719079426353E-3</v>
      </c>
      <c r="AT225" s="131">
        <v>9.1600635751835063E-3</v>
      </c>
      <c r="AU225" s="433">
        <v>8.2295214075848288E-3</v>
      </c>
    </row>
    <row r="226" spans="1:47" ht="18" customHeight="1">
      <c r="A226" s="1836" t="s">
        <v>1024</v>
      </c>
      <c r="B226" s="1836"/>
      <c r="C226" s="1836"/>
      <c r="D226" s="1836"/>
      <c r="E226" s="1837"/>
      <c r="F226" s="215">
        <v>9.9986565706234085</v>
      </c>
      <c r="G226" s="216">
        <v>13.045025409179999</v>
      </c>
      <c r="H226" s="215">
        <v>12.529623411123369</v>
      </c>
      <c r="I226" s="216">
        <v>13.110953491213763</v>
      </c>
      <c r="J226" s="215">
        <v>13.418955171018711</v>
      </c>
      <c r="K226" s="217">
        <v>16.581915605927808</v>
      </c>
      <c r="L226"/>
      <c r="M226" s="1836" t="s">
        <v>1025</v>
      </c>
      <c r="N226" s="1836"/>
      <c r="O226" s="1836"/>
      <c r="P226" s="1836"/>
      <c r="Q226" s="1837"/>
      <c r="R226" s="259">
        <v>10.925886684821862</v>
      </c>
      <c r="S226" s="260">
        <v>12.724158332987809</v>
      </c>
      <c r="T226" s="260">
        <v>13.924893322825117</v>
      </c>
      <c r="U226" s="215">
        <v>12.73095422026247</v>
      </c>
      <c r="V226" s="227">
        <v>14.149595712247571</v>
      </c>
      <c r="W226" s="228">
        <v>13.084317684990685</v>
      </c>
      <c r="X226"/>
      <c r="Y226" s="1836" t="s">
        <v>1025</v>
      </c>
      <c r="Z226" s="1836"/>
      <c r="AA226" s="1836"/>
      <c r="AB226" s="1836"/>
      <c r="AC226" s="1837"/>
      <c r="AD226" s="301">
        <v>5.931418108660688E-3</v>
      </c>
      <c r="AE226" s="422">
        <v>7.7591323396363496E-3</v>
      </c>
      <c r="AF226" s="301">
        <v>7.4451241106822282E-3</v>
      </c>
      <c r="AG226" s="422">
        <v>7.7750480705299245E-3</v>
      </c>
      <c r="AH226" s="301">
        <v>8.2581083406235763E-3</v>
      </c>
      <c r="AI226" s="421">
        <v>1.0249241183480825E-2</v>
      </c>
      <c r="AJ226"/>
      <c r="AK226" s="1836" t="s">
        <v>1025</v>
      </c>
      <c r="AL226" s="1836"/>
      <c r="AM226" s="1836"/>
      <c r="AN226" s="1836"/>
      <c r="AO226" s="1837"/>
      <c r="AP226" s="129">
        <v>6.4866982066411026E-3</v>
      </c>
      <c r="AQ226" s="130">
        <v>7.555675463262748E-3</v>
      </c>
      <c r="AR226" s="131">
        <v>8.575438503008688E-3</v>
      </c>
      <c r="AS226" s="555">
        <v>7.7029906156702516E-3</v>
      </c>
      <c r="AT226" s="131">
        <v>8.4985985432623722E-3</v>
      </c>
      <c r="AU226" s="433">
        <v>7.90226209974388E-3</v>
      </c>
    </row>
    <row r="227" spans="1:47" ht="18" customHeight="1">
      <c r="A227" s="1836" t="s">
        <v>1026</v>
      </c>
      <c r="B227" s="1836"/>
      <c r="C227" s="1836"/>
      <c r="D227" s="1836"/>
      <c r="E227" s="1837"/>
      <c r="F227" s="215">
        <v>1.9196015449935544</v>
      </c>
      <c r="G227" s="216">
        <v>5.158827208829031</v>
      </c>
      <c r="H227" s="215">
        <v>2.647832249706398</v>
      </c>
      <c r="I227" s="216">
        <v>3.0345114944122673</v>
      </c>
      <c r="J227" s="215">
        <v>6.8049258847739829</v>
      </c>
      <c r="K227" s="217">
        <v>7.4351166428332602</v>
      </c>
      <c r="L227"/>
      <c r="M227" s="1836" t="s">
        <v>1026</v>
      </c>
      <c r="N227" s="1836"/>
      <c r="O227" s="1836"/>
      <c r="P227" s="1836"/>
      <c r="Q227" s="1837"/>
      <c r="R227" s="259">
        <v>2.9055319235408303</v>
      </c>
      <c r="S227" s="260">
        <v>2.7772296767993856</v>
      </c>
      <c r="T227" s="260">
        <v>6.9057294053931555</v>
      </c>
      <c r="U227" s="215">
        <v>4.7573079924906443</v>
      </c>
      <c r="V227" s="227">
        <v>4.6578230916876597</v>
      </c>
      <c r="W227" s="228">
        <v>4.7325277154195895</v>
      </c>
      <c r="X227"/>
      <c r="Y227" s="1836" t="s">
        <v>1026</v>
      </c>
      <c r="Z227" s="1836"/>
      <c r="AA227" s="1836"/>
      <c r="AB227" s="1836"/>
      <c r="AC227" s="1837"/>
      <c r="AD227" s="301">
        <v>1.1387489194138705E-3</v>
      </c>
      <c r="AE227" s="422">
        <v>3.0684511355917234E-3</v>
      </c>
      <c r="AF227" s="301">
        <v>1.5733465465394719E-3</v>
      </c>
      <c r="AG227" s="422">
        <v>1.7995237917243791E-3</v>
      </c>
      <c r="AH227" s="301">
        <v>4.1877936463894719E-3</v>
      </c>
      <c r="AI227" s="421">
        <v>4.5956272791828918E-3</v>
      </c>
      <c r="AJ227"/>
      <c r="AK227" s="1836" t="s">
        <v>1026</v>
      </c>
      <c r="AL227" s="1836"/>
      <c r="AM227" s="1836"/>
      <c r="AN227" s="1836"/>
      <c r="AO227" s="1837"/>
      <c r="AP227" s="129">
        <v>1.7250141120311343E-3</v>
      </c>
      <c r="AQ227" s="130">
        <v>1.6491343140895159E-3</v>
      </c>
      <c r="AR227" s="131">
        <v>4.2527907727161769E-3</v>
      </c>
      <c r="AS227" s="555">
        <v>2.8784565703397057E-3</v>
      </c>
      <c r="AT227" s="131">
        <v>2.7976042105236076E-3</v>
      </c>
      <c r="AU227" s="433">
        <v>2.8582059303289028E-3</v>
      </c>
    </row>
    <row r="228" spans="1:47" ht="18" customHeight="1" thickBot="1">
      <c r="A228" s="1820" t="s">
        <v>1027</v>
      </c>
      <c r="B228" s="1820"/>
      <c r="C228" s="1820"/>
      <c r="D228" s="1820"/>
      <c r="E228" s="1821"/>
      <c r="F228" s="218">
        <v>0.59962123673408785</v>
      </c>
      <c r="G228" s="219">
        <v>0.51649224673515526</v>
      </c>
      <c r="H228" s="218">
        <v>1.5006989026047484</v>
      </c>
      <c r="I228" s="219">
        <v>1.1592612854579962</v>
      </c>
      <c r="J228" s="218">
        <v>6.3689400410655592</v>
      </c>
      <c r="K228" s="220">
        <v>6.4315165562963088</v>
      </c>
      <c r="L228"/>
      <c r="M228" s="1820" t="s">
        <v>1028</v>
      </c>
      <c r="N228" s="1820"/>
      <c r="O228" s="1820"/>
      <c r="P228" s="1820"/>
      <c r="Q228" s="1821"/>
      <c r="R228" s="229">
        <v>0.57431907964977569</v>
      </c>
      <c r="S228" s="302">
        <v>1.3864410266611948</v>
      </c>
      <c r="T228" s="556">
        <v>6.3789496023970589</v>
      </c>
      <c r="U228" s="557">
        <v>3.9659596982578043</v>
      </c>
      <c r="V228" s="557">
        <v>2.6615944490115462</v>
      </c>
      <c r="W228" s="230">
        <v>3.6410608239835276</v>
      </c>
      <c r="X228"/>
      <c r="Y228" s="1820" t="s">
        <v>1028</v>
      </c>
      <c r="Z228" s="1820"/>
      <c r="AA228" s="1820"/>
      <c r="AB228" s="1820"/>
      <c r="AC228" s="1821"/>
      <c r="AD228" s="124">
        <v>3.5570821307650278E-4</v>
      </c>
      <c r="AE228" s="125">
        <v>3.0720765725714984E-4</v>
      </c>
      <c r="AF228" s="124">
        <v>8.9171790851575524E-4</v>
      </c>
      <c r="AG228" s="125">
        <v>6.8746428143311297E-4</v>
      </c>
      <c r="AH228" s="124">
        <v>3.919485250807507E-3</v>
      </c>
      <c r="AI228" s="126">
        <v>3.9753045382444271E-3</v>
      </c>
      <c r="AJ228"/>
      <c r="AK228" s="1820" t="s">
        <v>1028</v>
      </c>
      <c r="AL228" s="1820"/>
      <c r="AM228" s="1820"/>
      <c r="AN228" s="1820"/>
      <c r="AO228" s="1821"/>
      <c r="AP228" s="132">
        <v>3.4097319983917706E-4</v>
      </c>
      <c r="AQ228" s="133">
        <v>8.2327633563366784E-4</v>
      </c>
      <c r="AR228" s="134">
        <v>3.9283812637531624E-3</v>
      </c>
      <c r="AS228" s="558">
        <v>2.3996434052982129E-3</v>
      </c>
      <c r="AT228" s="134">
        <v>1.5986197179856903E-3</v>
      </c>
      <c r="AU228" s="165">
        <v>2.1990154660669063E-3</v>
      </c>
    </row>
    <row r="229" spans="1:47" ht="18" customHeight="1">
      <c r="A229" s="1834" t="s">
        <v>1029</v>
      </c>
      <c r="B229" s="1834"/>
      <c r="C229" s="1834"/>
      <c r="D229" s="1834"/>
      <c r="E229" s="1835"/>
      <c r="F229" s="221">
        <v>3.3303674032864632</v>
      </c>
      <c r="G229" s="222">
        <v>2.2976743543600171</v>
      </c>
      <c r="H229" s="223">
        <v>7.8531299910867407</v>
      </c>
      <c r="I229" s="222">
        <v>6.4149136913017486</v>
      </c>
      <c r="J229" s="223">
        <v>38.459397898370675</v>
      </c>
      <c r="K229" s="224">
        <v>36.919031065656256</v>
      </c>
      <c r="L229"/>
      <c r="M229" s="1834" t="s">
        <v>1029</v>
      </c>
      <c r="N229" s="1834"/>
      <c r="O229" s="1834"/>
      <c r="P229" s="1834"/>
      <c r="Q229" s="1835"/>
      <c r="R229" s="231">
        <v>3.0160443043994247</v>
      </c>
      <c r="S229" s="232">
        <v>7.3718486931031002</v>
      </c>
      <c r="T229" s="232">
        <v>38.213005202513315</v>
      </c>
      <c r="U229" s="215">
        <v>23.472244463070059</v>
      </c>
      <c r="V229" s="232">
        <v>15.051793524539594</v>
      </c>
      <c r="W229" s="233">
        <v>21.374829622870021</v>
      </c>
      <c r="X229"/>
      <c r="Y229" s="1834" t="s">
        <v>1029</v>
      </c>
      <c r="Z229" s="1834"/>
      <c r="AA229" s="1834"/>
      <c r="AB229" s="1834"/>
      <c r="AC229" s="1835"/>
      <c r="AD229" s="127">
        <v>1.9756455664638318E-3</v>
      </c>
      <c r="AE229" s="298">
        <v>1.3666481152518146E-3</v>
      </c>
      <c r="AF229" s="128">
        <v>4.666343554193029E-3</v>
      </c>
      <c r="AG229" s="298">
        <v>3.8041674353887361E-3</v>
      </c>
      <c r="AH229" s="128">
        <v>2.3668152289965862E-2</v>
      </c>
      <c r="AI229" s="265">
        <v>2.281956214498294E-2</v>
      </c>
      <c r="AJ229"/>
      <c r="AK229" s="1834" t="s">
        <v>1029</v>
      </c>
      <c r="AL229" s="1834"/>
      <c r="AM229" s="1834"/>
      <c r="AN229" s="1834"/>
      <c r="AO229" s="1835"/>
      <c r="AP229" s="135">
        <v>1.7906253052831144E-3</v>
      </c>
      <c r="AQ229" s="136">
        <v>4.3774444510771568E-3</v>
      </c>
      <c r="AR229" s="137">
        <v>2.3532911063107575E-2</v>
      </c>
      <c r="AS229" s="559">
        <v>1.4202115230292536E-2</v>
      </c>
      <c r="AT229" s="137">
        <v>9.0404809524285059E-3</v>
      </c>
      <c r="AU229" s="166">
        <v>1.2909309456086383E-2</v>
      </c>
    </row>
    <row r="230" spans="1:47" ht="18" customHeight="1">
      <c r="A230" s="1836" t="s">
        <v>1030</v>
      </c>
      <c r="B230" s="1836"/>
      <c r="C230" s="1836"/>
      <c r="D230" s="1836"/>
      <c r="E230" s="1837"/>
      <c r="F230" s="225"/>
      <c r="G230" s="226"/>
      <c r="H230" s="215">
        <v>50.259653684636753</v>
      </c>
      <c r="I230" s="216">
        <v>24.008123754632479</v>
      </c>
      <c r="J230" s="215">
        <v>58.755704265590317</v>
      </c>
      <c r="K230" s="217">
        <v>27.201763381624502</v>
      </c>
      <c r="L230"/>
      <c r="M230" s="1836" t="s">
        <v>1030</v>
      </c>
      <c r="N230" s="1836"/>
      <c r="O230" s="1836"/>
      <c r="P230" s="1836"/>
      <c r="Q230" s="1837"/>
      <c r="R230" s="234"/>
      <c r="S230" s="227">
        <v>41.474903852043674</v>
      </c>
      <c r="T230" s="227">
        <v>53.708425660127439</v>
      </c>
      <c r="U230" s="215">
        <v>55.25298700465985</v>
      </c>
      <c r="V230" s="227">
        <v>25.127598732164504</v>
      </c>
      <c r="W230" s="228">
        <v>47.749180273788134</v>
      </c>
      <c r="X230"/>
      <c r="Y230" s="1836" t="s">
        <v>1030</v>
      </c>
      <c r="Z230" s="1836"/>
      <c r="AA230" s="1836"/>
      <c r="AB230" s="1836"/>
      <c r="AC230" s="1837"/>
      <c r="AD230" s="36"/>
      <c r="AE230" s="37"/>
      <c r="AF230" s="301">
        <v>2.9864373985082068E-2</v>
      </c>
      <c r="AG230" s="422">
        <v>1.4237280027008792E-2</v>
      </c>
      <c r="AH230" s="301">
        <v>3.6158625263374246E-2</v>
      </c>
      <c r="AI230" s="421">
        <v>1.6813342929726419E-2</v>
      </c>
      <c r="AJ230"/>
      <c r="AK230" s="1836" t="s">
        <v>1030</v>
      </c>
      <c r="AL230" s="1836"/>
      <c r="AM230" s="1836"/>
      <c r="AN230" s="1836"/>
      <c r="AO230" s="1837"/>
      <c r="AP230" s="97"/>
      <c r="AQ230" s="130">
        <v>2.4628026874173935E-2</v>
      </c>
      <c r="AR230" s="131">
        <v>3.3075535349838814E-2</v>
      </c>
      <c r="AS230" s="555">
        <v>3.3431369952398621E-2</v>
      </c>
      <c r="AT230" s="131">
        <v>1.5092259759479289E-2</v>
      </c>
      <c r="AU230" s="433">
        <v>2.8838075217650354E-2</v>
      </c>
    </row>
    <row r="231" spans="1:47" ht="18" hidden="1" customHeight="1">
      <c r="A231" s="1838" t="s">
        <v>1031</v>
      </c>
      <c r="B231" s="1838"/>
      <c r="C231" s="1838"/>
      <c r="D231" s="1838"/>
      <c r="E231" s="1839"/>
      <c r="F231" s="738">
        <v>0.3289202033075721</v>
      </c>
      <c r="G231" s="737">
        <v>0.21282310107252719</v>
      </c>
      <c r="H231" s="738">
        <v>0.84606467097895621</v>
      </c>
      <c r="I231" s="737">
        <v>0.86798317968893279</v>
      </c>
      <c r="J231" s="738">
        <v>5.5178185214495032</v>
      </c>
      <c r="K231" s="739">
        <v>7.1466726331471078</v>
      </c>
      <c r="L231"/>
      <c r="M231" s="1838" t="s">
        <v>1031</v>
      </c>
      <c r="N231" s="1838"/>
      <c r="O231" s="1838"/>
      <c r="P231" s="1838"/>
      <c r="Q231" s="1839"/>
      <c r="R231" s="740">
        <v>0.29358346797826923</v>
      </c>
      <c r="S231" s="741">
        <v>0.85339942884769981</v>
      </c>
      <c r="T231" s="741">
        <v>5.7783653906860248</v>
      </c>
      <c r="U231" s="738">
        <v>3.2484009668188625</v>
      </c>
      <c r="V231" s="742">
        <v>2.672412814448851</v>
      </c>
      <c r="W231" s="743">
        <v>3.1049304914987963</v>
      </c>
      <c r="X231"/>
      <c r="Y231" s="1838" t="s">
        <v>1031</v>
      </c>
      <c r="Z231" s="1838"/>
      <c r="AA231" s="1838"/>
      <c r="AB231" s="1838"/>
      <c r="AC231" s="1839"/>
      <c r="AD231" s="744">
        <v>1.9512253835529499E-4</v>
      </c>
      <c r="AE231" s="745">
        <v>1.2658638479856683E-4</v>
      </c>
      <c r="AF231" s="744">
        <v>5.0273310493193011E-4</v>
      </c>
      <c r="AG231" s="745">
        <v>5.1473075173483088E-4</v>
      </c>
      <c r="AH231" s="744">
        <v>3.3956997823825475E-3</v>
      </c>
      <c r="AI231" s="746">
        <v>4.4173407474297809E-3</v>
      </c>
      <c r="AJ231"/>
      <c r="AK231" s="1838" t="s">
        <v>1031</v>
      </c>
      <c r="AL231" s="1838"/>
      <c r="AM231" s="1838"/>
      <c r="AN231" s="1838"/>
      <c r="AO231" s="1839"/>
      <c r="AP231" s="747">
        <v>1.7430048564201855E-4</v>
      </c>
      <c r="AQ231" s="748">
        <v>5.0675329213644945E-4</v>
      </c>
      <c r="AR231" s="749">
        <v>3.5585204070840626E-3</v>
      </c>
      <c r="AS231" s="750">
        <v>1.9654773499628523E-3</v>
      </c>
      <c r="AT231" s="749">
        <v>1.6051174969057183E-3</v>
      </c>
      <c r="AU231" s="751">
        <v>1.8752200256843233E-3</v>
      </c>
    </row>
    <row r="232" spans="1:47" ht="18" customHeight="1">
      <c r="A232" s="250" t="s">
        <v>1032</v>
      </c>
      <c r="B232" s="1"/>
      <c r="C232" s="1"/>
      <c r="D232" s="1"/>
      <c r="E232" s="1"/>
      <c r="F232" s="444"/>
      <c r="G232" s="1"/>
      <c r="H232" s="1"/>
      <c r="I232" s="1"/>
      <c r="J232" s="1"/>
      <c r="K232" s="1"/>
      <c r="L232"/>
      <c r="X232"/>
      <c r="Y232"/>
      <c r="Z232"/>
      <c r="AA232"/>
      <c r="AB232"/>
      <c r="AC232"/>
      <c r="AD232"/>
      <c r="AE232"/>
      <c r="AF232"/>
      <c r="AG232"/>
      <c r="AH232"/>
      <c r="AI232"/>
      <c r="AJ232"/>
      <c r="AK232"/>
      <c r="AL232"/>
      <c r="AM232"/>
      <c r="AN232"/>
      <c r="AO232"/>
    </row>
    <row r="233" spans="1:47" ht="36" customHeight="1">
      <c r="A233" s="1841" t="s">
        <v>1033</v>
      </c>
      <c r="B233" s="1841"/>
      <c r="C233" s="1841"/>
      <c r="D233" s="1841"/>
      <c r="E233" s="1841"/>
      <c r="F233" s="1841"/>
      <c r="G233" s="1841"/>
      <c r="H233" s="1841"/>
      <c r="I233" s="1841"/>
      <c r="J233" s="1841"/>
      <c r="K233" s="1841"/>
      <c r="L233"/>
      <c r="X233"/>
      <c r="AJ233"/>
      <c r="AK233"/>
      <c r="AL233"/>
      <c r="AM233"/>
      <c r="AN233"/>
      <c r="AO233"/>
    </row>
    <row r="234" spans="1:47" ht="20.7" customHeight="1">
      <c r="A234" s="560"/>
      <c r="B234" s="560"/>
      <c r="C234" s="560"/>
      <c r="D234" s="560"/>
      <c r="E234" s="560"/>
      <c r="F234" s="708"/>
      <c r="G234" s="560"/>
      <c r="H234" s="560"/>
      <c r="I234" s="560"/>
      <c r="J234" s="560"/>
      <c r="K234" s="560"/>
      <c r="L234"/>
      <c r="M234" s="9"/>
      <c r="N234" s="9"/>
      <c r="O234" s="9"/>
      <c r="P234" s="9"/>
      <c r="Q234" s="9"/>
      <c r="R234" s="9"/>
      <c r="S234" s="9"/>
      <c r="T234" s="9"/>
      <c r="U234" s="9"/>
      <c r="V234" s="9"/>
      <c r="W234" s="9"/>
      <c r="X234"/>
      <c r="AJ234"/>
      <c r="AK234"/>
      <c r="AL234"/>
      <c r="AM234"/>
      <c r="AN234"/>
      <c r="AO234"/>
    </row>
    <row r="235" spans="1:47" ht="20.7" customHeight="1">
      <c r="A235" s="1840" t="s">
        <v>1034</v>
      </c>
      <c r="B235" s="1840"/>
      <c r="C235" s="1840"/>
      <c r="D235" s="1840"/>
      <c r="E235" s="1840"/>
      <c r="F235" s="1840"/>
      <c r="G235" s="1840"/>
      <c r="H235" s="1840"/>
      <c r="I235" s="1840"/>
      <c r="J235" s="1840"/>
      <c r="K235" s="1840"/>
      <c r="L235"/>
      <c r="M235" s="55"/>
      <c r="N235" s="55"/>
      <c r="O235" s="55"/>
      <c r="P235" s="55"/>
      <c r="Q235" s="55"/>
      <c r="R235" s="311"/>
      <c r="S235" s="311"/>
      <c r="T235" s="311"/>
      <c r="U235" s="55"/>
      <c r="V235" s="55"/>
      <c r="W235" s="9"/>
      <c r="X235"/>
      <c r="AJ235"/>
      <c r="AK235"/>
      <c r="AL235"/>
      <c r="AM235"/>
      <c r="AN235"/>
      <c r="AO235"/>
    </row>
    <row r="236" spans="1:47" ht="20.7" customHeight="1">
      <c r="B236" s="391" t="s">
        <v>963</v>
      </c>
      <c r="C236" s="1144">
        <v>91</v>
      </c>
      <c r="D236" s="62" t="s">
        <v>273</v>
      </c>
      <c r="E236" s="562">
        <v>1212</v>
      </c>
      <c r="F236" s="12" t="s">
        <v>274</v>
      </c>
      <c r="G236" s="562">
        <v>1330</v>
      </c>
      <c r="H236" s="507"/>
      <c r="I236" s="513"/>
      <c r="J236" s="514"/>
      <c r="K236"/>
      <c r="L236" s="513"/>
      <c r="M236" s="1950" t="s">
        <v>1035</v>
      </c>
      <c r="N236" s="1950"/>
      <c r="O236" s="1950"/>
      <c r="P236" s="1950"/>
      <c r="Q236" s="1950"/>
      <c r="R236" s="1950"/>
      <c r="S236" s="1950"/>
      <c r="T236" s="1950"/>
      <c r="U236" s="1950"/>
      <c r="V236" s="1950"/>
      <c r="W236" s="1950"/>
      <c r="X236"/>
      <c r="AJ236"/>
    </row>
    <row r="237" spans="1:47" ht="20.7" customHeight="1">
      <c r="B237" s="508" t="s">
        <v>965</v>
      </c>
      <c r="C237" s="392">
        <v>3.4561336878085831E-2</v>
      </c>
      <c r="E237" s="392">
        <v>0.4603114318268135</v>
      </c>
      <c r="F237" s="1413"/>
      <c r="G237" s="382">
        <v>0.50512723129510062</v>
      </c>
      <c r="H237" s="507"/>
      <c r="K237" s="515"/>
      <c r="L237" s="515"/>
      <c r="M237" s="55"/>
      <c r="N237" s="55"/>
      <c r="O237" s="55"/>
      <c r="R237"/>
      <c r="S237"/>
      <c r="T237"/>
      <c r="U237"/>
      <c r="V237"/>
      <c r="W237"/>
      <c r="X237"/>
      <c r="AJ237"/>
    </row>
    <row r="238" spans="1:47" ht="20.7" customHeight="1">
      <c r="F238" s="995" t="s">
        <v>1036</v>
      </c>
      <c r="G238" s="997">
        <v>0.52321007081038551</v>
      </c>
      <c r="H238" s="507"/>
      <c r="L238"/>
      <c r="M238" s="1798" t="s">
        <v>1005</v>
      </c>
      <c r="N238" s="1799"/>
      <c r="O238" s="1800">
        <v>2542</v>
      </c>
      <c r="P238" s="1801"/>
      <c r="R238" s="1802" t="s">
        <v>1007</v>
      </c>
      <c r="S238" s="1802"/>
      <c r="T238" s="1802"/>
      <c r="U238" s="1803"/>
      <c r="V238" s="1804">
        <v>0.96543866312191418</v>
      </c>
      <c r="W238" s="1805"/>
      <c r="X238"/>
      <c r="AJ238"/>
    </row>
    <row r="239" spans="1:47" ht="20.7" customHeight="1">
      <c r="F239" s="998" t="s">
        <v>1037</v>
      </c>
      <c r="G239" s="993">
        <v>0.84478988507816488</v>
      </c>
      <c r="J239" s="517"/>
      <c r="K239" s="517"/>
      <c r="L239"/>
      <c r="M239"/>
      <c r="N239"/>
      <c r="O239"/>
      <c r="P239"/>
      <c r="Q239"/>
      <c r="R239"/>
      <c r="S239"/>
      <c r="T239"/>
      <c r="U239"/>
      <c r="V239"/>
      <c r="W239"/>
      <c r="X239"/>
      <c r="Y239"/>
      <c r="Z239"/>
      <c r="AA239"/>
      <c r="AB239"/>
      <c r="AC239"/>
      <c r="AD239"/>
      <c r="AE239"/>
      <c r="AF239"/>
      <c r="AG239"/>
      <c r="AH239"/>
      <c r="AI239"/>
      <c r="AJ239"/>
      <c r="AK239"/>
      <c r="AL239"/>
      <c r="AM239"/>
      <c r="AN239"/>
      <c r="AO239"/>
    </row>
    <row r="240" spans="1:47" ht="20.7" customHeight="1">
      <c r="J240" s="517"/>
      <c r="K240" s="517"/>
      <c r="L240"/>
      <c r="M240" s="9"/>
      <c r="N240" s="9"/>
      <c r="O240" s="9"/>
      <c r="P240" s="9"/>
      <c r="Q240" s="9"/>
      <c r="R240" s="9"/>
      <c r="S240" s="9"/>
      <c r="T240" s="9"/>
      <c r="U240" s="9"/>
      <c r="V240" s="9"/>
      <c r="W240" s="9"/>
      <c r="X240"/>
      <c r="Y240"/>
      <c r="Z240"/>
      <c r="AA240"/>
      <c r="AB240"/>
      <c r="AC240"/>
      <c r="AD240"/>
      <c r="AE240"/>
      <c r="AF240"/>
      <c r="AG240"/>
      <c r="AH240"/>
      <c r="AI240"/>
      <c r="AJ240"/>
      <c r="AK240"/>
      <c r="AL240"/>
      <c r="AM240"/>
      <c r="AN240"/>
      <c r="AO240"/>
    </row>
    <row r="241" spans="1:26" ht="20.7" customHeight="1">
      <c r="A241" s="445" t="s">
        <v>1038</v>
      </c>
    </row>
    <row r="242" spans="1:26" ht="20.7" customHeight="1">
      <c r="B242" s="391" t="s">
        <v>963</v>
      </c>
      <c r="C242" s="1144">
        <v>106</v>
      </c>
      <c r="D242" s="62" t="s">
        <v>273</v>
      </c>
      <c r="E242" s="562">
        <v>1267</v>
      </c>
      <c r="F242" s="12" t="s">
        <v>274</v>
      </c>
      <c r="G242" s="562">
        <v>1260</v>
      </c>
      <c r="M242" s="9" t="s">
        <v>1039</v>
      </c>
      <c r="N242" s="9"/>
      <c r="O242" s="9"/>
      <c r="P242" s="9"/>
      <c r="Q242" s="9"/>
      <c r="R242" s="9"/>
      <c r="S242" s="9"/>
      <c r="T242" s="9"/>
      <c r="U242" s="9"/>
      <c r="V242" s="9"/>
      <c r="W242" s="9"/>
    </row>
    <row r="243" spans="1:26" ht="20.7" customHeight="1">
      <c r="B243" s="508" t="s">
        <v>965</v>
      </c>
      <c r="C243" s="392">
        <v>4.0258260539308775E-2</v>
      </c>
      <c r="E243" s="392">
        <v>0.48120015191796428</v>
      </c>
      <c r="F243" s="1413"/>
      <c r="G243" s="382">
        <v>0.47854158754272691</v>
      </c>
      <c r="M243" s="55"/>
      <c r="N243" s="55"/>
      <c r="O243" s="55"/>
      <c r="R243"/>
      <c r="S243"/>
      <c r="T243"/>
      <c r="U243"/>
      <c r="V243"/>
      <c r="W243"/>
    </row>
    <row r="244" spans="1:26" ht="20.7" customHeight="1">
      <c r="F244" s="995" t="s">
        <v>1040</v>
      </c>
      <c r="G244" s="997">
        <v>0.49861495844875348</v>
      </c>
      <c r="M244" s="1798" t="s">
        <v>1005</v>
      </c>
      <c r="N244" s="1799"/>
      <c r="O244" s="1993">
        <v>2527</v>
      </c>
      <c r="P244" s="1994"/>
      <c r="R244" s="1802" t="s">
        <v>1007</v>
      </c>
      <c r="S244" s="1802"/>
      <c r="T244" s="1802"/>
      <c r="U244" s="1803"/>
      <c r="V244" s="1804">
        <v>0.95974173946069119</v>
      </c>
      <c r="W244" s="1805"/>
    </row>
    <row r="245" spans="1:26" ht="20.7" customHeight="1">
      <c r="F245" s="998" t="s">
        <v>1041</v>
      </c>
      <c r="G245" s="993">
        <v>0.79529737206085749</v>
      </c>
    </row>
    <row r="246" spans="1:26" ht="20.7" customHeight="1">
      <c r="A246" s="621"/>
      <c r="D246" s="391"/>
      <c r="E246" s="1274"/>
      <c r="F246" s="554"/>
      <c r="G246" s="539"/>
      <c r="H246" s="622"/>
      <c r="I246" s="622"/>
      <c r="J246" s="622"/>
      <c r="K246" s="622"/>
      <c r="L246" s="654"/>
      <c r="X246" s="1"/>
      <c r="Y246" s="1"/>
      <c r="Z246" s="1"/>
    </row>
    <row r="247" spans="1:26" ht="20.7" customHeight="1">
      <c r="I247" s="1"/>
      <c r="J247" s="1"/>
      <c r="K247" s="1"/>
      <c r="L247" s="654"/>
      <c r="X247" s="1"/>
      <c r="Y247" s="1"/>
      <c r="Z247" s="1"/>
    </row>
    <row r="248" spans="1:26" ht="20.7" customHeight="1">
      <c r="I248" s="1"/>
      <c r="J248" s="1"/>
      <c r="K248" s="1"/>
      <c r="L248" s="654"/>
      <c r="X248" s="1"/>
      <c r="Y248" s="1"/>
      <c r="Z248" s="1"/>
    </row>
    <row r="249" spans="1:26" ht="20.7" customHeight="1">
      <c r="I249" s="1"/>
      <c r="J249" s="1"/>
      <c r="K249" s="1"/>
      <c r="L249" s="654"/>
      <c r="X249" s="1"/>
      <c r="Y249" s="1"/>
      <c r="Z249" s="1"/>
    </row>
    <row r="250" spans="1:26" ht="20.7" customHeight="1">
      <c r="A250" s="1840" t="s">
        <v>1042</v>
      </c>
      <c r="B250" s="1840"/>
      <c r="C250" s="1840"/>
      <c r="D250" s="1840"/>
      <c r="E250" s="1840"/>
      <c r="F250" s="1840"/>
      <c r="G250" s="1840"/>
      <c r="H250" s="1840"/>
      <c r="I250" s="1840"/>
      <c r="J250" s="1840"/>
      <c r="K250" s="1840"/>
      <c r="L250" s="654"/>
      <c r="M250" s="654"/>
      <c r="O250" s="1"/>
      <c r="P250" s="1"/>
      <c r="Q250" s="1"/>
      <c r="R250" s="1"/>
      <c r="S250" s="1"/>
      <c r="T250" s="1"/>
      <c r="U250" s="1"/>
      <c r="V250" s="1"/>
      <c r="W250" s="1"/>
      <c r="X250" s="1"/>
      <c r="Y250" s="1"/>
      <c r="Z250" s="1"/>
    </row>
    <row r="251" spans="1:26" ht="20.7" customHeight="1">
      <c r="B251" s="391" t="s">
        <v>963</v>
      </c>
      <c r="C251" s="1144">
        <v>65</v>
      </c>
      <c r="D251" s="62" t="s">
        <v>273</v>
      </c>
      <c r="E251" s="562">
        <v>400</v>
      </c>
      <c r="F251" s="12" t="s">
        <v>274</v>
      </c>
      <c r="G251" s="562">
        <v>2168</v>
      </c>
      <c r="H251" s="1050"/>
      <c r="I251" s="1275"/>
      <c r="J251" s="1276"/>
      <c r="K251" s="465"/>
      <c r="L251" s="436"/>
      <c r="M251" s="9" t="s">
        <v>1043</v>
      </c>
      <c r="N251" s="9"/>
      <c r="O251" s="9"/>
      <c r="P251" s="9"/>
      <c r="Q251" s="9"/>
      <c r="R251" s="9"/>
      <c r="S251" s="9"/>
      <c r="T251" s="9"/>
      <c r="U251" s="9"/>
      <c r="V251" s="9"/>
      <c r="W251" s="9"/>
      <c r="X251" s="1"/>
      <c r="Y251" s="1"/>
      <c r="Z251" s="1"/>
    </row>
    <row r="252" spans="1:26" ht="20.7" customHeight="1">
      <c r="B252" s="508" t="s">
        <v>965</v>
      </c>
      <c r="C252" s="392">
        <v>2.4686669198632737E-2</v>
      </c>
      <c r="E252" s="392">
        <v>0.1519179642992784</v>
      </c>
      <c r="F252" s="1413"/>
      <c r="G252" s="1051">
        <v>0.82339536650208889</v>
      </c>
      <c r="H252" s="507"/>
      <c r="I252" s="1277"/>
      <c r="J252" s="1276"/>
      <c r="K252" s="1278"/>
      <c r="L252" s="436"/>
      <c r="M252" s="55"/>
      <c r="N252" s="55"/>
      <c r="O252" s="55"/>
      <c r="R252"/>
      <c r="S252"/>
      <c r="T252"/>
      <c r="U252"/>
      <c r="V252"/>
      <c r="W252"/>
      <c r="X252" s="1"/>
      <c r="Y252" s="1"/>
      <c r="Z252" s="1"/>
    </row>
    <row r="253" spans="1:26" ht="20.7" customHeight="1">
      <c r="F253" s="995" t="s">
        <v>1044</v>
      </c>
      <c r="G253" s="997">
        <v>0.84423676012461057</v>
      </c>
      <c r="H253" s="507"/>
      <c r="I253" s="1277"/>
      <c r="J253" s="1279"/>
      <c r="K253" s="1280"/>
      <c r="L253" s="358"/>
      <c r="M253" s="1798" t="s">
        <v>1005</v>
      </c>
      <c r="N253" s="1799"/>
      <c r="O253" s="1993">
        <v>2568</v>
      </c>
      <c r="P253" s="1994"/>
      <c r="R253" s="1802" t="s">
        <v>1007</v>
      </c>
      <c r="S253" s="1802"/>
      <c r="T253" s="1802"/>
      <c r="U253" s="1803"/>
      <c r="V253" s="1804">
        <v>0.97531333080136728</v>
      </c>
      <c r="W253" s="1805"/>
      <c r="X253" s="1"/>
      <c r="Y253" s="1"/>
      <c r="Z253" s="1"/>
    </row>
    <row r="254" spans="1:26" ht="20.7" customHeight="1">
      <c r="F254" s="998" t="s">
        <v>1045</v>
      </c>
      <c r="G254" s="993">
        <v>0.9484796933747307</v>
      </c>
      <c r="I254" s="1277"/>
      <c r="J254" s="1279"/>
      <c r="K254" s="1280"/>
      <c r="L254" s="358"/>
      <c r="M254" s="358"/>
      <c r="N254" s="539"/>
      <c r="O254" s="1"/>
      <c r="P254" s="1"/>
      <c r="Q254" s="1"/>
      <c r="R254" s="1"/>
      <c r="S254" s="1"/>
      <c r="T254" s="1"/>
      <c r="U254" s="1"/>
      <c r="V254" s="1"/>
      <c r="W254" s="1"/>
      <c r="X254" s="1"/>
      <c r="Y254" s="1"/>
      <c r="Z254" s="1"/>
    </row>
    <row r="255" spans="1:26" ht="20.7" customHeight="1">
      <c r="I255" s="1277"/>
      <c r="J255" s="1279"/>
      <c r="K255" s="1280"/>
      <c r="L255" s="1995"/>
      <c r="M255" s="1995"/>
      <c r="N255" s="539"/>
    </row>
    <row r="256" spans="1:26" ht="20.7" customHeight="1"/>
    <row r="257" spans="1:26" ht="20.7" customHeight="1">
      <c r="A257" s="709" t="s">
        <v>1046</v>
      </c>
      <c r="B257" s="656"/>
      <c r="C257" s="656"/>
      <c r="D257" s="656"/>
      <c r="E257" s="656"/>
      <c r="F257" s="709"/>
      <c r="G257" s="656"/>
      <c r="H257" s="656"/>
      <c r="I257" s="656"/>
      <c r="J257" s="656"/>
      <c r="K257" s="656"/>
    </row>
    <row r="258" spans="1:26" ht="45" customHeight="1">
      <c r="A258" s="619"/>
      <c r="B258" s="623"/>
      <c r="C258" s="623"/>
      <c r="D258" s="623"/>
      <c r="E258" s="996"/>
      <c r="F258" s="1292" t="s">
        <v>1047</v>
      </c>
      <c r="G258" s="1284" t="s">
        <v>1048</v>
      </c>
      <c r="H258" s="2008" t="s">
        <v>1049</v>
      </c>
      <c r="I258" s="2008"/>
      <c r="J258" s="623"/>
      <c r="K258" s="623"/>
    </row>
    <row r="259" spans="1:26" ht="20.7" customHeight="1">
      <c r="A259" s="651"/>
      <c r="D259" s="30" t="s">
        <v>159</v>
      </c>
      <c r="E259" s="562">
        <v>1323</v>
      </c>
      <c r="F259" s="1289">
        <v>0.61023985239852396</v>
      </c>
      <c r="G259" s="1010">
        <v>0.62083528859690285</v>
      </c>
      <c r="H259" s="999">
        <v>0.81542612979600293</v>
      </c>
      <c r="I259" s="1053"/>
      <c r="J259" s="846"/>
      <c r="K259" s="846"/>
      <c r="L259" s="846"/>
      <c r="M259" s="846"/>
      <c r="N259" s="1283"/>
      <c r="O259" s="1281"/>
      <c r="P259" s="1281"/>
      <c r="Q259" s="1281"/>
      <c r="R259" s="1282"/>
      <c r="S259" s="475"/>
    </row>
    <row r="260" spans="1:26" ht="20.7" customHeight="1">
      <c r="A260" s="620"/>
      <c r="D260" s="62" t="s">
        <v>160</v>
      </c>
      <c r="E260" s="562">
        <v>1006</v>
      </c>
      <c r="F260" s="1289">
        <v>0.4640221402214022</v>
      </c>
      <c r="G260" s="1010">
        <v>0.47207883622712343</v>
      </c>
      <c r="H260" s="999">
        <v>0.7676813373404654</v>
      </c>
      <c r="J260" s="692"/>
      <c r="K260" s="692"/>
      <c r="L260" s="692"/>
      <c r="M260" s="692"/>
      <c r="N260" s="1243"/>
      <c r="O260" s="1281"/>
      <c r="P260" s="1281"/>
      <c r="Q260" s="1281"/>
      <c r="R260" s="1282"/>
      <c r="S260" s="475"/>
    </row>
    <row r="261" spans="1:26" ht="20.7" customHeight="1">
      <c r="A261" s="620"/>
      <c r="D261" s="62" t="s">
        <v>161</v>
      </c>
      <c r="E261" s="562">
        <v>296</v>
      </c>
      <c r="F261" s="1289">
        <v>0.13653136531365315</v>
      </c>
      <c r="G261" s="1010">
        <v>0.13890192397935242</v>
      </c>
      <c r="H261" s="999">
        <v>0.45692665194550514</v>
      </c>
      <c r="J261" s="846"/>
      <c r="K261" s="692"/>
      <c r="L261" s="692"/>
      <c r="M261" s="1335" t="s">
        <v>1050</v>
      </c>
      <c r="N261" s="1336"/>
      <c r="O261" s="1337"/>
      <c r="P261" s="1338"/>
      <c r="Q261" s="1338"/>
      <c r="R261" s="1339"/>
    </row>
    <row r="262" spans="1:26" ht="20.7" customHeight="1" thickBot="1">
      <c r="A262" s="620"/>
      <c r="D262" s="62" t="s">
        <v>162</v>
      </c>
      <c r="E262" s="1349">
        <v>728</v>
      </c>
      <c r="F262" s="1350">
        <v>0.33579335793357934</v>
      </c>
      <c r="G262" s="1351">
        <v>0.34162365086813701</v>
      </c>
      <c r="H262" s="1352">
        <v>0.6759404669850051</v>
      </c>
      <c r="J262" s="1243"/>
      <c r="K262" s="1243"/>
      <c r="L262" s="1243"/>
      <c r="M262" s="1340"/>
      <c r="N262" s="1286"/>
      <c r="O262" s="2009" t="s">
        <v>1051</v>
      </c>
      <c r="P262" s="2009"/>
      <c r="Q262" s="2009" t="s">
        <v>1052</v>
      </c>
      <c r="R262" s="2010"/>
    </row>
    <row r="263" spans="1:26" ht="20.7" customHeight="1" thickBot="1">
      <c r="A263" s="620"/>
      <c r="D263" s="1360" t="s">
        <v>194</v>
      </c>
      <c r="E263" s="1361">
        <v>1032</v>
      </c>
      <c r="F263" s="1357">
        <v>0.47601476014760147</v>
      </c>
      <c r="G263" s="1358">
        <v>0.48427968090098544</v>
      </c>
      <c r="H263" s="1359">
        <v>0.67033832099041002</v>
      </c>
      <c r="J263" s="1276" t="s">
        <v>1053</v>
      </c>
      <c r="K263" s="1295">
        <v>7.9188389568226629</v>
      </c>
      <c r="L263" s="1334" t="s">
        <v>1054</v>
      </c>
      <c r="M263" s="1341"/>
      <c r="N263" s="1298" t="s">
        <v>195</v>
      </c>
      <c r="O263" s="1342">
        <v>6.2015503875968991E-2</v>
      </c>
      <c r="P263" s="1414">
        <f>O263/(1-$O$267)</f>
        <v>6.5573770491803282E-2</v>
      </c>
      <c r="Q263" s="1342">
        <v>2.4456158189066973E-2</v>
      </c>
      <c r="R263" s="1415">
        <f>Q263/(1-$Q$267)</f>
        <v>2.525164154088427E-2</v>
      </c>
      <c r="S263" s="1"/>
      <c r="T263" s="1"/>
      <c r="U263" s="1"/>
      <c r="V263" s="1"/>
      <c r="W263" s="1"/>
      <c r="X263" s="1"/>
      <c r="Y263" s="1"/>
      <c r="Z263" s="1"/>
    </row>
    <row r="264" spans="1:26" ht="20.7" customHeight="1">
      <c r="A264" s="621"/>
      <c r="D264" s="30" t="s">
        <v>1055</v>
      </c>
      <c r="E264" s="1353">
        <v>417</v>
      </c>
      <c r="F264" s="1354">
        <v>0.19234317343173432</v>
      </c>
      <c r="G264" s="1355">
        <v>0.19568277803847958</v>
      </c>
      <c r="H264" s="1356">
        <v>0.48913251436907601</v>
      </c>
      <c r="J264" s="1298" t="s">
        <v>1056</v>
      </c>
      <c r="K264" s="1243"/>
      <c r="L264" s="1243"/>
      <c r="M264" s="1340"/>
      <c r="N264" s="1298" t="s">
        <v>7698</v>
      </c>
      <c r="O264" s="1342">
        <v>0.75</v>
      </c>
      <c r="P264" s="1414">
        <f t="shared" ref="P264:P266" si="0">O264/(1-$O$267)</f>
        <v>0.79303278688524592</v>
      </c>
      <c r="Q264" s="1342">
        <v>0.59678853123318376</v>
      </c>
      <c r="R264" s="1415">
        <f t="shared" ref="R264:R266" si="1">Q264/(1-$Q$267)</f>
        <v>0.61620022040698552</v>
      </c>
      <c r="S264" s="1"/>
      <c r="T264" s="1"/>
      <c r="U264" s="1"/>
      <c r="V264" s="1"/>
      <c r="W264" s="1"/>
      <c r="X264" s="1"/>
      <c r="Y264" s="1"/>
      <c r="Z264" s="1"/>
    </row>
    <row r="265" spans="1:26" ht="20.7" customHeight="1">
      <c r="A265" s="621"/>
      <c r="D265" s="30" t="s">
        <v>1057</v>
      </c>
      <c r="E265" s="562">
        <v>416</v>
      </c>
      <c r="F265" s="1289">
        <v>0.1918819188191882</v>
      </c>
      <c r="G265" s="1010">
        <v>0.19521351478179258</v>
      </c>
      <c r="H265" s="999">
        <v>0.50796776225058393</v>
      </c>
      <c r="J265" s="1243"/>
      <c r="K265" s="1243"/>
      <c r="L265" s="1243"/>
      <c r="M265" s="1340"/>
      <c r="N265" s="1298" t="s">
        <v>7699</v>
      </c>
      <c r="O265" s="1342">
        <v>8.9147286821705432E-2</v>
      </c>
      <c r="P265" s="1414">
        <f t="shared" si="0"/>
        <v>9.4262295081967221E-2</v>
      </c>
      <c r="Q265" s="1342">
        <v>0.26074973911647448</v>
      </c>
      <c r="R265" s="1415">
        <f t="shared" si="1"/>
        <v>0.26923112343098166</v>
      </c>
      <c r="S265" s="1"/>
      <c r="T265" s="1"/>
      <c r="U265" s="1"/>
      <c r="V265" s="1"/>
      <c r="W265" s="1"/>
      <c r="X265" s="1"/>
      <c r="Y265" s="1"/>
      <c r="Z265" s="1"/>
    </row>
    <row r="266" spans="1:26" ht="20.7" customHeight="1">
      <c r="A266" s="621"/>
      <c r="D266" s="62" t="s">
        <v>166</v>
      </c>
      <c r="E266" s="562">
        <v>258</v>
      </c>
      <c r="F266" s="1289">
        <v>0.11900369003690037</v>
      </c>
      <c r="G266" s="1010">
        <v>0.12106992022524636</v>
      </c>
      <c r="H266" s="999">
        <v>0.38088414658450453</v>
      </c>
      <c r="J266" s="692"/>
      <c r="K266" s="692"/>
      <c r="L266" s="692"/>
      <c r="M266" s="1341"/>
      <c r="N266" s="1298" t="s">
        <v>7700</v>
      </c>
      <c r="O266" s="1342">
        <v>4.4573643410852716E-2</v>
      </c>
      <c r="P266" s="1414">
        <f t="shared" si="0"/>
        <v>4.713114754098361E-2</v>
      </c>
      <c r="Q266" s="1342">
        <v>8.6503328308909874E-2</v>
      </c>
      <c r="R266" s="1415">
        <f t="shared" si="1"/>
        <v>8.9317014621148633E-2</v>
      </c>
      <c r="S266" s="1"/>
      <c r="T266" s="1"/>
      <c r="U266" s="1"/>
      <c r="V266" s="1"/>
      <c r="W266" s="1"/>
      <c r="X266" s="1"/>
      <c r="Y266" s="1"/>
      <c r="Z266" s="1"/>
    </row>
    <row r="267" spans="1:26" ht="20.7" customHeight="1">
      <c r="A267" s="621"/>
      <c r="D267" s="62" t="s">
        <v>167</v>
      </c>
      <c r="E267" s="562">
        <v>1203</v>
      </c>
      <c r="F267" s="1289">
        <v>0.55488929889298888</v>
      </c>
      <c r="G267" s="1010">
        <v>0.56452369779446265</v>
      </c>
      <c r="H267" s="999">
        <v>0.63094194175840823</v>
      </c>
      <c r="J267" s="692"/>
      <c r="K267" s="692"/>
      <c r="L267" s="692"/>
      <c r="M267" s="1343"/>
      <c r="N267" s="1344" t="s">
        <v>1058</v>
      </c>
      <c r="O267" s="1345">
        <v>5.4263565891472867E-2</v>
      </c>
      <c r="P267" s="1346"/>
      <c r="Q267" s="1347">
        <v>3.1502243152364898E-2</v>
      </c>
      <c r="R267" s="1348"/>
      <c r="T267" s="1"/>
      <c r="U267" s="1"/>
      <c r="V267" s="1"/>
      <c r="W267" s="1"/>
      <c r="X267" s="1"/>
      <c r="Y267" s="1"/>
      <c r="Z267" s="1"/>
    </row>
    <row r="268" spans="1:26" ht="20.7" customHeight="1">
      <c r="A268" s="621"/>
      <c r="D268" s="62" t="s">
        <v>168</v>
      </c>
      <c r="E268" s="562">
        <v>384</v>
      </c>
      <c r="F268" s="1289">
        <v>0.17712177121771217</v>
      </c>
      <c r="G268" s="1010">
        <v>0.18019709056780855</v>
      </c>
      <c r="H268" s="999">
        <v>0.39511172404996692</v>
      </c>
      <c r="J268" s="692"/>
      <c r="K268" s="692"/>
      <c r="L268" s="692"/>
      <c r="M268" s="692"/>
      <c r="N268" s="1243"/>
      <c r="U268" s="1"/>
      <c r="V268" s="1"/>
      <c r="W268" s="1"/>
      <c r="X268" s="1"/>
      <c r="Y268" s="1"/>
      <c r="Z268" s="1"/>
    </row>
    <row r="269" spans="1:26" ht="20.7" customHeight="1">
      <c r="A269" s="621"/>
      <c r="D269" s="62" t="s">
        <v>1059</v>
      </c>
      <c r="E269" s="562">
        <v>1206</v>
      </c>
      <c r="F269" s="1289">
        <v>0.55627306273062727</v>
      </c>
      <c r="G269" s="1010">
        <v>0.56593148756452372</v>
      </c>
      <c r="H269" s="999">
        <v>0.77488779764514559</v>
      </c>
      <c r="J269" s="1243"/>
      <c r="K269" s="1243"/>
      <c r="L269" s="1243"/>
      <c r="M269" s="1243"/>
      <c r="N269" s="1243"/>
      <c r="P269" s="1"/>
      <c r="T269" s="1"/>
      <c r="U269" s="1"/>
      <c r="V269" s="1"/>
      <c r="W269" s="1"/>
      <c r="X269" s="1"/>
      <c r="Y269" s="1"/>
      <c r="Z269" s="1"/>
    </row>
    <row r="270" spans="1:26" ht="20.7" customHeight="1">
      <c r="A270" s="621"/>
      <c r="D270" s="391" t="s">
        <v>963</v>
      </c>
      <c r="E270" s="1144">
        <v>37</v>
      </c>
      <c r="F270" s="1293">
        <v>1.7066420664206643E-2</v>
      </c>
      <c r="G270" s="1017"/>
      <c r="H270" s="1017"/>
      <c r="J270" s="653"/>
      <c r="K270" s="655"/>
      <c r="L270" s="654"/>
      <c r="M270" s="654"/>
      <c r="P270" s="1"/>
      <c r="T270" s="1"/>
      <c r="U270" s="1"/>
      <c r="V270" s="1"/>
      <c r="W270" s="1"/>
      <c r="X270" s="1"/>
      <c r="Y270" s="1"/>
      <c r="Z270" s="1"/>
    </row>
    <row r="271" spans="1:26" ht="20.7" customHeight="1"/>
    <row r="272" spans="1:26" ht="39" customHeight="1">
      <c r="A272" s="845" t="s">
        <v>1060</v>
      </c>
      <c r="B272" s="1290"/>
      <c r="C272" s="1290"/>
      <c r="D272" s="1290"/>
      <c r="E272" s="1290"/>
      <c r="F272" s="1292" t="s">
        <v>1047</v>
      </c>
      <c r="G272" s="1284" t="s">
        <v>1061</v>
      </c>
      <c r="H272" s="1290"/>
      <c r="I272" s="1290"/>
      <c r="J272" s="1290"/>
      <c r="K272" s="1290"/>
    </row>
    <row r="273" spans="1:11" ht="20.7" customHeight="1">
      <c r="A273" s="1286"/>
      <c r="C273" s="846"/>
      <c r="D273" s="847" t="s">
        <v>172</v>
      </c>
      <c r="E273" s="562">
        <v>763</v>
      </c>
      <c r="F273" s="1289">
        <v>0.35193726937269371</v>
      </c>
      <c r="G273" s="1010">
        <v>0.36877718704688256</v>
      </c>
      <c r="H273" s="1291"/>
      <c r="I273" s="846"/>
      <c r="J273" s="1288" t="b">
        <v>0</v>
      </c>
      <c r="K273" s="1287"/>
    </row>
    <row r="274" spans="1:11" ht="20.7" customHeight="1">
      <c r="A274" s="691"/>
      <c r="C274" s="846"/>
      <c r="D274" s="847" t="s">
        <v>1062</v>
      </c>
      <c r="E274" s="562">
        <v>1152</v>
      </c>
      <c r="F274" s="1289">
        <v>0.53136531365313655</v>
      </c>
      <c r="G274" s="1010">
        <v>0.55679072015466413</v>
      </c>
      <c r="H274" s="846"/>
      <c r="I274" s="846"/>
      <c r="J274" s="1288" t="b">
        <v>0</v>
      </c>
      <c r="K274" s="691"/>
    </row>
    <row r="275" spans="1:11" ht="20.7" customHeight="1" thickBot="1">
      <c r="A275" s="691"/>
      <c r="C275" s="846"/>
      <c r="D275" s="847" t="s">
        <v>1063</v>
      </c>
      <c r="E275" s="1349">
        <v>403</v>
      </c>
      <c r="F275" s="1350">
        <v>0.18588560885608857</v>
      </c>
      <c r="G275" s="1351">
        <v>0.19478008699855001</v>
      </c>
      <c r="H275" s="846"/>
      <c r="I275" s="846"/>
      <c r="J275" s="1288" t="b">
        <v>0</v>
      </c>
      <c r="K275" s="691"/>
    </row>
    <row r="276" spans="1:11" ht="20.7" customHeight="1" thickBot="1">
      <c r="A276" s="691"/>
      <c r="B276" s="1368"/>
      <c r="C276" s="1369"/>
      <c r="D276" s="1370" t="s">
        <v>1064</v>
      </c>
      <c r="E276" s="1371">
        <v>1160</v>
      </c>
      <c r="F276" s="1372">
        <v>0.5350553505535055</v>
      </c>
      <c r="G276" s="1373">
        <v>0.5606573223779604</v>
      </c>
      <c r="H276" s="846"/>
      <c r="I276" s="1362" t="s">
        <v>1065</v>
      </c>
      <c r="J276" s="1288" t="b">
        <v>0</v>
      </c>
      <c r="K276" s="1287"/>
    </row>
    <row r="277" spans="1:11" ht="20.7" customHeight="1">
      <c r="D277" s="391" t="s">
        <v>963</v>
      </c>
      <c r="E277" s="1366">
        <v>99</v>
      </c>
      <c r="F277" s="1367">
        <v>4.566420664206642E-2</v>
      </c>
    </row>
    <row r="278" spans="1:11" ht="20.7" customHeight="1"/>
    <row r="279" spans="1:11" ht="20.7" customHeight="1"/>
    <row r="280" spans="1:11" ht="20.7" customHeight="1">
      <c r="A280" s="445" t="s">
        <v>1066</v>
      </c>
    </row>
    <row r="281" spans="1:11" ht="20.7" customHeight="1">
      <c r="A281" s="445"/>
      <c r="B281" s="1145" t="s">
        <v>1067</v>
      </c>
    </row>
    <row r="282" spans="1:11" ht="20.7" customHeight="1">
      <c r="B282" s="1149">
        <v>0.53174603174603174</v>
      </c>
      <c r="C282" s="603" t="s">
        <v>1068</v>
      </c>
    </row>
    <row r="283" spans="1:11" ht="20.7" customHeight="1">
      <c r="A283" s="445"/>
      <c r="D283" s="1148" t="s">
        <v>1069</v>
      </c>
    </row>
    <row r="284" spans="1:11" ht="20.7" customHeight="1">
      <c r="C284" s="1146" t="s">
        <v>1070</v>
      </c>
      <c r="E284" s="1146" t="s">
        <v>1071</v>
      </c>
      <c r="H284" s="1408" t="s">
        <v>1072</v>
      </c>
    </row>
    <row r="285" spans="1:11" ht="20.7" customHeight="1">
      <c r="B285" s="1147" t="s">
        <v>1073</v>
      </c>
      <c r="C285" s="2000">
        <v>0.38392827175847638</v>
      </c>
      <c r="D285" s="2001"/>
      <c r="E285" s="2004">
        <v>0.6450489424954281</v>
      </c>
      <c r="F285" s="2005"/>
      <c r="H285" s="1410">
        <v>269949</v>
      </c>
    </row>
    <row r="286" spans="1:11" ht="20.7" customHeight="1">
      <c r="B286" s="1147" t="s">
        <v>25</v>
      </c>
      <c r="C286" s="2002">
        <v>0.37497725505781049</v>
      </c>
      <c r="D286" s="2003"/>
      <c r="E286" s="2006">
        <v>0.63725596593614287</v>
      </c>
      <c r="F286" s="2007"/>
      <c r="H286" s="1409">
        <v>35306</v>
      </c>
    </row>
    <row r="287" spans="1:11" ht="20.7" customHeight="1">
      <c r="B287" s="1147" t="s">
        <v>19</v>
      </c>
      <c r="C287" s="1996">
        <v>0.38289299110579678</v>
      </c>
      <c r="D287" s="1997"/>
      <c r="E287" s="1998">
        <v>0.64416623541650953</v>
      </c>
      <c r="F287" s="1999"/>
    </row>
    <row r="288" spans="1:11" ht="20.7" customHeight="1"/>
    <row r="289" spans="1:16" ht="20.7" customHeight="1"/>
    <row r="290" spans="1:16" ht="20.7" customHeight="1">
      <c r="A290" s="1374" t="s">
        <v>1074</v>
      </c>
      <c r="B290" s="1375"/>
      <c r="C290" s="1375"/>
      <c r="D290" s="1375"/>
      <c r="E290" s="1375"/>
      <c r="F290" s="1375"/>
      <c r="G290" s="1375"/>
      <c r="H290" s="1411" t="s">
        <v>1075</v>
      </c>
      <c r="I290" s="1411" t="s">
        <v>1076</v>
      </c>
      <c r="J290" s="1989" t="s">
        <v>1077</v>
      </c>
      <c r="K290" s="1989"/>
      <c r="L290" s="1989"/>
      <c r="M290" s="1989"/>
      <c r="N290" s="1989"/>
      <c r="O290" s="1989"/>
      <c r="P290" s="1990"/>
    </row>
    <row r="291" spans="1:16" ht="20.7" customHeight="1">
      <c r="A291" s="1376"/>
      <c r="B291" s="691"/>
      <c r="C291" s="1377"/>
      <c r="D291" s="1377"/>
      <c r="E291" s="1378"/>
      <c r="F291" s="1377"/>
      <c r="G291" s="1231" t="s">
        <v>196</v>
      </c>
      <c r="H291" s="1363">
        <v>736.21943615234625</v>
      </c>
      <c r="I291" s="1412">
        <v>78998</v>
      </c>
      <c r="J291" s="1991"/>
      <c r="K291" s="1991"/>
      <c r="L291" s="1991"/>
      <c r="M291" s="1991"/>
      <c r="N291" s="1991"/>
      <c r="O291" s="1991"/>
      <c r="P291" s="1992"/>
    </row>
    <row r="292" spans="1:16" ht="20.7" customHeight="1">
      <c r="A292" s="1376"/>
      <c r="B292" s="1377"/>
      <c r="C292" s="1377"/>
      <c r="D292" s="1377"/>
      <c r="E292" s="1377"/>
      <c r="F292" s="1377"/>
      <c r="G292" s="1231" t="s">
        <v>197</v>
      </c>
      <c r="H292" s="1363">
        <v>1222.4687647873786</v>
      </c>
      <c r="I292" s="1412">
        <v>77109.5</v>
      </c>
      <c r="J292" s="1379"/>
      <c r="K292" s="691"/>
      <c r="P292" s="1380"/>
    </row>
    <row r="293" spans="1:16" ht="20.7" customHeight="1" thickBot="1">
      <c r="A293" s="1376"/>
      <c r="B293" s="1377"/>
      <c r="C293" s="1377"/>
      <c r="D293" s="1377"/>
      <c r="E293" s="1377"/>
      <c r="F293" s="1377"/>
      <c r="G293" s="1231" t="s">
        <v>198</v>
      </c>
      <c r="H293" s="1364">
        <v>1164.6851829523141</v>
      </c>
      <c r="I293" s="1412">
        <v>18888.5</v>
      </c>
      <c r="J293" s="1379"/>
      <c r="K293" s="691"/>
      <c r="P293" s="1380"/>
    </row>
    <row r="294" spans="1:16" ht="20.7" customHeight="1" thickBot="1">
      <c r="A294" s="1376"/>
      <c r="B294" s="1377"/>
      <c r="C294" s="1377"/>
      <c r="D294" s="1377"/>
      <c r="E294" s="1377"/>
      <c r="F294" s="1377"/>
      <c r="G294" s="1389" t="s">
        <v>199</v>
      </c>
      <c r="H294" s="1365">
        <v>996.72549266114777</v>
      </c>
      <c r="I294" s="1381"/>
      <c r="J294" s="1379"/>
      <c r="K294" s="691"/>
      <c r="P294" s="1380"/>
    </row>
    <row r="295" spans="1:16" ht="20.7" customHeight="1">
      <c r="A295" s="1382"/>
      <c r="B295" s="1383"/>
      <c r="C295" s="1383"/>
      <c r="D295" s="1383"/>
      <c r="E295" s="1383"/>
      <c r="F295" s="1383"/>
      <c r="G295" s="1383"/>
      <c r="H295" s="1384"/>
      <c r="I295" s="1384"/>
      <c r="J295" s="1384"/>
      <c r="K295" s="1384"/>
      <c r="L295" s="1385"/>
      <c r="M295" s="1385"/>
      <c r="N295" s="1386"/>
      <c r="O295" s="1387"/>
      <c r="P295" s="1388"/>
    </row>
  </sheetData>
  <mergeCells count="331">
    <mergeCell ref="AK43:AO44"/>
    <mergeCell ref="AP43:AR43"/>
    <mergeCell ref="A45:C45"/>
    <mergeCell ref="M45:Q45"/>
    <mergeCell ref="Y43:AC44"/>
    <mergeCell ref="A78:K78"/>
    <mergeCell ref="J209:K210"/>
    <mergeCell ref="A106:K106"/>
    <mergeCell ref="AK231:AO231"/>
    <mergeCell ref="P81:Q81"/>
    <mergeCell ref="W81:X81"/>
    <mergeCell ref="P82:Q82"/>
    <mergeCell ref="W82:X82"/>
    <mergeCell ref="A231:E231"/>
    <mergeCell ref="M231:Q231"/>
    <mergeCell ref="Y231:AC231"/>
    <mergeCell ref="A224:E224"/>
    <mergeCell ref="J206:K207"/>
    <mergeCell ref="A204:G205"/>
    <mergeCell ref="A228:E228"/>
    <mergeCell ref="A208:G208"/>
    <mergeCell ref="H209:I210"/>
    <mergeCell ref="J214:K214"/>
    <mergeCell ref="A219:E219"/>
    <mergeCell ref="H258:I258"/>
    <mergeCell ref="B53:E53"/>
    <mergeCell ref="A34:E34"/>
    <mergeCell ref="M34:Q34"/>
    <mergeCell ref="Y34:AC34"/>
    <mergeCell ref="AK45:AO45"/>
    <mergeCell ref="A15:E15"/>
    <mergeCell ref="M49:Q49"/>
    <mergeCell ref="A48:C48"/>
    <mergeCell ref="A52:K52"/>
    <mergeCell ref="Y41:AI41"/>
    <mergeCell ref="A39:E39"/>
    <mergeCell ref="M39:Q39"/>
    <mergeCell ref="AK36:AO36"/>
    <mergeCell ref="A37:E37"/>
    <mergeCell ref="M37:Q37"/>
    <mergeCell ref="Y37:AC37"/>
    <mergeCell ref="A38:E38"/>
    <mergeCell ref="A49:C49"/>
    <mergeCell ref="A43:C44"/>
    <mergeCell ref="D43:G43"/>
    <mergeCell ref="H43:K43"/>
    <mergeCell ref="M43:Q44"/>
    <mergeCell ref="R43:W43"/>
    <mergeCell ref="L255:M255"/>
    <mergeCell ref="J204:K205"/>
    <mergeCell ref="A214:E215"/>
    <mergeCell ref="H208:I208"/>
    <mergeCell ref="M207:Q207"/>
    <mergeCell ref="A220:E220"/>
    <mergeCell ref="A229:E229"/>
    <mergeCell ref="H204:I205"/>
    <mergeCell ref="A222:E222"/>
    <mergeCell ref="A216:E216"/>
    <mergeCell ref="A233:K233"/>
    <mergeCell ref="A230:E230"/>
    <mergeCell ref="M230:Q230"/>
    <mergeCell ref="A217:E217"/>
    <mergeCell ref="A235:K235"/>
    <mergeCell ref="J208:K208"/>
    <mergeCell ref="A218:E218"/>
    <mergeCell ref="M218:Q218"/>
    <mergeCell ref="F214:G214"/>
    <mergeCell ref="H214:I214"/>
    <mergeCell ref="M214:Q216"/>
    <mergeCell ref="A209:G210"/>
    <mergeCell ref="M236:W236"/>
    <mergeCell ref="M238:N238"/>
    <mergeCell ref="O238:P238"/>
    <mergeCell ref="R238:U238"/>
    <mergeCell ref="S215:S216"/>
    <mergeCell ref="T215:T216"/>
    <mergeCell ref="V238:W238"/>
    <mergeCell ref="Y229:AC229"/>
    <mergeCell ref="M222:Q222"/>
    <mergeCell ref="A227:E227"/>
    <mergeCell ref="A221:E221"/>
    <mergeCell ref="M229:Q229"/>
    <mergeCell ref="A226:E226"/>
    <mergeCell ref="A225:E225"/>
    <mergeCell ref="M225:Q225"/>
    <mergeCell ref="Y225:AC225"/>
    <mergeCell ref="A223:E223"/>
    <mergeCell ref="Y227:AC227"/>
    <mergeCell ref="W214:W216"/>
    <mergeCell ref="R215:R216"/>
    <mergeCell ref="M221:Q221"/>
    <mergeCell ref="Y228:AC228"/>
    <mergeCell ref="M228:Q228"/>
    <mergeCell ref="A35:E35"/>
    <mergeCell ref="M35:Q35"/>
    <mergeCell ref="Y35:AC35"/>
    <mergeCell ref="Y48:AC48"/>
    <mergeCell ref="T206:W206"/>
    <mergeCell ref="A201:K201"/>
    <mergeCell ref="M201:W201"/>
    <mergeCell ref="A200:K200"/>
    <mergeCell ref="M202:Q203"/>
    <mergeCell ref="R202:V202"/>
    <mergeCell ref="W202:W203"/>
    <mergeCell ref="A203:G203"/>
    <mergeCell ref="H203:I203"/>
    <mergeCell ref="J203:K203"/>
    <mergeCell ref="A47:C47"/>
    <mergeCell ref="A36:E36"/>
    <mergeCell ref="M36:Q36"/>
    <mergeCell ref="Y36:AC36"/>
    <mergeCell ref="M46:Q46"/>
    <mergeCell ref="A50:C50"/>
    <mergeCell ref="AD43:AI43"/>
    <mergeCell ref="Y46:AC46"/>
    <mergeCell ref="Y45:AC45"/>
    <mergeCell ref="M48:Q48"/>
    <mergeCell ref="M47:Q47"/>
    <mergeCell ref="Y47:AC47"/>
    <mergeCell ref="Y49:AC49"/>
    <mergeCell ref="AK46:AO46"/>
    <mergeCell ref="A32:E32"/>
    <mergeCell ref="M32:Q32"/>
    <mergeCell ref="Y32:AC32"/>
    <mergeCell ref="AK32:AO32"/>
    <mergeCell ref="A33:E33"/>
    <mergeCell ref="M33:Q33"/>
    <mergeCell ref="Y33:AC33"/>
    <mergeCell ref="AK33:AO33"/>
    <mergeCell ref="M38:Q38"/>
    <mergeCell ref="Y39:AC39"/>
    <mergeCell ref="AK35:AO35"/>
    <mergeCell ref="AK41:AU41"/>
    <mergeCell ref="AK37:AO37"/>
    <mergeCell ref="AK39:AO39"/>
    <mergeCell ref="A41:K41"/>
    <mergeCell ref="A46:C46"/>
    <mergeCell ref="A30:E30"/>
    <mergeCell ref="M30:Q30"/>
    <mergeCell ref="Y30:AC30"/>
    <mergeCell ref="AK30:AO30"/>
    <mergeCell ref="A31:E31"/>
    <mergeCell ref="M31:Q31"/>
    <mergeCell ref="Y31:AC31"/>
    <mergeCell ref="AK31:AO31"/>
    <mergeCell ref="Y27:AC28"/>
    <mergeCell ref="AD27:AF27"/>
    <mergeCell ref="AG27:AI27"/>
    <mergeCell ref="AK27:AO28"/>
    <mergeCell ref="AP27:AR27"/>
    <mergeCell ref="A29:E29"/>
    <mergeCell ref="M29:Q29"/>
    <mergeCell ref="Y29:AC29"/>
    <mergeCell ref="AK29:AO29"/>
    <mergeCell ref="A27:E28"/>
    <mergeCell ref="F27:H27"/>
    <mergeCell ref="I27:K27"/>
    <mergeCell ref="M27:Q28"/>
    <mergeCell ref="R27:T27"/>
    <mergeCell ref="U27:W27"/>
    <mergeCell ref="A23:K23"/>
    <mergeCell ref="A25:K25"/>
    <mergeCell ref="M25:W25"/>
    <mergeCell ref="Y25:AI25"/>
    <mergeCell ref="AK25:AU25"/>
    <mergeCell ref="AK26:AU26"/>
    <mergeCell ref="M20:O20"/>
    <mergeCell ref="Y20:AA20"/>
    <mergeCell ref="AE20:AG20"/>
    <mergeCell ref="M21:O21"/>
    <mergeCell ref="Y21:AA21"/>
    <mergeCell ref="AE21:AG21"/>
    <mergeCell ref="M15:O15"/>
    <mergeCell ref="Y15:AA15"/>
    <mergeCell ref="M12:O12"/>
    <mergeCell ref="Y12:AA12"/>
    <mergeCell ref="AE12:AG12"/>
    <mergeCell ref="M13:O13"/>
    <mergeCell ref="Y13:AA13"/>
    <mergeCell ref="AE13:AG13"/>
    <mergeCell ref="M19:O19"/>
    <mergeCell ref="Y19:AA19"/>
    <mergeCell ref="AE19:AG19"/>
    <mergeCell ref="M16:O16"/>
    <mergeCell ref="Y16:AA16"/>
    <mergeCell ref="AE16:AI16"/>
    <mergeCell ref="M17:O17"/>
    <mergeCell ref="Y17:AA17"/>
    <mergeCell ref="AE17:AG17"/>
    <mergeCell ref="AE14:AG14"/>
    <mergeCell ref="M18:O18"/>
    <mergeCell ref="Y18:AA18"/>
    <mergeCell ref="AE18:AG18"/>
    <mergeCell ref="AE11:AG11"/>
    <mergeCell ref="D11:I11"/>
    <mergeCell ref="M14:O14"/>
    <mergeCell ref="Y14:AA14"/>
    <mergeCell ref="A7:E7"/>
    <mergeCell ref="M7:O7"/>
    <mergeCell ref="Y7:AA7"/>
    <mergeCell ref="AE7:AG7"/>
    <mergeCell ref="M10:O10"/>
    <mergeCell ref="Y10:AA10"/>
    <mergeCell ref="AE10:AG10"/>
    <mergeCell ref="M8:O8"/>
    <mergeCell ref="Y8:AA8"/>
    <mergeCell ref="AE8:AG8"/>
    <mergeCell ref="AW47:AY47"/>
    <mergeCell ref="AW48:AY48"/>
    <mergeCell ref="AK34:AO34"/>
    <mergeCell ref="M41:W41"/>
    <mergeCell ref="AK38:AO38"/>
    <mergeCell ref="Y38:AC38"/>
    <mergeCell ref="A1:B3"/>
    <mergeCell ref="C1:K3"/>
    <mergeCell ref="A5:K5"/>
    <mergeCell ref="M6:Q6"/>
    <mergeCell ref="T6:V6"/>
    <mergeCell ref="Y6:AI6"/>
    <mergeCell ref="AW25:BG25"/>
    <mergeCell ref="AW27:BA28"/>
    <mergeCell ref="BB27:BD27"/>
    <mergeCell ref="BE27:BG27"/>
    <mergeCell ref="A9:E9"/>
    <mergeCell ref="F9:K9"/>
    <mergeCell ref="M9:O9"/>
    <mergeCell ref="Y9:AA9"/>
    <mergeCell ref="AE9:AG9"/>
    <mergeCell ref="J11:K11"/>
    <mergeCell ref="M11:O11"/>
    <mergeCell ref="Y11:AA11"/>
    <mergeCell ref="AW29:BA29"/>
    <mergeCell ref="AW30:BA30"/>
    <mergeCell ref="AW31:BA31"/>
    <mergeCell ref="AW41:BG41"/>
    <mergeCell ref="AW43:AY44"/>
    <mergeCell ref="AZ43:BA43"/>
    <mergeCell ref="BB43:BC43"/>
    <mergeCell ref="AW45:AY45"/>
    <mergeCell ref="AW46:AY46"/>
    <mergeCell ref="AK47:AO47"/>
    <mergeCell ref="M50:Q50"/>
    <mergeCell ref="Y50:AC50"/>
    <mergeCell ref="R210:S210"/>
    <mergeCell ref="T209:U209"/>
    <mergeCell ref="V209:W209"/>
    <mergeCell ref="AT220:AT221"/>
    <mergeCell ref="M92:O92"/>
    <mergeCell ref="P92:Q92"/>
    <mergeCell ref="M60:Q60"/>
    <mergeCell ref="R206:S207"/>
    <mergeCell ref="R92:S92"/>
    <mergeCell ref="AK48:AO48"/>
    <mergeCell ref="M208:Q208"/>
    <mergeCell ref="V208:W208"/>
    <mergeCell ref="AP219:AT219"/>
    <mergeCell ref="AK219:AO221"/>
    <mergeCell ref="Y219:AC221"/>
    <mergeCell ref="AP220:AP221"/>
    <mergeCell ref="AQ220:AQ221"/>
    <mergeCell ref="AR220:AR221"/>
    <mergeCell ref="AS220:AS221"/>
    <mergeCell ref="T207:U207"/>
    <mergeCell ref="M206:P206"/>
    <mergeCell ref="AU219:AU221"/>
    <mergeCell ref="M204:Q204"/>
    <mergeCell ref="T210:U210"/>
    <mergeCell ref="AK49:AO49"/>
    <mergeCell ref="AK50:AO50"/>
    <mergeCell ref="R208:S208"/>
    <mergeCell ref="T208:U208"/>
    <mergeCell ref="M220:Q220"/>
    <mergeCell ref="M219:Q219"/>
    <mergeCell ref="M217:Q217"/>
    <mergeCell ref="V207:W207"/>
    <mergeCell ref="AK226:AO226"/>
    <mergeCell ref="AK224:AO224"/>
    <mergeCell ref="M210:Q210"/>
    <mergeCell ref="M209:Q209"/>
    <mergeCell ref="R209:S209"/>
    <mergeCell ref="R214:V214"/>
    <mergeCell ref="V210:W210"/>
    <mergeCell ref="Y230:AC230"/>
    <mergeCell ref="AK222:AO222"/>
    <mergeCell ref="AK223:AO223"/>
    <mergeCell ref="AK228:AO228"/>
    <mergeCell ref="AK225:AO225"/>
    <mergeCell ref="M226:Q226"/>
    <mergeCell ref="Y226:AC226"/>
    <mergeCell ref="Y222:AC222"/>
    <mergeCell ref="M223:Q223"/>
    <mergeCell ref="Y223:AC223"/>
    <mergeCell ref="M224:Q224"/>
    <mergeCell ref="Y224:AC224"/>
    <mergeCell ref="AF219:AG220"/>
    <mergeCell ref="AH219:AI220"/>
    <mergeCell ref="V215:V216"/>
    <mergeCell ref="AD219:AE220"/>
    <mergeCell ref="BQ6:BW6"/>
    <mergeCell ref="F7:H7"/>
    <mergeCell ref="I7:K7"/>
    <mergeCell ref="M244:N244"/>
    <mergeCell ref="O244:P244"/>
    <mergeCell ref="R244:U244"/>
    <mergeCell ref="V244:W244"/>
    <mergeCell ref="A250:K250"/>
    <mergeCell ref="M253:N253"/>
    <mergeCell ref="O253:P253"/>
    <mergeCell ref="R253:U253"/>
    <mergeCell ref="V253:W253"/>
    <mergeCell ref="AW49:AY49"/>
    <mergeCell ref="A206:G207"/>
    <mergeCell ref="A212:K212"/>
    <mergeCell ref="M212:W212"/>
    <mergeCell ref="H206:I207"/>
    <mergeCell ref="AW50:AY50"/>
    <mergeCell ref="N68:O68"/>
    <mergeCell ref="AK229:AO229"/>
    <mergeCell ref="M227:Q227"/>
    <mergeCell ref="AK230:AO230"/>
    <mergeCell ref="U215:U216"/>
    <mergeCell ref="AK227:AO227"/>
    <mergeCell ref="O262:P262"/>
    <mergeCell ref="Q262:R262"/>
    <mergeCell ref="C285:D285"/>
    <mergeCell ref="E285:F285"/>
    <mergeCell ref="C286:D286"/>
    <mergeCell ref="E286:F286"/>
    <mergeCell ref="C287:D287"/>
    <mergeCell ref="E287:F287"/>
    <mergeCell ref="J290:P291"/>
  </mergeCells>
  <conditionalFormatting sqref="A272 D273:D276">
    <cfRule type="expression" dxfId="35" priority="3">
      <formula>$P$228=1</formula>
    </cfRule>
  </conditionalFormatting>
  <conditionalFormatting sqref="A173:F173">
    <cfRule type="expression" dxfId="34" priority="12">
      <formula>$P$189+$P$190&gt;0</formula>
    </cfRule>
  </conditionalFormatting>
  <conditionalFormatting sqref="C174:C179">
    <cfRule type="expression" dxfId="33" priority="14">
      <formula>$P$189+$P$190&gt;0</formula>
    </cfRule>
  </conditionalFormatting>
  <conditionalFormatting sqref="D173:F173">
    <cfRule type="expression" dxfId="32" priority="13">
      <formula>$P$189+$P$190&gt;0</formula>
    </cfRule>
  </conditionalFormatting>
  <conditionalFormatting sqref="F151:F158 H151:L158 D152:D159 H159:M159 F163:F168 H163:L168 D164:D169 A177 A180:C180">
    <cfRule type="expression" dxfId="31" priority="16">
      <formula>$P$189+$P$190&gt;0</formula>
    </cfRule>
  </conditionalFormatting>
  <conditionalFormatting sqref="F151:F159 H151:M159 D152:D159 F163:F169 H163:M169 D164:D169 A174:A175 C174:C179 A177:A178 A180:J181">
    <cfRule type="expression" dxfId="30" priority="15">
      <formula>$P$189+$P$190&gt;0</formula>
    </cfRule>
  </conditionalFormatting>
  <conditionalFormatting sqref="F179">
    <cfRule type="expression" dxfId="29" priority="11">
      <formula>$P$189+$P$190&gt;0</formula>
    </cfRule>
  </conditionalFormatting>
  <conditionalFormatting sqref="H173:J173">
    <cfRule type="expression" dxfId="28" priority="9">
      <formula>$P$189+$P$190&gt;0</formula>
    </cfRule>
    <cfRule type="expression" dxfId="27" priority="10">
      <formula>$P$189+$P$190&gt;0</formula>
    </cfRule>
  </conditionalFormatting>
  <conditionalFormatting sqref="H159:M159">
    <cfRule type="expression" dxfId="26" priority="23">
      <formula>#REF!=1</formula>
    </cfRule>
  </conditionalFormatting>
  <conditionalFormatting sqref="H169:M169">
    <cfRule type="expression" dxfId="25" priority="24">
      <formula>$P$189+$P$190&gt;0</formula>
    </cfRule>
    <cfRule type="expression" dxfId="24" priority="25">
      <formula>#REF!=1</formula>
    </cfRule>
  </conditionalFormatting>
  <conditionalFormatting sqref="I99">
    <cfRule type="expression" dxfId="23" priority="6">
      <formula>#REF!=1</formula>
    </cfRule>
  </conditionalFormatting>
  <conditionalFormatting sqref="I273:J273 C273:D276 H274:J276">
    <cfRule type="expression" dxfId="22" priority="4">
      <formula>$P$228=1</formula>
    </cfRule>
  </conditionalFormatting>
  <conditionalFormatting sqref="J100">
    <cfRule type="expression" dxfId="21" priority="8">
      <formula>#REF!="1"</formula>
    </cfRule>
  </conditionalFormatting>
  <conditionalFormatting sqref="J259:N269">
    <cfRule type="expression" dxfId="20" priority="1">
      <formula>$P$228=1</formula>
    </cfRule>
    <cfRule type="expression" dxfId="19" priority="2">
      <formula>$P$228=1</formula>
    </cfRule>
  </conditionalFormatting>
  <conditionalFormatting sqref="P81:P82">
    <cfRule type="expression" dxfId="18" priority="7">
      <formula>#REF!="1"</formula>
    </cfRule>
  </conditionalFormatting>
  <conditionalFormatting sqref="Q8:Q13 Q15:Q19">
    <cfRule type="colorScale" priority="17">
      <colorScale>
        <cfvo type="min"/>
        <cfvo type="percentile" val="50"/>
        <cfvo type="max"/>
        <color theme="0"/>
        <color rgb="FF66CCFF"/>
        <color rgb="FF0099FF"/>
      </colorScale>
    </cfRule>
  </conditionalFormatting>
  <conditionalFormatting sqref="V8:V10">
    <cfRule type="colorScale" priority="18">
      <colorScale>
        <cfvo type="min"/>
        <cfvo type="percentile" val="50"/>
        <cfvo type="max"/>
        <color theme="0"/>
        <color rgb="FFFF99FF"/>
        <color rgb="FFFF00FF"/>
      </colorScale>
    </cfRule>
  </conditionalFormatting>
  <conditionalFormatting sqref="AC8:AC21 AI8:AI13">
    <cfRule type="colorScale" priority="22">
      <colorScale>
        <cfvo type="min"/>
        <cfvo type="percentile" val="50"/>
        <cfvo type="max"/>
        <color theme="0"/>
        <color rgb="FF99FF99"/>
        <color rgb="FF33CC33"/>
      </colorScale>
    </cfRule>
  </conditionalFormatting>
  <conditionalFormatting sqref="AI18:AI20">
    <cfRule type="colorScale" priority="21">
      <colorScale>
        <cfvo type="min"/>
        <cfvo type="percentile" val="50"/>
        <cfvo type="max"/>
        <color theme="0"/>
        <color rgb="FF99FF99"/>
        <color rgb="FF33CC33"/>
      </colorScale>
    </cfRule>
  </conditionalFormatting>
  <conditionalFormatting sqref="AM8:AM21 AQ8:AQ20 AU8:AU21 AY8:AY21 BC8:BC19 BG8:BG21 BK8:BK21 BO8:BO19">
    <cfRule type="colorScale" priority="20">
      <colorScale>
        <cfvo type="min"/>
        <cfvo type="percentile" val="50"/>
        <cfvo type="max"/>
        <color theme="0"/>
        <color rgb="FF99FF99"/>
        <color rgb="FF33CC33"/>
      </colorScale>
    </cfRule>
  </conditionalFormatting>
  <conditionalFormatting sqref="BS8:BS21 BW8:BW14">
    <cfRule type="colorScale" priority="19">
      <colorScale>
        <cfvo type="min"/>
        <cfvo type="percentile" val="50"/>
        <cfvo type="max"/>
        <color theme="0"/>
        <color rgb="FFFFCC99"/>
        <color rgb="FFFF9933"/>
      </colorScale>
    </cfRule>
  </conditionalFormatting>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glio26">
    <tabColor rgb="FFFF99FF"/>
  </sheetPr>
  <dimension ref="A1:CA295"/>
  <sheetViews>
    <sheetView showGridLines="0" zoomScale="80" zoomScaleNormal="80" workbookViewId="0">
      <selection activeCell="F7" sqref="F7:H7"/>
    </sheetView>
  </sheetViews>
  <sheetFormatPr defaultColWidth="8.69921875" defaultRowHeight="13.8"/>
  <cols>
    <col min="1" max="2" width="14.19921875" style="256" customWidth="1"/>
    <col min="3" max="3" width="15.69921875" style="256" customWidth="1"/>
    <col min="4" max="5" width="14.19921875" style="256" customWidth="1"/>
    <col min="6" max="6" width="16.09765625" style="603" customWidth="1"/>
    <col min="7" max="7" width="15.5" style="256" customWidth="1"/>
    <col min="8" max="8" width="9.69921875" style="256" customWidth="1"/>
    <col min="9" max="9" width="15.5" style="256" customWidth="1"/>
    <col min="10" max="11" width="12.19921875" style="256" customWidth="1"/>
    <col min="12" max="12" width="2.69921875" style="5" customWidth="1"/>
    <col min="13" max="13" width="9.19921875" style="5" customWidth="1"/>
    <col min="14" max="14" width="8.59765625" style="1" customWidth="1"/>
    <col min="15" max="15" width="7.69921875" style="256" customWidth="1"/>
    <col min="16" max="16" width="8.69921875" style="256" customWidth="1"/>
    <col min="17" max="18" width="7.69921875" style="256" customWidth="1"/>
    <col min="19" max="19" width="9.69921875" style="256" customWidth="1"/>
    <col min="20" max="22" width="7.69921875" style="256" customWidth="1"/>
    <col min="23" max="23" width="9.09765625" style="256" customWidth="1"/>
    <col min="24" max="24" width="2.69921875" style="256" customWidth="1"/>
    <col min="25" max="35" width="7.69921875" style="256" customWidth="1"/>
    <col min="36" max="36" width="2.69921875" style="256" customWidth="1"/>
    <col min="37" max="47" width="7.69921875" style="256" customWidth="1"/>
    <col min="48" max="48" width="2.69921875" style="256" customWidth="1"/>
    <col min="49" max="59" width="8.69921875" style="256"/>
    <col min="60" max="60" width="2.69921875" style="256" customWidth="1"/>
    <col min="61" max="66" width="8.69921875" style="256"/>
    <col min="67" max="67" width="9.09765625" style="256" bestFit="1" customWidth="1"/>
    <col min="68" max="16384" width="8.69921875" style="256"/>
  </cols>
  <sheetData>
    <row r="1" spans="1:79" ht="21" customHeight="1">
      <c r="A1" s="1888"/>
      <c r="B1" s="1888"/>
      <c r="C1" s="1889" t="s">
        <v>0</v>
      </c>
      <c r="D1" s="1889"/>
      <c r="E1" s="1889"/>
      <c r="F1" s="1889"/>
      <c r="G1" s="1889"/>
      <c r="H1" s="1889"/>
      <c r="I1" s="1889"/>
      <c r="J1" s="1889"/>
      <c r="K1" s="1889"/>
      <c r="L1"/>
      <c r="M1"/>
      <c r="N1"/>
      <c r="O1"/>
      <c r="P1"/>
      <c r="Q1"/>
      <c r="R1"/>
      <c r="S1"/>
      <c r="T1"/>
      <c r="U1"/>
      <c r="V1"/>
      <c r="W1"/>
      <c r="X1"/>
      <c r="AA1"/>
      <c r="AB1"/>
      <c r="AC1"/>
      <c r="AG1"/>
      <c r="AH1"/>
      <c r="AI1"/>
      <c r="AJ1"/>
      <c r="AK1"/>
      <c r="AL1"/>
      <c r="AM1"/>
      <c r="AN1"/>
      <c r="AO1"/>
    </row>
    <row r="2" spans="1:79" ht="21" customHeight="1">
      <c r="A2" s="1888"/>
      <c r="B2" s="1888"/>
      <c r="C2" s="1889"/>
      <c r="D2" s="1889"/>
      <c r="E2" s="1889"/>
      <c r="F2" s="1889"/>
      <c r="G2" s="1889"/>
      <c r="H2" s="1889"/>
      <c r="I2" s="1889"/>
      <c r="J2" s="1889"/>
      <c r="K2" s="1889"/>
      <c r="L2"/>
      <c r="M2"/>
      <c r="N2" s="295"/>
      <c r="O2"/>
      <c r="P2"/>
      <c r="Q2"/>
      <c r="R2"/>
      <c r="S2"/>
      <c r="T2"/>
      <c r="U2"/>
      <c r="V2"/>
      <c r="W2"/>
      <c r="X2"/>
      <c r="AA2"/>
      <c r="AB2"/>
      <c r="AC2"/>
      <c r="AG2"/>
      <c r="AH2"/>
      <c r="AI2"/>
      <c r="AJ2"/>
      <c r="AK2"/>
      <c r="AL2"/>
      <c r="AM2"/>
      <c r="AN2"/>
      <c r="AO2"/>
    </row>
    <row r="3" spans="1:79" ht="21" customHeight="1">
      <c r="A3" s="1888"/>
      <c r="B3" s="1888"/>
      <c r="C3" s="1889"/>
      <c r="D3" s="1889"/>
      <c r="E3" s="1889"/>
      <c r="F3" s="1889"/>
      <c r="G3" s="1889"/>
      <c r="H3" s="1889"/>
      <c r="I3" s="1889"/>
      <c r="J3" s="1889"/>
      <c r="K3" s="1889"/>
      <c r="L3"/>
      <c r="M3"/>
      <c r="N3"/>
      <c r="O3"/>
      <c r="P3"/>
      <c r="Q3"/>
      <c r="R3"/>
      <c r="S3"/>
      <c r="T3"/>
      <c r="U3"/>
      <c r="V3"/>
      <c r="W3"/>
      <c r="X3"/>
      <c r="AA3"/>
      <c r="AB3"/>
      <c r="AC3"/>
      <c r="AG3"/>
      <c r="AH3"/>
      <c r="AI3"/>
      <c r="AJ3"/>
      <c r="AK3"/>
      <c r="AL3"/>
      <c r="AM3"/>
      <c r="AN3"/>
      <c r="AO3"/>
    </row>
    <row r="4" spans="1:79" ht="36" customHeight="1">
      <c r="A4" s="1"/>
      <c r="B4" s="1"/>
      <c r="C4" s="1"/>
      <c r="D4" s="1"/>
      <c r="E4" s="1"/>
      <c r="F4" s="444"/>
      <c r="G4" s="1"/>
      <c r="H4" s="1"/>
      <c r="I4"/>
      <c r="J4"/>
      <c r="K4"/>
      <c r="L4"/>
      <c r="M4"/>
      <c r="N4"/>
      <c r="O4"/>
      <c r="P4"/>
      <c r="Q4"/>
      <c r="R4"/>
      <c r="S4"/>
      <c r="T4"/>
      <c r="U4"/>
      <c r="V4"/>
      <c r="W4"/>
      <c r="X4"/>
      <c r="AA4"/>
      <c r="AB4"/>
      <c r="AC4"/>
      <c r="AD4"/>
      <c r="AF4"/>
      <c r="AG4"/>
      <c r="AH4"/>
      <c r="AI4"/>
      <c r="AJ4"/>
      <c r="AK4"/>
      <c r="AL4"/>
      <c r="AM4"/>
      <c r="AN4"/>
      <c r="AO4"/>
    </row>
    <row r="5" spans="1:79" ht="36" customHeight="1" thickBot="1">
      <c r="A5" s="1841" t="s">
        <v>898</v>
      </c>
      <c r="B5" s="1841"/>
      <c r="C5" s="1841"/>
      <c r="D5" s="1841"/>
      <c r="E5" s="1841"/>
      <c r="F5" s="1841"/>
      <c r="G5" s="1841"/>
      <c r="H5" s="1841"/>
      <c r="I5" s="1841"/>
      <c r="J5" s="1841"/>
      <c r="K5" s="1841"/>
      <c r="L5" s="1159"/>
      <c r="M5" s="1159"/>
      <c r="N5" s="1159"/>
      <c r="O5" s="1159"/>
      <c r="P5" s="1159"/>
      <c r="Q5" s="1159"/>
      <c r="R5" s="1159"/>
      <c r="S5" s="1159"/>
      <c r="T5" s="1159"/>
      <c r="U5" s="1159"/>
      <c r="V5" s="1159"/>
      <c r="W5" s="1159"/>
      <c r="X5" s="1159"/>
      <c r="Y5" s="1159"/>
      <c r="Z5" s="1159"/>
      <c r="AA5" s="1159"/>
      <c r="AB5" s="1159"/>
      <c r="AC5" s="1159"/>
      <c r="AD5" s="1159"/>
      <c r="AE5" s="1159"/>
      <c r="AF5" s="1159"/>
      <c r="AG5" s="1159"/>
      <c r="AH5" s="1159"/>
      <c r="AI5" s="1157"/>
      <c r="AJ5" s="1159"/>
      <c r="AK5" s="1159"/>
      <c r="AL5" s="1159"/>
      <c r="AM5" s="1157"/>
      <c r="AN5" s="1159"/>
      <c r="AO5" s="1159"/>
      <c r="AP5" s="1157"/>
      <c r="AQ5" s="1157"/>
      <c r="AR5" s="1157"/>
      <c r="AS5" s="1157"/>
      <c r="AT5" s="1157"/>
      <c r="AU5" s="1157"/>
      <c r="AV5" s="1157"/>
      <c r="AW5" s="1157"/>
      <c r="AX5" s="1157"/>
      <c r="AY5" s="1157"/>
      <c r="AZ5" s="1157"/>
      <c r="BA5" s="1157"/>
      <c r="BB5" s="1157"/>
      <c r="BC5" s="1157"/>
      <c r="BD5" s="1157"/>
      <c r="BE5" s="1157"/>
      <c r="BF5" s="1159"/>
      <c r="BG5" s="1157"/>
      <c r="BH5" s="1157"/>
      <c r="BI5" s="1157"/>
      <c r="BJ5" s="1157"/>
      <c r="BK5" s="1157"/>
      <c r="BL5" s="1157"/>
      <c r="BM5" s="1157"/>
      <c r="BN5" s="1157"/>
      <c r="BO5" s="1157"/>
      <c r="BP5" s="1157"/>
      <c r="BQ5" s="1157"/>
      <c r="BR5" s="1157"/>
      <c r="BS5" s="1157"/>
      <c r="BT5" s="1157"/>
      <c r="BU5" s="1157"/>
      <c r="BV5" s="1157"/>
      <c r="BW5" s="1157"/>
      <c r="BX5" s="1157"/>
    </row>
    <row r="6" spans="1:79" ht="18" customHeight="1">
      <c r="A6" s="1"/>
      <c r="B6" s="1"/>
      <c r="C6" s="1"/>
      <c r="D6" s="1"/>
      <c r="E6" s="1"/>
      <c r="F6" s="444"/>
      <c r="G6" s="1"/>
      <c r="H6" s="1"/>
      <c r="I6" s="1"/>
      <c r="J6" s="1"/>
      <c r="K6" s="1"/>
      <c r="L6" s="1159"/>
      <c r="M6" s="1920" t="s">
        <v>899</v>
      </c>
      <c r="N6" s="1921"/>
      <c r="O6" s="1921"/>
      <c r="P6" s="1921"/>
      <c r="Q6" s="1922"/>
      <c r="R6" s="1159"/>
      <c r="S6" s="1157"/>
      <c r="T6" s="1920" t="s">
        <v>900</v>
      </c>
      <c r="U6" s="1921"/>
      <c r="V6" s="1922"/>
      <c r="W6" s="1159"/>
      <c r="X6" s="1159"/>
      <c r="Y6" s="1920" t="s">
        <v>901</v>
      </c>
      <c r="Z6" s="1921"/>
      <c r="AA6" s="1921"/>
      <c r="AB6" s="1921"/>
      <c r="AC6" s="1921"/>
      <c r="AD6" s="1921"/>
      <c r="AE6" s="1921"/>
      <c r="AF6" s="1921"/>
      <c r="AG6" s="1921"/>
      <c r="AH6" s="1921"/>
      <c r="AI6" s="1922"/>
      <c r="AJ6" s="1159"/>
      <c r="AK6" s="1023" t="s">
        <v>902</v>
      </c>
      <c r="AL6" s="1024"/>
      <c r="AM6" s="1024"/>
      <c r="AN6" s="1046"/>
      <c r="AO6" s="1024" t="s">
        <v>902</v>
      </c>
      <c r="AP6" s="1024"/>
      <c r="AQ6" s="1024"/>
      <c r="AR6" s="1046"/>
      <c r="AS6" s="1024" t="s">
        <v>902</v>
      </c>
      <c r="AT6" s="1024"/>
      <c r="AU6" s="1024"/>
      <c r="AV6" s="1033"/>
      <c r="AW6" s="1024" t="s">
        <v>902</v>
      </c>
      <c r="AX6" s="1024"/>
      <c r="AY6" s="1024"/>
      <c r="AZ6" s="1046"/>
      <c r="BA6" s="1024" t="s">
        <v>902</v>
      </c>
      <c r="BB6" s="1024"/>
      <c r="BC6" s="1024"/>
      <c r="BD6" s="1046"/>
      <c r="BE6" s="1024" t="s">
        <v>902</v>
      </c>
      <c r="BF6" s="1024"/>
      <c r="BG6" s="1024"/>
      <c r="BH6" s="1033"/>
      <c r="BI6" s="1043" t="s">
        <v>902</v>
      </c>
      <c r="BJ6" s="1043"/>
      <c r="BK6" s="1043"/>
      <c r="BL6" s="1047"/>
      <c r="BM6" s="1043" t="s">
        <v>902</v>
      </c>
      <c r="BN6" s="1043"/>
      <c r="BO6" s="1044"/>
      <c r="BP6" s="1157"/>
      <c r="BQ6" s="1920" t="s">
        <v>903</v>
      </c>
      <c r="BR6" s="1921"/>
      <c r="BS6" s="1921"/>
      <c r="BT6" s="1921"/>
      <c r="BU6" s="1921"/>
      <c r="BV6" s="1921"/>
      <c r="BW6" s="1922"/>
      <c r="BX6" s="1168"/>
      <c r="BY6" s="476"/>
      <c r="BZ6" s="476"/>
      <c r="CA6" s="476"/>
    </row>
    <row r="7" spans="1:79" ht="18" customHeight="1">
      <c r="A7" s="1861" t="s">
        <v>904</v>
      </c>
      <c r="B7" s="1861"/>
      <c r="C7" s="1861"/>
      <c r="D7" s="1861"/>
      <c r="E7" s="1861"/>
      <c r="F7" s="1897" t="s">
        <v>10</v>
      </c>
      <c r="G7" s="1898"/>
      <c r="H7" s="1898"/>
      <c r="I7" s="1899"/>
      <c r="J7" s="1899"/>
      <c r="K7" s="1900"/>
      <c r="L7" s="1159"/>
      <c r="M7" s="1927"/>
      <c r="N7" s="1928"/>
      <c r="O7" s="1928"/>
      <c r="P7" s="466" t="s">
        <v>201</v>
      </c>
      <c r="Q7" s="1025" t="s">
        <v>202</v>
      </c>
      <c r="R7" s="1159"/>
      <c r="S7" s="1157"/>
      <c r="T7" s="1030"/>
      <c r="U7" s="466" t="s">
        <v>201</v>
      </c>
      <c r="V7" s="1025" t="s">
        <v>202</v>
      </c>
      <c r="W7" s="1158"/>
      <c r="X7" s="1159"/>
      <c r="Y7" s="1912"/>
      <c r="Z7" s="1913"/>
      <c r="AA7" s="1913"/>
      <c r="AB7" s="466" t="s">
        <v>201</v>
      </c>
      <c r="AC7" s="466" t="s">
        <v>202</v>
      </c>
      <c r="AD7" s="965"/>
      <c r="AE7" s="1909"/>
      <c r="AF7" s="1909"/>
      <c r="AG7" s="1909"/>
      <c r="AH7" s="466" t="s">
        <v>201</v>
      </c>
      <c r="AI7" s="1025" t="s">
        <v>202</v>
      </c>
      <c r="AJ7" s="774"/>
      <c r="AK7" s="1034"/>
      <c r="AL7" s="466" t="s">
        <v>201</v>
      </c>
      <c r="AM7" s="466" t="s">
        <v>202</v>
      </c>
      <c r="AN7" s="477"/>
      <c r="AO7" s="965"/>
      <c r="AP7" s="466" t="s">
        <v>201</v>
      </c>
      <c r="AQ7" s="466" t="s">
        <v>202</v>
      </c>
      <c r="AR7" s="477"/>
      <c r="AS7" s="965"/>
      <c r="AT7" s="466" t="s">
        <v>201</v>
      </c>
      <c r="AU7" s="466" t="s">
        <v>202</v>
      </c>
      <c r="AV7" s="477"/>
      <c r="AW7" s="965"/>
      <c r="AX7" s="466" t="s">
        <v>201</v>
      </c>
      <c r="AY7" s="466" t="s">
        <v>202</v>
      </c>
      <c r="AZ7" s="477"/>
      <c r="BA7" s="965"/>
      <c r="BB7" s="466" t="s">
        <v>201</v>
      </c>
      <c r="BC7" s="466" t="s">
        <v>202</v>
      </c>
      <c r="BD7" s="477"/>
      <c r="BE7" s="965"/>
      <c r="BF7" s="466" t="s">
        <v>201</v>
      </c>
      <c r="BG7" s="466" t="s">
        <v>202</v>
      </c>
      <c r="BH7" s="477"/>
      <c r="BI7" s="965"/>
      <c r="BJ7" s="466" t="s">
        <v>201</v>
      </c>
      <c r="BK7" s="466" t="s">
        <v>202</v>
      </c>
      <c r="BL7" s="477"/>
      <c r="BM7" s="965"/>
      <c r="BN7" s="466" t="s">
        <v>201</v>
      </c>
      <c r="BO7" s="1025" t="s">
        <v>202</v>
      </c>
      <c r="BP7" s="1172"/>
      <c r="BQ7" s="1034"/>
      <c r="BR7" s="466" t="s">
        <v>201</v>
      </c>
      <c r="BS7" s="466" t="s">
        <v>202</v>
      </c>
      <c r="BT7" s="965"/>
      <c r="BU7" s="965"/>
      <c r="BV7" s="466" t="s">
        <v>201</v>
      </c>
      <c r="BW7" s="1025" t="s">
        <v>202</v>
      </c>
      <c r="BX7" s="1157"/>
      <c r="BZ7" s="470"/>
      <c r="CA7" s="470"/>
    </row>
    <row r="8" spans="1:79" ht="18" customHeight="1">
      <c r="A8" s="1"/>
      <c r="B8" s="1"/>
      <c r="C8" s="1"/>
      <c r="D8" s="1"/>
      <c r="E8" s="1"/>
      <c r="F8" s="444"/>
      <c r="G8" s="1"/>
      <c r="H8" s="1"/>
      <c r="I8" s="1"/>
      <c r="J8" s="1"/>
      <c r="K8" s="1"/>
      <c r="L8" s="1159"/>
      <c r="M8" s="1923" t="s">
        <v>237</v>
      </c>
      <c r="N8" s="1924"/>
      <c r="O8" s="1924"/>
      <c r="P8" s="467">
        <v>0</v>
      </c>
      <c r="Q8" s="1026">
        <v>0</v>
      </c>
      <c r="R8" s="1159"/>
      <c r="S8" s="1157"/>
      <c r="T8" s="1031" t="s">
        <v>11</v>
      </c>
      <c r="U8" s="467">
        <v>293</v>
      </c>
      <c r="V8" s="1026">
        <v>0.32483370288248337</v>
      </c>
      <c r="W8" s="1158"/>
      <c r="X8" s="1159"/>
      <c r="Y8" s="1910" t="s">
        <v>493</v>
      </c>
      <c r="Z8" s="1911"/>
      <c r="AA8" s="1911"/>
      <c r="AB8" s="467">
        <v>12</v>
      </c>
      <c r="AC8" s="468">
        <v>1.3303769401330377E-2</v>
      </c>
      <c r="AE8" s="1911" t="s">
        <v>394</v>
      </c>
      <c r="AF8" s="1911"/>
      <c r="AG8" s="1911"/>
      <c r="AH8" s="467">
        <v>15</v>
      </c>
      <c r="AI8" s="1026">
        <v>1.662971175166297E-2</v>
      </c>
      <c r="AJ8" s="1159"/>
      <c r="AK8" s="1035" t="s">
        <v>529</v>
      </c>
      <c r="AL8" s="467">
        <v>0</v>
      </c>
      <c r="AM8" s="468">
        <v>0</v>
      </c>
      <c r="AO8" s="469" t="s">
        <v>341</v>
      </c>
      <c r="AP8" s="467">
        <v>10</v>
      </c>
      <c r="AQ8" s="468">
        <v>1.1086474501108648E-2</v>
      </c>
      <c r="AS8" s="469" t="s">
        <v>599</v>
      </c>
      <c r="AT8" s="467">
        <v>2</v>
      </c>
      <c r="AU8" s="468">
        <v>2.2172949002217295E-3</v>
      </c>
      <c r="AW8" s="469" t="s">
        <v>905</v>
      </c>
      <c r="AX8" s="467">
        <v>0</v>
      </c>
      <c r="AY8" s="468">
        <v>0</v>
      </c>
      <c r="BA8" s="469" t="s">
        <v>641</v>
      </c>
      <c r="BB8" s="467">
        <v>5</v>
      </c>
      <c r="BC8" s="468">
        <v>5.5432372505543242E-3</v>
      </c>
      <c r="BE8" s="469" t="s">
        <v>488</v>
      </c>
      <c r="BF8" s="467">
        <v>2</v>
      </c>
      <c r="BG8" s="468">
        <v>2.2172949002217295E-3</v>
      </c>
      <c r="BI8" s="469" t="s">
        <v>531</v>
      </c>
      <c r="BJ8" s="467">
        <v>4</v>
      </c>
      <c r="BK8" s="468">
        <v>4.434589800443459E-3</v>
      </c>
      <c r="BM8" s="469" t="s">
        <v>533</v>
      </c>
      <c r="BN8" s="467">
        <v>2</v>
      </c>
      <c r="BO8" s="1026">
        <v>2.2172949002217295E-3</v>
      </c>
      <c r="BP8" s="1157"/>
      <c r="BQ8" s="1035" t="s">
        <v>500</v>
      </c>
      <c r="BR8" s="467">
        <v>10</v>
      </c>
      <c r="BS8" s="468">
        <v>1.1086474501108648E-2</v>
      </c>
      <c r="BU8" s="469" t="s">
        <v>484</v>
      </c>
      <c r="BV8" s="467">
        <v>90</v>
      </c>
      <c r="BW8" s="1026">
        <v>9.9778270509977826E-2</v>
      </c>
      <c r="BX8" s="1157"/>
      <c r="BY8" s="469"/>
      <c r="BZ8" s="467"/>
      <c r="CA8" s="468"/>
    </row>
    <row r="9" spans="1:79" ht="18" customHeight="1">
      <c r="A9" s="1861" t="s">
        <v>906</v>
      </c>
      <c r="B9" s="1861"/>
      <c r="C9" s="1861"/>
      <c r="D9" s="1861"/>
      <c r="E9" s="1861"/>
      <c r="F9" s="1890"/>
      <c r="G9" s="1891"/>
      <c r="H9" s="1891"/>
      <c r="I9" s="1891"/>
      <c r="J9" s="1891"/>
      <c r="K9" s="1892"/>
      <c r="L9" s="1159"/>
      <c r="M9" s="1903" t="s">
        <v>481</v>
      </c>
      <c r="N9" s="1904"/>
      <c r="O9" s="1904"/>
      <c r="P9" s="467">
        <v>0</v>
      </c>
      <c r="Q9" s="1026">
        <v>0</v>
      </c>
      <c r="R9" s="1159"/>
      <c r="S9" s="1157"/>
      <c r="T9" s="1031" t="s">
        <v>12</v>
      </c>
      <c r="U9" s="467">
        <v>347</v>
      </c>
      <c r="V9" s="1026">
        <v>0.38470066518847007</v>
      </c>
      <c r="W9" s="1158"/>
      <c r="X9" s="1159"/>
      <c r="Y9" s="1905" t="s">
        <v>520</v>
      </c>
      <c r="Z9" s="1906"/>
      <c r="AA9" s="1906"/>
      <c r="AB9" s="467">
        <v>0</v>
      </c>
      <c r="AC9" s="468">
        <v>0</v>
      </c>
      <c r="AE9" s="1906" t="s">
        <v>390</v>
      </c>
      <c r="AF9" s="1906"/>
      <c r="AG9" s="1906"/>
      <c r="AH9" s="467">
        <v>57</v>
      </c>
      <c r="AI9" s="1026">
        <v>6.3192904656319285E-2</v>
      </c>
      <c r="AJ9" s="1159"/>
      <c r="AK9" s="1035" t="s">
        <v>352</v>
      </c>
      <c r="AL9" s="467">
        <v>17</v>
      </c>
      <c r="AM9" s="468">
        <v>1.8847006651884702E-2</v>
      </c>
      <c r="AO9" s="469" t="s">
        <v>574</v>
      </c>
      <c r="AP9" s="467">
        <v>7</v>
      </c>
      <c r="AQ9" s="468">
        <v>7.7605321507760536E-3</v>
      </c>
      <c r="AS9" s="469" t="s">
        <v>393</v>
      </c>
      <c r="AT9" s="467">
        <v>3</v>
      </c>
      <c r="AU9" s="468">
        <v>3.3259423503325942E-3</v>
      </c>
      <c r="AW9" s="469" t="s">
        <v>395</v>
      </c>
      <c r="AX9" s="467">
        <v>2</v>
      </c>
      <c r="AY9" s="468">
        <v>2.2172949002217295E-3</v>
      </c>
      <c r="BA9" s="469" t="s">
        <v>663</v>
      </c>
      <c r="BB9" s="467">
        <v>0</v>
      </c>
      <c r="BC9" s="468">
        <v>0</v>
      </c>
      <c r="BE9" s="469" t="s">
        <v>595</v>
      </c>
      <c r="BF9" s="467">
        <v>2</v>
      </c>
      <c r="BG9" s="468">
        <v>2.2172949002217295E-3</v>
      </c>
      <c r="BI9" s="469" t="s">
        <v>437</v>
      </c>
      <c r="BJ9" s="467">
        <v>2</v>
      </c>
      <c r="BK9" s="468">
        <v>2.2172949002217295E-3</v>
      </c>
      <c r="BM9" s="469" t="s">
        <v>498</v>
      </c>
      <c r="BN9" s="467">
        <v>14</v>
      </c>
      <c r="BO9" s="1026">
        <v>1.5521064301552107E-2</v>
      </c>
      <c r="BP9" s="1157"/>
      <c r="BQ9" s="1035" t="s">
        <v>366</v>
      </c>
      <c r="BR9" s="467">
        <v>4</v>
      </c>
      <c r="BS9" s="468">
        <v>4.434589800443459E-3</v>
      </c>
      <c r="BU9" s="469" t="s">
        <v>907</v>
      </c>
      <c r="BV9" s="467">
        <v>0</v>
      </c>
      <c r="BW9" s="1026">
        <v>0</v>
      </c>
      <c r="BX9" s="1157"/>
      <c r="BY9" s="469"/>
      <c r="BZ9" s="467"/>
      <c r="CA9" s="468"/>
    </row>
    <row r="10" spans="1:79" ht="18" customHeight="1">
      <c r="A10" s="1"/>
      <c r="B10" s="1"/>
      <c r="C10" s="1"/>
      <c r="J10" s="1"/>
      <c r="K10" s="1"/>
      <c r="L10" s="1159"/>
      <c r="M10" s="1903" t="s">
        <v>536</v>
      </c>
      <c r="N10" s="1904"/>
      <c r="O10" s="1904"/>
      <c r="P10" s="467">
        <v>0</v>
      </c>
      <c r="Q10" s="1026">
        <v>0</v>
      </c>
      <c r="R10" s="1159"/>
      <c r="S10" s="1157"/>
      <c r="T10" s="1027" t="s">
        <v>13</v>
      </c>
      <c r="U10" s="467">
        <v>262</v>
      </c>
      <c r="V10" s="1026">
        <v>0.29046563192904656</v>
      </c>
      <c r="W10" s="1158"/>
      <c r="X10" s="1159"/>
      <c r="Y10" s="1905" t="s">
        <v>396</v>
      </c>
      <c r="Z10" s="1906"/>
      <c r="AA10" s="1906"/>
      <c r="AB10" s="467">
        <v>18</v>
      </c>
      <c r="AC10" s="468">
        <v>1.9955654101995565E-2</v>
      </c>
      <c r="AE10" s="1906" t="s">
        <v>486</v>
      </c>
      <c r="AF10" s="1906"/>
      <c r="AG10" s="1906"/>
      <c r="AH10" s="467">
        <v>39</v>
      </c>
      <c r="AI10" s="1026">
        <v>4.3237250554323724E-2</v>
      </c>
      <c r="AJ10" s="1159"/>
      <c r="AK10" s="1035" t="s">
        <v>530</v>
      </c>
      <c r="AL10" s="467">
        <v>9</v>
      </c>
      <c r="AM10" s="468">
        <v>9.9778270509977823E-3</v>
      </c>
      <c r="AO10" s="469" t="s">
        <v>362</v>
      </c>
      <c r="AP10" s="467">
        <v>43</v>
      </c>
      <c r="AQ10" s="468">
        <v>4.7671840354767181E-2</v>
      </c>
      <c r="AS10" s="469" t="s">
        <v>398</v>
      </c>
      <c r="AT10" s="467">
        <v>3</v>
      </c>
      <c r="AU10" s="468">
        <v>3.3259423503325942E-3</v>
      </c>
      <c r="AW10" s="469" t="s">
        <v>524</v>
      </c>
      <c r="AX10" s="467">
        <v>2</v>
      </c>
      <c r="AY10" s="468">
        <v>2.2172949002217295E-3</v>
      </c>
      <c r="BA10" s="469" t="s">
        <v>430</v>
      </c>
      <c r="BB10" s="467">
        <v>17</v>
      </c>
      <c r="BC10" s="468">
        <v>1.8847006651884702E-2</v>
      </c>
      <c r="BE10" s="469" t="s">
        <v>491</v>
      </c>
      <c r="BF10" s="467">
        <v>13</v>
      </c>
      <c r="BG10" s="468">
        <v>1.4412416851441241E-2</v>
      </c>
      <c r="BI10" s="469" t="s">
        <v>389</v>
      </c>
      <c r="BJ10" s="467">
        <v>3</v>
      </c>
      <c r="BK10" s="468">
        <v>3.3259423503325942E-3</v>
      </c>
      <c r="BM10" s="469" t="s">
        <v>513</v>
      </c>
      <c r="BN10" s="467">
        <v>2</v>
      </c>
      <c r="BO10" s="1026">
        <v>2.2172949002217295E-3</v>
      </c>
      <c r="BP10" s="1157"/>
      <c r="BQ10" s="1035" t="s">
        <v>346</v>
      </c>
      <c r="BR10" s="467">
        <v>39</v>
      </c>
      <c r="BS10" s="468">
        <v>4.3237250554323724E-2</v>
      </c>
      <c r="BU10" s="469" t="s">
        <v>588</v>
      </c>
      <c r="BV10" s="467">
        <v>13</v>
      </c>
      <c r="BW10" s="1026">
        <v>1.4412416851441241E-2</v>
      </c>
      <c r="BX10" s="1157"/>
      <c r="BY10" s="469"/>
      <c r="BZ10" s="467"/>
      <c r="CA10" s="468"/>
    </row>
    <row r="11" spans="1:79" ht="18" customHeight="1" thickBot="1">
      <c r="D11" s="1895" t="s">
        <v>908</v>
      </c>
      <c r="E11" s="1895"/>
      <c r="F11" s="1895"/>
      <c r="G11" s="1895"/>
      <c r="H11" s="1895"/>
      <c r="I11" s="1896"/>
      <c r="J11" s="1893">
        <v>902</v>
      </c>
      <c r="K11" s="1894"/>
      <c r="L11" s="1159"/>
      <c r="M11" s="1903" t="s">
        <v>537</v>
      </c>
      <c r="N11" s="1904"/>
      <c r="O11" s="1904"/>
      <c r="P11" s="467">
        <v>0</v>
      </c>
      <c r="Q11" s="1026">
        <v>0</v>
      </c>
      <c r="R11" s="1159"/>
      <c r="S11" s="1157"/>
      <c r="T11" s="1032" t="s">
        <v>19</v>
      </c>
      <c r="U11" s="1028">
        <v>902</v>
      </c>
      <c r="V11" s="1029">
        <v>1</v>
      </c>
      <c r="W11" s="1158"/>
      <c r="X11" s="1159"/>
      <c r="Y11" s="1905" t="s">
        <v>431</v>
      </c>
      <c r="Z11" s="1906"/>
      <c r="AA11" s="1906"/>
      <c r="AB11" s="467">
        <v>21</v>
      </c>
      <c r="AC11" s="468">
        <v>2.3281596452328159E-2</v>
      </c>
      <c r="AE11" s="1906" t="s">
        <v>503</v>
      </c>
      <c r="AF11" s="1906"/>
      <c r="AG11" s="1906"/>
      <c r="AH11" s="467">
        <v>50</v>
      </c>
      <c r="AI11" s="1026">
        <v>5.543237250554324E-2</v>
      </c>
      <c r="AJ11" s="1159"/>
      <c r="AK11" s="1035" t="s">
        <v>638</v>
      </c>
      <c r="AL11" s="467">
        <v>9</v>
      </c>
      <c r="AM11" s="468">
        <v>9.9778270509977823E-3</v>
      </c>
      <c r="AO11" s="469" t="s">
        <v>475</v>
      </c>
      <c r="AP11" s="467">
        <v>4</v>
      </c>
      <c r="AQ11" s="468">
        <v>4.434589800443459E-3</v>
      </c>
      <c r="AS11" s="469" t="s">
        <v>909</v>
      </c>
      <c r="AT11" s="467">
        <v>0</v>
      </c>
      <c r="AU11" s="468">
        <v>0</v>
      </c>
      <c r="AW11" s="469" t="s">
        <v>649</v>
      </c>
      <c r="AX11" s="467">
        <v>0</v>
      </c>
      <c r="AY11" s="468">
        <v>0</v>
      </c>
      <c r="BA11" s="469" t="s">
        <v>658</v>
      </c>
      <c r="BB11" s="467">
        <v>9</v>
      </c>
      <c r="BC11" s="468">
        <v>9.9778270509977823E-3</v>
      </c>
      <c r="BE11" s="469" t="s">
        <v>664</v>
      </c>
      <c r="BF11" s="467">
        <v>0</v>
      </c>
      <c r="BG11" s="468">
        <v>0</v>
      </c>
      <c r="BI11" s="469" t="s">
        <v>539</v>
      </c>
      <c r="BJ11" s="467">
        <v>5</v>
      </c>
      <c r="BK11" s="468">
        <v>5.5432372505543242E-3</v>
      </c>
      <c r="BM11" s="469" t="s">
        <v>402</v>
      </c>
      <c r="BN11" s="467">
        <v>23</v>
      </c>
      <c r="BO11" s="1026">
        <v>2.5498891352549888E-2</v>
      </c>
      <c r="BP11" s="1157"/>
      <c r="BQ11" s="1035" t="s">
        <v>546</v>
      </c>
      <c r="BR11" s="467">
        <v>35</v>
      </c>
      <c r="BS11" s="468">
        <v>3.8802660753880266E-2</v>
      </c>
      <c r="BU11" s="469" t="s">
        <v>548</v>
      </c>
      <c r="BV11" s="467">
        <v>27</v>
      </c>
      <c r="BW11" s="1026">
        <v>2.9933481152993349E-2</v>
      </c>
      <c r="BX11" s="1157"/>
      <c r="BY11" s="469"/>
      <c r="BZ11" s="467"/>
      <c r="CA11" s="468"/>
    </row>
    <row r="12" spans="1:79" ht="18" customHeight="1">
      <c r="A12" s="1"/>
      <c r="B12" s="1"/>
      <c r="C12" s="1"/>
      <c r="D12" s="1"/>
      <c r="E12" s="1"/>
      <c r="L12" s="1159"/>
      <c r="M12" s="1903" t="s">
        <v>344</v>
      </c>
      <c r="N12" s="1904"/>
      <c r="O12" s="1904"/>
      <c r="P12" s="467">
        <v>0</v>
      </c>
      <c r="Q12" s="1026">
        <v>0</v>
      </c>
      <c r="R12" s="1159"/>
      <c r="S12" s="1157"/>
      <c r="T12" s="1157"/>
      <c r="U12" s="1158"/>
      <c r="V12" s="1158"/>
      <c r="W12" s="1158"/>
      <c r="X12" s="1159"/>
      <c r="Y12" s="1905" t="s">
        <v>342</v>
      </c>
      <c r="Z12" s="1906"/>
      <c r="AA12" s="1906"/>
      <c r="AB12" s="467">
        <v>68</v>
      </c>
      <c r="AC12" s="468">
        <v>7.5388026607538808E-2</v>
      </c>
      <c r="AE12" s="1906" t="s">
        <v>639</v>
      </c>
      <c r="AF12" s="1906"/>
      <c r="AG12" s="1906"/>
      <c r="AH12" s="467">
        <v>9</v>
      </c>
      <c r="AI12" s="1026">
        <v>9.9778270509977823E-3</v>
      </c>
      <c r="AJ12" s="1159"/>
      <c r="AK12" s="1035" t="s">
        <v>651</v>
      </c>
      <c r="AL12" s="467">
        <v>0</v>
      </c>
      <c r="AM12" s="468">
        <v>0</v>
      </c>
      <c r="AO12" s="469" t="s">
        <v>490</v>
      </c>
      <c r="AP12" s="467">
        <v>5</v>
      </c>
      <c r="AQ12" s="468">
        <v>5.5432372505543242E-3</v>
      </c>
      <c r="AS12" s="469" t="s">
        <v>516</v>
      </c>
      <c r="AT12" s="467">
        <v>7</v>
      </c>
      <c r="AU12" s="468">
        <v>7.7605321507760536E-3</v>
      </c>
      <c r="AW12" s="469" t="s">
        <v>532</v>
      </c>
      <c r="AX12" s="467">
        <v>4</v>
      </c>
      <c r="AY12" s="468">
        <v>4.434589800443459E-3</v>
      </c>
      <c r="BA12" s="469" t="s">
        <v>604</v>
      </c>
      <c r="BB12" s="467">
        <v>1</v>
      </c>
      <c r="BC12" s="468">
        <v>1.1086474501108647E-3</v>
      </c>
      <c r="BE12" s="469" t="s">
        <v>598</v>
      </c>
      <c r="BF12" s="467">
        <v>6</v>
      </c>
      <c r="BG12" s="468">
        <v>6.6518847006651885E-3</v>
      </c>
      <c r="BI12" s="469" t="s">
        <v>551</v>
      </c>
      <c r="BJ12" s="467">
        <v>0</v>
      </c>
      <c r="BK12" s="468">
        <v>0</v>
      </c>
      <c r="BM12" s="469" t="s">
        <v>594</v>
      </c>
      <c r="BN12" s="467">
        <v>2</v>
      </c>
      <c r="BO12" s="1026">
        <v>2.2172949002217295E-3</v>
      </c>
      <c r="BP12" s="1157"/>
      <c r="BQ12" s="1035" t="s">
        <v>910</v>
      </c>
      <c r="BR12" s="467">
        <v>0</v>
      </c>
      <c r="BS12" s="468">
        <v>0</v>
      </c>
      <c r="BU12" s="469" t="s">
        <v>545</v>
      </c>
      <c r="BV12" s="467">
        <v>5</v>
      </c>
      <c r="BW12" s="1026">
        <v>5.5432372505543242E-3</v>
      </c>
      <c r="BX12" s="1157"/>
      <c r="BY12" s="469"/>
      <c r="BZ12" s="467"/>
      <c r="CA12" s="468"/>
    </row>
    <row r="13" spans="1:79" ht="18" customHeight="1">
      <c r="A13" s="471" t="s">
        <v>911</v>
      </c>
      <c r="B13" s="9"/>
      <c r="C13" s="9"/>
      <c r="D13" s="9"/>
      <c r="E13" s="8" t="s">
        <v>273</v>
      </c>
      <c r="F13" s="120">
        <v>526</v>
      </c>
      <c r="G13" s="472">
        <v>0.58314855875831484</v>
      </c>
      <c r="H13" s="473"/>
      <c r="I13" s="8" t="s">
        <v>274</v>
      </c>
      <c r="J13" s="120">
        <v>376</v>
      </c>
      <c r="K13" s="472">
        <v>0.41685144124168516</v>
      </c>
      <c r="L13" s="1159"/>
      <c r="M13" s="1903" t="s">
        <v>457</v>
      </c>
      <c r="N13" s="1904"/>
      <c r="O13" s="1904"/>
      <c r="P13" s="467">
        <v>0</v>
      </c>
      <c r="Q13" s="1026">
        <v>0</v>
      </c>
      <c r="R13" s="1159"/>
      <c r="S13" s="1157"/>
      <c r="T13" s="1158"/>
      <c r="U13" s="1158"/>
      <c r="V13" s="1158"/>
      <c r="W13" s="1158"/>
      <c r="X13" s="1159"/>
      <c r="Y13" s="1905" t="s">
        <v>489</v>
      </c>
      <c r="Z13" s="1906"/>
      <c r="AA13" s="1906"/>
      <c r="AB13" s="467">
        <v>6</v>
      </c>
      <c r="AC13" s="468">
        <v>6.6518847006651885E-3</v>
      </c>
      <c r="AE13" s="1908" t="s">
        <v>449</v>
      </c>
      <c r="AF13" s="1908"/>
      <c r="AG13" s="1908"/>
      <c r="AH13" s="467">
        <v>88</v>
      </c>
      <c r="AI13" s="1026">
        <v>9.7560975609756101E-2</v>
      </c>
      <c r="AJ13" s="1159"/>
      <c r="AK13" s="1035" t="s">
        <v>583</v>
      </c>
      <c r="AL13" s="467">
        <v>0</v>
      </c>
      <c r="AM13" s="468">
        <v>0</v>
      </c>
      <c r="AO13" s="469" t="s">
        <v>514</v>
      </c>
      <c r="AP13" s="467">
        <v>8</v>
      </c>
      <c r="AQ13" s="468">
        <v>8.869179600886918E-3</v>
      </c>
      <c r="AS13" s="469" t="s">
        <v>499</v>
      </c>
      <c r="AT13" s="467">
        <v>0</v>
      </c>
      <c r="AU13" s="468">
        <v>0</v>
      </c>
      <c r="AW13" s="469" t="s">
        <v>427</v>
      </c>
      <c r="AX13" s="467">
        <v>3</v>
      </c>
      <c r="AY13" s="468">
        <v>3.3259423503325942E-3</v>
      </c>
      <c r="BA13" s="469" t="s">
        <v>543</v>
      </c>
      <c r="BB13" s="467">
        <v>1</v>
      </c>
      <c r="BC13" s="468">
        <v>1.1086474501108647E-3</v>
      </c>
      <c r="BE13" s="469" t="s">
        <v>442</v>
      </c>
      <c r="BF13" s="467">
        <v>4</v>
      </c>
      <c r="BG13" s="468">
        <v>4.434589800443459E-3</v>
      </c>
      <c r="BI13" s="469" t="s">
        <v>512</v>
      </c>
      <c r="BJ13" s="467">
        <v>9</v>
      </c>
      <c r="BK13" s="468">
        <v>9.9778270509977823E-3</v>
      </c>
      <c r="BM13" s="469" t="s">
        <v>668</v>
      </c>
      <c r="BN13" s="467">
        <v>4</v>
      </c>
      <c r="BO13" s="1026">
        <v>4.434589800443459E-3</v>
      </c>
      <c r="BP13" s="1157"/>
      <c r="BQ13" s="1035" t="s">
        <v>358</v>
      </c>
      <c r="BR13" s="467">
        <v>4</v>
      </c>
      <c r="BS13" s="468">
        <v>4.434589800443459E-3</v>
      </c>
      <c r="BU13" s="469" t="s">
        <v>535</v>
      </c>
      <c r="BV13" s="467">
        <v>15</v>
      </c>
      <c r="BW13" s="1026">
        <v>1.662971175166297E-2</v>
      </c>
      <c r="BX13" s="1157"/>
      <c r="BY13" s="469"/>
      <c r="BZ13" s="467"/>
      <c r="CA13" s="468"/>
    </row>
    <row r="14" spans="1:79" ht="18" customHeight="1" thickBot="1">
      <c r="B14" s="455"/>
      <c r="C14" s="1"/>
      <c r="D14" s="1"/>
      <c r="E14" s="1"/>
      <c r="F14" s="694"/>
      <c r="G14" s="1"/>
      <c r="H14" s="1"/>
      <c r="I14" s="1"/>
      <c r="J14" s="1"/>
      <c r="K14" s="1"/>
      <c r="L14" s="1159"/>
      <c r="M14" s="1901" t="s">
        <v>912</v>
      </c>
      <c r="N14" s="1902"/>
      <c r="O14" s="1902"/>
      <c r="P14" s="1048">
        <v>0</v>
      </c>
      <c r="Q14" s="1049">
        <v>0</v>
      </c>
      <c r="R14" s="1159"/>
      <c r="S14" s="1157"/>
      <c r="T14" s="1158"/>
      <c r="U14" s="1158"/>
      <c r="V14" s="1158"/>
      <c r="W14" s="1158"/>
      <c r="X14" s="1159"/>
      <c r="Y14" s="1905" t="s">
        <v>349</v>
      </c>
      <c r="Z14" s="1906"/>
      <c r="AA14" s="1906"/>
      <c r="AB14" s="467">
        <v>48</v>
      </c>
      <c r="AC14" s="468">
        <v>5.3215077605321508E-2</v>
      </c>
      <c r="AE14" s="1919" t="s">
        <v>19</v>
      </c>
      <c r="AF14" s="1919"/>
      <c r="AG14" s="1919"/>
      <c r="AH14" s="1045">
        <v>902</v>
      </c>
      <c r="AI14" s="1029">
        <v>1</v>
      </c>
      <c r="AJ14" s="1159"/>
      <c r="AK14" s="1035" t="s">
        <v>593</v>
      </c>
      <c r="AL14" s="467">
        <v>0</v>
      </c>
      <c r="AM14" s="468">
        <v>0</v>
      </c>
      <c r="AO14" s="469" t="s">
        <v>428</v>
      </c>
      <c r="AP14" s="467">
        <v>0</v>
      </c>
      <c r="AQ14" s="468">
        <v>0</v>
      </c>
      <c r="AS14" s="469" t="s">
        <v>913</v>
      </c>
      <c r="AT14" s="467">
        <v>0</v>
      </c>
      <c r="AU14" s="468">
        <v>0</v>
      </c>
      <c r="AW14" s="469" t="s">
        <v>544</v>
      </c>
      <c r="AX14" s="467">
        <v>2</v>
      </c>
      <c r="AY14" s="468">
        <v>2.2172949002217295E-3</v>
      </c>
      <c r="BA14" s="469" t="s">
        <v>496</v>
      </c>
      <c r="BB14" s="467">
        <v>3</v>
      </c>
      <c r="BC14" s="468">
        <v>3.3259423503325942E-3</v>
      </c>
      <c r="BE14" s="469" t="s">
        <v>519</v>
      </c>
      <c r="BF14" s="467">
        <v>0</v>
      </c>
      <c r="BG14" s="468">
        <v>0</v>
      </c>
      <c r="BI14" s="469" t="s">
        <v>505</v>
      </c>
      <c r="BJ14" s="467">
        <v>10</v>
      </c>
      <c r="BK14" s="468">
        <v>1.1086474501108648E-2</v>
      </c>
      <c r="BM14" s="469" t="s">
        <v>509</v>
      </c>
      <c r="BN14" s="467">
        <v>17</v>
      </c>
      <c r="BO14" s="1026">
        <v>1.8847006651884702E-2</v>
      </c>
      <c r="BP14" s="1157"/>
      <c r="BQ14" s="1035" t="s">
        <v>478</v>
      </c>
      <c r="BR14" s="467">
        <v>172</v>
      </c>
      <c r="BS14" s="468">
        <v>0.19068736141906872</v>
      </c>
      <c r="BU14" s="469" t="s">
        <v>667</v>
      </c>
      <c r="BV14" s="467">
        <v>1</v>
      </c>
      <c r="BW14" s="1026">
        <v>1.1086474501108647E-3</v>
      </c>
      <c r="BX14" s="1157"/>
      <c r="BY14" s="469"/>
      <c r="BZ14" s="467"/>
      <c r="CA14" s="468"/>
    </row>
    <row r="15" spans="1:79" ht="18" customHeight="1" thickBot="1">
      <c r="A15" s="1861" t="s">
        <v>914</v>
      </c>
      <c r="B15" s="1861"/>
      <c r="C15" s="1861"/>
      <c r="D15" s="1861"/>
      <c r="E15" s="1861"/>
      <c r="G15" s="1"/>
      <c r="H15" s="1"/>
      <c r="I15" s="30" t="s">
        <v>915</v>
      </c>
      <c r="J15" s="120">
        <v>838</v>
      </c>
      <c r="K15" s="472">
        <v>0.92904656319290468</v>
      </c>
      <c r="L15" s="1159"/>
      <c r="M15" s="1901" t="s">
        <v>232</v>
      </c>
      <c r="N15" s="1902"/>
      <c r="O15" s="1902"/>
      <c r="P15" s="1048">
        <v>0</v>
      </c>
      <c r="Q15" s="1049">
        <v>0</v>
      </c>
      <c r="R15" s="1159"/>
      <c r="S15" s="1157"/>
      <c r="T15" s="1162"/>
      <c r="U15" s="1162"/>
      <c r="V15" s="1162"/>
      <c r="W15" s="1158"/>
      <c r="X15" s="1159"/>
      <c r="Y15" s="1905" t="s">
        <v>480</v>
      </c>
      <c r="Z15" s="1906"/>
      <c r="AA15" s="1906"/>
      <c r="AB15" s="467">
        <v>47</v>
      </c>
      <c r="AC15" s="468">
        <v>5.2106430155210645E-2</v>
      </c>
      <c r="AD15" s="1170"/>
      <c r="AE15" s="1157"/>
      <c r="AF15" s="1157"/>
      <c r="AG15" s="1157"/>
      <c r="AH15" s="1157"/>
      <c r="AI15" s="1158"/>
      <c r="AJ15" s="1159"/>
      <c r="AK15" s="1035" t="s">
        <v>647</v>
      </c>
      <c r="AL15" s="467">
        <v>5</v>
      </c>
      <c r="AM15" s="468">
        <v>5.5432372505543242E-3</v>
      </c>
      <c r="AO15" s="469" t="s">
        <v>547</v>
      </c>
      <c r="AP15" s="467">
        <v>1</v>
      </c>
      <c r="AQ15" s="468">
        <v>1.1086474501108647E-3</v>
      </c>
      <c r="AS15" s="469" t="s">
        <v>487</v>
      </c>
      <c r="AT15" s="467">
        <v>35</v>
      </c>
      <c r="AU15" s="468">
        <v>3.8802660753880266E-2</v>
      </c>
      <c r="AW15" s="469" t="s">
        <v>523</v>
      </c>
      <c r="AX15" s="467">
        <v>1</v>
      </c>
      <c r="AY15" s="468">
        <v>1.1086474501108647E-3</v>
      </c>
      <c r="BA15" s="469" t="s">
        <v>518</v>
      </c>
      <c r="BB15" s="467">
        <v>13</v>
      </c>
      <c r="BC15" s="468">
        <v>1.4412416851441241E-2</v>
      </c>
      <c r="BE15" s="469" t="s">
        <v>511</v>
      </c>
      <c r="BF15" s="467">
        <v>9</v>
      </c>
      <c r="BG15" s="468">
        <v>9.9778270509977823E-3</v>
      </c>
      <c r="BI15" s="469" t="s">
        <v>552</v>
      </c>
      <c r="BJ15" s="467">
        <v>26</v>
      </c>
      <c r="BK15" s="468">
        <v>2.8824833702882482E-2</v>
      </c>
      <c r="BM15" s="469" t="s">
        <v>507</v>
      </c>
      <c r="BN15" s="467">
        <v>4</v>
      </c>
      <c r="BO15" s="1026">
        <v>4.434589800443459E-3</v>
      </c>
      <c r="BP15" s="1157"/>
      <c r="BQ15" s="1035" t="s">
        <v>391</v>
      </c>
      <c r="BR15" s="467">
        <v>156</v>
      </c>
      <c r="BS15" s="468">
        <v>0.17294900221729489</v>
      </c>
      <c r="BW15" s="1041"/>
      <c r="BX15" s="1157"/>
      <c r="BY15" s="469"/>
      <c r="BZ15" s="467"/>
      <c r="CA15" s="468"/>
    </row>
    <row r="16" spans="1:79" ht="18" customHeight="1">
      <c r="A16" s="1"/>
      <c r="B16" s="1"/>
      <c r="C16" s="1"/>
      <c r="D16" s="1"/>
      <c r="E16" s="1"/>
      <c r="F16" s="444"/>
      <c r="G16" s="1"/>
      <c r="H16" s="1"/>
      <c r="I16" s="30" t="s">
        <v>916</v>
      </c>
      <c r="J16" s="120">
        <v>64</v>
      </c>
      <c r="K16" s="472">
        <v>7.0953436807095344E-2</v>
      </c>
      <c r="L16" s="1159"/>
      <c r="M16" s="1903" t="s">
        <v>233</v>
      </c>
      <c r="N16" s="1904"/>
      <c r="O16" s="1904"/>
      <c r="P16" s="467">
        <v>386</v>
      </c>
      <c r="Q16" s="1026">
        <v>0.42793791574279377</v>
      </c>
      <c r="R16" s="1159"/>
      <c r="S16" s="1157"/>
      <c r="T16" s="1157"/>
      <c r="U16" s="1163"/>
      <c r="V16" s="1163"/>
      <c r="W16" s="1158"/>
      <c r="X16" s="1159"/>
      <c r="Y16" s="1905" t="s">
        <v>363</v>
      </c>
      <c r="Z16" s="1906"/>
      <c r="AA16" s="1906"/>
      <c r="AB16" s="467">
        <v>201</v>
      </c>
      <c r="AC16" s="468">
        <v>0.22283813747228381</v>
      </c>
      <c r="AD16" s="1171"/>
      <c r="AE16" s="1914" t="s">
        <v>917</v>
      </c>
      <c r="AF16" s="1915"/>
      <c r="AG16" s="1915"/>
      <c r="AH16" s="1915"/>
      <c r="AI16" s="1916"/>
      <c r="AJ16" s="1159"/>
      <c r="AK16" s="1035" t="s">
        <v>538</v>
      </c>
      <c r="AL16" s="467">
        <v>0</v>
      </c>
      <c r="AM16" s="468">
        <v>0</v>
      </c>
      <c r="AO16" s="469" t="s">
        <v>510</v>
      </c>
      <c r="AP16" s="467">
        <v>6</v>
      </c>
      <c r="AQ16" s="468">
        <v>6.6518847006651885E-3</v>
      </c>
      <c r="AS16" s="469" t="s">
        <v>554</v>
      </c>
      <c r="AT16" s="467">
        <v>5</v>
      </c>
      <c r="AU16" s="468">
        <v>5.5432372505543242E-3</v>
      </c>
      <c r="AW16" s="469" t="s">
        <v>421</v>
      </c>
      <c r="AX16" s="467">
        <v>10</v>
      </c>
      <c r="AY16" s="468">
        <v>1.1086474501108648E-2</v>
      </c>
      <c r="BA16" s="469" t="s">
        <v>482</v>
      </c>
      <c r="BB16" s="467">
        <v>26</v>
      </c>
      <c r="BC16" s="468">
        <v>2.8824833702882482E-2</v>
      </c>
      <c r="BE16" s="469" t="s">
        <v>600</v>
      </c>
      <c r="BF16" s="467">
        <v>7</v>
      </c>
      <c r="BG16" s="468">
        <v>7.7605321507760536E-3</v>
      </c>
      <c r="BI16" s="469" t="s">
        <v>918</v>
      </c>
      <c r="BJ16" s="467">
        <v>0</v>
      </c>
      <c r="BK16" s="468">
        <v>0</v>
      </c>
      <c r="BM16" s="469" t="s">
        <v>448</v>
      </c>
      <c r="BN16" s="467">
        <v>23</v>
      </c>
      <c r="BO16" s="1026">
        <v>2.5498891352549888E-2</v>
      </c>
      <c r="BP16" s="1157"/>
      <c r="BQ16" s="1035" t="s">
        <v>504</v>
      </c>
      <c r="BR16" s="467">
        <v>71</v>
      </c>
      <c r="BS16" s="468">
        <v>7.8713968957871402E-2</v>
      </c>
      <c r="BU16" s="469"/>
      <c r="BV16" s="467"/>
      <c r="BW16" s="1026"/>
      <c r="BX16" s="1157"/>
      <c r="BY16" s="469"/>
      <c r="BZ16" s="467"/>
      <c r="CA16" s="468"/>
    </row>
    <row r="17" spans="1:79" ht="18" customHeight="1">
      <c r="A17" s="1"/>
      <c r="E17" s="444"/>
      <c r="F17" s="695"/>
      <c r="L17" s="1159"/>
      <c r="M17" s="1903" t="s">
        <v>234</v>
      </c>
      <c r="N17" s="1904"/>
      <c r="O17" s="1904"/>
      <c r="P17" s="467">
        <v>155</v>
      </c>
      <c r="Q17" s="1026">
        <v>0.17184035476718404</v>
      </c>
      <c r="R17" s="1159"/>
      <c r="S17" s="1157"/>
      <c r="T17" s="1164"/>
      <c r="U17" s="1165"/>
      <c r="V17" s="1166"/>
      <c r="W17" s="1158"/>
      <c r="X17" s="1159"/>
      <c r="Y17" s="1905" t="s">
        <v>527</v>
      </c>
      <c r="Z17" s="1906"/>
      <c r="AA17" s="1906"/>
      <c r="AB17" s="467">
        <v>20</v>
      </c>
      <c r="AC17" s="468">
        <v>2.2172949002217297E-2</v>
      </c>
      <c r="AD17" s="1171"/>
      <c r="AE17" s="1912"/>
      <c r="AF17" s="1913"/>
      <c r="AG17" s="1913"/>
      <c r="AH17" s="466" t="s">
        <v>201</v>
      </c>
      <c r="AI17" s="1025" t="s">
        <v>202</v>
      </c>
      <c r="AJ17" s="1159"/>
      <c r="AK17" s="1035" t="s">
        <v>497</v>
      </c>
      <c r="AL17" s="467">
        <v>16</v>
      </c>
      <c r="AM17" s="468">
        <v>1.7738359201773836E-2</v>
      </c>
      <c r="AO17" s="469" t="s">
        <v>919</v>
      </c>
      <c r="AP17" s="467">
        <v>0</v>
      </c>
      <c r="AQ17" s="468">
        <v>0</v>
      </c>
      <c r="AS17" s="469" t="s">
        <v>348</v>
      </c>
      <c r="AT17" s="467">
        <v>3</v>
      </c>
      <c r="AU17" s="468">
        <v>3.3259423503325942E-3</v>
      </c>
      <c r="AW17" s="469" t="s">
        <v>526</v>
      </c>
      <c r="AX17" s="467">
        <v>0</v>
      </c>
      <c r="AY17" s="468">
        <v>0</v>
      </c>
      <c r="BA17" s="469" t="s">
        <v>582</v>
      </c>
      <c r="BB17" s="467">
        <v>3</v>
      </c>
      <c r="BC17" s="468">
        <v>3.3259423503325942E-3</v>
      </c>
      <c r="BE17" s="469" t="s">
        <v>525</v>
      </c>
      <c r="BF17" s="467">
        <v>11</v>
      </c>
      <c r="BG17" s="468">
        <v>1.2195121951219513E-2</v>
      </c>
      <c r="BI17" s="469" t="s">
        <v>492</v>
      </c>
      <c r="BJ17" s="467">
        <v>3</v>
      </c>
      <c r="BK17" s="468">
        <v>3.3259423503325942E-3</v>
      </c>
      <c r="BM17" s="469" t="s">
        <v>534</v>
      </c>
      <c r="BN17" s="467">
        <v>0</v>
      </c>
      <c r="BO17" s="1026">
        <v>0</v>
      </c>
      <c r="BP17" s="1157"/>
      <c r="BQ17" s="1035" t="s">
        <v>517</v>
      </c>
      <c r="BR17" s="467">
        <v>30</v>
      </c>
      <c r="BS17" s="468">
        <v>3.325942350332594E-2</v>
      </c>
      <c r="BU17" s="469"/>
      <c r="BV17" s="467"/>
      <c r="BW17" s="1026"/>
      <c r="BX17" s="1157"/>
      <c r="BY17" s="469"/>
      <c r="BZ17" s="467"/>
      <c r="CA17" s="468"/>
    </row>
    <row r="18" spans="1:79" ht="18" customHeight="1">
      <c r="A18" s="445"/>
      <c r="G18" s="312"/>
      <c r="H18" s="389"/>
      <c r="I18" s="678"/>
      <c r="J18" s="1"/>
      <c r="K18" s="1"/>
      <c r="L18" s="1159"/>
      <c r="M18" s="1903" t="s">
        <v>540</v>
      </c>
      <c r="N18" s="1904"/>
      <c r="O18" s="1904"/>
      <c r="P18" s="467">
        <v>19</v>
      </c>
      <c r="Q18" s="1026">
        <v>2.1064301552106431E-2</v>
      </c>
      <c r="R18" s="1159"/>
      <c r="S18" s="1157"/>
      <c r="T18" s="1164"/>
      <c r="U18" s="1165"/>
      <c r="V18" s="1166"/>
      <c r="W18" s="1158"/>
      <c r="X18" s="1159"/>
      <c r="Y18" s="1905" t="s">
        <v>429</v>
      </c>
      <c r="Z18" s="1906"/>
      <c r="AA18" s="1906"/>
      <c r="AB18" s="467">
        <v>0</v>
      </c>
      <c r="AC18" s="468">
        <v>0</v>
      </c>
      <c r="AD18" s="1171"/>
      <c r="AE18" s="1910" t="s">
        <v>354</v>
      </c>
      <c r="AF18" s="1911"/>
      <c r="AG18" s="1911"/>
      <c r="AH18" s="467">
        <v>412</v>
      </c>
      <c r="AI18" s="1026">
        <v>0.4567627494456763</v>
      </c>
      <c r="AJ18" s="1159"/>
      <c r="AK18" s="1035" t="s">
        <v>501</v>
      </c>
      <c r="AL18" s="467">
        <v>16</v>
      </c>
      <c r="AM18" s="468">
        <v>1.7738359201773836E-2</v>
      </c>
      <c r="AO18" s="469" t="s">
        <v>522</v>
      </c>
      <c r="AP18" s="467">
        <v>67</v>
      </c>
      <c r="AQ18" s="468">
        <v>7.4279379157427938E-2</v>
      </c>
      <c r="AS18" s="469" t="s">
        <v>479</v>
      </c>
      <c r="AT18" s="467">
        <v>7</v>
      </c>
      <c r="AU18" s="468">
        <v>7.7605321507760536E-3</v>
      </c>
      <c r="AW18" s="469" t="s">
        <v>553</v>
      </c>
      <c r="AX18" s="467">
        <v>0</v>
      </c>
      <c r="AY18" s="468">
        <v>0</v>
      </c>
      <c r="BA18" s="469" t="s">
        <v>502</v>
      </c>
      <c r="BB18" s="467">
        <v>38</v>
      </c>
      <c r="BC18" s="468">
        <v>4.2128603104212861E-2</v>
      </c>
      <c r="BE18" s="469" t="s">
        <v>920</v>
      </c>
      <c r="BF18" s="467">
        <v>0</v>
      </c>
      <c r="BG18" s="468">
        <v>0</v>
      </c>
      <c r="BI18" s="469" t="s">
        <v>485</v>
      </c>
      <c r="BJ18" s="467">
        <v>34</v>
      </c>
      <c r="BK18" s="468">
        <v>3.7694013303769404E-2</v>
      </c>
      <c r="BM18" s="469" t="s">
        <v>640</v>
      </c>
      <c r="BN18" s="467">
        <v>4</v>
      </c>
      <c r="BO18" s="1026">
        <v>4.434589800443459E-3</v>
      </c>
      <c r="BP18" s="1157"/>
      <c r="BQ18" s="1035" t="s">
        <v>494</v>
      </c>
      <c r="BR18" s="467">
        <v>74</v>
      </c>
      <c r="BS18" s="468">
        <v>8.2039911308203997E-2</v>
      </c>
      <c r="BU18" s="469"/>
      <c r="BV18" s="467"/>
      <c r="BW18" s="1026"/>
      <c r="BX18" s="1157"/>
      <c r="BY18" s="469"/>
      <c r="BZ18" s="467"/>
      <c r="CA18" s="468"/>
    </row>
    <row r="19" spans="1:79" ht="18" customHeight="1">
      <c r="G19" s="312"/>
      <c r="H19" s="389"/>
      <c r="I19" s="678"/>
      <c r="L19" s="1159"/>
      <c r="M19" s="1903" t="s">
        <v>235</v>
      </c>
      <c r="N19" s="1904"/>
      <c r="O19" s="1904"/>
      <c r="P19" s="467">
        <v>342</v>
      </c>
      <c r="Q19" s="1026">
        <v>0.37915742793791574</v>
      </c>
      <c r="R19" s="1159"/>
      <c r="S19" s="1157"/>
      <c r="T19" s="1164"/>
      <c r="U19" s="1165"/>
      <c r="V19" s="1166"/>
      <c r="W19" s="1158"/>
      <c r="X19" s="1159"/>
      <c r="Y19" s="1905" t="s">
        <v>353</v>
      </c>
      <c r="Z19" s="1906"/>
      <c r="AA19" s="1906"/>
      <c r="AB19" s="467">
        <v>155</v>
      </c>
      <c r="AC19" s="468">
        <v>0.17184035476718404</v>
      </c>
      <c r="AD19" s="1171"/>
      <c r="AE19" s="1905" t="s">
        <v>343</v>
      </c>
      <c r="AF19" s="1906"/>
      <c r="AG19" s="1906"/>
      <c r="AH19" s="467">
        <v>201</v>
      </c>
      <c r="AI19" s="1026">
        <v>0.22283813747228381</v>
      </c>
      <c r="AJ19" s="1159"/>
      <c r="AK19" s="1035" t="s">
        <v>669</v>
      </c>
      <c r="AL19" s="467">
        <v>11</v>
      </c>
      <c r="AM19" s="468">
        <v>1.2195121951219513E-2</v>
      </c>
      <c r="AO19" s="469" t="s">
        <v>404</v>
      </c>
      <c r="AP19" s="467">
        <v>7</v>
      </c>
      <c r="AQ19" s="468">
        <v>7.7605321507760536E-3</v>
      </c>
      <c r="AS19" s="469" t="s">
        <v>921</v>
      </c>
      <c r="AT19" s="467">
        <v>0</v>
      </c>
      <c r="AU19" s="468">
        <v>0</v>
      </c>
      <c r="AW19" s="469" t="s">
        <v>424</v>
      </c>
      <c r="AX19" s="467">
        <v>77</v>
      </c>
      <c r="AY19" s="468">
        <v>8.5365853658536592E-2</v>
      </c>
      <c r="BA19" s="469" t="s">
        <v>642</v>
      </c>
      <c r="BB19" s="467">
        <v>7</v>
      </c>
      <c r="BC19" s="468">
        <v>7.7605321507760536E-3</v>
      </c>
      <c r="BE19" s="469" t="s">
        <v>521</v>
      </c>
      <c r="BF19" s="467">
        <v>0</v>
      </c>
      <c r="BG19" s="468">
        <v>0</v>
      </c>
      <c r="BI19" s="469" t="s">
        <v>443</v>
      </c>
      <c r="BJ19" s="467">
        <v>40</v>
      </c>
      <c r="BK19" s="468">
        <v>4.4345898004434593E-2</v>
      </c>
      <c r="BM19" s="256" t="s">
        <v>601</v>
      </c>
      <c r="BN19" s="467">
        <v>1</v>
      </c>
      <c r="BO19" s="1026">
        <v>1.1086474501108647E-3</v>
      </c>
      <c r="BP19" s="1157"/>
      <c r="BQ19" s="1035" t="s">
        <v>397</v>
      </c>
      <c r="BR19" s="467">
        <v>28</v>
      </c>
      <c r="BS19" s="468">
        <v>3.1042128603104215E-2</v>
      </c>
      <c r="BU19" s="469"/>
      <c r="BV19" s="467"/>
      <c r="BW19" s="1026"/>
      <c r="BX19" s="1157"/>
      <c r="BY19" s="469"/>
      <c r="BZ19" s="467"/>
      <c r="CA19" s="468"/>
    </row>
    <row r="20" spans="1:79" ht="18" customHeight="1">
      <c r="G20" s="312"/>
      <c r="H20" s="389"/>
      <c r="I20" s="678"/>
      <c r="L20" s="1159"/>
      <c r="M20" s="1929" t="s">
        <v>10</v>
      </c>
      <c r="N20" s="1930"/>
      <c r="O20" s="1930"/>
      <c r="P20" s="1048">
        <v>902</v>
      </c>
      <c r="Q20" s="1049">
        <v>1</v>
      </c>
      <c r="R20" s="1159"/>
      <c r="S20" s="1157"/>
      <c r="T20" s="1167"/>
      <c r="U20" s="1165"/>
      <c r="V20" s="1166"/>
      <c r="W20" s="1158"/>
      <c r="X20" s="1159"/>
      <c r="Y20" s="1905" t="s">
        <v>476</v>
      </c>
      <c r="Z20" s="1906"/>
      <c r="AA20" s="1906"/>
      <c r="AB20" s="467">
        <v>27</v>
      </c>
      <c r="AC20" s="468">
        <v>2.9933481152993349E-2</v>
      </c>
      <c r="AD20" s="1171"/>
      <c r="AE20" s="1907" t="s">
        <v>350</v>
      </c>
      <c r="AF20" s="1908"/>
      <c r="AG20" s="1908"/>
      <c r="AH20" s="467">
        <v>289</v>
      </c>
      <c r="AI20" s="1026">
        <v>0.32039911308203989</v>
      </c>
      <c r="AJ20" s="1159"/>
      <c r="AK20" s="1035" t="s">
        <v>477</v>
      </c>
      <c r="AL20" s="467">
        <v>0</v>
      </c>
      <c r="AM20" s="468">
        <v>0</v>
      </c>
      <c r="AO20" s="469" t="s">
        <v>417</v>
      </c>
      <c r="AP20" s="467">
        <v>3</v>
      </c>
      <c r="AQ20" s="468">
        <v>3.3259423503325942E-3</v>
      </c>
      <c r="AS20" s="469" t="s">
        <v>666</v>
      </c>
      <c r="AT20" s="467">
        <v>0</v>
      </c>
      <c r="AU20" s="468">
        <v>0</v>
      </c>
      <c r="AW20" s="469" t="s">
        <v>508</v>
      </c>
      <c r="AX20" s="467">
        <v>8</v>
      </c>
      <c r="AY20" s="468">
        <v>8.869179600886918E-3</v>
      </c>
      <c r="BE20" s="469" t="s">
        <v>483</v>
      </c>
      <c r="BF20" s="467">
        <v>43</v>
      </c>
      <c r="BG20" s="468">
        <v>4.7671840354767181E-2</v>
      </c>
      <c r="BI20" s="469" t="s">
        <v>650</v>
      </c>
      <c r="BJ20" s="467">
        <v>0</v>
      </c>
      <c r="BK20" s="468">
        <v>0</v>
      </c>
      <c r="BO20" s="1041"/>
      <c r="BP20" s="1157"/>
      <c r="BQ20" s="1035" t="s">
        <v>355</v>
      </c>
      <c r="BR20" s="467">
        <v>6</v>
      </c>
      <c r="BS20" s="468">
        <v>6.6518847006651885E-3</v>
      </c>
      <c r="BU20" s="469"/>
      <c r="BV20" s="467"/>
      <c r="BW20" s="1026"/>
      <c r="BX20" s="1157"/>
      <c r="BY20" s="469"/>
      <c r="BZ20" s="467"/>
      <c r="CA20" s="468"/>
    </row>
    <row r="21" spans="1:79" ht="18" customHeight="1" thickBot="1">
      <c r="G21" s="312"/>
      <c r="H21" s="389"/>
      <c r="I21" s="678"/>
      <c r="L21" s="1159"/>
      <c r="M21" s="1931" t="s">
        <v>19</v>
      </c>
      <c r="N21" s="1919"/>
      <c r="O21" s="1919"/>
      <c r="P21" s="1028">
        <v>902</v>
      </c>
      <c r="Q21" s="1029">
        <v>1</v>
      </c>
      <c r="R21" s="1159"/>
      <c r="S21" s="1157"/>
      <c r="T21" s="1168"/>
      <c r="U21" s="1169"/>
      <c r="V21" s="1160"/>
      <c r="W21" s="1158"/>
      <c r="X21" s="1159"/>
      <c r="Y21" s="1925" t="s">
        <v>506</v>
      </c>
      <c r="Z21" s="1926"/>
      <c r="AA21" s="1926"/>
      <c r="AB21" s="1037">
        <v>21</v>
      </c>
      <c r="AC21" s="1038">
        <v>2.3281596452328159E-2</v>
      </c>
      <c r="AD21" s="1171"/>
      <c r="AE21" s="1917" t="s">
        <v>19</v>
      </c>
      <c r="AF21" s="1918"/>
      <c r="AG21" s="1918"/>
      <c r="AH21" s="1028">
        <v>902</v>
      </c>
      <c r="AI21" s="1029">
        <v>1</v>
      </c>
      <c r="AJ21" s="1159"/>
      <c r="AK21" s="1036" t="s">
        <v>648</v>
      </c>
      <c r="AL21" s="1037">
        <v>1</v>
      </c>
      <c r="AM21" s="1038">
        <v>1.1086474501108647E-3</v>
      </c>
      <c r="AN21" s="1039"/>
      <c r="AO21" s="1039"/>
      <c r="AP21" s="1039"/>
      <c r="AQ21" s="1039"/>
      <c r="AR21" s="1039"/>
      <c r="AS21" s="1040" t="s">
        <v>561</v>
      </c>
      <c r="AT21" s="1037">
        <v>14</v>
      </c>
      <c r="AU21" s="1038">
        <v>1.5521064301552107E-2</v>
      </c>
      <c r="AV21" s="1039"/>
      <c r="AW21" s="1040" t="s">
        <v>347</v>
      </c>
      <c r="AX21" s="1037">
        <v>3</v>
      </c>
      <c r="AY21" s="1038">
        <v>3.3259423503325942E-3</v>
      </c>
      <c r="AZ21" s="1039"/>
      <c r="BA21" s="1039"/>
      <c r="BB21" s="1039"/>
      <c r="BC21" s="1039"/>
      <c r="BD21" s="1039"/>
      <c r="BE21" s="1040" t="s">
        <v>528</v>
      </c>
      <c r="BF21" s="1037">
        <v>2</v>
      </c>
      <c r="BG21" s="1038">
        <v>2.2172949002217295E-3</v>
      </c>
      <c r="BH21" s="1039"/>
      <c r="BI21" s="1040" t="s">
        <v>515</v>
      </c>
      <c r="BJ21" s="1037">
        <v>12</v>
      </c>
      <c r="BK21" s="1038">
        <v>1.3303769401330377E-2</v>
      </c>
      <c r="BL21" s="1039"/>
      <c r="BM21" s="1042" t="s">
        <v>19</v>
      </c>
      <c r="BN21" s="1028">
        <v>902</v>
      </c>
      <c r="BO21" s="1029">
        <v>1</v>
      </c>
      <c r="BP21" s="1157"/>
      <c r="BQ21" s="1036" t="s">
        <v>399</v>
      </c>
      <c r="BR21" s="1037">
        <v>122</v>
      </c>
      <c r="BS21" s="1038">
        <v>0.1352549889135255</v>
      </c>
      <c r="BT21" s="1039"/>
      <c r="BU21" s="1042" t="s">
        <v>19</v>
      </c>
      <c r="BV21" s="1028">
        <v>902</v>
      </c>
      <c r="BW21" s="1029">
        <v>0.99999999999999967</v>
      </c>
      <c r="BX21" s="1157"/>
      <c r="BY21" s="469"/>
      <c r="BZ21" s="467"/>
      <c r="CA21" s="468"/>
    </row>
    <row r="22" spans="1:79" ht="18" customHeight="1">
      <c r="A22" s="1"/>
      <c r="F22" s="444"/>
      <c r="G22" s="679"/>
      <c r="H22" s="680"/>
      <c r="I22" s="681"/>
      <c r="J22" s="32"/>
      <c r="K22" s="8"/>
      <c r="L22" s="1159"/>
      <c r="M22" s="1155"/>
      <c r="N22" s="1156"/>
      <c r="O22" s="1157"/>
      <c r="P22" s="1157"/>
      <c r="Q22" s="1157"/>
      <c r="R22" s="1157"/>
      <c r="S22" s="1157"/>
      <c r="T22" s="1157"/>
      <c r="U22" s="1157"/>
      <c r="V22" s="1157"/>
      <c r="W22" s="1158"/>
      <c r="X22" s="1159"/>
      <c r="Y22" s="1157"/>
      <c r="Z22" s="1157"/>
      <c r="AA22" s="1157"/>
      <c r="AB22" s="1157"/>
      <c r="AC22" s="1160"/>
      <c r="AD22" s="1157"/>
      <c r="AE22" s="1157"/>
      <c r="AF22" s="1157"/>
      <c r="AG22" s="1157"/>
      <c r="AH22" s="1157"/>
      <c r="AI22" s="1157"/>
      <c r="AJ22" s="1159"/>
      <c r="AK22" s="1157"/>
      <c r="AL22" s="1157"/>
      <c r="AM22" s="1157"/>
      <c r="AN22" s="1157"/>
      <c r="AO22" s="1157"/>
      <c r="AP22" s="1157"/>
      <c r="AQ22" s="1157"/>
      <c r="AR22" s="1157"/>
      <c r="AS22" s="1157"/>
      <c r="AT22" s="1157"/>
      <c r="AU22" s="1157"/>
      <c r="AV22" s="1157"/>
      <c r="AW22" s="1157"/>
      <c r="AX22" s="1157"/>
      <c r="AY22" s="1157"/>
      <c r="AZ22" s="1157"/>
      <c r="BA22" s="1157"/>
      <c r="BB22" s="1157"/>
      <c r="BC22" s="1157"/>
      <c r="BD22" s="1157"/>
      <c r="BE22" s="1157"/>
      <c r="BF22" s="1157"/>
      <c r="BG22" s="1157"/>
      <c r="BH22" s="1157"/>
      <c r="BI22" s="1157"/>
      <c r="BJ22" s="1157"/>
      <c r="BK22" s="1157"/>
      <c r="BL22" s="1157"/>
      <c r="BM22" s="1157"/>
      <c r="BN22" s="1157"/>
      <c r="BO22" s="1157"/>
      <c r="BP22" s="1157"/>
      <c r="BQ22" s="1157"/>
      <c r="BR22" s="1157"/>
      <c r="BS22" s="1157"/>
      <c r="BT22" s="1157"/>
      <c r="BU22" s="1157"/>
      <c r="BV22" s="1157"/>
      <c r="BW22" s="1157"/>
      <c r="BX22" s="1157"/>
    </row>
    <row r="23" spans="1:79" s="7" customFormat="1" ht="36" customHeight="1">
      <c r="A23" s="1841" t="s">
        <v>922</v>
      </c>
      <c r="B23" s="1841"/>
      <c r="C23" s="1841"/>
      <c r="D23" s="1841"/>
      <c r="E23" s="1841"/>
      <c r="F23" s="1841"/>
      <c r="G23" s="1841"/>
      <c r="H23" s="1841"/>
      <c r="I23" s="1841"/>
      <c r="J23" s="1841"/>
      <c r="K23" s="1841"/>
      <c r="L23" s="1159"/>
      <c r="M23" s="1159"/>
      <c r="N23" s="1159"/>
      <c r="O23" s="1159"/>
      <c r="P23" s="1159"/>
      <c r="Q23" s="1159"/>
      <c r="R23" s="1159"/>
      <c r="S23" s="1159"/>
      <c r="T23" s="1159"/>
      <c r="U23" s="1159"/>
      <c r="V23" s="1159"/>
      <c r="W23" s="1159"/>
      <c r="X23" s="1159"/>
      <c r="Y23" s="1161"/>
      <c r="Z23" s="1159"/>
      <c r="AA23" s="1159"/>
      <c r="AB23" s="1159"/>
      <c r="AC23" s="1159"/>
      <c r="AD23" s="1161"/>
      <c r="AE23" s="1161"/>
      <c r="AF23" s="1159"/>
      <c r="AG23" s="1159"/>
      <c r="AH23" s="1159"/>
      <c r="AI23" s="1159"/>
      <c r="AJ23" s="1159"/>
      <c r="AK23" s="1159"/>
      <c r="AL23" s="1159"/>
      <c r="AM23" s="1159"/>
      <c r="AN23" s="1159"/>
      <c r="AO23" s="1159"/>
      <c r="AP23" s="1161"/>
      <c r="AQ23" s="1161"/>
      <c r="AR23" s="1161"/>
      <c r="AS23" s="1161"/>
      <c r="AT23" s="1161"/>
      <c r="AU23" s="1161"/>
      <c r="AV23" s="1161"/>
      <c r="AW23" s="1161"/>
      <c r="AX23" s="1161"/>
      <c r="AY23" s="1161"/>
      <c r="AZ23" s="1161"/>
      <c r="BA23" s="1161"/>
      <c r="BB23" s="1161"/>
      <c r="BC23" s="1161"/>
      <c r="BD23" s="1161"/>
      <c r="BE23" s="1161"/>
      <c r="BF23" s="1161"/>
      <c r="BG23" s="1161"/>
      <c r="BH23" s="1161"/>
      <c r="BI23" s="1161"/>
      <c r="BJ23" s="1161"/>
      <c r="BK23" s="1161"/>
      <c r="BL23" s="1161"/>
      <c r="BM23" s="1161"/>
      <c r="BN23" s="1161"/>
      <c r="BO23" s="1161"/>
      <c r="BP23" s="1161"/>
      <c r="BQ23" s="1161"/>
      <c r="BR23" s="1161"/>
      <c r="BS23" s="1161"/>
      <c r="BT23" s="1161"/>
      <c r="BU23" s="1161"/>
      <c r="BV23" s="1161"/>
      <c r="BW23" s="1161"/>
      <c r="BX23" s="1161"/>
    </row>
    <row r="24" spans="1:79" ht="18" customHeight="1">
      <c r="A24" s="1"/>
      <c r="B24" s="1"/>
      <c r="C24" s="1"/>
      <c r="D24" s="1"/>
      <c r="E24" s="1"/>
      <c r="F24" s="444"/>
      <c r="G24" s="1"/>
      <c r="H24" s="1"/>
      <c r="I24" s="1"/>
      <c r="J24" s="1"/>
      <c r="K24" s="1"/>
      <c r="L24"/>
      <c r="M24"/>
      <c r="N24"/>
      <c r="O24"/>
      <c r="P24"/>
      <c r="Q24"/>
      <c r="R24"/>
      <c r="S24"/>
      <c r="T24"/>
      <c r="U24"/>
      <c r="V24"/>
      <c r="W24"/>
      <c r="X24"/>
      <c r="Y24"/>
      <c r="Z24"/>
      <c r="AA24"/>
      <c r="AB24"/>
      <c r="AC24"/>
      <c r="AF24"/>
      <c r="AG24"/>
      <c r="AH24"/>
      <c r="AI24"/>
      <c r="AJ24"/>
      <c r="AK24"/>
      <c r="AL24"/>
      <c r="AM24"/>
      <c r="AN24"/>
      <c r="AO24"/>
    </row>
    <row r="25" spans="1:79" ht="18" customHeight="1">
      <c r="A25" s="1861" t="s">
        <v>923</v>
      </c>
      <c r="B25" s="1861"/>
      <c r="C25" s="1861"/>
      <c r="D25" s="1861"/>
      <c r="E25" s="1861"/>
      <c r="F25" s="1861"/>
      <c r="G25" s="1861"/>
      <c r="H25" s="1861"/>
      <c r="I25" s="1861"/>
      <c r="J25" s="1861"/>
      <c r="K25" s="1861"/>
      <c r="L25"/>
      <c r="M25" s="1861" t="s">
        <v>924</v>
      </c>
      <c r="N25" s="1861"/>
      <c r="O25" s="1861"/>
      <c r="P25" s="1861"/>
      <c r="Q25" s="1861"/>
      <c r="R25" s="1861"/>
      <c r="S25" s="1861"/>
      <c r="T25" s="1861"/>
      <c r="U25" s="1861"/>
      <c r="V25" s="1861"/>
      <c r="W25" s="1861"/>
      <c r="X25"/>
      <c r="Y25" s="1861" t="s">
        <v>925</v>
      </c>
      <c r="Z25" s="1861"/>
      <c r="AA25" s="1861"/>
      <c r="AB25" s="1861"/>
      <c r="AC25" s="1861"/>
      <c r="AD25" s="1861"/>
      <c r="AE25" s="1861"/>
      <c r="AF25" s="1861"/>
      <c r="AG25" s="1861"/>
      <c r="AH25" s="1861"/>
      <c r="AI25" s="1861"/>
      <c r="AJ25"/>
      <c r="AK25" s="1861" t="s">
        <v>926</v>
      </c>
      <c r="AL25" s="1861"/>
      <c r="AM25" s="1861"/>
      <c r="AN25" s="1861"/>
      <c r="AO25" s="1861"/>
      <c r="AP25" s="1861"/>
      <c r="AQ25" s="1861"/>
      <c r="AR25" s="1861"/>
      <c r="AS25" s="1861"/>
      <c r="AT25" s="1861"/>
      <c r="AU25" s="1861"/>
      <c r="AW25" s="1861" t="s">
        <v>927</v>
      </c>
      <c r="AX25" s="1861"/>
      <c r="AY25" s="1861"/>
      <c r="AZ25" s="1861"/>
      <c r="BA25" s="1861"/>
      <c r="BB25" s="1861"/>
      <c r="BC25" s="1861"/>
      <c r="BD25" s="1861"/>
      <c r="BE25" s="1861"/>
      <c r="BF25" s="1861"/>
      <c r="BG25" s="1861"/>
    </row>
    <row r="26" spans="1:79" ht="18" customHeight="1">
      <c r="A26" s="1"/>
      <c r="B26" s="1"/>
      <c r="C26" s="1"/>
      <c r="D26" s="1"/>
      <c r="E26" s="1"/>
      <c r="F26" s="444"/>
      <c r="G26" s="1"/>
      <c r="H26" s="1"/>
      <c r="I26" s="1"/>
      <c r="J26" s="1"/>
      <c r="K26" s="1"/>
      <c r="L26"/>
      <c r="M26" s="1"/>
      <c r="O26" s="1"/>
      <c r="P26" s="1"/>
      <c r="Q26" s="1"/>
      <c r="R26" s="1"/>
      <c r="S26" s="1"/>
      <c r="T26" s="1"/>
      <c r="U26" s="1"/>
      <c r="V26" s="1"/>
      <c r="W26"/>
      <c r="X26"/>
      <c r="Y26" s="1"/>
      <c r="Z26" s="1"/>
      <c r="AA26" s="1"/>
      <c r="AB26" s="1"/>
      <c r="AC26" s="1"/>
      <c r="AD26" s="1"/>
      <c r="AE26" s="1"/>
      <c r="AF26" s="1"/>
      <c r="AG26" s="1"/>
      <c r="AH26" s="1"/>
      <c r="AI26"/>
      <c r="AJ26"/>
      <c r="AK26" s="1798" t="s">
        <v>928</v>
      </c>
      <c r="AL26" s="1798"/>
      <c r="AM26" s="1798"/>
      <c r="AN26" s="1798"/>
      <c r="AO26" s="1798"/>
      <c r="AP26" s="1798"/>
      <c r="AQ26" s="1798"/>
      <c r="AR26" s="1798"/>
      <c r="AS26" s="1798"/>
      <c r="AT26" s="1798"/>
      <c r="AU26" s="1798"/>
    </row>
    <row r="27" spans="1:79" ht="18" customHeight="1">
      <c r="A27" s="1826"/>
      <c r="B27" s="1826"/>
      <c r="C27" s="1826"/>
      <c r="D27" s="1826"/>
      <c r="E27" s="1827"/>
      <c r="F27" s="1824">
        <v>2024</v>
      </c>
      <c r="G27" s="1864"/>
      <c r="H27" s="1825"/>
      <c r="I27" s="1824">
        <v>2025</v>
      </c>
      <c r="J27" s="1864"/>
      <c r="K27" s="1864"/>
      <c r="L27"/>
      <c r="M27" s="1826"/>
      <c r="N27" s="1826"/>
      <c r="O27" s="1826"/>
      <c r="P27" s="1826"/>
      <c r="Q27" s="1827"/>
      <c r="R27" s="1824">
        <v>2024</v>
      </c>
      <c r="S27" s="1864"/>
      <c r="T27" s="1825"/>
      <c r="U27" s="1824">
        <v>2025</v>
      </c>
      <c r="V27" s="1864"/>
      <c r="W27" s="1864"/>
      <c r="X27"/>
      <c r="Y27" s="1826"/>
      <c r="Z27" s="1826"/>
      <c r="AA27" s="1826"/>
      <c r="AB27" s="1826"/>
      <c r="AC27" s="1827"/>
      <c r="AD27" s="1824">
        <v>2024</v>
      </c>
      <c r="AE27" s="1864"/>
      <c r="AF27" s="1825"/>
      <c r="AG27" s="1824">
        <v>2025</v>
      </c>
      <c r="AH27" s="1864"/>
      <c r="AI27" s="1864"/>
      <c r="AJ27"/>
      <c r="AK27" s="1826"/>
      <c r="AL27" s="1826"/>
      <c r="AM27" s="1826"/>
      <c r="AN27" s="1826"/>
      <c r="AO27" s="1827"/>
      <c r="AP27" s="1824" t="s">
        <v>929</v>
      </c>
      <c r="AQ27" s="1864"/>
      <c r="AR27" s="1864"/>
      <c r="AW27" s="1826"/>
      <c r="AX27" s="1826"/>
      <c r="AY27" s="1826"/>
      <c r="AZ27" s="1826"/>
      <c r="BA27" s="1827"/>
      <c r="BB27" s="1824">
        <v>2024</v>
      </c>
      <c r="BC27" s="1864"/>
      <c r="BD27" s="1825"/>
      <c r="BE27" s="1824">
        <v>2025</v>
      </c>
      <c r="BF27" s="1864"/>
      <c r="BG27" s="1864"/>
    </row>
    <row r="28" spans="1:79" ht="18" customHeight="1">
      <c r="A28" s="1828"/>
      <c r="B28" s="1828"/>
      <c r="C28" s="1828"/>
      <c r="D28" s="1828"/>
      <c r="E28" s="1829"/>
      <c r="F28" s="92" t="s">
        <v>68</v>
      </c>
      <c r="G28" s="93" t="s">
        <v>69</v>
      </c>
      <c r="H28" s="424" t="s">
        <v>70</v>
      </c>
      <c r="I28" s="423" t="s">
        <v>68</v>
      </c>
      <c r="J28" s="94" t="s">
        <v>69</v>
      </c>
      <c r="K28" s="477" t="s">
        <v>70</v>
      </c>
      <c r="L28"/>
      <c r="M28" s="1828"/>
      <c r="N28" s="1828"/>
      <c r="O28" s="1828"/>
      <c r="P28" s="1828"/>
      <c r="Q28" s="1829"/>
      <c r="R28" s="92" t="s">
        <v>68</v>
      </c>
      <c r="S28" s="93" t="s">
        <v>69</v>
      </c>
      <c r="T28" s="424" t="s">
        <v>70</v>
      </c>
      <c r="U28" s="423" t="s">
        <v>68</v>
      </c>
      <c r="V28" s="94" t="s">
        <v>69</v>
      </c>
      <c r="W28" s="477" t="s">
        <v>70</v>
      </c>
      <c r="X28"/>
      <c r="Y28" s="1828"/>
      <c r="Z28" s="1828"/>
      <c r="AA28" s="1828"/>
      <c r="AB28" s="1828"/>
      <c r="AC28" s="1829"/>
      <c r="AD28" s="92" t="s">
        <v>68</v>
      </c>
      <c r="AE28" s="93" t="s">
        <v>69</v>
      </c>
      <c r="AF28" s="424" t="s">
        <v>70</v>
      </c>
      <c r="AG28" s="423" t="s">
        <v>68</v>
      </c>
      <c r="AH28" s="94" t="s">
        <v>69</v>
      </c>
      <c r="AI28" s="477" t="s">
        <v>70</v>
      </c>
      <c r="AJ28"/>
      <c r="AK28" s="1828"/>
      <c r="AL28" s="1828"/>
      <c r="AM28" s="1828"/>
      <c r="AN28" s="1828"/>
      <c r="AO28" s="1829"/>
      <c r="AP28" s="423" t="s">
        <v>68</v>
      </c>
      <c r="AQ28" s="94" t="s">
        <v>69</v>
      </c>
      <c r="AR28" s="477" t="s">
        <v>70</v>
      </c>
      <c r="AW28" s="1828"/>
      <c r="AX28" s="1828"/>
      <c r="AY28" s="1828"/>
      <c r="AZ28" s="1828"/>
      <c r="BA28" s="1829"/>
      <c r="BB28" s="139" t="s">
        <v>68</v>
      </c>
      <c r="BC28" s="140" t="s">
        <v>69</v>
      </c>
      <c r="BD28" s="141" t="s">
        <v>70</v>
      </c>
      <c r="BE28" s="142" t="s">
        <v>68</v>
      </c>
      <c r="BF28" s="143" t="s">
        <v>69</v>
      </c>
      <c r="BG28" s="477" t="s">
        <v>70</v>
      </c>
    </row>
    <row r="29" spans="1:79" ht="18" customHeight="1">
      <c r="A29" s="1938" t="s">
        <v>187</v>
      </c>
      <c r="B29" s="1938"/>
      <c r="C29" s="1938"/>
      <c r="D29" s="1938"/>
      <c r="E29" s="1939"/>
      <c r="F29" s="168">
        <v>92501</v>
      </c>
      <c r="G29" s="169">
        <v>57784</v>
      </c>
      <c r="H29" s="170">
        <v>150285</v>
      </c>
      <c r="I29" s="168">
        <v>95462</v>
      </c>
      <c r="J29" s="169">
        <v>59321</v>
      </c>
      <c r="K29" s="171">
        <v>154783</v>
      </c>
      <c r="L29"/>
      <c r="M29" s="1938" t="s">
        <v>187</v>
      </c>
      <c r="N29" s="1938"/>
      <c r="O29" s="1938"/>
      <c r="P29" s="1938"/>
      <c r="Q29" s="1939"/>
      <c r="R29" s="101">
        <v>0.80998415075174468</v>
      </c>
      <c r="S29" s="100">
        <v>0.47786966589480651</v>
      </c>
      <c r="T29" s="112">
        <v>0.63918152780908555</v>
      </c>
      <c r="U29" s="99">
        <v>0.80750133227315402</v>
      </c>
      <c r="V29" s="100">
        <v>0.4788779011099899</v>
      </c>
      <c r="W29" s="110">
        <v>0.63935083066907894</v>
      </c>
      <c r="X29"/>
      <c r="Y29" s="1938" t="s">
        <v>187</v>
      </c>
      <c r="Z29" s="1938"/>
      <c r="AA29" s="1938"/>
      <c r="AB29" s="1938"/>
      <c r="AC29" s="1939"/>
      <c r="AD29" s="101">
        <v>0.61550387596899225</v>
      </c>
      <c r="AE29" s="100">
        <v>0.38449612403100775</v>
      </c>
      <c r="AF29" s="112">
        <v>1</v>
      </c>
      <c r="AG29" s="99">
        <v>0.61674731721183851</v>
      </c>
      <c r="AH29" s="100">
        <v>0.38325268278816149</v>
      </c>
      <c r="AI29" s="110">
        <v>1</v>
      </c>
      <c r="AJ29"/>
      <c r="AK29" s="1938" t="s">
        <v>187</v>
      </c>
      <c r="AL29" s="1938"/>
      <c r="AM29" s="1938"/>
      <c r="AN29" s="1938"/>
      <c r="AO29" s="1939"/>
      <c r="AP29" s="99">
        <v>3.2010464751732304E-2</v>
      </c>
      <c r="AQ29" s="100">
        <v>2.6599058562923883E-2</v>
      </c>
      <c r="AR29" s="110">
        <v>2.9929800046578192E-2</v>
      </c>
      <c r="AW29" s="1932" t="s">
        <v>21</v>
      </c>
      <c r="AX29" s="1932"/>
      <c r="AY29" s="1932"/>
      <c r="AZ29" s="1932"/>
      <c r="BA29" s="1933"/>
      <c r="BB29" s="144">
        <v>0.84535763942530506</v>
      </c>
      <c r="BC29" s="145">
        <v>0.91204849084611583</v>
      </c>
      <c r="BD29" s="146">
        <v>0.89963183478586017</v>
      </c>
      <c r="BE29" s="147">
        <v>0.84849375459221166</v>
      </c>
      <c r="BF29" s="145">
        <v>0.90785514164158976</v>
      </c>
      <c r="BG29" s="148">
        <v>0.89654496584163956</v>
      </c>
    </row>
    <row r="30" spans="1:79" ht="18" customHeight="1">
      <c r="A30" s="1940" t="s">
        <v>188</v>
      </c>
      <c r="B30" s="1940"/>
      <c r="C30" s="1940"/>
      <c r="D30" s="1940"/>
      <c r="E30" s="1941"/>
      <c r="F30" s="172">
        <v>10944</v>
      </c>
      <c r="G30" s="173">
        <v>51611</v>
      </c>
      <c r="H30" s="174">
        <v>62555</v>
      </c>
      <c r="I30" s="172">
        <v>11548</v>
      </c>
      <c r="J30" s="173">
        <v>52494</v>
      </c>
      <c r="K30" s="175">
        <v>64042</v>
      </c>
      <c r="L30"/>
      <c r="M30" s="1940" t="s">
        <v>188</v>
      </c>
      <c r="N30" s="1940"/>
      <c r="O30" s="1940"/>
      <c r="P30" s="1940"/>
      <c r="Q30" s="1941"/>
      <c r="R30" s="103">
        <v>9.5831034754511782E-2</v>
      </c>
      <c r="S30" s="102">
        <v>0.42681938471716835</v>
      </c>
      <c r="T30" s="113">
        <v>0.26605449959807931</v>
      </c>
      <c r="U30" s="103">
        <v>9.768311354350824E-2</v>
      </c>
      <c r="V30" s="102">
        <v>0.42376589303733603</v>
      </c>
      <c r="W30" s="111">
        <v>0.26453361091146416</v>
      </c>
      <c r="X30"/>
      <c r="Y30" s="1940" t="s">
        <v>188</v>
      </c>
      <c r="Z30" s="1940"/>
      <c r="AA30" s="1940"/>
      <c r="AB30" s="1940"/>
      <c r="AC30" s="1941"/>
      <c r="AD30" s="103">
        <v>0.17495004396131406</v>
      </c>
      <c r="AE30" s="102">
        <v>0.82504995603868592</v>
      </c>
      <c r="AF30" s="113">
        <v>1</v>
      </c>
      <c r="AG30" s="103">
        <v>0.18031916554760938</v>
      </c>
      <c r="AH30" s="102">
        <v>0.81968083445239059</v>
      </c>
      <c r="AI30" s="111">
        <v>1</v>
      </c>
      <c r="AJ30"/>
      <c r="AK30" s="1940" t="s">
        <v>188</v>
      </c>
      <c r="AL30" s="1940"/>
      <c r="AM30" s="1940"/>
      <c r="AN30" s="1940"/>
      <c r="AO30" s="1941"/>
      <c r="AP30" s="103">
        <v>5.5190058479532178E-2</v>
      </c>
      <c r="AQ30" s="102">
        <v>1.7108755885373306E-2</v>
      </c>
      <c r="AR30" s="111">
        <v>2.3771081448325404E-2</v>
      </c>
      <c r="AW30" s="1836" t="s">
        <v>22</v>
      </c>
      <c r="AX30" s="1836"/>
      <c r="AY30" s="1836"/>
      <c r="AZ30" s="1836"/>
      <c r="BA30" s="1837"/>
      <c r="BB30" s="301">
        <v>0.15464236057469488</v>
      </c>
      <c r="BC30" s="478">
        <v>8.7951509153884222E-2</v>
      </c>
      <c r="BD30" s="479">
        <v>0.10036816521413984</v>
      </c>
      <c r="BE30" s="480">
        <v>0.1515062454077884</v>
      </c>
      <c r="BF30" s="478">
        <v>9.2144858358410298E-2</v>
      </c>
      <c r="BG30" s="481">
        <v>0.1034550341583604</v>
      </c>
    </row>
    <row r="31" spans="1:79" ht="18" customHeight="1">
      <c r="A31" s="1934" t="s">
        <v>29</v>
      </c>
      <c r="B31" s="1934"/>
      <c r="C31" s="1934"/>
      <c r="D31" s="1934"/>
      <c r="E31" s="1935"/>
      <c r="F31" s="176">
        <v>103445</v>
      </c>
      <c r="G31" s="177">
        <v>109395</v>
      </c>
      <c r="H31" s="177">
        <v>212840</v>
      </c>
      <c r="I31" s="176">
        <v>107010</v>
      </c>
      <c r="J31" s="177">
        <v>111815</v>
      </c>
      <c r="K31" s="178">
        <v>218825</v>
      </c>
      <c r="L31"/>
      <c r="M31" s="1934" t="s">
        <v>29</v>
      </c>
      <c r="N31" s="1934"/>
      <c r="O31" s="1934"/>
      <c r="P31" s="1934"/>
      <c r="Q31" s="1935"/>
      <c r="R31" s="152">
        <v>0.9058151855062565</v>
      </c>
      <c r="S31" s="153">
        <v>0.90468905061197491</v>
      </c>
      <c r="T31" s="153">
        <v>0.90523602740716491</v>
      </c>
      <c r="U31" s="152">
        <v>0.90518444581666224</v>
      </c>
      <c r="V31" s="153">
        <v>0.90264379414732598</v>
      </c>
      <c r="W31" s="154">
        <v>0.90388444158054315</v>
      </c>
      <c r="X31"/>
      <c r="Y31" s="1934" t="s">
        <v>29</v>
      </c>
      <c r="Z31" s="1934"/>
      <c r="AA31" s="1934"/>
      <c r="AB31" s="1934"/>
      <c r="AC31" s="1935"/>
      <c r="AD31" s="152">
        <v>0.48602236421725242</v>
      </c>
      <c r="AE31" s="153">
        <v>0.51397763578274758</v>
      </c>
      <c r="AF31" s="153">
        <v>1</v>
      </c>
      <c r="AG31" s="152">
        <v>0.48902090711755969</v>
      </c>
      <c r="AH31" s="153">
        <v>0.51097909288244026</v>
      </c>
      <c r="AI31" s="154">
        <v>1</v>
      </c>
      <c r="AJ31"/>
      <c r="AK31" s="1934" t="s">
        <v>29</v>
      </c>
      <c r="AL31" s="1934"/>
      <c r="AM31" s="1934"/>
      <c r="AN31" s="1934"/>
      <c r="AO31" s="1935"/>
      <c r="AP31" s="152">
        <v>3.4462757987336223E-2</v>
      </c>
      <c r="AQ31" s="153">
        <v>2.2121669180492631E-2</v>
      </c>
      <c r="AR31" s="154">
        <v>2.8119714339409851E-2</v>
      </c>
      <c r="AW31" s="1862" t="s">
        <v>930</v>
      </c>
      <c r="AX31" s="1862"/>
      <c r="AY31" s="1862"/>
      <c r="AZ31" s="1862"/>
      <c r="BA31" s="1863"/>
      <c r="BB31" s="155">
        <v>1</v>
      </c>
      <c r="BC31" s="156">
        <v>1</v>
      </c>
      <c r="BD31" s="430">
        <v>1</v>
      </c>
      <c r="BE31" s="155">
        <v>1</v>
      </c>
      <c r="BF31" s="156">
        <v>1</v>
      </c>
      <c r="BG31" s="157">
        <v>1</v>
      </c>
    </row>
    <row r="32" spans="1:79" ht="18" customHeight="1">
      <c r="A32" s="1936" t="s">
        <v>189</v>
      </c>
      <c r="B32" s="1936"/>
      <c r="C32" s="1936"/>
      <c r="D32" s="1936"/>
      <c r="E32" s="1937"/>
      <c r="F32" s="425">
        <v>7288</v>
      </c>
      <c r="G32" s="179">
        <v>5087</v>
      </c>
      <c r="H32" s="434">
        <v>12375</v>
      </c>
      <c r="I32" s="425">
        <v>7521</v>
      </c>
      <c r="J32" s="179">
        <v>5299</v>
      </c>
      <c r="K32" s="426">
        <v>12820</v>
      </c>
      <c r="L32"/>
      <c r="M32" s="1936" t="s">
        <v>189</v>
      </c>
      <c r="N32" s="1936"/>
      <c r="O32" s="1936"/>
      <c r="P32" s="1936"/>
      <c r="Q32" s="1937"/>
      <c r="R32" s="482">
        <v>6.3817304577017717E-2</v>
      </c>
      <c r="S32" s="483">
        <v>4.2069136619252399E-2</v>
      </c>
      <c r="T32" s="484">
        <v>5.2632474342997858E-2</v>
      </c>
      <c r="U32" s="485">
        <v>6.3619215185376291E-2</v>
      </c>
      <c r="V32" s="483">
        <v>4.2776992936427852E-2</v>
      </c>
      <c r="W32" s="486">
        <v>5.2954637454872902E-2</v>
      </c>
      <c r="X32"/>
      <c r="Y32" s="1936" t="s">
        <v>189</v>
      </c>
      <c r="Z32" s="1936"/>
      <c r="AA32" s="1936"/>
      <c r="AB32" s="1936"/>
      <c r="AC32" s="1937"/>
      <c r="AD32" s="482">
        <v>0.58892929292929297</v>
      </c>
      <c r="AE32" s="483">
        <v>0.41107070707070709</v>
      </c>
      <c r="AF32" s="484">
        <v>1</v>
      </c>
      <c r="AG32" s="485">
        <v>0.58666146645865835</v>
      </c>
      <c r="AH32" s="483">
        <v>0.41333853354134165</v>
      </c>
      <c r="AI32" s="486">
        <v>1</v>
      </c>
      <c r="AJ32"/>
      <c r="AK32" s="1936" t="s">
        <v>189</v>
      </c>
      <c r="AL32" s="1936"/>
      <c r="AM32" s="1936"/>
      <c r="AN32" s="1936"/>
      <c r="AO32" s="1937"/>
      <c r="AP32" s="485">
        <v>3.1970362239297501E-2</v>
      </c>
      <c r="AQ32" s="483">
        <v>4.1674857479850669E-2</v>
      </c>
      <c r="AR32" s="486">
        <v>3.5959595959595969E-2</v>
      </c>
    </row>
    <row r="33" spans="1:59" ht="18" customHeight="1">
      <c r="A33" s="1944" t="s">
        <v>190</v>
      </c>
      <c r="B33" s="1944"/>
      <c r="C33" s="1944"/>
      <c r="D33" s="1944"/>
      <c r="E33" s="1945"/>
      <c r="F33" s="180">
        <v>2002</v>
      </c>
      <c r="G33" s="181">
        <v>4977</v>
      </c>
      <c r="H33" s="182">
        <v>6979</v>
      </c>
      <c r="I33" s="180">
        <v>2062</v>
      </c>
      <c r="J33" s="181">
        <v>5328</v>
      </c>
      <c r="K33" s="183">
        <v>7390</v>
      </c>
      <c r="L33"/>
      <c r="M33" s="1944" t="s">
        <v>190</v>
      </c>
      <c r="N33" s="1944"/>
      <c r="O33" s="1944"/>
      <c r="P33" s="1944"/>
      <c r="Q33" s="1945"/>
      <c r="R33" s="487">
        <v>1.7530494479032582E-2</v>
      </c>
      <c r="S33" s="488">
        <v>4.1159444260668213E-2</v>
      </c>
      <c r="T33" s="489">
        <v>2.9682588964830874E-2</v>
      </c>
      <c r="U33" s="487">
        <v>1.7442204721745236E-2</v>
      </c>
      <c r="V33" s="488">
        <v>4.3011099899091826E-2</v>
      </c>
      <c r="W33" s="490">
        <v>3.052533313506324E-2</v>
      </c>
      <c r="X33"/>
      <c r="Y33" s="1944" t="s">
        <v>190</v>
      </c>
      <c r="Z33" s="1944"/>
      <c r="AA33" s="1944"/>
      <c r="AB33" s="1944"/>
      <c r="AC33" s="1945"/>
      <c r="AD33" s="487">
        <v>0.28686058174523571</v>
      </c>
      <c r="AE33" s="488">
        <v>0.71313941825476435</v>
      </c>
      <c r="AF33" s="489">
        <v>1</v>
      </c>
      <c r="AG33" s="487">
        <v>0.27902571041948582</v>
      </c>
      <c r="AH33" s="488">
        <v>0.72097428958051424</v>
      </c>
      <c r="AI33" s="490">
        <v>1</v>
      </c>
      <c r="AJ33"/>
      <c r="AK33" s="1944" t="s">
        <v>190</v>
      </c>
      <c r="AL33" s="1944"/>
      <c r="AM33" s="1944"/>
      <c r="AN33" s="1944"/>
      <c r="AO33" s="1945"/>
      <c r="AP33" s="487">
        <v>2.9970029970030065E-2</v>
      </c>
      <c r="AQ33" s="488">
        <v>7.0524412296564254E-2</v>
      </c>
      <c r="AR33" s="490">
        <v>5.8890958590055886E-2</v>
      </c>
    </row>
    <row r="34" spans="1:59" ht="25.5" customHeight="1">
      <c r="A34" s="1942" t="s">
        <v>191</v>
      </c>
      <c r="B34" s="1942"/>
      <c r="C34" s="1942"/>
      <c r="D34" s="1942"/>
      <c r="E34" s="1943"/>
      <c r="F34" s="184">
        <v>9290</v>
      </c>
      <c r="G34" s="185">
        <v>10064</v>
      </c>
      <c r="H34" s="185">
        <v>19354</v>
      </c>
      <c r="I34" s="184">
        <v>9583</v>
      </c>
      <c r="J34" s="185">
        <v>10627</v>
      </c>
      <c r="K34" s="186">
        <v>20210</v>
      </c>
      <c r="L34"/>
      <c r="M34" s="1942" t="s">
        <v>191</v>
      </c>
      <c r="N34" s="1942"/>
      <c r="O34" s="1942"/>
      <c r="P34" s="1942"/>
      <c r="Q34" s="1943"/>
      <c r="R34" s="104">
        <v>8.1347799056050302E-2</v>
      </c>
      <c r="S34" s="109">
        <v>8.3228580879920605E-2</v>
      </c>
      <c r="T34" s="106">
        <v>8.2315063307828729E-2</v>
      </c>
      <c r="U34" s="104">
        <v>8.1061419907121526E-2</v>
      </c>
      <c r="V34" s="105">
        <v>8.5788092835519678E-2</v>
      </c>
      <c r="W34" s="107">
        <v>8.3479970589936142E-2</v>
      </c>
      <c r="X34"/>
      <c r="Y34" s="1942" t="s">
        <v>191</v>
      </c>
      <c r="Z34" s="1942"/>
      <c r="AA34" s="1942"/>
      <c r="AB34" s="1942"/>
      <c r="AC34" s="1943"/>
      <c r="AD34" s="104">
        <v>0.48000413351245219</v>
      </c>
      <c r="AE34" s="109">
        <v>0.51999586648754781</v>
      </c>
      <c r="AF34" s="106">
        <v>1</v>
      </c>
      <c r="AG34" s="104">
        <v>0.47417120237506183</v>
      </c>
      <c r="AH34" s="105">
        <v>0.52582879762493817</v>
      </c>
      <c r="AI34" s="107">
        <v>1</v>
      </c>
      <c r="AJ34"/>
      <c r="AK34" s="1942" t="s">
        <v>191</v>
      </c>
      <c r="AL34" s="1942"/>
      <c r="AM34" s="1942"/>
      <c r="AN34" s="1942"/>
      <c r="AO34" s="1943"/>
      <c r="AP34" s="104">
        <v>3.1539289558665251E-2</v>
      </c>
      <c r="AQ34" s="105">
        <v>5.5941971383147937E-2</v>
      </c>
      <c r="AR34" s="107">
        <v>4.42285832386069E-2</v>
      </c>
    </row>
    <row r="35" spans="1:59" ht="18" customHeight="1">
      <c r="A35" s="1865" t="s">
        <v>930</v>
      </c>
      <c r="B35" s="1865"/>
      <c r="C35" s="1865"/>
      <c r="D35" s="1865"/>
      <c r="E35" s="1866"/>
      <c r="F35" s="427">
        <v>12946</v>
      </c>
      <c r="G35" s="187">
        <v>56588</v>
      </c>
      <c r="H35" s="187">
        <v>69534</v>
      </c>
      <c r="I35" s="427">
        <v>13610</v>
      </c>
      <c r="J35" s="187">
        <v>57822</v>
      </c>
      <c r="K35" s="188">
        <v>71432</v>
      </c>
      <c r="L35"/>
      <c r="M35" s="1865" t="s">
        <v>930</v>
      </c>
      <c r="N35" s="1865"/>
      <c r="O35" s="1865"/>
      <c r="P35" s="1865"/>
      <c r="Q35" s="1866"/>
      <c r="R35" s="104">
        <v>0.11336152923354437</v>
      </c>
      <c r="S35" s="105">
        <v>0.46797882897783655</v>
      </c>
      <c r="T35" s="106">
        <v>0.2957370885629102</v>
      </c>
      <c r="U35" s="104">
        <v>0.11512531826525348</v>
      </c>
      <c r="V35" s="105">
        <v>0.46677699293642783</v>
      </c>
      <c r="W35" s="108">
        <v>0.29505894404652738</v>
      </c>
      <c r="X35"/>
      <c r="Y35" s="1865" t="s">
        <v>930</v>
      </c>
      <c r="Z35" s="1865"/>
      <c r="AA35" s="1865"/>
      <c r="AB35" s="1865"/>
      <c r="AC35" s="1866"/>
      <c r="AD35" s="104">
        <v>0.18618229930681393</v>
      </c>
      <c r="AE35" s="105">
        <v>0.81381770069318604</v>
      </c>
      <c r="AF35" s="106">
        <v>1</v>
      </c>
      <c r="AG35" s="104">
        <v>0.19053085451898308</v>
      </c>
      <c r="AH35" s="105">
        <v>0.80946914548101689</v>
      </c>
      <c r="AI35" s="108">
        <v>1</v>
      </c>
      <c r="AJ35"/>
      <c r="AK35" s="1865" t="s">
        <v>930</v>
      </c>
      <c r="AL35" s="1865"/>
      <c r="AM35" s="1865"/>
      <c r="AN35" s="1865"/>
      <c r="AO35" s="1866"/>
      <c r="AP35" s="104">
        <v>5.1289973737061567E-2</v>
      </c>
      <c r="AQ35" s="105">
        <v>2.1806743479182877E-2</v>
      </c>
      <c r="AR35" s="108">
        <v>2.7295999079586908E-2</v>
      </c>
    </row>
    <row r="36" spans="1:59" ht="18" hidden="1" customHeight="1">
      <c r="A36" s="1877" t="s">
        <v>192</v>
      </c>
      <c r="B36" s="1877"/>
      <c r="C36" s="1877"/>
      <c r="D36" s="1877"/>
      <c r="E36" s="1878"/>
      <c r="F36" s="420" t="e">
        <v>#REF!</v>
      </c>
      <c r="G36" s="420" t="e">
        <v>#REF!</v>
      </c>
      <c r="H36" s="420" t="e">
        <v>#REF!</v>
      </c>
      <c r="I36" s="420" t="e">
        <v>#REF!</v>
      </c>
      <c r="J36" s="420" t="e">
        <v>#REF!</v>
      </c>
      <c r="K36" s="420" t="e">
        <v>#REF!</v>
      </c>
      <c r="L36"/>
      <c r="M36" s="1877" t="s">
        <v>192</v>
      </c>
      <c r="N36" s="1877"/>
      <c r="O36" s="1877"/>
      <c r="P36" s="1877"/>
      <c r="Q36" s="1878"/>
      <c r="R36" s="301" t="e">
        <v>#REF!</v>
      </c>
      <c r="S36" s="478" t="e">
        <v>#REF!</v>
      </c>
      <c r="T36" s="479" t="e">
        <v>#REF!</v>
      </c>
      <c r="U36" s="480" t="e">
        <v>#REF!</v>
      </c>
      <c r="V36" s="478" t="e">
        <v>#REF!</v>
      </c>
      <c r="W36" s="481" t="e">
        <v>#REF!</v>
      </c>
      <c r="X36"/>
      <c r="Y36" s="1877" t="s">
        <v>192</v>
      </c>
      <c r="Z36" s="1877"/>
      <c r="AA36" s="1877"/>
      <c r="AB36" s="1877"/>
      <c r="AC36" s="1878"/>
      <c r="AD36" s="301" t="e">
        <v>#REF!</v>
      </c>
      <c r="AE36" s="478" t="e">
        <v>#REF!</v>
      </c>
      <c r="AF36" s="479" t="e">
        <v>#REF!</v>
      </c>
      <c r="AG36" s="480" t="e">
        <v>#REF!</v>
      </c>
      <c r="AH36" s="478" t="e">
        <v>#REF!</v>
      </c>
      <c r="AI36" s="481" t="e">
        <v>#REF!</v>
      </c>
      <c r="AJ36"/>
      <c r="AK36" s="1877" t="s">
        <v>192</v>
      </c>
      <c r="AL36" s="1877"/>
      <c r="AM36" s="1877"/>
      <c r="AN36" s="1877"/>
      <c r="AO36" s="1878"/>
      <c r="AP36" s="480" t="e">
        <v>#REF!</v>
      </c>
      <c r="AQ36" s="478" t="e">
        <v>#REF!</v>
      </c>
      <c r="AR36" s="481" t="e">
        <v>#REF!</v>
      </c>
    </row>
    <row r="37" spans="1:59" ht="18" customHeight="1">
      <c r="A37" s="1877" t="s">
        <v>18</v>
      </c>
      <c r="B37" s="1877"/>
      <c r="C37" s="1877"/>
      <c r="D37" s="1877"/>
      <c r="E37" s="1878"/>
      <c r="F37" s="296">
        <v>1466</v>
      </c>
      <c r="G37" s="189">
        <v>1461</v>
      </c>
      <c r="H37" s="300">
        <v>2927</v>
      </c>
      <c r="I37" s="296">
        <v>1626</v>
      </c>
      <c r="J37" s="189">
        <v>1433</v>
      </c>
      <c r="K37" s="299">
        <v>3059</v>
      </c>
      <c r="L37"/>
      <c r="M37" s="1877" t="s">
        <v>18</v>
      </c>
      <c r="N37" s="1877"/>
      <c r="O37" s="1877"/>
      <c r="P37" s="1877"/>
      <c r="Q37" s="1878"/>
      <c r="R37" s="491">
        <v>1.2837015437693189E-2</v>
      </c>
      <c r="S37" s="492">
        <v>1.2082368508104532E-2</v>
      </c>
      <c r="T37" s="493">
        <v>1.2448909285006443E-2</v>
      </c>
      <c r="U37" s="491">
        <v>1.3754134276216174E-2</v>
      </c>
      <c r="V37" s="492">
        <v>1.1568113017154389E-2</v>
      </c>
      <c r="W37" s="494">
        <v>1.2635587829520765E-2</v>
      </c>
      <c r="X37"/>
      <c r="Y37" s="1877" t="s">
        <v>18</v>
      </c>
      <c r="Z37" s="1877"/>
      <c r="AA37" s="1877"/>
      <c r="AB37" s="1877"/>
      <c r="AC37" s="1878"/>
      <c r="AD37" s="487">
        <v>0.50085411684318415</v>
      </c>
      <c r="AE37" s="495">
        <v>0.49914588315681585</v>
      </c>
      <c r="AF37" s="496">
        <v>1</v>
      </c>
      <c r="AG37" s="487">
        <v>0.53154625694671465</v>
      </c>
      <c r="AH37" s="495">
        <v>0.46845374305328541</v>
      </c>
      <c r="AI37" s="497">
        <v>1</v>
      </c>
      <c r="AJ37"/>
      <c r="AK37" s="1877" t="s">
        <v>18</v>
      </c>
      <c r="AL37" s="1877"/>
      <c r="AM37" s="1877"/>
      <c r="AN37" s="1877"/>
      <c r="AO37" s="1878"/>
      <c r="AP37" s="487">
        <v>0.10914051841746253</v>
      </c>
      <c r="AQ37" s="495">
        <v>-1.9164955509924697E-2</v>
      </c>
      <c r="AR37" s="497">
        <v>4.5097369320123093E-2</v>
      </c>
    </row>
    <row r="38" spans="1:59" ht="18" customHeight="1">
      <c r="A38" s="1865" t="s">
        <v>931</v>
      </c>
      <c r="B38" s="1865"/>
      <c r="C38" s="1865"/>
      <c r="D38" s="1865"/>
      <c r="E38" s="1866"/>
      <c r="F38" s="427">
        <v>1466</v>
      </c>
      <c r="G38" s="427">
        <v>1461</v>
      </c>
      <c r="H38" s="427">
        <v>2927</v>
      </c>
      <c r="I38" s="427">
        <v>1626</v>
      </c>
      <c r="J38" s="427">
        <v>1433</v>
      </c>
      <c r="K38" s="427">
        <v>3059</v>
      </c>
      <c r="L38"/>
      <c r="M38" s="1865" t="s">
        <v>932</v>
      </c>
      <c r="N38" s="1865"/>
      <c r="O38" s="1865"/>
      <c r="P38" s="1865"/>
      <c r="Q38" s="1866"/>
      <c r="R38" s="149">
        <v>1.2837015437693189E-2</v>
      </c>
      <c r="S38" s="149">
        <v>1.2082368508104532E-2</v>
      </c>
      <c r="T38" s="149">
        <v>1.2448909285006443E-2</v>
      </c>
      <c r="U38" s="149">
        <v>1.3754134276216174E-2</v>
      </c>
      <c r="V38" s="149">
        <v>1.1568113017154389E-2</v>
      </c>
      <c r="W38" s="149">
        <v>1.2635587829520765E-2</v>
      </c>
      <c r="X38"/>
      <c r="Y38" s="1865" t="s">
        <v>933</v>
      </c>
      <c r="Z38" s="1865"/>
      <c r="AA38" s="1865"/>
      <c r="AB38" s="1865"/>
      <c r="AC38" s="1866"/>
      <c r="AD38" s="149">
        <v>0.50085411684318415</v>
      </c>
      <c r="AE38" s="150">
        <v>0.49914588315681585</v>
      </c>
      <c r="AF38" s="428">
        <v>1</v>
      </c>
      <c r="AG38" s="151">
        <v>0.53154625694671465</v>
      </c>
      <c r="AH38" s="150">
        <v>0.46845374305328541</v>
      </c>
      <c r="AI38" s="108">
        <v>1</v>
      </c>
      <c r="AJ38"/>
      <c r="AK38" s="1865" t="s">
        <v>933</v>
      </c>
      <c r="AL38" s="1865"/>
      <c r="AM38" s="1865"/>
      <c r="AN38" s="1865"/>
      <c r="AO38" s="1866"/>
      <c r="AP38" s="151">
        <v>0.10914051841746253</v>
      </c>
      <c r="AQ38" s="150">
        <v>-1.9164955509924697E-2</v>
      </c>
      <c r="AR38" s="108">
        <v>4.5097369320123093E-2</v>
      </c>
    </row>
    <row r="39" spans="1:59" ht="18" customHeight="1">
      <c r="A39" s="1862" t="s">
        <v>19</v>
      </c>
      <c r="B39" s="1862"/>
      <c r="C39" s="1862"/>
      <c r="D39" s="1862"/>
      <c r="E39" s="1863"/>
      <c r="F39" s="429">
        <v>114201</v>
      </c>
      <c r="G39" s="190">
        <v>120920</v>
      </c>
      <c r="H39" s="190">
        <v>235121</v>
      </c>
      <c r="I39" s="429">
        <v>118219</v>
      </c>
      <c r="J39" s="190">
        <v>123875</v>
      </c>
      <c r="K39" s="191">
        <v>242094</v>
      </c>
      <c r="L39"/>
      <c r="M39" s="1862" t="s">
        <v>19</v>
      </c>
      <c r="N39" s="1862"/>
      <c r="O39" s="1862"/>
      <c r="P39" s="1862"/>
      <c r="Q39" s="1863"/>
      <c r="R39" s="155">
        <v>1</v>
      </c>
      <c r="S39" s="156">
        <v>1</v>
      </c>
      <c r="T39" s="430">
        <v>1</v>
      </c>
      <c r="U39" s="155">
        <v>1</v>
      </c>
      <c r="V39" s="156">
        <v>1</v>
      </c>
      <c r="W39" s="157">
        <v>1</v>
      </c>
      <c r="X39"/>
      <c r="Y39" s="1862" t="s">
        <v>19</v>
      </c>
      <c r="Z39" s="1862"/>
      <c r="AA39" s="1862"/>
      <c r="AB39" s="1862"/>
      <c r="AC39" s="1863"/>
      <c r="AD39" s="155">
        <v>0.48571161231876353</v>
      </c>
      <c r="AE39" s="156">
        <v>0.51428838768123653</v>
      </c>
      <c r="AF39" s="430">
        <v>1</v>
      </c>
      <c r="AG39" s="155">
        <v>0.48831858699513414</v>
      </c>
      <c r="AH39" s="156">
        <v>0.51168141300486591</v>
      </c>
      <c r="AI39" s="157">
        <v>1</v>
      </c>
      <c r="AJ39"/>
      <c r="AK39" s="1862" t="s">
        <v>19</v>
      </c>
      <c r="AL39" s="1862"/>
      <c r="AM39" s="1862"/>
      <c r="AN39" s="1862"/>
      <c r="AO39" s="1863"/>
      <c r="AP39" s="155">
        <v>3.5183579828547806E-2</v>
      </c>
      <c r="AQ39" s="156">
        <v>2.4437644723784402E-2</v>
      </c>
      <c r="AR39" s="157">
        <v>2.9657070189391899E-2</v>
      </c>
    </row>
    <row r="40" spans="1:59" ht="18" customHeight="1">
      <c r="A40" s="1"/>
      <c r="B40" s="1"/>
      <c r="C40" s="1"/>
      <c r="D40" s="1"/>
      <c r="E40" s="1"/>
      <c r="F40" s="444"/>
      <c r="G40" s="1"/>
      <c r="H40" s="1"/>
      <c r="I40" s="1"/>
      <c r="J40" s="1"/>
      <c r="K40" s="1"/>
      <c r="L40"/>
      <c r="M40" s="1"/>
      <c r="O40" s="1"/>
      <c r="P40" s="1"/>
      <c r="Q40" s="1"/>
      <c r="R40" s="1"/>
      <c r="S40" s="1"/>
      <c r="T40" s="1"/>
      <c r="U40" s="1"/>
      <c r="V40" s="1"/>
      <c r="W40"/>
      <c r="X40"/>
      <c r="AJ40"/>
      <c r="AK40"/>
      <c r="AL40"/>
      <c r="AM40"/>
      <c r="AN40"/>
      <c r="AO40"/>
    </row>
    <row r="41" spans="1:59" ht="18" customHeight="1">
      <c r="A41" s="1861" t="s">
        <v>934</v>
      </c>
      <c r="B41" s="1861"/>
      <c r="C41" s="1861"/>
      <c r="D41" s="1861"/>
      <c r="E41" s="1861"/>
      <c r="F41" s="1861"/>
      <c r="G41" s="1861"/>
      <c r="H41" s="1861"/>
      <c r="I41" s="1861"/>
      <c r="J41" s="1861"/>
      <c r="K41" s="1861"/>
      <c r="L41"/>
      <c r="M41" s="1950" t="s">
        <v>935</v>
      </c>
      <c r="N41" s="1950"/>
      <c r="O41" s="1950"/>
      <c r="P41" s="1950"/>
      <c r="Q41" s="1950"/>
      <c r="R41" s="1950"/>
      <c r="S41" s="1950"/>
      <c r="T41" s="1950"/>
      <c r="U41" s="1950"/>
      <c r="V41" s="1950"/>
      <c r="W41" s="1950"/>
      <c r="X41"/>
      <c r="Y41" s="1950" t="s">
        <v>936</v>
      </c>
      <c r="Z41" s="1950"/>
      <c r="AA41" s="1950"/>
      <c r="AB41" s="1950"/>
      <c r="AC41" s="1950"/>
      <c r="AD41" s="1950"/>
      <c r="AE41" s="1950"/>
      <c r="AF41" s="1950"/>
      <c r="AG41" s="1950"/>
      <c r="AH41" s="1950"/>
      <c r="AI41" s="1950"/>
      <c r="AJ41"/>
      <c r="AK41" s="1861" t="s">
        <v>937</v>
      </c>
      <c r="AL41" s="1861"/>
      <c r="AM41" s="1861"/>
      <c r="AN41" s="1861"/>
      <c r="AO41" s="1861"/>
      <c r="AP41" s="1861"/>
      <c r="AQ41" s="1861"/>
      <c r="AR41" s="1861"/>
      <c r="AS41" s="1861"/>
      <c r="AT41" s="1861"/>
      <c r="AU41" s="1861"/>
      <c r="AW41" s="1861" t="s">
        <v>938</v>
      </c>
      <c r="AX41" s="1861"/>
      <c r="AY41" s="1861"/>
      <c r="AZ41" s="1861"/>
      <c r="BA41" s="1861"/>
      <c r="BB41" s="1861"/>
      <c r="BC41" s="1861"/>
      <c r="BD41" s="1861"/>
      <c r="BE41" s="1861"/>
      <c r="BF41" s="1861"/>
      <c r="BG41" s="1861"/>
    </row>
    <row r="42" spans="1:59" ht="18" customHeight="1">
      <c r="A42" s="1"/>
      <c r="B42" s="1"/>
      <c r="C42" s="1"/>
      <c r="D42" s="1"/>
      <c r="E42" s="1"/>
      <c r="F42" s="444"/>
      <c r="G42" s="1"/>
      <c r="H42" s="1"/>
      <c r="I42" s="1"/>
      <c r="J42" s="1"/>
      <c r="K42" s="1"/>
      <c r="L42"/>
      <c r="M42" s="1"/>
      <c r="O42" s="1"/>
      <c r="P42" s="1"/>
      <c r="Q42" s="1"/>
      <c r="R42" s="1"/>
      <c r="S42" s="1"/>
      <c r="T42" s="1"/>
      <c r="U42" s="1"/>
      <c r="V42" s="1"/>
      <c r="W42" s="1"/>
      <c r="X42"/>
      <c r="Y42" s="1"/>
      <c r="Z42" s="1"/>
      <c r="AA42" s="1"/>
      <c r="AB42" s="1"/>
      <c r="AC42" s="1"/>
      <c r="AD42" s="1"/>
      <c r="AE42" s="1"/>
      <c r="AF42" s="1"/>
      <c r="AG42" s="1"/>
      <c r="AH42" s="1"/>
      <c r="AI42" s="1"/>
      <c r="AJ42"/>
      <c r="AK42" s="1"/>
      <c r="AL42" s="1"/>
      <c r="AM42" s="1"/>
      <c r="AN42" s="1"/>
      <c r="AO42" s="1"/>
      <c r="AP42" s="1"/>
      <c r="AQ42" s="1"/>
      <c r="AR42" s="1"/>
      <c r="AS42" s="1"/>
      <c r="AT42" s="1"/>
      <c r="AU42" s="1"/>
      <c r="AW42" s="1"/>
      <c r="AX42" s="1"/>
      <c r="AY42" s="1"/>
      <c r="AZ42" s="1"/>
      <c r="BA42" s="1"/>
      <c r="BB42" s="1"/>
      <c r="BC42" s="1"/>
      <c r="BD42"/>
      <c r="BE42"/>
      <c r="BF42" s="1"/>
      <c r="BG42" s="1"/>
    </row>
    <row r="43" spans="1:59" ht="18" customHeight="1">
      <c r="A43" s="1826"/>
      <c r="B43" s="1826"/>
      <c r="C43" s="1827"/>
      <c r="D43" s="1824">
        <v>2024</v>
      </c>
      <c r="E43" s="1864"/>
      <c r="F43" s="1864"/>
      <c r="G43" s="1825"/>
      <c r="H43" s="1824">
        <v>2025</v>
      </c>
      <c r="I43" s="1864"/>
      <c r="J43" s="1864"/>
      <c r="K43" s="1864"/>
      <c r="L43"/>
      <c r="M43" s="1826"/>
      <c r="N43" s="1826"/>
      <c r="O43" s="1826"/>
      <c r="P43" s="1826"/>
      <c r="Q43" s="1827"/>
      <c r="R43" s="1824">
        <v>2024</v>
      </c>
      <c r="S43" s="1864"/>
      <c r="T43" s="1864"/>
      <c r="U43" s="1864"/>
      <c r="V43" s="1864"/>
      <c r="W43" s="1864"/>
      <c r="X43"/>
      <c r="Y43" s="1826"/>
      <c r="Z43" s="1826"/>
      <c r="AA43" s="1826"/>
      <c r="AB43" s="1826"/>
      <c r="AC43" s="1827"/>
      <c r="AD43" s="1824">
        <v>2025</v>
      </c>
      <c r="AE43" s="1864"/>
      <c r="AF43" s="1864"/>
      <c r="AG43" s="1864"/>
      <c r="AH43" s="1864"/>
      <c r="AI43" s="1864"/>
      <c r="AJ43"/>
      <c r="AK43" s="1826"/>
      <c r="AL43" s="1826"/>
      <c r="AM43" s="1826"/>
      <c r="AN43" s="1826"/>
      <c r="AO43" s="1827"/>
      <c r="AP43" s="1824" t="s">
        <v>929</v>
      </c>
      <c r="AQ43" s="1864"/>
      <c r="AR43" s="1864"/>
      <c r="AS43"/>
      <c r="AT43"/>
      <c r="AU43"/>
      <c r="AW43" s="1826"/>
      <c r="AX43" s="1826"/>
      <c r="AY43" s="1827"/>
      <c r="AZ43" s="1824">
        <v>2024</v>
      </c>
      <c r="BA43" s="1825"/>
      <c r="BB43" s="1824">
        <v>2025</v>
      </c>
      <c r="BC43" s="1864"/>
      <c r="BD43"/>
      <c r="BE43"/>
    </row>
    <row r="44" spans="1:59" ht="30" customHeight="1">
      <c r="A44" s="1828"/>
      <c r="B44" s="1828"/>
      <c r="C44" s="1829"/>
      <c r="D44" s="33" t="s">
        <v>68</v>
      </c>
      <c r="E44" s="418" t="s">
        <v>939</v>
      </c>
      <c r="F44" s="696" t="s">
        <v>69</v>
      </c>
      <c r="G44" s="418" t="s">
        <v>939</v>
      </c>
      <c r="H44" s="34" t="s">
        <v>68</v>
      </c>
      <c r="I44" s="418" t="s">
        <v>939</v>
      </c>
      <c r="J44" s="34" t="s">
        <v>69</v>
      </c>
      <c r="K44" s="419" t="s">
        <v>939</v>
      </c>
      <c r="L44"/>
      <c r="M44" s="1828"/>
      <c r="N44" s="1828"/>
      <c r="O44" s="1828"/>
      <c r="P44" s="1828"/>
      <c r="Q44" s="1829"/>
      <c r="R44" s="33" t="s">
        <v>68</v>
      </c>
      <c r="S44" s="418" t="s">
        <v>939</v>
      </c>
      <c r="T44" s="34" t="s">
        <v>69</v>
      </c>
      <c r="U44" s="418" t="s">
        <v>939</v>
      </c>
      <c r="V44" s="34" t="s">
        <v>70</v>
      </c>
      <c r="W44" s="95" t="s">
        <v>939</v>
      </c>
      <c r="X44"/>
      <c r="Y44" s="1828"/>
      <c r="Z44" s="1828"/>
      <c r="AA44" s="1828"/>
      <c r="AB44" s="1828"/>
      <c r="AC44" s="1829"/>
      <c r="AD44" s="33" t="s">
        <v>68</v>
      </c>
      <c r="AE44" s="418" t="s">
        <v>939</v>
      </c>
      <c r="AF44" s="34" t="s">
        <v>69</v>
      </c>
      <c r="AG44" s="418" t="s">
        <v>939</v>
      </c>
      <c r="AH44" s="34" t="s">
        <v>70</v>
      </c>
      <c r="AI44" s="95" t="s">
        <v>939</v>
      </c>
      <c r="AJ44"/>
      <c r="AK44" s="1828"/>
      <c r="AL44" s="1828"/>
      <c r="AM44" s="1828"/>
      <c r="AN44" s="1828"/>
      <c r="AO44" s="1829"/>
      <c r="AP44" s="297" t="s">
        <v>68</v>
      </c>
      <c r="AQ44" s="93" t="s">
        <v>69</v>
      </c>
      <c r="AR44" s="442" t="s">
        <v>70</v>
      </c>
      <c r="AW44" s="1828"/>
      <c r="AX44" s="1828"/>
      <c r="AY44" s="1829"/>
      <c r="AZ44" s="34" t="s">
        <v>69</v>
      </c>
      <c r="BA44" s="418" t="s">
        <v>940</v>
      </c>
      <c r="BB44" s="33" t="s">
        <v>69</v>
      </c>
      <c r="BC44" s="95" t="s">
        <v>941</v>
      </c>
      <c r="BD44"/>
      <c r="BE44"/>
    </row>
    <row r="45" spans="1:59" ht="18" customHeight="1">
      <c r="A45" s="1886" t="s">
        <v>24</v>
      </c>
      <c r="B45" s="1886"/>
      <c r="C45" s="1887"/>
      <c r="D45" s="192">
        <v>2768</v>
      </c>
      <c r="E45" s="193">
        <v>24</v>
      </c>
      <c r="F45" s="697">
        <v>1062</v>
      </c>
      <c r="G45" s="195">
        <v>16</v>
      </c>
      <c r="H45" s="192">
        <v>2842</v>
      </c>
      <c r="I45" s="193">
        <v>26</v>
      </c>
      <c r="J45" s="196">
        <v>1127</v>
      </c>
      <c r="K45" s="197">
        <v>19</v>
      </c>
      <c r="L45"/>
      <c r="M45" s="1886" t="s">
        <v>24</v>
      </c>
      <c r="N45" s="1886"/>
      <c r="O45" s="1886"/>
      <c r="P45" s="1886"/>
      <c r="Q45" s="1887"/>
      <c r="R45" s="114">
        <v>2.6758180675721398E-2</v>
      </c>
      <c r="S45" s="115">
        <v>8.670520231213872E-3</v>
      </c>
      <c r="T45" s="114">
        <v>9.7079391197038255E-3</v>
      </c>
      <c r="U45" s="115">
        <v>1.5065913370998116E-2</v>
      </c>
      <c r="V45" s="116">
        <v>1.7994737831234731E-2</v>
      </c>
      <c r="W45" s="117">
        <v>1.0443864229765013E-2</v>
      </c>
      <c r="X45"/>
      <c r="Y45" s="1886" t="s">
        <v>24</v>
      </c>
      <c r="Z45" s="1886"/>
      <c r="AA45" s="1886"/>
      <c r="AB45" s="1886"/>
      <c r="AC45" s="1887"/>
      <c r="AD45" s="114">
        <v>2.6558265582655827E-2</v>
      </c>
      <c r="AE45" s="115">
        <v>9.1484869809992965E-3</v>
      </c>
      <c r="AF45" s="114">
        <v>1.007914859365917E-2</v>
      </c>
      <c r="AG45" s="115">
        <v>1.6858917480035492E-2</v>
      </c>
      <c r="AH45" s="116">
        <v>1.8137781332114702E-2</v>
      </c>
      <c r="AI45" s="117">
        <v>1.1337868480725623E-2</v>
      </c>
      <c r="AJ45"/>
      <c r="AK45" s="1886" t="s">
        <v>24</v>
      </c>
      <c r="AL45" s="1886"/>
      <c r="AM45" s="1886"/>
      <c r="AN45" s="1886"/>
      <c r="AO45" s="1887"/>
      <c r="AP45" s="118">
        <v>2.6734104046242768E-2</v>
      </c>
      <c r="AQ45" s="114">
        <v>6.1205273069679933E-2</v>
      </c>
      <c r="AR45" s="119">
        <v>3.6292428198433369E-2</v>
      </c>
      <c r="AW45" s="1886" t="s">
        <v>24</v>
      </c>
      <c r="AX45" s="1886"/>
      <c r="AY45" s="1887"/>
      <c r="AZ45" s="114">
        <v>0.27728459530026112</v>
      </c>
      <c r="BA45" s="115">
        <v>0.4</v>
      </c>
      <c r="BB45" s="116">
        <v>0.2839506172839506</v>
      </c>
      <c r="BC45" s="117">
        <v>0.42222222222222222</v>
      </c>
      <c r="BD45"/>
      <c r="BE45"/>
    </row>
    <row r="46" spans="1:59" ht="18" customHeight="1">
      <c r="A46" s="1886" t="s">
        <v>25</v>
      </c>
      <c r="B46" s="1886"/>
      <c r="C46" s="1887"/>
      <c r="D46" s="198">
        <v>12020</v>
      </c>
      <c r="E46" s="195">
        <v>39</v>
      </c>
      <c r="F46" s="697">
        <v>5710</v>
      </c>
      <c r="G46" s="195">
        <v>181</v>
      </c>
      <c r="H46" s="198">
        <v>12350</v>
      </c>
      <c r="I46" s="195">
        <v>45</v>
      </c>
      <c r="J46" s="194">
        <v>5960</v>
      </c>
      <c r="K46" s="199">
        <v>175</v>
      </c>
      <c r="L46"/>
      <c r="M46" s="1886" t="s">
        <v>25</v>
      </c>
      <c r="N46" s="1886"/>
      <c r="O46" s="1886"/>
      <c r="P46" s="1886"/>
      <c r="Q46" s="1887"/>
      <c r="R46" s="114">
        <v>0.11619701290540867</v>
      </c>
      <c r="S46" s="115">
        <v>3.2445923460898501E-3</v>
      </c>
      <c r="T46" s="114">
        <v>5.2196169843228668E-2</v>
      </c>
      <c r="U46" s="115">
        <v>3.1698774080560418E-2</v>
      </c>
      <c r="V46" s="116">
        <v>8.3302010900206724E-2</v>
      </c>
      <c r="W46" s="117">
        <v>1.2408347433728144E-2</v>
      </c>
      <c r="X46"/>
      <c r="Y46" s="1886" t="s">
        <v>25</v>
      </c>
      <c r="Z46" s="1886"/>
      <c r="AA46" s="1886"/>
      <c r="AB46" s="1886"/>
      <c r="AC46" s="1887"/>
      <c r="AD46" s="114">
        <v>0.11540977478740305</v>
      </c>
      <c r="AE46" s="115">
        <v>3.6437246963562753E-3</v>
      </c>
      <c r="AF46" s="114">
        <v>5.3302329741090192E-2</v>
      </c>
      <c r="AG46" s="115">
        <v>2.936241610738255E-2</v>
      </c>
      <c r="AH46" s="116">
        <v>8.3674168856392089E-2</v>
      </c>
      <c r="AI46" s="117">
        <v>1.2015292190060076E-2</v>
      </c>
      <c r="AJ46"/>
      <c r="AK46" s="1886" t="s">
        <v>25</v>
      </c>
      <c r="AL46" s="1886"/>
      <c r="AM46" s="1886"/>
      <c r="AN46" s="1886"/>
      <c r="AO46" s="1887"/>
      <c r="AP46" s="118">
        <v>2.7454242928452555E-2</v>
      </c>
      <c r="AQ46" s="114">
        <v>4.3782837127845919E-2</v>
      </c>
      <c r="AR46" s="119">
        <v>3.2712915961646827E-2</v>
      </c>
      <c r="AW46" s="1886" t="s">
        <v>25</v>
      </c>
      <c r="AX46" s="1886"/>
      <c r="AY46" s="1887"/>
      <c r="AZ46" s="114">
        <v>0.32205301748448956</v>
      </c>
      <c r="BA46" s="115">
        <v>0.82272727272727275</v>
      </c>
      <c r="BB46" s="116">
        <v>0.32550518842162751</v>
      </c>
      <c r="BC46" s="117">
        <v>0.79545454545454541</v>
      </c>
      <c r="BD46"/>
      <c r="BE46"/>
    </row>
    <row r="47" spans="1:59" ht="18" customHeight="1">
      <c r="A47" s="1886" t="s">
        <v>26</v>
      </c>
      <c r="B47" s="1886"/>
      <c r="C47" s="1887"/>
      <c r="D47" s="198">
        <v>48830</v>
      </c>
      <c r="E47" s="195">
        <v>2756</v>
      </c>
      <c r="F47" s="697">
        <v>61489</v>
      </c>
      <c r="G47" s="195">
        <v>19065</v>
      </c>
      <c r="H47" s="198">
        <v>49325</v>
      </c>
      <c r="I47" s="195">
        <v>2922</v>
      </c>
      <c r="J47" s="194">
        <v>62470</v>
      </c>
      <c r="K47" s="199">
        <v>19183</v>
      </c>
      <c r="L47"/>
      <c r="M47" s="1886" t="s">
        <v>26</v>
      </c>
      <c r="N47" s="1886"/>
      <c r="O47" s="1886"/>
      <c r="P47" s="1886"/>
      <c r="Q47" s="1887"/>
      <c r="R47" s="114">
        <v>0.4720382812122384</v>
      </c>
      <c r="S47" s="115">
        <v>5.6440712676633219E-2</v>
      </c>
      <c r="T47" s="114">
        <v>0.56208236208236206</v>
      </c>
      <c r="U47" s="115">
        <v>0.31005545707362292</v>
      </c>
      <c r="V47" s="116">
        <v>0.51831892501409504</v>
      </c>
      <c r="W47" s="117">
        <v>0.19779910985415022</v>
      </c>
      <c r="X47"/>
      <c r="Y47" s="1886" t="s">
        <v>26</v>
      </c>
      <c r="Z47" s="1886"/>
      <c r="AA47" s="1886"/>
      <c r="AB47" s="1886"/>
      <c r="AC47" s="1887"/>
      <c r="AD47" s="114">
        <v>0.46093823007195589</v>
      </c>
      <c r="AE47" s="115">
        <v>5.9239736441966548E-2</v>
      </c>
      <c r="AF47" s="114">
        <v>0.55869069445065511</v>
      </c>
      <c r="AG47" s="115">
        <v>0.30707539619017127</v>
      </c>
      <c r="AH47" s="116">
        <v>0.51088769564720671</v>
      </c>
      <c r="AI47" s="117">
        <v>0.19772798425689878</v>
      </c>
      <c r="AJ47"/>
      <c r="AK47" s="1886" t="s">
        <v>26</v>
      </c>
      <c r="AL47" s="1886"/>
      <c r="AM47" s="1886"/>
      <c r="AN47" s="1886"/>
      <c r="AO47" s="1887"/>
      <c r="AP47" s="118">
        <v>1.013721073110796E-2</v>
      </c>
      <c r="AQ47" s="114">
        <v>1.5954073086243081E-2</v>
      </c>
      <c r="AR47" s="119">
        <v>1.3379381611508423E-2</v>
      </c>
      <c r="AW47" s="1886" t="s">
        <v>26</v>
      </c>
      <c r="AX47" s="1886"/>
      <c r="AY47" s="1887"/>
      <c r="AZ47" s="114">
        <v>0.55737452297428369</v>
      </c>
      <c r="BA47" s="115">
        <v>0.87369964712891246</v>
      </c>
      <c r="BB47" s="116">
        <v>0.55879064358871144</v>
      </c>
      <c r="BC47" s="117">
        <v>0.86781271205609589</v>
      </c>
      <c r="BD47"/>
      <c r="BE47"/>
    </row>
    <row r="48" spans="1:59" ht="18" customHeight="1">
      <c r="A48" s="1886" t="s">
        <v>27</v>
      </c>
      <c r="B48" s="1886"/>
      <c r="C48" s="1887"/>
      <c r="D48" s="198">
        <v>177</v>
      </c>
      <c r="E48" s="195">
        <v>11</v>
      </c>
      <c r="F48" s="697">
        <v>23</v>
      </c>
      <c r="G48" s="195">
        <v>12</v>
      </c>
      <c r="H48" s="198">
        <v>303</v>
      </c>
      <c r="I48" s="195">
        <v>17</v>
      </c>
      <c r="J48" s="194">
        <v>35</v>
      </c>
      <c r="K48" s="199">
        <v>14</v>
      </c>
      <c r="L48"/>
      <c r="M48" s="1886" t="s">
        <v>27</v>
      </c>
      <c r="N48" s="1886"/>
      <c r="O48" s="1886"/>
      <c r="P48" s="1886"/>
      <c r="Q48" s="1887"/>
      <c r="R48" s="114">
        <v>1.7110541833824737E-3</v>
      </c>
      <c r="S48" s="115">
        <v>6.2146892655367235E-2</v>
      </c>
      <c r="T48" s="114">
        <v>2.1024726907079849E-4</v>
      </c>
      <c r="U48" s="115">
        <v>0.52173913043478259</v>
      </c>
      <c r="V48" s="116">
        <v>9.3967299379815825E-4</v>
      </c>
      <c r="W48" s="117">
        <v>0.115</v>
      </c>
      <c r="X48"/>
      <c r="Y48" s="1886" t="s">
        <v>27</v>
      </c>
      <c r="Z48" s="1886"/>
      <c r="AA48" s="1886"/>
      <c r="AB48" s="1886"/>
      <c r="AC48" s="1887"/>
      <c r="AD48" s="114">
        <v>2.8315110737314269E-3</v>
      </c>
      <c r="AE48" s="115">
        <v>5.6105610561056105E-2</v>
      </c>
      <c r="AF48" s="114">
        <v>3.1301703707016054E-4</v>
      </c>
      <c r="AG48" s="115">
        <v>0.4</v>
      </c>
      <c r="AH48" s="116">
        <v>1.5446132754484178E-3</v>
      </c>
      <c r="AI48" s="117">
        <v>9.1715976331360943E-2</v>
      </c>
      <c r="AJ48"/>
      <c r="AK48" s="1886" t="s">
        <v>27</v>
      </c>
      <c r="AL48" s="1886"/>
      <c r="AM48" s="1886"/>
      <c r="AN48" s="1886"/>
      <c r="AO48" s="1887"/>
      <c r="AP48" s="118">
        <v>0.71186440677966112</v>
      </c>
      <c r="AQ48" s="114">
        <v>0.52173913043478271</v>
      </c>
      <c r="AR48" s="119">
        <v>0.69</v>
      </c>
      <c r="AW48" s="1886" t="s">
        <v>27</v>
      </c>
      <c r="AX48" s="1886"/>
      <c r="AY48" s="1887"/>
      <c r="AZ48" s="114">
        <v>0.115</v>
      </c>
      <c r="BA48" s="115">
        <v>0.52173913043478259</v>
      </c>
      <c r="BB48" s="116">
        <v>0.10355029585798817</v>
      </c>
      <c r="BC48" s="117">
        <v>0.45161290322580644</v>
      </c>
      <c r="BD48"/>
      <c r="BE48"/>
    </row>
    <row r="49" spans="1:57" ht="18" customHeight="1">
      <c r="A49" s="1886" t="s">
        <v>28</v>
      </c>
      <c r="B49" s="1886"/>
      <c r="C49" s="1887"/>
      <c r="D49" s="200">
        <v>39650</v>
      </c>
      <c r="E49" s="201">
        <v>8114</v>
      </c>
      <c r="F49" s="698">
        <v>41111</v>
      </c>
      <c r="G49" s="201">
        <v>32337</v>
      </c>
      <c r="H49" s="200">
        <v>42190</v>
      </c>
      <c r="I49" s="201">
        <v>8538</v>
      </c>
      <c r="J49" s="202">
        <v>42223</v>
      </c>
      <c r="K49" s="203">
        <v>33103</v>
      </c>
      <c r="L49"/>
      <c r="M49" s="1886" t="s">
        <v>28</v>
      </c>
      <c r="N49" s="1886"/>
      <c r="O49" s="1886"/>
      <c r="P49" s="1886"/>
      <c r="Q49" s="1887"/>
      <c r="R49" s="114">
        <v>0.38329547102324907</v>
      </c>
      <c r="S49" s="115">
        <v>0.20464060529634301</v>
      </c>
      <c r="T49" s="114">
        <v>0.37580328168563465</v>
      </c>
      <c r="U49" s="115">
        <v>0.78657780156162582</v>
      </c>
      <c r="V49" s="116">
        <v>0.37944465326066529</v>
      </c>
      <c r="W49" s="117">
        <v>0.50087294610022159</v>
      </c>
      <c r="X49"/>
      <c r="Y49" s="1886" t="s">
        <v>28</v>
      </c>
      <c r="Z49" s="1886"/>
      <c r="AA49" s="1886"/>
      <c r="AB49" s="1886"/>
      <c r="AC49" s="1887"/>
      <c r="AD49" s="114">
        <v>0.3942622184842538</v>
      </c>
      <c r="AE49" s="115">
        <v>0.2023702299123015</v>
      </c>
      <c r="AF49" s="114">
        <v>0.37761481017752535</v>
      </c>
      <c r="AG49" s="115">
        <v>0.78400397887407336</v>
      </c>
      <c r="AH49" s="116">
        <v>0.38575574088883813</v>
      </c>
      <c r="AI49" s="117">
        <v>0.49330079490125928</v>
      </c>
      <c r="AJ49"/>
      <c r="AK49" s="1886" t="s">
        <v>28</v>
      </c>
      <c r="AL49" s="1886"/>
      <c r="AM49" s="1886"/>
      <c r="AN49" s="1886"/>
      <c r="AO49" s="1887"/>
      <c r="AP49" s="118">
        <v>6.4060529634300201E-2</v>
      </c>
      <c r="AQ49" s="114">
        <v>2.7048721753301974E-2</v>
      </c>
      <c r="AR49" s="119">
        <v>4.5219846212899872E-2</v>
      </c>
      <c r="AW49" s="1886" t="s">
        <v>28</v>
      </c>
      <c r="AX49" s="1886"/>
      <c r="AY49" s="1887"/>
      <c r="AZ49" s="114">
        <v>0.50904520746399873</v>
      </c>
      <c r="BA49" s="115">
        <v>0.79941163382858271</v>
      </c>
      <c r="BB49" s="116">
        <v>0.50019546752277488</v>
      </c>
      <c r="BC49" s="117">
        <v>0.79496169640498549</v>
      </c>
      <c r="BD49"/>
      <c r="BE49"/>
    </row>
    <row r="50" spans="1:57" ht="18" customHeight="1">
      <c r="A50" s="1946" t="s">
        <v>29</v>
      </c>
      <c r="B50" s="1946"/>
      <c r="C50" s="1947"/>
      <c r="D50" s="204">
        <v>103445</v>
      </c>
      <c r="E50" s="205">
        <v>10944</v>
      </c>
      <c r="F50" s="699">
        <v>109395</v>
      </c>
      <c r="G50" s="205">
        <v>51611</v>
      </c>
      <c r="H50" s="206">
        <v>107010</v>
      </c>
      <c r="I50" s="205">
        <v>11548</v>
      </c>
      <c r="J50" s="206">
        <v>111815</v>
      </c>
      <c r="K50" s="207">
        <v>52494</v>
      </c>
      <c r="L50"/>
      <c r="M50" s="1946" t="s">
        <v>29</v>
      </c>
      <c r="N50" s="1946"/>
      <c r="O50" s="1946"/>
      <c r="P50" s="1946"/>
      <c r="Q50" s="1947"/>
      <c r="R50" s="158">
        <v>1</v>
      </c>
      <c r="S50" s="248">
        <v>0.10579535018608922</v>
      </c>
      <c r="T50" s="160">
        <v>1</v>
      </c>
      <c r="U50" s="248">
        <v>0.47178573060926005</v>
      </c>
      <c r="V50" s="160">
        <v>1</v>
      </c>
      <c r="W50" s="249">
        <v>0.29390622063521893</v>
      </c>
      <c r="X50"/>
      <c r="Y50" s="1946" t="s">
        <v>29</v>
      </c>
      <c r="Z50" s="1946"/>
      <c r="AA50" s="1946"/>
      <c r="AB50" s="1946"/>
      <c r="AC50" s="1947"/>
      <c r="AD50" s="158">
        <v>1</v>
      </c>
      <c r="AE50" s="159">
        <v>0.10791514811699841</v>
      </c>
      <c r="AF50" s="160">
        <v>1</v>
      </c>
      <c r="AG50" s="248">
        <v>0.46947189554174307</v>
      </c>
      <c r="AH50" s="160">
        <v>1</v>
      </c>
      <c r="AI50" s="249">
        <v>0.29266308694162002</v>
      </c>
      <c r="AJ50"/>
      <c r="AK50" s="1946" t="s">
        <v>29</v>
      </c>
      <c r="AL50" s="1946"/>
      <c r="AM50" s="1946"/>
      <c r="AN50" s="1946"/>
      <c r="AO50" s="1947"/>
      <c r="AP50" s="161">
        <v>3.4462757987336223E-2</v>
      </c>
      <c r="AQ50" s="162">
        <v>2.2121669180492631E-2</v>
      </c>
      <c r="AR50" s="163">
        <v>2.8119714339409851E-2</v>
      </c>
      <c r="AW50" s="1946" t="s">
        <v>193</v>
      </c>
      <c r="AX50" s="1946"/>
      <c r="AY50" s="1947"/>
      <c r="AZ50" s="158">
        <v>0.51397763578274758</v>
      </c>
      <c r="BA50" s="159">
        <v>0.82504995603868592</v>
      </c>
      <c r="BB50" s="158">
        <v>0.51097909288244026</v>
      </c>
      <c r="BC50" s="164">
        <v>0.81968083445239059</v>
      </c>
      <c r="BD50"/>
      <c r="BE50"/>
    </row>
    <row r="51" spans="1:57" ht="18" customHeight="1">
      <c r="A51" s="498"/>
      <c r="B51" s="498"/>
      <c r="C51" s="498"/>
      <c r="D51" s="390"/>
      <c r="E51" s="390"/>
      <c r="F51" s="700"/>
      <c r="G51" s="390"/>
      <c r="H51" s="390"/>
      <c r="I51" s="390"/>
      <c r="J51" s="390"/>
      <c r="K51" s="390"/>
      <c r="L51"/>
      <c r="M51" s="1"/>
      <c r="O51" s="1"/>
      <c r="P51" s="1"/>
      <c r="Q51" s="1"/>
      <c r="R51" s="1"/>
      <c r="S51" s="1"/>
      <c r="T51" s="1"/>
      <c r="U51" s="1"/>
      <c r="V51" s="1"/>
      <c r="W51"/>
      <c r="X51"/>
      <c r="AJ51"/>
      <c r="AK51"/>
      <c r="AL51"/>
      <c r="AM51"/>
      <c r="AN51"/>
      <c r="AO51"/>
    </row>
    <row r="52" spans="1:57" ht="18" customHeight="1">
      <c r="A52" s="1861" t="s">
        <v>942</v>
      </c>
      <c r="B52" s="1861"/>
      <c r="C52" s="1861"/>
      <c r="D52" s="1861"/>
      <c r="E52" s="1861"/>
      <c r="F52" s="1861"/>
      <c r="G52" s="1861"/>
      <c r="H52" s="1861"/>
      <c r="I52" s="1861"/>
      <c r="J52" s="1861"/>
      <c r="K52" s="1861"/>
      <c r="L52" s="499"/>
      <c r="M52" s="500"/>
      <c r="N52" s="475"/>
      <c r="O52" s="475"/>
      <c r="P52" s="475"/>
      <c r="Q52" s="475"/>
      <c r="R52" s="475"/>
      <c r="S52" s="475"/>
      <c r="T52" s="475"/>
      <c r="U52" s="475"/>
      <c r="V52" s="475"/>
    </row>
    <row r="53" spans="1:57" customFormat="1" ht="25.95" customHeight="1">
      <c r="A53" s="381"/>
      <c r="B53" s="1955" t="s">
        <v>943</v>
      </c>
      <c r="C53" s="1955"/>
      <c r="D53" s="1955"/>
      <c r="E53" s="1955"/>
      <c r="G53" s="381"/>
      <c r="H53" s="381"/>
      <c r="I53" s="1150">
        <v>55391</v>
      </c>
      <c r="J53" s="864">
        <v>0.23671468681490093</v>
      </c>
      <c r="K53" s="381"/>
      <c r="L53" s="381"/>
      <c r="M53" s="381"/>
      <c r="N53" s="381"/>
      <c r="O53" s="381"/>
      <c r="P53" s="381"/>
      <c r="Q53" s="381"/>
      <c r="R53" s="381"/>
    </row>
    <row r="54" spans="1:57" customFormat="1" ht="16.95" customHeight="1">
      <c r="C54" s="561"/>
      <c r="D54" s="561"/>
      <c r="E54" s="522" t="s">
        <v>944</v>
      </c>
      <c r="G54" s="381"/>
      <c r="H54" s="381"/>
      <c r="I54" s="1151">
        <v>48864</v>
      </c>
      <c r="J54" s="666">
        <v>0.20882140521968043</v>
      </c>
      <c r="K54" s="1154" t="s">
        <v>945</v>
      </c>
      <c r="L54" s="381"/>
      <c r="M54" s="381"/>
      <c r="N54" s="381"/>
      <c r="O54" s="381"/>
      <c r="P54" s="381"/>
      <c r="Q54" s="381"/>
      <c r="R54" s="381"/>
    </row>
    <row r="55" spans="1:57" customFormat="1" ht="22.95" customHeight="1">
      <c r="C55" s="502"/>
      <c r="D55" s="502"/>
      <c r="E55" s="614" t="s">
        <v>946</v>
      </c>
      <c r="F55" s="502"/>
      <c r="G55" s="502"/>
      <c r="H55" s="502"/>
      <c r="I55" s="1152">
        <v>17517</v>
      </c>
      <c r="J55" s="1153">
        <v>0.35848477406679763</v>
      </c>
      <c r="K55" s="256"/>
      <c r="L55" s="501"/>
      <c r="M55" s="516" t="s">
        <v>947</v>
      </c>
      <c r="N55" s="666">
        <v>7.4859294270488333E-2</v>
      </c>
      <c r="O55" s="1219"/>
      <c r="P55" s="381"/>
      <c r="Q55" s="381"/>
      <c r="R55" s="381"/>
    </row>
    <row r="56" spans="1:57" customFormat="1" ht="21.6" customHeight="1">
      <c r="E56" s="614" t="s">
        <v>948</v>
      </c>
      <c r="I56" s="1152">
        <v>1668</v>
      </c>
      <c r="J56" s="1153">
        <v>3.4135559921414538E-2</v>
      </c>
      <c r="K56" s="256"/>
      <c r="L56" s="381"/>
      <c r="M56" s="516" t="s">
        <v>949</v>
      </c>
      <c r="N56" s="666">
        <v>7.128235590750388E-3</v>
      </c>
      <c r="O56" s="1219"/>
      <c r="P56" s="381"/>
      <c r="Q56" s="381"/>
      <c r="R56" s="381"/>
    </row>
    <row r="57" spans="1:57" customFormat="1" ht="23.7" customHeight="1">
      <c r="B57" s="503"/>
      <c r="C57" s="503"/>
      <c r="D57" s="504"/>
      <c r="E57" s="503"/>
      <c r="F57" s="701"/>
      <c r="H57" s="505" t="s">
        <v>950</v>
      </c>
      <c r="I57" s="413">
        <v>0.44553609203458133</v>
      </c>
      <c r="L57" s="381"/>
      <c r="M57" s="516" t="s">
        <v>951</v>
      </c>
      <c r="N57" s="666">
        <v>0.12683387535844171</v>
      </c>
      <c r="O57" s="381"/>
      <c r="P57" s="381"/>
      <c r="Q57" s="381"/>
      <c r="R57" s="381"/>
    </row>
    <row r="58" spans="1:57" ht="18" customHeight="1">
      <c r="A58" s="9"/>
      <c r="B58" s="391" t="s">
        <v>952</v>
      </c>
      <c r="C58" s="415">
        <v>1.3303769401330377E-2</v>
      </c>
      <c r="D58" s="62"/>
      <c r="E58" s="1"/>
      <c r="F58" s="702" t="s">
        <v>953</v>
      </c>
      <c r="G58" s="414">
        <v>0.17184035476718404</v>
      </c>
      <c r="H58" s="9"/>
      <c r="I58" s="9"/>
      <c r="J58" s="9"/>
      <c r="K58" s="9"/>
      <c r="L58"/>
      <c r="M58" s="9"/>
      <c r="N58" s="9"/>
      <c r="O58" s="9"/>
      <c r="P58" s="9"/>
      <c r="Q58" s="9"/>
      <c r="R58" s="9"/>
      <c r="S58" s="9"/>
      <c r="T58" s="9"/>
      <c r="U58" s="9"/>
      <c r="V58" s="9"/>
      <c r="W58" s="9"/>
      <c r="X58"/>
      <c r="AJ58"/>
    </row>
    <row r="59" spans="1:57" ht="19.95" customHeight="1">
      <c r="A59" s="1"/>
      <c r="B59" s="1"/>
      <c r="C59" s="1"/>
      <c r="D59" s="1"/>
      <c r="E59" s="1"/>
      <c r="F59" s="444"/>
      <c r="G59" s="1"/>
      <c r="H59" s="1"/>
      <c r="I59" s="1"/>
      <c r="J59" s="1"/>
      <c r="K59" s="1"/>
      <c r="L59"/>
      <c r="X59"/>
      <c r="AJ59"/>
    </row>
    <row r="60" spans="1:57" ht="19.95" customHeight="1">
      <c r="A60" s="471" t="s">
        <v>954</v>
      </c>
      <c r="B60" s="471"/>
      <c r="C60" s="471"/>
      <c r="D60" s="471"/>
      <c r="E60" s="1309"/>
      <c r="F60" s="1321" t="s">
        <v>218</v>
      </c>
      <c r="G60" s="1313">
        <v>227</v>
      </c>
      <c r="H60" s="1314"/>
      <c r="I60" s="1315">
        <v>0.4340344168260038</v>
      </c>
      <c r="K60"/>
      <c r="L60"/>
      <c r="M60" s="1972"/>
      <c r="N60" s="1972"/>
      <c r="O60" s="1972"/>
      <c r="P60" s="1972"/>
      <c r="Q60" s="1972"/>
      <c r="R60" s="389"/>
      <c r="S60" s="1"/>
      <c r="T60" s="1"/>
      <c r="U60" s="1"/>
      <c r="V60" s="1"/>
      <c r="W60" s="1"/>
      <c r="X60"/>
      <c r="AJ60"/>
    </row>
    <row r="61" spans="1:57" ht="21" customHeight="1">
      <c r="A61" s="527"/>
      <c r="B61" s="312" t="s">
        <v>955</v>
      </c>
      <c r="C61" s="413">
        <v>0.10096026448283259</v>
      </c>
      <c r="D61" s="1271"/>
      <c r="E61" s="1310"/>
      <c r="F61" s="312" t="s">
        <v>219</v>
      </c>
      <c r="G61" s="528">
        <v>54</v>
      </c>
      <c r="H61" s="1273"/>
      <c r="I61" s="1316">
        <v>0.10325047801147227</v>
      </c>
      <c r="J61" s="389"/>
      <c r="K61"/>
      <c r="L61" s="62"/>
      <c r="M61" s="389"/>
      <c r="O61" s="1"/>
      <c r="P61" s="1"/>
      <c r="Q61" s="508"/>
      <c r="R61" s="388"/>
      <c r="S61" s="310"/>
      <c r="T61" s="310"/>
      <c r="U61" s="310"/>
      <c r="V61" s="310"/>
      <c r="W61" s="310"/>
      <c r="X61"/>
      <c r="AJ61"/>
    </row>
    <row r="62" spans="1:57" ht="21" customHeight="1">
      <c r="E62" s="1310"/>
      <c r="F62" s="847" t="s">
        <v>220</v>
      </c>
      <c r="G62" s="528">
        <v>43</v>
      </c>
      <c r="H62" s="1273"/>
      <c r="I62" s="1316">
        <v>8.2217973231357558E-2</v>
      </c>
      <c r="J62" s="1296"/>
      <c r="K62" s="509"/>
      <c r="L62" s="509"/>
      <c r="M62" s="388"/>
      <c r="N62" s="411"/>
      <c r="O62" s="404"/>
      <c r="P62" s="403"/>
      <c r="Q62" s="443"/>
      <c r="R62" s="526"/>
      <c r="S62" s="510"/>
      <c r="T62" s="510"/>
      <c r="U62" s="510"/>
      <c r="V62" s="510"/>
      <c r="W62" s="510"/>
      <c r="X62"/>
      <c r="AJ62"/>
    </row>
    <row r="63" spans="1:57" ht="21" customHeight="1">
      <c r="A63" s="1308" t="s">
        <v>956</v>
      </c>
      <c r="B63" s="534"/>
      <c r="E63" s="1310"/>
      <c r="F63" s="312" t="s">
        <v>221</v>
      </c>
      <c r="G63" s="528">
        <v>72</v>
      </c>
      <c r="H63" s="1273"/>
      <c r="I63" s="1316">
        <v>0.13766730401529637</v>
      </c>
      <c r="J63" s="388"/>
      <c r="K63" s="311"/>
      <c r="L63" s="311"/>
      <c r="M63" s="388"/>
      <c r="O63" s="1"/>
      <c r="P63" s="1"/>
      <c r="Q63" s="312"/>
      <c r="R63" s="388"/>
      <c r="S63" s="310"/>
      <c r="T63" s="310"/>
      <c r="U63" s="310"/>
      <c r="V63" s="310"/>
      <c r="W63" s="310"/>
      <c r="X63"/>
      <c r="AJ63"/>
    </row>
    <row r="64" spans="1:57" ht="21" customHeight="1">
      <c r="A64" s="1301" t="s">
        <v>215</v>
      </c>
      <c r="B64" s="1302">
        <v>155</v>
      </c>
      <c r="C64" s="1305">
        <v>0.22861356932153393</v>
      </c>
      <c r="D64" s="847"/>
      <c r="E64" s="1310"/>
      <c r="F64" s="312" t="s">
        <v>222</v>
      </c>
      <c r="G64" s="528">
        <v>36</v>
      </c>
      <c r="H64" s="1273"/>
      <c r="I64" s="1316">
        <v>6.8833652007648183E-2</v>
      </c>
      <c r="K64"/>
      <c r="L64"/>
      <c r="M64" s="511"/>
      <c r="N64" s="511"/>
      <c r="O64" s="511"/>
      <c r="P64" s="511"/>
      <c r="Q64" s="511"/>
      <c r="R64" s="510"/>
      <c r="S64" s="510"/>
      <c r="T64" s="510"/>
      <c r="U64" s="510"/>
      <c r="V64" s="510"/>
      <c r="W64" s="510"/>
      <c r="X64"/>
      <c r="AJ64"/>
    </row>
    <row r="65" spans="1:36" ht="21" customHeight="1">
      <c r="A65" s="1300" t="s">
        <v>957</v>
      </c>
      <c r="B65" s="1303">
        <v>523</v>
      </c>
      <c r="C65" s="1306">
        <v>0.77138643067846613</v>
      </c>
      <c r="D65" s="1322" t="s">
        <v>958</v>
      </c>
      <c r="E65" s="1310"/>
      <c r="F65" s="62" t="s">
        <v>223</v>
      </c>
      <c r="G65" s="528">
        <v>100</v>
      </c>
      <c r="H65" s="1273"/>
      <c r="I65" s="1316">
        <v>0.19120458891013384</v>
      </c>
      <c r="J65"/>
      <c r="K65"/>
      <c r="L65"/>
      <c r="M65" s="9"/>
      <c r="N65" s="9"/>
      <c r="O65" s="9"/>
      <c r="P65" s="9"/>
      <c r="Q65" s="9"/>
      <c r="R65" s="512"/>
      <c r="S65" s="512"/>
      <c r="T65" s="512"/>
      <c r="U65" s="512"/>
      <c r="V65" s="512"/>
      <c r="W65" s="512"/>
      <c r="X65"/>
      <c r="AJ65"/>
    </row>
    <row r="66" spans="1:36" ht="21" customHeight="1">
      <c r="A66" s="1299" t="s">
        <v>216</v>
      </c>
      <c r="B66" s="1304">
        <v>415</v>
      </c>
      <c r="C66" s="1307">
        <v>0.61209439528023601</v>
      </c>
      <c r="D66" s="62"/>
      <c r="E66" s="1310"/>
      <c r="F66" s="62" t="s">
        <v>50</v>
      </c>
      <c r="G66" s="528">
        <v>317</v>
      </c>
      <c r="H66" s="1273"/>
      <c r="I66" s="1316">
        <v>0.60611854684512423</v>
      </c>
      <c r="J66"/>
      <c r="K66"/>
      <c r="L66"/>
      <c r="M66" s="9"/>
      <c r="N66" s="9"/>
      <c r="O66" s="9"/>
      <c r="P66" s="9"/>
      <c r="Q66" s="9"/>
      <c r="R66" s="512"/>
      <c r="S66" s="512"/>
      <c r="T66" s="512"/>
      <c r="U66" s="512"/>
      <c r="V66" s="512"/>
      <c r="W66" s="512"/>
      <c r="X66"/>
      <c r="AJ66"/>
    </row>
    <row r="67" spans="1:36" ht="21" customHeight="1">
      <c r="A67" s="1264" t="s">
        <v>217</v>
      </c>
      <c r="B67" s="1304">
        <v>108</v>
      </c>
      <c r="C67" s="1307">
        <v>0.15929203539823009</v>
      </c>
      <c r="D67" s="62"/>
      <c r="E67" s="1311"/>
      <c r="F67" s="1317" t="s">
        <v>224</v>
      </c>
      <c r="G67" s="1318">
        <v>116</v>
      </c>
      <c r="H67" s="1319"/>
      <c r="I67" s="1320">
        <v>0.22179732313575526</v>
      </c>
      <c r="J67" s="388"/>
      <c r="K67" s="515"/>
      <c r="L67" s="515"/>
      <c r="M67" s="388"/>
      <c r="N67" s="511"/>
      <c r="O67" s="511"/>
      <c r="P67" s="511"/>
      <c r="Q67" s="511"/>
      <c r="R67" s="510"/>
      <c r="S67" s="510"/>
      <c r="T67" s="510"/>
      <c r="U67" s="510"/>
      <c r="V67" s="510"/>
      <c r="W67" s="510"/>
      <c r="X67"/>
      <c r="AJ67"/>
    </row>
    <row r="68" spans="1:36" ht="21" customHeight="1">
      <c r="D68" s="62"/>
      <c r="F68" s="1272"/>
      <c r="G68" s="724"/>
      <c r="H68" s="968"/>
      <c r="I68" s="312"/>
      <c r="J68" s="388"/>
      <c r="L68"/>
      <c r="M68" s="256"/>
      <c r="N68" s="1956"/>
      <c r="O68" s="1956"/>
      <c r="P68" s="411"/>
      <c r="R68" s="9"/>
      <c r="S68" s="310"/>
      <c r="T68" s="310"/>
      <c r="U68" s="310"/>
      <c r="V68" s="310"/>
      <c r="W68" s="310"/>
      <c r="X68"/>
      <c r="AJ68"/>
    </row>
    <row r="69" spans="1:36" ht="22.95" customHeight="1">
      <c r="A69" s="471" t="s">
        <v>959</v>
      </c>
      <c r="B69" s="471"/>
      <c r="C69" s="471"/>
      <c r="D69" s="62"/>
      <c r="E69" s="1309"/>
      <c r="F69" s="1312" t="s">
        <v>225</v>
      </c>
      <c r="G69" s="1313">
        <v>66</v>
      </c>
      <c r="H69" s="1314"/>
      <c r="I69" s="1315">
        <v>0.10153846153846154</v>
      </c>
      <c r="J69" s="1296"/>
      <c r="K69"/>
      <c r="L69"/>
      <c r="M69" s="256"/>
      <c r="N69" s="8"/>
      <c r="O69" s="8"/>
      <c r="R69" s="477"/>
      <c r="S69" s="310"/>
      <c r="T69" s="310"/>
      <c r="U69" s="310"/>
      <c r="V69" s="310"/>
      <c r="W69" s="310"/>
      <c r="X69"/>
      <c r="AJ69"/>
    </row>
    <row r="70" spans="1:36" ht="20.7" customHeight="1">
      <c r="A70" s="527"/>
      <c r="B70" s="312" t="s">
        <v>955</v>
      </c>
      <c r="C70" s="413">
        <v>0.1373098293564167</v>
      </c>
      <c r="E70" s="1310"/>
      <c r="F70" s="62" t="s">
        <v>226</v>
      </c>
      <c r="G70" s="528">
        <v>23</v>
      </c>
      <c r="H70" s="1273"/>
      <c r="I70" s="1316">
        <v>3.5384615384615382E-2</v>
      </c>
      <c r="J70" s="518"/>
      <c r="K70"/>
      <c r="L70"/>
      <c r="M70" s="8"/>
      <c r="N70" s="519"/>
      <c r="O70" s="519"/>
      <c r="R70" s="520"/>
      <c r="AJ70"/>
    </row>
    <row r="71" spans="1:36" ht="20.7" customHeight="1">
      <c r="A71"/>
      <c r="D71" s="443"/>
      <c r="E71" s="1310"/>
      <c r="F71" s="62" t="s">
        <v>227</v>
      </c>
      <c r="G71" s="528">
        <v>418</v>
      </c>
      <c r="H71" s="1273"/>
      <c r="I71" s="1316">
        <v>0.6430769230769231</v>
      </c>
      <c r="J71" s="521"/>
      <c r="K71"/>
      <c r="L71" s="513"/>
      <c r="M71" s="256"/>
      <c r="N71" s="256"/>
      <c r="Q71" s="1"/>
      <c r="R71" s="510"/>
      <c r="S71" s="310"/>
      <c r="T71" s="310"/>
      <c r="U71" s="310"/>
      <c r="V71" s="310"/>
      <c r="W71" s="310"/>
      <c r="X71"/>
      <c r="AJ71"/>
    </row>
    <row r="72" spans="1:36" ht="15" customHeight="1">
      <c r="A72" s="1308" t="s">
        <v>960</v>
      </c>
      <c r="B72" s="534"/>
      <c r="E72" s="1310"/>
      <c r="F72" s="62" t="s">
        <v>228</v>
      </c>
      <c r="G72" s="528">
        <v>405</v>
      </c>
      <c r="H72" s="1273"/>
      <c r="I72" s="1316">
        <v>0.62307692307692308</v>
      </c>
      <c r="J72" s="966"/>
      <c r="K72" s="515"/>
      <c r="L72" s="515"/>
      <c r="M72" s="388"/>
      <c r="N72" s="412"/>
      <c r="S72" s="510"/>
      <c r="T72" s="510"/>
      <c r="U72" s="510"/>
      <c r="V72" s="510"/>
      <c r="W72" s="510"/>
      <c r="X72"/>
      <c r="AJ72"/>
    </row>
    <row r="73" spans="1:36" ht="20.7" customHeight="1">
      <c r="A73" s="1301" t="s">
        <v>215</v>
      </c>
      <c r="B73" s="1302">
        <v>103</v>
      </c>
      <c r="C73" s="1305">
        <v>0.13678618857901725</v>
      </c>
      <c r="E73" s="1310"/>
      <c r="F73" s="62" t="s">
        <v>229</v>
      </c>
      <c r="G73" s="528">
        <v>382</v>
      </c>
      <c r="H73" s="1273"/>
      <c r="I73" s="1316">
        <v>0.58769230769230774</v>
      </c>
      <c r="L73"/>
      <c r="M73" s="1"/>
      <c r="S73" s="310"/>
      <c r="T73" s="310"/>
      <c r="U73" s="310"/>
      <c r="V73" s="310"/>
      <c r="W73" s="310"/>
      <c r="X73"/>
      <c r="AJ73"/>
    </row>
    <row r="74" spans="1:36" ht="20.7" customHeight="1">
      <c r="A74" s="1300" t="s">
        <v>957</v>
      </c>
      <c r="B74" s="1303">
        <v>650</v>
      </c>
      <c r="C74" s="1306">
        <v>0.86321381142098275</v>
      </c>
      <c r="D74" s="1322" t="s">
        <v>958</v>
      </c>
      <c r="E74" s="1310"/>
      <c r="F74" s="62" t="s">
        <v>230</v>
      </c>
      <c r="G74" s="528">
        <v>110</v>
      </c>
      <c r="H74" s="1273"/>
      <c r="I74" s="1316">
        <v>0.16923076923076924</v>
      </c>
      <c r="J74"/>
      <c r="K74" s="846"/>
      <c r="L74"/>
      <c r="M74" s="1"/>
      <c r="N74" s="474"/>
      <c r="O74" s="1"/>
      <c r="P74" s="1"/>
      <c r="Q74" s="1"/>
      <c r="R74" s="1"/>
      <c r="S74" s="1"/>
      <c r="T74" s="1"/>
      <c r="U74" s="1"/>
      <c r="V74" s="1"/>
      <c r="W74" s="1"/>
      <c r="AJ74"/>
    </row>
    <row r="75" spans="1:36" ht="20.7" customHeight="1">
      <c r="A75" s="1299" t="s">
        <v>216</v>
      </c>
      <c r="B75" s="1304">
        <v>330</v>
      </c>
      <c r="C75" s="1307">
        <v>0.43824701195219123</v>
      </c>
      <c r="E75" s="1310"/>
      <c r="F75" s="62" t="s">
        <v>231</v>
      </c>
      <c r="G75" s="528">
        <v>135</v>
      </c>
      <c r="H75" s="1273"/>
      <c r="I75" s="1316">
        <v>0.2076923076923077</v>
      </c>
      <c r="K75" s="523"/>
      <c r="L75"/>
      <c r="M75" s="1"/>
      <c r="O75" s="1"/>
      <c r="P75" s="1"/>
      <c r="Q75" s="1"/>
      <c r="R75" s="8"/>
      <c r="S75" s="8"/>
      <c r="T75" s="8"/>
      <c r="U75" s="8"/>
      <c r="V75" s="8"/>
      <c r="W75" s="477"/>
      <c r="AJ75"/>
    </row>
    <row r="76" spans="1:36" ht="18" customHeight="1">
      <c r="A76" s="1264" t="s">
        <v>217</v>
      </c>
      <c r="B76" s="1304">
        <v>320</v>
      </c>
      <c r="C76" s="1307">
        <v>0.42496679946879151</v>
      </c>
      <c r="D76" s="394"/>
      <c r="E76" s="1311"/>
      <c r="F76" s="1317" t="s">
        <v>62</v>
      </c>
      <c r="G76" s="1318">
        <v>243</v>
      </c>
      <c r="H76" s="1319"/>
      <c r="I76" s="1320">
        <v>0.37384615384615383</v>
      </c>
      <c r="J76"/>
      <c r="K76"/>
      <c r="L76"/>
      <c r="M76" s="1"/>
      <c r="O76" s="1"/>
      <c r="P76" s="1"/>
      <c r="Q76" s="1"/>
      <c r="R76" s="524"/>
      <c r="S76" s="524"/>
      <c r="T76" s="524"/>
      <c r="U76" s="524"/>
      <c r="V76" s="524"/>
      <c r="W76" s="524"/>
      <c r="AJ76"/>
    </row>
    <row r="77" spans="1:36" ht="18" customHeight="1">
      <c r="L77"/>
      <c r="M77" s="1"/>
      <c r="O77" s="1"/>
      <c r="P77" s="1"/>
      <c r="Q77" s="1"/>
      <c r="R77" s="524"/>
      <c r="S77" s="524"/>
      <c r="T77" s="524"/>
      <c r="U77" s="524"/>
      <c r="V77" s="525"/>
      <c r="W77" s="524"/>
      <c r="AJ77"/>
    </row>
    <row r="78" spans="1:36" ht="36" customHeight="1">
      <c r="A78" s="1841" t="s">
        <v>961</v>
      </c>
      <c r="B78" s="1841"/>
      <c r="C78" s="1841"/>
      <c r="D78" s="1841"/>
      <c r="E78" s="1841"/>
      <c r="F78" s="1841"/>
      <c r="G78" s="1841"/>
      <c r="H78" s="1841"/>
      <c r="I78" s="1841"/>
      <c r="J78" s="1841"/>
      <c r="K78" s="1841"/>
      <c r="L78"/>
      <c r="M78" s="1"/>
      <c r="O78" s="1"/>
      <c r="P78" s="1"/>
      <c r="Q78" s="1"/>
      <c r="R78" s="524"/>
      <c r="S78" s="524"/>
      <c r="T78" s="524"/>
      <c r="U78" s="524"/>
      <c r="V78" s="524"/>
      <c r="W78" s="524"/>
      <c r="AJ78"/>
    </row>
    <row r="79" spans="1:36" ht="19.2" customHeight="1">
      <c r="A79" s="13"/>
      <c r="G79" s="534"/>
      <c r="K79" s="534"/>
      <c r="L79" s="256"/>
      <c r="M79" s="256"/>
    </row>
    <row r="80" spans="1:36" s="311" customFormat="1" ht="29.7" customHeight="1">
      <c r="A80" s="685"/>
      <c r="B80" s="866"/>
      <c r="C80" s="1261"/>
      <c r="D80" s="668"/>
      <c r="E80" s="848"/>
      <c r="F80" s="733"/>
      <c r="G80" s="851"/>
      <c r="H80" s="974"/>
      <c r="I80" s="668"/>
      <c r="J80" s="733"/>
      <c r="K80" s="689"/>
      <c r="N80" s="9"/>
      <c r="O80" s="9"/>
      <c r="P80" s="9"/>
      <c r="Q80" s="9"/>
      <c r="R80" s="9"/>
      <c r="S80" s="9"/>
      <c r="T80" s="9"/>
      <c r="U80" s="9"/>
      <c r="V80" s="9"/>
      <c r="W80" s="9"/>
      <c r="X80" s="9"/>
    </row>
    <row r="81" spans="1:41" ht="19.2" customHeight="1">
      <c r="A81" s="615"/>
      <c r="B81" s="508"/>
      <c r="C81" s="388"/>
      <c r="F81" s="388"/>
      <c r="G81" s="388"/>
      <c r="H81" s="690"/>
      <c r="J81" s="388"/>
      <c r="K81" s="388"/>
      <c r="L81" s="256"/>
      <c r="M81" s="256"/>
      <c r="N81" s="256"/>
      <c r="O81" s="312"/>
      <c r="P81" s="1957"/>
      <c r="Q81" s="1957"/>
      <c r="V81" s="508"/>
      <c r="W81" s="1983"/>
      <c r="X81" s="1983"/>
    </row>
    <row r="82" spans="1:41" ht="19.2" customHeight="1">
      <c r="A82" s="616"/>
      <c r="B82" s="607"/>
      <c r="C82" s="650"/>
      <c r="D82" s="650"/>
      <c r="F82" s="650"/>
      <c r="G82" s="704"/>
      <c r="I82" s="606"/>
      <c r="L82" s="256"/>
      <c r="M82" s="256"/>
      <c r="N82" s="256"/>
      <c r="P82" s="1957"/>
      <c r="Q82" s="1957"/>
      <c r="W82" s="1983"/>
      <c r="X82" s="1983"/>
    </row>
    <row r="83" spans="1:41" ht="19.2" customHeight="1">
      <c r="A83" s="13" t="s">
        <v>962</v>
      </c>
      <c r="G83" s="534"/>
      <c r="J83" s="721"/>
      <c r="K83" s="692"/>
      <c r="L83" s="256"/>
      <c r="M83" s="256"/>
      <c r="N83" s="256"/>
    </row>
    <row r="84" spans="1:41" ht="19.2" customHeight="1">
      <c r="A84" s="685"/>
      <c r="B84" s="686" t="s">
        <v>963</v>
      </c>
      <c r="C84" s="687">
        <v>15</v>
      </c>
      <c r="D84" s="668"/>
      <c r="E84" s="848" t="s">
        <v>273</v>
      </c>
      <c r="F84" s="688">
        <v>460</v>
      </c>
      <c r="G84" s="1390" t="s">
        <v>964</v>
      </c>
      <c r="H84" s="974"/>
      <c r="I84" s="668" t="s">
        <v>274</v>
      </c>
      <c r="J84" s="688">
        <v>427</v>
      </c>
      <c r="K84" s="1390" t="s">
        <v>964</v>
      </c>
      <c r="L84" s="475"/>
      <c r="M84" s="475"/>
      <c r="N84" s="256"/>
    </row>
    <row r="85" spans="1:41" ht="19.2" customHeight="1">
      <c r="A85" s="615"/>
      <c r="B85" s="508" t="s">
        <v>965</v>
      </c>
      <c r="C85" s="382">
        <v>1.662971175166297E-2</v>
      </c>
      <c r="F85" s="382">
        <v>0.50997782705099781</v>
      </c>
      <c r="G85" s="648">
        <v>0.5186020293122886</v>
      </c>
      <c r="H85" s="690"/>
      <c r="J85" s="382">
        <v>0.47339246119733924</v>
      </c>
      <c r="K85" s="648">
        <v>0.4813979706877114</v>
      </c>
      <c r="L85" s="256"/>
      <c r="M85" s="256"/>
      <c r="N85" s="256"/>
    </row>
    <row r="86" spans="1:41" ht="19.2" customHeight="1">
      <c r="A86" s="616"/>
      <c r="B86" s="607"/>
      <c r="C86" s="650"/>
      <c r="D86" s="650"/>
      <c r="F86" s="650"/>
      <c r="G86" s="704"/>
      <c r="I86" s="606"/>
      <c r="J86" s="388"/>
      <c r="K86" s="690"/>
    </row>
    <row r="87" spans="1:41" ht="19.2" customHeight="1">
      <c r="A87" s="849"/>
      <c r="B87" s="733"/>
      <c r="C87" s="689"/>
      <c r="D87" s="852"/>
      <c r="E87" s="850"/>
      <c r="F87" s="733"/>
      <c r="G87" s="851"/>
      <c r="H87" s="852"/>
      <c r="I87" s="720"/>
      <c r="J87" s="388"/>
    </row>
    <row r="88" spans="1:41" ht="19.2" customHeight="1">
      <c r="A88" s="445" t="s">
        <v>966</v>
      </c>
      <c r="J88" s="1"/>
    </row>
    <row r="89" spans="1:41" ht="19.2" customHeight="1">
      <c r="A89" s="1297" t="s">
        <v>967</v>
      </c>
      <c r="F89" s="444"/>
      <c r="H89" s="684"/>
      <c r="J89" s="617"/>
    </row>
    <row r="90" spans="1:41" ht="19.2" customHeight="1">
      <c r="A90" s="603"/>
      <c r="C90" s="30" t="s">
        <v>805</v>
      </c>
      <c r="D90" s="990">
        <v>5.6453820023933843E-2</v>
      </c>
      <c r="E90" s="1001">
        <v>0.15694231027435065</v>
      </c>
      <c r="G90" s="649"/>
      <c r="H90" s="921"/>
      <c r="I90" s="734"/>
      <c r="J90" s="618"/>
    </row>
    <row r="91" spans="1:41" ht="16.95" customHeight="1">
      <c r="A91" s="417"/>
      <c r="C91" s="312" t="s">
        <v>806</v>
      </c>
      <c r="D91" s="990">
        <v>0.11284324405544495</v>
      </c>
      <c r="E91" s="1001">
        <v>0.31370559890200056</v>
      </c>
      <c r="F91" s="733"/>
      <c r="G91" s="388"/>
      <c r="H91" s="724"/>
      <c r="I91" s="922"/>
      <c r="J91" s="387"/>
      <c r="K91" s="1"/>
      <c r="L91"/>
      <c r="M91" s="475"/>
      <c r="N91" s="475"/>
      <c r="O91" s="475"/>
      <c r="P91" s="529"/>
      <c r="Q91" s="529"/>
      <c r="R91" s="529"/>
      <c r="S91" s="529"/>
      <c r="T91"/>
      <c r="U91"/>
      <c r="X91"/>
      <c r="AJ91"/>
      <c r="AK91"/>
      <c r="AL91"/>
      <c r="AM91"/>
      <c r="AN91"/>
      <c r="AO91"/>
    </row>
    <row r="92" spans="1:41" ht="16.95" customHeight="1">
      <c r="A92" s="861"/>
      <c r="B92" s="417"/>
      <c r="C92" s="1226" t="s">
        <v>968</v>
      </c>
      <c r="D92" s="990">
        <v>0.19041358326133503</v>
      </c>
      <c r="E92" s="1001">
        <v>0.52935209082364876</v>
      </c>
      <c r="F92" s="552"/>
      <c r="G92" s="388"/>
      <c r="H92" s="724"/>
      <c r="I92" s="922"/>
      <c r="J92" s="1"/>
      <c r="K92" s="1"/>
      <c r="L92"/>
      <c r="M92" s="1948"/>
      <c r="N92" s="1948"/>
      <c r="O92" s="1948"/>
      <c r="P92" s="1949"/>
      <c r="Q92" s="1949"/>
      <c r="R92" s="1949"/>
      <c r="S92" s="1949"/>
      <c r="T92"/>
      <c r="U92"/>
      <c r="X92"/>
      <c r="AJ92"/>
      <c r="AK92"/>
      <c r="AL92"/>
      <c r="AM92"/>
      <c r="AN92"/>
      <c r="AO92"/>
    </row>
    <row r="93" spans="1:41" ht="16.95" customHeight="1">
      <c r="A93" s="417"/>
      <c r="B93" s="417"/>
      <c r="C93" s="992" t="s">
        <v>969</v>
      </c>
      <c r="D93" s="1241">
        <v>0.35971064734071384</v>
      </c>
      <c r="E93" s="1242">
        <v>1</v>
      </c>
      <c r="F93" s="552"/>
      <c r="G93" s="388"/>
      <c r="H93" s="724"/>
      <c r="I93" s="922"/>
      <c r="J93" s="692"/>
      <c r="K93" s="692"/>
      <c r="L93"/>
      <c r="M93" s="475"/>
      <c r="N93" s="475"/>
      <c r="O93" s="475"/>
      <c r="P93" s="529"/>
      <c r="Q93" s="529"/>
      <c r="R93" s="531"/>
      <c r="S93" s="531"/>
      <c r="X93"/>
      <c r="AJ93"/>
      <c r="AK93"/>
      <c r="AL93"/>
      <c r="AM93"/>
      <c r="AN93"/>
      <c r="AO93"/>
    </row>
    <row r="94" spans="1:41" ht="19.95" customHeight="1">
      <c r="A94" s="855"/>
      <c r="B94" s="855"/>
      <c r="C94" s="855"/>
      <c r="D94" s="692"/>
      <c r="E94" s="692"/>
      <c r="F94" s="552"/>
      <c r="G94" s="388"/>
      <c r="H94" s="724"/>
      <c r="I94" s="922"/>
      <c r="J94" s="856"/>
      <c r="K94" s="856"/>
      <c r="L94"/>
      <c r="M94" s="475"/>
      <c r="N94" s="475"/>
      <c r="O94" s="475"/>
      <c r="P94" s="531"/>
      <c r="Q94" s="531"/>
      <c r="R94" s="531"/>
      <c r="S94" s="531"/>
      <c r="X94"/>
      <c r="AJ94"/>
      <c r="AK94"/>
      <c r="AL94"/>
      <c r="AM94"/>
      <c r="AN94"/>
      <c r="AO94"/>
    </row>
    <row r="95" spans="1:41" ht="19.95" customHeight="1">
      <c r="A95" s="862"/>
      <c r="B95" s="855"/>
      <c r="C95" s="862"/>
      <c r="D95" s="857"/>
      <c r="E95" s="858"/>
      <c r="F95" s="552"/>
      <c r="G95" s="388"/>
      <c r="H95" s="724"/>
      <c r="I95" s="922"/>
      <c r="J95" s="856"/>
      <c r="K95" s="856"/>
      <c r="L95"/>
      <c r="M95" s="475"/>
      <c r="N95" s="475"/>
      <c r="O95" s="475"/>
      <c r="P95" s="529"/>
      <c r="Q95" s="529"/>
      <c r="R95" s="529"/>
      <c r="S95" s="529"/>
      <c r="X95"/>
      <c r="AJ95"/>
      <c r="AK95"/>
      <c r="AL95"/>
      <c r="AM95"/>
      <c r="AN95"/>
      <c r="AO95"/>
    </row>
    <row r="96" spans="1:41" ht="19.95" customHeight="1">
      <c r="A96" s="862"/>
      <c r="B96" s="906"/>
      <c r="C96" s="907"/>
      <c r="D96" s="908"/>
      <c r="E96" s="909"/>
      <c r="F96" s="1240"/>
      <c r="G96" s="967"/>
      <c r="H96" s="989"/>
      <c r="I96" s="608"/>
      <c r="J96" s="856"/>
      <c r="K96" s="856"/>
      <c r="L96"/>
      <c r="M96" s="475"/>
      <c r="N96" s="475"/>
      <c r="O96" s="475"/>
      <c r="P96" s="531"/>
      <c r="Q96" s="531"/>
      <c r="R96" s="531"/>
      <c r="S96" s="531"/>
      <c r="X96"/>
      <c r="AJ96"/>
      <c r="AK96"/>
      <c r="AL96"/>
      <c r="AM96"/>
      <c r="AN96"/>
      <c r="AO96"/>
    </row>
    <row r="97" spans="1:49" ht="19.95" customHeight="1">
      <c r="C97" s="862"/>
      <c r="D97" s="857"/>
      <c r="E97" s="858"/>
      <c r="F97" s="857"/>
      <c r="G97" s="733"/>
      <c r="H97" s="388"/>
      <c r="I97" s="678"/>
      <c r="J97" s="1"/>
      <c r="L97"/>
      <c r="M97" s="475"/>
      <c r="N97" s="475"/>
      <c r="O97" s="475"/>
      <c r="P97" s="531"/>
      <c r="Q97" s="531"/>
      <c r="R97" s="531"/>
      <c r="S97" s="531"/>
      <c r="X97"/>
      <c r="AJ97"/>
      <c r="AK97"/>
      <c r="AL97"/>
      <c r="AM97"/>
      <c r="AN97"/>
      <c r="AO97"/>
    </row>
    <row r="98" spans="1:49" ht="19.95" customHeight="1">
      <c r="A98" s="309"/>
      <c r="B98" s="855"/>
      <c r="C98" s="417"/>
      <c r="E98" s="1"/>
      <c r="F98" s="1"/>
      <c r="H98" s="684"/>
      <c r="J98" s="617"/>
      <c r="K98" s="1"/>
      <c r="L98"/>
      <c r="X98"/>
      <c r="AJ98"/>
      <c r="AK98"/>
      <c r="AL98"/>
      <c r="AM98"/>
      <c r="AN98"/>
      <c r="AO98"/>
    </row>
    <row r="99" spans="1:49" ht="19.95" customHeight="1">
      <c r="A99" s="603"/>
      <c r="B99" s="603"/>
      <c r="C99" s="863"/>
      <c r="D99" s="1239"/>
      <c r="G99" s="649"/>
      <c r="H99" s="921"/>
      <c r="I99" s="905"/>
      <c r="J99" s="310"/>
      <c r="K99" s="1"/>
      <c r="L99"/>
      <c r="X99"/>
      <c r="AJ99"/>
      <c r="AK99"/>
      <c r="AL99"/>
      <c r="AM99"/>
      <c r="AN99"/>
      <c r="AO99"/>
      <c r="AW99" s="532"/>
    </row>
    <row r="100" spans="1:49" ht="19.95" customHeight="1">
      <c r="A100" s="417"/>
      <c r="B100" s="417"/>
      <c r="C100" s="417"/>
      <c r="D100" s="860"/>
      <c r="E100" s="617"/>
      <c r="F100" s="552"/>
      <c r="G100" s="388"/>
      <c r="H100" s="724"/>
      <c r="I100" s="922"/>
      <c r="J100" s="723"/>
      <c r="K100" s="1"/>
      <c r="L100"/>
      <c r="M100" s="533"/>
      <c r="AJ100"/>
      <c r="AK100"/>
      <c r="AL100"/>
      <c r="AM100"/>
      <c r="AN100"/>
      <c r="AO100"/>
      <c r="AW100" s="532"/>
    </row>
    <row r="101" spans="1:49" ht="19.95" customHeight="1">
      <c r="A101" s="417"/>
      <c r="B101" s="417"/>
      <c r="C101" s="417"/>
      <c r="D101" s="388"/>
      <c r="E101" s="310"/>
      <c r="F101" s="552"/>
      <c r="G101" s="388"/>
      <c r="H101" s="724"/>
      <c r="I101" s="922"/>
      <c r="J101" s="1"/>
      <c r="K101" s="475"/>
      <c r="L101"/>
      <c r="M101" s="533"/>
      <c r="AJ101"/>
      <c r="AK101"/>
      <c r="AL101"/>
      <c r="AM101"/>
      <c r="AN101"/>
      <c r="AO101"/>
    </row>
    <row r="102" spans="1:49" ht="19.95" customHeight="1">
      <c r="A102" s="417"/>
      <c r="B102" s="417"/>
      <c r="C102" s="728"/>
      <c r="D102" s="388"/>
      <c r="E102" s="388"/>
      <c r="F102" s="552"/>
      <c r="G102" s="388"/>
      <c r="H102" s="724"/>
      <c r="I102" s="922"/>
      <c r="J102" s="1"/>
      <c r="K102" s="561"/>
      <c r="L102"/>
      <c r="M102" s="533"/>
      <c r="AJ102"/>
      <c r="AK102"/>
      <c r="AL102"/>
      <c r="AM102"/>
      <c r="AN102"/>
      <c r="AO102"/>
    </row>
    <row r="103" spans="1:49" ht="19.95" customHeight="1">
      <c r="A103" s="417"/>
      <c r="B103" s="417"/>
      <c r="C103" s="417"/>
      <c r="D103" s="388"/>
      <c r="E103" s="1"/>
      <c r="F103" s="552"/>
      <c r="G103" s="388"/>
      <c r="H103" s="724"/>
      <c r="I103" s="922"/>
      <c r="J103" s="1"/>
      <c r="K103" s="923"/>
      <c r="L103"/>
      <c r="M103" s="533"/>
      <c r="N103" s="256"/>
      <c r="AJ103"/>
      <c r="AK103"/>
      <c r="AL103"/>
      <c r="AM103"/>
      <c r="AN103"/>
      <c r="AO103"/>
    </row>
    <row r="104" spans="1:49" ht="18" customHeight="1">
      <c r="A104" s="417"/>
      <c r="B104" s="906"/>
      <c r="C104" s="907"/>
      <c r="D104" s="908"/>
      <c r="E104" s="909"/>
      <c r="F104" s="1240"/>
      <c r="G104" s="967"/>
      <c r="H104" s="989"/>
      <c r="I104" s="904"/>
      <c r="J104" s="1"/>
      <c r="K104" s="924"/>
      <c r="L104"/>
      <c r="M104" s="533"/>
      <c r="N104" s="256"/>
      <c r="AJ104"/>
      <c r="AK104"/>
      <c r="AL104"/>
      <c r="AM104"/>
      <c r="AN104"/>
      <c r="AO104"/>
    </row>
    <row r="105" spans="1:49" ht="18" customHeight="1">
      <c r="A105" s="1"/>
      <c r="C105" s="1"/>
      <c r="D105" s="733"/>
      <c r="E105" s="388"/>
      <c r="F105" s="678"/>
      <c r="G105" s="1"/>
      <c r="H105" s="1"/>
      <c r="I105" s="1"/>
      <c r="J105" s="1"/>
      <c r="K105" s="1"/>
      <c r="L105"/>
      <c r="M105" s="256"/>
      <c r="N105" s="256"/>
      <c r="AJ105"/>
      <c r="AK105"/>
      <c r="AL105"/>
      <c r="AM105"/>
      <c r="AN105"/>
      <c r="AO105"/>
    </row>
    <row r="106" spans="1:49" ht="27.6" customHeight="1">
      <c r="A106" s="1841" t="s">
        <v>970</v>
      </c>
      <c r="B106" s="1841"/>
      <c r="C106" s="1841"/>
      <c r="D106" s="1841"/>
      <c r="E106" s="1841"/>
      <c r="F106" s="1841"/>
      <c r="G106" s="1841"/>
      <c r="H106" s="1841"/>
      <c r="I106" s="1841"/>
      <c r="J106" s="1841"/>
      <c r="K106" s="1841"/>
      <c r="L106"/>
      <c r="M106" s="256"/>
      <c r="N106" s="256"/>
      <c r="AJ106"/>
      <c r="AK106"/>
      <c r="AL106"/>
      <c r="AM106"/>
      <c r="AN106"/>
      <c r="AO106"/>
    </row>
    <row r="107" spans="1:49" ht="18" customHeight="1">
      <c r="A107" s="309" t="s">
        <v>971</v>
      </c>
      <c r="B107" s="1"/>
      <c r="C107" s="552"/>
      <c r="D107" s="733"/>
      <c r="E107" s="388"/>
      <c r="F107" s="678"/>
      <c r="G107" s="678"/>
      <c r="H107" s="1"/>
      <c r="I107" s="1"/>
      <c r="J107" s="1"/>
      <c r="K107" s="1"/>
      <c r="L107"/>
      <c r="M107" s="256"/>
      <c r="N107" s="256"/>
      <c r="AJ107"/>
      <c r="AK107"/>
      <c r="AL107"/>
      <c r="AM107"/>
      <c r="AN107"/>
      <c r="AO107"/>
    </row>
    <row r="108" spans="1:49" ht="18" customHeight="1">
      <c r="C108" s="506" t="s">
        <v>963</v>
      </c>
      <c r="D108" s="687">
        <v>27</v>
      </c>
      <c r="E108" s="413">
        <v>2.9933481152993349E-2</v>
      </c>
      <c r="F108" s="994" t="s">
        <v>972</v>
      </c>
      <c r="M108" s="256"/>
      <c r="AJ108"/>
      <c r="AK108"/>
      <c r="AL108"/>
      <c r="AM108"/>
      <c r="AN108"/>
      <c r="AO108"/>
    </row>
    <row r="109" spans="1:49" ht="19.5" customHeight="1">
      <c r="A109" s="1"/>
      <c r="C109" s="30" t="s">
        <v>973</v>
      </c>
      <c r="D109" s="528">
        <v>240</v>
      </c>
      <c r="E109" s="413">
        <v>0.26607538802660752</v>
      </c>
      <c r="F109" s="991">
        <v>0.2742857142857143</v>
      </c>
      <c r="G109" s="1000" t="s">
        <v>974</v>
      </c>
      <c r="H109" s="1000"/>
      <c r="I109" s="310"/>
      <c r="J109" s="310"/>
      <c r="K109" s="1"/>
      <c r="L109"/>
      <c r="M109" s="256"/>
      <c r="AJ109"/>
      <c r="AK109"/>
      <c r="AL109"/>
      <c r="AM109"/>
      <c r="AN109"/>
      <c r="AO109"/>
    </row>
    <row r="110" spans="1:49" ht="18" customHeight="1">
      <c r="A110" s="1"/>
      <c r="C110" s="30" t="s">
        <v>203</v>
      </c>
      <c r="D110" s="528">
        <v>200</v>
      </c>
      <c r="E110" s="413">
        <v>0.22172949002217296</v>
      </c>
      <c r="F110" s="991">
        <v>0.22857142857142856</v>
      </c>
      <c r="G110" s="999">
        <v>0.31496062992125984</v>
      </c>
      <c r="H110" s="1009" t="s">
        <v>975</v>
      </c>
      <c r="I110" s="524"/>
      <c r="J110" s="524"/>
      <c r="K110" s="1"/>
      <c r="L110"/>
      <c r="N110" s="539"/>
      <c r="X110"/>
      <c r="Y110"/>
      <c r="Z110"/>
      <c r="AA110"/>
      <c r="AB110"/>
      <c r="AC110"/>
      <c r="AD110"/>
      <c r="AE110"/>
      <c r="AF110"/>
      <c r="AG110"/>
      <c r="AH110"/>
      <c r="AI110"/>
      <c r="AJ110"/>
      <c r="AK110"/>
      <c r="AL110"/>
      <c r="AM110"/>
      <c r="AN110"/>
      <c r="AO110"/>
    </row>
    <row r="111" spans="1:49" ht="18" customHeight="1">
      <c r="A111" s="417"/>
      <c r="C111" s="312" t="s">
        <v>976</v>
      </c>
      <c r="D111" s="528">
        <v>114</v>
      </c>
      <c r="E111" s="382">
        <v>0.12638580931263857</v>
      </c>
      <c r="F111" s="990">
        <v>0.13028571428571428</v>
      </c>
      <c r="G111" s="1001">
        <v>0.17952755905511811</v>
      </c>
      <c r="H111" s="1010">
        <v>0.2620689655172414</v>
      </c>
      <c r="I111" s="1"/>
      <c r="J111" s="1"/>
      <c r="K111" s="1"/>
      <c r="L111"/>
      <c r="X111"/>
      <c r="Y111"/>
      <c r="Z111"/>
      <c r="AA111"/>
      <c r="AB111"/>
      <c r="AC111"/>
      <c r="AD111"/>
      <c r="AE111"/>
      <c r="AF111"/>
      <c r="AG111"/>
      <c r="AH111"/>
      <c r="AI111"/>
      <c r="AJ111"/>
      <c r="AK111"/>
      <c r="AL111"/>
      <c r="AM111"/>
      <c r="AN111"/>
      <c r="AO111"/>
    </row>
    <row r="112" spans="1:49" ht="18" customHeight="1">
      <c r="C112" s="312" t="s">
        <v>812</v>
      </c>
      <c r="D112" s="528">
        <v>49</v>
      </c>
      <c r="E112" s="1002">
        <v>5.432372505543237E-2</v>
      </c>
      <c r="F112" s="990">
        <v>5.6000000000000001E-2</v>
      </c>
      <c r="G112" s="1001">
        <v>7.716535433070866E-2</v>
      </c>
      <c r="H112" s="1010">
        <v>0.11264367816091954</v>
      </c>
      <c r="L112"/>
      <c r="M112" s="256"/>
      <c r="N112" s="256"/>
      <c r="X112"/>
      <c r="Y112"/>
      <c r="Z112"/>
      <c r="AA112"/>
      <c r="AB112"/>
      <c r="AC112"/>
      <c r="AD112"/>
      <c r="AE112"/>
      <c r="AF112"/>
      <c r="AG112"/>
      <c r="AH112"/>
      <c r="AI112"/>
      <c r="AJ112"/>
      <c r="AK112"/>
      <c r="AL112"/>
      <c r="AM112"/>
      <c r="AN112"/>
      <c r="AO112"/>
    </row>
    <row r="113" spans="1:41" ht="18" customHeight="1">
      <c r="A113" s="417"/>
      <c r="C113" s="312" t="s">
        <v>813</v>
      </c>
      <c r="D113" s="528">
        <v>234</v>
      </c>
      <c r="E113" s="1002">
        <v>0.25942350332594233</v>
      </c>
      <c r="F113" s="990">
        <v>0.2674285714285714</v>
      </c>
      <c r="G113" s="1001">
        <v>0.36850393700787404</v>
      </c>
      <c r="H113" s="1010">
        <v>0.53793103448275859</v>
      </c>
      <c r="I113" s="417"/>
      <c r="J113" s="417"/>
      <c r="K113" s="417"/>
      <c r="L113"/>
      <c r="M113" s="256"/>
      <c r="N113" s="256"/>
      <c r="X113"/>
      <c r="Y113"/>
      <c r="Z113"/>
      <c r="AA113"/>
      <c r="AB113"/>
      <c r="AC113"/>
      <c r="AD113"/>
      <c r="AE113"/>
      <c r="AF113"/>
      <c r="AG113"/>
      <c r="AH113"/>
      <c r="AI113"/>
      <c r="AJ113"/>
      <c r="AK113"/>
      <c r="AL113"/>
      <c r="AM113"/>
      <c r="AN113"/>
      <c r="AO113"/>
    </row>
    <row r="114" spans="1:41" ht="18" customHeight="1">
      <c r="A114" s="728"/>
      <c r="C114" s="30" t="s">
        <v>814</v>
      </c>
      <c r="D114" s="528">
        <v>89</v>
      </c>
      <c r="E114" s="1002">
        <v>9.8669623059866957E-2</v>
      </c>
      <c r="F114" s="990">
        <v>0.10171428571428572</v>
      </c>
      <c r="G114" s="1001">
        <v>0.14015748031496064</v>
      </c>
      <c r="H114" s="1010">
        <v>0.2045977011494253</v>
      </c>
      <c r="I114" s="417"/>
      <c r="J114" s="417"/>
      <c r="K114" s="417"/>
      <c r="L114"/>
      <c r="M114" s="8"/>
      <c r="N114" s="8"/>
      <c r="O114" s="8"/>
      <c r="X114"/>
      <c r="Y114"/>
      <c r="Z114"/>
      <c r="AA114"/>
      <c r="AB114"/>
      <c r="AC114"/>
      <c r="AD114"/>
      <c r="AE114"/>
      <c r="AF114"/>
      <c r="AG114"/>
      <c r="AH114"/>
      <c r="AI114"/>
      <c r="AJ114"/>
      <c r="AK114"/>
      <c r="AL114"/>
      <c r="AM114"/>
      <c r="AN114"/>
      <c r="AO114"/>
    </row>
    <row r="115" spans="1:41">
      <c r="A115" s="417"/>
      <c r="C115" s="312" t="s">
        <v>815</v>
      </c>
      <c r="D115" s="528">
        <v>154</v>
      </c>
      <c r="E115" s="1002">
        <v>0.17073170731707318</v>
      </c>
      <c r="F115" s="1003">
        <v>0.17599999999999999</v>
      </c>
      <c r="G115" s="1001">
        <v>0.24251968503937008</v>
      </c>
      <c r="H115" s="1010">
        <v>0.35402298850574715</v>
      </c>
      <c r="I115" s="730"/>
      <c r="J115" s="31"/>
      <c r="K115" s="730"/>
      <c r="L115"/>
      <c r="M115" s="256"/>
      <c r="N115" s="256"/>
      <c r="X115"/>
      <c r="Y115"/>
      <c r="Z115"/>
      <c r="AA115"/>
      <c r="AB115"/>
      <c r="AC115"/>
      <c r="AD115"/>
      <c r="AE115"/>
      <c r="AF115"/>
      <c r="AG115"/>
      <c r="AH115"/>
      <c r="AI115"/>
      <c r="AJ115"/>
      <c r="AK115"/>
      <c r="AL115"/>
      <c r="AM115"/>
      <c r="AN115"/>
      <c r="AO115"/>
    </row>
    <row r="116" spans="1:41" ht="18" customHeight="1">
      <c r="A116" s="417"/>
      <c r="C116" s="1008" t="s">
        <v>977</v>
      </c>
      <c r="D116" s="1011">
        <v>435</v>
      </c>
      <c r="E116" s="1020">
        <v>0.48226164079822614</v>
      </c>
      <c r="F116" s="1012">
        <v>0.49714285714285716</v>
      </c>
      <c r="G116" s="1013">
        <v>0.68503937007874016</v>
      </c>
      <c r="H116" s="1019"/>
      <c r="I116" s="729"/>
      <c r="J116" s="417"/>
      <c r="K116" s="729"/>
      <c r="L116"/>
      <c r="M116" s="1"/>
      <c r="O116" s="1"/>
      <c r="P116" s="1"/>
      <c r="Q116" s="1"/>
      <c r="R116" s="1"/>
      <c r="S116" s="1"/>
      <c r="T116" s="1"/>
      <c r="U116" s="1"/>
      <c r="V116" s="1"/>
      <c r="W116"/>
      <c r="X116"/>
      <c r="Y116"/>
      <c r="Z116"/>
      <c r="AA116"/>
      <c r="AB116"/>
      <c r="AC116"/>
      <c r="AD116"/>
      <c r="AE116"/>
      <c r="AF116"/>
      <c r="AG116"/>
      <c r="AH116"/>
      <c r="AI116"/>
      <c r="AJ116"/>
      <c r="AK116"/>
      <c r="AL116"/>
      <c r="AM116"/>
      <c r="AN116"/>
      <c r="AO116"/>
    </row>
    <row r="117" spans="1:41" ht="18" customHeight="1">
      <c r="A117" s="417"/>
      <c r="D117" s="722"/>
      <c r="E117" s="552"/>
      <c r="F117" s="724"/>
      <c r="G117" s="727"/>
      <c r="H117" s="417"/>
      <c r="I117" s="417"/>
      <c r="J117" s="417"/>
      <c r="K117" s="417"/>
      <c r="L117"/>
      <c r="M117" s="256"/>
      <c r="N117" s="256"/>
      <c r="X117"/>
      <c r="Y117"/>
      <c r="Z117"/>
      <c r="AA117"/>
      <c r="AB117"/>
      <c r="AC117"/>
      <c r="AD117"/>
      <c r="AE117"/>
      <c r="AF117"/>
      <c r="AG117"/>
      <c r="AH117"/>
      <c r="AI117"/>
      <c r="AJ117"/>
      <c r="AK117"/>
      <c r="AL117"/>
      <c r="AM117"/>
      <c r="AN117"/>
      <c r="AO117"/>
    </row>
    <row r="118" spans="1:41" ht="18.600000000000001" customHeight="1">
      <c r="A118" s="309" t="s">
        <v>978</v>
      </c>
      <c r="B118" s="1"/>
      <c r="C118" s="30"/>
      <c r="D118" s="552"/>
      <c r="E118" s="678"/>
      <c r="F118" s="693"/>
      <c r="G118" s="727"/>
      <c r="H118" s="729"/>
      <c r="I118" s="731"/>
      <c r="J118" s="728"/>
      <c r="K118" s="726"/>
      <c r="L118" s="732"/>
      <c r="M118" s="652"/>
      <c r="X118" s="11"/>
      <c r="Y118" s="11"/>
      <c r="Z118" s="11"/>
      <c r="AA118" s="11"/>
      <c r="AB118" s="11"/>
      <c r="AC118" s="11"/>
      <c r="AD118" s="11"/>
      <c r="AE118" s="11"/>
      <c r="AF118" s="11"/>
      <c r="AG118" s="11"/>
      <c r="AH118" s="11"/>
      <c r="AI118" s="11"/>
      <c r="AJ118" s="11"/>
      <c r="AK118" s="11"/>
      <c r="AL118" s="11"/>
      <c r="AM118" s="11"/>
      <c r="AN118" s="11"/>
      <c r="AO118" s="11"/>
    </row>
    <row r="119" spans="1:41" ht="18.600000000000001" customHeight="1">
      <c r="A119" s="1"/>
      <c r="C119" s="866"/>
      <c r="D119" s="506" t="s">
        <v>963</v>
      </c>
      <c r="E119" s="687">
        <v>474</v>
      </c>
      <c r="F119" s="994" t="s">
        <v>972</v>
      </c>
      <c r="G119" s="727"/>
      <c r="H119" s="1"/>
      <c r="I119" s="417"/>
      <c r="J119" s="1"/>
      <c r="K119" s="731"/>
      <c r="L119" s="11"/>
      <c r="M119" s="652"/>
      <c r="X119" s="11"/>
      <c r="Y119" s="11"/>
      <c r="Z119" s="11"/>
      <c r="AA119" s="11"/>
      <c r="AB119" s="11"/>
      <c r="AC119" s="11"/>
      <c r="AD119" s="11"/>
      <c r="AE119" s="11"/>
      <c r="AF119" s="11"/>
      <c r="AG119" s="11"/>
      <c r="AH119" s="11"/>
      <c r="AI119" s="11"/>
      <c r="AJ119" s="11"/>
      <c r="AK119" s="11"/>
      <c r="AL119" s="11"/>
      <c r="AM119" s="11"/>
      <c r="AN119" s="11"/>
      <c r="AO119" s="11"/>
    </row>
    <row r="120" spans="1:41" ht="18.600000000000001" customHeight="1">
      <c r="A120" s="417"/>
      <c r="C120" s="30"/>
      <c r="D120" s="30" t="s">
        <v>109</v>
      </c>
      <c r="E120" s="528">
        <v>41</v>
      </c>
      <c r="F120" s="1003">
        <v>9.5794392523364483E-2</v>
      </c>
      <c r="G120" s="1009" t="s">
        <v>979</v>
      </c>
      <c r="H120" s="1"/>
      <c r="I120" s="725"/>
      <c r="J120" s="733"/>
      <c r="K120" s="678"/>
      <c r="L120" s="11"/>
      <c r="M120" s="652"/>
      <c r="X120" s="11"/>
      <c r="Y120" s="11"/>
      <c r="Z120" s="11"/>
      <c r="AA120" s="11"/>
      <c r="AB120" s="11"/>
      <c r="AC120" s="11"/>
      <c r="AD120" s="11"/>
      <c r="AE120" s="11"/>
      <c r="AF120" s="11"/>
      <c r="AG120" s="11"/>
      <c r="AH120" s="11"/>
      <c r="AI120" s="11"/>
      <c r="AJ120" s="11"/>
      <c r="AK120" s="11"/>
      <c r="AL120" s="11"/>
      <c r="AM120" s="11"/>
      <c r="AN120" s="11"/>
      <c r="AO120" s="11"/>
    </row>
    <row r="121" spans="1:41" ht="18.600000000000001" customHeight="1">
      <c r="A121" s="417"/>
      <c r="C121" s="30"/>
      <c r="D121" s="30" t="s">
        <v>112</v>
      </c>
      <c r="E121" s="528">
        <v>254</v>
      </c>
      <c r="F121" s="1003">
        <v>0.59345794392523366</v>
      </c>
      <c r="G121" s="1010">
        <v>0.65633074935400515</v>
      </c>
      <c r="H121" s="1"/>
      <c r="I121" s="725"/>
      <c r="J121" s="733"/>
      <c r="K121" s="678"/>
      <c r="L121" s="11"/>
      <c r="M121" s="256"/>
      <c r="X121" s="11"/>
      <c r="Y121" s="11"/>
      <c r="Z121" s="11"/>
      <c r="AA121" s="11"/>
      <c r="AB121" s="11"/>
      <c r="AC121" s="11"/>
      <c r="AD121" s="11"/>
      <c r="AE121" s="11"/>
      <c r="AF121" s="11"/>
      <c r="AG121" s="11"/>
      <c r="AH121" s="11"/>
      <c r="AI121" s="11"/>
      <c r="AJ121" s="11"/>
      <c r="AK121" s="11"/>
      <c r="AL121" s="11"/>
      <c r="AM121" s="11"/>
      <c r="AN121" s="11"/>
      <c r="AO121" s="11"/>
    </row>
    <row r="122" spans="1:41" ht="18.600000000000001" customHeight="1">
      <c r="A122" s="417"/>
      <c r="C122" s="30"/>
      <c r="D122" s="30" t="s">
        <v>113</v>
      </c>
      <c r="E122" s="528">
        <v>177</v>
      </c>
      <c r="F122" s="1003">
        <v>0.4135514018691589</v>
      </c>
      <c r="G122" s="1010">
        <v>0.4573643410852713</v>
      </c>
      <c r="H122" s="1"/>
      <c r="I122" s="725"/>
      <c r="J122" s="733"/>
      <c r="K122" s="678"/>
      <c r="L122" s="11"/>
      <c r="M122" s="652"/>
      <c r="X122" s="11"/>
      <c r="Y122" s="11"/>
      <c r="Z122" s="11"/>
      <c r="AA122" s="11"/>
      <c r="AB122" s="11"/>
      <c r="AC122" s="11"/>
      <c r="AD122" s="11"/>
      <c r="AE122" s="11"/>
      <c r="AF122" s="11"/>
      <c r="AG122" s="11"/>
      <c r="AH122" s="11"/>
      <c r="AI122" s="11"/>
      <c r="AJ122" s="11"/>
      <c r="AK122" s="11"/>
      <c r="AL122" s="11"/>
      <c r="AM122" s="11"/>
      <c r="AN122" s="11"/>
      <c r="AO122" s="11"/>
    </row>
    <row r="123" spans="1:41" ht="18.600000000000001" customHeight="1">
      <c r="A123" s="455"/>
      <c r="B123" s="455"/>
      <c r="C123" s="455"/>
      <c r="D123" s="30" t="s">
        <v>980</v>
      </c>
      <c r="E123" s="528">
        <v>167</v>
      </c>
      <c r="F123" s="1003">
        <v>0.39018691588785048</v>
      </c>
      <c r="G123" s="1010">
        <v>0.4315245478036176</v>
      </c>
      <c r="H123" s="1"/>
      <c r="I123" s="417"/>
      <c r="J123" s="1"/>
      <c r="K123" s="310"/>
      <c r="L123" s="11"/>
      <c r="M123" s="652"/>
      <c r="X123" s="11"/>
      <c r="Y123" s="11"/>
      <c r="Z123" s="11"/>
      <c r="AA123" s="11"/>
      <c r="AB123" s="11"/>
      <c r="AC123" s="11"/>
      <c r="AD123" s="11"/>
      <c r="AE123" s="11"/>
      <c r="AF123" s="11"/>
      <c r="AG123" s="11"/>
      <c r="AH123" s="11"/>
      <c r="AI123" s="11"/>
      <c r="AJ123" s="11"/>
      <c r="AK123" s="11"/>
      <c r="AL123" s="11"/>
      <c r="AM123" s="11"/>
      <c r="AN123" s="11"/>
      <c r="AO123" s="11"/>
    </row>
    <row r="124" spans="1:41" ht="18.600000000000001" customHeight="1">
      <c r="A124" s="455"/>
      <c r="B124" s="455"/>
      <c r="C124" s="455"/>
      <c r="D124" s="30" t="s">
        <v>115</v>
      </c>
      <c r="E124" s="528">
        <v>30</v>
      </c>
      <c r="F124" s="1003">
        <v>7.0093457943925228E-2</v>
      </c>
      <c r="G124" s="1010">
        <v>7.7519379844961239E-2</v>
      </c>
      <c r="H124" s="1"/>
      <c r="I124" s="417"/>
      <c r="J124" s="1"/>
      <c r="K124" s="455"/>
      <c r="L124" s="11"/>
      <c r="M124" s="652"/>
      <c r="X124" s="11"/>
      <c r="Y124" s="11"/>
      <c r="Z124" s="11"/>
      <c r="AA124" s="11"/>
      <c r="AB124" s="11"/>
      <c r="AC124" s="11"/>
      <c r="AD124" s="11"/>
      <c r="AE124" s="11"/>
      <c r="AF124" s="11"/>
      <c r="AG124" s="11"/>
      <c r="AH124" s="11"/>
      <c r="AI124" s="11"/>
      <c r="AJ124" s="11"/>
      <c r="AK124" s="11"/>
      <c r="AL124" s="11"/>
      <c r="AM124" s="11"/>
      <c r="AN124" s="11"/>
      <c r="AO124" s="11"/>
    </row>
    <row r="125" spans="1:41" ht="18.600000000000001" customHeight="1">
      <c r="A125" s="455"/>
      <c r="B125" s="455"/>
      <c r="C125" s="455"/>
      <c r="D125" s="30" t="s">
        <v>116</v>
      </c>
      <c r="E125" s="528">
        <v>1</v>
      </c>
      <c r="F125" s="1003">
        <v>2.3364485981308409E-3</v>
      </c>
      <c r="G125" s="1010">
        <v>2.5839793281653748E-3</v>
      </c>
      <c r="K125" s="1"/>
      <c r="L125" s="11"/>
      <c r="X125"/>
      <c r="Y125"/>
      <c r="Z125"/>
      <c r="AA125"/>
      <c r="AB125"/>
      <c r="AC125"/>
      <c r="AD125"/>
      <c r="AE125"/>
      <c r="AF125"/>
      <c r="AG125"/>
      <c r="AH125"/>
      <c r="AI125"/>
      <c r="AJ125"/>
      <c r="AK125"/>
      <c r="AL125"/>
      <c r="AM125"/>
      <c r="AN125"/>
      <c r="AO125"/>
    </row>
    <row r="126" spans="1:41" ht="18.600000000000001" customHeight="1">
      <c r="A126" s="455"/>
      <c r="B126" s="455"/>
      <c r="C126" s="391"/>
      <c r="D126" s="30" t="s">
        <v>981</v>
      </c>
      <c r="E126" s="528">
        <v>10</v>
      </c>
      <c r="F126" s="1003">
        <v>2.336448598130841E-2</v>
      </c>
      <c r="G126" s="1010">
        <v>2.5839793281653745E-2</v>
      </c>
      <c r="H126" s="417"/>
      <c r="I126" s="731"/>
      <c r="J126" s="728"/>
      <c r="K126" s="726"/>
      <c r="L126" s="732"/>
      <c r="M126" s="8"/>
      <c r="N126" s="8"/>
      <c r="O126" s="8"/>
      <c r="W126"/>
      <c r="X126"/>
      <c r="Y126"/>
      <c r="Z126"/>
      <c r="AA126"/>
      <c r="AB126"/>
      <c r="AC126"/>
      <c r="AD126"/>
      <c r="AE126"/>
      <c r="AF126"/>
      <c r="AG126"/>
      <c r="AH126"/>
      <c r="AI126"/>
      <c r="AJ126"/>
      <c r="AK126"/>
      <c r="AL126"/>
      <c r="AM126"/>
      <c r="AN126"/>
      <c r="AO126"/>
    </row>
    <row r="127" spans="1:41" ht="18.600000000000001" customHeight="1">
      <c r="A127" s="417"/>
      <c r="C127" s="925"/>
      <c r="D127" s="1008" t="s">
        <v>957</v>
      </c>
      <c r="E127" s="1011">
        <v>387</v>
      </c>
      <c r="F127" s="733"/>
      <c r="G127" s="678"/>
      <c r="K127" s="524"/>
      <c r="L127"/>
      <c r="X127"/>
      <c r="Y127"/>
      <c r="Z127"/>
      <c r="AA127"/>
      <c r="AB127"/>
      <c r="AC127"/>
      <c r="AD127"/>
      <c r="AE127"/>
      <c r="AF127"/>
      <c r="AG127"/>
      <c r="AH127"/>
      <c r="AI127"/>
      <c r="AJ127"/>
      <c r="AK127"/>
      <c r="AL127"/>
      <c r="AM127"/>
      <c r="AN127"/>
      <c r="AO127"/>
    </row>
    <row r="128" spans="1:41" ht="18" customHeight="1">
      <c r="A128" s="417"/>
      <c r="C128" s="937"/>
      <c r="D128" s="1016"/>
      <c r="E128" s="1017"/>
      <c r="F128" s="733"/>
      <c r="G128" s="678"/>
      <c r="K128" s="1"/>
      <c r="L128"/>
      <c r="X128"/>
      <c r="Y128"/>
      <c r="Z128"/>
      <c r="AA128"/>
      <c r="AB128"/>
      <c r="AC128"/>
      <c r="AD128"/>
      <c r="AE128"/>
      <c r="AF128"/>
      <c r="AG128"/>
      <c r="AH128"/>
      <c r="AI128"/>
      <c r="AJ128"/>
      <c r="AK128"/>
      <c r="AL128"/>
      <c r="AM128"/>
      <c r="AN128"/>
      <c r="AO128"/>
    </row>
    <row r="129" spans="1:49" ht="18" customHeight="1">
      <c r="A129" s="309" t="s">
        <v>982</v>
      </c>
      <c r="C129" s="938"/>
      <c r="D129" s="1016"/>
      <c r="E129" s="1017"/>
      <c r="F129" s="30"/>
      <c r="G129" s="1009" t="s">
        <v>983</v>
      </c>
      <c r="K129" s="524"/>
      <c r="L129"/>
      <c r="M129" s="9"/>
      <c r="N129" s="9"/>
      <c r="O129" s="9"/>
      <c r="P129" s="9"/>
      <c r="Q129" s="9"/>
      <c r="R129" s="9"/>
      <c r="S129" s="9"/>
      <c r="T129" s="9"/>
      <c r="U129" s="9"/>
      <c r="V129" s="9"/>
      <c r="W129" s="9"/>
      <c r="X129"/>
      <c r="AJ129"/>
      <c r="AK129"/>
      <c r="AL129"/>
      <c r="AM129"/>
      <c r="AN129"/>
      <c r="AO129"/>
    </row>
    <row r="130" spans="1:49" ht="18" customHeight="1">
      <c r="A130" s="417"/>
      <c r="D130" s="312" t="s">
        <v>206</v>
      </c>
      <c r="E130" s="528">
        <v>14</v>
      </c>
      <c r="F130" s="8"/>
      <c r="G130" s="1010">
        <v>0.14285714285714285</v>
      </c>
      <c r="H130" s="724"/>
      <c r="I130" s="724"/>
      <c r="J130" s="1"/>
      <c r="K130"/>
      <c r="L130" s="1"/>
      <c r="M130" s="1"/>
      <c r="N130" s="1009" t="s">
        <v>983</v>
      </c>
      <c r="Q130" s="1"/>
      <c r="R130" s="1"/>
      <c r="S130" s="1"/>
      <c r="T130" s="1"/>
      <c r="U130" s="1"/>
      <c r="V130" s="1"/>
      <c r="W130"/>
      <c r="X130"/>
      <c r="AJ130"/>
      <c r="AK130"/>
      <c r="AL130"/>
      <c r="AM130"/>
      <c r="AN130"/>
      <c r="AO130"/>
    </row>
    <row r="131" spans="1:49" ht="18" customHeight="1">
      <c r="A131" s="417"/>
      <c r="D131" s="30" t="s">
        <v>207</v>
      </c>
      <c r="E131" s="528">
        <v>75</v>
      </c>
      <c r="F131" s="724"/>
      <c r="G131" s="1010">
        <v>0.76530612244897955</v>
      </c>
      <c r="H131" s="1263" t="s">
        <v>984</v>
      </c>
      <c r="I131" s="1263"/>
      <c r="J131" s="417" t="s">
        <v>208</v>
      </c>
      <c r="K131"/>
      <c r="L131" s="256"/>
      <c r="M131" s="528">
        <v>67</v>
      </c>
      <c r="N131" s="1010">
        <v>0.89333333333333331</v>
      </c>
      <c r="X131"/>
      <c r="Y131"/>
      <c r="Z131"/>
      <c r="AA131"/>
      <c r="AB131"/>
      <c r="AC131"/>
      <c r="AD131"/>
      <c r="AE131"/>
      <c r="AF131"/>
      <c r="AG131"/>
      <c r="AH131"/>
      <c r="AI131"/>
      <c r="AJ131"/>
      <c r="AK131"/>
      <c r="AL131"/>
      <c r="AM131"/>
      <c r="AN131"/>
      <c r="AO131"/>
    </row>
    <row r="132" spans="1:49" ht="18" customHeight="1">
      <c r="C132" s="725"/>
      <c r="D132" s="1229" t="s">
        <v>212</v>
      </c>
      <c r="E132" s="528">
        <v>67</v>
      </c>
      <c r="F132" s="678"/>
      <c r="G132" s="1010">
        <v>0.68367346938775508</v>
      </c>
      <c r="H132" s="417"/>
      <c r="I132" s="417"/>
      <c r="J132" s="417" t="s">
        <v>209</v>
      </c>
      <c r="K132" s="732"/>
      <c r="L132" s="8"/>
      <c r="M132" s="528">
        <v>16</v>
      </c>
      <c r="N132" s="1010">
        <v>0.21333333333333335</v>
      </c>
      <c r="X132"/>
      <c r="Y132"/>
      <c r="Z132"/>
      <c r="AA132"/>
      <c r="AB132"/>
      <c r="AC132"/>
      <c r="AD132"/>
      <c r="AE132"/>
      <c r="AF132"/>
      <c r="AG132"/>
      <c r="AH132"/>
      <c r="AI132"/>
      <c r="AJ132"/>
      <c r="AK132"/>
      <c r="AL132"/>
      <c r="AM132"/>
      <c r="AN132"/>
      <c r="AO132"/>
    </row>
    <row r="133" spans="1:49" ht="18" customHeight="1">
      <c r="A133" s="309"/>
      <c r="B133" s="1"/>
      <c r="C133" s="30"/>
      <c r="D133" s="1230" t="s">
        <v>213</v>
      </c>
      <c r="E133" s="528">
        <v>61</v>
      </c>
      <c r="F133" s="693"/>
      <c r="G133" s="1010">
        <v>0.62244897959183676</v>
      </c>
      <c r="H133" s="417"/>
      <c r="I133" s="417"/>
      <c r="J133" s="726" t="s">
        <v>210</v>
      </c>
      <c r="K133" s="732"/>
      <c r="L133" s="8"/>
      <c r="M133" s="528">
        <v>42</v>
      </c>
      <c r="N133" s="1010">
        <v>0.56000000000000005</v>
      </c>
      <c r="Q133" s="1"/>
      <c r="R133" s="1"/>
      <c r="S133" s="1"/>
      <c r="T133" s="1"/>
      <c r="U133" s="1"/>
      <c r="V133" s="1"/>
      <c r="W133"/>
      <c r="X133"/>
      <c r="Y133"/>
      <c r="Z133"/>
      <c r="AA133"/>
      <c r="AB133"/>
      <c r="AC133"/>
      <c r="AD133"/>
      <c r="AE133"/>
      <c r="AF133"/>
      <c r="AG133"/>
      <c r="AH133"/>
      <c r="AI133"/>
      <c r="AJ133"/>
      <c r="AK133"/>
      <c r="AL133"/>
      <c r="AM133"/>
      <c r="AN133"/>
      <c r="AO133"/>
    </row>
    <row r="134" spans="1:49" ht="18.600000000000001" customHeight="1">
      <c r="A134" s="1"/>
      <c r="C134" s="866"/>
      <c r="D134" s="1008" t="s">
        <v>985</v>
      </c>
      <c r="E134" s="1011">
        <v>98</v>
      </c>
      <c r="F134" s="994"/>
      <c r="G134" s="727"/>
      <c r="H134" s="417"/>
      <c r="I134" s="731"/>
      <c r="J134" s="726" t="s">
        <v>211</v>
      </c>
      <c r="K134" s="732"/>
      <c r="L134" s="8"/>
      <c r="M134" s="528">
        <v>6</v>
      </c>
      <c r="N134" s="1010">
        <v>0.08</v>
      </c>
      <c r="Q134" s="1"/>
      <c r="R134" s="1"/>
      <c r="S134" s="1"/>
      <c r="T134" s="1"/>
      <c r="U134" s="1"/>
      <c r="V134" s="1"/>
      <c r="W134"/>
      <c r="X134"/>
      <c r="Y134"/>
      <c r="Z134"/>
      <c r="AA134"/>
      <c r="AB134"/>
      <c r="AC134"/>
      <c r="AD134"/>
      <c r="AE134"/>
      <c r="AF134"/>
      <c r="AG134"/>
      <c r="AH134"/>
      <c r="AI134"/>
      <c r="AJ134"/>
      <c r="AK134"/>
      <c r="AL134"/>
      <c r="AM134"/>
      <c r="AN134"/>
      <c r="AO134"/>
    </row>
    <row r="135" spans="1:49" ht="18.600000000000001" customHeight="1">
      <c r="A135" s="417"/>
      <c r="C135" s="30"/>
      <c r="D135" s="552"/>
      <c r="E135" s="388"/>
      <c r="G135" s="1227"/>
      <c r="H135" s="417"/>
      <c r="I135" s="731"/>
      <c r="J135" s="1264" t="s">
        <v>985</v>
      </c>
      <c r="K135" s="5"/>
      <c r="L135" s="8"/>
      <c r="M135" s="1011">
        <v>75</v>
      </c>
      <c r="N135" s="417"/>
      <c r="Q135"/>
      <c r="R135"/>
      <c r="S135"/>
      <c r="T135"/>
      <c r="U135"/>
      <c r="V135"/>
      <c r="W135"/>
      <c r="X135"/>
      <c r="Y135"/>
      <c r="Z135"/>
      <c r="AA135"/>
      <c r="AB135"/>
      <c r="AC135"/>
      <c r="AD135"/>
      <c r="AE135"/>
      <c r="AF135"/>
      <c r="AG135"/>
      <c r="AH135"/>
      <c r="AI135"/>
      <c r="AJ135"/>
      <c r="AK135"/>
      <c r="AL135"/>
      <c r="AM135"/>
      <c r="AN135"/>
      <c r="AO135"/>
    </row>
    <row r="136" spans="1:49" ht="18.600000000000001" customHeight="1">
      <c r="A136" s="309" t="s">
        <v>986</v>
      </c>
      <c r="C136" s="30"/>
      <c r="D136" s="552"/>
      <c r="E136" s="388"/>
      <c r="F136" s="256"/>
      <c r="G136" s="1228"/>
      <c r="H136" s="417"/>
      <c r="I136" s="731"/>
      <c r="J136" s="728"/>
      <c r="K136" s="726"/>
      <c r="L136" s="732"/>
      <c r="M136" s="8"/>
      <c r="N136" s="8"/>
      <c r="O136" s="8"/>
      <c r="P136" s="1"/>
      <c r="Q136" s="1"/>
      <c r="R136" s="1"/>
      <c r="S136" s="1"/>
      <c r="T136" s="1"/>
      <c r="U136" s="1"/>
      <c r="V136" s="1"/>
      <c r="W136"/>
      <c r="X136"/>
      <c r="AC136"/>
      <c r="AD136"/>
      <c r="AE136"/>
      <c r="AF136"/>
      <c r="AG136"/>
      <c r="AH136"/>
      <c r="AI136"/>
      <c r="AJ136"/>
      <c r="AK136"/>
      <c r="AL136"/>
      <c r="AM136"/>
      <c r="AN136"/>
      <c r="AO136"/>
    </row>
    <row r="137" spans="1:49" ht="18.600000000000001" customHeight="1">
      <c r="A137" s="417"/>
      <c r="C137" s="30"/>
      <c r="D137" s="506" t="s">
        <v>963</v>
      </c>
      <c r="E137" s="687">
        <v>24</v>
      </c>
      <c r="F137" s="994" t="s">
        <v>972</v>
      </c>
      <c r="G137" s="1228"/>
      <c r="H137" s="417"/>
      <c r="I137" s="731"/>
      <c r="J137" s="728"/>
      <c r="K137" s="726"/>
      <c r="L137" s="732"/>
      <c r="M137" s="8"/>
      <c r="N137" s="8"/>
      <c r="O137" s="8"/>
      <c r="X137"/>
      <c r="AC137"/>
      <c r="AD137"/>
      <c r="AE137"/>
      <c r="AF137"/>
      <c r="AG137"/>
      <c r="AH137"/>
      <c r="AI137"/>
      <c r="AJ137"/>
      <c r="AK137"/>
      <c r="AL137"/>
      <c r="AM137"/>
      <c r="AN137"/>
      <c r="AO137"/>
    </row>
    <row r="138" spans="1:49" ht="18.600000000000001" customHeight="1">
      <c r="A138" s="455"/>
      <c r="B138" s="455"/>
      <c r="C138" s="1008"/>
      <c r="D138" s="312" t="s">
        <v>273</v>
      </c>
      <c r="E138" s="528">
        <v>279</v>
      </c>
      <c r="F138" s="1003">
        <v>0.31776765375854216</v>
      </c>
      <c r="G138" s="1014"/>
      <c r="H138" s="417"/>
      <c r="I138" s="731"/>
      <c r="J138" s="728"/>
      <c r="K138" s="726"/>
      <c r="L138" s="732"/>
      <c r="M138" s="8"/>
      <c r="N138" s="8"/>
      <c r="O138" s="8"/>
      <c r="W138"/>
      <c r="X138"/>
      <c r="Y138"/>
      <c r="Z138"/>
      <c r="AA138"/>
      <c r="AB138"/>
      <c r="AC138"/>
      <c r="AD138"/>
      <c r="AE138"/>
      <c r="AF138"/>
      <c r="AG138"/>
      <c r="AH138"/>
      <c r="AI138"/>
      <c r="AJ138"/>
      <c r="AK138"/>
      <c r="AL138"/>
      <c r="AM138"/>
      <c r="AN138"/>
      <c r="AO138"/>
    </row>
    <row r="139" spans="1:49" ht="18.600000000000001" customHeight="1">
      <c r="A139" s="455"/>
      <c r="B139" s="455"/>
      <c r="C139" s="455"/>
      <c r="D139" s="30" t="s">
        <v>214</v>
      </c>
      <c r="E139" s="528">
        <v>366</v>
      </c>
      <c r="F139" s="1003">
        <v>0.41685649202733488</v>
      </c>
      <c r="G139" s="1014"/>
      <c r="H139" s="693"/>
      <c r="I139" s="731"/>
      <c r="J139" s="728"/>
      <c r="K139" s="726"/>
      <c r="L139" s="732"/>
      <c r="M139" s="8"/>
      <c r="N139" s="8"/>
      <c r="O139" s="8"/>
      <c r="X139" s="11"/>
      <c r="Y139" s="11"/>
      <c r="Z139" s="11"/>
      <c r="AA139" s="11"/>
      <c r="AB139" s="11"/>
      <c r="AC139" s="11"/>
      <c r="AD139" s="11"/>
      <c r="AE139" s="11"/>
      <c r="AF139" s="11"/>
      <c r="AG139" s="11"/>
      <c r="AH139" s="11"/>
      <c r="AI139" s="11"/>
      <c r="AJ139" s="11"/>
      <c r="AK139" s="11"/>
      <c r="AL139" s="11"/>
      <c r="AM139" s="11"/>
      <c r="AN139" s="11"/>
      <c r="AO139" s="11"/>
    </row>
    <row r="140" spans="1:49" ht="18" customHeight="1">
      <c r="B140" s="1"/>
      <c r="D140" s="1229" t="s">
        <v>274</v>
      </c>
      <c r="E140" s="528">
        <v>233</v>
      </c>
      <c r="F140" s="1003">
        <v>0.26537585421412302</v>
      </c>
      <c r="G140" s="724"/>
      <c r="H140" s="724"/>
      <c r="I140" s="724"/>
      <c r="J140" s="1"/>
      <c r="K140" s="1"/>
      <c r="L140"/>
      <c r="M140" s="1"/>
      <c r="O140" s="1"/>
      <c r="P140" s="1"/>
      <c r="Q140" s="1"/>
      <c r="R140" s="1"/>
      <c r="S140"/>
      <c r="T140"/>
      <c r="U140"/>
      <c r="X140"/>
      <c r="AJ140"/>
      <c r="AK140"/>
      <c r="AL140"/>
      <c r="AM140"/>
      <c r="AN140"/>
      <c r="AO140"/>
    </row>
    <row r="141" spans="1:49" ht="18" customHeight="1">
      <c r="A141" s="933"/>
      <c r="B141" s="679"/>
      <c r="C141" s="679"/>
      <c r="F141" s="678"/>
      <c r="G141" s="724"/>
      <c r="H141" s="724"/>
      <c r="I141" s="724"/>
      <c r="J141" s="1"/>
      <c r="K141" s="1"/>
      <c r="L141"/>
      <c r="M141" s="9"/>
      <c r="O141" s="9"/>
      <c r="P141" s="9"/>
      <c r="Q141" s="536"/>
      <c r="R141" s="536"/>
      <c r="S141"/>
      <c r="T141"/>
      <c r="U141"/>
      <c r="X141"/>
      <c r="AJ141"/>
      <c r="AK141"/>
      <c r="AL141"/>
      <c r="AM141"/>
      <c r="AN141"/>
      <c r="AO141"/>
    </row>
    <row r="142" spans="1:49" ht="18" customHeight="1">
      <c r="A142" s="309" t="s">
        <v>987</v>
      </c>
      <c r="B142" s="679"/>
      <c r="C142" s="934"/>
      <c r="D142" s="1"/>
      <c r="E142" s="684"/>
      <c r="F142" s="678"/>
      <c r="G142" s="724"/>
      <c r="H142" s="724"/>
      <c r="I142" s="724"/>
      <c r="J142" s="1"/>
      <c r="K142" s="1"/>
      <c r="L142"/>
      <c r="M142" s="250"/>
      <c r="O142" s="250"/>
      <c r="P142" s="250"/>
      <c r="Q142" s="537"/>
      <c r="R142" s="537"/>
      <c r="S142"/>
      <c r="T142"/>
      <c r="U142"/>
      <c r="X142"/>
      <c r="AJ142"/>
      <c r="AK142"/>
      <c r="AL142"/>
      <c r="AM142"/>
      <c r="AN142"/>
      <c r="AO142"/>
    </row>
    <row r="143" spans="1:49" ht="18" customHeight="1">
      <c r="A143" s="679"/>
      <c r="B143" s="679"/>
      <c r="C143" s="935"/>
      <c r="D143" s="506" t="s">
        <v>963</v>
      </c>
      <c r="E143" s="687">
        <v>316</v>
      </c>
      <c r="F143" s="994" t="s">
        <v>972</v>
      </c>
      <c r="G143" s="724"/>
      <c r="H143" s="724"/>
      <c r="I143" s="724"/>
      <c r="J143" s="1"/>
      <c r="K143" s="455"/>
      <c r="L143"/>
      <c r="M143" s="250"/>
      <c r="O143" s="250"/>
      <c r="P143" s="250"/>
      <c r="Q143" s="537"/>
      <c r="R143" s="537"/>
      <c r="S143"/>
      <c r="T143"/>
      <c r="U143"/>
      <c r="X143"/>
      <c r="AJ143"/>
      <c r="AK143"/>
      <c r="AL143"/>
      <c r="AM143"/>
      <c r="AN143"/>
      <c r="AO143"/>
      <c r="AW143" s="7"/>
    </row>
    <row r="144" spans="1:49" ht="18" customHeight="1">
      <c r="A144" s="679"/>
      <c r="B144" s="679"/>
      <c r="C144" s="935"/>
      <c r="D144" s="30" t="s">
        <v>109</v>
      </c>
      <c r="E144" s="528">
        <v>258</v>
      </c>
      <c r="F144" s="1003">
        <v>0.44027303754266212</v>
      </c>
      <c r="G144" s="1009" t="s">
        <v>979</v>
      </c>
      <c r="H144" s="724"/>
      <c r="I144" s="724"/>
      <c r="J144" s="1"/>
      <c r="K144" s="455"/>
      <c r="L144"/>
      <c r="M144" s="250"/>
      <c r="N144" s="250"/>
      <c r="O144" s="250"/>
      <c r="P144" s="250"/>
      <c r="Q144" s="537"/>
      <c r="R144" s="537"/>
      <c r="S144"/>
      <c r="T144"/>
      <c r="U144"/>
      <c r="X144"/>
      <c r="AJ144"/>
      <c r="AK144"/>
      <c r="AL144"/>
      <c r="AM144"/>
      <c r="AN144"/>
      <c r="AO144"/>
    </row>
    <row r="145" spans="1:49" ht="18" customHeight="1">
      <c r="A145" s="679"/>
      <c r="B145" s="679"/>
      <c r="C145" s="935"/>
      <c r="D145" s="30" t="s">
        <v>988</v>
      </c>
      <c r="E145" s="528">
        <v>49</v>
      </c>
      <c r="F145" s="678"/>
      <c r="G145" s="1010">
        <v>0.14939024390243902</v>
      </c>
      <c r="H145" s="1"/>
      <c r="I145" s="1"/>
      <c r="J145" s="1"/>
      <c r="K145" s="1"/>
      <c r="L145"/>
      <c r="M145" s="250"/>
      <c r="N145" s="250"/>
      <c r="O145" s="250"/>
      <c r="P145" s="250"/>
      <c r="Q145" s="537"/>
      <c r="R145" s="537"/>
      <c r="S145"/>
      <c r="T145"/>
      <c r="U145"/>
      <c r="X145"/>
      <c r="AJ145"/>
      <c r="AK145"/>
      <c r="AL145"/>
      <c r="AM145"/>
      <c r="AN145"/>
      <c r="AO145"/>
    </row>
    <row r="146" spans="1:49" ht="18" customHeight="1">
      <c r="A146" s="679"/>
      <c r="B146" s="679"/>
      <c r="C146" s="935"/>
      <c r="D146" s="30" t="s">
        <v>989</v>
      </c>
      <c r="E146" s="528">
        <v>253</v>
      </c>
      <c r="F146" s="311"/>
      <c r="G146" s="1010">
        <v>0.77134146341463417</v>
      </c>
      <c r="H146" s="1"/>
      <c r="I146" s="1"/>
      <c r="J146" s="1"/>
      <c r="K146" s="1"/>
      <c r="L146"/>
      <c r="M146" s="250"/>
      <c r="N146" s="250"/>
      <c r="O146" s="250"/>
      <c r="P146" s="250"/>
      <c r="Q146" s="537"/>
      <c r="R146" s="537"/>
      <c r="S146" s="538"/>
      <c r="T146"/>
      <c r="U146"/>
      <c r="X146"/>
      <c r="AJ146"/>
      <c r="AK146"/>
      <c r="AL146"/>
      <c r="AM146"/>
      <c r="AN146"/>
      <c r="AO146"/>
    </row>
    <row r="147" spans="1:49" ht="18" customHeight="1">
      <c r="A147" s="679"/>
      <c r="B147" s="679"/>
      <c r="C147" s="936"/>
      <c r="D147" s="30" t="s">
        <v>990</v>
      </c>
      <c r="E147" s="528">
        <v>119</v>
      </c>
      <c r="F147" s="859"/>
      <c r="G147" s="1010">
        <v>0.36280487804878048</v>
      </c>
      <c r="H147" s="455"/>
      <c r="I147" s="455"/>
      <c r="J147" s="455"/>
      <c r="K147" s="455"/>
      <c r="L147"/>
      <c r="M147" s="9"/>
      <c r="N147" s="9"/>
      <c r="O147" s="9"/>
      <c r="P147" s="9"/>
      <c r="Q147" s="536"/>
      <c r="R147" s="536"/>
      <c r="S147"/>
      <c r="T147"/>
      <c r="U147"/>
      <c r="X147"/>
      <c r="AJ147"/>
      <c r="AK147"/>
      <c r="AL147"/>
      <c r="AM147"/>
      <c r="AN147"/>
      <c r="AO147"/>
    </row>
    <row r="148" spans="1:49" ht="18" customHeight="1">
      <c r="A148" s="926"/>
      <c r="B148" s="927"/>
      <c r="C148" s="928"/>
      <c r="D148" s="1008" t="s">
        <v>957</v>
      </c>
      <c r="E148" s="1011">
        <v>328</v>
      </c>
      <c r="F148" s="1003">
        <v>0.55972696245733788</v>
      </c>
      <c r="G148" s="530"/>
      <c r="H148" s="455"/>
      <c r="I148" s="455"/>
      <c r="J148" s="455"/>
      <c r="K148" s="455"/>
      <c r="L148"/>
      <c r="M148" s="9"/>
      <c r="N148" s="9"/>
      <c r="O148" s="9"/>
      <c r="P148" s="9"/>
      <c r="Q148" s="536"/>
      <c r="R148" s="536"/>
      <c r="S148"/>
      <c r="T148"/>
      <c r="U148"/>
      <c r="X148"/>
      <c r="AJ148"/>
      <c r="AK148"/>
      <c r="AL148"/>
      <c r="AM148"/>
      <c r="AN148"/>
      <c r="AO148"/>
    </row>
    <row r="149" spans="1:49" ht="18" customHeight="1">
      <c r="A149" s="927"/>
      <c r="B149" s="929"/>
      <c r="C149" s="930"/>
      <c r="D149" s="1015"/>
      <c r="E149" s="526"/>
      <c r="F149" s="678"/>
      <c r="G149" s="530"/>
      <c r="H149" s="310"/>
      <c r="I149" s="310"/>
      <c r="J149" s="310"/>
      <c r="K149" s="310"/>
      <c r="L149"/>
      <c r="X149"/>
      <c r="AJ149"/>
      <c r="AK149"/>
      <c r="AL149"/>
      <c r="AM149"/>
      <c r="AN149"/>
      <c r="AO149"/>
    </row>
    <row r="150" spans="1:49" ht="18" customHeight="1">
      <c r="A150" s="309"/>
      <c r="B150" s="931"/>
      <c r="C150" s="930"/>
      <c r="D150" s="1015"/>
      <c r="E150" s="526"/>
      <c r="F150" s="311"/>
      <c r="G150" s="530"/>
      <c r="H150" s="1"/>
      <c r="I150" s="1"/>
      <c r="J150" s="1"/>
      <c r="K150" s="1"/>
      <c r="L150"/>
      <c r="X150"/>
      <c r="AJ150"/>
      <c r="AK150"/>
      <c r="AL150"/>
      <c r="AM150"/>
      <c r="AN150"/>
      <c r="AO150"/>
    </row>
    <row r="151" spans="1:49" ht="18" customHeight="1">
      <c r="A151" s="927"/>
      <c r="B151" s="927"/>
      <c r="C151" s="930"/>
      <c r="D151" s="391"/>
      <c r="E151" s="1261"/>
      <c r="F151" s="1231"/>
      <c r="G151" s="1009"/>
      <c r="H151" s="1231"/>
      <c r="I151" s="1231"/>
      <c r="J151" s="1231"/>
      <c r="K151" s="1231"/>
      <c r="L151" s="1231"/>
      <c r="M151" s="1232" t="b">
        <v>0</v>
      </c>
      <c r="N151" s="9"/>
      <c r="O151" s="9"/>
      <c r="P151" s="9"/>
      <c r="Q151" s="9"/>
      <c r="R151" s="9"/>
      <c r="S151" s="9"/>
      <c r="T151" s="9"/>
      <c r="U151" s="9"/>
      <c r="V151" s="9"/>
      <c r="W151" s="9"/>
      <c r="X151"/>
      <c r="AJ151"/>
      <c r="AK151"/>
      <c r="AL151"/>
      <c r="AM151"/>
      <c r="AN151"/>
      <c r="AO151"/>
    </row>
    <row r="152" spans="1:49" ht="18" customHeight="1">
      <c r="A152" s="927"/>
      <c r="B152" s="927"/>
      <c r="C152" s="932"/>
      <c r="D152" s="1231"/>
      <c r="E152" s="552"/>
      <c r="F152" s="1231"/>
      <c r="G152" s="526"/>
      <c r="H152" s="1231"/>
      <c r="I152" s="1231"/>
      <c r="J152" s="1231"/>
      <c r="K152" s="1231"/>
      <c r="L152" s="1231"/>
      <c r="M152" s="1232" t="b">
        <v>0</v>
      </c>
      <c r="O152" s="1"/>
      <c r="P152" s="1"/>
      <c r="Q152" s="1"/>
      <c r="R152" s="1"/>
      <c r="S152" s="1"/>
      <c r="T152" s="1"/>
      <c r="U152" s="1"/>
      <c r="V152" s="1"/>
      <c r="W152" s="1"/>
      <c r="X152"/>
      <c r="AJ152"/>
      <c r="AK152"/>
      <c r="AL152"/>
      <c r="AM152"/>
      <c r="AN152"/>
      <c r="AO152"/>
    </row>
    <row r="153" spans="1:49" ht="18" customHeight="1">
      <c r="A153" s="927"/>
      <c r="B153" s="927"/>
      <c r="C153" s="930"/>
      <c r="D153" s="1231"/>
      <c r="E153" s="552"/>
      <c r="F153" s="1231"/>
      <c r="G153" s="526"/>
      <c r="H153" s="1231"/>
      <c r="I153" s="1231"/>
      <c r="J153" s="1231"/>
      <c r="K153" s="1231"/>
      <c r="L153" s="1231"/>
      <c r="M153" s="1232" t="b">
        <v>0</v>
      </c>
      <c r="O153" s="9"/>
      <c r="P153" s="540"/>
      <c r="Q153" s="541"/>
      <c r="R153" s="541"/>
      <c r="S153" s="540"/>
      <c r="T153" s="540"/>
      <c r="U153" s="540"/>
      <c r="V153" s="540"/>
      <c r="W153" s="540"/>
      <c r="X153"/>
      <c r="AJ153"/>
      <c r="AK153"/>
      <c r="AL153"/>
      <c r="AM153"/>
      <c r="AN153"/>
      <c r="AO153"/>
    </row>
    <row r="154" spans="1:49" s="532" customFormat="1" ht="18" customHeight="1">
      <c r="A154" s="927"/>
      <c r="B154" s="927"/>
      <c r="C154" s="930"/>
      <c r="D154" s="1231"/>
      <c r="E154" s="552"/>
      <c r="F154" s="1231"/>
      <c r="G154" s="526"/>
      <c r="H154" s="1231"/>
      <c r="I154" s="1231"/>
      <c r="J154" s="1231"/>
      <c r="K154" s="1231"/>
      <c r="L154" s="1231"/>
      <c r="M154" s="1232" t="b">
        <v>0</v>
      </c>
      <c r="N154" s="1"/>
      <c r="O154" s="9"/>
      <c r="P154" s="540"/>
      <c r="Q154" s="541"/>
      <c r="R154" s="541"/>
      <c r="S154" s="540"/>
      <c r="T154" s="540"/>
      <c r="U154" s="540"/>
      <c r="V154" s="540"/>
      <c r="W154" s="540"/>
      <c r="X154"/>
      <c r="AJ154"/>
      <c r="AK154"/>
      <c r="AL154"/>
      <c r="AM154"/>
      <c r="AN154"/>
      <c r="AO154"/>
      <c r="AW154" s="256"/>
    </row>
    <row r="155" spans="1:49" s="532" customFormat="1" ht="18" customHeight="1">
      <c r="A155" s="927"/>
      <c r="B155" s="927"/>
      <c r="C155" s="930"/>
      <c r="D155" s="1231"/>
      <c r="E155" s="552"/>
      <c r="F155" s="1231"/>
      <c r="G155" s="526"/>
      <c r="H155" s="1231"/>
      <c r="I155" s="1231"/>
      <c r="J155" s="1231"/>
      <c r="K155" s="1231"/>
      <c r="L155" s="1231"/>
      <c r="M155" s="1232" t="b">
        <v>0</v>
      </c>
      <c r="N155" s="1"/>
      <c r="O155" s="542"/>
      <c r="P155" s="543"/>
      <c r="Q155" s="524"/>
      <c r="R155" s="524"/>
      <c r="S155" s="310"/>
      <c r="T155" s="310"/>
      <c r="U155" s="310"/>
      <c r="V155" s="310"/>
      <c r="W155" s="524"/>
      <c r="X155"/>
      <c r="AJ155"/>
      <c r="AK155"/>
      <c r="AL155"/>
      <c r="AM155"/>
      <c r="AN155"/>
      <c r="AO155"/>
      <c r="AW155" s="256"/>
    </row>
    <row r="156" spans="1:49" ht="18" customHeight="1">
      <c r="A156" s="1"/>
      <c r="B156" s="38"/>
      <c r="C156" s="552"/>
      <c r="D156" s="1231"/>
      <c r="E156" s="552"/>
      <c r="F156" s="1231"/>
      <c r="G156" s="526"/>
      <c r="H156" s="1231"/>
      <c r="I156" s="1231"/>
      <c r="J156" s="1231"/>
      <c r="K156" s="1231"/>
      <c r="L156" s="1231"/>
      <c r="M156" s="1232" t="b">
        <v>0</v>
      </c>
      <c r="O156" s="542"/>
      <c r="P156" s="524"/>
      <c r="Q156" s="524"/>
      <c r="R156" s="524"/>
      <c r="S156" s="310"/>
      <c r="T156" s="310"/>
      <c r="U156" s="310"/>
      <c r="V156" s="310"/>
      <c r="W156" s="524"/>
      <c r="X156"/>
      <c r="AJ156"/>
      <c r="AK156"/>
      <c r="AL156"/>
      <c r="AM156"/>
      <c r="AN156"/>
      <c r="AO156"/>
    </row>
    <row r="157" spans="1:49" ht="18" customHeight="1">
      <c r="A157" s="38"/>
      <c r="B157" s="1"/>
      <c r="C157" s="552"/>
      <c r="D157" s="1231"/>
      <c r="E157" s="552"/>
      <c r="F157" s="1231"/>
      <c r="G157" s="526"/>
      <c r="H157" s="1231"/>
      <c r="I157" s="1231"/>
      <c r="J157" s="1231"/>
      <c r="K157" s="1231"/>
      <c r="L157" s="1231"/>
      <c r="M157" s="1232" t="b">
        <v>0</v>
      </c>
      <c r="O157" s="542"/>
      <c r="P157" s="524"/>
      <c r="Q157" s="524"/>
      <c r="R157" s="524"/>
      <c r="S157" s="310"/>
      <c r="T157" s="310"/>
      <c r="U157" s="310"/>
      <c r="V157" s="310"/>
      <c r="W157" s="524"/>
      <c r="X157"/>
      <c r="AJ157"/>
      <c r="AK157"/>
      <c r="AL157"/>
      <c r="AM157"/>
      <c r="AN157"/>
      <c r="AO157"/>
    </row>
    <row r="158" spans="1:49" ht="13.95" customHeight="1">
      <c r="C158" s="552"/>
      <c r="D158" s="1231"/>
      <c r="E158" s="552"/>
      <c r="F158" s="1231"/>
      <c r="G158" s="526"/>
      <c r="H158" s="1231"/>
      <c r="I158" s="1231"/>
      <c r="J158" s="1231"/>
      <c r="K158" s="1231"/>
      <c r="L158" s="1231"/>
      <c r="M158" s="1232" t="b">
        <v>0</v>
      </c>
      <c r="O158" s="542"/>
      <c r="P158" s="524"/>
      <c r="Q158" s="524"/>
      <c r="R158" s="543"/>
      <c r="S158" s="310"/>
      <c r="T158" s="310"/>
      <c r="U158" s="310"/>
      <c r="V158" s="310"/>
      <c r="W158" s="524"/>
      <c r="X158"/>
      <c r="AJ158"/>
      <c r="AK158"/>
      <c r="AL158"/>
      <c r="AM158"/>
      <c r="AN158"/>
      <c r="AO158"/>
    </row>
    <row r="159" spans="1:49" ht="18" customHeight="1">
      <c r="A159" s="1"/>
      <c r="C159" s="552"/>
      <c r="D159" s="1231"/>
      <c r="E159" s="552"/>
      <c r="F159" s="1231"/>
      <c r="G159" s="526"/>
      <c r="H159" s="1233"/>
      <c r="I159" s="1233"/>
      <c r="J159" s="1233"/>
      <c r="K159" s="1233"/>
      <c r="L159" s="1233"/>
      <c r="M159" s="1233"/>
      <c r="N159" s="9"/>
      <c r="O159" s="542"/>
      <c r="P159" s="542"/>
      <c r="Q159" s="542"/>
      <c r="R159" s="542"/>
      <c r="S159" s="536"/>
      <c r="T159" s="536"/>
      <c r="U159" s="536"/>
      <c r="V159" s="536"/>
      <c r="W159" s="542"/>
      <c r="X159"/>
      <c r="AJ159"/>
      <c r="AK159"/>
      <c r="AL159"/>
      <c r="AM159"/>
      <c r="AN159"/>
      <c r="AO159"/>
    </row>
    <row r="160" spans="1:49" ht="18" customHeight="1">
      <c r="A160" s="1"/>
      <c r="C160" s="552"/>
      <c r="D160" s="1008"/>
      <c r="E160" s="1262"/>
      <c r="F160" s="678"/>
      <c r="G160" s="530"/>
      <c r="H160" s="455"/>
      <c r="I160" s="455"/>
      <c r="J160" s="455"/>
      <c r="K160" s="455"/>
      <c r="L160"/>
      <c r="X160"/>
      <c r="AJ160"/>
      <c r="AK160"/>
      <c r="AL160"/>
      <c r="AM160"/>
      <c r="AN160"/>
      <c r="AO160"/>
    </row>
    <row r="161" spans="1:41" ht="18" customHeight="1">
      <c r="A161" s="1"/>
      <c r="C161" s="552"/>
      <c r="D161" s="733"/>
      <c r="E161" s="388"/>
      <c r="F161" s="678"/>
      <c r="G161" s="530"/>
      <c r="H161" s="390"/>
      <c r="I161" s="390"/>
      <c r="J161" s="390"/>
      <c r="K161" s="389"/>
      <c r="L161"/>
      <c r="M161" s="9"/>
      <c r="N161" s="9"/>
      <c r="O161" s="9"/>
      <c r="P161" s="9"/>
      <c r="Q161" s="9"/>
      <c r="R161" s="9"/>
      <c r="S161" s="9"/>
      <c r="T161" s="9"/>
      <c r="U161" s="9"/>
      <c r="V161" s="9"/>
      <c r="W161" s="9"/>
      <c r="X161"/>
      <c r="AJ161"/>
      <c r="AK161"/>
      <c r="AL161"/>
      <c r="AM161"/>
      <c r="AN161"/>
      <c r="AO161"/>
    </row>
    <row r="162" spans="1:41" ht="18" customHeight="1">
      <c r="A162" s="309" t="s">
        <v>991</v>
      </c>
      <c r="B162" s="1"/>
      <c r="C162" s="552"/>
      <c r="D162" s="733"/>
      <c r="E162" s="388"/>
      <c r="F162" s="678"/>
      <c r="G162" s="530"/>
      <c r="H162" s="390"/>
      <c r="I162" s="390"/>
      <c r="J162" s="390"/>
      <c r="K162" s="389"/>
      <c r="L162"/>
      <c r="M162" s="1"/>
      <c r="O162" s="1"/>
      <c r="P162" s="1"/>
      <c r="Q162" s="1"/>
      <c r="R162" s="1"/>
      <c r="S162" s="1"/>
      <c r="T162" s="1"/>
      <c r="U162" s="1"/>
      <c r="V162" s="1"/>
      <c r="W162" s="1"/>
      <c r="X162"/>
      <c r="AJ162"/>
      <c r="AK162"/>
      <c r="AL162"/>
      <c r="AM162"/>
      <c r="AN162"/>
      <c r="AO162"/>
    </row>
    <row r="163" spans="1:41" ht="18" customHeight="1">
      <c r="A163" s="1"/>
      <c r="B163" s="1"/>
      <c r="C163" s="552"/>
      <c r="D163" s="506" t="s">
        <v>963</v>
      </c>
      <c r="E163" s="687">
        <v>593</v>
      </c>
      <c r="F163" s="1231"/>
      <c r="G163" s="1009" t="s">
        <v>992</v>
      </c>
      <c r="H163" s="1231"/>
      <c r="I163" s="1231"/>
      <c r="J163" s="1231"/>
      <c r="K163" s="1231"/>
      <c r="L163" s="1231"/>
      <c r="M163" s="1234" t="b">
        <v>0</v>
      </c>
      <c r="O163" s="9"/>
      <c r="P163" s="540"/>
      <c r="Q163" s="541"/>
      <c r="R163" s="541"/>
      <c r="S163" s="540"/>
      <c r="T163" s="540"/>
      <c r="U163" s="540"/>
      <c r="V163" s="540"/>
      <c r="W163" s="540"/>
      <c r="X163"/>
      <c r="AJ163"/>
      <c r="AK163"/>
      <c r="AL163"/>
      <c r="AM163"/>
      <c r="AN163"/>
      <c r="AO163"/>
    </row>
    <row r="164" spans="1:41" ht="18" customHeight="1">
      <c r="A164" s="1"/>
      <c r="B164" s="1"/>
      <c r="C164" s="552"/>
      <c r="D164" s="1231" t="s">
        <v>141</v>
      </c>
      <c r="E164" s="528">
        <v>70</v>
      </c>
      <c r="F164" s="1231"/>
      <c r="G164" s="1010">
        <v>0.22653721682847897</v>
      </c>
      <c r="H164" s="1231"/>
      <c r="I164" s="1231"/>
      <c r="J164" s="1231"/>
      <c r="K164" s="1231"/>
      <c r="L164" s="1231"/>
      <c r="M164" s="1234" t="b">
        <v>0</v>
      </c>
      <c r="O164" s="9"/>
      <c r="P164" s="540"/>
      <c r="Q164" s="541"/>
      <c r="R164" s="541"/>
      <c r="S164" s="540"/>
      <c r="T164" s="540"/>
      <c r="U164" s="540"/>
      <c r="V164" s="540"/>
      <c r="W164" s="540"/>
      <c r="X164"/>
      <c r="AJ164"/>
      <c r="AK164"/>
      <c r="AL164"/>
      <c r="AM164"/>
      <c r="AN164"/>
      <c r="AO164"/>
    </row>
    <row r="165" spans="1:41" ht="18" customHeight="1">
      <c r="A165" s="9"/>
      <c r="B165" s="9"/>
      <c r="C165" s="552"/>
      <c r="D165" s="1231" t="s">
        <v>142</v>
      </c>
      <c r="E165" s="528">
        <v>103</v>
      </c>
      <c r="F165" s="1231"/>
      <c r="G165" s="1010">
        <v>0.33333333333333331</v>
      </c>
      <c r="H165" s="1231"/>
      <c r="I165" s="1231"/>
      <c r="J165" s="1231"/>
      <c r="K165" s="1231"/>
      <c r="L165" s="1231"/>
      <c r="M165" s="1232" t="b">
        <v>0</v>
      </c>
      <c r="O165" s="542"/>
      <c r="P165" s="543"/>
      <c r="Q165" s="524"/>
      <c r="R165" s="524"/>
      <c r="S165" s="310"/>
      <c r="T165" s="310"/>
      <c r="U165" s="310"/>
      <c r="V165" s="310"/>
      <c r="W165" s="524"/>
      <c r="X165"/>
      <c r="AJ165"/>
      <c r="AK165"/>
      <c r="AL165"/>
      <c r="AM165"/>
      <c r="AN165"/>
      <c r="AO165"/>
    </row>
    <row r="166" spans="1:41" ht="18" customHeight="1">
      <c r="A166"/>
      <c r="B166"/>
      <c r="C166" s="552"/>
      <c r="D166" s="1231" t="s">
        <v>143</v>
      </c>
      <c r="E166" s="528">
        <v>48</v>
      </c>
      <c r="F166" s="1231"/>
      <c r="G166" s="1010">
        <v>0.1553398058252427</v>
      </c>
      <c r="H166" s="1231"/>
      <c r="I166" s="1231"/>
      <c r="J166" s="1231"/>
      <c r="K166" s="1231"/>
      <c r="L166" s="1231"/>
      <c r="M166" s="1234" t="b">
        <v>0</v>
      </c>
      <c r="O166" s="542"/>
      <c r="P166" s="524"/>
      <c r="Q166" s="524"/>
      <c r="R166" s="524"/>
      <c r="S166" s="310"/>
      <c r="T166" s="310"/>
      <c r="U166" s="310"/>
      <c r="V166" s="310"/>
      <c r="W166" s="524"/>
      <c r="X166"/>
      <c r="Y166"/>
      <c r="Z166"/>
      <c r="AA166"/>
      <c r="AB166"/>
      <c r="AC166"/>
      <c r="AD166"/>
      <c r="AE166"/>
      <c r="AF166"/>
      <c r="AG166"/>
      <c r="AH166"/>
      <c r="AI166"/>
      <c r="AJ166"/>
      <c r="AK166"/>
      <c r="AL166"/>
      <c r="AM166"/>
      <c r="AN166"/>
      <c r="AO166"/>
    </row>
    <row r="167" spans="1:41" ht="18" customHeight="1">
      <c r="A167"/>
      <c r="B167"/>
      <c r="C167" s="552"/>
      <c r="D167" s="1231" t="s">
        <v>144</v>
      </c>
      <c r="E167" s="528">
        <v>71</v>
      </c>
      <c r="F167" s="1231"/>
      <c r="G167" s="1010">
        <v>0.22977346278317151</v>
      </c>
      <c r="H167" s="1231"/>
      <c r="I167" s="1231"/>
      <c r="J167" s="1231"/>
      <c r="K167" s="1231"/>
      <c r="L167" s="1231"/>
      <c r="M167" s="1234" t="b">
        <v>0</v>
      </c>
      <c r="O167" s="542"/>
      <c r="P167" s="524"/>
      <c r="Q167" s="524"/>
      <c r="R167" s="524"/>
      <c r="S167" s="310"/>
      <c r="T167" s="310"/>
      <c r="U167" s="310"/>
      <c r="V167" s="310"/>
      <c r="W167" s="524"/>
      <c r="X167"/>
      <c r="Y167"/>
      <c r="Z167"/>
      <c r="AA167"/>
      <c r="AB167"/>
      <c r="AC167"/>
      <c r="AD167"/>
      <c r="AE167"/>
      <c r="AF167"/>
      <c r="AG167"/>
      <c r="AH167"/>
      <c r="AI167"/>
      <c r="AJ167"/>
      <c r="AK167"/>
      <c r="AL167"/>
      <c r="AM167"/>
      <c r="AN167"/>
      <c r="AO167"/>
    </row>
    <row r="168" spans="1:41" ht="18" customHeight="1">
      <c r="A168" s="9"/>
      <c r="B168" s="9"/>
      <c r="C168" s="552"/>
      <c r="D168" s="1231" t="s">
        <v>145</v>
      </c>
      <c r="E168" s="528">
        <v>108</v>
      </c>
      <c r="F168" s="1231"/>
      <c r="G168" s="1010">
        <v>0.34951456310679613</v>
      </c>
      <c r="H168" s="1231"/>
      <c r="I168" s="1231"/>
      <c r="J168" s="1231"/>
      <c r="K168" s="1231"/>
      <c r="L168" s="1231"/>
      <c r="M168" s="1234" t="b">
        <v>0</v>
      </c>
      <c r="O168" s="542"/>
      <c r="P168" s="524"/>
      <c r="Q168" s="524"/>
      <c r="R168" s="543"/>
      <c r="S168" s="310"/>
      <c r="T168" s="310"/>
      <c r="U168" s="310"/>
      <c r="V168" s="310"/>
      <c r="W168" s="524"/>
      <c r="X168"/>
      <c r="AJ168"/>
      <c r="AK168"/>
      <c r="AL168"/>
      <c r="AM168"/>
      <c r="AN168"/>
      <c r="AO168"/>
    </row>
    <row r="169" spans="1:41" ht="18" customHeight="1">
      <c r="B169" s="250"/>
      <c r="C169" s="552"/>
      <c r="D169" s="1231" t="s">
        <v>146</v>
      </c>
      <c r="E169" s="528">
        <v>118</v>
      </c>
      <c r="F169" s="1231"/>
      <c r="G169" s="1010">
        <v>0.3818770226537217</v>
      </c>
      <c r="H169" s="1233"/>
      <c r="I169" s="1233"/>
      <c r="J169" s="1233"/>
      <c r="K169" s="1233"/>
      <c r="L169" s="1233"/>
      <c r="M169" s="1233"/>
      <c r="N169" s="9"/>
      <c r="O169" s="542"/>
      <c r="P169" s="542"/>
      <c r="Q169" s="542"/>
      <c r="R169" s="542"/>
      <c r="S169" s="536"/>
      <c r="T169" s="536"/>
      <c r="U169" s="536"/>
      <c r="V169" s="536"/>
      <c r="W169" s="542"/>
      <c r="X169"/>
      <c r="AJ169"/>
      <c r="AK169"/>
      <c r="AL169"/>
      <c r="AM169"/>
      <c r="AN169"/>
      <c r="AO169"/>
    </row>
    <row r="170" spans="1:41" ht="18" customHeight="1">
      <c r="A170" s="544"/>
      <c r="B170" s="544"/>
      <c r="C170" s="552"/>
      <c r="D170" s="1008" t="s">
        <v>993</v>
      </c>
      <c r="E170" s="1011">
        <v>309</v>
      </c>
      <c r="F170" s="703"/>
      <c r="G170" s="530"/>
      <c r="H170" s="544"/>
      <c r="I170" s="544"/>
      <c r="J170" s="544"/>
      <c r="K170" s="545"/>
      <c r="L170"/>
      <c r="M170" s="544"/>
      <c r="N170" s="544"/>
      <c r="O170" s="544"/>
      <c r="P170" s="544"/>
      <c r="Q170" s="544"/>
      <c r="R170" s="544"/>
      <c r="S170" s="544"/>
      <c r="T170" s="544"/>
      <c r="U170" s="544"/>
      <c r="V170" s="544"/>
      <c r="W170" s="544"/>
      <c r="X170"/>
      <c r="AJ170"/>
      <c r="AK170"/>
      <c r="AL170"/>
      <c r="AM170"/>
      <c r="AN170"/>
      <c r="AO170"/>
    </row>
    <row r="171" spans="1:41">
      <c r="A171"/>
      <c r="B171"/>
      <c r="C171" s="552"/>
      <c r="D171" s="311"/>
      <c r="E171" s="388"/>
      <c r="F171" s="703"/>
      <c r="G171" s="530"/>
      <c r="H171"/>
      <c r="I171"/>
      <c r="J171"/>
      <c r="K171"/>
      <c r="L171"/>
      <c r="M171"/>
      <c r="N171"/>
      <c r="O171"/>
      <c r="P171"/>
      <c r="Q171"/>
      <c r="R171"/>
      <c r="S171"/>
      <c r="T171"/>
      <c r="U171"/>
      <c r="V171"/>
      <c r="W171"/>
      <c r="X171"/>
      <c r="AJ171"/>
      <c r="AK171"/>
      <c r="AL171"/>
      <c r="AM171"/>
      <c r="AN171"/>
      <c r="AO171"/>
    </row>
    <row r="172" spans="1:41">
      <c r="A172" s="309"/>
      <c r="B172" s="264"/>
      <c r="C172" s="552"/>
      <c r="D172" s="311"/>
      <c r="E172" s="388"/>
      <c r="F172" s="703"/>
      <c r="G172" s="530"/>
      <c r="H172" s="1265"/>
      <c r="I172" s="264"/>
      <c r="J172" s="264"/>
      <c r="K172" s="264"/>
      <c r="L172"/>
      <c r="M172" s="264"/>
      <c r="N172" s="264"/>
      <c r="O172" s="264"/>
      <c r="P172" s="264"/>
      <c r="Q172" s="264"/>
      <c r="R172" s="264"/>
      <c r="S172" s="264"/>
      <c r="T172" s="264"/>
      <c r="U172" s="264"/>
      <c r="V172" s="264"/>
      <c r="W172" s="264"/>
      <c r="X172"/>
      <c r="Y172"/>
      <c r="Z172"/>
      <c r="AA172"/>
      <c r="AB172"/>
      <c r="AC172"/>
      <c r="AD172"/>
      <c r="AE172"/>
      <c r="AF172"/>
      <c r="AG172"/>
      <c r="AH172"/>
      <c r="AI172"/>
      <c r="AJ172"/>
      <c r="AK172"/>
      <c r="AL172"/>
      <c r="AM172"/>
      <c r="AN172"/>
      <c r="AO172"/>
    </row>
    <row r="173" spans="1:41" ht="14.4">
      <c r="A173" s="1266"/>
      <c r="B173" s="1266"/>
      <c r="C173" s="1266"/>
      <c r="D173" s="1267"/>
      <c r="E173" s="1267"/>
      <c r="F173" s="1267"/>
      <c r="H173" s="1267"/>
      <c r="I173" s="1267"/>
      <c r="J173" s="1267"/>
      <c r="K173" s="547"/>
      <c r="L173"/>
      <c r="Q173" s="1"/>
      <c r="R173" s="1"/>
      <c r="X173"/>
      <c r="Y173"/>
      <c r="Z173"/>
      <c r="AA173"/>
      <c r="AB173"/>
      <c r="AC173"/>
      <c r="AD173"/>
      <c r="AE173"/>
      <c r="AF173"/>
      <c r="AG173"/>
      <c r="AH173"/>
      <c r="AI173"/>
      <c r="AJ173"/>
      <c r="AK173"/>
      <c r="AL173"/>
      <c r="AM173"/>
      <c r="AN173"/>
      <c r="AO173"/>
    </row>
    <row r="174" spans="1:41" ht="18" customHeight="1">
      <c r="A174" s="1231"/>
      <c r="C174" s="1231"/>
      <c r="D174" s="1268"/>
      <c r="E174" s="1268"/>
      <c r="F174" s="1268"/>
      <c r="H174" s="526"/>
      <c r="I174" s="526"/>
      <c r="J174" s="526"/>
      <c r="K174" s="389"/>
      <c r="L174"/>
      <c r="M174" s="546"/>
      <c r="O174" s="1"/>
      <c r="P174" s="524"/>
      <c r="Q174" s="1"/>
      <c r="R174" s="1"/>
      <c r="S174" s="524"/>
      <c r="T174" s="8"/>
      <c r="U174" s="524"/>
      <c r="V174" s="8"/>
      <c r="W174" s="524"/>
      <c r="X174"/>
      <c r="Y174"/>
      <c r="Z174"/>
      <c r="AA174"/>
      <c r="AB174"/>
      <c r="AC174"/>
      <c r="AD174"/>
      <c r="AE174"/>
      <c r="AF174"/>
      <c r="AG174"/>
      <c r="AH174"/>
      <c r="AI174"/>
      <c r="AJ174"/>
      <c r="AK174"/>
      <c r="AL174"/>
      <c r="AM174"/>
      <c r="AN174"/>
      <c r="AO174"/>
    </row>
    <row r="175" spans="1:41" ht="18" customHeight="1">
      <c r="A175" s="1266"/>
      <c r="C175" s="1231"/>
      <c r="D175" s="1268"/>
      <c r="E175" s="1268"/>
      <c r="F175" s="1268"/>
      <c r="H175" s="526"/>
      <c r="I175" s="526"/>
      <c r="J175" s="526"/>
      <c r="K175" s="474"/>
      <c r="L175"/>
      <c r="M175" s="548"/>
      <c r="X175"/>
      <c r="Y175"/>
      <c r="Z175"/>
      <c r="AA175"/>
      <c r="AB175"/>
      <c r="AC175"/>
      <c r="AD175"/>
      <c r="AE175"/>
      <c r="AF175"/>
      <c r="AG175"/>
      <c r="AH175"/>
      <c r="AI175"/>
      <c r="AJ175"/>
      <c r="AK175"/>
      <c r="AL175"/>
      <c r="AM175"/>
      <c r="AN175"/>
      <c r="AO175"/>
    </row>
    <row r="176" spans="1:41" ht="18" customHeight="1">
      <c r="C176" s="1269"/>
      <c r="D176" s="1268"/>
      <c r="E176" s="1268"/>
      <c r="F176" s="1268"/>
      <c r="H176" s="526"/>
      <c r="I176" s="526"/>
      <c r="J176" s="526"/>
      <c r="K176" s="549"/>
      <c r="L176"/>
      <c r="M176" s="549"/>
      <c r="N176" s="549"/>
      <c r="O176" s="549"/>
      <c r="P176" s="549"/>
      <c r="Q176" s="549"/>
      <c r="R176" s="549"/>
      <c r="S176" s="549"/>
      <c r="T176" s="549"/>
      <c r="U176" s="549"/>
      <c r="V176" s="549"/>
      <c r="W176" s="549"/>
      <c r="X176"/>
      <c r="Y176"/>
      <c r="Z176"/>
      <c r="AA176"/>
      <c r="AB176"/>
      <c r="AC176"/>
      <c r="AD176"/>
      <c r="AE176"/>
      <c r="AF176"/>
      <c r="AG176"/>
      <c r="AH176"/>
      <c r="AI176"/>
      <c r="AJ176"/>
      <c r="AK176"/>
      <c r="AL176"/>
      <c r="AM176"/>
      <c r="AN176"/>
      <c r="AO176"/>
    </row>
    <row r="177" spans="1:49" ht="18" customHeight="1">
      <c r="A177" s="1269"/>
      <c r="C177" s="1231"/>
      <c r="D177" s="1268"/>
      <c r="E177" s="1268"/>
      <c r="F177" s="1268"/>
      <c r="H177" s="526"/>
      <c r="I177" s="526"/>
      <c r="J177" s="526"/>
      <c r="K177" s="550"/>
      <c r="L177"/>
      <c r="X177"/>
      <c r="Y177"/>
      <c r="Z177"/>
      <c r="AA177"/>
      <c r="AB177"/>
      <c r="AC177"/>
      <c r="AD177"/>
      <c r="AE177"/>
      <c r="AF177"/>
      <c r="AG177"/>
      <c r="AH177"/>
      <c r="AI177"/>
      <c r="AJ177"/>
      <c r="AK177"/>
      <c r="AL177"/>
      <c r="AM177"/>
      <c r="AN177"/>
      <c r="AO177"/>
    </row>
    <row r="178" spans="1:49" ht="18" customHeight="1">
      <c r="A178" s="1266"/>
      <c r="C178" s="1231"/>
      <c r="D178" s="1268"/>
      <c r="E178" s="1268"/>
      <c r="F178" s="1268"/>
      <c r="H178" s="526"/>
      <c r="I178" s="526"/>
      <c r="J178" s="526"/>
      <c r="K178" s="550"/>
      <c r="L178"/>
      <c r="O178" s="1"/>
      <c r="P178" s="1"/>
      <c r="R178" s="550"/>
      <c r="S178" s="524"/>
      <c r="T178" s="550"/>
      <c r="U178" s="550"/>
      <c r="X178"/>
      <c r="Y178"/>
      <c r="Z178"/>
      <c r="AA178"/>
      <c r="AB178"/>
      <c r="AC178"/>
      <c r="AD178"/>
      <c r="AE178"/>
      <c r="AF178"/>
      <c r="AG178"/>
      <c r="AH178"/>
      <c r="AI178"/>
      <c r="AJ178"/>
      <c r="AK178"/>
      <c r="AL178"/>
      <c r="AM178"/>
      <c r="AN178"/>
      <c r="AO178"/>
    </row>
    <row r="179" spans="1:49" ht="17.7" customHeight="1">
      <c r="C179" s="847"/>
      <c r="D179" s="1268"/>
      <c r="E179" s="1268"/>
      <c r="F179" s="1270"/>
      <c r="H179" s="526"/>
      <c r="I179" s="526"/>
      <c r="J179" s="5"/>
      <c r="K179" s="1"/>
      <c r="L179"/>
      <c r="O179" s="551"/>
      <c r="P179" s="551"/>
      <c r="Q179" s="551"/>
      <c r="R179" s="551"/>
      <c r="S179" s="524"/>
      <c r="T179" s="1"/>
      <c r="U179" s="524"/>
      <c r="X179"/>
      <c r="Y179"/>
      <c r="Z179"/>
      <c r="AA179"/>
      <c r="AB179"/>
      <c r="AC179"/>
      <c r="AD179"/>
      <c r="AE179"/>
      <c r="AF179"/>
      <c r="AG179"/>
      <c r="AH179"/>
      <c r="AI179"/>
      <c r="AJ179"/>
      <c r="AK179"/>
      <c r="AL179"/>
      <c r="AM179"/>
      <c r="AN179"/>
      <c r="AO179"/>
    </row>
    <row r="180" spans="1:49" ht="18" customHeight="1">
      <c r="A180" s="847"/>
      <c r="B180" s="847"/>
      <c r="C180" s="1236"/>
      <c r="D180" s="1236"/>
      <c r="E180" s="1236"/>
      <c r="F180" s="1237"/>
      <c r="G180" s="1237"/>
      <c r="H180" s="1237"/>
      <c r="I180" s="1238"/>
      <c r="J180" s="1235"/>
      <c r="K180" s="1"/>
      <c r="L180"/>
      <c r="O180" s="551"/>
      <c r="P180" s="551"/>
      <c r="Q180" s="551"/>
      <c r="R180" s="551"/>
      <c r="S180" s="524"/>
      <c r="T180" s="1"/>
      <c r="U180" s="524"/>
      <c r="X180"/>
      <c r="Y180"/>
      <c r="Z180"/>
      <c r="AA180"/>
      <c r="AB180"/>
      <c r="AC180"/>
      <c r="AD180"/>
      <c r="AE180"/>
      <c r="AF180"/>
      <c r="AG180"/>
      <c r="AH180"/>
      <c r="AI180"/>
      <c r="AJ180"/>
      <c r="AK180"/>
      <c r="AL180"/>
      <c r="AM180"/>
      <c r="AN180"/>
      <c r="AO180"/>
    </row>
    <row r="181" spans="1:49" ht="18" customHeight="1">
      <c r="A181" s="847"/>
      <c r="B181" s="847"/>
      <c r="C181" s="1236"/>
      <c r="D181" s="1236"/>
      <c r="E181" s="1236"/>
      <c r="F181" s="1237"/>
      <c r="G181" s="1237"/>
      <c r="H181" s="1237"/>
      <c r="I181" s="1238"/>
      <c r="J181" s="1235"/>
      <c r="K181" s="1"/>
      <c r="L181"/>
      <c r="O181" s="551"/>
      <c r="P181" s="551"/>
      <c r="Q181" s="551"/>
      <c r="R181" s="551"/>
      <c r="S181" s="524"/>
      <c r="T181" s="1"/>
      <c r="U181" s="524"/>
      <c r="X181"/>
      <c r="Y181"/>
      <c r="Z181"/>
      <c r="AA181"/>
      <c r="AB181"/>
      <c r="AC181"/>
      <c r="AD181"/>
      <c r="AE181"/>
      <c r="AF181"/>
      <c r="AG181"/>
      <c r="AH181"/>
      <c r="AI181"/>
      <c r="AJ181"/>
      <c r="AK181"/>
      <c r="AL181"/>
      <c r="AM181"/>
      <c r="AN181"/>
      <c r="AO181"/>
    </row>
    <row r="182" spans="1:49" ht="18" hidden="1" customHeight="1">
      <c r="A182" s="1"/>
      <c r="B182" s="1"/>
      <c r="C182" s="552"/>
      <c r="D182" s="311"/>
      <c r="E182" s="388"/>
      <c r="F182" s="703"/>
      <c r="G182" s="530"/>
      <c r="H182" s="474"/>
      <c r="I182" s="251"/>
      <c r="J182" s="1"/>
      <c r="K182" s="1"/>
      <c r="L182"/>
      <c r="O182" s="551"/>
      <c r="P182" s="551"/>
      <c r="Q182" s="551"/>
      <c r="R182" s="551"/>
      <c r="S182" s="524"/>
      <c r="T182" s="1"/>
      <c r="U182" s="524"/>
      <c r="X182"/>
      <c r="Y182"/>
      <c r="Z182"/>
      <c r="AA182"/>
      <c r="AB182"/>
      <c r="AC182"/>
      <c r="AD182"/>
      <c r="AE182"/>
      <c r="AF182"/>
      <c r="AG182"/>
      <c r="AH182"/>
      <c r="AI182"/>
      <c r="AJ182"/>
      <c r="AK182"/>
      <c r="AL182"/>
      <c r="AM182"/>
      <c r="AN182"/>
      <c r="AO182"/>
    </row>
    <row r="183" spans="1:49" ht="18" hidden="1" customHeight="1">
      <c r="A183" s="1"/>
      <c r="B183" s="1"/>
      <c r="C183" s="552"/>
      <c r="D183" s="311"/>
      <c r="E183" s="388"/>
      <c r="F183" s="703"/>
      <c r="G183" s="530"/>
      <c r="H183" s="1"/>
      <c r="I183" s="1"/>
      <c r="J183" s="1"/>
      <c r="K183" s="1"/>
      <c r="L183"/>
      <c r="X183"/>
      <c r="Y183"/>
      <c r="Z183"/>
      <c r="AA183"/>
      <c r="AB183"/>
      <c r="AC183"/>
      <c r="AD183"/>
      <c r="AE183"/>
      <c r="AF183"/>
      <c r="AG183"/>
      <c r="AH183"/>
      <c r="AI183"/>
      <c r="AJ183"/>
      <c r="AK183"/>
      <c r="AL183"/>
      <c r="AM183"/>
      <c r="AN183"/>
      <c r="AO183"/>
    </row>
    <row r="184" spans="1:49" ht="18" hidden="1" customHeight="1">
      <c r="A184" s="551"/>
      <c r="B184" s="551"/>
      <c r="C184" s="552"/>
      <c r="D184" s="311"/>
      <c r="E184" s="388"/>
      <c r="F184" s="703"/>
      <c r="G184" s="530"/>
      <c r="H184" s="551"/>
      <c r="I184" s="551"/>
      <c r="J184" s="551"/>
      <c r="K184" s="551"/>
      <c r="L184"/>
      <c r="M184" s="551"/>
      <c r="N184" s="551"/>
      <c r="O184" s="551"/>
      <c r="P184" s="551"/>
      <c r="Q184" s="551"/>
      <c r="R184" s="551"/>
      <c r="S184" s="551"/>
      <c r="T184" s="551"/>
      <c r="U184" s="551"/>
      <c r="V184" s="551"/>
      <c r="W184" s="551"/>
      <c r="X184"/>
      <c r="Y184"/>
      <c r="Z184"/>
      <c r="AA184"/>
      <c r="AB184"/>
      <c r="AC184"/>
      <c r="AD184"/>
      <c r="AE184"/>
      <c r="AF184"/>
      <c r="AG184"/>
      <c r="AH184"/>
      <c r="AI184"/>
      <c r="AJ184"/>
      <c r="AK184"/>
      <c r="AL184"/>
      <c r="AM184"/>
      <c r="AN184"/>
      <c r="AO184"/>
    </row>
    <row r="185" spans="1:49" ht="18" hidden="1" customHeight="1">
      <c r="A185" s="1"/>
      <c r="B185" s="1"/>
      <c r="C185" s="552"/>
      <c r="D185" s="311"/>
      <c r="E185" s="388"/>
      <c r="F185" s="703"/>
      <c r="G185" s="530"/>
      <c r="H185" s="1"/>
      <c r="I185" s="1"/>
      <c r="J185" s="1"/>
      <c r="K185" s="1"/>
      <c r="L185"/>
      <c r="X185"/>
      <c r="Y185"/>
      <c r="Z185"/>
      <c r="AA185"/>
      <c r="AB185"/>
      <c r="AC185"/>
      <c r="AD185"/>
      <c r="AE185"/>
      <c r="AF185"/>
      <c r="AG185"/>
      <c r="AH185"/>
      <c r="AI185"/>
      <c r="AJ185"/>
      <c r="AK185"/>
      <c r="AL185"/>
      <c r="AM185"/>
      <c r="AN185"/>
      <c r="AO185"/>
      <c r="AP185" s="7"/>
      <c r="AQ185" s="7"/>
      <c r="AR185" s="7"/>
      <c r="AS185" s="7"/>
      <c r="AT185" s="7"/>
      <c r="AU185" s="7"/>
    </row>
    <row r="186" spans="1:49" s="7" customFormat="1" ht="18" hidden="1" customHeight="1">
      <c r="A186" s="550"/>
      <c r="B186" s="550"/>
      <c r="C186" s="552"/>
      <c r="D186" s="311"/>
      <c r="E186" s="388"/>
      <c r="F186" s="703"/>
      <c r="G186" s="530"/>
      <c r="H186" s="550"/>
      <c r="I186"/>
      <c r="J186" s="256"/>
      <c r="K186" s="550"/>
      <c r="L186"/>
      <c r="M186" s="5"/>
      <c r="N186" s="1"/>
      <c r="O186" s="1"/>
      <c r="P186" s="1"/>
      <c r="Q186" s="256"/>
      <c r="R186" s="550"/>
      <c r="S186" s="524"/>
      <c r="T186" s="550"/>
      <c r="U186" s="550"/>
      <c r="V186" s="256"/>
      <c r="W186" s="256"/>
      <c r="X186"/>
      <c r="Y186"/>
      <c r="Z186"/>
      <c r="AA186"/>
      <c r="AB186"/>
      <c r="AC186"/>
      <c r="AD186"/>
      <c r="AE186"/>
      <c r="AF186"/>
      <c r="AG186"/>
      <c r="AH186"/>
      <c r="AI186"/>
      <c r="AJ186"/>
      <c r="AK186"/>
      <c r="AL186"/>
      <c r="AM186"/>
      <c r="AN186"/>
      <c r="AO186"/>
      <c r="AP186" s="256"/>
      <c r="AQ186" s="256"/>
      <c r="AR186" s="256"/>
      <c r="AS186" s="256"/>
      <c r="AT186" s="256"/>
      <c r="AU186" s="256"/>
      <c r="AW186" s="256"/>
    </row>
    <row r="187" spans="1:49" ht="18" hidden="1" customHeight="1">
      <c r="A187" s="1"/>
      <c r="B187" s="1"/>
      <c r="C187" s="552"/>
      <c r="D187" s="311"/>
      <c r="E187" s="388"/>
      <c r="F187" s="703"/>
      <c r="G187" s="530"/>
      <c r="H187" s="1"/>
      <c r="I187"/>
      <c r="J187" s="1"/>
      <c r="K187" s="1"/>
      <c r="L187"/>
      <c r="O187" s="551"/>
      <c r="P187" s="551"/>
      <c r="Q187" s="551"/>
      <c r="R187" s="551"/>
      <c r="S187" s="524"/>
      <c r="T187" s="1"/>
      <c r="U187" s="524"/>
      <c r="X187"/>
      <c r="Y187"/>
      <c r="Z187"/>
      <c r="AA187"/>
      <c r="AB187"/>
      <c r="AC187"/>
      <c r="AD187"/>
      <c r="AE187"/>
      <c r="AF187"/>
      <c r="AG187"/>
      <c r="AH187"/>
      <c r="AI187"/>
      <c r="AJ187"/>
      <c r="AK187"/>
      <c r="AL187"/>
      <c r="AM187"/>
      <c r="AN187"/>
      <c r="AO187"/>
    </row>
    <row r="188" spans="1:49" ht="18" hidden="1" customHeight="1">
      <c r="A188" s="1"/>
      <c r="B188" s="1"/>
      <c r="C188" s="552"/>
      <c r="D188" s="311"/>
      <c r="E188" s="388"/>
      <c r="F188" s="703"/>
      <c r="G188" s="530"/>
      <c r="H188" s="1"/>
      <c r="I188"/>
      <c r="J188" s="1"/>
      <c r="K188" s="1"/>
      <c r="L188"/>
      <c r="M188" s="256"/>
      <c r="N188" s="256"/>
      <c r="O188" s="551"/>
      <c r="P188" s="551"/>
      <c r="Q188" s="551"/>
      <c r="R188" s="551"/>
      <c r="S188" s="524"/>
      <c r="T188" s="1"/>
      <c r="U188" s="524"/>
      <c r="X188"/>
      <c r="Y188"/>
      <c r="Z188"/>
      <c r="AA188"/>
      <c r="AB188"/>
      <c r="AC188"/>
      <c r="AD188"/>
      <c r="AE188"/>
      <c r="AF188"/>
      <c r="AG188"/>
      <c r="AH188"/>
      <c r="AI188"/>
      <c r="AJ188"/>
      <c r="AK188"/>
      <c r="AL188"/>
      <c r="AM188"/>
      <c r="AN188"/>
      <c r="AO188"/>
    </row>
    <row r="189" spans="1:49" ht="18" hidden="1" customHeight="1">
      <c r="A189" s="1"/>
      <c r="B189" s="1"/>
      <c r="C189" s="552"/>
      <c r="D189" s="311"/>
      <c r="E189" s="388"/>
      <c r="F189" s="703"/>
      <c r="G189" s="530"/>
      <c r="H189" s="1"/>
      <c r="I189"/>
      <c r="J189" s="1"/>
      <c r="K189" s="1"/>
      <c r="L189"/>
      <c r="M189" s="256"/>
      <c r="N189" s="256"/>
      <c r="O189" s="551"/>
      <c r="P189" s="551"/>
      <c r="Q189" s="551"/>
      <c r="R189" s="551"/>
      <c r="S189" s="524"/>
      <c r="T189" s="1"/>
      <c r="U189" s="524"/>
      <c r="X189"/>
      <c r="Y189"/>
      <c r="Z189"/>
      <c r="AA189"/>
      <c r="AB189"/>
      <c r="AC189"/>
      <c r="AD189"/>
      <c r="AE189"/>
      <c r="AF189"/>
      <c r="AG189"/>
      <c r="AH189"/>
      <c r="AI189"/>
      <c r="AJ189"/>
      <c r="AK189"/>
      <c r="AL189"/>
      <c r="AM189"/>
      <c r="AN189"/>
      <c r="AO189"/>
    </row>
    <row r="190" spans="1:49" ht="18" hidden="1" customHeight="1">
      <c r="A190" s="1"/>
      <c r="B190" s="1"/>
      <c r="C190" s="552"/>
      <c r="D190" s="311"/>
      <c r="E190" s="388"/>
      <c r="F190" s="703"/>
      <c r="G190" s="530"/>
      <c r="H190" s="474"/>
      <c r="I190" s="251"/>
      <c r="J190" s="1"/>
      <c r="K190" s="1"/>
      <c r="L190"/>
      <c r="M190" s="256"/>
      <c r="N190" s="256"/>
      <c r="O190" s="551"/>
      <c r="P190" s="551"/>
      <c r="Q190" s="551"/>
      <c r="R190" s="551"/>
      <c r="S190" s="524"/>
      <c r="T190" s="1"/>
      <c r="U190" s="524"/>
      <c r="X190"/>
      <c r="Y190"/>
      <c r="Z190"/>
      <c r="AA190"/>
      <c r="AB190"/>
      <c r="AC190"/>
      <c r="AD190"/>
      <c r="AE190"/>
      <c r="AF190"/>
      <c r="AG190"/>
      <c r="AH190"/>
      <c r="AI190"/>
      <c r="AJ190"/>
      <c r="AK190"/>
      <c r="AL190"/>
      <c r="AM190"/>
      <c r="AN190"/>
      <c r="AO190"/>
    </row>
    <row r="191" spans="1:49" ht="18" hidden="1" customHeight="1">
      <c r="A191" s="1"/>
      <c r="B191" s="1"/>
      <c r="C191" s="552"/>
      <c r="D191" s="311"/>
      <c r="E191" s="388"/>
      <c r="F191" s="703"/>
      <c r="G191" s="530"/>
      <c r="H191" s="1"/>
      <c r="I191" s="1"/>
      <c r="J191" s="1"/>
      <c r="K191" s="1"/>
      <c r="L191"/>
      <c r="M191"/>
      <c r="N191"/>
      <c r="O191"/>
      <c r="P191"/>
      <c r="Q191"/>
      <c r="R191"/>
      <c r="S191"/>
      <c r="T191"/>
      <c r="U191"/>
      <c r="V191"/>
      <c r="W191"/>
      <c r="X191"/>
      <c r="Y191"/>
      <c r="Z191"/>
      <c r="AA191"/>
      <c r="AB191"/>
      <c r="AC191"/>
      <c r="AD191"/>
      <c r="AE191"/>
      <c r="AF191"/>
      <c r="AG191"/>
      <c r="AH191"/>
      <c r="AI191"/>
      <c r="AJ191"/>
      <c r="AK191"/>
      <c r="AL191"/>
      <c r="AM191"/>
      <c r="AN191"/>
      <c r="AO191"/>
    </row>
    <row r="192" spans="1:49" ht="18" hidden="1" customHeight="1">
      <c r="A192" s="9"/>
      <c r="B192" s="9"/>
      <c r="C192" s="552"/>
      <c r="D192" s="311"/>
      <c r="E192" s="388"/>
      <c r="F192" s="703"/>
      <c r="G192" s="530"/>
      <c r="H192" s="9"/>
      <c r="I192" s="9"/>
      <c r="J192" s="9"/>
      <c r="K192" s="9"/>
      <c r="L192"/>
      <c r="M192" s="9"/>
      <c r="N192" s="9"/>
      <c r="O192" s="9"/>
      <c r="P192" s="9"/>
      <c r="Q192" s="9"/>
      <c r="R192" s="9"/>
      <c r="S192" s="9"/>
      <c r="T192" s="9"/>
      <c r="U192" s="9"/>
      <c r="V192" s="9"/>
      <c r="W192" s="9"/>
      <c r="X192"/>
      <c r="Y192"/>
      <c r="Z192"/>
      <c r="AA192"/>
      <c r="AB192"/>
      <c r="AC192"/>
      <c r="AD192"/>
      <c r="AE192"/>
      <c r="AF192"/>
      <c r="AG192"/>
      <c r="AH192"/>
      <c r="AI192"/>
      <c r="AJ192"/>
      <c r="AK192"/>
      <c r="AL192"/>
      <c r="AM192"/>
      <c r="AN192"/>
      <c r="AO192"/>
    </row>
    <row r="193" spans="1:41" ht="18" hidden="1" customHeight="1">
      <c r="A193" s="440"/>
      <c r="B193" s="440"/>
      <c r="C193" s="552"/>
      <c r="D193" s="311"/>
      <c r="E193" s="388"/>
      <c r="F193" s="703"/>
      <c r="G193" s="530"/>
      <c r="H193" s="31"/>
      <c r="I193" s="535"/>
      <c r="J193" s="31"/>
      <c r="K193" s="535"/>
      <c r="L193"/>
      <c r="M193" s="440"/>
      <c r="N193" s="440"/>
      <c r="O193" s="440"/>
      <c r="P193" s="440"/>
      <c r="Q193" s="440"/>
      <c r="R193" s="440"/>
      <c r="S193" s="440"/>
      <c r="T193" s="31"/>
      <c r="U193" s="535"/>
      <c r="V193" s="31"/>
      <c r="W193" s="535"/>
      <c r="X193"/>
      <c r="Y193"/>
      <c r="Z193"/>
      <c r="AA193"/>
      <c r="AB193"/>
      <c r="AC193"/>
      <c r="AD193"/>
      <c r="AE193"/>
      <c r="AF193"/>
      <c r="AG193"/>
      <c r="AH193"/>
      <c r="AI193"/>
      <c r="AJ193"/>
      <c r="AK193"/>
      <c r="AL193"/>
      <c r="AM193"/>
      <c r="AN193"/>
      <c r="AO193"/>
    </row>
    <row r="194" spans="1:41" ht="18" hidden="1" customHeight="1">
      <c r="A194" s="440"/>
      <c r="B194" s="1"/>
      <c r="C194" s="552"/>
      <c r="D194" s="311"/>
      <c r="E194" s="388"/>
      <c r="F194" s="703"/>
      <c r="G194" s="530"/>
      <c r="H194" s="389"/>
      <c r="I194" s="31"/>
      <c r="J194" s="8"/>
      <c r="K194" s="389"/>
      <c r="L194"/>
      <c r="M194" s="440"/>
      <c r="O194" s="1"/>
      <c r="P194" s="524"/>
      <c r="Q194" s="440"/>
      <c r="S194" s="8"/>
      <c r="T194" s="524"/>
      <c r="U194" s="31"/>
      <c r="V194" s="8"/>
      <c r="W194" s="524"/>
      <c r="X194"/>
      <c r="Y194"/>
      <c r="Z194"/>
      <c r="AA194"/>
      <c r="AB194"/>
      <c r="AC194"/>
      <c r="AD194"/>
      <c r="AE194"/>
      <c r="AF194"/>
      <c r="AG194"/>
      <c r="AH194"/>
      <c r="AI194"/>
      <c r="AJ194"/>
      <c r="AK194"/>
      <c r="AL194"/>
      <c r="AM194"/>
      <c r="AN194"/>
      <c r="AO194"/>
    </row>
    <row r="195" spans="1:41" ht="18" hidden="1" customHeight="1">
      <c r="A195" s="1"/>
      <c r="B195" s="1"/>
      <c r="C195" s="552"/>
      <c r="D195" s="311"/>
      <c r="E195" s="388"/>
      <c r="F195" s="703"/>
      <c r="G195" s="530"/>
      <c r="H195" s="1"/>
      <c r="I195" s="1"/>
      <c r="J195" s="1"/>
      <c r="K195" s="1"/>
      <c r="L195"/>
      <c r="M195" s="1"/>
      <c r="O195" s="1"/>
      <c r="P195" s="1"/>
      <c r="Q195" s="1"/>
      <c r="R195" s="1"/>
      <c r="S195" s="1"/>
      <c r="T195" s="1"/>
      <c r="U195" s="1"/>
      <c r="V195" s="1"/>
      <c r="W195" s="1"/>
      <c r="X195"/>
      <c r="Y195"/>
      <c r="Z195"/>
      <c r="AA195"/>
      <c r="AB195"/>
      <c r="AC195"/>
      <c r="AD195"/>
      <c r="AE195"/>
      <c r="AF195"/>
      <c r="AG195"/>
      <c r="AH195"/>
      <c r="AI195"/>
      <c r="AJ195"/>
      <c r="AK195"/>
      <c r="AL195"/>
      <c r="AM195"/>
      <c r="AN195"/>
      <c r="AO195"/>
    </row>
    <row r="196" spans="1:41" ht="18" hidden="1" customHeight="1">
      <c r="A196" s="1"/>
      <c r="B196" s="1"/>
      <c r="C196" s="552"/>
      <c r="D196" s="311"/>
      <c r="E196" s="388"/>
      <c r="F196" s="703"/>
      <c r="G196" s="530"/>
      <c r="H196" s="1"/>
      <c r="I196" s="1"/>
      <c r="J196" s="1"/>
      <c r="K196" s="1"/>
      <c r="L196"/>
      <c r="M196" s="1"/>
      <c r="O196" s="1"/>
      <c r="P196" s="1"/>
      <c r="Q196" s="1"/>
      <c r="R196" s="1"/>
      <c r="S196" s="1"/>
      <c r="T196" s="1"/>
      <c r="U196" s="1"/>
      <c r="V196" s="1"/>
      <c r="W196" s="1"/>
      <c r="X196"/>
      <c r="Y196"/>
      <c r="Z196"/>
      <c r="AA196"/>
      <c r="AB196"/>
      <c r="AC196"/>
      <c r="AD196"/>
      <c r="AE196"/>
      <c r="AF196"/>
      <c r="AG196"/>
      <c r="AH196"/>
      <c r="AI196"/>
      <c r="AJ196"/>
      <c r="AK196"/>
      <c r="AL196"/>
      <c r="AM196"/>
      <c r="AN196"/>
      <c r="AO196"/>
    </row>
    <row r="197" spans="1:41" ht="18" hidden="1" customHeight="1">
      <c r="A197" s="440"/>
      <c r="B197" s="1"/>
      <c r="C197" s="552"/>
      <c r="D197" s="311"/>
      <c r="E197" s="388"/>
      <c r="F197" s="703"/>
      <c r="G197" s="530"/>
      <c r="H197" s="31"/>
      <c r="I197" s="535"/>
      <c r="J197" s="31"/>
      <c r="K197" s="535"/>
      <c r="L197"/>
      <c r="M197" s="440"/>
      <c r="N197" s="440"/>
      <c r="O197" s="440"/>
      <c r="P197" s="440"/>
      <c r="Q197" s="440"/>
      <c r="R197" s="440"/>
      <c r="S197" s="440"/>
      <c r="T197" s="31"/>
      <c r="U197" s="535"/>
      <c r="V197" s="31"/>
      <c r="W197" s="535"/>
      <c r="X197"/>
      <c r="AJ197"/>
      <c r="AK197"/>
      <c r="AL197"/>
      <c r="AM197"/>
      <c r="AN197"/>
      <c r="AO197"/>
    </row>
    <row r="198" spans="1:41" ht="18" hidden="1" customHeight="1">
      <c r="A198" s="440"/>
      <c r="C198" s="1"/>
      <c r="D198" s="389"/>
      <c r="E198" s="440"/>
      <c r="G198" s="8"/>
      <c r="H198" s="389"/>
      <c r="I198" s="31"/>
      <c r="J198" s="8"/>
      <c r="K198" s="389"/>
      <c r="L198"/>
      <c r="M198" s="440"/>
      <c r="O198" s="1"/>
      <c r="P198" s="524"/>
      <c r="Q198" s="440"/>
      <c r="S198" s="8"/>
      <c r="T198" s="524"/>
      <c r="U198" s="31"/>
      <c r="V198" s="8"/>
      <c r="W198" s="524"/>
      <c r="X198"/>
      <c r="AJ198"/>
      <c r="AK198"/>
      <c r="AL198"/>
      <c r="AM198"/>
      <c r="AN198"/>
      <c r="AO198"/>
    </row>
    <row r="199" spans="1:41" ht="18" hidden="1" customHeight="1">
      <c r="A199" s="443"/>
      <c r="B199" s="530"/>
      <c r="C199" s="530"/>
      <c r="D199" s="530"/>
      <c r="E199" s="530"/>
      <c r="F199" s="705"/>
      <c r="G199" s="1"/>
      <c r="H199" s="31"/>
      <c r="I199" s="553"/>
      <c r="J199" s="31"/>
      <c r="K199" s="553"/>
      <c r="L199"/>
      <c r="M199"/>
      <c r="N199"/>
      <c r="O199"/>
      <c r="P199"/>
      <c r="Q199"/>
      <c r="R199"/>
      <c r="S199"/>
      <c r="T199"/>
      <c r="U199"/>
      <c r="V199"/>
      <c r="W199"/>
      <c r="X199"/>
      <c r="AJ199"/>
      <c r="AK199"/>
      <c r="AL199"/>
      <c r="AM199"/>
      <c r="AN199"/>
      <c r="AO199"/>
    </row>
    <row r="200" spans="1:41" ht="36" customHeight="1">
      <c r="A200" s="1841" t="s">
        <v>994</v>
      </c>
      <c r="B200" s="1841"/>
      <c r="C200" s="1841"/>
      <c r="D200" s="1841"/>
      <c r="E200" s="1841"/>
      <c r="F200" s="1841"/>
      <c r="G200" s="1841"/>
      <c r="H200" s="1841"/>
      <c r="I200" s="1841"/>
      <c r="J200" s="1841"/>
      <c r="K200" s="1841"/>
      <c r="L200"/>
      <c r="X200"/>
      <c r="AJ200"/>
      <c r="AK200"/>
      <c r="AL200"/>
      <c r="AM200"/>
      <c r="AN200"/>
      <c r="AO200"/>
    </row>
    <row r="201" spans="1:41" ht="36" customHeight="1">
      <c r="A201" s="1880" t="s">
        <v>995</v>
      </c>
      <c r="B201" s="1880"/>
      <c r="C201" s="1880"/>
      <c r="D201" s="1880"/>
      <c r="E201" s="1880"/>
      <c r="F201" s="1880"/>
      <c r="G201" s="1880"/>
      <c r="H201" s="1880"/>
      <c r="I201" s="1880"/>
      <c r="J201" s="1880"/>
      <c r="K201" s="1880"/>
      <c r="L201"/>
      <c r="M201" s="1755" t="s">
        <v>996</v>
      </c>
      <c r="N201" s="1755"/>
      <c r="O201" s="1755"/>
      <c r="P201" s="1755"/>
      <c r="Q201" s="1755"/>
      <c r="R201" s="1755"/>
      <c r="S201" s="1755"/>
      <c r="T201" s="1755"/>
      <c r="U201" s="1755"/>
      <c r="V201" s="1755"/>
      <c r="W201" s="1755"/>
      <c r="X201"/>
      <c r="AJ201"/>
      <c r="AK201"/>
      <c r="AL201"/>
      <c r="AM201"/>
      <c r="AN201"/>
      <c r="AO201"/>
    </row>
    <row r="202" spans="1:41" ht="18" customHeight="1">
      <c r="A202" s="252"/>
      <c r="B202" s="441"/>
      <c r="C202" s="441"/>
      <c r="D202" s="441"/>
      <c r="E202" s="441"/>
      <c r="F202" s="706"/>
      <c r="G202" s="441"/>
      <c r="H202" s="441"/>
      <c r="I202" s="441"/>
      <c r="J202" s="441"/>
      <c r="K202" s="441"/>
      <c r="L202"/>
      <c r="M202" s="1977"/>
      <c r="N202" s="1977"/>
      <c r="O202" s="1977"/>
      <c r="P202" s="1977"/>
      <c r="Q202" s="1978"/>
      <c r="R202" s="1824" t="s">
        <v>19</v>
      </c>
      <c r="S202" s="1864"/>
      <c r="T202" s="1864"/>
      <c r="U202" s="1864"/>
      <c r="V202" s="1825"/>
      <c r="W202" s="1979" t="s">
        <v>19</v>
      </c>
      <c r="X202" s="11"/>
      <c r="AJ202"/>
      <c r="AK202"/>
      <c r="AL202"/>
      <c r="AM202"/>
      <c r="AN202"/>
      <c r="AO202"/>
    </row>
    <row r="203" spans="1:41" ht="30" customHeight="1">
      <c r="A203" s="1794"/>
      <c r="B203" s="1794"/>
      <c r="C203" s="1794"/>
      <c r="D203" s="1794"/>
      <c r="E203" s="1794"/>
      <c r="F203" s="1794"/>
      <c r="G203" s="1881"/>
      <c r="H203" s="1873" t="s">
        <v>718</v>
      </c>
      <c r="I203" s="1874"/>
      <c r="J203" s="1789" t="s">
        <v>28</v>
      </c>
      <c r="K203" s="1794"/>
      <c r="L203"/>
      <c r="M203" s="1791"/>
      <c r="N203" s="1791"/>
      <c r="O203" s="1791"/>
      <c r="P203" s="1791"/>
      <c r="Q203" s="1792"/>
      <c r="R203" s="297" t="s">
        <v>25</v>
      </c>
      <c r="S203" s="121" t="s">
        <v>66</v>
      </c>
      <c r="T203" s="442" t="s">
        <v>28</v>
      </c>
      <c r="U203" s="34" t="s">
        <v>68</v>
      </c>
      <c r="V203" s="122" t="s">
        <v>69</v>
      </c>
      <c r="W203" s="1980"/>
      <c r="X203" s="11"/>
      <c r="AJ203"/>
      <c r="AK203"/>
      <c r="AL203"/>
      <c r="AM203"/>
      <c r="AN203"/>
      <c r="AO203"/>
    </row>
    <row r="204" spans="1:41" ht="30" customHeight="1">
      <c r="A204" s="1882" t="s">
        <v>997</v>
      </c>
      <c r="B204" s="1882"/>
      <c r="C204" s="1882"/>
      <c r="D204" s="1882"/>
      <c r="E204" s="1882"/>
      <c r="F204" s="1882"/>
      <c r="G204" s="1883"/>
      <c r="H204" s="1867">
        <v>29.063354259916373</v>
      </c>
      <c r="I204" s="1868"/>
      <c r="J204" s="1867">
        <v>27.883572896150895</v>
      </c>
      <c r="K204" s="1871"/>
      <c r="L204"/>
      <c r="M204" s="1796" t="s">
        <v>998</v>
      </c>
      <c r="N204" s="1796"/>
      <c r="O204" s="1796"/>
      <c r="P204" s="1796"/>
      <c r="Q204" s="1797"/>
      <c r="R204" s="432">
        <v>16636.5</v>
      </c>
      <c r="S204" s="208">
        <v>82413.5</v>
      </c>
      <c r="T204" s="209">
        <v>38610.5</v>
      </c>
      <c r="U204" s="432">
        <v>84911.5</v>
      </c>
      <c r="V204" s="210">
        <v>52749</v>
      </c>
      <c r="W204" s="211">
        <v>137660.5</v>
      </c>
      <c r="X204" s="11"/>
      <c r="AJ204"/>
      <c r="AK204"/>
      <c r="AL204"/>
      <c r="AM204"/>
      <c r="AN204"/>
      <c r="AO204"/>
    </row>
    <row r="205" spans="1:41" ht="18" customHeight="1">
      <c r="A205" s="1958"/>
      <c r="B205" s="1958"/>
      <c r="C205" s="1958"/>
      <c r="D205" s="1958"/>
      <c r="E205" s="1958"/>
      <c r="F205" s="1958"/>
      <c r="G205" s="1959"/>
      <c r="H205" s="1875"/>
      <c r="I205" s="1876"/>
      <c r="J205" s="1875"/>
      <c r="K205" s="1879"/>
      <c r="L205"/>
      <c r="X205" s="11"/>
      <c r="AJ205"/>
      <c r="AK205"/>
      <c r="AL205"/>
      <c r="AM205"/>
      <c r="AN205"/>
      <c r="AO205"/>
    </row>
    <row r="206" spans="1:41" ht="18" customHeight="1">
      <c r="A206" s="1882" t="s">
        <v>999</v>
      </c>
      <c r="B206" s="1882"/>
      <c r="C206" s="1882"/>
      <c r="D206" s="1882"/>
      <c r="E206" s="1882"/>
      <c r="F206" s="1882"/>
      <c r="G206" s="1883"/>
      <c r="H206" s="1867">
        <v>38.754510091904841</v>
      </c>
      <c r="I206" s="1868"/>
      <c r="J206" s="1867">
        <v>39.337384908250343</v>
      </c>
      <c r="K206" s="1871"/>
      <c r="L206"/>
      <c r="M206" s="1795" t="s">
        <v>1000</v>
      </c>
      <c r="N206" s="1795"/>
      <c r="O206" s="1795"/>
      <c r="P206" s="1795"/>
      <c r="Q206" s="257"/>
      <c r="R206" s="1984" t="s">
        <v>1001</v>
      </c>
      <c r="S206" s="1985"/>
      <c r="T206" s="1973" t="s">
        <v>1002</v>
      </c>
      <c r="U206" s="1974"/>
      <c r="V206" s="1974"/>
      <c r="W206" s="1974"/>
      <c r="X206" s="11"/>
      <c r="AJ206"/>
      <c r="AK206"/>
      <c r="AL206"/>
      <c r="AM206"/>
      <c r="AN206"/>
      <c r="AO206"/>
    </row>
    <row r="207" spans="1:41" ht="18" customHeight="1">
      <c r="A207" s="1884"/>
      <c r="B207" s="1884"/>
      <c r="C207" s="1884"/>
      <c r="D207" s="1884"/>
      <c r="E207" s="1884"/>
      <c r="F207" s="1884"/>
      <c r="G207" s="1885"/>
      <c r="H207" s="1869"/>
      <c r="I207" s="1870"/>
      <c r="J207" s="1869"/>
      <c r="K207" s="1872"/>
      <c r="L207"/>
      <c r="M207" s="1791"/>
      <c r="N207" s="1791"/>
      <c r="O207" s="1791"/>
      <c r="P207" s="1791"/>
      <c r="Q207" s="1792"/>
      <c r="R207" s="1986"/>
      <c r="S207" s="1987"/>
      <c r="T207" s="1789" t="s">
        <v>727</v>
      </c>
      <c r="U207" s="1790"/>
      <c r="V207" s="1793" t="s">
        <v>1003</v>
      </c>
      <c r="W207" s="1794"/>
      <c r="X207" s="11"/>
      <c r="AJ207"/>
      <c r="AK207"/>
      <c r="AL207"/>
      <c r="AM207"/>
      <c r="AN207"/>
      <c r="AO207"/>
    </row>
    <row r="208" spans="1:41" ht="30" customHeight="1">
      <c r="A208" s="1951" t="s">
        <v>1004</v>
      </c>
      <c r="B208" s="1951"/>
      <c r="C208" s="1951"/>
      <c r="D208" s="1951"/>
      <c r="E208" s="1951"/>
      <c r="F208" s="1951"/>
      <c r="G208" s="1952"/>
      <c r="H208" s="1953">
        <v>62.571509338717817</v>
      </c>
      <c r="I208" s="1954"/>
      <c r="J208" s="1953">
        <v>61.573742893772419</v>
      </c>
      <c r="K208" s="1971"/>
      <c r="L208"/>
      <c r="M208" s="1796" t="s">
        <v>1005</v>
      </c>
      <c r="N208" s="1796"/>
      <c r="O208" s="1796"/>
      <c r="P208" s="1796"/>
      <c r="Q208" s="1797"/>
      <c r="R208" s="1975">
        <v>789</v>
      </c>
      <c r="S208" s="1976"/>
      <c r="T208" s="1975">
        <v>34</v>
      </c>
      <c r="U208" s="1988"/>
      <c r="V208" s="1981">
        <v>540</v>
      </c>
      <c r="W208" s="1982"/>
      <c r="X208" s="11"/>
      <c r="AJ208"/>
      <c r="AK208"/>
      <c r="AL208"/>
      <c r="AM208"/>
      <c r="AN208"/>
      <c r="AO208"/>
    </row>
    <row r="209" spans="1:47" ht="18" customHeight="1">
      <c r="A209" s="1961" t="s">
        <v>1006</v>
      </c>
      <c r="B209" s="1961"/>
      <c r="C209" s="1961"/>
      <c r="D209" s="1961"/>
      <c r="E209" s="1961"/>
      <c r="F209" s="1961"/>
      <c r="G209" s="1962"/>
      <c r="H209" s="1853">
        <v>0</v>
      </c>
      <c r="I209" s="1965"/>
      <c r="J209" s="1853">
        <v>0</v>
      </c>
      <c r="K209" s="1854"/>
      <c r="L209"/>
      <c r="M209" s="1796" t="s">
        <v>1007</v>
      </c>
      <c r="N209" s="1796"/>
      <c r="O209" s="1796"/>
      <c r="P209" s="1796"/>
      <c r="Q209" s="1797"/>
      <c r="R209" s="1858">
        <v>0.87472283813747231</v>
      </c>
      <c r="S209" s="1859"/>
      <c r="T209" s="1858">
        <v>3.7694013303769404E-2</v>
      </c>
      <c r="U209" s="1860"/>
      <c r="V209" s="1967">
        <v>0.59866962305986693</v>
      </c>
      <c r="W209" s="1968"/>
      <c r="X209" s="11"/>
      <c r="AJ209"/>
      <c r="AK209"/>
      <c r="AL209"/>
      <c r="AM209"/>
      <c r="AN209"/>
      <c r="AO209"/>
    </row>
    <row r="210" spans="1:47" ht="18" customHeight="1">
      <c r="A210" s="1963"/>
      <c r="B210" s="1963"/>
      <c r="C210" s="1963"/>
      <c r="D210" s="1963"/>
      <c r="E210" s="1963"/>
      <c r="F210" s="1963"/>
      <c r="G210" s="1964"/>
      <c r="H210" s="1855"/>
      <c r="I210" s="1966"/>
      <c r="J210" s="1855"/>
      <c r="K210" s="1856"/>
      <c r="L210"/>
      <c r="M210" s="1796" t="s">
        <v>1008</v>
      </c>
      <c r="N210" s="1796"/>
      <c r="O210" s="1796"/>
      <c r="P210" s="1796"/>
      <c r="Q210" s="1797"/>
      <c r="R210" s="1969"/>
      <c r="S210" s="1970"/>
      <c r="T210" s="1858">
        <v>4.3092522179974654E-2</v>
      </c>
      <c r="U210" s="1860"/>
      <c r="V210" s="1967">
        <v>0.68441064638783267</v>
      </c>
      <c r="W210" s="1968"/>
      <c r="X210" s="11"/>
      <c r="AJ210"/>
      <c r="AK210"/>
      <c r="AL210"/>
      <c r="AM210"/>
      <c r="AN210"/>
      <c r="AO210"/>
    </row>
    <row r="211" spans="1:47" ht="18" customHeight="1">
      <c r="A211" s="1"/>
      <c r="B211" s="1"/>
      <c r="C211" s="1"/>
      <c r="D211" s="1"/>
      <c r="E211" s="1"/>
      <c r="F211" s="444"/>
      <c r="G211" s="1"/>
      <c r="H211" s="1"/>
      <c r="I211" s="1"/>
      <c r="J211" s="1"/>
      <c r="K211" s="1"/>
      <c r="L211"/>
      <c r="M211" s="256"/>
      <c r="N211" s="256"/>
      <c r="X211" s="11"/>
      <c r="Y211" s="11"/>
      <c r="Z211" s="11"/>
      <c r="AA211" s="11"/>
      <c r="AB211" s="11"/>
      <c r="AC211" s="11"/>
      <c r="AD211"/>
      <c r="AE211"/>
      <c r="AF211"/>
      <c r="AG211"/>
      <c r="AH211"/>
      <c r="AI211"/>
      <c r="AJ211"/>
      <c r="AK211"/>
      <c r="AL211"/>
      <c r="AM211"/>
      <c r="AN211"/>
      <c r="AO211"/>
    </row>
    <row r="212" spans="1:47" ht="18" customHeight="1">
      <c r="A212" s="1960" t="s">
        <v>1009</v>
      </c>
      <c r="B212" s="1960"/>
      <c r="C212" s="1960"/>
      <c r="D212" s="1960"/>
      <c r="E212" s="1960"/>
      <c r="F212" s="1960"/>
      <c r="G212" s="1960"/>
      <c r="H212" s="1960"/>
      <c r="I212" s="1960"/>
      <c r="J212" s="1960"/>
      <c r="K212" s="1960"/>
      <c r="L212"/>
      <c r="M212" s="1960" t="s">
        <v>1010</v>
      </c>
      <c r="N212" s="1960"/>
      <c r="O212" s="1960"/>
      <c r="P212" s="1960"/>
      <c r="Q212" s="1960"/>
      <c r="R212" s="1960"/>
      <c r="S212" s="1960"/>
      <c r="T212" s="1960"/>
      <c r="U212" s="1960"/>
      <c r="V212" s="1960"/>
      <c r="W212" s="1960"/>
      <c r="X212"/>
      <c r="Y212" s="263"/>
      <c r="Z212" s="264"/>
      <c r="AA212" s="264"/>
      <c r="AB212" s="264"/>
      <c r="AC212" s="264"/>
      <c r="AD212" s="264"/>
      <c r="AE212" s="264"/>
      <c r="AF212" s="264"/>
      <c r="AG212" s="264"/>
      <c r="AH212" s="264"/>
      <c r="AI212" s="264"/>
      <c r="AJ212"/>
      <c r="AK212" s="554"/>
      <c r="AL212" s="455"/>
      <c r="AM212" s="455"/>
      <c r="AN212" s="455"/>
      <c r="AO212" s="455"/>
      <c r="AP212" s="455"/>
      <c r="AQ212" s="455"/>
      <c r="AR212" s="455"/>
      <c r="AS212" s="455"/>
      <c r="AT212" s="455"/>
      <c r="AU212" s="455"/>
    </row>
    <row r="213" spans="1:47" ht="18" customHeight="1">
      <c r="A213" s="35"/>
      <c r="B213" s="1"/>
      <c r="C213" s="35"/>
      <c r="D213" s="1"/>
      <c r="E213" s="1"/>
      <c r="F213" s="707"/>
      <c r="G213" s="1"/>
      <c r="H213" s="1"/>
      <c r="I213" s="1"/>
      <c r="J213" s="1"/>
      <c r="K213" s="1"/>
      <c r="L213"/>
      <c r="R213" s="435"/>
      <c r="S213" s="435"/>
      <c r="X213"/>
      <c r="Y213" s="264"/>
      <c r="Z213" s="264"/>
      <c r="AA213" s="264"/>
      <c r="AB213" s="264"/>
      <c r="AC213" s="264"/>
      <c r="AD213" s="264"/>
      <c r="AE213" s="264"/>
      <c r="AF213" s="264"/>
      <c r="AG213" s="264"/>
      <c r="AH213" s="264"/>
      <c r="AI213" s="264"/>
      <c r="AJ213"/>
      <c r="AK213" s="455"/>
      <c r="AL213" s="455"/>
      <c r="AM213" s="455"/>
      <c r="AN213" s="455"/>
      <c r="AO213" s="455"/>
      <c r="AP213" s="455"/>
      <c r="AQ213" s="455"/>
      <c r="AR213" s="455"/>
      <c r="AS213" s="455"/>
      <c r="AT213" s="455"/>
      <c r="AU213" s="455"/>
    </row>
    <row r="214" spans="1:47" ht="18" customHeight="1">
      <c r="A214" s="1826"/>
      <c r="B214" s="1826"/>
      <c r="C214" s="1826"/>
      <c r="D214" s="1826"/>
      <c r="E214" s="1827"/>
      <c r="F214" s="1824" t="s">
        <v>25</v>
      </c>
      <c r="G214" s="1825"/>
      <c r="H214" s="1824" t="s">
        <v>66</v>
      </c>
      <c r="I214" s="1825"/>
      <c r="J214" s="1824" t="s">
        <v>28</v>
      </c>
      <c r="K214" s="1864"/>
      <c r="L214"/>
      <c r="M214" s="1814"/>
      <c r="N214" s="1814"/>
      <c r="O214" s="1814"/>
      <c r="P214" s="1814"/>
      <c r="Q214" s="1815"/>
      <c r="R214" s="1811" t="s">
        <v>19</v>
      </c>
      <c r="S214" s="1812"/>
      <c r="T214" s="1812"/>
      <c r="U214" s="1812"/>
      <c r="V214" s="1813"/>
      <c r="W214" s="1806" t="s">
        <v>19</v>
      </c>
      <c r="X214"/>
      <c r="Y214" s="264"/>
      <c r="Z214" s="264"/>
      <c r="AA214" s="264"/>
      <c r="AB214" s="264"/>
      <c r="AC214" s="264"/>
      <c r="AD214" s="264"/>
      <c r="AE214" s="264"/>
      <c r="AF214" s="264"/>
      <c r="AG214" s="264"/>
      <c r="AH214" s="264"/>
      <c r="AI214" s="264"/>
      <c r="AJ214"/>
      <c r="AK214" s="455"/>
      <c r="AL214" s="455"/>
      <c r="AM214" s="455"/>
      <c r="AN214" s="455"/>
      <c r="AO214" s="455"/>
      <c r="AP214" s="455"/>
      <c r="AQ214" s="455"/>
      <c r="AR214" s="455"/>
      <c r="AS214" s="455"/>
      <c r="AT214" s="455"/>
      <c r="AU214" s="455"/>
    </row>
    <row r="215" spans="1:47" ht="18" customHeight="1">
      <c r="A215" s="1828"/>
      <c r="B215" s="1828"/>
      <c r="C215" s="1828"/>
      <c r="D215" s="1828"/>
      <c r="E215" s="1829"/>
      <c r="F215" s="736" t="s">
        <v>68</v>
      </c>
      <c r="G215" s="424" t="s">
        <v>69</v>
      </c>
      <c r="H215" s="96" t="s">
        <v>68</v>
      </c>
      <c r="I215" s="424" t="s">
        <v>69</v>
      </c>
      <c r="J215" s="96" t="s">
        <v>68</v>
      </c>
      <c r="K215" s="92" t="s">
        <v>69</v>
      </c>
      <c r="L215"/>
      <c r="M215" s="1816"/>
      <c r="N215" s="1816"/>
      <c r="O215" s="1816"/>
      <c r="P215" s="1816"/>
      <c r="Q215" s="1817"/>
      <c r="R215" s="1830" t="s">
        <v>25</v>
      </c>
      <c r="S215" s="1832" t="s">
        <v>66</v>
      </c>
      <c r="T215" s="1809" t="s">
        <v>28</v>
      </c>
      <c r="U215" s="1830" t="s">
        <v>68</v>
      </c>
      <c r="V215" s="1809" t="s">
        <v>69</v>
      </c>
      <c r="W215" s="1807"/>
      <c r="X215"/>
      <c r="Y215"/>
      <c r="Z215"/>
      <c r="AA215"/>
      <c r="AB215"/>
      <c r="AC215"/>
      <c r="AD215"/>
      <c r="AE215"/>
      <c r="AF215"/>
      <c r="AG215"/>
      <c r="AH215"/>
      <c r="AI215"/>
      <c r="AJ215"/>
      <c r="AK215"/>
      <c r="AL215"/>
      <c r="AM215"/>
      <c r="AN215"/>
      <c r="AO215"/>
    </row>
    <row r="216" spans="1:47" ht="18" customHeight="1">
      <c r="A216" s="1822" t="s">
        <v>1011</v>
      </c>
      <c r="B216" s="1822"/>
      <c r="C216" s="1822"/>
      <c r="D216" s="1822"/>
      <c r="E216" s="1823"/>
      <c r="F216" s="212">
        <v>11383</v>
      </c>
      <c r="G216" s="213">
        <v>5253.5</v>
      </c>
      <c r="H216" s="212">
        <v>42773.5</v>
      </c>
      <c r="I216" s="213">
        <v>39640</v>
      </c>
      <c r="J216" s="212">
        <v>30755</v>
      </c>
      <c r="K216" s="214">
        <v>7855.5</v>
      </c>
      <c r="L216"/>
      <c r="M216" s="1818"/>
      <c r="N216" s="1818"/>
      <c r="O216" s="1818"/>
      <c r="P216" s="1818"/>
      <c r="Q216" s="1819"/>
      <c r="R216" s="1831"/>
      <c r="S216" s="1833"/>
      <c r="T216" s="1810"/>
      <c r="U216" s="1831"/>
      <c r="V216" s="1810"/>
      <c r="W216" s="1808"/>
      <c r="X216"/>
      <c r="Y216"/>
      <c r="Z216"/>
      <c r="AA216"/>
      <c r="AB216"/>
      <c r="AC216"/>
      <c r="AD216"/>
      <c r="AE216"/>
      <c r="AF216"/>
      <c r="AG216"/>
      <c r="AH216"/>
      <c r="AI216"/>
      <c r="AJ216"/>
      <c r="AK216"/>
      <c r="AL216"/>
      <c r="AM216"/>
      <c r="AN216"/>
      <c r="AO216"/>
    </row>
    <row r="217" spans="1:47" ht="18" customHeight="1">
      <c r="A217" s="1836" t="s">
        <v>1012</v>
      </c>
      <c r="B217" s="1836"/>
      <c r="C217" s="1836"/>
      <c r="D217" s="1836"/>
      <c r="E217" s="1837"/>
      <c r="F217" s="215">
        <v>1607.4633811508495</v>
      </c>
      <c r="G217" s="216">
        <v>1610.3619440741406</v>
      </c>
      <c r="H217" s="215">
        <v>1639.6705873897145</v>
      </c>
      <c r="I217" s="216">
        <v>1639.0148975510201</v>
      </c>
      <c r="J217" s="215">
        <v>1700.5279708084745</v>
      </c>
      <c r="K217" s="217">
        <v>1684.6316495495473</v>
      </c>
      <c r="L217"/>
      <c r="M217" s="1836" t="s">
        <v>1013</v>
      </c>
      <c r="N217" s="1836"/>
      <c r="O217" s="1836"/>
      <c r="P217" s="1836"/>
      <c r="Q217" s="1837"/>
      <c r="R217" s="259">
        <v>1608.3786938859505</v>
      </c>
      <c r="S217" s="260">
        <v>1639.3552076860756</v>
      </c>
      <c r="T217" s="260">
        <v>1697.2937844692792</v>
      </c>
      <c r="U217" s="215">
        <v>1657.3955621979203</v>
      </c>
      <c r="V217" s="215">
        <v>1642.9545761085976</v>
      </c>
      <c r="W217" s="228">
        <v>1651.8620389634</v>
      </c>
      <c r="X217"/>
      <c r="Y217" s="9" t="s">
        <v>1014</v>
      </c>
      <c r="Z217" s="9"/>
      <c r="AA217" s="9"/>
      <c r="AB217" s="9"/>
      <c r="AC217" s="9"/>
      <c r="AD217" s="9"/>
      <c r="AE217" s="9"/>
      <c r="AF217" s="9"/>
      <c r="AG217" s="9"/>
      <c r="AH217" s="9"/>
      <c r="AI217" s="9"/>
      <c r="AJ217"/>
      <c r="AK217"/>
      <c r="AL217"/>
      <c r="AM217"/>
      <c r="AN217"/>
      <c r="AO217"/>
    </row>
    <row r="218" spans="1:47" ht="18" customHeight="1">
      <c r="A218" s="1836" t="s">
        <v>1015</v>
      </c>
      <c r="B218" s="1836"/>
      <c r="C218" s="1836"/>
      <c r="D218" s="1836"/>
      <c r="E218" s="1837"/>
      <c r="F218" s="215">
        <v>1545.4288540629682</v>
      </c>
      <c r="G218" s="216">
        <v>1525.5935777355935</v>
      </c>
      <c r="H218" s="215">
        <v>1549.9366227618279</v>
      </c>
      <c r="I218" s="216">
        <v>1512.3687598700978</v>
      </c>
      <c r="J218" s="215">
        <v>1558.0398486948297</v>
      </c>
      <c r="K218" s="217">
        <v>1419.3287160306047</v>
      </c>
      <c r="L218"/>
      <c r="M218" s="1836" t="s">
        <v>1015</v>
      </c>
      <c r="N218" s="1836"/>
      <c r="O218" s="1836"/>
      <c r="P218" s="1836"/>
      <c r="Q218" s="1837"/>
      <c r="R218" s="259">
        <v>1539.165239469402</v>
      </c>
      <c r="S218" s="260">
        <v>1531.8668880092912</v>
      </c>
      <c r="T218" s="261">
        <v>1529.8183726029943</v>
      </c>
      <c r="U218" s="215">
        <v>1552.2673174553661</v>
      </c>
      <c r="V218" s="261">
        <v>1499.8301433328222</v>
      </c>
      <c r="W218" s="262">
        <v>1532.1743459944889</v>
      </c>
      <c r="X218"/>
      <c r="Y218"/>
      <c r="Z218"/>
      <c r="AA218"/>
      <c r="AB218"/>
      <c r="AC218"/>
      <c r="AD218"/>
      <c r="AE218"/>
      <c r="AF218"/>
      <c r="AG218"/>
      <c r="AH218"/>
      <c r="AI218"/>
      <c r="AJ218"/>
      <c r="AK218"/>
      <c r="AL218"/>
      <c r="AM218"/>
      <c r="AN218"/>
      <c r="AO218"/>
    </row>
    <row r="219" spans="1:47" ht="18" customHeight="1">
      <c r="A219" s="1836" t="s">
        <v>1016</v>
      </c>
      <c r="B219" s="1836"/>
      <c r="C219" s="1836"/>
      <c r="D219" s="1836"/>
      <c r="E219" s="1837"/>
      <c r="F219" s="215">
        <v>1545.4288540629682</v>
      </c>
      <c r="G219" s="216">
        <v>1525.5935777355935</v>
      </c>
      <c r="H219" s="215">
        <v>1589.2380776251873</v>
      </c>
      <c r="I219" s="216">
        <v>1549.9884283110139</v>
      </c>
      <c r="J219" s="215">
        <v>1648.2787232245671</v>
      </c>
      <c r="K219" s="217">
        <v>1482.4640798603195</v>
      </c>
      <c r="L219"/>
      <c r="M219" s="1836" t="s">
        <v>1016</v>
      </c>
      <c r="N219" s="1836"/>
      <c r="O219" s="1836"/>
      <c r="P219" s="1836"/>
      <c r="Q219" s="1837"/>
      <c r="R219" s="259">
        <v>1539.165239469402</v>
      </c>
      <c r="S219" s="260">
        <v>1570.3594218368294</v>
      </c>
      <c r="T219" s="261">
        <v>1614.5429018560833</v>
      </c>
      <c r="U219" s="215">
        <v>1612.8745291591267</v>
      </c>
      <c r="V219" s="261">
        <v>1541.6699704230145</v>
      </c>
      <c r="W219" s="262">
        <v>1585.5902372324581</v>
      </c>
      <c r="X219"/>
      <c r="Y219" s="1845"/>
      <c r="Z219" s="1845"/>
      <c r="AA219" s="1845"/>
      <c r="AB219" s="1845"/>
      <c r="AC219" s="1846"/>
      <c r="AD219" s="1842" t="s">
        <v>25</v>
      </c>
      <c r="AE219" s="1827"/>
      <c r="AF219" s="1842" t="s">
        <v>66</v>
      </c>
      <c r="AG219" s="1827"/>
      <c r="AH219" s="1842" t="s">
        <v>28</v>
      </c>
      <c r="AI219" s="1826"/>
      <c r="AJ219"/>
      <c r="AK219" s="1814"/>
      <c r="AL219" s="1814"/>
      <c r="AM219" s="1814"/>
      <c r="AN219" s="1814"/>
      <c r="AO219" s="1815"/>
      <c r="AP219" s="1811" t="s">
        <v>19</v>
      </c>
      <c r="AQ219" s="1812"/>
      <c r="AR219" s="1812"/>
      <c r="AS219" s="1812"/>
      <c r="AT219" s="1813"/>
      <c r="AU219" s="1806" t="s">
        <v>19</v>
      </c>
    </row>
    <row r="220" spans="1:47" ht="18" customHeight="1">
      <c r="A220" s="1836" t="s">
        <v>1017</v>
      </c>
      <c r="B220" s="1836"/>
      <c r="C220" s="1836"/>
      <c r="D220" s="1836"/>
      <c r="E220" s="1837"/>
      <c r="F220" s="215">
        <v>62.034527087881273</v>
      </c>
      <c r="G220" s="216">
        <v>84.768366338547239</v>
      </c>
      <c r="H220" s="215">
        <v>89.733964627886493</v>
      </c>
      <c r="I220" s="216">
        <v>126.64613768092228</v>
      </c>
      <c r="J220" s="215">
        <v>142.48812211364464</v>
      </c>
      <c r="K220" s="258">
        <v>265.30293351894267</v>
      </c>
      <c r="L220"/>
      <c r="M220" s="1836" t="s">
        <v>1017</v>
      </c>
      <c r="N220" s="1836"/>
      <c r="O220" s="1836"/>
      <c r="P220" s="1836"/>
      <c r="Q220" s="1837"/>
      <c r="R220" s="259">
        <v>69.213454416548572</v>
      </c>
      <c r="S220" s="260">
        <v>107.48831967678431</v>
      </c>
      <c r="T220" s="261">
        <v>167.47541186628496</v>
      </c>
      <c r="U220" s="259">
        <v>105.12824474255424</v>
      </c>
      <c r="V220" s="261">
        <v>143.12443277577532</v>
      </c>
      <c r="W220" s="228">
        <v>119.68769296891095</v>
      </c>
      <c r="X220"/>
      <c r="Y220" s="1847"/>
      <c r="Z220" s="1847"/>
      <c r="AA220" s="1847"/>
      <c r="AB220" s="1847"/>
      <c r="AC220" s="1848"/>
      <c r="AD220" s="1843"/>
      <c r="AE220" s="1857"/>
      <c r="AF220" s="1843"/>
      <c r="AG220" s="1857"/>
      <c r="AH220" s="1843"/>
      <c r="AI220" s="1844"/>
      <c r="AJ220"/>
      <c r="AK220" s="1816"/>
      <c r="AL220" s="1816"/>
      <c r="AM220" s="1816"/>
      <c r="AN220" s="1816"/>
      <c r="AO220" s="1817"/>
      <c r="AP220" s="1830" t="s">
        <v>25</v>
      </c>
      <c r="AQ220" s="1832" t="s">
        <v>66</v>
      </c>
      <c r="AR220" s="1809" t="s">
        <v>28</v>
      </c>
      <c r="AS220" s="1830" t="s">
        <v>68</v>
      </c>
      <c r="AT220" s="1809" t="s">
        <v>69</v>
      </c>
      <c r="AU220" s="1807"/>
    </row>
    <row r="221" spans="1:47" ht="18" customHeight="1">
      <c r="A221" s="1851" t="s">
        <v>1018</v>
      </c>
      <c r="B221" s="1851"/>
      <c r="C221" s="1851"/>
      <c r="D221" s="1851"/>
      <c r="E221" s="1852"/>
      <c r="F221" s="123">
        <v>3.8591564707040601E-2</v>
      </c>
      <c r="G221" s="266">
        <v>5.2639325370597879E-2</v>
      </c>
      <c r="H221" s="123">
        <v>5.4726824593919886E-2</v>
      </c>
      <c r="I221" s="266">
        <v>7.72696684271474E-2</v>
      </c>
      <c r="J221" s="123">
        <v>8.3790519509009981E-2</v>
      </c>
      <c r="K221" s="138">
        <v>0.15748423911534717</v>
      </c>
      <c r="L221"/>
      <c r="M221" s="1851" t="s">
        <v>1018</v>
      </c>
      <c r="N221" s="1851"/>
      <c r="O221" s="1851"/>
      <c r="P221" s="1851"/>
      <c r="Q221" s="1852"/>
      <c r="R221" s="123">
        <v>4.3033058495275285E-2</v>
      </c>
      <c r="S221" s="267">
        <v>6.556743722948391E-2</v>
      </c>
      <c r="T221" s="266">
        <v>9.8672023310715326E-2</v>
      </c>
      <c r="U221" s="123">
        <v>6.3429785345352693E-2</v>
      </c>
      <c r="V221" s="266">
        <v>8.7114053460182181E-2</v>
      </c>
      <c r="W221" s="268">
        <v>7.2456228271956094E-2</v>
      </c>
      <c r="X221"/>
      <c r="Y221" s="1849"/>
      <c r="Z221" s="1849"/>
      <c r="AA221" s="1849"/>
      <c r="AB221" s="1849"/>
      <c r="AC221" s="1850"/>
      <c r="AD221" s="98" t="s">
        <v>68</v>
      </c>
      <c r="AE221" s="424" t="s">
        <v>69</v>
      </c>
      <c r="AF221" s="96" t="s">
        <v>68</v>
      </c>
      <c r="AG221" s="424" t="s">
        <v>69</v>
      </c>
      <c r="AH221" s="96" t="s">
        <v>68</v>
      </c>
      <c r="AI221" s="92" t="s">
        <v>69</v>
      </c>
      <c r="AJ221"/>
      <c r="AK221" s="1818"/>
      <c r="AL221" s="1818"/>
      <c r="AM221" s="1818"/>
      <c r="AN221" s="1818"/>
      <c r="AO221" s="1819"/>
      <c r="AP221" s="1831"/>
      <c r="AQ221" s="1833"/>
      <c r="AR221" s="1810"/>
      <c r="AS221" s="1831"/>
      <c r="AT221" s="1810"/>
      <c r="AU221" s="1808"/>
    </row>
    <row r="222" spans="1:47" ht="18" customHeight="1">
      <c r="A222" s="1836" t="s">
        <v>1019</v>
      </c>
      <c r="B222" s="1836"/>
      <c r="C222" s="1836"/>
      <c r="D222" s="1836"/>
      <c r="E222" s="1837"/>
      <c r="F222" s="215">
        <v>2.4700481921724715</v>
      </c>
      <c r="G222" s="216">
        <v>2.7983247213080422</v>
      </c>
      <c r="H222" s="215">
        <v>2.6768433346787757</v>
      </c>
      <c r="I222" s="216">
        <v>3.6793373485508289</v>
      </c>
      <c r="J222" s="215">
        <v>10.580891693407331</v>
      </c>
      <c r="K222" s="217">
        <v>7.6679485595533086</v>
      </c>
      <c r="L222"/>
      <c r="M222" s="1836" t="s">
        <v>1019</v>
      </c>
      <c r="N222" s="1836"/>
      <c r="O222" s="1836"/>
      <c r="P222" s="1836"/>
      <c r="Q222" s="1837"/>
      <c r="R222" s="259">
        <v>2.573711868174859</v>
      </c>
      <c r="S222" s="260">
        <v>3.1590320866415995</v>
      </c>
      <c r="T222" s="260">
        <v>9.9882387936005355</v>
      </c>
      <c r="U222" s="215">
        <v>5.5119723591989809</v>
      </c>
      <c r="V222" s="227">
        <v>4.1855864818198958</v>
      </c>
      <c r="W222" s="228">
        <v>5.003725413663628</v>
      </c>
      <c r="X222"/>
      <c r="Y222" s="1836" t="s">
        <v>1019</v>
      </c>
      <c r="Z222" s="1836"/>
      <c r="AA222" s="1836"/>
      <c r="AB222" s="1836"/>
      <c r="AC222" s="1837"/>
      <c r="AD222" s="301">
        <v>1.5366124175121563E-3</v>
      </c>
      <c r="AE222" s="422">
        <v>1.7376992368736753E-3</v>
      </c>
      <c r="AF222" s="301">
        <v>1.6325494616209442E-3</v>
      </c>
      <c r="AG222" s="422">
        <v>2.2448468003850443E-3</v>
      </c>
      <c r="AH222" s="301">
        <v>6.2221215263968312E-3</v>
      </c>
      <c r="AI222" s="421">
        <v>4.5517063398420876E-3</v>
      </c>
      <c r="AJ222"/>
      <c r="AK222" s="1836" t="s">
        <v>1019</v>
      </c>
      <c r="AL222" s="1836"/>
      <c r="AM222" s="1836"/>
      <c r="AN222" s="1836"/>
      <c r="AO222" s="1837"/>
      <c r="AP222" s="129">
        <v>1.6001902275617685E-3</v>
      </c>
      <c r="AQ222" s="130">
        <v>1.9269967068946115E-3</v>
      </c>
      <c r="AR222" s="131">
        <v>5.8848025515651804E-3</v>
      </c>
      <c r="AS222" s="555">
        <v>3.3256830686148298E-3</v>
      </c>
      <c r="AT222" s="131">
        <v>2.5475972024336922E-3</v>
      </c>
      <c r="AU222" s="433">
        <v>3.0291424438832902E-3</v>
      </c>
    </row>
    <row r="223" spans="1:47" ht="18" customHeight="1">
      <c r="A223" s="1836" t="s">
        <v>1020</v>
      </c>
      <c r="B223" s="1836"/>
      <c r="C223" s="1836"/>
      <c r="D223" s="1836"/>
      <c r="E223" s="1837"/>
      <c r="F223" s="215">
        <v>24.781333160560941</v>
      </c>
      <c r="G223" s="216">
        <v>28.128196892886354</v>
      </c>
      <c r="H223" s="215">
        <v>43.562023200503127</v>
      </c>
      <c r="I223" s="216">
        <v>50.391974259933171</v>
      </c>
      <c r="J223" s="215">
        <v>80.594761037006748</v>
      </c>
      <c r="K223" s="217">
        <v>119.90755614534551</v>
      </c>
      <c r="L223"/>
      <c r="M223" s="1836" t="s">
        <v>1020</v>
      </c>
      <c r="N223" s="1836"/>
      <c r="O223" s="1836"/>
      <c r="P223" s="1836"/>
      <c r="Q223" s="1837"/>
      <c r="R223" s="259">
        <v>25.8382110265647</v>
      </c>
      <c r="S223" s="260">
        <v>46.847155612011036</v>
      </c>
      <c r="T223" s="260">
        <v>88.593146501415518</v>
      </c>
      <c r="U223" s="215">
        <v>54.457617524440472</v>
      </c>
      <c r="V223" s="227">
        <v>58.52704599784434</v>
      </c>
      <c r="W223" s="228">
        <v>56.016948505684766</v>
      </c>
      <c r="X223"/>
      <c r="Y223" s="1836" t="s">
        <v>1020</v>
      </c>
      <c r="Z223" s="1836"/>
      <c r="AA223" s="1836"/>
      <c r="AB223" s="1836"/>
      <c r="AC223" s="1837"/>
      <c r="AD223" s="301">
        <v>1.5416421581447759E-2</v>
      </c>
      <c r="AE223" s="422">
        <v>1.7467002990472644E-2</v>
      </c>
      <c r="AF223" s="301">
        <v>2.6567545661627074E-2</v>
      </c>
      <c r="AG223" s="422">
        <v>3.0745281409722235E-2</v>
      </c>
      <c r="AH223" s="301">
        <v>4.7393963769199243E-2</v>
      </c>
      <c r="AI223" s="421">
        <v>7.1177314149005522E-2</v>
      </c>
      <c r="AJ223"/>
      <c r="AK223" s="1836" t="s">
        <v>1020</v>
      </c>
      <c r="AL223" s="1836"/>
      <c r="AM223" s="1836"/>
      <c r="AN223" s="1836"/>
      <c r="AO223" s="1837"/>
      <c r="AP223" s="129">
        <v>1.6064755846857095E-2</v>
      </c>
      <c r="AQ223" s="130">
        <v>2.8576574126442718E-2</v>
      </c>
      <c r="AR223" s="131">
        <v>5.2196707082809116E-2</v>
      </c>
      <c r="AS223" s="555">
        <v>3.2857344840614061E-2</v>
      </c>
      <c r="AT223" s="131">
        <v>3.5623045730496058E-2</v>
      </c>
      <c r="AU223" s="433">
        <v>3.3911396463131585E-2</v>
      </c>
    </row>
    <row r="224" spans="1:47" ht="18" customHeight="1">
      <c r="A224" s="1836" t="s">
        <v>1021</v>
      </c>
      <c r="B224" s="1836"/>
      <c r="C224" s="1836"/>
      <c r="D224" s="1836"/>
      <c r="E224" s="1837"/>
      <c r="F224" s="215">
        <v>5.0614813965274807</v>
      </c>
      <c r="G224" s="216">
        <v>23.443308846425872</v>
      </c>
      <c r="H224" s="215">
        <v>8.2819348204131789</v>
      </c>
      <c r="I224" s="216">
        <v>40.886268452141799</v>
      </c>
      <c r="J224" s="215">
        <v>13.584682235480757</v>
      </c>
      <c r="K224" s="217">
        <v>75.343303135884128</v>
      </c>
      <c r="L224"/>
      <c r="M224" s="1836" t="s">
        <v>1021</v>
      </c>
      <c r="N224" s="1836"/>
      <c r="O224" s="1836"/>
      <c r="P224" s="1836"/>
      <c r="Q224" s="1837"/>
      <c r="R224" s="259">
        <v>10.866123629451545</v>
      </c>
      <c r="S224" s="260">
        <v>23.964265811837191</v>
      </c>
      <c r="T224" s="260">
        <v>26.149783606432148</v>
      </c>
      <c r="U224" s="215">
        <v>9.7708683032313193</v>
      </c>
      <c r="V224" s="227">
        <v>44.280468298006362</v>
      </c>
      <c r="W224" s="228">
        <v>22.994319403034012</v>
      </c>
      <c r="X224"/>
      <c r="Y224" s="1836" t="s">
        <v>1021</v>
      </c>
      <c r="Z224" s="1836"/>
      <c r="AA224" s="1836"/>
      <c r="AB224" s="1836"/>
      <c r="AC224" s="1837"/>
      <c r="AD224" s="301">
        <v>3.1487382268725506E-3</v>
      </c>
      <c r="AE224" s="422">
        <v>1.4557788659060952E-2</v>
      </c>
      <c r="AF224" s="301">
        <v>5.0509748019555963E-3</v>
      </c>
      <c r="AG224" s="422">
        <v>2.4945635645675434E-2</v>
      </c>
      <c r="AH224" s="301">
        <v>7.988508550683969E-3</v>
      </c>
      <c r="AI224" s="421">
        <v>4.4723903386256654E-2</v>
      </c>
      <c r="AJ224"/>
      <c r="AK224" s="1836" t="s">
        <v>1021</v>
      </c>
      <c r="AL224" s="1836"/>
      <c r="AM224" s="1836"/>
      <c r="AN224" s="1836"/>
      <c r="AO224" s="1837"/>
      <c r="AP224" s="129">
        <v>6.7559485031465222E-3</v>
      </c>
      <c r="AQ224" s="130">
        <v>1.4618104544690091E-2</v>
      </c>
      <c r="AR224" s="131">
        <v>1.5406751527466903E-2</v>
      </c>
      <c r="AS224" s="555">
        <v>5.8953146286176168E-3</v>
      </c>
      <c r="AT224" s="131">
        <v>2.6951730097667329E-2</v>
      </c>
      <c r="AU224" s="433">
        <v>1.3920242042406723E-2</v>
      </c>
    </row>
    <row r="225" spans="1:47" ht="18" customHeight="1">
      <c r="A225" s="1836" t="s">
        <v>1022</v>
      </c>
      <c r="B225" s="1836"/>
      <c r="C225" s="1836"/>
      <c r="D225" s="1836"/>
      <c r="E225" s="1837"/>
      <c r="F225" s="215">
        <v>8.1308658556082936</v>
      </c>
      <c r="G225" s="216">
        <v>11.411932265086962</v>
      </c>
      <c r="H225" s="215">
        <v>13.102698836187056</v>
      </c>
      <c r="I225" s="216">
        <v>15.07720717836686</v>
      </c>
      <c r="J225" s="215">
        <v>17.44112434946258</v>
      </c>
      <c r="K225" s="217">
        <v>29.607763173405015</v>
      </c>
      <c r="L225"/>
      <c r="M225" s="1836" t="s">
        <v>1023</v>
      </c>
      <c r="N225" s="1836"/>
      <c r="O225" s="1836"/>
      <c r="P225" s="1836"/>
      <c r="Q225" s="1837"/>
      <c r="R225" s="259">
        <v>9.1669661400549138</v>
      </c>
      <c r="S225" s="260">
        <v>14.052415941806979</v>
      </c>
      <c r="T225" s="260">
        <v>19.916488079056339</v>
      </c>
      <c r="U225" s="215">
        <v>14.007569222917484</v>
      </c>
      <c r="V225" s="227">
        <v>16.876089827556537</v>
      </c>
      <c r="W225" s="228">
        <v>15.106734149487599</v>
      </c>
      <c r="X225"/>
      <c r="Y225" s="1836" t="s">
        <v>1023</v>
      </c>
      <c r="Z225" s="1836"/>
      <c r="AA225" s="1836"/>
      <c r="AB225" s="1836"/>
      <c r="AC225" s="1837"/>
      <c r="AD225" s="301">
        <v>5.0581966288943203E-3</v>
      </c>
      <c r="AE225" s="422">
        <v>7.086563556150182E-3</v>
      </c>
      <c r="AF225" s="301">
        <v>7.991055604068615E-3</v>
      </c>
      <c r="AG225" s="422">
        <v>9.1989445616967175E-3</v>
      </c>
      <c r="AH225" s="301">
        <v>1.0256299601570578E-2</v>
      </c>
      <c r="AI225" s="421">
        <v>1.7575214843744517E-2</v>
      </c>
      <c r="AJ225"/>
      <c r="AK225" s="1836" t="s">
        <v>1023</v>
      </c>
      <c r="AL225" s="1836"/>
      <c r="AM225" s="1836"/>
      <c r="AN225" s="1836"/>
      <c r="AO225" s="1837"/>
      <c r="AP225" s="129">
        <v>5.6995073205719426E-3</v>
      </c>
      <c r="AQ225" s="130">
        <v>8.5719164924859363E-3</v>
      </c>
      <c r="AR225" s="131">
        <v>1.1734260893015616E-2</v>
      </c>
      <c r="AS225" s="555">
        <v>8.4515546815762191E-3</v>
      </c>
      <c r="AT225" s="131">
        <v>1.0271793312465289E-2</v>
      </c>
      <c r="AU225" s="433">
        <v>9.1452759329511517E-3</v>
      </c>
    </row>
    <row r="226" spans="1:47" ht="18" customHeight="1">
      <c r="A226" s="1836" t="s">
        <v>1024</v>
      </c>
      <c r="B226" s="1836"/>
      <c r="C226" s="1836"/>
      <c r="D226" s="1836"/>
      <c r="E226" s="1837"/>
      <c r="F226" s="215">
        <v>17.929975764232271</v>
      </c>
      <c r="G226" s="216">
        <v>16.967485266317581</v>
      </c>
      <c r="H226" s="215">
        <v>19.172774752091787</v>
      </c>
      <c r="I226" s="216">
        <v>13.860519999872055</v>
      </c>
      <c r="J226" s="215">
        <v>10.69384614394091</v>
      </c>
      <c r="K226" s="217">
        <v>16.472002090187843</v>
      </c>
      <c r="L226"/>
      <c r="M226" s="1836" t="s">
        <v>1025</v>
      </c>
      <c r="N226" s="1836"/>
      <c r="O226" s="1836"/>
      <c r="P226" s="1836"/>
      <c r="Q226" s="1837"/>
      <c r="R226" s="259">
        <v>17.626039008857354</v>
      </c>
      <c r="S226" s="260">
        <v>16.617637809988974</v>
      </c>
      <c r="T226" s="260">
        <v>11.869440970108474</v>
      </c>
      <c r="U226" s="215">
        <v>15.93509516543409</v>
      </c>
      <c r="V226" s="227">
        <v>14.558863846916498</v>
      </c>
      <c r="W226" s="228">
        <v>15.40774835338209</v>
      </c>
      <c r="X226"/>
      <c r="Y226" s="1836" t="s">
        <v>1025</v>
      </c>
      <c r="Z226" s="1836"/>
      <c r="AA226" s="1836"/>
      <c r="AB226" s="1836"/>
      <c r="AC226" s="1837"/>
      <c r="AD226" s="301">
        <v>1.115420480147763E-2</v>
      </c>
      <c r="AE226" s="422">
        <v>1.0536442027057988E-2</v>
      </c>
      <c r="AF226" s="301">
        <v>1.169306499704555E-2</v>
      </c>
      <c r="AG226" s="422">
        <v>8.4566162397804543E-3</v>
      </c>
      <c r="AH226" s="301">
        <v>6.2885446917152338E-3</v>
      </c>
      <c r="AI226" s="421">
        <v>9.7778063795680679E-3</v>
      </c>
      <c r="AJ226"/>
      <c r="AK226" s="1836" t="s">
        <v>1025</v>
      </c>
      <c r="AL226" s="1836"/>
      <c r="AM226" s="1836"/>
      <c r="AN226" s="1836"/>
      <c r="AO226" s="1837"/>
      <c r="AP226" s="129">
        <v>1.0958886160243559E-2</v>
      </c>
      <c r="AQ226" s="130">
        <v>1.0136691384562416E-2</v>
      </c>
      <c r="AR226" s="131">
        <v>6.9931564462895196E-3</v>
      </c>
      <c r="AS226" s="555">
        <v>9.6145395395545157E-3</v>
      </c>
      <c r="AT226" s="131">
        <v>8.8613915799180144E-3</v>
      </c>
      <c r="AU226" s="433">
        <v>9.327503138852309E-3</v>
      </c>
    </row>
    <row r="227" spans="1:47" ht="18" customHeight="1">
      <c r="A227" s="1836" t="s">
        <v>1026</v>
      </c>
      <c r="B227" s="1836"/>
      <c r="C227" s="1836"/>
      <c r="D227" s="1836"/>
      <c r="E227" s="1837"/>
      <c r="F227" s="215">
        <v>3.472542379827817</v>
      </c>
      <c r="G227" s="216">
        <v>1.8210227684165223</v>
      </c>
      <c r="H227" s="215">
        <v>2.4034513617912365</v>
      </c>
      <c r="I227" s="216">
        <v>2.1453517892689322</v>
      </c>
      <c r="J227" s="215">
        <v>7.861185963322904</v>
      </c>
      <c r="K227" s="217">
        <v>14.384389925191188</v>
      </c>
      <c r="L227"/>
      <c r="M227" s="1836" t="s">
        <v>1026</v>
      </c>
      <c r="N227" s="1836"/>
      <c r="O227" s="1836"/>
      <c r="P227" s="1836"/>
      <c r="Q227" s="1837"/>
      <c r="R227" s="259">
        <v>2.9510229329159525</v>
      </c>
      <c r="S227" s="260">
        <v>2.2793082656384929</v>
      </c>
      <c r="T227" s="260">
        <v>9.1883645474504405</v>
      </c>
      <c r="U227" s="215">
        <v>4.5235657247269616</v>
      </c>
      <c r="V227" s="227">
        <v>3.9357156173166512</v>
      </c>
      <c r="W227" s="228">
        <v>4.2983122546626618</v>
      </c>
      <c r="X227"/>
      <c r="Y227" s="1836" t="s">
        <v>1026</v>
      </c>
      <c r="Z227" s="1836"/>
      <c r="AA227" s="1836"/>
      <c r="AB227" s="1836"/>
      <c r="AC227" s="1837"/>
      <c r="AD227" s="301">
        <v>2.1602621997781875E-3</v>
      </c>
      <c r="AE227" s="422">
        <v>1.130815823807547E-3</v>
      </c>
      <c r="AF227" s="301">
        <v>1.4658135483282826E-3</v>
      </c>
      <c r="AG227" s="422">
        <v>1.3089275713567153E-3</v>
      </c>
      <c r="AH227" s="301">
        <v>4.6227913320270146E-3</v>
      </c>
      <c r="AI227" s="421">
        <v>8.5385965110161745E-3</v>
      </c>
      <c r="AJ227"/>
      <c r="AK227" s="1836" t="s">
        <v>1026</v>
      </c>
      <c r="AL227" s="1836"/>
      <c r="AM227" s="1836"/>
      <c r="AN227" s="1836"/>
      <c r="AO227" s="1837"/>
      <c r="AP227" s="129">
        <v>1.8347811644943417E-3</v>
      </c>
      <c r="AQ227" s="130">
        <v>1.3903687589803683E-3</v>
      </c>
      <c r="AR227" s="131">
        <v>5.4135380872342717E-3</v>
      </c>
      <c r="AS227" s="555">
        <v>2.729321730974186E-3</v>
      </c>
      <c r="AT227" s="131">
        <v>2.3955109134170638E-3</v>
      </c>
      <c r="AU227" s="433">
        <v>2.6021012368321024E-3</v>
      </c>
    </row>
    <row r="228" spans="1:47" ht="18" customHeight="1" thickBot="1">
      <c r="A228" s="1820" t="s">
        <v>1027</v>
      </c>
      <c r="B228" s="1820"/>
      <c r="C228" s="1820"/>
      <c r="D228" s="1820"/>
      <c r="E228" s="1821"/>
      <c r="F228" s="218">
        <v>0.18828033895200036</v>
      </c>
      <c r="G228" s="219">
        <v>0.1980955781059052</v>
      </c>
      <c r="H228" s="218">
        <v>0.53423832222133127</v>
      </c>
      <c r="I228" s="219">
        <v>0.60547865278863833</v>
      </c>
      <c r="J228" s="218">
        <v>1.7316306910234085</v>
      </c>
      <c r="K228" s="220">
        <v>1.9199704893756473</v>
      </c>
      <c r="L228"/>
      <c r="M228" s="1820" t="s">
        <v>1028</v>
      </c>
      <c r="N228" s="1820"/>
      <c r="O228" s="1820"/>
      <c r="P228" s="1820"/>
      <c r="Q228" s="1821"/>
      <c r="R228" s="229">
        <v>0.19137981052925751</v>
      </c>
      <c r="S228" s="302">
        <v>0.56850414886002576</v>
      </c>
      <c r="T228" s="556">
        <v>1.7699493682214766</v>
      </c>
      <c r="U228" s="557">
        <v>0.92155644260494352</v>
      </c>
      <c r="V228" s="557">
        <v>0.76066270631502764</v>
      </c>
      <c r="W228" s="230">
        <v>0.85990488899619755</v>
      </c>
      <c r="X228"/>
      <c r="Y228" s="1820" t="s">
        <v>1028</v>
      </c>
      <c r="Z228" s="1820"/>
      <c r="AA228" s="1820"/>
      <c r="AB228" s="1820"/>
      <c r="AC228" s="1821"/>
      <c r="AD228" s="124">
        <v>1.1712885105799591E-4</v>
      </c>
      <c r="AE228" s="125">
        <v>1.2301307717489437E-4</v>
      </c>
      <c r="AF228" s="124">
        <v>3.258205192738231E-4</v>
      </c>
      <c r="AG228" s="125">
        <v>3.6941619853079501E-4</v>
      </c>
      <c r="AH228" s="124">
        <v>1.0182900374171128E-3</v>
      </c>
      <c r="AI228" s="126">
        <v>1.1396975059141427E-3</v>
      </c>
      <c r="AJ228"/>
      <c r="AK228" s="1820" t="s">
        <v>1028</v>
      </c>
      <c r="AL228" s="1820"/>
      <c r="AM228" s="1820"/>
      <c r="AN228" s="1820"/>
      <c r="AO228" s="1821"/>
      <c r="AP228" s="132">
        <v>1.1898927240006586E-4</v>
      </c>
      <c r="AQ228" s="133">
        <v>3.4678521542775377E-4</v>
      </c>
      <c r="AR228" s="134">
        <v>1.0428067223347051E-3</v>
      </c>
      <c r="AS228" s="558">
        <v>5.5602685540127839E-4</v>
      </c>
      <c r="AT228" s="134">
        <v>4.6298462378472271E-4</v>
      </c>
      <c r="AU228" s="165">
        <v>5.2056701389894362E-4</v>
      </c>
    </row>
    <row r="229" spans="1:47" ht="18" customHeight="1">
      <c r="A229" s="1834" t="s">
        <v>1029</v>
      </c>
      <c r="B229" s="1834"/>
      <c r="C229" s="1834"/>
      <c r="D229" s="1834"/>
      <c r="E229" s="1835"/>
      <c r="F229" s="221">
        <v>41.14388908538649</v>
      </c>
      <c r="G229" s="222">
        <v>47.266789746334688</v>
      </c>
      <c r="H229" s="223">
        <v>31.058759335009253</v>
      </c>
      <c r="I229" s="222">
        <v>28.343625402347538</v>
      </c>
      <c r="J229" s="223">
        <v>4.4934095225081645</v>
      </c>
      <c r="K229" s="224">
        <v>3.7567767633808926</v>
      </c>
      <c r="L229"/>
      <c r="M229" s="1834" t="s">
        <v>1029</v>
      </c>
      <c r="N229" s="1834"/>
      <c r="O229" s="1834"/>
      <c r="P229" s="1834"/>
      <c r="Q229" s="1835"/>
      <c r="R229" s="231">
        <v>43.077388236186913</v>
      </c>
      <c r="S229" s="232">
        <v>29.752809349986041</v>
      </c>
      <c r="T229" s="232">
        <v>4.3435378907156652</v>
      </c>
      <c r="U229" s="215">
        <v>22.788757020423748</v>
      </c>
      <c r="V229" s="232">
        <v>26.566735876436791</v>
      </c>
      <c r="W229" s="233">
        <v>24.236409808811352</v>
      </c>
      <c r="X229"/>
      <c r="Y229" s="1834" t="s">
        <v>1029</v>
      </c>
      <c r="Z229" s="1834"/>
      <c r="AA229" s="1834"/>
      <c r="AB229" s="1834"/>
      <c r="AC229" s="1835"/>
      <c r="AD229" s="127">
        <v>2.55955373962733E-2</v>
      </c>
      <c r="AE229" s="298">
        <v>2.9351655955525077E-2</v>
      </c>
      <c r="AF229" s="128">
        <v>1.8942072617435596E-2</v>
      </c>
      <c r="AG229" s="298">
        <v>1.7293085892445492E-2</v>
      </c>
      <c r="AH229" s="128">
        <v>2.6423614310630145E-3</v>
      </c>
      <c r="AI229" s="265">
        <v>2.2300286026238525E-3</v>
      </c>
      <c r="AJ229"/>
      <c r="AK229" s="1834" t="s">
        <v>1029</v>
      </c>
      <c r="AL229" s="1834"/>
      <c r="AM229" s="1834"/>
      <c r="AN229" s="1834"/>
      <c r="AO229" s="1835"/>
      <c r="AP229" s="135">
        <v>2.6783112957128933E-2</v>
      </c>
      <c r="AQ229" s="136">
        <v>1.8149092527654009E-2</v>
      </c>
      <c r="AR229" s="137">
        <v>2.5590960919436999E-3</v>
      </c>
      <c r="AS229" s="559">
        <v>1.3749739374348823E-2</v>
      </c>
      <c r="AT229" s="137">
        <v>1.6170097617282365E-2</v>
      </c>
      <c r="AU229" s="166">
        <v>1.46721755431952E-2</v>
      </c>
    </row>
    <row r="230" spans="1:47" ht="18" customHeight="1">
      <c r="A230" s="1836" t="s">
        <v>1030</v>
      </c>
      <c r="B230" s="1836"/>
      <c r="C230" s="1836"/>
      <c r="D230" s="1836"/>
      <c r="E230" s="1837"/>
      <c r="F230" s="225"/>
      <c r="G230" s="226"/>
      <c r="H230" s="215">
        <v>39.301454863359361</v>
      </c>
      <c r="I230" s="216">
        <v>37.61966844091598</v>
      </c>
      <c r="J230" s="215">
        <v>90.238874529737288</v>
      </c>
      <c r="K230" s="217">
        <v>63.135363829714848</v>
      </c>
      <c r="L230"/>
      <c r="M230" s="1836" t="s">
        <v>1030</v>
      </c>
      <c r="N230" s="1836"/>
      <c r="O230" s="1836"/>
      <c r="P230" s="1836"/>
      <c r="Q230" s="1837"/>
      <c r="R230" s="234"/>
      <c r="S230" s="227">
        <v>38.492533827538097</v>
      </c>
      <c r="T230" s="227">
        <v>84.724529253089059</v>
      </c>
      <c r="U230" s="215">
        <v>60.60721170376074</v>
      </c>
      <c r="V230" s="227">
        <v>41.839827090192429</v>
      </c>
      <c r="W230" s="228">
        <v>53.415891237969063</v>
      </c>
      <c r="X230"/>
      <c r="Y230" s="1836" t="s">
        <v>1030</v>
      </c>
      <c r="Z230" s="1836"/>
      <c r="AA230" s="1836"/>
      <c r="AB230" s="1836"/>
      <c r="AC230" s="1837"/>
      <c r="AD230" s="36"/>
      <c r="AE230" s="37"/>
      <c r="AF230" s="301">
        <v>2.3969116214937781E-2</v>
      </c>
      <c r="AG230" s="422">
        <v>2.2952609214917118E-2</v>
      </c>
      <c r="AH230" s="301">
        <v>5.3065210381006214E-2</v>
      </c>
      <c r="AI230" s="421">
        <v>3.7477251389997676E-2</v>
      </c>
      <c r="AJ230"/>
      <c r="AK230" s="1836" t="s">
        <v>1030</v>
      </c>
      <c r="AL230" s="1836"/>
      <c r="AM230" s="1836"/>
      <c r="AN230" s="1836"/>
      <c r="AO230" s="1837"/>
      <c r="AP230" s="97"/>
      <c r="AQ230" s="130">
        <v>2.3480288864223459E-2</v>
      </c>
      <c r="AR230" s="131">
        <v>4.9917421502595836E-2</v>
      </c>
      <c r="AS230" s="555">
        <v>3.6567741030625038E-2</v>
      </c>
      <c r="AT230" s="131">
        <v>2.546621050795677E-2</v>
      </c>
      <c r="AU230" s="433">
        <v>3.2336775092603597E-2</v>
      </c>
    </row>
    <row r="231" spans="1:47" ht="18" hidden="1" customHeight="1">
      <c r="A231" s="1838" t="s">
        <v>1031</v>
      </c>
      <c r="B231" s="1838"/>
      <c r="C231" s="1838"/>
      <c r="D231" s="1838"/>
      <c r="E231" s="1839"/>
      <c r="F231" s="738">
        <v>8.1205647883430838E-3</v>
      </c>
      <c r="G231" s="737">
        <v>9.7294090211092908E-4</v>
      </c>
      <c r="H231" s="738">
        <v>6.6623694902386996E-2</v>
      </c>
      <c r="I231" s="737">
        <v>0.37901875796825163</v>
      </c>
      <c r="J231" s="738">
        <v>2.9446680314135082E-2</v>
      </c>
      <c r="K231" s="739">
        <v>0.1888285011347591</v>
      </c>
      <c r="L231"/>
      <c r="M231" s="1838" t="s">
        <v>1031</v>
      </c>
      <c r="N231" s="1838"/>
      <c r="O231" s="1838"/>
      <c r="P231" s="1838"/>
      <c r="Q231" s="1839"/>
      <c r="R231" s="740">
        <v>5.8634769341477534E-3</v>
      </c>
      <c r="S231" s="741">
        <v>0.21688233335277288</v>
      </c>
      <c r="T231" s="741">
        <v>6.1873711651631663E-2</v>
      </c>
      <c r="U231" s="738">
        <v>4.5315389033925728E-2</v>
      </c>
      <c r="V231" s="742">
        <v>0.31304398569745084</v>
      </c>
      <c r="W231" s="743">
        <v>0.14790411815669</v>
      </c>
      <c r="X231"/>
      <c r="Y231" s="1838" t="s">
        <v>1031</v>
      </c>
      <c r="Z231" s="1838"/>
      <c r="AA231" s="1838"/>
      <c r="AB231" s="1838"/>
      <c r="AC231" s="1839"/>
      <c r="AD231" s="744">
        <v>5.0517883539774549E-6</v>
      </c>
      <c r="AE231" s="745">
        <v>6.041752946852643E-7</v>
      </c>
      <c r="AF231" s="744">
        <v>4.0632365680504811E-5</v>
      </c>
      <c r="AG231" s="745">
        <v>2.3124790295351989E-4</v>
      </c>
      <c r="AH231" s="744">
        <v>1.7316198745108188E-5</v>
      </c>
      <c r="AI231" s="746">
        <v>1.1208889562608529E-4</v>
      </c>
      <c r="AJ231"/>
      <c r="AK231" s="1838" t="s">
        <v>1031</v>
      </c>
      <c r="AL231" s="1838"/>
      <c r="AM231" s="1838"/>
      <c r="AN231" s="1838"/>
      <c r="AO231" s="1839"/>
      <c r="AP231" s="747">
        <v>3.6455823223952318E-6</v>
      </c>
      <c r="AQ231" s="748">
        <v>1.3229734003706185E-4</v>
      </c>
      <c r="AR231" s="749">
        <v>3.6454332312881674E-5</v>
      </c>
      <c r="AS231" s="750">
        <v>2.7341323982931193E-5</v>
      </c>
      <c r="AT231" s="749">
        <v>1.9053721280530336E-4</v>
      </c>
      <c r="AU231" s="751">
        <v>8.9537815306600844E-5</v>
      </c>
    </row>
    <row r="232" spans="1:47" ht="18" customHeight="1">
      <c r="A232" s="250" t="s">
        <v>1032</v>
      </c>
      <c r="B232" s="1"/>
      <c r="C232" s="1"/>
      <c r="D232" s="1"/>
      <c r="E232" s="1"/>
      <c r="F232" s="444"/>
      <c r="G232" s="1"/>
      <c r="H232" s="1"/>
      <c r="I232" s="1"/>
      <c r="J232" s="1"/>
      <c r="K232" s="1"/>
      <c r="L232"/>
      <c r="X232"/>
      <c r="Y232"/>
      <c r="Z232"/>
      <c r="AA232"/>
      <c r="AB232"/>
      <c r="AC232"/>
      <c r="AD232"/>
      <c r="AE232"/>
      <c r="AF232"/>
      <c r="AG232"/>
      <c r="AH232"/>
      <c r="AI232"/>
      <c r="AJ232"/>
      <c r="AK232"/>
      <c r="AL232"/>
      <c r="AM232"/>
      <c r="AN232"/>
      <c r="AO232"/>
    </row>
    <row r="233" spans="1:47" ht="36" customHeight="1">
      <c r="A233" s="1841" t="s">
        <v>1033</v>
      </c>
      <c r="B233" s="1841"/>
      <c r="C233" s="1841"/>
      <c r="D233" s="1841"/>
      <c r="E233" s="1841"/>
      <c r="F233" s="1841"/>
      <c r="G233" s="1841"/>
      <c r="H233" s="1841"/>
      <c r="I233" s="1841"/>
      <c r="J233" s="1841"/>
      <c r="K233" s="1841"/>
      <c r="L233"/>
      <c r="X233"/>
      <c r="AJ233"/>
      <c r="AK233"/>
      <c r="AL233"/>
      <c r="AM233"/>
      <c r="AN233"/>
      <c r="AO233"/>
    </row>
    <row r="234" spans="1:47" ht="20.7" customHeight="1">
      <c r="A234" s="560"/>
      <c r="B234" s="560"/>
      <c r="C234" s="560"/>
      <c r="D234" s="560"/>
      <c r="E234" s="560"/>
      <c r="F234" s="708"/>
      <c r="G234" s="560"/>
      <c r="H234" s="560"/>
      <c r="I234" s="560"/>
      <c r="J234" s="560"/>
      <c r="K234" s="560"/>
      <c r="L234"/>
      <c r="M234" s="9"/>
      <c r="N234" s="9"/>
      <c r="O234" s="9"/>
      <c r="P234" s="9"/>
      <c r="Q234" s="9"/>
      <c r="R234" s="9"/>
      <c r="S234" s="9"/>
      <c r="T234" s="9"/>
      <c r="U234" s="9"/>
      <c r="V234" s="9"/>
      <c r="W234" s="9"/>
      <c r="X234"/>
      <c r="AJ234"/>
      <c r="AK234"/>
      <c r="AL234"/>
      <c r="AM234"/>
      <c r="AN234"/>
      <c r="AO234"/>
    </row>
    <row r="235" spans="1:47" ht="20.7" customHeight="1">
      <c r="A235" s="1840" t="s">
        <v>1034</v>
      </c>
      <c r="B235" s="1840"/>
      <c r="C235" s="1840"/>
      <c r="D235" s="1840"/>
      <c r="E235" s="1840"/>
      <c r="F235" s="1840"/>
      <c r="G235" s="1840"/>
      <c r="H235" s="1840"/>
      <c r="I235" s="1840"/>
      <c r="J235" s="1840"/>
      <c r="K235" s="1840"/>
      <c r="L235"/>
      <c r="M235" s="55"/>
      <c r="N235" s="55"/>
      <c r="O235" s="55"/>
      <c r="P235" s="55"/>
      <c r="Q235" s="55"/>
      <c r="R235" s="311"/>
      <c r="S235" s="311"/>
      <c r="T235" s="311"/>
      <c r="U235" s="55"/>
      <c r="V235" s="55"/>
      <c r="W235" s="9"/>
      <c r="X235"/>
      <c r="AJ235"/>
      <c r="AK235"/>
      <c r="AL235"/>
      <c r="AM235"/>
      <c r="AN235"/>
      <c r="AO235"/>
    </row>
    <row r="236" spans="1:47" ht="20.7" customHeight="1">
      <c r="B236" s="391" t="s">
        <v>963</v>
      </c>
      <c r="C236" s="1144">
        <v>19</v>
      </c>
      <c r="D236" s="62" t="s">
        <v>273</v>
      </c>
      <c r="E236" s="562">
        <v>605</v>
      </c>
      <c r="F236" s="12" t="s">
        <v>274</v>
      </c>
      <c r="G236" s="562">
        <v>278</v>
      </c>
      <c r="H236" s="507"/>
      <c r="I236" s="513"/>
      <c r="J236" s="514"/>
      <c r="K236"/>
      <c r="L236" s="513"/>
      <c r="M236" s="1950" t="s">
        <v>1035</v>
      </c>
      <c r="N236" s="1950"/>
      <c r="O236" s="1950"/>
      <c r="P236" s="1950"/>
      <c r="Q236" s="1950"/>
      <c r="R236" s="1950"/>
      <c r="S236" s="1950"/>
      <c r="T236" s="1950"/>
      <c r="U236" s="1950"/>
      <c r="V236" s="1950"/>
      <c r="W236" s="1950"/>
      <c r="X236"/>
      <c r="AJ236"/>
    </row>
    <row r="237" spans="1:47" ht="20.7" customHeight="1">
      <c r="B237" s="508" t="s">
        <v>965</v>
      </c>
      <c r="C237" s="392">
        <v>2.1064301552106431E-2</v>
      </c>
      <c r="E237" s="392">
        <v>0.67073170731707321</v>
      </c>
      <c r="F237" s="1413"/>
      <c r="G237" s="382">
        <v>0.30820399113082042</v>
      </c>
      <c r="H237" s="507"/>
      <c r="K237" s="515"/>
      <c r="L237" s="515"/>
      <c r="M237" s="55"/>
      <c r="N237" s="55"/>
      <c r="O237" s="55"/>
      <c r="R237"/>
      <c r="S237"/>
      <c r="T237"/>
      <c r="U237"/>
      <c r="V237"/>
      <c r="W237"/>
      <c r="X237"/>
      <c r="AJ237"/>
    </row>
    <row r="238" spans="1:47" ht="20.7" customHeight="1">
      <c r="F238" s="995" t="s">
        <v>1036</v>
      </c>
      <c r="G238" s="997">
        <v>0.31483578708946774</v>
      </c>
      <c r="H238" s="507"/>
      <c r="L238"/>
      <c r="M238" s="1798" t="s">
        <v>1005</v>
      </c>
      <c r="N238" s="1799"/>
      <c r="O238" s="1800">
        <v>883</v>
      </c>
      <c r="P238" s="1801"/>
      <c r="R238" s="1802" t="s">
        <v>1007</v>
      </c>
      <c r="S238" s="1802"/>
      <c r="T238" s="1802"/>
      <c r="U238" s="1803"/>
      <c r="V238" s="1804">
        <v>0.97893569844789352</v>
      </c>
      <c r="W238" s="1805"/>
      <c r="X238"/>
      <c r="AJ238"/>
    </row>
    <row r="239" spans="1:47" ht="20.7" customHeight="1">
      <c r="F239" s="998" t="s">
        <v>1037</v>
      </c>
      <c r="G239" s="993">
        <v>0.67918916673589769</v>
      </c>
      <c r="J239" s="517"/>
      <c r="K239" s="517"/>
      <c r="L239"/>
      <c r="M239"/>
      <c r="N239"/>
      <c r="O239"/>
      <c r="P239"/>
      <c r="Q239"/>
      <c r="R239"/>
      <c r="S239"/>
      <c r="T239"/>
      <c r="U239"/>
      <c r="V239"/>
      <c r="W239"/>
      <c r="X239"/>
      <c r="Y239"/>
      <c r="Z239"/>
      <c r="AA239"/>
      <c r="AB239"/>
      <c r="AC239"/>
      <c r="AD239"/>
      <c r="AE239"/>
      <c r="AF239"/>
      <c r="AG239"/>
      <c r="AH239"/>
      <c r="AI239"/>
      <c r="AJ239"/>
      <c r="AK239"/>
      <c r="AL239"/>
      <c r="AM239"/>
      <c r="AN239"/>
      <c r="AO239"/>
    </row>
    <row r="240" spans="1:47" ht="20.7" customHeight="1">
      <c r="J240" s="517"/>
      <c r="K240" s="517"/>
      <c r="L240"/>
      <c r="M240" s="9"/>
      <c r="N240" s="9"/>
      <c r="O240" s="9"/>
      <c r="P240" s="9"/>
      <c r="Q240" s="9"/>
      <c r="R240" s="9"/>
      <c r="S240" s="9"/>
      <c r="T240" s="9"/>
      <c r="U240" s="9"/>
      <c r="V240" s="9"/>
      <c r="W240" s="9"/>
      <c r="X240"/>
      <c r="Y240"/>
      <c r="Z240"/>
      <c r="AA240"/>
      <c r="AB240"/>
      <c r="AC240"/>
      <c r="AD240"/>
      <c r="AE240"/>
      <c r="AF240"/>
      <c r="AG240"/>
      <c r="AH240"/>
      <c r="AI240"/>
      <c r="AJ240"/>
      <c r="AK240"/>
      <c r="AL240"/>
      <c r="AM240"/>
      <c r="AN240"/>
      <c r="AO240"/>
    </row>
    <row r="241" spans="1:26" ht="20.7" customHeight="1">
      <c r="A241" s="445" t="s">
        <v>1038</v>
      </c>
    </row>
    <row r="242" spans="1:26" ht="20.7" customHeight="1">
      <c r="B242" s="391" t="s">
        <v>963</v>
      </c>
      <c r="C242" s="1144">
        <v>20</v>
      </c>
      <c r="D242" s="62" t="s">
        <v>273</v>
      </c>
      <c r="E242" s="562">
        <v>613</v>
      </c>
      <c r="F242" s="12" t="s">
        <v>274</v>
      </c>
      <c r="G242" s="562">
        <v>269</v>
      </c>
      <c r="M242" s="9" t="s">
        <v>1039</v>
      </c>
      <c r="N242" s="9"/>
      <c r="O242" s="9"/>
      <c r="P242" s="9"/>
      <c r="Q242" s="9"/>
      <c r="R242" s="9"/>
      <c r="S242" s="9"/>
      <c r="T242" s="9"/>
      <c r="U242" s="9"/>
      <c r="V242" s="9"/>
      <c r="W242" s="9"/>
    </row>
    <row r="243" spans="1:26" ht="20.7" customHeight="1">
      <c r="B243" s="508" t="s">
        <v>965</v>
      </c>
      <c r="C243" s="392">
        <v>2.2172949002217297E-2</v>
      </c>
      <c r="E243" s="392">
        <v>0.67960088691796006</v>
      </c>
      <c r="F243" s="1413"/>
      <c r="G243" s="382">
        <v>0.29822616407982261</v>
      </c>
      <c r="M243" s="55"/>
      <c r="N243" s="55"/>
      <c r="O243" s="55"/>
      <c r="R243"/>
      <c r="S243"/>
      <c r="T243"/>
      <c r="U243"/>
      <c r="V243"/>
      <c r="W243"/>
    </row>
    <row r="244" spans="1:26" ht="20.7" customHeight="1">
      <c r="F244" s="995" t="s">
        <v>1040</v>
      </c>
      <c r="G244" s="997">
        <v>0.30498866213151926</v>
      </c>
      <c r="M244" s="1798" t="s">
        <v>1005</v>
      </c>
      <c r="N244" s="1799"/>
      <c r="O244" s="1993">
        <v>882</v>
      </c>
      <c r="P244" s="1994"/>
      <c r="R244" s="1802" t="s">
        <v>1007</v>
      </c>
      <c r="S244" s="1802"/>
      <c r="T244" s="1802"/>
      <c r="U244" s="1803"/>
      <c r="V244" s="1804">
        <v>0.97782705099778267</v>
      </c>
      <c r="W244" s="1805"/>
    </row>
    <row r="245" spans="1:26" ht="20.7" customHeight="1">
      <c r="F245" s="998" t="s">
        <v>1041</v>
      </c>
      <c r="G245" s="993">
        <v>0.58404515772365839</v>
      </c>
    </row>
    <row r="246" spans="1:26" ht="20.7" customHeight="1">
      <c r="A246" s="621"/>
      <c r="D246" s="391"/>
      <c r="E246" s="1274"/>
      <c r="F246" s="554"/>
      <c r="G246" s="539"/>
      <c r="H246" s="622"/>
      <c r="I246" s="622"/>
      <c r="J246" s="622"/>
      <c r="K246" s="622"/>
      <c r="L246" s="654"/>
      <c r="X246" s="1"/>
      <c r="Y246" s="1"/>
      <c r="Z246" s="1"/>
    </row>
    <row r="247" spans="1:26" ht="20.7" customHeight="1">
      <c r="I247" s="1"/>
      <c r="J247" s="1"/>
      <c r="K247" s="1"/>
      <c r="L247" s="654"/>
      <c r="X247" s="1"/>
      <c r="Y247" s="1"/>
      <c r="Z247" s="1"/>
    </row>
    <row r="248" spans="1:26" ht="20.7" customHeight="1">
      <c r="I248" s="1"/>
      <c r="J248" s="1"/>
      <c r="K248" s="1"/>
      <c r="L248" s="654"/>
      <c r="X248" s="1"/>
      <c r="Y248" s="1"/>
      <c r="Z248" s="1"/>
    </row>
    <row r="249" spans="1:26" ht="20.7" customHeight="1">
      <c r="I249" s="1"/>
      <c r="J249" s="1"/>
      <c r="K249" s="1"/>
      <c r="L249" s="654"/>
      <c r="X249" s="1"/>
      <c r="Y249" s="1"/>
      <c r="Z249" s="1"/>
    </row>
    <row r="250" spans="1:26" ht="20.7" customHeight="1">
      <c r="A250" s="1840" t="s">
        <v>1042</v>
      </c>
      <c r="B250" s="1840"/>
      <c r="C250" s="1840"/>
      <c r="D250" s="1840"/>
      <c r="E250" s="1840"/>
      <c r="F250" s="1840"/>
      <c r="G250" s="1840"/>
      <c r="H250" s="1840"/>
      <c r="I250" s="1840"/>
      <c r="J250" s="1840"/>
      <c r="K250" s="1840"/>
      <c r="L250" s="654"/>
      <c r="M250" s="654"/>
      <c r="O250" s="1"/>
      <c r="P250" s="1"/>
      <c r="Q250" s="1"/>
      <c r="R250" s="1"/>
      <c r="S250" s="1"/>
      <c r="T250" s="1"/>
      <c r="U250" s="1"/>
      <c r="V250" s="1"/>
      <c r="W250" s="1"/>
      <c r="X250" s="1"/>
      <c r="Y250" s="1"/>
      <c r="Z250" s="1"/>
    </row>
    <row r="251" spans="1:26" ht="20.7" customHeight="1">
      <c r="B251" s="391" t="s">
        <v>963</v>
      </c>
      <c r="C251" s="1144">
        <v>12</v>
      </c>
      <c r="D251" s="62" t="s">
        <v>273</v>
      </c>
      <c r="E251" s="562">
        <v>271</v>
      </c>
      <c r="F251" s="12" t="s">
        <v>274</v>
      </c>
      <c r="G251" s="562">
        <v>619</v>
      </c>
      <c r="H251" s="1050"/>
      <c r="I251" s="1275"/>
      <c r="J251" s="1276"/>
      <c r="K251" s="465"/>
      <c r="L251" s="436"/>
      <c r="M251" s="9" t="s">
        <v>1043</v>
      </c>
      <c r="N251" s="9"/>
      <c r="O251" s="9"/>
      <c r="P251" s="9"/>
      <c r="Q251" s="9"/>
      <c r="R251" s="9"/>
      <c r="S251" s="9"/>
      <c r="T251" s="9"/>
      <c r="U251" s="9"/>
      <c r="V251" s="9"/>
      <c r="W251" s="9"/>
      <c r="X251" s="1"/>
      <c r="Y251" s="1"/>
      <c r="Z251" s="1"/>
    </row>
    <row r="252" spans="1:26" ht="20.7" customHeight="1">
      <c r="B252" s="508" t="s">
        <v>965</v>
      </c>
      <c r="C252" s="392">
        <v>1.3303769401330377E-2</v>
      </c>
      <c r="E252" s="392">
        <v>0.30044345898004432</v>
      </c>
      <c r="F252" s="1413"/>
      <c r="G252" s="1051">
        <v>0.6862527716186253</v>
      </c>
      <c r="H252" s="507"/>
      <c r="I252" s="1277"/>
      <c r="J252" s="1276"/>
      <c r="K252" s="1278"/>
      <c r="L252" s="436"/>
      <c r="M252" s="55"/>
      <c r="N252" s="55"/>
      <c r="O252" s="55"/>
      <c r="R252"/>
      <c r="S252"/>
      <c r="T252"/>
      <c r="U252"/>
      <c r="V252"/>
      <c r="W252"/>
      <c r="X252" s="1"/>
      <c r="Y252" s="1"/>
      <c r="Z252" s="1"/>
    </row>
    <row r="253" spans="1:26" ht="20.7" customHeight="1">
      <c r="F253" s="995" t="s">
        <v>1044</v>
      </c>
      <c r="G253" s="997">
        <v>0.69550561797752808</v>
      </c>
      <c r="H253" s="507"/>
      <c r="I253" s="1277"/>
      <c r="J253" s="1279"/>
      <c r="K253" s="1280"/>
      <c r="L253" s="358"/>
      <c r="M253" s="1798" t="s">
        <v>1005</v>
      </c>
      <c r="N253" s="1799"/>
      <c r="O253" s="1993">
        <v>890</v>
      </c>
      <c r="P253" s="1994"/>
      <c r="R253" s="1802" t="s">
        <v>1007</v>
      </c>
      <c r="S253" s="1802"/>
      <c r="T253" s="1802"/>
      <c r="U253" s="1803"/>
      <c r="V253" s="1804">
        <v>0.98669623059866962</v>
      </c>
      <c r="W253" s="1805"/>
      <c r="X253" s="1"/>
      <c r="Y253" s="1"/>
      <c r="Z253" s="1"/>
    </row>
    <row r="254" spans="1:26" ht="20.7" customHeight="1">
      <c r="F254" s="998" t="s">
        <v>1045</v>
      </c>
      <c r="G254" s="993">
        <v>0.91676472050512914</v>
      </c>
      <c r="I254" s="1277"/>
      <c r="J254" s="1279"/>
      <c r="K254" s="1280"/>
      <c r="L254" s="358"/>
      <c r="M254" s="358"/>
      <c r="N254" s="539"/>
      <c r="O254" s="1"/>
      <c r="P254" s="1"/>
      <c r="Q254" s="1"/>
      <c r="R254" s="1"/>
      <c r="S254" s="1"/>
      <c r="T254" s="1"/>
      <c r="U254" s="1"/>
      <c r="V254" s="1"/>
      <c r="W254" s="1"/>
      <c r="X254" s="1"/>
      <c r="Y254" s="1"/>
      <c r="Z254" s="1"/>
    </row>
    <row r="255" spans="1:26" ht="20.7" customHeight="1">
      <c r="I255" s="1277"/>
      <c r="J255" s="1279"/>
      <c r="K255" s="1280"/>
      <c r="L255" s="1995"/>
      <c r="M255" s="1995"/>
      <c r="N255" s="539"/>
    </row>
    <row r="256" spans="1:26" ht="20.7" customHeight="1"/>
    <row r="257" spans="1:26" ht="20.7" customHeight="1">
      <c r="A257" s="709" t="s">
        <v>1046</v>
      </c>
      <c r="B257" s="656"/>
      <c r="C257" s="656"/>
      <c r="D257" s="656"/>
      <c r="E257" s="656"/>
      <c r="F257" s="709"/>
      <c r="G257" s="656"/>
      <c r="H257" s="656"/>
      <c r="I257" s="656"/>
      <c r="J257" s="656"/>
      <c r="K257" s="656"/>
    </row>
    <row r="258" spans="1:26" ht="45" customHeight="1">
      <c r="A258" s="619"/>
      <c r="B258" s="623"/>
      <c r="C258" s="623"/>
      <c r="D258" s="623"/>
      <c r="E258" s="996"/>
      <c r="F258" s="1292" t="s">
        <v>1047</v>
      </c>
      <c r="G258" s="1284" t="s">
        <v>1048</v>
      </c>
      <c r="H258" s="2008" t="s">
        <v>1049</v>
      </c>
      <c r="I258" s="2008"/>
      <c r="J258" s="623"/>
      <c r="K258" s="623"/>
    </row>
    <row r="259" spans="1:26" ht="20.7" customHeight="1">
      <c r="A259" s="651"/>
      <c r="D259" s="30" t="s">
        <v>159</v>
      </c>
      <c r="E259" s="562">
        <v>367</v>
      </c>
      <c r="F259" s="1289">
        <v>0.59289176090468498</v>
      </c>
      <c r="G259" s="1010">
        <v>0.60163934426229504</v>
      </c>
      <c r="H259" s="999">
        <v>0.675945468544771</v>
      </c>
      <c r="I259" s="1053"/>
      <c r="J259" s="846"/>
      <c r="K259" s="846"/>
      <c r="L259" s="846"/>
      <c r="M259" s="846"/>
      <c r="N259" s="1283"/>
      <c r="O259" s="1281"/>
      <c r="P259" s="1281"/>
      <c r="Q259" s="1281"/>
      <c r="R259" s="1282"/>
      <c r="S259" s="475"/>
    </row>
    <row r="260" spans="1:26" ht="20.7" customHeight="1">
      <c r="A260" s="620"/>
      <c r="D260" s="62" t="s">
        <v>160</v>
      </c>
      <c r="E260" s="562">
        <v>200</v>
      </c>
      <c r="F260" s="1289">
        <v>0.32310177705977383</v>
      </c>
      <c r="G260" s="1010">
        <v>0.32786885245901637</v>
      </c>
      <c r="H260" s="999">
        <v>0.51624620680284428</v>
      </c>
      <c r="J260" s="692"/>
      <c r="K260" s="692"/>
      <c r="L260" s="692"/>
      <c r="M260" s="692"/>
      <c r="N260" s="1243"/>
      <c r="O260" s="1281"/>
      <c r="P260" s="1281"/>
      <c r="Q260" s="1281"/>
      <c r="R260" s="1282"/>
      <c r="S260" s="475"/>
    </row>
    <row r="261" spans="1:26" ht="20.7" customHeight="1">
      <c r="A261" s="620"/>
      <c r="D261" s="62" t="s">
        <v>161</v>
      </c>
      <c r="E261" s="562">
        <v>92</v>
      </c>
      <c r="F261" s="1289">
        <v>0.14862681744749595</v>
      </c>
      <c r="G261" s="1010">
        <v>0.15081967213114755</v>
      </c>
      <c r="H261" s="999">
        <v>0.32658634901943023</v>
      </c>
      <c r="J261" s="846"/>
      <c r="K261" s="692"/>
      <c r="L261" s="692"/>
      <c r="M261" s="1335" t="s">
        <v>1050</v>
      </c>
      <c r="N261" s="1336"/>
      <c r="O261" s="1337"/>
      <c r="P261" s="1338"/>
      <c r="Q261" s="1338"/>
      <c r="R261" s="1339"/>
    </row>
    <row r="262" spans="1:26" ht="20.7" customHeight="1" thickBot="1">
      <c r="A262" s="620"/>
      <c r="D262" s="62" t="s">
        <v>162</v>
      </c>
      <c r="E262" s="1349">
        <v>111</v>
      </c>
      <c r="F262" s="1350">
        <v>0.17932148626817448</v>
      </c>
      <c r="G262" s="1351">
        <v>0.18196721311475411</v>
      </c>
      <c r="H262" s="1352">
        <v>0.34722134154626566</v>
      </c>
      <c r="J262" s="1243"/>
      <c r="K262" s="1243"/>
      <c r="L262" s="1243"/>
      <c r="M262" s="1340"/>
      <c r="N262" s="1286"/>
      <c r="O262" s="2009" t="s">
        <v>1051</v>
      </c>
      <c r="P262" s="2009"/>
      <c r="Q262" s="2009" t="s">
        <v>1052</v>
      </c>
      <c r="R262" s="2010"/>
    </row>
    <row r="263" spans="1:26" ht="20.7" customHeight="1" thickBot="1">
      <c r="A263" s="620"/>
      <c r="D263" s="1360" t="s">
        <v>194</v>
      </c>
      <c r="E263" s="1361">
        <v>364</v>
      </c>
      <c r="F263" s="1357">
        <v>0.58804523424878841</v>
      </c>
      <c r="G263" s="1358">
        <v>0.59672131147540985</v>
      </c>
      <c r="H263" s="1359">
        <v>0.68405724896960918</v>
      </c>
      <c r="J263" s="1276" t="s">
        <v>1053</v>
      </c>
      <c r="K263" s="1295">
        <v>7.1441737265020402</v>
      </c>
      <c r="L263" s="1334" t="s">
        <v>1054</v>
      </c>
      <c r="M263" s="1341"/>
      <c r="N263" s="1298" t="s">
        <v>195</v>
      </c>
      <c r="O263" s="1342">
        <v>2.4725274725274724E-2</v>
      </c>
      <c r="P263" s="1414">
        <f>O263/(1-$O$267)</f>
        <v>2.6946107784431138E-2</v>
      </c>
      <c r="Q263" s="1342">
        <v>1.4268404918130475E-2</v>
      </c>
      <c r="R263" s="1415">
        <f>Q263/(1-$Q$267)</f>
        <v>1.4692046523677714E-2</v>
      </c>
      <c r="S263" s="1"/>
      <c r="T263" s="1"/>
      <c r="U263" s="1"/>
      <c r="V263" s="1"/>
      <c r="W263" s="1"/>
      <c r="X263" s="1"/>
      <c r="Y263" s="1"/>
      <c r="Z263" s="1"/>
    </row>
    <row r="264" spans="1:26" ht="20.7" customHeight="1">
      <c r="A264" s="621"/>
      <c r="D264" s="30" t="s">
        <v>1055</v>
      </c>
      <c r="E264" s="1353">
        <v>118</v>
      </c>
      <c r="F264" s="1354">
        <v>0.19063004846526657</v>
      </c>
      <c r="G264" s="1355">
        <v>0.19344262295081968</v>
      </c>
      <c r="H264" s="1356">
        <v>0.48195117532496945</v>
      </c>
      <c r="J264" s="1298" t="s">
        <v>1056</v>
      </c>
      <c r="K264" s="1243"/>
      <c r="L264" s="1243"/>
      <c r="M264" s="1340"/>
      <c r="N264" s="1298" t="s">
        <v>7698</v>
      </c>
      <c r="O264" s="1342">
        <v>0.77747252747252749</v>
      </c>
      <c r="P264" s="1414">
        <f t="shared" ref="P264:P266" si="0">O264/(1-$O$267)</f>
        <v>0.84730538922155696</v>
      </c>
      <c r="Q264" s="1342">
        <v>0.81576211821257605</v>
      </c>
      <c r="R264" s="1415">
        <f t="shared" ref="R264:R266" si="1">Q264/(1-$Q$267)</f>
        <v>0.83998281950940146</v>
      </c>
      <c r="S264" s="1"/>
      <c r="T264" s="1"/>
      <c r="U264" s="1"/>
      <c r="V264" s="1"/>
      <c r="W264" s="1"/>
      <c r="X264" s="1"/>
      <c r="Y264" s="1"/>
      <c r="Z264" s="1"/>
    </row>
    <row r="265" spans="1:26" ht="20.7" customHeight="1">
      <c r="A265" s="621"/>
      <c r="D265" s="30" t="s">
        <v>1057</v>
      </c>
      <c r="E265" s="562">
        <v>100</v>
      </c>
      <c r="F265" s="1289">
        <v>0.16155088852988692</v>
      </c>
      <c r="G265" s="1010">
        <v>0.16393442622950818</v>
      </c>
      <c r="H265" s="999">
        <v>0.53904615245255671</v>
      </c>
      <c r="J265" s="1243"/>
      <c r="K265" s="1243"/>
      <c r="L265" s="1243"/>
      <c r="M265" s="1340"/>
      <c r="N265" s="1298" t="s">
        <v>7699</v>
      </c>
      <c r="O265" s="1342">
        <v>0.10164835164835165</v>
      </c>
      <c r="P265" s="1414">
        <f t="shared" si="0"/>
        <v>0.11077844311377245</v>
      </c>
      <c r="Q265" s="1342">
        <v>0.1203909079472698</v>
      </c>
      <c r="R265" s="1415">
        <f t="shared" si="1"/>
        <v>0.1239654208538431</v>
      </c>
      <c r="S265" s="1"/>
      <c r="T265" s="1"/>
      <c r="U265" s="1"/>
      <c r="V265" s="1"/>
      <c r="W265" s="1"/>
      <c r="X265" s="1"/>
      <c r="Y265" s="1"/>
      <c r="Z265" s="1"/>
    </row>
    <row r="266" spans="1:26" ht="20.7" customHeight="1">
      <c r="A266" s="621"/>
      <c r="D266" s="62" t="s">
        <v>166</v>
      </c>
      <c r="E266" s="562">
        <v>73</v>
      </c>
      <c r="F266" s="1289">
        <v>0.11793214862681745</v>
      </c>
      <c r="G266" s="1010">
        <v>0.11967213114754098</v>
      </c>
      <c r="H266" s="999">
        <v>0.35078581457493546</v>
      </c>
      <c r="J266" s="692"/>
      <c r="K266" s="692"/>
      <c r="L266" s="692"/>
      <c r="M266" s="1341"/>
      <c r="N266" s="1298" t="s">
        <v>7700</v>
      </c>
      <c r="O266" s="1342">
        <v>1.3736263736263736E-2</v>
      </c>
      <c r="P266" s="1414">
        <f t="shared" si="0"/>
        <v>1.4970059880239521E-2</v>
      </c>
      <c r="Q266" s="1342">
        <v>2.0743810955221705E-2</v>
      </c>
      <c r="R266" s="1415">
        <f t="shared" si="1"/>
        <v>2.1359713113077623E-2</v>
      </c>
      <c r="S266" s="1"/>
      <c r="T266" s="1"/>
      <c r="U266" s="1"/>
      <c r="V266" s="1"/>
      <c r="W266" s="1"/>
      <c r="X266" s="1"/>
      <c r="Y266" s="1"/>
      <c r="Z266" s="1"/>
    </row>
    <row r="267" spans="1:26" ht="20.7" customHeight="1">
      <c r="A267" s="621"/>
      <c r="D267" s="62" t="s">
        <v>167</v>
      </c>
      <c r="E267" s="562">
        <v>268</v>
      </c>
      <c r="F267" s="1289">
        <v>0.43295638126009695</v>
      </c>
      <c r="G267" s="1010">
        <v>0.43934426229508194</v>
      </c>
      <c r="H267" s="999">
        <v>0.45242538158431089</v>
      </c>
      <c r="J267" s="692"/>
      <c r="K267" s="692"/>
      <c r="L267" s="692"/>
      <c r="M267" s="1343"/>
      <c r="N267" s="1344" t="s">
        <v>1058</v>
      </c>
      <c r="O267" s="1345">
        <v>8.2417582417582416E-2</v>
      </c>
      <c r="P267" s="1346"/>
      <c r="Q267" s="1347">
        <v>2.8834757966801957E-2</v>
      </c>
      <c r="R267" s="1348"/>
      <c r="T267" s="1"/>
      <c r="U267" s="1"/>
      <c r="V267" s="1"/>
      <c r="W267" s="1"/>
      <c r="X267" s="1"/>
      <c r="Y267" s="1"/>
      <c r="Z267" s="1"/>
    </row>
    <row r="268" spans="1:26" ht="20.7" customHeight="1">
      <c r="A268" s="621"/>
      <c r="D268" s="62" t="s">
        <v>168</v>
      </c>
      <c r="E268" s="562">
        <v>126</v>
      </c>
      <c r="F268" s="1289">
        <v>0.20355411954765751</v>
      </c>
      <c r="G268" s="1010">
        <v>0.20655737704918034</v>
      </c>
      <c r="H268" s="999">
        <v>0.25947733140087864</v>
      </c>
      <c r="J268" s="692"/>
      <c r="K268" s="692"/>
      <c r="L268" s="692"/>
      <c r="M268" s="692"/>
      <c r="N268" s="1243"/>
      <c r="U268" s="1"/>
      <c r="V268" s="1"/>
      <c r="W268" s="1"/>
      <c r="X268" s="1"/>
      <c r="Y268" s="1"/>
      <c r="Z268" s="1"/>
    </row>
    <row r="269" spans="1:26" ht="20.7" customHeight="1">
      <c r="A269" s="621"/>
      <c r="D269" s="62" t="s">
        <v>1059</v>
      </c>
      <c r="E269" s="562">
        <v>318</v>
      </c>
      <c r="F269" s="1289">
        <v>0.51373182552504038</v>
      </c>
      <c r="G269" s="1010">
        <v>0.52131147540983602</v>
      </c>
      <c r="H269" s="999">
        <v>0.7594682730196114</v>
      </c>
      <c r="J269" s="1243"/>
      <c r="K269" s="1243"/>
      <c r="L269" s="1243"/>
      <c r="M269" s="1243"/>
      <c r="N269" s="1243"/>
      <c r="P269" s="1"/>
      <c r="T269" s="1"/>
      <c r="U269" s="1"/>
      <c r="V269" s="1"/>
      <c r="W269" s="1"/>
      <c r="X269" s="1"/>
      <c r="Y269" s="1"/>
      <c r="Z269" s="1"/>
    </row>
    <row r="270" spans="1:26" ht="20.7" customHeight="1">
      <c r="A270" s="621"/>
      <c r="D270" s="391" t="s">
        <v>963</v>
      </c>
      <c r="E270" s="1144">
        <v>9</v>
      </c>
      <c r="F270" s="1293">
        <v>1.4539579967689823E-2</v>
      </c>
      <c r="G270" s="1017"/>
      <c r="H270" s="1017"/>
      <c r="J270" s="653"/>
      <c r="K270" s="655"/>
      <c r="L270" s="654"/>
      <c r="M270" s="654"/>
      <c r="P270" s="1"/>
      <c r="T270" s="1"/>
      <c r="U270" s="1"/>
      <c r="V270" s="1"/>
      <c r="W270" s="1"/>
      <c r="X270" s="1"/>
      <c r="Y270" s="1"/>
      <c r="Z270" s="1"/>
    </row>
    <row r="271" spans="1:26" ht="20.7" customHeight="1"/>
    <row r="272" spans="1:26" ht="39" customHeight="1">
      <c r="A272" s="845" t="s">
        <v>1060</v>
      </c>
      <c r="B272" s="1290"/>
      <c r="C272" s="1290"/>
      <c r="D272" s="1290"/>
      <c r="E272" s="1290"/>
      <c r="F272" s="1292" t="s">
        <v>1047</v>
      </c>
      <c r="G272" s="1284" t="s">
        <v>1061</v>
      </c>
      <c r="H272" s="1290"/>
      <c r="I272" s="1290"/>
      <c r="J272" s="1290"/>
      <c r="K272" s="1290"/>
    </row>
    <row r="273" spans="1:11" ht="20.7" customHeight="1">
      <c r="A273" s="1286"/>
      <c r="C273" s="846"/>
      <c r="D273" s="847" t="s">
        <v>172</v>
      </c>
      <c r="E273" s="562">
        <v>139</v>
      </c>
      <c r="F273" s="1289">
        <v>0.2245557350565428</v>
      </c>
      <c r="G273" s="1010">
        <v>0.24131944444444445</v>
      </c>
      <c r="H273" s="1291"/>
      <c r="I273" s="846"/>
      <c r="J273" s="1288" t="b">
        <v>0</v>
      </c>
      <c r="K273" s="1287"/>
    </row>
    <row r="274" spans="1:11" ht="20.7" customHeight="1">
      <c r="A274" s="691"/>
      <c r="C274" s="846"/>
      <c r="D274" s="847" t="s">
        <v>1062</v>
      </c>
      <c r="E274" s="562">
        <v>148</v>
      </c>
      <c r="F274" s="1289">
        <v>0.23909531502423265</v>
      </c>
      <c r="G274" s="1010">
        <v>0.25694444444444442</v>
      </c>
      <c r="H274" s="846"/>
      <c r="I274" s="846"/>
      <c r="J274" s="1288" t="b">
        <v>0</v>
      </c>
      <c r="K274" s="691"/>
    </row>
    <row r="275" spans="1:11" ht="20.7" customHeight="1" thickBot="1">
      <c r="A275" s="691"/>
      <c r="C275" s="846"/>
      <c r="D275" s="847" t="s">
        <v>1063</v>
      </c>
      <c r="E275" s="1349">
        <v>86</v>
      </c>
      <c r="F275" s="1350">
        <v>0.13893376413570274</v>
      </c>
      <c r="G275" s="1351">
        <v>0.14930555555555555</v>
      </c>
      <c r="H275" s="846"/>
      <c r="I275" s="846"/>
      <c r="J275" s="1288" t="b">
        <v>0</v>
      </c>
      <c r="K275" s="691"/>
    </row>
    <row r="276" spans="1:11" ht="20.7" customHeight="1" thickBot="1">
      <c r="A276" s="691"/>
      <c r="B276" s="1368"/>
      <c r="C276" s="1369"/>
      <c r="D276" s="1370" t="s">
        <v>1064</v>
      </c>
      <c r="E276" s="1371">
        <v>426</v>
      </c>
      <c r="F276" s="1372">
        <v>0.68820678513731826</v>
      </c>
      <c r="G276" s="1373">
        <v>0.73958333333333337</v>
      </c>
      <c r="H276" s="846"/>
      <c r="I276" s="1362" t="s">
        <v>1065</v>
      </c>
      <c r="J276" s="1288" t="b">
        <v>0</v>
      </c>
      <c r="K276" s="1287"/>
    </row>
    <row r="277" spans="1:11" ht="20.7" customHeight="1">
      <c r="D277" s="391" t="s">
        <v>963</v>
      </c>
      <c r="E277" s="1366">
        <v>43</v>
      </c>
      <c r="F277" s="1367">
        <v>6.9466882067851371E-2</v>
      </c>
    </row>
    <row r="278" spans="1:11" ht="20.7" customHeight="1"/>
    <row r="279" spans="1:11" ht="20.7" customHeight="1"/>
    <row r="280" spans="1:11" ht="20.7" customHeight="1">
      <c r="A280" s="445" t="s">
        <v>1066</v>
      </c>
    </row>
    <row r="281" spans="1:11" ht="20.7" customHeight="1">
      <c r="A281" s="445"/>
      <c r="B281" s="1145" t="s">
        <v>1067</v>
      </c>
    </row>
    <row r="282" spans="1:11" ht="20.7" customHeight="1">
      <c r="B282" s="1149">
        <v>0.43866171003717475</v>
      </c>
      <c r="C282" s="603" t="s">
        <v>1068</v>
      </c>
    </row>
    <row r="283" spans="1:11" ht="20.7" customHeight="1">
      <c r="A283" s="445"/>
      <c r="D283" s="1148" t="s">
        <v>1069</v>
      </c>
    </row>
    <row r="284" spans="1:11" ht="20.7" customHeight="1">
      <c r="C284" s="1146" t="s">
        <v>1070</v>
      </c>
      <c r="E284" s="1146" t="s">
        <v>1071</v>
      </c>
      <c r="H284" s="1408" t="s">
        <v>1072</v>
      </c>
    </row>
    <row r="285" spans="1:11" ht="20.7" customHeight="1">
      <c r="B285" s="1147" t="s">
        <v>1073</v>
      </c>
      <c r="C285" s="2000">
        <v>0.31564363294490216</v>
      </c>
      <c r="D285" s="2001"/>
      <c r="E285" s="2004">
        <v>0.74944123988718181</v>
      </c>
      <c r="F285" s="2005"/>
      <c r="H285" s="1410">
        <v>80838</v>
      </c>
    </row>
    <row r="286" spans="1:11" ht="20.7" customHeight="1">
      <c r="B286" s="1147" t="s">
        <v>25</v>
      </c>
      <c r="C286" s="2002">
        <v>0.32520163693432397</v>
      </c>
      <c r="D286" s="2003"/>
      <c r="E286" s="2006">
        <v>0.75776765862767714</v>
      </c>
      <c r="F286" s="2007"/>
      <c r="H286" s="1409">
        <v>12584.5</v>
      </c>
    </row>
    <row r="287" spans="1:11" ht="20.7" customHeight="1">
      <c r="B287" s="1147" t="s">
        <v>19</v>
      </c>
      <c r="C287" s="1996">
        <v>0.31693114613717255</v>
      </c>
      <c r="D287" s="1997"/>
      <c r="E287" s="1998">
        <v>0.75059212117787455</v>
      </c>
      <c r="F287" s="1999"/>
    </row>
    <row r="288" spans="1:11" ht="20.7" customHeight="1"/>
    <row r="289" spans="1:16" ht="20.7" customHeight="1"/>
    <row r="290" spans="1:16" ht="20.7" customHeight="1">
      <c r="A290" s="1374" t="s">
        <v>1074</v>
      </c>
      <c r="B290" s="1375"/>
      <c r="C290" s="1375"/>
      <c r="D290" s="1375"/>
      <c r="E290" s="1375"/>
      <c r="F290" s="1375"/>
      <c r="G290" s="1375"/>
      <c r="H290" s="1411" t="s">
        <v>1075</v>
      </c>
      <c r="I290" s="1411" t="s">
        <v>1076</v>
      </c>
      <c r="J290" s="1989" t="s">
        <v>1077</v>
      </c>
      <c r="K290" s="1989"/>
      <c r="L290" s="1989"/>
      <c r="M290" s="1989"/>
      <c r="N290" s="1989"/>
      <c r="O290" s="1989"/>
      <c r="P290" s="1990"/>
    </row>
    <row r="291" spans="1:16" ht="20.7" customHeight="1">
      <c r="A291" s="1376"/>
      <c r="B291" s="691"/>
      <c r="C291" s="1377"/>
      <c r="D291" s="1377"/>
      <c r="E291" s="1378"/>
      <c r="F291" s="1377"/>
      <c r="G291" s="1231" t="s">
        <v>196</v>
      </c>
      <c r="H291" s="1363">
        <v>584.84448076004583</v>
      </c>
      <c r="I291" s="1412">
        <v>10413.5</v>
      </c>
      <c r="J291" s="1991"/>
      <c r="K291" s="1991"/>
      <c r="L291" s="1991"/>
      <c r="M291" s="1991"/>
      <c r="N291" s="1991"/>
      <c r="O291" s="1991"/>
      <c r="P291" s="1992"/>
    </row>
    <row r="292" spans="1:16" ht="20.7" customHeight="1">
      <c r="A292" s="1376"/>
      <c r="B292" s="1377"/>
      <c r="C292" s="1377"/>
      <c r="D292" s="1377"/>
      <c r="E292" s="1377"/>
      <c r="F292" s="1377"/>
      <c r="G292" s="1231" t="s">
        <v>197</v>
      </c>
      <c r="H292" s="1363">
        <v>465.39687646376342</v>
      </c>
      <c r="I292" s="1412">
        <v>39136.5</v>
      </c>
      <c r="J292" s="1379"/>
      <c r="K292" s="691"/>
      <c r="P292" s="1380"/>
    </row>
    <row r="293" spans="1:16" ht="20.7" customHeight="1" thickBot="1">
      <c r="A293" s="1376"/>
      <c r="B293" s="1377"/>
      <c r="C293" s="1377"/>
      <c r="D293" s="1377"/>
      <c r="E293" s="1377"/>
      <c r="F293" s="1377"/>
      <c r="G293" s="1231" t="s">
        <v>198</v>
      </c>
      <c r="H293" s="1364">
        <v>722.17802427134461</v>
      </c>
      <c r="I293" s="1412">
        <v>7728.5</v>
      </c>
      <c r="J293" s="1379"/>
      <c r="K293" s="691"/>
      <c r="P293" s="1380"/>
    </row>
    <row r="294" spans="1:16" ht="20.7" customHeight="1" thickBot="1">
      <c r="A294" s="1376"/>
      <c r="B294" s="1377"/>
      <c r="C294" s="1377"/>
      <c r="D294" s="1377"/>
      <c r="E294" s="1377"/>
      <c r="F294" s="1377"/>
      <c r="G294" s="1389" t="s">
        <v>199</v>
      </c>
      <c r="H294" s="1365">
        <v>521.76009701196608</v>
      </c>
      <c r="I294" s="1381"/>
      <c r="J294" s="1379"/>
      <c r="K294" s="691"/>
      <c r="P294" s="1380"/>
    </row>
    <row r="295" spans="1:16" ht="20.7" customHeight="1">
      <c r="A295" s="1382"/>
      <c r="B295" s="1383"/>
      <c r="C295" s="1383"/>
      <c r="D295" s="1383"/>
      <c r="E295" s="1383"/>
      <c r="F295" s="1383"/>
      <c r="G295" s="1383"/>
      <c r="H295" s="1384"/>
      <c r="I295" s="1384"/>
      <c r="J295" s="1384"/>
      <c r="K295" s="1384"/>
      <c r="L295" s="1385"/>
      <c r="M295" s="1385"/>
      <c r="N295" s="1386"/>
      <c r="O295" s="1387"/>
      <c r="P295" s="1388"/>
    </row>
  </sheetData>
  <mergeCells count="331">
    <mergeCell ref="N68:O68"/>
    <mergeCell ref="F214:G214"/>
    <mergeCell ref="H214:I214"/>
    <mergeCell ref="J214:K214"/>
    <mergeCell ref="A219:E219"/>
    <mergeCell ref="A78:K78"/>
    <mergeCell ref="M92:O92"/>
    <mergeCell ref="P92:Q92"/>
    <mergeCell ref="R92:S92"/>
    <mergeCell ref="M218:Q218"/>
    <mergeCell ref="A218:E218"/>
    <mergeCell ref="P81:Q81"/>
    <mergeCell ref="A204:G205"/>
    <mergeCell ref="H204:I205"/>
    <mergeCell ref="J204:K205"/>
    <mergeCell ref="M204:Q204"/>
    <mergeCell ref="A201:K201"/>
    <mergeCell ref="A206:G207"/>
    <mergeCell ref="A208:G208"/>
    <mergeCell ref="M212:W212"/>
    <mergeCell ref="A212:K212"/>
    <mergeCell ref="W81:X81"/>
    <mergeCell ref="P82:Q82"/>
    <mergeCell ref="W82:X82"/>
    <mergeCell ref="A231:E231"/>
    <mergeCell ref="M231:Q231"/>
    <mergeCell ref="A235:K235"/>
    <mergeCell ref="A106:K106"/>
    <mergeCell ref="Y231:AC231"/>
    <mergeCell ref="Y229:AC229"/>
    <mergeCell ref="Y227:AC227"/>
    <mergeCell ref="Y224:AC224"/>
    <mergeCell ref="A228:E228"/>
    <mergeCell ref="M228:Q228"/>
    <mergeCell ref="Y228:AC228"/>
    <mergeCell ref="A220:E220"/>
    <mergeCell ref="A223:E223"/>
    <mergeCell ref="A221:E221"/>
    <mergeCell ref="A222:E222"/>
    <mergeCell ref="M222:Q222"/>
    <mergeCell ref="Y222:AC222"/>
    <mergeCell ref="A225:E225"/>
    <mergeCell ref="M225:Q225"/>
    <mergeCell ref="Y225:AC225"/>
    <mergeCell ref="J203:K203"/>
    <mergeCell ref="H208:I208"/>
    <mergeCell ref="J208:K208"/>
    <mergeCell ref="M207:Q207"/>
    <mergeCell ref="Y38:AC38"/>
    <mergeCell ref="A38:E38"/>
    <mergeCell ref="M38:Q38"/>
    <mergeCell ref="Y39:AC39"/>
    <mergeCell ref="A34:E34"/>
    <mergeCell ref="M34:Q34"/>
    <mergeCell ref="Y34:AC34"/>
    <mergeCell ref="AK34:AO34"/>
    <mergeCell ref="A35:E35"/>
    <mergeCell ref="M35:Q35"/>
    <mergeCell ref="Y35:AC35"/>
    <mergeCell ref="AK35:AO35"/>
    <mergeCell ref="AK36:AO36"/>
    <mergeCell ref="A50:C50"/>
    <mergeCell ref="A49:C49"/>
    <mergeCell ref="M49:Q49"/>
    <mergeCell ref="B53:E53"/>
    <mergeCell ref="M60:Q60"/>
    <mergeCell ref="M36:Q36"/>
    <mergeCell ref="Y36:AC36"/>
    <mergeCell ref="A48:C48"/>
    <mergeCell ref="A52:K52"/>
    <mergeCell ref="A47:C47"/>
    <mergeCell ref="Y46:AC46"/>
    <mergeCell ref="A46:C46"/>
    <mergeCell ref="M46:Q46"/>
    <mergeCell ref="A36:E36"/>
    <mergeCell ref="Y45:AC45"/>
    <mergeCell ref="Y41:AI41"/>
    <mergeCell ref="A39:E39"/>
    <mergeCell ref="M39:Q39"/>
    <mergeCell ref="A37:E37"/>
    <mergeCell ref="M37:Q37"/>
    <mergeCell ref="Y37:AC37"/>
    <mergeCell ref="A41:K41"/>
    <mergeCell ref="M41:W41"/>
    <mergeCell ref="A43:C44"/>
    <mergeCell ref="AU219:AU221"/>
    <mergeCell ref="AP220:AP221"/>
    <mergeCell ref="AQ220:AQ221"/>
    <mergeCell ref="AR220:AR221"/>
    <mergeCell ref="AS220:AS221"/>
    <mergeCell ref="AT220:AT221"/>
    <mergeCell ref="M214:Q216"/>
    <mergeCell ref="R214:V214"/>
    <mergeCell ref="W214:W216"/>
    <mergeCell ref="R215:R216"/>
    <mergeCell ref="S215:S216"/>
    <mergeCell ref="U215:U216"/>
    <mergeCell ref="V215:V216"/>
    <mergeCell ref="AP219:AT219"/>
    <mergeCell ref="AK219:AO221"/>
    <mergeCell ref="M219:Q219"/>
    <mergeCell ref="AD219:AE220"/>
    <mergeCell ref="M217:Q217"/>
    <mergeCell ref="AF219:AG220"/>
    <mergeCell ref="AH219:AI220"/>
    <mergeCell ref="Y219:AC221"/>
    <mergeCell ref="M221:Q221"/>
    <mergeCell ref="M220:Q220"/>
    <mergeCell ref="T215:T216"/>
    <mergeCell ref="AK229:AO229"/>
    <mergeCell ref="A233:K233"/>
    <mergeCell ref="A230:E230"/>
    <mergeCell ref="M230:Q230"/>
    <mergeCell ref="Y230:AC230"/>
    <mergeCell ref="AK230:AO230"/>
    <mergeCell ref="AK222:AO222"/>
    <mergeCell ref="AK225:AO225"/>
    <mergeCell ref="A226:E226"/>
    <mergeCell ref="M226:Q226"/>
    <mergeCell ref="Y226:AC226"/>
    <mergeCell ref="AK226:AO226"/>
    <mergeCell ref="AK223:AO223"/>
    <mergeCell ref="A224:E224"/>
    <mergeCell ref="AK224:AO224"/>
    <mergeCell ref="M223:Q223"/>
    <mergeCell ref="Y223:AC223"/>
    <mergeCell ref="M227:Q227"/>
    <mergeCell ref="AK228:AO228"/>
    <mergeCell ref="A229:E229"/>
    <mergeCell ref="AK231:AO231"/>
    <mergeCell ref="A227:E227"/>
    <mergeCell ref="AK227:AO227"/>
    <mergeCell ref="M229:Q229"/>
    <mergeCell ref="T207:U207"/>
    <mergeCell ref="M206:P206"/>
    <mergeCell ref="R206:S207"/>
    <mergeCell ref="T206:W206"/>
    <mergeCell ref="R208:S208"/>
    <mergeCell ref="T208:U208"/>
    <mergeCell ref="M208:Q208"/>
    <mergeCell ref="V208:W208"/>
    <mergeCell ref="H206:I207"/>
    <mergeCell ref="J206:K207"/>
    <mergeCell ref="D43:G43"/>
    <mergeCell ref="H43:K43"/>
    <mergeCell ref="M43:Q44"/>
    <mergeCell ref="R43:W43"/>
    <mergeCell ref="AK43:AO44"/>
    <mergeCell ref="AP43:AR43"/>
    <mergeCell ref="A45:C45"/>
    <mergeCell ref="M45:Q45"/>
    <mergeCell ref="Y43:AC44"/>
    <mergeCell ref="AD43:AI43"/>
    <mergeCell ref="Y33:AC33"/>
    <mergeCell ref="AK33:AO33"/>
    <mergeCell ref="A30:E30"/>
    <mergeCell ref="M30:Q30"/>
    <mergeCell ref="Y30:AC30"/>
    <mergeCell ref="AK30:AO30"/>
    <mergeCell ref="A31:E31"/>
    <mergeCell ref="M31:Q31"/>
    <mergeCell ref="Y31:AC31"/>
    <mergeCell ref="AK31:AO31"/>
    <mergeCell ref="A32:E32"/>
    <mergeCell ref="M32:Q32"/>
    <mergeCell ref="Y32:AC32"/>
    <mergeCell ref="AK32:AO32"/>
    <mergeCell ref="A33:E33"/>
    <mergeCell ref="M33:Q33"/>
    <mergeCell ref="A29:E29"/>
    <mergeCell ref="M29:Q29"/>
    <mergeCell ref="Y29:AC29"/>
    <mergeCell ref="AK29:AO29"/>
    <mergeCell ref="A27:E28"/>
    <mergeCell ref="F27:H27"/>
    <mergeCell ref="I27:K27"/>
    <mergeCell ref="M27:Q28"/>
    <mergeCell ref="R27:T27"/>
    <mergeCell ref="U27:W27"/>
    <mergeCell ref="A23:K23"/>
    <mergeCell ref="A25:K25"/>
    <mergeCell ref="M25:W25"/>
    <mergeCell ref="Y25:AI25"/>
    <mergeCell ref="M20:O20"/>
    <mergeCell ref="Y20:AA20"/>
    <mergeCell ref="AE20:AG20"/>
    <mergeCell ref="M21:O21"/>
    <mergeCell ref="Y21:AA21"/>
    <mergeCell ref="AE21:AG21"/>
    <mergeCell ref="D11:I11"/>
    <mergeCell ref="M12:O12"/>
    <mergeCell ref="Y12:AA12"/>
    <mergeCell ref="AE12:AG12"/>
    <mergeCell ref="Y19:AA19"/>
    <mergeCell ref="M16:O16"/>
    <mergeCell ref="Y16:AA16"/>
    <mergeCell ref="M17:O17"/>
    <mergeCell ref="Y17:AA17"/>
    <mergeCell ref="M13:O13"/>
    <mergeCell ref="Y13:AA13"/>
    <mergeCell ref="M18:O18"/>
    <mergeCell ref="Y18:AA18"/>
    <mergeCell ref="A15:E15"/>
    <mergeCell ref="M7:O7"/>
    <mergeCell ref="Y7:AA7"/>
    <mergeCell ref="AE7:AG7"/>
    <mergeCell ref="AE13:AG13"/>
    <mergeCell ref="M10:O10"/>
    <mergeCell ref="Y10:AA10"/>
    <mergeCell ref="AE10:AG10"/>
    <mergeCell ref="J11:K11"/>
    <mergeCell ref="M11:O11"/>
    <mergeCell ref="Y11:AA11"/>
    <mergeCell ref="AE11:AG11"/>
    <mergeCell ref="M8:O8"/>
    <mergeCell ref="Y8:AA8"/>
    <mergeCell ref="AE8:AG8"/>
    <mergeCell ref="A1:B3"/>
    <mergeCell ref="C1:K3"/>
    <mergeCell ref="A5:K5"/>
    <mergeCell ref="M6:Q6"/>
    <mergeCell ref="T6:V6"/>
    <mergeCell ref="Y6:AI6"/>
    <mergeCell ref="AK25:AU25"/>
    <mergeCell ref="AK26:AU26"/>
    <mergeCell ref="Y27:AC28"/>
    <mergeCell ref="AD27:AF27"/>
    <mergeCell ref="AG27:AI27"/>
    <mergeCell ref="AK27:AO28"/>
    <mergeCell ref="AP27:AR27"/>
    <mergeCell ref="A9:E9"/>
    <mergeCell ref="F9:K9"/>
    <mergeCell ref="M9:O9"/>
    <mergeCell ref="Y9:AA9"/>
    <mergeCell ref="AE9:AG9"/>
    <mergeCell ref="M14:O14"/>
    <mergeCell ref="Y14:AA14"/>
    <mergeCell ref="M15:O15"/>
    <mergeCell ref="Y15:AA15"/>
    <mergeCell ref="M19:O19"/>
    <mergeCell ref="A7:E7"/>
    <mergeCell ref="BB43:BC43"/>
    <mergeCell ref="AW45:AY45"/>
    <mergeCell ref="AW46:AY46"/>
    <mergeCell ref="AK45:AO45"/>
    <mergeCell ref="AK46:AO46"/>
    <mergeCell ref="AE19:AG19"/>
    <mergeCell ref="AE16:AI16"/>
    <mergeCell ref="AE17:AG17"/>
    <mergeCell ref="AE18:AG18"/>
    <mergeCell ref="AW25:BG25"/>
    <mergeCell ref="AW27:BA28"/>
    <mergeCell ref="BB27:BD27"/>
    <mergeCell ref="BE27:BG27"/>
    <mergeCell ref="AW29:BA29"/>
    <mergeCell ref="AK41:AU41"/>
    <mergeCell ref="AK37:AO37"/>
    <mergeCell ref="AK39:AO39"/>
    <mergeCell ref="AK38:AO38"/>
    <mergeCell ref="H258:I258"/>
    <mergeCell ref="AW47:AY47"/>
    <mergeCell ref="AW48:AY48"/>
    <mergeCell ref="AW49:AY49"/>
    <mergeCell ref="AW50:AY50"/>
    <mergeCell ref="Y49:AC49"/>
    <mergeCell ref="AK49:AO49"/>
    <mergeCell ref="AK50:AO50"/>
    <mergeCell ref="AK47:AO47"/>
    <mergeCell ref="M50:Q50"/>
    <mergeCell ref="Y50:AC50"/>
    <mergeCell ref="Y48:AC48"/>
    <mergeCell ref="AK48:AO48"/>
    <mergeCell ref="M48:Q48"/>
    <mergeCell ref="M47:Q47"/>
    <mergeCell ref="Y47:AC47"/>
    <mergeCell ref="M201:W201"/>
    <mergeCell ref="A200:K200"/>
    <mergeCell ref="M202:Q203"/>
    <mergeCell ref="R202:V202"/>
    <mergeCell ref="W202:W203"/>
    <mergeCell ref="A203:G203"/>
    <mergeCell ref="H203:I203"/>
    <mergeCell ref="V207:W207"/>
    <mergeCell ref="M224:Q224"/>
    <mergeCell ref="A209:G210"/>
    <mergeCell ref="H209:I210"/>
    <mergeCell ref="J209:K210"/>
    <mergeCell ref="M210:Q210"/>
    <mergeCell ref="M209:Q209"/>
    <mergeCell ref="R209:S209"/>
    <mergeCell ref="T209:U209"/>
    <mergeCell ref="BQ6:BW6"/>
    <mergeCell ref="F7:H7"/>
    <mergeCell ref="I7:K7"/>
    <mergeCell ref="V209:W209"/>
    <mergeCell ref="A214:E215"/>
    <mergeCell ref="A216:E216"/>
    <mergeCell ref="R210:S210"/>
    <mergeCell ref="T210:U210"/>
    <mergeCell ref="V210:W210"/>
    <mergeCell ref="A217:E217"/>
    <mergeCell ref="AW30:BA30"/>
    <mergeCell ref="AW31:BA31"/>
    <mergeCell ref="AE14:AG14"/>
    <mergeCell ref="AW41:BG41"/>
    <mergeCell ref="AW43:AY44"/>
    <mergeCell ref="AZ43:BA43"/>
    <mergeCell ref="C286:D286"/>
    <mergeCell ref="E286:F286"/>
    <mergeCell ref="C287:D287"/>
    <mergeCell ref="E287:F287"/>
    <mergeCell ref="J290:P291"/>
    <mergeCell ref="M236:W236"/>
    <mergeCell ref="M238:N238"/>
    <mergeCell ref="O238:P238"/>
    <mergeCell ref="R238:U238"/>
    <mergeCell ref="V238:W238"/>
    <mergeCell ref="O262:P262"/>
    <mergeCell ref="Q262:R262"/>
    <mergeCell ref="C285:D285"/>
    <mergeCell ref="E285:F285"/>
    <mergeCell ref="M244:N244"/>
    <mergeCell ref="O244:P244"/>
    <mergeCell ref="R244:U244"/>
    <mergeCell ref="V244:W244"/>
    <mergeCell ref="A250:K250"/>
    <mergeCell ref="M253:N253"/>
    <mergeCell ref="O253:P253"/>
    <mergeCell ref="R253:U253"/>
    <mergeCell ref="V253:W253"/>
    <mergeCell ref="L255:M255"/>
  </mergeCells>
  <conditionalFormatting sqref="A272 D273:D276">
    <cfRule type="expression" dxfId="17" priority="3">
      <formula>$P$228=1</formula>
    </cfRule>
  </conditionalFormatting>
  <conditionalFormatting sqref="A173:F173">
    <cfRule type="expression" dxfId="16" priority="12">
      <formula>$P$189+$P$190&gt;0</formula>
    </cfRule>
  </conditionalFormatting>
  <conditionalFormatting sqref="C174:C179">
    <cfRule type="expression" dxfId="15" priority="14">
      <formula>$P$189+$P$190&gt;0</formula>
    </cfRule>
  </conditionalFormatting>
  <conditionalFormatting sqref="D173:F173">
    <cfRule type="expression" dxfId="14" priority="13">
      <formula>$P$189+$P$190&gt;0</formula>
    </cfRule>
  </conditionalFormatting>
  <conditionalFormatting sqref="F151:F158 H151:L158 D152:D159 H159:M159 F163:F168 H163:L168 D164:D169 A177 A180:C180">
    <cfRule type="expression" dxfId="13" priority="16">
      <formula>$P$189+$P$190&gt;0</formula>
    </cfRule>
  </conditionalFormatting>
  <conditionalFormatting sqref="F151:F159 H151:M159 D152:D159 F163:F169 H163:M169 D164:D169 A174:A175 C174:C179 A177:A178 A180:J181">
    <cfRule type="expression" dxfId="12" priority="15">
      <formula>$P$189+$P$190&gt;0</formula>
    </cfRule>
  </conditionalFormatting>
  <conditionalFormatting sqref="F179">
    <cfRule type="expression" dxfId="11" priority="11">
      <formula>$P$189+$P$190&gt;0</formula>
    </cfRule>
  </conditionalFormatting>
  <conditionalFormatting sqref="H173:J173">
    <cfRule type="expression" dxfId="10" priority="9">
      <formula>$P$189+$P$190&gt;0</formula>
    </cfRule>
    <cfRule type="expression" dxfId="9" priority="10">
      <formula>$P$189+$P$190&gt;0</formula>
    </cfRule>
  </conditionalFormatting>
  <conditionalFormatting sqref="H159:M159">
    <cfRule type="expression" dxfId="8" priority="23">
      <formula>#REF!=1</formula>
    </cfRule>
  </conditionalFormatting>
  <conditionalFormatting sqref="H169:M169">
    <cfRule type="expression" dxfId="7" priority="24">
      <formula>$P$189+$P$190&gt;0</formula>
    </cfRule>
    <cfRule type="expression" dxfId="6" priority="25">
      <formula>#REF!=1</formula>
    </cfRule>
  </conditionalFormatting>
  <conditionalFormatting sqref="I99">
    <cfRule type="expression" dxfId="5" priority="6">
      <formula>#REF!=1</formula>
    </cfRule>
  </conditionalFormatting>
  <conditionalFormatting sqref="I273:J273 C273:D276 H274:J276">
    <cfRule type="expression" dxfId="4" priority="4">
      <formula>$P$228=1</formula>
    </cfRule>
  </conditionalFormatting>
  <conditionalFormatting sqref="J100">
    <cfRule type="expression" dxfId="3" priority="8">
      <formula>#REF!="1"</formula>
    </cfRule>
  </conditionalFormatting>
  <conditionalFormatting sqref="J259:N269">
    <cfRule type="expression" dxfId="2" priority="1">
      <formula>$P$228=1</formula>
    </cfRule>
    <cfRule type="expression" dxfId="1" priority="2">
      <formula>$P$228=1</formula>
    </cfRule>
  </conditionalFormatting>
  <conditionalFormatting sqref="P81:P82">
    <cfRule type="expression" dxfId="0" priority="7">
      <formula>#REF!="1"</formula>
    </cfRule>
  </conditionalFormatting>
  <conditionalFormatting sqref="Q8:Q13 Q15:Q19">
    <cfRule type="colorScale" priority="17">
      <colorScale>
        <cfvo type="min"/>
        <cfvo type="percentile" val="50"/>
        <cfvo type="max"/>
        <color theme="0"/>
        <color rgb="FF66CCFF"/>
        <color rgb="FF0099FF"/>
      </colorScale>
    </cfRule>
  </conditionalFormatting>
  <conditionalFormatting sqref="V8:V10">
    <cfRule type="colorScale" priority="18">
      <colorScale>
        <cfvo type="min"/>
        <cfvo type="percentile" val="50"/>
        <cfvo type="max"/>
        <color theme="0"/>
        <color rgb="FFFF99FF"/>
        <color rgb="FFFF00FF"/>
      </colorScale>
    </cfRule>
  </conditionalFormatting>
  <conditionalFormatting sqref="AC8:AC21 AI8:AI13">
    <cfRule type="colorScale" priority="22">
      <colorScale>
        <cfvo type="min"/>
        <cfvo type="percentile" val="50"/>
        <cfvo type="max"/>
        <color theme="0"/>
        <color rgb="FF99FF99"/>
        <color rgb="FF33CC33"/>
      </colorScale>
    </cfRule>
  </conditionalFormatting>
  <conditionalFormatting sqref="AI18:AI20">
    <cfRule type="colorScale" priority="21">
      <colorScale>
        <cfvo type="min"/>
        <cfvo type="percentile" val="50"/>
        <cfvo type="max"/>
        <color theme="0"/>
        <color rgb="FF99FF99"/>
        <color rgb="FF33CC33"/>
      </colorScale>
    </cfRule>
  </conditionalFormatting>
  <conditionalFormatting sqref="AM8:AM21 AQ8:AQ20 AU8:AU21 AY8:AY21 BC8:BC19 BG8:BG21 BK8:BK21 BO8:BO19">
    <cfRule type="colorScale" priority="20">
      <colorScale>
        <cfvo type="min"/>
        <cfvo type="percentile" val="50"/>
        <cfvo type="max"/>
        <color theme="0"/>
        <color rgb="FF99FF99"/>
        <color rgb="FF33CC33"/>
      </colorScale>
    </cfRule>
  </conditionalFormatting>
  <conditionalFormatting sqref="BS8:BS21 BW8:BW14">
    <cfRule type="colorScale" priority="19">
      <colorScale>
        <cfvo type="min"/>
        <cfvo type="percentile" val="50"/>
        <cfvo type="max"/>
        <color theme="0"/>
        <color rgb="FFFFCC99"/>
        <color rgb="FFFF9933"/>
      </colorScale>
    </cfRule>
  </conditionalFormatting>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Foglio3"/>
  <dimension ref="A1:J88"/>
  <sheetViews>
    <sheetView workbookViewId="0">
      <selection activeCell="D2" sqref="D2"/>
    </sheetView>
  </sheetViews>
  <sheetFormatPr defaultColWidth="8.19921875" defaultRowHeight="13.2"/>
  <cols>
    <col min="1" max="1" width="4.69921875" style="38" customWidth="1"/>
    <col min="2" max="2" width="53.19921875" style="38" customWidth="1"/>
    <col min="3" max="3" width="8.19921875" style="38"/>
    <col min="4" max="4" width="23.09765625" style="38" customWidth="1"/>
    <col min="5" max="5" width="11.19921875" style="38" bestFit="1" customWidth="1"/>
    <col min="6" max="6" width="20.69921875" style="38" customWidth="1"/>
    <col min="7" max="16384" width="8.19921875" style="38"/>
  </cols>
  <sheetData>
    <row r="1" spans="1:10" s="917" customFormat="1" ht="26.7" customHeight="1">
      <c r="A1" s="915">
        <v>1</v>
      </c>
      <c r="B1" s="916" t="s">
        <v>1084</v>
      </c>
      <c r="D1" s="916" t="s">
        <v>1085</v>
      </c>
      <c r="E1" s="916" t="s">
        <v>1086</v>
      </c>
      <c r="F1" s="916" t="s">
        <v>236</v>
      </c>
    </row>
    <row r="2" spans="1:10" s="6" customFormat="1">
      <c r="A2" s="918">
        <v>2</v>
      </c>
      <c r="B2" s="6" t="s">
        <v>1087</v>
      </c>
      <c r="C2" s="6">
        <v>100</v>
      </c>
      <c r="D2" s="6" t="s">
        <v>237</v>
      </c>
      <c r="E2" s="6" t="s">
        <v>9</v>
      </c>
      <c r="F2" s="6" t="s">
        <v>345</v>
      </c>
    </row>
    <row r="3" spans="1:10" s="6" customFormat="1">
      <c r="A3" s="918">
        <v>3</v>
      </c>
      <c r="B3" s="6" t="s">
        <v>1088</v>
      </c>
      <c r="C3" s="6">
        <v>102</v>
      </c>
      <c r="D3" s="6" t="s">
        <v>237</v>
      </c>
      <c r="E3" s="6" t="s">
        <v>9</v>
      </c>
      <c r="F3" s="6" t="s">
        <v>345</v>
      </c>
      <c r="J3" s="38"/>
    </row>
    <row r="4" spans="1:10" s="6" customFormat="1">
      <c r="A4" s="918">
        <v>4</v>
      </c>
      <c r="B4" s="6" t="s">
        <v>1089</v>
      </c>
      <c r="C4" s="6">
        <v>300</v>
      </c>
      <c r="D4" s="6" t="s">
        <v>481</v>
      </c>
      <c r="E4" s="6" t="s">
        <v>9</v>
      </c>
      <c r="F4" s="6" t="s">
        <v>345</v>
      </c>
      <c r="J4" s="38"/>
    </row>
    <row r="5" spans="1:10" s="6" customFormat="1">
      <c r="A5" s="918">
        <v>5</v>
      </c>
      <c r="B5" s="6" t="s">
        <v>1090</v>
      </c>
      <c r="C5" s="6">
        <v>302</v>
      </c>
      <c r="D5" s="6" t="s">
        <v>481</v>
      </c>
      <c r="E5" s="6" t="s">
        <v>9</v>
      </c>
      <c r="F5" s="6" t="s">
        <v>345</v>
      </c>
      <c r="J5" s="38"/>
    </row>
    <row r="6" spans="1:10" s="6" customFormat="1">
      <c r="A6" s="918">
        <v>6</v>
      </c>
      <c r="B6" s="6" t="s">
        <v>1091</v>
      </c>
      <c r="C6" s="6">
        <v>303</v>
      </c>
      <c r="D6" s="6" t="s">
        <v>481</v>
      </c>
      <c r="E6" s="6" t="s">
        <v>9</v>
      </c>
      <c r="F6" s="6" t="s">
        <v>345</v>
      </c>
      <c r="J6" s="38"/>
    </row>
    <row r="7" spans="1:10" s="6" customFormat="1">
      <c r="A7" s="918">
        <v>7</v>
      </c>
      <c r="B7" s="6" t="s">
        <v>1092</v>
      </c>
      <c r="C7" s="6">
        <v>601</v>
      </c>
      <c r="D7" s="6" t="s">
        <v>536</v>
      </c>
      <c r="E7" s="6" t="s">
        <v>9</v>
      </c>
      <c r="F7" s="6" t="s">
        <v>345</v>
      </c>
      <c r="J7" s="38"/>
    </row>
    <row r="8" spans="1:10" s="6" customFormat="1">
      <c r="A8" s="918">
        <v>8</v>
      </c>
      <c r="B8" s="6" t="s">
        <v>1093</v>
      </c>
      <c r="C8" s="6">
        <v>610</v>
      </c>
      <c r="D8" s="6" t="s">
        <v>536</v>
      </c>
      <c r="E8" s="6" t="s">
        <v>9</v>
      </c>
      <c r="F8" s="6" t="s">
        <v>345</v>
      </c>
      <c r="J8" s="38"/>
    </row>
    <row r="9" spans="1:10" s="6" customFormat="1">
      <c r="A9" s="918">
        <v>9</v>
      </c>
      <c r="B9" s="6" t="s">
        <v>1094</v>
      </c>
      <c r="C9" s="6">
        <v>611</v>
      </c>
      <c r="D9" s="6" t="s">
        <v>537</v>
      </c>
      <c r="E9" s="6" t="s">
        <v>9</v>
      </c>
      <c r="F9" s="6" t="s">
        <v>345</v>
      </c>
      <c r="J9" s="38"/>
    </row>
    <row r="10" spans="1:10" s="6" customFormat="1">
      <c r="A10" s="918">
        <v>10</v>
      </c>
      <c r="B10" s="6" t="s">
        <v>1095</v>
      </c>
      <c r="C10" s="6">
        <v>200</v>
      </c>
      <c r="D10" s="6" t="s">
        <v>344</v>
      </c>
      <c r="E10" s="6" t="s">
        <v>9</v>
      </c>
      <c r="F10" s="6" t="s">
        <v>345</v>
      </c>
      <c r="J10" s="38"/>
    </row>
    <row r="11" spans="1:10" s="6" customFormat="1">
      <c r="A11" s="918">
        <v>11</v>
      </c>
      <c r="B11" s="6" t="s">
        <v>1096</v>
      </c>
      <c r="C11" s="6">
        <v>204</v>
      </c>
      <c r="D11" s="6" t="s">
        <v>457</v>
      </c>
      <c r="E11" s="6" t="s">
        <v>9</v>
      </c>
      <c r="F11" s="6" t="s">
        <v>345</v>
      </c>
      <c r="J11" s="38"/>
    </row>
    <row r="12" spans="1:10" s="6" customFormat="1">
      <c r="A12" s="918">
        <v>12</v>
      </c>
      <c r="B12" s="6" t="s">
        <v>1097</v>
      </c>
      <c r="C12" s="6">
        <v>304</v>
      </c>
      <c r="D12" s="6" t="s">
        <v>457</v>
      </c>
      <c r="E12" s="6" t="s">
        <v>9</v>
      </c>
      <c r="F12" s="6" t="s">
        <v>345</v>
      </c>
      <c r="J12" s="38"/>
    </row>
    <row r="13" spans="1:10" s="6" customFormat="1">
      <c r="A13" s="918">
        <v>13</v>
      </c>
      <c r="B13" s="6" t="s">
        <v>1098</v>
      </c>
      <c r="C13" s="6">
        <v>306</v>
      </c>
      <c r="D13" s="6" t="s">
        <v>457</v>
      </c>
      <c r="E13" s="6" t="s">
        <v>9</v>
      </c>
      <c r="F13" s="6" t="s">
        <v>345</v>
      </c>
    </row>
    <row r="14" spans="1:10" s="6" customFormat="1">
      <c r="A14" s="918">
        <v>14</v>
      </c>
      <c r="B14" s="6" t="s">
        <v>1099</v>
      </c>
      <c r="C14" s="6">
        <v>307</v>
      </c>
      <c r="D14" s="6" t="s">
        <v>457</v>
      </c>
      <c r="E14" s="6" t="s">
        <v>9</v>
      </c>
      <c r="F14" s="6" t="s">
        <v>345</v>
      </c>
      <c r="J14" s="38"/>
    </row>
    <row r="15" spans="1:10" s="6" customFormat="1">
      <c r="A15" s="918">
        <v>15</v>
      </c>
      <c r="B15" s="6" t="s">
        <v>1100</v>
      </c>
      <c r="C15" s="6">
        <v>308</v>
      </c>
      <c r="D15" s="6" t="s">
        <v>457</v>
      </c>
      <c r="E15" s="6" t="s">
        <v>9</v>
      </c>
      <c r="F15" s="6" t="s">
        <v>345</v>
      </c>
      <c r="J15" s="38"/>
    </row>
    <row r="16" spans="1:10" s="6" customFormat="1">
      <c r="A16" s="918">
        <v>16</v>
      </c>
      <c r="B16" s="6" t="s">
        <v>1101</v>
      </c>
      <c r="C16" s="6">
        <v>309</v>
      </c>
      <c r="D16" s="6" t="s">
        <v>457</v>
      </c>
      <c r="E16" s="6" t="s">
        <v>9</v>
      </c>
      <c r="F16" s="6" t="s">
        <v>345</v>
      </c>
      <c r="J16" s="38"/>
    </row>
    <row r="17" spans="1:10" s="6" customFormat="1">
      <c r="A17" s="918">
        <v>17</v>
      </c>
      <c r="B17" s="6" t="s">
        <v>1102</v>
      </c>
      <c r="C17" s="6">
        <v>310</v>
      </c>
      <c r="D17" s="6" t="s">
        <v>457</v>
      </c>
      <c r="E17" s="6" t="s">
        <v>9</v>
      </c>
      <c r="F17" s="6" t="s">
        <v>345</v>
      </c>
      <c r="J17" s="38"/>
    </row>
    <row r="18" spans="1:10" s="6" customFormat="1">
      <c r="A18" s="918">
        <v>18</v>
      </c>
      <c r="B18" s="6" t="s">
        <v>1103</v>
      </c>
      <c r="C18" s="6">
        <v>401</v>
      </c>
      <c r="D18" s="6" t="s">
        <v>457</v>
      </c>
      <c r="E18" s="6" t="s">
        <v>9</v>
      </c>
      <c r="F18" s="6" t="s">
        <v>345</v>
      </c>
      <c r="J18" s="38"/>
    </row>
    <row r="19" spans="1:10" s="6" customFormat="1">
      <c r="A19" s="918">
        <v>19</v>
      </c>
      <c r="B19" s="6" t="s">
        <v>1104</v>
      </c>
      <c r="C19" s="6">
        <v>402</v>
      </c>
      <c r="D19" s="6" t="s">
        <v>457</v>
      </c>
      <c r="E19" s="6" t="s">
        <v>9</v>
      </c>
      <c r="F19" s="6" t="s">
        <v>345</v>
      </c>
      <c r="J19" s="38"/>
    </row>
    <row r="20" spans="1:10" s="6" customFormat="1">
      <c r="A20" s="918">
        <v>20</v>
      </c>
      <c r="B20" s="6" t="s">
        <v>1105</v>
      </c>
      <c r="C20" s="6">
        <v>403</v>
      </c>
      <c r="D20" s="6" t="s">
        <v>457</v>
      </c>
      <c r="E20" s="6" t="s">
        <v>9</v>
      </c>
      <c r="F20" s="6" t="s">
        <v>345</v>
      </c>
      <c r="J20" s="38"/>
    </row>
    <row r="21" spans="1:10" s="6" customFormat="1">
      <c r="A21" s="918">
        <v>21</v>
      </c>
      <c r="B21" s="6" t="s">
        <v>1106</v>
      </c>
      <c r="C21" s="6">
        <v>501</v>
      </c>
      <c r="D21" s="6" t="s">
        <v>457</v>
      </c>
      <c r="E21" s="6" t="s">
        <v>9</v>
      </c>
      <c r="F21" s="6" t="s">
        <v>345</v>
      </c>
      <c r="J21" s="38"/>
    </row>
    <row r="22" spans="1:10" s="6" customFormat="1">
      <c r="A22" s="918">
        <v>22</v>
      </c>
      <c r="B22" s="6" t="s">
        <v>1107</v>
      </c>
      <c r="C22" s="6">
        <v>502</v>
      </c>
      <c r="D22" s="6" t="s">
        <v>457</v>
      </c>
      <c r="E22" s="6" t="s">
        <v>9</v>
      </c>
      <c r="F22" s="6" t="s">
        <v>345</v>
      </c>
      <c r="J22" s="38"/>
    </row>
    <row r="23" spans="1:10" s="6" customFormat="1">
      <c r="A23" s="918">
        <v>23</v>
      </c>
      <c r="B23" s="6" t="s">
        <v>1108</v>
      </c>
      <c r="C23" s="6">
        <v>505</v>
      </c>
      <c r="D23" s="6" t="s">
        <v>457</v>
      </c>
      <c r="E23" s="6" t="s">
        <v>9</v>
      </c>
      <c r="F23" s="6" t="s">
        <v>345</v>
      </c>
      <c r="J23" s="38"/>
    </row>
    <row r="24" spans="1:10" s="6" customFormat="1">
      <c r="A24" s="918">
        <v>24</v>
      </c>
      <c r="B24" s="6" t="s">
        <v>1109</v>
      </c>
      <c r="C24" s="6">
        <v>603</v>
      </c>
      <c r="D24" s="6" t="s">
        <v>457</v>
      </c>
      <c r="E24" s="6" t="s">
        <v>9</v>
      </c>
      <c r="F24" s="6" t="s">
        <v>345</v>
      </c>
      <c r="J24" s="38"/>
    </row>
    <row r="25" spans="1:10" s="6" customFormat="1">
      <c r="A25" s="918">
        <v>25</v>
      </c>
      <c r="B25" s="6" t="s">
        <v>1110</v>
      </c>
      <c r="C25" s="6">
        <v>604</v>
      </c>
      <c r="D25" s="6" t="s">
        <v>457</v>
      </c>
      <c r="E25" s="6" t="s">
        <v>9</v>
      </c>
      <c r="F25" s="6" t="s">
        <v>345</v>
      </c>
      <c r="J25" s="38"/>
    </row>
    <row r="26" spans="1:10" s="6" customFormat="1">
      <c r="A26" s="918">
        <v>26</v>
      </c>
      <c r="B26" s="6" t="s">
        <v>1111</v>
      </c>
      <c r="C26" s="6">
        <v>607</v>
      </c>
      <c r="D26" s="6" t="s">
        <v>457</v>
      </c>
      <c r="E26" s="6" t="s">
        <v>9</v>
      </c>
      <c r="F26" s="6" t="s">
        <v>345</v>
      </c>
      <c r="J26" s="38"/>
    </row>
    <row r="27" spans="1:10" s="6" customFormat="1">
      <c r="A27" s="918">
        <v>27</v>
      </c>
      <c r="B27" s="6" t="s">
        <v>1112</v>
      </c>
      <c r="C27" s="6">
        <v>608</v>
      </c>
      <c r="D27" s="6" t="s">
        <v>457</v>
      </c>
      <c r="E27" s="6" t="s">
        <v>9</v>
      </c>
      <c r="F27" s="6" t="s">
        <v>345</v>
      </c>
      <c r="J27" s="38"/>
    </row>
    <row r="28" spans="1:10" s="6" customFormat="1">
      <c r="A28" s="918">
        <v>28</v>
      </c>
      <c r="B28" s="6" t="s">
        <v>1113</v>
      </c>
      <c r="C28" s="6">
        <v>609</v>
      </c>
      <c r="D28" s="6" t="s">
        <v>457</v>
      </c>
      <c r="E28" s="6" t="s">
        <v>9</v>
      </c>
      <c r="F28" s="6" t="s">
        <v>345</v>
      </c>
      <c r="J28" s="38"/>
    </row>
    <row r="29" spans="1:10" s="6" customFormat="1">
      <c r="A29" s="918">
        <v>29</v>
      </c>
      <c r="B29" s="6" t="s">
        <v>1114</v>
      </c>
      <c r="C29" s="6">
        <v>900</v>
      </c>
      <c r="D29" s="6" t="s">
        <v>457</v>
      </c>
      <c r="E29" s="6" t="s">
        <v>9</v>
      </c>
      <c r="F29" s="6" t="s">
        <v>345</v>
      </c>
    </row>
    <row r="30" spans="1:10" s="6" customFormat="1">
      <c r="A30" s="918">
        <v>30</v>
      </c>
      <c r="B30" s="6" t="s">
        <v>1115</v>
      </c>
      <c r="C30" s="6">
        <v>800</v>
      </c>
      <c r="D30" s="6" t="s">
        <v>457</v>
      </c>
      <c r="E30" s="6" t="s">
        <v>9</v>
      </c>
      <c r="F30" s="6" t="s">
        <v>345</v>
      </c>
      <c r="J30" s="38"/>
    </row>
    <row r="31" spans="1:10" s="6" customFormat="1">
      <c r="A31" s="918">
        <v>31</v>
      </c>
      <c r="B31" s="6" t="s">
        <v>1116</v>
      </c>
      <c r="C31" s="6">
        <v>1000</v>
      </c>
      <c r="D31" s="6" t="s">
        <v>457</v>
      </c>
      <c r="E31" s="6" t="s">
        <v>9</v>
      </c>
      <c r="F31" s="6" t="s">
        <v>345</v>
      </c>
      <c r="J31" s="38"/>
    </row>
    <row r="32" spans="1:10" s="6" customFormat="1">
      <c r="A32" s="918">
        <v>32</v>
      </c>
      <c r="B32" s="6" t="s">
        <v>1117</v>
      </c>
      <c r="C32" s="6">
        <v>1100</v>
      </c>
      <c r="D32" s="6" t="s">
        <v>457</v>
      </c>
      <c r="E32" s="6" t="s">
        <v>9</v>
      </c>
      <c r="F32" s="6" t="s">
        <v>345</v>
      </c>
      <c r="G32" s="919"/>
      <c r="H32" s="919"/>
      <c r="J32" s="38"/>
    </row>
    <row r="33" spans="1:10" s="6" customFormat="1">
      <c r="A33" s="918">
        <v>33</v>
      </c>
      <c r="B33" s="6" t="s">
        <v>1118</v>
      </c>
      <c r="C33" s="6">
        <v>1300</v>
      </c>
      <c r="D33" s="6" t="s">
        <v>457</v>
      </c>
      <c r="E33" s="6" t="s">
        <v>9</v>
      </c>
      <c r="F33" s="6" t="s">
        <v>345</v>
      </c>
      <c r="G33" s="919"/>
      <c r="H33" s="919"/>
      <c r="J33" s="38"/>
    </row>
    <row r="34" spans="1:10" s="6" customFormat="1">
      <c r="A34" s="918">
        <v>34</v>
      </c>
      <c r="B34" s="6" t="s">
        <v>1119</v>
      </c>
      <c r="C34" s="6">
        <v>700</v>
      </c>
      <c r="D34" s="920" t="s">
        <v>232</v>
      </c>
      <c r="E34" s="6" t="s">
        <v>9</v>
      </c>
      <c r="F34" s="6" t="s">
        <v>232</v>
      </c>
      <c r="J34" s="38"/>
    </row>
    <row r="35" spans="1:10" s="6" customFormat="1">
      <c r="A35" s="918">
        <v>35</v>
      </c>
      <c r="B35" s="6" t="s">
        <v>1120</v>
      </c>
      <c r="C35" s="6">
        <v>3030</v>
      </c>
      <c r="D35" s="6" t="s">
        <v>233</v>
      </c>
      <c r="E35" s="6" t="s">
        <v>10</v>
      </c>
      <c r="F35" s="6" t="s">
        <v>10</v>
      </c>
      <c r="J35" s="38"/>
    </row>
    <row r="36" spans="1:10" s="6" customFormat="1">
      <c r="A36" s="918">
        <v>36</v>
      </c>
      <c r="B36" s="6" t="s">
        <v>1121</v>
      </c>
      <c r="C36" s="6">
        <v>1400</v>
      </c>
      <c r="D36" s="920" t="s">
        <v>234</v>
      </c>
      <c r="E36" s="6" t="s">
        <v>10</v>
      </c>
      <c r="F36" s="6" t="s">
        <v>10</v>
      </c>
      <c r="J36" s="38"/>
    </row>
    <row r="37" spans="1:10" s="6" customFormat="1">
      <c r="A37" s="918">
        <v>37</v>
      </c>
      <c r="B37" s="6" t="s">
        <v>1122</v>
      </c>
      <c r="C37" s="6">
        <v>1500</v>
      </c>
      <c r="D37" s="920" t="s">
        <v>234</v>
      </c>
      <c r="E37" s="6" t="s">
        <v>10</v>
      </c>
      <c r="F37" s="6" t="s">
        <v>10</v>
      </c>
      <c r="J37" s="38"/>
    </row>
    <row r="38" spans="1:10" s="6" customFormat="1">
      <c r="A38" s="918">
        <v>38</v>
      </c>
      <c r="B38" s="6" t="s">
        <v>1123</v>
      </c>
      <c r="C38" s="6">
        <v>1510</v>
      </c>
      <c r="D38" s="920" t="s">
        <v>234</v>
      </c>
      <c r="E38" s="6" t="s">
        <v>10</v>
      </c>
      <c r="F38" s="6" t="s">
        <v>10</v>
      </c>
      <c r="J38" s="38"/>
    </row>
    <row r="39" spans="1:10" s="6" customFormat="1">
      <c r="A39" s="918">
        <v>39</v>
      </c>
      <c r="B39" s="6" t="s">
        <v>1124</v>
      </c>
      <c r="C39" s="6">
        <v>1520</v>
      </c>
      <c r="D39" s="920" t="s">
        <v>234</v>
      </c>
      <c r="E39" s="6" t="s">
        <v>10</v>
      </c>
      <c r="F39" s="6" t="s">
        <v>10</v>
      </c>
      <c r="J39" s="38"/>
    </row>
    <row r="40" spans="1:10" s="6" customFormat="1">
      <c r="A40" s="918">
        <v>40</v>
      </c>
      <c r="B40" s="6" t="s">
        <v>1125</v>
      </c>
      <c r="C40" s="6">
        <v>1530</v>
      </c>
      <c r="D40" s="920" t="s">
        <v>234</v>
      </c>
      <c r="E40" s="6" t="s">
        <v>10</v>
      </c>
      <c r="F40" s="6" t="s">
        <v>10</v>
      </c>
      <c r="J40" s="38"/>
    </row>
    <row r="41" spans="1:10" s="6" customFormat="1">
      <c r="A41" s="918">
        <v>41</v>
      </c>
      <c r="B41" s="6" t="s">
        <v>1126</v>
      </c>
      <c r="C41" s="6">
        <v>1540</v>
      </c>
      <c r="D41" s="920" t="s">
        <v>234</v>
      </c>
      <c r="E41" s="6" t="s">
        <v>10</v>
      </c>
      <c r="F41" s="6" t="s">
        <v>10</v>
      </c>
      <c r="J41" s="38"/>
    </row>
    <row r="42" spans="1:10" s="6" customFormat="1">
      <c r="A42" s="918">
        <v>42</v>
      </c>
      <c r="B42" s="6" t="s">
        <v>1127</v>
      </c>
      <c r="C42" s="6">
        <v>1550</v>
      </c>
      <c r="D42" s="920" t="s">
        <v>234</v>
      </c>
      <c r="E42" s="6" t="s">
        <v>10</v>
      </c>
      <c r="F42" s="6" t="s">
        <v>10</v>
      </c>
      <c r="J42" s="38"/>
    </row>
    <row r="43" spans="1:10" s="6" customFormat="1">
      <c r="A43" s="918">
        <v>43</v>
      </c>
      <c r="B43" s="6" t="s">
        <v>1128</v>
      </c>
      <c r="C43" s="6">
        <v>1560</v>
      </c>
      <c r="D43" s="920" t="s">
        <v>234</v>
      </c>
      <c r="E43" s="6" t="s">
        <v>10</v>
      </c>
      <c r="F43" s="6" t="s">
        <v>10</v>
      </c>
      <c r="J43" s="38"/>
    </row>
    <row r="44" spans="1:10" s="6" customFormat="1">
      <c r="A44" s="918">
        <v>44</v>
      </c>
      <c r="B44" s="6" t="s">
        <v>1129</v>
      </c>
      <c r="C44" s="6">
        <v>1570</v>
      </c>
      <c r="D44" s="920" t="s">
        <v>234</v>
      </c>
      <c r="E44" s="6" t="s">
        <v>10</v>
      </c>
      <c r="F44" s="6" t="s">
        <v>10</v>
      </c>
      <c r="J44" s="38"/>
    </row>
    <row r="45" spans="1:10" s="6" customFormat="1" ht="13.5" customHeight="1">
      <c r="A45" s="918">
        <v>45</v>
      </c>
      <c r="B45" s="6" t="s">
        <v>1130</v>
      </c>
      <c r="C45" s="6">
        <v>1580</v>
      </c>
      <c r="D45" s="920" t="s">
        <v>234</v>
      </c>
      <c r="E45" s="6" t="s">
        <v>10</v>
      </c>
      <c r="F45" s="6" t="s">
        <v>10</v>
      </c>
    </row>
    <row r="46" spans="1:10" s="6" customFormat="1" ht="13.5" customHeight="1">
      <c r="A46" s="918">
        <v>46</v>
      </c>
      <c r="B46" s="6" t="s">
        <v>1131</v>
      </c>
      <c r="C46" s="6">
        <v>1581</v>
      </c>
      <c r="D46" s="920" t="s">
        <v>234</v>
      </c>
      <c r="E46" s="6" t="s">
        <v>10</v>
      </c>
      <c r="F46" s="6" t="s">
        <v>10</v>
      </c>
      <c r="J46" s="38"/>
    </row>
    <row r="47" spans="1:10" s="6" customFormat="1" ht="13.5" customHeight="1">
      <c r="A47" s="918">
        <v>47</v>
      </c>
      <c r="B47" s="6" t="s">
        <v>1132</v>
      </c>
      <c r="C47" s="6">
        <v>1582</v>
      </c>
      <c r="D47" s="920" t="s">
        <v>234</v>
      </c>
      <c r="E47" s="6" t="s">
        <v>10</v>
      </c>
      <c r="F47" s="6" t="s">
        <v>10</v>
      </c>
    </row>
    <row r="48" spans="1:10" s="6" customFormat="1" ht="13.5" customHeight="1">
      <c r="A48" s="918">
        <v>48</v>
      </c>
      <c r="B48" s="6" t="s">
        <v>1133</v>
      </c>
      <c r="C48" s="6">
        <v>1583</v>
      </c>
      <c r="D48" s="920" t="s">
        <v>234</v>
      </c>
      <c r="E48" s="6" t="s">
        <v>10</v>
      </c>
      <c r="F48" s="6" t="s">
        <v>10</v>
      </c>
    </row>
    <row r="49" spans="1:10" s="6" customFormat="1">
      <c r="A49" s="918">
        <v>49</v>
      </c>
      <c r="B49" s="6" t="s">
        <v>1134</v>
      </c>
      <c r="C49" s="6">
        <v>1584</v>
      </c>
      <c r="D49" s="920" t="s">
        <v>234</v>
      </c>
      <c r="E49" s="6" t="s">
        <v>10</v>
      </c>
      <c r="F49" s="6" t="s">
        <v>10</v>
      </c>
      <c r="J49" s="38"/>
    </row>
    <row r="50" spans="1:10" s="6" customFormat="1">
      <c r="A50" s="918">
        <v>50</v>
      </c>
      <c r="B50" s="6" t="s">
        <v>1135</v>
      </c>
      <c r="C50" s="6">
        <v>1585</v>
      </c>
      <c r="D50" s="920" t="s">
        <v>234</v>
      </c>
      <c r="E50" s="6" t="s">
        <v>10</v>
      </c>
      <c r="F50" s="6" t="s">
        <v>10</v>
      </c>
      <c r="J50" s="38"/>
    </row>
    <row r="51" spans="1:10" s="6" customFormat="1">
      <c r="A51" s="918">
        <v>51</v>
      </c>
      <c r="B51" s="6" t="s">
        <v>1136</v>
      </c>
      <c r="C51" s="6">
        <v>1586</v>
      </c>
      <c r="D51" s="920" t="s">
        <v>234</v>
      </c>
      <c r="E51" s="6" t="s">
        <v>10</v>
      </c>
      <c r="F51" s="6" t="s">
        <v>10</v>
      </c>
      <c r="J51" s="38"/>
    </row>
    <row r="52" spans="1:10" s="6" customFormat="1">
      <c r="A52" s="918">
        <v>52</v>
      </c>
      <c r="B52" s="6" t="s">
        <v>1137</v>
      </c>
      <c r="C52" s="6">
        <v>1590</v>
      </c>
      <c r="D52" s="920" t="s">
        <v>234</v>
      </c>
      <c r="E52" s="6" t="s">
        <v>10</v>
      </c>
      <c r="F52" s="6" t="s">
        <v>10</v>
      </c>
      <c r="J52" s="38"/>
    </row>
    <row r="53" spans="1:10" s="6" customFormat="1">
      <c r="A53" s="918">
        <v>53</v>
      </c>
      <c r="B53" s="6" t="s">
        <v>1138</v>
      </c>
      <c r="C53" s="6">
        <v>1600</v>
      </c>
      <c r="D53" s="920" t="s">
        <v>234</v>
      </c>
      <c r="E53" s="6" t="s">
        <v>10</v>
      </c>
      <c r="F53" s="6" t="s">
        <v>10</v>
      </c>
      <c r="J53" s="38"/>
    </row>
    <row r="54" spans="1:10" s="6" customFormat="1">
      <c r="A54" s="918">
        <v>54</v>
      </c>
      <c r="B54" s="6" t="s">
        <v>1139</v>
      </c>
      <c r="C54" s="6">
        <v>1700</v>
      </c>
      <c r="D54" s="920" t="s">
        <v>234</v>
      </c>
      <c r="E54" s="6" t="s">
        <v>10</v>
      </c>
      <c r="F54" s="6" t="s">
        <v>10</v>
      </c>
      <c r="J54" s="38"/>
    </row>
    <row r="55" spans="1:10" s="6" customFormat="1">
      <c r="A55" s="918">
        <v>55</v>
      </c>
      <c r="B55" s="6" t="s">
        <v>1140</v>
      </c>
      <c r="C55" s="6">
        <v>1800</v>
      </c>
      <c r="D55" s="920" t="s">
        <v>234</v>
      </c>
      <c r="E55" s="6" t="s">
        <v>10</v>
      </c>
      <c r="F55" s="6" t="s">
        <v>10</v>
      </c>
      <c r="J55" s="38"/>
    </row>
    <row r="56" spans="1:10" s="6" customFormat="1">
      <c r="A56" s="918">
        <v>56</v>
      </c>
      <c r="B56" s="6" t="s">
        <v>1141</v>
      </c>
      <c r="C56" s="6">
        <v>2010</v>
      </c>
      <c r="D56" s="920" t="s">
        <v>234</v>
      </c>
      <c r="E56" s="6" t="s">
        <v>10</v>
      </c>
      <c r="F56" s="6" t="s">
        <v>10</v>
      </c>
      <c r="J56" s="38"/>
    </row>
    <row r="57" spans="1:10" s="6" customFormat="1">
      <c r="A57" s="918">
        <v>57</v>
      </c>
      <c r="B57" s="6" t="s">
        <v>1142</v>
      </c>
      <c r="C57" s="6">
        <v>2020</v>
      </c>
      <c r="D57" s="920" t="s">
        <v>234</v>
      </c>
      <c r="E57" s="6" t="s">
        <v>10</v>
      </c>
      <c r="F57" s="6" t="s">
        <v>10</v>
      </c>
    </row>
    <row r="58" spans="1:10" s="6" customFormat="1">
      <c r="A58" s="918">
        <v>58</v>
      </c>
      <c r="B58" s="6" t="s">
        <v>1143</v>
      </c>
      <c r="C58" s="6">
        <v>2100</v>
      </c>
      <c r="D58" s="920" t="s">
        <v>234</v>
      </c>
      <c r="E58" s="6" t="s">
        <v>10</v>
      </c>
      <c r="F58" s="6" t="s">
        <v>10</v>
      </c>
      <c r="J58" s="38"/>
    </row>
    <row r="59" spans="1:10" s="6" customFormat="1">
      <c r="A59" s="918">
        <v>59</v>
      </c>
      <c r="B59" s="6" t="s">
        <v>1144</v>
      </c>
      <c r="C59" s="6">
        <v>2200</v>
      </c>
      <c r="D59" s="920" t="s">
        <v>234</v>
      </c>
      <c r="E59" s="6" t="s">
        <v>10</v>
      </c>
      <c r="F59" s="6" t="s">
        <v>10</v>
      </c>
      <c r="J59" s="38"/>
    </row>
    <row r="60" spans="1:10" s="6" customFormat="1">
      <c r="A60" s="918">
        <v>60</v>
      </c>
      <c r="B60" s="6" t="s">
        <v>1145</v>
      </c>
      <c r="C60" s="6">
        <v>2300</v>
      </c>
      <c r="D60" s="920" t="s">
        <v>234</v>
      </c>
      <c r="E60" s="6" t="s">
        <v>10</v>
      </c>
      <c r="F60" s="6" t="s">
        <v>10</v>
      </c>
      <c r="J60" s="38"/>
    </row>
    <row r="61" spans="1:10" s="6" customFormat="1">
      <c r="A61" s="918">
        <v>61</v>
      </c>
      <c r="B61" s="6" t="s">
        <v>1146</v>
      </c>
      <c r="C61" s="6">
        <v>2400</v>
      </c>
      <c r="D61" s="920" t="s">
        <v>234</v>
      </c>
      <c r="E61" s="6" t="s">
        <v>10</v>
      </c>
      <c r="F61" s="6" t="s">
        <v>10</v>
      </c>
      <c r="J61" s="38"/>
    </row>
    <row r="62" spans="1:10" s="6" customFormat="1">
      <c r="A62" s="918">
        <v>62</v>
      </c>
      <c r="B62" s="6" t="s">
        <v>1147</v>
      </c>
      <c r="C62" s="6">
        <v>2950</v>
      </c>
      <c r="D62" s="920" t="s">
        <v>540</v>
      </c>
      <c r="E62" s="6" t="s">
        <v>10</v>
      </c>
      <c r="F62" s="6" t="s">
        <v>10</v>
      </c>
      <c r="J62" s="38"/>
    </row>
    <row r="63" spans="1:10" s="6" customFormat="1">
      <c r="A63" s="918">
        <v>63</v>
      </c>
      <c r="B63" s="6" t="s">
        <v>1148</v>
      </c>
      <c r="C63" s="6">
        <v>504</v>
      </c>
      <c r="D63" s="920" t="s">
        <v>235</v>
      </c>
      <c r="E63" s="6" t="s">
        <v>10</v>
      </c>
      <c r="F63" s="6" t="s">
        <v>10</v>
      </c>
      <c r="J63" s="38"/>
    </row>
    <row r="64" spans="1:10" s="6" customFormat="1">
      <c r="A64" s="918">
        <v>64</v>
      </c>
      <c r="B64" s="6" t="s">
        <v>1149</v>
      </c>
      <c r="C64" s="6">
        <v>506</v>
      </c>
      <c r="D64" s="920" t="s">
        <v>235</v>
      </c>
      <c r="E64" s="6" t="s">
        <v>10</v>
      </c>
      <c r="F64" s="6" t="s">
        <v>10</v>
      </c>
      <c r="J64" s="38"/>
    </row>
    <row r="65" spans="1:10" s="6" customFormat="1">
      <c r="A65" s="918">
        <v>65</v>
      </c>
      <c r="B65" s="6" t="s">
        <v>1150</v>
      </c>
      <c r="C65" s="6">
        <v>507</v>
      </c>
      <c r="D65" s="920" t="s">
        <v>235</v>
      </c>
      <c r="E65" s="6" t="s">
        <v>10</v>
      </c>
      <c r="F65" s="6" t="s">
        <v>10</v>
      </c>
      <c r="J65" s="38"/>
    </row>
    <row r="66" spans="1:10" s="6" customFormat="1">
      <c r="A66" s="918">
        <v>66</v>
      </c>
      <c r="B66" s="6" t="s">
        <v>1151</v>
      </c>
      <c r="C66" s="6">
        <v>508</v>
      </c>
      <c r="D66" s="920" t="s">
        <v>235</v>
      </c>
      <c r="E66" s="6" t="s">
        <v>10</v>
      </c>
      <c r="F66" s="6" t="s">
        <v>10</v>
      </c>
      <c r="J66" s="38"/>
    </row>
    <row r="67" spans="1:10" s="6" customFormat="1">
      <c r="A67" s="918">
        <v>67</v>
      </c>
      <c r="B67" s="6" t="s">
        <v>1152</v>
      </c>
      <c r="C67" s="6">
        <v>509</v>
      </c>
      <c r="D67" s="920" t="s">
        <v>235</v>
      </c>
      <c r="E67" s="6" t="s">
        <v>10</v>
      </c>
      <c r="F67" s="6" t="s">
        <v>10</v>
      </c>
      <c r="J67" s="38"/>
    </row>
    <row r="68" spans="1:10" s="6" customFormat="1">
      <c r="A68" s="918">
        <v>68</v>
      </c>
      <c r="B68" s="6" t="s">
        <v>1153</v>
      </c>
      <c r="C68" s="6">
        <v>510</v>
      </c>
      <c r="D68" s="920" t="s">
        <v>235</v>
      </c>
      <c r="E68" s="6" t="s">
        <v>10</v>
      </c>
      <c r="F68" s="6" t="s">
        <v>10</v>
      </c>
      <c r="J68" s="38"/>
    </row>
    <row r="69" spans="1:10" s="6" customFormat="1">
      <c r="A69" s="918">
        <v>69</v>
      </c>
      <c r="B69" s="6" t="s">
        <v>1154</v>
      </c>
      <c r="C69" s="6">
        <v>511</v>
      </c>
      <c r="D69" s="920" t="s">
        <v>235</v>
      </c>
      <c r="E69" s="6" t="s">
        <v>10</v>
      </c>
      <c r="F69" s="6" t="s">
        <v>10</v>
      </c>
      <c r="J69" s="38"/>
    </row>
    <row r="70" spans="1:10" s="6" customFormat="1">
      <c r="A70" s="918">
        <v>70</v>
      </c>
      <c r="B70" s="6" t="s">
        <v>1155</v>
      </c>
      <c r="C70" s="6">
        <v>512</v>
      </c>
      <c r="D70" s="920" t="s">
        <v>235</v>
      </c>
      <c r="E70" s="6" t="s">
        <v>10</v>
      </c>
      <c r="F70" s="6" t="s">
        <v>10</v>
      </c>
      <c r="J70" s="38"/>
    </row>
    <row r="71" spans="1:10" s="6" customFormat="1">
      <c r="A71" s="918">
        <v>71</v>
      </c>
      <c r="B71" s="6" t="s">
        <v>1156</v>
      </c>
      <c r="C71" s="6">
        <v>513</v>
      </c>
      <c r="D71" s="920" t="s">
        <v>235</v>
      </c>
      <c r="E71" s="6" t="s">
        <v>10</v>
      </c>
      <c r="F71" s="6" t="s">
        <v>10</v>
      </c>
      <c r="J71" s="38"/>
    </row>
    <row r="72" spans="1:10" s="6" customFormat="1">
      <c r="A72" s="918">
        <v>72</v>
      </c>
      <c r="B72" s="6" t="s">
        <v>1157</v>
      </c>
      <c r="C72" s="6">
        <v>514</v>
      </c>
      <c r="D72" s="920" t="s">
        <v>235</v>
      </c>
      <c r="E72" s="6" t="s">
        <v>10</v>
      </c>
      <c r="F72" s="6" t="s">
        <v>10</v>
      </c>
      <c r="J72" s="38"/>
    </row>
    <row r="73" spans="1:10" s="6" customFormat="1">
      <c r="A73" s="918">
        <v>73</v>
      </c>
      <c r="B73" s="6" t="s">
        <v>1158</v>
      </c>
      <c r="C73" s="6">
        <v>515</v>
      </c>
      <c r="D73" s="920" t="s">
        <v>235</v>
      </c>
      <c r="E73" s="6" t="s">
        <v>10</v>
      </c>
      <c r="F73" s="6" t="s">
        <v>10</v>
      </c>
      <c r="J73" s="38"/>
    </row>
    <row r="74" spans="1:10" s="6" customFormat="1">
      <c r="A74" s="918">
        <v>74</v>
      </c>
      <c r="B74" s="6" t="s">
        <v>1159</v>
      </c>
      <c r="C74" s="6">
        <v>2500</v>
      </c>
      <c r="D74" s="920" t="s">
        <v>235</v>
      </c>
      <c r="E74" s="6" t="s">
        <v>10</v>
      </c>
      <c r="F74" s="6" t="s">
        <v>10</v>
      </c>
      <c r="J74" s="38"/>
    </row>
    <row r="75" spans="1:10" s="6" customFormat="1">
      <c r="A75" s="918">
        <v>75</v>
      </c>
      <c r="B75" s="6" t="s">
        <v>1160</v>
      </c>
      <c r="C75" s="6">
        <v>2600</v>
      </c>
      <c r="D75" s="920" t="s">
        <v>235</v>
      </c>
      <c r="E75" s="6" t="s">
        <v>10</v>
      </c>
      <c r="F75" s="6" t="s">
        <v>10</v>
      </c>
      <c r="J75" s="38"/>
    </row>
    <row r="76" spans="1:10" s="6" customFormat="1">
      <c r="A76" s="918">
        <v>76</v>
      </c>
      <c r="B76" s="6" t="s">
        <v>1161</v>
      </c>
      <c r="C76" s="6">
        <v>2650</v>
      </c>
      <c r="D76" s="920" t="s">
        <v>235</v>
      </c>
      <c r="E76" s="6" t="s">
        <v>10</v>
      </c>
      <c r="F76" s="6" t="s">
        <v>10</v>
      </c>
      <c r="J76" s="38"/>
    </row>
    <row r="77" spans="1:10" s="6" customFormat="1">
      <c r="A77" s="918">
        <v>77</v>
      </c>
      <c r="B77" s="6" t="s">
        <v>1162</v>
      </c>
      <c r="C77" s="6">
        <v>2660</v>
      </c>
      <c r="D77" s="920" t="s">
        <v>235</v>
      </c>
      <c r="E77" s="6" t="s">
        <v>10</v>
      </c>
      <c r="F77" s="6" t="s">
        <v>10</v>
      </c>
      <c r="J77" s="38"/>
    </row>
    <row r="78" spans="1:10" s="6" customFormat="1">
      <c r="A78" s="918">
        <v>78</v>
      </c>
      <c r="B78" s="6" t="s">
        <v>1163</v>
      </c>
      <c r="C78" s="6">
        <v>2700</v>
      </c>
      <c r="D78" s="920" t="s">
        <v>235</v>
      </c>
      <c r="E78" s="6" t="s">
        <v>10</v>
      </c>
      <c r="F78" s="6" t="s">
        <v>10</v>
      </c>
      <c r="J78" s="38"/>
    </row>
    <row r="79" spans="1:10" s="6" customFormat="1">
      <c r="A79" s="918">
        <v>79</v>
      </c>
      <c r="B79" s="6" t="s">
        <v>1164</v>
      </c>
      <c r="C79" s="6">
        <v>2800</v>
      </c>
      <c r="D79" s="920" t="s">
        <v>235</v>
      </c>
      <c r="E79" s="6" t="s">
        <v>10</v>
      </c>
      <c r="F79" s="6" t="s">
        <v>10</v>
      </c>
      <c r="J79" s="38"/>
    </row>
    <row r="80" spans="1:10" s="6" customFormat="1">
      <c r="A80" s="918">
        <v>80</v>
      </c>
      <c r="B80" s="6" t="s">
        <v>1165</v>
      </c>
      <c r="C80" s="6">
        <v>2850</v>
      </c>
      <c r="D80" s="920" t="s">
        <v>235</v>
      </c>
      <c r="E80" s="6" t="s">
        <v>10</v>
      </c>
      <c r="F80" s="6" t="s">
        <v>10</v>
      </c>
      <c r="J80" s="38"/>
    </row>
    <row r="81" spans="1:10" s="6" customFormat="1">
      <c r="A81" s="918">
        <v>81</v>
      </c>
      <c r="B81" s="6" t="s">
        <v>1166</v>
      </c>
      <c r="C81" s="6">
        <v>3000</v>
      </c>
      <c r="D81" s="920" t="s">
        <v>235</v>
      </c>
      <c r="E81" s="6" t="s">
        <v>10</v>
      </c>
      <c r="F81" s="6" t="s">
        <v>10</v>
      </c>
      <c r="J81" s="38"/>
    </row>
    <row r="82" spans="1:10" s="6" customFormat="1">
      <c r="A82" s="918">
        <v>82</v>
      </c>
      <c r="B82" s="6" t="s">
        <v>1167</v>
      </c>
      <c r="C82" s="6">
        <v>3001</v>
      </c>
      <c r="D82" s="920" t="s">
        <v>235</v>
      </c>
      <c r="E82" s="6" t="s">
        <v>10</v>
      </c>
      <c r="F82" s="6" t="s">
        <v>10</v>
      </c>
      <c r="J82" s="38"/>
    </row>
    <row r="83" spans="1:10" s="6" customFormat="1">
      <c r="A83" s="918">
        <v>83</v>
      </c>
      <c r="B83" s="6" t="s">
        <v>1168</v>
      </c>
      <c r="C83" s="6">
        <v>3010</v>
      </c>
      <c r="D83" s="920" t="s">
        <v>235</v>
      </c>
      <c r="E83" s="6" t="s">
        <v>10</v>
      </c>
      <c r="F83" s="6" t="s">
        <v>10</v>
      </c>
      <c r="J83" s="38"/>
    </row>
    <row r="84" spans="1:10" s="6" customFormat="1">
      <c r="A84" s="918">
        <v>84</v>
      </c>
      <c r="B84" s="6" t="s">
        <v>1169</v>
      </c>
      <c r="C84" s="6">
        <v>3020</v>
      </c>
      <c r="D84" s="920" t="s">
        <v>235</v>
      </c>
      <c r="E84" s="6" t="s">
        <v>10</v>
      </c>
      <c r="F84" s="6" t="s">
        <v>10</v>
      </c>
      <c r="J84" s="38"/>
    </row>
    <row r="85" spans="1:10" s="6" customFormat="1">
      <c r="A85" s="918">
        <v>85</v>
      </c>
      <c r="B85" s="6" t="s">
        <v>1170</v>
      </c>
      <c r="C85" s="6">
        <v>3040</v>
      </c>
      <c r="D85" s="920" t="s">
        <v>235</v>
      </c>
      <c r="E85" s="6" t="s">
        <v>10</v>
      </c>
      <c r="F85" s="6" t="s">
        <v>10</v>
      </c>
      <c r="J85" s="38"/>
    </row>
    <row r="86" spans="1:10" s="6" customFormat="1">
      <c r="A86" s="918">
        <v>86</v>
      </c>
      <c r="B86" s="6" t="s">
        <v>1171</v>
      </c>
      <c r="C86" s="6">
        <v>3050</v>
      </c>
      <c r="D86" s="920" t="s">
        <v>235</v>
      </c>
      <c r="E86" s="6" t="s">
        <v>10</v>
      </c>
      <c r="F86" s="6" t="s">
        <v>10</v>
      </c>
      <c r="J86" s="38"/>
    </row>
    <row r="87" spans="1:10" s="6" customFormat="1">
      <c r="A87" s="918">
        <v>87</v>
      </c>
      <c r="B87" s="6" t="s">
        <v>1172</v>
      </c>
      <c r="C87" s="6">
        <v>3060</v>
      </c>
      <c r="D87" s="920" t="s">
        <v>235</v>
      </c>
      <c r="E87" s="6" t="s">
        <v>10</v>
      </c>
      <c r="F87" s="6" t="s">
        <v>10</v>
      </c>
      <c r="J87" s="38"/>
    </row>
    <row r="88" spans="1:10" s="6" customFormat="1">
      <c r="A88" s="918">
        <v>88</v>
      </c>
      <c r="B88" s="6" t="s">
        <v>1173</v>
      </c>
      <c r="C88" s="6">
        <v>3100</v>
      </c>
      <c r="D88" s="920" t="s">
        <v>235</v>
      </c>
      <c r="E88" s="6" t="s">
        <v>10</v>
      </c>
      <c r="F88" s="6" t="s">
        <v>10</v>
      </c>
      <c r="J88" s="38"/>
    </row>
  </sheetData>
  <sortState xmlns:xlrd2="http://schemas.microsoft.com/office/spreadsheetml/2017/richdata2" ref="I2:I88">
    <sortCondition ref="I2:I88"/>
  </sortState>
  <phoneticPr fontId="0"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Foglio4">
    <pageSetUpPr fitToPage="1"/>
  </sheetPr>
  <dimension ref="A1:G115"/>
  <sheetViews>
    <sheetView workbookViewId="0">
      <selection activeCell="C29" sqref="C29"/>
    </sheetView>
  </sheetViews>
  <sheetFormatPr defaultColWidth="8.19921875" defaultRowHeight="13.8"/>
  <cols>
    <col min="1" max="1" width="4.69921875" customWidth="1"/>
    <col min="2" max="2" width="21.5" bestFit="1" customWidth="1"/>
    <col min="3" max="3" width="5.69921875" customWidth="1"/>
    <col min="4" max="4" width="23.09765625" customWidth="1"/>
    <col min="5" max="5" width="20.69921875" customWidth="1"/>
    <col min="6" max="6" width="17.19921875" bestFit="1" customWidth="1"/>
  </cols>
  <sheetData>
    <row r="1" spans="1:6" s="2" customFormat="1" ht="26.7" customHeight="1">
      <c r="A1" s="819">
        <v>1</v>
      </c>
      <c r="B1" s="820" t="s">
        <v>1174</v>
      </c>
      <c r="C1" s="820"/>
      <c r="D1" s="821" t="s">
        <v>1175</v>
      </c>
      <c r="E1" s="821" t="s">
        <v>1176</v>
      </c>
      <c r="F1" s="822"/>
    </row>
    <row r="2" spans="1:6" s="2" customFormat="1" ht="13.2">
      <c r="A2" s="823">
        <v>2</v>
      </c>
      <c r="B2" s="824" t="s">
        <v>1177</v>
      </c>
      <c r="C2" s="824" t="s">
        <v>529</v>
      </c>
      <c r="D2" s="824" t="s">
        <v>394</v>
      </c>
      <c r="E2" s="825" t="s">
        <v>1178</v>
      </c>
      <c r="F2" s="824" t="s">
        <v>350</v>
      </c>
    </row>
    <row r="3" spans="1:6" s="2" customFormat="1" ht="13.2">
      <c r="A3" s="823">
        <v>3</v>
      </c>
      <c r="B3" s="824" t="s">
        <v>1179</v>
      </c>
      <c r="C3" s="824" t="s">
        <v>352</v>
      </c>
      <c r="D3" s="824" t="s">
        <v>353</v>
      </c>
      <c r="E3" s="825" t="s">
        <v>354</v>
      </c>
      <c r="F3" s="825" t="s">
        <v>354</v>
      </c>
    </row>
    <row r="4" spans="1:6" s="2" customFormat="1" ht="13.2">
      <c r="A4" s="823">
        <v>4</v>
      </c>
      <c r="B4" s="824" t="s">
        <v>1180</v>
      </c>
      <c r="C4" s="824" t="s">
        <v>530</v>
      </c>
      <c r="D4" s="824" t="s">
        <v>527</v>
      </c>
      <c r="E4" s="825" t="s">
        <v>1181</v>
      </c>
      <c r="F4" s="824" t="s">
        <v>350</v>
      </c>
    </row>
    <row r="5" spans="1:6" s="2" customFormat="1" ht="13.2">
      <c r="A5" s="823">
        <v>5</v>
      </c>
      <c r="B5" s="824" t="s">
        <v>1182</v>
      </c>
      <c r="C5" s="824" t="s">
        <v>638</v>
      </c>
      <c r="D5" s="824" t="s">
        <v>639</v>
      </c>
      <c r="E5" s="825" t="s">
        <v>354</v>
      </c>
      <c r="F5" s="825" t="s">
        <v>354</v>
      </c>
    </row>
    <row r="6" spans="1:6" s="2" customFormat="1" ht="13.2">
      <c r="A6" s="823">
        <v>6</v>
      </c>
      <c r="B6" s="824" t="s">
        <v>1183</v>
      </c>
      <c r="C6" s="824" t="s">
        <v>651</v>
      </c>
      <c r="D6" s="824" t="s">
        <v>527</v>
      </c>
      <c r="E6" s="825" t="s">
        <v>1181</v>
      </c>
      <c r="F6" s="824" t="s">
        <v>350</v>
      </c>
    </row>
    <row r="7" spans="1:6" s="2" customFormat="1" ht="13.2">
      <c r="A7" s="823">
        <v>7</v>
      </c>
      <c r="B7" s="824" t="s">
        <v>1184</v>
      </c>
      <c r="C7" s="824" t="s">
        <v>583</v>
      </c>
      <c r="D7" s="824" t="s">
        <v>493</v>
      </c>
      <c r="E7" s="825" t="s">
        <v>1185</v>
      </c>
      <c r="F7" s="824" t="s">
        <v>350</v>
      </c>
    </row>
    <row r="8" spans="1:6" s="2" customFormat="1" ht="13.2">
      <c r="A8" s="823">
        <v>8</v>
      </c>
      <c r="B8" s="824" t="s">
        <v>1186</v>
      </c>
      <c r="C8" s="824" t="s">
        <v>593</v>
      </c>
      <c r="D8" s="824" t="s">
        <v>390</v>
      </c>
      <c r="E8" s="825" t="s">
        <v>1181</v>
      </c>
      <c r="F8" s="824" t="s">
        <v>350</v>
      </c>
    </row>
    <row r="9" spans="1:6" s="2" customFormat="1" ht="13.2">
      <c r="A9" s="823">
        <v>9</v>
      </c>
      <c r="B9" s="824" t="s">
        <v>1187</v>
      </c>
      <c r="C9" s="824" t="s">
        <v>647</v>
      </c>
      <c r="D9" s="824" t="s">
        <v>353</v>
      </c>
      <c r="E9" s="825" t="s">
        <v>354</v>
      </c>
      <c r="F9" s="825" t="s">
        <v>354</v>
      </c>
    </row>
    <row r="10" spans="1:6" s="2" customFormat="1" ht="13.2">
      <c r="A10" s="823">
        <v>10</v>
      </c>
      <c r="B10" s="824" t="s">
        <v>1188</v>
      </c>
      <c r="C10" s="824" t="s">
        <v>538</v>
      </c>
      <c r="D10" s="824" t="s">
        <v>431</v>
      </c>
      <c r="E10" s="825" t="s">
        <v>1185</v>
      </c>
      <c r="F10" s="824" t="s">
        <v>350</v>
      </c>
    </row>
    <row r="11" spans="1:6" s="2" customFormat="1" ht="13.2">
      <c r="A11" s="823">
        <v>11</v>
      </c>
      <c r="B11" s="824" t="s">
        <v>1189</v>
      </c>
      <c r="C11" s="824" t="s">
        <v>497</v>
      </c>
      <c r="D11" s="824" t="s">
        <v>476</v>
      </c>
      <c r="E11" s="825" t="s">
        <v>1185</v>
      </c>
      <c r="F11" s="824" t="s">
        <v>350</v>
      </c>
    </row>
    <row r="12" spans="1:6" s="2" customFormat="1" ht="13.2">
      <c r="A12" s="823">
        <v>12</v>
      </c>
      <c r="B12" s="824" t="s">
        <v>1190</v>
      </c>
      <c r="C12" s="824" t="s">
        <v>501</v>
      </c>
      <c r="D12" s="824" t="s">
        <v>363</v>
      </c>
      <c r="E12" s="825" t="s">
        <v>354</v>
      </c>
      <c r="F12" s="825" t="s">
        <v>354</v>
      </c>
    </row>
    <row r="13" spans="1:6" s="2" customFormat="1" ht="13.2">
      <c r="A13" s="823">
        <v>13</v>
      </c>
      <c r="B13" s="824" t="s">
        <v>1191</v>
      </c>
      <c r="C13" s="824" t="s">
        <v>669</v>
      </c>
      <c r="D13" s="824" t="s">
        <v>353</v>
      </c>
      <c r="E13" s="825" t="s">
        <v>354</v>
      </c>
      <c r="F13" s="825" t="s">
        <v>354</v>
      </c>
    </row>
    <row r="14" spans="1:6" s="2" customFormat="1" ht="13.2">
      <c r="A14" s="823">
        <v>14</v>
      </c>
      <c r="B14" s="824" t="s">
        <v>1192</v>
      </c>
      <c r="C14" s="824" t="s">
        <v>477</v>
      </c>
      <c r="D14" s="824" t="s">
        <v>449</v>
      </c>
      <c r="E14" s="825" t="s">
        <v>343</v>
      </c>
      <c r="F14" s="825" t="s">
        <v>343</v>
      </c>
    </row>
    <row r="15" spans="1:6" s="2" customFormat="1" ht="13.2">
      <c r="A15" s="823">
        <v>15</v>
      </c>
      <c r="B15" s="824" t="s">
        <v>1193</v>
      </c>
      <c r="C15" s="824" t="s">
        <v>648</v>
      </c>
      <c r="D15" s="824" t="s">
        <v>431</v>
      </c>
      <c r="E15" s="825" t="s">
        <v>1185</v>
      </c>
      <c r="F15" s="824" t="s">
        <v>350</v>
      </c>
    </row>
    <row r="16" spans="1:6" s="2" customFormat="1" ht="13.2">
      <c r="A16" s="823">
        <v>16</v>
      </c>
      <c r="B16" s="824" t="s">
        <v>1194</v>
      </c>
      <c r="C16" s="824" t="s">
        <v>341</v>
      </c>
      <c r="D16" s="824" t="s">
        <v>342</v>
      </c>
      <c r="E16" s="825" t="s">
        <v>343</v>
      </c>
      <c r="F16" s="825" t="s">
        <v>343</v>
      </c>
    </row>
    <row r="17" spans="1:6" s="2" customFormat="1" ht="13.2">
      <c r="A17" s="823">
        <v>17</v>
      </c>
      <c r="B17" s="824" t="s">
        <v>1195</v>
      </c>
      <c r="C17" s="824" t="s">
        <v>574</v>
      </c>
      <c r="D17" s="824" t="s">
        <v>476</v>
      </c>
      <c r="E17" s="825" t="s">
        <v>1185</v>
      </c>
      <c r="F17" s="824" t="s">
        <v>350</v>
      </c>
    </row>
    <row r="18" spans="1:6" s="2" customFormat="1" ht="13.2">
      <c r="A18" s="823">
        <v>18</v>
      </c>
      <c r="B18" s="824" t="s">
        <v>1196</v>
      </c>
      <c r="C18" s="824" t="s">
        <v>362</v>
      </c>
      <c r="D18" s="824" t="s">
        <v>363</v>
      </c>
      <c r="E18" s="825" t="s">
        <v>354</v>
      </c>
      <c r="F18" s="825" t="s">
        <v>354</v>
      </c>
    </row>
    <row r="19" spans="1:6" s="2" customFormat="1" ht="13.2">
      <c r="A19" s="823">
        <v>19</v>
      </c>
      <c r="B19" s="824" t="s">
        <v>1197</v>
      </c>
      <c r="C19" s="824" t="s">
        <v>475</v>
      </c>
      <c r="D19" s="824" t="s">
        <v>476</v>
      </c>
      <c r="E19" s="825" t="s">
        <v>1185</v>
      </c>
      <c r="F19" s="824" t="s">
        <v>350</v>
      </c>
    </row>
    <row r="20" spans="1:6" s="2" customFormat="1" ht="13.2">
      <c r="A20" s="823">
        <v>20</v>
      </c>
      <c r="B20" s="824" t="s">
        <v>1198</v>
      </c>
      <c r="C20" s="824" t="s">
        <v>490</v>
      </c>
      <c r="D20" s="824" t="s">
        <v>486</v>
      </c>
      <c r="E20" s="825" t="s">
        <v>343</v>
      </c>
      <c r="F20" s="825" t="s">
        <v>343</v>
      </c>
    </row>
    <row r="21" spans="1:6" s="2" customFormat="1" ht="13.2">
      <c r="A21" s="823">
        <v>21</v>
      </c>
      <c r="B21" s="824" t="s">
        <v>1199</v>
      </c>
      <c r="C21" s="824" t="s">
        <v>514</v>
      </c>
      <c r="D21" s="824" t="s">
        <v>506</v>
      </c>
      <c r="E21" s="825" t="s">
        <v>1178</v>
      </c>
      <c r="F21" s="824" t="s">
        <v>350</v>
      </c>
    </row>
    <row r="22" spans="1:6" s="2" customFormat="1" ht="13.2">
      <c r="A22" s="823">
        <v>22</v>
      </c>
      <c r="B22" s="824" t="s">
        <v>1200</v>
      </c>
      <c r="C22" s="824" t="s">
        <v>428</v>
      </c>
      <c r="D22" s="824" t="s">
        <v>429</v>
      </c>
      <c r="E22" s="825" t="s">
        <v>1185</v>
      </c>
      <c r="F22" s="824" t="s">
        <v>350</v>
      </c>
    </row>
    <row r="23" spans="1:6" s="2" customFormat="1" ht="13.2">
      <c r="A23" s="823">
        <v>23</v>
      </c>
      <c r="B23" s="824" t="s">
        <v>1201</v>
      </c>
      <c r="C23" s="824" t="s">
        <v>547</v>
      </c>
      <c r="D23" s="824" t="s">
        <v>431</v>
      </c>
      <c r="E23" s="825" t="s">
        <v>1185</v>
      </c>
      <c r="F23" s="824" t="s">
        <v>350</v>
      </c>
    </row>
    <row r="24" spans="1:6" s="2" customFormat="1" ht="13.2">
      <c r="A24" s="823">
        <v>24</v>
      </c>
      <c r="B24" s="824" t="s">
        <v>1202</v>
      </c>
      <c r="C24" s="824" t="s">
        <v>510</v>
      </c>
      <c r="D24" s="824" t="s">
        <v>493</v>
      </c>
      <c r="E24" s="825" t="s">
        <v>1185</v>
      </c>
      <c r="F24" s="824" t="s">
        <v>350</v>
      </c>
    </row>
    <row r="25" spans="1:6" s="2" customFormat="1" ht="13.2">
      <c r="A25" s="823">
        <v>25</v>
      </c>
      <c r="B25" s="824" t="s">
        <v>1203</v>
      </c>
      <c r="C25" s="824" t="s">
        <v>919</v>
      </c>
      <c r="D25" s="824" t="s">
        <v>394</v>
      </c>
      <c r="E25" s="825" t="s">
        <v>1178</v>
      </c>
      <c r="F25" s="824" t="s">
        <v>350</v>
      </c>
    </row>
    <row r="26" spans="1:6" s="2" customFormat="1" ht="13.2">
      <c r="A26" s="823">
        <v>26</v>
      </c>
      <c r="B26" s="824" t="s">
        <v>1204</v>
      </c>
      <c r="C26" s="824" t="s">
        <v>522</v>
      </c>
      <c r="D26" s="824" t="s">
        <v>353</v>
      </c>
      <c r="E26" s="825" t="s">
        <v>354</v>
      </c>
      <c r="F26" s="825" t="s">
        <v>354</v>
      </c>
    </row>
    <row r="27" spans="1:6" s="2" customFormat="1" ht="13.2">
      <c r="A27" s="823">
        <v>27</v>
      </c>
      <c r="B27" s="824" t="s">
        <v>1205</v>
      </c>
      <c r="C27" s="824" t="s">
        <v>404</v>
      </c>
      <c r="D27" s="824" t="s">
        <v>363</v>
      </c>
      <c r="E27" s="825" t="s">
        <v>354</v>
      </c>
      <c r="F27" s="825" t="s">
        <v>354</v>
      </c>
    </row>
    <row r="28" spans="1:6" s="2" customFormat="1" ht="13.2">
      <c r="A28" s="823">
        <v>28</v>
      </c>
      <c r="B28" s="824" t="s">
        <v>1206</v>
      </c>
      <c r="C28" s="824" t="s">
        <v>417</v>
      </c>
      <c r="D28" s="824" t="s">
        <v>363</v>
      </c>
      <c r="E28" s="825" t="s">
        <v>354</v>
      </c>
      <c r="F28" s="825" t="s">
        <v>354</v>
      </c>
    </row>
    <row r="29" spans="1:6" s="2" customFormat="1" ht="13.2">
      <c r="A29" s="823">
        <v>29</v>
      </c>
      <c r="B29" s="824" t="s">
        <v>1207</v>
      </c>
      <c r="C29" s="824" t="s">
        <v>599</v>
      </c>
      <c r="D29" s="824" t="s">
        <v>396</v>
      </c>
      <c r="E29" s="825" t="s">
        <v>1185</v>
      </c>
      <c r="F29" s="824" t="s">
        <v>350</v>
      </c>
    </row>
    <row r="30" spans="1:6" s="2" customFormat="1" ht="13.2">
      <c r="A30" s="823">
        <v>30</v>
      </c>
      <c r="B30" s="824" t="s">
        <v>1208</v>
      </c>
      <c r="C30" s="824" t="s">
        <v>393</v>
      </c>
      <c r="D30" s="824" t="s">
        <v>394</v>
      </c>
      <c r="E30" s="825" t="s">
        <v>1178</v>
      </c>
      <c r="F30" s="824" t="s">
        <v>350</v>
      </c>
    </row>
    <row r="31" spans="1:6" s="2" customFormat="1" ht="13.2">
      <c r="A31" s="823">
        <v>31</v>
      </c>
      <c r="B31" s="824" t="s">
        <v>1209</v>
      </c>
      <c r="C31" s="824" t="s">
        <v>398</v>
      </c>
      <c r="D31" s="824" t="s">
        <v>396</v>
      </c>
      <c r="E31" s="825" t="s">
        <v>1185</v>
      </c>
      <c r="F31" s="824" t="s">
        <v>350</v>
      </c>
    </row>
    <row r="32" spans="1:6" s="2" customFormat="1" ht="13.2">
      <c r="A32" s="823">
        <v>32</v>
      </c>
      <c r="B32" s="824" t="s">
        <v>1210</v>
      </c>
      <c r="C32" s="824" t="s">
        <v>909</v>
      </c>
      <c r="D32" s="824" t="s">
        <v>394</v>
      </c>
      <c r="E32" s="825" t="s">
        <v>1178</v>
      </c>
      <c r="F32" s="824" t="s">
        <v>350</v>
      </c>
    </row>
    <row r="33" spans="1:6" s="2" customFormat="1" ht="13.2">
      <c r="A33" s="823">
        <v>33</v>
      </c>
      <c r="B33" s="824" t="s">
        <v>1211</v>
      </c>
      <c r="C33" s="824" t="s">
        <v>516</v>
      </c>
      <c r="D33" s="824" t="s">
        <v>342</v>
      </c>
      <c r="E33" s="825" t="s">
        <v>343</v>
      </c>
      <c r="F33" s="825" t="s">
        <v>343</v>
      </c>
    </row>
    <row r="34" spans="1:6" s="2" customFormat="1" ht="13.2">
      <c r="A34" s="823">
        <v>34</v>
      </c>
      <c r="B34" s="824" t="s">
        <v>1212</v>
      </c>
      <c r="C34" s="824" t="s">
        <v>499</v>
      </c>
      <c r="D34" s="824" t="s">
        <v>342</v>
      </c>
      <c r="E34" s="825" t="s">
        <v>343</v>
      </c>
      <c r="F34" s="825" t="s">
        <v>343</v>
      </c>
    </row>
    <row r="35" spans="1:6" s="2" customFormat="1" ht="13.2">
      <c r="A35" s="823">
        <v>35</v>
      </c>
      <c r="B35" s="824" t="s">
        <v>1213</v>
      </c>
      <c r="C35" s="824" t="s">
        <v>913</v>
      </c>
      <c r="D35" s="824" t="s">
        <v>476</v>
      </c>
      <c r="E35" s="825" t="s">
        <v>1185</v>
      </c>
      <c r="F35" s="824" t="s">
        <v>350</v>
      </c>
    </row>
    <row r="36" spans="1:6" s="2" customFormat="1" ht="13.2">
      <c r="A36" s="823">
        <v>36</v>
      </c>
      <c r="B36" s="824" t="s">
        <v>1214</v>
      </c>
      <c r="C36" s="824" t="s">
        <v>487</v>
      </c>
      <c r="D36" s="824" t="s">
        <v>390</v>
      </c>
      <c r="E36" s="825" t="s">
        <v>1181</v>
      </c>
      <c r="F36" s="824" t="s">
        <v>350</v>
      </c>
    </row>
    <row r="37" spans="1:6" s="2" customFormat="1" ht="13.2">
      <c r="A37" s="823">
        <v>37</v>
      </c>
      <c r="B37" s="824" t="s">
        <v>1215</v>
      </c>
      <c r="C37" s="824" t="s">
        <v>554</v>
      </c>
      <c r="D37" s="824" t="s">
        <v>527</v>
      </c>
      <c r="E37" s="825" t="s">
        <v>1181</v>
      </c>
      <c r="F37" s="824" t="s">
        <v>350</v>
      </c>
    </row>
    <row r="38" spans="1:6" s="2" customFormat="1" ht="13.2">
      <c r="A38" s="823">
        <v>38</v>
      </c>
      <c r="B38" s="824" t="s">
        <v>1216</v>
      </c>
      <c r="C38" s="824" t="s">
        <v>348</v>
      </c>
      <c r="D38" s="824" t="s">
        <v>349</v>
      </c>
      <c r="E38" s="825" t="s">
        <v>1181</v>
      </c>
      <c r="F38" s="824" t="s">
        <v>350</v>
      </c>
    </row>
    <row r="39" spans="1:6" s="2" customFormat="1" ht="13.2">
      <c r="A39" s="823">
        <v>39</v>
      </c>
      <c r="B39" s="824" t="s">
        <v>1217</v>
      </c>
      <c r="C39" s="824" t="s">
        <v>479</v>
      </c>
      <c r="D39" s="824" t="s">
        <v>480</v>
      </c>
      <c r="E39" s="825" t="s">
        <v>354</v>
      </c>
      <c r="F39" s="825" t="s">
        <v>354</v>
      </c>
    </row>
    <row r="40" spans="1:6" s="2" customFormat="1" ht="13.2">
      <c r="A40" s="823">
        <v>40</v>
      </c>
      <c r="B40" s="824" t="s">
        <v>1218</v>
      </c>
      <c r="C40" s="824" t="s">
        <v>921</v>
      </c>
      <c r="D40" s="824" t="s">
        <v>489</v>
      </c>
      <c r="E40" s="825" t="s">
        <v>343</v>
      </c>
      <c r="F40" s="825" t="s">
        <v>343</v>
      </c>
    </row>
    <row r="41" spans="1:6" s="2" customFormat="1" ht="13.2">
      <c r="A41" s="823">
        <v>41</v>
      </c>
      <c r="B41" s="824" t="s">
        <v>1219</v>
      </c>
      <c r="C41" s="824" t="s">
        <v>666</v>
      </c>
      <c r="D41" s="824" t="s">
        <v>390</v>
      </c>
      <c r="E41" s="825" t="s">
        <v>1181</v>
      </c>
      <c r="F41" s="824" t="s">
        <v>350</v>
      </c>
    </row>
    <row r="42" spans="1:6" s="2" customFormat="1" ht="13.2">
      <c r="A42" s="823">
        <v>42</v>
      </c>
      <c r="B42" s="824" t="s">
        <v>1220</v>
      </c>
      <c r="C42" s="824" t="s">
        <v>561</v>
      </c>
      <c r="D42" s="824" t="s">
        <v>480</v>
      </c>
      <c r="E42" s="825" t="s">
        <v>354</v>
      </c>
      <c r="F42" s="825" t="s">
        <v>354</v>
      </c>
    </row>
    <row r="43" spans="1:6" s="2" customFormat="1" ht="13.2">
      <c r="A43" s="823">
        <v>43</v>
      </c>
      <c r="B43" s="824" t="s">
        <v>1221</v>
      </c>
      <c r="C43" s="824" t="s">
        <v>905</v>
      </c>
      <c r="D43" s="824" t="s">
        <v>429</v>
      </c>
      <c r="E43" s="825" t="s">
        <v>1185</v>
      </c>
      <c r="F43" s="824" t="s">
        <v>350</v>
      </c>
    </row>
    <row r="44" spans="1:6" s="2" customFormat="1" ht="13.2">
      <c r="A44" s="823">
        <v>44</v>
      </c>
      <c r="B44" s="824" t="s">
        <v>1222</v>
      </c>
      <c r="C44" s="824" t="s">
        <v>395</v>
      </c>
      <c r="D44" s="824" t="s">
        <v>396</v>
      </c>
      <c r="E44" s="825" t="s">
        <v>1185</v>
      </c>
      <c r="F44" s="824" t="s">
        <v>350</v>
      </c>
    </row>
    <row r="45" spans="1:6" s="2" customFormat="1" ht="13.2">
      <c r="A45" s="823">
        <v>45</v>
      </c>
      <c r="B45" s="824" t="s">
        <v>1223</v>
      </c>
      <c r="C45" s="824" t="s">
        <v>524</v>
      </c>
      <c r="D45" s="824" t="s">
        <v>363</v>
      </c>
      <c r="E45" s="825" t="s">
        <v>354</v>
      </c>
      <c r="F45" s="825" t="s">
        <v>354</v>
      </c>
    </row>
    <row r="46" spans="1:6" s="2" customFormat="1" ht="13.2">
      <c r="A46" s="823">
        <v>46</v>
      </c>
      <c r="B46" s="824" t="s">
        <v>1224</v>
      </c>
      <c r="C46" s="824" t="s">
        <v>649</v>
      </c>
      <c r="D46" s="824" t="s">
        <v>476</v>
      </c>
      <c r="E46" s="825" t="s">
        <v>1185</v>
      </c>
      <c r="F46" s="824" t="s">
        <v>350</v>
      </c>
    </row>
    <row r="47" spans="1:6" s="2" customFormat="1" ht="13.2">
      <c r="A47" s="823">
        <v>47</v>
      </c>
      <c r="B47" s="824" t="s">
        <v>1225</v>
      </c>
      <c r="C47" s="824" t="s">
        <v>532</v>
      </c>
      <c r="D47" s="824" t="s">
        <v>390</v>
      </c>
      <c r="E47" s="825" t="s">
        <v>1181</v>
      </c>
      <c r="F47" s="824" t="s">
        <v>350</v>
      </c>
    </row>
    <row r="48" spans="1:6" s="2" customFormat="1" ht="13.2">
      <c r="A48" s="823">
        <v>48</v>
      </c>
      <c r="B48" s="824" t="s">
        <v>1226</v>
      </c>
      <c r="C48" s="824" t="s">
        <v>427</v>
      </c>
      <c r="D48" s="824" t="s">
        <v>363</v>
      </c>
      <c r="E48" s="825" t="s">
        <v>354</v>
      </c>
      <c r="F48" s="825" t="s">
        <v>354</v>
      </c>
    </row>
    <row r="49" spans="1:6" s="2" customFormat="1" ht="13.2">
      <c r="A49" s="823">
        <v>49</v>
      </c>
      <c r="B49" s="824" t="s">
        <v>1227</v>
      </c>
      <c r="C49" s="824" t="s">
        <v>544</v>
      </c>
      <c r="D49" s="824" t="s">
        <v>349</v>
      </c>
      <c r="E49" s="825" t="s">
        <v>1181</v>
      </c>
      <c r="F49" s="824" t="s">
        <v>350</v>
      </c>
    </row>
    <row r="50" spans="1:6" s="2" customFormat="1" ht="13.2">
      <c r="A50" s="823">
        <v>50</v>
      </c>
      <c r="B50" s="824" t="s">
        <v>1228</v>
      </c>
      <c r="C50" s="824" t="s">
        <v>523</v>
      </c>
      <c r="D50" s="824" t="s">
        <v>390</v>
      </c>
      <c r="E50" s="825" t="s">
        <v>1181</v>
      </c>
      <c r="F50" s="824" t="s">
        <v>350</v>
      </c>
    </row>
    <row r="51" spans="1:6" s="2" customFormat="1" ht="13.2">
      <c r="A51" s="823">
        <v>51</v>
      </c>
      <c r="B51" s="824" t="s">
        <v>1229</v>
      </c>
      <c r="C51" s="824" t="s">
        <v>421</v>
      </c>
      <c r="D51" s="824" t="s">
        <v>363</v>
      </c>
      <c r="E51" s="825" t="s">
        <v>354</v>
      </c>
      <c r="F51" s="825" t="s">
        <v>354</v>
      </c>
    </row>
    <row r="52" spans="1:6" s="2" customFormat="1" ht="13.2">
      <c r="A52" s="823">
        <v>52</v>
      </c>
      <c r="B52" s="824" t="s">
        <v>1230</v>
      </c>
      <c r="C52" s="824" t="s">
        <v>526</v>
      </c>
      <c r="D52" s="824" t="s">
        <v>527</v>
      </c>
      <c r="E52" s="825" t="s">
        <v>1181</v>
      </c>
      <c r="F52" s="824" t="s">
        <v>350</v>
      </c>
    </row>
    <row r="53" spans="1:6" s="2" customFormat="1" ht="13.2">
      <c r="A53" s="823">
        <v>53</v>
      </c>
      <c r="B53" s="824" t="s">
        <v>1231</v>
      </c>
      <c r="C53" s="824" t="s">
        <v>553</v>
      </c>
      <c r="D53" s="824" t="s">
        <v>394</v>
      </c>
      <c r="E53" s="825" t="s">
        <v>1178</v>
      </c>
      <c r="F53" s="824" t="s">
        <v>350</v>
      </c>
    </row>
    <row r="54" spans="1:6" s="2" customFormat="1" ht="13.2">
      <c r="A54" s="823">
        <v>54</v>
      </c>
      <c r="B54" s="824" t="s">
        <v>1232</v>
      </c>
      <c r="C54" s="824" t="s">
        <v>424</v>
      </c>
      <c r="D54" s="824" t="s">
        <v>363</v>
      </c>
      <c r="E54" s="825" t="s">
        <v>354</v>
      </c>
      <c r="F54" s="825" t="s">
        <v>354</v>
      </c>
    </row>
    <row r="55" spans="1:6" s="2" customFormat="1" ht="13.2">
      <c r="A55" s="823">
        <v>55</v>
      </c>
      <c r="B55" s="824" t="s">
        <v>1233</v>
      </c>
      <c r="C55" s="824" t="s">
        <v>508</v>
      </c>
      <c r="D55" s="824" t="s">
        <v>363</v>
      </c>
      <c r="E55" s="825" t="s">
        <v>354</v>
      </c>
      <c r="F55" s="825" t="s">
        <v>354</v>
      </c>
    </row>
    <row r="56" spans="1:6" s="2" customFormat="1" ht="13.2">
      <c r="A56" s="823">
        <v>56</v>
      </c>
      <c r="B56" s="824" t="s">
        <v>1234</v>
      </c>
      <c r="C56" s="824" t="s">
        <v>347</v>
      </c>
      <c r="D56" s="824" t="s">
        <v>342</v>
      </c>
      <c r="E56" s="825" t="s">
        <v>343</v>
      </c>
      <c r="F56" s="825" t="s">
        <v>343</v>
      </c>
    </row>
    <row r="57" spans="1:6" s="2" customFormat="1" ht="13.2">
      <c r="A57" s="823">
        <v>57</v>
      </c>
      <c r="B57" s="824" t="s">
        <v>1235</v>
      </c>
      <c r="C57" s="824" t="s">
        <v>641</v>
      </c>
      <c r="D57" s="824" t="s">
        <v>390</v>
      </c>
      <c r="E57" s="825" t="s">
        <v>1181</v>
      </c>
      <c r="F57" s="824" t="s">
        <v>350</v>
      </c>
    </row>
    <row r="58" spans="1:6" s="2" customFormat="1" ht="13.2">
      <c r="A58" s="823">
        <v>58</v>
      </c>
      <c r="B58" s="824" t="s">
        <v>1236</v>
      </c>
      <c r="C58" s="824" t="s">
        <v>663</v>
      </c>
      <c r="D58" s="824" t="s">
        <v>520</v>
      </c>
      <c r="E58" s="825" t="s">
        <v>1185</v>
      </c>
      <c r="F58" s="824" t="s">
        <v>350</v>
      </c>
    </row>
    <row r="59" spans="1:6" s="2" customFormat="1" ht="13.2">
      <c r="A59" s="823">
        <v>59</v>
      </c>
      <c r="B59" s="824" t="s">
        <v>1237</v>
      </c>
      <c r="C59" s="824" t="s">
        <v>430</v>
      </c>
      <c r="D59" s="824" t="s">
        <v>431</v>
      </c>
      <c r="E59" s="825" t="s">
        <v>1185</v>
      </c>
      <c r="F59" s="824" t="s">
        <v>350</v>
      </c>
    </row>
    <row r="60" spans="1:6" s="2" customFormat="1" ht="13.2">
      <c r="A60" s="823">
        <v>60</v>
      </c>
      <c r="B60" s="824" t="s">
        <v>1238</v>
      </c>
      <c r="C60" s="824" t="s">
        <v>658</v>
      </c>
      <c r="D60" s="824" t="s">
        <v>353</v>
      </c>
      <c r="E60" s="825" t="s">
        <v>354</v>
      </c>
      <c r="F60" s="825" t="s">
        <v>354</v>
      </c>
    </row>
    <row r="61" spans="1:6" s="2" customFormat="1" ht="13.2">
      <c r="A61" s="823">
        <v>61</v>
      </c>
      <c r="B61" s="824" t="s">
        <v>1239</v>
      </c>
      <c r="C61" s="824" t="s">
        <v>604</v>
      </c>
      <c r="D61" s="824" t="s">
        <v>506</v>
      </c>
      <c r="E61" s="825" t="s">
        <v>1178</v>
      </c>
      <c r="F61" s="824" t="s">
        <v>350</v>
      </c>
    </row>
    <row r="62" spans="1:6" s="2" customFormat="1" ht="13.2">
      <c r="A62" s="823">
        <v>62</v>
      </c>
      <c r="B62" s="824" t="s">
        <v>1240</v>
      </c>
      <c r="C62" s="824" t="s">
        <v>543</v>
      </c>
      <c r="D62" s="824" t="s">
        <v>506</v>
      </c>
      <c r="E62" s="825" t="s">
        <v>1178</v>
      </c>
      <c r="F62" s="824" t="s">
        <v>350</v>
      </c>
    </row>
    <row r="63" spans="1:6" s="2" customFormat="1" ht="13.2">
      <c r="A63" s="823">
        <v>63</v>
      </c>
      <c r="B63" s="824" t="s">
        <v>1241</v>
      </c>
      <c r="C63" s="824" t="s">
        <v>496</v>
      </c>
      <c r="D63" s="824" t="s">
        <v>394</v>
      </c>
      <c r="E63" s="825" t="s">
        <v>1178</v>
      </c>
      <c r="F63" s="824" t="s">
        <v>350</v>
      </c>
    </row>
    <row r="64" spans="1:6" s="2" customFormat="1" ht="13.2">
      <c r="A64" s="823">
        <v>64</v>
      </c>
      <c r="B64" s="824" t="s">
        <v>1242</v>
      </c>
      <c r="C64" s="824" t="s">
        <v>518</v>
      </c>
      <c r="D64" s="824" t="s">
        <v>342</v>
      </c>
      <c r="E64" s="825" t="s">
        <v>343</v>
      </c>
      <c r="F64" s="825" t="s">
        <v>343</v>
      </c>
    </row>
    <row r="65" spans="1:6" s="2" customFormat="1" ht="13.2">
      <c r="A65" s="823">
        <v>65</v>
      </c>
      <c r="B65" s="824" t="s">
        <v>1243</v>
      </c>
      <c r="C65" s="824" t="s">
        <v>482</v>
      </c>
      <c r="D65" s="824" t="s">
        <v>449</v>
      </c>
      <c r="E65" s="825" t="s">
        <v>343</v>
      </c>
      <c r="F65" s="825" t="s">
        <v>343</v>
      </c>
    </row>
    <row r="66" spans="1:6" s="2" customFormat="1" ht="13.2">
      <c r="A66" s="823">
        <v>66</v>
      </c>
      <c r="B66" s="824" t="s">
        <v>1244</v>
      </c>
      <c r="C66" s="824" t="s">
        <v>582</v>
      </c>
      <c r="D66" s="824" t="s">
        <v>493</v>
      </c>
      <c r="E66" s="825" t="s">
        <v>1185</v>
      </c>
      <c r="F66" s="824" t="s">
        <v>350</v>
      </c>
    </row>
    <row r="67" spans="1:6" s="2" customFormat="1" ht="13.2">
      <c r="A67" s="823">
        <v>67</v>
      </c>
      <c r="B67" s="824" t="s">
        <v>1245</v>
      </c>
      <c r="C67" s="824" t="s">
        <v>502</v>
      </c>
      <c r="D67" s="824" t="s">
        <v>503</v>
      </c>
      <c r="E67" s="825" t="s">
        <v>1181</v>
      </c>
      <c r="F67" s="824" t="s">
        <v>350</v>
      </c>
    </row>
    <row r="68" spans="1:6" s="2" customFormat="1" ht="13.2">
      <c r="A68" s="823">
        <v>68</v>
      </c>
      <c r="B68" s="824" t="s">
        <v>1246</v>
      </c>
      <c r="C68" s="824" t="s">
        <v>642</v>
      </c>
      <c r="D68" s="824" t="s">
        <v>390</v>
      </c>
      <c r="E68" s="825" t="s">
        <v>1181</v>
      </c>
      <c r="F68" s="824" t="s">
        <v>350</v>
      </c>
    </row>
    <row r="69" spans="1:6" s="2" customFormat="1" ht="13.2">
      <c r="A69" s="823">
        <v>69</v>
      </c>
      <c r="B69" s="824" t="s">
        <v>1247</v>
      </c>
      <c r="C69" s="824" t="s">
        <v>488</v>
      </c>
      <c r="D69" s="824" t="s">
        <v>489</v>
      </c>
      <c r="E69" s="825" t="s">
        <v>343</v>
      </c>
      <c r="F69" s="825" t="s">
        <v>343</v>
      </c>
    </row>
    <row r="70" spans="1:6" s="2" customFormat="1" ht="13.2">
      <c r="A70" s="823">
        <v>70</v>
      </c>
      <c r="B70" s="824" t="s">
        <v>1248</v>
      </c>
      <c r="C70" s="824" t="s">
        <v>595</v>
      </c>
      <c r="D70" s="824" t="s">
        <v>390</v>
      </c>
      <c r="E70" s="825" t="s">
        <v>1181</v>
      </c>
      <c r="F70" s="824" t="s">
        <v>350</v>
      </c>
    </row>
    <row r="71" spans="1:6" s="2" customFormat="1" ht="13.2">
      <c r="A71" s="823">
        <v>71</v>
      </c>
      <c r="B71" s="824" t="s">
        <v>1249</v>
      </c>
      <c r="C71" s="824" t="s">
        <v>491</v>
      </c>
      <c r="D71" s="824" t="s">
        <v>342</v>
      </c>
      <c r="E71" s="825" t="s">
        <v>343</v>
      </c>
      <c r="F71" s="825" t="s">
        <v>343</v>
      </c>
    </row>
    <row r="72" spans="1:6" s="2" customFormat="1" ht="13.2">
      <c r="A72" s="823">
        <v>72</v>
      </c>
      <c r="B72" s="824" t="s">
        <v>1250</v>
      </c>
      <c r="C72" s="824" t="s">
        <v>664</v>
      </c>
      <c r="D72" s="824" t="s">
        <v>390</v>
      </c>
      <c r="E72" s="825" t="s">
        <v>1181</v>
      </c>
      <c r="F72" s="824" t="s">
        <v>350</v>
      </c>
    </row>
    <row r="73" spans="1:6" s="2" customFormat="1" ht="13.2">
      <c r="A73" s="823">
        <v>73</v>
      </c>
      <c r="B73" s="824" t="s">
        <v>1251</v>
      </c>
      <c r="C73" s="824" t="s">
        <v>598</v>
      </c>
      <c r="D73" s="824" t="s">
        <v>527</v>
      </c>
      <c r="E73" s="825" t="s">
        <v>1181</v>
      </c>
      <c r="F73" s="824" t="s">
        <v>350</v>
      </c>
    </row>
    <row r="74" spans="1:6" s="2" customFormat="1" ht="13.2">
      <c r="A74" s="823">
        <v>74</v>
      </c>
      <c r="B74" s="824" t="s">
        <v>1252</v>
      </c>
      <c r="C74" s="824" t="s">
        <v>442</v>
      </c>
      <c r="D74" s="824" t="s">
        <v>363</v>
      </c>
      <c r="E74" s="825" t="s">
        <v>354</v>
      </c>
      <c r="F74" s="825" t="s">
        <v>354</v>
      </c>
    </row>
    <row r="75" spans="1:6" s="2" customFormat="1" ht="13.2">
      <c r="A75" s="823">
        <v>75</v>
      </c>
      <c r="B75" s="824" t="s">
        <v>1253</v>
      </c>
      <c r="C75" s="824" t="s">
        <v>519</v>
      </c>
      <c r="D75" s="824" t="s">
        <v>520</v>
      </c>
      <c r="E75" s="825" t="s">
        <v>1185</v>
      </c>
      <c r="F75" s="824" t="s">
        <v>350</v>
      </c>
    </row>
    <row r="76" spans="1:6" s="2" customFormat="1" ht="13.2">
      <c r="A76" s="823">
        <v>76</v>
      </c>
      <c r="B76" s="824" t="s">
        <v>1254</v>
      </c>
      <c r="C76" s="824" t="s">
        <v>511</v>
      </c>
      <c r="D76" s="824" t="s">
        <v>342</v>
      </c>
      <c r="E76" s="825" t="s">
        <v>343</v>
      </c>
      <c r="F76" s="825" t="s">
        <v>343</v>
      </c>
    </row>
    <row r="77" spans="1:6" s="2" customFormat="1" ht="13.2">
      <c r="A77" s="823">
        <v>77</v>
      </c>
      <c r="B77" s="824" t="s">
        <v>1255</v>
      </c>
      <c r="C77" s="824" t="s">
        <v>600</v>
      </c>
      <c r="D77" s="824" t="s">
        <v>396</v>
      </c>
      <c r="E77" s="825" t="s">
        <v>1185</v>
      </c>
      <c r="F77" s="824" t="s">
        <v>350</v>
      </c>
    </row>
    <row r="78" spans="1:6" s="2" customFormat="1" ht="13.2">
      <c r="A78" s="823">
        <v>78</v>
      </c>
      <c r="B78" s="824" t="s">
        <v>1256</v>
      </c>
      <c r="C78" s="824" t="s">
        <v>525</v>
      </c>
      <c r="D78" s="824" t="s">
        <v>342</v>
      </c>
      <c r="E78" s="825" t="s">
        <v>343</v>
      </c>
      <c r="F78" s="825" t="s">
        <v>343</v>
      </c>
    </row>
    <row r="79" spans="1:6" s="2" customFormat="1" ht="13.2">
      <c r="A79" s="823">
        <v>79</v>
      </c>
      <c r="B79" s="824" t="s">
        <v>1257</v>
      </c>
      <c r="C79" s="824" t="s">
        <v>920</v>
      </c>
      <c r="D79" s="824" t="s">
        <v>394</v>
      </c>
      <c r="E79" s="825" t="s">
        <v>1178</v>
      </c>
      <c r="F79" s="824" t="s">
        <v>350</v>
      </c>
    </row>
    <row r="80" spans="1:6" s="2" customFormat="1" ht="13.2">
      <c r="A80" s="823">
        <v>80</v>
      </c>
      <c r="B80" s="824" t="s">
        <v>1258</v>
      </c>
      <c r="C80" s="824" t="s">
        <v>521</v>
      </c>
      <c r="D80" s="824" t="s">
        <v>349</v>
      </c>
      <c r="E80" s="825" t="s">
        <v>1181</v>
      </c>
      <c r="F80" s="824" t="s">
        <v>350</v>
      </c>
    </row>
    <row r="81" spans="1:6" s="2" customFormat="1" ht="13.2">
      <c r="A81" s="823">
        <v>81</v>
      </c>
      <c r="B81" s="824" t="s">
        <v>1259</v>
      </c>
      <c r="C81" s="824" t="s">
        <v>483</v>
      </c>
      <c r="D81" s="824" t="s">
        <v>349</v>
      </c>
      <c r="E81" s="825" t="s">
        <v>1181</v>
      </c>
      <c r="F81" s="824" t="s">
        <v>350</v>
      </c>
    </row>
    <row r="82" spans="1:6" s="2" customFormat="1" ht="13.2">
      <c r="A82" s="823">
        <v>82</v>
      </c>
      <c r="B82" s="824" t="s">
        <v>1260</v>
      </c>
      <c r="C82" s="824" t="s">
        <v>528</v>
      </c>
      <c r="D82" s="824" t="s">
        <v>342</v>
      </c>
      <c r="E82" s="825" t="s">
        <v>343</v>
      </c>
      <c r="F82" s="825" t="s">
        <v>343</v>
      </c>
    </row>
    <row r="83" spans="1:6" s="2" customFormat="1" ht="13.2">
      <c r="A83" s="823">
        <v>83</v>
      </c>
      <c r="B83" s="824" t="s">
        <v>1261</v>
      </c>
      <c r="C83" s="824" t="s">
        <v>531</v>
      </c>
      <c r="D83" s="824" t="s">
        <v>449</v>
      </c>
      <c r="E83" s="825" t="s">
        <v>343</v>
      </c>
      <c r="F83" s="825" t="s">
        <v>343</v>
      </c>
    </row>
    <row r="84" spans="1:6" s="2" customFormat="1" ht="13.2">
      <c r="A84" s="823">
        <v>84</v>
      </c>
      <c r="B84" s="824" t="s">
        <v>1262</v>
      </c>
      <c r="C84" s="824" t="s">
        <v>437</v>
      </c>
      <c r="D84" s="824" t="s">
        <v>431</v>
      </c>
      <c r="E84" s="825" t="s">
        <v>1185</v>
      </c>
      <c r="F84" s="824" t="s">
        <v>350</v>
      </c>
    </row>
    <row r="85" spans="1:6" s="2" customFormat="1" ht="13.2">
      <c r="A85" s="823">
        <v>85</v>
      </c>
      <c r="B85" s="824" t="s">
        <v>1263</v>
      </c>
      <c r="C85" s="824" t="s">
        <v>389</v>
      </c>
      <c r="D85" s="824" t="s">
        <v>390</v>
      </c>
      <c r="E85" s="825" t="s">
        <v>1181</v>
      </c>
      <c r="F85" s="824" t="s">
        <v>350</v>
      </c>
    </row>
    <row r="86" spans="1:6" s="2" customFormat="1" ht="13.2">
      <c r="A86" s="823">
        <v>86</v>
      </c>
      <c r="B86" s="824" t="s">
        <v>1264</v>
      </c>
      <c r="C86" s="824" t="s">
        <v>539</v>
      </c>
      <c r="D86" s="824" t="s">
        <v>363</v>
      </c>
      <c r="E86" s="825" t="s">
        <v>354</v>
      </c>
      <c r="F86" s="825" t="s">
        <v>354</v>
      </c>
    </row>
    <row r="87" spans="1:6" s="2" customFormat="1" ht="13.2">
      <c r="A87" s="823">
        <v>87</v>
      </c>
      <c r="B87" s="824" t="s">
        <v>1265</v>
      </c>
      <c r="C87" s="824" t="s">
        <v>551</v>
      </c>
      <c r="D87" s="824" t="s">
        <v>480</v>
      </c>
      <c r="E87" s="825" t="s">
        <v>354</v>
      </c>
      <c r="F87" s="825" t="s">
        <v>354</v>
      </c>
    </row>
    <row r="88" spans="1:6" s="2" customFormat="1" ht="13.2">
      <c r="A88" s="823">
        <v>88</v>
      </c>
      <c r="B88" s="824" t="s">
        <v>1266</v>
      </c>
      <c r="C88" s="824" t="s">
        <v>512</v>
      </c>
      <c r="D88" s="824" t="s">
        <v>394</v>
      </c>
      <c r="E88" s="825" t="s">
        <v>1178</v>
      </c>
      <c r="F88" s="824" t="s">
        <v>350</v>
      </c>
    </row>
    <row r="89" spans="1:6" s="2" customFormat="1" ht="13.2">
      <c r="A89" s="823">
        <v>89</v>
      </c>
      <c r="B89" s="824" t="s">
        <v>1267</v>
      </c>
      <c r="C89" s="824" t="s">
        <v>505</v>
      </c>
      <c r="D89" s="824" t="s">
        <v>506</v>
      </c>
      <c r="E89" s="825" t="s">
        <v>1178</v>
      </c>
      <c r="F89" s="824" t="s">
        <v>350</v>
      </c>
    </row>
    <row r="90" spans="1:6" s="2" customFormat="1" ht="13.2">
      <c r="A90" s="823">
        <v>90</v>
      </c>
      <c r="B90" s="824" t="s">
        <v>1268</v>
      </c>
      <c r="C90" s="824" t="s">
        <v>601</v>
      </c>
      <c r="D90" s="824" t="s">
        <v>506</v>
      </c>
      <c r="E90" s="825" t="s">
        <v>1178</v>
      </c>
      <c r="F90" s="824" t="s">
        <v>350</v>
      </c>
    </row>
    <row r="91" spans="1:6" s="2" customFormat="1" ht="13.2">
      <c r="A91" s="823">
        <v>91</v>
      </c>
      <c r="B91" s="824" t="s">
        <v>1269</v>
      </c>
      <c r="C91" s="824" t="s">
        <v>552</v>
      </c>
      <c r="D91" s="824" t="s">
        <v>480</v>
      </c>
      <c r="E91" s="825" t="s">
        <v>354</v>
      </c>
      <c r="F91" s="825" t="s">
        <v>354</v>
      </c>
    </row>
    <row r="92" spans="1:6" s="2" customFormat="1" ht="13.2">
      <c r="A92" s="823">
        <v>92</v>
      </c>
      <c r="B92" s="824" t="s">
        <v>1270</v>
      </c>
      <c r="C92" s="824" t="s">
        <v>918</v>
      </c>
      <c r="D92" s="824" t="s">
        <v>476</v>
      </c>
      <c r="E92" s="825" t="s">
        <v>1185</v>
      </c>
      <c r="F92" s="824" t="s">
        <v>350</v>
      </c>
    </row>
    <row r="93" spans="1:6" s="2" customFormat="1" ht="13.2">
      <c r="A93" s="823">
        <v>93</v>
      </c>
      <c r="B93" s="824" t="s">
        <v>1271</v>
      </c>
      <c r="C93" s="824" t="s">
        <v>492</v>
      </c>
      <c r="D93" s="824" t="s">
        <v>493</v>
      </c>
      <c r="E93" s="825" t="s">
        <v>1185</v>
      </c>
      <c r="F93" s="824" t="s">
        <v>350</v>
      </c>
    </row>
    <row r="94" spans="1:6" s="2" customFormat="1" ht="13.2">
      <c r="A94" s="823">
        <v>94</v>
      </c>
      <c r="B94" s="824" t="s">
        <v>1272</v>
      </c>
      <c r="C94" s="824" t="s">
        <v>485</v>
      </c>
      <c r="D94" s="824" t="s">
        <v>486</v>
      </c>
      <c r="E94" s="825" t="s">
        <v>343</v>
      </c>
      <c r="F94" s="825" t="s">
        <v>343</v>
      </c>
    </row>
    <row r="95" spans="1:6" s="2" customFormat="1" ht="13.2">
      <c r="A95" s="823">
        <v>95</v>
      </c>
      <c r="B95" s="824" t="s">
        <v>1273</v>
      </c>
      <c r="C95" s="824" t="s">
        <v>443</v>
      </c>
      <c r="D95" s="824" t="s">
        <v>353</v>
      </c>
      <c r="E95" s="825" t="s">
        <v>354</v>
      </c>
      <c r="F95" s="825" t="s">
        <v>354</v>
      </c>
    </row>
    <row r="96" spans="1:6" s="2" customFormat="1" ht="13.2">
      <c r="A96" s="823">
        <v>96</v>
      </c>
      <c r="B96" s="824" t="s">
        <v>1274</v>
      </c>
      <c r="C96" s="824" t="s">
        <v>650</v>
      </c>
      <c r="D96" s="824" t="s">
        <v>394</v>
      </c>
      <c r="E96" s="825" t="s">
        <v>1178</v>
      </c>
      <c r="F96" s="824" t="s">
        <v>350</v>
      </c>
    </row>
    <row r="97" spans="1:7" s="2" customFormat="1" ht="13.2">
      <c r="A97" s="823">
        <v>97</v>
      </c>
      <c r="B97" s="824" t="s">
        <v>1275</v>
      </c>
      <c r="C97" s="824" t="s">
        <v>515</v>
      </c>
      <c r="D97" s="824" t="s">
        <v>503</v>
      </c>
      <c r="E97" s="825" t="s">
        <v>1181</v>
      </c>
      <c r="F97" s="824" t="s">
        <v>350</v>
      </c>
    </row>
    <row r="98" spans="1:7" s="2" customFormat="1" ht="13.2">
      <c r="A98" s="823">
        <v>98</v>
      </c>
      <c r="B98" s="824" t="s">
        <v>1276</v>
      </c>
      <c r="C98" s="824" t="s">
        <v>533</v>
      </c>
      <c r="D98" s="824" t="s">
        <v>489</v>
      </c>
      <c r="E98" s="825" t="s">
        <v>343</v>
      </c>
      <c r="F98" s="825" t="s">
        <v>343</v>
      </c>
    </row>
    <row r="99" spans="1:7" s="2" customFormat="1" ht="13.2">
      <c r="A99" s="823">
        <v>99</v>
      </c>
      <c r="B99" s="824" t="s">
        <v>1277</v>
      </c>
      <c r="C99" s="824" t="s">
        <v>498</v>
      </c>
      <c r="D99" s="824" t="s">
        <v>449</v>
      </c>
      <c r="E99" s="825" t="s">
        <v>343</v>
      </c>
      <c r="F99" s="825" t="s">
        <v>343</v>
      </c>
    </row>
    <row r="100" spans="1:7" s="2" customFormat="1" ht="13.2">
      <c r="A100" s="823">
        <v>100</v>
      </c>
      <c r="B100" s="824" t="s">
        <v>1278</v>
      </c>
      <c r="C100" s="824" t="s">
        <v>513</v>
      </c>
      <c r="D100" s="824" t="s">
        <v>489</v>
      </c>
      <c r="E100" s="825" t="s">
        <v>343</v>
      </c>
      <c r="F100" s="825" t="s">
        <v>343</v>
      </c>
    </row>
    <row r="101" spans="1:7" s="2" customFormat="1" ht="13.2">
      <c r="A101" s="823">
        <v>101</v>
      </c>
      <c r="B101" s="824" t="s">
        <v>1279</v>
      </c>
      <c r="C101" s="824" t="s">
        <v>402</v>
      </c>
      <c r="D101" s="824" t="s">
        <v>363</v>
      </c>
      <c r="E101" s="825" t="s">
        <v>354</v>
      </c>
      <c r="F101" s="825" t="s">
        <v>354</v>
      </c>
    </row>
    <row r="102" spans="1:7" s="2" customFormat="1" ht="13.2">
      <c r="A102" s="823">
        <v>102</v>
      </c>
      <c r="B102" s="824" t="s">
        <v>1280</v>
      </c>
      <c r="C102" s="824" t="s">
        <v>594</v>
      </c>
      <c r="D102" s="824" t="s">
        <v>353</v>
      </c>
      <c r="E102" s="825" t="s">
        <v>354</v>
      </c>
      <c r="F102" s="825" t="s">
        <v>354</v>
      </c>
    </row>
    <row r="103" spans="1:7" s="2" customFormat="1" ht="13.2">
      <c r="A103" s="823">
        <v>103</v>
      </c>
      <c r="B103" s="824" t="s">
        <v>1281</v>
      </c>
      <c r="C103" s="824" t="s">
        <v>668</v>
      </c>
      <c r="D103" s="824" t="s">
        <v>353</v>
      </c>
      <c r="E103" s="825" t="s">
        <v>354</v>
      </c>
      <c r="F103" s="825" t="s">
        <v>354</v>
      </c>
    </row>
    <row r="104" spans="1:7" s="2" customFormat="1" ht="13.2">
      <c r="A104" s="823">
        <v>104</v>
      </c>
      <c r="B104" s="824" t="s">
        <v>1282</v>
      </c>
      <c r="C104" s="824" t="s">
        <v>509</v>
      </c>
      <c r="D104" s="824" t="s">
        <v>449</v>
      </c>
      <c r="E104" s="825" t="s">
        <v>343</v>
      </c>
      <c r="F104" s="825" t="s">
        <v>343</v>
      </c>
    </row>
    <row r="105" spans="1:7" s="2" customFormat="1" ht="13.2">
      <c r="A105" s="823">
        <v>105</v>
      </c>
      <c r="B105" s="824" t="s">
        <v>1283</v>
      </c>
      <c r="C105" s="824" t="s">
        <v>507</v>
      </c>
      <c r="D105" s="824" t="s">
        <v>449</v>
      </c>
      <c r="E105" s="825" t="s">
        <v>343</v>
      </c>
      <c r="F105" s="825" t="s">
        <v>343</v>
      </c>
    </row>
    <row r="106" spans="1:7" s="2" customFormat="1" ht="13.2">
      <c r="A106" s="823">
        <v>106</v>
      </c>
      <c r="B106" s="824" t="s">
        <v>1284</v>
      </c>
      <c r="C106" s="824" t="s">
        <v>448</v>
      </c>
      <c r="D106" s="824" t="s">
        <v>449</v>
      </c>
      <c r="E106" s="825" t="s">
        <v>343</v>
      </c>
      <c r="F106" s="825" t="s">
        <v>343</v>
      </c>
    </row>
    <row r="107" spans="1:7" s="2" customFormat="1" ht="13.2">
      <c r="A107" s="823">
        <v>107</v>
      </c>
      <c r="B107" s="824" t="s">
        <v>1285</v>
      </c>
      <c r="C107" s="824" t="s">
        <v>534</v>
      </c>
      <c r="D107" s="824" t="s">
        <v>349</v>
      </c>
      <c r="E107" s="825" t="s">
        <v>1181</v>
      </c>
      <c r="F107" s="824" t="s">
        <v>350</v>
      </c>
    </row>
    <row r="108" spans="1:7" s="2" customFormat="1" ht="13.2">
      <c r="A108" s="823">
        <v>108</v>
      </c>
      <c r="B108" s="824" t="s">
        <v>1286</v>
      </c>
      <c r="C108" s="824" t="s">
        <v>640</v>
      </c>
      <c r="D108" s="824" t="s">
        <v>396</v>
      </c>
      <c r="E108" s="825" t="s">
        <v>1185</v>
      </c>
      <c r="F108" s="824" t="s">
        <v>350</v>
      </c>
    </row>
    <row r="109" spans="1:7" s="2" customFormat="1" ht="13.2">
      <c r="A109" s="3"/>
      <c r="E109" s="4"/>
    </row>
    <row r="110" spans="1:7" s="2" customFormat="1" ht="13.2">
      <c r="A110" s="3"/>
      <c r="E110" s="4"/>
    </row>
    <row r="111" spans="1:7" s="2" customFormat="1" ht="13.2">
      <c r="A111" s="3"/>
      <c r="E111" s="4"/>
    </row>
    <row r="112" spans="1:7">
      <c r="A112" s="3"/>
      <c r="G112" s="2"/>
    </row>
    <row r="114" spans="7:7">
      <c r="G114" s="2"/>
    </row>
    <row r="115" spans="7:7">
      <c r="G115" s="2"/>
    </row>
  </sheetData>
  <phoneticPr fontId="0" type="noConversion"/>
  <pageMargins left="0.70866141732283472" right="0.70866141732283472" top="0.74803149606299213" bottom="0.74803149606299213" header="0.31496062992125984" footer="0.31496062992125984"/>
  <pageSetup paperSize="9" fitToHeight="2"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2CAAB-7BB2-4ABB-8E02-BF0AF7CF256F}">
  <dimension ref="A1:F89"/>
  <sheetViews>
    <sheetView topLeftCell="A77" workbookViewId="0">
      <selection activeCell="B91" sqref="B91"/>
    </sheetView>
  </sheetViews>
  <sheetFormatPr defaultColWidth="8" defaultRowHeight="13.8"/>
  <cols>
    <col min="1" max="1" width="3.69921875" style="637" customWidth="1"/>
    <col min="2" max="2" width="68.69921875" style="632" customWidth="1"/>
    <col min="3" max="3" width="6" style="638" customWidth="1"/>
    <col min="4" max="6" width="33.59765625" style="632" customWidth="1"/>
    <col min="7" max="16384" width="8" style="632"/>
  </cols>
  <sheetData>
    <row r="1" spans="1:6" ht="23.7" customHeight="1">
      <c r="A1" s="630" t="s">
        <v>1287</v>
      </c>
      <c r="B1" s="631" t="s">
        <v>1288</v>
      </c>
      <c r="C1" s="631" t="s">
        <v>1289</v>
      </c>
      <c r="D1" s="639" t="s">
        <v>1290</v>
      </c>
      <c r="E1" s="639" t="s">
        <v>743</v>
      </c>
      <c r="F1" s="631" t="s">
        <v>1291</v>
      </c>
    </row>
    <row r="2" spans="1:6">
      <c r="A2" s="633">
        <v>1</v>
      </c>
      <c r="B2" s="634" t="s">
        <v>1292</v>
      </c>
      <c r="C2" s="635">
        <v>0</v>
      </c>
      <c r="D2" s="640" t="s">
        <v>1293</v>
      </c>
      <c r="E2" s="640"/>
      <c r="F2" s="634" t="s">
        <v>1293</v>
      </c>
    </row>
    <row r="3" spans="1:6">
      <c r="A3" s="633">
        <v>2</v>
      </c>
      <c r="B3" s="636" t="s">
        <v>1294</v>
      </c>
      <c r="C3" s="635">
        <v>1</v>
      </c>
      <c r="D3" s="641" t="s">
        <v>1295</v>
      </c>
      <c r="E3" s="641" t="s">
        <v>500</v>
      </c>
      <c r="F3" s="636" t="s">
        <v>1296</v>
      </c>
    </row>
    <row r="4" spans="1:6">
      <c r="A4" s="633">
        <v>3</v>
      </c>
      <c r="B4" s="636" t="s">
        <v>1297</v>
      </c>
      <c r="C4" s="635">
        <v>2</v>
      </c>
      <c r="D4" s="641" t="s">
        <v>1298</v>
      </c>
      <c r="E4" s="641" t="s">
        <v>500</v>
      </c>
      <c r="F4" s="636" t="s">
        <v>1296</v>
      </c>
    </row>
    <row r="5" spans="1:6">
      <c r="A5" s="633">
        <v>4</v>
      </c>
      <c r="B5" s="636" t="s">
        <v>1299</v>
      </c>
      <c r="C5" s="635">
        <v>3</v>
      </c>
      <c r="D5" s="641" t="s">
        <v>1300</v>
      </c>
      <c r="E5" s="641" t="s">
        <v>500</v>
      </c>
      <c r="F5" s="636" t="s">
        <v>1296</v>
      </c>
    </row>
    <row r="6" spans="1:6">
      <c r="A6" s="633">
        <v>5</v>
      </c>
      <c r="B6" s="636" t="s">
        <v>1301</v>
      </c>
      <c r="C6" s="635">
        <v>5</v>
      </c>
      <c r="D6" s="641" t="s">
        <v>1302</v>
      </c>
      <c r="E6" s="641" t="s">
        <v>366</v>
      </c>
      <c r="F6" s="636" t="s">
        <v>1303</v>
      </c>
    </row>
    <row r="7" spans="1:6">
      <c r="A7" s="633">
        <v>6</v>
      </c>
      <c r="B7" s="636" t="s">
        <v>1304</v>
      </c>
      <c r="C7" s="635">
        <v>6</v>
      </c>
      <c r="D7" s="641" t="s">
        <v>1305</v>
      </c>
      <c r="E7" s="641" t="s">
        <v>366</v>
      </c>
      <c r="F7" s="636" t="s">
        <v>1303</v>
      </c>
    </row>
    <row r="8" spans="1:6">
      <c r="A8" s="633">
        <v>7</v>
      </c>
      <c r="B8" s="636" t="s">
        <v>1306</v>
      </c>
      <c r="C8" s="635">
        <v>7</v>
      </c>
      <c r="D8" s="641" t="s">
        <v>1307</v>
      </c>
      <c r="E8" s="641" t="s">
        <v>366</v>
      </c>
      <c r="F8" s="636" t="s">
        <v>1303</v>
      </c>
    </row>
    <row r="9" spans="1:6">
      <c r="A9" s="633">
        <v>8</v>
      </c>
      <c r="B9" s="636" t="s">
        <v>1308</v>
      </c>
      <c r="C9" s="635">
        <v>8</v>
      </c>
      <c r="D9" s="641" t="s">
        <v>1309</v>
      </c>
      <c r="E9" s="641" t="s">
        <v>366</v>
      </c>
      <c r="F9" s="636" t="s">
        <v>1303</v>
      </c>
    </row>
    <row r="10" spans="1:6">
      <c r="A10" s="633">
        <v>9</v>
      </c>
      <c r="B10" s="636" t="s">
        <v>1310</v>
      </c>
      <c r="C10" s="635">
        <v>9</v>
      </c>
      <c r="D10" s="641" t="s">
        <v>1311</v>
      </c>
      <c r="E10" s="641" t="s">
        <v>366</v>
      </c>
      <c r="F10" s="636" t="s">
        <v>1303</v>
      </c>
    </row>
    <row r="11" spans="1:6">
      <c r="A11" s="633">
        <v>10</v>
      </c>
      <c r="B11" s="636" t="s">
        <v>1312</v>
      </c>
      <c r="C11" s="635">
        <v>10</v>
      </c>
      <c r="D11" s="641" t="s">
        <v>1313</v>
      </c>
      <c r="E11" s="641" t="s">
        <v>346</v>
      </c>
      <c r="F11" s="636" t="s">
        <v>1314</v>
      </c>
    </row>
    <row r="12" spans="1:6">
      <c r="A12" s="633">
        <v>11</v>
      </c>
      <c r="B12" s="636" t="s">
        <v>1315</v>
      </c>
      <c r="C12" s="635">
        <v>11</v>
      </c>
      <c r="D12" s="641" t="s">
        <v>1316</v>
      </c>
      <c r="E12" s="641" t="s">
        <v>346</v>
      </c>
      <c r="F12" s="636" t="s">
        <v>1314</v>
      </c>
    </row>
    <row r="13" spans="1:6">
      <c r="A13" s="633">
        <v>12</v>
      </c>
      <c r="B13" s="636" t="s">
        <v>1317</v>
      </c>
      <c r="C13" s="635">
        <v>12</v>
      </c>
      <c r="D13" s="641" t="s">
        <v>1318</v>
      </c>
      <c r="E13" s="641" t="s">
        <v>346</v>
      </c>
      <c r="F13" s="636" t="s">
        <v>1314</v>
      </c>
    </row>
    <row r="14" spans="1:6">
      <c r="A14" s="633">
        <v>13</v>
      </c>
      <c r="B14" s="636" t="s">
        <v>1319</v>
      </c>
      <c r="C14" s="635">
        <v>13</v>
      </c>
      <c r="D14" s="641" t="s">
        <v>1320</v>
      </c>
      <c r="E14" s="641" t="s">
        <v>346</v>
      </c>
      <c r="F14" s="636" t="s">
        <v>1314</v>
      </c>
    </row>
    <row r="15" spans="1:6">
      <c r="A15" s="633">
        <v>14</v>
      </c>
      <c r="B15" s="636" t="s">
        <v>1321</v>
      </c>
      <c r="C15" s="635">
        <v>14</v>
      </c>
      <c r="D15" s="641" t="s">
        <v>1322</v>
      </c>
      <c r="E15" s="641" t="s">
        <v>346</v>
      </c>
      <c r="F15" s="636" t="s">
        <v>1314</v>
      </c>
    </row>
    <row r="16" spans="1:6">
      <c r="A16" s="633">
        <v>15</v>
      </c>
      <c r="B16" s="636" t="s">
        <v>1323</v>
      </c>
      <c r="C16" s="635">
        <v>15</v>
      </c>
      <c r="D16" s="641" t="s">
        <v>1324</v>
      </c>
      <c r="E16" s="641" t="s">
        <v>346</v>
      </c>
      <c r="F16" s="636" t="s">
        <v>1314</v>
      </c>
    </row>
    <row r="17" spans="1:6" ht="27.6">
      <c r="A17" s="633">
        <v>16</v>
      </c>
      <c r="B17" s="636" t="s">
        <v>1325</v>
      </c>
      <c r="C17" s="635">
        <v>16</v>
      </c>
      <c r="D17" s="641" t="s">
        <v>1326</v>
      </c>
      <c r="E17" s="641" t="s">
        <v>346</v>
      </c>
      <c r="F17" s="636" t="s">
        <v>1314</v>
      </c>
    </row>
    <row r="18" spans="1:6">
      <c r="A18" s="633">
        <v>17</v>
      </c>
      <c r="B18" s="636" t="s">
        <v>1327</v>
      </c>
      <c r="C18" s="635">
        <v>17</v>
      </c>
      <c r="D18" s="641" t="s">
        <v>1328</v>
      </c>
      <c r="E18" s="641" t="s">
        <v>346</v>
      </c>
      <c r="F18" s="636" t="s">
        <v>1314</v>
      </c>
    </row>
    <row r="19" spans="1:6">
      <c r="A19" s="633">
        <v>18</v>
      </c>
      <c r="B19" s="636" t="s">
        <v>1329</v>
      </c>
      <c r="C19" s="635">
        <v>18</v>
      </c>
      <c r="D19" s="641" t="s">
        <v>1330</v>
      </c>
      <c r="E19" s="641" t="s">
        <v>346</v>
      </c>
      <c r="F19" s="636" t="s">
        <v>1314</v>
      </c>
    </row>
    <row r="20" spans="1:6">
      <c r="A20" s="633">
        <v>19</v>
      </c>
      <c r="B20" s="636" t="s">
        <v>1331</v>
      </c>
      <c r="C20" s="635">
        <v>19</v>
      </c>
      <c r="D20" s="641" t="s">
        <v>1332</v>
      </c>
      <c r="E20" s="641" t="s">
        <v>346</v>
      </c>
      <c r="F20" s="636" t="s">
        <v>1314</v>
      </c>
    </row>
    <row r="21" spans="1:6">
      <c r="A21" s="633">
        <v>20</v>
      </c>
      <c r="B21" s="636" t="s">
        <v>1333</v>
      </c>
      <c r="C21" s="635">
        <v>20</v>
      </c>
      <c r="D21" s="641" t="s">
        <v>1334</v>
      </c>
      <c r="E21" s="641" t="s">
        <v>346</v>
      </c>
      <c r="F21" s="636" t="s">
        <v>1314</v>
      </c>
    </row>
    <row r="22" spans="1:6">
      <c r="A22" s="633">
        <v>21</v>
      </c>
      <c r="B22" s="636" t="s">
        <v>1335</v>
      </c>
      <c r="C22" s="635">
        <v>21</v>
      </c>
      <c r="D22" s="641" t="s">
        <v>1336</v>
      </c>
      <c r="E22" s="641" t="s">
        <v>346</v>
      </c>
      <c r="F22" s="636" t="s">
        <v>1314</v>
      </c>
    </row>
    <row r="23" spans="1:6">
      <c r="A23" s="633">
        <v>22</v>
      </c>
      <c r="B23" s="636" t="s">
        <v>1337</v>
      </c>
      <c r="C23" s="635">
        <v>22</v>
      </c>
      <c r="D23" s="641" t="s">
        <v>1338</v>
      </c>
      <c r="E23" s="641" t="s">
        <v>346</v>
      </c>
      <c r="F23" s="636" t="s">
        <v>1314</v>
      </c>
    </row>
    <row r="24" spans="1:6">
      <c r="A24" s="633">
        <v>23</v>
      </c>
      <c r="B24" s="636" t="s">
        <v>1339</v>
      </c>
      <c r="C24" s="635">
        <v>23</v>
      </c>
      <c r="D24" s="641" t="s">
        <v>1340</v>
      </c>
      <c r="E24" s="641" t="s">
        <v>346</v>
      </c>
      <c r="F24" s="636" t="s">
        <v>1314</v>
      </c>
    </row>
    <row r="25" spans="1:6">
      <c r="A25" s="633">
        <v>24</v>
      </c>
      <c r="B25" s="636" t="s">
        <v>1341</v>
      </c>
      <c r="C25" s="635">
        <v>24</v>
      </c>
      <c r="D25" s="641" t="s">
        <v>1342</v>
      </c>
      <c r="E25" s="641" t="s">
        <v>346</v>
      </c>
      <c r="F25" s="636" t="s">
        <v>1314</v>
      </c>
    </row>
    <row r="26" spans="1:6">
      <c r="A26" s="633">
        <v>25</v>
      </c>
      <c r="B26" s="636" t="s">
        <v>1343</v>
      </c>
      <c r="C26" s="635">
        <v>25</v>
      </c>
      <c r="D26" s="641" t="s">
        <v>1344</v>
      </c>
      <c r="E26" s="641" t="s">
        <v>346</v>
      </c>
      <c r="F26" s="636" t="s">
        <v>1314</v>
      </c>
    </row>
    <row r="27" spans="1:6">
      <c r="A27" s="633">
        <v>26</v>
      </c>
      <c r="B27" s="636" t="s">
        <v>1345</v>
      </c>
      <c r="C27" s="635">
        <v>26</v>
      </c>
      <c r="D27" s="641" t="s">
        <v>1346</v>
      </c>
      <c r="E27" s="641" t="s">
        <v>346</v>
      </c>
      <c r="F27" s="636" t="s">
        <v>1314</v>
      </c>
    </row>
    <row r="28" spans="1:6">
      <c r="A28" s="633">
        <v>27</v>
      </c>
      <c r="B28" s="636" t="s">
        <v>1347</v>
      </c>
      <c r="C28" s="635">
        <v>27</v>
      </c>
      <c r="D28" s="641" t="s">
        <v>1348</v>
      </c>
      <c r="E28" s="641" t="s">
        <v>346</v>
      </c>
      <c r="F28" s="636" t="s">
        <v>1314</v>
      </c>
    </row>
    <row r="29" spans="1:6">
      <c r="A29" s="633">
        <v>28</v>
      </c>
      <c r="B29" s="636" t="s">
        <v>1349</v>
      </c>
      <c r="C29" s="635">
        <v>28</v>
      </c>
      <c r="D29" s="641" t="s">
        <v>1350</v>
      </c>
      <c r="E29" s="641" t="s">
        <v>346</v>
      </c>
      <c r="F29" s="636" t="s">
        <v>1314</v>
      </c>
    </row>
    <row r="30" spans="1:6">
      <c r="A30" s="633">
        <v>29</v>
      </c>
      <c r="B30" s="636" t="s">
        <v>1351</v>
      </c>
      <c r="C30" s="635">
        <v>29</v>
      </c>
      <c r="D30" s="641" t="s">
        <v>1352</v>
      </c>
      <c r="E30" s="641" t="s">
        <v>346</v>
      </c>
      <c r="F30" s="636" t="s">
        <v>1314</v>
      </c>
    </row>
    <row r="31" spans="1:6">
      <c r="A31" s="633">
        <v>30</v>
      </c>
      <c r="B31" s="636" t="s">
        <v>1353</v>
      </c>
      <c r="C31" s="635">
        <v>30</v>
      </c>
      <c r="D31" s="641" t="s">
        <v>1354</v>
      </c>
      <c r="E31" s="641" t="s">
        <v>346</v>
      </c>
      <c r="F31" s="636" t="s">
        <v>1314</v>
      </c>
    </row>
    <row r="32" spans="1:6">
      <c r="A32" s="633">
        <v>31</v>
      </c>
      <c r="B32" s="636" t="s">
        <v>1355</v>
      </c>
      <c r="C32" s="635">
        <v>31</v>
      </c>
      <c r="D32" s="641" t="s">
        <v>1356</v>
      </c>
      <c r="E32" s="641" t="s">
        <v>346</v>
      </c>
      <c r="F32" s="636" t="s">
        <v>1314</v>
      </c>
    </row>
    <row r="33" spans="1:6">
      <c r="A33" s="633">
        <v>32</v>
      </c>
      <c r="B33" s="636" t="s">
        <v>1357</v>
      </c>
      <c r="C33" s="635">
        <v>32</v>
      </c>
      <c r="D33" s="641" t="s">
        <v>1358</v>
      </c>
      <c r="E33" s="641" t="s">
        <v>346</v>
      </c>
      <c r="F33" s="636" t="s">
        <v>1314</v>
      </c>
    </row>
    <row r="34" spans="1:6">
      <c r="A34" s="633">
        <v>33</v>
      </c>
      <c r="B34" s="636" t="s">
        <v>1359</v>
      </c>
      <c r="C34" s="635">
        <v>33</v>
      </c>
      <c r="D34" s="641" t="s">
        <v>1360</v>
      </c>
      <c r="E34" s="641" t="s">
        <v>346</v>
      </c>
      <c r="F34" s="636" t="s">
        <v>1314</v>
      </c>
    </row>
    <row r="35" spans="1:6" ht="27.6">
      <c r="A35" s="633">
        <v>34</v>
      </c>
      <c r="B35" s="636" t="s">
        <v>1361</v>
      </c>
      <c r="C35" s="635">
        <v>35</v>
      </c>
      <c r="D35" s="641" t="s">
        <v>1362</v>
      </c>
      <c r="E35" s="641" t="s">
        <v>546</v>
      </c>
      <c r="F35" s="636" t="s">
        <v>1362</v>
      </c>
    </row>
    <row r="36" spans="1:6" ht="41.4">
      <c r="A36" s="633">
        <v>35</v>
      </c>
      <c r="B36" s="636" t="s">
        <v>1363</v>
      </c>
      <c r="C36" s="635">
        <v>36</v>
      </c>
      <c r="D36" s="641" t="s">
        <v>1364</v>
      </c>
      <c r="E36" s="641" t="s">
        <v>546</v>
      </c>
      <c r="F36" s="636" t="s">
        <v>1365</v>
      </c>
    </row>
    <row r="37" spans="1:6" ht="41.4">
      <c r="A37" s="633">
        <v>36</v>
      </c>
      <c r="B37" s="636" t="s">
        <v>1366</v>
      </c>
      <c r="C37" s="635">
        <v>37</v>
      </c>
      <c r="D37" s="641" t="s">
        <v>1367</v>
      </c>
      <c r="E37" s="641" t="s">
        <v>546</v>
      </c>
      <c r="F37" s="636" t="s">
        <v>1365</v>
      </c>
    </row>
    <row r="38" spans="1:6" ht="41.4">
      <c r="A38" s="633">
        <v>37</v>
      </c>
      <c r="B38" s="636" t="s">
        <v>1368</v>
      </c>
      <c r="C38" s="635">
        <v>38</v>
      </c>
      <c r="D38" s="641" t="s">
        <v>1369</v>
      </c>
      <c r="E38" s="641" t="s">
        <v>546</v>
      </c>
      <c r="F38" s="636" t="s">
        <v>1365</v>
      </c>
    </row>
    <row r="39" spans="1:6" ht="41.4">
      <c r="A39" s="633">
        <v>38</v>
      </c>
      <c r="B39" s="636" t="s">
        <v>1370</v>
      </c>
      <c r="C39" s="635">
        <v>39</v>
      </c>
      <c r="D39" s="641" t="s">
        <v>1371</v>
      </c>
      <c r="E39" s="641" t="s">
        <v>546</v>
      </c>
      <c r="F39" s="636" t="s">
        <v>1365</v>
      </c>
    </row>
    <row r="40" spans="1:6">
      <c r="A40" s="633">
        <v>39</v>
      </c>
      <c r="B40" s="636" t="s">
        <v>1372</v>
      </c>
      <c r="C40" s="635">
        <v>41</v>
      </c>
      <c r="D40" s="641" t="s">
        <v>1373</v>
      </c>
      <c r="E40" s="641" t="s">
        <v>358</v>
      </c>
      <c r="F40" s="636" t="s">
        <v>232</v>
      </c>
    </row>
    <row r="41" spans="1:6">
      <c r="A41" s="633">
        <v>40</v>
      </c>
      <c r="B41" s="636" t="s">
        <v>1374</v>
      </c>
      <c r="C41" s="635">
        <v>42</v>
      </c>
      <c r="D41" s="641" t="s">
        <v>1375</v>
      </c>
      <c r="E41" s="641" t="s">
        <v>358</v>
      </c>
      <c r="F41" s="636" t="s">
        <v>232</v>
      </c>
    </row>
    <row r="42" spans="1:6">
      <c r="A42" s="633">
        <v>41</v>
      </c>
      <c r="B42" s="636" t="s">
        <v>1376</v>
      </c>
      <c r="C42" s="635">
        <v>43</v>
      </c>
      <c r="D42" s="641" t="s">
        <v>1377</v>
      </c>
      <c r="E42" s="641" t="s">
        <v>358</v>
      </c>
      <c r="F42" s="636" t="s">
        <v>232</v>
      </c>
    </row>
    <row r="43" spans="1:6">
      <c r="A43" s="633">
        <v>42</v>
      </c>
      <c r="B43" s="636" t="s">
        <v>1378</v>
      </c>
      <c r="C43" s="635">
        <v>46</v>
      </c>
      <c r="D43" s="641" t="s">
        <v>1379</v>
      </c>
      <c r="E43" s="641" t="s">
        <v>478</v>
      </c>
      <c r="F43" s="636" t="s">
        <v>1380</v>
      </c>
    </row>
    <row r="44" spans="1:6">
      <c r="A44" s="633">
        <v>43</v>
      </c>
      <c r="B44" s="636" t="s">
        <v>1381</v>
      </c>
      <c r="C44" s="635">
        <v>47</v>
      </c>
      <c r="D44" s="641" t="s">
        <v>1382</v>
      </c>
      <c r="E44" s="641" t="s">
        <v>478</v>
      </c>
      <c r="F44" s="636" t="s">
        <v>1380</v>
      </c>
    </row>
    <row r="45" spans="1:6">
      <c r="A45" s="633">
        <v>44</v>
      </c>
      <c r="B45" s="636" t="s">
        <v>1383</v>
      </c>
      <c r="C45" s="635">
        <v>49</v>
      </c>
      <c r="D45" s="641" t="s">
        <v>1384</v>
      </c>
      <c r="E45" s="641" t="s">
        <v>391</v>
      </c>
      <c r="F45" s="636" t="s">
        <v>1385</v>
      </c>
    </row>
    <row r="46" spans="1:6">
      <c r="A46" s="633">
        <v>45</v>
      </c>
      <c r="B46" s="636" t="s">
        <v>1386</v>
      </c>
      <c r="C46" s="635">
        <v>50</v>
      </c>
      <c r="D46" s="641" t="s">
        <v>1387</v>
      </c>
      <c r="E46" s="641" t="s">
        <v>391</v>
      </c>
      <c r="F46" s="636" t="s">
        <v>1385</v>
      </c>
    </row>
    <row r="47" spans="1:6">
      <c r="A47" s="633">
        <v>46</v>
      </c>
      <c r="B47" s="636" t="s">
        <v>1388</v>
      </c>
      <c r="C47" s="635">
        <v>51</v>
      </c>
      <c r="D47" s="641" t="s">
        <v>1389</v>
      </c>
      <c r="E47" s="641" t="s">
        <v>391</v>
      </c>
      <c r="F47" s="636" t="s">
        <v>1385</v>
      </c>
    </row>
    <row r="48" spans="1:6">
      <c r="A48" s="633">
        <v>47</v>
      </c>
      <c r="B48" s="636" t="s">
        <v>1390</v>
      </c>
      <c r="C48" s="635">
        <v>52</v>
      </c>
      <c r="D48" s="641" t="s">
        <v>1391</v>
      </c>
      <c r="E48" s="641" t="s">
        <v>391</v>
      </c>
      <c r="F48" s="636" t="s">
        <v>1385</v>
      </c>
    </row>
    <row r="49" spans="1:6">
      <c r="A49" s="633">
        <v>48</v>
      </c>
      <c r="B49" s="636" t="s">
        <v>1392</v>
      </c>
      <c r="C49" s="635">
        <v>53</v>
      </c>
      <c r="D49" s="641" t="s">
        <v>1393</v>
      </c>
      <c r="E49" s="641" t="s">
        <v>391</v>
      </c>
      <c r="F49" s="636" t="s">
        <v>1385</v>
      </c>
    </row>
    <row r="50" spans="1:6">
      <c r="A50" s="633">
        <v>49</v>
      </c>
      <c r="B50" s="636" t="s">
        <v>1394</v>
      </c>
      <c r="C50" s="635">
        <v>55</v>
      </c>
      <c r="D50" s="641" t="s">
        <v>1395</v>
      </c>
      <c r="E50" s="641" t="s">
        <v>504</v>
      </c>
      <c r="F50" s="636" t="s">
        <v>1396</v>
      </c>
    </row>
    <row r="51" spans="1:6">
      <c r="A51" s="633">
        <v>50</v>
      </c>
      <c r="B51" s="636" t="s">
        <v>1397</v>
      </c>
      <c r="C51" s="635">
        <v>56</v>
      </c>
      <c r="D51" s="641" t="s">
        <v>1398</v>
      </c>
      <c r="E51" s="641" t="s">
        <v>504</v>
      </c>
      <c r="F51" s="636" t="s">
        <v>1396</v>
      </c>
    </row>
    <row r="52" spans="1:6" ht="27.6">
      <c r="A52" s="633">
        <v>51</v>
      </c>
      <c r="B52" s="636" t="s">
        <v>1399</v>
      </c>
      <c r="C52" s="635">
        <v>58</v>
      </c>
      <c r="D52" s="641" t="s">
        <v>1400</v>
      </c>
      <c r="E52" s="641" t="s">
        <v>517</v>
      </c>
      <c r="F52" s="636" t="s">
        <v>1401</v>
      </c>
    </row>
    <row r="53" spans="1:6" ht="27.6">
      <c r="A53" s="633">
        <v>52</v>
      </c>
      <c r="B53" s="636" t="s">
        <v>1402</v>
      </c>
      <c r="C53" s="635">
        <v>59</v>
      </c>
      <c r="D53" s="641" t="s">
        <v>1403</v>
      </c>
      <c r="E53" s="641" t="s">
        <v>517</v>
      </c>
      <c r="F53" s="636" t="s">
        <v>1401</v>
      </c>
    </row>
    <row r="54" spans="1:6" ht="27.6">
      <c r="A54" s="633">
        <v>53</v>
      </c>
      <c r="B54" s="636" t="s">
        <v>1404</v>
      </c>
      <c r="C54" s="635">
        <v>60</v>
      </c>
      <c r="D54" s="641" t="s">
        <v>1405</v>
      </c>
      <c r="E54" s="641" t="s">
        <v>517</v>
      </c>
      <c r="F54" s="636" t="s">
        <v>1401</v>
      </c>
    </row>
    <row r="55" spans="1:6" ht="55.2">
      <c r="A55" s="633">
        <v>54</v>
      </c>
      <c r="B55" s="636" t="s">
        <v>1406</v>
      </c>
      <c r="C55" s="635">
        <v>61</v>
      </c>
      <c r="D55" s="641" t="s">
        <v>540</v>
      </c>
      <c r="E55" s="641" t="s">
        <v>494</v>
      </c>
      <c r="F55" s="636" t="s">
        <v>1407</v>
      </c>
    </row>
    <row r="56" spans="1:6" ht="55.2">
      <c r="A56" s="633">
        <v>55</v>
      </c>
      <c r="B56" s="636" t="s">
        <v>1408</v>
      </c>
      <c r="C56" s="635">
        <v>62</v>
      </c>
      <c r="D56" s="641" t="s">
        <v>1409</v>
      </c>
      <c r="E56" s="641" t="s">
        <v>494</v>
      </c>
      <c r="F56" s="636" t="s">
        <v>1407</v>
      </c>
    </row>
    <row r="57" spans="1:6" ht="55.2">
      <c r="A57" s="633">
        <v>56</v>
      </c>
      <c r="B57" s="636" t="s">
        <v>1410</v>
      </c>
      <c r="C57" s="635">
        <v>63</v>
      </c>
      <c r="D57" s="641" t="s">
        <v>1411</v>
      </c>
      <c r="E57" s="641" t="s">
        <v>494</v>
      </c>
      <c r="F57" s="636" t="s">
        <v>1407</v>
      </c>
    </row>
    <row r="58" spans="1:6">
      <c r="A58" s="633">
        <v>57</v>
      </c>
      <c r="B58" s="636" t="s">
        <v>1412</v>
      </c>
      <c r="C58" s="635">
        <v>64</v>
      </c>
      <c r="D58" s="641" t="s">
        <v>1413</v>
      </c>
      <c r="E58" s="641" t="s">
        <v>397</v>
      </c>
      <c r="F58" s="636" t="s">
        <v>1414</v>
      </c>
    </row>
    <row r="59" spans="1:6">
      <c r="A59" s="633">
        <v>58</v>
      </c>
      <c r="B59" s="636" t="s">
        <v>1415</v>
      </c>
      <c r="C59" s="635">
        <v>65</v>
      </c>
      <c r="D59" s="641" t="s">
        <v>1416</v>
      </c>
      <c r="E59" s="641" t="s">
        <v>397</v>
      </c>
      <c r="F59" s="636" t="s">
        <v>1414</v>
      </c>
    </row>
    <row r="60" spans="1:6">
      <c r="A60" s="633">
        <v>59</v>
      </c>
      <c r="B60" s="636" t="s">
        <v>1417</v>
      </c>
      <c r="C60" s="635">
        <v>66</v>
      </c>
      <c r="D60" s="641" t="s">
        <v>1418</v>
      </c>
      <c r="E60" s="641" t="s">
        <v>397</v>
      </c>
      <c r="F60" s="636" t="s">
        <v>1414</v>
      </c>
    </row>
    <row r="61" spans="1:6">
      <c r="A61" s="633">
        <v>60</v>
      </c>
      <c r="B61" s="636" t="s">
        <v>1419</v>
      </c>
      <c r="C61" s="635">
        <v>68</v>
      </c>
      <c r="D61" s="641" t="s">
        <v>1420</v>
      </c>
      <c r="E61" s="641" t="s">
        <v>355</v>
      </c>
      <c r="F61" s="636" t="s">
        <v>1420</v>
      </c>
    </row>
    <row r="62" spans="1:6">
      <c r="A62" s="633">
        <v>61</v>
      </c>
      <c r="B62" s="636" t="s">
        <v>1421</v>
      </c>
      <c r="C62" s="635">
        <v>69</v>
      </c>
      <c r="D62" s="641" t="s">
        <v>1422</v>
      </c>
      <c r="E62" s="641" t="s">
        <v>399</v>
      </c>
      <c r="F62" s="636" t="s">
        <v>1420</v>
      </c>
    </row>
    <row r="63" spans="1:6">
      <c r="A63" s="633">
        <v>62</v>
      </c>
      <c r="B63" s="636" t="s">
        <v>1423</v>
      </c>
      <c r="C63" s="635">
        <v>70</v>
      </c>
      <c r="D63" s="641" t="s">
        <v>1424</v>
      </c>
      <c r="E63" s="641" t="s">
        <v>399</v>
      </c>
      <c r="F63" s="636" t="s">
        <v>1425</v>
      </c>
    </row>
    <row r="64" spans="1:6">
      <c r="A64" s="633">
        <v>63</v>
      </c>
      <c r="B64" s="636" t="s">
        <v>1426</v>
      </c>
      <c r="C64" s="635">
        <v>71</v>
      </c>
      <c r="D64" s="641" t="s">
        <v>1427</v>
      </c>
      <c r="E64" s="641" t="s">
        <v>399</v>
      </c>
      <c r="F64" s="636" t="s">
        <v>1425</v>
      </c>
    </row>
    <row r="65" spans="1:6">
      <c r="A65" s="633">
        <v>64</v>
      </c>
      <c r="B65" s="636" t="s">
        <v>1428</v>
      </c>
      <c r="C65" s="635">
        <v>72</v>
      </c>
      <c r="D65" s="641" t="s">
        <v>1429</v>
      </c>
      <c r="E65" s="641" t="s">
        <v>399</v>
      </c>
      <c r="F65" s="636" t="s">
        <v>1425</v>
      </c>
    </row>
    <row r="66" spans="1:6">
      <c r="A66" s="633">
        <v>65</v>
      </c>
      <c r="B66" s="636" t="s">
        <v>1430</v>
      </c>
      <c r="C66" s="635">
        <v>73</v>
      </c>
      <c r="D66" s="641" t="s">
        <v>1431</v>
      </c>
      <c r="E66" s="641" t="s">
        <v>399</v>
      </c>
      <c r="F66" s="636" t="s">
        <v>1425</v>
      </c>
    </row>
    <row r="67" spans="1:6">
      <c r="A67" s="633">
        <v>66</v>
      </c>
      <c r="B67" s="636" t="s">
        <v>1432</v>
      </c>
      <c r="C67" s="635">
        <v>74</v>
      </c>
      <c r="D67" s="641" t="s">
        <v>1433</v>
      </c>
      <c r="E67" s="641" t="s">
        <v>399</v>
      </c>
      <c r="F67" s="636" t="s">
        <v>1425</v>
      </c>
    </row>
    <row r="68" spans="1:6">
      <c r="A68" s="633">
        <v>67</v>
      </c>
      <c r="B68" s="636" t="s">
        <v>1434</v>
      </c>
      <c r="C68" s="635">
        <v>75</v>
      </c>
      <c r="D68" s="641" t="s">
        <v>1435</v>
      </c>
      <c r="E68" s="641" t="s">
        <v>399</v>
      </c>
      <c r="F68" s="636" t="s">
        <v>1425</v>
      </c>
    </row>
    <row r="69" spans="1:6" ht="27.6">
      <c r="A69" s="633">
        <v>68</v>
      </c>
      <c r="B69" s="636" t="s">
        <v>1436</v>
      </c>
      <c r="C69" s="635">
        <v>77</v>
      </c>
      <c r="D69" s="641" t="s">
        <v>1437</v>
      </c>
      <c r="E69" s="641" t="s">
        <v>484</v>
      </c>
      <c r="F69" s="636" t="s">
        <v>1438</v>
      </c>
    </row>
    <row r="70" spans="1:6" ht="27.6">
      <c r="A70" s="633">
        <v>69</v>
      </c>
      <c r="B70" s="636" t="s">
        <v>1439</v>
      </c>
      <c r="C70" s="635">
        <v>78</v>
      </c>
      <c r="D70" s="641" t="s">
        <v>1440</v>
      </c>
      <c r="E70" s="641" t="s">
        <v>484</v>
      </c>
      <c r="F70" s="636" t="s">
        <v>1438</v>
      </c>
    </row>
    <row r="71" spans="1:6" ht="27.6">
      <c r="A71" s="633">
        <v>70</v>
      </c>
      <c r="B71" s="636" t="s">
        <v>1441</v>
      </c>
      <c r="C71" s="635">
        <v>79</v>
      </c>
      <c r="D71" s="641" t="s">
        <v>1442</v>
      </c>
      <c r="E71" s="641" t="s">
        <v>484</v>
      </c>
      <c r="F71" s="636" t="s">
        <v>1438</v>
      </c>
    </row>
    <row r="72" spans="1:6" ht="27.6">
      <c r="A72" s="633">
        <v>71</v>
      </c>
      <c r="B72" s="636" t="s">
        <v>1443</v>
      </c>
      <c r="C72" s="635">
        <v>80</v>
      </c>
      <c r="D72" s="641" t="s">
        <v>1444</v>
      </c>
      <c r="E72" s="641" t="s">
        <v>484</v>
      </c>
      <c r="F72" s="636" t="s">
        <v>1438</v>
      </c>
    </row>
    <row r="73" spans="1:6" ht="27.6">
      <c r="A73" s="633">
        <v>72</v>
      </c>
      <c r="B73" s="636" t="s">
        <v>1445</v>
      </c>
      <c r="C73" s="635">
        <v>81</v>
      </c>
      <c r="D73" s="641" t="s">
        <v>1446</v>
      </c>
      <c r="E73" s="641" t="s">
        <v>484</v>
      </c>
      <c r="F73" s="636" t="s">
        <v>1438</v>
      </c>
    </row>
    <row r="74" spans="1:6" ht="27.6">
      <c r="A74" s="633">
        <v>73</v>
      </c>
      <c r="B74" s="636" t="s">
        <v>1447</v>
      </c>
      <c r="C74" s="635">
        <v>82</v>
      </c>
      <c r="D74" s="641" t="s">
        <v>1448</v>
      </c>
      <c r="E74" s="641" t="s">
        <v>484</v>
      </c>
      <c r="F74" s="636" t="s">
        <v>1438</v>
      </c>
    </row>
    <row r="75" spans="1:6" ht="27.6">
      <c r="A75" s="633">
        <v>74</v>
      </c>
      <c r="B75" s="636" t="s">
        <v>1449</v>
      </c>
      <c r="C75" s="635">
        <v>84</v>
      </c>
      <c r="D75" s="641" t="s">
        <v>1450</v>
      </c>
      <c r="E75" s="641" t="s">
        <v>907</v>
      </c>
      <c r="F75" s="636" t="s">
        <v>1450</v>
      </c>
    </row>
    <row r="76" spans="1:6">
      <c r="A76" s="633">
        <v>75</v>
      </c>
      <c r="B76" s="636" t="s">
        <v>1451</v>
      </c>
      <c r="C76" s="635">
        <v>85</v>
      </c>
      <c r="D76" s="641" t="s">
        <v>1452</v>
      </c>
      <c r="E76" s="641" t="s">
        <v>588</v>
      </c>
      <c r="F76" s="641" t="s">
        <v>1452</v>
      </c>
    </row>
    <row r="77" spans="1:6" ht="27.6">
      <c r="A77" s="633">
        <v>76</v>
      </c>
      <c r="B77" s="636" t="s">
        <v>1453</v>
      </c>
      <c r="C77" s="635">
        <v>86</v>
      </c>
      <c r="D77" s="641" t="s">
        <v>1454</v>
      </c>
      <c r="E77" s="641" t="s">
        <v>548</v>
      </c>
      <c r="F77" s="636" t="s">
        <v>1455</v>
      </c>
    </row>
    <row r="78" spans="1:6" ht="27.6">
      <c r="A78" s="633">
        <v>77</v>
      </c>
      <c r="B78" s="636" t="s">
        <v>1456</v>
      </c>
      <c r="C78" s="635">
        <v>87</v>
      </c>
      <c r="D78" s="641" t="s">
        <v>1457</v>
      </c>
      <c r="E78" s="641" t="s">
        <v>548</v>
      </c>
      <c r="F78" s="636" t="s">
        <v>1455</v>
      </c>
    </row>
    <row r="79" spans="1:6" ht="27.6">
      <c r="A79" s="633">
        <v>78</v>
      </c>
      <c r="B79" s="636" t="s">
        <v>1458</v>
      </c>
      <c r="C79" s="635">
        <v>88</v>
      </c>
      <c r="D79" s="641" t="s">
        <v>1459</v>
      </c>
      <c r="E79" s="641" t="s">
        <v>548</v>
      </c>
      <c r="F79" s="636" t="s">
        <v>1455</v>
      </c>
    </row>
    <row r="80" spans="1:6">
      <c r="A80" s="633">
        <v>79</v>
      </c>
      <c r="B80" s="636" t="s">
        <v>1460</v>
      </c>
      <c r="C80" s="635">
        <v>90</v>
      </c>
      <c r="D80" s="641" t="s">
        <v>1461</v>
      </c>
      <c r="E80" s="641" t="s">
        <v>545</v>
      </c>
      <c r="F80" s="636" t="s">
        <v>1462</v>
      </c>
    </row>
    <row r="81" spans="1:6">
      <c r="A81" s="633">
        <v>80</v>
      </c>
      <c r="B81" s="636" t="s">
        <v>1463</v>
      </c>
      <c r="C81" s="635">
        <v>91</v>
      </c>
      <c r="D81" s="641" t="s">
        <v>1464</v>
      </c>
      <c r="E81" s="641" t="s">
        <v>545</v>
      </c>
      <c r="F81" s="636" t="s">
        <v>1462</v>
      </c>
    </row>
    <row r="82" spans="1:6">
      <c r="A82" s="633">
        <v>81</v>
      </c>
      <c r="B82" s="636" t="s">
        <v>1465</v>
      </c>
      <c r="C82" s="635">
        <v>92</v>
      </c>
      <c r="D82" s="641" t="s">
        <v>1466</v>
      </c>
      <c r="E82" s="641" t="s">
        <v>545</v>
      </c>
      <c r="F82" s="636" t="s">
        <v>1462</v>
      </c>
    </row>
    <row r="83" spans="1:6">
      <c r="A83" s="633">
        <v>82</v>
      </c>
      <c r="B83" s="636" t="s">
        <v>1467</v>
      </c>
      <c r="C83" s="635">
        <v>93</v>
      </c>
      <c r="D83" s="641" t="s">
        <v>1468</v>
      </c>
      <c r="E83" s="641" t="s">
        <v>545</v>
      </c>
      <c r="F83" s="636" t="s">
        <v>1462</v>
      </c>
    </row>
    <row r="84" spans="1:6">
      <c r="A84" s="633">
        <v>83</v>
      </c>
      <c r="B84" s="636" t="s">
        <v>1469</v>
      </c>
      <c r="C84" s="635">
        <v>94</v>
      </c>
      <c r="D84" s="641" t="s">
        <v>1470</v>
      </c>
      <c r="E84" s="641" t="s">
        <v>535</v>
      </c>
      <c r="F84" s="636" t="s">
        <v>1471</v>
      </c>
    </row>
    <row r="85" spans="1:6" ht="27.6">
      <c r="A85" s="633">
        <v>84</v>
      </c>
      <c r="B85" s="636" t="s">
        <v>1472</v>
      </c>
      <c r="C85" s="635">
        <v>95</v>
      </c>
      <c r="D85" s="641" t="s">
        <v>1473</v>
      </c>
      <c r="E85" s="641" t="s">
        <v>535</v>
      </c>
      <c r="F85" s="636" t="s">
        <v>1471</v>
      </c>
    </row>
    <row r="86" spans="1:6">
      <c r="A86" s="633">
        <v>85</v>
      </c>
      <c r="B86" s="636" t="s">
        <v>1474</v>
      </c>
      <c r="C86" s="635">
        <v>96</v>
      </c>
      <c r="D86" s="641" t="s">
        <v>1475</v>
      </c>
      <c r="E86" s="641" t="s">
        <v>535</v>
      </c>
      <c r="F86" s="636" t="s">
        <v>1471</v>
      </c>
    </row>
    <row r="87" spans="1:6" ht="27.6">
      <c r="A87" s="633">
        <v>86</v>
      </c>
      <c r="B87" s="636" t="s">
        <v>1476</v>
      </c>
      <c r="C87" s="635">
        <v>97</v>
      </c>
      <c r="D87" s="641" t="s">
        <v>1477</v>
      </c>
      <c r="E87" s="641" t="s">
        <v>667</v>
      </c>
      <c r="F87" s="636" t="s">
        <v>1477</v>
      </c>
    </row>
    <row r="88" spans="1:6" ht="27.6">
      <c r="A88" s="633">
        <v>87</v>
      </c>
      <c r="B88" s="636" t="s">
        <v>1478</v>
      </c>
      <c r="C88" s="635">
        <v>98</v>
      </c>
      <c r="D88" s="641" t="s">
        <v>1479</v>
      </c>
      <c r="E88" s="641" t="s">
        <v>667</v>
      </c>
      <c r="F88" s="636" t="s">
        <v>1477</v>
      </c>
    </row>
    <row r="89" spans="1:6" ht="27.6">
      <c r="A89" s="633">
        <v>88</v>
      </c>
      <c r="B89" s="636" t="s">
        <v>1480</v>
      </c>
      <c r="C89" s="635">
        <v>99</v>
      </c>
      <c r="D89" s="641" t="s">
        <v>1481</v>
      </c>
      <c r="E89" s="641" t="s">
        <v>1482</v>
      </c>
      <c r="F89" s="636" t="s">
        <v>1481</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Foglio16"/>
  <dimension ref="A1:L3235"/>
  <sheetViews>
    <sheetView topLeftCell="A3205" workbookViewId="0">
      <selection activeCell="D3205" sqref="D1:H1048576"/>
    </sheetView>
  </sheetViews>
  <sheetFormatPr defaultColWidth="8.19921875" defaultRowHeight="13.8"/>
  <cols>
    <col min="1" max="1" width="10.69921875" style="41" customWidth="1"/>
    <col min="2" max="2" width="64.69921875" style="42" customWidth="1"/>
    <col min="3" max="3" width="9" style="38" customWidth="1"/>
    <col min="4" max="8" width="8.19921875" style="38"/>
    <col min="9" max="9" width="9" style="38" customWidth="1"/>
    <col min="10" max="10" width="10.59765625" style="38" hidden="1" customWidth="1"/>
    <col min="11" max="11" width="65" style="38" hidden="1" customWidth="1"/>
    <col min="12" max="12" width="8.19921875" style="38" hidden="1" customWidth="1"/>
    <col min="13" max="16384" width="8.19921875" style="38"/>
  </cols>
  <sheetData>
    <row r="1" spans="1:12" s="6" customFormat="1">
      <c r="A1" s="41" t="s">
        <v>1483</v>
      </c>
      <c r="B1" s="42" t="s">
        <v>1295</v>
      </c>
      <c r="C1" s="39"/>
      <c r="D1" s="39"/>
      <c r="E1" s="39"/>
      <c r="F1" s="39"/>
      <c r="G1" s="39"/>
      <c r="H1" s="39"/>
      <c r="I1" s="39"/>
      <c r="J1" s="40">
        <v>2</v>
      </c>
      <c r="K1" s="39" t="s">
        <v>1484</v>
      </c>
      <c r="L1" s="39" t="str">
        <f>+MID(K1,1,8)</f>
        <v>01.11.10</v>
      </c>
    </row>
    <row r="2" spans="1:12" s="6" customFormat="1">
      <c r="A2" s="41" t="s">
        <v>1485</v>
      </c>
      <c r="B2" s="42" t="s">
        <v>1486</v>
      </c>
      <c r="C2" s="39"/>
      <c r="D2" s="39"/>
      <c r="E2" s="39"/>
      <c r="F2" s="39"/>
      <c r="G2" s="39"/>
      <c r="H2" s="39"/>
      <c r="I2" s="39"/>
      <c r="J2" s="40">
        <v>3</v>
      </c>
      <c r="K2" s="39" t="s">
        <v>1487</v>
      </c>
      <c r="L2" s="39" t="str">
        <f t="shared" ref="L2:L65" si="0">+MID(K2,1,8)</f>
        <v>01.11.20</v>
      </c>
    </row>
    <row r="3" spans="1:12" s="6" customFormat="1">
      <c r="A3" s="41" t="s">
        <v>1488</v>
      </c>
      <c r="B3" s="42" t="s">
        <v>1489</v>
      </c>
      <c r="C3" s="39"/>
      <c r="D3" s="39"/>
      <c r="E3" s="39"/>
      <c r="F3" s="39"/>
      <c r="G3" s="39"/>
      <c r="H3" s="39"/>
      <c r="I3" s="39"/>
      <c r="J3" s="40">
        <v>4</v>
      </c>
      <c r="K3" s="39" t="s">
        <v>1490</v>
      </c>
      <c r="L3" s="39" t="str">
        <f t="shared" si="0"/>
        <v>01.11.30</v>
      </c>
    </row>
    <row r="4" spans="1:12" s="6" customFormat="1">
      <c r="A4" s="41" t="s">
        <v>1491</v>
      </c>
      <c r="B4" s="42" t="s">
        <v>1489</v>
      </c>
      <c r="C4" s="39"/>
      <c r="D4" s="39"/>
      <c r="E4" s="39"/>
      <c r="F4" s="39"/>
      <c r="G4" s="39"/>
      <c r="H4" s="39"/>
      <c r="I4" s="39"/>
      <c r="J4" s="40">
        <v>5</v>
      </c>
      <c r="K4" s="39" t="s">
        <v>1492</v>
      </c>
      <c r="L4" s="39" t="str">
        <f t="shared" si="0"/>
        <v>01.11.40</v>
      </c>
    </row>
    <row r="5" spans="1:12" s="6" customFormat="1">
      <c r="A5" s="41" t="s">
        <v>1493</v>
      </c>
      <c r="B5" s="42" t="s">
        <v>1489</v>
      </c>
      <c r="C5" s="39"/>
      <c r="D5" s="39"/>
      <c r="E5" s="39"/>
      <c r="F5" s="39"/>
      <c r="G5" s="39"/>
      <c r="H5" s="39"/>
      <c r="I5" s="39"/>
      <c r="J5" s="40">
        <v>6</v>
      </c>
      <c r="K5" s="39" t="s">
        <v>1494</v>
      </c>
      <c r="L5" s="39" t="str">
        <f t="shared" si="0"/>
        <v>01.12.00</v>
      </c>
    </row>
    <row r="6" spans="1:12" s="6" customFormat="1">
      <c r="A6" s="41" t="s">
        <v>1495</v>
      </c>
      <c r="B6" s="42" t="s">
        <v>1496</v>
      </c>
      <c r="C6" s="39"/>
      <c r="D6" s="39"/>
      <c r="E6" s="39"/>
      <c r="F6" s="39"/>
      <c r="G6" s="39"/>
      <c r="H6" s="39"/>
      <c r="I6" s="39"/>
      <c r="J6" s="40">
        <v>7</v>
      </c>
      <c r="K6" s="39" t="s">
        <v>1497</v>
      </c>
      <c r="L6" s="39" t="str">
        <f t="shared" si="0"/>
        <v>01.13.10</v>
      </c>
    </row>
    <row r="7" spans="1:12" s="6" customFormat="1">
      <c r="A7" s="41" t="s">
        <v>1498</v>
      </c>
      <c r="B7" s="42" t="s">
        <v>1496</v>
      </c>
      <c r="C7" s="39"/>
      <c r="D7" s="39"/>
      <c r="E7" s="39"/>
      <c r="F7" s="39"/>
      <c r="G7" s="39"/>
      <c r="H7" s="39"/>
      <c r="I7" s="39"/>
      <c r="J7" s="40">
        <v>8</v>
      </c>
      <c r="K7" s="39" t="s">
        <v>1499</v>
      </c>
      <c r="L7" s="39" t="str">
        <f t="shared" si="0"/>
        <v>01.13.20</v>
      </c>
    </row>
    <row r="8" spans="1:12" s="6" customFormat="1">
      <c r="A8" s="41" t="s">
        <v>1500</v>
      </c>
      <c r="B8" s="42" t="s">
        <v>1496</v>
      </c>
      <c r="C8" s="39"/>
      <c r="D8" s="39"/>
      <c r="E8" s="39"/>
      <c r="F8" s="39"/>
      <c r="G8" s="39"/>
      <c r="H8" s="39"/>
      <c r="I8" s="39"/>
      <c r="J8" s="40">
        <v>9</v>
      </c>
      <c r="K8" s="39" t="s">
        <v>1501</v>
      </c>
      <c r="L8" s="39" t="str">
        <f t="shared" si="0"/>
        <v>01.13.30</v>
      </c>
    </row>
    <row r="9" spans="1:12" s="6" customFormat="1">
      <c r="A9" s="41" t="s">
        <v>1502</v>
      </c>
      <c r="B9" s="42" t="s">
        <v>1503</v>
      </c>
      <c r="C9" s="39"/>
      <c r="D9" s="39"/>
      <c r="E9" s="39"/>
      <c r="F9" s="39"/>
      <c r="G9" s="39"/>
      <c r="H9" s="39"/>
      <c r="I9" s="39"/>
      <c r="J9" s="40">
        <v>10</v>
      </c>
      <c r="K9" s="39" t="s">
        <v>1504</v>
      </c>
      <c r="L9" s="39" t="str">
        <f t="shared" si="0"/>
        <v>01.13.40</v>
      </c>
    </row>
    <row r="10" spans="1:12" s="6" customFormat="1">
      <c r="A10" s="41" t="s">
        <v>1505</v>
      </c>
      <c r="B10" s="42" t="s">
        <v>1506</v>
      </c>
      <c r="C10" s="39"/>
      <c r="D10" s="39"/>
      <c r="E10" s="39"/>
      <c r="F10" s="39"/>
      <c r="G10" s="39"/>
      <c r="H10" s="39"/>
      <c r="I10" s="39"/>
      <c r="J10" s="40">
        <v>11</v>
      </c>
      <c r="K10" s="39" t="s">
        <v>1507</v>
      </c>
      <c r="L10" s="39" t="str">
        <f t="shared" si="0"/>
        <v>01.14.00</v>
      </c>
    </row>
    <row r="11" spans="1:12" s="6" customFormat="1">
      <c r="A11" s="41" t="s">
        <v>1508</v>
      </c>
      <c r="B11" s="42" t="s">
        <v>1509</v>
      </c>
      <c r="C11" s="39"/>
      <c r="D11" s="39"/>
      <c r="E11" s="39"/>
      <c r="F11" s="39"/>
      <c r="G11" s="39"/>
      <c r="H11" s="39"/>
      <c r="I11" s="39"/>
      <c r="J11" s="40">
        <v>12</v>
      </c>
      <c r="K11" s="39" t="s">
        <v>1510</v>
      </c>
      <c r="L11" s="39" t="str">
        <f t="shared" si="0"/>
        <v>01.15.00</v>
      </c>
    </row>
    <row r="12" spans="1:12" s="6" customFormat="1">
      <c r="A12" s="41" t="s">
        <v>1511</v>
      </c>
      <c r="B12" s="42" t="s">
        <v>1512</v>
      </c>
      <c r="C12" s="39"/>
      <c r="D12" s="39"/>
      <c r="E12" s="39"/>
      <c r="F12" s="39"/>
      <c r="G12" s="39"/>
      <c r="H12" s="39"/>
      <c r="I12" s="39"/>
      <c r="J12" s="40">
        <v>13</v>
      </c>
      <c r="K12" s="39" t="s">
        <v>1513</v>
      </c>
      <c r="L12" s="39" t="str">
        <f t="shared" si="0"/>
        <v>01.16.00</v>
      </c>
    </row>
    <row r="13" spans="1:12" s="6" customFormat="1">
      <c r="A13" s="41" t="s">
        <v>1514</v>
      </c>
      <c r="B13" s="42" t="s">
        <v>1515</v>
      </c>
      <c r="C13" s="39"/>
      <c r="D13" s="39"/>
      <c r="E13" s="39"/>
      <c r="F13" s="39"/>
      <c r="G13" s="39"/>
      <c r="H13" s="39"/>
      <c r="I13" s="39"/>
      <c r="J13" s="40">
        <v>14</v>
      </c>
      <c r="K13" s="39" t="s">
        <v>1516</v>
      </c>
      <c r="L13" s="39" t="str">
        <f t="shared" si="0"/>
        <v>01.19.10</v>
      </c>
    </row>
    <row r="14" spans="1:12" s="6" customFormat="1">
      <c r="A14" s="41" t="s">
        <v>1517</v>
      </c>
      <c r="B14" s="42" t="s">
        <v>1518</v>
      </c>
      <c r="C14" s="39"/>
      <c r="D14" s="39"/>
      <c r="E14" s="39"/>
      <c r="F14" s="39"/>
      <c r="G14" s="39"/>
      <c r="H14" s="39"/>
      <c r="I14" s="39"/>
      <c r="J14" s="40">
        <v>15</v>
      </c>
      <c r="K14" s="39" t="s">
        <v>1519</v>
      </c>
      <c r="L14" s="39" t="str">
        <f t="shared" si="0"/>
        <v>01.19.20</v>
      </c>
    </row>
    <row r="15" spans="1:12" s="6" customFormat="1">
      <c r="A15" s="41" t="s">
        <v>1520</v>
      </c>
      <c r="B15" s="42" t="s">
        <v>1518</v>
      </c>
      <c r="C15" s="39"/>
      <c r="D15" s="39"/>
      <c r="E15" s="39"/>
      <c r="F15" s="39"/>
      <c r="G15" s="39"/>
      <c r="H15" s="39"/>
      <c r="I15" s="39"/>
      <c r="J15" s="40">
        <v>16</v>
      </c>
      <c r="K15" s="39" t="s">
        <v>1521</v>
      </c>
      <c r="L15" s="39" t="str">
        <f t="shared" si="0"/>
        <v>01.19.90</v>
      </c>
    </row>
    <row r="16" spans="1:12" s="6" customFormat="1">
      <c r="A16" s="41" t="s">
        <v>1522</v>
      </c>
      <c r="B16" s="42" t="s">
        <v>1523</v>
      </c>
      <c r="C16" s="39"/>
      <c r="D16" s="39"/>
      <c r="E16" s="39"/>
      <c r="F16" s="39"/>
      <c r="G16" s="39"/>
      <c r="H16" s="39"/>
      <c r="I16" s="39"/>
      <c r="J16" s="40">
        <v>17</v>
      </c>
      <c r="K16" s="39" t="s">
        <v>1524</v>
      </c>
      <c r="L16" s="39" t="str">
        <f t="shared" si="0"/>
        <v>01.21.00</v>
      </c>
    </row>
    <row r="17" spans="1:12" s="6" customFormat="1">
      <c r="A17" s="41" t="s">
        <v>1525</v>
      </c>
      <c r="B17" s="42" t="s">
        <v>1523</v>
      </c>
      <c r="C17" s="39"/>
      <c r="D17" s="39"/>
      <c r="E17" s="39"/>
      <c r="F17" s="39"/>
      <c r="G17" s="39"/>
      <c r="H17" s="39"/>
      <c r="I17" s="39"/>
      <c r="J17" s="40">
        <v>18</v>
      </c>
      <c r="K17" s="39" t="s">
        <v>1526</v>
      </c>
      <c r="L17" s="39" t="str">
        <f t="shared" si="0"/>
        <v>01.22.00</v>
      </c>
    </row>
    <row r="18" spans="1:12" s="6" customFormat="1">
      <c r="A18" s="41" t="s">
        <v>1527</v>
      </c>
      <c r="B18" s="42" t="s">
        <v>1528</v>
      </c>
      <c r="C18" s="39"/>
      <c r="D18" s="39"/>
      <c r="E18" s="39"/>
      <c r="F18" s="39"/>
      <c r="G18" s="39"/>
      <c r="H18" s="39"/>
      <c r="I18" s="39"/>
      <c r="J18" s="40">
        <v>19</v>
      </c>
      <c r="K18" s="39" t="s">
        <v>1529</v>
      </c>
      <c r="L18" s="39" t="str">
        <f t="shared" si="0"/>
        <v>01.23.00</v>
      </c>
    </row>
    <row r="19" spans="1:12" s="6" customFormat="1">
      <c r="A19" s="41" t="s">
        <v>1530</v>
      </c>
      <c r="B19" s="42" t="s">
        <v>1528</v>
      </c>
      <c r="C19" s="39"/>
      <c r="D19" s="39"/>
      <c r="E19" s="39"/>
      <c r="F19" s="39"/>
      <c r="G19" s="39"/>
      <c r="H19" s="39"/>
      <c r="I19" s="39"/>
      <c r="J19" s="40">
        <v>20</v>
      </c>
      <c r="K19" s="39" t="s">
        <v>1531</v>
      </c>
      <c r="L19" s="39" t="str">
        <f t="shared" si="0"/>
        <v>01.24.00</v>
      </c>
    </row>
    <row r="20" spans="1:12" s="6" customFormat="1">
      <c r="A20" s="41" t="s">
        <v>1532</v>
      </c>
      <c r="B20" s="42" t="s">
        <v>1528</v>
      </c>
      <c r="C20" s="39"/>
      <c r="D20" s="39"/>
      <c r="E20" s="39"/>
      <c r="F20" s="39"/>
      <c r="G20" s="39"/>
      <c r="H20" s="39"/>
      <c r="I20" s="39"/>
      <c r="J20" s="40">
        <v>21</v>
      </c>
      <c r="K20" s="39" t="s">
        <v>1533</v>
      </c>
      <c r="L20" s="39" t="str">
        <f t="shared" si="0"/>
        <v>01.25.00</v>
      </c>
    </row>
    <row r="21" spans="1:12" s="6" customFormat="1">
      <c r="A21" s="41" t="s">
        <v>1534</v>
      </c>
      <c r="B21" s="42" t="s">
        <v>1535</v>
      </c>
      <c r="C21" s="39"/>
      <c r="D21" s="39"/>
      <c r="E21" s="39"/>
      <c r="F21" s="39"/>
      <c r="G21" s="39"/>
      <c r="H21" s="39"/>
      <c r="I21" s="39"/>
      <c r="J21" s="40">
        <v>22</v>
      </c>
      <c r="K21" s="39" t="s">
        <v>1536</v>
      </c>
      <c r="L21" s="39" t="str">
        <f t="shared" si="0"/>
        <v>01.26.00</v>
      </c>
    </row>
    <row r="22" spans="1:12" s="6" customFormat="1">
      <c r="A22" s="41" t="s">
        <v>1537</v>
      </c>
      <c r="B22" s="42" t="s">
        <v>1535</v>
      </c>
      <c r="C22" s="39"/>
      <c r="D22" s="39"/>
      <c r="E22" s="39"/>
      <c r="F22" s="39"/>
      <c r="G22" s="39"/>
      <c r="H22" s="39"/>
      <c r="I22" s="39"/>
      <c r="J22" s="40">
        <v>23</v>
      </c>
      <c r="K22" s="39" t="s">
        <v>1538</v>
      </c>
      <c r="L22" s="39" t="str">
        <f t="shared" si="0"/>
        <v>01.27.00</v>
      </c>
    </row>
    <row r="23" spans="1:12" s="6" customFormat="1">
      <c r="A23" s="41" t="s">
        <v>1539</v>
      </c>
      <c r="B23" s="42" t="s">
        <v>1535</v>
      </c>
      <c r="C23" s="39"/>
      <c r="D23" s="39"/>
      <c r="E23" s="39"/>
      <c r="F23" s="39"/>
      <c r="G23" s="39"/>
      <c r="H23" s="39"/>
      <c r="I23" s="39"/>
      <c r="J23" s="40">
        <v>24</v>
      </c>
      <c r="K23" s="39" t="s">
        <v>1540</v>
      </c>
      <c r="L23" s="39" t="str">
        <f t="shared" si="0"/>
        <v>01.28.00</v>
      </c>
    </row>
    <row r="24" spans="1:12" s="6" customFormat="1">
      <c r="A24" s="41" t="s">
        <v>1541</v>
      </c>
      <c r="B24" s="42" t="s">
        <v>1542</v>
      </c>
      <c r="C24" s="39"/>
      <c r="D24" s="39"/>
      <c r="E24" s="39"/>
      <c r="F24" s="39"/>
      <c r="G24" s="39"/>
      <c r="H24" s="39"/>
      <c r="I24" s="39"/>
      <c r="J24" s="40">
        <v>25</v>
      </c>
      <c r="K24" s="39" t="s">
        <v>1543</v>
      </c>
      <c r="L24" s="39" t="str">
        <f t="shared" si="0"/>
        <v>01.29.00</v>
      </c>
    </row>
    <row r="25" spans="1:12" s="6" customFormat="1">
      <c r="A25" s="41" t="s">
        <v>1544</v>
      </c>
      <c r="B25" s="42" t="s">
        <v>1542</v>
      </c>
      <c r="C25" s="39"/>
      <c r="D25" s="39"/>
      <c r="E25" s="39"/>
      <c r="F25" s="39"/>
      <c r="G25" s="39"/>
      <c r="H25" s="39"/>
      <c r="I25" s="39"/>
      <c r="J25" s="40">
        <v>26</v>
      </c>
      <c r="K25" s="39" t="s">
        <v>1545</v>
      </c>
      <c r="L25" s="39" t="str">
        <f t="shared" si="0"/>
        <v>01.30.00</v>
      </c>
    </row>
    <row r="26" spans="1:12" s="6" customFormat="1">
      <c r="A26" s="41" t="s">
        <v>1546</v>
      </c>
      <c r="B26" s="42" t="s">
        <v>1542</v>
      </c>
      <c r="C26" s="39"/>
      <c r="D26" s="39"/>
      <c r="E26" s="39"/>
      <c r="F26" s="39"/>
      <c r="G26" s="39"/>
      <c r="H26" s="39"/>
      <c r="I26" s="39"/>
      <c r="J26" s="40">
        <v>27</v>
      </c>
      <c r="K26" s="39" t="s">
        <v>1547</v>
      </c>
      <c r="L26" s="39" t="str">
        <f t="shared" si="0"/>
        <v>01.41.00</v>
      </c>
    </row>
    <row r="27" spans="1:12" s="6" customFormat="1">
      <c r="A27" s="41" t="s">
        <v>1548</v>
      </c>
      <c r="B27" s="42" t="s">
        <v>1549</v>
      </c>
      <c r="C27" s="39"/>
      <c r="D27" s="39"/>
      <c r="E27" s="39"/>
      <c r="F27" s="39"/>
      <c r="G27" s="39"/>
      <c r="H27" s="39"/>
      <c r="I27" s="39"/>
      <c r="J27" s="40">
        <v>28</v>
      </c>
      <c r="K27" s="39" t="s">
        <v>1550</v>
      </c>
      <c r="L27" s="39" t="str">
        <f t="shared" si="0"/>
        <v>01.42.00</v>
      </c>
    </row>
    <row r="28" spans="1:12" s="6" customFormat="1">
      <c r="A28" s="41" t="s">
        <v>1551</v>
      </c>
      <c r="B28" s="42" t="s">
        <v>1552</v>
      </c>
      <c r="C28" s="39"/>
      <c r="D28" s="39"/>
      <c r="E28" s="39"/>
      <c r="F28" s="39"/>
      <c r="G28" s="39"/>
      <c r="H28" s="39"/>
      <c r="I28" s="39"/>
      <c r="J28" s="40">
        <v>29</v>
      </c>
      <c r="K28" s="39" t="s">
        <v>1553</v>
      </c>
      <c r="L28" s="39" t="str">
        <f t="shared" si="0"/>
        <v>01.43.00</v>
      </c>
    </row>
    <row r="29" spans="1:12" s="6" customFormat="1">
      <c r="A29" s="41" t="s">
        <v>1554</v>
      </c>
      <c r="B29" s="42" t="s">
        <v>1555</v>
      </c>
      <c r="C29" s="39"/>
      <c r="D29" s="39"/>
      <c r="E29" s="39"/>
      <c r="F29" s="39"/>
      <c r="G29" s="39"/>
      <c r="H29" s="39"/>
      <c r="I29" s="39"/>
      <c r="J29" s="40">
        <v>30</v>
      </c>
      <c r="K29" s="39" t="s">
        <v>1556</v>
      </c>
      <c r="L29" s="39" t="str">
        <f t="shared" si="0"/>
        <v>01.44.00</v>
      </c>
    </row>
    <row r="30" spans="1:12" s="6" customFormat="1">
      <c r="A30" s="41" t="s">
        <v>1557</v>
      </c>
      <c r="B30" s="42" t="s">
        <v>1558</v>
      </c>
      <c r="C30" s="39"/>
      <c r="D30" s="39"/>
      <c r="E30" s="39"/>
      <c r="F30" s="39"/>
      <c r="G30" s="39"/>
      <c r="H30" s="39"/>
      <c r="I30" s="39"/>
      <c r="J30" s="40">
        <v>31</v>
      </c>
      <c r="K30" s="39" t="s">
        <v>1559</v>
      </c>
      <c r="L30" s="39" t="str">
        <f t="shared" si="0"/>
        <v>01.45.00</v>
      </c>
    </row>
    <row r="31" spans="1:12" s="6" customFormat="1">
      <c r="A31" s="41" t="s">
        <v>1560</v>
      </c>
      <c r="B31" s="42" t="s">
        <v>1561</v>
      </c>
      <c r="C31" s="39"/>
      <c r="D31" s="39"/>
      <c r="E31" s="39"/>
      <c r="F31" s="39"/>
      <c r="G31" s="39"/>
      <c r="H31" s="39"/>
      <c r="I31" s="39"/>
      <c r="J31" s="40">
        <v>32</v>
      </c>
      <c r="K31" s="39" t="s">
        <v>1562</v>
      </c>
      <c r="L31" s="39" t="str">
        <f t="shared" si="0"/>
        <v>01.46.00</v>
      </c>
    </row>
    <row r="32" spans="1:12" s="6" customFormat="1">
      <c r="A32" s="41" t="s">
        <v>1563</v>
      </c>
      <c r="B32" s="42" t="s">
        <v>1564</v>
      </c>
      <c r="C32" s="39"/>
      <c r="D32" s="39"/>
      <c r="E32" s="39"/>
      <c r="F32" s="39"/>
      <c r="G32" s="39"/>
      <c r="H32" s="39"/>
      <c r="I32" s="39"/>
      <c r="J32" s="40">
        <v>33</v>
      </c>
      <c r="K32" s="39" t="s">
        <v>1565</v>
      </c>
      <c r="L32" s="39" t="str">
        <f t="shared" si="0"/>
        <v>01.47.00</v>
      </c>
    </row>
    <row r="33" spans="1:12" s="6" customFormat="1">
      <c r="A33" s="41" t="s">
        <v>1566</v>
      </c>
      <c r="B33" s="42" t="s">
        <v>1564</v>
      </c>
      <c r="C33" s="39"/>
      <c r="D33" s="39"/>
      <c r="E33" s="39"/>
      <c r="F33" s="39"/>
      <c r="G33" s="39"/>
      <c r="H33" s="39"/>
      <c r="I33" s="39"/>
      <c r="J33" s="40">
        <v>34</v>
      </c>
      <c r="K33" s="39" t="s">
        <v>1567</v>
      </c>
      <c r="L33" s="39" t="str">
        <f t="shared" si="0"/>
        <v>01.49.10</v>
      </c>
    </row>
    <row r="34" spans="1:12" s="6" customFormat="1">
      <c r="A34" s="41" t="s">
        <v>1568</v>
      </c>
      <c r="B34" s="42" t="s">
        <v>1569</v>
      </c>
      <c r="C34" s="39"/>
      <c r="D34" s="39"/>
      <c r="E34" s="39"/>
      <c r="F34" s="39"/>
      <c r="G34" s="39"/>
      <c r="H34" s="39"/>
      <c r="I34" s="39"/>
      <c r="J34" s="40">
        <v>35</v>
      </c>
      <c r="K34" s="39" t="s">
        <v>1570</v>
      </c>
      <c r="L34" s="39" t="str">
        <f t="shared" si="0"/>
        <v>01.49.20</v>
      </c>
    </row>
    <row r="35" spans="1:12" s="6" customFormat="1">
      <c r="A35" s="41" t="s">
        <v>1571</v>
      </c>
      <c r="B35" s="42" t="s">
        <v>1572</v>
      </c>
      <c r="C35" s="39"/>
      <c r="D35" s="39"/>
      <c r="E35" s="39"/>
      <c r="F35" s="39"/>
      <c r="G35" s="39"/>
      <c r="H35" s="39"/>
      <c r="I35" s="39"/>
      <c r="J35" s="40">
        <v>36</v>
      </c>
      <c r="K35" s="39" t="s">
        <v>1573</v>
      </c>
      <c r="L35" s="39" t="str">
        <f t="shared" si="0"/>
        <v>01.49.30</v>
      </c>
    </row>
    <row r="36" spans="1:12" s="6" customFormat="1">
      <c r="A36" s="41" t="s">
        <v>1574</v>
      </c>
      <c r="B36" s="42" t="s">
        <v>1572</v>
      </c>
      <c r="C36" s="39"/>
      <c r="D36" s="39"/>
      <c r="E36" s="39"/>
      <c r="F36" s="39"/>
      <c r="G36" s="39"/>
      <c r="H36" s="39"/>
      <c r="I36" s="39"/>
      <c r="J36" s="40">
        <v>37</v>
      </c>
      <c r="K36" s="39" t="s">
        <v>1575</v>
      </c>
      <c r="L36" s="39" t="str">
        <f t="shared" si="0"/>
        <v>01.49.40</v>
      </c>
    </row>
    <row r="37" spans="1:12" s="6" customFormat="1">
      <c r="A37" s="41" t="s">
        <v>1576</v>
      </c>
      <c r="B37" s="42" t="s">
        <v>1572</v>
      </c>
      <c r="C37" s="39"/>
      <c r="D37" s="39"/>
      <c r="E37" s="39"/>
      <c r="F37" s="39"/>
      <c r="G37" s="39"/>
      <c r="H37" s="39"/>
      <c r="I37" s="39"/>
      <c r="J37" s="40">
        <v>38</v>
      </c>
      <c r="K37" s="39" t="s">
        <v>1577</v>
      </c>
      <c r="L37" s="39" t="str">
        <f t="shared" si="0"/>
        <v>01.49.90</v>
      </c>
    </row>
    <row r="38" spans="1:12" s="6" customFormat="1">
      <c r="A38" s="41" t="s">
        <v>1578</v>
      </c>
      <c r="B38" s="42" t="s">
        <v>1579</v>
      </c>
      <c r="C38" s="39"/>
      <c r="D38" s="39"/>
      <c r="E38" s="39"/>
      <c r="F38" s="39"/>
      <c r="G38" s="39"/>
      <c r="H38" s="39"/>
      <c r="I38" s="39"/>
      <c r="J38" s="40">
        <v>39</v>
      </c>
      <c r="K38" s="39" t="s">
        <v>1580</v>
      </c>
      <c r="L38" s="39" t="str">
        <f t="shared" si="0"/>
        <v>01.50.00</v>
      </c>
    </row>
    <row r="39" spans="1:12" s="6" customFormat="1">
      <c r="A39" s="41" t="s">
        <v>1581</v>
      </c>
      <c r="B39" s="42" t="s">
        <v>1579</v>
      </c>
      <c r="C39" s="39"/>
      <c r="D39" s="39"/>
      <c r="E39" s="39"/>
      <c r="F39" s="39"/>
      <c r="G39" s="39"/>
      <c r="H39" s="39"/>
      <c r="I39" s="39"/>
      <c r="J39" s="40">
        <v>40</v>
      </c>
      <c r="K39" s="39" t="s">
        <v>1582</v>
      </c>
      <c r="L39" s="39" t="str">
        <f t="shared" si="0"/>
        <v>01.61.00</v>
      </c>
    </row>
    <row r="40" spans="1:12" s="6" customFormat="1">
      <c r="A40" s="41" t="s">
        <v>1583</v>
      </c>
      <c r="B40" s="42" t="s">
        <v>1579</v>
      </c>
      <c r="C40" s="39"/>
      <c r="D40" s="39"/>
      <c r="E40" s="39"/>
      <c r="F40" s="39"/>
      <c r="G40" s="39"/>
      <c r="H40" s="39"/>
      <c r="I40" s="39"/>
      <c r="J40" s="40">
        <v>41</v>
      </c>
      <c r="K40" s="39" t="s">
        <v>1584</v>
      </c>
      <c r="L40" s="39" t="str">
        <f t="shared" si="0"/>
        <v>01.62.01</v>
      </c>
    </row>
    <row r="41" spans="1:12" s="6" customFormat="1">
      <c r="A41" s="41" t="s">
        <v>1585</v>
      </c>
      <c r="B41" s="42" t="s">
        <v>1586</v>
      </c>
      <c r="C41" s="39"/>
      <c r="D41" s="39"/>
      <c r="E41" s="39"/>
      <c r="F41" s="39"/>
      <c r="G41" s="39"/>
      <c r="H41" s="39"/>
      <c r="I41" s="39"/>
      <c r="J41" s="40">
        <v>42</v>
      </c>
      <c r="K41" s="39" t="s">
        <v>1587</v>
      </c>
      <c r="L41" s="39" t="str">
        <f t="shared" si="0"/>
        <v>01.62.09</v>
      </c>
    </row>
    <row r="42" spans="1:12" s="6" customFormat="1">
      <c r="A42" s="41" t="s">
        <v>1588</v>
      </c>
      <c r="B42" s="42" t="s">
        <v>1586</v>
      </c>
      <c r="C42" s="39"/>
      <c r="D42" s="39"/>
      <c r="E42" s="39"/>
      <c r="F42" s="39"/>
      <c r="G42" s="39"/>
      <c r="H42" s="39"/>
      <c r="I42" s="39"/>
      <c r="J42" s="40">
        <v>43</v>
      </c>
      <c r="K42" s="39" t="s">
        <v>1589</v>
      </c>
      <c r="L42" s="39" t="str">
        <f t="shared" si="0"/>
        <v>01.63.00</v>
      </c>
    </row>
    <row r="43" spans="1:12" s="6" customFormat="1">
      <c r="A43" s="41" t="s">
        <v>1590</v>
      </c>
      <c r="B43" s="42" t="s">
        <v>1586</v>
      </c>
      <c r="C43" s="39"/>
      <c r="D43" s="39"/>
      <c r="E43" s="39"/>
      <c r="F43" s="39"/>
      <c r="G43" s="39"/>
      <c r="H43" s="39"/>
      <c r="I43" s="39"/>
      <c r="J43" s="40">
        <v>44</v>
      </c>
      <c r="K43" s="39" t="s">
        <v>1591</v>
      </c>
      <c r="L43" s="39" t="str">
        <f t="shared" si="0"/>
        <v>01.64.01</v>
      </c>
    </row>
    <row r="44" spans="1:12" s="6" customFormat="1">
      <c r="A44" s="41" t="s">
        <v>1592</v>
      </c>
      <c r="B44" s="42" t="s">
        <v>1593</v>
      </c>
      <c r="C44" s="39"/>
      <c r="D44" s="39"/>
      <c r="E44" s="39"/>
      <c r="F44" s="39"/>
      <c r="G44" s="39"/>
      <c r="H44" s="39"/>
      <c r="I44" s="39"/>
      <c r="J44" s="40">
        <v>45</v>
      </c>
      <c r="K44" s="39" t="s">
        <v>1594</v>
      </c>
      <c r="L44" s="39" t="str">
        <f t="shared" si="0"/>
        <v>01.64.09</v>
      </c>
    </row>
    <row r="45" spans="1:12" s="6" customFormat="1">
      <c r="A45" s="41" t="s">
        <v>1595</v>
      </c>
      <c r="B45" s="42" t="s">
        <v>1593</v>
      </c>
      <c r="C45" s="39"/>
      <c r="D45" s="39"/>
      <c r="E45" s="39"/>
      <c r="F45" s="39"/>
      <c r="G45" s="39"/>
      <c r="H45" s="39"/>
      <c r="I45" s="39"/>
      <c r="J45" s="40">
        <v>46</v>
      </c>
      <c r="K45" s="39" t="s">
        <v>1596</v>
      </c>
      <c r="L45" s="39" t="str">
        <f t="shared" si="0"/>
        <v>01.70.00</v>
      </c>
    </row>
    <row r="46" spans="1:12" s="6" customFormat="1">
      <c r="A46" s="41" t="s">
        <v>1597</v>
      </c>
      <c r="B46" s="42" t="s">
        <v>1593</v>
      </c>
      <c r="C46" s="39"/>
      <c r="D46" s="39"/>
      <c r="E46" s="39"/>
      <c r="F46" s="39"/>
      <c r="G46" s="39"/>
      <c r="H46" s="39"/>
      <c r="I46" s="39"/>
      <c r="J46" s="40">
        <v>47</v>
      </c>
      <c r="K46" s="39" t="s">
        <v>1598</v>
      </c>
      <c r="L46" s="39" t="str">
        <f t="shared" si="0"/>
        <v>02.10.00</v>
      </c>
    </row>
    <row r="47" spans="1:12" s="6" customFormat="1">
      <c r="A47" s="41" t="s">
        <v>1599</v>
      </c>
      <c r="B47" s="42" t="s">
        <v>1600</v>
      </c>
      <c r="C47" s="39"/>
      <c r="D47" s="39"/>
      <c r="E47" s="39"/>
      <c r="F47" s="39"/>
      <c r="G47" s="39"/>
      <c r="H47" s="39"/>
      <c r="I47" s="39"/>
      <c r="J47" s="40">
        <v>48</v>
      </c>
      <c r="K47" s="39" t="s">
        <v>1601</v>
      </c>
      <c r="L47" s="39" t="str">
        <f t="shared" si="0"/>
        <v>02.20.00</v>
      </c>
    </row>
    <row r="48" spans="1:12" s="6" customFormat="1">
      <c r="A48" s="41" t="s">
        <v>1602</v>
      </c>
      <c r="B48" s="42" t="s">
        <v>1600</v>
      </c>
      <c r="C48" s="39"/>
      <c r="D48" s="39"/>
      <c r="E48" s="39"/>
      <c r="F48" s="39"/>
      <c r="G48" s="39"/>
      <c r="H48" s="39"/>
      <c r="I48" s="39"/>
      <c r="J48" s="40">
        <v>49</v>
      </c>
      <c r="K48" s="39" t="s">
        <v>1603</v>
      </c>
      <c r="L48" s="39" t="str">
        <f t="shared" si="0"/>
        <v>02.30.00</v>
      </c>
    </row>
    <row r="49" spans="1:12" s="6" customFormat="1">
      <c r="A49" s="41" t="s">
        <v>1604</v>
      </c>
      <c r="B49" s="42" t="s">
        <v>1600</v>
      </c>
      <c r="C49" s="39"/>
      <c r="D49" s="39"/>
      <c r="E49" s="39"/>
      <c r="F49" s="39"/>
      <c r="G49" s="39"/>
      <c r="H49" s="39"/>
      <c r="I49" s="39"/>
      <c r="J49" s="40">
        <v>50</v>
      </c>
      <c r="K49" s="39" t="s">
        <v>1605</v>
      </c>
      <c r="L49" s="39" t="str">
        <f t="shared" si="0"/>
        <v>02.40.00</v>
      </c>
    </row>
    <row r="50" spans="1:12" s="6" customFormat="1">
      <c r="A50" s="41" t="s">
        <v>1606</v>
      </c>
      <c r="B50" s="42" t="s">
        <v>1607</v>
      </c>
      <c r="C50" s="39"/>
      <c r="D50" s="39"/>
      <c r="E50" s="39"/>
      <c r="F50" s="39"/>
      <c r="G50" s="39"/>
      <c r="H50" s="39"/>
      <c r="I50" s="39"/>
      <c r="J50" s="40">
        <v>51</v>
      </c>
      <c r="K50" s="39" t="s">
        <v>1608</v>
      </c>
      <c r="L50" s="39" t="str">
        <f t="shared" si="0"/>
        <v>03.11.00</v>
      </c>
    </row>
    <row r="51" spans="1:12" s="6" customFormat="1">
      <c r="A51" s="41" t="s">
        <v>1609</v>
      </c>
      <c r="B51" s="42" t="s">
        <v>1607</v>
      </c>
      <c r="C51" s="39"/>
      <c r="D51" s="39"/>
      <c r="E51" s="39"/>
      <c r="F51" s="39"/>
      <c r="G51" s="39"/>
      <c r="H51" s="39"/>
      <c r="I51" s="39"/>
      <c r="J51" s="40">
        <v>52</v>
      </c>
      <c r="K51" s="39" t="s">
        <v>1610</v>
      </c>
      <c r="L51" s="39" t="str">
        <f t="shared" si="0"/>
        <v>03.12.00</v>
      </c>
    </row>
    <row r="52" spans="1:12" s="6" customFormat="1">
      <c r="A52" s="41" t="s">
        <v>1611</v>
      </c>
      <c r="B52" s="42" t="s">
        <v>1607</v>
      </c>
      <c r="C52" s="39"/>
      <c r="D52" s="39"/>
      <c r="E52" s="39"/>
      <c r="F52" s="39"/>
      <c r="G52" s="39"/>
      <c r="H52" s="39"/>
      <c r="I52" s="39"/>
      <c r="J52" s="40">
        <v>53</v>
      </c>
      <c r="K52" s="39" t="s">
        <v>1612</v>
      </c>
      <c r="L52" s="39" t="str">
        <f t="shared" si="0"/>
        <v>03.21.00</v>
      </c>
    </row>
    <row r="53" spans="1:12" s="6" customFormat="1">
      <c r="A53" s="41" t="s">
        <v>1613</v>
      </c>
      <c r="B53" s="42" t="s">
        <v>1614</v>
      </c>
      <c r="C53" s="39"/>
      <c r="D53" s="39"/>
      <c r="E53" s="39"/>
      <c r="F53" s="39"/>
      <c r="G53" s="39"/>
      <c r="H53" s="39"/>
      <c r="I53" s="39"/>
      <c r="J53" s="40">
        <v>54</v>
      </c>
      <c r="K53" s="39" t="s">
        <v>1615</v>
      </c>
      <c r="L53" s="39" t="str">
        <f t="shared" si="0"/>
        <v>03.22.00</v>
      </c>
    </row>
    <row r="54" spans="1:12" s="6" customFormat="1">
      <c r="A54" s="41" t="s">
        <v>1616</v>
      </c>
      <c r="B54" s="42" t="s">
        <v>1614</v>
      </c>
      <c r="C54" s="39"/>
      <c r="D54" s="39"/>
      <c r="E54" s="39"/>
      <c r="F54" s="39"/>
      <c r="G54" s="39"/>
      <c r="H54" s="39"/>
      <c r="I54" s="39"/>
      <c r="J54" s="40">
        <v>55</v>
      </c>
      <c r="K54" s="39" t="s">
        <v>1617</v>
      </c>
      <c r="L54" s="39" t="str">
        <f t="shared" si="0"/>
        <v>05.10.00</v>
      </c>
    </row>
    <row r="55" spans="1:12" s="6" customFormat="1">
      <c r="A55" s="41" t="s">
        <v>1618</v>
      </c>
      <c r="B55" s="42" t="s">
        <v>1614</v>
      </c>
      <c r="C55" s="39"/>
      <c r="D55" s="39"/>
      <c r="E55" s="39"/>
      <c r="F55" s="39"/>
      <c r="G55" s="39"/>
      <c r="H55" s="39"/>
      <c r="I55" s="39"/>
      <c r="J55" s="40">
        <v>56</v>
      </c>
      <c r="K55" s="39" t="s">
        <v>1619</v>
      </c>
      <c r="L55" s="39" t="str">
        <f t="shared" si="0"/>
        <v>05.20.00</v>
      </c>
    </row>
    <row r="56" spans="1:12" s="6" customFormat="1">
      <c r="A56" s="41" t="s">
        <v>1620</v>
      </c>
      <c r="B56" s="42" t="s">
        <v>1621</v>
      </c>
      <c r="C56" s="39"/>
      <c r="D56" s="39"/>
      <c r="E56" s="39"/>
      <c r="F56" s="39"/>
      <c r="G56" s="39"/>
      <c r="H56" s="39"/>
      <c r="I56" s="39"/>
      <c r="J56" s="40">
        <v>57</v>
      </c>
      <c r="K56" s="39" t="s">
        <v>1622</v>
      </c>
      <c r="L56" s="39" t="str">
        <f t="shared" si="0"/>
        <v>06.10.00</v>
      </c>
    </row>
    <row r="57" spans="1:12" s="6" customFormat="1">
      <c r="A57" s="41" t="s">
        <v>1623</v>
      </c>
      <c r="B57" s="42" t="s">
        <v>1621</v>
      </c>
      <c r="C57" s="39"/>
      <c r="D57" s="39"/>
      <c r="E57" s="39"/>
      <c r="F57" s="39"/>
      <c r="G57" s="39"/>
      <c r="H57" s="39"/>
      <c r="I57" s="39"/>
      <c r="J57" s="40">
        <v>58</v>
      </c>
      <c r="K57" s="39" t="s">
        <v>1624</v>
      </c>
      <c r="L57" s="39" t="str">
        <f t="shared" si="0"/>
        <v>06.20.00</v>
      </c>
    </row>
    <row r="58" spans="1:12" s="6" customFormat="1">
      <c r="A58" s="41" t="s">
        <v>1625</v>
      </c>
      <c r="B58" s="42" t="s">
        <v>1621</v>
      </c>
      <c r="C58" s="39"/>
      <c r="D58" s="39"/>
      <c r="E58" s="39"/>
      <c r="F58" s="39"/>
      <c r="G58" s="39"/>
      <c r="H58" s="39"/>
      <c r="I58" s="39"/>
      <c r="J58" s="40">
        <v>59</v>
      </c>
      <c r="K58" s="39" t="s">
        <v>1626</v>
      </c>
      <c r="L58" s="39" t="str">
        <f t="shared" si="0"/>
        <v>07.10.00</v>
      </c>
    </row>
    <row r="59" spans="1:12" s="6" customFormat="1">
      <c r="A59" s="41" t="s">
        <v>1627</v>
      </c>
      <c r="B59" s="42" t="s">
        <v>1628</v>
      </c>
      <c r="C59" s="39"/>
      <c r="D59" s="39"/>
      <c r="E59" s="39"/>
      <c r="F59" s="39"/>
      <c r="G59" s="39"/>
      <c r="H59" s="39"/>
      <c r="I59" s="39"/>
      <c r="J59" s="40">
        <v>60</v>
      </c>
      <c r="K59" s="39" t="s">
        <v>1629</v>
      </c>
      <c r="L59" s="39" t="str">
        <f t="shared" si="0"/>
        <v>07.21.00</v>
      </c>
    </row>
    <row r="60" spans="1:12" s="6" customFormat="1">
      <c r="A60" s="41" t="s">
        <v>1630</v>
      </c>
      <c r="B60" s="42" t="s">
        <v>1628</v>
      </c>
      <c r="C60" s="39"/>
      <c r="D60" s="39"/>
      <c r="E60" s="39"/>
      <c r="F60" s="39"/>
      <c r="G60" s="39"/>
      <c r="H60" s="39"/>
      <c r="I60" s="39"/>
      <c r="J60" s="40">
        <v>61</v>
      </c>
      <c r="K60" s="39" t="s">
        <v>1631</v>
      </c>
      <c r="L60" s="39" t="str">
        <f t="shared" si="0"/>
        <v>07.29.00</v>
      </c>
    </row>
    <row r="61" spans="1:12" s="6" customFormat="1">
      <c r="A61" s="41" t="s">
        <v>1632</v>
      </c>
      <c r="B61" s="42" t="s">
        <v>1628</v>
      </c>
      <c r="C61" s="39"/>
      <c r="D61" s="39"/>
      <c r="E61" s="39"/>
      <c r="F61" s="39"/>
      <c r="G61" s="39"/>
      <c r="H61" s="39"/>
      <c r="I61" s="39"/>
      <c r="J61" s="40">
        <v>62</v>
      </c>
      <c r="K61" s="39" t="s">
        <v>1633</v>
      </c>
      <c r="L61" s="39" t="str">
        <f t="shared" si="0"/>
        <v>08.11.00</v>
      </c>
    </row>
    <row r="62" spans="1:12" s="6" customFormat="1">
      <c r="A62" s="41" t="s">
        <v>1634</v>
      </c>
      <c r="B62" s="42" t="s">
        <v>1635</v>
      </c>
      <c r="C62" s="39"/>
      <c r="D62" s="39"/>
      <c r="E62" s="39"/>
      <c r="F62" s="39"/>
      <c r="G62" s="39"/>
      <c r="H62" s="39"/>
      <c r="I62" s="39"/>
      <c r="J62" s="40">
        <v>63</v>
      </c>
      <c r="K62" s="39" t="s">
        <v>1636</v>
      </c>
      <c r="L62" s="39" t="str">
        <f t="shared" si="0"/>
        <v>08.12.00</v>
      </c>
    </row>
    <row r="63" spans="1:12" s="6" customFormat="1">
      <c r="A63" s="41" t="s">
        <v>1637</v>
      </c>
      <c r="B63" s="42" t="s">
        <v>1635</v>
      </c>
      <c r="C63" s="39"/>
      <c r="D63" s="39"/>
      <c r="E63" s="39"/>
      <c r="F63" s="39"/>
      <c r="G63" s="39"/>
      <c r="H63" s="39"/>
      <c r="I63" s="39"/>
      <c r="J63" s="40">
        <v>64</v>
      </c>
      <c r="K63" s="39" t="s">
        <v>1638</v>
      </c>
      <c r="L63" s="39" t="str">
        <f t="shared" si="0"/>
        <v>08.91.00</v>
      </c>
    </row>
    <row r="64" spans="1:12" s="6" customFormat="1">
      <c r="A64" s="41" t="s">
        <v>1639</v>
      </c>
      <c r="B64" s="42" t="s">
        <v>1635</v>
      </c>
      <c r="C64" s="39"/>
      <c r="D64" s="39"/>
      <c r="E64" s="39"/>
      <c r="F64" s="39"/>
      <c r="G64" s="39"/>
      <c r="H64" s="39"/>
      <c r="I64" s="39"/>
      <c r="J64" s="40">
        <v>65</v>
      </c>
      <c r="K64" s="39" t="s">
        <v>1640</v>
      </c>
      <c r="L64" s="39" t="str">
        <f t="shared" si="0"/>
        <v>08.92.00</v>
      </c>
    </row>
    <row r="65" spans="1:12" s="6" customFormat="1">
      <c r="A65" s="41" t="s">
        <v>1641</v>
      </c>
      <c r="B65" s="42" t="s">
        <v>1635</v>
      </c>
      <c r="C65" s="39"/>
      <c r="D65" s="39"/>
      <c r="E65" s="39"/>
      <c r="F65" s="39"/>
      <c r="G65" s="39"/>
      <c r="H65" s="39"/>
      <c r="I65" s="39"/>
      <c r="J65" s="40">
        <v>66</v>
      </c>
      <c r="K65" s="39" t="s">
        <v>1642</v>
      </c>
      <c r="L65" s="39" t="str">
        <f t="shared" si="0"/>
        <v>08.93.00</v>
      </c>
    </row>
    <row r="66" spans="1:12" s="6" customFormat="1">
      <c r="A66" s="41" t="s">
        <v>1643</v>
      </c>
      <c r="B66" s="42" t="s">
        <v>1644</v>
      </c>
      <c r="C66" s="39"/>
      <c r="D66" s="39"/>
      <c r="E66" s="39"/>
      <c r="F66" s="39"/>
      <c r="G66" s="39"/>
      <c r="H66" s="39"/>
      <c r="I66" s="39"/>
      <c r="J66" s="40">
        <v>67</v>
      </c>
      <c r="K66" s="39" t="s">
        <v>1645</v>
      </c>
      <c r="L66" s="39" t="str">
        <f t="shared" ref="L66:L129" si="1">+MID(K66,1,8)</f>
        <v>08.99.01</v>
      </c>
    </row>
    <row r="67" spans="1:12" s="6" customFormat="1" ht="25.5" customHeight="1">
      <c r="A67" s="41" t="s">
        <v>1646</v>
      </c>
      <c r="B67" s="42" t="s">
        <v>1647</v>
      </c>
      <c r="C67" s="39"/>
      <c r="D67" s="39"/>
      <c r="E67" s="39"/>
      <c r="F67" s="39"/>
      <c r="G67" s="39"/>
      <c r="H67" s="39"/>
      <c r="I67" s="39"/>
      <c r="J67" s="40">
        <v>68</v>
      </c>
      <c r="K67" s="39" t="s">
        <v>1648</v>
      </c>
      <c r="L67" s="39" t="str">
        <f t="shared" si="1"/>
        <v>08.99.09</v>
      </c>
    </row>
    <row r="68" spans="1:12" s="6" customFormat="1">
      <c r="A68" s="41" t="s">
        <v>1649</v>
      </c>
      <c r="B68" s="42" t="s">
        <v>1647</v>
      </c>
      <c r="C68" s="39"/>
      <c r="D68" s="39"/>
      <c r="E68" s="39"/>
      <c r="F68" s="39"/>
      <c r="G68" s="39"/>
      <c r="H68" s="39"/>
      <c r="I68" s="39"/>
      <c r="J68" s="40">
        <v>69</v>
      </c>
      <c r="K68" s="39" t="s">
        <v>1650</v>
      </c>
      <c r="L68" s="39" t="str">
        <f t="shared" si="1"/>
        <v>09.10.00</v>
      </c>
    </row>
    <row r="69" spans="1:12" s="6" customFormat="1">
      <c r="A69" s="41" t="s">
        <v>1651</v>
      </c>
      <c r="B69" s="42" t="s">
        <v>1647</v>
      </c>
      <c r="C69" s="39"/>
      <c r="D69" s="39"/>
      <c r="E69" s="39"/>
      <c r="F69" s="39"/>
      <c r="G69" s="39"/>
      <c r="H69" s="39"/>
      <c r="I69" s="39"/>
      <c r="J69" s="40">
        <v>70</v>
      </c>
      <c r="K69" s="39" t="s">
        <v>1652</v>
      </c>
      <c r="L69" s="39" t="str">
        <f t="shared" si="1"/>
        <v>09.90.01</v>
      </c>
    </row>
    <row r="70" spans="1:12" s="6" customFormat="1">
      <c r="A70" s="41" t="s">
        <v>1653</v>
      </c>
      <c r="B70" s="42" t="s">
        <v>1654</v>
      </c>
      <c r="C70" s="39"/>
      <c r="D70" s="39"/>
      <c r="E70" s="39"/>
      <c r="F70" s="39"/>
      <c r="G70" s="39"/>
      <c r="H70" s="39"/>
      <c r="I70" s="39"/>
      <c r="J70" s="40">
        <v>71</v>
      </c>
      <c r="K70" s="39" t="s">
        <v>1655</v>
      </c>
      <c r="L70" s="39" t="str">
        <f t="shared" si="1"/>
        <v>09.90.09</v>
      </c>
    </row>
    <row r="71" spans="1:12" s="6" customFormat="1">
      <c r="A71" s="41" t="s">
        <v>1656</v>
      </c>
      <c r="B71" s="42" t="s">
        <v>1654</v>
      </c>
      <c r="C71" s="39"/>
      <c r="D71" s="39"/>
      <c r="E71" s="39"/>
      <c r="F71" s="39"/>
      <c r="G71" s="39"/>
      <c r="H71" s="39"/>
      <c r="I71" s="39"/>
      <c r="J71" s="40">
        <v>72</v>
      </c>
      <c r="K71" s="39" t="s">
        <v>1657</v>
      </c>
      <c r="L71" s="39" t="str">
        <f t="shared" si="1"/>
        <v>10.11.00</v>
      </c>
    </row>
    <row r="72" spans="1:12" s="6" customFormat="1">
      <c r="A72" s="41" t="s">
        <v>1658</v>
      </c>
      <c r="B72" s="42" t="s">
        <v>1654</v>
      </c>
      <c r="C72" s="39"/>
      <c r="D72" s="39"/>
      <c r="E72" s="39"/>
      <c r="F72" s="39"/>
      <c r="G72" s="39"/>
      <c r="H72" s="39"/>
      <c r="I72" s="39"/>
      <c r="J72" s="40">
        <v>73</v>
      </c>
      <c r="K72" s="39" t="s">
        <v>1659</v>
      </c>
      <c r="L72" s="39" t="str">
        <f t="shared" si="1"/>
        <v>10.12.00</v>
      </c>
    </row>
    <row r="73" spans="1:12" s="6" customFormat="1">
      <c r="A73" s="41" t="s">
        <v>1660</v>
      </c>
      <c r="B73" s="42" t="s">
        <v>1661</v>
      </c>
      <c r="C73" s="39"/>
      <c r="D73" s="39"/>
      <c r="E73" s="39"/>
      <c r="F73" s="39"/>
      <c r="G73" s="39"/>
      <c r="H73" s="39"/>
      <c r="I73" s="39"/>
      <c r="J73" s="40">
        <v>74</v>
      </c>
      <c r="K73" s="39" t="s">
        <v>1662</v>
      </c>
      <c r="L73" s="39" t="str">
        <f t="shared" si="1"/>
        <v>10.13.00</v>
      </c>
    </row>
    <row r="74" spans="1:12" s="6" customFormat="1">
      <c r="A74" s="41" t="s">
        <v>1663</v>
      </c>
      <c r="B74" s="42" t="s">
        <v>1661</v>
      </c>
      <c r="C74" s="39"/>
      <c r="D74" s="39"/>
      <c r="E74" s="39"/>
      <c r="F74" s="39"/>
      <c r="G74" s="39"/>
      <c r="H74" s="39"/>
      <c r="I74" s="39"/>
      <c r="J74" s="40">
        <v>75</v>
      </c>
      <c r="K74" s="39" t="s">
        <v>1664</v>
      </c>
      <c r="L74" s="39" t="str">
        <f t="shared" si="1"/>
        <v>10.20.00</v>
      </c>
    </row>
    <row r="75" spans="1:12" s="6" customFormat="1">
      <c r="A75" s="41" t="s">
        <v>1665</v>
      </c>
      <c r="B75" s="42" t="s">
        <v>1661</v>
      </c>
      <c r="C75" s="39"/>
      <c r="D75" s="39"/>
      <c r="E75" s="39"/>
      <c r="F75" s="39"/>
      <c r="G75" s="39"/>
      <c r="H75" s="39"/>
      <c r="I75" s="39"/>
      <c r="J75" s="40">
        <v>76</v>
      </c>
      <c r="K75" s="39" t="s">
        <v>1666</v>
      </c>
      <c r="L75" s="39" t="str">
        <f t="shared" si="1"/>
        <v>10.31.00</v>
      </c>
    </row>
    <row r="76" spans="1:12" s="6" customFormat="1">
      <c r="A76" s="41" t="s">
        <v>1667</v>
      </c>
      <c r="B76" s="42" t="s">
        <v>1668</v>
      </c>
      <c r="C76" s="39"/>
      <c r="D76" s="39"/>
      <c r="E76" s="39"/>
      <c r="F76" s="39"/>
      <c r="G76" s="39"/>
      <c r="H76" s="39"/>
      <c r="I76" s="39"/>
      <c r="J76" s="40">
        <v>77</v>
      </c>
      <c r="K76" s="39" t="s">
        <v>1669</v>
      </c>
      <c r="L76" s="39" t="str">
        <f t="shared" si="1"/>
        <v>10.32.00</v>
      </c>
    </row>
    <row r="77" spans="1:12" s="6" customFormat="1">
      <c r="A77" s="41" t="s">
        <v>1670</v>
      </c>
      <c r="B77" s="42" t="s">
        <v>1668</v>
      </c>
      <c r="C77" s="39"/>
      <c r="D77" s="39"/>
      <c r="E77" s="39"/>
      <c r="F77" s="39"/>
      <c r="G77" s="39"/>
      <c r="H77" s="39"/>
      <c r="I77" s="39"/>
      <c r="J77" s="40">
        <v>78</v>
      </c>
      <c r="K77" s="39" t="s">
        <v>1671</v>
      </c>
      <c r="L77" s="39" t="str">
        <f t="shared" si="1"/>
        <v>10.39.00</v>
      </c>
    </row>
    <row r="78" spans="1:12" s="6" customFormat="1">
      <c r="A78" s="41" t="s">
        <v>1672</v>
      </c>
      <c r="B78" s="42" t="s">
        <v>1668</v>
      </c>
      <c r="C78" s="39"/>
      <c r="D78" s="39"/>
      <c r="E78" s="39"/>
      <c r="F78" s="39"/>
      <c r="G78" s="39"/>
      <c r="H78" s="39"/>
      <c r="I78" s="39"/>
      <c r="J78" s="40">
        <v>79</v>
      </c>
      <c r="K78" s="39" t="s">
        <v>1673</v>
      </c>
      <c r="L78" s="39" t="str">
        <f t="shared" si="1"/>
        <v>10.41.10</v>
      </c>
    </row>
    <row r="79" spans="1:12" s="6" customFormat="1">
      <c r="A79" s="41" t="s">
        <v>1674</v>
      </c>
      <c r="B79" s="42" t="s">
        <v>1675</v>
      </c>
      <c r="C79" s="39"/>
      <c r="D79" s="39"/>
      <c r="E79" s="39"/>
      <c r="F79" s="39"/>
      <c r="G79" s="39"/>
      <c r="H79" s="39"/>
      <c r="I79" s="39"/>
      <c r="J79" s="40">
        <v>80</v>
      </c>
      <c r="K79" s="39" t="s">
        <v>1676</v>
      </c>
      <c r="L79" s="39" t="str">
        <f t="shared" si="1"/>
        <v>10.41.20</v>
      </c>
    </row>
    <row r="80" spans="1:12" s="6" customFormat="1">
      <c r="A80" s="41" t="s">
        <v>1677</v>
      </c>
      <c r="B80" s="42" t="s">
        <v>1675</v>
      </c>
      <c r="C80" s="39"/>
      <c r="D80" s="39"/>
      <c r="E80" s="39"/>
      <c r="F80" s="39"/>
      <c r="G80" s="39"/>
      <c r="H80" s="39"/>
      <c r="I80" s="39"/>
      <c r="J80" s="40">
        <v>81</v>
      </c>
      <c r="K80" s="39" t="s">
        <v>1678</v>
      </c>
      <c r="L80" s="39" t="str">
        <f t="shared" si="1"/>
        <v>10.41.30</v>
      </c>
    </row>
    <row r="81" spans="1:12" s="6" customFormat="1">
      <c r="A81" s="41" t="s">
        <v>1679</v>
      </c>
      <c r="B81" s="42" t="s">
        <v>1675</v>
      </c>
      <c r="C81" s="39"/>
      <c r="D81" s="39"/>
      <c r="E81" s="39"/>
      <c r="F81" s="39"/>
      <c r="G81" s="39"/>
      <c r="H81" s="39"/>
      <c r="I81" s="39"/>
      <c r="J81" s="40">
        <v>82</v>
      </c>
      <c r="K81" s="39" t="s">
        <v>1680</v>
      </c>
      <c r="L81" s="39" t="str">
        <f t="shared" si="1"/>
        <v>10.42.00</v>
      </c>
    </row>
    <row r="82" spans="1:12" s="6" customFormat="1">
      <c r="A82" s="41" t="s">
        <v>1681</v>
      </c>
      <c r="B82" s="42" t="s">
        <v>1682</v>
      </c>
      <c r="C82" s="39"/>
      <c r="D82" s="39"/>
      <c r="E82" s="39"/>
      <c r="F82" s="39"/>
      <c r="G82" s="39"/>
      <c r="H82" s="39"/>
      <c r="I82" s="39"/>
      <c r="J82" s="40">
        <v>83</v>
      </c>
      <c r="K82" s="39" t="s">
        <v>1683</v>
      </c>
      <c r="L82" s="39" t="str">
        <f t="shared" si="1"/>
        <v>10.51.10</v>
      </c>
    </row>
    <row r="83" spans="1:12" s="6" customFormat="1">
      <c r="A83" s="41" t="s">
        <v>1684</v>
      </c>
      <c r="B83" s="42" t="s">
        <v>1682</v>
      </c>
      <c r="C83" s="39"/>
      <c r="D83" s="39"/>
      <c r="E83" s="39"/>
      <c r="F83" s="39"/>
      <c r="G83" s="39"/>
      <c r="H83" s="39"/>
      <c r="I83" s="39"/>
      <c r="J83" s="40">
        <v>84</v>
      </c>
      <c r="K83" s="39" t="s">
        <v>1685</v>
      </c>
      <c r="L83" s="39" t="str">
        <f t="shared" si="1"/>
        <v>10.51.20</v>
      </c>
    </row>
    <row r="84" spans="1:12" s="6" customFormat="1">
      <c r="A84" s="41" t="s">
        <v>1686</v>
      </c>
      <c r="B84" s="42" t="s">
        <v>1682</v>
      </c>
      <c r="C84" s="39"/>
      <c r="D84" s="39"/>
      <c r="E84" s="39"/>
      <c r="F84" s="39"/>
      <c r="G84" s="39"/>
      <c r="H84" s="39"/>
      <c r="I84" s="39"/>
      <c r="J84" s="40">
        <v>85</v>
      </c>
      <c r="K84" s="39" t="s">
        <v>1687</v>
      </c>
      <c r="L84" s="39" t="str">
        <f t="shared" si="1"/>
        <v>10.52.00</v>
      </c>
    </row>
    <row r="85" spans="1:12" s="6" customFormat="1">
      <c r="A85" s="41" t="s">
        <v>1688</v>
      </c>
      <c r="B85" s="42" t="s">
        <v>1689</v>
      </c>
      <c r="C85" s="39"/>
      <c r="D85" s="39"/>
      <c r="E85" s="39"/>
      <c r="F85" s="39"/>
      <c r="G85" s="39"/>
      <c r="H85" s="39"/>
      <c r="I85" s="39"/>
      <c r="J85" s="40">
        <v>86</v>
      </c>
      <c r="K85" s="39" t="s">
        <v>1690</v>
      </c>
      <c r="L85" s="39" t="str">
        <f t="shared" si="1"/>
        <v>10.61.10</v>
      </c>
    </row>
    <row r="86" spans="1:12" s="6" customFormat="1">
      <c r="A86" s="41" t="s">
        <v>1691</v>
      </c>
      <c r="B86" s="42" t="s">
        <v>1689</v>
      </c>
      <c r="C86" s="39"/>
      <c r="D86" s="39"/>
      <c r="E86" s="39"/>
      <c r="F86" s="39"/>
      <c r="G86" s="39"/>
      <c r="H86" s="39"/>
      <c r="I86" s="39"/>
      <c r="J86" s="40">
        <v>87</v>
      </c>
      <c r="K86" s="39" t="s">
        <v>1692</v>
      </c>
      <c r="L86" s="39" t="str">
        <f t="shared" si="1"/>
        <v>10.61.20</v>
      </c>
    </row>
    <row r="87" spans="1:12" s="6" customFormat="1">
      <c r="A87" s="41" t="s">
        <v>1693</v>
      </c>
      <c r="B87" s="42" t="s">
        <v>1689</v>
      </c>
      <c r="C87" s="39"/>
      <c r="D87" s="39"/>
      <c r="E87" s="39"/>
      <c r="F87" s="39"/>
      <c r="G87" s="39"/>
      <c r="H87" s="39"/>
      <c r="I87" s="39"/>
      <c r="J87" s="40">
        <v>88</v>
      </c>
      <c r="K87" s="39" t="s">
        <v>1694</v>
      </c>
      <c r="L87" s="39" t="str">
        <f t="shared" si="1"/>
        <v>10.61.30</v>
      </c>
    </row>
    <row r="88" spans="1:12" s="6" customFormat="1">
      <c r="A88" s="41" t="s">
        <v>1695</v>
      </c>
      <c r="B88" s="42" t="s">
        <v>1696</v>
      </c>
      <c r="C88" s="39"/>
      <c r="D88" s="39"/>
      <c r="E88" s="39"/>
      <c r="F88" s="39"/>
      <c r="G88" s="39"/>
      <c r="H88" s="39"/>
      <c r="I88" s="39"/>
      <c r="J88" s="40">
        <v>89</v>
      </c>
      <c r="K88" s="39" t="s">
        <v>1697</v>
      </c>
      <c r="L88" s="39" t="str">
        <f t="shared" si="1"/>
        <v>10.61.40</v>
      </c>
    </row>
    <row r="89" spans="1:12" s="6" customFormat="1">
      <c r="A89" s="41" t="s">
        <v>1698</v>
      </c>
      <c r="B89" s="42" t="s">
        <v>1699</v>
      </c>
      <c r="C89" s="39"/>
      <c r="D89" s="39"/>
      <c r="E89" s="39"/>
      <c r="F89" s="39"/>
      <c r="G89" s="39"/>
      <c r="H89" s="39"/>
      <c r="I89" s="39"/>
      <c r="J89" s="40">
        <v>90</v>
      </c>
      <c r="K89" s="39" t="s">
        <v>1700</v>
      </c>
      <c r="L89" s="39" t="str">
        <f t="shared" si="1"/>
        <v>10.62.00</v>
      </c>
    </row>
    <row r="90" spans="1:12" s="6" customFormat="1">
      <c r="A90" s="41" t="s">
        <v>1701</v>
      </c>
      <c r="B90" s="42" t="s">
        <v>1699</v>
      </c>
      <c r="C90" s="39"/>
      <c r="D90" s="39"/>
      <c r="E90" s="39"/>
      <c r="F90" s="39"/>
      <c r="G90" s="39"/>
      <c r="H90" s="39"/>
      <c r="I90" s="39"/>
      <c r="J90" s="40">
        <v>91</v>
      </c>
      <c r="K90" s="39" t="s">
        <v>1702</v>
      </c>
      <c r="L90" s="39" t="str">
        <f t="shared" si="1"/>
        <v>10.71.10</v>
      </c>
    </row>
    <row r="91" spans="1:12" s="6" customFormat="1">
      <c r="A91" s="41" t="s">
        <v>1703</v>
      </c>
      <c r="B91" s="42" t="s">
        <v>1704</v>
      </c>
      <c r="C91" s="39"/>
      <c r="D91" s="39"/>
      <c r="E91" s="39"/>
      <c r="F91" s="39"/>
      <c r="G91" s="39"/>
      <c r="H91" s="39"/>
      <c r="I91" s="39"/>
      <c r="J91" s="40">
        <v>92</v>
      </c>
      <c r="K91" s="39" t="s">
        <v>1705</v>
      </c>
      <c r="L91" s="39" t="str">
        <f t="shared" si="1"/>
        <v>10.71.20</v>
      </c>
    </row>
    <row r="92" spans="1:12" s="6" customFormat="1">
      <c r="A92" s="41" t="s">
        <v>1706</v>
      </c>
      <c r="B92" s="42" t="s">
        <v>1704</v>
      </c>
      <c r="C92" s="39"/>
      <c r="D92" s="39"/>
      <c r="E92" s="39"/>
      <c r="F92" s="39"/>
      <c r="G92" s="39"/>
      <c r="H92" s="39"/>
      <c r="I92" s="39"/>
      <c r="J92" s="40">
        <v>93</v>
      </c>
      <c r="K92" s="39" t="s">
        <v>1707</v>
      </c>
      <c r="L92" s="39" t="str">
        <f t="shared" si="1"/>
        <v>10.72.00</v>
      </c>
    </row>
    <row r="93" spans="1:12" s="6" customFormat="1">
      <c r="A93" s="41" t="s">
        <v>1708</v>
      </c>
      <c r="B93" s="42" t="s">
        <v>1709</v>
      </c>
      <c r="C93" s="39"/>
      <c r="D93" s="39"/>
      <c r="E93" s="39"/>
      <c r="F93" s="39"/>
      <c r="G93" s="39"/>
      <c r="H93" s="39"/>
      <c r="I93" s="39"/>
      <c r="J93" s="40">
        <v>94</v>
      </c>
      <c r="K93" s="39" t="s">
        <v>1710</v>
      </c>
      <c r="L93" s="39" t="str">
        <f t="shared" si="1"/>
        <v>10.73.00</v>
      </c>
    </row>
    <row r="94" spans="1:12" s="6" customFormat="1">
      <c r="A94" s="41" t="s">
        <v>1711</v>
      </c>
      <c r="B94" s="42" t="s">
        <v>1709</v>
      </c>
      <c r="C94" s="39"/>
      <c r="D94" s="39"/>
      <c r="E94" s="39"/>
      <c r="F94" s="39"/>
      <c r="G94" s="39"/>
      <c r="H94" s="39"/>
      <c r="I94" s="39"/>
      <c r="J94" s="40">
        <v>95</v>
      </c>
      <c r="K94" s="39" t="s">
        <v>1712</v>
      </c>
      <c r="L94" s="39" t="str">
        <f t="shared" si="1"/>
        <v>10.81.00</v>
      </c>
    </row>
    <row r="95" spans="1:12" s="6" customFormat="1">
      <c r="A95" s="41" t="s">
        <v>1713</v>
      </c>
      <c r="B95" s="42" t="s">
        <v>1714</v>
      </c>
      <c r="C95" s="39"/>
      <c r="D95" s="39"/>
      <c r="E95" s="39"/>
      <c r="F95" s="39"/>
      <c r="G95" s="39"/>
      <c r="H95" s="39"/>
      <c r="I95" s="39"/>
      <c r="J95" s="40">
        <v>96</v>
      </c>
      <c r="K95" s="39" t="s">
        <v>1715</v>
      </c>
      <c r="L95" s="39" t="str">
        <f t="shared" si="1"/>
        <v>10.82.00</v>
      </c>
    </row>
    <row r="96" spans="1:12" s="6" customFormat="1">
      <c r="A96" s="41" t="s">
        <v>1716</v>
      </c>
      <c r="B96" s="42" t="s">
        <v>1714</v>
      </c>
      <c r="C96" s="39"/>
      <c r="D96" s="39"/>
      <c r="E96" s="39"/>
      <c r="F96" s="39"/>
      <c r="G96" s="39"/>
      <c r="H96" s="39"/>
      <c r="I96" s="39"/>
      <c r="J96" s="40">
        <v>97</v>
      </c>
      <c r="K96" s="39" t="s">
        <v>1717</v>
      </c>
      <c r="L96" s="39" t="str">
        <f t="shared" si="1"/>
        <v>10.83.01</v>
      </c>
    </row>
    <row r="97" spans="1:12" s="6" customFormat="1">
      <c r="A97" s="41" t="s">
        <v>1718</v>
      </c>
      <c r="B97" s="42" t="s">
        <v>1719</v>
      </c>
      <c r="C97" s="39"/>
      <c r="D97" s="39"/>
      <c r="E97" s="39"/>
      <c r="F97" s="39"/>
      <c r="G97" s="39"/>
      <c r="H97" s="39"/>
      <c r="I97" s="39"/>
      <c r="J97" s="40">
        <v>98</v>
      </c>
      <c r="K97" s="39" t="s">
        <v>1720</v>
      </c>
      <c r="L97" s="39" t="str">
        <f t="shared" si="1"/>
        <v>10.83.02</v>
      </c>
    </row>
    <row r="98" spans="1:12" s="6" customFormat="1">
      <c r="A98" s="41" t="s">
        <v>1721</v>
      </c>
      <c r="B98" s="42" t="s">
        <v>1722</v>
      </c>
      <c r="C98" s="39"/>
      <c r="D98" s="39"/>
      <c r="E98" s="39"/>
      <c r="F98" s="39"/>
      <c r="G98" s="39"/>
      <c r="H98" s="39"/>
      <c r="I98" s="39"/>
      <c r="J98" s="40">
        <v>99</v>
      </c>
      <c r="K98" s="39" t="s">
        <v>1723</v>
      </c>
      <c r="L98" s="39" t="str">
        <f t="shared" si="1"/>
        <v>10.84.00</v>
      </c>
    </row>
    <row r="99" spans="1:12" s="6" customFormat="1">
      <c r="A99" s="41" t="s">
        <v>1724</v>
      </c>
      <c r="B99" s="42" t="s">
        <v>1725</v>
      </c>
      <c r="C99" s="39"/>
      <c r="D99" s="39"/>
      <c r="E99" s="39"/>
      <c r="F99" s="39"/>
      <c r="G99" s="39"/>
      <c r="H99" s="39"/>
      <c r="I99" s="39"/>
      <c r="J99" s="40">
        <v>100</v>
      </c>
      <c r="K99" s="39" t="s">
        <v>1726</v>
      </c>
      <c r="L99" s="39" t="str">
        <f t="shared" si="1"/>
        <v>10.85.01</v>
      </c>
    </row>
    <row r="100" spans="1:12" s="6" customFormat="1">
      <c r="A100" s="41" t="s">
        <v>1727</v>
      </c>
      <c r="B100" s="42" t="s">
        <v>1728</v>
      </c>
      <c r="C100" s="39"/>
      <c r="D100" s="39"/>
      <c r="E100" s="39"/>
      <c r="F100" s="39"/>
      <c r="G100" s="39"/>
      <c r="H100" s="39"/>
      <c r="I100" s="39"/>
      <c r="J100" s="40">
        <v>101</v>
      </c>
      <c r="K100" s="39" t="s">
        <v>1729</v>
      </c>
      <c r="L100" s="39" t="str">
        <f t="shared" si="1"/>
        <v>10.85.02</v>
      </c>
    </row>
    <row r="101" spans="1:12" s="6" customFormat="1">
      <c r="A101" s="41" t="s">
        <v>1730</v>
      </c>
      <c r="B101" s="42" t="s">
        <v>1728</v>
      </c>
      <c r="C101" s="39"/>
      <c r="D101" s="39"/>
      <c r="E101" s="39"/>
      <c r="F101" s="39"/>
      <c r="G101" s="39"/>
      <c r="H101" s="39"/>
      <c r="I101" s="39"/>
      <c r="J101" s="40">
        <v>102</v>
      </c>
      <c r="K101" s="39" t="s">
        <v>1731</v>
      </c>
      <c r="L101" s="39" t="str">
        <f t="shared" si="1"/>
        <v>10.85.03</v>
      </c>
    </row>
    <row r="102" spans="1:12" s="6" customFormat="1">
      <c r="A102" s="41" t="s">
        <v>1732</v>
      </c>
      <c r="B102" s="42" t="s">
        <v>1728</v>
      </c>
      <c r="C102" s="39"/>
      <c r="D102" s="39"/>
      <c r="E102" s="39"/>
      <c r="F102" s="39"/>
      <c r="G102" s="39"/>
      <c r="H102" s="39"/>
      <c r="I102" s="39"/>
      <c r="J102" s="40">
        <v>103</v>
      </c>
      <c r="K102" s="39" t="s">
        <v>1733</v>
      </c>
      <c r="L102" s="39" t="str">
        <f t="shared" si="1"/>
        <v>10.85.04</v>
      </c>
    </row>
    <row r="103" spans="1:12" s="6" customFormat="1">
      <c r="A103" s="41" t="s">
        <v>1734</v>
      </c>
      <c r="B103" s="42" t="s">
        <v>1728</v>
      </c>
      <c r="C103" s="39"/>
      <c r="D103" s="39"/>
      <c r="E103" s="39"/>
      <c r="F103" s="39"/>
      <c r="G103" s="39"/>
      <c r="H103" s="39"/>
      <c r="I103" s="39"/>
      <c r="J103" s="40">
        <v>104</v>
      </c>
      <c r="K103" s="39" t="s">
        <v>1735</v>
      </c>
      <c r="L103" s="39" t="str">
        <f t="shared" si="1"/>
        <v>10.85.05</v>
      </c>
    </row>
    <row r="104" spans="1:12" s="6" customFormat="1" ht="25.5" customHeight="1">
      <c r="A104" s="41" t="s">
        <v>1736</v>
      </c>
      <c r="B104" s="42" t="s">
        <v>1737</v>
      </c>
      <c r="C104" s="39"/>
      <c r="D104" s="39"/>
      <c r="E104" s="39"/>
      <c r="F104" s="39"/>
      <c r="G104" s="39"/>
      <c r="H104" s="39"/>
      <c r="I104" s="39"/>
      <c r="J104" s="40">
        <v>105</v>
      </c>
      <c r="K104" s="39" t="s">
        <v>1738</v>
      </c>
      <c r="L104" s="39" t="str">
        <f t="shared" si="1"/>
        <v>10.85.09</v>
      </c>
    </row>
    <row r="105" spans="1:12" s="6" customFormat="1">
      <c r="A105" s="41" t="s">
        <v>1739</v>
      </c>
      <c r="B105" s="42" t="s">
        <v>1740</v>
      </c>
      <c r="C105" s="39"/>
      <c r="D105" s="39"/>
      <c r="E105" s="39"/>
      <c r="F105" s="39"/>
      <c r="G105" s="39"/>
      <c r="H105" s="39"/>
      <c r="I105" s="39"/>
      <c r="J105" s="40">
        <v>106</v>
      </c>
      <c r="K105" s="39" t="s">
        <v>1741</v>
      </c>
      <c r="L105" s="39" t="str">
        <f t="shared" si="1"/>
        <v>10.86.00</v>
      </c>
    </row>
    <row r="106" spans="1:12" s="6" customFormat="1">
      <c r="A106" s="41" t="s">
        <v>1742</v>
      </c>
      <c r="B106" s="42" t="s">
        <v>1743</v>
      </c>
      <c r="C106" s="39"/>
      <c r="D106" s="39"/>
      <c r="E106" s="39"/>
      <c r="F106" s="39"/>
      <c r="G106" s="39"/>
      <c r="H106" s="39"/>
      <c r="I106" s="39"/>
      <c r="J106" s="40">
        <v>107</v>
      </c>
      <c r="K106" s="39" t="s">
        <v>1744</v>
      </c>
      <c r="L106" s="39" t="str">
        <f t="shared" si="1"/>
        <v>10.89.01</v>
      </c>
    </row>
    <row r="107" spans="1:12" s="6" customFormat="1">
      <c r="A107" s="41" t="s">
        <v>1745</v>
      </c>
      <c r="B107" s="42" t="s">
        <v>1743</v>
      </c>
      <c r="C107" s="39"/>
      <c r="D107" s="39"/>
      <c r="E107" s="39"/>
      <c r="F107" s="39"/>
      <c r="G107" s="39"/>
      <c r="H107" s="39"/>
      <c r="I107" s="39"/>
      <c r="J107" s="40">
        <v>108</v>
      </c>
      <c r="K107" s="39" t="s">
        <v>1746</v>
      </c>
      <c r="L107" s="39" t="str">
        <f t="shared" si="1"/>
        <v>10.89.09</v>
      </c>
    </row>
    <row r="108" spans="1:12" s="6" customFormat="1">
      <c r="A108" s="41" t="s">
        <v>1747</v>
      </c>
      <c r="B108" s="42" t="s">
        <v>1748</v>
      </c>
      <c r="C108" s="39"/>
      <c r="D108" s="39"/>
      <c r="E108" s="39"/>
      <c r="F108" s="39"/>
      <c r="G108" s="39"/>
      <c r="H108" s="39"/>
      <c r="I108" s="39"/>
      <c r="J108" s="40">
        <v>109</v>
      </c>
      <c r="K108" s="39" t="s">
        <v>1749</v>
      </c>
      <c r="L108" s="39" t="str">
        <f t="shared" si="1"/>
        <v>10.91.00</v>
      </c>
    </row>
    <row r="109" spans="1:12" s="6" customFormat="1">
      <c r="A109" s="41" t="s">
        <v>1750</v>
      </c>
      <c r="B109" s="42" t="s">
        <v>1751</v>
      </c>
      <c r="C109" s="39"/>
      <c r="D109" s="39"/>
      <c r="E109" s="39"/>
      <c r="F109" s="39"/>
      <c r="G109" s="39"/>
      <c r="H109" s="39"/>
      <c r="I109" s="39"/>
      <c r="J109" s="40">
        <v>110</v>
      </c>
      <c r="K109" s="39" t="s">
        <v>1752</v>
      </c>
      <c r="L109" s="39" t="str">
        <f t="shared" si="1"/>
        <v>10.92.00</v>
      </c>
    </row>
    <row r="110" spans="1:12" s="6" customFormat="1">
      <c r="A110" s="41" t="s">
        <v>1753</v>
      </c>
      <c r="B110" s="42" t="s">
        <v>1754</v>
      </c>
      <c r="C110" s="39"/>
      <c r="D110" s="39"/>
      <c r="E110" s="39"/>
      <c r="F110" s="39"/>
      <c r="G110" s="39"/>
      <c r="H110" s="39"/>
      <c r="I110" s="39"/>
      <c r="J110" s="40">
        <v>111</v>
      </c>
      <c r="K110" s="39" t="s">
        <v>1755</v>
      </c>
      <c r="L110" s="39" t="str">
        <f t="shared" si="1"/>
        <v>11.01.00</v>
      </c>
    </row>
    <row r="111" spans="1:12" s="6" customFormat="1">
      <c r="A111" s="41" t="s">
        <v>1756</v>
      </c>
      <c r="B111" s="42" t="s">
        <v>1757</v>
      </c>
      <c r="C111" s="39"/>
      <c r="D111" s="39"/>
      <c r="E111" s="39"/>
      <c r="F111" s="39"/>
      <c r="G111" s="39"/>
      <c r="H111" s="39"/>
      <c r="I111" s="39"/>
      <c r="J111" s="40">
        <v>112</v>
      </c>
      <c r="K111" s="39" t="s">
        <v>1758</v>
      </c>
      <c r="L111" s="39" t="str">
        <f t="shared" si="1"/>
        <v>11.02.10</v>
      </c>
    </row>
    <row r="112" spans="1:12" s="6" customFormat="1">
      <c r="A112" s="41" t="s">
        <v>1759</v>
      </c>
      <c r="B112" s="42" t="s">
        <v>1757</v>
      </c>
      <c r="C112" s="39"/>
      <c r="D112" s="39"/>
      <c r="E112" s="39"/>
      <c r="F112" s="39"/>
      <c r="G112" s="39"/>
      <c r="H112" s="39"/>
      <c r="I112" s="39"/>
      <c r="J112" s="40">
        <v>113</v>
      </c>
      <c r="K112" s="39" t="s">
        <v>1760</v>
      </c>
      <c r="L112" s="39" t="str">
        <f t="shared" si="1"/>
        <v>11.02.20</v>
      </c>
    </row>
    <row r="113" spans="1:12" s="6" customFormat="1">
      <c r="A113" s="41" t="s">
        <v>1761</v>
      </c>
      <c r="B113" s="42" t="s">
        <v>1762</v>
      </c>
      <c r="C113" s="39"/>
      <c r="D113" s="39"/>
      <c r="E113" s="39"/>
      <c r="F113" s="39"/>
      <c r="G113" s="39"/>
      <c r="H113" s="39"/>
      <c r="I113" s="39"/>
      <c r="J113" s="40">
        <v>114</v>
      </c>
      <c r="K113" s="39" t="s">
        <v>1763</v>
      </c>
      <c r="L113" s="39" t="str">
        <f t="shared" si="1"/>
        <v>11.03.00</v>
      </c>
    </row>
    <row r="114" spans="1:12" s="6" customFormat="1">
      <c r="A114" s="41" t="s">
        <v>1764</v>
      </c>
      <c r="B114" s="42" t="s">
        <v>1765</v>
      </c>
      <c r="C114" s="39"/>
      <c r="D114" s="39"/>
      <c r="E114" s="39"/>
      <c r="F114" s="39"/>
      <c r="G114" s="39"/>
      <c r="H114" s="39"/>
      <c r="I114" s="39"/>
      <c r="J114" s="40">
        <v>115</v>
      </c>
      <c r="K114" s="39" t="s">
        <v>1766</v>
      </c>
      <c r="L114" s="39" t="str">
        <f t="shared" si="1"/>
        <v>11.04.00</v>
      </c>
    </row>
    <row r="115" spans="1:12" s="6" customFormat="1" ht="25.5" customHeight="1">
      <c r="A115" s="41" t="s">
        <v>1767</v>
      </c>
      <c r="B115" s="42" t="s">
        <v>1768</v>
      </c>
      <c r="C115" s="39"/>
      <c r="D115" s="39"/>
      <c r="E115" s="39"/>
      <c r="F115" s="39"/>
      <c r="G115" s="39"/>
      <c r="H115" s="39"/>
      <c r="I115" s="39"/>
      <c r="J115" s="40">
        <v>116</v>
      </c>
      <c r="K115" s="39" t="s">
        <v>1769</v>
      </c>
      <c r="L115" s="39" t="str">
        <f t="shared" si="1"/>
        <v>11.05.00</v>
      </c>
    </row>
    <row r="116" spans="1:12" s="6" customFormat="1">
      <c r="A116" s="41" t="s">
        <v>1770</v>
      </c>
      <c r="B116" s="42" t="s">
        <v>1771</v>
      </c>
      <c r="C116" s="39"/>
      <c r="D116" s="39"/>
      <c r="E116" s="39"/>
      <c r="F116" s="39"/>
      <c r="G116" s="39"/>
      <c r="H116" s="39"/>
      <c r="I116" s="39"/>
      <c r="J116" s="40">
        <v>117</v>
      </c>
      <c r="K116" s="39" t="s">
        <v>1772</v>
      </c>
      <c r="L116" s="39" t="str">
        <f t="shared" si="1"/>
        <v>11.06.00</v>
      </c>
    </row>
    <row r="117" spans="1:12" s="6" customFormat="1">
      <c r="A117" s="41" t="s">
        <v>1773</v>
      </c>
      <c r="B117" s="42" t="s">
        <v>1771</v>
      </c>
      <c r="C117" s="39"/>
      <c r="D117" s="39"/>
      <c r="E117" s="39"/>
      <c r="F117" s="39"/>
      <c r="G117" s="39"/>
      <c r="H117" s="39"/>
      <c r="I117" s="39"/>
      <c r="J117" s="40">
        <v>118</v>
      </c>
      <c r="K117" s="39" t="s">
        <v>1774</v>
      </c>
      <c r="L117" s="39" t="str">
        <f t="shared" si="1"/>
        <v>11.07.00</v>
      </c>
    </row>
    <row r="118" spans="1:12" s="6" customFormat="1">
      <c r="A118" s="41" t="s">
        <v>1775</v>
      </c>
      <c r="B118" s="42" t="s">
        <v>1776</v>
      </c>
      <c r="C118" s="39"/>
      <c r="D118" s="39"/>
      <c r="E118" s="39"/>
      <c r="F118" s="39"/>
      <c r="G118" s="39"/>
      <c r="H118" s="39"/>
      <c r="I118" s="39"/>
      <c r="J118" s="40">
        <v>119</v>
      </c>
      <c r="K118" s="39" t="s">
        <v>1777</v>
      </c>
      <c r="L118" s="39" t="str">
        <f t="shared" si="1"/>
        <v>12.00.00</v>
      </c>
    </row>
    <row r="119" spans="1:12" s="6" customFormat="1">
      <c r="A119" s="41" t="s">
        <v>1778</v>
      </c>
      <c r="B119" s="42" t="s">
        <v>1776</v>
      </c>
      <c r="C119" s="39"/>
      <c r="D119" s="39"/>
      <c r="E119" s="39"/>
      <c r="F119" s="39"/>
      <c r="G119" s="39"/>
      <c r="H119" s="39"/>
      <c r="I119" s="39"/>
      <c r="J119" s="40">
        <v>120</v>
      </c>
      <c r="K119" s="39" t="s">
        <v>1779</v>
      </c>
      <c r="L119" s="39" t="str">
        <f t="shared" si="1"/>
        <v>13.10.00</v>
      </c>
    </row>
    <row r="120" spans="1:12" s="6" customFormat="1">
      <c r="A120" s="41" t="s">
        <v>1780</v>
      </c>
      <c r="B120" s="42" t="s">
        <v>1781</v>
      </c>
      <c r="C120" s="39"/>
      <c r="D120" s="39"/>
      <c r="E120" s="39"/>
      <c r="F120" s="39"/>
      <c r="G120" s="39"/>
      <c r="H120" s="39"/>
      <c r="I120" s="39"/>
      <c r="J120" s="40">
        <v>121</v>
      </c>
      <c r="K120" s="39" t="s">
        <v>1782</v>
      </c>
      <c r="L120" s="39" t="str">
        <f t="shared" si="1"/>
        <v>13.20.00</v>
      </c>
    </row>
    <row r="121" spans="1:12" s="6" customFormat="1">
      <c r="A121" s="41" t="s">
        <v>1783</v>
      </c>
      <c r="B121" s="42" t="s">
        <v>1781</v>
      </c>
      <c r="C121" s="39"/>
      <c r="D121" s="39"/>
      <c r="E121" s="39"/>
      <c r="F121" s="39"/>
      <c r="G121" s="39"/>
      <c r="H121" s="39"/>
      <c r="I121" s="39"/>
      <c r="J121" s="40">
        <v>122</v>
      </c>
      <c r="K121" s="39" t="s">
        <v>1784</v>
      </c>
      <c r="L121" s="39" t="str">
        <f t="shared" si="1"/>
        <v>13.30.00</v>
      </c>
    </row>
    <row r="122" spans="1:12" s="6" customFormat="1">
      <c r="A122" s="41" t="s">
        <v>1785</v>
      </c>
      <c r="B122" s="42" t="s">
        <v>1781</v>
      </c>
      <c r="C122" s="39"/>
      <c r="D122" s="39"/>
      <c r="E122" s="39"/>
      <c r="F122" s="39"/>
      <c r="G122" s="39"/>
      <c r="H122" s="39"/>
      <c r="I122" s="39"/>
      <c r="J122" s="40">
        <v>123</v>
      </c>
      <c r="K122" s="39" t="s">
        <v>1786</v>
      </c>
      <c r="L122" s="39" t="str">
        <f t="shared" si="1"/>
        <v>13.91.00</v>
      </c>
    </row>
    <row r="123" spans="1:12" s="6" customFormat="1">
      <c r="A123" s="41" t="s">
        <v>1787</v>
      </c>
      <c r="B123" s="42" t="s">
        <v>1781</v>
      </c>
      <c r="C123" s="39"/>
      <c r="D123" s="39"/>
      <c r="E123" s="39"/>
      <c r="F123" s="39"/>
      <c r="G123" s="39"/>
      <c r="H123" s="39"/>
      <c r="I123" s="39"/>
      <c r="J123" s="40">
        <v>124</v>
      </c>
      <c r="K123" s="39" t="s">
        <v>1788</v>
      </c>
      <c r="L123" s="39" t="str">
        <f t="shared" si="1"/>
        <v>13.92.10</v>
      </c>
    </row>
    <row r="124" spans="1:12" s="6" customFormat="1">
      <c r="A124" s="41" t="s">
        <v>1789</v>
      </c>
      <c r="B124" s="42" t="s">
        <v>1298</v>
      </c>
      <c r="C124" s="39"/>
      <c r="D124" s="39"/>
      <c r="E124" s="39"/>
      <c r="F124" s="39"/>
      <c r="G124" s="39"/>
      <c r="H124" s="39"/>
      <c r="I124" s="39"/>
      <c r="J124" s="40">
        <v>125</v>
      </c>
      <c r="K124" s="39" t="s">
        <v>1790</v>
      </c>
      <c r="L124" s="39" t="str">
        <f t="shared" si="1"/>
        <v>13.92.20</v>
      </c>
    </row>
    <row r="125" spans="1:12" s="6" customFormat="1">
      <c r="A125" s="41" t="s">
        <v>1791</v>
      </c>
      <c r="B125" s="42" t="s">
        <v>1792</v>
      </c>
      <c r="C125" s="39"/>
      <c r="D125" s="39"/>
      <c r="E125" s="39"/>
      <c r="F125" s="39"/>
      <c r="G125" s="39"/>
      <c r="H125" s="39"/>
      <c r="I125" s="39"/>
      <c r="J125" s="40">
        <v>126</v>
      </c>
      <c r="K125" s="39" t="s">
        <v>1793</v>
      </c>
      <c r="L125" s="39" t="str">
        <f t="shared" si="1"/>
        <v>13.93.00</v>
      </c>
    </row>
    <row r="126" spans="1:12" s="6" customFormat="1">
      <c r="A126" s="41" t="s">
        <v>1794</v>
      </c>
      <c r="B126" s="42" t="s">
        <v>1792</v>
      </c>
      <c r="C126" s="39"/>
      <c r="D126" s="39"/>
      <c r="E126" s="39"/>
      <c r="F126" s="39"/>
      <c r="G126" s="39"/>
      <c r="H126" s="39"/>
      <c r="I126" s="39"/>
      <c r="J126" s="40">
        <v>127</v>
      </c>
      <c r="K126" s="39" t="s">
        <v>1795</v>
      </c>
      <c r="L126" s="39" t="str">
        <f t="shared" si="1"/>
        <v>13.94.00</v>
      </c>
    </row>
    <row r="127" spans="1:12" s="6" customFormat="1">
      <c r="A127" s="41" t="s">
        <v>1796</v>
      </c>
      <c r="B127" s="42" t="s">
        <v>1792</v>
      </c>
      <c r="C127" s="39"/>
      <c r="D127" s="39"/>
      <c r="E127" s="39"/>
      <c r="F127" s="39"/>
      <c r="G127" s="39"/>
      <c r="H127" s="39"/>
      <c r="I127" s="39"/>
      <c r="J127" s="40">
        <v>128</v>
      </c>
      <c r="K127" s="39" t="s">
        <v>1797</v>
      </c>
      <c r="L127" s="39" t="str">
        <f t="shared" si="1"/>
        <v>13.95.00</v>
      </c>
    </row>
    <row r="128" spans="1:12" s="6" customFormat="1">
      <c r="A128" s="41" t="s">
        <v>1798</v>
      </c>
      <c r="B128" s="42" t="s">
        <v>1792</v>
      </c>
      <c r="C128" s="39"/>
      <c r="D128" s="39"/>
      <c r="E128" s="39"/>
      <c r="F128" s="39"/>
      <c r="G128" s="39"/>
      <c r="H128" s="39"/>
      <c r="I128" s="39"/>
      <c r="J128" s="40">
        <v>129</v>
      </c>
      <c r="K128" s="39" t="s">
        <v>1799</v>
      </c>
      <c r="L128" s="39" t="str">
        <f t="shared" si="1"/>
        <v>13.96.10</v>
      </c>
    </row>
    <row r="129" spans="1:12" s="6" customFormat="1">
      <c r="A129" s="41" t="s">
        <v>1800</v>
      </c>
      <c r="B129" s="42" t="s">
        <v>1801</v>
      </c>
      <c r="C129" s="39"/>
      <c r="D129" s="39"/>
      <c r="E129" s="39"/>
      <c r="F129" s="39"/>
      <c r="G129" s="39"/>
      <c r="H129" s="39"/>
      <c r="I129" s="39"/>
      <c r="J129" s="40">
        <v>130</v>
      </c>
      <c r="K129" s="39" t="s">
        <v>1802</v>
      </c>
      <c r="L129" s="39" t="str">
        <f t="shared" si="1"/>
        <v>13.96.20</v>
      </c>
    </row>
    <row r="130" spans="1:12" s="6" customFormat="1">
      <c r="A130" s="41" t="s">
        <v>1803</v>
      </c>
      <c r="B130" s="42" t="s">
        <v>1801</v>
      </c>
      <c r="C130" s="39"/>
      <c r="D130" s="39"/>
      <c r="E130" s="39"/>
      <c r="F130" s="39"/>
      <c r="G130" s="39"/>
      <c r="H130" s="39"/>
      <c r="I130" s="39"/>
      <c r="J130" s="40">
        <v>131</v>
      </c>
      <c r="K130" s="39" t="s">
        <v>1804</v>
      </c>
      <c r="L130" s="39" t="str">
        <f t="shared" ref="L130:L193" si="2">+MID(K130,1,8)</f>
        <v>13.99.10</v>
      </c>
    </row>
    <row r="131" spans="1:12" s="6" customFormat="1">
      <c r="A131" s="41" t="s">
        <v>1805</v>
      </c>
      <c r="B131" s="42" t="s">
        <v>1801</v>
      </c>
      <c r="C131" s="39"/>
      <c r="D131" s="39"/>
      <c r="E131" s="39"/>
      <c r="F131" s="39"/>
      <c r="G131" s="39"/>
      <c r="H131" s="39"/>
      <c r="I131" s="39"/>
      <c r="J131" s="40">
        <v>132</v>
      </c>
      <c r="K131" s="39" t="s">
        <v>1806</v>
      </c>
      <c r="L131" s="39" t="str">
        <f t="shared" si="2"/>
        <v>13.99.20</v>
      </c>
    </row>
    <row r="132" spans="1:12" s="6" customFormat="1">
      <c r="A132" s="41" t="s">
        <v>1807</v>
      </c>
      <c r="B132" s="42" t="s">
        <v>1801</v>
      </c>
      <c r="C132" s="39"/>
      <c r="D132" s="39"/>
      <c r="E132" s="39"/>
      <c r="F132" s="39"/>
      <c r="G132" s="39"/>
      <c r="H132" s="39"/>
      <c r="I132" s="39"/>
      <c r="J132" s="40">
        <v>133</v>
      </c>
      <c r="K132" s="39" t="s">
        <v>1808</v>
      </c>
      <c r="L132" s="39" t="str">
        <f t="shared" si="2"/>
        <v>13.99.90</v>
      </c>
    </row>
    <row r="133" spans="1:12" s="6" customFormat="1">
      <c r="A133" s="41" t="s">
        <v>1809</v>
      </c>
      <c r="B133" s="42" t="s">
        <v>1810</v>
      </c>
      <c r="C133" s="39"/>
      <c r="D133" s="39"/>
      <c r="E133" s="39"/>
      <c r="F133" s="39"/>
      <c r="G133" s="39"/>
      <c r="H133" s="39"/>
      <c r="I133" s="39"/>
      <c r="J133" s="40">
        <v>134</v>
      </c>
      <c r="K133" s="39" t="s">
        <v>1811</v>
      </c>
      <c r="L133" s="39" t="str">
        <f t="shared" si="2"/>
        <v>14.11.00</v>
      </c>
    </row>
    <row r="134" spans="1:12" s="6" customFormat="1">
      <c r="A134" s="41" t="s">
        <v>1812</v>
      </c>
      <c r="B134" s="42" t="s">
        <v>1810</v>
      </c>
      <c r="C134" s="39"/>
      <c r="D134" s="39"/>
      <c r="E134" s="39"/>
      <c r="F134" s="39"/>
      <c r="G134" s="39"/>
      <c r="H134" s="39"/>
      <c r="I134" s="39"/>
      <c r="J134" s="40">
        <v>135</v>
      </c>
      <c r="K134" s="39" t="s">
        <v>1813</v>
      </c>
      <c r="L134" s="39" t="str">
        <f t="shared" si="2"/>
        <v>14.12.00</v>
      </c>
    </row>
    <row r="135" spans="1:12" s="6" customFormat="1">
      <c r="A135" s="41" t="s">
        <v>1814</v>
      </c>
      <c r="B135" s="42" t="s">
        <v>1810</v>
      </c>
      <c r="C135" s="39"/>
      <c r="D135" s="39"/>
      <c r="E135" s="39"/>
      <c r="F135" s="39"/>
      <c r="G135" s="39"/>
      <c r="H135" s="39"/>
      <c r="I135" s="39"/>
      <c r="J135" s="40">
        <v>136</v>
      </c>
      <c r="K135" s="39" t="s">
        <v>1815</v>
      </c>
      <c r="L135" s="39" t="str">
        <f t="shared" si="2"/>
        <v>14.13.10</v>
      </c>
    </row>
    <row r="136" spans="1:12" s="6" customFormat="1">
      <c r="A136" s="41" t="s">
        <v>1816</v>
      </c>
      <c r="B136" s="42" t="s">
        <v>1810</v>
      </c>
      <c r="C136" s="39"/>
      <c r="D136" s="39"/>
      <c r="E136" s="39"/>
      <c r="F136" s="39"/>
      <c r="G136" s="39"/>
      <c r="H136" s="39"/>
      <c r="I136" s="39"/>
      <c r="J136" s="40">
        <v>137</v>
      </c>
      <c r="K136" s="39" t="s">
        <v>1817</v>
      </c>
      <c r="L136" s="39" t="str">
        <f t="shared" si="2"/>
        <v>14.13.20</v>
      </c>
    </row>
    <row r="137" spans="1:12" s="6" customFormat="1">
      <c r="A137" s="41" t="s">
        <v>1818</v>
      </c>
      <c r="B137" s="42" t="s">
        <v>1819</v>
      </c>
      <c r="C137" s="39"/>
      <c r="D137" s="39"/>
      <c r="E137" s="39"/>
      <c r="F137" s="39"/>
      <c r="G137" s="39"/>
      <c r="H137" s="39"/>
      <c r="I137" s="39"/>
      <c r="J137" s="40">
        <v>138</v>
      </c>
      <c r="K137" s="39" t="s">
        <v>1820</v>
      </c>
      <c r="L137" s="39" t="str">
        <f t="shared" si="2"/>
        <v>14.14.00</v>
      </c>
    </row>
    <row r="138" spans="1:12" s="6" customFormat="1">
      <c r="A138" s="41" t="s">
        <v>1821</v>
      </c>
      <c r="B138" s="42" t="s">
        <v>1819</v>
      </c>
      <c r="C138" s="39"/>
      <c r="D138" s="39"/>
      <c r="E138" s="39"/>
      <c r="F138" s="39"/>
      <c r="G138" s="39"/>
      <c r="H138" s="39"/>
      <c r="I138" s="39"/>
      <c r="J138" s="40">
        <v>139</v>
      </c>
      <c r="K138" s="39" t="s">
        <v>1822</v>
      </c>
      <c r="L138" s="39" t="str">
        <f t="shared" si="2"/>
        <v>14.19.10</v>
      </c>
    </row>
    <row r="139" spans="1:12" s="6" customFormat="1">
      <c r="A139" s="41" t="s">
        <v>1823</v>
      </c>
      <c r="B139" s="42" t="s">
        <v>1819</v>
      </c>
      <c r="C139" s="39"/>
      <c r="D139" s="39"/>
      <c r="E139" s="39"/>
      <c r="F139" s="39"/>
      <c r="G139" s="39"/>
      <c r="H139" s="39"/>
      <c r="I139" s="39"/>
      <c r="J139" s="40">
        <v>140</v>
      </c>
      <c r="K139" s="39" t="s">
        <v>1824</v>
      </c>
      <c r="L139" s="39" t="str">
        <f t="shared" si="2"/>
        <v>14.19.21</v>
      </c>
    </row>
    <row r="140" spans="1:12" s="6" customFormat="1">
      <c r="A140" s="41" t="s">
        <v>1825</v>
      </c>
      <c r="B140" s="42" t="s">
        <v>1819</v>
      </c>
      <c r="C140" s="39"/>
      <c r="D140" s="39"/>
      <c r="E140" s="39"/>
      <c r="F140" s="39"/>
      <c r="G140" s="39"/>
      <c r="H140" s="39"/>
      <c r="I140" s="39"/>
      <c r="J140" s="40">
        <v>141</v>
      </c>
      <c r="K140" s="39" t="s">
        <v>1826</v>
      </c>
      <c r="L140" s="39" t="str">
        <f t="shared" si="2"/>
        <v>14.19.29</v>
      </c>
    </row>
    <row r="141" spans="1:12" s="6" customFormat="1">
      <c r="A141" s="41" t="s">
        <v>1827</v>
      </c>
      <c r="B141" s="42" t="s">
        <v>1300</v>
      </c>
      <c r="C141" s="39"/>
      <c r="D141" s="39"/>
      <c r="E141" s="39"/>
      <c r="F141" s="39"/>
      <c r="G141" s="39"/>
      <c r="H141" s="39"/>
      <c r="I141" s="39"/>
      <c r="J141" s="40">
        <v>142</v>
      </c>
      <c r="K141" s="39" t="s">
        <v>1828</v>
      </c>
      <c r="L141" s="39" t="str">
        <f t="shared" si="2"/>
        <v>14.20.00</v>
      </c>
    </row>
    <row r="142" spans="1:12" s="6" customFormat="1">
      <c r="A142" s="41" t="s">
        <v>1829</v>
      </c>
      <c r="B142" s="42" t="s">
        <v>1830</v>
      </c>
      <c r="C142" s="39"/>
      <c r="D142" s="39"/>
      <c r="E142" s="39"/>
      <c r="F142" s="39"/>
      <c r="G142" s="39"/>
      <c r="H142" s="39"/>
      <c r="I142" s="39"/>
      <c r="J142" s="40">
        <v>143</v>
      </c>
      <c r="K142" s="39" t="s">
        <v>1831</v>
      </c>
      <c r="L142" s="39" t="str">
        <f t="shared" si="2"/>
        <v>14.31.00</v>
      </c>
    </row>
    <row r="143" spans="1:12" s="6" customFormat="1">
      <c r="A143" s="41" t="s">
        <v>1832</v>
      </c>
      <c r="B143" s="42" t="s">
        <v>1833</v>
      </c>
      <c r="C143" s="39"/>
      <c r="D143" s="39"/>
      <c r="E143" s="39"/>
      <c r="F143" s="39"/>
      <c r="G143" s="39"/>
      <c r="H143" s="39"/>
      <c r="I143" s="39"/>
      <c r="J143" s="40">
        <v>144</v>
      </c>
      <c r="K143" s="39" t="s">
        <v>1834</v>
      </c>
      <c r="L143" s="39" t="str">
        <f t="shared" si="2"/>
        <v>14.39.00</v>
      </c>
    </row>
    <row r="144" spans="1:12" s="6" customFormat="1">
      <c r="A144" s="41" t="s">
        <v>1835</v>
      </c>
      <c r="B144" s="42" t="s">
        <v>1833</v>
      </c>
      <c r="C144" s="39"/>
      <c r="D144" s="39"/>
      <c r="E144" s="39"/>
      <c r="F144" s="39"/>
      <c r="G144" s="39"/>
      <c r="H144" s="39"/>
      <c r="I144" s="39"/>
      <c r="J144" s="40">
        <v>145</v>
      </c>
      <c r="K144" s="39" t="s">
        <v>1836</v>
      </c>
      <c r="L144" s="39" t="str">
        <f t="shared" si="2"/>
        <v>15.11.00</v>
      </c>
    </row>
    <row r="145" spans="1:12" s="6" customFormat="1">
      <c r="A145" s="41" t="s">
        <v>1837</v>
      </c>
      <c r="B145" s="42" t="s">
        <v>1833</v>
      </c>
      <c r="C145" s="39"/>
      <c r="D145" s="39"/>
      <c r="E145" s="39"/>
      <c r="F145" s="39"/>
      <c r="G145" s="39"/>
      <c r="H145" s="39"/>
      <c r="I145" s="39"/>
      <c r="J145" s="40">
        <v>146</v>
      </c>
      <c r="K145" s="39" t="s">
        <v>1838</v>
      </c>
      <c r="L145" s="39" t="str">
        <f t="shared" si="2"/>
        <v>15.12.01</v>
      </c>
    </row>
    <row r="146" spans="1:12" s="6" customFormat="1">
      <c r="A146" s="41" t="s">
        <v>1839</v>
      </c>
      <c r="B146" s="42" t="s">
        <v>1840</v>
      </c>
      <c r="C146" s="39"/>
      <c r="D146" s="39"/>
      <c r="E146" s="39"/>
      <c r="F146" s="39"/>
      <c r="G146" s="39"/>
      <c r="H146" s="39"/>
      <c r="I146" s="39"/>
      <c r="J146" s="40">
        <v>147</v>
      </c>
      <c r="K146" s="39" t="s">
        <v>1841</v>
      </c>
      <c r="L146" s="39" t="str">
        <f t="shared" si="2"/>
        <v>15.12.09</v>
      </c>
    </row>
    <row r="147" spans="1:12" s="6" customFormat="1">
      <c r="A147" s="41" t="s">
        <v>1842</v>
      </c>
      <c r="B147" s="42" t="s">
        <v>1840</v>
      </c>
      <c r="C147" s="39"/>
      <c r="D147" s="39"/>
      <c r="E147" s="39"/>
      <c r="F147" s="39"/>
      <c r="G147" s="39"/>
      <c r="H147" s="39"/>
      <c r="I147" s="39"/>
      <c r="J147" s="40">
        <v>148</v>
      </c>
      <c r="K147" s="39" t="s">
        <v>1843</v>
      </c>
      <c r="L147" s="39" t="str">
        <f t="shared" si="2"/>
        <v>15.20.10</v>
      </c>
    </row>
    <row r="148" spans="1:12" s="6" customFormat="1">
      <c r="A148" s="41" t="s">
        <v>1844</v>
      </c>
      <c r="B148" s="42" t="s">
        <v>1840</v>
      </c>
      <c r="C148" s="39"/>
      <c r="D148" s="39"/>
      <c r="E148" s="39"/>
      <c r="F148" s="39"/>
      <c r="G148" s="39"/>
      <c r="H148" s="39"/>
      <c r="I148" s="39"/>
      <c r="J148" s="40">
        <v>149</v>
      </c>
      <c r="K148" s="39" t="s">
        <v>1845</v>
      </c>
      <c r="L148" s="39" t="str">
        <f t="shared" si="2"/>
        <v>15.20.20</v>
      </c>
    </row>
    <row r="149" spans="1:12" s="6" customFormat="1">
      <c r="A149" s="41" t="s">
        <v>1846</v>
      </c>
      <c r="B149" s="42" t="s">
        <v>1847</v>
      </c>
      <c r="C149" s="39"/>
      <c r="D149" s="39"/>
      <c r="E149" s="39"/>
      <c r="F149" s="39"/>
      <c r="G149" s="39"/>
      <c r="H149" s="39"/>
      <c r="I149" s="39"/>
      <c r="J149" s="40">
        <v>150</v>
      </c>
      <c r="K149" s="39" t="s">
        <v>1848</v>
      </c>
      <c r="L149" s="39" t="str">
        <f t="shared" si="2"/>
        <v>16.10.00</v>
      </c>
    </row>
    <row r="150" spans="1:12" s="6" customFormat="1">
      <c r="A150" s="41" t="s">
        <v>1849</v>
      </c>
      <c r="B150" s="42" t="s">
        <v>1850</v>
      </c>
      <c r="C150" s="39"/>
      <c r="D150" s="39"/>
      <c r="E150" s="39"/>
      <c r="F150" s="39"/>
      <c r="G150" s="39"/>
      <c r="H150" s="39"/>
      <c r="I150" s="39"/>
      <c r="J150" s="40">
        <v>151</v>
      </c>
      <c r="K150" s="39" t="s">
        <v>1851</v>
      </c>
      <c r="L150" s="39" t="str">
        <f t="shared" si="2"/>
        <v>16.21.00</v>
      </c>
    </row>
    <row r="151" spans="1:12">
      <c r="A151" s="41" t="s">
        <v>1852</v>
      </c>
      <c r="B151" s="42" t="s">
        <v>1850</v>
      </c>
      <c r="C151" s="39"/>
      <c r="D151" s="39"/>
      <c r="E151" s="39"/>
      <c r="F151" s="39"/>
      <c r="G151" s="39"/>
      <c r="H151" s="39"/>
      <c r="I151" s="39"/>
      <c r="J151" s="40">
        <v>152</v>
      </c>
      <c r="K151" s="39" t="s">
        <v>1853</v>
      </c>
      <c r="L151" s="39" t="str">
        <f t="shared" si="2"/>
        <v>16.22.00</v>
      </c>
    </row>
    <row r="152" spans="1:12">
      <c r="A152" s="41" t="s">
        <v>1854</v>
      </c>
      <c r="B152" s="42" t="s">
        <v>1855</v>
      </c>
      <c r="C152" s="39"/>
      <c r="D152" s="39"/>
      <c r="E152" s="39"/>
      <c r="F152" s="39"/>
      <c r="G152" s="39"/>
      <c r="H152" s="39"/>
      <c r="I152" s="39"/>
      <c r="J152" s="40">
        <v>153</v>
      </c>
      <c r="K152" s="39" t="s">
        <v>1856</v>
      </c>
      <c r="L152" s="39" t="str">
        <f t="shared" si="2"/>
        <v>16.23.10</v>
      </c>
    </row>
    <row r="153" spans="1:12">
      <c r="A153" s="41" t="s">
        <v>1857</v>
      </c>
      <c r="B153" s="42" t="s">
        <v>1858</v>
      </c>
      <c r="C153" s="39"/>
      <c r="D153" s="39"/>
      <c r="E153" s="39"/>
      <c r="F153" s="39"/>
      <c r="G153" s="39"/>
      <c r="H153" s="39"/>
      <c r="I153" s="39"/>
      <c r="J153" s="40">
        <v>154</v>
      </c>
      <c r="K153" s="39" t="s">
        <v>1859</v>
      </c>
      <c r="L153" s="39" t="str">
        <f t="shared" si="2"/>
        <v>16.23.20</v>
      </c>
    </row>
    <row r="154" spans="1:12">
      <c r="A154" s="41" t="s">
        <v>1860</v>
      </c>
      <c r="B154" s="42" t="s">
        <v>1861</v>
      </c>
      <c r="C154" s="39"/>
      <c r="D154" s="39"/>
      <c r="E154" s="39"/>
      <c r="F154" s="39"/>
      <c r="G154" s="39"/>
      <c r="H154" s="39"/>
      <c r="I154" s="39"/>
      <c r="J154" s="40">
        <v>155</v>
      </c>
      <c r="K154" s="39" t="s">
        <v>1862</v>
      </c>
      <c r="L154" s="39" t="str">
        <f t="shared" si="2"/>
        <v>16.24.00</v>
      </c>
    </row>
    <row r="155" spans="1:12">
      <c r="A155" s="41" t="s">
        <v>1863</v>
      </c>
      <c r="B155" s="42" t="s">
        <v>1861</v>
      </c>
      <c r="C155" s="39"/>
      <c r="D155" s="39"/>
      <c r="E155" s="39"/>
      <c r="F155" s="39"/>
      <c r="G155" s="39"/>
      <c r="H155" s="39"/>
      <c r="I155" s="39"/>
      <c r="J155" s="40">
        <v>156</v>
      </c>
      <c r="K155" s="39" t="s">
        <v>1864</v>
      </c>
      <c r="L155" s="39" t="str">
        <f t="shared" si="2"/>
        <v>16.29.11</v>
      </c>
    </row>
    <row r="156" spans="1:12">
      <c r="A156" s="41" t="s">
        <v>1865</v>
      </c>
      <c r="B156" s="42" t="s">
        <v>1866</v>
      </c>
      <c r="C156" s="39"/>
      <c r="D156" s="39"/>
      <c r="E156" s="39"/>
      <c r="F156" s="39"/>
      <c r="G156" s="39"/>
      <c r="H156" s="39"/>
      <c r="I156" s="39"/>
      <c r="J156" s="40">
        <v>157</v>
      </c>
      <c r="K156" s="39" t="s">
        <v>1867</v>
      </c>
      <c r="L156" s="39" t="str">
        <f t="shared" si="2"/>
        <v>16.29.12</v>
      </c>
    </row>
    <row r="157" spans="1:12">
      <c r="A157" s="41" t="s">
        <v>1868</v>
      </c>
      <c r="B157" s="42" t="s">
        <v>1869</v>
      </c>
      <c r="C157" s="39"/>
      <c r="D157" s="39"/>
      <c r="E157" s="39"/>
      <c r="F157" s="39"/>
      <c r="G157" s="39"/>
      <c r="H157" s="39"/>
      <c r="I157" s="39"/>
      <c r="J157" s="40">
        <v>158</v>
      </c>
      <c r="K157" s="39" t="s">
        <v>1870</v>
      </c>
      <c r="L157" s="39" t="str">
        <f t="shared" si="2"/>
        <v>16.29.19</v>
      </c>
    </row>
    <row r="158" spans="1:12">
      <c r="A158" s="41" t="s">
        <v>1871</v>
      </c>
      <c r="B158" s="42" t="s">
        <v>1872</v>
      </c>
      <c r="C158" s="39"/>
      <c r="D158" s="39"/>
      <c r="E158" s="39"/>
      <c r="F158" s="39"/>
      <c r="G158" s="39"/>
      <c r="H158" s="39"/>
      <c r="I158" s="39"/>
      <c r="J158" s="40">
        <v>159</v>
      </c>
      <c r="K158" s="39" t="s">
        <v>1873</v>
      </c>
      <c r="L158" s="39" t="str">
        <f t="shared" si="2"/>
        <v>16.29.20</v>
      </c>
    </row>
    <row r="159" spans="1:12">
      <c r="A159" s="41" t="s">
        <v>1874</v>
      </c>
      <c r="B159" s="42" t="s">
        <v>1872</v>
      </c>
      <c r="C159" s="39"/>
      <c r="D159" s="39"/>
      <c r="E159" s="39"/>
      <c r="F159" s="39"/>
      <c r="G159" s="39"/>
      <c r="H159" s="39"/>
      <c r="I159" s="39"/>
      <c r="J159" s="40">
        <v>160</v>
      </c>
      <c r="K159" s="39" t="s">
        <v>1875</v>
      </c>
      <c r="L159" s="39" t="str">
        <f t="shared" si="2"/>
        <v>16.29.30</v>
      </c>
    </row>
    <row r="160" spans="1:12">
      <c r="A160" s="41" t="s">
        <v>1876</v>
      </c>
      <c r="B160" s="42" t="s">
        <v>1872</v>
      </c>
      <c r="C160" s="39"/>
      <c r="D160" s="39"/>
      <c r="E160" s="39"/>
      <c r="F160" s="39"/>
      <c r="G160" s="39"/>
      <c r="H160" s="39"/>
      <c r="I160" s="39"/>
      <c r="J160" s="40">
        <v>161</v>
      </c>
      <c r="K160" s="39" t="s">
        <v>1877</v>
      </c>
      <c r="L160" s="39" t="str">
        <f t="shared" si="2"/>
        <v>16.29.40</v>
      </c>
    </row>
    <row r="161" spans="1:12">
      <c r="A161" s="41" t="s">
        <v>1878</v>
      </c>
      <c r="B161" s="42" t="s">
        <v>1872</v>
      </c>
      <c r="C161" s="39"/>
      <c r="D161" s="39"/>
      <c r="E161" s="39"/>
      <c r="F161" s="39"/>
      <c r="G161" s="39"/>
      <c r="H161" s="39"/>
      <c r="I161" s="39"/>
      <c r="J161" s="40">
        <v>162</v>
      </c>
      <c r="K161" s="39" t="s">
        <v>1879</v>
      </c>
      <c r="L161" s="39" t="str">
        <f t="shared" si="2"/>
        <v>17.11.00</v>
      </c>
    </row>
    <row r="162" spans="1:12">
      <c r="A162" s="41" t="s">
        <v>1880</v>
      </c>
      <c r="B162" s="42" t="s">
        <v>1302</v>
      </c>
      <c r="C162" s="39"/>
      <c r="D162" s="39"/>
      <c r="E162" s="39"/>
      <c r="F162" s="39"/>
      <c r="G162" s="39"/>
      <c r="H162" s="39"/>
      <c r="I162" s="39"/>
      <c r="J162" s="40">
        <v>163</v>
      </c>
      <c r="K162" s="39" t="s">
        <v>1881</v>
      </c>
      <c r="L162" s="39" t="str">
        <f t="shared" si="2"/>
        <v>17.12.00</v>
      </c>
    </row>
    <row r="163" spans="1:12">
      <c r="A163" s="41" t="s">
        <v>1882</v>
      </c>
      <c r="B163" s="42" t="s">
        <v>1883</v>
      </c>
      <c r="C163" s="39"/>
      <c r="D163" s="39"/>
      <c r="E163" s="39"/>
      <c r="F163" s="39"/>
      <c r="G163" s="39"/>
      <c r="H163" s="39"/>
      <c r="I163" s="39"/>
      <c r="J163" s="40">
        <v>164</v>
      </c>
      <c r="K163" s="39" t="s">
        <v>1884</v>
      </c>
      <c r="L163" s="39" t="str">
        <f t="shared" si="2"/>
        <v>17.21.00</v>
      </c>
    </row>
    <row r="164" spans="1:12">
      <c r="A164" s="41" t="s">
        <v>1885</v>
      </c>
      <c r="B164" s="42" t="s">
        <v>1883</v>
      </c>
      <c r="C164" s="39"/>
      <c r="D164" s="39"/>
      <c r="E164" s="39"/>
      <c r="F164" s="39"/>
      <c r="G164" s="39"/>
      <c r="H164" s="39"/>
      <c r="I164" s="39"/>
      <c r="J164" s="40">
        <v>165</v>
      </c>
      <c r="K164" s="39" t="s">
        <v>1886</v>
      </c>
      <c r="L164" s="39" t="str">
        <f t="shared" si="2"/>
        <v>17.22.00</v>
      </c>
    </row>
    <row r="165" spans="1:12">
      <c r="A165" s="41" t="s">
        <v>1887</v>
      </c>
      <c r="B165" s="42" t="s">
        <v>1883</v>
      </c>
      <c r="C165" s="39"/>
      <c r="D165" s="39"/>
      <c r="E165" s="39"/>
      <c r="F165" s="39"/>
      <c r="G165" s="39"/>
      <c r="H165" s="39"/>
      <c r="I165" s="39"/>
      <c r="J165" s="40">
        <v>166</v>
      </c>
      <c r="K165" s="39" t="s">
        <v>1888</v>
      </c>
      <c r="L165" s="39" t="str">
        <f t="shared" si="2"/>
        <v>17.23.01</v>
      </c>
    </row>
    <row r="166" spans="1:12">
      <c r="A166" s="41" t="s">
        <v>1889</v>
      </c>
      <c r="B166" s="42" t="s">
        <v>1883</v>
      </c>
      <c r="C166" s="39"/>
      <c r="D166" s="39"/>
      <c r="E166" s="39"/>
      <c r="F166" s="39"/>
      <c r="G166" s="39"/>
      <c r="H166" s="39"/>
      <c r="I166" s="39"/>
      <c r="J166" s="40">
        <v>167</v>
      </c>
      <c r="K166" s="39" t="s">
        <v>1890</v>
      </c>
      <c r="L166" s="39" t="str">
        <f t="shared" si="2"/>
        <v>17.23.09</v>
      </c>
    </row>
    <row r="167" spans="1:12">
      <c r="A167" s="41" t="s">
        <v>1891</v>
      </c>
      <c r="B167" s="42" t="s">
        <v>1892</v>
      </c>
      <c r="C167" s="39"/>
      <c r="D167" s="39"/>
      <c r="E167" s="39"/>
      <c r="F167" s="39"/>
      <c r="G167" s="39"/>
      <c r="H167" s="39"/>
      <c r="I167" s="39"/>
      <c r="J167" s="40">
        <v>168</v>
      </c>
      <c r="K167" s="39" t="s">
        <v>1893</v>
      </c>
      <c r="L167" s="39" t="str">
        <f t="shared" si="2"/>
        <v>17.24.00</v>
      </c>
    </row>
    <row r="168" spans="1:12">
      <c r="A168" s="41" t="s">
        <v>1894</v>
      </c>
      <c r="B168" s="42" t="s">
        <v>1892</v>
      </c>
      <c r="C168" s="39"/>
      <c r="D168" s="39"/>
      <c r="E168" s="39"/>
      <c r="F168" s="39"/>
      <c r="G168" s="39"/>
      <c r="H168" s="39"/>
      <c r="I168" s="39"/>
      <c r="J168" s="40">
        <v>169</v>
      </c>
      <c r="K168" s="39" t="s">
        <v>1895</v>
      </c>
      <c r="L168" s="39" t="str">
        <f t="shared" si="2"/>
        <v>17.29.00</v>
      </c>
    </row>
    <row r="169" spans="1:12">
      <c r="A169" s="41" t="s">
        <v>1896</v>
      </c>
      <c r="B169" s="42" t="s">
        <v>1892</v>
      </c>
      <c r="C169" s="39"/>
      <c r="D169" s="39"/>
      <c r="E169" s="39"/>
      <c r="F169" s="39"/>
      <c r="G169" s="39"/>
      <c r="H169" s="39"/>
      <c r="I169" s="39"/>
      <c r="J169" s="40">
        <v>170</v>
      </c>
      <c r="K169" s="39" t="s">
        <v>1897</v>
      </c>
      <c r="L169" s="39" t="str">
        <f t="shared" si="2"/>
        <v>18.11.00</v>
      </c>
    </row>
    <row r="170" spans="1:12">
      <c r="A170" s="41" t="s">
        <v>1898</v>
      </c>
      <c r="B170" s="42" t="s">
        <v>1892</v>
      </c>
      <c r="C170" s="39"/>
      <c r="D170" s="39"/>
      <c r="E170" s="39"/>
      <c r="F170" s="39"/>
      <c r="G170" s="39"/>
      <c r="H170" s="39"/>
      <c r="I170" s="39"/>
      <c r="J170" s="40">
        <v>171</v>
      </c>
      <c r="K170" s="39" t="s">
        <v>1899</v>
      </c>
      <c r="L170" s="39" t="str">
        <f t="shared" si="2"/>
        <v>18.12.00</v>
      </c>
    </row>
    <row r="171" spans="1:12">
      <c r="A171" s="41" t="s">
        <v>1900</v>
      </c>
      <c r="B171" s="42" t="s">
        <v>1305</v>
      </c>
      <c r="C171" s="39"/>
      <c r="D171" s="39"/>
      <c r="E171" s="39"/>
      <c r="F171" s="39"/>
      <c r="G171" s="39"/>
      <c r="H171" s="39"/>
      <c r="I171" s="39"/>
      <c r="J171" s="40">
        <v>172</v>
      </c>
      <c r="K171" s="39" t="s">
        <v>1901</v>
      </c>
      <c r="L171" s="39" t="str">
        <f t="shared" si="2"/>
        <v>18.13.00</v>
      </c>
    </row>
    <row r="172" spans="1:12">
      <c r="A172" s="41" t="s">
        <v>1902</v>
      </c>
      <c r="B172" s="42" t="s">
        <v>1903</v>
      </c>
      <c r="C172" s="39"/>
      <c r="D172" s="39"/>
      <c r="E172" s="39"/>
      <c r="F172" s="39"/>
      <c r="G172" s="39"/>
      <c r="H172" s="39"/>
      <c r="I172" s="39"/>
      <c r="J172" s="40">
        <v>173</v>
      </c>
      <c r="K172" s="39" t="s">
        <v>1904</v>
      </c>
      <c r="L172" s="39" t="str">
        <f t="shared" si="2"/>
        <v>18.14.00</v>
      </c>
    </row>
    <row r="173" spans="1:12">
      <c r="A173" s="41" t="s">
        <v>1905</v>
      </c>
      <c r="B173" s="42" t="s">
        <v>1903</v>
      </c>
      <c r="C173" s="39"/>
      <c r="D173" s="39"/>
      <c r="E173" s="39"/>
      <c r="F173" s="39"/>
      <c r="G173" s="39"/>
      <c r="H173" s="39"/>
      <c r="I173" s="39"/>
      <c r="J173" s="40">
        <v>174</v>
      </c>
      <c r="K173" s="39" t="s">
        <v>1906</v>
      </c>
      <c r="L173" s="39" t="str">
        <f t="shared" si="2"/>
        <v>18.20.00</v>
      </c>
    </row>
    <row r="174" spans="1:12">
      <c r="A174" s="41" t="s">
        <v>1907</v>
      </c>
      <c r="B174" s="42" t="s">
        <v>1903</v>
      </c>
      <c r="C174" s="39"/>
      <c r="D174" s="39"/>
      <c r="E174" s="39"/>
      <c r="F174" s="39"/>
      <c r="G174" s="39"/>
      <c r="H174" s="39"/>
      <c r="I174" s="39"/>
      <c r="J174" s="40">
        <v>175</v>
      </c>
      <c r="K174" s="39" t="s">
        <v>1908</v>
      </c>
      <c r="L174" s="39" t="str">
        <f t="shared" si="2"/>
        <v>19.10.01</v>
      </c>
    </row>
    <row r="175" spans="1:12">
      <c r="A175" s="41" t="s">
        <v>1909</v>
      </c>
      <c r="B175" s="42" t="s">
        <v>1903</v>
      </c>
      <c r="C175" s="39"/>
      <c r="D175" s="39"/>
      <c r="E175" s="39"/>
      <c r="F175" s="39"/>
      <c r="G175" s="39"/>
      <c r="H175" s="39"/>
      <c r="I175" s="39"/>
      <c r="J175" s="40">
        <v>176</v>
      </c>
      <c r="K175" s="39" t="s">
        <v>1910</v>
      </c>
      <c r="L175" s="39" t="str">
        <f t="shared" si="2"/>
        <v>19.10.09</v>
      </c>
    </row>
    <row r="176" spans="1:12">
      <c r="A176" s="41" t="s">
        <v>1911</v>
      </c>
      <c r="B176" s="42" t="s">
        <v>1912</v>
      </c>
      <c r="C176" s="39"/>
      <c r="D176" s="39"/>
      <c r="E176" s="39"/>
      <c r="F176" s="39"/>
      <c r="G176" s="39"/>
      <c r="H176" s="39"/>
      <c r="I176" s="39"/>
      <c r="J176" s="40">
        <v>177</v>
      </c>
      <c r="K176" s="39" t="s">
        <v>1913</v>
      </c>
      <c r="L176" s="39" t="str">
        <f t="shared" si="2"/>
        <v>19.20.10</v>
      </c>
    </row>
    <row r="177" spans="1:12">
      <c r="A177" s="41" t="s">
        <v>1914</v>
      </c>
      <c r="B177" s="42" t="s">
        <v>1912</v>
      </c>
      <c r="C177" s="39"/>
      <c r="D177" s="39"/>
      <c r="E177" s="39"/>
      <c r="F177" s="39"/>
      <c r="G177" s="39"/>
      <c r="H177" s="39"/>
      <c r="I177" s="39"/>
      <c r="J177" s="40">
        <v>178</v>
      </c>
      <c r="K177" s="39" t="s">
        <v>1915</v>
      </c>
      <c r="L177" s="39" t="str">
        <f t="shared" si="2"/>
        <v>19.20.20</v>
      </c>
    </row>
    <row r="178" spans="1:12">
      <c r="A178" s="41" t="s">
        <v>1916</v>
      </c>
      <c r="B178" s="42" t="s">
        <v>1912</v>
      </c>
      <c r="C178" s="39"/>
      <c r="D178" s="39"/>
      <c r="E178" s="39"/>
      <c r="F178" s="39"/>
      <c r="G178" s="39"/>
      <c r="H178" s="39"/>
      <c r="I178" s="39"/>
      <c r="J178" s="40">
        <v>179</v>
      </c>
      <c r="K178" s="39" t="s">
        <v>1917</v>
      </c>
      <c r="L178" s="39" t="str">
        <f t="shared" si="2"/>
        <v>19.20.30</v>
      </c>
    </row>
    <row r="179" spans="1:12">
      <c r="A179" s="41" t="s">
        <v>1918</v>
      </c>
      <c r="B179" s="42" t="s">
        <v>1912</v>
      </c>
      <c r="C179" s="39"/>
      <c r="D179" s="39"/>
      <c r="E179" s="39"/>
      <c r="F179" s="39"/>
      <c r="G179" s="39"/>
      <c r="H179" s="39"/>
      <c r="I179" s="39"/>
      <c r="J179" s="40">
        <v>180</v>
      </c>
      <c r="K179" s="39" t="s">
        <v>1919</v>
      </c>
      <c r="L179" s="39" t="str">
        <f t="shared" si="2"/>
        <v>19.20.40</v>
      </c>
    </row>
    <row r="180" spans="1:12">
      <c r="A180" s="41" t="s">
        <v>1920</v>
      </c>
      <c r="B180" s="42" t="s">
        <v>1307</v>
      </c>
      <c r="C180" s="39"/>
      <c r="D180" s="39"/>
      <c r="E180" s="39"/>
      <c r="F180" s="39"/>
      <c r="G180" s="39"/>
      <c r="H180" s="39"/>
      <c r="I180" s="39"/>
      <c r="J180" s="40">
        <v>181</v>
      </c>
      <c r="K180" s="39" t="s">
        <v>1921</v>
      </c>
      <c r="L180" s="39" t="str">
        <f t="shared" si="2"/>
        <v>19.20.90</v>
      </c>
    </row>
    <row r="181" spans="1:12">
      <c r="A181" s="41" t="s">
        <v>1922</v>
      </c>
      <c r="B181" s="42" t="s">
        <v>1923</v>
      </c>
      <c r="C181" s="39"/>
      <c r="D181" s="39"/>
      <c r="E181" s="39"/>
      <c r="F181" s="39"/>
      <c r="G181" s="39"/>
      <c r="H181" s="39"/>
      <c r="I181" s="39"/>
      <c r="J181" s="40">
        <v>182</v>
      </c>
      <c r="K181" s="39" t="s">
        <v>1924</v>
      </c>
      <c r="L181" s="39" t="str">
        <f t="shared" si="2"/>
        <v>20.11.00</v>
      </c>
    </row>
    <row r="182" spans="1:12">
      <c r="A182" s="41" t="s">
        <v>1925</v>
      </c>
      <c r="B182" s="42" t="s">
        <v>1923</v>
      </c>
      <c r="C182" s="39"/>
      <c r="D182" s="39"/>
      <c r="E182" s="39"/>
      <c r="F182" s="39"/>
      <c r="G182" s="39"/>
      <c r="H182" s="39"/>
      <c r="I182" s="39"/>
      <c r="J182" s="40">
        <v>183</v>
      </c>
      <c r="K182" s="39" t="s">
        <v>1926</v>
      </c>
      <c r="L182" s="39" t="str">
        <f t="shared" si="2"/>
        <v>20.12.00</v>
      </c>
    </row>
    <row r="183" spans="1:12">
      <c r="A183" s="41" t="s">
        <v>1927</v>
      </c>
      <c r="B183" s="42" t="s">
        <v>1923</v>
      </c>
      <c r="C183" s="39"/>
      <c r="D183" s="39"/>
      <c r="E183" s="39"/>
      <c r="F183" s="39"/>
      <c r="G183" s="39"/>
      <c r="H183" s="39"/>
      <c r="I183" s="39"/>
      <c r="J183" s="40">
        <v>184</v>
      </c>
      <c r="K183" s="39" t="s">
        <v>1928</v>
      </c>
      <c r="L183" s="39" t="str">
        <f t="shared" si="2"/>
        <v>20.13.01</v>
      </c>
    </row>
    <row r="184" spans="1:12">
      <c r="A184" s="41" t="s">
        <v>1929</v>
      </c>
      <c r="B184" s="42" t="s">
        <v>1923</v>
      </c>
      <c r="C184" s="39"/>
      <c r="D184" s="39"/>
      <c r="E184" s="39"/>
      <c r="F184" s="39"/>
      <c r="G184" s="39"/>
      <c r="H184" s="39"/>
      <c r="I184" s="39"/>
      <c r="J184" s="40">
        <v>185</v>
      </c>
      <c r="K184" s="39" t="s">
        <v>1930</v>
      </c>
      <c r="L184" s="39" t="str">
        <f t="shared" si="2"/>
        <v>20.13.09</v>
      </c>
    </row>
    <row r="185" spans="1:12">
      <c r="A185" s="41" t="s">
        <v>1931</v>
      </c>
      <c r="B185" s="42" t="s">
        <v>1932</v>
      </c>
      <c r="C185" s="39"/>
      <c r="D185" s="39"/>
      <c r="E185" s="39"/>
      <c r="F185" s="39"/>
      <c r="G185" s="39"/>
      <c r="H185" s="39"/>
      <c r="I185" s="39"/>
      <c r="J185" s="40">
        <v>186</v>
      </c>
      <c r="K185" s="39" t="s">
        <v>1933</v>
      </c>
      <c r="L185" s="39" t="str">
        <f t="shared" si="2"/>
        <v>20.14.01</v>
      </c>
    </row>
    <row r="186" spans="1:12">
      <c r="A186" s="41" t="s">
        <v>1934</v>
      </c>
      <c r="B186" s="42" t="s">
        <v>1935</v>
      </c>
      <c r="C186" s="39"/>
      <c r="D186" s="39"/>
      <c r="E186" s="39"/>
      <c r="F186" s="39"/>
      <c r="G186" s="39"/>
      <c r="H186" s="39"/>
      <c r="I186" s="39"/>
      <c r="J186" s="40">
        <v>187</v>
      </c>
      <c r="K186" s="39" t="s">
        <v>1936</v>
      </c>
      <c r="L186" s="39" t="str">
        <f t="shared" si="2"/>
        <v>20.14.09</v>
      </c>
    </row>
    <row r="187" spans="1:12">
      <c r="A187" s="41" t="s">
        <v>1937</v>
      </c>
      <c r="B187" s="42" t="s">
        <v>1935</v>
      </c>
      <c r="C187" s="39"/>
      <c r="D187" s="39"/>
      <c r="E187" s="39"/>
      <c r="F187" s="39"/>
      <c r="G187" s="39"/>
      <c r="H187" s="39"/>
      <c r="I187" s="39"/>
      <c r="J187" s="40">
        <v>188</v>
      </c>
      <c r="K187" s="39" t="s">
        <v>1938</v>
      </c>
      <c r="L187" s="39" t="str">
        <f t="shared" si="2"/>
        <v>20.15.00</v>
      </c>
    </row>
    <row r="188" spans="1:12">
      <c r="A188" s="41" t="s">
        <v>1939</v>
      </c>
      <c r="B188" s="42" t="s">
        <v>1935</v>
      </c>
      <c r="C188" s="39"/>
      <c r="D188" s="39"/>
      <c r="E188" s="39"/>
      <c r="F188" s="39"/>
      <c r="G188" s="39"/>
      <c r="H188" s="39"/>
      <c r="I188" s="39"/>
      <c r="J188" s="40">
        <v>189</v>
      </c>
      <c r="K188" s="39" t="s">
        <v>1940</v>
      </c>
      <c r="L188" s="39" t="str">
        <f t="shared" si="2"/>
        <v>20.16.00</v>
      </c>
    </row>
    <row r="189" spans="1:12">
      <c r="A189" s="41" t="s">
        <v>1941</v>
      </c>
      <c r="B189" s="42" t="s">
        <v>1942</v>
      </c>
      <c r="C189" s="39"/>
      <c r="D189" s="39"/>
      <c r="E189" s="39"/>
      <c r="F189" s="39"/>
      <c r="G189" s="39"/>
      <c r="H189" s="39"/>
      <c r="I189" s="39"/>
      <c r="J189" s="40">
        <v>190</v>
      </c>
      <c r="K189" s="39" t="s">
        <v>1943</v>
      </c>
      <c r="L189" s="39" t="str">
        <f t="shared" si="2"/>
        <v>20.17.00</v>
      </c>
    </row>
    <row r="190" spans="1:12">
      <c r="A190" s="41" t="s">
        <v>1944</v>
      </c>
      <c r="B190" s="42" t="s">
        <v>1942</v>
      </c>
      <c r="C190" s="39"/>
      <c r="D190" s="39"/>
      <c r="E190" s="39"/>
      <c r="F190" s="39"/>
      <c r="G190" s="39"/>
      <c r="H190" s="39"/>
      <c r="I190" s="39"/>
      <c r="J190" s="40">
        <v>191</v>
      </c>
      <c r="K190" s="39" t="s">
        <v>1945</v>
      </c>
      <c r="L190" s="39" t="str">
        <f t="shared" si="2"/>
        <v>20.20.00</v>
      </c>
    </row>
    <row r="191" spans="1:12">
      <c r="A191" s="41" t="s">
        <v>1946</v>
      </c>
      <c r="B191" s="42" t="s">
        <v>1942</v>
      </c>
      <c r="C191" s="39"/>
      <c r="D191" s="39"/>
      <c r="E191" s="39"/>
      <c r="F191" s="39"/>
      <c r="G191" s="39"/>
      <c r="H191" s="39"/>
      <c r="I191" s="39"/>
      <c r="J191" s="40">
        <v>192</v>
      </c>
      <c r="K191" s="39" t="s">
        <v>1947</v>
      </c>
      <c r="L191" s="39" t="str">
        <f t="shared" si="2"/>
        <v>20.30.00</v>
      </c>
    </row>
    <row r="192" spans="1:12">
      <c r="A192" s="41" t="s">
        <v>1948</v>
      </c>
      <c r="B192" s="42" t="s">
        <v>1309</v>
      </c>
      <c r="C192" s="39"/>
      <c r="D192" s="39"/>
      <c r="E192" s="39"/>
      <c r="F192" s="39"/>
      <c r="G192" s="39"/>
      <c r="H192" s="39"/>
      <c r="I192" s="39"/>
      <c r="J192" s="40">
        <v>193</v>
      </c>
      <c r="K192" s="39" t="s">
        <v>1949</v>
      </c>
      <c r="L192" s="39" t="str">
        <f t="shared" si="2"/>
        <v>20.41.10</v>
      </c>
    </row>
    <row r="193" spans="1:12">
      <c r="A193" s="41" t="s">
        <v>1950</v>
      </c>
      <c r="B193" s="42" t="s">
        <v>1951</v>
      </c>
      <c r="C193" s="39"/>
      <c r="D193" s="39"/>
      <c r="E193" s="39"/>
      <c r="F193" s="39"/>
      <c r="G193" s="39"/>
      <c r="H193" s="39"/>
      <c r="I193" s="39"/>
      <c r="J193" s="40">
        <v>194</v>
      </c>
      <c r="K193" s="39" t="s">
        <v>1952</v>
      </c>
      <c r="L193" s="39" t="str">
        <f t="shared" si="2"/>
        <v>20.41.20</v>
      </c>
    </row>
    <row r="194" spans="1:12">
      <c r="A194" s="41" t="s">
        <v>1953</v>
      </c>
      <c r="B194" s="42" t="s">
        <v>1954</v>
      </c>
      <c r="C194" s="39"/>
      <c r="D194" s="39"/>
      <c r="E194" s="39"/>
      <c r="F194" s="39"/>
      <c r="G194" s="39"/>
      <c r="H194" s="39"/>
      <c r="I194" s="39"/>
      <c r="J194" s="40">
        <v>195</v>
      </c>
      <c r="K194" s="39" t="s">
        <v>1955</v>
      </c>
      <c r="L194" s="39" t="str">
        <f t="shared" ref="L194:L257" si="3">+MID(K194,1,8)</f>
        <v>20.42.00</v>
      </c>
    </row>
    <row r="195" spans="1:12">
      <c r="A195" s="41" t="s">
        <v>1956</v>
      </c>
      <c r="B195" s="42" t="s">
        <v>1954</v>
      </c>
      <c r="C195" s="39"/>
      <c r="D195" s="39"/>
      <c r="E195" s="39"/>
      <c r="F195" s="39"/>
      <c r="G195" s="39"/>
      <c r="H195" s="39"/>
      <c r="I195" s="39"/>
      <c r="J195" s="40">
        <v>196</v>
      </c>
      <c r="K195" s="39" t="s">
        <v>1957</v>
      </c>
      <c r="L195" s="39" t="str">
        <f t="shared" si="3"/>
        <v>20.51.01</v>
      </c>
    </row>
    <row r="196" spans="1:12">
      <c r="A196" s="41" t="s">
        <v>1958</v>
      </c>
      <c r="B196" s="42" t="s">
        <v>1954</v>
      </c>
      <c r="C196" s="39"/>
      <c r="D196" s="39"/>
      <c r="E196" s="39"/>
      <c r="F196" s="39"/>
      <c r="G196" s="39"/>
      <c r="H196" s="39"/>
      <c r="I196" s="39"/>
      <c r="J196" s="40">
        <v>197</v>
      </c>
      <c r="K196" s="39" t="s">
        <v>1959</v>
      </c>
      <c r="L196" s="39" t="str">
        <f t="shared" si="3"/>
        <v>20.51.02</v>
      </c>
    </row>
    <row r="197" spans="1:12">
      <c r="A197" s="41" t="s">
        <v>1960</v>
      </c>
      <c r="B197" s="42" t="s">
        <v>1961</v>
      </c>
      <c r="C197" s="39"/>
      <c r="D197" s="39"/>
      <c r="E197" s="39"/>
      <c r="F197" s="39"/>
      <c r="G197" s="39"/>
      <c r="H197" s="39"/>
      <c r="I197" s="39"/>
      <c r="J197" s="40">
        <v>198</v>
      </c>
      <c r="K197" s="39" t="s">
        <v>1962</v>
      </c>
      <c r="L197" s="39" t="str">
        <f t="shared" si="3"/>
        <v>20.52.00</v>
      </c>
    </row>
    <row r="198" spans="1:12">
      <c r="A198" s="41" t="s">
        <v>1963</v>
      </c>
      <c r="B198" s="42" t="s">
        <v>1961</v>
      </c>
      <c r="C198" s="39"/>
      <c r="D198" s="39"/>
      <c r="E198" s="39"/>
      <c r="F198" s="39"/>
      <c r="G198" s="39"/>
      <c r="H198" s="39"/>
      <c r="I198" s="39"/>
      <c r="J198" s="40">
        <v>199</v>
      </c>
      <c r="K198" s="39" t="s">
        <v>1964</v>
      </c>
      <c r="L198" s="39" t="str">
        <f t="shared" si="3"/>
        <v>20.53.00</v>
      </c>
    </row>
    <row r="199" spans="1:12">
      <c r="A199" s="41" t="s">
        <v>1965</v>
      </c>
      <c r="B199" s="42" t="s">
        <v>1961</v>
      </c>
      <c r="C199" s="39"/>
      <c r="D199" s="39"/>
      <c r="E199" s="39"/>
      <c r="F199" s="39"/>
      <c r="G199" s="39"/>
      <c r="H199" s="39"/>
      <c r="I199" s="39"/>
      <c r="J199" s="40">
        <v>200</v>
      </c>
      <c r="K199" s="39" t="s">
        <v>1966</v>
      </c>
      <c r="L199" s="39" t="str">
        <f t="shared" si="3"/>
        <v>20.59.10</v>
      </c>
    </row>
    <row r="200" spans="1:12">
      <c r="A200" s="41" t="s">
        <v>1967</v>
      </c>
      <c r="B200" s="42" t="s">
        <v>1968</v>
      </c>
      <c r="C200" s="39"/>
      <c r="D200" s="39"/>
      <c r="E200" s="39"/>
      <c r="F200" s="39"/>
      <c r="G200" s="39"/>
      <c r="H200" s="39"/>
      <c r="I200" s="39"/>
      <c r="J200" s="40">
        <v>201</v>
      </c>
      <c r="K200" s="39" t="s">
        <v>1969</v>
      </c>
      <c r="L200" s="39" t="str">
        <f t="shared" si="3"/>
        <v>20.59.20</v>
      </c>
    </row>
    <row r="201" spans="1:12">
      <c r="A201" s="41" t="s">
        <v>1970</v>
      </c>
      <c r="B201" s="42" t="s">
        <v>1971</v>
      </c>
      <c r="C201" s="39"/>
      <c r="D201" s="39"/>
      <c r="E201" s="39"/>
      <c r="F201" s="39"/>
      <c r="G201" s="39"/>
      <c r="H201" s="39"/>
      <c r="I201" s="39"/>
      <c r="J201" s="40">
        <v>202</v>
      </c>
      <c r="K201" s="39" t="s">
        <v>1972</v>
      </c>
      <c r="L201" s="39" t="str">
        <f t="shared" si="3"/>
        <v>20.59.30</v>
      </c>
    </row>
    <row r="202" spans="1:12">
      <c r="A202" s="41" t="s">
        <v>1973</v>
      </c>
      <c r="B202" s="42" t="s">
        <v>1971</v>
      </c>
      <c r="C202" s="39"/>
      <c r="D202" s="39"/>
      <c r="E202" s="39"/>
      <c r="F202" s="39"/>
      <c r="G202" s="39"/>
      <c r="H202" s="39"/>
      <c r="I202" s="39"/>
      <c r="J202" s="40">
        <v>203</v>
      </c>
      <c r="K202" s="39" t="s">
        <v>1974</v>
      </c>
      <c r="L202" s="39" t="str">
        <f t="shared" si="3"/>
        <v>20.59.40</v>
      </c>
    </row>
    <row r="203" spans="1:12">
      <c r="A203" s="41" t="s">
        <v>1975</v>
      </c>
      <c r="B203" s="42" t="s">
        <v>1971</v>
      </c>
      <c r="C203" s="39"/>
      <c r="D203" s="39"/>
      <c r="E203" s="39"/>
      <c r="F203" s="39"/>
      <c r="G203" s="39"/>
      <c r="H203" s="39"/>
      <c r="I203" s="39"/>
      <c r="J203" s="40">
        <v>204</v>
      </c>
      <c r="K203" s="39" t="s">
        <v>1976</v>
      </c>
      <c r="L203" s="39" t="str">
        <f t="shared" si="3"/>
        <v>20.59.50</v>
      </c>
    </row>
    <row r="204" spans="1:12">
      <c r="A204" s="41" t="s">
        <v>1977</v>
      </c>
      <c r="B204" s="42" t="s">
        <v>1978</v>
      </c>
      <c r="C204" s="39"/>
      <c r="D204" s="39"/>
      <c r="E204" s="39"/>
      <c r="F204" s="39"/>
      <c r="G204" s="39"/>
      <c r="H204" s="39"/>
      <c r="I204" s="39"/>
      <c r="J204" s="40">
        <v>205</v>
      </c>
      <c r="K204" s="39" t="s">
        <v>1979</v>
      </c>
      <c r="L204" s="39" t="str">
        <f t="shared" si="3"/>
        <v>20.59.60</v>
      </c>
    </row>
    <row r="205" spans="1:12">
      <c r="A205" s="41" t="s">
        <v>1980</v>
      </c>
      <c r="B205" s="42" t="s">
        <v>1978</v>
      </c>
      <c r="C205" s="39"/>
      <c r="D205" s="39"/>
      <c r="E205" s="39"/>
      <c r="F205" s="39"/>
      <c r="G205" s="39"/>
      <c r="H205" s="39"/>
      <c r="I205" s="39"/>
      <c r="J205" s="40">
        <v>206</v>
      </c>
      <c r="K205" s="39" t="s">
        <v>1981</v>
      </c>
      <c r="L205" s="39" t="str">
        <f t="shared" si="3"/>
        <v>20.59.70</v>
      </c>
    </row>
    <row r="206" spans="1:12">
      <c r="A206" s="41" t="s">
        <v>1982</v>
      </c>
      <c r="B206" s="42" t="s">
        <v>1978</v>
      </c>
      <c r="C206" s="39"/>
      <c r="D206" s="39"/>
      <c r="E206" s="39"/>
      <c r="F206" s="39"/>
      <c r="G206" s="39"/>
      <c r="H206" s="39"/>
      <c r="I206" s="39"/>
      <c r="J206" s="40">
        <v>207</v>
      </c>
      <c r="K206" s="39" t="s">
        <v>1983</v>
      </c>
      <c r="L206" s="39" t="str">
        <f t="shared" si="3"/>
        <v>20.59.90</v>
      </c>
    </row>
    <row r="207" spans="1:12">
      <c r="A207" s="41" t="s">
        <v>1984</v>
      </c>
      <c r="B207" s="42" t="s">
        <v>1985</v>
      </c>
      <c r="C207" s="39"/>
      <c r="D207" s="39"/>
      <c r="E207" s="39"/>
      <c r="F207" s="39"/>
      <c r="G207" s="39"/>
      <c r="H207" s="39"/>
      <c r="I207" s="39"/>
      <c r="J207" s="40">
        <v>208</v>
      </c>
      <c r="K207" s="39" t="s">
        <v>1986</v>
      </c>
      <c r="L207" s="39" t="str">
        <f t="shared" si="3"/>
        <v>20.60.00</v>
      </c>
    </row>
    <row r="208" spans="1:12">
      <c r="A208" s="41" t="s">
        <v>1987</v>
      </c>
      <c r="B208" s="42" t="s">
        <v>1985</v>
      </c>
      <c r="C208" s="39"/>
      <c r="D208" s="39"/>
      <c r="E208" s="39"/>
      <c r="F208" s="39"/>
      <c r="G208" s="39"/>
      <c r="H208" s="39"/>
      <c r="I208" s="39"/>
      <c r="J208" s="40">
        <v>209</v>
      </c>
      <c r="K208" s="39" t="s">
        <v>1988</v>
      </c>
      <c r="L208" s="39" t="str">
        <f t="shared" si="3"/>
        <v>21.10.00</v>
      </c>
    </row>
    <row r="209" spans="1:12">
      <c r="A209" s="41" t="s">
        <v>1989</v>
      </c>
      <c r="B209" s="42" t="s">
        <v>1990</v>
      </c>
      <c r="C209" s="39"/>
      <c r="D209" s="39"/>
      <c r="E209" s="39"/>
      <c r="F209" s="39"/>
      <c r="G209" s="39"/>
      <c r="H209" s="39"/>
      <c r="I209" s="39"/>
      <c r="J209" s="40">
        <v>210</v>
      </c>
      <c r="K209" s="39" t="s">
        <v>1991</v>
      </c>
      <c r="L209" s="39" t="str">
        <f t="shared" si="3"/>
        <v>21.20.01</v>
      </c>
    </row>
    <row r="210" spans="1:12">
      <c r="A210" s="41" t="s">
        <v>1992</v>
      </c>
      <c r="B210" s="42" t="s">
        <v>1993</v>
      </c>
      <c r="C210" s="39"/>
      <c r="D210" s="39"/>
      <c r="E210" s="39"/>
      <c r="F210" s="39"/>
      <c r="G210" s="39"/>
      <c r="H210" s="39"/>
      <c r="I210" s="39"/>
      <c r="J210" s="40">
        <v>211</v>
      </c>
      <c r="K210" s="39" t="s">
        <v>1994</v>
      </c>
      <c r="L210" s="39" t="str">
        <f t="shared" si="3"/>
        <v>21.20.09</v>
      </c>
    </row>
    <row r="211" spans="1:12">
      <c r="A211" s="41" t="s">
        <v>1995</v>
      </c>
      <c r="B211" s="42" t="s">
        <v>1996</v>
      </c>
      <c r="C211" s="39"/>
      <c r="D211" s="39"/>
      <c r="E211" s="39"/>
      <c r="F211" s="39"/>
      <c r="G211" s="39"/>
      <c r="H211" s="39"/>
      <c r="I211" s="39"/>
      <c r="J211" s="40">
        <v>212</v>
      </c>
      <c r="K211" s="39" t="s">
        <v>1997</v>
      </c>
      <c r="L211" s="39" t="str">
        <f t="shared" si="3"/>
        <v>22.11.10</v>
      </c>
    </row>
    <row r="212" spans="1:12">
      <c r="A212" s="41" t="s">
        <v>1998</v>
      </c>
      <c r="B212" s="42" t="s">
        <v>1999</v>
      </c>
      <c r="C212" s="39"/>
      <c r="D212" s="39"/>
      <c r="E212" s="39"/>
      <c r="F212" s="39"/>
      <c r="G212" s="39"/>
      <c r="H212" s="39"/>
      <c r="I212" s="39"/>
      <c r="J212" s="40">
        <v>213</v>
      </c>
      <c r="K212" s="39" t="s">
        <v>2000</v>
      </c>
      <c r="L212" s="39" t="str">
        <f t="shared" si="3"/>
        <v>22.11.20</v>
      </c>
    </row>
    <row r="213" spans="1:12">
      <c r="A213" s="41" t="s">
        <v>2001</v>
      </c>
      <c r="B213" s="42" t="s">
        <v>1999</v>
      </c>
      <c r="C213" s="39"/>
      <c r="D213" s="39"/>
      <c r="E213" s="39"/>
      <c r="F213" s="39"/>
      <c r="G213" s="39"/>
      <c r="H213" s="39"/>
      <c r="I213" s="39"/>
      <c r="J213" s="40">
        <v>214</v>
      </c>
      <c r="K213" s="39" t="s">
        <v>2002</v>
      </c>
      <c r="L213" s="39" t="str">
        <f t="shared" si="3"/>
        <v>22.19.01</v>
      </c>
    </row>
    <row r="214" spans="1:12">
      <c r="A214" s="41" t="s">
        <v>2003</v>
      </c>
      <c r="B214" s="42" t="s">
        <v>2004</v>
      </c>
      <c r="C214" s="39"/>
      <c r="D214" s="39"/>
      <c r="E214" s="39"/>
      <c r="F214" s="39"/>
      <c r="G214" s="39"/>
      <c r="H214" s="39"/>
      <c r="I214" s="39"/>
      <c r="J214" s="40">
        <v>215</v>
      </c>
      <c r="K214" s="39" t="s">
        <v>2005</v>
      </c>
      <c r="L214" s="39" t="str">
        <f t="shared" si="3"/>
        <v>22.19.09</v>
      </c>
    </row>
    <row r="215" spans="1:12">
      <c r="A215" s="41" t="s">
        <v>2006</v>
      </c>
      <c r="B215" s="42" t="s">
        <v>2007</v>
      </c>
      <c r="C215" s="39"/>
      <c r="D215" s="39"/>
      <c r="E215" s="39"/>
      <c r="F215" s="39"/>
      <c r="G215" s="39"/>
      <c r="H215" s="39"/>
      <c r="I215" s="39"/>
      <c r="J215" s="40">
        <v>216</v>
      </c>
      <c r="K215" s="39" t="s">
        <v>2008</v>
      </c>
      <c r="L215" s="39" t="str">
        <f t="shared" si="3"/>
        <v>22.21.00</v>
      </c>
    </row>
    <row r="216" spans="1:12">
      <c r="A216" s="41" t="s">
        <v>2009</v>
      </c>
      <c r="B216" s="42" t="s">
        <v>1311</v>
      </c>
      <c r="C216" s="39"/>
      <c r="D216" s="39"/>
      <c r="E216" s="39"/>
      <c r="F216" s="39"/>
      <c r="G216" s="39"/>
      <c r="H216" s="39"/>
      <c r="I216" s="39"/>
      <c r="J216" s="40">
        <v>217</v>
      </c>
      <c r="K216" s="39" t="s">
        <v>2010</v>
      </c>
      <c r="L216" s="39" t="str">
        <f t="shared" si="3"/>
        <v>22.22.00</v>
      </c>
    </row>
    <row r="217" spans="1:12">
      <c r="A217" s="41" t="s">
        <v>2011</v>
      </c>
      <c r="B217" s="42" t="s">
        <v>2012</v>
      </c>
      <c r="C217" s="39"/>
      <c r="D217" s="39"/>
      <c r="E217" s="39"/>
      <c r="F217" s="39"/>
      <c r="G217" s="39"/>
      <c r="H217" s="39"/>
      <c r="I217" s="39"/>
      <c r="J217" s="40">
        <v>218</v>
      </c>
      <c r="K217" s="39" t="s">
        <v>2013</v>
      </c>
      <c r="L217" s="39" t="str">
        <f t="shared" si="3"/>
        <v>22.23.01</v>
      </c>
    </row>
    <row r="218" spans="1:12">
      <c r="A218" s="41" t="s">
        <v>2014</v>
      </c>
      <c r="B218" s="42" t="s">
        <v>2012</v>
      </c>
      <c r="C218" s="39"/>
      <c r="D218" s="39"/>
      <c r="E218" s="39"/>
      <c r="F218" s="39"/>
      <c r="G218" s="39"/>
      <c r="H218" s="39"/>
      <c r="I218" s="39"/>
      <c r="J218" s="40">
        <v>219</v>
      </c>
      <c r="K218" s="39" t="s">
        <v>2015</v>
      </c>
      <c r="L218" s="39" t="str">
        <f t="shared" si="3"/>
        <v>22.23.02</v>
      </c>
    </row>
    <row r="219" spans="1:12">
      <c r="A219" s="41" t="s">
        <v>2016</v>
      </c>
      <c r="B219" s="42" t="s">
        <v>2012</v>
      </c>
      <c r="C219" s="39"/>
      <c r="D219" s="39"/>
      <c r="E219" s="39"/>
      <c r="F219" s="39"/>
      <c r="G219" s="39"/>
      <c r="H219" s="39"/>
      <c r="I219" s="39"/>
      <c r="J219" s="40">
        <v>220</v>
      </c>
      <c r="K219" s="39" t="s">
        <v>2017</v>
      </c>
      <c r="L219" s="39" t="str">
        <f t="shared" si="3"/>
        <v>22.23.09</v>
      </c>
    </row>
    <row r="220" spans="1:12">
      <c r="A220" s="41" t="s">
        <v>2018</v>
      </c>
      <c r="B220" s="42" t="s">
        <v>2012</v>
      </c>
      <c r="C220" s="39"/>
      <c r="D220" s="39"/>
      <c r="E220" s="39"/>
      <c r="F220" s="39"/>
      <c r="G220" s="39"/>
      <c r="H220" s="39"/>
      <c r="I220" s="39"/>
      <c r="J220" s="40">
        <v>221</v>
      </c>
      <c r="K220" s="39" t="s">
        <v>2019</v>
      </c>
      <c r="L220" s="39" t="str">
        <f t="shared" si="3"/>
        <v>22.29.01</v>
      </c>
    </row>
    <row r="221" spans="1:12">
      <c r="A221" s="41" t="s">
        <v>2020</v>
      </c>
      <c r="B221" s="42" t="s">
        <v>2021</v>
      </c>
      <c r="C221" s="39"/>
      <c r="D221" s="39"/>
      <c r="E221" s="39"/>
      <c r="F221" s="39"/>
      <c r="G221" s="39"/>
      <c r="H221" s="39"/>
      <c r="I221" s="39"/>
      <c r="J221" s="40">
        <v>222</v>
      </c>
      <c r="K221" s="39" t="s">
        <v>2022</v>
      </c>
      <c r="L221" s="39" t="str">
        <f t="shared" si="3"/>
        <v>22.29.02</v>
      </c>
    </row>
    <row r="222" spans="1:12">
      <c r="A222" s="41" t="s">
        <v>2023</v>
      </c>
      <c r="B222" s="42" t="s">
        <v>2021</v>
      </c>
      <c r="C222" s="39"/>
      <c r="D222" s="39"/>
      <c r="E222" s="39"/>
      <c r="F222" s="39"/>
      <c r="G222" s="39"/>
      <c r="H222" s="39"/>
      <c r="I222" s="39"/>
      <c r="J222" s="40">
        <v>223</v>
      </c>
      <c r="K222" s="39" t="s">
        <v>2024</v>
      </c>
      <c r="L222" s="39" t="str">
        <f t="shared" si="3"/>
        <v>22.29.09</v>
      </c>
    </row>
    <row r="223" spans="1:12">
      <c r="A223" s="41" t="s">
        <v>2025</v>
      </c>
      <c r="B223" s="42" t="s">
        <v>2021</v>
      </c>
      <c r="C223" s="39"/>
      <c r="D223" s="39"/>
      <c r="E223" s="39"/>
      <c r="F223" s="39"/>
      <c r="G223" s="39"/>
      <c r="H223" s="39"/>
      <c r="I223" s="39"/>
      <c r="J223" s="40">
        <v>224</v>
      </c>
      <c r="K223" s="39" t="s">
        <v>2026</v>
      </c>
      <c r="L223" s="39" t="str">
        <f t="shared" si="3"/>
        <v>23.11.00</v>
      </c>
    </row>
    <row r="224" spans="1:12">
      <c r="A224" s="41" t="s">
        <v>2027</v>
      </c>
      <c r="B224" s="42" t="s">
        <v>2021</v>
      </c>
      <c r="C224" s="39"/>
      <c r="D224" s="39"/>
      <c r="E224" s="39"/>
      <c r="F224" s="39"/>
      <c r="G224" s="39"/>
      <c r="H224" s="39"/>
      <c r="I224" s="39"/>
      <c r="J224" s="40">
        <v>225</v>
      </c>
      <c r="K224" s="39" t="s">
        <v>2028</v>
      </c>
      <c r="L224" s="39" t="str">
        <f t="shared" si="3"/>
        <v>23.12.00</v>
      </c>
    </row>
    <row r="225" spans="1:12">
      <c r="A225" s="41" t="s">
        <v>2029</v>
      </c>
      <c r="B225" s="42" t="s">
        <v>1313</v>
      </c>
      <c r="C225" s="39"/>
      <c r="D225" s="39"/>
      <c r="E225" s="39"/>
      <c r="F225" s="39"/>
      <c r="G225" s="39"/>
      <c r="H225" s="39"/>
      <c r="I225" s="39"/>
      <c r="J225" s="40">
        <v>226</v>
      </c>
      <c r="K225" s="39" t="s">
        <v>2030</v>
      </c>
      <c r="L225" s="39" t="str">
        <f t="shared" si="3"/>
        <v>23.13.00</v>
      </c>
    </row>
    <row r="226" spans="1:12">
      <c r="A226" s="41" t="s">
        <v>2031</v>
      </c>
      <c r="B226" s="42" t="s">
        <v>2032</v>
      </c>
      <c r="C226" s="39"/>
      <c r="D226" s="39"/>
      <c r="E226" s="39"/>
      <c r="F226" s="39"/>
      <c r="G226" s="39"/>
      <c r="H226" s="39"/>
      <c r="I226" s="39"/>
      <c r="J226" s="40">
        <v>227</v>
      </c>
      <c r="K226" s="39" t="s">
        <v>2033</v>
      </c>
      <c r="L226" s="39" t="str">
        <f t="shared" si="3"/>
        <v>23.14.00</v>
      </c>
    </row>
    <row r="227" spans="1:12">
      <c r="A227" s="41" t="s">
        <v>2034</v>
      </c>
      <c r="B227" s="42" t="s">
        <v>2035</v>
      </c>
      <c r="C227" s="39"/>
      <c r="D227" s="39"/>
      <c r="E227" s="39"/>
      <c r="F227" s="39"/>
      <c r="G227" s="39"/>
      <c r="H227" s="39"/>
      <c r="I227" s="39"/>
      <c r="J227" s="40">
        <v>228</v>
      </c>
      <c r="K227" s="39" t="s">
        <v>2036</v>
      </c>
      <c r="L227" s="39" t="str">
        <f t="shared" si="3"/>
        <v>23.19.10</v>
      </c>
    </row>
    <row r="228" spans="1:12">
      <c r="A228" s="41" t="s">
        <v>2037</v>
      </c>
      <c r="B228" s="42" t="s">
        <v>2035</v>
      </c>
      <c r="C228" s="39"/>
      <c r="D228" s="39"/>
      <c r="E228" s="39"/>
      <c r="F228" s="39"/>
      <c r="G228" s="39"/>
      <c r="H228" s="39"/>
      <c r="I228" s="39"/>
      <c r="J228" s="40">
        <v>229</v>
      </c>
      <c r="K228" s="39" t="s">
        <v>2038</v>
      </c>
      <c r="L228" s="39" t="str">
        <f t="shared" si="3"/>
        <v>23.19.20</v>
      </c>
    </row>
    <row r="229" spans="1:12">
      <c r="A229" s="41" t="s">
        <v>2039</v>
      </c>
      <c r="B229" s="42" t="s">
        <v>2035</v>
      </c>
      <c r="C229" s="39"/>
      <c r="D229" s="39"/>
      <c r="E229" s="39"/>
      <c r="F229" s="39"/>
      <c r="G229" s="39"/>
      <c r="H229" s="39"/>
      <c r="I229" s="39"/>
      <c r="J229" s="40">
        <v>230</v>
      </c>
      <c r="K229" s="39" t="s">
        <v>2040</v>
      </c>
      <c r="L229" s="39" t="str">
        <f t="shared" si="3"/>
        <v>23.19.90</v>
      </c>
    </row>
    <row r="230" spans="1:12">
      <c r="A230" s="41" t="s">
        <v>2041</v>
      </c>
      <c r="B230" s="42" t="s">
        <v>2042</v>
      </c>
      <c r="C230" s="39"/>
      <c r="D230" s="39"/>
      <c r="E230" s="39"/>
      <c r="F230" s="39"/>
      <c r="G230" s="39"/>
      <c r="H230" s="39"/>
      <c r="I230" s="39"/>
      <c r="J230" s="40">
        <v>231</v>
      </c>
      <c r="K230" s="39" t="s">
        <v>2043</v>
      </c>
      <c r="L230" s="39" t="str">
        <f t="shared" si="3"/>
        <v>23.20.00</v>
      </c>
    </row>
    <row r="231" spans="1:12">
      <c r="A231" s="41" t="s">
        <v>2044</v>
      </c>
      <c r="B231" s="42" t="s">
        <v>2042</v>
      </c>
      <c r="C231" s="39"/>
      <c r="D231" s="39"/>
      <c r="E231" s="39"/>
      <c r="F231" s="39"/>
      <c r="G231" s="39"/>
      <c r="H231" s="39"/>
      <c r="I231" s="39"/>
      <c r="J231" s="40">
        <v>232</v>
      </c>
      <c r="K231" s="39" t="s">
        <v>2045</v>
      </c>
      <c r="L231" s="39" t="str">
        <f t="shared" si="3"/>
        <v>23.31.00</v>
      </c>
    </row>
    <row r="232" spans="1:12">
      <c r="A232" s="41" t="s">
        <v>2046</v>
      </c>
      <c r="B232" s="42" t="s">
        <v>2042</v>
      </c>
      <c r="C232" s="39"/>
      <c r="D232" s="39"/>
      <c r="E232" s="39"/>
      <c r="F232" s="39"/>
      <c r="G232" s="39"/>
      <c r="H232" s="39"/>
      <c r="I232" s="39"/>
      <c r="J232" s="40">
        <v>233</v>
      </c>
      <c r="K232" s="39" t="s">
        <v>2047</v>
      </c>
      <c r="L232" s="39" t="str">
        <f t="shared" si="3"/>
        <v>23.32.00</v>
      </c>
    </row>
    <row r="233" spans="1:12">
      <c r="A233" s="41" t="s">
        <v>2048</v>
      </c>
      <c r="B233" s="42" t="s">
        <v>2049</v>
      </c>
      <c r="C233" s="39"/>
      <c r="D233" s="39"/>
      <c r="E233" s="39"/>
      <c r="F233" s="39"/>
      <c r="G233" s="39"/>
      <c r="H233" s="39"/>
      <c r="I233" s="39"/>
      <c r="J233" s="40">
        <v>234</v>
      </c>
      <c r="K233" s="39" t="s">
        <v>2050</v>
      </c>
      <c r="L233" s="39" t="str">
        <f t="shared" si="3"/>
        <v>23.41.00</v>
      </c>
    </row>
    <row r="234" spans="1:12">
      <c r="A234" s="41" t="s">
        <v>2051</v>
      </c>
      <c r="B234" s="42" t="s">
        <v>2049</v>
      </c>
      <c r="C234" s="39"/>
      <c r="D234" s="39"/>
      <c r="E234" s="39"/>
      <c r="F234" s="39"/>
      <c r="G234" s="39"/>
      <c r="H234" s="39"/>
      <c r="I234" s="39"/>
      <c r="J234" s="40">
        <v>235</v>
      </c>
      <c r="K234" s="39" t="s">
        <v>2052</v>
      </c>
      <c r="L234" s="39" t="str">
        <f t="shared" si="3"/>
        <v>23.42.00</v>
      </c>
    </row>
    <row r="235" spans="1:12">
      <c r="A235" s="41" t="s">
        <v>2053</v>
      </c>
      <c r="B235" s="42" t="s">
        <v>2049</v>
      </c>
      <c r="C235" s="39"/>
      <c r="D235" s="39"/>
      <c r="E235" s="39"/>
      <c r="F235" s="39"/>
      <c r="G235" s="39"/>
      <c r="H235" s="39"/>
      <c r="I235" s="39"/>
      <c r="J235" s="40">
        <v>236</v>
      </c>
      <c r="K235" s="39" t="s">
        <v>2054</v>
      </c>
      <c r="L235" s="39" t="str">
        <f t="shared" si="3"/>
        <v>23.43.00</v>
      </c>
    </row>
    <row r="236" spans="1:12">
      <c r="A236" s="41" t="s">
        <v>2055</v>
      </c>
      <c r="B236" s="42" t="s">
        <v>2056</v>
      </c>
      <c r="C236" s="39"/>
      <c r="D236" s="39"/>
      <c r="E236" s="39"/>
      <c r="F236" s="39"/>
      <c r="G236" s="39"/>
      <c r="H236" s="39"/>
      <c r="I236" s="39"/>
      <c r="J236" s="40">
        <v>237</v>
      </c>
      <c r="K236" s="39" t="s">
        <v>2057</v>
      </c>
      <c r="L236" s="39" t="str">
        <f t="shared" si="3"/>
        <v>23.44.00</v>
      </c>
    </row>
    <row r="237" spans="1:12">
      <c r="A237" s="41" t="s">
        <v>2058</v>
      </c>
      <c r="B237" s="42" t="s">
        <v>2056</v>
      </c>
      <c r="C237" s="39"/>
      <c r="D237" s="39"/>
      <c r="E237" s="39"/>
      <c r="F237" s="39"/>
      <c r="G237" s="39"/>
      <c r="H237" s="39"/>
      <c r="I237" s="39"/>
      <c r="J237" s="40">
        <v>238</v>
      </c>
      <c r="K237" s="39" t="s">
        <v>2059</v>
      </c>
      <c r="L237" s="39" t="str">
        <f t="shared" si="3"/>
        <v>23.49.00</v>
      </c>
    </row>
    <row r="238" spans="1:12">
      <c r="A238" s="41" t="s">
        <v>2060</v>
      </c>
      <c r="B238" s="42" t="s">
        <v>2056</v>
      </c>
      <c r="C238" s="39"/>
      <c r="D238" s="39"/>
      <c r="E238" s="39"/>
      <c r="F238" s="39"/>
      <c r="G238" s="39"/>
      <c r="H238" s="39"/>
      <c r="I238" s="39"/>
      <c r="J238" s="40">
        <v>239</v>
      </c>
      <c r="K238" s="39" t="s">
        <v>2061</v>
      </c>
      <c r="L238" s="39" t="str">
        <f t="shared" si="3"/>
        <v>23.51.00</v>
      </c>
    </row>
    <row r="239" spans="1:12">
      <c r="A239" s="41" t="s">
        <v>2062</v>
      </c>
      <c r="B239" s="42" t="s">
        <v>2063</v>
      </c>
      <c r="C239" s="39"/>
      <c r="D239" s="39"/>
      <c r="E239" s="39"/>
      <c r="F239" s="39"/>
      <c r="G239" s="39"/>
      <c r="H239" s="39"/>
      <c r="I239" s="39"/>
      <c r="J239" s="40">
        <v>240</v>
      </c>
      <c r="K239" s="39" t="s">
        <v>2064</v>
      </c>
      <c r="L239" s="39" t="str">
        <f t="shared" si="3"/>
        <v>23.52.10</v>
      </c>
    </row>
    <row r="240" spans="1:12">
      <c r="A240" s="41" t="s">
        <v>2065</v>
      </c>
      <c r="B240" s="42" t="s">
        <v>2066</v>
      </c>
      <c r="C240" s="39"/>
      <c r="D240" s="39"/>
      <c r="E240" s="39"/>
      <c r="F240" s="39"/>
      <c r="G240" s="39"/>
      <c r="H240" s="39"/>
      <c r="I240" s="39"/>
      <c r="J240" s="40">
        <v>241</v>
      </c>
      <c r="K240" s="39" t="s">
        <v>2067</v>
      </c>
      <c r="L240" s="39" t="str">
        <f t="shared" si="3"/>
        <v>23.52.20</v>
      </c>
    </row>
    <row r="241" spans="1:12">
      <c r="A241" s="41" t="s">
        <v>2068</v>
      </c>
      <c r="B241" s="42" t="s">
        <v>2069</v>
      </c>
      <c r="C241" s="39"/>
      <c r="D241" s="39"/>
      <c r="E241" s="39"/>
      <c r="F241" s="39"/>
      <c r="G241" s="39"/>
      <c r="H241" s="39"/>
      <c r="I241" s="39"/>
      <c r="J241" s="40">
        <v>242</v>
      </c>
      <c r="K241" s="39" t="s">
        <v>2070</v>
      </c>
      <c r="L241" s="39" t="str">
        <f t="shared" si="3"/>
        <v>23.61.00</v>
      </c>
    </row>
    <row r="242" spans="1:12">
      <c r="A242" s="41" t="s">
        <v>2071</v>
      </c>
      <c r="B242" s="42" t="s">
        <v>2072</v>
      </c>
      <c r="C242" s="39"/>
      <c r="D242" s="39"/>
      <c r="E242" s="39"/>
      <c r="F242" s="39"/>
      <c r="G242" s="39"/>
      <c r="H242" s="39"/>
      <c r="I242" s="39"/>
      <c r="J242" s="40">
        <v>243</v>
      </c>
      <c r="K242" s="39" t="s">
        <v>2073</v>
      </c>
      <c r="L242" s="39" t="str">
        <f t="shared" si="3"/>
        <v>23.62.00</v>
      </c>
    </row>
    <row r="243" spans="1:12">
      <c r="A243" s="41" t="s">
        <v>2074</v>
      </c>
      <c r="B243" s="42" t="s">
        <v>2072</v>
      </c>
      <c r="C243" s="39"/>
      <c r="D243" s="39"/>
      <c r="E243" s="39"/>
      <c r="F243" s="39"/>
      <c r="G243" s="39"/>
      <c r="H243" s="39"/>
      <c r="I243" s="39"/>
      <c r="J243" s="40">
        <v>244</v>
      </c>
      <c r="K243" s="39" t="s">
        <v>2075</v>
      </c>
      <c r="L243" s="39" t="str">
        <f t="shared" si="3"/>
        <v>23.63.00</v>
      </c>
    </row>
    <row r="244" spans="1:12">
      <c r="A244" s="41" t="s">
        <v>2076</v>
      </c>
      <c r="B244" s="42" t="s">
        <v>2072</v>
      </c>
      <c r="C244" s="39"/>
      <c r="D244" s="39"/>
      <c r="E244" s="39"/>
      <c r="F244" s="39"/>
      <c r="G244" s="39"/>
      <c r="H244" s="39"/>
      <c r="I244" s="39"/>
      <c r="J244" s="40">
        <v>245</v>
      </c>
      <c r="K244" s="39" t="s">
        <v>2077</v>
      </c>
      <c r="L244" s="39" t="str">
        <f t="shared" si="3"/>
        <v>23.64.00</v>
      </c>
    </row>
    <row r="245" spans="1:12">
      <c r="A245" s="41" t="s">
        <v>2078</v>
      </c>
      <c r="B245" s="42" t="s">
        <v>2079</v>
      </c>
      <c r="C245" s="39"/>
      <c r="D245" s="39"/>
      <c r="E245" s="39"/>
      <c r="F245" s="39"/>
      <c r="G245" s="39"/>
      <c r="H245" s="39"/>
      <c r="I245" s="39"/>
      <c r="J245" s="40">
        <v>246</v>
      </c>
      <c r="K245" s="39" t="s">
        <v>2080</v>
      </c>
      <c r="L245" s="39" t="str">
        <f t="shared" si="3"/>
        <v>23.65.00</v>
      </c>
    </row>
    <row r="246" spans="1:12">
      <c r="A246" s="41" t="s">
        <v>2081</v>
      </c>
      <c r="B246" s="42" t="s">
        <v>2079</v>
      </c>
      <c r="C246" s="39"/>
      <c r="D246" s="39"/>
      <c r="E246" s="39"/>
      <c r="F246" s="39"/>
      <c r="G246" s="39"/>
      <c r="H246" s="39"/>
      <c r="I246" s="39"/>
      <c r="J246" s="40">
        <v>247</v>
      </c>
      <c r="K246" s="39" t="s">
        <v>2082</v>
      </c>
      <c r="L246" s="39" t="str">
        <f t="shared" si="3"/>
        <v>23.69.00</v>
      </c>
    </row>
    <row r="247" spans="1:12">
      <c r="A247" s="41" t="s">
        <v>2083</v>
      </c>
      <c r="B247" s="42" t="s">
        <v>2079</v>
      </c>
      <c r="C247" s="39"/>
      <c r="D247" s="39"/>
      <c r="E247" s="39"/>
      <c r="F247" s="39"/>
      <c r="G247" s="39"/>
      <c r="H247" s="39"/>
      <c r="I247" s="39"/>
      <c r="J247" s="40">
        <v>248</v>
      </c>
      <c r="K247" s="39" t="s">
        <v>2084</v>
      </c>
      <c r="L247" s="39" t="str">
        <f t="shared" si="3"/>
        <v>23.70.10</v>
      </c>
    </row>
    <row r="248" spans="1:12">
      <c r="A248" s="41" t="s">
        <v>2085</v>
      </c>
      <c r="B248" s="42" t="s">
        <v>2086</v>
      </c>
      <c r="C248" s="39"/>
      <c r="D248" s="39"/>
      <c r="E248" s="39"/>
      <c r="F248" s="39"/>
      <c r="G248" s="39"/>
      <c r="H248" s="39"/>
      <c r="I248" s="39"/>
      <c r="J248" s="40">
        <v>249</v>
      </c>
      <c r="K248" s="39" t="s">
        <v>2087</v>
      </c>
      <c r="L248" s="39" t="str">
        <f t="shared" si="3"/>
        <v>23.70.20</v>
      </c>
    </row>
    <row r="249" spans="1:12">
      <c r="A249" s="41" t="s">
        <v>2088</v>
      </c>
      <c r="B249" s="42" t="s">
        <v>2086</v>
      </c>
      <c r="C249" s="39"/>
      <c r="D249" s="39"/>
      <c r="E249" s="39"/>
      <c r="F249" s="39"/>
      <c r="G249" s="39"/>
      <c r="H249" s="39"/>
      <c r="I249" s="39"/>
      <c r="J249" s="40">
        <v>250</v>
      </c>
      <c r="K249" s="39" t="s">
        <v>2089</v>
      </c>
      <c r="L249" s="39" t="str">
        <f t="shared" si="3"/>
        <v>23.70.30</v>
      </c>
    </row>
    <row r="250" spans="1:12">
      <c r="A250" s="41" t="s">
        <v>2090</v>
      </c>
      <c r="B250" s="42" t="s">
        <v>2086</v>
      </c>
      <c r="C250" s="39"/>
      <c r="D250" s="39"/>
      <c r="E250" s="39"/>
      <c r="F250" s="39"/>
      <c r="G250" s="39"/>
      <c r="H250" s="39"/>
      <c r="I250" s="39"/>
      <c r="J250" s="40">
        <v>251</v>
      </c>
      <c r="K250" s="39" t="s">
        <v>2091</v>
      </c>
      <c r="L250" s="39" t="str">
        <f t="shared" si="3"/>
        <v>23.91.00</v>
      </c>
    </row>
    <row r="251" spans="1:12">
      <c r="A251" s="41" t="s">
        <v>2092</v>
      </c>
      <c r="B251" s="42" t="s">
        <v>2093</v>
      </c>
      <c r="C251" s="39"/>
      <c r="D251" s="39"/>
      <c r="E251" s="39"/>
      <c r="F251" s="39"/>
      <c r="G251" s="39"/>
      <c r="H251" s="39"/>
      <c r="I251" s="39"/>
      <c r="J251" s="40">
        <v>252</v>
      </c>
      <c r="K251" s="39" t="s">
        <v>2094</v>
      </c>
      <c r="L251" s="39" t="str">
        <f t="shared" si="3"/>
        <v>23.99.00</v>
      </c>
    </row>
    <row r="252" spans="1:12">
      <c r="A252" s="41" t="s">
        <v>2095</v>
      </c>
      <c r="B252" s="42" t="s">
        <v>2096</v>
      </c>
      <c r="C252" s="39"/>
      <c r="D252" s="39"/>
      <c r="E252" s="39"/>
      <c r="F252" s="39"/>
      <c r="G252" s="39"/>
      <c r="H252" s="39"/>
      <c r="I252" s="39"/>
      <c r="J252" s="40">
        <v>253</v>
      </c>
      <c r="K252" s="39" t="s">
        <v>2097</v>
      </c>
      <c r="L252" s="39" t="str">
        <f t="shared" si="3"/>
        <v>24.10.00</v>
      </c>
    </row>
    <row r="253" spans="1:12">
      <c r="A253" s="41" t="s">
        <v>2098</v>
      </c>
      <c r="B253" s="42" t="s">
        <v>2099</v>
      </c>
      <c r="C253" s="39"/>
      <c r="D253" s="39"/>
      <c r="E253" s="39"/>
      <c r="F253" s="39"/>
      <c r="G253" s="39"/>
      <c r="H253" s="39"/>
      <c r="I253" s="39"/>
      <c r="J253" s="40">
        <v>254</v>
      </c>
      <c r="K253" s="39" t="s">
        <v>2100</v>
      </c>
      <c r="L253" s="39" t="str">
        <f t="shared" si="3"/>
        <v>24.20.10</v>
      </c>
    </row>
    <row r="254" spans="1:12">
      <c r="A254" s="41" t="s">
        <v>2101</v>
      </c>
      <c r="B254" s="42" t="s">
        <v>2099</v>
      </c>
      <c r="C254" s="39"/>
      <c r="D254" s="39"/>
      <c r="E254" s="39"/>
      <c r="F254" s="39"/>
      <c r="G254" s="39"/>
      <c r="H254" s="39"/>
      <c r="I254" s="39"/>
      <c r="J254" s="40">
        <v>255</v>
      </c>
      <c r="K254" s="39" t="s">
        <v>2102</v>
      </c>
      <c r="L254" s="39" t="str">
        <f t="shared" si="3"/>
        <v>24.20.20</v>
      </c>
    </row>
    <row r="255" spans="1:12">
      <c r="A255" s="41" t="s">
        <v>2103</v>
      </c>
      <c r="B255" s="42" t="s">
        <v>2104</v>
      </c>
      <c r="C255" s="39"/>
      <c r="D255" s="39"/>
      <c r="E255" s="39"/>
      <c r="F255" s="39"/>
      <c r="G255" s="39"/>
      <c r="H255" s="39"/>
      <c r="I255" s="39"/>
      <c r="J255" s="40">
        <v>256</v>
      </c>
      <c r="K255" s="39" t="s">
        <v>2105</v>
      </c>
      <c r="L255" s="39" t="str">
        <f t="shared" si="3"/>
        <v>24.31.00</v>
      </c>
    </row>
    <row r="256" spans="1:12">
      <c r="A256" s="41" t="s">
        <v>2106</v>
      </c>
      <c r="B256" s="42" t="s">
        <v>2104</v>
      </c>
      <c r="C256" s="39"/>
      <c r="D256" s="39"/>
      <c r="E256" s="39"/>
      <c r="F256" s="39"/>
      <c r="G256" s="39"/>
      <c r="H256" s="39"/>
      <c r="I256" s="39"/>
      <c r="J256" s="40">
        <v>257</v>
      </c>
      <c r="K256" s="39" t="s">
        <v>2107</v>
      </c>
      <c r="L256" s="39" t="str">
        <f t="shared" si="3"/>
        <v>24.32.00</v>
      </c>
    </row>
    <row r="257" spans="1:12">
      <c r="A257" s="41" t="s">
        <v>2108</v>
      </c>
      <c r="B257" s="42" t="s">
        <v>2109</v>
      </c>
      <c r="C257" s="39"/>
      <c r="D257" s="39"/>
      <c r="E257" s="39"/>
      <c r="F257" s="39"/>
      <c r="G257" s="39"/>
      <c r="H257" s="39"/>
      <c r="I257" s="39"/>
      <c r="J257" s="40">
        <v>258</v>
      </c>
      <c r="K257" s="39" t="s">
        <v>2110</v>
      </c>
      <c r="L257" s="39" t="str">
        <f t="shared" si="3"/>
        <v>24.33.01</v>
      </c>
    </row>
    <row r="258" spans="1:12">
      <c r="A258" s="41" t="s">
        <v>2111</v>
      </c>
      <c r="B258" s="42" t="s">
        <v>2109</v>
      </c>
      <c r="C258" s="39"/>
      <c r="D258" s="39"/>
      <c r="E258" s="39"/>
      <c r="F258" s="39"/>
      <c r="G258" s="39"/>
      <c r="H258" s="39"/>
      <c r="I258" s="39"/>
      <c r="J258" s="40">
        <v>259</v>
      </c>
      <c r="K258" s="39" t="s">
        <v>2112</v>
      </c>
      <c r="L258" s="39" t="str">
        <f t="shared" ref="L258:L321" si="4">+MID(K258,1,8)</f>
        <v>24.33.02</v>
      </c>
    </row>
    <row r="259" spans="1:12">
      <c r="A259" s="41" t="s">
        <v>2113</v>
      </c>
      <c r="B259" s="42" t="s">
        <v>2114</v>
      </c>
      <c r="C259" s="39"/>
      <c r="D259" s="39"/>
      <c r="E259" s="39"/>
      <c r="F259" s="39"/>
      <c r="G259" s="39"/>
      <c r="H259" s="39"/>
      <c r="I259" s="39"/>
      <c r="J259" s="40">
        <v>260</v>
      </c>
      <c r="K259" s="39" t="s">
        <v>2115</v>
      </c>
      <c r="L259" s="39" t="str">
        <f t="shared" si="4"/>
        <v>24.34.00</v>
      </c>
    </row>
    <row r="260" spans="1:12">
      <c r="A260" s="41" t="s">
        <v>2116</v>
      </c>
      <c r="B260" s="42" t="s">
        <v>2114</v>
      </c>
      <c r="C260" s="39"/>
      <c r="D260" s="39"/>
      <c r="E260" s="39"/>
      <c r="F260" s="39"/>
      <c r="G260" s="39"/>
      <c r="H260" s="39"/>
      <c r="I260" s="39"/>
      <c r="J260" s="40">
        <v>261</v>
      </c>
      <c r="K260" s="39" t="s">
        <v>2117</v>
      </c>
      <c r="L260" s="39" t="str">
        <f t="shared" si="4"/>
        <v>24.41.00</v>
      </c>
    </row>
    <row r="261" spans="1:12">
      <c r="A261" s="41" t="s">
        <v>2118</v>
      </c>
      <c r="B261" s="42" t="s">
        <v>2114</v>
      </c>
      <c r="C261" s="39"/>
      <c r="D261" s="39"/>
      <c r="E261" s="39"/>
      <c r="F261" s="39"/>
      <c r="G261" s="39"/>
      <c r="H261" s="39"/>
      <c r="I261" s="39"/>
      <c r="J261" s="40">
        <v>262</v>
      </c>
      <c r="K261" s="39" t="s">
        <v>2119</v>
      </c>
      <c r="L261" s="39" t="str">
        <f t="shared" si="4"/>
        <v>24.42.00</v>
      </c>
    </row>
    <row r="262" spans="1:12">
      <c r="A262" s="41" t="s">
        <v>2120</v>
      </c>
      <c r="B262" s="42" t="s">
        <v>2121</v>
      </c>
      <c r="C262" s="39"/>
      <c r="D262" s="39"/>
      <c r="E262" s="39"/>
      <c r="F262" s="39"/>
      <c r="G262" s="39"/>
      <c r="H262" s="39"/>
      <c r="I262" s="39"/>
      <c r="J262" s="40">
        <v>263</v>
      </c>
      <c r="K262" s="39" t="s">
        <v>2122</v>
      </c>
      <c r="L262" s="39" t="str">
        <f t="shared" si="4"/>
        <v>24.43.00</v>
      </c>
    </row>
    <row r="263" spans="1:12">
      <c r="A263" s="41" t="s">
        <v>2123</v>
      </c>
      <c r="B263" s="42" t="s">
        <v>2124</v>
      </c>
      <c r="C263" s="39"/>
      <c r="D263" s="39"/>
      <c r="E263" s="39"/>
      <c r="F263" s="39"/>
      <c r="G263" s="39"/>
      <c r="H263" s="39"/>
      <c r="I263" s="39"/>
      <c r="J263" s="40">
        <v>264</v>
      </c>
      <c r="K263" s="39" t="s">
        <v>2125</v>
      </c>
      <c r="L263" s="39" t="str">
        <f t="shared" si="4"/>
        <v>24.44.00</v>
      </c>
    </row>
    <row r="264" spans="1:12">
      <c r="A264" s="41" t="s">
        <v>2126</v>
      </c>
      <c r="B264" s="42" t="s">
        <v>2127</v>
      </c>
      <c r="C264" s="39"/>
      <c r="D264" s="39"/>
      <c r="E264" s="39"/>
      <c r="F264" s="39"/>
      <c r="G264" s="39"/>
      <c r="H264" s="39"/>
      <c r="I264" s="39"/>
      <c r="J264" s="40">
        <v>265</v>
      </c>
      <c r="K264" s="39" t="s">
        <v>2128</v>
      </c>
      <c r="L264" s="39" t="str">
        <f t="shared" si="4"/>
        <v>24.45.00</v>
      </c>
    </row>
    <row r="265" spans="1:12">
      <c r="A265" s="41" t="s">
        <v>2129</v>
      </c>
      <c r="B265" s="42" t="s">
        <v>2127</v>
      </c>
      <c r="C265" s="39"/>
      <c r="D265" s="39"/>
      <c r="E265" s="39"/>
      <c r="F265" s="39"/>
      <c r="G265" s="39"/>
      <c r="H265" s="39"/>
      <c r="I265" s="39"/>
      <c r="J265" s="40">
        <v>266</v>
      </c>
      <c r="K265" s="39" t="s">
        <v>2130</v>
      </c>
      <c r="L265" s="39" t="str">
        <f t="shared" si="4"/>
        <v>24.46.00</v>
      </c>
    </row>
    <row r="266" spans="1:12">
      <c r="A266" s="41" t="s">
        <v>2131</v>
      </c>
      <c r="B266" s="42" t="s">
        <v>2132</v>
      </c>
      <c r="C266" s="39"/>
      <c r="D266" s="39"/>
      <c r="E266" s="39"/>
      <c r="F266" s="39"/>
      <c r="G266" s="39"/>
      <c r="H266" s="39"/>
      <c r="I266" s="39"/>
      <c r="J266" s="40">
        <v>267</v>
      </c>
      <c r="K266" s="39" t="s">
        <v>2133</v>
      </c>
      <c r="L266" s="39" t="str">
        <f t="shared" si="4"/>
        <v>24.51.00</v>
      </c>
    </row>
    <row r="267" spans="1:12">
      <c r="A267" s="41" t="s">
        <v>2134</v>
      </c>
      <c r="B267" s="42" t="s">
        <v>2132</v>
      </c>
      <c r="C267" s="39"/>
      <c r="D267" s="39"/>
      <c r="E267" s="39"/>
      <c r="F267" s="39"/>
      <c r="G267" s="39"/>
      <c r="H267" s="39"/>
      <c r="I267" s="39"/>
      <c r="J267" s="40">
        <v>268</v>
      </c>
      <c r="K267" s="39" t="s">
        <v>2135</v>
      </c>
      <c r="L267" s="39" t="str">
        <f t="shared" si="4"/>
        <v>24.52.00</v>
      </c>
    </row>
    <row r="268" spans="1:12">
      <c r="A268" s="41" t="s">
        <v>2136</v>
      </c>
      <c r="B268" s="42" t="s">
        <v>2137</v>
      </c>
      <c r="C268" s="39"/>
      <c r="D268" s="39"/>
      <c r="E268" s="39"/>
      <c r="F268" s="39"/>
      <c r="G268" s="39"/>
      <c r="H268" s="39"/>
      <c r="I268" s="39"/>
      <c r="J268" s="40">
        <v>269</v>
      </c>
      <c r="K268" s="39" t="s">
        <v>2138</v>
      </c>
      <c r="L268" s="39" t="str">
        <f t="shared" si="4"/>
        <v>24.53.00</v>
      </c>
    </row>
    <row r="269" spans="1:12">
      <c r="A269" s="41" t="s">
        <v>2139</v>
      </c>
      <c r="B269" s="42" t="s">
        <v>2137</v>
      </c>
      <c r="C269" s="39"/>
      <c r="D269" s="39"/>
      <c r="E269" s="39"/>
      <c r="F269" s="39"/>
      <c r="G269" s="39"/>
      <c r="H269" s="39"/>
      <c r="I269" s="39"/>
      <c r="J269" s="40">
        <v>270</v>
      </c>
      <c r="K269" s="39" t="s">
        <v>2140</v>
      </c>
      <c r="L269" s="39" t="str">
        <f t="shared" si="4"/>
        <v>24.54.00</v>
      </c>
    </row>
    <row r="270" spans="1:12">
      <c r="A270" s="41" t="s">
        <v>2141</v>
      </c>
      <c r="B270" s="42" t="s">
        <v>2137</v>
      </c>
      <c r="C270" s="39"/>
      <c r="D270" s="39"/>
      <c r="E270" s="39"/>
      <c r="F270" s="39"/>
      <c r="G270" s="39"/>
      <c r="H270" s="39"/>
      <c r="I270" s="39"/>
      <c r="J270" s="40">
        <v>271</v>
      </c>
      <c r="K270" s="39" t="s">
        <v>2142</v>
      </c>
      <c r="L270" s="39" t="str">
        <f t="shared" si="4"/>
        <v>25.11.00</v>
      </c>
    </row>
    <row r="271" spans="1:12">
      <c r="A271" s="41" t="s">
        <v>2143</v>
      </c>
      <c r="B271" s="42" t="s">
        <v>2144</v>
      </c>
      <c r="C271" s="39"/>
      <c r="D271" s="39"/>
      <c r="E271" s="39"/>
      <c r="F271" s="39"/>
      <c r="G271" s="39"/>
      <c r="H271" s="39"/>
      <c r="I271" s="39"/>
      <c r="J271" s="40">
        <v>272</v>
      </c>
      <c r="K271" s="39" t="s">
        <v>2145</v>
      </c>
      <c r="L271" s="39" t="str">
        <f t="shared" si="4"/>
        <v>25.12.10</v>
      </c>
    </row>
    <row r="272" spans="1:12">
      <c r="A272" s="41" t="s">
        <v>2146</v>
      </c>
      <c r="B272" s="42" t="s">
        <v>2147</v>
      </c>
      <c r="C272" s="39"/>
      <c r="D272" s="39"/>
      <c r="E272" s="39"/>
      <c r="F272" s="39"/>
      <c r="G272" s="39"/>
      <c r="H272" s="39"/>
      <c r="I272" s="39"/>
      <c r="J272" s="40">
        <v>273</v>
      </c>
      <c r="K272" s="39" t="s">
        <v>2148</v>
      </c>
      <c r="L272" s="39" t="str">
        <f t="shared" si="4"/>
        <v>25.12.20</v>
      </c>
    </row>
    <row r="273" spans="1:12">
      <c r="A273" s="41" t="s">
        <v>2149</v>
      </c>
      <c r="B273" s="42" t="s">
        <v>2150</v>
      </c>
      <c r="C273" s="39"/>
      <c r="D273" s="39"/>
      <c r="E273" s="39"/>
      <c r="F273" s="39"/>
      <c r="G273" s="39"/>
      <c r="H273" s="39"/>
      <c r="I273" s="39"/>
      <c r="J273" s="40">
        <v>274</v>
      </c>
      <c r="K273" s="39" t="s">
        <v>2151</v>
      </c>
      <c r="L273" s="39" t="str">
        <f t="shared" si="4"/>
        <v>25.21.00</v>
      </c>
    </row>
    <row r="274" spans="1:12">
      <c r="A274" s="41" t="s">
        <v>2152</v>
      </c>
      <c r="B274" s="42" t="s">
        <v>2153</v>
      </c>
      <c r="C274" s="39"/>
      <c r="D274" s="39"/>
      <c r="E274" s="39"/>
      <c r="F274" s="39"/>
      <c r="G274" s="39"/>
      <c r="H274" s="39"/>
      <c r="I274" s="39"/>
      <c r="J274" s="40">
        <v>275</v>
      </c>
      <c r="K274" s="39" t="s">
        <v>2154</v>
      </c>
      <c r="L274" s="39" t="str">
        <f t="shared" si="4"/>
        <v>25.29.00</v>
      </c>
    </row>
    <row r="275" spans="1:12">
      <c r="A275" s="41" t="s">
        <v>2155</v>
      </c>
      <c r="B275" s="42" t="s">
        <v>2156</v>
      </c>
      <c r="C275" s="39"/>
      <c r="D275" s="39"/>
      <c r="E275" s="39"/>
      <c r="F275" s="39"/>
      <c r="G275" s="39"/>
      <c r="H275" s="39"/>
      <c r="I275" s="39"/>
      <c r="J275" s="40">
        <v>276</v>
      </c>
      <c r="K275" s="39" t="s">
        <v>2157</v>
      </c>
      <c r="L275" s="39" t="str">
        <f t="shared" si="4"/>
        <v>25.30.00</v>
      </c>
    </row>
    <row r="276" spans="1:12">
      <c r="A276" s="41" t="s">
        <v>2158</v>
      </c>
      <c r="B276" s="42" t="s">
        <v>2159</v>
      </c>
      <c r="C276" s="39"/>
      <c r="D276" s="39"/>
      <c r="E276" s="39"/>
      <c r="F276" s="39"/>
      <c r="G276" s="39"/>
      <c r="H276" s="39"/>
      <c r="I276" s="39"/>
      <c r="J276" s="40">
        <v>277</v>
      </c>
      <c r="K276" s="39" t="s">
        <v>2160</v>
      </c>
      <c r="L276" s="39" t="str">
        <f t="shared" si="4"/>
        <v>25.40.00</v>
      </c>
    </row>
    <row r="277" spans="1:12">
      <c r="A277" s="41" t="s">
        <v>2161</v>
      </c>
      <c r="B277" s="42" t="s">
        <v>2159</v>
      </c>
      <c r="C277" s="39"/>
      <c r="D277" s="39"/>
      <c r="E277" s="39"/>
      <c r="F277" s="39"/>
      <c r="G277" s="39"/>
      <c r="H277" s="39"/>
      <c r="I277" s="39"/>
      <c r="J277" s="40">
        <v>278</v>
      </c>
      <c r="K277" s="39" t="s">
        <v>2162</v>
      </c>
      <c r="L277" s="39" t="str">
        <f t="shared" si="4"/>
        <v>25.50.00</v>
      </c>
    </row>
    <row r="278" spans="1:12">
      <c r="A278" s="41" t="s">
        <v>2163</v>
      </c>
      <c r="B278" s="42" t="s">
        <v>2164</v>
      </c>
      <c r="C278" s="39"/>
      <c r="D278" s="39"/>
      <c r="E278" s="39"/>
      <c r="F278" s="39"/>
      <c r="G278" s="39"/>
      <c r="H278" s="39"/>
      <c r="I278" s="39"/>
      <c r="J278" s="40">
        <v>279</v>
      </c>
      <c r="K278" s="39" t="s">
        <v>2165</v>
      </c>
      <c r="L278" s="39" t="str">
        <f t="shared" si="4"/>
        <v>25.61.00</v>
      </c>
    </row>
    <row r="279" spans="1:12">
      <c r="A279" s="41" t="s">
        <v>2166</v>
      </c>
      <c r="B279" s="42" t="s">
        <v>2164</v>
      </c>
      <c r="C279" s="39"/>
      <c r="D279" s="39"/>
      <c r="E279" s="39"/>
      <c r="F279" s="39"/>
      <c r="G279" s="39"/>
      <c r="H279" s="39"/>
      <c r="I279" s="39"/>
      <c r="J279" s="40">
        <v>280</v>
      </c>
      <c r="K279" s="39" t="s">
        <v>2167</v>
      </c>
      <c r="L279" s="39" t="str">
        <f t="shared" si="4"/>
        <v>25.62.00</v>
      </c>
    </row>
    <row r="280" spans="1:12">
      <c r="A280" s="41" t="s">
        <v>2168</v>
      </c>
      <c r="B280" s="42" t="s">
        <v>2169</v>
      </c>
      <c r="C280" s="39"/>
      <c r="D280" s="39"/>
      <c r="E280" s="39"/>
      <c r="F280" s="39"/>
      <c r="G280" s="39"/>
      <c r="H280" s="39"/>
      <c r="I280" s="39"/>
      <c r="J280" s="40">
        <v>281</v>
      </c>
      <c r="K280" s="39" t="s">
        <v>2170</v>
      </c>
      <c r="L280" s="39" t="str">
        <f t="shared" si="4"/>
        <v>25.71.00</v>
      </c>
    </row>
    <row r="281" spans="1:12">
      <c r="A281" s="41" t="s">
        <v>2171</v>
      </c>
      <c r="B281" s="42" t="s">
        <v>2169</v>
      </c>
      <c r="C281" s="39"/>
      <c r="D281" s="39"/>
      <c r="E281" s="39"/>
      <c r="F281" s="39"/>
      <c r="G281" s="39"/>
      <c r="H281" s="39"/>
      <c r="I281" s="39"/>
      <c r="J281" s="40">
        <v>282</v>
      </c>
      <c r="K281" s="39" t="s">
        <v>2172</v>
      </c>
      <c r="L281" s="39" t="str">
        <f t="shared" si="4"/>
        <v>25.72.00</v>
      </c>
    </row>
    <row r="282" spans="1:12">
      <c r="A282" s="41" t="s">
        <v>2173</v>
      </c>
      <c r="B282" s="42" t="s">
        <v>2169</v>
      </c>
      <c r="C282" s="39"/>
      <c r="D282" s="39"/>
      <c r="E282" s="39"/>
      <c r="F282" s="39"/>
      <c r="G282" s="39"/>
      <c r="H282" s="39"/>
      <c r="I282" s="39"/>
      <c r="J282" s="40">
        <v>283</v>
      </c>
      <c r="K282" s="39" t="s">
        <v>2174</v>
      </c>
      <c r="L282" s="39" t="str">
        <f t="shared" si="4"/>
        <v>25.73.11</v>
      </c>
    </row>
    <row r="283" spans="1:12">
      <c r="A283" s="41" t="s">
        <v>2175</v>
      </c>
      <c r="B283" s="42" t="s">
        <v>2176</v>
      </c>
      <c r="C283" s="39"/>
      <c r="D283" s="39"/>
      <c r="E283" s="39"/>
      <c r="F283" s="39"/>
      <c r="G283" s="39"/>
      <c r="H283" s="39"/>
      <c r="I283" s="39"/>
      <c r="J283" s="40">
        <v>284</v>
      </c>
      <c r="K283" s="39" t="s">
        <v>2177</v>
      </c>
      <c r="L283" s="39" t="str">
        <f t="shared" si="4"/>
        <v>25.73.12</v>
      </c>
    </row>
    <row r="284" spans="1:12">
      <c r="A284" s="41" t="s">
        <v>2178</v>
      </c>
      <c r="B284" s="42" t="s">
        <v>2179</v>
      </c>
      <c r="C284" s="39"/>
      <c r="D284" s="39"/>
      <c r="E284" s="39"/>
      <c r="F284" s="39"/>
      <c r="G284" s="39"/>
      <c r="H284" s="39"/>
      <c r="I284" s="39"/>
      <c r="J284" s="40">
        <v>285</v>
      </c>
      <c r="K284" s="39" t="s">
        <v>2180</v>
      </c>
      <c r="L284" s="39" t="str">
        <f t="shared" si="4"/>
        <v>25.73.20</v>
      </c>
    </row>
    <row r="285" spans="1:12">
      <c r="A285" s="41" t="s">
        <v>2181</v>
      </c>
      <c r="B285" s="42" t="s">
        <v>2182</v>
      </c>
      <c r="C285" s="39"/>
      <c r="D285" s="39"/>
      <c r="E285" s="39"/>
      <c r="F285" s="39"/>
      <c r="G285" s="39"/>
      <c r="H285" s="39"/>
      <c r="I285" s="39"/>
      <c r="J285" s="40">
        <v>286</v>
      </c>
      <c r="K285" s="39" t="s">
        <v>2183</v>
      </c>
      <c r="L285" s="39" t="str">
        <f t="shared" si="4"/>
        <v>25.91.00</v>
      </c>
    </row>
    <row r="286" spans="1:12">
      <c r="A286" s="41" t="s">
        <v>2184</v>
      </c>
      <c r="B286" s="42" t="s">
        <v>2182</v>
      </c>
      <c r="C286" s="39"/>
      <c r="D286" s="39"/>
      <c r="E286" s="39"/>
      <c r="F286" s="39"/>
      <c r="G286" s="39"/>
      <c r="H286" s="39"/>
      <c r="I286" s="39"/>
      <c r="J286" s="40">
        <v>287</v>
      </c>
      <c r="K286" s="39" t="s">
        <v>2185</v>
      </c>
      <c r="L286" s="39" t="str">
        <f t="shared" si="4"/>
        <v>25.92.00</v>
      </c>
    </row>
    <row r="287" spans="1:12">
      <c r="A287" s="41" t="s">
        <v>2186</v>
      </c>
      <c r="B287" s="42" t="s">
        <v>2187</v>
      </c>
      <c r="C287" s="39"/>
      <c r="D287" s="39"/>
      <c r="E287" s="39"/>
      <c r="F287" s="39"/>
      <c r="G287" s="39"/>
      <c r="H287" s="39"/>
      <c r="I287" s="39"/>
      <c r="J287" s="40">
        <v>288</v>
      </c>
      <c r="K287" s="39" t="s">
        <v>2188</v>
      </c>
      <c r="L287" s="39" t="str">
        <f t="shared" si="4"/>
        <v>25.93.10</v>
      </c>
    </row>
    <row r="288" spans="1:12">
      <c r="A288" s="41" t="s">
        <v>2189</v>
      </c>
      <c r="B288" s="42" t="s">
        <v>2187</v>
      </c>
      <c r="C288" s="39"/>
      <c r="D288" s="39"/>
      <c r="E288" s="39"/>
      <c r="F288" s="39"/>
      <c r="G288" s="39"/>
      <c r="H288" s="39"/>
      <c r="I288" s="39"/>
      <c r="J288" s="40">
        <v>289</v>
      </c>
      <c r="K288" s="39" t="s">
        <v>2190</v>
      </c>
      <c r="L288" s="39" t="str">
        <f t="shared" si="4"/>
        <v>25.93.20</v>
      </c>
    </row>
    <row r="289" spans="1:12">
      <c r="A289" s="41" t="s">
        <v>2191</v>
      </c>
      <c r="B289" s="42" t="s">
        <v>2192</v>
      </c>
      <c r="C289" s="39"/>
      <c r="D289" s="39"/>
      <c r="E289" s="39"/>
      <c r="F289" s="39"/>
      <c r="G289" s="39"/>
      <c r="H289" s="39"/>
      <c r="I289" s="39"/>
      <c r="J289" s="40">
        <v>290</v>
      </c>
      <c r="K289" s="39" t="s">
        <v>2193</v>
      </c>
      <c r="L289" s="39" t="str">
        <f t="shared" si="4"/>
        <v>25.93.30</v>
      </c>
    </row>
    <row r="290" spans="1:12">
      <c r="A290" s="41" t="s">
        <v>2194</v>
      </c>
      <c r="B290" s="42" t="s">
        <v>2192</v>
      </c>
      <c r="C290" s="39"/>
      <c r="D290" s="39"/>
      <c r="E290" s="39"/>
      <c r="F290" s="39"/>
      <c r="G290" s="39"/>
      <c r="H290" s="39"/>
      <c r="I290" s="39"/>
      <c r="J290" s="40">
        <v>291</v>
      </c>
      <c r="K290" s="39" t="s">
        <v>2195</v>
      </c>
      <c r="L290" s="39" t="str">
        <f t="shared" si="4"/>
        <v>25.94.00</v>
      </c>
    </row>
    <row r="291" spans="1:12">
      <c r="A291" s="41" t="s">
        <v>2196</v>
      </c>
      <c r="B291" s="42" t="s">
        <v>2192</v>
      </c>
      <c r="C291" s="39"/>
      <c r="D291" s="39"/>
      <c r="E291" s="39"/>
      <c r="F291" s="39"/>
      <c r="G291" s="39"/>
      <c r="H291" s="39"/>
      <c r="I291" s="39"/>
      <c r="J291" s="40">
        <v>292</v>
      </c>
      <c r="K291" s="39" t="s">
        <v>2197</v>
      </c>
      <c r="L291" s="39" t="str">
        <f t="shared" si="4"/>
        <v>25.99.11</v>
      </c>
    </row>
    <row r="292" spans="1:12">
      <c r="A292" s="41" t="s">
        <v>2198</v>
      </c>
      <c r="B292" s="42" t="s">
        <v>2199</v>
      </c>
      <c r="C292" s="39"/>
      <c r="D292" s="39"/>
      <c r="E292" s="39"/>
      <c r="F292" s="39"/>
      <c r="G292" s="39"/>
      <c r="H292" s="39"/>
      <c r="I292" s="39"/>
      <c r="J292" s="40">
        <v>293</v>
      </c>
      <c r="K292" s="39" t="s">
        <v>2200</v>
      </c>
      <c r="L292" s="39" t="str">
        <f t="shared" si="4"/>
        <v>25.99.19</v>
      </c>
    </row>
    <row r="293" spans="1:12">
      <c r="A293" s="41" t="s">
        <v>2201</v>
      </c>
      <c r="B293" s="42" t="s">
        <v>2199</v>
      </c>
      <c r="C293" s="39"/>
      <c r="D293" s="39"/>
      <c r="E293" s="39"/>
      <c r="F293" s="39"/>
      <c r="G293" s="39"/>
      <c r="H293" s="39"/>
      <c r="I293" s="39"/>
      <c r="J293" s="40">
        <v>294</v>
      </c>
      <c r="K293" s="39" t="s">
        <v>2202</v>
      </c>
      <c r="L293" s="39" t="str">
        <f t="shared" si="4"/>
        <v>25.99.20</v>
      </c>
    </row>
    <row r="294" spans="1:12">
      <c r="A294" s="41" t="s">
        <v>2203</v>
      </c>
      <c r="B294" s="42" t="s">
        <v>2204</v>
      </c>
      <c r="C294" s="39"/>
      <c r="D294" s="39"/>
      <c r="E294" s="39"/>
      <c r="F294" s="39"/>
      <c r="G294" s="39"/>
      <c r="H294" s="39"/>
      <c r="I294" s="39"/>
      <c r="J294" s="40">
        <v>295</v>
      </c>
      <c r="K294" s="39" t="s">
        <v>2205</v>
      </c>
      <c r="L294" s="39" t="str">
        <f t="shared" si="4"/>
        <v>25.99.30</v>
      </c>
    </row>
    <row r="295" spans="1:12">
      <c r="A295" s="41" t="s">
        <v>2206</v>
      </c>
      <c r="B295" s="42" t="s">
        <v>2207</v>
      </c>
      <c r="C295" s="39"/>
      <c r="D295" s="39"/>
      <c r="E295" s="39"/>
      <c r="F295" s="39"/>
      <c r="G295" s="39"/>
      <c r="H295" s="39"/>
      <c r="I295" s="39"/>
      <c r="J295" s="40">
        <v>296</v>
      </c>
      <c r="K295" s="39" t="s">
        <v>2208</v>
      </c>
      <c r="L295" s="39" t="str">
        <f t="shared" si="4"/>
        <v>25.99.91</v>
      </c>
    </row>
    <row r="296" spans="1:12">
      <c r="A296" s="41" t="s">
        <v>2209</v>
      </c>
      <c r="B296" s="42" t="s">
        <v>2210</v>
      </c>
      <c r="C296" s="39"/>
      <c r="D296" s="39"/>
      <c r="E296" s="39"/>
      <c r="F296" s="39"/>
      <c r="G296" s="39"/>
      <c r="H296" s="39"/>
      <c r="I296" s="39"/>
      <c r="J296" s="40">
        <v>297</v>
      </c>
      <c r="K296" s="39" t="s">
        <v>2211</v>
      </c>
      <c r="L296" s="39" t="str">
        <f t="shared" si="4"/>
        <v>25.99.99</v>
      </c>
    </row>
    <row r="297" spans="1:12">
      <c r="A297" s="41" t="s">
        <v>2212</v>
      </c>
      <c r="B297" s="42" t="s">
        <v>2213</v>
      </c>
      <c r="C297" s="39"/>
      <c r="D297" s="39"/>
      <c r="E297" s="39"/>
      <c r="F297" s="39"/>
      <c r="G297" s="39"/>
      <c r="H297" s="39"/>
      <c r="I297" s="39"/>
      <c r="J297" s="40">
        <v>298</v>
      </c>
      <c r="K297" s="39" t="s">
        <v>2214</v>
      </c>
      <c r="L297" s="39" t="str">
        <f t="shared" si="4"/>
        <v>26.11.01</v>
      </c>
    </row>
    <row r="298" spans="1:12">
      <c r="A298" s="41" t="s">
        <v>2215</v>
      </c>
      <c r="B298" s="42" t="s">
        <v>2213</v>
      </c>
      <c r="C298" s="39"/>
      <c r="D298" s="39"/>
      <c r="E298" s="39"/>
      <c r="F298" s="39"/>
      <c r="G298" s="39"/>
      <c r="H298" s="39"/>
      <c r="I298" s="39"/>
      <c r="J298" s="40">
        <v>299</v>
      </c>
      <c r="K298" s="39" t="s">
        <v>2216</v>
      </c>
      <c r="L298" s="39" t="str">
        <f t="shared" si="4"/>
        <v>26.11.09</v>
      </c>
    </row>
    <row r="299" spans="1:12">
      <c r="A299" s="41" t="s">
        <v>2217</v>
      </c>
      <c r="B299" s="42" t="s">
        <v>2213</v>
      </c>
      <c r="C299" s="39"/>
      <c r="D299" s="39"/>
      <c r="E299" s="39"/>
      <c r="F299" s="39"/>
      <c r="G299" s="39"/>
      <c r="H299" s="39"/>
      <c r="I299" s="39"/>
      <c r="J299" s="40">
        <v>300</v>
      </c>
      <c r="K299" s="39" t="s">
        <v>2218</v>
      </c>
      <c r="L299" s="39" t="str">
        <f t="shared" si="4"/>
        <v>26.12.00</v>
      </c>
    </row>
    <row r="300" spans="1:12">
      <c r="A300" s="41" t="s">
        <v>2219</v>
      </c>
      <c r="B300" s="42" t="s">
        <v>2220</v>
      </c>
      <c r="C300" s="39"/>
      <c r="D300" s="39"/>
      <c r="E300" s="39"/>
      <c r="F300" s="39"/>
      <c r="G300" s="39"/>
      <c r="H300" s="39"/>
      <c r="I300" s="39"/>
      <c r="J300" s="40">
        <v>301</v>
      </c>
      <c r="K300" s="39" t="s">
        <v>2221</v>
      </c>
      <c r="L300" s="39" t="str">
        <f t="shared" si="4"/>
        <v>26.20.00</v>
      </c>
    </row>
    <row r="301" spans="1:12">
      <c r="A301" s="41" t="s">
        <v>2222</v>
      </c>
      <c r="B301" s="42" t="s">
        <v>2220</v>
      </c>
      <c r="C301" s="39"/>
      <c r="D301" s="39"/>
      <c r="E301" s="39"/>
      <c r="F301" s="39"/>
      <c r="G301" s="39"/>
      <c r="H301" s="39"/>
      <c r="I301" s="39"/>
      <c r="J301" s="40">
        <v>302</v>
      </c>
      <c r="K301" s="39" t="s">
        <v>2223</v>
      </c>
      <c r="L301" s="39" t="str">
        <f t="shared" si="4"/>
        <v>26.30.10</v>
      </c>
    </row>
    <row r="302" spans="1:12">
      <c r="A302" s="41" t="s">
        <v>2224</v>
      </c>
      <c r="B302" s="42" t="s">
        <v>2220</v>
      </c>
      <c r="C302" s="39"/>
      <c r="D302" s="39"/>
      <c r="E302" s="39"/>
      <c r="F302" s="39"/>
      <c r="G302" s="39"/>
      <c r="H302" s="39"/>
      <c r="I302" s="39"/>
      <c r="J302" s="40">
        <v>303</v>
      </c>
      <c r="K302" s="39" t="s">
        <v>2225</v>
      </c>
      <c r="L302" s="39" t="str">
        <f t="shared" si="4"/>
        <v>26.30.21</v>
      </c>
    </row>
    <row r="303" spans="1:12">
      <c r="A303" s="41" t="s">
        <v>2226</v>
      </c>
      <c r="B303" s="42" t="s">
        <v>2227</v>
      </c>
      <c r="C303" s="39"/>
      <c r="D303" s="39"/>
      <c r="E303" s="39"/>
      <c r="F303" s="39"/>
      <c r="G303" s="39"/>
      <c r="H303" s="39"/>
      <c r="I303" s="39"/>
      <c r="J303" s="40">
        <v>304</v>
      </c>
      <c r="K303" s="39" t="s">
        <v>2228</v>
      </c>
      <c r="L303" s="39" t="str">
        <f t="shared" si="4"/>
        <v>26.30.29</v>
      </c>
    </row>
    <row r="304" spans="1:12">
      <c r="A304" s="41" t="s">
        <v>2229</v>
      </c>
      <c r="B304" s="42" t="s">
        <v>2227</v>
      </c>
      <c r="C304" s="39"/>
      <c r="D304" s="39"/>
      <c r="E304" s="39"/>
      <c r="F304" s="39"/>
      <c r="G304" s="39"/>
      <c r="H304" s="39"/>
      <c r="I304" s="39"/>
      <c r="J304" s="40">
        <v>305</v>
      </c>
      <c r="K304" s="39" t="s">
        <v>2230</v>
      </c>
      <c r="L304" s="39" t="str">
        <f t="shared" si="4"/>
        <v>26.40.01</v>
      </c>
    </row>
    <row r="305" spans="1:12">
      <c r="A305" s="41" t="s">
        <v>2231</v>
      </c>
      <c r="B305" s="42" t="s">
        <v>2232</v>
      </c>
      <c r="C305" s="39"/>
      <c r="D305" s="39"/>
      <c r="E305" s="39"/>
      <c r="F305" s="39"/>
      <c r="G305" s="39"/>
      <c r="H305" s="39"/>
      <c r="I305" s="39"/>
      <c r="J305" s="40">
        <v>306</v>
      </c>
      <c r="K305" s="39" t="s">
        <v>2233</v>
      </c>
      <c r="L305" s="39" t="str">
        <f t="shared" si="4"/>
        <v>26.40.02</v>
      </c>
    </row>
    <row r="306" spans="1:12">
      <c r="A306" s="41" t="s">
        <v>2234</v>
      </c>
      <c r="B306" s="42" t="s">
        <v>2235</v>
      </c>
      <c r="C306" s="39"/>
      <c r="D306" s="39"/>
      <c r="E306" s="39"/>
      <c r="F306" s="39"/>
      <c r="G306" s="39"/>
      <c r="H306" s="39"/>
      <c r="I306" s="39"/>
      <c r="J306" s="40">
        <v>307</v>
      </c>
      <c r="K306" s="39" t="s">
        <v>2236</v>
      </c>
      <c r="L306" s="39" t="str">
        <f t="shared" si="4"/>
        <v>26.51.10</v>
      </c>
    </row>
    <row r="307" spans="1:12">
      <c r="A307" s="41" t="s">
        <v>2237</v>
      </c>
      <c r="B307" s="42" t="s">
        <v>2238</v>
      </c>
      <c r="C307" s="39"/>
      <c r="D307" s="39"/>
      <c r="E307" s="39"/>
      <c r="F307" s="39"/>
      <c r="G307" s="39"/>
      <c r="H307" s="39"/>
      <c r="I307" s="39"/>
      <c r="J307" s="40">
        <v>308</v>
      </c>
      <c r="K307" s="39" t="s">
        <v>2239</v>
      </c>
      <c r="L307" s="39" t="str">
        <f t="shared" si="4"/>
        <v>26.51.21</v>
      </c>
    </row>
    <row r="308" spans="1:12">
      <c r="A308" s="41" t="s">
        <v>2240</v>
      </c>
      <c r="B308" s="42" t="s">
        <v>2238</v>
      </c>
      <c r="C308" s="39"/>
      <c r="D308" s="39"/>
      <c r="E308" s="39"/>
      <c r="F308" s="39"/>
      <c r="G308" s="39"/>
      <c r="H308" s="39"/>
      <c r="I308" s="39"/>
      <c r="J308" s="40">
        <v>309</v>
      </c>
      <c r="K308" s="39" t="s">
        <v>2241</v>
      </c>
      <c r="L308" s="39" t="str">
        <f t="shared" si="4"/>
        <v>26.51.29</v>
      </c>
    </row>
    <row r="309" spans="1:12">
      <c r="A309" s="41" t="s">
        <v>2242</v>
      </c>
      <c r="B309" s="42" t="s">
        <v>2238</v>
      </c>
      <c r="C309" s="39"/>
      <c r="D309" s="39"/>
      <c r="E309" s="39"/>
      <c r="F309" s="39"/>
      <c r="G309" s="39"/>
      <c r="H309" s="39"/>
      <c r="I309" s="39"/>
      <c r="J309" s="40">
        <v>310</v>
      </c>
      <c r="K309" s="39" t="s">
        <v>2243</v>
      </c>
      <c r="L309" s="39" t="str">
        <f t="shared" si="4"/>
        <v>26.52.00</v>
      </c>
    </row>
    <row r="310" spans="1:12">
      <c r="A310" s="41" t="s">
        <v>2244</v>
      </c>
      <c r="B310" s="42" t="s">
        <v>2245</v>
      </c>
      <c r="C310" s="39"/>
      <c r="D310" s="39"/>
      <c r="E310" s="39"/>
      <c r="F310" s="39"/>
      <c r="G310" s="39"/>
      <c r="H310" s="39"/>
      <c r="I310" s="39"/>
      <c r="J310" s="40">
        <v>311</v>
      </c>
      <c r="K310" s="39" t="s">
        <v>2246</v>
      </c>
      <c r="L310" s="39" t="str">
        <f t="shared" si="4"/>
        <v>26.60.01</v>
      </c>
    </row>
    <row r="311" spans="1:12">
      <c r="A311" s="41" t="s">
        <v>2247</v>
      </c>
      <c r="B311" s="42" t="s">
        <v>2245</v>
      </c>
      <c r="C311" s="39"/>
      <c r="D311" s="39"/>
      <c r="E311" s="39"/>
      <c r="F311" s="39"/>
      <c r="G311" s="39"/>
      <c r="H311" s="39"/>
      <c r="I311" s="39"/>
      <c r="J311" s="40">
        <v>312</v>
      </c>
      <c r="K311" s="39" t="s">
        <v>2248</v>
      </c>
      <c r="L311" s="39" t="str">
        <f t="shared" si="4"/>
        <v>26.60.02</v>
      </c>
    </row>
    <row r="312" spans="1:12" ht="26.4">
      <c r="A312" s="41" t="s">
        <v>2249</v>
      </c>
      <c r="B312" s="42" t="s">
        <v>2250</v>
      </c>
      <c r="C312" s="39"/>
      <c r="D312" s="39"/>
      <c r="E312" s="39"/>
      <c r="F312" s="39"/>
      <c r="G312" s="39"/>
      <c r="H312" s="39"/>
      <c r="I312" s="39"/>
      <c r="J312" s="40">
        <v>313</v>
      </c>
      <c r="K312" s="39" t="s">
        <v>2251</v>
      </c>
      <c r="L312" s="39" t="str">
        <f t="shared" si="4"/>
        <v>26.60.09</v>
      </c>
    </row>
    <row r="313" spans="1:12">
      <c r="A313" s="41" t="s">
        <v>2252</v>
      </c>
      <c r="B313" s="42" t="s">
        <v>2253</v>
      </c>
      <c r="C313" s="39"/>
      <c r="D313" s="39"/>
      <c r="E313" s="39"/>
      <c r="F313" s="39"/>
      <c r="G313" s="39"/>
      <c r="H313" s="39"/>
      <c r="I313" s="39"/>
      <c r="J313" s="40">
        <v>314</v>
      </c>
      <c r="K313" s="39" t="s">
        <v>2254</v>
      </c>
      <c r="L313" s="39" t="str">
        <f t="shared" si="4"/>
        <v>26.70.11</v>
      </c>
    </row>
    <row r="314" spans="1:12">
      <c r="A314" s="41" t="s">
        <v>2255</v>
      </c>
      <c r="B314" s="42" t="s">
        <v>2256</v>
      </c>
      <c r="C314" s="39"/>
      <c r="D314" s="39"/>
      <c r="E314" s="39"/>
      <c r="F314" s="39"/>
      <c r="G314" s="39"/>
      <c r="H314" s="39"/>
      <c r="I314" s="39"/>
      <c r="J314" s="40">
        <v>315</v>
      </c>
      <c r="K314" s="39" t="s">
        <v>2257</v>
      </c>
      <c r="L314" s="39" t="str">
        <f t="shared" si="4"/>
        <v>26.70.12</v>
      </c>
    </row>
    <row r="315" spans="1:12">
      <c r="A315" s="41" t="s">
        <v>2258</v>
      </c>
      <c r="B315" s="42" t="s">
        <v>2259</v>
      </c>
      <c r="C315" s="39"/>
      <c r="D315" s="39"/>
      <c r="E315" s="39"/>
      <c r="F315" s="39"/>
      <c r="G315" s="39"/>
      <c r="H315" s="39"/>
      <c r="I315" s="39"/>
      <c r="J315" s="40">
        <v>316</v>
      </c>
      <c r="K315" s="39" t="s">
        <v>2260</v>
      </c>
      <c r="L315" s="39" t="str">
        <f t="shared" si="4"/>
        <v>26.70.20</v>
      </c>
    </row>
    <row r="316" spans="1:12">
      <c r="A316" s="41" t="s">
        <v>2261</v>
      </c>
      <c r="B316" s="42" t="s">
        <v>2262</v>
      </c>
      <c r="C316" s="39"/>
      <c r="D316" s="39"/>
      <c r="E316" s="39"/>
      <c r="F316" s="39"/>
      <c r="G316" s="39"/>
      <c r="H316" s="39"/>
      <c r="I316" s="39"/>
      <c r="J316" s="40">
        <v>317</v>
      </c>
      <c r="K316" s="39" t="s">
        <v>2263</v>
      </c>
      <c r="L316" s="39" t="str">
        <f t="shared" si="4"/>
        <v>26.80.00</v>
      </c>
    </row>
    <row r="317" spans="1:12">
      <c r="A317" s="41" t="s">
        <v>2264</v>
      </c>
      <c r="B317" s="42" t="s">
        <v>2265</v>
      </c>
      <c r="C317" s="39"/>
      <c r="D317" s="39"/>
      <c r="E317" s="39"/>
      <c r="F317" s="39"/>
      <c r="G317" s="39"/>
      <c r="H317" s="39"/>
      <c r="I317" s="39"/>
      <c r="J317" s="40">
        <v>318</v>
      </c>
      <c r="K317" s="39" t="s">
        <v>2266</v>
      </c>
      <c r="L317" s="39" t="str">
        <f t="shared" si="4"/>
        <v>27.11.00</v>
      </c>
    </row>
    <row r="318" spans="1:12">
      <c r="A318" s="41" t="s">
        <v>2267</v>
      </c>
      <c r="B318" s="42" t="s">
        <v>2268</v>
      </c>
      <c r="C318" s="39"/>
      <c r="D318" s="39"/>
      <c r="E318" s="39"/>
      <c r="F318" s="39"/>
      <c r="G318" s="39"/>
      <c r="H318" s="39"/>
      <c r="I318" s="39"/>
      <c r="J318" s="40">
        <v>319</v>
      </c>
      <c r="K318" s="39" t="s">
        <v>2269</v>
      </c>
      <c r="L318" s="39" t="str">
        <f t="shared" si="4"/>
        <v>27.12.00</v>
      </c>
    </row>
    <row r="319" spans="1:12">
      <c r="A319" s="41" t="s">
        <v>2270</v>
      </c>
      <c r="B319" s="42" t="s">
        <v>2268</v>
      </c>
      <c r="C319" s="39"/>
      <c r="D319" s="39"/>
      <c r="E319" s="39"/>
      <c r="F319" s="39"/>
      <c r="G319" s="39"/>
      <c r="H319" s="39"/>
      <c r="I319" s="39"/>
      <c r="J319" s="40">
        <v>320</v>
      </c>
      <c r="K319" s="39" t="s">
        <v>2271</v>
      </c>
      <c r="L319" s="39" t="str">
        <f t="shared" si="4"/>
        <v>27.20.00</v>
      </c>
    </row>
    <row r="320" spans="1:12">
      <c r="A320" s="41" t="s">
        <v>2272</v>
      </c>
      <c r="B320" s="42" t="s">
        <v>2268</v>
      </c>
      <c r="C320" s="39"/>
      <c r="D320" s="39"/>
      <c r="E320" s="39"/>
      <c r="F320" s="39"/>
      <c r="G320" s="39"/>
      <c r="H320" s="39"/>
      <c r="I320" s="39"/>
      <c r="J320" s="40">
        <v>321</v>
      </c>
      <c r="K320" s="39" t="s">
        <v>2273</v>
      </c>
      <c r="L320" s="39" t="str">
        <f t="shared" si="4"/>
        <v>27.31.01</v>
      </c>
    </row>
    <row r="321" spans="1:12">
      <c r="A321" s="41" t="s">
        <v>2274</v>
      </c>
      <c r="B321" s="42" t="s">
        <v>2275</v>
      </c>
      <c r="C321" s="39"/>
      <c r="D321" s="39"/>
      <c r="E321" s="39"/>
      <c r="F321" s="39"/>
      <c r="G321" s="39"/>
      <c r="H321" s="39"/>
      <c r="I321" s="39"/>
      <c r="J321" s="40">
        <v>322</v>
      </c>
      <c r="K321" s="39" t="s">
        <v>2276</v>
      </c>
      <c r="L321" s="39" t="str">
        <f t="shared" si="4"/>
        <v>27.31.02</v>
      </c>
    </row>
    <row r="322" spans="1:12">
      <c r="A322" s="41" t="s">
        <v>2277</v>
      </c>
      <c r="B322" s="42" t="s">
        <v>2275</v>
      </c>
      <c r="C322" s="39"/>
      <c r="D322" s="39"/>
      <c r="E322" s="39"/>
      <c r="F322" s="39"/>
      <c r="G322" s="39"/>
      <c r="H322" s="39"/>
      <c r="I322" s="39"/>
      <c r="J322" s="40">
        <v>323</v>
      </c>
      <c r="K322" s="39" t="s">
        <v>2278</v>
      </c>
      <c r="L322" s="39" t="str">
        <f t="shared" ref="L322:L385" si="5">+MID(K322,1,8)</f>
        <v>27.32.00</v>
      </c>
    </row>
    <row r="323" spans="1:12">
      <c r="A323" s="41" t="s">
        <v>2279</v>
      </c>
      <c r="B323" s="42" t="s">
        <v>2280</v>
      </c>
      <c r="C323" s="39"/>
      <c r="D323" s="39"/>
      <c r="E323" s="39"/>
      <c r="F323" s="39"/>
      <c r="G323" s="39"/>
      <c r="H323" s="39"/>
      <c r="I323" s="39"/>
      <c r="J323" s="40">
        <v>324</v>
      </c>
      <c r="K323" s="39" t="s">
        <v>2281</v>
      </c>
      <c r="L323" s="39" t="str">
        <f t="shared" si="5"/>
        <v>27.33.01</v>
      </c>
    </row>
    <row r="324" spans="1:12">
      <c r="A324" s="41" t="s">
        <v>2282</v>
      </c>
      <c r="B324" s="42" t="s">
        <v>2283</v>
      </c>
      <c r="C324" s="39"/>
      <c r="D324" s="39"/>
      <c r="E324" s="39"/>
      <c r="F324" s="39"/>
      <c r="G324" s="39"/>
      <c r="H324" s="39"/>
      <c r="I324" s="39"/>
      <c r="J324" s="40">
        <v>325</v>
      </c>
      <c r="K324" s="39" t="s">
        <v>2284</v>
      </c>
      <c r="L324" s="39" t="str">
        <f t="shared" si="5"/>
        <v>27.33.09</v>
      </c>
    </row>
    <row r="325" spans="1:12">
      <c r="A325" s="41" t="s">
        <v>2285</v>
      </c>
      <c r="B325" s="42" t="s">
        <v>2286</v>
      </c>
      <c r="C325" s="39"/>
      <c r="D325" s="39"/>
      <c r="E325" s="39"/>
      <c r="F325" s="39"/>
      <c r="G325" s="39"/>
      <c r="H325" s="39"/>
      <c r="I325" s="39"/>
      <c r="J325" s="40">
        <v>326</v>
      </c>
      <c r="K325" s="39" t="s">
        <v>2287</v>
      </c>
      <c r="L325" s="39" t="str">
        <f t="shared" si="5"/>
        <v>27.40.01</v>
      </c>
    </row>
    <row r="326" spans="1:12">
      <c r="A326" s="41" t="s">
        <v>2288</v>
      </c>
      <c r="B326" s="42" t="s">
        <v>2289</v>
      </c>
      <c r="C326" s="39"/>
      <c r="D326" s="39"/>
      <c r="E326" s="39"/>
      <c r="F326" s="39"/>
      <c r="G326" s="39"/>
      <c r="H326" s="39"/>
      <c r="I326" s="39"/>
      <c r="J326" s="40">
        <v>327</v>
      </c>
      <c r="K326" s="39" t="s">
        <v>2290</v>
      </c>
      <c r="L326" s="39" t="str">
        <f t="shared" si="5"/>
        <v>27.40.09</v>
      </c>
    </row>
    <row r="327" spans="1:12">
      <c r="A327" s="41" t="s">
        <v>2291</v>
      </c>
      <c r="B327" s="42" t="s">
        <v>2289</v>
      </c>
      <c r="C327" s="39"/>
      <c r="D327" s="39"/>
      <c r="E327" s="39"/>
      <c r="F327" s="39"/>
      <c r="G327" s="39"/>
      <c r="H327" s="39"/>
      <c r="I327" s="39"/>
      <c r="J327" s="40">
        <v>328</v>
      </c>
      <c r="K327" s="39" t="s">
        <v>2292</v>
      </c>
      <c r="L327" s="39" t="str">
        <f t="shared" si="5"/>
        <v>27.51.00</v>
      </c>
    </row>
    <row r="328" spans="1:12">
      <c r="A328" s="41" t="s">
        <v>2293</v>
      </c>
      <c r="B328" s="42" t="s">
        <v>2289</v>
      </c>
      <c r="C328" s="39"/>
      <c r="D328" s="39"/>
      <c r="E328" s="39"/>
      <c r="F328" s="39"/>
      <c r="G328" s="39"/>
      <c r="H328" s="39"/>
      <c r="I328" s="39"/>
      <c r="J328" s="40">
        <v>329</v>
      </c>
      <c r="K328" s="39" t="s">
        <v>2294</v>
      </c>
      <c r="L328" s="39" t="str">
        <f t="shared" si="5"/>
        <v>27.52.00</v>
      </c>
    </row>
    <row r="329" spans="1:12">
      <c r="A329" s="41" t="s">
        <v>2295</v>
      </c>
      <c r="B329" s="42" t="s">
        <v>2296</v>
      </c>
      <c r="C329" s="39"/>
      <c r="D329" s="39"/>
      <c r="E329" s="39"/>
      <c r="F329" s="39"/>
      <c r="G329" s="39"/>
      <c r="H329" s="39"/>
      <c r="I329" s="39"/>
      <c r="J329" s="40">
        <v>330</v>
      </c>
      <c r="K329" s="39" t="s">
        <v>2297</v>
      </c>
      <c r="L329" s="39" t="str">
        <f t="shared" si="5"/>
        <v>27.90.01</v>
      </c>
    </row>
    <row r="330" spans="1:12">
      <c r="A330" s="41" t="s">
        <v>2298</v>
      </c>
      <c r="B330" s="42" t="s">
        <v>2296</v>
      </c>
      <c r="C330" s="39"/>
      <c r="D330" s="39"/>
      <c r="E330" s="39"/>
      <c r="F330" s="39"/>
      <c r="G330" s="39"/>
      <c r="H330" s="39"/>
      <c r="I330" s="39"/>
      <c r="J330" s="40">
        <v>331</v>
      </c>
      <c r="K330" s="39" t="s">
        <v>2299</v>
      </c>
      <c r="L330" s="39" t="str">
        <f t="shared" si="5"/>
        <v>27.90.02</v>
      </c>
    </row>
    <row r="331" spans="1:12">
      <c r="A331" s="41" t="s">
        <v>2300</v>
      </c>
      <c r="B331" s="42" t="s">
        <v>2296</v>
      </c>
      <c r="C331" s="39"/>
      <c r="D331" s="39"/>
      <c r="E331" s="39"/>
      <c r="F331" s="39"/>
      <c r="G331" s="39"/>
      <c r="H331" s="39"/>
      <c r="I331" s="39"/>
      <c r="J331" s="40">
        <v>332</v>
      </c>
      <c r="K331" s="39" t="s">
        <v>2301</v>
      </c>
      <c r="L331" s="39" t="str">
        <f t="shared" si="5"/>
        <v>27.90.03</v>
      </c>
    </row>
    <row r="332" spans="1:12">
      <c r="A332" s="41" t="s">
        <v>2302</v>
      </c>
      <c r="B332" s="42" t="s">
        <v>1316</v>
      </c>
      <c r="C332" s="39"/>
      <c r="D332" s="39"/>
      <c r="E332" s="39"/>
      <c r="F332" s="39"/>
      <c r="G332" s="39"/>
      <c r="H332" s="39"/>
      <c r="I332" s="39"/>
      <c r="J332" s="40">
        <v>333</v>
      </c>
      <c r="K332" s="39" t="s">
        <v>2303</v>
      </c>
      <c r="L332" s="39" t="str">
        <f t="shared" si="5"/>
        <v>27.90.09</v>
      </c>
    </row>
    <row r="333" spans="1:12">
      <c r="A333" s="41" t="s">
        <v>2304</v>
      </c>
      <c r="B333" s="42" t="s">
        <v>1316</v>
      </c>
      <c r="C333" s="39"/>
      <c r="D333" s="39"/>
      <c r="E333" s="39"/>
      <c r="F333" s="39"/>
      <c r="G333" s="39"/>
      <c r="H333" s="39"/>
      <c r="I333" s="39"/>
      <c r="J333" s="40">
        <v>334</v>
      </c>
      <c r="K333" s="39" t="s">
        <v>2305</v>
      </c>
      <c r="L333" s="39" t="str">
        <f t="shared" si="5"/>
        <v>28.11.11</v>
      </c>
    </row>
    <row r="334" spans="1:12">
      <c r="A334" s="41" t="s">
        <v>2306</v>
      </c>
      <c r="B334" s="42" t="s">
        <v>2307</v>
      </c>
      <c r="C334" s="39"/>
      <c r="D334" s="39"/>
      <c r="E334" s="39"/>
      <c r="F334" s="39"/>
      <c r="G334" s="39"/>
      <c r="H334" s="39"/>
      <c r="I334" s="39"/>
      <c r="J334" s="40">
        <v>335</v>
      </c>
      <c r="K334" s="39" t="s">
        <v>2308</v>
      </c>
      <c r="L334" s="39" t="str">
        <f t="shared" si="5"/>
        <v>28.11.12</v>
      </c>
    </row>
    <row r="335" spans="1:12">
      <c r="A335" s="41" t="s">
        <v>2309</v>
      </c>
      <c r="B335" s="42" t="s">
        <v>2307</v>
      </c>
      <c r="C335" s="39"/>
      <c r="D335" s="39"/>
      <c r="E335" s="39"/>
      <c r="F335" s="39"/>
      <c r="G335" s="39"/>
      <c r="H335" s="39"/>
      <c r="I335" s="39"/>
      <c r="J335" s="40">
        <v>336</v>
      </c>
      <c r="K335" s="39" t="s">
        <v>2310</v>
      </c>
      <c r="L335" s="39" t="str">
        <f t="shared" si="5"/>
        <v>28.11.20</v>
      </c>
    </row>
    <row r="336" spans="1:12">
      <c r="A336" s="41" t="s">
        <v>2311</v>
      </c>
      <c r="B336" s="42" t="s">
        <v>2307</v>
      </c>
      <c r="C336" s="39"/>
      <c r="D336" s="39"/>
      <c r="E336" s="39"/>
      <c r="F336" s="39"/>
      <c r="G336" s="39"/>
      <c r="H336" s="39"/>
      <c r="I336" s="39"/>
      <c r="J336" s="40">
        <v>337</v>
      </c>
      <c r="K336" s="39" t="s">
        <v>2312</v>
      </c>
      <c r="L336" s="39" t="str">
        <f t="shared" si="5"/>
        <v>28.12.00</v>
      </c>
    </row>
    <row r="337" spans="1:12">
      <c r="A337" s="41" t="s">
        <v>2313</v>
      </c>
      <c r="B337" s="42" t="s">
        <v>2314</v>
      </c>
      <c r="C337" s="39"/>
      <c r="D337" s="39"/>
      <c r="E337" s="39"/>
      <c r="F337" s="39"/>
      <c r="G337" s="39"/>
      <c r="H337" s="39"/>
      <c r="I337" s="39"/>
      <c r="J337" s="40">
        <v>338</v>
      </c>
      <c r="K337" s="39" t="s">
        <v>2315</v>
      </c>
      <c r="L337" s="39" t="str">
        <f t="shared" si="5"/>
        <v>28.13.00</v>
      </c>
    </row>
    <row r="338" spans="1:12">
      <c r="A338" s="41" t="s">
        <v>2316</v>
      </c>
      <c r="B338" s="42" t="s">
        <v>2317</v>
      </c>
      <c r="C338" s="39"/>
      <c r="D338" s="39"/>
      <c r="E338" s="39"/>
      <c r="F338" s="39"/>
      <c r="G338" s="39"/>
      <c r="H338" s="39"/>
      <c r="I338" s="39"/>
      <c r="J338" s="40">
        <v>339</v>
      </c>
      <c r="K338" s="39" t="s">
        <v>2318</v>
      </c>
      <c r="L338" s="39" t="str">
        <f t="shared" si="5"/>
        <v>28.14.00</v>
      </c>
    </row>
    <row r="339" spans="1:12">
      <c r="A339" s="41" t="s">
        <v>2319</v>
      </c>
      <c r="B339" s="42" t="s">
        <v>2317</v>
      </c>
      <c r="C339" s="39"/>
      <c r="D339" s="39"/>
      <c r="E339" s="39"/>
      <c r="F339" s="39"/>
      <c r="G339" s="39"/>
      <c r="H339" s="39"/>
      <c r="I339" s="39"/>
      <c r="J339" s="40">
        <v>340</v>
      </c>
      <c r="K339" s="39" t="s">
        <v>2320</v>
      </c>
      <c r="L339" s="39" t="str">
        <f t="shared" si="5"/>
        <v>28.15.10</v>
      </c>
    </row>
    <row r="340" spans="1:12">
      <c r="A340" s="41" t="s">
        <v>2321</v>
      </c>
      <c r="B340" s="42" t="s">
        <v>2322</v>
      </c>
      <c r="C340" s="39"/>
      <c r="D340" s="39"/>
      <c r="E340" s="39"/>
      <c r="F340" s="39"/>
      <c r="G340" s="39"/>
      <c r="H340" s="39"/>
      <c r="I340" s="39"/>
      <c r="J340" s="40">
        <v>341</v>
      </c>
      <c r="K340" s="39" t="s">
        <v>2323</v>
      </c>
      <c r="L340" s="39" t="str">
        <f t="shared" si="5"/>
        <v>28.15.20</v>
      </c>
    </row>
    <row r="341" spans="1:12">
      <c r="A341" s="41" t="s">
        <v>2324</v>
      </c>
      <c r="B341" s="42" t="s">
        <v>2322</v>
      </c>
      <c r="C341" s="39"/>
      <c r="D341" s="39"/>
      <c r="E341" s="39"/>
      <c r="F341" s="39"/>
      <c r="G341" s="39"/>
      <c r="H341" s="39"/>
      <c r="I341" s="39"/>
      <c r="J341" s="40">
        <v>342</v>
      </c>
      <c r="K341" s="39" t="s">
        <v>2325</v>
      </c>
      <c r="L341" s="39" t="str">
        <f t="shared" si="5"/>
        <v>28.21.10</v>
      </c>
    </row>
    <row r="342" spans="1:12">
      <c r="A342" s="41" t="s">
        <v>2326</v>
      </c>
      <c r="B342" s="42" t="s">
        <v>2327</v>
      </c>
      <c r="C342" s="39"/>
      <c r="D342" s="39"/>
      <c r="E342" s="39"/>
      <c r="F342" s="39"/>
      <c r="G342" s="39"/>
      <c r="H342" s="39"/>
      <c r="I342" s="39"/>
      <c r="J342" s="40">
        <v>343</v>
      </c>
      <c r="K342" s="39" t="s">
        <v>2328</v>
      </c>
      <c r="L342" s="39" t="str">
        <f t="shared" si="5"/>
        <v>28.21.29</v>
      </c>
    </row>
    <row r="343" spans="1:12">
      <c r="A343" s="41" t="s">
        <v>2329</v>
      </c>
      <c r="B343" s="42" t="s">
        <v>2327</v>
      </c>
      <c r="C343" s="39"/>
      <c r="D343" s="39"/>
      <c r="E343" s="39"/>
      <c r="F343" s="39"/>
      <c r="G343" s="39"/>
      <c r="H343" s="39"/>
      <c r="I343" s="39"/>
      <c r="J343" s="40">
        <v>344</v>
      </c>
      <c r="K343" s="39" t="s">
        <v>2330</v>
      </c>
      <c r="L343" s="39" t="str">
        <f t="shared" si="5"/>
        <v>28.22.01</v>
      </c>
    </row>
    <row r="344" spans="1:12">
      <c r="A344" s="41" t="s">
        <v>2331</v>
      </c>
      <c r="B344" s="42" t="s">
        <v>2327</v>
      </c>
      <c r="C344" s="39"/>
      <c r="D344" s="39"/>
      <c r="E344" s="39"/>
      <c r="F344" s="39"/>
      <c r="G344" s="39"/>
      <c r="H344" s="39"/>
      <c r="I344" s="39"/>
      <c r="J344" s="40">
        <v>345</v>
      </c>
      <c r="K344" s="39" t="s">
        <v>2332</v>
      </c>
      <c r="L344" s="39" t="str">
        <f t="shared" si="5"/>
        <v>28.22.02</v>
      </c>
    </row>
    <row r="345" spans="1:12">
      <c r="A345" s="41" t="s">
        <v>2333</v>
      </c>
      <c r="B345" s="42" t="s">
        <v>2334</v>
      </c>
      <c r="C345" s="39"/>
      <c r="D345" s="39"/>
      <c r="E345" s="39"/>
      <c r="F345" s="39"/>
      <c r="G345" s="39"/>
      <c r="H345" s="39"/>
      <c r="I345" s="39"/>
      <c r="J345" s="40">
        <v>346</v>
      </c>
      <c r="K345" s="39" t="s">
        <v>2335</v>
      </c>
      <c r="L345" s="39" t="str">
        <f t="shared" si="5"/>
        <v>28.22.03</v>
      </c>
    </row>
    <row r="346" spans="1:12">
      <c r="A346" s="41" t="s">
        <v>2336</v>
      </c>
      <c r="B346" s="42" t="s">
        <v>2334</v>
      </c>
      <c r="C346" s="39"/>
      <c r="D346" s="39"/>
      <c r="E346" s="39"/>
      <c r="F346" s="39"/>
      <c r="G346" s="39"/>
      <c r="H346" s="39"/>
      <c r="I346" s="39"/>
      <c r="J346" s="40">
        <v>347</v>
      </c>
      <c r="K346" s="39" t="s">
        <v>2337</v>
      </c>
      <c r="L346" s="39" t="str">
        <f t="shared" si="5"/>
        <v>28.22.09</v>
      </c>
    </row>
    <row r="347" spans="1:12">
      <c r="A347" s="41" t="s">
        <v>2338</v>
      </c>
      <c r="B347" s="42" t="s">
        <v>2334</v>
      </c>
      <c r="C347" s="39"/>
      <c r="D347" s="39"/>
      <c r="E347" s="39"/>
      <c r="F347" s="39"/>
      <c r="G347" s="39"/>
      <c r="H347" s="39"/>
      <c r="I347" s="39"/>
      <c r="J347" s="40">
        <v>348</v>
      </c>
      <c r="K347" s="39" t="s">
        <v>2339</v>
      </c>
      <c r="L347" s="39" t="str">
        <f t="shared" si="5"/>
        <v>28.23.01</v>
      </c>
    </row>
    <row r="348" spans="1:12">
      <c r="A348" s="41" t="s">
        <v>2340</v>
      </c>
      <c r="B348" s="42" t="s">
        <v>2341</v>
      </c>
      <c r="C348" s="39"/>
      <c r="D348" s="39"/>
      <c r="E348" s="39"/>
      <c r="F348" s="39"/>
      <c r="G348" s="39"/>
      <c r="H348" s="39"/>
      <c r="I348" s="39"/>
      <c r="J348" s="40">
        <v>349</v>
      </c>
      <c r="K348" s="39" t="s">
        <v>2342</v>
      </c>
      <c r="L348" s="39" t="str">
        <f t="shared" si="5"/>
        <v>28.23.09</v>
      </c>
    </row>
    <row r="349" spans="1:12">
      <c r="A349" s="41" t="s">
        <v>2343</v>
      </c>
      <c r="B349" s="42" t="s">
        <v>2341</v>
      </c>
      <c r="C349" s="39"/>
      <c r="D349" s="39"/>
      <c r="E349" s="39"/>
      <c r="F349" s="39"/>
      <c r="G349" s="39"/>
      <c r="H349" s="39"/>
      <c r="I349" s="39"/>
      <c r="J349" s="40">
        <v>350</v>
      </c>
      <c r="K349" s="39" t="s">
        <v>2344</v>
      </c>
      <c r="L349" s="39" t="str">
        <f t="shared" si="5"/>
        <v>28.24.00</v>
      </c>
    </row>
    <row r="350" spans="1:12">
      <c r="A350" s="41" t="s">
        <v>2345</v>
      </c>
      <c r="B350" s="42" t="s">
        <v>2341</v>
      </c>
      <c r="C350" s="39"/>
      <c r="D350" s="39"/>
      <c r="E350" s="39"/>
      <c r="F350" s="39"/>
      <c r="G350" s="39"/>
      <c r="H350" s="39"/>
      <c r="I350" s="39"/>
      <c r="J350" s="40">
        <v>351</v>
      </c>
      <c r="K350" s="39" t="s">
        <v>2346</v>
      </c>
      <c r="L350" s="39" t="str">
        <f t="shared" si="5"/>
        <v>28.25.00</v>
      </c>
    </row>
    <row r="351" spans="1:12">
      <c r="A351" s="41" t="s">
        <v>2347</v>
      </c>
      <c r="B351" s="42" t="s">
        <v>2348</v>
      </c>
      <c r="C351" s="39"/>
      <c r="D351" s="39"/>
      <c r="E351" s="39"/>
      <c r="F351" s="39"/>
      <c r="G351" s="39"/>
      <c r="H351" s="39"/>
      <c r="I351" s="39"/>
      <c r="J351" s="40">
        <v>352</v>
      </c>
      <c r="K351" s="39" t="s">
        <v>2349</v>
      </c>
      <c r="L351" s="39" t="str">
        <f t="shared" si="5"/>
        <v>28.29.10</v>
      </c>
    </row>
    <row r="352" spans="1:12">
      <c r="A352" s="41" t="s">
        <v>2350</v>
      </c>
      <c r="B352" s="42" t="s">
        <v>2348</v>
      </c>
      <c r="C352" s="39"/>
      <c r="D352" s="39"/>
      <c r="E352" s="39"/>
      <c r="F352" s="39"/>
      <c r="G352" s="39"/>
      <c r="H352" s="39"/>
      <c r="I352" s="39"/>
      <c r="J352" s="40">
        <v>353</v>
      </c>
      <c r="K352" s="39" t="s">
        <v>2351</v>
      </c>
      <c r="L352" s="39" t="str">
        <f t="shared" si="5"/>
        <v>28.29.20</v>
      </c>
    </row>
    <row r="353" spans="1:12">
      <c r="A353" s="41" t="s">
        <v>2352</v>
      </c>
      <c r="B353" s="42" t="s">
        <v>2348</v>
      </c>
      <c r="C353" s="39"/>
      <c r="D353" s="39"/>
      <c r="E353" s="39"/>
      <c r="F353" s="39"/>
      <c r="G353" s="39"/>
      <c r="H353" s="39"/>
      <c r="I353" s="39"/>
      <c r="J353" s="40">
        <v>354</v>
      </c>
      <c r="K353" s="39" t="s">
        <v>2353</v>
      </c>
      <c r="L353" s="39" t="str">
        <f t="shared" si="5"/>
        <v>28.29.30</v>
      </c>
    </row>
    <row r="354" spans="1:12">
      <c r="A354" s="41" t="s">
        <v>2354</v>
      </c>
      <c r="B354" s="42" t="s">
        <v>2355</v>
      </c>
      <c r="C354" s="39"/>
      <c r="D354" s="39"/>
      <c r="E354" s="39"/>
      <c r="F354" s="39"/>
      <c r="G354" s="39"/>
      <c r="H354" s="39"/>
      <c r="I354" s="39"/>
      <c r="J354" s="40">
        <v>355</v>
      </c>
      <c r="K354" s="39" t="s">
        <v>2356</v>
      </c>
      <c r="L354" s="39" t="str">
        <f t="shared" si="5"/>
        <v>28.29.91</v>
      </c>
    </row>
    <row r="355" spans="1:12">
      <c r="A355" s="41" t="s">
        <v>2357</v>
      </c>
      <c r="B355" s="42" t="s">
        <v>2355</v>
      </c>
      <c r="C355" s="39"/>
      <c r="D355" s="39"/>
      <c r="E355" s="39"/>
      <c r="F355" s="39"/>
      <c r="G355" s="39"/>
      <c r="H355" s="39"/>
      <c r="I355" s="39"/>
      <c r="J355" s="40">
        <v>356</v>
      </c>
      <c r="K355" s="39" t="s">
        <v>2358</v>
      </c>
      <c r="L355" s="39" t="str">
        <f t="shared" si="5"/>
        <v>28.29.92</v>
      </c>
    </row>
    <row r="356" spans="1:12">
      <c r="A356" s="41" t="s">
        <v>2359</v>
      </c>
      <c r="B356" s="42" t="s">
        <v>2360</v>
      </c>
      <c r="C356" s="39"/>
      <c r="D356" s="39"/>
      <c r="E356" s="39"/>
      <c r="F356" s="39"/>
      <c r="G356" s="39"/>
      <c r="H356" s="39"/>
      <c r="I356" s="39"/>
      <c r="J356" s="40">
        <v>357</v>
      </c>
      <c r="K356" s="39" t="s">
        <v>2361</v>
      </c>
      <c r="L356" s="39" t="str">
        <f t="shared" si="5"/>
        <v>28.29.93</v>
      </c>
    </row>
    <row r="357" spans="1:12">
      <c r="A357" s="41" t="s">
        <v>2362</v>
      </c>
      <c r="B357" s="42" t="s">
        <v>2363</v>
      </c>
      <c r="C357" s="39"/>
      <c r="D357" s="39"/>
      <c r="E357" s="39"/>
      <c r="F357" s="39"/>
      <c r="G357" s="39"/>
      <c r="H357" s="39"/>
      <c r="I357" s="39"/>
      <c r="J357" s="40">
        <v>358</v>
      </c>
      <c r="K357" s="39" t="s">
        <v>2364</v>
      </c>
      <c r="L357" s="39" t="str">
        <f t="shared" si="5"/>
        <v>28.29.99</v>
      </c>
    </row>
    <row r="358" spans="1:12">
      <c r="A358" s="41" t="s">
        <v>2365</v>
      </c>
      <c r="B358" s="42" t="s">
        <v>1318</v>
      </c>
      <c r="C358" s="39"/>
      <c r="D358" s="39"/>
      <c r="E358" s="39"/>
      <c r="F358" s="39"/>
      <c r="G358" s="39"/>
      <c r="H358" s="39"/>
      <c r="I358" s="39"/>
      <c r="J358" s="40">
        <v>359</v>
      </c>
      <c r="K358" s="39" t="s">
        <v>2366</v>
      </c>
      <c r="L358" s="39" t="str">
        <f t="shared" si="5"/>
        <v>28.30.10</v>
      </c>
    </row>
    <row r="359" spans="1:12">
      <c r="A359" s="41" t="s">
        <v>2367</v>
      </c>
      <c r="B359" s="42" t="s">
        <v>1318</v>
      </c>
      <c r="C359" s="39"/>
      <c r="D359" s="39"/>
      <c r="E359" s="39"/>
      <c r="F359" s="39"/>
      <c r="G359" s="39"/>
      <c r="H359" s="39"/>
      <c r="I359" s="39"/>
      <c r="J359" s="40">
        <v>360</v>
      </c>
      <c r="K359" s="39" t="s">
        <v>2368</v>
      </c>
      <c r="L359" s="39" t="str">
        <f t="shared" si="5"/>
        <v>28.30.90</v>
      </c>
    </row>
    <row r="360" spans="1:12">
      <c r="A360" s="41" t="s">
        <v>2369</v>
      </c>
      <c r="B360" s="42" t="s">
        <v>1318</v>
      </c>
      <c r="C360" s="39"/>
      <c r="D360" s="39"/>
      <c r="E360" s="39"/>
      <c r="F360" s="39"/>
      <c r="G360" s="39"/>
      <c r="H360" s="39"/>
      <c r="I360" s="39"/>
      <c r="J360" s="40">
        <v>361</v>
      </c>
      <c r="K360" s="39" t="s">
        <v>2370</v>
      </c>
      <c r="L360" s="39" t="str">
        <f t="shared" si="5"/>
        <v>28.41.00</v>
      </c>
    </row>
    <row r="361" spans="1:12">
      <c r="A361" s="41" t="s">
        <v>2371</v>
      </c>
      <c r="B361" s="42" t="s">
        <v>1318</v>
      </c>
      <c r="C361" s="39"/>
      <c r="D361" s="39"/>
      <c r="E361" s="39"/>
      <c r="F361" s="39"/>
      <c r="G361" s="39"/>
      <c r="H361" s="39"/>
      <c r="I361" s="39"/>
      <c r="J361" s="40">
        <v>362</v>
      </c>
      <c r="K361" s="39" t="s">
        <v>2372</v>
      </c>
      <c r="L361" s="39" t="str">
        <f t="shared" si="5"/>
        <v>28.49.01</v>
      </c>
    </row>
    <row r="362" spans="1:12">
      <c r="A362" s="41" t="s">
        <v>2373</v>
      </c>
      <c r="B362" s="42" t="s">
        <v>1318</v>
      </c>
      <c r="C362" s="39"/>
      <c r="D362" s="39"/>
      <c r="E362" s="39"/>
      <c r="F362" s="39"/>
      <c r="G362" s="39"/>
      <c r="H362" s="39"/>
      <c r="I362" s="39"/>
      <c r="J362" s="40">
        <v>363</v>
      </c>
      <c r="K362" s="39" t="s">
        <v>2374</v>
      </c>
      <c r="L362" s="39" t="str">
        <f t="shared" si="5"/>
        <v>28.49.09</v>
      </c>
    </row>
    <row r="363" spans="1:12">
      <c r="A363" s="41" t="s">
        <v>2375</v>
      </c>
      <c r="B363" s="42" t="s">
        <v>1320</v>
      </c>
      <c r="C363" s="39"/>
      <c r="D363" s="39"/>
      <c r="E363" s="39"/>
      <c r="F363" s="39"/>
      <c r="G363" s="39"/>
      <c r="H363" s="39"/>
      <c r="I363" s="39"/>
      <c r="J363" s="40">
        <v>364</v>
      </c>
      <c r="K363" s="39" t="s">
        <v>2376</v>
      </c>
      <c r="L363" s="39" t="str">
        <f t="shared" si="5"/>
        <v>28.91.00</v>
      </c>
    </row>
    <row r="364" spans="1:12">
      <c r="A364" s="41" t="s">
        <v>2377</v>
      </c>
      <c r="B364" s="42" t="s">
        <v>2378</v>
      </c>
      <c r="C364" s="39"/>
      <c r="D364" s="39"/>
      <c r="E364" s="39"/>
      <c r="F364" s="39"/>
      <c r="G364" s="39"/>
      <c r="H364" s="39"/>
      <c r="I364" s="39"/>
      <c r="J364" s="40">
        <v>365</v>
      </c>
      <c r="K364" s="39" t="s">
        <v>2379</v>
      </c>
      <c r="L364" s="39" t="str">
        <f t="shared" si="5"/>
        <v>28.92.01</v>
      </c>
    </row>
    <row r="365" spans="1:12">
      <c r="A365" s="41" t="s">
        <v>2380</v>
      </c>
      <c r="B365" s="42" t="s">
        <v>2378</v>
      </c>
      <c r="C365" s="39"/>
      <c r="D365" s="39"/>
      <c r="E365" s="39"/>
      <c r="F365" s="39"/>
      <c r="G365" s="39"/>
      <c r="H365" s="39"/>
      <c r="I365" s="39"/>
      <c r="J365" s="40">
        <v>366</v>
      </c>
      <c r="K365" s="39" t="s">
        <v>2381</v>
      </c>
      <c r="L365" s="39" t="str">
        <f t="shared" si="5"/>
        <v>28.92.09</v>
      </c>
    </row>
    <row r="366" spans="1:12">
      <c r="A366" s="41" t="s">
        <v>2382</v>
      </c>
      <c r="B366" s="42" t="s">
        <v>2378</v>
      </c>
      <c r="C366" s="39"/>
      <c r="D366" s="39"/>
      <c r="E366" s="39"/>
      <c r="F366" s="39"/>
      <c r="G366" s="39"/>
      <c r="H366" s="39"/>
      <c r="I366" s="39"/>
      <c r="J366" s="40">
        <v>367</v>
      </c>
      <c r="K366" s="39" t="s">
        <v>2383</v>
      </c>
      <c r="L366" s="39" t="str">
        <f t="shared" si="5"/>
        <v>28.93.00</v>
      </c>
    </row>
    <row r="367" spans="1:12">
      <c r="A367" s="41" t="s">
        <v>2384</v>
      </c>
      <c r="B367" s="42" t="s">
        <v>2378</v>
      </c>
      <c r="C367" s="39"/>
      <c r="D367" s="39"/>
      <c r="E367" s="39"/>
      <c r="F367" s="39"/>
      <c r="G367" s="39"/>
      <c r="H367" s="39"/>
      <c r="I367" s="39"/>
      <c r="J367" s="40">
        <v>368</v>
      </c>
      <c r="K367" s="39" t="s">
        <v>2385</v>
      </c>
      <c r="L367" s="39" t="str">
        <f t="shared" si="5"/>
        <v>28.94.10</v>
      </c>
    </row>
    <row r="368" spans="1:12">
      <c r="A368" s="41" t="s">
        <v>2386</v>
      </c>
      <c r="B368" s="42" t="s">
        <v>2387</v>
      </c>
      <c r="C368" s="39"/>
      <c r="D368" s="39"/>
      <c r="E368" s="39"/>
      <c r="F368" s="39"/>
      <c r="G368" s="39"/>
      <c r="H368" s="39"/>
      <c r="I368" s="39"/>
      <c r="J368" s="40">
        <v>369</v>
      </c>
      <c r="K368" s="39" t="s">
        <v>2388</v>
      </c>
      <c r="L368" s="39" t="str">
        <f t="shared" si="5"/>
        <v>28.94.20</v>
      </c>
    </row>
    <row r="369" spans="1:12">
      <c r="A369" s="41" t="s">
        <v>2389</v>
      </c>
      <c r="B369" s="42" t="s">
        <v>2387</v>
      </c>
      <c r="C369" s="39"/>
      <c r="D369" s="39"/>
      <c r="E369" s="39"/>
      <c r="F369" s="39"/>
      <c r="G369" s="39"/>
      <c r="H369" s="39"/>
      <c r="I369" s="39"/>
      <c r="J369" s="40">
        <v>370</v>
      </c>
      <c r="K369" s="39" t="s">
        <v>2390</v>
      </c>
      <c r="L369" s="39" t="str">
        <f t="shared" si="5"/>
        <v>28.94.30</v>
      </c>
    </row>
    <row r="370" spans="1:12">
      <c r="A370" s="41" t="s">
        <v>2391</v>
      </c>
      <c r="B370" s="42" t="s">
        <v>2387</v>
      </c>
      <c r="C370" s="39"/>
      <c r="D370" s="39"/>
      <c r="E370" s="39"/>
      <c r="F370" s="39"/>
      <c r="G370" s="39"/>
      <c r="H370" s="39"/>
      <c r="I370" s="39"/>
      <c r="J370" s="40">
        <v>371</v>
      </c>
      <c r="K370" s="39" t="s">
        <v>2392</v>
      </c>
      <c r="L370" s="39" t="str">
        <f t="shared" si="5"/>
        <v>28.95.00</v>
      </c>
    </row>
    <row r="371" spans="1:12">
      <c r="A371" s="41" t="s">
        <v>2393</v>
      </c>
      <c r="B371" s="42" t="s">
        <v>2387</v>
      </c>
      <c r="C371" s="39"/>
      <c r="D371" s="39"/>
      <c r="E371" s="39"/>
      <c r="F371" s="39"/>
      <c r="G371" s="39"/>
      <c r="H371" s="39"/>
      <c r="I371" s="39"/>
      <c r="J371" s="40">
        <v>372</v>
      </c>
      <c r="K371" s="39" t="s">
        <v>2394</v>
      </c>
      <c r="L371" s="39" t="str">
        <f t="shared" si="5"/>
        <v>28.96.00</v>
      </c>
    </row>
    <row r="372" spans="1:12">
      <c r="A372" s="41" t="s">
        <v>2395</v>
      </c>
      <c r="B372" s="42" t="s">
        <v>2396</v>
      </c>
      <c r="C372" s="39"/>
      <c r="D372" s="39"/>
      <c r="E372" s="39"/>
      <c r="F372" s="39"/>
      <c r="G372" s="39"/>
      <c r="H372" s="39"/>
      <c r="I372" s="39"/>
      <c r="J372" s="40">
        <v>373</v>
      </c>
      <c r="K372" s="39" t="s">
        <v>2397</v>
      </c>
      <c r="L372" s="39" t="str">
        <f t="shared" si="5"/>
        <v>28.99.10</v>
      </c>
    </row>
    <row r="373" spans="1:12">
      <c r="A373" s="41" t="s">
        <v>2398</v>
      </c>
      <c r="B373" s="42" t="s">
        <v>2396</v>
      </c>
      <c r="C373" s="39"/>
      <c r="D373" s="39"/>
      <c r="E373" s="39"/>
      <c r="F373" s="39"/>
      <c r="G373" s="39"/>
      <c r="H373" s="39"/>
      <c r="I373" s="39"/>
      <c r="J373" s="40">
        <v>374</v>
      </c>
      <c r="K373" s="39" t="s">
        <v>2399</v>
      </c>
      <c r="L373" s="39" t="str">
        <f t="shared" si="5"/>
        <v>28.99.20</v>
      </c>
    </row>
    <row r="374" spans="1:12">
      <c r="A374" s="41" t="s">
        <v>2400</v>
      </c>
      <c r="B374" s="42" t="s">
        <v>2396</v>
      </c>
      <c r="C374" s="39"/>
      <c r="D374" s="39"/>
      <c r="E374" s="39"/>
      <c r="F374" s="39"/>
      <c r="G374" s="39"/>
      <c r="H374" s="39"/>
      <c r="I374" s="39"/>
      <c r="J374" s="40">
        <v>375</v>
      </c>
      <c r="K374" s="39" t="s">
        <v>2401</v>
      </c>
      <c r="L374" s="39" t="str">
        <f t="shared" si="5"/>
        <v>28.99.30</v>
      </c>
    </row>
    <row r="375" spans="1:12">
      <c r="A375" s="41" t="s">
        <v>2402</v>
      </c>
      <c r="B375" s="42" t="s">
        <v>2396</v>
      </c>
      <c r="C375" s="39"/>
      <c r="D375" s="39"/>
      <c r="E375" s="39"/>
      <c r="F375" s="39"/>
      <c r="G375" s="39"/>
      <c r="H375" s="39"/>
      <c r="I375" s="39"/>
      <c r="J375" s="40">
        <v>376</v>
      </c>
      <c r="K375" s="39" t="s">
        <v>2403</v>
      </c>
      <c r="L375" s="39" t="str">
        <f t="shared" si="5"/>
        <v>28.99.91</v>
      </c>
    </row>
    <row r="376" spans="1:12">
      <c r="A376" s="41" t="s">
        <v>2404</v>
      </c>
      <c r="B376" s="42" t="s">
        <v>2405</v>
      </c>
      <c r="C376" s="39"/>
      <c r="D376" s="39"/>
      <c r="E376" s="39"/>
      <c r="F376" s="39"/>
      <c r="G376" s="39"/>
      <c r="H376" s="39"/>
      <c r="I376" s="39"/>
      <c r="J376" s="40">
        <v>377</v>
      </c>
      <c r="K376" s="39" t="s">
        <v>2406</v>
      </c>
      <c r="L376" s="39" t="str">
        <f t="shared" si="5"/>
        <v>28.99.92</v>
      </c>
    </row>
    <row r="377" spans="1:12">
      <c r="A377" s="41" t="s">
        <v>2407</v>
      </c>
      <c r="B377" s="42" t="s">
        <v>2408</v>
      </c>
      <c r="C377" s="39"/>
      <c r="D377" s="39"/>
      <c r="E377" s="39"/>
      <c r="F377" s="39"/>
      <c r="G377" s="39"/>
      <c r="H377" s="39"/>
      <c r="I377" s="39"/>
      <c r="J377" s="40">
        <v>378</v>
      </c>
      <c r="K377" s="39" t="s">
        <v>2409</v>
      </c>
      <c r="L377" s="39" t="str">
        <f t="shared" si="5"/>
        <v>28.99.93</v>
      </c>
    </row>
    <row r="378" spans="1:12">
      <c r="A378" s="41" t="s">
        <v>2410</v>
      </c>
      <c r="B378" s="42" t="s">
        <v>2408</v>
      </c>
      <c r="C378" s="39"/>
      <c r="D378" s="39"/>
      <c r="E378" s="39"/>
      <c r="F378" s="39"/>
      <c r="G378" s="39"/>
      <c r="H378" s="39"/>
      <c r="I378" s="39"/>
      <c r="J378" s="40">
        <v>379</v>
      </c>
      <c r="K378" s="39" t="s">
        <v>2411</v>
      </c>
      <c r="L378" s="39" t="str">
        <f t="shared" si="5"/>
        <v>28.99.99</v>
      </c>
    </row>
    <row r="379" spans="1:12">
      <c r="A379" s="41" t="s">
        <v>2412</v>
      </c>
      <c r="B379" s="42" t="s">
        <v>2408</v>
      </c>
      <c r="C379" s="39"/>
      <c r="D379" s="39"/>
      <c r="E379" s="39"/>
      <c r="F379" s="39"/>
      <c r="G379" s="39"/>
      <c r="H379" s="39"/>
      <c r="I379" s="39"/>
      <c r="J379" s="40">
        <v>380</v>
      </c>
      <c r="K379" s="39" t="s">
        <v>2413</v>
      </c>
      <c r="L379" s="39" t="str">
        <f t="shared" si="5"/>
        <v>29.10.00</v>
      </c>
    </row>
    <row r="380" spans="1:12">
      <c r="A380" s="41" t="s">
        <v>2414</v>
      </c>
      <c r="B380" s="42" t="s">
        <v>2415</v>
      </c>
      <c r="C380" s="39"/>
      <c r="D380" s="39"/>
      <c r="E380" s="39"/>
      <c r="F380" s="39"/>
      <c r="G380" s="39"/>
      <c r="H380" s="39"/>
      <c r="I380" s="39"/>
      <c r="J380" s="40">
        <v>381</v>
      </c>
      <c r="K380" s="39" t="s">
        <v>2416</v>
      </c>
      <c r="L380" s="39" t="str">
        <f t="shared" si="5"/>
        <v>29.20.00</v>
      </c>
    </row>
    <row r="381" spans="1:12">
      <c r="A381" s="41" t="s">
        <v>2417</v>
      </c>
      <c r="B381" s="42" t="s">
        <v>2418</v>
      </c>
      <c r="C381" s="39"/>
      <c r="D381" s="39"/>
      <c r="E381" s="39"/>
      <c r="F381" s="39"/>
      <c r="G381" s="39"/>
      <c r="H381" s="39"/>
      <c r="I381" s="39"/>
      <c r="J381" s="40">
        <v>382</v>
      </c>
      <c r="K381" s="39" t="s">
        <v>2419</v>
      </c>
      <c r="L381" s="39" t="str">
        <f t="shared" si="5"/>
        <v>29.31.00</v>
      </c>
    </row>
    <row r="382" spans="1:12">
      <c r="A382" s="41" t="s">
        <v>2420</v>
      </c>
      <c r="B382" s="42" t="s">
        <v>2418</v>
      </c>
      <c r="C382" s="39"/>
      <c r="D382" s="39"/>
      <c r="E382" s="39"/>
      <c r="F382" s="39"/>
      <c r="G382" s="39"/>
      <c r="H382" s="39"/>
      <c r="I382" s="39"/>
      <c r="J382" s="40">
        <v>383</v>
      </c>
      <c r="K382" s="39" t="s">
        <v>2421</v>
      </c>
      <c r="L382" s="39" t="str">
        <f t="shared" si="5"/>
        <v>29.32.01</v>
      </c>
    </row>
    <row r="383" spans="1:12">
      <c r="A383" s="41" t="s">
        <v>2422</v>
      </c>
      <c r="B383" s="42" t="s">
        <v>2423</v>
      </c>
      <c r="C383" s="39"/>
      <c r="D383" s="39"/>
      <c r="E383" s="39"/>
      <c r="F383" s="39"/>
      <c r="G383" s="39"/>
      <c r="H383" s="39"/>
      <c r="I383" s="39"/>
      <c r="J383" s="40">
        <v>384</v>
      </c>
      <c r="K383" s="39" t="s">
        <v>2424</v>
      </c>
      <c r="L383" s="39" t="str">
        <f t="shared" si="5"/>
        <v>29.32.09</v>
      </c>
    </row>
    <row r="384" spans="1:12">
      <c r="A384" s="41" t="s">
        <v>2425</v>
      </c>
      <c r="B384" s="42" t="s">
        <v>2423</v>
      </c>
      <c r="C384" s="39"/>
      <c r="D384" s="39"/>
      <c r="E384" s="39"/>
      <c r="F384" s="39"/>
      <c r="G384" s="39"/>
      <c r="H384" s="39"/>
      <c r="I384" s="39"/>
      <c r="J384" s="40">
        <v>385</v>
      </c>
      <c r="K384" s="39" t="s">
        <v>2426</v>
      </c>
      <c r="L384" s="39" t="str">
        <f t="shared" si="5"/>
        <v>30.11.01</v>
      </c>
    </row>
    <row r="385" spans="1:12">
      <c r="A385" s="41" t="s">
        <v>2427</v>
      </c>
      <c r="B385" s="42" t="s">
        <v>2428</v>
      </c>
      <c r="C385" s="39"/>
      <c r="D385" s="39"/>
      <c r="E385" s="39"/>
      <c r="F385" s="39"/>
      <c r="G385" s="39"/>
      <c r="H385" s="39"/>
      <c r="I385" s="39"/>
      <c r="J385" s="40">
        <v>386</v>
      </c>
      <c r="K385" s="39" t="s">
        <v>2429</v>
      </c>
      <c r="L385" s="39" t="str">
        <f t="shared" si="5"/>
        <v>30.11.02</v>
      </c>
    </row>
    <row r="386" spans="1:12">
      <c r="A386" s="41" t="s">
        <v>2430</v>
      </c>
      <c r="B386" s="42" t="s">
        <v>2428</v>
      </c>
      <c r="C386" s="39"/>
      <c r="D386" s="39"/>
      <c r="E386" s="39"/>
      <c r="F386" s="39"/>
      <c r="G386" s="39"/>
      <c r="H386" s="39"/>
      <c r="I386" s="39"/>
      <c r="J386" s="40">
        <v>387</v>
      </c>
      <c r="K386" s="39" t="s">
        <v>2431</v>
      </c>
      <c r="L386" s="39" t="str">
        <f t="shared" ref="L386:L449" si="6">+MID(K386,1,8)</f>
        <v>30.12.00</v>
      </c>
    </row>
    <row r="387" spans="1:12">
      <c r="A387" s="41" t="s">
        <v>2432</v>
      </c>
      <c r="B387" s="42" t="s">
        <v>2428</v>
      </c>
      <c r="C387" s="39"/>
      <c r="D387" s="39"/>
      <c r="E387" s="39"/>
      <c r="F387" s="39"/>
      <c r="G387" s="39"/>
      <c r="H387" s="39"/>
      <c r="I387" s="39"/>
      <c r="J387" s="40">
        <v>388</v>
      </c>
      <c r="K387" s="39" t="s">
        <v>2433</v>
      </c>
      <c r="L387" s="39" t="str">
        <f t="shared" si="6"/>
        <v>30.20.01</v>
      </c>
    </row>
    <row r="388" spans="1:12">
      <c r="A388" s="41" t="s">
        <v>2434</v>
      </c>
      <c r="B388" s="42" t="s">
        <v>2435</v>
      </c>
      <c r="C388" s="39"/>
      <c r="D388" s="39"/>
      <c r="E388" s="39"/>
      <c r="F388" s="39"/>
      <c r="G388" s="39"/>
      <c r="H388" s="39"/>
      <c r="I388" s="39"/>
      <c r="J388" s="40">
        <v>389</v>
      </c>
      <c r="K388" s="39" t="s">
        <v>2436</v>
      </c>
      <c r="L388" s="39" t="str">
        <f t="shared" si="6"/>
        <v>30.20.02</v>
      </c>
    </row>
    <row r="389" spans="1:12">
      <c r="A389" s="41" t="s">
        <v>2437</v>
      </c>
      <c r="B389" s="42" t="s">
        <v>2435</v>
      </c>
      <c r="C389" s="39"/>
      <c r="D389" s="39"/>
      <c r="E389" s="39"/>
      <c r="F389" s="39"/>
      <c r="G389" s="39"/>
      <c r="H389" s="39"/>
      <c r="I389" s="39"/>
      <c r="J389" s="40">
        <v>390</v>
      </c>
      <c r="K389" s="39" t="s">
        <v>2438</v>
      </c>
      <c r="L389" s="39" t="str">
        <f t="shared" si="6"/>
        <v>30.30.01</v>
      </c>
    </row>
    <row r="390" spans="1:12">
      <c r="A390" s="41" t="s">
        <v>2439</v>
      </c>
      <c r="B390" s="42" t="s">
        <v>2435</v>
      </c>
      <c r="C390" s="39"/>
      <c r="D390" s="39"/>
      <c r="E390" s="39"/>
      <c r="F390" s="39"/>
      <c r="G390" s="39"/>
      <c r="H390" s="39"/>
      <c r="I390" s="39"/>
      <c r="J390" s="40">
        <v>391</v>
      </c>
      <c r="K390" s="39" t="s">
        <v>2440</v>
      </c>
      <c r="L390" s="39" t="str">
        <f t="shared" si="6"/>
        <v>30.30.02</v>
      </c>
    </row>
    <row r="391" spans="1:12">
      <c r="A391" s="41" t="s">
        <v>2441</v>
      </c>
      <c r="B391" s="42" t="s">
        <v>2442</v>
      </c>
      <c r="C391" s="39"/>
      <c r="D391" s="39"/>
      <c r="E391" s="39"/>
      <c r="F391" s="39"/>
      <c r="G391" s="39"/>
      <c r="H391" s="39"/>
      <c r="I391" s="39"/>
      <c r="J391" s="40">
        <v>392</v>
      </c>
      <c r="K391" s="39" t="s">
        <v>2443</v>
      </c>
      <c r="L391" s="39" t="str">
        <f t="shared" si="6"/>
        <v>30.30.09</v>
      </c>
    </row>
    <row r="392" spans="1:12">
      <c r="A392" s="41" t="s">
        <v>2444</v>
      </c>
      <c r="B392" s="42" t="s">
        <v>2442</v>
      </c>
      <c r="C392" s="39"/>
      <c r="D392" s="39"/>
      <c r="E392" s="39"/>
      <c r="F392" s="39"/>
      <c r="G392" s="39"/>
      <c r="H392" s="39"/>
      <c r="I392" s="39"/>
      <c r="J392" s="40">
        <v>393</v>
      </c>
      <c r="K392" s="39" t="s">
        <v>2445</v>
      </c>
      <c r="L392" s="39" t="str">
        <f t="shared" si="6"/>
        <v>30.40.00</v>
      </c>
    </row>
    <row r="393" spans="1:12">
      <c r="A393" s="41" t="s">
        <v>2446</v>
      </c>
      <c r="B393" s="42" t="s">
        <v>2442</v>
      </c>
      <c r="C393" s="39"/>
      <c r="D393" s="39"/>
      <c r="E393" s="39"/>
      <c r="F393" s="39"/>
      <c r="G393" s="39"/>
      <c r="H393" s="39"/>
      <c r="I393" s="39"/>
      <c r="J393" s="40">
        <v>394</v>
      </c>
      <c r="K393" s="39" t="s">
        <v>2447</v>
      </c>
      <c r="L393" s="39" t="str">
        <f t="shared" si="6"/>
        <v>30.91.11</v>
      </c>
    </row>
    <row r="394" spans="1:12">
      <c r="A394" s="41" t="s">
        <v>2448</v>
      </c>
      <c r="B394" s="42" t="s">
        <v>2449</v>
      </c>
      <c r="C394" s="39"/>
      <c r="D394" s="39"/>
      <c r="E394" s="39"/>
      <c r="F394" s="39"/>
      <c r="G394" s="39"/>
      <c r="H394" s="39"/>
      <c r="I394" s="39"/>
      <c r="J394" s="40">
        <v>395</v>
      </c>
      <c r="K394" s="39" t="s">
        <v>2450</v>
      </c>
      <c r="L394" s="39" t="str">
        <f t="shared" si="6"/>
        <v>30.91.12</v>
      </c>
    </row>
    <row r="395" spans="1:12">
      <c r="A395" s="41" t="s">
        <v>2451</v>
      </c>
      <c r="B395" s="42" t="s">
        <v>2449</v>
      </c>
      <c r="C395" s="39"/>
      <c r="D395" s="39"/>
      <c r="E395" s="39"/>
      <c r="F395" s="39"/>
      <c r="G395" s="39"/>
      <c r="H395" s="39"/>
      <c r="I395" s="39"/>
      <c r="J395" s="40">
        <v>396</v>
      </c>
      <c r="K395" s="39" t="s">
        <v>2452</v>
      </c>
      <c r="L395" s="39" t="str">
        <f t="shared" si="6"/>
        <v>30.91.20</v>
      </c>
    </row>
    <row r="396" spans="1:12">
      <c r="A396" s="41" t="s">
        <v>2453</v>
      </c>
      <c r="B396" s="42" t="s">
        <v>2449</v>
      </c>
      <c r="C396" s="39"/>
      <c r="D396" s="39"/>
      <c r="E396" s="39"/>
      <c r="F396" s="39"/>
      <c r="G396" s="39"/>
      <c r="H396" s="39"/>
      <c r="I396" s="39"/>
      <c r="J396" s="40">
        <v>397</v>
      </c>
      <c r="K396" s="39" t="s">
        <v>2454</v>
      </c>
      <c r="L396" s="39" t="str">
        <f t="shared" si="6"/>
        <v>30.92.10</v>
      </c>
    </row>
    <row r="397" spans="1:12">
      <c r="A397" s="41" t="s">
        <v>2455</v>
      </c>
      <c r="B397" s="42" t="s">
        <v>2456</v>
      </c>
      <c r="C397" s="39"/>
      <c r="D397" s="39"/>
      <c r="E397" s="39"/>
      <c r="F397" s="39"/>
      <c r="G397" s="39"/>
      <c r="H397" s="39"/>
      <c r="I397" s="39"/>
      <c r="J397" s="40">
        <v>398</v>
      </c>
      <c r="K397" s="39" t="s">
        <v>2457</v>
      </c>
      <c r="L397" s="39" t="str">
        <f t="shared" si="6"/>
        <v>30.92.20</v>
      </c>
    </row>
    <row r="398" spans="1:12">
      <c r="A398" s="41" t="s">
        <v>2458</v>
      </c>
      <c r="B398" s="42" t="s">
        <v>2459</v>
      </c>
      <c r="C398" s="39"/>
      <c r="D398" s="39"/>
      <c r="E398" s="39"/>
      <c r="F398" s="39"/>
      <c r="G398" s="39"/>
      <c r="H398" s="39"/>
      <c r="I398" s="39"/>
      <c r="J398" s="40">
        <v>399</v>
      </c>
      <c r="K398" s="39" t="s">
        <v>2460</v>
      </c>
      <c r="L398" s="39" t="str">
        <f t="shared" si="6"/>
        <v>30.92.30</v>
      </c>
    </row>
    <row r="399" spans="1:12">
      <c r="A399" s="41" t="s">
        <v>2461</v>
      </c>
      <c r="B399" s="42" t="s">
        <v>2459</v>
      </c>
      <c r="C399" s="39"/>
      <c r="D399" s="39"/>
      <c r="E399" s="39"/>
      <c r="F399" s="39"/>
      <c r="G399" s="39"/>
      <c r="H399" s="39"/>
      <c r="I399" s="39"/>
      <c r="J399" s="40">
        <v>400</v>
      </c>
      <c r="K399" s="39" t="s">
        <v>2462</v>
      </c>
      <c r="L399" s="39" t="str">
        <f t="shared" si="6"/>
        <v>30.92.40</v>
      </c>
    </row>
    <row r="400" spans="1:12">
      <c r="A400" s="41" t="s">
        <v>2463</v>
      </c>
      <c r="B400" s="42" t="s">
        <v>2464</v>
      </c>
      <c r="C400" s="39"/>
      <c r="D400" s="39"/>
      <c r="E400" s="39"/>
      <c r="F400" s="39"/>
      <c r="G400" s="39"/>
      <c r="H400" s="39"/>
      <c r="I400" s="39"/>
      <c r="J400" s="40">
        <v>401</v>
      </c>
      <c r="K400" s="39" t="s">
        <v>2465</v>
      </c>
      <c r="L400" s="39" t="str">
        <f t="shared" si="6"/>
        <v>30.99.00</v>
      </c>
    </row>
    <row r="401" spans="1:12">
      <c r="A401" s="41" t="s">
        <v>2466</v>
      </c>
      <c r="B401" s="42" t="s">
        <v>2464</v>
      </c>
      <c r="C401" s="39"/>
      <c r="D401" s="39"/>
      <c r="E401" s="39"/>
      <c r="F401" s="39"/>
      <c r="G401" s="39"/>
      <c r="H401" s="39"/>
      <c r="I401" s="39"/>
      <c r="J401" s="40">
        <v>402</v>
      </c>
      <c r="K401" s="39" t="s">
        <v>2467</v>
      </c>
      <c r="L401" s="39" t="str">
        <f t="shared" si="6"/>
        <v>31.01.10</v>
      </c>
    </row>
    <row r="402" spans="1:12">
      <c r="A402" s="41" t="s">
        <v>2468</v>
      </c>
      <c r="B402" s="42" t="s">
        <v>1322</v>
      </c>
      <c r="C402" s="39"/>
      <c r="D402" s="39"/>
      <c r="E402" s="39"/>
      <c r="F402" s="39"/>
      <c r="G402" s="39"/>
      <c r="H402" s="39"/>
      <c r="I402" s="39"/>
      <c r="J402" s="40">
        <v>403</v>
      </c>
      <c r="K402" s="39" t="s">
        <v>2469</v>
      </c>
      <c r="L402" s="39" t="str">
        <f t="shared" si="6"/>
        <v>31.01.21</v>
      </c>
    </row>
    <row r="403" spans="1:12">
      <c r="A403" s="41" t="s">
        <v>2470</v>
      </c>
      <c r="B403" s="42" t="s">
        <v>2471</v>
      </c>
      <c r="C403" s="39"/>
      <c r="D403" s="39"/>
      <c r="E403" s="39"/>
      <c r="F403" s="39"/>
      <c r="G403" s="39"/>
      <c r="H403" s="39"/>
      <c r="I403" s="39"/>
      <c r="J403" s="40">
        <v>404</v>
      </c>
      <c r="K403" s="39" t="s">
        <v>2472</v>
      </c>
      <c r="L403" s="39" t="str">
        <f t="shared" si="6"/>
        <v>31.01.22</v>
      </c>
    </row>
    <row r="404" spans="1:12">
      <c r="A404" s="41" t="s">
        <v>2473</v>
      </c>
      <c r="B404" s="42" t="s">
        <v>2471</v>
      </c>
      <c r="C404" s="39"/>
      <c r="D404" s="39"/>
      <c r="E404" s="39"/>
      <c r="F404" s="39"/>
      <c r="G404" s="39"/>
      <c r="H404" s="39"/>
      <c r="I404" s="39"/>
      <c r="J404" s="40">
        <v>405</v>
      </c>
      <c r="K404" s="39" t="s">
        <v>2474</v>
      </c>
      <c r="L404" s="39" t="str">
        <f t="shared" si="6"/>
        <v>31.02.00</v>
      </c>
    </row>
    <row r="405" spans="1:12">
      <c r="A405" s="41" t="s">
        <v>2475</v>
      </c>
      <c r="B405" s="42" t="s">
        <v>2476</v>
      </c>
      <c r="C405" s="39"/>
      <c r="D405" s="39"/>
      <c r="E405" s="39"/>
      <c r="F405" s="39"/>
      <c r="G405" s="39"/>
      <c r="H405" s="39"/>
      <c r="I405" s="39"/>
      <c r="J405" s="40">
        <v>406</v>
      </c>
      <c r="K405" s="39" t="s">
        <v>2477</v>
      </c>
      <c r="L405" s="39" t="str">
        <f t="shared" si="6"/>
        <v>31.03.00</v>
      </c>
    </row>
    <row r="406" spans="1:12">
      <c r="A406" s="41" t="s">
        <v>2478</v>
      </c>
      <c r="B406" s="42" t="s">
        <v>2476</v>
      </c>
      <c r="C406" s="39"/>
      <c r="D406" s="39"/>
      <c r="E406" s="39"/>
      <c r="F406" s="39"/>
      <c r="G406" s="39"/>
      <c r="H406" s="39"/>
      <c r="I406" s="39"/>
      <c r="J406" s="40">
        <v>407</v>
      </c>
      <c r="K406" s="39" t="s">
        <v>2479</v>
      </c>
      <c r="L406" s="39" t="str">
        <f t="shared" si="6"/>
        <v>31.09.10</v>
      </c>
    </row>
    <row r="407" spans="1:12">
      <c r="A407" s="41" t="s">
        <v>2480</v>
      </c>
      <c r="B407" s="42" t="s">
        <v>2481</v>
      </c>
      <c r="C407" s="39"/>
      <c r="D407" s="39"/>
      <c r="E407" s="39"/>
      <c r="F407" s="39"/>
      <c r="G407" s="39"/>
      <c r="H407" s="39"/>
      <c r="I407" s="39"/>
      <c r="J407" s="40">
        <v>408</v>
      </c>
      <c r="K407" s="39" t="s">
        <v>2482</v>
      </c>
      <c r="L407" s="39" t="str">
        <f t="shared" si="6"/>
        <v>31.09.20</v>
      </c>
    </row>
    <row r="408" spans="1:12">
      <c r="A408" s="41" t="s">
        <v>2483</v>
      </c>
      <c r="B408" s="42" t="s">
        <v>2481</v>
      </c>
      <c r="C408" s="39"/>
      <c r="D408" s="39"/>
      <c r="E408" s="39"/>
      <c r="F408" s="39"/>
      <c r="G408" s="39"/>
      <c r="H408" s="39"/>
      <c r="I408" s="39"/>
      <c r="J408" s="40">
        <v>409</v>
      </c>
      <c r="K408" s="39" t="s">
        <v>2484</v>
      </c>
      <c r="L408" s="39" t="str">
        <f t="shared" si="6"/>
        <v>31.09.30</v>
      </c>
    </row>
    <row r="409" spans="1:12">
      <c r="A409" s="41" t="s">
        <v>2485</v>
      </c>
      <c r="B409" s="42" t="s">
        <v>2486</v>
      </c>
      <c r="C409" s="39"/>
      <c r="D409" s="39"/>
      <c r="E409" s="39"/>
      <c r="F409" s="39"/>
      <c r="G409" s="39"/>
      <c r="H409" s="39"/>
      <c r="I409" s="39"/>
      <c r="J409" s="40">
        <v>410</v>
      </c>
      <c r="K409" s="39" t="s">
        <v>2487</v>
      </c>
      <c r="L409" s="39" t="str">
        <f t="shared" si="6"/>
        <v>31.09.40</v>
      </c>
    </row>
    <row r="410" spans="1:12">
      <c r="A410" s="41" t="s">
        <v>2488</v>
      </c>
      <c r="B410" s="42" t="s">
        <v>2489</v>
      </c>
      <c r="C410" s="39"/>
      <c r="D410" s="39"/>
      <c r="E410" s="39"/>
      <c r="F410" s="39"/>
      <c r="G410" s="39"/>
      <c r="H410" s="39"/>
      <c r="I410" s="39"/>
      <c r="J410" s="40">
        <v>411</v>
      </c>
      <c r="K410" s="39" t="s">
        <v>2490</v>
      </c>
      <c r="L410" s="39" t="str">
        <f t="shared" si="6"/>
        <v>31.09.50</v>
      </c>
    </row>
    <row r="411" spans="1:12">
      <c r="A411" s="41" t="s">
        <v>2491</v>
      </c>
      <c r="B411" s="42" t="s">
        <v>2492</v>
      </c>
      <c r="C411" s="39"/>
      <c r="D411" s="39"/>
      <c r="E411" s="39"/>
      <c r="F411" s="39"/>
      <c r="G411" s="39"/>
      <c r="H411" s="39"/>
      <c r="I411" s="39"/>
      <c r="J411" s="40">
        <v>412</v>
      </c>
      <c r="K411" s="39" t="s">
        <v>2493</v>
      </c>
      <c r="L411" s="39" t="str">
        <f t="shared" si="6"/>
        <v>31.09.90</v>
      </c>
    </row>
    <row r="412" spans="1:12">
      <c r="A412" s="41" t="s">
        <v>2494</v>
      </c>
      <c r="B412" s="42" t="s">
        <v>2492</v>
      </c>
      <c r="C412" s="39"/>
      <c r="D412" s="39"/>
      <c r="E412" s="39"/>
      <c r="F412" s="39"/>
      <c r="G412" s="39"/>
      <c r="H412" s="39"/>
      <c r="I412" s="39"/>
      <c r="J412" s="40">
        <v>413</v>
      </c>
      <c r="K412" s="39" t="s">
        <v>2495</v>
      </c>
      <c r="L412" s="39" t="str">
        <f t="shared" si="6"/>
        <v>32.11.00</v>
      </c>
    </row>
    <row r="413" spans="1:12">
      <c r="A413" s="41" t="s">
        <v>2496</v>
      </c>
      <c r="B413" s="42" t="s">
        <v>2497</v>
      </c>
      <c r="C413" s="39"/>
      <c r="D413" s="39"/>
      <c r="E413" s="39"/>
      <c r="F413" s="39"/>
      <c r="G413" s="39"/>
      <c r="H413" s="39"/>
      <c r="I413" s="39"/>
      <c r="J413" s="40">
        <v>414</v>
      </c>
      <c r="K413" s="39" t="s">
        <v>2498</v>
      </c>
      <c r="L413" s="39" t="str">
        <f t="shared" si="6"/>
        <v>32.12.10</v>
      </c>
    </row>
    <row r="414" spans="1:12">
      <c r="A414" s="41" t="s">
        <v>2499</v>
      </c>
      <c r="B414" s="42" t="s">
        <v>2497</v>
      </c>
      <c r="C414" s="39"/>
      <c r="D414" s="39"/>
      <c r="E414" s="39"/>
      <c r="F414" s="39"/>
      <c r="G414" s="39"/>
      <c r="H414" s="39"/>
      <c r="I414" s="39"/>
      <c r="J414" s="40">
        <v>415</v>
      </c>
      <c r="K414" s="39" t="s">
        <v>2500</v>
      </c>
      <c r="L414" s="39" t="str">
        <f t="shared" si="6"/>
        <v>32.12.20</v>
      </c>
    </row>
    <row r="415" spans="1:12">
      <c r="A415" s="41" t="s">
        <v>2501</v>
      </c>
      <c r="B415" s="42" t="s">
        <v>2502</v>
      </c>
      <c r="C415" s="39"/>
      <c r="D415" s="39"/>
      <c r="E415" s="39"/>
      <c r="F415" s="39"/>
      <c r="G415" s="39"/>
      <c r="H415" s="39"/>
      <c r="I415" s="39"/>
      <c r="J415" s="40">
        <v>416</v>
      </c>
      <c r="K415" s="39" t="s">
        <v>2503</v>
      </c>
      <c r="L415" s="39" t="str">
        <f t="shared" si="6"/>
        <v>32.13.01</v>
      </c>
    </row>
    <row r="416" spans="1:12">
      <c r="A416" s="41" t="s">
        <v>2504</v>
      </c>
      <c r="B416" s="42" t="s">
        <v>2502</v>
      </c>
      <c r="C416" s="39"/>
      <c r="D416" s="39"/>
      <c r="E416" s="39"/>
      <c r="F416" s="39"/>
      <c r="G416" s="39"/>
      <c r="H416" s="39"/>
      <c r="I416" s="39"/>
      <c r="J416" s="40">
        <v>417</v>
      </c>
      <c r="K416" s="39" t="s">
        <v>2505</v>
      </c>
      <c r="L416" s="39" t="str">
        <f t="shared" si="6"/>
        <v>32.13.09</v>
      </c>
    </row>
    <row r="417" spans="1:12">
      <c r="A417" s="41" t="s">
        <v>2506</v>
      </c>
      <c r="B417" s="42" t="s">
        <v>2502</v>
      </c>
      <c r="C417" s="39"/>
      <c r="D417" s="39"/>
      <c r="E417" s="39"/>
      <c r="F417" s="39"/>
      <c r="G417" s="39"/>
      <c r="H417" s="39"/>
      <c r="I417" s="39"/>
      <c r="J417" s="40">
        <v>418</v>
      </c>
      <c r="K417" s="39" t="s">
        <v>2507</v>
      </c>
      <c r="L417" s="39" t="str">
        <f t="shared" si="6"/>
        <v>32.20.00</v>
      </c>
    </row>
    <row r="418" spans="1:12">
      <c r="A418" s="41" t="s">
        <v>2508</v>
      </c>
      <c r="B418" s="42" t="s">
        <v>2509</v>
      </c>
      <c r="C418" s="39"/>
      <c r="D418" s="39"/>
      <c r="E418" s="39"/>
      <c r="F418" s="39"/>
      <c r="G418" s="39"/>
      <c r="H418" s="39"/>
      <c r="I418" s="39"/>
      <c r="J418" s="40">
        <v>419</v>
      </c>
      <c r="K418" s="39" t="s">
        <v>2510</v>
      </c>
      <c r="L418" s="39" t="str">
        <f t="shared" si="6"/>
        <v>32.30.00</v>
      </c>
    </row>
    <row r="419" spans="1:12">
      <c r="A419" s="41" t="s">
        <v>2511</v>
      </c>
      <c r="B419" s="42" t="s">
        <v>2509</v>
      </c>
      <c r="C419" s="39"/>
      <c r="D419" s="39"/>
      <c r="E419" s="39"/>
      <c r="F419" s="39"/>
      <c r="G419" s="39"/>
      <c r="H419" s="39"/>
      <c r="I419" s="39"/>
      <c r="J419" s="40">
        <v>420</v>
      </c>
      <c r="K419" s="39" t="s">
        <v>2512</v>
      </c>
      <c r="L419" s="39" t="str">
        <f t="shared" si="6"/>
        <v>32.40.10</v>
      </c>
    </row>
    <row r="420" spans="1:12">
      <c r="A420" s="41" t="s">
        <v>2513</v>
      </c>
      <c r="B420" s="42" t="s">
        <v>2509</v>
      </c>
      <c r="C420" s="39"/>
      <c r="D420" s="39"/>
      <c r="E420" s="39"/>
      <c r="F420" s="39"/>
      <c r="G420" s="39"/>
      <c r="H420" s="39"/>
      <c r="I420" s="39"/>
      <c r="J420" s="40">
        <v>421</v>
      </c>
      <c r="K420" s="39" t="s">
        <v>2514</v>
      </c>
      <c r="L420" s="39" t="str">
        <f t="shared" si="6"/>
        <v>32.40.20</v>
      </c>
    </row>
    <row r="421" spans="1:12">
      <c r="A421" s="41" t="s">
        <v>2515</v>
      </c>
      <c r="B421" s="42" t="s">
        <v>2516</v>
      </c>
      <c r="C421" s="39"/>
      <c r="D421" s="39"/>
      <c r="E421" s="39"/>
      <c r="F421" s="39"/>
      <c r="G421" s="39"/>
      <c r="H421" s="39"/>
      <c r="I421" s="39"/>
      <c r="J421" s="40">
        <v>422</v>
      </c>
      <c r="K421" s="39" t="s">
        <v>2517</v>
      </c>
      <c r="L421" s="39" t="str">
        <f t="shared" si="6"/>
        <v>32.50.11</v>
      </c>
    </row>
    <row r="422" spans="1:12">
      <c r="A422" s="41" t="s">
        <v>2518</v>
      </c>
      <c r="B422" s="42" t="s">
        <v>2516</v>
      </c>
      <c r="C422" s="39"/>
      <c r="D422" s="39"/>
      <c r="E422" s="39"/>
      <c r="F422" s="39"/>
      <c r="G422" s="39"/>
      <c r="H422" s="39"/>
      <c r="I422" s="39"/>
      <c r="J422" s="40">
        <v>423</v>
      </c>
      <c r="K422" s="39" t="s">
        <v>2519</v>
      </c>
      <c r="L422" s="39" t="str">
        <f t="shared" si="6"/>
        <v>32.50.12</v>
      </c>
    </row>
    <row r="423" spans="1:12">
      <c r="A423" s="41" t="s">
        <v>2520</v>
      </c>
      <c r="B423" s="42" t="s">
        <v>2516</v>
      </c>
      <c r="C423" s="39"/>
      <c r="D423" s="39"/>
      <c r="E423" s="39"/>
      <c r="F423" s="39"/>
      <c r="G423" s="39"/>
      <c r="H423" s="39"/>
      <c r="I423" s="39"/>
      <c r="J423" s="40">
        <v>424</v>
      </c>
      <c r="K423" s="39" t="s">
        <v>2521</v>
      </c>
      <c r="L423" s="39" t="str">
        <f t="shared" si="6"/>
        <v>32.50.13</v>
      </c>
    </row>
    <row r="424" spans="1:12">
      <c r="A424" s="41" t="s">
        <v>2522</v>
      </c>
      <c r="B424" s="42" t="s">
        <v>2523</v>
      </c>
      <c r="C424" s="39"/>
      <c r="D424" s="39"/>
      <c r="E424" s="39"/>
      <c r="F424" s="39"/>
      <c r="G424" s="39"/>
      <c r="H424" s="39"/>
      <c r="I424" s="39"/>
      <c r="J424" s="40">
        <v>425</v>
      </c>
      <c r="K424" s="39" t="s">
        <v>2524</v>
      </c>
      <c r="L424" s="39" t="str">
        <f t="shared" si="6"/>
        <v>32.50.14</v>
      </c>
    </row>
    <row r="425" spans="1:12">
      <c r="A425" s="41" t="s">
        <v>2525</v>
      </c>
      <c r="B425" s="42" t="s">
        <v>2523</v>
      </c>
      <c r="C425" s="39"/>
      <c r="D425" s="39"/>
      <c r="E425" s="39"/>
      <c r="F425" s="39"/>
      <c r="G425" s="39"/>
      <c r="H425" s="39"/>
      <c r="I425" s="39"/>
      <c r="J425" s="40">
        <v>426</v>
      </c>
      <c r="K425" s="39" t="s">
        <v>2526</v>
      </c>
      <c r="L425" s="39" t="str">
        <f t="shared" si="6"/>
        <v>32.50.20</v>
      </c>
    </row>
    <row r="426" spans="1:12">
      <c r="A426" s="41" t="s">
        <v>2527</v>
      </c>
      <c r="B426" s="42" t="s">
        <v>2523</v>
      </c>
      <c r="C426" s="39"/>
      <c r="D426" s="39"/>
      <c r="E426" s="39"/>
      <c r="F426" s="39"/>
      <c r="G426" s="39"/>
      <c r="H426" s="39"/>
      <c r="I426" s="39"/>
      <c r="J426" s="40">
        <v>427</v>
      </c>
      <c r="K426" s="39" t="s">
        <v>2528</v>
      </c>
      <c r="L426" s="39" t="str">
        <f t="shared" si="6"/>
        <v>32.50.30</v>
      </c>
    </row>
    <row r="427" spans="1:12">
      <c r="A427" s="41" t="s">
        <v>2529</v>
      </c>
      <c r="B427" s="42" t="s">
        <v>1324</v>
      </c>
      <c r="C427" s="39"/>
      <c r="D427" s="39"/>
      <c r="E427" s="39"/>
      <c r="F427" s="39"/>
      <c r="G427" s="39"/>
      <c r="H427" s="39"/>
      <c r="I427" s="39"/>
      <c r="J427" s="40">
        <v>428</v>
      </c>
      <c r="K427" s="39" t="s">
        <v>2530</v>
      </c>
      <c r="L427" s="39" t="str">
        <f t="shared" si="6"/>
        <v>32.50.40</v>
      </c>
    </row>
    <row r="428" spans="1:12" ht="26.4">
      <c r="A428" s="41" t="s">
        <v>2531</v>
      </c>
      <c r="B428" s="42" t="s">
        <v>2532</v>
      </c>
      <c r="C428" s="39"/>
      <c r="D428" s="39"/>
      <c r="E428" s="39"/>
      <c r="F428" s="39"/>
      <c r="G428" s="39"/>
      <c r="H428" s="39"/>
      <c r="I428" s="39"/>
      <c r="J428" s="40">
        <v>429</v>
      </c>
      <c r="K428" s="39" t="s">
        <v>2533</v>
      </c>
      <c r="L428" s="39" t="str">
        <f t="shared" si="6"/>
        <v>32.50.50</v>
      </c>
    </row>
    <row r="429" spans="1:12">
      <c r="A429" s="41" t="s">
        <v>2534</v>
      </c>
      <c r="B429" s="42" t="s">
        <v>2535</v>
      </c>
      <c r="C429" s="39"/>
      <c r="D429" s="39"/>
      <c r="E429" s="39"/>
      <c r="F429" s="39"/>
      <c r="G429" s="39"/>
      <c r="H429" s="39"/>
      <c r="I429" s="39"/>
      <c r="J429" s="40">
        <v>430</v>
      </c>
      <c r="K429" s="39" t="s">
        <v>2536</v>
      </c>
      <c r="L429" s="39" t="str">
        <f t="shared" si="6"/>
        <v>32.91.00</v>
      </c>
    </row>
    <row r="430" spans="1:12">
      <c r="A430" s="41" t="s">
        <v>2537</v>
      </c>
      <c r="B430" s="42" t="s">
        <v>2535</v>
      </c>
      <c r="C430" s="39"/>
      <c r="D430" s="39"/>
      <c r="E430" s="39"/>
      <c r="F430" s="39"/>
      <c r="G430" s="39"/>
      <c r="H430" s="39"/>
      <c r="I430" s="39"/>
      <c r="J430" s="40">
        <v>431</v>
      </c>
      <c r="K430" s="39" t="s">
        <v>2538</v>
      </c>
      <c r="L430" s="39" t="str">
        <f t="shared" si="6"/>
        <v>32.99.11</v>
      </c>
    </row>
    <row r="431" spans="1:12">
      <c r="A431" s="41" t="s">
        <v>2539</v>
      </c>
      <c r="B431" s="42" t="s">
        <v>2535</v>
      </c>
      <c r="C431" s="39"/>
      <c r="D431" s="39"/>
      <c r="E431" s="39"/>
      <c r="F431" s="39"/>
      <c r="G431" s="39"/>
      <c r="H431" s="39"/>
      <c r="I431" s="39"/>
      <c r="J431" s="40">
        <v>432</v>
      </c>
      <c r="K431" s="39" t="s">
        <v>2540</v>
      </c>
      <c r="L431" s="39" t="str">
        <f t="shared" si="6"/>
        <v>32.99.12</v>
      </c>
    </row>
    <row r="432" spans="1:12">
      <c r="A432" s="41" t="s">
        <v>2541</v>
      </c>
      <c r="B432" s="42" t="s">
        <v>2542</v>
      </c>
      <c r="C432" s="39"/>
      <c r="D432" s="39"/>
      <c r="E432" s="39"/>
      <c r="F432" s="39"/>
      <c r="G432" s="39"/>
      <c r="H432" s="39"/>
      <c r="I432" s="39"/>
      <c r="J432" s="40">
        <v>433</v>
      </c>
      <c r="K432" s="39" t="s">
        <v>2543</v>
      </c>
      <c r="L432" s="39" t="str">
        <f t="shared" si="6"/>
        <v>32.99.13</v>
      </c>
    </row>
    <row r="433" spans="1:12">
      <c r="A433" s="41" t="s">
        <v>2544</v>
      </c>
      <c r="B433" s="42" t="s">
        <v>2542</v>
      </c>
      <c r="C433" s="39"/>
      <c r="D433" s="39"/>
      <c r="E433" s="39"/>
      <c r="F433" s="39"/>
      <c r="G433" s="39"/>
      <c r="H433" s="39"/>
      <c r="I433" s="39"/>
      <c r="J433" s="40">
        <v>434</v>
      </c>
      <c r="K433" s="39" t="s">
        <v>2545</v>
      </c>
      <c r="L433" s="39" t="str">
        <f t="shared" si="6"/>
        <v>32.99.14</v>
      </c>
    </row>
    <row r="434" spans="1:12">
      <c r="A434" s="41" t="s">
        <v>2546</v>
      </c>
      <c r="B434" s="42" t="s">
        <v>2542</v>
      </c>
      <c r="C434" s="39"/>
      <c r="D434" s="39"/>
      <c r="E434" s="39"/>
      <c r="F434" s="39"/>
      <c r="G434" s="39"/>
      <c r="H434" s="39"/>
      <c r="I434" s="39"/>
      <c r="J434" s="40">
        <v>435</v>
      </c>
      <c r="K434" s="39" t="s">
        <v>2547</v>
      </c>
      <c r="L434" s="39" t="str">
        <f t="shared" si="6"/>
        <v>32.99.19</v>
      </c>
    </row>
    <row r="435" spans="1:12">
      <c r="A435" s="41" t="s">
        <v>2548</v>
      </c>
      <c r="B435" s="42" t="s">
        <v>2549</v>
      </c>
      <c r="C435" s="39"/>
      <c r="D435" s="39"/>
      <c r="E435" s="39"/>
      <c r="F435" s="39"/>
      <c r="G435" s="39"/>
      <c r="H435" s="39"/>
      <c r="I435" s="39"/>
      <c r="J435" s="40">
        <v>436</v>
      </c>
      <c r="K435" s="39" t="s">
        <v>2550</v>
      </c>
      <c r="L435" s="39" t="str">
        <f t="shared" si="6"/>
        <v>32.99.20</v>
      </c>
    </row>
    <row r="436" spans="1:12">
      <c r="A436" s="41" t="s">
        <v>2551</v>
      </c>
      <c r="B436" s="42" t="s">
        <v>2549</v>
      </c>
      <c r="C436" s="39"/>
      <c r="D436" s="39"/>
      <c r="E436" s="39"/>
      <c r="F436" s="39"/>
      <c r="G436" s="39"/>
      <c r="H436" s="39"/>
      <c r="I436" s="39"/>
      <c r="J436" s="40">
        <v>437</v>
      </c>
      <c r="K436" s="39" t="s">
        <v>2552</v>
      </c>
      <c r="L436" s="39" t="str">
        <f t="shared" si="6"/>
        <v>32.99.30</v>
      </c>
    </row>
    <row r="437" spans="1:12">
      <c r="A437" s="41" t="s">
        <v>2553</v>
      </c>
      <c r="B437" s="42" t="s">
        <v>2554</v>
      </c>
      <c r="C437" s="39"/>
      <c r="D437" s="39"/>
      <c r="E437" s="39"/>
      <c r="F437" s="39"/>
      <c r="G437" s="39"/>
      <c r="H437" s="39"/>
      <c r="I437" s="39"/>
      <c r="J437" s="40">
        <v>438</v>
      </c>
      <c r="K437" s="39" t="s">
        <v>2555</v>
      </c>
      <c r="L437" s="39" t="str">
        <f t="shared" si="6"/>
        <v>32.99.40</v>
      </c>
    </row>
    <row r="438" spans="1:12">
      <c r="A438" s="41" t="s">
        <v>2556</v>
      </c>
      <c r="B438" s="42" t="s">
        <v>2554</v>
      </c>
      <c r="C438" s="39"/>
      <c r="D438" s="39"/>
      <c r="E438" s="39"/>
      <c r="F438" s="39"/>
      <c r="G438" s="39"/>
      <c r="H438" s="39"/>
      <c r="I438" s="39"/>
      <c r="J438" s="40">
        <v>439</v>
      </c>
      <c r="K438" s="39" t="s">
        <v>2557</v>
      </c>
      <c r="L438" s="39" t="str">
        <f t="shared" si="6"/>
        <v>32.99.90</v>
      </c>
    </row>
    <row r="439" spans="1:12">
      <c r="A439" s="41" t="s">
        <v>2558</v>
      </c>
      <c r="B439" s="42" t="s">
        <v>2559</v>
      </c>
      <c r="C439" s="39"/>
      <c r="D439" s="39"/>
      <c r="E439" s="39"/>
      <c r="F439" s="39"/>
      <c r="G439" s="39"/>
      <c r="H439" s="39"/>
      <c r="I439" s="39"/>
      <c r="J439" s="40">
        <v>440</v>
      </c>
      <c r="K439" s="39" t="s">
        <v>2560</v>
      </c>
      <c r="L439" s="39" t="str">
        <f t="shared" si="6"/>
        <v>33.11.01</v>
      </c>
    </row>
    <row r="440" spans="1:12">
      <c r="A440" s="41" t="s">
        <v>2561</v>
      </c>
      <c r="B440" s="42" t="s">
        <v>2559</v>
      </c>
      <c r="C440" s="39"/>
      <c r="D440" s="39"/>
      <c r="E440" s="39"/>
      <c r="F440" s="39"/>
      <c r="G440" s="39"/>
      <c r="H440" s="39"/>
      <c r="I440" s="39"/>
      <c r="J440" s="40">
        <v>441</v>
      </c>
      <c r="K440" s="39" t="s">
        <v>2562</v>
      </c>
      <c r="L440" s="39" t="str">
        <f t="shared" si="6"/>
        <v>33.11.02</v>
      </c>
    </row>
    <row r="441" spans="1:12" ht="26.4">
      <c r="A441" s="41" t="s">
        <v>2563</v>
      </c>
      <c r="B441" s="42" t="s">
        <v>1326</v>
      </c>
      <c r="C441" s="39"/>
      <c r="D441" s="39"/>
      <c r="E441" s="39"/>
      <c r="F441" s="39"/>
      <c r="G441" s="39"/>
      <c r="H441" s="39"/>
      <c r="I441" s="39"/>
      <c r="J441" s="40">
        <v>442</v>
      </c>
      <c r="K441" s="39" t="s">
        <v>2564</v>
      </c>
      <c r="L441" s="39" t="str">
        <f t="shared" si="6"/>
        <v>33.11.03</v>
      </c>
    </row>
    <row r="442" spans="1:12">
      <c r="A442" s="41" t="s">
        <v>2565</v>
      </c>
      <c r="B442" s="42" t="s">
        <v>2566</v>
      </c>
      <c r="C442" s="39"/>
      <c r="D442" s="39"/>
      <c r="E442" s="39"/>
      <c r="F442" s="39"/>
      <c r="G442" s="39"/>
      <c r="H442" s="39"/>
      <c r="I442" s="39"/>
      <c r="J442" s="40">
        <v>443</v>
      </c>
      <c r="K442" s="39" t="s">
        <v>2567</v>
      </c>
      <c r="L442" s="39" t="str">
        <f t="shared" si="6"/>
        <v>33.11.04</v>
      </c>
    </row>
    <row r="443" spans="1:12">
      <c r="A443" s="41" t="s">
        <v>2568</v>
      </c>
      <c r="B443" s="42" t="s">
        <v>2569</v>
      </c>
      <c r="C443" s="39"/>
      <c r="D443" s="39"/>
      <c r="E443" s="39"/>
      <c r="F443" s="39"/>
      <c r="G443" s="39"/>
      <c r="H443" s="39"/>
      <c r="I443" s="39"/>
      <c r="J443" s="40">
        <v>444</v>
      </c>
      <c r="K443" s="39" t="s">
        <v>2570</v>
      </c>
      <c r="L443" s="39" t="str">
        <f t="shared" si="6"/>
        <v>33.11.05</v>
      </c>
    </row>
    <row r="444" spans="1:12">
      <c r="A444" s="41" t="s">
        <v>2571</v>
      </c>
      <c r="B444" s="42" t="s">
        <v>2569</v>
      </c>
      <c r="C444" s="39"/>
      <c r="D444" s="39"/>
      <c r="E444" s="39"/>
      <c r="F444" s="39"/>
      <c r="G444" s="39"/>
      <c r="H444" s="39"/>
      <c r="I444" s="39"/>
      <c r="J444" s="40">
        <v>445</v>
      </c>
      <c r="K444" s="39" t="s">
        <v>2572</v>
      </c>
      <c r="L444" s="39" t="str">
        <f t="shared" si="6"/>
        <v>33.11.06</v>
      </c>
    </row>
    <row r="445" spans="1:12">
      <c r="A445" s="41" t="s">
        <v>2573</v>
      </c>
      <c r="B445" s="42" t="s">
        <v>2569</v>
      </c>
      <c r="C445" s="39"/>
      <c r="D445" s="39"/>
      <c r="E445" s="39"/>
      <c r="F445" s="39"/>
      <c r="G445" s="39"/>
      <c r="H445" s="39"/>
      <c r="I445" s="39"/>
      <c r="J445" s="40">
        <v>446</v>
      </c>
      <c r="K445" s="39" t="s">
        <v>2574</v>
      </c>
      <c r="L445" s="39" t="str">
        <f t="shared" si="6"/>
        <v>33.11.07</v>
      </c>
    </row>
    <row r="446" spans="1:12">
      <c r="A446" s="41" t="s">
        <v>2575</v>
      </c>
      <c r="B446" s="42" t="s">
        <v>2576</v>
      </c>
      <c r="C446" s="39"/>
      <c r="D446" s="39"/>
      <c r="E446" s="39"/>
      <c r="F446" s="39"/>
      <c r="G446" s="39"/>
      <c r="H446" s="39"/>
      <c r="I446" s="39"/>
      <c r="J446" s="40">
        <v>447</v>
      </c>
      <c r="K446" s="39" t="s">
        <v>2577</v>
      </c>
      <c r="L446" s="39" t="str">
        <f t="shared" si="6"/>
        <v>33.11.09</v>
      </c>
    </row>
    <row r="447" spans="1:12">
      <c r="A447" s="41" t="s">
        <v>2578</v>
      </c>
      <c r="B447" s="42" t="s">
        <v>2576</v>
      </c>
      <c r="C447" s="39"/>
      <c r="D447" s="39"/>
      <c r="E447" s="39"/>
      <c r="F447" s="39"/>
      <c r="G447" s="39"/>
      <c r="H447" s="39"/>
      <c r="I447" s="39"/>
      <c r="J447" s="40">
        <v>448</v>
      </c>
      <c r="K447" s="39" t="s">
        <v>2579</v>
      </c>
      <c r="L447" s="39" t="str">
        <f t="shared" si="6"/>
        <v>33.12.10</v>
      </c>
    </row>
    <row r="448" spans="1:12">
      <c r="A448" s="41" t="s">
        <v>2580</v>
      </c>
      <c r="B448" s="42" t="s">
        <v>2576</v>
      </c>
      <c r="C448" s="39"/>
      <c r="D448" s="39"/>
      <c r="E448" s="39"/>
      <c r="F448" s="39"/>
      <c r="G448" s="39"/>
      <c r="H448" s="39"/>
      <c r="I448" s="39"/>
      <c r="J448" s="40">
        <v>449</v>
      </c>
      <c r="K448" s="39" t="s">
        <v>2581</v>
      </c>
      <c r="L448" s="39" t="str">
        <f t="shared" si="6"/>
        <v>33.12.20</v>
      </c>
    </row>
    <row r="449" spans="1:12">
      <c r="A449" s="41" t="s">
        <v>2582</v>
      </c>
      <c r="B449" s="42" t="s">
        <v>2583</v>
      </c>
      <c r="C449" s="39"/>
      <c r="D449" s="39"/>
      <c r="E449" s="39"/>
      <c r="F449" s="39"/>
      <c r="G449" s="39"/>
      <c r="H449" s="39"/>
      <c r="I449" s="39"/>
      <c r="J449" s="40">
        <v>450</v>
      </c>
      <c r="K449" s="39" t="s">
        <v>2584</v>
      </c>
      <c r="L449" s="39" t="str">
        <f t="shared" si="6"/>
        <v>33.12.30</v>
      </c>
    </row>
    <row r="450" spans="1:12">
      <c r="A450" s="41" t="s">
        <v>2585</v>
      </c>
      <c r="B450" s="42" t="s">
        <v>2586</v>
      </c>
      <c r="C450" s="39"/>
      <c r="D450" s="39"/>
      <c r="E450" s="39"/>
      <c r="F450" s="39"/>
      <c r="G450" s="39"/>
      <c r="H450" s="39"/>
      <c r="I450" s="39"/>
      <c r="J450" s="40">
        <v>451</v>
      </c>
      <c r="K450" s="39" t="s">
        <v>2587</v>
      </c>
      <c r="L450" s="39" t="str">
        <f t="shared" ref="L450:L513" si="7">+MID(K450,1,8)</f>
        <v>33.12.40</v>
      </c>
    </row>
    <row r="451" spans="1:12">
      <c r="A451" s="41" t="s">
        <v>2588</v>
      </c>
      <c r="B451" s="42" t="s">
        <v>2586</v>
      </c>
      <c r="C451" s="39"/>
      <c r="D451" s="39"/>
      <c r="E451" s="39"/>
      <c r="F451" s="39"/>
      <c r="G451" s="39"/>
      <c r="H451" s="39"/>
      <c r="I451" s="39"/>
      <c r="J451" s="40">
        <v>452</v>
      </c>
      <c r="K451" s="39" t="s">
        <v>2589</v>
      </c>
      <c r="L451" s="39" t="str">
        <f t="shared" si="7"/>
        <v>33.12.51</v>
      </c>
    </row>
    <row r="452" spans="1:12">
      <c r="A452" s="41" t="s">
        <v>2590</v>
      </c>
      <c r="B452" s="42" t="s">
        <v>2586</v>
      </c>
      <c r="C452" s="39"/>
      <c r="D452" s="39"/>
      <c r="E452" s="39"/>
      <c r="F452" s="39"/>
      <c r="G452" s="39"/>
      <c r="H452" s="39"/>
      <c r="I452" s="39"/>
      <c r="J452" s="40">
        <v>453</v>
      </c>
      <c r="K452" s="39" t="s">
        <v>2591</v>
      </c>
      <c r="L452" s="39" t="str">
        <f t="shared" si="7"/>
        <v>33.12.52</v>
      </c>
    </row>
    <row r="453" spans="1:12">
      <c r="A453" s="41" t="s">
        <v>2592</v>
      </c>
      <c r="B453" s="42" t="s">
        <v>2593</v>
      </c>
      <c r="C453" s="39"/>
      <c r="D453" s="39"/>
      <c r="E453" s="39"/>
      <c r="F453" s="39"/>
      <c r="G453" s="39"/>
      <c r="H453" s="39"/>
      <c r="I453" s="39"/>
      <c r="J453" s="40">
        <v>454</v>
      </c>
      <c r="K453" s="39" t="s">
        <v>2594</v>
      </c>
      <c r="L453" s="39" t="str">
        <f t="shared" si="7"/>
        <v>33.12.53</v>
      </c>
    </row>
    <row r="454" spans="1:12">
      <c r="A454" s="41" t="s">
        <v>2595</v>
      </c>
      <c r="B454" s="42" t="s">
        <v>2593</v>
      </c>
      <c r="C454" s="39"/>
      <c r="D454" s="39"/>
      <c r="E454" s="39"/>
      <c r="F454" s="39"/>
      <c r="G454" s="39"/>
      <c r="H454" s="39"/>
      <c r="I454" s="39"/>
      <c r="J454" s="40">
        <v>455</v>
      </c>
      <c r="K454" s="39" t="s">
        <v>2596</v>
      </c>
      <c r="L454" s="39" t="str">
        <f t="shared" si="7"/>
        <v>33.12.54</v>
      </c>
    </row>
    <row r="455" spans="1:12">
      <c r="A455" s="41" t="s">
        <v>2597</v>
      </c>
      <c r="B455" s="42" t="s">
        <v>2593</v>
      </c>
      <c r="C455" s="39"/>
      <c r="D455" s="39"/>
      <c r="E455" s="39"/>
      <c r="F455" s="39"/>
      <c r="G455" s="39"/>
      <c r="H455" s="39"/>
      <c r="I455" s="39"/>
      <c r="J455" s="40">
        <v>456</v>
      </c>
      <c r="K455" s="39" t="s">
        <v>2598</v>
      </c>
      <c r="L455" s="39" t="str">
        <f t="shared" si="7"/>
        <v>33.12.55</v>
      </c>
    </row>
    <row r="456" spans="1:12">
      <c r="A456" s="41" t="s">
        <v>2599</v>
      </c>
      <c r="B456" s="42" t="s">
        <v>2600</v>
      </c>
      <c r="C456" s="39"/>
      <c r="D456" s="39"/>
      <c r="E456" s="39"/>
      <c r="F456" s="39"/>
      <c r="G456" s="39"/>
      <c r="H456" s="39"/>
      <c r="I456" s="39"/>
      <c r="J456" s="40">
        <v>457</v>
      </c>
      <c r="K456" s="39" t="s">
        <v>2601</v>
      </c>
      <c r="L456" s="39" t="str">
        <f t="shared" si="7"/>
        <v>33.12.59</v>
      </c>
    </row>
    <row r="457" spans="1:12">
      <c r="A457" s="41" t="s">
        <v>2602</v>
      </c>
      <c r="B457" s="42" t="s">
        <v>2600</v>
      </c>
      <c r="C457" s="39"/>
      <c r="D457" s="39"/>
      <c r="E457" s="39"/>
      <c r="F457" s="39"/>
      <c r="G457" s="39"/>
      <c r="H457" s="39"/>
      <c r="I457" s="39"/>
      <c r="J457" s="40">
        <v>458</v>
      </c>
      <c r="K457" s="39" t="s">
        <v>2603</v>
      </c>
      <c r="L457" s="39" t="str">
        <f t="shared" si="7"/>
        <v>33.12.60</v>
      </c>
    </row>
    <row r="458" spans="1:12">
      <c r="A458" s="41" t="s">
        <v>2604</v>
      </c>
      <c r="B458" s="42" t="s">
        <v>2605</v>
      </c>
      <c r="C458" s="39"/>
      <c r="D458" s="39"/>
      <c r="E458" s="39"/>
      <c r="F458" s="39"/>
      <c r="G458" s="39"/>
      <c r="H458" s="39"/>
      <c r="I458" s="39"/>
      <c r="J458" s="40">
        <v>459</v>
      </c>
      <c r="K458" s="39" t="s">
        <v>2606</v>
      </c>
      <c r="L458" s="39" t="str">
        <f t="shared" si="7"/>
        <v>33.12.70</v>
      </c>
    </row>
    <row r="459" spans="1:12" ht="26.4">
      <c r="A459" s="41" t="s">
        <v>2607</v>
      </c>
      <c r="B459" s="42" t="s">
        <v>2608</v>
      </c>
      <c r="C459" s="39"/>
      <c r="D459" s="39"/>
      <c r="E459" s="39"/>
      <c r="F459" s="39"/>
      <c r="G459" s="39"/>
      <c r="H459" s="39"/>
      <c r="I459" s="39"/>
      <c r="J459" s="40">
        <v>460</v>
      </c>
      <c r="K459" s="39" t="s">
        <v>2609</v>
      </c>
      <c r="L459" s="39" t="str">
        <f t="shared" si="7"/>
        <v>33.12.91</v>
      </c>
    </row>
    <row r="460" spans="1:12">
      <c r="A460" s="41" t="s">
        <v>2610</v>
      </c>
      <c r="B460" s="42" t="s">
        <v>2611</v>
      </c>
      <c r="C460" s="39"/>
      <c r="D460" s="39"/>
      <c r="E460" s="39"/>
      <c r="F460" s="39"/>
      <c r="G460" s="39"/>
      <c r="H460" s="39"/>
      <c r="I460" s="39"/>
      <c r="J460" s="40">
        <v>461</v>
      </c>
      <c r="K460" s="39" t="s">
        <v>2612</v>
      </c>
      <c r="L460" s="39" t="str">
        <f t="shared" si="7"/>
        <v>33.12.92</v>
      </c>
    </row>
    <row r="461" spans="1:12">
      <c r="A461" s="41" t="s">
        <v>2613</v>
      </c>
      <c r="B461" s="42" t="s">
        <v>2611</v>
      </c>
      <c r="C461" s="39"/>
      <c r="D461" s="39"/>
      <c r="E461" s="39"/>
      <c r="F461" s="39"/>
      <c r="G461" s="39"/>
      <c r="H461" s="39"/>
      <c r="I461" s="39"/>
      <c r="J461" s="40">
        <v>462</v>
      </c>
      <c r="K461" s="39" t="s">
        <v>2614</v>
      </c>
      <c r="L461" s="39" t="str">
        <f t="shared" si="7"/>
        <v>33.12.99</v>
      </c>
    </row>
    <row r="462" spans="1:12">
      <c r="A462" s="41" t="s">
        <v>2615</v>
      </c>
      <c r="B462" s="42" t="s">
        <v>2611</v>
      </c>
      <c r="C462" s="39"/>
      <c r="D462" s="39"/>
      <c r="E462" s="39"/>
      <c r="F462" s="39"/>
      <c r="G462" s="39"/>
      <c r="H462" s="39"/>
      <c r="I462" s="39"/>
      <c r="J462" s="40">
        <v>463</v>
      </c>
      <c r="K462" s="39" t="s">
        <v>2616</v>
      </c>
      <c r="L462" s="39" t="str">
        <f t="shared" si="7"/>
        <v>33.13.01</v>
      </c>
    </row>
    <row r="463" spans="1:12">
      <c r="A463" s="41" t="s">
        <v>2617</v>
      </c>
      <c r="B463" s="42" t="s">
        <v>2618</v>
      </c>
      <c r="C463" s="39"/>
      <c r="D463" s="39"/>
      <c r="E463" s="39"/>
      <c r="F463" s="39"/>
      <c r="G463" s="39"/>
      <c r="H463" s="39"/>
      <c r="I463" s="39"/>
      <c r="J463" s="40">
        <v>464</v>
      </c>
      <c r="K463" s="39" t="s">
        <v>2619</v>
      </c>
      <c r="L463" s="39" t="str">
        <f t="shared" si="7"/>
        <v>33.13.03</v>
      </c>
    </row>
    <row r="464" spans="1:12">
      <c r="A464" s="41" t="s">
        <v>2620</v>
      </c>
      <c r="B464" s="42" t="s">
        <v>2618</v>
      </c>
      <c r="C464" s="39"/>
      <c r="D464" s="39"/>
      <c r="E464" s="39"/>
      <c r="F464" s="39"/>
      <c r="G464" s="39"/>
      <c r="H464" s="39"/>
      <c r="I464" s="39"/>
      <c r="J464" s="40">
        <v>465</v>
      </c>
      <c r="K464" s="39" t="s">
        <v>2621</v>
      </c>
      <c r="L464" s="39" t="str">
        <f t="shared" si="7"/>
        <v>33.13.04</v>
      </c>
    </row>
    <row r="465" spans="1:12">
      <c r="A465" s="41" t="s">
        <v>2622</v>
      </c>
      <c r="B465" s="42" t="s">
        <v>2618</v>
      </c>
      <c r="C465" s="39"/>
      <c r="D465" s="39"/>
      <c r="E465" s="39"/>
      <c r="F465" s="39"/>
      <c r="G465" s="39"/>
      <c r="H465" s="39"/>
      <c r="I465" s="39"/>
      <c r="J465" s="40">
        <v>466</v>
      </c>
      <c r="K465" s="39" t="s">
        <v>2623</v>
      </c>
      <c r="L465" s="39" t="str">
        <f t="shared" si="7"/>
        <v>33.13.09</v>
      </c>
    </row>
    <row r="466" spans="1:12">
      <c r="A466" s="41" t="s">
        <v>2624</v>
      </c>
      <c r="B466" s="42" t="s">
        <v>2625</v>
      </c>
      <c r="C466" s="39"/>
      <c r="D466" s="39"/>
      <c r="E466" s="39"/>
      <c r="F466" s="39"/>
      <c r="G466" s="39"/>
      <c r="H466" s="39"/>
      <c r="I466" s="39"/>
      <c r="J466" s="40">
        <v>467</v>
      </c>
      <c r="K466" s="39" t="s">
        <v>2626</v>
      </c>
      <c r="L466" s="39" t="str">
        <f t="shared" si="7"/>
        <v>33.14.00</v>
      </c>
    </row>
    <row r="467" spans="1:12">
      <c r="A467" s="41" t="s">
        <v>2627</v>
      </c>
      <c r="B467" s="42" t="s">
        <v>2625</v>
      </c>
      <c r="C467" s="39"/>
      <c r="D467" s="39"/>
      <c r="E467" s="39"/>
      <c r="F467" s="39"/>
      <c r="G467" s="39"/>
      <c r="H467" s="39"/>
      <c r="I467" s="39"/>
      <c r="J467" s="40">
        <v>468</v>
      </c>
      <c r="K467" s="39" t="s">
        <v>2628</v>
      </c>
      <c r="L467" s="39" t="str">
        <f t="shared" si="7"/>
        <v>33.15.00</v>
      </c>
    </row>
    <row r="468" spans="1:12">
      <c r="A468" s="41" t="s">
        <v>2629</v>
      </c>
      <c r="B468" s="42" t="s">
        <v>2625</v>
      </c>
      <c r="C468" s="39"/>
      <c r="D468" s="39"/>
      <c r="E468" s="39"/>
      <c r="F468" s="39"/>
      <c r="G468" s="39"/>
      <c r="H468" s="39"/>
      <c r="I468" s="39"/>
      <c r="J468" s="40">
        <v>469</v>
      </c>
      <c r="K468" s="39" t="s">
        <v>2630</v>
      </c>
      <c r="L468" s="39" t="str">
        <f t="shared" si="7"/>
        <v>33.16.00</v>
      </c>
    </row>
    <row r="469" spans="1:12">
      <c r="A469" s="41" t="s">
        <v>2631</v>
      </c>
      <c r="B469" s="42" t="s">
        <v>2632</v>
      </c>
      <c r="C469" s="39"/>
      <c r="D469" s="39"/>
      <c r="E469" s="39"/>
      <c r="F469" s="39"/>
      <c r="G469" s="39"/>
      <c r="H469" s="39"/>
      <c r="I469" s="39"/>
      <c r="J469" s="40">
        <v>470</v>
      </c>
      <c r="K469" s="39" t="s">
        <v>2633</v>
      </c>
      <c r="L469" s="39" t="str">
        <f t="shared" si="7"/>
        <v>33.17.00</v>
      </c>
    </row>
    <row r="470" spans="1:12">
      <c r="A470" s="41" t="s">
        <v>2634</v>
      </c>
      <c r="B470" s="42" t="s">
        <v>2632</v>
      </c>
      <c r="C470" s="39"/>
      <c r="D470" s="39"/>
      <c r="E470" s="39"/>
      <c r="F470" s="39"/>
      <c r="G470" s="39"/>
      <c r="H470" s="39"/>
      <c r="I470" s="39"/>
      <c r="J470" s="40">
        <v>471</v>
      </c>
      <c r="K470" s="39" t="s">
        <v>2635</v>
      </c>
      <c r="L470" s="39" t="str">
        <f t="shared" si="7"/>
        <v>33.19.01</v>
      </c>
    </row>
    <row r="471" spans="1:12">
      <c r="A471" s="41" t="s">
        <v>2636</v>
      </c>
      <c r="B471" s="42" t="s">
        <v>2632</v>
      </c>
      <c r="C471" s="39"/>
      <c r="D471" s="39"/>
      <c r="E471" s="39"/>
      <c r="F471" s="39"/>
      <c r="G471" s="39"/>
      <c r="H471" s="39"/>
      <c r="I471" s="39"/>
      <c r="J471" s="40">
        <v>472</v>
      </c>
      <c r="K471" s="39" t="s">
        <v>2637</v>
      </c>
      <c r="L471" s="39" t="str">
        <f t="shared" si="7"/>
        <v>33.19.02</v>
      </c>
    </row>
    <row r="472" spans="1:12" ht="26.4">
      <c r="A472" s="41" t="s">
        <v>2638</v>
      </c>
      <c r="B472" s="42" t="s">
        <v>2639</v>
      </c>
      <c r="C472" s="39"/>
      <c r="D472" s="39"/>
      <c r="E472" s="39"/>
      <c r="F472" s="39"/>
      <c r="G472" s="39"/>
      <c r="H472" s="39"/>
      <c r="I472" s="39"/>
      <c r="J472" s="40">
        <v>473</v>
      </c>
      <c r="K472" s="39" t="s">
        <v>2640</v>
      </c>
      <c r="L472" s="39" t="str">
        <f t="shared" si="7"/>
        <v>33.19.03</v>
      </c>
    </row>
    <row r="473" spans="1:12">
      <c r="A473" s="41" t="s">
        <v>2641</v>
      </c>
      <c r="B473" s="42" t="s">
        <v>2642</v>
      </c>
      <c r="C473" s="39"/>
      <c r="D473" s="39"/>
      <c r="E473" s="39"/>
      <c r="F473" s="39"/>
      <c r="G473" s="39"/>
      <c r="H473" s="39"/>
      <c r="I473" s="39"/>
      <c r="J473" s="40">
        <v>474</v>
      </c>
      <c r="K473" s="39" t="s">
        <v>2643</v>
      </c>
      <c r="L473" s="39" t="str">
        <f t="shared" si="7"/>
        <v>33.19.04</v>
      </c>
    </row>
    <row r="474" spans="1:12">
      <c r="A474" s="41" t="s">
        <v>2644</v>
      </c>
      <c r="B474" s="42" t="s">
        <v>2645</v>
      </c>
      <c r="C474" s="39"/>
      <c r="D474" s="39"/>
      <c r="E474" s="39"/>
      <c r="F474" s="39"/>
      <c r="G474" s="39"/>
      <c r="H474" s="39"/>
      <c r="I474" s="39"/>
      <c r="J474" s="40">
        <v>475</v>
      </c>
      <c r="K474" s="39" t="s">
        <v>2646</v>
      </c>
      <c r="L474" s="39" t="str">
        <f t="shared" si="7"/>
        <v>33.19.09</v>
      </c>
    </row>
    <row r="475" spans="1:12">
      <c r="A475" s="41" t="s">
        <v>2647</v>
      </c>
      <c r="B475" s="42" t="s">
        <v>2648</v>
      </c>
      <c r="C475" s="39"/>
      <c r="D475" s="39"/>
      <c r="E475" s="39"/>
      <c r="F475" s="39"/>
      <c r="G475" s="39"/>
      <c r="H475" s="39"/>
      <c r="I475" s="39"/>
      <c r="J475" s="40">
        <v>476</v>
      </c>
      <c r="K475" s="39" t="s">
        <v>2649</v>
      </c>
      <c r="L475" s="39" t="str">
        <f t="shared" si="7"/>
        <v>33.20.01</v>
      </c>
    </row>
    <row r="476" spans="1:12">
      <c r="A476" s="41" t="s">
        <v>2650</v>
      </c>
      <c r="B476" s="42" t="s">
        <v>2651</v>
      </c>
      <c r="C476" s="39"/>
      <c r="D476" s="39"/>
      <c r="E476" s="39"/>
      <c r="F476" s="39"/>
      <c r="G476" s="39"/>
      <c r="H476" s="39"/>
      <c r="I476" s="39"/>
      <c r="J476" s="40">
        <v>477</v>
      </c>
      <c r="K476" s="39" t="s">
        <v>2652</v>
      </c>
      <c r="L476" s="39" t="str">
        <f t="shared" si="7"/>
        <v>33.20.02</v>
      </c>
    </row>
    <row r="477" spans="1:12">
      <c r="A477" s="41" t="s">
        <v>2653</v>
      </c>
      <c r="B477" s="42" t="s">
        <v>2651</v>
      </c>
      <c r="C477" s="39"/>
      <c r="D477" s="39"/>
      <c r="E477" s="39"/>
      <c r="F477" s="39"/>
      <c r="G477" s="39"/>
      <c r="H477" s="39"/>
      <c r="I477" s="39"/>
      <c r="J477" s="40">
        <v>478</v>
      </c>
      <c r="K477" s="39" t="s">
        <v>2654</v>
      </c>
      <c r="L477" s="39" t="str">
        <f t="shared" si="7"/>
        <v>33.20.03</v>
      </c>
    </row>
    <row r="478" spans="1:12">
      <c r="A478" s="41" t="s">
        <v>2655</v>
      </c>
      <c r="B478" s="42" t="s">
        <v>2656</v>
      </c>
      <c r="C478" s="39"/>
      <c r="D478" s="39"/>
      <c r="E478" s="39"/>
      <c r="F478" s="39"/>
      <c r="G478" s="39"/>
      <c r="H478" s="39"/>
      <c r="I478" s="39"/>
      <c r="J478" s="40">
        <v>479</v>
      </c>
      <c r="K478" s="39" t="s">
        <v>2657</v>
      </c>
      <c r="L478" s="39" t="str">
        <f t="shared" si="7"/>
        <v>33.20.04</v>
      </c>
    </row>
    <row r="479" spans="1:12">
      <c r="A479" s="41" t="s">
        <v>2658</v>
      </c>
      <c r="B479" s="42" t="s">
        <v>2656</v>
      </c>
      <c r="C479" s="39"/>
      <c r="D479" s="39"/>
      <c r="E479" s="39"/>
      <c r="F479" s="39"/>
      <c r="G479" s="39"/>
      <c r="H479" s="39"/>
      <c r="I479" s="39"/>
      <c r="J479" s="40">
        <v>480</v>
      </c>
      <c r="K479" s="39" t="s">
        <v>2659</v>
      </c>
      <c r="L479" s="39" t="str">
        <f t="shared" si="7"/>
        <v>33.20.05</v>
      </c>
    </row>
    <row r="480" spans="1:12">
      <c r="A480" s="41" t="s">
        <v>2660</v>
      </c>
      <c r="B480" s="42" t="s">
        <v>1328</v>
      </c>
      <c r="C480" s="39"/>
      <c r="D480" s="39"/>
      <c r="E480" s="39"/>
      <c r="F480" s="39"/>
      <c r="G480" s="39"/>
      <c r="H480" s="39"/>
      <c r="I480" s="39"/>
      <c r="J480" s="40">
        <v>481</v>
      </c>
      <c r="K480" s="39" t="s">
        <v>2661</v>
      </c>
      <c r="L480" s="39" t="str">
        <f t="shared" si="7"/>
        <v>33.20.06</v>
      </c>
    </row>
    <row r="481" spans="1:12">
      <c r="A481" s="41" t="s">
        <v>2662</v>
      </c>
      <c r="B481" s="42" t="s">
        <v>2663</v>
      </c>
      <c r="C481" s="39"/>
      <c r="D481" s="39"/>
      <c r="E481" s="39"/>
      <c r="F481" s="39"/>
      <c r="G481" s="39"/>
      <c r="H481" s="39"/>
      <c r="I481" s="39"/>
      <c r="J481" s="40">
        <v>482</v>
      </c>
      <c r="K481" s="39" t="s">
        <v>2664</v>
      </c>
      <c r="L481" s="39" t="str">
        <f t="shared" si="7"/>
        <v>33.20.07</v>
      </c>
    </row>
    <row r="482" spans="1:12">
      <c r="A482" s="41" t="s">
        <v>2665</v>
      </c>
      <c r="B482" s="42" t="s">
        <v>2666</v>
      </c>
      <c r="C482" s="39"/>
      <c r="D482" s="39"/>
      <c r="E482" s="39"/>
      <c r="F482" s="39"/>
      <c r="G482" s="39"/>
      <c r="H482" s="39"/>
      <c r="I482" s="39"/>
      <c r="J482" s="40">
        <v>483</v>
      </c>
      <c r="K482" s="39" t="s">
        <v>2667</v>
      </c>
      <c r="L482" s="39" t="str">
        <f t="shared" si="7"/>
        <v>33.20.08</v>
      </c>
    </row>
    <row r="483" spans="1:12">
      <c r="A483" s="41" t="s">
        <v>2668</v>
      </c>
      <c r="B483" s="42" t="s">
        <v>2666</v>
      </c>
      <c r="C483" s="39"/>
      <c r="D483" s="39"/>
      <c r="E483" s="39"/>
      <c r="F483" s="39"/>
      <c r="G483" s="39"/>
      <c r="H483" s="39"/>
      <c r="I483" s="39"/>
      <c r="J483" s="40">
        <v>484</v>
      </c>
      <c r="K483" s="39" t="s">
        <v>2669</v>
      </c>
      <c r="L483" s="39" t="str">
        <f t="shared" si="7"/>
        <v>33.20.09</v>
      </c>
    </row>
    <row r="484" spans="1:12">
      <c r="A484" s="41" t="s">
        <v>2670</v>
      </c>
      <c r="B484" s="42" t="s">
        <v>2666</v>
      </c>
      <c r="C484" s="39"/>
      <c r="D484" s="39"/>
      <c r="E484" s="39"/>
      <c r="F484" s="39"/>
      <c r="G484" s="39"/>
      <c r="H484" s="39"/>
      <c r="I484" s="39"/>
      <c r="J484" s="40">
        <v>485</v>
      </c>
      <c r="K484" s="39" t="s">
        <v>2671</v>
      </c>
      <c r="L484" s="39" t="str">
        <f t="shared" si="7"/>
        <v>35.11.00</v>
      </c>
    </row>
    <row r="485" spans="1:12">
      <c r="A485" s="41" t="s">
        <v>2672</v>
      </c>
      <c r="B485" s="42" t="s">
        <v>2673</v>
      </c>
      <c r="C485" s="39"/>
      <c r="D485" s="39"/>
      <c r="E485" s="39"/>
      <c r="F485" s="39"/>
      <c r="G485" s="39"/>
      <c r="H485" s="39"/>
      <c r="I485" s="39"/>
      <c r="J485" s="40">
        <v>486</v>
      </c>
      <c r="K485" s="39" t="s">
        <v>2674</v>
      </c>
      <c r="L485" s="39" t="str">
        <f t="shared" si="7"/>
        <v>35.12.00</v>
      </c>
    </row>
    <row r="486" spans="1:12">
      <c r="A486" s="41" t="s">
        <v>2675</v>
      </c>
      <c r="B486" s="42" t="s">
        <v>2673</v>
      </c>
      <c r="C486" s="39"/>
      <c r="D486" s="39"/>
      <c r="E486" s="39"/>
      <c r="F486" s="39"/>
      <c r="G486" s="39"/>
      <c r="H486" s="39"/>
      <c r="I486" s="39"/>
      <c r="J486" s="40">
        <v>487</v>
      </c>
      <c r="K486" s="39" t="s">
        <v>2676</v>
      </c>
      <c r="L486" s="39" t="str">
        <f t="shared" si="7"/>
        <v>35.13.00</v>
      </c>
    </row>
    <row r="487" spans="1:12">
      <c r="A487" s="41" t="s">
        <v>2677</v>
      </c>
      <c r="B487" s="42" t="s">
        <v>2673</v>
      </c>
      <c r="C487" s="39"/>
      <c r="D487" s="39"/>
      <c r="E487" s="39"/>
      <c r="F487" s="39"/>
      <c r="G487" s="39"/>
      <c r="H487" s="39"/>
      <c r="I487" s="39"/>
      <c r="J487" s="40">
        <v>488</v>
      </c>
      <c r="K487" s="39" t="s">
        <v>2678</v>
      </c>
      <c r="L487" s="39" t="str">
        <f t="shared" si="7"/>
        <v>35.14.00</v>
      </c>
    </row>
    <row r="488" spans="1:12">
      <c r="A488" s="41" t="s">
        <v>2679</v>
      </c>
      <c r="B488" s="42" t="s">
        <v>2680</v>
      </c>
      <c r="C488" s="39"/>
      <c r="D488" s="39"/>
      <c r="E488" s="39"/>
      <c r="F488" s="39"/>
      <c r="G488" s="39"/>
      <c r="H488" s="39"/>
      <c r="I488" s="39"/>
      <c r="J488" s="40">
        <v>489</v>
      </c>
      <c r="K488" s="39" t="s">
        <v>2681</v>
      </c>
      <c r="L488" s="39" t="str">
        <f t="shared" si="7"/>
        <v>35.21.00</v>
      </c>
    </row>
    <row r="489" spans="1:12">
      <c r="A489" s="41" t="s">
        <v>2682</v>
      </c>
      <c r="B489" s="42" t="s">
        <v>2683</v>
      </c>
      <c r="C489" s="39"/>
      <c r="D489" s="39"/>
      <c r="E489" s="39"/>
      <c r="F489" s="39"/>
      <c r="G489" s="39"/>
      <c r="H489" s="39"/>
      <c r="I489" s="39"/>
      <c r="J489" s="40">
        <v>490</v>
      </c>
      <c r="K489" s="39" t="s">
        <v>2684</v>
      </c>
      <c r="L489" s="39" t="str">
        <f t="shared" si="7"/>
        <v>35.22.00</v>
      </c>
    </row>
    <row r="490" spans="1:12">
      <c r="A490" s="41" t="s">
        <v>2685</v>
      </c>
      <c r="B490" s="42" t="s">
        <v>2683</v>
      </c>
      <c r="C490" s="39"/>
      <c r="D490" s="39"/>
      <c r="E490" s="39"/>
      <c r="F490" s="39"/>
      <c r="G490" s="39"/>
      <c r="H490" s="39"/>
      <c r="I490" s="39"/>
      <c r="J490" s="40">
        <v>491</v>
      </c>
      <c r="K490" s="39" t="s">
        <v>2686</v>
      </c>
      <c r="L490" s="39" t="str">
        <f t="shared" si="7"/>
        <v>35.23.00</v>
      </c>
    </row>
    <row r="491" spans="1:12">
      <c r="A491" s="41" t="s">
        <v>2687</v>
      </c>
      <c r="B491" s="42" t="s">
        <v>2683</v>
      </c>
      <c r="C491" s="39"/>
      <c r="D491" s="39"/>
      <c r="E491" s="39"/>
      <c r="F491" s="39"/>
      <c r="G491" s="39"/>
      <c r="H491" s="39"/>
      <c r="I491" s="39"/>
      <c r="J491" s="40">
        <v>492</v>
      </c>
      <c r="K491" s="39" t="s">
        <v>2688</v>
      </c>
      <c r="L491" s="39" t="str">
        <f t="shared" si="7"/>
        <v>35.30.00</v>
      </c>
    </row>
    <row r="492" spans="1:12" ht="26.4">
      <c r="A492" s="41" t="s">
        <v>2689</v>
      </c>
      <c r="B492" s="42" t="s">
        <v>2690</v>
      </c>
      <c r="C492" s="39"/>
      <c r="D492" s="39"/>
      <c r="E492" s="39"/>
      <c r="F492" s="39"/>
      <c r="G492" s="39"/>
      <c r="H492" s="39"/>
      <c r="I492" s="39"/>
      <c r="J492" s="40">
        <v>493</v>
      </c>
      <c r="K492" s="39" t="s">
        <v>2691</v>
      </c>
      <c r="L492" s="39" t="str">
        <f t="shared" si="7"/>
        <v>36.00.00</v>
      </c>
    </row>
    <row r="493" spans="1:12" ht="26.4">
      <c r="A493" s="41" t="s">
        <v>2692</v>
      </c>
      <c r="B493" s="42" t="s">
        <v>2690</v>
      </c>
      <c r="C493" s="39"/>
      <c r="D493" s="39"/>
      <c r="E493" s="39"/>
      <c r="F493" s="39"/>
      <c r="G493" s="39"/>
      <c r="H493" s="39"/>
      <c r="I493" s="39"/>
      <c r="J493" s="40">
        <v>494</v>
      </c>
      <c r="K493" s="39" t="s">
        <v>2693</v>
      </c>
      <c r="L493" s="39" t="str">
        <f t="shared" si="7"/>
        <v>37.00.00</v>
      </c>
    </row>
    <row r="494" spans="1:12" ht="26.4">
      <c r="A494" s="41" t="s">
        <v>2694</v>
      </c>
      <c r="B494" s="42" t="s">
        <v>2690</v>
      </c>
      <c r="C494" s="39"/>
      <c r="D494" s="39"/>
      <c r="E494" s="39"/>
      <c r="F494" s="39"/>
      <c r="G494" s="39"/>
      <c r="H494" s="39"/>
      <c r="I494" s="39"/>
      <c r="J494" s="40">
        <v>495</v>
      </c>
      <c r="K494" s="39" t="s">
        <v>2695</v>
      </c>
      <c r="L494" s="39" t="str">
        <f t="shared" si="7"/>
        <v>38.11.00</v>
      </c>
    </row>
    <row r="495" spans="1:12">
      <c r="A495" s="41" t="s">
        <v>2696</v>
      </c>
      <c r="B495" s="42" t="s">
        <v>2697</v>
      </c>
      <c r="C495" s="39"/>
      <c r="D495" s="39"/>
      <c r="E495" s="39"/>
      <c r="F495" s="39"/>
      <c r="G495" s="39"/>
      <c r="H495" s="39"/>
      <c r="I495" s="39"/>
      <c r="J495" s="40">
        <v>496</v>
      </c>
      <c r="K495" s="39" t="s">
        <v>2698</v>
      </c>
      <c r="L495" s="39" t="str">
        <f t="shared" si="7"/>
        <v>38.12.00</v>
      </c>
    </row>
    <row r="496" spans="1:12">
      <c r="A496" s="41" t="s">
        <v>2699</v>
      </c>
      <c r="B496" s="42" t="s">
        <v>2697</v>
      </c>
      <c r="C496" s="39"/>
      <c r="D496" s="39"/>
      <c r="E496" s="39"/>
      <c r="F496" s="39"/>
      <c r="G496" s="39"/>
      <c r="H496" s="39"/>
      <c r="I496" s="39"/>
      <c r="J496" s="40">
        <v>497</v>
      </c>
      <c r="K496" s="39" t="s">
        <v>2700</v>
      </c>
      <c r="L496" s="39" t="str">
        <f t="shared" si="7"/>
        <v>38.21.01</v>
      </c>
    </row>
    <row r="497" spans="1:12">
      <c r="A497" s="41" t="s">
        <v>2701</v>
      </c>
      <c r="B497" s="42" t="s">
        <v>2702</v>
      </c>
      <c r="C497" s="39"/>
      <c r="D497" s="39"/>
      <c r="E497" s="39"/>
      <c r="F497" s="39"/>
      <c r="G497" s="39"/>
      <c r="H497" s="39"/>
      <c r="I497" s="39"/>
      <c r="J497" s="40">
        <v>498</v>
      </c>
      <c r="K497" s="39" t="s">
        <v>2703</v>
      </c>
      <c r="L497" s="39" t="str">
        <f t="shared" si="7"/>
        <v>38.21.09</v>
      </c>
    </row>
    <row r="498" spans="1:12">
      <c r="A498" s="41" t="s">
        <v>2704</v>
      </c>
      <c r="B498" s="42" t="s">
        <v>2705</v>
      </c>
      <c r="C498" s="39"/>
      <c r="D498" s="39"/>
      <c r="E498" s="39"/>
      <c r="F498" s="39"/>
      <c r="G498" s="39"/>
      <c r="H498" s="39"/>
      <c r="I498" s="39"/>
      <c r="J498" s="40">
        <v>499</v>
      </c>
      <c r="K498" s="39" t="s">
        <v>2706</v>
      </c>
      <c r="L498" s="39" t="str">
        <f t="shared" si="7"/>
        <v>38.22.00</v>
      </c>
    </row>
    <row r="499" spans="1:12">
      <c r="A499" s="41" t="s">
        <v>2707</v>
      </c>
      <c r="B499" s="42" t="s">
        <v>2708</v>
      </c>
      <c r="C499" s="39"/>
      <c r="D499" s="39"/>
      <c r="E499" s="39"/>
      <c r="F499" s="39"/>
      <c r="G499" s="39"/>
      <c r="H499" s="39"/>
      <c r="I499" s="39"/>
      <c r="J499" s="40">
        <v>500</v>
      </c>
      <c r="K499" s="39" t="s">
        <v>2709</v>
      </c>
      <c r="L499" s="39" t="str">
        <f t="shared" si="7"/>
        <v>38.31.10</v>
      </c>
    </row>
    <row r="500" spans="1:12">
      <c r="A500" s="41" t="s">
        <v>2710</v>
      </c>
      <c r="B500" s="42" t="s">
        <v>2708</v>
      </c>
      <c r="C500" s="39"/>
      <c r="D500" s="39"/>
      <c r="E500" s="39"/>
      <c r="F500" s="39"/>
      <c r="G500" s="39"/>
      <c r="H500" s="39"/>
      <c r="I500" s="39"/>
      <c r="J500" s="40">
        <v>501</v>
      </c>
      <c r="K500" s="39" t="s">
        <v>2711</v>
      </c>
      <c r="L500" s="39" t="str">
        <f t="shared" si="7"/>
        <v>38.31.20</v>
      </c>
    </row>
    <row r="501" spans="1:12">
      <c r="A501" s="41" t="s">
        <v>2712</v>
      </c>
      <c r="B501" s="42" t="s">
        <v>2708</v>
      </c>
      <c r="C501" s="39"/>
      <c r="D501" s="39"/>
      <c r="E501" s="39"/>
      <c r="F501" s="39"/>
      <c r="G501" s="39"/>
      <c r="H501" s="39"/>
      <c r="I501" s="39"/>
      <c r="J501" s="40">
        <v>502</v>
      </c>
      <c r="K501" s="39" t="s">
        <v>2713</v>
      </c>
      <c r="L501" s="39" t="str">
        <f t="shared" si="7"/>
        <v>38.32.10</v>
      </c>
    </row>
    <row r="502" spans="1:12">
      <c r="A502" s="41" t="s">
        <v>2714</v>
      </c>
      <c r="B502" s="42" t="s">
        <v>2715</v>
      </c>
      <c r="C502" s="39"/>
      <c r="D502" s="39"/>
      <c r="E502" s="39"/>
      <c r="F502" s="39"/>
      <c r="G502" s="39"/>
      <c r="H502" s="39"/>
      <c r="I502" s="39"/>
      <c r="J502" s="40">
        <v>503</v>
      </c>
      <c r="K502" s="39" t="s">
        <v>2716</v>
      </c>
      <c r="L502" s="39" t="str">
        <f t="shared" si="7"/>
        <v>38.32.20</v>
      </c>
    </row>
    <row r="503" spans="1:12">
      <c r="A503" s="41" t="s">
        <v>2717</v>
      </c>
      <c r="B503" s="42" t="s">
        <v>2715</v>
      </c>
      <c r="C503" s="39"/>
      <c r="D503" s="39"/>
      <c r="E503" s="39"/>
      <c r="F503" s="39"/>
      <c r="G503" s="39"/>
      <c r="H503" s="39"/>
      <c r="I503" s="39"/>
      <c r="J503" s="40">
        <v>504</v>
      </c>
      <c r="K503" s="39" t="s">
        <v>2718</v>
      </c>
      <c r="L503" s="39" t="str">
        <f t="shared" si="7"/>
        <v>38.32.30</v>
      </c>
    </row>
    <row r="504" spans="1:12">
      <c r="A504" s="41" t="s">
        <v>2719</v>
      </c>
      <c r="B504" s="42" t="s">
        <v>2715</v>
      </c>
      <c r="C504" s="39"/>
      <c r="D504" s="39"/>
      <c r="E504" s="39"/>
      <c r="F504" s="39"/>
      <c r="G504" s="39"/>
      <c r="H504" s="39"/>
      <c r="I504" s="39"/>
      <c r="J504" s="40">
        <v>505</v>
      </c>
      <c r="K504" s="39" t="s">
        <v>2720</v>
      </c>
      <c r="L504" s="39" t="str">
        <f t="shared" si="7"/>
        <v>39.00.01</v>
      </c>
    </row>
    <row r="505" spans="1:12">
      <c r="A505" s="41" t="s">
        <v>2721</v>
      </c>
      <c r="B505" s="42" t="s">
        <v>1330</v>
      </c>
      <c r="C505" s="39"/>
      <c r="D505" s="39"/>
      <c r="E505" s="39"/>
      <c r="F505" s="39"/>
      <c r="G505" s="39"/>
      <c r="H505" s="39"/>
      <c r="I505" s="39"/>
      <c r="J505" s="40">
        <v>506</v>
      </c>
      <c r="K505" s="39" t="s">
        <v>2722</v>
      </c>
      <c r="L505" s="39" t="str">
        <f t="shared" si="7"/>
        <v>39.00.09</v>
      </c>
    </row>
    <row r="506" spans="1:12">
      <c r="A506" s="41" t="s">
        <v>2723</v>
      </c>
      <c r="B506" s="42" t="s">
        <v>2724</v>
      </c>
      <c r="C506" s="39"/>
      <c r="D506" s="39"/>
      <c r="E506" s="39"/>
      <c r="F506" s="39"/>
      <c r="G506" s="39"/>
      <c r="H506" s="39"/>
      <c r="I506" s="39"/>
      <c r="J506" s="40">
        <v>507</v>
      </c>
      <c r="K506" s="39" t="s">
        <v>2725</v>
      </c>
      <c r="L506" s="39" t="str">
        <f t="shared" si="7"/>
        <v>41.10.00</v>
      </c>
    </row>
    <row r="507" spans="1:12">
      <c r="A507" s="41" t="s">
        <v>2726</v>
      </c>
      <c r="B507" s="42" t="s">
        <v>2727</v>
      </c>
      <c r="C507" s="39"/>
      <c r="D507" s="39"/>
      <c r="E507" s="39"/>
      <c r="F507" s="39"/>
      <c r="G507" s="39"/>
      <c r="H507" s="39"/>
      <c r="I507" s="39"/>
      <c r="J507" s="40">
        <v>508</v>
      </c>
      <c r="K507" s="39" t="s">
        <v>2728</v>
      </c>
      <c r="L507" s="39" t="str">
        <f t="shared" si="7"/>
        <v>41.20.00</v>
      </c>
    </row>
    <row r="508" spans="1:12">
      <c r="A508" s="41" t="s">
        <v>2729</v>
      </c>
      <c r="B508" s="42" t="s">
        <v>2727</v>
      </c>
      <c r="C508" s="39"/>
      <c r="D508" s="39"/>
      <c r="E508" s="39"/>
      <c r="F508" s="39"/>
      <c r="G508" s="39"/>
      <c r="H508" s="39"/>
      <c r="I508" s="39"/>
      <c r="J508" s="40">
        <v>509</v>
      </c>
      <c r="K508" s="39" t="s">
        <v>2730</v>
      </c>
      <c r="L508" s="39" t="str">
        <f t="shared" si="7"/>
        <v>42.11.00</v>
      </c>
    </row>
    <row r="509" spans="1:12">
      <c r="A509" s="41" t="s">
        <v>2731</v>
      </c>
      <c r="B509" s="42" t="s">
        <v>2727</v>
      </c>
      <c r="C509" s="39"/>
      <c r="D509" s="39"/>
      <c r="E509" s="39"/>
      <c r="F509" s="39"/>
      <c r="G509" s="39"/>
      <c r="H509" s="39"/>
      <c r="I509" s="39"/>
      <c r="J509" s="40">
        <v>510</v>
      </c>
      <c r="K509" s="39" t="s">
        <v>2732</v>
      </c>
      <c r="L509" s="39" t="str">
        <f t="shared" si="7"/>
        <v>42.12.00</v>
      </c>
    </row>
    <row r="510" spans="1:12">
      <c r="A510" s="41" t="s">
        <v>2733</v>
      </c>
      <c r="B510" s="42" t="s">
        <v>2734</v>
      </c>
      <c r="C510" s="39"/>
      <c r="D510" s="39"/>
      <c r="E510" s="39"/>
      <c r="F510" s="39"/>
      <c r="G510" s="39"/>
      <c r="H510" s="39"/>
      <c r="I510" s="39"/>
      <c r="J510" s="40">
        <v>511</v>
      </c>
      <c r="K510" s="39" t="s">
        <v>2735</v>
      </c>
      <c r="L510" s="39" t="str">
        <f t="shared" si="7"/>
        <v>42.13.00</v>
      </c>
    </row>
    <row r="511" spans="1:12">
      <c r="A511" s="41" t="s">
        <v>2736</v>
      </c>
      <c r="B511" s="42" t="s">
        <v>2734</v>
      </c>
      <c r="C511" s="39"/>
      <c r="D511" s="39"/>
      <c r="E511" s="39"/>
      <c r="F511" s="39"/>
      <c r="G511" s="39"/>
      <c r="H511" s="39"/>
      <c r="I511" s="39"/>
      <c r="J511" s="40">
        <v>512</v>
      </c>
      <c r="K511" s="39" t="s">
        <v>2737</v>
      </c>
      <c r="L511" s="39" t="str">
        <f t="shared" si="7"/>
        <v>42.21.00</v>
      </c>
    </row>
    <row r="512" spans="1:12">
      <c r="A512" s="41" t="s">
        <v>2738</v>
      </c>
      <c r="B512" s="42" t="s">
        <v>2734</v>
      </c>
      <c r="C512" s="39"/>
      <c r="D512" s="39"/>
      <c r="E512" s="39"/>
      <c r="F512" s="39"/>
      <c r="G512" s="39"/>
      <c r="H512" s="39"/>
      <c r="I512" s="39"/>
      <c r="J512" s="40">
        <v>513</v>
      </c>
      <c r="K512" s="39" t="s">
        <v>2739</v>
      </c>
      <c r="L512" s="39" t="str">
        <f t="shared" si="7"/>
        <v>42.22.00</v>
      </c>
    </row>
    <row r="513" spans="1:12">
      <c r="A513" s="41" t="s">
        <v>2740</v>
      </c>
      <c r="B513" s="42" t="s">
        <v>2741</v>
      </c>
      <c r="C513" s="39"/>
      <c r="D513" s="39"/>
      <c r="E513" s="39"/>
      <c r="F513" s="39"/>
      <c r="G513" s="39"/>
      <c r="H513" s="39"/>
      <c r="I513" s="39"/>
      <c r="J513" s="40">
        <v>514</v>
      </c>
      <c r="K513" s="39" t="s">
        <v>2742</v>
      </c>
      <c r="L513" s="39" t="str">
        <f t="shared" si="7"/>
        <v>42.91.00</v>
      </c>
    </row>
    <row r="514" spans="1:12">
      <c r="A514" s="41" t="s">
        <v>2743</v>
      </c>
      <c r="B514" s="42" t="s">
        <v>2741</v>
      </c>
      <c r="C514" s="39"/>
      <c r="D514" s="39"/>
      <c r="E514" s="39"/>
      <c r="F514" s="39"/>
      <c r="G514" s="39"/>
      <c r="H514" s="39"/>
      <c r="I514" s="39"/>
      <c r="J514" s="40">
        <v>515</v>
      </c>
      <c r="K514" s="39" t="s">
        <v>2744</v>
      </c>
      <c r="L514" s="39" t="str">
        <f t="shared" ref="L514:L577" si="8">+MID(K514,1,8)</f>
        <v>42.99.01</v>
      </c>
    </row>
    <row r="515" spans="1:12">
      <c r="A515" s="41" t="s">
        <v>2745</v>
      </c>
      <c r="B515" s="42" t="s">
        <v>2741</v>
      </c>
      <c r="C515" s="39"/>
      <c r="D515" s="39"/>
      <c r="E515" s="39"/>
      <c r="F515" s="39"/>
      <c r="G515" s="39"/>
      <c r="H515" s="39"/>
      <c r="I515" s="39"/>
      <c r="J515" s="40">
        <v>516</v>
      </c>
      <c r="K515" s="39" t="s">
        <v>2746</v>
      </c>
      <c r="L515" s="39" t="str">
        <f t="shared" si="8"/>
        <v>42.99.09</v>
      </c>
    </row>
    <row r="516" spans="1:12">
      <c r="A516" s="41" t="s">
        <v>2747</v>
      </c>
      <c r="B516" s="42" t="s">
        <v>2748</v>
      </c>
      <c r="C516" s="39"/>
      <c r="D516" s="39"/>
      <c r="E516" s="39"/>
      <c r="F516" s="39"/>
      <c r="G516" s="39"/>
      <c r="H516" s="39"/>
      <c r="I516" s="39"/>
      <c r="J516" s="40">
        <v>517</v>
      </c>
      <c r="K516" s="39" t="s">
        <v>2749</v>
      </c>
      <c r="L516" s="39" t="str">
        <f t="shared" si="8"/>
        <v>43.11.00</v>
      </c>
    </row>
    <row r="517" spans="1:12">
      <c r="A517" s="41" t="s">
        <v>2750</v>
      </c>
      <c r="B517" s="42" t="s">
        <v>2748</v>
      </c>
      <c r="C517" s="39"/>
      <c r="D517" s="39"/>
      <c r="E517" s="39"/>
      <c r="F517" s="39"/>
      <c r="G517" s="39"/>
      <c r="H517" s="39"/>
      <c r="I517" s="39"/>
      <c r="J517" s="40">
        <v>518</v>
      </c>
      <c r="K517" s="39" t="s">
        <v>2751</v>
      </c>
      <c r="L517" s="39" t="str">
        <f t="shared" si="8"/>
        <v>43.12.00</v>
      </c>
    </row>
    <row r="518" spans="1:12">
      <c r="A518" s="41" t="s">
        <v>2752</v>
      </c>
      <c r="B518" s="42" t="s">
        <v>2748</v>
      </c>
      <c r="C518" s="39"/>
      <c r="D518" s="39"/>
      <c r="E518" s="39"/>
      <c r="F518" s="39"/>
      <c r="G518" s="39"/>
      <c r="H518" s="39"/>
      <c r="I518" s="39"/>
      <c r="J518" s="40">
        <v>519</v>
      </c>
      <c r="K518" s="39" t="s">
        <v>2753</v>
      </c>
      <c r="L518" s="39" t="str">
        <f t="shared" si="8"/>
        <v>43.13.00</v>
      </c>
    </row>
    <row r="519" spans="1:12">
      <c r="A519" s="41" t="s">
        <v>2754</v>
      </c>
      <c r="B519" s="42" t="s">
        <v>2755</v>
      </c>
      <c r="C519" s="39"/>
      <c r="D519" s="39"/>
      <c r="E519" s="39"/>
      <c r="F519" s="39"/>
      <c r="G519" s="39"/>
      <c r="H519" s="39"/>
      <c r="I519" s="39"/>
      <c r="J519" s="40">
        <v>520</v>
      </c>
      <c r="K519" s="39" t="s">
        <v>2756</v>
      </c>
      <c r="L519" s="39" t="str">
        <f t="shared" si="8"/>
        <v>43.21.01</v>
      </c>
    </row>
    <row r="520" spans="1:12">
      <c r="A520" s="41" t="s">
        <v>2757</v>
      </c>
      <c r="B520" s="42" t="s">
        <v>2755</v>
      </c>
      <c r="C520" s="39"/>
      <c r="D520" s="39"/>
      <c r="E520" s="39"/>
      <c r="F520" s="39"/>
      <c r="G520" s="39"/>
      <c r="H520" s="39"/>
      <c r="I520" s="39"/>
      <c r="J520" s="40">
        <v>521</v>
      </c>
      <c r="K520" s="39" t="s">
        <v>2758</v>
      </c>
      <c r="L520" s="39" t="str">
        <f t="shared" si="8"/>
        <v>43.21.02</v>
      </c>
    </row>
    <row r="521" spans="1:12">
      <c r="A521" s="41" t="s">
        <v>2759</v>
      </c>
      <c r="B521" s="42" t="s">
        <v>2755</v>
      </c>
      <c r="C521" s="39"/>
      <c r="D521" s="39"/>
      <c r="E521" s="39"/>
      <c r="F521" s="39"/>
      <c r="G521" s="39"/>
      <c r="H521" s="39"/>
      <c r="I521" s="39"/>
      <c r="J521" s="40">
        <v>522</v>
      </c>
      <c r="K521" s="39" t="s">
        <v>2760</v>
      </c>
      <c r="L521" s="39" t="str">
        <f t="shared" si="8"/>
        <v>43.21.03</v>
      </c>
    </row>
    <row r="522" spans="1:12">
      <c r="A522" s="41" t="s">
        <v>2761</v>
      </c>
      <c r="B522" s="42" t="s">
        <v>2755</v>
      </c>
      <c r="C522" s="39"/>
      <c r="D522" s="39"/>
      <c r="E522" s="39"/>
      <c r="F522" s="39"/>
      <c r="G522" s="39"/>
      <c r="H522" s="39"/>
      <c r="I522" s="39"/>
      <c r="J522" s="40">
        <v>523</v>
      </c>
      <c r="K522" s="39" t="s">
        <v>2762</v>
      </c>
      <c r="L522" s="39" t="str">
        <f t="shared" si="8"/>
        <v>43.22.01</v>
      </c>
    </row>
    <row r="523" spans="1:12">
      <c r="A523" s="41" t="s">
        <v>2763</v>
      </c>
      <c r="B523" s="42" t="s">
        <v>1332</v>
      </c>
      <c r="C523" s="39"/>
      <c r="D523" s="39"/>
      <c r="E523" s="39"/>
      <c r="F523" s="39"/>
      <c r="G523" s="39"/>
      <c r="H523" s="39"/>
      <c r="I523" s="39"/>
      <c r="J523" s="40">
        <v>524</v>
      </c>
      <c r="K523" s="39" t="s">
        <v>2764</v>
      </c>
      <c r="L523" s="39" t="str">
        <f t="shared" si="8"/>
        <v>43.22.02</v>
      </c>
    </row>
    <row r="524" spans="1:12">
      <c r="A524" s="41" t="s">
        <v>2765</v>
      </c>
      <c r="B524" s="42" t="s">
        <v>2766</v>
      </c>
      <c r="C524" s="39"/>
      <c r="D524" s="39"/>
      <c r="E524" s="39"/>
      <c r="F524" s="39"/>
      <c r="G524" s="39"/>
      <c r="H524" s="39"/>
      <c r="I524" s="39"/>
      <c r="J524" s="40">
        <v>525</v>
      </c>
      <c r="K524" s="39" t="s">
        <v>2767</v>
      </c>
      <c r="L524" s="39" t="str">
        <f t="shared" si="8"/>
        <v>43.22.03</v>
      </c>
    </row>
    <row r="525" spans="1:12">
      <c r="A525" s="41" t="s">
        <v>2768</v>
      </c>
      <c r="B525" s="42" t="s">
        <v>2766</v>
      </c>
      <c r="C525" s="39"/>
      <c r="D525" s="39"/>
      <c r="E525" s="39"/>
      <c r="F525" s="39"/>
      <c r="G525" s="39"/>
      <c r="H525" s="39"/>
      <c r="I525" s="39"/>
      <c r="J525" s="40">
        <v>526</v>
      </c>
      <c r="K525" s="39" t="s">
        <v>2769</v>
      </c>
      <c r="L525" s="39" t="str">
        <f t="shared" si="8"/>
        <v>43.22.04</v>
      </c>
    </row>
    <row r="526" spans="1:12">
      <c r="A526" s="41" t="s">
        <v>2770</v>
      </c>
      <c r="B526" s="42" t="s">
        <v>2766</v>
      </c>
      <c r="C526" s="39"/>
      <c r="D526" s="39"/>
      <c r="E526" s="39"/>
      <c r="F526" s="39"/>
      <c r="G526" s="39"/>
      <c r="H526" s="39"/>
      <c r="I526" s="39"/>
      <c r="J526" s="40">
        <v>527</v>
      </c>
      <c r="K526" s="39" t="s">
        <v>2771</v>
      </c>
      <c r="L526" s="39" t="str">
        <f t="shared" si="8"/>
        <v>43.22.05</v>
      </c>
    </row>
    <row r="527" spans="1:12">
      <c r="A527" s="41" t="s">
        <v>2772</v>
      </c>
      <c r="B527" s="42" t="s">
        <v>2766</v>
      </c>
      <c r="C527" s="39"/>
      <c r="D527" s="39"/>
      <c r="E527" s="39"/>
      <c r="F527" s="39"/>
      <c r="G527" s="39"/>
      <c r="H527" s="39"/>
      <c r="I527" s="39"/>
      <c r="J527" s="40">
        <v>528</v>
      </c>
      <c r="K527" s="39" t="s">
        <v>2773</v>
      </c>
      <c r="L527" s="39" t="str">
        <f t="shared" si="8"/>
        <v>43.29.01</v>
      </c>
    </row>
    <row r="528" spans="1:12" ht="26.4">
      <c r="A528" s="41" t="s">
        <v>2774</v>
      </c>
      <c r="B528" s="42" t="s">
        <v>2775</v>
      </c>
      <c r="C528" s="39"/>
      <c r="D528" s="39"/>
      <c r="E528" s="39"/>
      <c r="F528" s="39"/>
      <c r="G528" s="39"/>
      <c r="H528" s="39"/>
      <c r="I528" s="39"/>
      <c r="J528" s="40">
        <v>529</v>
      </c>
      <c r="K528" s="39" t="s">
        <v>2776</v>
      </c>
      <c r="L528" s="39" t="str">
        <f t="shared" si="8"/>
        <v>43.29.02</v>
      </c>
    </row>
    <row r="529" spans="1:12" ht="26.4">
      <c r="A529" s="41" t="s">
        <v>2777</v>
      </c>
      <c r="B529" s="42" t="s">
        <v>2775</v>
      </c>
      <c r="C529" s="39"/>
      <c r="D529" s="39"/>
      <c r="E529" s="39"/>
      <c r="F529" s="39"/>
      <c r="G529" s="39"/>
      <c r="H529" s="39"/>
      <c r="I529" s="39"/>
      <c r="J529" s="40">
        <v>530</v>
      </c>
      <c r="K529" s="39" t="s">
        <v>2778</v>
      </c>
      <c r="L529" s="39" t="str">
        <f t="shared" si="8"/>
        <v>43.29.09</v>
      </c>
    </row>
    <row r="530" spans="1:12">
      <c r="A530" s="41" t="s">
        <v>2779</v>
      </c>
      <c r="B530" s="42" t="s">
        <v>2780</v>
      </c>
      <c r="C530" s="39"/>
      <c r="D530" s="39"/>
      <c r="E530" s="39"/>
      <c r="F530" s="39"/>
      <c r="G530" s="39"/>
      <c r="H530" s="39"/>
      <c r="I530" s="39"/>
      <c r="J530" s="40">
        <v>531</v>
      </c>
      <c r="K530" s="39" t="s">
        <v>2781</v>
      </c>
      <c r="L530" s="39" t="str">
        <f t="shared" si="8"/>
        <v>43.31.00</v>
      </c>
    </row>
    <row r="531" spans="1:12">
      <c r="A531" s="41" t="s">
        <v>2782</v>
      </c>
      <c r="B531" s="42" t="s">
        <v>2780</v>
      </c>
      <c r="C531" s="39"/>
      <c r="D531" s="39"/>
      <c r="E531" s="39"/>
      <c r="F531" s="39"/>
      <c r="G531" s="39"/>
      <c r="H531" s="39"/>
      <c r="I531" s="39"/>
      <c r="J531" s="40">
        <v>532</v>
      </c>
      <c r="K531" s="39" t="s">
        <v>2783</v>
      </c>
      <c r="L531" s="39" t="str">
        <f t="shared" si="8"/>
        <v>43.32.01</v>
      </c>
    </row>
    <row r="532" spans="1:12">
      <c r="A532" s="41" t="s">
        <v>2784</v>
      </c>
      <c r="B532" s="42" t="s">
        <v>2785</v>
      </c>
      <c r="C532" s="39"/>
      <c r="D532" s="39"/>
      <c r="E532" s="39"/>
      <c r="F532" s="39"/>
      <c r="G532" s="39"/>
      <c r="H532" s="39"/>
      <c r="I532" s="39"/>
      <c r="J532" s="40">
        <v>533</v>
      </c>
      <c r="K532" s="39" t="s">
        <v>2786</v>
      </c>
      <c r="L532" s="39" t="str">
        <f t="shared" si="8"/>
        <v>43.32.02</v>
      </c>
    </row>
    <row r="533" spans="1:12">
      <c r="A533" s="41" t="s">
        <v>2787</v>
      </c>
      <c r="B533" s="42" t="s">
        <v>2785</v>
      </c>
      <c r="C533" s="39"/>
      <c r="D533" s="39"/>
      <c r="E533" s="39"/>
      <c r="F533" s="39"/>
      <c r="G533" s="39"/>
      <c r="H533" s="39"/>
      <c r="I533" s="39"/>
      <c r="J533" s="40">
        <v>534</v>
      </c>
      <c r="K533" s="39" t="s">
        <v>2788</v>
      </c>
      <c r="L533" s="39" t="str">
        <f t="shared" si="8"/>
        <v>43.33.00</v>
      </c>
    </row>
    <row r="534" spans="1:12">
      <c r="A534" s="41" t="s">
        <v>2789</v>
      </c>
      <c r="B534" s="42" t="s">
        <v>2790</v>
      </c>
      <c r="C534" s="39"/>
      <c r="D534" s="39"/>
      <c r="E534" s="39"/>
      <c r="F534" s="39"/>
      <c r="G534" s="39"/>
      <c r="H534" s="39"/>
      <c r="I534" s="39"/>
      <c r="J534" s="40">
        <v>535</v>
      </c>
      <c r="K534" s="39" t="s">
        <v>2791</v>
      </c>
      <c r="L534" s="39" t="str">
        <f t="shared" si="8"/>
        <v>43.34.00</v>
      </c>
    </row>
    <row r="535" spans="1:12">
      <c r="A535" s="41" t="s">
        <v>2792</v>
      </c>
      <c r="B535" s="42" t="s">
        <v>2790</v>
      </c>
      <c r="C535" s="39"/>
      <c r="D535" s="39"/>
      <c r="E535" s="39"/>
      <c r="F535" s="39"/>
      <c r="G535" s="39"/>
      <c r="H535" s="39"/>
      <c r="I535" s="39"/>
      <c r="J535" s="40">
        <v>536</v>
      </c>
      <c r="K535" s="39" t="s">
        <v>2793</v>
      </c>
      <c r="L535" s="39" t="str">
        <f t="shared" si="8"/>
        <v>43.39.01</v>
      </c>
    </row>
    <row r="536" spans="1:12">
      <c r="A536" s="41" t="s">
        <v>2794</v>
      </c>
      <c r="B536" s="42" t="s">
        <v>2795</v>
      </c>
      <c r="C536" s="39"/>
      <c r="D536" s="39"/>
      <c r="E536" s="39"/>
      <c r="F536" s="39"/>
      <c r="G536" s="39"/>
      <c r="H536" s="39"/>
      <c r="I536" s="39"/>
      <c r="J536" s="40">
        <v>537</v>
      </c>
      <c r="K536" s="39" t="s">
        <v>2796</v>
      </c>
      <c r="L536" s="39" t="str">
        <f t="shared" si="8"/>
        <v>43.39.09</v>
      </c>
    </row>
    <row r="537" spans="1:12">
      <c r="A537" s="41" t="s">
        <v>2797</v>
      </c>
      <c r="B537" s="42" t="s">
        <v>2795</v>
      </c>
      <c r="C537" s="39"/>
      <c r="D537" s="39"/>
      <c r="E537" s="39"/>
      <c r="F537" s="39"/>
      <c r="G537" s="39"/>
      <c r="H537" s="39"/>
      <c r="I537" s="39"/>
      <c r="J537" s="40">
        <v>538</v>
      </c>
      <c r="K537" s="39" t="s">
        <v>2798</v>
      </c>
      <c r="L537" s="39" t="str">
        <f t="shared" si="8"/>
        <v>43.91.00</v>
      </c>
    </row>
    <row r="538" spans="1:12" ht="26.4">
      <c r="A538" s="41" t="s">
        <v>2799</v>
      </c>
      <c r="B538" s="42" t="s">
        <v>2800</v>
      </c>
      <c r="C538" s="39"/>
      <c r="D538" s="39"/>
      <c r="E538" s="39"/>
      <c r="F538" s="39"/>
      <c r="G538" s="39"/>
      <c r="H538" s="39"/>
      <c r="I538" s="39"/>
      <c r="J538" s="40">
        <v>539</v>
      </c>
      <c r="K538" s="39" t="s">
        <v>2801</v>
      </c>
      <c r="L538" s="39" t="str">
        <f t="shared" si="8"/>
        <v>43.99.01</v>
      </c>
    </row>
    <row r="539" spans="1:12" ht="26.4">
      <c r="A539" s="41" t="s">
        <v>2802</v>
      </c>
      <c r="B539" s="42" t="s">
        <v>2800</v>
      </c>
      <c r="C539" s="39"/>
      <c r="D539" s="39"/>
      <c r="E539" s="39"/>
      <c r="F539" s="39"/>
      <c r="G539" s="39"/>
      <c r="H539" s="39"/>
      <c r="I539" s="39"/>
      <c r="J539" s="40">
        <v>540</v>
      </c>
      <c r="K539" s="39" t="s">
        <v>2803</v>
      </c>
      <c r="L539" s="39" t="str">
        <f t="shared" si="8"/>
        <v>43.99.02</v>
      </c>
    </row>
    <row r="540" spans="1:12">
      <c r="A540" s="41" t="s">
        <v>2804</v>
      </c>
      <c r="B540" s="42" t="s">
        <v>1334</v>
      </c>
      <c r="C540" s="39"/>
      <c r="D540" s="39"/>
      <c r="E540" s="39"/>
      <c r="F540" s="39"/>
      <c r="G540" s="39"/>
      <c r="H540" s="39"/>
      <c r="I540" s="39"/>
      <c r="J540" s="40">
        <v>541</v>
      </c>
      <c r="K540" s="39" t="s">
        <v>2805</v>
      </c>
      <c r="L540" s="39" t="str">
        <f t="shared" si="8"/>
        <v>43.99.09</v>
      </c>
    </row>
    <row r="541" spans="1:12" ht="26.4">
      <c r="A541" s="41" t="s">
        <v>2806</v>
      </c>
      <c r="B541" s="42" t="s">
        <v>2807</v>
      </c>
      <c r="C541" s="39"/>
      <c r="D541" s="39"/>
      <c r="E541" s="39"/>
      <c r="F541" s="39"/>
      <c r="G541" s="39"/>
      <c r="H541" s="39"/>
      <c r="I541" s="39"/>
      <c r="J541" s="40">
        <v>542</v>
      </c>
      <c r="K541" s="39" t="s">
        <v>2808</v>
      </c>
      <c r="L541" s="39" t="str">
        <f t="shared" si="8"/>
        <v>45.11.01</v>
      </c>
    </row>
    <row r="542" spans="1:12">
      <c r="A542" s="41" t="s">
        <v>2809</v>
      </c>
      <c r="B542" s="42" t="s">
        <v>2810</v>
      </c>
      <c r="C542" s="39"/>
      <c r="D542" s="39"/>
      <c r="E542" s="39"/>
      <c r="F542" s="39"/>
      <c r="G542" s="39"/>
      <c r="H542" s="39"/>
      <c r="I542" s="39"/>
      <c r="J542" s="40">
        <v>543</v>
      </c>
      <c r="K542" s="39" t="s">
        <v>2811</v>
      </c>
      <c r="L542" s="39" t="str">
        <f t="shared" si="8"/>
        <v>45.11.02</v>
      </c>
    </row>
    <row r="543" spans="1:12">
      <c r="A543" s="41" t="s">
        <v>2812</v>
      </c>
      <c r="B543" s="42" t="s">
        <v>2810</v>
      </c>
      <c r="C543" s="39"/>
      <c r="D543" s="39"/>
      <c r="E543" s="39"/>
      <c r="F543" s="39"/>
      <c r="G543" s="39"/>
      <c r="H543" s="39"/>
      <c r="I543" s="39"/>
      <c r="J543" s="40">
        <v>544</v>
      </c>
      <c r="K543" s="39" t="s">
        <v>2813</v>
      </c>
      <c r="L543" s="39" t="str">
        <f t="shared" si="8"/>
        <v>45.19.01</v>
      </c>
    </row>
    <row r="544" spans="1:12">
      <c r="A544" s="41" t="s">
        <v>2814</v>
      </c>
      <c r="B544" s="42" t="s">
        <v>2810</v>
      </c>
      <c r="C544" s="39"/>
      <c r="D544" s="39"/>
      <c r="E544" s="39"/>
      <c r="F544" s="39"/>
      <c r="G544" s="39"/>
      <c r="H544" s="39"/>
      <c r="I544" s="39"/>
      <c r="J544" s="40">
        <v>545</v>
      </c>
      <c r="K544" s="39" t="s">
        <v>2815</v>
      </c>
      <c r="L544" s="39" t="str">
        <f t="shared" si="8"/>
        <v>45.19.02</v>
      </c>
    </row>
    <row r="545" spans="1:12">
      <c r="A545" s="41" t="s">
        <v>2816</v>
      </c>
      <c r="B545" s="42" t="s">
        <v>2817</v>
      </c>
      <c r="C545" s="39"/>
      <c r="D545" s="39"/>
      <c r="E545" s="39"/>
      <c r="F545" s="39"/>
      <c r="G545" s="39"/>
      <c r="H545" s="39"/>
      <c r="I545" s="39"/>
      <c r="J545" s="40">
        <v>546</v>
      </c>
      <c r="K545" s="39" t="s">
        <v>2818</v>
      </c>
      <c r="L545" s="39" t="str">
        <f t="shared" si="8"/>
        <v>45.20.10</v>
      </c>
    </row>
    <row r="546" spans="1:12">
      <c r="A546" s="41" t="s">
        <v>2819</v>
      </c>
      <c r="B546" s="42" t="s">
        <v>2817</v>
      </c>
      <c r="C546" s="39"/>
      <c r="D546" s="39"/>
      <c r="E546" s="39"/>
      <c r="F546" s="39"/>
      <c r="G546" s="39"/>
      <c r="H546" s="39"/>
      <c r="I546" s="39"/>
      <c r="J546" s="40">
        <v>547</v>
      </c>
      <c r="K546" s="39" t="s">
        <v>2820</v>
      </c>
      <c r="L546" s="39" t="str">
        <f t="shared" si="8"/>
        <v>45.20.20</v>
      </c>
    </row>
    <row r="547" spans="1:12">
      <c r="A547" s="41" t="s">
        <v>2821</v>
      </c>
      <c r="B547" s="42" t="s">
        <v>2817</v>
      </c>
      <c r="C547" s="39"/>
      <c r="D547" s="39"/>
      <c r="E547" s="39"/>
      <c r="F547" s="39"/>
      <c r="G547" s="39"/>
      <c r="H547" s="39"/>
      <c r="I547" s="39"/>
      <c r="J547" s="40">
        <v>548</v>
      </c>
      <c r="K547" s="39" t="s">
        <v>2822</v>
      </c>
      <c r="L547" s="39" t="str">
        <f t="shared" si="8"/>
        <v>45.20.30</v>
      </c>
    </row>
    <row r="548" spans="1:12">
      <c r="A548" s="41" t="s">
        <v>2823</v>
      </c>
      <c r="B548" s="42" t="s">
        <v>2824</v>
      </c>
      <c r="C548" s="39"/>
      <c r="D548" s="39"/>
      <c r="E548" s="39"/>
      <c r="F548" s="39"/>
      <c r="G548" s="39"/>
      <c r="H548" s="39"/>
      <c r="I548" s="39"/>
      <c r="J548" s="40">
        <v>549</v>
      </c>
      <c r="K548" s="39" t="s">
        <v>2825</v>
      </c>
      <c r="L548" s="39" t="str">
        <f t="shared" si="8"/>
        <v>45.20.40</v>
      </c>
    </row>
    <row r="549" spans="1:12">
      <c r="A549" s="41" t="s">
        <v>2826</v>
      </c>
      <c r="B549" s="42" t="s">
        <v>2824</v>
      </c>
      <c r="C549" s="39"/>
      <c r="D549" s="39"/>
      <c r="E549" s="39"/>
      <c r="F549" s="39"/>
      <c r="G549" s="39"/>
      <c r="H549" s="39"/>
      <c r="I549" s="39"/>
      <c r="J549" s="40">
        <v>550</v>
      </c>
      <c r="K549" s="39" t="s">
        <v>2827</v>
      </c>
      <c r="L549" s="39" t="str">
        <f t="shared" si="8"/>
        <v>45.20.91</v>
      </c>
    </row>
    <row r="550" spans="1:12">
      <c r="A550" s="41" t="s">
        <v>2828</v>
      </c>
      <c r="B550" s="42" t="s">
        <v>2824</v>
      </c>
      <c r="C550" s="39"/>
      <c r="D550" s="39"/>
      <c r="E550" s="39"/>
      <c r="F550" s="39"/>
      <c r="G550" s="39"/>
      <c r="H550" s="39"/>
      <c r="I550" s="39"/>
      <c r="J550" s="40">
        <v>551</v>
      </c>
      <c r="K550" s="39" t="s">
        <v>2829</v>
      </c>
      <c r="L550" s="39" t="str">
        <f t="shared" si="8"/>
        <v>45.20.99</v>
      </c>
    </row>
    <row r="551" spans="1:12">
      <c r="A551" s="41" t="s">
        <v>2830</v>
      </c>
      <c r="B551" s="42" t="s">
        <v>2831</v>
      </c>
      <c r="C551" s="39"/>
      <c r="D551" s="39"/>
      <c r="E551" s="39"/>
      <c r="F551" s="39"/>
      <c r="G551" s="39"/>
      <c r="H551" s="39"/>
      <c r="I551" s="39"/>
      <c r="J551" s="40">
        <v>552</v>
      </c>
      <c r="K551" s="39" t="s">
        <v>2832</v>
      </c>
      <c r="L551" s="39" t="str">
        <f t="shared" si="8"/>
        <v>45.31.01</v>
      </c>
    </row>
    <row r="552" spans="1:12">
      <c r="A552" s="41" t="s">
        <v>2833</v>
      </c>
      <c r="B552" s="42" t="s">
        <v>2831</v>
      </c>
      <c r="C552" s="39"/>
      <c r="D552" s="39"/>
      <c r="E552" s="39"/>
      <c r="F552" s="39"/>
      <c r="G552" s="39"/>
      <c r="H552" s="39"/>
      <c r="I552" s="39"/>
      <c r="J552" s="40">
        <v>553</v>
      </c>
      <c r="K552" s="39" t="s">
        <v>2834</v>
      </c>
      <c r="L552" s="39" t="str">
        <f t="shared" si="8"/>
        <v>45.31.02</v>
      </c>
    </row>
    <row r="553" spans="1:12">
      <c r="A553" s="41" t="s">
        <v>2835</v>
      </c>
      <c r="B553" s="42" t="s">
        <v>2831</v>
      </c>
      <c r="C553" s="39"/>
      <c r="D553" s="39"/>
      <c r="E553" s="39"/>
      <c r="F553" s="39"/>
      <c r="G553" s="39"/>
      <c r="H553" s="39"/>
      <c r="I553" s="39"/>
      <c r="J553" s="40">
        <v>554</v>
      </c>
      <c r="K553" s="39" t="s">
        <v>2836</v>
      </c>
      <c r="L553" s="39" t="str">
        <f t="shared" si="8"/>
        <v>45.32.00</v>
      </c>
    </row>
    <row r="554" spans="1:12">
      <c r="A554" s="41" t="s">
        <v>2837</v>
      </c>
      <c r="B554" s="42" t="s">
        <v>2838</v>
      </c>
      <c r="C554" s="39"/>
      <c r="D554" s="39"/>
      <c r="E554" s="39"/>
      <c r="F554" s="39"/>
      <c r="G554" s="39"/>
      <c r="H554" s="39"/>
      <c r="I554" s="39"/>
      <c r="J554" s="40">
        <v>555</v>
      </c>
      <c r="K554" s="39" t="s">
        <v>2839</v>
      </c>
      <c r="L554" s="39" t="str">
        <f t="shared" si="8"/>
        <v>45.40.11</v>
      </c>
    </row>
    <row r="555" spans="1:12">
      <c r="A555" s="41" t="s">
        <v>2840</v>
      </c>
      <c r="B555" s="42" t="s">
        <v>2838</v>
      </c>
      <c r="C555" s="39"/>
      <c r="D555" s="39"/>
      <c r="E555" s="39"/>
      <c r="F555" s="39"/>
      <c r="G555" s="39"/>
      <c r="H555" s="39"/>
      <c r="I555" s="39"/>
      <c r="J555" s="40">
        <v>556</v>
      </c>
      <c r="K555" s="39" t="s">
        <v>2841</v>
      </c>
      <c r="L555" s="39" t="str">
        <f t="shared" si="8"/>
        <v>45.40.12</v>
      </c>
    </row>
    <row r="556" spans="1:12">
      <c r="A556" s="41" t="s">
        <v>2842</v>
      </c>
      <c r="B556" s="42" t="s">
        <v>2838</v>
      </c>
      <c r="C556" s="39"/>
      <c r="D556" s="39"/>
      <c r="E556" s="39"/>
      <c r="F556" s="39"/>
      <c r="G556" s="39"/>
      <c r="H556" s="39"/>
      <c r="I556" s="39"/>
      <c r="J556" s="40">
        <v>557</v>
      </c>
      <c r="K556" s="39" t="s">
        <v>2843</v>
      </c>
      <c r="L556" s="39" t="str">
        <f t="shared" si="8"/>
        <v>45.40.21</v>
      </c>
    </row>
    <row r="557" spans="1:12">
      <c r="A557" s="41" t="s">
        <v>2844</v>
      </c>
      <c r="B557" s="42" t="s">
        <v>2845</v>
      </c>
      <c r="C557" s="39"/>
      <c r="D557" s="39"/>
      <c r="E557" s="39"/>
      <c r="F557" s="39"/>
      <c r="G557" s="39"/>
      <c r="H557" s="39"/>
      <c r="I557" s="39"/>
      <c r="J557" s="40">
        <v>558</v>
      </c>
      <c r="K557" s="39" t="s">
        <v>2846</v>
      </c>
      <c r="L557" s="39" t="str">
        <f t="shared" si="8"/>
        <v>45.40.22</v>
      </c>
    </row>
    <row r="558" spans="1:12">
      <c r="A558" s="41" t="s">
        <v>2847</v>
      </c>
      <c r="B558" s="42" t="s">
        <v>2845</v>
      </c>
      <c r="C558" s="39"/>
      <c r="D558" s="39"/>
      <c r="E558" s="39"/>
      <c r="F558" s="39"/>
      <c r="G558" s="39"/>
      <c r="H558" s="39"/>
      <c r="I558" s="39"/>
      <c r="J558" s="40">
        <v>559</v>
      </c>
      <c r="K558" s="39" t="s">
        <v>2848</v>
      </c>
      <c r="L558" s="39" t="str">
        <f t="shared" si="8"/>
        <v>45.40.30</v>
      </c>
    </row>
    <row r="559" spans="1:12">
      <c r="A559" s="41" t="s">
        <v>2849</v>
      </c>
      <c r="B559" s="42" t="s">
        <v>2845</v>
      </c>
      <c r="C559" s="39"/>
      <c r="D559" s="39"/>
      <c r="E559" s="39"/>
      <c r="F559" s="39"/>
      <c r="G559" s="39"/>
      <c r="H559" s="39"/>
      <c r="I559" s="39"/>
      <c r="J559" s="40">
        <v>560</v>
      </c>
      <c r="K559" s="39" t="s">
        <v>2850</v>
      </c>
      <c r="L559" s="39" t="str">
        <f t="shared" si="8"/>
        <v>46.11.01</v>
      </c>
    </row>
    <row r="560" spans="1:12">
      <c r="A560" s="41" t="s">
        <v>2851</v>
      </c>
      <c r="B560" s="42" t="s">
        <v>2852</v>
      </c>
      <c r="C560" s="39"/>
      <c r="D560" s="39"/>
      <c r="E560" s="39"/>
      <c r="F560" s="39"/>
      <c r="G560" s="39"/>
      <c r="H560" s="39"/>
      <c r="I560" s="39"/>
      <c r="J560" s="40">
        <v>561</v>
      </c>
      <c r="K560" s="39" t="s">
        <v>2853</v>
      </c>
      <c r="L560" s="39" t="str">
        <f t="shared" si="8"/>
        <v>46.11.02</v>
      </c>
    </row>
    <row r="561" spans="1:12">
      <c r="A561" s="41" t="s">
        <v>2854</v>
      </c>
      <c r="B561" s="42" t="s">
        <v>2852</v>
      </c>
      <c r="C561" s="39"/>
      <c r="D561" s="39"/>
      <c r="E561" s="39"/>
      <c r="F561" s="39"/>
      <c r="G561" s="39"/>
      <c r="H561" s="39"/>
      <c r="I561" s="39"/>
      <c r="J561" s="40">
        <v>562</v>
      </c>
      <c r="K561" s="39" t="s">
        <v>2855</v>
      </c>
      <c r="L561" s="39" t="str">
        <f t="shared" si="8"/>
        <v>46.11.03</v>
      </c>
    </row>
    <row r="562" spans="1:12">
      <c r="A562" s="41" t="s">
        <v>2856</v>
      </c>
      <c r="B562" s="42" t="s">
        <v>2852</v>
      </c>
      <c r="C562" s="39"/>
      <c r="D562" s="39"/>
      <c r="E562" s="39"/>
      <c r="F562" s="39"/>
      <c r="G562" s="39"/>
      <c r="H562" s="39"/>
      <c r="I562" s="39"/>
      <c r="J562" s="40">
        <v>563</v>
      </c>
      <c r="K562" s="39" t="s">
        <v>2857</v>
      </c>
      <c r="L562" s="39" t="str">
        <f t="shared" si="8"/>
        <v>46.11.04</v>
      </c>
    </row>
    <row r="563" spans="1:12">
      <c r="A563" s="41" t="s">
        <v>2858</v>
      </c>
      <c r="B563" s="42" t="s">
        <v>2859</v>
      </c>
      <c r="C563" s="39"/>
      <c r="D563" s="39"/>
      <c r="E563" s="39"/>
      <c r="F563" s="39"/>
      <c r="G563" s="39"/>
      <c r="H563" s="39"/>
      <c r="I563" s="39"/>
      <c r="J563" s="40">
        <v>564</v>
      </c>
      <c r="K563" s="39" t="s">
        <v>2860</v>
      </c>
      <c r="L563" s="39" t="str">
        <f t="shared" si="8"/>
        <v>46.11.05</v>
      </c>
    </row>
    <row r="564" spans="1:12">
      <c r="A564" s="41" t="s">
        <v>2861</v>
      </c>
      <c r="B564" s="42" t="s">
        <v>2859</v>
      </c>
      <c r="C564" s="39"/>
      <c r="D564" s="39"/>
      <c r="E564" s="39"/>
      <c r="F564" s="39"/>
      <c r="G564" s="39"/>
      <c r="H564" s="39"/>
      <c r="I564" s="39"/>
      <c r="J564" s="40">
        <v>565</v>
      </c>
      <c r="K564" s="39" t="s">
        <v>2862</v>
      </c>
      <c r="L564" s="39" t="str">
        <f t="shared" si="8"/>
        <v>46.11.06</v>
      </c>
    </row>
    <row r="565" spans="1:12">
      <c r="A565" s="41" t="s">
        <v>2863</v>
      </c>
      <c r="B565" s="42" t="s">
        <v>2859</v>
      </c>
      <c r="C565" s="39"/>
      <c r="D565" s="39"/>
      <c r="E565" s="39"/>
      <c r="F565" s="39"/>
      <c r="G565" s="39"/>
      <c r="H565" s="39"/>
      <c r="I565" s="39"/>
      <c r="J565" s="40">
        <v>566</v>
      </c>
      <c r="K565" s="39" t="s">
        <v>2864</v>
      </c>
      <c r="L565" s="39" t="str">
        <f t="shared" si="8"/>
        <v>46.11.07</v>
      </c>
    </row>
    <row r="566" spans="1:12">
      <c r="A566" s="41" t="s">
        <v>2865</v>
      </c>
      <c r="B566" s="42" t="s">
        <v>2859</v>
      </c>
      <c r="C566" s="39"/>
      <c r="D566" s="39"/>
      <c r="E566" s="39"/>
      <c r="F566" s="39"/>
      <c r="G566" s="39"/>
      <c r="H566" s="39"/>
      <c r="I566" s="39"/>
      <c r="J566" s="40">
        <v>567</v>
      </c>
      <c r="K566" s="39" t="s">
        <v>2866</v>
      </c>
      <c r="L566" s="39" t="str">
        <f t="shared" si="8"/>
        <v>46.12.01</v>
      </c>
    </row>
    <row r="567" spans="1:12">
      <c r="A567" s="41" t="s">
        <v>2867</v>
      </c>
      <c r="B567" s="42" t="s">
        <v>2868</v>
      </c>
      <c r="C567" s="39"/>
      <c r="D567" s="39"/>
      <c r="E567" s="39"/>
      <c r="F567" s="39"/>
      <c r="G567" s="39"/>
      <c r="H567" s="39"/>
      <c r="I567" s="39"/>
      <c r="J567" s="40">
        <v>568</v>
      </c>
      <c r="K567" s="39" t="s">
        <v>2869</v>
      </c>
      <c r="L567" s="39" t="str">
        <f t="shared" si="8"/>
        <v>46.12.02</v>
      </c>
    </row>
    <row r="568" spans="1:12">
      <c r="A568" s="41" t="s">
        <v>2870</v>
      </c>
      <c r="B568" s="42" t="s">
        <v>2868</v>
      </c>
      <c r="C568" s="39"/>
      <c r="D568" s="39"/>
      <c r="E568" s="39"/>
      <c r="F568" s="39"/>
      <c r="G568" s="39"/>
      <c r="H568" s="39"/>
      <c r="I568" s="39"/>
      <c r="J568" s="40">
        <v>569</v>
      </c>
      <c r="K568" s="39" t="s">
        <v>2871</v>
      </c>
      <c r="L568" s="39" t="str">
        <f t="shared" si="8"/>
        <v>46.12.03</v>
      </c>
    </row>
    <row r="569" spans="1:12">
      <c r="A569" s="41" t="s">
        <v>2872</v>
      </c>
      <c r="B569" s="42" t="s">
        <v>2868</v>
      </c>
      <c r="C569" s="39"/>
      <c r="D569" s="39"/>
      <c r="E569" s="39"/>
      <c r="F569" s="39"/>
      <c r="G569" s="39"/>
      <c r="H569" s="39"/>
      <c r="I569" s="39"/>
      <c r="J569" s="40">
        <v>570</v>
      </c>
      <c r="K569" s="39" t="s">
        <v>2873</v>
      </c>
      <c r="L569" s="39" t="str">
        <f t="shared" si="8"/>
        <v>46.12.04</v>
      </c>
    </row>
    <row r="570" spans="1:12">
      <c r="A570" s="41" t="s">
        <v>2874</v>
      </c>
      <c r="B570" s="42" t="s">
        <v>2868</v>
      </c>
      <c r="C570" s="39"/>
      <c r="D570" s="39"/>
      <c r="E570" s="39"/>
      <c r="F570" s="39"/>
      <c r="G570" s="39"/>
      <c r="H570" s="39"/>
      <c r="I570" s="39"/>
      <c r="J570" s="40">
        <v>571</v>
      </c>
      <c r="K570" s="39" t="s">
        <v>2875</v>
      </c>
      <c r="L570" s="39" t="str">
        <f t="shared" si="8"/>
        <v>46.12.05</v>
      </c>
    </row>
    <row r="571" spans="1:12">
      <c r="A571" s="41" t="s">
        <v>2876</v>
      </c>
      <c r="B571" s="42" t="s">
        <v>2877</v>
      </c>
      <c r="C571" s="39"/>
      <c r="D571" s="39"/>
      <c r="E571" s="39"/>
      <c r="F571" s="39"/>
      <c r="G571" s="39"/>
      <c r="H571" s="39"/>
      <c r="I571" s="39"/>
      <c r="J571" s="40">
        <v>572</v>
      </c>
      <c r="K571" s="39" t="s">
        <v>2878</v>
      </c>
      <c r="L571" s="39" t="str">
        <f t="shared" si="8"/>
        <v>46.12.06</v>
      </c>
    </row>
    <row r="572" spans="1:12">
      <c r="A572" s="41" t="s">
        <v>2879</v>
      </c>
      <c r="B572" s="42" t="s">
        <v>2880</v>
      </c>
      <c r="C572" s="39"/>
      <c r="D572" s="39"/>
      <c r="E572" s="39"/>
      <c r="F572" s="39"/>
      <c r="G572" s="39"/>
      <c r="H572" s="39"/>
      <c r="I572" s="39"/>
      <c r="J572" s="40">
        <v>573</v>
      </c>
      <c r="K572" s="39" t="s">
        <v>2881</v>
      </c>
      <c r="L572" s="39" t="str">
        <f t="shared" si="8"/>
        <v>46.12.07</v>
      </c>
    </row>
    <row r="573" spans="1:12">
      <c r="A573" s="41" t="s">
        <v>2882</v>
      </c>
      <c r="B573" s="42" t="s">
        <v>2883</v>
      </c>
      <c r="C573" s="39"/>
      <c r="D573" s="39"/>
      <c r="E573" s="39"/>
      <c r="F573" s="39"/>
      <c r="G573" s="39"/>
      <c r="H573" s="39"/>
      <c r="I573" s="39"/>
      <c r="J573" s="40">
        <v>574</v>
      </c>
      <c r="K573" s="39" t="s">
        <v>2884</v>
      </c>
      <c r="L573" s="39" t="str">
        <f t="shared" si="8"/>
        <v>46.13.01</v>
      </c>
    </row>
    <row r="574" spans="1:12">
      <c r="A574" s="41" t="s">
        <v>2885</v>
      </c>
      <c r="B574" s="42" t="s">
        <v>2883</v>
      </c>
      <c r="C574" s="39"/>
      <c r="D574" s="39"/>
      <c r="E574" s="39"/>
      <c r="F574" s="39"/>
      <c r="G574" s="39"/>
      <c r="H574" s="39"/>
      <c r="I574" s="39"/>
      <c r="J574" s="40">
        <v>575</v>
      </c>
      <c r="K574" s="39" t="s">
        <v>2886</v>
      </c>
      <c r="L574" s="39" t="str">
        <f t="shared" si="8"/>
        <v>46.13.02</v>
      </c>
    </row>
    <row r="575" spans="1:12">
      <c r="A575" s="41" t="s">
        <v>2887</v>
      </c>
      <c r="B575" s="42" t="s">
        <v>2888</v>
      </c>
      <c r="C575" s="39"/>
      <c r="D575" s="39"/>
      <c r="E575" s="39"/>
      <c r="F575" s="39"/>
      <c r="G575" s="39"/>
      <c r="H575" s="39"/>
      <c r="I575" s="39"/>
      <c r="J575" s="40">
        <v>576</v>
      </c>
      <c r="K575" s="39" t="s">
        <v>2889</v>
      </c>
      <c r="L575" s="39" t="str">
        <f t="shared" si="8"/>
        <v>46.13.03</v>
      </c>
    </row>
    <row r="576" spans="1:12">
      <c r="A576" s="41" t="s">
        <v>2890</v>
      </c>
      <c r="B576" s="42" t="s">
        <v>2888</v>
      </c>
      <c r="C576" s="39"/>
      <c r="D576" s="39"/>
      <c r="E576" s="39"/>
      <c r="F576" s="39"/>
      <c r="G576" s="39"/>
      <c r="H576" s="39"/>
      <c r="I576" s="39"/>
      <c r="J576" s="40">
        <v>577</v>
      </c>
      <c r="K576" s="39" t="s">
        <v>2891</v>
      </c>
      <c r="L576" s="39" t="str">
        <f t="shared" si="8"/>
        <v>46.13.04</v>
      </c>
    </row>
    <row r="577" spans="1:12">
      <c r="A577" s="41" t="s">
        <v>2892</v>
      </c>
      <c r="B577" s="42" t="s">
        <v>2893</v>
      </c>
      <c r="C577" s="39"/>
      <c r="D577" s="39"/>
      <c r="E577" s="39"/>
      <c r="F577" s="39"/>
      <c r="G577" s="39"/>
      <c r="H577" s="39"/>
      <c r="I577" s="39"/>
      <c r="J577" s="40">
        <v>578</v>
      </c>
      <c r="K577" s="39" t="s">
        <v>2894</v>
      </c>
      <c r="L577" s="39" t="str">
        <f t="shared" si="8"/>
        <v>46.13.05</v>
      </c>
    </row>
    <row r="578" spans="1:12">
      <c r="A578" s="41" t="s">
        <v>2895</v>
      </c>
      <c r="B578" s="42" t="s">
        <v>2893</v>
      </c>
      <c r="C578" s="39"/>
      <c r="D578" s="39"/>
      <c r="E578" s="39"/>
      <c r="F578" s="39"/>
      <c r="G578" s="39"/>
      <c r="H578" s="39"/>
      <c r="I578" s="39"/>
      <c r="J578" s="40">
        <v>579</v>
      </c>
      <c r="K578" s="39" t="s">
        <v>2896</v>
      </c>
      <c r="L578" s="39" t="str">
        <f t="shared" ref="L578:L641" si="9">+MID(K578,1,8)</f>
        <v>46.14.01</v>
      </c>
    </row>
    <row r="579" spans="1:12">
      <c r="A579" s="41" t="s">
        <v>2897</v>
      </c>
      <c r="B579" s="42" t="s">
        <v>2893</v>
      </c>
      <c r="C579" s="39"/>
      <c r="D579" s="39"/>
      <c r="E579" s="39"/>
      <c r="F579" s="39"/>
      <c r="G579" s="39"/>
      <c r="H579" s="39"/>
      <c r="I579" s="39"/>
      <c r="J579" s="40">
        <v>580</v>
      </c>
      <c r="K579" s="39" t="s">
        <v>2898</v>
      </c>
      <c r="L579" s="39" t="str">
        <f t="shared" si="9"/>
        <v>46.14.02</v>
      </c>
    </row>
    <row r="580" spans="1:12">
      <c r="A580" s="41" t="s">
        <v>2899</v>
      </c>
      <c r="B580" s="42" t="s">
        <v>2900</v>
      </c>
      <c r="C580" s="39"/>
      <c r="D580" s="39"/>
      <c r="E580" s="39"/>
      <c r="F580" s="39"/>
      <c r="G580" s="39"/>
      <c r="H580" s="39"/>
      <c r="I580" s="39"/>
      <c r="J580" s="40">
        <v>581</v>
      </c>
      <c r="K580" s="39" t="s">
        <v>2901</v>
      </c>
      <c r="L580" s="39" t="str">
        <f t="shared" si="9"/>
        <v>46.14.03</v>
      </c>
    </row>
    <row r="581" spans="1:12">
      <c r="A581" s="41" t="s">
        <v>2902</v>
      </c>
      <c r="B581" s="42" t="s">
        <v>2903</v>
      </c>
      <c r="C581" s="39"/>
      <c r="D581" s="39"/>
      <c r="E581" s="39"/>
      <c r="F581" s="39"/>
      <c r="G581" s="39"/>
      <c r="H581" s="39"/>
      <c r="I581" s="39"/>
      <c r="J581" s="40">
        <v>582</v>
      </c>
      <c r="K581" s="39" t="s">
        <v>2904</v>
      </c>
      <c r="L581" s="39" t="str">
        <f t="shared" si="9"/>
        <v>46.14.04</v>
      </c>
    </row>
    <row r="582" spans="1:12">
      <c r="A582" s="41" t="s">
        <v>2905</v>
      </c>
      <c r="B582" s="42" t="s">
        <v>2903</v>
      </c>
      <c r="C582" s="39"/>
      <c r="D582" s="39"/>
      <c r="E582" s="39"/>
      <c r="F582" s="39"/>
      <c r="G582" s="39"/>
      <c r="H582" s="39"/>
      <c r="I582" s="39"/>
      <c r="J582" s="40">
        <v>583</v>
      </c>
      <c r="K582" s="39" t="s">
        <v>2906</v>
      </c>
      <c r="L582" s="39" t="str">
        <f t="shared" si="9"/>
        <v>46.14.05</v>
      </c>
    </row>
    <row r="583" spans="1:12">
      <c r="A583" s="41" t="s">
        <v>2907</v>
      </c>
      <c r="B583" s="42" t="s">
        <v>2903</v>
      </c>
      <c r="C583" s="39"/>
      <c r="D583" s="39"/>
      <c r="E583" s="39"/>
      <c r="F583" s="39"/>
      <c r="G583" s="39"/>
      <c r="H583" s="39"/>
      <c r="I583" s="39"/>
      <c r="J583" s="40">
        <v>584</v>
      </c>
      <c r="K583" s="39" t="s">
        <v>2908</v>
      </c>
      <c r="L583" s="39" t="str">
        <f t="shared" si="9"/>
        <v>46.14.06</v>
      </c>
    </row>
    <row r="584" spans="1:12">
      <c r="A584" s="41" t="s">
        <v>2909</v>
      </c>
      <c r="B584" s="42" t="s">
        <v>2910</v>
      </c>
      <c r="C584" s="39"/>
      <c r="D584" s="39"/>
      <c r="E584" s="39"/>
      <c r="F584" s="39"/>
      <c r="G584" s="39"/>
      <c r="H584" s="39"/>
      <c r="I584" s="39"/>
      <c r="J584" s="40">
        <v>585</v>
      </c>
      <c r="K584" s="39" t="s">
        <v>2911</v>
      </c>
      <c r="L584" s="39" t="str">
        <f t="shared" si="9"/>
        <v>46.14.07</v>
      </c>
    </row>
    <row r="585" spans="1:12">
      <c r="A585" s="41" t="s">
        <v>2912</v>
      </c>
      <c r="B585" s="42" t="s">
        <v>2913</v>
      </c>
      <c r="C585" s="39"/>
      <c r="D585" s="39"/>
      <c r="E585" s="39"/>
      <c r="F585" s="39"/>
      <c r="G585" s="39"/>
      <c r="H585" s="39"/>
      <c r="I585" s="39"/>
      <c r="J585" s="40">
        <v>586</v>
      </c>
      <c r="K585" s="39" t="s">
        <v>2914</v>
      </c>
      <c r="L585" s="39" t="str">
        <f t="shared" si="9"/>
        <v>46.15.01</v>
      </c>
    </row>
    <row r="586" spans="1:12">
      <c r="A586" s="41" t="s">
        <v>2915</v>
      </c>
      <c r="B586" s="42" t="s">
        <v>2916</v>
      </c>
      <c r="C586" s="39"/>
      <c r="D586" s="39"/>
      <c r="E586" s="39"/>
      <c r="F586" s="39"/>
      <c r="G586" s="39"/>
      <c r="H586" s="39"/>
      <c r="I586" s="39"/>
      <c r="J586" s="40">
        <v>587</v>
      </c>
      <c r="K586" s="39" t="s">
        <v>2917</v>
      </c>
      <c r="L586" s="39" t="str">
        <f t="shared" si="9"/>
        <v>46.15.02</v>
      </c>
    </row>
    <row r="587" spans="1:12">
      <c r="A587" s="41" t="s">
        <v>2918</v>
      </c>
      <c r="B587" s="42" t="s">
        <v>2919</v>
      </c>
      <c r="C587" s="39"/>
      <c r="D587" s="39"/>
      <c r="E587" s="39"/>
      <c r="F587" s="39"/>
      <c r="G587" s="39"/>
      <c r="H587" s="39"/>
      <c r="I587" s="39"/>
      <c r="J587" s="40">
        <v>588</v>
      </c>
      <c r="K587" s="39" t="s">
        <v>2920</v>
      </c>
      <c r="L587" s="39" t="str">
        <f t="shared" si="9"/>
        <v>46.15.03</v>
      </c>
    </row>
    <row r="588" spans="1:12">
      <c r="A588" s="41" t="s">
        <v>2921</v>
      </c>
      <c r="B588" s="42" t="s">
        <v>2922</v>
      </c>
      <c r="C588" s="39"/>
      <c r="D588" s="39"/>
      <c r="E588" s="39"/>
      <c r="F588" s="39"/>
      <c r="G588" s="39"/>
      <c r="H588" s="39"/>
      <c r="I588" s="39"/>
      <c r="J588" s="40">
        <v>589</v>
      </c>
      <c r="K588" s="39" t="s">
        <v>2923</v>
      </c>
      <c r="L588" s="39" t="str">
        <f t="shared" si="9"/>
        <v>46.15.04</v>
      </c>
    </row>
    <row r="589" spans="1:12">
      <c r="A589" s="41" t="s">
        <v>2924</v>
      </c>
      <c r="B589" s="42" t="s">
        <v>2922</v>
      </c>
      <c r="C589" s="39"/>
      <c r="D589" s="39"/>
      <c r="E589" s="39"/>
      <c r="F589" s="39"/>
      <c r="G589" s="39"/>
      <c r="H589" s="39"/>
      <c r="I589" s="39"/>
      <c r="J589" s="40">
        <v>590</v>
      </c>
      <c r="K589" s="39" t="s">
        <v>2925</v>
      </c>
      <c r="L589" s="39" t="str">
        <f t="shared" si="9"/>
        <v>46.15.05</v>
      </c>
    </row>
    <row r="590" spans="1:12">
      <c r="A590" s="41" t="s">
        <v>2926</v>
      </c>
      <c r="B590" s="42" t="s">
        <v>2927</v>
      </c>
      <c r="C590" s="39"/>
      <c r="D590" s="39"/>
      <c r="E590" s="39"/>
      <c r="F590" s="39"/>
      <c r="G590" s="39"/>
      <c r="H590" s="39"/>
      <c r="I590" s="39"/>
      <c r="J590" s="40">
        <v>591</v>
      </c>
      <c r="K590" s="39" t="s">
        <v>2928</v>
      </c>
      <c r="L590" s="39" t="str">
        <f t="shared" si="9"/>
        <v>46.15.06</v>
      </c>
    </row>
    <row r="591" spans="1:12">
      <c r="A591" s="41" t="s">
        <v>2929</v>
      </c>
      <c r="B591" s="42" t="s">
        <v>2927</v>
      </c>
      <c r="C591" s="39"/>
      <c r="D591" s="39"/>
      <c r="E591" s="39"/>
      <c r="F591" s="39"/>
      <c r="G591" s="39"/>
      <c r="H591" s="39"/>
      <c r="I591" s="39"/>
      <c r="J591" s="40">
        <v>592</v>
      </c>
      <c r="K591" s="39" t="s">
        <v>2930</v>
      </c>
      <c r="L591" s="39" t="str">
        <f t="shared" si="9"/>
        <v>46.15.07</v>
      </c>
    </row>
    <row r="592" spans="1:12">
      <c r="A592" s="41" t="s">
        <v>2931</v>
      </c>
      <c r="B592" s="42" t="s">
        <v>2932</v>
      </c>
      <c r="C592" s="39"/>
      <c r="D592" s="39"/>
      <c r="E592" s="39"/>
      <c r="F592" s="39"/>
      <c r="G592" s="39"/>
      <c r="H592" s="39"/>
      <c r="I592" s="39"/>
      <c r="J592" s="40">
        <v>593</v>
      </c>
      <c r="K592" s="39" t="s">
        <v>2933</v>
      </c>
      <c r="L592" s="39" t="str">
        <f t="shared" si="9"/>
        <v>46.16.01</v>
      </c>
    </row>
    <row r="593" spans="1:12">
      <c r="A593" s="41" t="s">
        <v>2934</v>
      </c>
      <c r="B593" s="42" t="s">
        <v>2935</v>
      </c>
      <c r="C593" s="39"/>
      <c r="D593" s="39"/>
      <c r="E593" s="39"/>
      <c r="F593" s="39"/>
      <c r="G593" s="39"/>
      <c r="H593" s="39"/>
      <c r="I593" s="39"/>
      <c r="J593" s="40">
        <v>594</v>
      </c>
      <c r="K593" s="39" t="s">
        <v>2936</v>
      </c>
      <c r="L593" s="39" t="str">
        <f t="shared" si="9"/>
        <v>46.16.02</v>
      </c>
    </row>
    <row r="594" spans="1:12">
      <c r="A594" s="41" t="s">
        <v>2937</v>
      </c>
      <c r="B594" s="42" t="s">
        <v>2938</v>
      </c>
      <c r="C594" s="39"/>
      <c r="D594" s="39"/>
      <c r="E594" s="39"/>
      <c r="F594" s="39"/>
      <c r="G594" s="39"/>
      <c r="H594" s="39"/>
      <c r="I594" s="39"/>
      <c r="J594" s="40">
        <v>595</v>
      </c>
      <c r="K594" s="39" t="s">
        <v>2939</v>
      </c>
      <c r="L594" s="39" t="str">
        <f t="shared" si="9"/>
        <v>46.16.03</v>
      </c>
    </row>
    <row r="595" spans="1:12">
      <c r="A595" s="41" t="s">
        <v>2940</v>
      </c>
      <c r="B595" s="42" t="s">
        <v>2941</v>
      </c>
      <c r="C595" s="39"/>
      <c r="D595" s="39"/>
      <c r="E595" s="39"/>
      <c r="F595" s="39"/>
      <c r="G595" s="39"/>
      <c r="H595" s="39"/>
      <c r="I595" s="39"/>
      <c r="J595" s="40">
        <v>596</v>
      </c>
      <c r="K595" s="39" t="s">
        <v>2942</v>
      </c>
      <c r="L595" s="39" t="str">
        <f t="shared" si="9"/>
        <v>46.16.04</v>
      </c>
    </row>
    <row r="596" spans="1:12">
      <c r="A596" s="41" t="s">
        <v>2943</v>
      </c>
      <c r="B596" s="42" t="s">
        <v>2941</v>
      </c>
      <c r="C596" s="39"/>
      <c r="D596" s="39"/>
      <c r="E596" s="39"/>
      <c r="F596" s="39"/>
      <c r="G596" s="39"/>
      <c r="H596" s="39"/>
      <c r="I596" s="39"/>
      <c r="J596" s="40">
        <v>597</v>
      </c>
      <c r="K596" s="39" t="s">
        <v>2944</v>
      </c>
      <c r="L596" s="39" t="str">
        <f t="shared" si="9"/>
        <v>46.16.05</v>
      </c>
    </row>
    <row r="597" spans="1:12">
      <c r="A597" s="41" t="s">
        <v>2945</v>
      </c>
      <c r="B597" s="42" t="s">
        <v>2941</v>
      </c>
      <c r="C597" s="39"/>
      <c r="D597" s="39"/>
      <c r="E597" s="39"/>
      <c r="F597" s="39"/>
      <c r="G597" s="39"/>
      <c r="H597" s="39"/>
      <c r="I597" s="39"/>
      <c r="J597" s="40">
        <v>598</v>
      </c>
      <c r="K597" s="39" t="s">
        <v>2946</v>
      </c>
      <c r="L597" s="39" t="str">
        <f t="shared" si="9"/>
        <v>46.16.06</v>
      </c>
    </row>
    <row r="598" spans="1:12">
      <c r="A598" s="41" t="s">
        <v>2947</v>
      </c>
      <c r="B598" s="42" t="s">
        <v>2941</v>
      </c>
      <c r="C598" s="39"/>
      <c r="D598" s="39"/>
      <c r="E598" s="39"/>
      <c r="F598" s="39"/>
      <c r="G598" s="39"/>
      <c r="H598" s="39"/>
      <c r="I598" s="39"/>
      <c r="J598" s="40">
        <v>599</v>
      </c>
      <c r="K598" s="39" t="s">
        <v>2948</v>
      </c>
      <c r="L598" s="39" t="str">
        <f t="shared" si="9"/>
        <v>46.16.07</v>
      </c>
    </row>
    <row r="599" spans="1:12">
      <c r="A599" s="41" t="s">
        <v>2949</v>
      </c>
      <c r="B599" s="42" t="s">
        <v>1336</v>
      </c>
      <c r="C599" s="39"/>
      <c r="D599" s="39"/>
      <c r="E599" s="39"/>
      <c r="F599" s="39"/>
      <c r="G599" s="39"/>
      <c r="H599" s="39"/>
      <c r="I599" s="39"/>
      <c r="J599" s="40">
        <v>600</v>
      </c>
      <c r="K599" s="39" t="s">
        <v>2950</v>
      </c>
      <c r="L599" s="39" t="str">
        <f t="shared" si="9"/>
        <v>46.16.08</v>
      </c>
    </row>
    <row r="600" spans="1:12">
      <c r="A600" s="41" t="s">
        <v>2951</v>
      </c>
      <c r="B600" s="42" t="s">
        <v>2952</v>
      </c>
      <c r="C600" s="39"/>
      <c r="D600" s="39"/>
      <c r="E600" s="39"/>
      <c r="F600" s="39"/>
      <c r="G600" s="39"/>
      <c r="H600" s="39"/>
      <c r="I600" s="39"/>
      <c r="J600" s="40">
        <v>601</v>
      </c>
      <c r="K600" s="39" t="s">
        <v>2953</v>
      </c>
      <c r="L600" s="39" t="str">
        <f t="shared" si="9"/>
        <v>46.16.09</v>
      </c>
    </row>
    <row r="601" spans="1:12">
      <c r="A601" s="41" t="s">
        <v>2954</v>
      </c>
      <c r="B601" s="42" t="s">
        <v>2952</v>
      </c>
      <c r="C601" s="39"/>
      <c r="D601" s="39"/>
      <c r="E601" s="39"/>
      <c r="F601" s="39"/>
      <c r="G601" s="39"/>
      <c r="H601" s="39"/>
      <c r="I601" s="39"/>
      <c r="J601" s="40">
        <v>602</v>
      </c>
      <c r="K601" s="39" t="s">
        <v>2955</v>
      </c>
      <c r="L601" s="39" t="str">
        <f t="shared" si="9"/>
        <v>46.17.01</v>
      </c>
    </row>
    <row r="602" spans="1:12">
      <c r="A602" s="41" t="s">
        <v>2956</v>
      </c>
      <c r="B602" s="42" t="s">
        <v>2952</v>
      </c>
      <c r="C602" s="39"/>
      <c r="D602" s="39"/>
      <c r="E602" s="39"/>
      <c r="F602" s="39"/>
      <c r="G602" s="39"/>
      <c r="H602" s="39"/>
      <c r="I602" s="39"/>
      <c r="J602" s="40">
        <v>603</v>
      </c>
      <c r="K602" s="39" t="s">
        <v>2957</v>
      </c>
      <c r="L602" s="39" t="str">
        <f t="shared" si="9"/>
        <v>46.17.02</v>
      </c>
    </row>
    <row r="603" spans="1:12">
      <c r="A603" s="41" t="s">
        <v>2958</v>
      </c>
      <c r="B603" s="42" t="s">
        <v>2952</v>
      </c>
      <c r="C603" s="39"/>
      <c r="D603" s="39"/>
      <c r="E603" s="39"/>
      <c r="F603" s="39"/>
      <c r="G603" s="39"/>
      <c r="H603" s="39"/>
      <c r="I603" s="39"/>
      <c r="J603" s="40">
        <v>604</v>
      </c>
      <c r="K603" s="39" t="s">
        <v>2959</v>
      </c>
      <c r="L603" s="39" t="str">
        <f t="shared" si="9"/>
        <v>46.17.03</v>
      </c>
    </row>
    <row r="604" spans="1:12">
      <c r="A604" s="41" t="s">
        <v>2960</v>
      </c>
      <c r="B604" s="42" t="s">
        <v>2961</v>
      </c>
      <c r="C604" s="39"/>
      <c r="D604" s="39"/>
      <c r="E604" s="39"/>
      <c r="F604" s="39"/>
      <c r="G604" s="39"/>
      <c r="H604" s="39"/>
      <c r="I604" s="39"/>
      <c r="J604" s="40">
        <v>605</v>
      </c>
      <c r="K604" s="39" t="s">
        <v>2962</v>
      </c>
      <c r="L604" s="39" t="str">
        <f t="shared" si="9"/>
        <v>46.17.04</v>
      </c>
    </row>
    <row r="605" spans="1:12">
      <c r="A605" s="41" t="s">
        <v>2963</v>
      </c>
      <c r="B605" s="42" t="s">
        <v>2961</v>
      </c>
      <c r="C605" s="39"/>
      <c r="D605" s="39"/>
      <c r="E605" s="39"/>
      <c r="F605" s="39"/>
      <c r="G605" s="39"/>
      <c r="H605" s="39"/>
      <c r="I605" s="39"/>
      <c r="J605" s="40">
        <v>606</v>
      </c>
      <c r="K605" s="39" t="s">
        <v>2964</v>
      </c>
      <c r="L605" s="39" t="str">
        <f t="shared" si="9"/>
        <v>46.17.05</v>
      </c>
    </row>
    <row r="606" spans="1:12">
      <c r="A606" s="41" t="s">
        <v>2965</v>
      </c>
      <c r="B606" s="42" t="s">
        <v>2961</v>
      </c>
      <c r="C606" s="39"/>
      <c r="D606" s="39"/>
      <c r="E606" s="39"/>
      <c r="F606" s="39"/>
      <c r="G606" s="39"/>
      <c r="H606" s="39"/>
      <c r="I606" s="39"/>
      <c r="J606" s="40">
        <v>607</v>
      </c>
      <c r="K606" s="39" t="s">
        <v>2966</v>
      </c>
      <c r="L606" s="39" t="str">
        <f t="shared" si="9"/>
        <v>46.17.06</v>
      </c>
    </row>
    <row r="607" spans="1:12">
      <c r="A607" s="41" t="s">
        <v>2967</v>
      </c>
      <c r="B607" s="42" t="s">
        <v>2968</v>
      </c>
      <c r="C607" s="39"/>
      <c r="D607" s="39"/>
      <c r="E607" s="39"/>
      <c r="F607" s="39"/>
      <c r="G607" s="39"/>
      <c r="H607" s="39"/>
      <c r="I607" s="39"/>
      <c r="J607" s="40">
        <v>608</v>
      </c>
      <c r="K607" s="39" t="s">
        <v>2969</v>
      </c>
      <c r="L607" s="39" t="str">
        <f t="shared" si="9"/>
        <v>46.17.07</v>
      </c>
    </row>
    <row r="608" spans="1:12">
      <c r="A608" s="41" t="s">
        <v>2970</v>
      </c>
      <c r="B608" s="42" t="s">
        <v>2971</v>
      </c>
      <c r="C608" s="39"/>
      <c r="D608" s="39"/>
      <c r="E608" s="39"/>
      <c r="F608" s="39"/>
      <c r="G608" s="39"/>
      <c r="H608" s="39"/>
      <c r="I608" s="39"/>
      <c r="J608" s="40">
        <v>609</v>
      </c>
      <c r="K608" s="39" t="s">
        <v>2972</v>
      </c>
      <c r="L608" s="39" t="str">
        <f t="shared" si="9"/>
        <v>46.17.08</v>
      </c>
    </row>
    <row r="609" spans="1:12">
      <c r="A609" s="41" t="s">
        <v>2973</v>
      </c>
      <c r="B609" s="42" t="s">
        <v>1338</v>
      </c>
      <c r="C609" s="39"/>
      <c r="D609" s="39"/>
      <c r="E609" s="39"/>
      <c r="F609" s="39"/>
      <c r="G609" s="39"/>
      <c r="H609" s="39"/>
      <c r="I609" s="39"/>
      <c r="J609" s="40">
        <v>610</v>
      </c>
      <c r="K609" s="39" t="s">
        <v>2974</v>
      </c>
      <c r="L609" s="39" t="str">
        <f t="shared" si="9"/>
        <v>46.17.09</v>
      </c>
    </row>
    <row r="610" spans="1:12">
      <c r="A610" s="41" t="s">
        <v>2975</v>
      </c>
      <c r="B610" s="42" t="s">
        <v>2976</v>
      </c>
      <c r="C610" s="39"/>
      <c r="D610" s="39"/>
      <c r="E610" s="39"/>
      <c r="F610" s="39"/>
      <c r="G610" s="39"/>
      <c r="H610" s="39"/>
      <c r="I610" s="39"/>
      <c r="J610" s="40">
        <v>611</v>
      </c>
      <c r="K610" s="39" t="s">
        <v>2977</v>
      </c>
      <c r="L610" s="39" t="str">
        <f t="shared" si="9"/>
        <v>46.18.11</v>
      </c>
    </row>
    <row r="611" spans="1:12" ht="26.4">
      <c r="A611" s="41" t="s">
        <v>2978</v>
      </c>
      <c r="B611" s="42" t="s">
        <v>2979</v>
      </c>
      <c r="C611" s="39"/>
      <c r="D611" s="39"/>
      <c r="E611" s="39"/>
      <c r="F611" s="39"/>
      <c r="G611" s="39"/>
      <c r="H611" s="39"/>
      <c r="I611" s="39"/>
      <c r="J611" s="40">
        <v>612</v>
      </c>
      <c r="K611" s="39" t="s">
        <v>2980</v>
      </c>
      <c r="L611" s="39" t="str">
        <f t="shared" si="9"/>
        <v>46.18.12</v>
      </c>
    </row>
    <row r="612" spans="1:12">
      <c r="A612" s="41" t="s">
        <v>2981</v>
      </c>
      <c r="B612" s="42" t="s">
        <v>2982</v>
      </c>
      <c r="C612" s="39"/>
      <c r="D612" s="39"/>
      <c r="E612" s="39"/>
      <c r="F612" s="39"/>
      <c r="G612" s="39"/>
      <c r="H612" s="39"/>
      <c r="I612" s="39"/>
      <c r="J612" s="40">
        <v>613</v>
      </c>
      <c r="K612" s="39" t="s">
        <v>2983</v>
      </c>
      <c r="L612" s="39" t="str">
        <f t="shared" si="9"/>
        <v>46.18.13</v>
      </c>
    </row>
    <row r="613" spans="1:12">
      <c r="A613" s="41" t="s">
        <v>2984</v>
      </c>
      <c r="B613" s="42" t="s">
        <v>2982</v>
      </c>
      <c r="C613" s="39"/>
      <c r="D613" s="39"/>
      <c r="E613" s="39"/>
      <c r="F613" s="39"/>
      <c r="G613" s="39"/>
      <c r="H613" s="39"/>
      <c r="I613" s="39"/>
      <c r="J613" s="40">
        <v>614</v>
      </c>
      <c r="K613" s="39" t="s">
        <v>2985</v>
      </c>
      <c r="L613" s="39" t="str">
        <f t="shared" si="9"/>
        <v>46.18.14</v>
      </c>
    </row>
    <row r="614" spans="1:12">
      <c r="A614" s="41" t="s">
        <v>2986</v>
      </c>
      <c r="B614" s="42" t="s">
        <v>2987</v>
      </c>
      <c r="C614" s="39"/>
      <c r="D614" s="39"/>
      <c r="E614" s="39"/>
      <c r="F614" s="39"/>
      <c r="G614" s="39"/>
      <c r="H614" s="39"/>
      <c r="I614" s="39"/>
      <c r="J614" s="40">
        <v>615</v>
      </c>
      <c r="K614" s="39" t="s">
        <v>2988</v>
      </c>
      <c r="L614" s="39" t="str">
        <f t="shared" si="9"/>
        <v>46.18.21</v>
      </c>
    </row>
    <row r="615" spans="1:12">
      <c r="A615" s="41" t="s">
        <v>2989</v>
      </c>
      <c r="B615" s="42" t="s">
        <v>2987</v>
      </c>
      <c r="C615" s="39"/>
      <c r="D615" s="39"/>
      <c r="E615" s="39"/>
      <c r="F615" s="39"/>
      <c r="G615" s="39"/>
      <c r="H615" s="39"/>
      <c r="I615" s="39"/>
      <c r="J615" s="40">
        <v>616</v>
      </c>
      <c r="K615" s="39" t="s">
        <v>2990</v>
      </c>
      <c r="L615" s="39" t="str">
        <f t="shared" si="9"/>
        <v>46.18.22</v>
      </c>
    </row>
    <row r="616" spans="1:12">
      <c r="A616" s="41" t="s">
        <v>2991</v>
      </c>
      <c r="B616" s="42" t="s">
        <v>2992</v>
      </c>
      <c r="C616" s="39"/>
      <c r="D616" s="39"/>
      <c r="E616" s="39"/>
      <c r="F616" s="39"/>
      <c r="G616" s="39"/>
      <c r="H616" s="39"/>
      <c r="I616" s="39"/>
      <c r="J616" s="40">
        <v>617</v>
      </c>
      <c r="K616" s="39" t="s">
        <v>2993</v>
      </c>
      <c r="L616" s="39" t="str">
        <f t="shared" si="9"/>
        <v>46.18.23</v>
      </c>
    </row>
    <row r="617" spans="1:12">
      <c r="A617" s="41" t="s">
        <v>2994</v>
      </c>
      <c r="B617" s="42" t="s">
        <v>2992</v>
      </c>
      <c r="C617" s="39"/>
      <c r="D617" s="39"/>
      <c r="E617" s="39"/>
      <c r="F617" s="39"/>
      <c r="G617" s="39"/>
      <c r="H617" s="39"/>
      <c r="I617" s="39"/>
      <c r="J617" s="40">
        <v>618</v>
      </c>
      <c r="K617" s="39" t="s">
        <v>2995</v>
      </c>
      <c r="L617" s="39" t="str">
        <f t="shared" si="9"/>
        <v>46.18.24</v>
      </c>
    </row>
    <row r="618" spans="1:12">
      <c r="A618" s="41" t="s">
        <v>2996</v>
      </c>
      <c r="B618" s="42" t="s">
        <v>2992</v>
      </c>
      <c r="C618" s="39"/>
      <c r="D618" s="39"/>
      <c r="E618" s="39"/>
      <c r="F618" s="39"/>
      <c r="G618" s="39"/>
      <c r="H618" s="39"/>
      <c r="I618" s="39"/>
      <c r="J618" s="40">
        <v>619</v>
      </c>
      <c r="K618" s="39" t="s">
        <v>2997</v>
      </c>
      <c r="L618" s="39" t="str">
        <f t="shared" si="9"/>
        <v>46.18.31</v>
      </c>
    </row>
    <row r="619" spans="1:12">
      <c r="A619" s="41" t="s">
        <v>2998</v>
      </c>
      <c r="B619" s="42" t="s">
        <v>2999</v>
      </c>
      <c r="C619" s="39"/>
      <c r="D619" s="39"/>
      <c r="E619" s="39"/>
      <c r="F619" s="39"/>
      <c r="G619" s="39"/>
      <c r="H619" s="39"/>
      <c r="I619" s="39"/>
      <c r="J619" s="40">
        <v>620</v>
      </c>
      <c r="K619" s="39" t="s">
        <v>3000</v>
      </c>
      <c r="L619" s="39" t="str">
        <f t="shared" si="9"/>
        <v>46.18.32</v>
      </c>
    </row>
    <row r="620" spans="1:12">
      <c r="A620" s="41" t="s">
        <v>3001</v>
      </c>
      <c r="B620" s="42" t="s">
        <v>3002</v>
      </c>
      <c r="C620" s="39"/>
      <c r="D620" s="39"/>
      <c r="E620" s="39"/>
      <c r="F620" s="39"/>
      <c r="G620" s="39"/>
      <c r="H620" s="39"/>
      <c r="I620" s="39"/>
      <c r="J620" s="40">
        <v>621</v>
      </c>
      <c r="K620" s="39" t="s">
        <v>3003</v>
      </c>
      <c r="L620" s="39" t="str">
        <f t="shared" si="9"/>
        <v>46.18.33</v>
      </c>
    </row>
    <row r="621" spans="1:12">
      <c r="A621" s="41" t="s">
        <v>3004</v>
      </c>
      <c r="B621" s="42" t="s">
        <v>3002</v>
      </c>
      <c r="C621" s="39"/>
      <c r="D621" s="39"/>
      <c r="E621" s="39"/>
      <c r="F621" s="39"/>
      <c r="G621" s="39"/>
      <c r="H621" s="39"/>
      <c r="I621" s="39"/>
      <c r="J621" s="40">
        <v>622</v>
      </c>
      <c r="K621" s="39" t="s">
        <v>3005</v>
      </c>
      <c r="L621" s="39" t="str">
        <f t="shared" si="9"/>
        <v>46.18.34</v>
      </c>
    </row>
    <row r="622" spans="1:12">
      <c r="A622" s="41" t="s">
        <v>3006</v>
      </c>
      <c r="B622" s="42" t="s">
        <v>3002</v>
      </c>
      <c r="C622" s="39"/>
      <c r="D622" s="39"/>
      <c r="E622" s="39"/>
      <c r="F622" s="39"/>
      <c r="G622" s="39"/>
      <c r="H622" s="39"/>
      <c r="I622" s="39"/>
      <c r="J622" s="40">
        <v>623</v>
      </c>
      <c r="K622" s="39" t="s">
        <v>3007</v>
      </c>
      <c r="L622" s="39" t="str">
        <f t="shared" si="9"/>
        <v>46.18.35</v>
      </c>
    </row>
    <row r="623" spans="1:12">
      <c r="A623" s="41" t="s">
        <v>3008</v>
      </c>
      <c r="B623" s="42" t="s">
        <v>3009</v>
      </c>
      <c r="C623" s="39"/>
      <c r="D623" s="39"/>
      <c r="E623" s="39"/>
      <c r="F623" s="39"/>
      <c r="G623" s="39"/>
      <c r="H623" s="39"/>
      <c r="I623" s="39"/>
      <c r="J623" s="40">
        <v>624</v>
      </c>
      <c r="K623" s="39" t="s">
        <v>3010</v>
      </c>
      <c r="L623" s="39" t="str">
        <f t="shared" si="9"/>
        <v>46.18.91</v>
      </c>
    </row>
    <row r="624" spans="1:12">
      <c r="A624" s="41" t="s">
        <v>3011</v>
      </c>
      <c r="B624" s="42" t="s">
        <v>3009</v>
      </c>
      <c r="C624" s="39"/>
      <c r="D624" s="39"/>
      <c r="E624" s="39"/>
      <c r="F624" s="39"/>
      <c r="G624" s="39"/>
      <c r="H624" s="39"/>
      <c r="I624" s="39"/>
      <c r="J624" s="40">
        <v>625</v>
      </c>
      <c r="K624" s="39" t="s">
        <v>3012</v>
      </c>
      <c r="L624" s="39" t="str">
        <f t="shared" si="9"/>
        <v>46.18.92</v>
      </c>
    </row>
    <row r="625" spans="1:12">
      <c r="A625" s="41" t="s">
        <v>3013</v>
      </c>
      <c r="B625" s="42" t="s">
        <v>3009</v>
      </c>
      <c r="C625" s="39"/>
      <c r="D625" s="39"/>
      <c r="E625" s="39"/>
      <c r="F625" s="39"/>
      <c r="G625" s="39"/>
      <c r="H625" s="39"/>
      <c r="I625" s="39"/>
      <c r="J625" s="40">
        <v>626</v>
      </c>
      <c r="K625" s="39" t="s">
        <v>3014</v>
      </c>
      <c r="L625" s="39" t="str">
        <f t="shared" si="9"/>
        <v>46.18.93</v>
      </c>
    </row>
    <row r="626" spans="1:12">
      <c r="A626" s="41" t="s">
        <v>3015</v>
      </c>
      <c r="B626" s="42" t="s">
        <v>3016</v>
      </c>
      <c r="C626" s="39"/>
      <c r="D626" s="39"/>
      <c r="E626" s="39"/>
      <c r="F626" s="39"/>
      <c r="G626" s="39"/>
      <c r="H626" s="39"/>
      <c r="I626" s="39"/>
      <c r="J626" s="40">
        <v>627</v>
      </c>
      <c r="K626" s="39" t="s">
        <v>3017</v>
      </c>
      <c r="L626" s="39" t="str">
        <f t="shared" si="9"/>
        <v>46.18.94</v>
      </c>
    </row>
    <row r="627" spans="1:12">
      <c r="A627" s="41" t="s">
        <v>3018</v>
      </c>
      <c r="B627" s="42" t="s">
        <v>3016</v>
      </c>
      <c r="C627" s="39"/>
      <c r="D627" s="39"/>
      <c r="E627" s="39"/>
      <c r="F627" s="39"/>
      <c r="G627" s="39"/>
      <c r="H627" s="39"/>
      <c r="I627" s="39"/>
      <c r="J627" s="40">
        <v>628</v>
      </c>
      <c r="K627" s="39" t="s">
        <v>3019</v>
      </c>
      <c r="L627" s="39" t="str">
        <f t="shared" si="9"/>
        <v>46.18.95</v>
      </c>
    </row>
    <row r="628" spans="1:12">
      <c r="A628" s="41" t="s">
        <v>3020</v>
      </c>
      <c r="B628" s="42" t="s">
        <v>3016</v>
      </c>
      <c r="C628" s="39"/>
      <c r="D628" s="39"/>
      <c r="E628" s="39"/>
      <c r="F628" s="39"/>
      <c r="G628" s="39"/>
      <c r="H628" s="39"/>
      <c r="I628" s="39"/>
      <c r="J628" s="40">
        <v>629</v>
      </c>
      <c r="K628" s="39" t="s">
        <v>3021</v>
      </c>
      <c r="L628" s="39" t="str">
        <f t="shared" si="9"/>
        <v>46.18.96</v>
      </c>
    </row>
    <row r="629" spans="1:12">
      <c r="A629" s="41" t="s">
        <v>3022</v>
      </c>
      <c r="B629" s="42" t="s">
        <v>3023</v>
      </c>
      <c r="C629" s="39"/>
      <c r="D629" s="39"/>
      <c r="E629" s="39"/>
      <c r="F629" s="39"/>
      <c r="G629" s="39"/>
      <c r="H629" s="39"/>
      <c r="I629" s="39"/>
      <c r="J629" s="40">
        <v>630</v>
      </c>
      <c r="K629" s="39" t="s">
        <v>3024</v>
      </c>
      <c r="L629" s="39" t="str">
        <f t="shared" si="9"/>
        <v>46.18.97</v>
      </c>
    </row>
    <row r="630" spans="1:12">
      <c r="A630" s="41" t="s">
        <v>3025</v>
      </c>
      <c r="B630" s="42" t="s">
        <v>3023</v>
      </c>
      <c r="C630" s="39"/>
      <c r="D630" s="39"/>
      <c r="E630" s="39"/>
      <c r="F630" s="39"/>
      <c r="G630" s="39"/>
      <c r="H630" s="39"/>
      <c r="I630" s="39"/>
      <c r="J630" s="40">
        <v>631</v>
      </c>
      <c r="K630" s="39" t="s">
        <v>3026</v>
      </c>
      <c r="L630" s="39" t="str">
        <f t="shared" si="9"/>
        <v>46.18.98</v>
      </c>
    </row>
    <row r="631" spans="1:12">
      <c r="A631" s="41" t="s">
        <v>3027</v>
      </c>
      <c r="B631" s="42" t="s">
        <v>3028</v>
      </c>
      <c r="C631" s="39"/>
      <c r="D631" s="39"/>
      <c r="E631" s="39"/>
      <c r="F631" s="39"/>
      <c r="G631" s="39"/>
      <c r="H631" s="39"/>
      <c r="I631" s="39"/>
      <c r="J631" s="40">
        <v>632</v>
      </c>
      <c r="K631" s="39" t="s">
        <v>3029</v>
      </c>
      <c r="L631" s="39" t="str">
        <f t="shared" si="9"/>
        <v>46.18.99</v>
      </c>
    </row>
    <row r="632" spans="1:12">
      <c r="A632" s="41" t="s">
        <v>3030</v>
      </c>
      <c r="B632" s="42" t="s">
        <v>3031</v>
      </c>
      <c r="C632" s="39"/>
      <c r="D632" s="39"/>
      <c r="E632" s="39"/>
      <c r="F632" s="39"/>
      <c r="G632" s="39"/>
      <c r="H632" s="39"/>
      <c r="I632" s="39"/>
      <c r="J632" s="40">
        <v>633</v>
      </c>
      <c r="K632" s="39" t="s">
        <v>3032</v>
      </c>
      <c r="L632" s="39" t="str">
        <f t="shared" si="9"/>
        <v>46.19.01</v>
      </c>
    </row>
    <row r="633" spans="1:12">
      <c r="A633" s="41" t="s">
        <v>3033</v>
      </c>
      <c r="B633" s="42" t="s">
        <v>3034</v>
      </c>
      <c r="C633" s="39"/>
      <c r="D633" s="39"/>
      <c r="E633" s="39"/>
      <c r="F633" s="39"/>
      <c r="G633" s="39"/>
      <c r="H633" s="39"/>
      <c r="I633" s="39"/>
      <c r="J633" s="40">
        <v>634</v>
      </c>
      <c r="K633" s="39" t="s">
        <v>3035</v>
      </c>
      <c r="L633" s="39" t="str">
        <f t="shared" si="9"/>
        <v>46.19.02</v>
      </c>
    </row>
    <row r="634" spans="1:12">
      <c r="A634" s="41" t="s">
        <v>3036</v>
      </c>
      <c r="B634" s="42" t="s">
        <v>3034</v>
      </c>
      <c r="C634" s="39"/>
      <c r="D634" s="39"/>
      <c r="E634" s="39"/>
      <c r="F634" s="39"/>
      <c r="G634" s="39"/>
      <c r="H634" s="39"/>
      <c r="I634" s="39"/>
      <c r="J634" s="40">
        <v>635</v>
      </c>
      <c r="K634" s="39" t="s">
        <v>3037</v>
      </c>
      <c r="L634" s="39" t="str">
        <f t="shared" si="9"/>
        <v>46.19.03</v>
      </c>
    </row>
    <row r="635" spans="1:12">
      <c r="A635" s="41" t="s">
        <v>3038</v>
      </c>
      <c r="B635" s="42" t="s">
        <v>3034</v>
      </c>
      <c r="C635" s="39"/>
      <c r="D635" s="39"/>
      <c r="E635" s="39"/>
      <c r="F635" s="39"/>
      <c r="G635" s="39"/>
      <c r="H635" s="39"/>
      <c r="I635" s="39"/>
      <c r="J635" s="40">
        <v>636</v>
      </c>
      <c r="K635" s="39" t="s">
        <v>3039</v>
      </c>
      <c r="L635" s="39" t="str">
        <f t="shared" si="9"/>
        <v>46.19.04</v>
      </c>
    </row>
    <row r="636" spans="1:12">
      <c r="A636" s="41" t="s">
        <v>3040</v>
      </c>
      <c r="B636" s="42" t="s">
        <v>3041</v>
      </c>
      <c r="C636" s="39"/>
      <c r="D636" s="39"/>
      <c r="E636" s="39"/>
      <c r="F636" s="39"/>
      <c r="G636" s="39"/>
      <c r="H636" s="39"/>
      <c r="I636" s="39"/>
      <c r="J636" s="40">
        <v>637</v>
      </c>
      <c r="K636" s="39" t="s">
        <v>3042</v>
      </c>
      <c r="L636" s="39" t="str">
        <f t="shared" si="9"/>
        <v>46.21.10</v>
      </c>
    </row>
    <row r="637" spans="1:12">
      <c r="A637" s="41" t="s">
        <v>3043</v>
      </c>
      <c r="B637" s="42" t="s">
        <v>3044</v>
      </c>
      <c r="C637" s="39"/>
      <c r="D637" s="39"/>
      <c r="E637" s="39"/>
      <c r="F637" s="39"/>
      <c r="G637" s="39"/>
      <c r="H637" s="39"/>
      <c r="I637" s="39"/>
      <c r="J637" s="40">
        <v>638</v>
      </c>
      <c r="K637" s="39" t="s">
        <v>3045</v>
      </c>
      <c r="L637" s="39" t="str">
        <f t="shared" si="9"/>
        <v>46.21.21</v>
      </c>
    </row>
    <row r="638" spans="1:12" ht="26.4">
      <c r="A638" s="41" t="s">
        <v>3046</v>
      </c>
      <c r="B638" s="42" t="s">
        <v>3047</v>
      </c>
      <c r="C638" s="39"/>
      <c r="D638" s="39"/>
      <c r="E638" s="39"/>
      <c r="F638" s="39"/>
      <c r="G638" s="39"/>
      <c r="H638" s="39"/>
      <c r="I638" s="39"/>
      <c r="J638" s="40">
        <v>639</v>
      </c>
      <c r="K638" s="39" t="s">
        <v>3048</v>
      </c>
      <c r="L638" s="39" t="str">
        <f t="shared" si="9"/>
        <v>46.21.22</v>
      </c>
    </row>
    <row r="639" spans="1:12" ht="26.4">
      <c r="A639" s="41" t="s">
        <v>3049</v>
      </c>
      <c r="B639" s="42" t="s">
        <v>3050</v>
      </c>
      <c r="C639" s="39"/>
      <c r="D639" s="39"/>
      <c r="E639" s="39"/>
      <c r="F639" s="39"/>
      <c r="G639" s="39"/>
      <c r="H639" s="39"/>
      <c r="I639" s="39"/>
      <c r="J639" s="40">
        <v>640</v>
      </c>
      <c r="K639" s="39" t="s">
        <v>3051</v>
      </c>
      <c r="L639" s="39" t="str">
        <f t="shared" si="9"/>
        <v>46.22.00</v>
      </c>
    </row>
    <row r="640" spans="1:12">
      <c r="A640" s="41" t="s">
        <v>3052</v>
      </c>
      <c r="B640" s="42" t="s">
        <v>3053</v>
      </c>
      <c r="C640" s="39"/>
      <c r="D640" s="39"/>
      <c r="E640" s="39"/>
      <c r="F640" s="39"/>
      <c r="G640" s="39"/>
      <c r="H640" s="39"/>
      <c r="I640" s="39"/>
      <c r="J640" s="40">
        <v>641</v>
      </c>
      <c r="K640" s="39" t="s">
        <v>3054</v>
      </c>
      <c r="L640" s="39" t="str">
        <f t="shared" si="9"/>
        <v>46.23.00</v>
      </c>
    </row>
    <row r="641" spans="1:12">
      <c r="A641" s="41" t="s">
        <v>3055</v>
      </c>
      <c r="B641" s="42" t="s">
        <v>3056</v>
      </c>
      <c r="C641" s="39"/>
      <c r="D641" s="39"/>
      <c r="E641" s="39"/>
      <c r="F641" s="39"/>
      <c r="G641" s="39"/>
      <c r="H641" s="39"/>
      <c r="I641" s="39"/>
      <c r="J641" s="40">
        <v>642</v>
      </c>
      <c r="K641" s="39" t="s">
        <v>3057</v>
      </c>
      <c r="L641" s="39" t="str">
        <f t="shared" si="9"/>
        <v>46.24.10</v>
      </c>
    </row>
    <row r="642" spans="1:12">
      <c r="A642" s="41" t="s">
        <v>3058</v>
      </c>
      <c r="B642" s="42" t="s">
        <v>3059</v>
      </c>
      <c r="C642" s="39"/>
      <c r="D642" s="39"/>
      <c r="E642" s="39"/>
      <c r="F642" s="39"/>
      <c r="G642" s="39"/>
      <c r="H642" s="39"/>
      <c r="I642" s="39"/>
      <c r="J642" s="40">
        <v>643</v>
      </c>
      <c r="K642" s="39" t="s">
        <v>3060</v>
      </c>
      <c r="L642" s="39" t="str">
        <f t="shared" ref="L642:L705" si="10">+MID(K642,1,8)</f>
        <v>46.24.20</v>
      </c>
    </row>
    <row r="643" spans="1:12">
      <c r="A643" s="41" t="s">
        <v>3061</v>
      </c>
      <c r="B643" s="42" t="s">
        <v>1340</v>
      </c>
      <c r="C643" s="39"/>
      <c r="D643" s="39"/>
      <c r="E643" s="39"/>
      <c r="F643" s="39"/>
      <c r="G643" s="39"/>
      <c r="H643" s="39"/>
      <c r="I643" s="39"/>
      <c r="J643" s="40">
        <v>644</v>
      </c>
      <c r="K643" s="39" t="s">
        <v>3062</v>
      </c>
      <c r="L643" s="39" t="str">
        <f t="shared" si="10"/>
        <v>46.31.10</v>
      </c>
    </row>
    <row r="644" spans="1:12">
      <c r="A644" s="41" t="s">
        <v>3063</v>
      </c>
      <c r="B644" s="42" t="s">
        <v>3064</v>
      </c>
      <c r="C644" s="39"/>
      <c r="D644" s="39"/>
      <c r="E644" s="39"/>
      <c r="F644" s="39"/>
      <c r="G644" s="39"/>
      <c r="H644" s="39"/>
      <c r="I644" s="39"/>
      <c r="J644" s="40">
        <v>645</v>
      </c>
      <c r="K644" s="39" t="s">
        <v>3065</v>
      </c>
      <c r="L644" s="39" t="str">
        <f t="shared" si="10"/>
        <v>46.31.20</v>
      </c>
    </row>
    <row r="645" spans="1:12">
      <c r="A645" s="41" t="s">
        <v>3066</v>
      </c>
      <c r="B645" s="42" t="s">
        <v>3067</v>
      </c>
      <c r="C645" s="39"/>
      <c r="D645" s="39"/>
      <c r="E645" s="39"/>
      <c r="F645" s="39"/>
      <c r="G645" s="39"/>
      <c r="H645" s="39"/>
      <c r="I645" s="39"/>
      <c r="J645" s="40">
        <v>646</v>
      </c>
      <c r="K645" s="39" t="s">
        <v>3068</v>
      </c>
      <c r="L645" s="39" t="str">
        <f t="shared" si="10"/>
        <v>46.32.10</v>
      </c>
    </row>
    <row r="646" spans="1:12">
      <c r="A646" s="41" t="s">
        <v>3069</v>
      </c>
      <c r="B646" s="42" t="s">
        <v>3067</v>
      </c>
      <c r="C646" s="39"/>
      <c r="D646" s="39"/>
      <c r="E646" s="39"/>
      <c r="F646" s="39"/>
      <c r="G646" s="39"/>
      <c r="H646" s="39"/>
      <c r="I646" s="39"/>
      <c r="J646" s="40">
        <v>647</v>
      </c>
      <c r="K646" s="39" t="s">
        <v>3070</v>
      </c>
      <c r="L646" s="39" t="str">
        <f t="shared" si="10"/>
        <v>46.32.20</v>
      </c>
    </row>
    <row r="647" spans="1:12">
      <c r="A647" s="41" t="s">
        <v>3071</v>
      </c>
      <c r="B647" s="42" t="s">
        <v>3067</v>
      </c>
      <c r="C647" s="39"/>
      <c r="D647" s="39"/>
      <c r="E647" s="39"/>
      <c r="F647" s="39"/>
      <c r="G647" s="39"/>
      <c r="H647" s="39"/>
      <c r="I647" s="39"/>
      <c r="J647" s="40">
        <v>648</v>
      </c>
      <c r="K647" s="39" t="s">
        <v>3072</v>
      </c>
      <c r="L647" s="39" t="str">
        <f t="shared" si="10"/>
        <v>46.33.10</v>
      </c>
    </row>
    <row r="648" spans="1:12">
      <c r="A648" s="41" t="s">
        <v>3073</v>
      </c>
      <c r="B648" s="42" t="s">
        <v>3074</v>
      </c>
      <c r="C648" s="39"/>
      <c r="D648" s="39"/>
      <c r="E648" s="39"/>
      <c r="F648" s="39"/>
      <c r="G648" s="39"/>
      <c r="H648" s="39"/>
      <c r="I648" s="39"/>
      <c r="J648" s="40">
        <v>649</v>
      </c>
      <c r="K648" s="39" t="s">
        <v>3075</v>
      </c>
      <c r="L648" s="39" t="str">
        <f t="shared" si="10"/>
        <v>46.33.20</v>
      </c>
    </row>
    <row r="649" spans="1:12">
      <c r="A649" s="41" t="s">
        <v>3076</v>
      </c>
      <c r="B649" s="42" t="s">
        <v>3074</v>
      </c>
      <c r="C649" s="39"/>
      <c r="D649" s="39"/>
      <c r="E649" s="39"/>
      <c r="F649" s="39"/>
      <c r="G649" s="39"/>
      <c r="H649" s="39"/>
      <c r="I649" s="39"/>
      <c r="J649" s="40">
        <v>650</v>
      </c>
      <c r="K649" s="39" t="s">
        <v>3077</v>
      </c>
      <c r="L649" s="39" t="str">
        <f t="shared" si="10"/>
        <v>46.34.10</v>
      </c>
    </row>
    <row r="650" spans="1:12">
      <c r="A650" s="41" t="s">
        <v>3078</v>
      </c>
      <c r="B650" s="42" t="s">
        <v>3074</v>
      </c>
      <c r="C650" s="39"/>
      <c r="D650" s="39"/>
      <c r="E650" s="39"/>
      <c r="F650" s="39"/>
      <c r="G650" s="39"/>
      <c r="H650" s="39"/>
      <c r="I650" s="39"/>
      <c r="J650" s="40">
        <v>651</v>
      </c>
      <c r="K650" s="39" t="s">
        <v>3079</v>
      </c>
      <c r="L650" s="39" t="str">
        <f t="shared" si="10"/>
        <v>46.34.20</v>
      </c>
    </row>
    <row r="651" spans="1:12">
      <c r="A651" s="41" t="s">
        <v>3080</v>
      </c>
      <c r="B651" s="42" t="s">
        <v>3081</v>
      </c>
      <c r="C651" s="39"/>
      <c r="D651" s="39"/>
      <c r="E651" s="39"/>
      <c r="F651" s="39"/>
      <c r="G651" s="39"/>
      <c r="H651" s="39"/>
      <c r="I651" s="39"/>
      <c r="J651" s="40">
        <v>652</v>
      </c>
      <c r="K651" s="39" t="s">
        <v>3082</v>
      </c>
      <c r="L651" s="39" t="str">
        <f t="shared" si="10"/>
        <v>46.35.00</v>
      </c>
    </row>
    <row r="652" spans="1:12">
      <c r="A652" s="41" t="s">
        <v>3083</v>
      </c>
      <c r="B652" s="42" t="s">
        <v>3081</v>
      </c>
      <c r="C652" s="39"/>
      <c r="D652" s="39"/>
      <c r="E652" s="39"/>
      <c r="F652" s="39"/>
      <c r="G652" s="39"/>
      <c r="H652" s="39"/>
      <c r="I652" s="39"/>
      <c r="J652" s="40">
        <v>653</v>
      </c>
      <c r="K652" s="39" t="s">
        <v>3084</v>
      </c>
      <c r="L652" s="39" t="str">
        <f t="shared" si="10"/>
        <v>46.36.00</v>
      </c>
    </row>
    <row r="653" spans="1:12">
      <c r="A653" s="41" t="s">
        <v>3085</v>
      </c>
      <c r="B653" s="42" t="s">
        <v>3081</v>
      </c>
      <c r="C653" s="39"/>
      <c r="D653" s="39"/>
      <c r="E653" s="39"/>
      <c r="F653" s="39"/>
      <c r="G653" s="39"/>
      <c r="H653" s="39"/>
      <c r="I653" s="39"/>
      <c r="J653" s="40">
        <v>654</v>
      </c>
      <c r="K653" s="39" t="s">
        <v>3086</v>
      </c>
      <c r="L653" s="39" t="str">
        <f t="shared" si="10"/>
        <v>46.37.01</v>
      </c>
    </row>
    <row r="654" spans="1:12">
      <c r="A654" s="41" t="s">
        <v>3087</v>
      </c>
      <c r="B654" s="42" t="s">
        <v>3088</v>
      </c>
      <c r="C654" s="39"/>
      <c r="D654" s="39"/>
      <c r="E654" s="39"/>
      <c r="F654" s="39"/>
      <c r="G654" s="39"/>
      <c r="H654" s="39"/>
      <c r="I654" s="39"/>
      <c r="J654" s="40">
        <v>655</v>
      </c>
      <c r="K654" s="39" t="s">
        <v>3089</v>
      </c>
      <c r="L654" s="39" t="str">
        <f t="shared" si="10"/>
        <v>46.37.02</v>
      </c>
    </row>
    <row r="655" spans="1:12">
      <c r="A655" s="41" t="s">
        <v>3090</v>
      </c>
      <c r="B655" s="42" t="s">
        <v>3088</v>
      </c>
      <c r="C655" s="39"/>
      <c r="D655" s="39"/>
      <c r="E655" s="39"/>
      <c r="F655" s="39"/>
      <c r="G655" s="39"/>
      <c r="H655" s="39"/>
      <c r="I655" s="39"/>
      <c r="J655" s="40">
        <v>656</v>
      </c>
      <c r="K655" s="39" t="s">
        <v>3091</v>
      </c>
      <c r="L655" s="39" t="str">
        <f t="shared" si="10"/>
        <v>46.38.10</v>
      </c>
    </row>
    <row r="656" spans="1:12">
      <c r="A656" s="41" t="s">
        <v>3092</v>
      </c>
      <c r="B656" s="42" t="s">
        <v>3088</v>
      </c>
      <c r="C656" s="39"/>
      <c r="D656" s="39"/>
      <c r="E656" s="39"/>
      <c r="F656" s="39"/>
      <c r="G656" s="39"/>
      <c r="H656" s="39"/>
      <c r="I656" s="39"/>
      <c r="J656" s="40">
        <v>657</v>
      </c>
      <c r="K656" s="39" t="s">
        <v>3093</v>
      </c>
      <c r="L656" s="39" t="str">
        <f t="shared" si="10"/>
        <v>46.38.20</v>
      </c>
    </row>
    <row r="657" spans="1:12">
      <c r="A657" s="41" t="s">
        <v>3094</v>
      </c>
      <c r="B657" s="42" t="s">
        <v>3095</v>
      </c>
      <c r="C657" s="39"/>
      <c r="D657" s="39"/>
      <c r="E657" s="39"/>
      <c r="F657" s="39"/>
      <c r="G657" s="39"/>
      <c r="H657" s="39"/>
      <c r="I657" s="39"/>
      <c r="J657" s="40">
        <v>658</v>
      </c>
      <c r="K657" s="39" t="s">
        <v>3096</v>
      </c>
      <c r="L657" s="39" t="str">
        <f t="shared" si="10"/>
        <v>46.38.30</v>
      </c>
    </row>
    <row r="658" spans="1:12">
      <c r="A658" s="41" t="s">
        <v>3097</v>
      </c>
      <c r="B658" s="42" t="s">
        <v>3098</v>
      </c>
      <c r="C658" s="39"/>
      <c r="D658" s="39"/>
      <c r="E658" s="39"/>
      <c r="F658" s="39"/>
      <c r="G658" s="39"/>
      <c r="H658" s="39"/>
      <c r="I658" s="39"/>
      <c r="J658" s="40">
        <v>659</v>
      </c>
      <c r="K658" s="39" t="s">
        <v>3099</v>
      </c>
      <c r="L658" s="39" t="str">
        <f t="shared" si="10"/>
        <v>46.38.90</v>
      </c>
    </row>
    <row r="659" spans="1:12">
      <c r="A659" s="41" t="s">
        <v>3100</v>
      </c>
      <c r="B659" s="42" t="s">
        <v>3098</v>
      </c>
      <c r="C659" s="39"/>
      <c r="D659" s="39"/>
      <c r="E659" s="39"/>
      <c r="F659" s="39"/>
      <c r="G659" s="39"/>
      <c r="H659" s="39"/>
      <c r="I659" s="39"/>
      <c r="J659" s="40">
        <v>660</v>
      </c>
      <c r="K659" s="39" t="s">
        <v>3101</v>
      </c>
      <c r="L659" s="39" t="str">
        <f t="shared" si="10"/>
        <v>46.39.10</v>
      </c>
    </row>
    <row r="660" spans="1:12">
      <c r="A660" s="41" t="s">
        <v>3102</v>
      </c>
      <c r="B660" s="42" t="s">
        <v>3103</v>
      </c>
      <c r="C660" s="39"/>
      <c r="D660" s="39"/>
      <c r="E660" s="39"/>
      <c r="F660" s="39"/>
      <c r="G660" s="39"/>
      <c r="H660" s="39"/>
      <c r="I660" s="39"/>
      <c r="J660" s="40">
        <v>661</v>
      </c>
      <c r="K660" s="39" t="s">
        <v>3104</v>
      </c>
      <c r="L660" s="39" t="str">
        <f t="shared" si="10"/>
        <v>46.39.20</v>
      </c>
    </row>
    <row r="661" spans="1:12">
      <c r="A661" s="41" t="s">
        <v>3105</v>
      </c>
      <c r="B661" s="42" t="s">
        <v>3103</v>
      </c>
      <c r="C661" s="39"/>
      <c r="D661" s="39"/>
      <c r="E661" s="39"/>
      <c r="F661" s="39"/>
      <c r="G661" s="39"/>
      <c r="H661" s="39"/>
      <c r="I661" s="39"/>
      <c r="J661" s="40">
        <v>662</v>
      </c>
      <c r="K661" s="39" t="s">
        <v>3106</v>
      </c>
      <c r="L661" s="39" t="str">
        <f t="shared" si="10"/>
        <v>46.41.10</v>
      </c>
    </row>
    <row r="662" spans="1:12">
      <c r="A662" s="41" t="s">
        <v>3107</v>
      </c>
      <c r="B662" s="42" t="s">
        <v>3108</v>
      </c>
      <c r="C662" s="39"/>
      <c r="D662" s="39"/>
      <c r="E662" s="39"/>
      <c r="F662" s="39"/>
      <c r="G662" s="39"/>
      <c r="H662" s="39"/>
      <c r="I662" s="39"/>
      <c r="J662" s="40">
        <v>663</v>
      </c>
      <c r="K662" s="39" t="s">
        <v>3109</v>
      </c>
      <c r="L662" s="39" t="str">
        <f t="shared" si="10"/>
        <v>46.41.20</v>
      </c>
    </row>
    <row r="663" spans="1:12">
      <c r="A663" s="41" t="s">
        <v>3110</v>
      </c>
      <c r="B663" s="42" t="s">
        <v>3108</v>
      </c>
      <c r="C663" s="39"/>
      <c r="D663" s="39"/>
      <c r="E663" s="39"/>
      <c r="F663" s="39"/>
      <c r="G663" s="39"/>
      <c r="H663" s="39"/>
      <c r="I663" s="39"/>
      <c r="J663" s="40">
        <v>664</v>
      </c>
      <c r="K663" s="39" t="s">
        <v>3111</v>
      </c>
      <c r="L663" s="39" t="str">
        <f t="shared" si="10"/>
        <v>46.41.90</v>
      </c>
    </row>
    <row r="664" spans="1:12">
      <c r="A664" s="41" t="s">
        <v>3112</v>
      </c>
      <c r="B664" s="42" t="s">
        <v>3108</v>
      </c>
      <c r="C664" s="39"/>
      <c r="D664" s="39"/>
      <c r="E664" s="39"/>
      <c r="F664" s="39"/>
      <c r="G664" s="39"/>
      <c r="H664" s="39"/>
      <c r="I664" s="39"/>
      <c r="J664" s="40">
        <v>665</v>
      </c>
      <c r="K664" s="39" t="s">
        <v>3113</v>
      </c>
      <c r="L664" s="39" t="str">
        <f t="shared" si="10"/>
        <v>46.42.10</v>
      </c>
    </row>
    <row r="665" spans="1:12">
      <c r="A665" s="41" t="s">
        <v>3114</v>
      </c>
      <c r="B665" s="42" t="s">
        <v>3108</v>
      </c>
      <c r="C665" s="39"/>
      <c r="D665" s="39"/>
      <c r="E665" s="39"/>
      <c r="F665" s="39"/>
      <c r="G665" s="39"/>
      <c r="H665" s="39"/>
      <c r="I665" s="39"/>
      <c r="J665" s="40">
        <v>666</v>
      </c>
      <c r="K665" s="39" t="s">
        <v>3115</v>
      </c>
      <c r="L665" s="39" t="str">
        <f t="shared" si="10"/>
        <v>46.42.20</v>
      </c>
    </row>
    <row r="666" spans="1:12">
      <c r="A666" s="41" t="s">
        <v>3116</v>
      </c>
      <c r="B666" s="42" t="s">
        <v>3117</v>
      </c>
      <c r="C666" s="39"/>
      <c r="D666" s="39"/>
      <c r="E666" s="39"/>
      <c r="F666" s="39"/>
      <c r="G666" s="39"/>
      <c r="H666" s="39"/>
      <c r="I666" s="39"/>
      <c r="J666" s="40">
        <v>667</v>
      </c>
      <c r="K666" s="39" t="s">
        <v>3118</v>
      </c>
      <c r="L666" s="39" t="str">
        <f t="shared" si="10"/>
        <v>46.42.30</v>
      </c>
    </row>
    <row r="667" spans="1:12">
      <c r="A667" s="41" t="s">
        <v>3119</v>
      </c>
      <c r="B667" s="42" t="s">
        <v>3120</v>
      </c>
      <c r="C667" s="39"/>
      <c r="D667" s="39"/>
      <c r="E667" s="39"/>
      <c r="F667" s="39"/>
      <c r="G667" s="39"/>
      <c r="H667" s="39"/>
      <c r="I667" s="39"/>
      <c r="J667" s="40">
        <v>668</v>
      </c>
      <c r="K667" s="39" t="s">
        <v>3121</v>
      </c>
      <c r="L667" s="39" t="str">
        <f t="shared" si="10"/>
        <v>46.42.40</v>
      </c>
    </row>
    <row r="668" spans="1:12">
      <c r="A668" s="41" t="s">
        <v>3122</v>
      </c>
      <c r="B668" s="42" t="s">
        <v>3120</v>
      </c>
      <c r="C668" s="39"/>
      <c r="D668" s="39"/>
      <c r="E668" s="39"/>
      <c r="F668" s="39"/>
      <c r="G668" s="39"/>
      <c r="H668" s="39"/>
      <c r="I668" s="39"/>
      <c r="J668" s="40">
        <v>669</v>
      </c>
      <c r="K668" s="39" t="s">
        <v>3123</v>
      </c>
      <c r="L668" s="39" t="str">
        <f t="shared" si="10"/>
        <v>46.43.10</v>
      </c>
    </row>
    <row r="669" spans="1:12">
      <c r="A669" s="41" t="s">
        <v>3124</v>
      </c>
      <c r="B669" s="42" t="s">
        <v>3120</v>
      </c>
      <c r="C669" s="39"/>
      <c r="D669" s="39"/>
      <c r="E669" s="39"/>
      <c r="F669" s="39"/>
      <c r="G669" s="39"/>
      <c r="H669" s="39"/>
      <c r="I669" s="39"/>
      <c r="J669" s="40">
        <v>670</v>
      </c>
      <c r="K669" s="39" t="s">
        <v>3125</v>
      </c>
      <c r="L669" s="39" t="str">
        <f t="shared" si="10"/>
        <v>46.43.20</v>
      </c>
    </row>
    <row r="670" spans="1:12">
      <c r="A670" s="41" t="s">
        <v>3126</v>
      </c>
      <c r="B670" s="42" t="s">
        <v>3127</v>
      </c>
      <c r="C670" s="39"/>
      <c r="D670" s="39"/>
      <c r="E670" s="39"/>
      <c r="F670" s="39"/>
      <c r="G670" s="39"/>
      <c r="H670" s="39"/>
      <c r="I670" s="39"/>
      <c r="J670" s="40">
        <v>671</v>
      </c>
      <c r="K670" s="39" t="s">
        <v>3128</v>
      </c>
      <c r="L670" s="39" t="str">
        <f t="shared" si="10"/>
        <v>46.43.30</v>
      </c>
    </row>
    <row r="671" spans="1:12">
      <c r="A671" s="41" t="s">
        <v>3129</v>
      </c>
      <c r="B671" s="42" t="s">
        <v>3127</v>
      </c>
      <c r="C671" s="39"/>
      <c r="D671" s="39"/>
      <c r="E671" s="39"/>
      <c r="F671" s="39"/>
      <c r="G671" s="39"/>
      <c r="H671" s="39"/>
      <c r="I671" s="39"/>
      <c r="J671" s="40">
        <v>672</v>
      </c>
      <c r="K671" s="39" t="s">
        <v>3130</v>
      </c>
      <c r="L671" s="39" t="str">
        <f t="shared" si="10"/>
        <v>46.44.10</v>
      </c>
    </row>
    <row r="672" spans="1:12">
      <c r="A672" s="41" t="s">
        <v>3131</v>
      </c>
      <c r="B672" s="42" t="s">
        <v>3127</v>
      </c>
      <c r="C672" s="39"/>
      <c r="D672" s="39"/>
      <c r="E672" s="39"/>
      <c r="F672" s="39"/>
      <c r="G672" s="39"/>
      <c r="H672" s="39"/>
      <c r="I672" s="39"/>
      <c r="J672" s="40">
        <v>673</v>
      </c>
      <c r="K672" s="39" t="s">
        <v>3132</v>
      </c>
      <c r="L672" s="39" t="str">
        <f t="shared" si="10"/>
        <v>46.44.20</v>
      </c>
    </row>
    <row r="673" spans="1:12">
      <c r="A673" s="41" t="s">
        <v>3133</v>
      </c>
      <c r="B673" s="42" t="s">
        <v>3134</v>
      </c>
      <c r="C673" s="39"/>
      <c r="D673" s="39"/>
      <c r="E673" s="39"/>
      <c r="F673" s="39"/>
      <c r="G673" s="39"/>
      <c r="H673" s="39"/>
      <c r="I673" s="39"/>
      <c r="J673" s="40">
        <v>674</v>
      </c>
      <c r="K673" s="39" t="s">
        <v>3135</v>
      </c>
      <c r="L673" s="39" t="str">
        <f t="shared" si="10"/>
        <v>46.44.30</v>
      </c>
    </row>
    <row r="674" spans="1:12">
      <c r="A674" s="41" t="s">
        <v>3136</v>
      </c>
      <c r="B674" s="42" t="s">
        <v>3137</v>
      </c>
      <c r="C674" s="39"/>
      <c r="D674" s="39"/>
      <c r="E674" s="39"/>
      <c r="F674" s="39"/>
      <c r="G674" s="39"/>
      <c r="H674" s="39"/>
      <c r="I674" s="39"/>
      <c r="J674" s="40">
        <v>675</v>
      </c>
      <c r="K674" s="39" t="s">
        <v>3138</v>
      </c>
      <c r="L674" s="39" t="str">
        <f t="shared" si="10"/>
        <v>46.44.40</v>
      </c>
    </row>
    <row r="675" spans="1:12">
      <c r="A675" s="41" t="s">
        <v>3139</v>
      </c>
      <c r="B675" s="42" t="s">
        <v>3137</v>
      </c>
      <c r="C675" s="39"/>
      <c r="D675" s="39"/>
      <c r="E675" s="39"/>
      <c r="F675" s="39"/>
      <c r="G675" s="39"/>
      <c r="H675" s="39"/>
      <c r="I675" s="39"/>
      <c r="J675" s="40">
        <v>676</v>
      </c>
      <c r="K675" s="39" t="s">
        <v>3140</v>
      </c>
      <c r="L675" s="39" t="str">
        <f t="shared" si="10"/>
        <v>46.45.00</v>
      </c>
    </row>
    <row r="676" spans="1:12">
      <c r="A676" s="41" t="s">
        <v>3141</v>
      </c>
      <c r="B676" s="42" t="s">
        <v>3137</v>
      </c>
      <c r="C676" s="39"/>
      <c r="D676" s="39"/>
      <c r="E676" s="39"/>
      <c r="F676" s="39"/>
      <c r="G676" s="39"/>
      <c r="H676" s="39"/>
      <c r="I676" s="39"/>
      <c r="J676" s="40">
        <v>677</v>
      </c>
      <c r="K676" s="39" t="s">
        <v>3142</v>
      </c>
      <c r="L676" s="39" t="str">
        <f t="shared" si="10"/>
        <v>46.46.10</v>
      </c>
    </row>
    <row r="677" spans="1:12">
      <c r="A677" s="41" t="s">
        <v>3143</v>
      </c>
      <c r="B677" s="42" t="s">
        <v>3144</v>
      </c>
      <c r="C677" s="39"/>
      <c r="D677" s="39"/>
      <c r="E677" s="39"/>
      <c r="F677" s="39"/>
      <c r="G677" s="39"/>
      <c r="H677" s="39"/>
      <c r="I677" s="39"/>
      <c r="J677" s="40">
        <v>678</v>
      </c>
      <c r="K677" s="39" t="s">
        <v>3145</v>
      </c>
      <c r="L677" s="39" t="str">
        <f t="shared" si="10"/>
        <v>46.46.20</v>
      </c>
    </row>
    <row r="678" spans="1:12">
      <c r="A678" s="41" t="s">
        <v>3146</v>
      </c>
      <c r="B678" s="42" t="s">
        <v>3144</v>
      </c>
      <c r="C678" s="39"/>
      <c r="D678" s="39"/>
      <c r="E678" s="39"/>
      <c r="F678" s="39"/>
      <c r="G678" s="39"/>
      <c r="H678" s="39"/>
      <c r="I678" s="39"/>
      <c r="J678" s="40">
        <v>679</v>
      </c>
      <c r="K678" s="39" t="s">
        <v>3147</v>
      </c>
      <c r="L678" s="39" t="str">
        <f t="shared" si="10"/>
        <v>46.46.30</v>
      </c>
    </row>
    <row r="679" spans="1:12">
      <c r="A679" s="41" t="s">
        <v>3148</v>
      </c>
      <c r="B679" s="42" t="s">
        <v>3144</v>
      </c>
      <c r="C679" s="39"/>
      <c r="D679" s="39"/>
      <c r="E679" s="39"/>
      <c r="F679" s="39"/>
      <c r="G679" s="39"/>
      <c r="H679" s="39"/>
      <c r="I679" s="39"/>
      <c r="J679" s="40">
        <v>680</v>
      </c>
      <c r="K679" s="39" t="s">
        <v>3149</v>
      </c>
      <c r="L679" s="39" t="str">
        <f t="shared" si="10"/>
        <v>46.47.10</v>
      </c>
    </row>
    <row r="680" spans="1:12">
      <c r="A680" s="41" t="s">
        <v>3150</v>
      </c>
      <c r="B680" s="42" t="s">
        <v>3151</v>
      </c>
      <c r="C680" s="39"/>
      <c r="D680" s="39"/>
      <c r="E680" s="39"/>
      <c r="F680" s="39"/>
      <c r="G680" s="39"/>
      <c r="H680" s="39"/>
      <c r="I680" s="39"/>
      <c r="J680" s="40">
        <v>681</v>
      </c>
      <c r="K680" s="39" t="s">
        <v>3152</v>
      </c>
      <c r="L680" s="39" t="str">
        <f t="shared" si="10"/>
        <v>46.47.20</v>
      </c>
    </row>
    <row r="681" spans="1:12">
      <c r="A681" s="41" t="s">
        <v>3153</v>
      </c>
      <c r="B681" s="42" t="s">
        <v>3151</v>
      </c>
      <c r="C681" s="39"/>
      <c r="D681" s="39"/>
      <c r="E681" s="39"/>
      <c r="F681" s="39"/>
      <c r="G681" s="39"/>
      <c r="H681" s="39"/>
      <c r="I681" s="39"/>
      <c r="J681" s="40">
        <v>682</v>
      </c>
      <c r="K681" s="39" t="s">
        <v>3154</v>
      </c>
      <c r="L681" s="39" t="str">
        <f t="shared" si="10"/>
        <v>46.47.30</v>
      </c>
    </row>
    <row r="682" spans="1:12">
      <c r="A682" s="41" t="s">
        <v>3155</v>
      </c>
      <c r="B682" s="42" t="s">
        <v>3151</v>
      </c>
      <c r="C682" s="39"/>
      <c r="D682" s="39"/>
      <c r="E682" s="39"/>
      <c r="F682" s="39"/>
      <c r="G682" s="39"/>
      <c r="H682" s="39"/>
      <c r="I682" s="39"/>
      <c r="J682" s="40">
        <v>683</v>
      </c>
      <c r="K682" s="39" t="s">
        <v>3156</v>
      </c>
      <c r="L682" s="39" t="str">
        <f t="shared" si="10"/>
        <v>46.48.00</v>
      </c>
    </row>
    <row r="683" spans="1:12">
      <c r="A683" s="41" t="s">
        <v>3157</v>
      </c>
      <c r="B683" s="42" t="s">
        <v>3158</v>
      </c>
      <c r="C683" s="39"/>
      <c r="D683" s="39"/>
      <c r="E683" s="39"/>
      <c r="F683" s="39"/>
      <c r="G683" s="39"/>
      <c r="H683" s="39"/>
      <c r="I683" s="39"/>
      <c r="J683" s="40">
        <v>684</v>
      </c>
      <c r="K683" s="39" t="s">
        <v>3159</v>
      </c>
      <c r="L683" s="39" t="str">
        <f t="shared" si="10"/>
        <v>46.49.10</v>
      </c>
    </row>
    <row r="684" spans="1:12">
      <c r="A684" s="41" t="s">
        <v>3160</v>
      </c>
      <c r="B684" s="42" t="s">
        <v>3158</v>
      </c>
      <c r="C684" s="39"/>
      <c r="D684" s="39"/>
      <c r="E684" s="39"/>
      <c r="F684" s="39"/>
      <c r="G684" s="39"/>
      <c r="H684" s="39"/>
      <c r="I684" s="39"/>
      <c r="J684" s="40">
        <v>685</v>
      </c>
      <c r="K684" s="39" t="s">
        <v>3161</v>
      </c>
      <c r="L684" s="39" t="str">
        <f t="shared" si="10"/>
        <v>46.49.20</v>
      </c>
    </row>
    <row r="685" spans="1:12">
      <c r="A685" s="41" t="s">
        <v>3162</v>
      </c>
      <c r="B685" s="42" t="s">
        <v>3158</v>
      </c>
      <c r="C685" s="39"/>
      <c r="D685" s="39"/>
      <c r="E685" s="39"/>
      <c r="F685" s="39"/>
      <c r="G685" s="39"/>
      <c r="H685" s="39"/>
      <c r="I685" s="39"/>
      <c r="J685" s="40">
        <v>686</v>
      </c>
      <c r="K685" s="39" t="s">
        <v>3163</v>
      </c>
      <c r="L685" s="39" t="str">
        <f t="shared" si="10"/>
        <v>46.49.30</v>
      </c>
    </row>
    <row r="686" spans="1:12">
      <c r="A686" s="41" t="s">
        <v>3164</v>
      </c>
      <c r="B686" s="42" t="s">
        <v>3165</v>
      </c>
      <c r="C686" s="39"/>
      <c r="D686" s="39"/>
      <c r="E686" s="39"/>
      <c r="F686" s="39"/>
      <c r="G686" s="39"/>
      <c r="H686" s="39"/>
      <c r="I686" s="39"/>
      <c r="J686" s="40">
        <v>687</v>
      </c>
      <c r="K686" s="39" t="s">
        <v>3166</v>
      </c>
      <c r="L686" s="39" t="str">
        <f t="shared" si="10"/>
        <v>46.49.40</v>
      </c>
    </row>
    <row r="687" spans="1:12">
      <c r="A687" s="41" t="s">
        <v>3167</v>
      </c>
      <c r="B687" s="42" t="s">
        <v>3165</v>
      </c>
      <c r="C687" s="39"/>
      <c r="D687" s="39"/>
      <c r="E687" s="39"/>
      <c r="F687" s="39"/>
      <c r="G687" s="39"/>
      <c r="H687" s="39"/>
      <c r="I687" s="39"/>
      <c r="J687" s="40">
        <v>688</v>
      </c>
      <c r="K687" s="39" t="s">
        <v>3168</v>
      </c>
      <c r="L687" s="39" t="str">
        <f t="shared" si="10"/>
        <v>46.49.50</v>
      </c>
    </row>
    <row r="688" spans="1:12">
      <c r="A688" s="41" t="s">
        <v>3169</v>
      </c>
      <c r="B688" s="42" t="s">
        <v>3165</v>
      </c>
      <c r="C688" s="39"/>
      <c r="D688" s="39"/>
      <c r="E688" s="39"/>
      <c r="F688" s="39"/>
      <c r="G688" s="39"/>
      <c r="H688" s="39"/>
      <c r="I688" s="39"/>
      <c r="J688" s="40">
        <v>689</v>
      </c>
      <c r="K688" s="39" t="s">
        <v>3170</v>
      </c>
      <c r="L688" s="39" t="str">
        <f t="shared" si="10"/>
        <v>46.49.90</v>
      </c>
    </row>
    <row r="689" spans="1:12">
      <c r="A689" s="41" t="s">
        <v>3171</v>
      </c>
      <c r="B689" s="42" t="s">
        <v>3172</v>
      </c>
      <c r="C689" s="39"/>
      <c r="D689" s="39"/>
      <c r="E689" s="39"/>
      <c r="F689" s="39"/>
      <c r="G689" s="39"/>
      <c r="H689" s="39"/>
      <c r="I689" s="39"/>
      <c r="J689" s="40">
        <v>690</v>
      </c>
      <c r="K689" s="39" t="s">
        <v>3173</v>
      </c>
      <c r="L689" s="39" t="str">
        <f t="shared" si="10"/>
        <v>46.51.00</v>
      </c>
    </row>
    <row r="690" spans="1:12">
      <c r="A690" s="41" t="s">
        <v>3174</v>
      </c>
      <c r="B690" s="42" t="s">
        <v>3175</v>
      </c>
      <c r="C690" s="39"/>
      <c r="D690" s="39"/>
      <c r="E690" s="39"/>
      <c r="F690" s="39"/>
      <c r="G690" s="39"/>
      <c r="H690" s="39"/>
      <c r="I690" s="39"/>
      <c r="J690" s="40">
        <v>691</v>
      </c>
      <c r="K690" s="39" t="s">
        <v>3176</v>
      </c>
      <c r="L690" s="39" t="str">
        <f t="shared" si="10"/>
        <v>46.52.01</v>
      </c>
    </row>
    <row r="691" spans="1:12">
      <c r="A691" s="41" t="s">
        <v>3177</v>
      </c>
      <c r="B691" s="42" t="s">
        <v>3175</v>
      </c>
      <c r="C691" s="39"/>
      <c r="D691" s="39"/>
      <c r="E691" s="39"/>
      <c r="F691" s="39"/>
      <c r="G691" s="39"/>
      <c r="H691" s="39"/>
      <c r="I691" s="39"/>
      <c r="J691" s="40">
        <v>692</v>
      </c>
      <c r="K691" s="39" t="s">
        <v>3178</v>
      </c>
      <c r="L691" s="39" t="str">
        <f t="shared" si="10"/>
        <v>46.52.02</v>
      </c>
    </row>
    <row r="692" spans="1:12">
      <c r="A692" s="41" t="s">
        <v>3179</v>
      </c>
      <c r="B692" s="42" t="s">
        <v>3175</v>
      </c>
      <c r="C692" s="39"/>
      <c r="D692" s="39"/>
      <c r="E692" s="39"/>
      <c r="F692" s="39"/>
      <c r="G692" s="39"/>
      <c r="H692" s="39"/>
      <c r="I692" s="39"/>
      <c r="J692" s="40">
        <v>693</v>
      </c>
      <c r="K692" s="39" t="s">
        <v>3180</v>
      </c>
      <c r="L692" s="39" t="str">
        <f t="shared" si="10"/>
        <v>46.52.09</v>
      </c>
    </row>
    <row r="693" spans="1:12">
      <c r="A693" s="41" t="s">
        <v>3181</v>
      </c>
      <c r="B693" s="42" t="s">
        <v>3182</v>
      </c>
      <c r="C693" s="39"/>
      <c r="D693" s="39"/>
      <c r="E693" s="39"/>
      <c r="F693" s="39"/>
      <c r="G693" s="39"/>
      <c r="H693" s="39"/>
      <c r="I693" s="39"/>
      <c r="J693" s="40">
        <v>694</v>
      </c>
      <c r="K693" s="39" t="s">
        <v>3183</v>
      </c>
      <c r="L693" s="39" t="str">
        <f t="shared" si="10"/>
        <v>46.61.00</v>
      </c>
    </row>
    <row r="694" spans="1:12">
      <c r="A694" s="41" t="s">
        <v>3184</v>
      </c>
      <c r="B694" s="42" t="s">
        <v>3185</v>
      </c>
      <c r="C694" s="39"/>
      <c r="D694" s="39"/>
      <c r="E694" s="39"/>
      <c r="F694" s="39"/>
      <c r="G694" s="39"/>
      <c r="H694" s="39"/>
      <c r="I694" s="39"/>
      <c r="J694" s="40">
        <v>695</v>
      </c>
      <c r="K694" s="39" t="s">
        <v>3186</v>
      </c>
      <c r="L694" s="39" t="str">
        <f t="shared" si="10"/>
        <v>46.62.00</v>
      </c>
    </row>
    <row r="695" spans="1:12">
      <c r="A695" s="41" t="s">
        <v>3187</v>
      </c>
      <c r="B695" s="42" t="s">
        <v>3185</v>
      </c>
      <c r="C695" s="39"/>
      <c r="D695" s="39"/>
      <c r="E695" s="39"/>
      <c r="F695" s="39"/>
      <c r="G695" s="39"/>
      <c r="H695" s="39"/>
      <c r="I695" s="39"/>
      <c r="J695" s="40">
        <v>696</v>
      </c>
      <c r="K695" s="39" t="s">
        <v>3188</v>
      </c>
      <c r="L695" s="39" t="str">
        <f t="shared" si="10"/>
        <v>46.63.00</v>
      </c>
    </row>
    <row r="696" spans="1:12">
      <c r="A696" s="41" t="s">
        <v>3189</v>
      </c>
      <c r="B696" s="42" t="s">
        <v>3190</v>
      </c>
      <c r="C696" s="39"/>
      <c r="D696" s="39"/>
      <c r="E696" s="39"/>
      <c r="F696" s="39"/>
      <c r="G696" s="39"/>
      <c r="H696" s="39"/>
      <c r="I696" s="39"/>
      <c r="J696" s="40">
        <v>697</v>
      </c>
      <c r="K696" s="39" t="s">
        <v>3191</v>
      </c>
      <c r="L696" s="39" t="str">
        <f t="shared" si="10"/>
        <v>46.64.00</v>
      </c>
    </row>
    <row r="697" spans="1:12">
      <c r="A697" s="41" t="s">
        <v>3192</v>
      </c>
      <c r="B697" s="42" t="s">
        <v>3190</v>
      </c>
      <c r="C697" s="39"/>
      <c r="D697" s="39"/>
      <c r="E697" s="39"/>
      <c r="F697" s="39"/>
      <c r="G697" s="39"/>
      <c r="H697" s="39"/>
      <c r="I697" s="39"/>
      <c r="J697" s="40">
        <v>698</v>
      </c>
      <c r="K697" s="39" t="s">
        <v>3193</v>
      </c>
      <c r="L697" s="39" t="str">
        <f t="shared" si="10"/>
        <v>46.65.00</v>
      </c>
    </row>
    <row r="698" spans="1:12">
      <c r="A698" s="41" t="s">
        <v>3194</v>
      </c>
      <c r="B698" s="42" t="s">
        <v>3195</v>
      </c>
      <c r="C698" s="39"/>
      <c r="D698" s="39"/>
      <c r="E698" s="39"/>
      <c r="F698" s="39"/>
      <c r="G698" s="39"/>
      <c r="H698" s="39"/>
      <c r="I698" s="39"/>
      <c r="J698" s="40">
        <v>699</v>
      </c>
      <c r="K698" s="39" t="s">
        <v>3196</v>
      </c>
      <c r="L698" s="39" t="str">
        <f t="shared" si="10"/>
        <v>46.66.00</v>
      </c>
    </row>
    <row r="699" spans="1:12">
      <c r="A699" s="41" t="s">
        <v>3197</v>
      </c>
      <c r="B699" s="42" t="s">
        <v>3198</v>
      </c>
      <c r="C699" s="39"/>
      <c r="D699" s="39"/>
      <c r="E699" s="39"/>
      <c r="F699" s="39"/>
      <c r="G699" s="39"/>
      <c r="H699" s="39"/>
      <c r="I699" s="39"/>
      <c r="J699" s="40">
        <v>700</v>
      </c>
      <c r="K699" s="39" t="s">
        <v>3199</v>
      </c>
      <c r="L699" s="39" t="str">
        <f t="shared" si="10"/>
        <v>46.69.11</v>
      </c>
    </row>
    <row r="700" spans="1:12">
      <c r="A700" s="41" t="s">
        <v>3200</v>
      </c>
      <c r="B700" s="42" t="s">
        <v>3198</v>
      </c>
      <c r="C700" s="39"/>
      <c r="D700" s="39"/>
      <c r="E700" s="39"/>
      <c r="F700" s="39"/>
      <c r="G700" s="39"/>
      <c r="H700" s="39"/>
      <c r="I700" s="39"/>
      <c r="J700" s="40">
        <v>701</v>
      </c>
      <c r="K700" s="39" t="s">
        <v>3201</v>
      </c>
      <c r="L700" s="39" t="str">
        <f t="shared" si="10"/>
        <v>46.69.19</v>
      </c>
    </row>
    <row r="701" spans="1:12">
      <c r="A701" s="41" t="s">
        <v>3202</v>
      </c>
      <c r="B701" s="42" t="s">
        <v>3203</v>
      </c>
      <c r="C701" s="39"/>
      <c r="D701" s="39"/>
      <c r="E701" s="39"/>
      <c r="F701" s="39"/>
      <c r="G701" s="39"/>
      <c r="H701" s="39"/>
      <c r="I701" s="39"/>
      <c r="J701" s="40">
        <v>702</v>
      </c>
      <c r="K701" s="39" t="s">
        <v>3204</v>
      </c>
      <c r="L701" s="39" t="str">
        <f t="shared" si="10"/>
        <v>46.69.20</v>
      </c>
    </row>
    <row r="702" spans="1:12">
      <c r="A702" s="41" t="s">
        <v>3205</v>
      </c>
      <c r="B702" s="42" t="s">
        <v>3206</v>
      </c>
      <c r="C702" s="39"/>
      <c r="D702" s="39"/>
      <c r="E702" s="39"/>
      <c r="F702" s="39"/>
      <c r="G702" s="39"/>
      <c r="H702" s="39"/>
      <c r="I702" s="39"/>
      <c r="J702" s="40">
        <v>703</v>
      </c>
      <c r="K702" s="39" t="s">
        <v>3207</v>
      </c>
      <c r="L702" s="39" t="str">
        <f t="shared" si="10"/>
        <v>46.69.30</v>
      </c>
    </row>
    <row r="703" spans="1:12">
      <c r="A703" s="41" t="s">
        <v>3208</v>
      </c>
      <c r="B703" s="42" t="s">
        <v>3209</v>
      </c>
      <c r="C703" s="39"/>
      <c r="D703" s="39"/>
      <c r="E703" s="39"/>
      <c r="F703" s="39"/>
      <c r="G703" s="39"/>
      <c r="H703" s="39"/>
      <c r="I703" s="39"/>
      <c r="J703" s="40">
        <v>704</v>
      </c>
      <c r="K703" s="39" t="s">
        <v>3210</v>
      </c>
      <c r="L703" s="39" t="str">
        <f t="shared" si="10"/>
        <v>46.69.91</v>
      </c>
    </row>
    <row r="704" spans="1:12">
      <c r="A704" s="41" t="s">
        <v>3211</v>
      </c>
      <c r="B704" s="42" t="s">
        <v>3212</v>
      </c>
      <c r="C704" s="39"/>
      <c r="D704" s="39"/>
      <c r="E704" s="39"/>
      <c r="F704" s="39"/>
      <c r="G704" s="39"/>
      <c r="H704" s="39"/>
      <c r="I704" s="39"/>
      <c r="J704" s="40">
        <v>705</v>
      </c>
      <c r="K704" s="39" t="s">
        <v>3213</v>
      </c>
      <c r="L704" s="39" t="str">
        <f t="shared" si="10"/>
        <v>46.69.92</v>
      </c>
    </row>
    <row r="705" spans="1:12">
      <c r="A705" s="41" t="s">
        <v>3214</v>
      </c>
      <c r="B705" s="42" t="s">
        <v>3215</v>
      </c>
      <c r="C705" s="39"/>
      <c r="D705" s="39"/>
      <c r="E705" s="39"/>
      <c r="F705" s="39"/>
      <c r="G705" s="39"/>
      <c r="H705" s="39"/>
      <c r="I705" s="39"/>
      <c r="J705" s="40">
        <v>706</v>
      </c>
      <c r="K705" s="39" t="s">
        <v>3216</v>
      </c>
      <c r="L705" s="39" t="str">
        <f t="shared" si="10"/>
        <v>46.69.93</v>
      </c>
    </row>
    <row r="706" spans="1:12">
      <c r="A706" s="41" t="s">
        <v>3217</v>
      </c>
      <c r="B706" s="42" t="s">
        <v>3218</v>
      </c>
      <c r="C706" s="39"/>
      <c r="D706" s="39"/>
      <c r="E706" s="39"/>
      <c r="F706" s="39"/>
      <c r="G706" s="39"/>
      <c r="H706" s="39"/>
      <c r="I706" s="39"/>
      <c r="J706" s="40">
        <v>707</v>
      </c>
      <c r="K706" s="39" t="s">
        <v>3219</v>
      </c>
      <c r="L706" s="39" t="str">
        <f t="shared" ref="L706:L769" si="11">+MID(K706,1,8)</f>
        <v>46.69.94</v>
      </c>
    </row>
    <row r="707" spans="1:12">
      <c r="A707" s="41" t="s">
        <v>3220</v>
      </c>
      <c r="B707" s="42" t="s">
        <v>3218</v>
      </c>
      <c r="C707" s="39"/>
      <c r="D707" s="39"/>
      <c r="E707" s="39"/>
      <c r="F707" s="39"/>
      <c r="G707" s="39"/>
      <c r="H707" s="39"/>
      <c r="I707" s="39"/>
      <c r="J707" s="40">
        <v>708</v>
      </c>
      <c r="K707" s="39" t="s">
        <v>3221</v>
      </c>
      <c r="L707" s="39" t="str">
        <f t="shared" si="11"/>
        <v>46.69.99</v>
      </c>
    </row>
    <row r="708" spans="1:12">
      <c r="A708" s="41" t="s">
        <v>3222</v>
      </c>
      <c r="B708" s="42" t="s">
        <v>3218</v>
      </c>
      <c r="C708" s="39"/>
      <c r="D708" s="39"/>
      <c r="E708" s="39"/>
      <c r="F708" s="39"/>
      <c r="G708" s="39"/>
      <c r="H708" s="39"/>
      <c r="I708" s="39"/>
      <c r="J708" s="40">
        <v>709</v>
      </c>
      <c r="K708" s="39" t="s">
        <v>3223</v>
      </c>
      <c r="L708" s="39" t="str">
        <f t="shared" si="11"/>
        <v>46.71.00</v>
      </c>
    </row>
    <row r="709" spans="1:12">
      <c r="A709" s="41" t="s">
        <v>3224</v>
      </c>
      <c r="B709" s="42" t="s">
        <v>3225</v>
      </c>
      <c r="C709" s="39"/>
      <c r="D709" s="39"/>
      <c r="E709" s="39"/>
      <c r="F709" s="39"/>
      <c r="G709" s="39"/>
      <c r="H709" s="39"/>
      <c r="I709" s="39"/>
      <c r="J709" s="40">
        <v>710</v>
      </c>
      <c r="K709" s="39" t="s">
        <v>3226</v>
      </c>
      <c r="L709" s="39" t="str">
        <f t="shared" si="11"/>
        <v>46.72.10</v>
      </c>
    </row>
    <row r="710" spans="1:12">
      <c r="A710" s="41" t="s">
        <v>3227</v>
      </c>
      <c r="B710" s="42" t="s">
        <v>3225</v>
      </c>
      <c r="C710" s="39"/>
      <c r="D710" s="39"/>
      <c r="E710" s="39"/>
      <c r="F710" s="39"/>
      <c r="G710" s="39"/>
      <c r="H710" s="39"/>
      <c r="I710" s="39"/>
      <c r="J710" s="40">
        <v>711</v>
      </c>
      <c r="K710" s="39" t="s">
        <v>3228</v>
      </c>
      <c r="L710" s="39" t="str">
        <f t="shared" si="11"/>
        <v>46.72.20</v>
      </c>
    </row>
    <row r="711" spans="1:12">
      <c r="A711" s="41" t="s">
        <v>3229</v>
      </c>
      <c r="B711" s="42" t="s">
        <v>3225</v>
      </c>
      <c r="C711" s="39"/>
      <c r="D711" s="39"/>
      <c r="E711" s="39"/>
      <c r="F711" s="39"/>
      <c r="G711" s="39"/>
      <c r="H711" s="39"/>
      <c r="I711" s="39"/>
      <c r="J711" s="40">
        <v>712</v>
      </c>
      <c r="K711" s="39" t="s">
        <v>3230</v>
      </c>
      <c r="L711" s="39" t="str">
        <f t="shared" si="11"/>
        <v>46.73.10</v>
      </c>
    </row>
    <row r="712" spans="1:12">
      <c r="A712" s="41" t="s">
        <v>3231</v>
      </c>
      <c r="B712" s="42" t="s">
        <v>3232</v>
      </c>
      <c r="C712" s="39"/>
      <c r="D712" s="39"/>
      <c r="E712" s="39"/>
      <c r="F712" s="39"/>
      <c r="G712" s="39"/>
      <c r="H712" s="39"/>
      <c r="I712" s="39"/>
      <c r="J712" s="40">
        <v>713</v>
      </c>
      <c r="K712" s="39" t="s">
        <v>3233</v>
      </c>
      <c r="L712" s="39" t="str">
        <f t="shared" si="11"/>
        <v>46.73.21</v>
      </c>
    </row>
    <row r="713" spans="1:12">
      <c r="A713" s="41" t="s">
        <v>3234</v>
      </c>
      <c r="B713" s="42" t="s">
        <v>3232</v>
      </c>
      <c r="C713" s="39"/>
      <c r="D713" s="39"/>
      <c r="E713" s="39"/>
      <c r="F713" s="39"/>
      <c r="G713" s="39"/>
      <c r="H713" s="39"/>
      <c r="I713" s="39"/>
      <c r="J713" s="40">
        <v>714</v>
      </c>
      <c r="K713" s="39" t="s">
        <v>3235</v>
      </c>
      <c r="L713" s="39" t="str">
        <f t="shared" si="11"/>
        <v>46.73.22</v>
      </c>
    </row>
    <row r="714" spans="1:12">
      <c r="A714" s="41" t="s">
        <v>3236</v>
      </c>
      <c r="B714" s="42" t="s">
        <v>3232</v>
      </c>
      <c r="C714" s="39"/>
      <c r="D714" s="39"/>
      <c r="E714" s="39"/>
      <c r="F714" s="39"/>
      <c r="G714" s="39"/>
      <c r="H714" s="39"/>
      <c r="I714" s="39"/>
      <c r="J714" s="40">
        <v>715</v>
      </c>
      <c r="K714" s="39" t="s">
        <v>3237</v>
      </c>
      <c r="L714" s="39" t="str">
        <f t="shared" si="11"/>
        <v>46.73.23</v>
      </c>
    </row>
    <row r="715" spans="1:12">
      <c r="A715" s="41" t="s">
        <v>3238</v>
      </c>
      <c r="B715" s="42" t="s">
        <v>3239</v>
      </c>
      <c r="C715" s="39"/>
      <c r="D715" s="39"/>
      <c r="E715" s="39"/>
      <c r="F715" s="39"/>
      <c r="G715" s="39"/>
      <c r="H715" s="39"/>
      <c r="I715" s="39"/>
      <c r="J715" s="40">
        <v>716</v>
      </c>
      <c r="K715" s="39" t="s">
        <v>3240</v>
      </c>
      <c r="L715" s="39" t="str">
        <f t="shared" si="11"/>
        <v>46.73.29</v>
      </c>
    </row>
    <row r="716" spans="1:12">
      <c r="A716" s="41" t="s">
        <v>3241</v>
      </c>
      <c r="B716" s="42" t="s">
        <v>3239</v>
      </c>
      <c r="C716" s="39"/>
      <c r="D716" s="39"/>
      <c r="E716" s="39"/>
      <c r="F716" s="39"/>
      <c r="G716" s="39"/>
      <c r="H716" s="39"/>
      <c r="I716" s="39"/>
      <c r="J716" s="40">
        <v>717</v>
      </c>
      <c r="K716" s="39" t="s">
        <v>3242</v>
      </c>
      <c r="L716" s="39" t="str">
        <f t="shared" si="11"/>
        <v>46.73.30</v>
      </c>
    </row>
    <row r="717" spans="1:12" ht="26.4">
      <c r="A717" s="41" t="s">
        <v>3243</v>
      </c>
      <c r="B717" s="42" t="s">
        <v>3244</v>
      </c>
      <c r="C717" s="39"/>
      <c r="D717" s="39"/>
      <c r="E717" s="39"/>
      <c r="F717" s="39"/>
      <c r="G717" s="39"/>
      <c r="H717" s="39"/>
      <c r="I717" s="39"/>
      <c r="J717" s="40">
        <v>718</v>
      </c>
      <c r="K717" s="39" t="s">
        <v>3245</v>
      </c>
      <c r="L717" s="39" t="str">
        <f t="shared" si="11"/>
        <v>46.73.40</v>
      </c>
    </row>
    <row r="718" spans="1:12">
      <c r="A718" s="41" t="s">
        <v>3246</v>
      </c>
      <c r="B718" s="42" t="s">
        <v>3247</v>
      </c>
      <c r="C718" s="39"/>
      <c r="D718" s="39"/>
      <c r="E718" s="39"/>
      <c r="F718" s="39"/>
      <c r="G718" s="39"/>
      <c r="H718" s="39"/>
      <c r="I718" s="39"/>
      <c r="J718" s="40">
        <v>719</v>
      </c>
      <c r="K718" s="39" t="s">
        <v>3248</v>
      </c>
      <c r="L718" s="39" t="str">
        <f t="shared" si="11"/>
        <v>46.74.10</v>
      </c>
    </row>
    <row r="719" spans="1:12">
      <c r="A719" s="41" t="s">
        <v>3249</v>
      </c>
      <c r="B719" s="42" t="s">
        <v>3250</v>
      </c>
      <c r="C719" s="39"/>
      <c r="D719" s="39"/>
      <c r="E719" s="39"/>
      <c r="F719" s="39"/>
      <c r="G719" s="39"/>
      <c r="H719" s="39"/>
      <c r="I719" s="39"/>
      <c r="J719" s="40">
        <v>720</v>
      </c>
      <c r="K719" s="39" t="s">
        <v>3251</v>
      </c>
      <c r="L719" s="39" t="str">
        <f t="shared" si="11"/>
        <v>46.74.20</v>
      </c>
    </row>
    <row r="720" spans="1:12">
      <c r="A720" s="41" t="s">
        <v>3252</v>
      </c>
      <c r="B720" s="42" t="s">
        <v>3250</v>
      </c>
      <c r="C720" s="39"/>
      <c r="D720" s="39"/>
      <c r="E720" s="39"/>
      <c r="F720" s="39"/>
      <c r="G720" s="39"/>
      <c r="H720" s="39"/>
      <c r="I720" s="39"/>
      <c r="J720" s="40">
        <v>721</v>
      </c>
      <c r="K720" s="39" t="s">
        <v>3253</v>
      </c>
      <c r="L720" s="39" t="str">
        <f t="shared" si="11"/>
        <v>46.75.01</v>
      </c>
    </row>
    <row r="721" spans="1:12">
      <c r="A721" s="41" t="s">
        <v>3254</v>
      </c>
      <c r="B721" s="42" t="s">
        <v>3255</v>
      </c>
      <c r="C721" s="39"/>
      <c r="D721" s="39"/>
      <c r="E721" s="39"/>
      <c r="F721" s="39"/>
      <c r="G721" s="39"/>
      <c r="H721" s="39"/>
      <c r="I721" s="39"/>
      <c r="J721" s="40">
        <v>722</v>
      </c>
      <c r="K721" s="39" t="s">
        <v>3256</v>
      </c>
      <c r="L721" s="39" t="str">
        <f t="shared" si="11"/>
        <v>46.75.02</v>
      </c>
    </row>
    <row r="722" spans="1:12">
      <c r="A722" s="41" t="s">
        <v>3257</v>
      </c>
      <c r="B722" s="42" t="s">
        <v>3258</v>
      </c>
      <c r="C722" s="39"/>
      <c r="D722" s="39"/>
      <c r="E722" s="39"/>
      <c r="F722" s="39"/>
      <c r="G722" s="39"/>
      <c r="H722" s="39"/>
      <c r="I722" s="39"/>
      <c r="J722" s="40">
        <v>723</v>
      </c>
      <c r="K722" s="39" t="s">
        <v>3259</v>
      </c>
      <c r="L722" s="39" t="str">
        <f t="shared" si="11"/>
        <v>46.76.10</v>
      </c>
    </row>
    <row r="723" spans="1:12">
      <c r="A723" s="41" t="s">
        <v>3260</v>
      </c>
      <c r="B723" s="42" t="s">
        <v>3261</v>
      </c>
      <c r="C723" s="39"/>
      <c r="D723" s="39"/>
      <c r="E723" s="39"/>
      <c r="F723" s="39"/>
      <c r="G723" s="39"/>
      <c r="H723" s="39"/>
      <c r="I723" s="39"/>
      <c r="J723" s="40">
        <v>724</v>
      </c>
      <c r="K723" s="39" t="s">
        <v>3262</v>
      </c>
      <c r="L723" s="39" t="str">
        <f t="shared" si="11"/>
        <v>46.76.20</v>
      </c>
    </row>
    <row r="724" spans="1:12">
      <c r="A724" s="41" t="s">
        <v>3263</v>
      </c>
      <c r="B724" s="42" t="s">
        <v>3261</v>
      </c>
      <c r="C724" s="39"/>
      <c r="D724" s="39"/>
      <c r="E724" s="39"/>
      <c r="F724" s="39"/>
      <c r="G724" s="39"/>
      <c r="H724" s="39"/>
      <c r="I724" s="39"/>
      <c r="J724" s="40">
        <v>725</v>
      </c>
      <c r="K724" s="39" t="s">
        <v>3264</v>
      </c>
      <c r="L724" s="39" t="str">
        <f t="shared" si="11"/>
        <v>46.76.30</v>
      </c>
    </row>
    <row r="725" spans="1:12">
      <c r="A725" s="41" t="s">
        <v>3265</v>
      </c>
      <c r="B725" s="42" t="s">
        <v>3266</v>
      </c>
      <c r="C725" s="39"/>
      <c r="D725" s="39"/>
      <c r="E725" s="39"/>
      <c r="F725" s="39"/>
      <c r="G725" s="39"/>
      <c r="H725" s="39"/>
      <c r="I725" s="39"/>
      <c r="J725" s="40">
        <v>726</v>
      </c>
      <c r="K725" s="39" t="s">
        <v>3267</v>
      </c>
      <c r="L725" s="39" t="str">
        <f t="shared" si="11"/>
        <v>46.76.90</v>
      </c>
    </row>
    <row r="726" spans="1:12">
      <c r="A726" s="41" t="s">
        <v>3268</v>
      </c>
      <c r="B726" s="42" t="s">
        <v>3266</v>
      </c>
      <c r="C726" s="39"/>
      <c r="D726" s="39"/>
      <c r="E726" s="39"/>
      <c r="F726" s="39"/>
      <c r="G726" s="39"/>
      <c r="H726" s="39"/>
      <c r="I726" s="39"/>
      <c r="J726" s="40">
        <v>727</v>
      </c>
      <c r="K726" s="39" t="s">
        <v>3269</v>
      </c>
      <c r="L726" s="39" t="str">
        <f t="shared" si="11"/>
        <v>46.77.10</v>
      </c>
    </row>
    <row r="727" spans="1:12">
      <c r="A727" s="41" t="s">
        <v>3270</v>
      </c>
      <c r="B727" s="42" t="s">
        <v>3271</v>
      </c>
      <c r="C727" s="39"/>
      <c r="D727" s="39"/>
      <c r="E727" s="39"/>
      <c r="F727" s="39"/>
      <c r="G727" s="39"/>
      <c r="H727" s="39"/>
      <c r="I727" s="39"/>
      <c r="J727" s="40">
        <v>728</v>
      </c>
      <c r="K727" s="39" t="s">
        <v>3272</v>
      </c>
      <c r="L727" s="39" t="str">
        <f t="shared" si="11"/>
        <v>46.77.20</v>
      </c>
    </row>
    <row r="728" spans="1:12">
      <c r="A728" s="41" t="s">
        <v>3273</v>
      </c>
      <c r="B728" s="42" t="s">
        <v>3271</v>
      </c>
      <c r="C728" s="39"/>
      <c r="D728" s="39"/>
      <c r="E728" s="39"/>
      <c r="F728" s="39"/>
      <c r="G728" s="39"/>
      <c r="H728" s="39"/>
      <c r="I728" s="39"/>
      <c r="J728" s="40">
        <v>729</v>
      </c>
      <c r="K728" s="39" t="s">
        <v>3274</v>
      </c>
      <c r="L728" s="39" t="str">
        <f t="shared" si="11"/>
        <v>46.90.00</v>
      </c>
    </row>
    <row r="729" spans="1:12">
      <c r="A729" s="41" t="s">
        <v>3275</v>
      </c>
      <c r="B729" s="42" t="s">
        <v>3276</v>
      </c>
      <c r="C729" s="39"/>
      <c r="D729" s="39"/>
      <c r="E729" s="39"/>
      <c r="F729" s="39"/>
      <c r="G729" s="39"/>
      <c r="H729" s="39"/>
      <c r="I729" s="39"/>
      <c r="J729" s="40">
        <v>730</v>
      </c>
      <c r="K729" s="39" t="s">
        <v>3277</v>
      </c>
      <c r="L729" s="39" t="str">
        <f t="shared" si="11"/>
        <v>47.11.10</v>
      </c>
    </row>
    <row r="730" spans="1:12">
      <c r="A730" s="41" t="s">
        <v>3278</v>
      </c>
      <c r="B730" s="42" t="s">
        <v>3276</v>
      </c>
      <c r="C730" s="39"/>
      <c r="D730" s="39"/>
      <c r="E730" s="39"/>
      <c r="F730" s="39"/>
      <c r="G730" s="39"/>
      <c r="H730" s="39"/>
      <c r="I730" s="39"/>
      <c r="J730" s="40">
        <v>731</v>
      </c>
      <c r="K730" s="39" t="s">
        <v>3279</v>
      </c>
      <c r="L730" s="39" t="str">
        <f t="shared" si="11"/>
        <v>47.11.20</v>
      </c>
    </row>
    <row r="731" spans="1:12">
      <c r="A731" s="41" t="s">
        <v>3280</v>
      </c>
      <c r="B731" s="42" t="s">
        <v>3281</v>
      </c>
      <c r="C731" s="39"/>
      <c r="D731" s="39"/>
      <c r="E731" s="39"/>
      <c r="F731" s="39"/>
      <c r="G731" s="39"/>
      <c r="H731" s="39"/>
      <c r="I731" s="39"/>
      <c r="J731" s="40">
        <v>732</v>
      </c>
      <c r="K731" s="39" t="s">
        <v>3282</v>
      </c>
      <c r="L731" s="39" t="str">
        <f t="shared" si="11"/>
        <v>47.11.30</v>
      </c>
    </row>
    <row r="732" spans="1:12">
      <c r="A732" s="41" t="s">
        <v>3283</v>
      </c>
      <c r="B732" s="42" t="s">
        <v>3284</v>
      </c>
      <c r="C732" s="39"/>
      <c r="D732" s="39"/>
      <c r="E732" s="39"/>
      <c r="F732" s="39"/>
      <c r="G732" s="39"/>
      <c r="H732" s="39"/>
      <c r="I732" s="39"/>
      <c r="J732" s="40">
        <v>733</v>
      </c>
      <c r="K732" s="39" t="s">
        <v>3285</v>
      </c>
      <c r="L732" s="39" t="str">
        <f t="shared" si="11"/>
        <v>47.11.40</v>
      </c>
    </row>
    <row r="733" spans="1:12">
      <c r="A733" s="41" t="s">
        <v>3286</v>
      </c>
      <c r="B733" s="42" t="s">
        <v>3284</v>
      </c>
      <c r="C733" s="39"/>
      <c r="D733" s="39"/>
      <c r="E733" s="39"/>
      <c r="F733" s="39"/>
      <c r="G733" s="39"/>
      <c r="H733" s="39"/>
      <c r="I733" s="39"/>
      <c r="J733" s="40">
        <v>734</v>
      </c>
      <c r="K733" s="39" t="s">
        <v>3287</v>
      </c>
      <c r="L733" s="39" t="str">
        <f t="shared" si="11"/>
        <v>47.11.50</v>
      </c>
    </row>
    <row r="734" spans="1:12">
      <c r="A734" s="41" t="s">
        <v>3288</v>
      </c>
      <c r="B734" s="42" t="s">
        <v>3284</v>
      </c>
      <c r="C734" s="39"/>
      <c r="D734" s="39"/>
      <c r="E734" s="39"/>
      <c r="F734" s="39"/>
      <c r="G734" s="39"/>
      <c r="H734" s="39"/>
      <c r="I734" s="39"/>
      <c r="J734" s="40">
        <v>735</v>
      </c>
      <c r="K734" s="39" t="s">
        <v>3289</v>
      </c>
      <c r="L734" s="39" t="str">
        <f t="shared" si="11"/>
        <v>47.19.10</v>
      </c>
    </row>
    <row r="735" spans="1:12">
      <c r="A735" s="41" t="s">
        <v>3290</v>
      </c>
      <c r="B735" s="42" t="s">
        <v>3291</v>
      </c>
      <c r="C735" s="39"/>
      <c r="D735" s="39"/>
      <c r="E735" s="39"/>
      <c r="F735" s="39"/>
      <c r="G735" s="39"/>
      <c r="H735" s="39"/>
      <c r="I735" s="39"/>
      <c r="J735" s="40">
        <v>736</v>
      </c>
      <c r="K735" s="39" t="s">
        <v>3292</v>
      </c>
      <c r="L735" s="39" t="str">
        <f t="shared" si="11"/>
        <v>47.19.20</v>
      </c>
    </row>
    <row r="736" spans="1:12">
      <c r="A736" s="41" t="s">
        <v>3293</v>
      </c>
      <c r="B736" s="42" t="s">
        <v>3291</v>
      </c>
      <c r="C736" s="39"/>
      <c r="D736" s="39"/>
      <c r="E736" s="39"/>
      <c r="F736" s="39"/>
      <c r="G736" s="39"/>
      <c r="H736" s="39"/>
      <c r="I736" s="39"/>
      <c r="J736" s="40">
        <v>737</v>
      </c>
      <c r="K736" s="39" t="s">
        <v>3294</v>
      </c>
      <c r="L736" s="39" t="str">
        <f t="shared" si="11"/>
        <v>47.19.90</v>
      </c>
    </row>
    <row r="737" spans="1:12">
      <c r="A737" s="41" t="s">
        <v>3295</v>
      </c>
      <c r="B737" s="42" t="s">
        <v>3291</v>
      </c>
      <c r="C737" s="39"/>
      <c r="D737" s="39"/>
      <c r="E737" s="39"/>
      <c r="F737" s="39"/>
      <c r="G737" s="39"/>
      <c r="H737" s="39"/>
      <c r="I737" s="39"/>
      <c r="J737" s="40">
        <v>738</v>
      </c>
      <c r="K737" s="39" t="s">
        <v>3296</v>
      </c>
      <c r="L737" s="39" t="str">
        <f t="shared" si="11"/>
        <v>47.21.01</v>
      </c>
    </row>
    <row r="738" spans="1:12">
      <c r="A738" s="41" t="s">
        <v>3297</v>
      </c>
      <c r="B738" s="42" t="s">
        <v>1342</v>
      </c>
      <c r="C738" s="39"/>
      <c r="D738" s="39"/>
      <c r="E738" s="39"/>
      <c r="F738" s="39"/>
      <c r="G738" s="39"/>
      <c r="H738" s="39"/>
      <c r="I738" s="39"/>
      <c r="J738" s="40">
        <v>739</v>
      </c>
      <c r="K738" s="39" t="s">
        <v>3298</v>
      </c>
      <c r="L738" s="39" t="str">
        <f t="shared" si="11"/>
        <v>47.21.02</v>
      </c>
    </row>
    <row r="739" spans="1:12">
      <c r="A739" s="41" t="s">
        <v>3299</v>
      </c>
      <c r="B739" s="42" t="s">
        <v>3300</v>
      </c>
      <c r="C739" s="39"/>
      <c r="D739" s="39"/>
      <c r="E739" s="39"/>
      <c r="F739" s="39"/>
      <c r="G739" s="39"/>
      <c r="H739" s="39"/>
      <c r="I739" s="39"/>
      <c r="J739" s="40">
        <v>740</v>
      </c>
      <c r="K739" s="39" t="s">
        <v>3301</v>
      </c>
      <c r="L739" s="39" t="str">
        <f t="shared" si="11"/>
        <v>47.22.00</v>
      </c>
    </row>
    <row r="740" spans="1:12">
      <c r="A740" s="41" t="s">
        <v>3302</v>
      </c>
      <c r="B740" s="42" t="s">
        <v>3300</v>
      </c>
      <c r="C740" s="39"/>
      <c r="D740" s="39"/>
      <c r="E740" s="39"/>
      <c r="F740" s="39"/>
      <c r="G740" s="39"/>
      <c r="H740" s="39"/>
      <c r="I740" s="39"/>
      <c r="J740" s="40">
        <v>741</v>
      </c>
      <c r="K740" s="39" t="s">
        <v>3303</v>
      </c>
      <c r="L740" s="39" t="str">
        <f t="shared" si="11"/>
        <v>47.23.00</v>
      </c>
    </row>
    <row r="741" spans="1:12">
      <c r="A741" s="41" t="s">
        <v>3304</v>
      </c>
      <c r="B741" s="42" t="s">
        <v>3300</v>
      </c>
      <c r="C741" s="39"/>
      <c r="D741" s="39"/>
      <c r="E741" s="39"/>
      <c r="F741" s="39"/>
      <c r="G741" s="39"/>
      <c r="H741" s="39"/>
      <c r="I741" s="39"/>
      <c r="J741" s="40">
        <v>742</v>
      </c>
      <c r="K741" s="39" t="s">
        <v>3305</v>
      </c>
      <c r="L741" s="39" t="str">
        <f t="shared" si="11"/>
        <v>47.24.10</v>
      </c>
    </row>
    <row r="742" spans="1:12">
      <c r="A742" s="41" t="s">
        <v>3306</v>
      </c>
      <c r="B742" s="42" t="s">
        <v>3300</v>
      </c>
      <c r="C742" s="39"/>
      <c r="D742" s="39"/>
      <c r="E742" s="39"/>
      <c r="F742" s="39"/>
      <c r="G742" s="39"/>
      <c r="H742" s="39"/>
      <c r="I742" s="39"/>
      <c r="J742" s="40">
        <v>743</v>
      </c>
      <c r="K742" s="39" t="s">
        <v>3307</v>
      </c>
      <c r="L742" s="39" t="str">
        <f t="shared" si="11"/>
        <v>47.24.20</v>
      </c>
    </row>
    <row r="743" spans="1:12">
      <c r="A743" s="41" t="s">
        <v>3308</v>
      </c>
      <c r="B743" s="42" t="s">
        <v>3309</v>
      </c>
      <c r="C743" s="39"/>
      <c r="D743" s="39"/>
      <c r="E743" s="39"/>
      <c r="F743" s="39"/>
      <c r="G743" s="39"/>
      <c r="H743" s="39"/>
      <c r="I743" s="39"/>
      <c r="J743" s="40">
        <v>744</v>
      </c>
      <c r="K743" s="39" t="s">
        <v>3310</v>
      </c>
      <c r="L743" s="39" t="str">
        <f t="shared" si="11"/>
        <v>47.25.00</v>
      </c>
    </row>
    <row r="744" spans="1:12">
      <c r="A744" s="41" t="s">
        <v>3311</v>
      </c>
      <c r="B744" s="42" t="s">
        <v>3309</v>
      </c>
      <c r="C744" s="39"/>
      <c r="D744" s="39"/>
      <c r="E744" s="39"/>
      <c r="F744" s="39"/>
      <c r="G744" s="39"/>
      <c r="H744" s="39"/>
      <c r="I744" s="39"/>
      <c r="J744" s="40">
        <v>745</v>
      </c>
      <c r="K744" s="39" t="s">
        <v>3312</v>
      </c>
      <c r="L744" s="39" t="str">
        <f t="shared" si="11"/>
        <v>47.26.00</v>
      </c>
    </row>
    <row r="745" spans="1:12">
      <c r="A745" s="41" t="s">
        <v>3313</v>
      </c>
      <c r="B745" s="42" t="s">
        <v>3314</v>
      </c>
      <c r="C745" s="39"/>
      <c r="D745" s="39"/>
      <c r="E745" s="39"/>
      <c r="F745" s="39"/>
      <c r="G745" s="39"/>
      <c r="H745" s="39"/>
      <c r="I745" s="39"/>
      <c r="J745" s="40">
        <v>746</v>
      </c>
      <c r="K745" s="39" t="s">
        <v>3315</v>
      </c>
      <c r="L745" s="39" t="str">
        <f t="shared" si="11"/>
        <v>47.29.10</v>
      </c>
    </row>
    <row r="746" spans="1:12">
      <c r="A746" s="41" t="s">
        <v>3316</v>
      </c>
      <c r="B746" s="42" t="s">
        <v>3314</v>
      </c>
      <c r="C746" s="39"/>
      <c r="D746" s="39"/>
      <c r="E746" s="39"/>
      <c r="F746" s="39"/>
      <c r="G746" s="39"/>
      <c r="H746" s="39"/>
      <c r="I746" s="39"/>
      <c r="J746" s="40">
        <v>747</v>
      </c>
      <c r="K746" s="39" t="s">
        <v>3317</v>
      </c>
      <c r="L746" s="39" t="str">
        <f t="shared" si="11"/>
        <v>47.29.20</v>
      </c>
    </row>
    <row r="747" spans="1:12">
      <c r="A747" s="41" t="s">
        <v>3318</v>
      </c>
      <c r="B747" s="42" t="s">
        <v>3319</v>
      </c>
      <c r="C747" s="39"/>
      <c r="D747" s="39"/>
      <c r="E747" s="39"/>
      <c r="F747" s="39"/>
      <c r="G747" s="39"/>
      <c r="H747" s="39"/>
      <c r="I747" s="39"/>
      <c r="J747" s="40">
        <v>748</v>
      </c>
      <c r="K747" s="39" t="s">
        <v>3320</v>
      </c>
      <c r="L747" s="39" t="str">
        <f t="shared" si="11"/>
        <v>47.29.30</v>
      </c>
    </row>
    <row r="748" spans="1:12">
      <c r="A748" s="41" t="s">
        <v>3321</v>
      </c>
      <c r="B748" s="42" t="s">
        <v>3319</v>
      </c>
      <c r="C748" s="39"/>
      <c r="D748" s="39"/>
      <c r="E748" s="39"/>
      <c r="F748" s="39"/>
      <c r="G748" s="39"/>
      <c r="H748" s="39"/>
      <c r="I748" s="39"/>
      <c r="J748" s="40">
        <v>749</v>
      </c>
      <c r="K748" s="39" t="s">
        <v>3322</v>
      </c>
      <c r="L748" s="39" t="str">
        <f t="shared" si="11"/>
        <v>47.29.90</v>
      </c>
    </row>
    <row r="749" spans="1:12">
      <c r="A749" s="41" t="s">
        <v>3323</v>
      </c>
      <c r="B749" s="42" t="s">
        <v>3324</v>
      </c>
      <c r="C749" s="39"/>
      <c r="D749" s="39"/>
      <c r="E749" s="39"/>
      <c r="F749" s="39"/>
      <c r="G749" s="39"/>
      <c r="H749" s="39"/>
      <c r="I749" s="39"/>
      <c r="J749" s="40">
        <v>750</v>
      </c>
      <c r="K749" s="39" t="s">
        <v>3325</v>
      </c>
      <c r="L749" s="39" t="str">
        <f t="shared" si="11"/>
        <v>47.30.00</v>
      </c>
    </row>
    <row r="750" spans="1:12">
      <c r="A750" s="41" t="s">
        <v>3326</v>
      </c>
      <c r="B750" s="42" t="s">
        <v>3327</v>
      </c>
      <c r="C750" s="39"/>
      <c r="D750" s="39"/>
      <c r="E750" s="39"/>
      <c r="F750" s="39"/>
      <c r="G750" s="39"/>
      <c r="H750" s="39"/>
      <c r="I750" s="39"/>
      <c r="J750" s="40">
        <v>751</v>
      </c>
      <c r="K750" s="39" t="s">
        <v>3328</v>
      </c>
      <c r="L750" s="39" t="str">
        <f t="shared" si="11"/>
        <v>47.41.00</v>
      </c>
    </row>
    <row r="751" spans="1:12">
      <c r="A751" s="41" t="s">
        <v>3329</v>
      </c>
      <c r="B751" s="42" t="s">
        <v>3327</v>
      </c>
      <c r="C751" s="39"/>
      <c r="D751" s="39"/>
      <c r="E751" s="39"/>
      <c r="F751" s="39"/>
      <c r="G751" s="39"/>
      <c r="H751" s="39"/>
      <c r="I751" s="39"/>
      <c r="J751" s="40">
        <v>752</v>
      </c>
      <c r="K751" s="39" t="s">
        <v>3330</v>
      </c>
      <c r="L751" s="39" t="str">
        <f t="shared" si="11"/>
        <v>47.42.00</v>
      </c>
    </row>
    <row r="752" spans="1:12">
      <c r="A752" s="41" t="s">
        <v>3331</v>
      </c>
      <c r="B752" s="42" t="s">
        <v>3327</v>
      </c>
      <c r="C752" s="39"/>
      <c r="D752" s="39"/>
      <c r="E752" s="39"/>
      <c r="F752" s="39"/>
      <c r="G752" s="39"/>
      <c r="H752" s="39"/>
      <c r="I752" s="39"/>
      <c r="J752" s="40">
        <v>753</v>
      </c>
      <c r="K752" s="39" t="s">
        <v>3332</v>
      </c>
      <c r="L752" s="39" t="str">
        <f t="shared" si="11"/>
        <v>47.43.00</v>
      </c>
    </row>
    <row r="753" spans="1:12">
      <c r="A753" s="41" t="s">
        <v>3333</v>
      </c>
      <c r="B753" s="42" t="s">
        <v>3334</v>
      </c>
      <c r="C753" s="39"/>
      <c r="D753" s="39"/>
      <c r="E753" s="39"/>
      <c r="F753" s="39"/>
      <c r="G753" s="39"/>
      <c r="H753" s="39"/>
      <c r="I753" s="39"/>
      <c r="J753" s="40">
        <v>754</v>
      </c>
      <c r="K753" s="39" t="s">
        <v>3335</v>
      </c>
      <c r="L753" s="39" t="str">
        <f t="shared" si="11"/>
        <v>47.51.10</v>
      </c>
    </row>
    <row r="754" spans="1:12">
      <c r="A754" s="41" t="s">
        <v>3336</v>
      </c>
      <c r="B754" s="42" t="s">
        <v>3334</v>
      </c>
      <c r="C754" s="39"/>
      <c r="D754" s="39"/>
      <c r="E754" s="39"/>
      <c r="F754" s="39"/>
      <c r="G754" s="39"/>
      <c r="H754" s="39"/>
      <c r="I754" s="39"/>
      <c r="J754" s="40">
        <v>755</v>
      </c>
      <c r="K754" s="39" t="s">
        <v>3337</v>
      </c>
      <c r="L754" s="39" t="str">
        <f t="shared" si="11"/>
        <v>47.51.20</v>
      </c>
    </row>
    <row r="755" spans="1:12">
      <c r="A755" s="41" t="s">
        <v>3338</v>
      </c>
      <c r="B755" s="42" t="s">
        <v>3334</v>
      </c>
      <c r="C755" s="39"/>
      <c r="D755" s="39"/>
      <c r="E755" s="39"/>
      <c r="F755" s="39"/>
      <c r="G755" s="39"/>
      <c r="H755" s="39"/>
      <c r="I755" s="39"/>
      <c r="J755" s="40">
        <v>756</v>
      </c>
      <c r="K755" s="39" t="s">
        <v>3339</v>
      </c>
      <c r="L755" s="39" t="str">
        <f t="shared" si="11"/>
        <v>47.52.10</v>
      </c>
    </row>
    <row r="756" spans="1:12">
      <c r="A756" s="41" t="s">
        <v>3340</v>
      </c>
      <c r="B756" s="42" t="s">
        <v>3341</v>
      </c>
      <c r="C756" s="39"/>
      <c r="D756" s="39"/>
      <c r="E756" s="39"/>
      <c r="F756" s="39"/>
      <c r="G756" s="39"/>
      <c r="H756" s="39"/>
      <c r="I756" s="39"/>
      <c r="J756" s="40">
        <v>757</v>
      </c>
      <c r="K756" s="39" t="s">
        <v>3342</v>
      </c>
      <c r="L756" s="39" t="str">
        <f t="shared" si="11"/>
        <v>47.52.20</v>
      </c>
    </row>
    <row r="757" spans="1:12">
      <c r="A757" s="41" t="s">
        <v>3343</v>
      </c>
      <c r="B757" s="42" t="s">
        <v>3341</v>
      </c>
      <c r="C757" s="39"/>
      <c r="D757" s="39"/>
      <c r="E757" s="39"/>
      <c r="F757" s="39"/>
      <c r="G757" s="39"/>
      <c r="H757" s="39"/>
      <c r="I757" s="39"/>
      <c r="J757" s="40">
        <v>758</v>
      </c>
      <c r="K757" s="39" t="s">
        <v>3344</v>
      </c>
      <c r="L757" s="39" t="str">
        <f t="shared" si="11"/>
        <v>47.52.30</v>
      </c>
    </row>
    <row r="758" spans="1:12" ht="26.4">
      <c r="A758" s="41" t="s">
        <v>3345</v>
      </c>
      <c r="B758" s="42" t="s">
        <v>3346</v>
      </c>
      <c r="C758" s="39"/>
      <c r="D758" s="39"/>
      <c r="E758" s="39"/>
      <c r="F758" s="39"/>
      <c r="G758" s="39"/>
      <c r="H758" s="39"/>
      <c r="I758" s="39"/>
      <c r="J758" s="40">
        <v>759</v>
      </c>
      <c r="K758" s="39" t="s">
        <v>3347</v>
      </c>
      <c r="L758" s="39" t="str">
        <f t="shared" si="11"/>
        <v>47.52.40</v>
      </c>
    </row>
    <row r="759" spans="1:12">
      <c r="A759" s="41" t="s">
        <v>3348</v>
      </c>
      <c r="B759" s="42" t="s">
        <v>3349</v>
      </c>
      <c r="C759" s="39"/>
      <c r="D759" s="39"/>
      <c r="E759" s="39"/>
      <c r="F759" s="39"/>
      <c r="G759" s="39"/>
      <c r="H759" s="39"/>
      <c r="I759" s="39"/>
      <c r="J759" s="40">
        <v>760</v>
      </c>
      <c r="K759" s="39" t="s">
        <v>3350</v>
      </c>
      <c r="L759" s="39" t="str">
        <f t="shared" si="11"/>
        <v>47.53.11</v>
      </c>
    </row>
    <row r="760" spans="1:12">
      <c r="A760" s="41" t="s">
        <v>3351</v>
      </c>
      <c r="B760" s="42" t="s">
        <v>3352</v>
      </c>
      <c r="C760" s="39"/>
      <c r="D760" s="39"/>
      <c r="E760" s="39"/>
      <c r="F760" s="39"/>
      <c r="G760" s="39"/>
      <c r="H760" s="39"/>
      <c r="I760" s="39"/>
      <c r="J760" s="40">
        <v>761</v>
      </c>
      <c r="K760" s="39" t="s">
        <v>3353</v>
      </c>
      <c r="L760" s="39" t="str">
        <f t="shared" si="11"/>
        <v>47.53.12</v>
      </c>
    </row>
    <row r="761" spans="1:12">
      <c r="A761" s="41" t="s">
        <v>3354</v>
      </c>
      <c r="B761" s="42" t="s">
        <v>3355</v>
      </c>
      <c r="C761" s="39"/>
      <c r="D761" s="39"/>
      <c r="E761" s="39"/>
      <c r="F761" s="39"/>
      <c r="G761" s="39"/>
      <c r="H761" s="39"/>
      <c r="I761" s="39"/>
      <c r="J761" s="40">
        <v>762</v>
      </c>
      <c r="K761" s="39" t="s">
        <v>3356</v>
      </c>
      <c r="L761" s="39" t="str">
        <f t="shared" si="11"/>
        <v>47.53.20</v>
      </c>
    </row>
    <row r="762" spans="1:12">
      <c r="A762" s="41" t="s">
        <v>3357</v>
      </c>
      <c r="B762" s="42" t="s">
        <v>3355</v>
      </c>
      <c r="C762" s="39"/>
      <c r="D762" s="39"/>
      <c r="E762" s="39"/>
      <c r="F762" s="39"/>
      <c r="G762" s="39"/>
      <c r="H762" s="39"/>
      <c r="I762" s="39"/>
      <c r="J762" s="40">
        <v>763</v>
      </c>
      <c r="K762" s="39" t="s">
        <v>3358</v>
      </c>
      <c r="L762" s="39" t="str">
        <f t="shared" si="11"/>
        <v>47.54.00</v>
      </c>
    </row>
    <row r="763" spans="1:12">
      <c r="A763" s="41" t="s">
        <v>3359</v>
      </c>
      <c r="B763" s="42" t="s">
        <v>3355</v>
      </c>
      <c r="C763" s="39"/>
      <c r="D763" s="39"/>
      <c r="E763" s="39"/>
      <c r="F763" s="39"/>
      <c r="G763" s="39"/>
      <c r="H763" s="39"/>
      <c r="I763" s="39"/>
      <c r="J763" s="40">
        <v>764</v>
      </c>
      <c r="K763" s="39" t="s">
        <v>3360</v>
      </c>
      <c r="L763" s="39" t="str">
        <f t="shared" si="11"/>
        <v>47.59.10</v>
      </c>
    </row>
    <row r="764" spans="1:12">
      <c r="A764" s="41" t="s">
        <v>3361</v>
      </c>
      <c r="B764" s="42" t="s">
        <v>3362</v>
      </c>
      <c r="C764" s="39"/>
      <c r="D764" s="39"/>
      <c r="E764" s="39"/>
      <c r="F764" s="39"/>
      <c r="G764" s="39"/>
      <c r="H764" s="39"/>
      <c r="I764" s="39"/>
      <c r="J764" s="40">
        <v>765</v>
      </c>
      <c r="K764" s="39" t="s">
        <v>3363</v>
      </c>
      <c r="L764" s="39" t="str">
        <f t="shared" si="11"/>
        <v>47.59.20</v>
      </c>
    </row>
    <row r="765" spans="1:12">
      <c r="A765" s="41" t="s">
        <v>3364</v>
      </c>
      <c r="B765" s="42" t="s">
        <v>3365</v>
      </c>
      <c r="C765" s="39"/>
      <c r="D765" s="39"/>
      <c r="E765" s="39"/>
      <c r="F765" s="39"/>
      <c r="G765" s="39"/>
      <c r="H765" s="39"/>
      <c r="I765" s="39"/>
      <c r="J765" s="40">
        <v>766</v>
      </c>
      <c r="K765" s="39" t="s">
        <v>3366</v>
      </c>
      <c r="L765" s="39" t="str">
        <f t="shared" si="11"/>
        <v>47.59.30</v>
      </c>
    </row>
    <row r="766" spans="1:12">
      <c r="A766" s="41" t="s">
        <v>3367</v>
      </c>
      <c r="B766" s="42" t="s">
        <v>3365</v>
      </c>
      <c r="C766" s="39"/>
      <c r="D766" s="39"/>
      <c r="E766" s="39"/>
      <c r="F766" s="39"/>
      <c r="G766" s="39"/>
      <c r="H766" s="39"/>
      <c r="I766" s="39"/>
      <c r="J766" s="40">
        <v>767</v>
      </c>
      <c r="K766" s="39" t="s">
        <v>3368</v>
      </c>
      <c r="L766" s="39" t="str">
        <f t="shared" si="11"/>
        <v>47.59.40</v>
      </c>
    </row>
    <row r="767" spans="1:12">
      <c r="A767" s="41" t="s">
        <v>3369</v>
      </c>
      <c r="B767" s="42" t="s">
        <v>3365</v>
      </c>
      <c r="C767" s="39"/>
      <c r="D767" s="39"/>
      <c r="E767" s="39"/>
      <c r="F767" s="39"/>
      <c r="G767" s="39"/>
      <c r="H767" s="39"/>
      <c r="I767" s="39"/>
      <c r="J767" s="40">
        <v>768</v>
      </c>
      <c r="K767" s="39" t="s">
        <v>3370</v>
      </c>
      <c r="L767" s="39" t="str">
        <f t="shared" si="11"/>
        <v>47.59.50</v>
      </c>
    </row>
    <row r="768" spans="1:12">
      <c r="A768" s="41" t="s">
        <v>3371</v>
      </c>
      <c r="B768" s="42" t="s">
        <v>3372</v>
      </c>
      <c r="C768" s="39"/>
      <c r="D768" s="39"/>
      <c r="E768" s="39"/>
      <c r="F768" s="39"/>
      <c r="G768" s="39"/>
      <c r="H768" s="39"/>
      <c r="I768" s="39"/>
      <c r="J768" s="40">
        <v>769</v>
      </c>
      <c r="K768" s="39" t="s">
        <v>3373</v>
      </c>
      <c r="L768" s="39" t="str">
        <f t="shared" si="11"/>
        <v>47.59.60</v>
      </c>
    </row>
    <row r="769" spans="1:12">
      <c r="A769" s="41" t="s">
        <v>3374</v>
      </c>
      <c r="B769" s="42" t="s">
        <v>3372</v>
      </c>
      <c r="C769" s="39"/>
      <c r="D769" s="39"/>
      <c r="E769" s="39"/>
      <c r="F769" s="39"/>
      <c r="G769" s="39"/>
      <c r="H769" s="39"/>
      <c r="I769" s="39"/>
      <c r="J769" s="40">
        <v>770</v>
      </c>
      <c r="K769" s="39" t="s">
        <v>3375</v>
      </c>
      <c r="L769" s="39" t="str">
        <f t="shared" si="11"/>
        <v>47.59.91</v>
      </c>
    </row>
    <row r="770" spans="1:12">
      <c r="A770" s="41" t="s">
        <v>3376</v>
      </c>
      <c r="B770" s="42" t="s">
        <v>3372</v>
      </c>
      <c r="C770" s="39"/>
      <c r="D770" s="39"/>
      <c r="E770" s="39"/>
      <c r="F770" s="39"/>
      <c r="G770" s="39"/>
      <c r="H770" s="39"/>
      <c r="I770" s="39"/>
      <c r="J770" s="40">
        <v>771</v>
      </c>
      <c r="K770" s="39" t="s">
        <v>3377</v>
      </c>
      <c r="L770" s="39" t="str">
        <f t="shared" ref="L770:L833" si="12">+MID(K770,1,8)</f>
        <v>47.59.99</v>
      </c>
    </row>
    <row r="771" spans="1:12">
      <c r="A771" s="41" t="s">
        <v>3378</v>
      </c>
      <c r="B771" s="42" t="s">
        <v>3379</v>
      </c>
      <c r="C771" s="39"/>
      <c r="D771" s="39"/>
      <c r="E771" s="39"/>
      <c r="F771" s="39"/>
      <c r="G771" s="39"/>
      <c r="H771" s="39"/>
      <c r="I771" s="39"/>
      <c r="J771" s="40">
        <v>772</v>
      </c>
      <c r="K771" s="39" t="s">
        <v>3380</v>
      </c>
      <c r="L771" s="39" t="str">
        <f t="shared" si="12"/>
        <v>47.61.00</v>
      </c>
    </row>
    <row r="772" spans="1:12">
      <c r="A772" s="41" t="s">
        <v>3381</v>
      </c>
      <c r="B772" s="42" t="s">
        <v>3379</v>
      </c>
      <c r="C772" s="39"/>
      <c r="D772" s="39"/>
      <c r="E772" s="39"/>
      <c r="F772" s="39"/>
      <c r="G772" s="39"/>
      <c r="H772" s="39"/>
      <c r="I772" s="39"/>
      <c r="J772" s="40">
        <v>773</v>
      </c>
      <c r="K772" s="39" t="s">
        <v>3382</v>
      </c>
      <c r="L772" s="39" t="str">
        <f t="shared" si="12"/>
        <v>47.62.10</v>
      </c>
    </row>
    <row r="773" spans="1:12">
      <c r="A773" s="41" t="s">
        <v>3383</v>
      </c>
      <c r="B773" s="42" t="s">
        <v>3379</v>
      </c>
      <c r="C773" s="39"/>
      <c r="D773" s="39"/>
      <c r="E773" s="39"/>
      <c r="F773" s="39"/>
      <c r="G773" s="39"/>
      <c r="H773" s="39"/>
      <c r="I773" s="39"/>
      <c r="J773" s="40">
        <v>774</v>
      </c>
      <c r="K773" s="39" t="s">
        <v>3384</v>
      </c>
      <c r="L773" s="39" t="str">
        <f t="shared" si="12"/>
        <v>47.62.20</v>
      </c>
    </row>
    <row r="774" spans="1:12">
      <c r="A774" s="41" t="s">
        <v>3385</v>
      </c>
      <c r="B774" s="42" t="s">
        <v>3386</v>
      </c>
      <c r="C774" s="39"/>
      <c r="D774" s="39"/>
      <c r="E774" s="39"/>
      <c r="F774" s="39"/>
      <c r="G774" s="39"/>
      <c r="H774" s="39"/>
      <c r="I774" s="39"/>
      <c r="J774" s="40">
        <v>775</v>
      </c>
      <c r="K774" s="39" t="s">
        <v>3387</v>
      </c>
      <c r="L774" s="39" t="str">
        <f t="shared" si="12"/>
        <v>47.63.00</v>
      </c>
    </row>
    <row r="775" spans="1:12">
      <c r="A775" s="41" t="s">
        <v>3388</v>
      </c>
      <c r="B775" s="42" t="s">
        <v>3386</v>
      </c>
      <c r="C775" s="39"/>
      <c r="D775" s="39"/>
      <c r="E775" s="39"/>
      <c r="F775" s="39"/>
      <c r="G775" s="39"/>
      <c r="H775" s="39"/>
      <c r="I775" s="39"/>
      <c r="J775" s="40">
        <v>776</v>
      </c>
      <c r="K775" s="39" t="s">
        <v>3389</v>
      </c>
      <c r="L775" s="39" t="str">
        <f t="shared" si="12"/>
        <v>47.64.10</v>
      </c>
    </row>
    <row r="776" spans="1:12">
      <c r="A776" s="41" t="s">
        <v>3390</v>
      </c>
      <c r="B776" s="42" t="s">
        <v>3386</v>
      </c>
      <c r="C776" s="39"/>
      <c r="D776" s="39"/>
      <c r="E776" s="39"/>
      <c r="F776" s="39"/>
      <c r="G776" s="39"/>
      <c r="H776" s="39"/>
      <c r="I776" s="39"/>
      <c r="J776" s="40">
        <v>777</v>
      </c>
      <c r="K776" s="39" t="s">
        <v>3391</v>
      </c>
      <c r="L776" s="39" t="str">
        <f t="shared" si="12"/>
        <v>47.64.20</v>
      </c>
    </row>
    <row r="777" spans="1:12">
      <c r="A777" s="41" t="s">
        <v>3392</v>
      </c>
      <c r="B777" s="42" t="s">
        <v>3393</v>
      </c>
      <c r="C777" s="39"/>
      <c r="D777" s="39"/>
      <c r="E777" s="39"/>
      <c r="F777" s="39"/>
      <c r="G777" s="39"/>
      <c r="H777" s="39"/>
      <c r="I777" s="39"/>
      <c r="J777" s="40">
        <v>778</v>
      </c>
      <c r="K777" s="39" t="s">
        <v>3394</v>
      </c>
      <c r="L777" s="39" t="str">
        <f t="shared" si="12"/>
        <v>47.65.00</v>
      </c>
    </row>
    <row r="778" spans="1:12">
      <c r="A778" s="41" t="s">
        <v>3395</v>
      </c>
      <c r="B778" s="42" t="s">
        <v>3393</v>
      </c>
      <c r="C778" s="39"/>
      <c r="D778" s="39"/>
      <c r="E778" s="39"/>
      <c r="F778" s="39"/>
      <c r="G778" s="39"/>
      <c r="H778" s="39"/>
      <c r="I778" s="39"/>
      <c r="J778" s="40">
        <v>779</v>
      </c>
      <c r="K778" s="39" t="s">
        <v>3396</v>
      </c>
      <c r="L778" s="39" t="str">
        <f t="shared" si="12"/>
        <v>47.71.10</v>
      </c>
    </row>
    <row r="779" spans="1:12">
      <c r="A779" s="41" t="s">
        <v>3397</v>
      </c>
      <c r="B779" s="42" t="s">
        <v>3393</v>
      </c>
      <c r="C779" s="39"/>
      <c r="D779" s="39"/>
      <c r="E779" s="39"/>
      <c r="F779" s="39"/>
      <c r="G779" s="39"/>
      <c r="H779" s="39"/>
      <c r="I779" s="39"/>
      <c r="J779" s="40">
        <v>780</v>
      </c>
      <c r="K779" s="39" t="s">
        <v>3398</v>
      </c>
      <c r="L779" s="39" t="str">
        <f t="shared" si="12"/>
        <v>47.71.20</v>
      </c>
    </row>
    <row r="780" spans="1:12">
      <c r="A780" s="41" t="s">
        <v>3399</v>
      </c>
      <c r="B780" s="42" t="s">
        <v>3400</v>
      </c>
      <c r="C780" s="39"/>
      <c r="D780" s="39"/>
      <c r="E780" s="39"/>
      <c r="F780" s="39"/>
      <c r="G780" s="39"/>
      <c r="H780" s="39"/>
      <c r="I780" s="39"/>
      <c r="J780" s="40">
        <v>781</v>
      </c>
      <c r="K780" s="39" t="s">
        <v>3401</v>
      </c>
      <c r="L780" s="39" t="str">
        <f t="shared" si="12"/>
        <v>47.71.30</v>
      </c>
    </row>
    <row r="781" spans="1:12">
      <c r="A781" s="41" t="s">
        <v>3402</v>
      </c>
      <c r="B781" s="42" t="s">
        <v>3400</v>
      </c>
      <c r="C781" s="39"/>
      <c r="D781" s="39"/>
      <c r="E781" s="39"/>
      <c r="F781" s="39"/>
      <c r="G781" s="39"/>
      <c r="H781" s="39"/>
      <c r="I781" s="39"/>
      <c r="J781" s="40">
        <v>782</v>
      </c>
      <c r="K781" s="39" t="s">
        <v>3403</v>
      </c>
      <c r="L781" s="39" t="str">
        <f t="shared" si="12"/>
        <v>47.71.40</v>
      </c>
    </row>
    <row r="782" spans="1:12">
      <c r="A782" s="41" t="s">
        <v>3404</v>
      </c>
      <c r="B782" s="42" t="s">
        <v>3400</v>
      </c>
      <c r="C782" s="39"/>
      <c r="D782" s="39"/>
      <c r="E782" s="39"/>
      <c r="F782" s="39"/>
      <c r="G782" s="39"/>
      <c r="H782" s="39"/>
      <c r="I782" s="39"/>
      <c r="J782" s="40">
        <v>783</v>
      </c>
      <c r="K782" s="39" t="s">
        <v>3405</v>
      </c>
      <c r="L782" s="39" t="str">
        <f t="shared" si="12"/>
        <v>47.71.50</v>
      </c>
    </row>
    <row r="783" spans="1:12">
      <c r="A783" s="41" t="s">
        <v>3406</v>
      </c>
      <c r="B783" s="42" t="s">
        <v>3407</v>
      </c>
      <c r="C783" s="39"/>
      <c r="D783" s="39"/>
      <c r="E783" s="39"/>
      <c r="F783" s="39"/>
      <c r="G783" s="39"/>
      <c r="H783" s="39"/>
      <c r="I783" s="39"/>
      <c r="J783" s="40">
        <v>784</v>
      </c>
      <c r="K783" s="39" t="s">
        <v>3408</v>
      </c>
      <c r="L783" s="39" t="str">
        <f t="shared" si="12"/>
        <v>47.72.10</v>
      </c>
    </row>
    <row r="784" spans="1:12">
      <c r="A784" s="41" t="s">
        <v>3409</v>
      </c>
      <c r="B784" s="42" t="s">
        <v>3410</v>
      </c>
      <c r="C784" s="39"/>
      <c r="D784" s="39"/>
      <c r="E784" s="39"/>
      <c r="F784" s="39"/>
      <c r="G784" s="39"/>
      <c r="H784" s="39"/>
      <c r="I784" s="39"/>
      <c r="J784" s="40">
        <v>785</v>
      </c>
      <c r="K784" s="39" t="s">
        <v>3411</v>
      </c>
      <c r="L784" s="39" t="str">
        <f t="shared" si="12"/>
        <v>47.72.20</v>
      </c>
    </row>
    <row r="785" spans="1:12">
      <c r="A785" s="41" t="s">
        <v>3412</v>
      </c>
      <c r="B785" s="42" t="s">
        <v>3410</v>
      </c>
      <c r="C785" s="39"/>
      <c r="D785" s="39"/>
      <c r="E785" s="39"/>
      <c r="F785" s="39"/>
      <c r="G785" s="39"/>
      <c r="H785" s="39"/>
      <c r="I785" s="39"/>
      <c r="J785" s="40">
        <v>786</v>
      </c>
      <c r="K785" s="39" t="s">
        <v>3413</v>
      </c>
      <c r="L785" s="39" t="str">
        <f t="shared" si="12"/>
        <v>47.73.10</v>
      </c>
    </row>
    <row r="786" spans="1:12">
      <c r="A786" s="41" t="s">
        <v>3414</v>
      </c>
      <c r="B786" s="42" t="s">
        <v>3415</v>
      </c>
      <c r="C786" s="39"/>
      <c r="D786" s="39"/>
      <c r="E786" s="39"/>
      <c r="F786" s="39"/>
      <c r="G786" s="39"/>
      <c r="H786" s="39"/>
      <c r="I786" s="39"/>
      <c r="J786" s="40">
        <v>787</v>
      </c>
      <c r="K786" s="39" t="s">
        <v>3416</v>
      </c>
      <c r="L786" s="39" t="str">
        <f t="shared" si="12"/>
        <v>47.73.20</v>
      </c>
    </row>
    <row r="787" spans="1:12">
      <c r="A787" s="41" t="s">
        <v>3417</v>
      </c>
      <c r="B787" s="42" t="s">
        <v>3418</v>
      </c>
      <c r="C787" s="39"/>
      <c r="D787" s="39"/>
      <c r="E787" s="39"/>
      <c r="F787" s="39"/>
      <c r="G787" s="39"/>
      <c r="H787" s="39"/>
      <c r="I787" s="39"/>
      <c r="J787" s="40">
        <v>788</v>
      </c>
      <c r="K787" s="39" t="s">
        <v>3419</v>
      </c>
      <c r="L787" s="39" t="str">
        <f t="shared" si="12"/>
        <v>47.74.00</v>
      </c>
    </row>
    <row r="788" spans="1:12">
      <c r="A788" s="41" t="s">
        <v>3420</v>
      </c>
      <c r="B788" s="42" t="s">
        <v>3421</v>
      </c>
      <c r="C788" s="39"/>
      <c r="D788" s="39"/>
      <c r="E788" s="39"/>
      <c r="F788" s="39"/>
      <c r="G788" s="39"/>
      <c r="H788" s="39"/>
      <c r="I788" s="39"/>
      <c r="J788" s="40">
        <v>789</v>
      </c>
      <c r="K788" s="39" t="s">
        <v>3422</v>
      </c>
      <c r="L788" s="39" t="str">
        <f t="shared" si="12"/>
        <v>47.75.10</v>
      </c>
    </row>
    <row r="789" spans="1:12">
      <c r="A789" s="41" t="s">
        <v>3423</v>
      </c>
      <c r="B789" s="42" t="s">
        <v>3424</v>
      </c>
      <c r="C789" s="39"/>
      <c r="D789" s="39"/>
      <c r="E789" s="39"/>
      <c r="F789" s="39"/>
      <c r="G789" s="39"/>
      <c r="H789" s="39"/>
      <c r="I789" s="39"/>
      <c r="J789" s="40">
        <v>790</v>
      </c>
      <c r="K789" s="39" t="s">
        <v>3425</v>
      </c>
      <c r="L789" s="39" t="str">
        <f t="shared" si="12"/>
        <v>47.75.20</v>
      </c>
    </row>
    <row r="790" spans="1:12">
      <c r="A790" s="41" t="s">
        <v>3426</v>
      </c>
      <c r="B790" s="42" t="s">
        <v>3424</v>
      </c>
      <c r="C790" s="39"/>
      <c r="D790" s="39"/>
      <c r="E790" s="39"/>
      <c r="F790" s="39"/>
      <c r="G790" s="39"/>
      <c r="H790" s="39"/>
      <c r="I790" s="39"/>
      <c r="J790" s="40">
        <v>791</v>
      </c>
      <c r="K790" s="39" t="s">
        <v>3427</v>
      </c>
      <c r="L790" s="39" t="str">
        <f t="shared" si="12"/>
        <v>47.76.10</v>
      </c>
    </row>
    <row r="791" spans="1:12">
      <c r="A791" s="41" t="s">
        <v>3428</v>
      </c>
      <c r="B791" s="42" t="s">
        <v>3424</v>
      </c>
      <c r="C791" s="39"/>
      <c r="D791" s="39"/>
      <c r="E791" s="39"/>
      <c r="F791" s="39"/>
      <c r="G791" s="39"/>
      <c r="H791" s="39"/>
      <c r="I791" s="39"/>
      <c r="J791" s="40">
        <v>792</v>
      </c>
      <c r="K791" s="39" t="s">
        <v>3429</v>
      </c>
      <c r="L791" s="39" t="str">
        <f t="shared" si="12"/>
        <v>47.76.20</v>
      </c>
    </row>
    <row r="792" spans="1:12">
      <c r="A792" s="41" t="s">
        <v>3430</v>
      </c>
      <c r="B792" s="42" t="s">
        <v>3431</v>
      </c>
      <c r="C792" s="39"/>
      <c r="D792" s="39"/>
      <c r="E792" s="39"/>
      <c r="F792" s="39"/>
      <c r="G792" s="39"/>
      <c r="H792" s="39"/>
      <c r="I792" s="39"/>
      <c r="J792" s="40">
        <v>793</v>
      </c>
      <c r="K792" s="39" t="s">
        <v>3432</v>
      </c>
      <c r="L792" s="39" t="str">
        <f t="shared" si="12"/>
        <v>47.77.00</v>
      </c>
    </row>
    <row r="793" spans="1:12">
      <c r="A793" s="41" t="s">
        <v>3433</v>
      </c>
      <c r="B793" s="42" t="s">
        <v>3431</v>
      </c>
      <c r="C793" s="39"/>
      <c r="D793" s="39"/>
      <c r="E793" s="39"/>
      <c r="F793" s="39"/>
      <c r="G793" s="39"/>
      <c r="H793" s="39"/>
      <c r="I793" s="39"/>
      <c r="J793" s="40">
        <v>794</v>
      </c>
      <c r="K793" s="39" t="s">
        <v>3434</v>
      </c>
      <c r="L793" s="39" t="str">
        <f t="shared" si="12"/>
        <v>47.78.10</v>
      </c>
    </row>
    <row r="794" spans="1:12">
      <c r="A794" s="41" t="s">
        <v>3435</v>
      </c>
      <c r="B794" s="42" t="s">
        <v>3436</v>
      </c>
      <c r="C794" s="39"/>
      <c r="D794" s="39"/>
      <c r="E794" s="39"/>
      <c r="F794" s="39"/>
      <c r="G794" s="39"/>
      <c r="H794" s="39"/>
      <c r="I794" s="39"/>
      <c r="J794" s="40">
        <v>795</v>
      </c>
      <c r="K794" s="39" t="s">
        <v>3437</v>
      </c>
      <c r="L794" s="39" t="str">
        <f t="shared" si="12"/>
        <v>47.78.20</v>
      </c>
    </row>
    <row r="795" spans="1:12">
      <c r="A795" s="41" t="s">
        <v>3438</v>
      </c>
      <c r="B795" s="42" t="s">
        <v>3439</v>
      </c>
      <c r="C795" s="39"/>
      <c r="D795" s="39"/>
      <c r="E795" s="39"/>
      <c r="F795" s="39"/>
      <c r="G795" s="39"/>
      <c r="H795" s="39"/>
      <c r="I795" s="39"/>
      <c r="J795" s="40">
        <v>796</v>
      </c>
      <c r="K795" s="39" t="s">
        <v>3440</v>
      </c>
      <c r="L795" s="39" t="str">
        <f t="shared" si="12"/>
        <v>47.78.31</v>
      </c>
    </row>
    <row r="796" spans="1:12">
      <c r="A796" s="41" t="s">
        <v>3441</v>
      </c>
      <c r="B796" s="42" t="s">
        <v>3442</v>
      </c>
      <c r="C796" s="39"/>
      <c r="D796" s="39"/>
      <c r="E796" s="39"/>
      <c r="F796" s="39"/>
      <c r="G796" s="39"/>
      <c r="H796" s="39"/>
      <c r="I796" s="39"/>
      <c r="J796" s="40">
        <v>797</v>
      </c>
      <c r="K796" s="39" t="s">
        <v>3443</v>
      </c>
      <c r="L796" s="39" t="str">
        <f t="shared" si="12"/>
        <v>47.78.32</v>
      </c>
    </row>
    <row r="797" spans="1:12">
      <c r="A797" s="41" t="s">
        <v>3444</v>
      </c>
      <c r="B797" s="42" t="s">
        <v>3445</v>
      </c>
      <c r="C797" s="39"/>
      <c r="D797" s="39"/>
      <c r="E797" s="39"/>
      <c r="F797" s="39"/>
      <c r="G797" s="39"/>
      <c r="H797" s="39"/>
      <c r="I797" s="39"/>
      <c r="J797" s="40">
        <v>798</v>
      </c>
      <c r="K797" s="39" t="s">
        <v>3446</v>
      </c>
      <c r="L797" s="39" t="str">
        <f t="shared" si="12"/>
        <v>47.78.33</v>
      </c>
    </row>
    <row r="798" spans="1:12">
      <c r="A798" s="41" t="s">
        <v>3447</v>
      </c>
      <c r="B798" s="42" t="s">
        <v>3448</v>
      </c>
      <c r="C798" s="39"/>
      <c r="D798" s="39"/>
      <c r="E798" s="39"/>
      <c r="F798" s="39"/>
      <c r="G798" s="39"/>
      <c r="H798" s="39"/>
      <c r="I798" s="39"/>
      <c r="J798" s="40">
        <v>799</v>
      </c>
      <c r="K798" s="39" t="s">
        <v>3449</v>
      </c>
      <c r="L798" s="39" t="str">
        <f t="shared" si="12"/>
        <v>47.78.34</v>
      </c>
    </row>
    <row r="799" spans="1:12">
      <c r="A799" s="41" t="s">
        <v>3450</v>
      </c>
      <c r="B799" s="42" t="s">
        <v>3448</v>
      </c>
      <c r="C799" s="39"/>
      <c r="D799" s="39"/>
      <c r="E799" s="39"/>
      <c r="F799" s="39"/>
      <c r="G799" s="39"/>
      <c r="H799" s="39"/>
      <c r="I799" s="39"/>
      <c r="J799" s="40">
        <v>800</v>
      </c>
      <c r="K799" s="39" t="s">
        <v>3451</v>
      </c>
      <c r="L799" s="39" t="str">
        <f t="shared" si="12"/>
        <v>47.78.35</v>
      </c>
    </row>
    <row r="800" spans="1:12">
      <c r="A800" s="41" t="s">
        <v>3452</v>
      </c>
      <c r="B800" s="42" t="s">
        <v>3453</v>
      </c>
      <c r="C800" s="39"/>
      <c r="D800" s="39"/>
      <c r="E800" s="39"/>
      <c r="F800" s="39"/>
      <c r="G800" s="39"/>
      <c r="H800" s="39"/>
      <c r="I800" s="39"/>
      <c r="J800" s="40">
        <v>801</v>
      </c>
      <c r="K800" s="39" t="s">
        <v>3454</v>
      </c>
      <c r="L800" s="39" t="str">
        <f t="shared" si="12"/>
        <v>47.78.36</v>
      </c>
    </row>
    <row r="801" spans="1:12">
      <c r="A801" s="41" t="s">
        <v>3455</v>
      </c>
      <c r="B801" s="42" t="s">
        <v>3456</v>
      </c>
      <c r="C801" s="39"/>
      <c r="D801" s="39"/>
      <c r="E801" s="39"/>
      <c r="F801" s="39"/>
      <c r="G801" s="39"/>
      <c r="H801" s="39"/>
      <c r="I801" s="39"/>
      <c r="J801" s="40">
        <v>802</v>
      </c>
      <c r="K801" s="39" t="s">
        <v>3457</v>
      </c>
      <c r="L801" s="39" t="str">
        <f t="shared" si="12"/>
        <v>47.78.37</v>
      </c>
    </row>
    <row r="802" spans="1:12">
      <c r="A802" s="41" t="s">
        <v>3458</v>
      </c>
      <c r="B802" s="42" t="s">
        <v>3459</v>
      </c>
      <c r="C802" s="39"/>
      <c r="D802" s="39"/>
      <c r="E802" s="39"/>
      <c r="F802" s="39"/>
      <c r="G802" s="39"/>
      <c r="H802" s="39"/>
      <c r="I802" s="39"/>
      <c r="J802" s="40">
        <v>803</v>
      </c>
      <c r="K802" s="39" t="s">
        <v>3460</v>
      </c>
      <c r="L802" s="39" t="str">
        <f t="shared" si="12"/>
        <v>47.78.40</v>
      </c>
    </row>
    <row r="803" spans="1:12">
      <c r="A803" s="41" t="s">
        <v>3461</v>
      </c>
      <c r="B803" s="42" t="s">
        <v>3462</v>
      </c>
      <c r="C803" s="39"/>
      <c r="D803" s="39"/>
      <c r="E803" s="39"/>
      <c r="F803" s="39"/>
      <c r="G803" s="39"/>
      <c r="H803" s="39"/>
      <c r="I803" s="39"/>
      <c r="J803" s="40">
        <v>804</v>
      </c>
      <c r="K803" s="39" t="s">
        <v>3463</v>
      </c>
      <c r="L803" s="39" t="str">
        <f t="shared" si="12"/>
        <v>47.78.50</v>
      </c>
    </row>
    <row r="804" spans="1:12">
      <c r="A804" s="41" t="s">
        <v>3464</v>
      </c>
      <c r="B804" s="42" t="s">
        <v>1344</v>
      </c>
      <c r="C804" s="39"/>
      <c r="D804" s="39"/>
      <c r="E804" s="39"/>
      <c r="F804" s="39"/>
      <c r="G804" s="39"/>
      <c r="H804" s="39"/>
      <c r="I804" s="39"/>
      <c r="J804" s="40">
        <v>805</v>
      </c>
      <c r="K804" s="39" t="s">
        <v>3465</v>
      </c>
      <c r="L804" s="39" t="str">
        <f t="shared" si="12"/>
        <v>47.78.60</v>
      </c>
    </row>
    <row r="805" spans="1:12">
      <c r="A805" s="41" t="s">
        <v>3466</v>
      </c>
      <c r="B805" s="42" t="s">
        <v>3467</v>
      </c>
      <c r="C805" s="39"/>
      <c r="D805" s="39"/>
      <c r="E805" s="39"/>
      <c r="F805" s="39"/>
      <c r="G805" s="39"/>
      <c r="H805" s="39"/>
      <c r="I805" s="39"/>
      <c r="J805" s="40">
        <v>806</v>
      </c>
      <c r="K805" s="39" t="s">
        <v>3468</v>
      </c>
      <c r="L805" s="39" t="str">
        <f t="shared" si="12"/>
        <v>47.78.91</v>
      </c>
    </row>
    <row r="806" spans="1:12">
      <c r="A806" s="41" t="s">
        <v>3469</v>
      </c>
      <c r="B806" s="42" t="s">
        <v>3470</v>
      </c>
      <c r="C806" s="39"/>
      <c r="D806" s="39"/>
      <c r="E806" s="39"/>
      <c r="F806" s="39"/>
      <c r="G806" s="39"/>
      <c r="H806" s="39"/>
      <c r="I806" s="39"/>
      <c r="J806" s="40">
        <v>807</v>
      </c>
      <c r="K806" s="39" t="s">
        <v>3471</v>
      </c>
      <c r="L806" s="39" t="str">
        <f t="shared" si="12"/>
        <v>47.78.92</v>
      </c>
    </row>
    <row r="807" spans="1:12">
      <c r="A807" s="41" t="s">
        <v>3472</v>
      </c>
      <c r="B807" s="42" t="s">
        <v>3470</v>
      </c>
      <c r="C807" s="39"/>
      <c r="D807" s="39"/>
      <c r="E807" s="39"/>
      <c r="F807" s="39"/>
      <c r="G807" s="39"/>
      <c r="H807" s="39"/>
      <c r="I807" s="39"/>
      <c r="J807" s="40">
        <v>808</v>
      </c>
      <c r="K807" s="39" t="s">
        <v>3473</v>
      </c>
      <c r="L807" s="39" t="str">
        <f t="shared" si="12"/>
        <v>47.78.93</v>
      </c>
    </row>
    <row r="808" spans="1:12">
      <c r="A808" s="41" t="s">
        <v>3474</v>
      </c>
      <c r="B808" s="42" t="s">
        <v>3470</v>
      </c>
      <c r="C808" s="39"/>
      <c r="D808" s="39"/>
      <c r="E808" s="39"/>
      <c r="F808" s="39"/>
      <c r="G808" s="39"/>
      <c r="H808" s="39"/>
      <c r="I808" s="39"/>
      <c r="J808" s="40">
        <v>809</v>
      </c>
      <c r="K808" s="39" t="s">
        <v>3475</v>
      </c>
      <c r="L808" s="39" t="str">
        <f t="shared" si="12"/>
        <v>47.78.94</v>
      </c>
    </row>
    <row r="809" spans="1:12">
      <c r="A809" s="41" t="s">
        <v>3476</v>
      </c>
      <c r="B809" s="42" t="s">
        <v>3477</v>
      </c>
      <c r="C809" s="39"/>
      <c r="D809" s="39"/>
      <c r="E809" s="39"/>
      <c r="F809" s="39"/>
      <c r="G809" s="39"/>
      <c r="H809" s="39"/>
      <c r="I809" s="39"/>
      <c r="J809" s="40">
        <v>810</v>
      </c>
      <c r="K809" s="39" t="s">
        <v>3478</v>
      </c>
      <c r="L809" s="39" t="str">
        <f t="shared" si="12"/>
        <v>47.78.99</v>
      </c>
    </row>
    <row r="810" spans="1:12">
      <c r="A810" s="41" t="s">
        <v>3479</v>
      </c>
      <c r="B810" s="42" t="s">
        <v>3480</v>
      </c>
      <c r="C810" s="39"/>
      <c r="D810" s="39"/>
      <c r="E810" s="39"/>
      <c r="F810" s="39"/>
      <c r="G810" s="39"/>
      <c r="H810" s="39"/>
      <c r="I810" s="39"/>
      <c r="J810" s="40">
        <v>811</v>
      </c>
      <c r="K810" s="39" t="s">
        <v>3481</v>
      </c>
      <c r="L810" s="39" t="str">
        <f t="shared" si="12"/>
        <v>47.79.10</v>
      </c>
    </row>
    <row r="811" spans="1:12">
      <c r="A811" s="41" t="s">
        <v>3482</v>
      </c>
      <c r="B811" s="42" t="s">
        <v>3480</v>
      </c>
      <c r="C811" s="39"/>
      <c r="D811" s="39"/>
      <c r="E811" s="39"/>
      <c r="F811" s="39"/>
      <c r="G811" s="39"/>
      <c r="H811" s="39"/>
      <c r="I811" s="39"/>
      <c r="J811" s="40">
        <v>812</v>
      </c>
      <c r="K811" s="39" t="s">
        <v>3483</v>
      </c>
      <c r="L811" s="39" t="str">
        <f t="shared" si="12"/>
        <v>47.79.20</v>
      </c>
    </row>
    <row r="812" spans="1:12">
      <c r="A812" s="41" t="s">
        <v>3484</v>
      </c>
      <c r="B812" s="42" t="s">
        <v>3485</v>
      </c>
      <c r="C812" s="39"/>
      <c r="D812" s="39"/>
      <c r="E812" s="39"/>
      <c r="F812" s="39"/>
      <c r="G812" s="39"/>
      <c r="H812" s="39"/>
      <c r="I812" s="39"/>
      <c r="J812" s="40">
        <v>813</v>
      </c>
      <c r="K812" s="39" t="s">
        <v>3486</v>
      </c>
      <c r="L812" s="39" t="str">
        <f t="shared" si="12"/>
        <v>47.79.30</v>
      </c>
    </row>
    <row r="813" spans="1:12">
      <c r="A813" s="41" t="s">
        <v>3487</v>
      </c>
      <c r="B813" s="42" t="s">
        <v>3485</v>
      </c>
      <c r="C813" s="39"/>
      <c r="D813" s="39"/>
      <c r="E813" s="39"/>
      <c r="F813" s="39"/>
      <c r="G813" s="39"/>
      <c r="H813" s="39"/>
      <c r="I813" s="39"/>
      <c r="J813" s="40">
        <v>814</v>
      </c>
      <c r="K813" s="39" t="s">
        <v>3488</v>
      </c>
      <c r="L813" s="39" t="str">
        <f t="shared" si="12"/>
        <v>47.79.40</v>
      </c>
    </row>
    <row r="814" spans="1:12">
      <c r="A814" s="41" t="s">
        <v>3489</v>
      </c>
      <c r="B814" s="42" t="s">
        <v>3490</v>
      </c>
      <c r="C814" s="39"/>
      <c r="D814" s="39"/>
      <c r="E814" s="39"/>
      <c r="F814" s="39"/>
      <c r="G814" s="39"/>
      <c r="H814" s="39"/>
      <c r="I814" s="39"/>
      <c r="J814" s="40">
        <v>815</v>
      </c>
      <c r="K814" s="39" t="s">
        <v>3491</v>
      </c>
      <c r="L814" s="39" t="str">
        <f t="shared" si="12"/>
        <v>47.81.01</v>
      </c>
    </row>
    <row r="815" spans="1:12" ht="26.4">
      <c r="A815" s="41" t="s">
        <v>3492</v>
      </c>
      <c r="B815" s="42" t="s">
        <v>3493</v>
      </c>
      <c r="C815" s="39"/>
      <c r="D815" s="39"/>
      <c r="E815" s="39"/>
      <c r="F815" s="39"/>
      <c r="G815" s="39"/>
      <c r="H815" s="39"/>
      <c r="I815" s="39"/>
      <c r="J815" s="40">
        <v>816</v>
      </c>
      <c r="K815" s="39" t="s">
        <v>3494</v>
      </c>
      <c r="L815" s="39" t="str">
        <f t="shared" si="12"/>
        <v>47.81.02</v>
      </c>
    </row>
    <row r="816" spans="1:12" ht="26.4">
      <c r="A816" s="41" t="s">
        <v>3495</v>
      </c>
      <c r="B816" s="42" t="s">
        <v>3496</v>
      </c>
      <c r="C816" s="39"/>
      <c r="D816" s="39"/>
      <c r="E816" s="39"/>
      <c r="F816" s="39"/>
      <c r="G816" s="39"/>
      <c r="H816" s="39"/>
      <c r="I816" s="39"/>
      <c r="J816" s="40">
        <v>817</v>
      </c>
      <c r="K816" s="39" t="s">
        <v>3497</v>
      </c>
      <c r="L816" s="39" t="str">
        <f t="shared" si="12"/>
        <v>47.81.03</v>
      </c>
    </row>
    <row r="817" spans="1:12" ht="26.4">
      <c r="A817" s="41" t="s">
        <v>3498</v>
      </c>
      <c r="B817" s="42" t="s">
        <v>3496</v>
      </c>
      <c r="C817" s="39"/>
      <c r="D817" s="39"/>
      <c r="E817" s="39"/>
      <c r="F817" s="39"/>
      <c r="G817" s="39"/>
      <c r="H817" s="39"/>
      <c r="I817" s="39"/>
      <c r="J817" s="40">
        <v>818</v>
      </c>
      <c r="K817" s="39" t="s">
        <v>3499</v>
      </c>
      <c r="L817" s="39" t="str">
        <f t="shared" si="12"/>
        <v>47.81.09</v>
      </c>
    </row>
    <row r="818" spans="1:12">
      <c r="A818" s="41" t="s">
        <v>3500</v>
      </c>
      <c r="B818" s="42" t="s">
        <v>3501</v>
      </c>
      <c r="C818" s="39"/>
      <c r="D818" s="39"/>
      <c r="E818" s="39"/>
      <c r="F818" s="39"/>
      <c r="G818" s="39"/>
      <c r="H818" s="39"/>
      <c r="I818" s="39"/>
      <c r="J818" s="40">
        <v>819</v>
      </c>
      <c r="K818" s="39" t="s">
        <v>3502</v>
      </c>
      <c r="L818" s="39" t="str">
        <f t="shared" si="12"/>
        <v>47.82.01</v>
      </c>
    </row>
    <row r="819" spans="1:12">
      <c r="A819" s="41" t="s">
        <v>3503</v>
      </c>
      <c r="B819" s="42" t="s">
        <v>3501</v>
      </c>
      <c r="C819" s="39"/>
      <c r="D819" s="39"/>
      <c r="E819" s="39"/>
      <c r="F819" s="39"/>
      <c r="G819" s="39"/>
      <c r="H819" s="39"/>
      <c r="I819" s="39"/>
      <c r="J819" s="40">
        <v>820</v>
      </c>
      <c r="K819" s="39" t="s">
        <v>3504</v>
      </c>
      <c r="L819" s="39" t="str">
        <f t="shared" si="12"/>
        <v>47.82.02</v>
      </c>
    </row>
    <row r="820" spans="1:12">
      <c r="A820" s="41" t="s">
        <v>3505</v>
      </c>
      <c r="B820" s="42" t="s">
        <v>3506</v>
      </c>
      <c r="C820" s="39"/>
      <c r="D820" s="39"/>
      <c r="E820" s="39"/>
      <c r="F820" s="39"/>
      <c r="G820" s="39"/>
      <c r="H820" s="39"/>
      <c r="I820" s="39"/>
      <c r="J820" s="40">
        <v>821</v>
      </c>
      <c r="K820" s="39" t="s">
        <v>3507</v>
      </c>
      <c r="L820" s="39" t="str">
        <f t="shared" si="12"/>
        <v>47.89.01</v>
      </c>
    </row>
    <row r="821" spans="1:12">
      <c r="A821" s="41" t="s">
        <v>3508</v>
      </c>
      <c r="B821" s="42" t="s">
        <v>3506</v>
      </c>
      <c r="C821" s="39"/>
      <c r="D821" s="39"/>
      <c r="E821" s="39"/>
      <c r="F821" s="39"/>
      <c r="G821" s="39"/>
      <c r="H821" s="39"/>
      <c r="I821" s="39"/>
      <c r="J821" s="40">
        <v>822</v>
      </c>
      <c r="K821" s="39" t="s">
        <v>3509</v>
      </c>
      <c r="L821" s="39" t="str">
        <f t="shared" si="12"/>
        <v>47.89.02</v>
      </c>
    </row>
    <row r="822" spans="1:12">
      <c r="A822" s="41" t="s">
        <v>3510</v>
      </c>
      <c r="B822" s="42" t="s">
        <v>3506</v>
      </c>
      <c r="C822" s="39"/>
      <c r="D822" s="39"/>
      <c r="E822" s="39"/>
      <c r="F822" s="39"/>
      <c r="G822" s="39"/>
      <c r="H822" s="39"/>
      <c r="I822" s="39"/>
      <c r="J822" s="40">
        <v>823</v>
      </c>
      <c r="K822" s="39" t="s">
        <v>3511</v>
      </c>
      <c r="L822" s="39" t="str">
        <f t="shared" si="12"/>
        <v>47.89.03</v>
      </c>
    </row>
    <row r="823" spans="1:12">
      <c r="A823" s="41" t="s">
        <v>3512</v>
      </c>
      <c r="B823" s="42" t="s">
        <v>3513</v>
      </c>
      <c r="C823" s="39"/>
      <c r="D823" s="39"/>
      <c r="E823" s="39"/>
      <c r="F823" s="39"/>
      <c r="G823" s="39"/>
      <c r="H823" s="39"/>
      <c r="I823" s="39"/>
      <c r="J823" s="40">
        <v>824</v>
      </c>
      <c r="K823" s="39" t="s">
        <v>3514</v>
      </c>
      <c r="L823" s="39" t="str">
        <f t="shared" si="12"/>
        <v>47.89.04</v>
      </c>
    </row>
    <row r="824" spans="1:12">
      <c r="A824" s="41" t="s">
        <v>3515</v>
      </c>
      <c r="B824" s="42" t="s">
        <v>3513</v>
      </c>
      <c r="C824" s="39"/>
      <c r="D824" s="39"/>
      <c r="E824" s="39"/>
      <c r="F824" s="39"/>
      <c r="G824" s="39"/>
      <c r="H824" s="39"/>
      <c r="I824" s="39"/>
      <c r="J824" s="40">
        <v>825</v>
      </c>
      <c r="K824" s="39" t="s">
        <v>3516</v>
      </c>
      <c r="L824" s="39" t="str">
        <f t="shared" si="12"/>
        <v>47.89.05</v>
      </c>
    </row>
    <row r="825" spans="1:12">
      <c r="A825" s="41" t="s">
        <v>3517</v>
      </c>
      <c r="B825" s="42" t="s">
        <v>3518</v>
      </c>
      <c r="C825" s="39"/>
      <c r="D825" s="39"/>
      <c r="E825" s="39"/>
      <c r="F825" s="39"/>
      <c r="G825" s="39"/>
      <c r="H825" s="39"/>
      <c r="I825" s="39"/>
      <c r="J825" s="40">
        <v>826</v>
      </c>
      <c r="K825" s="39" t="s">
        <v>3519</v>
      </c>
      <c r="L825" s="39" t="str">
        <f t="shared" si="12"/>
        <v>47.89.09</v>
      </c>
    </row>
    <row r="826" spans="1:12">
      <c r="A826" s="41" t="s">
        <v>3520</v>
      </c>
      <c r="B826" s="42" t="s">
        <v>3518</v>
      </c>
      <c r="C826" s="39"/>
      <c r="D826" s="39"/>
      <c r="E826" s="39"/>
      <c r="F826" s="39"/>
      <c r="G826" s="39"/>
      <c r="H826" s="39"/>
      <c r="I826" s="39"/>
      <c r="J826" s="40">
        <v>827</v>
      </c>
      <c r="K826" s="39" t="s">
        <v>3521</v>
      </c>
      <c r="L826" s="39" t="str">
        <f t="shared" si="12"/>
        <v>47.91.10</v>
      </c>
    </row>
    <row r="827" spans="1:12">
      <c r="A827" s="41" t="s">
        <v>3522</v>
      </c>
      <c r="B827" s="42" t="s">
        <v>3523</v>
      </c>
      <c r="C827" s="39"/>
      <c r="D827" s="39"/>
      <c r="E827" s="39"/>
      <c r="F827" s="39"/>
      <c r="G827" s="39"/>
      <c r="H827" s="39"/>
      <c r="I827" s="39"/>
      <c r="J827" s="40">
        <v>828</v>
      </c>
      <c r="K827" s="39" t="s">
        <v>3524</v>
      </c>
      <c r="L827" s="39" t="str">
        <f t="shared" si="12"/>
        <v>47.91.20</v>
      </c>
    </row>
    <row r="828" spans="1:12">
      <c r="A828" s="41" t="s">
        <v>3525</v>
      </c>
      <c r="B828" s="42" t="s">
        <v>3523</v>
      </c>
      <c r="C828" s="39"/>
      <c r="D828" s="39"/>
      <c r="E828" s="39"/>
      <c r="F828" s="39"/>
      <c r="G828" s="39"/>
      <c r="H828" s="39"/>
      <c r="I828" s="39"/>
      <c r="J828" s="40">
        <v>829</v>
      </c>
      <c r="K828" s="39" t="s">
        <v>3526</v>
      </c>
      <c r="L828" s="39" t="str">
        <f t="shared" si="12"/>
        <v>47.91.30</v>
      </c>
    </row>
    <row r="829" spans="1:12">
      <c r="A829" s="41" t="s">
        <v>3527</v>
      </c>
      <c r="B829" s="42" t="s">
        <v>3528</v>
      </c>
      <c r="C829" s="39"/>
      <c r="D829" s="39"/>
      <c r="E829" s="39"/>
      <c r="F829" s="39"/>
      <c r="G829" s="39"/>
      <c r="H829" s="39"/>
      <c r="I829" s="39"/>
      <c r="J829" s="40">
        <v>830</v>
      </c>
      <c r="K829" s="39" t="s">
        <v>3529</v>
      </c>
      <c r="L829" s="39" t="str">
        <f t="shared" si="12"/>
        <v>47.99.10</v>
      </c>
    </row>
    <row r="830" spans="1:12">
      <c r="A830" s="41" t="s">
        <v>3530</v>
      </c>
      <c r="B830" s="42" t="s">
        <v>3528</v>
      </c>
      <c r="C830" s="39"/>
      <c r="D830" s="39"/>
      <c r="E830" s="39"/>
      <c r="F830" s="39"/>
      <c r="G830" s="39"/>
      <c r="H830" s="39"/>
      <c r="I830" s="39"/>
      <c r="J830" s="40">
        <v>831</v>
      </c>
      <c r="K830" s="39" t="s">
        <v>3531</v>
      </c>
      <c r="L830" s="39" t="str">
        <f t="shared" si="12"/>
        <v>47.99.20</v>
      </c>
    </row>
    <row r="831" spans="1:12">
      <c r="A831" s="41" t="s">
        <v>3532</v>
      </c>
      <c r="B831" s="42" t="s">
        <v>3528</v>
      </c>
      <c r="C831" s="39"/>
      <c r="D831" s="39"/>
      <c r="E831" s="39"/>
      <c r="F831" s="39"/>
      <c r="G831" s="39"/>
      <c r="H831" s="39"/>
      <c r="I831" s="39"/>
      <c r="J831" s="40">
        <v>832</v>
      </c>
      <c r="K831" s="39" t="s">
        <v>3533</v>
      </c>
      <c r="L831" s="39" t="str">
        <f t="shared" si="12"/>
        <v>49.10.00</v>
      </c>
    </row>
    <row r="832" spans="1:12">
      <c r="A832" s="41" t="s">
        <v>3534</v>
      </c>
      <c r="B832" s="42" t="s">
        <v>3528</v>
      </c>
      <c r="C832" s="39"/>
      <c r="D832" s="39"/>
      <c r="E832" s="39"/>
      <c r="F832" s="39"/>
      <c r="G832" s="39"/>
      <c r="H832" s="39"/>
      <c r="I832" s="39"/>
      <c r="J832" s="40">
        <v>833</v>
      </c>
      <c r="K832" s="39" t="s">
        <v>3535</v>
      </c>
      <c r="L832" s="39" t="str">
        <f t="shared" si="12"/>
        <v>49.20.00</v>
      </c>
    </row>
    <row r="833" spans="1:12">
      <c r="A833" s="41" t="s">
        <v>3536</v>
      </c>
      <c r="B833" s="42" t="s">
        <v>3537</v>
      </c>
      <c r="C833" s="39"/>
      <c r="D833" s="39"/>
      <c r="E833" s="39"/>
      <c r="F833" s="39"/>
      <c r="G833" s="39"/>
      <c r="H833" s="39"/>
      <c r="I833" s="39"/>
      <c r="J833" s="40">
        <v>834</v>
      </c>
      <c r="K833" s="39" t="s">
        <v>3538</v>
      </c>
      <c r="L833" s="39" t="str">
        <f t="shared" si="12"/>
        <v>49.31.00</v>
      </c>
    </row>
    <row r="834" spans="1:12">
      <c r="A834" s="41" t="s">
        <v>3539</v>
      </c>
      <c r="B834" s="42" t="s">
        <v>3540</v>
      </c>
      <c r="C834" s="39"/>
      <c r="D834" s="39"/>
      <c r="E834" s="39"/>
      <c r="F834" s="39"/>
      <c r="G834" s="39"/>
      <c r="H834" s="39"/>
      <c r="I834" s="39"/>
      <c r="J834" s="40">
        <v>835</v>
      </c>
      <c r="K834" s="39" t="s">
        <v>3541</v>
      </c>
      <c r="L834" s="39" t="str">
        <f t="shared" ref="L834:L897" si="13">+MID(K834,1,8)</f>
        <v>49.32.10</v>
      </c>
    </row>
    <row r="835" spans="1:12">
      <c r="A835" s="41" t="s">
        <v>3542</v>
      </c>
      <c r="B835" s="42" t="s">
        <v>3540</v>
      </c>
      <c r="C835" s="39"/>
      <c r="D835" s="39"/>
      <c r="E835" s="39"/>
      <c r="F835" s="39"/>
      <c r="G835" s="39"/>
      <c r="H835" s="39"/>
      <c r="I835" s="39"/>
      <c r="J835" s="40">
        <v>836</v>
      </c>
      <c r="K835" s="39" t="s">
        <v>3543</v>
      </c>
      <c r="L835" s="39" t="str">
        <f t="shared" si="13"/>
        <v>49.32.20</v>
      </c>
    </row>
    <row r="836" spans="1:12">
      <c r="A836" s="41" t="s">
        <v>3544</v>
      </c>
      <c r="B836" s="42" t="s">
        <v>3540</v>
      </c>
      <c r="C836" s="39"/>
      <c r="D836" s="39"/>
      <c r="E836" s="39"/>
      <c r="F836" s="39"/>
      <c r="G836" s="39"/>
      <c r="H836" s="39"/>
      <c r="I836" s="39"/>
      <c r="J836" s="40">
        <v>837</v>
      </c>
      <c r="K836" s="39" t="s">
        <v>3545</v>
      </c>
      <c r="L836" s="39" t="str">
        <f t="shared" si="13"/>
        <v>49.39.01</v>
      </c>
    </row>
    <row r="837" spans="1:12">
      <c r="A837" s="41" t="s">
        <v>3546</v>
      </c>
      <c r="B837" s="42" t="s">
        <v>3547</v>
      </c>
      <c r="C837" s="39"/>
      <c r="D837" s="39"/>
      <c r="E837" s="39"/>
      <c r="F837" s="39"/>
      <c r="G837" s="39"/>
      <c r="H837" s="39"/>
      <c r="I837" s="39"/>
      <c r="J837" s="40">
        <v>838</v>
      </c>
      <c r="K837" s="39" t="s">
        <v>3548</v>
      </c>
      <c r="L837" s="39" t="str">
        <f t="shared" si="13"/>
        <v>49.39.09</v>
      </c>
    </row>
    <row r="838" spans="1:12">
      <c r="A838" s="41" t="s">
        <v>3549</v>
      </c>
      <c r="B838" s="42" t="s">
        <v>3547</v>
      </c>
      <c r="C838" s="39"/>
      <c r="D838" s="39"/>
      <c r="E838" s="39"/>
      <c r="F838" s="39"/>
      <c r="G838" s="39"/>
      <c r="H838" s="39"/>
      <c r="I838" s="39"/>
      <c r="J838" s="40">
        <v>839</v>
      </c>
      <c r="K838" s="39" t="s">
        <v>3550</v>
      </c>
      <c r="L838" s="39" t="str">
        <f t="shared" si="13"/>
        <v>49.41.00</v>
      </c>
    </row>
    <row r="839" spans="1:12">
      <c r="A839" s="41" t="s">
        <v>3551</v>
      </c>
      <c r="B839" s="42" t="s">
        <v>3547</v>
      </c>
      <c r="C839" s="39"/>
      <c r="D839" s="39"/>
      <c r="E839" s="39"/>
      <c r="F839" s="39"/>
      <c r="G839" s="39"/>
      <c r="H839" s="39"/>
      <c r="I839" s="39"/>
      <c r="J839" s="40">
        <v>840</v>
      </c>
      <c r="K839" s="39" t="s">
        <v>3552</v>
      </c>
      <c r="L839" s="39" t="str">
        <f t="shared" si="13"/>
        <v>49.42.00</v>
      </c>
    </row>
    <row r="840" spans="1:12">
      <c r="A840" s="41" t="s">
        <v>3553</v>
      </c>
      <c r="B840" s="42" t="s">
        <v>3554</v>
      </c>
      <c r="C840" s="39"/>
      <c r="D840" s="39"/>
      <c r="E840" s="39"/>
      <c r="F840" s="39"/>
      <c r="G840" s="39"/>
      <c r="H840" s="39"/>
      <c r="I840" s="39"/>
      <c r="J840" s="40">
        <v>841</v>
      </c>
      <c r="K840" s="39" t="s">
        <v>3555</v>
      </c>
      <c r="L840" s="39" t="str">
        <f t="shared" si="13"/>
        <v>49.50.10</v>
      </c>
    </row>
    <row r="841" spans="1:12">
      <c r="A841" s="41" t="s">
        <v>3556</v>
      </c>
      <c r="B841" s="42" t="s">
        <v>3554</v>
      </c>
      <c r="C841" s="39"/>
      <c r="D841" s="39"/>
      <c r="E841" s="39"/>
      <c r="F841" s="39"/>
      <c r="G841" s="39"/>
      <c r="H841" s="39"/>
      <c r="I841" s="39"/>
      <c r="J841" s="40">
        <v>842</v>
      </c>
      <c r="K841" s="39" t="s">
        <v>3557</v>
      </c>
      <c r="L841" s="39" t="str">
        <f t="shared" si="13"/>
        <v>49.50.20</v>
      </c>
    </row>
    <row r="842" spans="1:12">
      <c r="A842" s="41" t="s">
        <v>3558</v>
      </c>
      <c r="B842" s="42" t="s">
        <v>3554</v>
      </c>
      <c r="C842" s="39"/>
      <c r="D842" s="39"/>
      <c r="E842" s="39"/>
      <c r="F842" s="39"/>
      <c r="G842" s="39"/>
      <c r="H842" s="39"/>
      <c r="I842" s="39"/>
      <c r="J842" s="40">
        <v>843</v>
      </c>
      <c r="K842" s="39" t="s">
        <v>3559</v>
      </c>
      <c r="L842" s="39" t="str">
        <f t="shared" si="13"/>
        <v>50.10.00</v>
      </c>
    </row>
    <row r="843" spans="1:12">
      <c r="A843" s="41" t="s">
        <v>3560</v>
      </c>
      <c r="B843" s="42" t="s">
        <v>3561</v>
      </c>
      <c r="C843" s="39"/>
      <c r="D843" s="39"/>
      <c r="E843" s="39"/>
      <c r="F843" s="39"/>
      <c r="G843" s="39"/>
      <c r="H843" s="39"/>
      <c r="I843" s="39"/>
      <c r="J843" s="40">
        <v>844</v>
      </c>
      <c r="K843" s="39" t="s">
        <v>3562</v>
      </c>
      <c r="L843" s="39" t="str">
        <f t="shared" si="13"/>
        <v>50.20.00</v>
      </c>
    </row>
    <row r="844" spans="1:12">
      <c r="A844" s="41" t="s">
        <v>3563</v>
      </c>
      <c r="B844" s="42" t="s">
        <v>3564</v>
      </c>
      <c r="C844" s="39"/>
      <c r="D844" s="39"/>
      <c r="E844" s="39"/>
      <c r="F844" s="39"/>
      <c r="G844" s="39"/>
      <c r="H844" s="39"/>
      <c r="I844" s="39"/>
      <c r="J844" s="40">
        <v>845</v>
      </c>
      <c r="K844" s="39" t="s">
        <v>3565</v>
      </c>
      <c r="L844" s="39" t="str">
        <f t="shared" si="13"/>
        <v>50.30.00</v>
      </c>
    </row>
    <row r="845" spans="1:12">
      <c r="A845" s="41" t="s">
        <v>3566</v>
      </c>
      <c r="B845" s="42" t="s">
        <v>3564</v>
      </c>
      <c r="C845" s="39"/>
      <c r="D845" s="39"/>
      <c r="E845" s="39"/>
      <c r="F845" s="39"/>
      <c r="G845" s="39"/>
      <c r="H845" s="39"/>
      <c r="I845" s="39"/>
      <c r="J845" s="40">
        <v>846</v>
      </c>
      <c r="K845" s="39" t="s">
        <v>3567</v>
      </c>
      <c r="L845" s="39" t="str">
        <f t="shared" si="13"/>
        <v>50.40.00</v>
      </c>
    </row>
    <row r="846" spans="1:12">
      <c r="A846" s="41" t="s">
        <v>3568</v>
      </c>
      <c r="B846" s="42" t="s">
        <v>3564</v>
      </c>
      <c r="C846" s="39"/>
      <c r="D846" s="39"/>
      <c r="E846" s="39"/>
      <c r="F846" s="39"/>
      <c r="G846" s="39"/>
      <c r="H846" s="39"/>
      <c r="I846" s="39"/>
      <c r="J846" s="40">
        <v>847</v>
      </c>
      <c r="K846" s="39" t="s">
        <v>3569</v>
      </c>
      <c r="L846" s="39" t="str">
        <f t="shared" si="13"/>
        <v>51.10.10</v>
      </c>
    </row>
    <row r="847" spans="1:12">
      <c r="A847" s="41" t="s">
        <v>3570</v>
      </c>
      <c r="B847" s="42" t="s">
        <v>3571</v>
      </c>
      <c r="C847" s="39"/>
      <c r="D847" s="39"/>
      <c r="E847" s="39"/>
      <c r="F847" s="39"/>
      <c r="G847" s="39"/>
      <c r="H847" s="39"/>
      <c r="I847" s="39"/>
      <c r="J847" s="40">
        <v>848</v>
      </c>
      <c r="K847" s="39" t="s">
        <v>3572</v>
      </c>
      <c r="L847" s="39" t="str">
        <f t="shared" si="13"/>
        <v>51.10.20</v>
      </c>
    </row>
    <row r="848" spans="1:12">
      <c r="A848" s="41" t="s">
        <v>3573</v>
      </c>
      <c r="B848" s="42" t="s">
        <v>3571</v>
      </c>
      <c r="C848" s="39"/>
      <c r="D848" s="39"/>
      <c r="E848" s="39"/>
      <c r="F848" s="39"/>
      <c r="G848" s="39"/>
      <c r="H848" s="39"/>
      <c r="I848" s="39"/>
      <c r="J848" s="40">
        <v>849</v>
      </c>
      <c r="K848" s="39" t="s">
        <v>3574</v>
      </c>
      <c r="L848" s="39" t="str">
        <f t="shared" si="13"/>
        <v>51.21.00</v>
      </c>
    </row>
    <row r="849" spans="1:12">
      <c r="A849" s="41" t="s">
        <v>3575</v>
      </c>
      <c r="B849" s="42" t="s">
        <v>3571</v>
      </c>
      <c r="C849" s="39"/>
      <c r="D849" s="39"/>
      <c r="E849" s="39"/>
      <c r="F849" s="39"/>
      <c r="G849" s="39"/>
      <c r="H849" s="39"/>
      <c r="I849" s="39"/>
      <c r="J849" s="40">
        <v>850</v>
      </c>
      <c r="K849" s="39" t="s">
        <v>3576</v>
      </c>
      <c r="L849" s="39" t="str">
        <f t="shared" si="13"/>
        <v>51.22.00</v>
      </c>
    </row>
    <row r="850" spans="1:12">
      <c r="A850" s="41" t="s">
        <v>3577</v>
      </c>
      <c r="B850" s="42" t="s">
        <v>3578</v>
      </c>
      <c r="C850" s="39"/>
      <c r="D850" s="39"/>
      <c r="E850" s="39"/>
      <c r="F850" s="39"/>
      <c r="G850" s="39"/>
      <c r="H850" s="39"/>
      <c r="I850" s="39"/>
      <c r="J850" s="40">
        <v>851</v>
      </c>
      <c r="K850" s="39" t="s">
        <v>3579</v>
      </c>
      <c r="L850" s="39" t="str">
        <f t="shared" si="13"/>
        <v>52.10.10</v>
      </c>
    </row>
    <row r="851" spans="1:12" ht="26.4">
      <c r="A851" s="41" t="s">
        <v>3580</v>
      </c>
      <c r="B851" s="42" t="s">
        <v>3581</v>
      </c>
      <c r="C851" s="39"/>
      <c r="D851" s="39"/>
      <c r="E851" s="39"/>
      <c r="F851" s="39"/>
      <c r="G851" s="39"/>
      <c r="H851" s="39"/>
      <c r="I851" s="39"/>
      <c r="J851" s="40">
        <v>852</v>
      </c>
      <c r="K851" s="39" t="s">
        <v>3582</v>
      </c>
      <c r="L851" s="39" t="str">
        <f t="shared" si="13"/>
        <v>52.10.20</v>
      </c>
    </row>
    <row r="852" spans="1:12">
      <c r="A852" s="41" t="s">
        <v>3583</v>
      </c>
      <c r="B852" s="42" t="s">
        <v>3584</v>
      </c>
      <c r="C852" s="39"/>
      <c r="D852" s="39"/>
      <c r="E852" s="39"/>
      <c r="F852" s="39"/>
      <c r="G852" s="39"/>
      <c r="H852" s="39"/>
      <c r="I852" s="39"/>
      <c r="J852" s="40">
        <v>853</v>
      </c>
      <c r="K852" s="39" t="s">
        <v>3585</v>
      </c>
      <c r="L852" s="39" t="str">
        <f t="shared" si="13"/>
        <v>52.21.10</v>
      </c>
    </row>
    <row r="853" spans="1:12">
      <c r="A853" s="41" t="s">
        <v>3586</v>
      </c>
      <c r="B853" s="42" t="s">
        <v>3587</v>
      </c>
      <c r="C853" s="39"/>
      <c r="D853" s="39"/>
      <c r="E853" s="39"/>
      <c r="F853" s="39"/>
      <c r="G853" s="39"/>
      <c r="H853" s="39"/>
      <c r="I853" s="39"/>
      <c r="J853" s="40">
        <v>854</v>
      </c>
      <c r="K853" s="39" t="s">
        <v>3588</v>
      </c>
      <c r="L853" s="39" t="str">
        <f t="shared" si="13"/>
        <v>52.21.20</v>
      </c>
    </row>
    <row r="854" spans="1:12">
      <c r="A854" s="41" t="s">
        <v>3589</v>
      </c>
      <c r="B854" s="42" t="s">
        <v>3590</v>
      </c>
      <c r="C854" s="39"/>
      <c r="D854" s="39"/>
      <c r="E854" s="39"/>
      <c r="F854" s="39"/>
      <c r="G854" s="39"/>
      <c r="H854" s="39"/>
      <c r="I854" s="39"/>
      <c r="J854" s="40">
        <v>855</v>
      </c>
      <c r="K854" s="39" t="s">
        <v>3591</v>
      </c>
      <c r="L854" s="39" t="str">
        <f t="shared" si="13"/>
        <v>52.21.30</v>
      </c>
    </row>
    <row r="855" spans="1:12">
      <c r="A855" s="41" t="s">
        <v>3592</v>
      </c>
      <c r="B855" s="42" t="s">
        <v>3590</v>
      </c>
      <c r="C855" s="39"/>
      <c r="D855" s="39"/>
      <c r="E855" s="39"/>
      <c r="F855" s="39"/>
      <c r="G855" s="39"/>
      <c r="H855" s="39"/>
      <c r="I855" s="39"/>
      <c r="J855" s="40">
        <v>856</v>
      </c>
      <c r="K855" s="39" t="s">
        <v>3593</v>
      </c>
      <c r="L855" s="39" t="str">
        <f t="shared" si="13"/>
        <v>52.21.40</v>
      </c>
    </row>
    <row r="856" spans="1:12">
      <c r="A856" s="41" t="s">
        <v>3594</v>
      </c>
      <c r="B856" s="42" t="s">
        <v>3595</v>
      </c>
      <c r="C856" s="39"/>
      <c r="D856" s="39"/>
      <c r="E856" s="39"/>
      <c r="F856" s="39"/>
      <c r="G856" s="39"/>
      <c r="H856" s="39"/>
      <c r="I856" s="39"/>
      <c r="J856" s="40">
        <v>857</v>
      </c>
      <c r="K856" s="39" t="s">
        <v>3596</v>
      </c>
      <c r="L856" s="39" t="str">
        <f t="shared" si="13"/>
        <v>52.21.50</v>
      </c>
    </row>
    <row r="857" spans="1:12">
      <c r="A857" s="41" t="s">
        <v>3597</v>
      </c>
      <c r="B857" s="42" t="s">
        <v>3598</v>
      </c>
      <c r="C857" s="39"/>
      <c r="D857" s="39"/>
      <c r="E857" s="39"/>
      <c r="F857" s="39"/>
      <c r="G857" s="39"/>
      <c r="H857" s="39"/>
      <c r="I857" s="39"/>
      <c r="J857" s="40">
        <v>858</v>
      </c>
      <c r="K857" s="39" t="s">
        <v>3599</v>
      </c>
      <c r="L857" s="39" t="str">
        <f t="shared" si="13"/>
        <v>52.21.60</v>
      </c>
    </row>
    <row r="858" spans="1:12">
      <c r="A858" s="41" t="s">
        <v>3600</v>
      </c>
      <c r="B858" s="42" t="s">
        <v>3598</v>
      </c>
      <c r="C858" s="39"/>
      <c r="D858" s="39"/>
      <c r="E858" s="39"/>
      <c r="F858" s="39"/>
      <c r="G858" s="39"/>
      <c r="H858" s="39"/>
      <c r="I858" s="39"/>
      <c r="J858" s="40">
        <v>859</v>
      </c>
      <c r="K858" s="39" t="s">
        <v>3601</v>
      </c>
      <c r="L858" s="39" t="str">
        <f t="shared" si="13"/>
        <v>52.21.90</v>
      </c>
    </row>
    <row r="859" spans="1:12">
      <c r="A859" s="41" t="s">
        <v>3602</v>
      </c>
      <c r="B859" s="42" t="s">
        <v>3598</v>
      </c>
      <c r="C859" s="39"/>
      <c r="D859" s="39"/>
      <c r="E859" s="39"/>
      <c r="F859" s="39"/>
      <c r="G859" s="39"/>
      <c r="H859" s="39"/>
      <c r="I859" s="39"/>
      <c r="J859" s="40">
        <v>860</v>
      </c>
      <c r="K859" s="39" t="s">
        <v>3603</v>
      </c>
      <c r="L859" s="39" t="str">
        <f t="shared" si="13"/>
        <v>52.22.01</v>
      </c>
    </row>
    <row r="860" spans="1:12">
      <c r="A860" s="41" t="s">
        <v>3604</v>
      </c>
      <c r="B860" s="42" t="s">
        <v>3605</v>
      </c>
      <c r="C860" s="39"/>
      <c r="D860" s="39"/>
      <c r="E860" s="39"/>
      <c r="F860" s="39"/>
      <c r="G860" s="39"/>
      <c r="H860" s="39"/>
      <c r="I860" s="39"/>
      <c r="J860" s="40">
        <v>861</v>
      </c>
      <c r="K860" s="39" t="s">
        <v>3606</v>
      </c>
      <c r="L860" s="39" t="str">
        <f t="shared" si="13"/>
        <v>52.22.09</v>
      </c>
    </row>
    <row r="861" spans="1:12">
      <c r="A861" s="41" t="s">
        <v>3607</v>
      </c>
      <c r="B861" s="42" t="s">
        <v>3605</v>
      </c>
      <c r="C861" s="39"/>
      <c r="D861" s="39"/>
      <c r="E861" s="39"/>
      <c r="F861" s="39"/>
      <c r="G861" s="39"/>
      <c r="H861" s="39"/>
      <c r="I861" s="39"/>
      <c r="J861" s="40">
        <v>862</v>
      </c>
      <c r="K861" s="39" t="s">
        <v>3608</v>
      </c>
      <c r="L861" s="39" t="str">
        <f t="shared" si="13"/>
        <v>52.23.00</v>
      </c>
    </row>
    <row r="862" spans="1:12">
      <c r="A862" s="41" t="s">
        <v>3609</v>
      </c>
      <c r="B862" s="42" t="s">
        <v>3605</v>
      </c>
      <c r="C862" s="39"/>
      <c r="D862" s="39"/>
      <c r="E862" s="39"/>
      <c r="F862" s="39"/>
      <c r="G862" s="39"/>
      <c r="H862" s="39"/>
      <c r="I862" s="39"/>
      <c r="J862" s="40">
        <v>863</v>
      </c>
      <c r="K862" s="39" t="s">
        <v>3610</v>
      </c>
      <c r="L862" s="39" t="str">
        <f t="shared" si="13"/>
        <v>52.24.10</v>
      </c>
    </row>
    <row r="863" spans="1:12">
      <c r="A863" s="41" t="s">
        <v>3611</v>
      </c>
      <c r="B863" s="42" t="s">
        <v>3612</v>
      </c>
      <c r="C863" s="39"/>
      <c r="D863" s="39"/>
      <c r="E863" s="39"/>
      <c r="F863" s="39"/>
      <c r="G863" s="39"/>
      <c r="H863" s="39"/>
      <c r="I863" s="39"/>
      <c r="J863" s="40">
        <v>864</v>
      </c>
      <c r="K863" s="39" t="s">
        <v>3613</v>
      </c>
      <c r="L863" s="39" t="str">
        <f t="shared" si="13"/>
        <v>52.24.20</v>
      </c>
    </row>
    <row r="864" spans="1:12">
      <c r="A864" s="41" t="s">
        <v>3614</v>
      </c>
      <c r="B864" s="42" t="s">
        <v>3615</v>
      </c>
      <c r="C864" s="39"/>
      <c r="D864" s="39"/>
      <c r="E864" s="39"/>
      <c r="F864" s="39"/>
      <c r="G864" s="39"/>
      <c r="H864" s="39"/>
      <c r="I864" s="39"/>
      <c r="J864" s="40">
        <v>865</v>
      </c>
      <c r="K864" s="39" t="s">
        <v>3616</v>
      </c>
      <c r="L864" s="39" t="str">
        <f t="shared" si="13"/>
        <v>52.24.30</v>
      </c>
    </row>
    <row r="865" spans="1:12">
      <c r="A865" s="41" t="s">
        <v>3617</v>
      </c>
      <c r="B865" s="42" t="s">
        <v>3615</v>
      </c>
      <c r="C865" s="39"/>
      <c r="D865" s="39"/>
      <c r="E865" s="39"/>
      <c r="F865" s="39"/>
      <c r="G865" s="39"/>
      <c r="H865" s="39"/>
      <c r="I865" s="39"/>
      <c r="J865" s="40">
        <v>866</v>
      </c>
      <c r="K865" s="39" t="s">
        <v>3618</v>
      </c>
      <c r="L865" s="39" t="str">
        <f t="shared" si="13"/>
        <v>52.24.40</v>
      </c>
    </row>
    <row r="866" spans="1:12">
      <c r="A866" s="41" t="s">
        <v>3619</v>
      </c>
      <c r="B866" s="42" t="s">
        <v>3620</v>
      </c>
      <c r="C866" s="39"/>
      <c r="D866" s="39"/>
      <c r="E866" s="39"/>
      <c r="F866" s="39"/>
      <c r="G866" s="39"/>
      <c r="H866" s="39"/>
      <c r="I866" s="39"/>
      <c r="J866" s="40">
        <v>867</v>
      </c>
      <c r="K866" s="39" t="s">
        <v>3621</v>
      </c>
      <c r="L866" s="39" t="str">
        <f t="shared" si="13"/>
        <v>52.29.10</v>
      </c>
    </row>
    <row r="867" spans="1:12">
      <c r="A867" s="41" t="s">
        <v>3622</v>
      </c>
      <c r="B867" s="42" t="s">
        <v>3620</v>
      </c>
      <c r="C867" s="39"/>
      <c r="D867" s="39"/>
      <c r="E867" s="39"/>
      <c r="F867" s="39"/>
      <c r="G867" s="39"/>
      <c r="H867" s="39"/>
      <c r="I867" s="39"/>
      <c r="J867" s="40">
        <v>868</v>
      </c>
      <c r="K867" s="39" t="s">
        <v>3623</v>
      </c>
      <c r="L867" s="39" t="str">
        <f t="shared" si="13"/>
        <v>52.29.21</v>
      </c>
    </row>
    <row r="868" spans="1:12">
      <c r="A868" s="41" t="s">
        <v>3624</v>
      </c>
      <c r="B868" s="42" t="s">
        <v>3625</v>
      </c>
      <c r="C868" s="39"/>
      <c r="D868" s="39"/>
      <c r="E868" s="39"/>
      <c r="F868" s="39"/>
      <c r="G868" s="39"/>
      <c r="H868" s="39"/>
      <c r="I868" s="39"/>
      <c r="J868" s="40">
        <v>869</v>
      </c>
      <c r="K868" s="39" t="s">
        <v>3626</v>
      </c>
      <c r="L868" s="39" t="str">
        <f t="shared" si="13"/>
        <v>52.29.22</v>
      </c>
    </row>
    <row r="869" spans="1:12">
      <c r="A869" s="41" t="s">
        <v>3627</v>
      </c>
      <c r="B869" s="42" t="s">
        <v>3625</v>
      </c>
      <c r="C869" s="39"/>
      <c r="D869" s="39"/>
      <c r="E869" s="39"/>
      <c r="F869" s="39"/>
      <c r="G869" s="39"/>
      <c r="H869" s="39"/>
      <c r="I869" s="39"/>
      <c r="J869" s="40">
        <v>870</v>
      </c>
      <c r="K869" s="39" t="s">
        <v>3628</v>
      </c>
      <c r="L869" s="39" t="str">
        <f t="shared" si="13"/>
        <v>53.10.00</v>
      </c>
    </row>
    <row r="870" spans="1:12">
      <c r="A870" s="41" t="s">
        <v>3629</v>
      </c>
      <c r="B870" s="42" t="s">
        <v>3630</v>
      </c>
      <c r="C870" s="39"/>
      <c r="D870" s="39"/>
      <c r="E870" s="39"/>
      <c r="F870" s="39"/>
      <c r="G870" s="39"/>
      <c r="H870" s="39"/>
      <c r="I870" s="39"/>
      <c r="J870" s="40">
        <v>871</v>
      </c>
      <c r="K870" s="39" t="s">
        <v>3631</v>
      </c>
      <c r="L870" s="39" t="str">
        <f t="shared" si="13"/>
        <v>53.20.00</v>
      </c>
    </row>
    <row r="871" spans="1:12">
      <c r="A871" s="41" t="s">
        <v>3632</v>
      </c>
      <c r="B871" s="42" t="s">
        <v>3630</v>
      </c>
      <c r="C871" s="39"/>
      <c r="D871" s="39"/>
      <c r="E871" s="39"/>
      <c r="F871" s="39"/>
      <c r="G871" s="39"/>
      <c r="H871" s="39"/>
      <c r="I871" s="39"/>
      <c r="J871" s="40">
        <v>872</v>
      </c>
      <c r="K871" s="39" t="s">
        <v>3633</v>
      </c>
      <c r="L871" s="39" t="str">
        <f t="shared" si="13"/>
        <v>55.10.00</v>
      </c>
    </row>
    <row r="872" spans="1:12">
      <c r="A872" s="41" t="s">
        <v>3634</v>
      </c>
      <c r="B872" s="42" t="s">
        <v>3630</v>
      </c>
      <c r="C872" s="39"/>
      <c r="D872" s="39"/>
      <c r="E872" s="39"/>
      <c r="F872" s="39"/>
      <c r="G872" s="39"/>
      <c r="H872" s="39"/>
      <c r="I872" s="39"/>
      <c r="J872" s="40">
        <v>873</v>
      </c>
      <c r="K872" s="39" t="s">
        <v>3635</v>
      </c>
      <c r="L872" s="39" t="str">
        <f t="shared" si="13"/>
        <v>55.20.10</v>
      </c>
    </row>
    <row r="873" spans="1:12">
      <c r="A873" s="41" t="s">
        <v>3636</v>
      </c>
      <c r="B873" s="42" t="s">
        <v>3637</v>
      </c>
      <c r="C873" s="39"/>
      <c r="D873" s="39"/>
      <c r="E873" s="39"/>
      <c r="F873" s="39"/>
      <c r="G873" s="39"/>
      <c r="H873" s="39"/>
      <c r="I873" s="39"/>
      <c r="J873" s="40">
        <v>874</v>
      </c>
      <c r="K873" s="39" t="s">
        <v>3638</v>
      </c>
      <c r="L873" s="39" t="str">
        <f t="shared" si="13"/>
        <v>55.20.20</v>
      </c>
    </row>
    <row r="874" spans="1:12">
      <c r="A874" s="41" t="s">
        <v>3639</v>
      </c>
      <c r="B874" s="42" t="s">
        <v>3640</v>
      </c>
      <c r="C874" s="39"/>
      <c r="D874" s="39"/>
      <c r="E874" s="39"/>
      <c r="F874" s="39"/>
      <c r="G874" s="39"/>
      <c r="H874" s="39"/>
      <c r="I874" s="39"/>
      <c r="J874" s="40">
        <v>875</v>
      </c>
      <c r="K874" s="39" t="s">
        <v>3641</v>
      </c>
      <c r="L874" s="39" t="str">
        <f t="shared" si="13"/>
        <v>55.20.30</v>
      </c>
    </row>
    <row r="875" spans="1:12">
      <c r="A875" s="41" t="s">
        <v>3642</v>
      </c>
      <c r="B875" s="42" t="s">
        <v>3640</v>
      </c>
      <c r="C875" s="39"/>
      <c r="D875" s="39"/>
      <c r="E875" s="39"/>
      <c r="F875" s="39"/>
      <c r="G875" s="39"/>
      <c r="H875" s="39"/>
      <c r="I875" s="39"/>
      <c r="J875" s="40">
        <v>876</v>
      </c>
      <c r="K875" s="39" t="s">
        <v>3643</v>
      </c>
      <c r="L875" s="39" t="str">
        <f t="shared" si="13"/>
        <v>55.20.40</v>
      </c>
    </row>
    <row r="876" spans="1:12">
      <c r="A876" s="41" t="s">
        <v>3644</v>
      </c>
      <c r="B876" s="42" t="s">
        <v>3645</v>
      </c>
      <c r="C876" s="39"/>
      <c r="D876" s="39"/>
      <c r="E876" s="39"/>
      <c r="F876" s="39"/>
      <c r="G876" s="39"/>
      <c r="H876" s="39"/>
      <c r="I876" s="39"/>
      <c r="J876" s="40">
        <v>877</v>
      </c>
      <c r="K876" s="39" t="s">
        <v>3646</v>
      </c>
      <c r="L876" s="39" t="str">
        <f t="shared" si="13"/>
        <v>55.20.51</v>
      </c>
    </row>
    <row r="877" spans="1:12">
      <c r="A877" s="41" t="s">
        <v>3647</v>
      </c>
      <c r="B877" s="42" t="s">
        <v>3645</v>
      </c>
      <c r="C877" s="39"/>
      <c r="D877" s="39"/>
      <c r="E877" s="39"/>
      <c r="F877" s="39"/>
      <c r="G877" s="39"/>
      <c r="H877" s="39"/>
      <c r="I877" s="39"/>
      <c r="J877" s="40">
        <v>878</v>
      </c>
      <c r="K877" s="39" t="s">
        <v>3648</v>
      </c>
      <c r="L877" s="39" t="str">
        <f t="shared" si="13"/>
        <v>55.20.52</v>
      </c>
    </row>
    <row r="878" spans="1:12">
      <c r="A878" s="41" t="s">
        <v>3649</v>
      </c>
      <c r="B878" s="42" t="s">
        <v>3650</v>
      </c>
      <c r="C878" s="39"/>
      <c r="D878" s="39"/>
      <c r="E878" s="39"/>
      <c r="F878" s="39"/>
      <c r="G878" s="39"/>
      <c r="H878" s="39"/>
      <c r="I878" s="39"/>
      <c r="J878" s="40">
        <v>879</v>
      </c>
      <c r="K878" s="39" t="s">
        <v>3651</v>
      </c>
      <c r="L878" s="39" t="str">
        <f t="shared" si="13"/>
        <v>55.30.00</v>
      </c>
    </row>
    <row r="879" spans="1:12">
      <c r="A879" s="41" t="s">
        <v>3652</v>
      </c>
      <c r="B879" s="42" t="s">
        <v>3650</v>
      </c>
      <c r="C879" s="39"/>
      <c r="D879" s="39"/>
      <c r="E879" s="39"/>
      <c r="F879" s="39"/>
      <c r="G879" s="39"/>
      <c r="H879" s="39"/>
      <c r="I879" s="39"/>
      <c r="J879" s="40">
        <v>880</v>
      </c>
      <c r="K879" s="39" t="s">
        <v>3653</v>
      </c>
      <c r="L879" s="39" t="str">
        <f t="shared" si="13"/>
        <v>55.90.10</v>
      </c>
    </row>
    <row r="880" spans="1:12">
      <c r="A880" s="41" t="s">
        <v>3654</v>
      </c>
      <c r="B880" s="42" t="s">
        <v>1346</v>
      </c>
      <c r="C880" s="39"/>
      <c r="D880" s="39"/>
      <c r="E880" s="39"/>
      <c r="F880" s="39"/>
      <c r="G880" s="39"/>
      <c r="H880" s="39"/>
      <c r="I880" s="39"/>
      <c r="J880" s="40">
        <v>881</v>
      </c>
      <c r="K880" s="39" t="s">
        <v>3655</v>
      </c>
      <c r="L880" s="39" t="str">
        <f t="shared" si="13"/>
        <v>55.90.20</v>
      </c>
    </row>
    <row r="881" spans="1:12">
      <c r="A881" s="41" t="s">
        <v>3656</v>
      </c>
      <c r="B881" s="42" t="s">
        <v>3657</v>
      </c>
      <c r="C881" s="39"/>
      <c r="D881" s="39"/>
      <c r="E881" s="39"/>
      <c r="F881" s="39"/>
      <c r="G881" s="39"/>
      <c r="H881" s="39"/>
      <c r="I881" s="39"/>
      <c r="J881" s="40">
        <v>882</v>
      </c>
      <c r="K881" s="39" t="s">
        <v>3658</v>
      </c>
      <c r="L881" s="39" t="str">
        <f t="shared" si="13"/>
        <v>56.10.11</v>
      </c>
    </row>
    <row r="882" spans="1:12">
      <c r="A882" s="41" t="s">
        <v>3659</v>
      </c>
      <c r="B882" s="42" t="s">
        <v>3660</v>
      </c>
      <c r="C882" s="39"/>
      <c r="D882" s="39"/>
      <c r="E882" s="39"/>
      <c r="F882" s="39"/>
      <c r="G882" s="39"/>
      <c r="H882" s="39"/>
      <c r="I882" s="39"/>
      <c r="J882" s="40">
        <v>883</v>
      </c>
      <c r="K882" s="39" t="s">
        <v>3661</v>
      </c>
      <c r="L882" s="39" t="str">
        <f t="shared" si="13"/>
        <v>56.10.12</v>
      </c>
    </row>
    <row r="883" spans="1:12">
      <c r="A883" s="41" t="s">
        <v>3662</v>
      </c>
      <c r="B883" s="42" t="s">
        <v>3660</v>
      </c>
      <c r="C883" s="39"/>
      <c r="D883" s="39"/>
      <c r="E883" s="39"/>
      <c r="F883" s="39"/>
      <c r="G883" s="39"/>
      <c r="H883" s="39"/>
      <c r="I883" s="39"/>
      <c r="J883" s="40">
        <v>884</v>
      </c>
      <c r="K883" s="39" t="s">
        <v>3663</v>
      </c>
      <c r="L883" s="39" t="str">
        <f t="shared" si="13"/>
        <v>56.10.20</v>
      </c>
    </row>
    <row r="884" spans="1:12">
      <c r="A884" s="41" t="s">
        <v>3664</v>
      </c>
      <c r="B884" s="42" t="s">
        <v>3660</v>
      </c>
      <c r="C884" s="39"/>
      <c r="D884" s="39"/>
      <c r="E884" s="39"/>
      <c r="F884" s="39"/>
      <c r="G884" s="39"/>
      <c r="H884" s="39"/>
      <c r="I884" s="39"/>
      <c r="J884" s="40">
        <v>885</v>
      </c>
      <c r="K884" s="39" t="s">
        <v>3665</v>
      </c>
      <c r="L884" s="39" t="str">
        <f t="shared" si="13"/>
        <v>56.10.30</v>
      </c>
    </row>
    <row r="885" spans="1:12">
      <c r="A885" s="41" t="s">
        <v>3666</v>
      </c>
      <c r="B885" s="42" t="s">
        <v>3667</v>
      </c>
      <c r="C885" s="39"/>
      <c r="D885" s="39"/>
      <c r="E885" s="39"/>
      <c r="F885" s="39"/>
      <c r="G885" s="39"/>
      <c r="H885" s="39"/>
      <c r="I885" s="39"/>
      <c r="J885" s="40">
        <v>886</v>
      </c>
      <c r="K885" s="39" t="s">
        <v>3668</v>
      </c>
      <c r="L885" s="39" t="str">
        <f t="shared" si="13"/>
        <v>56.10.41</v>
      </c>
    </row>
    <row r="886" spans="1:12">
      <c r="A886" s="41" t="s">
        <v>3669</v>
      </c>
      <c r="B886" s="42" t="s">
        <v>3667</v>
      </c>
      <c r="C886" s="39"/>
      <c r="D886" s="39"/>
      <c r="E886" s="39"/>
      <c r="F886" s="39"/>
      <c r="G886" s="39"/>
      <c r="H886" s="39"/>
      <c r="I886" s="39"/>
      <c r="J886" s="40">
        <v>887</v>
      </c>
      <c r="K886" s="39" t="s">
        <v>3670</v>
      </c>
      <c r="L886" s="39" t="str">
        <f t="shared" si="13"/>
        <v>56.10.42</v>
      </c>
    </row>
    <row r="887" spans="1:12">
      <c r="A887" s="41" t="s">
        <v>3671</v>
      </c>
      <c r="B887" s="42" t="s">
        <v>3667</v>
      </c>
      <c r="C887" s="39"/>
      <c r="D887" s="39"/>
      <c r="E887" s="39"/>
      <c r="F887" s="39"/>
      <c r="G887" s="39"/>
      <c r="H887" s="39"/>
      <c r="I887" s="39"/>
      <c r="J887" s="40">
        <v>888</v>
      </c>
      <c r="K887" s="39" t="s">
        <v>3672</v>
      </c>
      <c r="L887" s="39" t="str">
        <f t="shared" si="13"/>
        <v>56.10.50</v>
      </c>
    </row>
    <row r="888" spans="1:12">
      <c r="A888" s="41" t="s">
        <v>3673</v>
      </c>
      <c r="B888" s="42" t="s">
        <v>3674</v>
      </c>
      <c r="C888" s="39"/>
      <c r="D888" s="39"/>
      <c r="E888" s="39"/>
      <c r="F888" s="39"/>
      <c r="G888" s="39"/>
      <c r="H888" s="39"/>
      <c r="I888" s="39"/>
      <c r="J888" s="40">
        <v>889</v>
      </c>
      <c r="K888" s="39" t="s">
        <v>3675</v>
      </c>
      <c r="L888" s="39" t="str">
        <f t="shared" si="13"/>
        <v>56.21.00</v>
      </c>
    </row>
    <row r="889" spans="1:12">
      <c r="A889" s="41" t="s">
        <v>3676</v>
      </c>
      <c r="B889" s="42" t="s">
        <v>3674</v>
      </c>
      <c r="C889" s="39"/>
      <c r="D889" s="39"/>
      <c r="E889" s="39"/>
      <c r="F889" s="39"/>
      <c r="G889" s="39"/>
      <c r="H889" s="39"/>
      <c r="I889" s="39"/>
      <c r="J889" s="40">
        <v>890</v>
      </c>
      <c r="K889" s="39" t="s">
        <v>3677</v>
      </c>
      <c r="L889" s="39" t="str">
        <f t="shared" si="13"/>
        <v>56.29.10</v>
      </c>
    </row>
    <row r="890" spans="1:12">
      <c r="A890" s="41" t="s">
        <v>3678</v>
      </c>
      <c r="B890" s="42" t="s">
        <v>3674</v>
      </c>
      <c r="C890" s="39"/>
      <c r="D890" s="39"/>
      <c r="E890" s="39"/>
      <c r="F890" s="39"/>
      <c r="G890" s="39"/>
      <c r="H890" s="39"/>
      <c r="I890" s="39"/>
      <c r="J890" s="40">
        <v>891</v>
      </c>
      <c r="K890" s="39" t="s">
        <v>3679</v>
      </c>
      <c r="L890" s="39" t="str">
        <f t="shared" si="13"/>
        <v>56.29.20</v>
      </c>
    </row>
    <row r="891" spans="1:12">
      <c r="A891" s="41" t="s">
        <v>3680</v>
      </c>
      <c r="B891" s="42" t="s">
        <v>3674</v>
      </c>
      <c r="C891" s="39"/>
      <c r="D891" s="39"/>
      <c r="E891" s="39"/>
      <c r="F891" s="39"/>
      <c r="G891" s="39"/>
      <c r="H891" s="39"/>
      <c r="I891" s="39"/>
      <c r="J891" s="40">
        <v>892</v>
      </c>
      <c r="K891" s="39" t="s">
        <v>3681</v>
      </c>
      <c r="L891" s="39" t="str">
        <f t="shared" si="13"/>
        <v>56.30.00</v>
      </c>
    </row>
    <row r="892" spans="1:12">
      <c r="A892" s="41" t="s">
        <v>3682</v>
      </c>
      <c r="B892" s="42" t="s">
        <v>3683</v>
      </c>
      <c r="C892" s="39"/>
      <c r="D892" s="39"/>
      <c r="E892" s="39"/>
      <c r="F892" s="39"/>
      <c r="G892" s="39"/>
      <c r="H892" s="39"/>
      <c r="I892" s="39"/>
      <c r="J892" s="40">
        <v>893</v>
      </c>
      <c r="K892" s="39" t="s">
        <v>3684</v>
      </c>
      <c r="L892" s="39" t="str">
        <f t="shared" si="13"/>
        <v>58.11.00</v>
      </c>
    </row>
    <row r="893" spans="1:12">
      <c r="A893" s="41" t="s">
        <v>3685</v>
      </c>
      <c r="B893" s="42" t="s">
        <v>3683</v>
      </c>
      <c r="C893" s="39"/>
      <c r="D893" s="39"/>
      <c r="E893" s="39"/>
      <c r="F893" s="39"/>
      <c r="G893" s="39"/>
      <c r="H893" s="39"/>
      <c r="I893" s="39"/>
      <c r="J893" s="40">
        <v>894</v>
      </c>
      <c r="K893" s="39" t="s">
        <v>3686</v>
      </c>
      <c r="L893" s="39" t="str">
        <f t="shared" si="13"/>
        <v>58.12.01</v>
      </c>
    </row>
    <row r="894" spans="1:12">
      <c r="A894" s="41" t="s">
        <v>3687</v>
      </c>
      <c r="B894" s="42" t="s">
        <v>3683</v>
      </c>
      <c r="C894" s="39"/>
      <c r="D894" s="39"/>
      <c r="E894" s="39"/>
      <c r="F894" s="39"/>
      <c r="G894" s="39"/>
      <c r="H894" s="39"/>
      <c r="I894" s="39"/>
      <c r="J894" s="40">
        <v>895</v>
      </c>
      <c r="K894" s="39" t="s">
        <v>3688</v>
      </c>
      <c r="L894" s="39" t="str">
        <f t="shared" si="13"/>
        <v>58.12.02</v>
      </c>
    </row>
    <row r="895" spans="1:12">
      <c r="A895" s="41" t="s">
        <v>3689</v>
      </c>
      <c r="B895" s="42" t="s">
        <v>3690</v>
      </c>
      <c r="C895" s="39"/>
      <c r="D895" s="39"/>
      <c r="E895" s="39"/>
      <c r="F895" s="39"/>
      <c r="G895" s="39"/>
      <c r="H895" s="39"/>
      <c r="I895" s="39"/>
      <c r="J895" s="40">
        <v>896</v>
      </c>
      <c r="K895" s="39" t="s">
        <v>3691</v>
      </c>
      <c r="L895" s="39" t="str">
        <f t="shared" si="13"/>
        <v>58.13.00</v>
      </c>
    </row>
    <row r="896" spans="1:12">
      <c r="A896" s="41" t="s">
        <v>3692</v>
      </c>
      <c r="B896" s="42" t="s">
        <v>3693</v>
      </c>
      <c r="C896" s="39"/>
      <c r="D896" s="39"/>
      <c r="E896" s="39"/>
      <c r="F896" s="39"/>
      <c r="G896" s="39"/>
      <c r="H896" s="39"/>
      <c r="I896" s="39"/>
      <c r="J896" s="40">
        <v>897</v>
      </c>
      <c r="K896" s="39" t="s">
        <v>3694</v>
      </c>
      <c r="L896" s="39" t="str">
        <f t="shared" si="13"/>
        <v>58.14.00</v>
      </c>
    </row>
    <row r="897" spans="1:12">
      <c r="A897" s="41" t="s">
        <v>3695</v>
      </c>
      <c r="B897" s="42" t="s">
        <v>3696</v>
      </c>
      <c r="C897" s="39"/>
      <c r="D897" s="39"/>
      <c r="E897" s="39"/>
      <c r="F897" s="39"/>
      <c r="G897" s="39"/>
      <c r="H897" s="39"/>
      <c r="I897" s="39"/>
      <c r="J897" s="40">
        <v>898</v>
      </c>
      <c r="K897" s="39" t="s">
        <v>3697</v>
      </c>
      <c r="L897" s="39" t="str">
        <f t="shared" si="13"/>
        <v>58.19.00</v>
      </c>
    </row>
    <row r="898" spans="1:12">
      <c r="A898" s="41" t="s">
        <v>3698</v>
      </c>
      <c r="B898" s="42" t="s">
        <v>3696</v>
      </c>
      <c r="C898" s="39"/>
      <c r="D898" s="39"/>
      <c r="E898" s="39"/>
      <c r="F898" s="39"/>
      <c r="G898" s="39"/>
      <c r="H898" s="39"/>
      <c r="I898" s="39"/>
      <c r="J898" s="40">
        <v>899</v>
      </c>
      <c r="K898" s="39" t="s">
        <v>3699</v>
      </c>
      <c r="L898" s="39" t="str">
        <f t="shared" ref="L898:L961" si="14">+MID(K898,1,8)</f>
        <v>58.21.00</v>
      </c>
    </row>
    <row r="899" spans="1:12">
      <c r="A899" s="41" t="s">
        <v>3700</v>
      </c>
      <c r="B899" s="42" t="s">
        <v>3696</v>
      </c>
      <c r="C899" s="39"/>
      <c r="D899" s="39"/>
      <c r="E899" s="39"/>
      <c r="F899" s="39"/>
      <c r="G899" s="39"/>
      <c r="H899" s="39"/>
      <c r="I899" s="39"/>
      <c r="J899" s="40">
        <v>900</v>
      </c>
      <c r="K899" s="39" t="s">
        <v>3701</v>
      </c>
      <c r="L899" s="39" t="str">
        <f t="shared" si="14"/>
        <v>58.29.00</v>
      </c>
    </row>
    <row r="900" spans="1:12">
      <c r="A900" s="41" t="s">
        <v>3702</v>
      </c>
      <c r="B900" s="42" t="s">
        <v>3703</v>
      </c>
      <c r="C900" s="39"/>
      <c r="D900" s="39"/>
      <c r="E900" s="39"/>
      <c r="F900" s="39"/>
      <c r="G900" s="39"/>
      <c r="H900" s="39"/>
      <c r="I900" s="39"/>
      <c r="J900" s="40">
        <v>901</v>
      </c>
      <c r="K900" s="39" t="s">
        <v>3704</v>
      </c>
      <c r="L900" s="39" t="str">
        <f t="shared" si="14"/>
        <v>59.11.00</v>
      </c>
    </row>
    <row r="901" spans="1:12">
      <c r="A901" s="41" t="s">
        <v>3705</v>
      </c>
      <c r="B901" s="42" t="s">
        <v>3706</v>
      </c>
      <c r="C901" s="39"/>
      <c r="D901" s="39"/>
      <c r="E901" s="39"/>
      <c r="F901" s="39"/>
      <c r="G901" s="39"/>
      <c r="H901" s="39"/>
      <c r="I901" s="39"/>
      <c r="J901" s="40">
        <v>902</v>
      </c>
      <c r="K901" s="39" t="s">
        <v>3707</v>
      </c>
      <c r="L901" s="39" t="str">
        <f t="shared" si="14"/>
        <v>59.12.00</v>
      </c>
    </row>
    <row r="902" spans="1:12">
      <c r="A902" s="41" t="s">
        <v>3708</v>
      </c>
      <c r="B902" s="42" t="s">
        <v>3709</v>
      </c>
      <c r="C902" s="39"/>
      <c r="D902" s="39"/>
      <c r="E902" s="39"/>
      <c r="F902" s="39"/>
      <c r="G902" s="39"/>
      <c r="H902" s="39"/>
      <c r="I902" s="39"/>
      <c r="J902" s="40">
        <v>903</v>
      </c>
      <c r="K902" s="39" t="s">
        <v>3710</v>
      </c>
      <c r="L902" s="39" t="str">
        <f t="shared" si="14"/>
        <v>59.13.00</v>
      </c>
    </row>
    <row r="903" spans="1:12">
      <c r="A903" s="41" t="s">
        <v>3711</v>
      </c>
      <c r="B903" s="42" t="s">
        <v>3712</v>
      </c>
      <c r="C903" s="39"/>
      <c r="D903" s="39"/>
      <c r="E903" s="39"/>
      <c r="F903" s="39"/>
      <c r="G903" s="39"/>
      <c r="H903" s="39"/>
      <c r="I903" s="39"/>
      <c r="J903" s="40">
        <v>904</v>
      </c>
      <c r="K903" s="39" t="s">
        <v>3713</v>
      </c>
      <c r="L903" s="39" t="str">
        <f t="shared" si="14"/>
        <v>59.14.00</v>
      </c>
    </row>
    <row r="904" spans="1:12">
      <c r="A904" s="41" t="s">
        <v>3714</v>
      </c>
      <c r="B904" s="42" t="s">
        <v>3715</v>
      </c>
      <c r="C904" s="39"/>
      <c r="D904" s="39"/>
      <c r="E904" s="39"/>
      <c r="F904" s="39"/>
      <c r="G904" s="39"/>
      <c r="H904" s="39"/>
      <c r="I904" s="39"/>
      <c r="J904" s="40">
        <v>905</v>
      </c>
      <c r="K904" s="39" t="s">
        <v>3716</v>
      </c>
      <c r="L904" s="39" t="str">
        <f t="shared" si="14"/>
        <v>59.20.10</v>
      </c>
    </row>
    <row r="905" spans="1:12">
      <c r="A905" s="41" t="s">
        <v>3717</v>
      </c>
      <c r="B905" s="42" t="s">
        <v>3715</v>
      </c>
      <c r="C905" s="39"/>
      <c r="D905" s="39"/>
      <c r="E905" s="39"/>
      <c r="F905" s="39"/>
      <c r="G905" s="39"/>
      <c r="H905" s="39"/>
      <c r="I905" s="39"/>
      <c r="J905" s="40">
        <v>906</v>
      </c>
      <c r="K905" s="39" t="s">
        <v>3718</v>
      </c>
      <c r="L905" s="39" t="str">
        <f t="shared" si="14"/>
        <v>59.20.20</v>
      </c>
    </row>
    <row r="906" spans="1:12">
      <c r="A906" s="41" t="s">
        <v>3719</v>
      </c>
      <c r="B906" s="42" t="s">
        <v>3720</v>
      </c>
      <c r="C906" s="39"/>
      <c r="D906" s="39"/>
      <c r="E906" s="39"/>
      <c r="F906" s="39"/>
      <c r="G906" s="39"/>
      <c r="H906" s="39"/>
      <c r="I906" s="39"/>
      <c r="J906" s="40">
        <v>907</v>
      </c>
      <c r="K906" s="39" t="s">
        <v>3721</v>
      </c>
      <c r="L906" s="39" t="str">
        <f t="shared" si="14"/>
        <v>59.20.30</v>
      </c>
    </row>
    <row r="907" spans="1:12">
      <c r="A907" s="41" t="s">
        <v>3722</v>
      </c>
      <c r="B907" s="42" t="s">
        <v>3723</v>
      </c>
      <c r="C907" s="39"/>
      <c r="D907" s="39"/>
      <c r="E907" s="39"/>
      <c r="F907" s="39"/>
      <c r="G907" s="39"/>
      <c r="H907" s="39"/>
      <c r="I907" s="39"/>
      <c r="J907" s="40">
        <v>908</v>
      </c>
      <c r="K907" s="39" t="s">
        <v>3724</v>
      </c>
      <c r="L907" s="39" t="str">
        <f t="shared" si="14"/>
        <v>60.10.00</v>
      </c>
    </row>
    <row r="908" spans="1:12">
      <c r="A908" s="41" t="s">
        <v>3725</v>
      </c>
      <c r="B908" s="42" t="s">
        <v>3726</v>
      </c>
      <c r="C908" s="39"/>
      <c r="D908" s="39"/>
      <c r="E908" s="39"/>
      <c r="F908" s="39"/>
      <c r="G908" s="39"/>
      <c r="H908" s="39"/>
      <c r="I908" s="39"/>
      <c r="J908" s="40">
        <v>909</v>
      </c>
      <c r="K908" s="39" t="s">
        <v>3727</v>
      </c>
      <c r="L908" s="39" t="str">
        <f t="shared" si="14"/>
        <v>60.20.00</v>
      </c>
    </row>
    <row r="909" spans="1:12">
      <c r="A909" s="41" t="s">
        <v>3728</v>
      </c>
      <c r="B909" s="42" t="s">
        <v>3729</v>
      </c>
      <c r="C909" s="39"/>
      <c r="D909" s="39"/>
      <c r="E909" s="39"/>
      <c r="F909" s="39"/>
      <c r="G909" s="39"/>
      <c r="H909" s="39"/>
      <c r="I909" s="39"/>
      <c r="J909" s="40">
        <v>910</v>
      </c>
      <c r="K909" s="39" t="s">
        <v>3730</v>
      </c>
      <c r="L909" s="39" t="str">
        <f t="shared" si="14"/>
        <v>61.10.00</v>
      </c>
    </row>
    <row r="910" spans="1:12">
      <c r="A910" s="41" t="s">
        <v>3731</v>
      </c>
      <c r="B910" s="42" t="s">
        <v>3729</v>
      </c>
      <c r="C910" s="39"/>
      <c r="D910" s="39"/>
      <c r="E910" s="39"/>
      <c r="F910" s="39"/>
      <c r="G910" s="39"/>
      <c r="H910" s="39"/>
      <c r="I910" s="39"/>
      <c r="J910" s="40">
        <v>911</v>
      </c>
      <c r="K910" s="39" t="s">
        <v>3732</v>
      </c>
      <c r="L910" s="39" t="str">
        <f t="shared" si="14"/>
        <v>61.20.00</v>
      </c>
    </row>
    <row r="911" spans="1:12">
      <c r="A911" s="41" t="s">
        <v>3733</v>
      </c>
      <c r="B911" s="42" t="s">
        <v>3729</v>
      </c>
      <c r="C911" s="39"/>
      <c r="D911" s="39"/>
      <c r="E911" s="39"/>
      <c r="F911" s="39"/>
      <c r="G911" s="39"/>
      <c r="H911" s="39"/>
      <c r="I911" s="39"/>
      <c r="J911" s="40">
        <v>912</v>
      </c>
      <c r="K911" s="39" t="s">
        <v>3734</v>
      </c>
      <c r="L911" s="39" t="str">
        <f t="shared" si="14"/>
        <v>61.30.00</v>
      </c>
    </row>
    <row r="912" spans="1:12" ht="26.4">
      <c r="A912" s="41" t="s">
        <v>3735</v>
      </c>
      <c r="B912" s="42" t="s">
        <v>3736</v>
      </c>
      <c r="C912" s="39"/>
      <c r="D912" s="39"/>
      <c r="E912" s="39"/>
      <c r="F912" s="39"/>
      <c r="G912" s="39"/>
      <c r="H912" s="39"/>
      <c r="I912" s="39"/>
      <c r="J912" s="40">
        <v>913</v>
      </c>
      <c r="K912" s="39" t="s">
        <v>3737</v>
      </c>
      <c r="L912" s="39" t="str">
        <f t="shared" si="14"/>
        <v>61.90.10</v>
      </c>
    </row>
    <row r="913" spans="1:12" ht="26.4">
      <c r="A913" s="41" t="s">
        <v>3738</v>
      </c>
      <c r="B913" s="42" t="s">
        <v>3736</v>
      </c>
      <c r="C913" s="39"/>
      <c r="D913" s="39"/>
      <c r="E913" s="39"/>
      <c r="F913" s="39"/>
      <c r="G913" s="39"/>
      <c r="H913" s="39"/>
      <c r="I913" s="39"/>
      <c r="J913" s="40">
        <v>914</v>
      </c>
      <c r="K913" s="39" t="s">
        <v>3739</v>
      </c>
      <c r="L913" s="39" t="str">
        <f t="shared" si="14"/>
        <v>61.90.20</v>
      </c>
    </row>
    <row r="914" spans="1:12" ht="26.4">
      <c r="A914" s="41" t="s">
        <v>3740</v>
      </c>
      <c r="B914" s="42" t="s">
        <v>3736</v>
      </c>
      <c r="C914" s="39"/>
      <c r="D914" s="39"/>
      <c r="E914" s="39"/>
      <c r="F914" s="39"/>
      <c r="G914" s="39"/>
      <c r="H914" s="39"/>
      <c r="I914" s="39"/>
      <c r="J914" s="40">
        <v>915</v>
      </c>
      <c r="K914" s="39" t="s">
        <v>3741</v>
      </c>
      <c r="L914" s="39" t="str">
        <f t="shared" si="14"/>
        <v>61.90.91</v>
      </c>
    </row>
    <row r="915" spans="1:12" ht="26.4">
      <c r="A915" s="41" t="s">
        <v>3742</v>
      </c>
      <c r="B915" s="42" t="s">
        <v>3743</v>
      </c>
      <c r="C915" s="39"/>
      <c r="D915" s="39"/>
      <c r="E915" s="39"/>
      <c r="F915" s="39"/>
      <c r="G915" s="39"/>
      <c r="H915" s="39"/>
      <c r="I915" s="39"/>
      <c r="J915" s="40">
        <v>916</v>
      </c>
      <c r="K915" s="39" t="s">
        <v>3744</v>
      </c>
      <c r="L915" s="39" t="str">
        <f t="shared" si="14"/>
        <v>61.90.99</v>
      </c>
    </row>
    <row r="916" spans="1:12" ht="26.4">
      <c r="A916" s="41" t="s">
        <v>3745</v>
      </c>
      <c r="B916" s="42" t="s">
        <v>3746</v>
      </c>
      <c r="C916" s="39"/>
      <c r="D916" s="39"/>
      <c r="E916" s="39"/>
      <c r="F916" s="39"/>
      <c r="G916" s="39"/>
      <c r="H916" s="39"/>
      <c r="I916" s="39"/>
      <c r="J916" s="40">
        <v>917</v>
      </c>
      <c r="K916" s="39" t="s">
        <v>3747</v>
      </c>
      <c r="L916" s="39" t="str">
        <f t="shared" si="14"/>
        <v>62.01.00</v>
      </c>
    </row>
    <row r="917" spans="1:12" ht="26.4">
      <c r="A917" s="41" t="s">
        <v>3748</v>
      </c>
      <c r="B917" s="42" t="s">
        <v>3749</v>
      </c>
      <c r="C917" s="39"/>
      <c r="D917" s="39"/>
      <c r="E917" s="39"/>
      <c r="F917" s="39"/>
      <c r="G917" s="39"/>
      <c r="H917" s="39"/>
      <c r="I917" s="39"/>
      <c r="J917" s="40">
        <v>918</v>
      </c>
      <c r="K917" s="39" t="s">
        <v>3750</v>
      </c>
      <c r="L917" s="39" t="str">
        <f t="shared" si="14"/>
        <v>62.02.00</v>
      </c>
    </row>
    <row r="918" spans="1:12" ht="26.4">
      <c r="A918" s="41" t="s">
        <v>3751</v>
      </c>
      <c r="B918" s="42" t="s">
        <v>3749</v>
      </c>
      <c r="C918" s="39"/>
      <c r="D918" s="39"/>
      <c r="E918" s="39"/>
      <c r="F918" s="39"/>
      <c r="G918" s="39"/>
      <c r="H918" s="39"/>
      <c r="I918" s="39"/>
      <c r="J918" s="40">
        <v>919</v>
      </c>
      <c r="K918" s="39" t="s">
        <v>3752</v>
      </c>
      <c r="L918" s="39" t="str">
        <f t="shared" si="14"/>
        <v>62.03.00</v>
      </c>
    </row>
    <row r="919" spans="1:12">
      <c r="A919" s="41" t="s">
        <v>3753</v>
      </c>
      <c r="B919" s="42" t="s">
        <v>3754</v>
      </c>
      <c r="C919" s="39"/>
      <c r="D919" s="39"/>
      <c r="E919" s="39"/>
      <c r="F919" s="39"/>
      <c r="G919" s="39"/>
      <c r="H919" s="39"/>
      <c r="I919" s="39"/>
      <c r="J919" s="40">
        <v>920</v>
      </c>
      <c r="K919" s="39" t="s">
        <v>3755</v>
      </c>
      <c r="L919" s="39" t="str">
        <f t="shared" si="14"/>
        <v>62.09.01</v>
      </c>
    </row>
    <row r="920" spans="1:12">
      <c r="A920" s="41" t="s">
        <v>3756</v>
      </c>
      <c r="B920" s="42" t="s">
        <v>3757</v>
      </c>
      <c r="C920" s="39"/>
      <c r="D920" s="39"/>
      <c r="E920" s="39"/>
      <c r="F920" s="39"/>
      <c r="G920" s="39"/>
      <c r="H920" s="39"/>
      <c r="I920" s="39"/>
      <c r="J920" s="40">
        <v>921</v>
      </c>
      <c r="K920" s="39" t="s">
        <v>3758</v>
      </c>
      <c r="L920" s="39" t="str">
        <f t="shared" si="14"/>
        <v>62.09.09</v>
      </c>
    </row>
    <row r="921" spans="1:12">
      <c r="A921" s="41" t="s">
        <v>3759</v>
      </c>
      <c r="B921" s="42" t="s">
        <v>3760</v>
      </c>
      <c r="C921" s="39"/>
      <c r="D921" s="39"/>
      <c r="E921" s="39"/>
      <c r="F921" s="39"/>
      <c r="G921" s="39"/>
      <c r="H921" s="39"/>
      <c r="I921" s="39"/>
      <c r="J921" s="40">
        <v>922</v>
      </c>
      <c r="K921" s="39" t="s">
        <v>3761</v>
      </c>
      <c r="L921" s="39" t="str">
        <f t="shared" si="14"/>
        <v>63.11.11</v>
      </c>
    </row>
    <row r="922" spans="1:12">
      <c r="A922" s="41" t="s">
        <v>3762</v>
      </c>
      <c r="B922" s="42" t="s">
        <v>3763</v>
      </c>
      <c r="C922" s="39"/>
      <c r="D922" s="39"/>
      <c r="E922" s="39"/>
      <c r="F922" s="39"/>
      <c r="G922" s="39"/>
      <c r="H922" s="39"/>
      <c r="I922" s="39"/>
      <c r="J922" s="40">
        <v>923</v>
      </c>
      <c r="K922" s="39" t="s">
        <v>3764</v>
      </c>
      <c r="L922" s="39" t="str">
        <f t="shared" si="14"/>
        <v>63.11.19</v>
      </c>
    </row>
    <row r="923" spans="1:12">
      <c r="A923" s="41" t="s">
        <v>3765</v>
      </c>
      <c r="B923" s="42" t="s">
        <v>3763</v>
      </c>
      <c r="C923" s="39"/>
      <c r="D923" s="39"/>
      <c r="E923" s="39"/>
      <c r="F923" s="39"/>
      <c r="G923" s="39"/>
      <c r="H923" s="39"/>
      <c r="I923" s="39"/>
      <c r="J923" s="40">
        <v>924</v>
      </c>
      <c r="K923" s="39" t="s">
        <v>3766</v>
      </c>
      <c r="L923" s="39" t="str">
        <f t="shared" si="14"/>
        <v>63.11.20</v>
      </c>
    </row>
    <row r="924" spans="1:12">
      <c r="A924" s="41" t="s">
        <v>3767</v>
      </c>
      <c r="B924" s="42" t="s">
        <v>3768</v>
      </c>
      <c r="C924" s="39"/>
      <c r="D924" s="39"/>
      <c r="E924" s="39"/>
      <c r="F924" s="39"/>
      <c r="G924" s="39"/>
      <c r="H924" s="39"/>
      <c r="I924" s="39"/>
      <c r="J924" s="40">
        <v>925</v>
      </c>
      <c r="K924" s="39" t="s">
        <v>3769</v>
      </c>
      <c r="L924" s="39" t="str">
        <f t="shared" si="14"/>
        <v>63.11.30</v>
      </c>
    </row>
    <row r="925" spans="1:12">
      <c r="A925" s="41" t="s">
        <v>3770</v>
      </c>
      <c r="B925" s="42" t="s">
        <v>3768</v>
      </c>
      <c r="C925" s="39"/>
      <c r="D925" s="39"/>
      <c r="E925" s="39"/>
      <c r="F925" s="39"/>
      <c r="G925" s="39"/>
      <c r="H925" s="39"/>
      <c r="I925" s="39"/>
      <c r="J925" s="40">
        <v>926</v>
      </c>
      <c r="K925" s="39" t="s">
        <v>3771</v>
      </c>
      <c r="L925" s="39" t="str">
        <f t="shared" si="14"/>
        <v>63.12.00</v>
      </c>
    </row>
    <row r="926" spans="1:12">
      <c r="A926" s="41" t="s">
        <v>3772</v>
      </c>
      <c r="B926" s="42" t="s">
        <v>1348</v>
      </c>
      <c r="C926" s="39"/>
      <c r="D926" s="39"/>
      <c r="E926" s="39"/>
      <c r="F926" s="39"/>
      <c r="G926" s="39"/>
      <c r="H926" s="39"/>
      <c r="I926" s="39"/>
      <c r="J926" s="40">
        <v>927</v>
      </c>
      <c r="K926" s="39" t="s">
        <v>3773</v>
      </c>
      <c r="L926" s="39" t="str">
        <f t="shared" si="14"/>
        <v>63.91.00</v>
      </c>
    </row>
    <row r="927" spans="1:12" ht="26.4">
      <c r="A927" s="41" t="s">
        <v>3774</v>
      </c>
      <c r="B927" s="42" t="s">
        <v>3775</v>
      </c>
      <c r="C927" s="39"/>
      <c r="D927" s="39"/>
      <c r="E927" s="39"/>
      <c r="F927" s="39"/>
      <c r="G927" s="39"/>
      <c r="H927" s="39"/>
      <c r="I927" s="39"/>
      <c r="J927" s="40">
        <v>928</v>
      </c>
      <c r="K927" s="39" t="s">
        <v>3776</v>
      </c>
      <c r="L927" s="39" t="str">
        <f t="shared" si="14"/>
        <v>63.99.00</v>
      </c>
    </row>
    <row r="928" spans="1:12">
      <c r="A928" s="41" t="s">
        <v>3777</v>
      </c>
      <c r="B928" s="42" t="s">
        <v>3778</v>
      </c>
      <c r="C928" s="39"/>
      <c r="D928" s="39"/>
      <c r="E928" s="39"/>
      <c r="F928" s="39"/>
      <c r="G928" s="39"/>
      <c r="H928" s="39"/>
      <c r="I928" s="39"/>
      <c r="J928" s="40">
        <v>929</v>
      </c>
      <c r="K928" s="39" t="s">
        <v>3779</v>
      </c>
      <c r="L928" s="39" t="str">
        <f t="shared" si="14"/>
        <v>64.11.00</v>
      </c>
    </row>
    <row r="929" spans="1:12">
      <c r="A929" s="41" t="s">
        <v>3780</v>
      </c>
      <c r="B929" s="42" t="s">
        <v>3778</v>
      </c>
      <c r="C929" s="39"/>
      <c r="D929" s="39"/>
      <c r="E929" s="39"/>
      <c r="F929" s="39"/>
      <c r="G929" s="39"/>
      <c r="H929" s="39"/>
      <c r="I929" s="39"/>
      <c r="J929" s="40">
        <v>930</v>
      </c>
      <c r="K929" s="39" t="s">
        <v>3781</v>
      </c>
      <c r="L929" s="39" t="str">
        <f t="shared" si="14"/>
        <v>64.19.10</v>
      </c>
    </row>
    <row r="930" spans="1:12">
      <c r="A930" s="41" t="s">
        <v>3782</v>
      </c>
      <c r="B930" s="42" t="s">
        <v>3778</v>
      </c>
      <c r="C930" s="39"/>
      <c r="D930" s="39"/>
      <c r="E930" s="39"/>
      <c r="F930" s="39"/>
      <c r="G930" s="39"/>
      <c r="H930" s="39"/>
      <c r="I930" s="39"/>
      <c r="J930" s="40">
        <v>931</v>
      </c>
      <c r="K930" s="39" t="s">
        <v>3783</v>
      </c>
      <c r="L930" s="39" t="str">
        <f t="shared" si="14"/>
        <v>64.19.20</v>
      </c>
    </row>
    <row r="931" spans="1:12">
      <c r="A931" s="41" t="s">
        <v>3784</v>
      </c>
      <c r="B931" s="42" t="s">
        <v>3785</v>
      </c>
      <c r="C931" s="39"/>
      <c r="D931" s="39"/>
      <c r="E931" s="39"/>
      <c r="F931" s="39"/>
      <c r="G931" s="39"/>
      <c r="H931" s="39"/>
      <c r="I931" s="39"/>
      <c r="J931" s="40">
        <v>932</v>
      </c>
      <c r="K931" s="39" t="s">
        <v>3786</v>
      </c>
      <c r="L931" s="39" t="str">
        <f t="shared" si="14"/>
        <v>64.19.30</v>
      </c>
    </row>
    <row r="932" spans="1:12">
      <c r="A932" s="41" t="s">
        <v>3787</v>
      </c>
      <c r="B932" s="42" t="s">
        <v>3785</v>
      </c>
      <c r="C932" s="39"/>
      <c r="D932" s="39"/>
      <c r="E932" s="39"/>
      <c r="F932" s="39"/>
      <c r="G932" s="39"/>
      <c r="H932" s="39"/>
      <c r="I932" s="39"/>
      <c r="J932" s="40">
        <v>933</v>
      </c>
      <c r="K932" s="39" t="s">
        <v>3788</v>
      </c>
      <c r="L932" s="39" t="str">
        <f t="shared" si="14"/>
        <v>64.19.40</v>
      </c>
    </row>
    <row r="933" spans="1:12">
      <c r="A933" s="41" t="s">
        <v>3789</v>
      </c>
      <c r="B933" s="42" t="s">
        <v>3785</v>
      </c>
      <c r="C933" s="39"/>
      <c r="D933" s="39"/>
      <c r="E933" s="39"/>
      <c r="F933" s="39"/>
      <c r="G933" s="39"/>
      <c r="H933" s="39"/>
      <c r="I933" s="39"/>
      <c r="J933" s="40">
        <v>934</v>
      </c>
      <c r="K933" s="39" t="s">
        <v>3790</v>
      </c>
      <c r="L933" s="39" t="str">
        <f t="shared" si="14"/>
        <v>64.20.00</v>
      </c>
    </row>
    <row r="934" spans="1:12">
      <c r="A934" s="41" t="s">
        <v>3791</v>
      </c>
      <c r="B934" s="42" t="s">
        <v>3792</v>
      </c>
      <c r="C934" s="39"/>
      <c r="D934" s="39"/>
      <c r="E934" s="39"/>
      <c r="F934" s="39"/>
      <c r="G934" s="39"/>
      <c r="H934" s="39"/>
      <c r="I934" s="39"/>
      <c r="J934" s="40">
        <v>935</v>
      </c>
      <c r="K934" s="39" t="s">
        <v>3793</v>
      </c>
      <c r="L934" s="39" t="str">
        <f t="shared" si="14"/>
        <v>64.30.10</v>
      </c>
    </row>
    <row r="935" spans="1:12">
      <c r="A935" s="41" t="s">
        <v>3794</v>
      </c>
      <c r="B935" s="42" t="s">
        <v>3792</v>
      </c>
      <c r="C935" s="39"/>
      <c r="D935" s="39"/>
      <c r="E935" s="39"/>
      <c r="F935" s="39"/>
      <c r="G935" s="39"/>
      <c r="H935" s="39"/>
      <c r="I935" s="39"/>
      <c r="J935" s="40">
        <v>936</v>
      </c>
      <c r="K935" s="39" t="s">
        <v>3795</v>
      </c>
      <c r="L935" s="39" t="str">
        <f t="shared" si="14"/>
        <v>64.30.20</v>
      </c>
    </row>
    <row r="936" spans="1:12">
      <c r="A936" s="41" t="s">
        <v>3796</v>
      </c>
      <c r="B936" s="42" t="s">
        <v>3792</v>
      </c>
      <c r="C936" s="39"/>
      <c r="D936" s="39"/>
      <c r="E936" s="39"/>
      <c r="F936" s="39"/>
      <c r="G936" s="39"/>
      <c r="H936" s="39"/>
      <c r="I936" s="39"/>
      <c r="J936" s="40">
        <v>937</v>
      </c>
      <c r="K936" s="39" t="s">
        <v>3797</v>
      </c>
      <c r="L936" s="39" t="str">
        <f t="shared" si="14"/>
        <v>64.91.00</v>
      </c>
    </row>
    <row r="937" spans="1:12">
      <c r="A937" s="41" t="s">
        <v>3798</v>
      </c>
      <c r="B937" s="42" t="s">
        <v>3792</v>
      </c>
      <c r="C937" s="39"/>
      <c r="D937" s="39"/>
      <c r="E937" s="39"/>
      <c r="F937" s="39"/>
      <c r="G937" s="39"/>
      <c r="H937" s="39"/>
      <c r="I937" s="39"/>
      <c r="J937" s="40">
        <v>938</v>
      </c>
      <c r="K937" s="39" t="s">
        <v>3799</v>
      </c>
      <c r="L937" s="39" t="str">
        <f t="shared" si="14"/>
        <v>64.92.01</v>
      </c>
    </row>
    <row r="938" spans="1:12">
      <c r="A938" s="41" t="s">
        <v>3800</v>
      </c>
      <c r="B938" s="42" t="s">
        <v>3801</v>
      </c>
      <c r="C938" s="39"/>
      <c r="D938" s="39"/>
      <c r="E938" s="39"/>
      <c r="F938" s="39"/>
      <c r="G938" s="39"/>
      <c r="H938" s="39"/>
      <c r="I938" s="39"/>
      <c r="J938" s="40">
        <v>939</v>
      </c>
      <c r="K938" s="39" t="s">
        <v>3802</v>
      </c>
      <c r="L938" s="39" t="str">
        <f t="shared" si="14"/>
        <v>64.92.09</v>
      </c>
    </row>
    <row r="939" spans="1:12">
      <c r="A939" s="41" t="s">
        <v>3803</v>
      </c>
      <c r="B939" s="42" t="s">
        <v>3804</v>
      </c>
      <c r="C939" s="39"/>
      <c r="D939" s="39"/>
      <c r="E939" s="39"/>
      <c r="F939" s="39"/>
      <c r="G939" s="39"/>
      <c r="H939" s="39"/>
      <c r="I939" s="39"/>
      <c r="J939" s="40">
        <v>940</v>
      </c>
      <c r="K939" s="39" t="s">
        <v>3805</v>
      </c>
      <c r="L939" s="39" t="str">
        <f t="shared" si="14"/>
        <v>64.99.10</v>
      </c>
    </row>
    <row r="940" spans="1:12">
      <c r="A940" s="41" t="s">
        <v>3806</v>
      </c>
      <c r="B940" s="42" t="s">
        <v>3804</v>
      </c>
      <c r="C940" s="39"/>
      <c r="D940" s="39"/>
      <c r="E940" s="39"/>
      <c r="F940" s="39"/>
      <c r="G940" s="39"/>
      <c r="H940" s="39"/>
      <c r="I940" s="39"/>
      <c r="J940" s="40">
        <v>941</v>
      </c>
      <c r="K940" s="39" t="s">
        <v>3807</v>
      </c>
      <c r="L940" s="39" t="str">
        <f t="shared" si="14"/>
        <v>64.99.20</v>
      </c>
    </row>
    <row r="941" spans="1:12">
      <c r="A941" s="41" t="s">
        <v>3808</v>
      </c>
      <c r="B941" s="42" t="s">
        <v>3804</v>
      </c>
      <c r="C941" s="39"/>
      <c r="D941" s="39"/>
      <c r="E941" s="39"/>
      <c r="F941" s="39"/>
      <c r="G941" s="39"/>
      <c r="H941" s="39"/>
      <c r="I941" s="39"/>
      <c r="J941" s="40">
        <v>942</v>
      </c>
      <c r="K941" s="39" t="s">
        <v>3809</v>
      </c>
      <c r="L941" s="39" t="str">
        <f t="shared" si="14"/>
        <v>64.99.30</v>
      </c>
    </row>
    <row r="942" spans="1:12">
      <c r="A942" s="41" t="s">
        <v>3810</v>
      </c>
      <c r="B942" s="42" t="s">
        <v>3811</v>
      </c>
      <c r="C942" s="39"/>
      <c r="D942" s="39"/>
      <c r="E942" s="39"/>
      <c r="F942" s="39"/>
      <c r="G942" s="39"/>
      <c r="H942" s="39"/>
      <c r="I942" s="39"/>
      <c r="J942" s="40">
        <v>943</v>
      </c>
      <c r="K942" s="39" t="s">
        <v>3812</v>
      </c>
      <c r="L942" s="39" t="str">
        <f t="shared" si="14"/>
        <v>64.99.40</v>
      </c>
    </row>
    <row r="943" spans="1:12">
      <c r="A943" s="41" t="s">
        <v>3813</v>
      </c>
      <c r="B943" s="42" t="s">
        <v>3811</v>
      </c>
      <c r="C943" s="39"/>
      <c r="D943" s="39"/>
      <c r="E943" s="39"/>
      <c r="F943" s="39"/>
      <c r="G943" s="39"/>
      <c r="H943" s="39"/>
      <c r="I943" s="39"/>
      <c r="J943" s="40">
        <v>944</v>
      </c>
      <c r="K943" s="39" t="s">
        <v>3814</v>
      </c>
      <c r="L943" s="39" t="str">
        <f t="shared" si="14"/>
        <v>64.99.50</v>
      </c>
    </row>
    <row r="944" spans="1:12">
      <c r="A944" s="41" t="s">
        <v>3815</v>
      </c>
      <c r="B944" s="42" t="s">
        <v>3811</v>
      </c>
      <c r="C944" s="39"/>
      <c r="D944" s="39"/>
      <c r="E944" s="39"/>
      <c r="F944" s="39"/>
      <c r="G944" s="39"/>
      <c r="H944" s="39"/>
      <c r="I944" s="39"/>
      <c r="J944" s="40">
        <v>945</v>
      </c>
      <c r="K944" s="39" t="s">
        <v>3816</v>
      </c>
      <c r="L944" s="39" t="str">
        <f t="shared" si="14"/>
        <v>64.99.60</v>
      </c>
    </row>
    <row r="945" spans="1:12">
      <c r="A945" s="41" t="s">
        <v>3817</v>
      </c>
      <c r="B945" s="42" t="s">
        <v>3818</v>
      </c>
      <c r="C945" s="39"/>
      <c r="D945" s="39"/>
      <c r="E945" s="39"/>
      <c r="F945" s="39"/>
      <c r="G945" s="39"/>
      <c r="H945" s="39"/>
      <c r="I945" s="39"/>
      <c r="J945" s="40">
        <v>946</v>
      </c>
      <c r="K945" s="39" t="s">
        <v>3819</v>
      </c>
      <c r="L945" s="39" t="str">
        <f t="shared" si="14"/>
        <v>65.11.00</v>
      </c>
    </row>
    <row r="946" spans="1:12">
      <c r="A946" s="41" t="s">
        <v>3820</v>
      </c>
      <c r="B946" s="42" t="s">
        <v>3818</v>
      </c>
      <c r="C946" s="39"/>
      <c r="D946" s="39"/>
      <c r="E946" s="39"/>
      <c r="F946" s="39"/>
      <c r="G946" s="39"/>
      <c r="H946" s="39"/>
      <c r="I946" s="39"/>
      <c r="J946" s="40">
        <v>947</v>
      </c>
      <c r="K946" s="39" t="s">
        <v>3821</v>
      </c>
      <c r="L946" s="39" t="str">
        <f t="shared" si="14"/>
        <v>65.12.00</v>
      </c>
    </row>
    <row r="947" spans="1:12">
      <c r="A947" s="41" t="s">
        <v>3822</v>
      </c>
      <c r="B947" s="42" t="s">
        <v>3818</v>
      </c>
      <c r="C947" s="39"/>
      <c r="D947" s="39"/>
      <c r="E947" s="39"/>
      <c r="F947" s="39"/>
      <c r="G947" s="39"/>
      <c r="H947" s="39"/>
      <c r="I947" s="39"/>
      <c r="J947" s="40">
        <v>948</v>
      </c>
      <c r="K947" s="39" t="s">
        <v>3823</v>
      </c>
      <c r="L947" s="39" t="str">
        <f t="shared" si="14"/>
        <v>65.20.00</v>
      </c>
    </row>
    <row r="948" spans="1:12">
      <c r="A948" s="41" t="s">
        <v>3824</v>
      </c>
      <c r="B948" s="42" t="s">
        <v>3825</v>
      </c>
      <c r="C948" s="39"/>
      <c r="D948" s="39"/>
      <c r="E948" s="39"/>
      <c r="F948" s="39"/>
      <c r="G948" s="39"/>
      <c r="H948" s="39"/>
      <c r="I948" s="39"/>
      <c r="J948" s="40">
        <v>949</v>
      </c>
      <c r="K948" s="39" t="s">
        <v>3826</v>
      </c>
      <c r="L948" s="39" t="str">
        <f t="shared" si="14"/>
        <v>65.30.10</v>
      </c>
    </row>
    <row r="949" spans="1:12">
      <c r="A949" s="41" t="s">
        <v>3827</v>
      </c>
      <c r="B949" s="42" t="s">
        <v>3825</v>
      </c>
      <c r="C949" s="39"/>
      <c r="D949" s="39"/>
      <c r="E949" s="39"/>
      <c r="F949" s="39"/>
      <c r="G949" s="39"/>
      <c r="H949" s="39"/>
      <c r="I949" s="39"/>
      <c r="J949" s="40">
        <v>950</v>
      </c>
      <c r="K949" s="39" t="s">
        <v>3828</v>
      </c>
      <c r="L949" s="39" t="str">
        <f t="shared" si="14"/>
        <v>65.30.20</v>
      </c>
    </row>
    <row r="950" spans="1:12">
      <c r="A950" s="41" t="s">
        <v>3829</v>
      </c>
      <c r="B950" s="42" t="s">
        <v>3825</v>
      </c>
      <c r="C950" s="39"/>
      <c r="D950" s="39"/>
      <c r="E950" s="39"/>
      <c r="F950" s="39"/>
      <c r="G950" s="39"/>
      <c r="H950" s="39"/>
      <c r="I950" s="39"/>
      <c r="J950" s="40">
        <v>951</v>
      </c>
      <c r="K950" s="39" t="s">
        <v>3830</v>
      </c>
      <c r="L950" s="39" t="str">
        <f t="shared" si="14"/>
        <v>65.30.30</v>
      </c>
    </row>
    <row r="951" spans="1:12">
      <c r="A951" s="41" t="s">
        <v>3831</v>
      </c>
      <c r="B951" s="42" t="s">
        <v>3832</v>
      </c>
      <c r="C951" s="39"/>
      <c r="D951" s="39"/>
      <c r="E951" s="39"/>
      <c r="F951" s="39"/>
      <c r="G951" s="39"/>
      <c r="H951" s="39"/>
      <c r="I951" s="39"/>
      <c r="J951" s="40">
        <v>952</v>
      </c>
      <c r="K951" s="39" t="s">
        <v>3833</v>
      </c>
      <c r="L951" s="39" t="str">
        <f t="shared" si="14"/>
        <v>66.11.00</v>
      </c>
    </row>
    <row r="952" spans="1:12">
      <c r="A952" s="41" t="s">
        <v>3834</v>
      </c>
      <c r="B952" s="42" t="s">
        <v>3835</v>
      </c>
      <c r="C952" s="39"/>
      <c r="D952" s="39"/>
      <c r="E952" s="39"/>
      <c r="F952" s="39"/>
      <c r="G952" s="39"/>
      <c r="H952" s="39"/>
      <c r="I952" s="39"/>
      <c r="J952" s="40">
        <v>953</v>
      </c>
      <c r="K952" s="39" t="s">
        <v>3836</v>
      </c>
      <c r="L952" s="39" t="str">
        <f t="shared" si="14"/>
        <v>66.12.00</v>
      </c>
    </row>
    <row r="953" spans="1:12">
      <c r="A953" s="41" t="s">
        <v>3837</v>
      </c>
      <c r="B953" s="42" t="s">
        <v>3838</v>
      </c>
      <c r="C953" s="39"/>
      <c r="D953" s="39"/>
      <c r="E953" s="39"/>
      <c r="F953" s="39"/>
      <c r="G953" s="39"/>
      <c r="H953" s="39"/>
      <c r="I953" s="39"/>
      <c r="J953" s="40">
        <v>954</v>
      </c>
      <c r="K953" s="39" t="s">
        <v>3839</v>
      </c>
      <c r="L953" s="39" t="str">
        <f t="shared" si="14"/>
        <v>66.19.10</v>
      </c>
    </row>
    <row r="954" spans="1:12">
      <c r="A954" s="41" t="s">
        <v>3840</v>
      </c>
      <c r="B954" s="42" t="s">
        <v>3841</v>
      </c>
      <c r="C954" s="39"/>
      <c r="D954" s="39"/>
      <c r="E954" s="39"/>
      <c r="F954" s="39"/>
      <c r="G954" s="39"/>
      <c r="H954" s="39"/>
      <c r="I954" s="39"/>
      <c r="J954" s="40">
        <v>955</v>
      </c>
      <c r="K954" s="39" t="s">
        <v>3842</v>
      </c>
      <c r="L954" s="39" t="str">
        <f t="shared" si="14"/>
        <v>66.19.21</v>
      </c>
    </row>
    <row r="955" spans="1:12">
      <c r="A955" s="41" t="s">
        <v>3843</v>
      </c>
      <c r="B955" s="42" t="s">
        <v>3844</v>
      </c>
      <c r="C955" s="39"/>
      <c r="D955" s="39"/>
      <c r="E955" s="39"/>
      <c r="F955" s="39"/>
      <c r="G955" s="39"/>
      <c r="H955" s="39"/>
      <c r="I955" s="39"/>
      <c r="J955" s="40">
        <v>956</v>
      </c>
      <c r="K955" s="39" t="s">
        <v>3845</v>
      </c>
      <c r="L955" s="39" t="str">
        <f t="shared" si="14"/>
        <v>66.19.22</v>
      </c>
    </row>
    <row r="956" spans="1:12">
      <c r="A956" s="41" t="s">
        <v>3846</v>
      </c>
      <c r="B956" s="42" t="s">
        <v>3844</v>
      </c>
      <c r="C956" s="39"/>
      <c r="D956" s="39"/>
      <c r="E956" s="39"/>
      <c r="F956" s="39"/>
      <c r="G956" s="39"/>
      <c r="H956" s="39"/>
      <c r="I956" s="39"/>
      <c r="J956" s="40">
        <v>957</v>
      </c>
      <c r="K956" s="39" t="s">
        <v>3847</v>
      </c>
      <c r="L956" s="39" t="str">
        <f t="shared" si="14"/>
        <v>66.19.30</v>
      </c>
    </row>
    <row r="957" spans="1:12">
      <c r="A957" s="41" t="s">
        <v>3848</v>
      </c>
      <c r="B957" s="42" t="s">
        <v>3844</v>
      </c>
      <c r="C957" s="39"/>
      <c r="D957" s="39"/>
      <c r="E957" s="39"/>
      <c r="F957" s="39"/>
      <c r="G957" s="39"/>
      <c r="H957" s="39"/>
      <c r="I957" s="39"/>
      <c r="J957" s="40">
        <v>958</v>
      </c>
      <c r="K957" s="39" t="s">
        <v>3849</v>
      </c>
      <c r="L957" s="39" t="str">
        <f t="shared" si="14"/>
        <v>66.19.40</v>
      </c>
    </row>
    <row r="958" spans="1:12">
      <c r="A958" s="41" t="s">
        <v>3850</v>
      </c>
      <c r="B958" s="42" t="s">
        <v>3851</v>
      </c>
      <c r="C958" s="39"/>
      <c r="D958" s="39"/>
      <c r="E958" s="39"/>
      <c r="F958" s="39"/>
      <c r="G958" s="39"/>
      <c r="H958" s="39"/>
      <c r="I958" s="39"/>
      <c r="J958" s="40">
        <v>959</v>
      </c>
      <c r="K958" s="39" t="s">
        <v>3852</v>
      </c>
      <c r="L958" s="39" t="str">
        <f t="shared" si="14"/>
        <v>66.19.50</v>
      </c>
    </row>
    <row r="959" spans="1:12">
      <c r="A959" s="41" t="s">
        <v>3853</v>
      </c>
      <c r="B959" s="42" t="s">
        <v>3851</v>
      </c>
      <c r="C959" s="39"/>
      <c r="D959" s="39"/>
      <c r="E959" s="39"/>
      <c r="F959" s="39"/>
      <c r="G959" s="39"/>
      <c r="H959" s="39"/>
      <c r="I959" s="39"/>
      <c r="J959" s="40">
        <v>960</v>
      </c>
      <c r="K959" s="39" t="s">
        <v>3854</v>
      </c>
      <c r="L959" s="39" t="str">
        <f t="shared" si="14"/>
        <v>66.21.00</v>
      </c>
    </row>
    <row r="960" spans="1:12">
      <c r="A960" s="41" t="s">
        <v>3855</v>
      </c>
      <c r="B960" s="42" t="s">
        <v>3851</v>
      </c>
      <c r="C960" s="39"/>
      <c r="D960" s="39"/>
      <c r="E960" s="39"/>
      <c r="F960" s="39"/>
      <c r="G960" s="39"/>
      <c r="H960" s="39"/>
      <c r="I960" s="39"/>
      <c r="J960" s="40">
        <v>961</v>
      </c>
      <c r="K960" s="39" t="s">
        <v>3856</v>
      </c>
      <c r="L960" s="39" t="str">
        <f t="shared" si="14"/>
        <v>66.22.01</v>
      </c>
    </row>
    <row r="961" spans="1:12">
      <c r="A961" s="41" t="s">
        <v>3857</v>
      </c>
      <c r="B961" s="42" t="s">
        <v>3858</v>
      </c>
      <c r="C961" s="39"/>
      <c r="D961" s="39"/>
      <c r="E961" s="39"/>
      <c r="F961" s="39"/>
      <c r="G961" s="39"/>
      <c r="H961" s="39"/>
      <c r="I961" s="39"/>
      <c r="J961" s="40">
        <v>962</v>
      </c>
      <c r="K961" s="39" t="s">
        <v>3859</v>
      </c>
      <c r="L961" s="39" t="str">
        <f t="shared" si="14"/>
        <v>66.22.02</v>
      </c>
    </row>
    <row r="962" spans="1:12">
      <c r="A962" s="41" t="s">
        <v>3860</v>
      </c>
      <c r="B962" s="42" t="s">
        <v>3858</v>
      </c>
      <c r="C962" s="39"/>
      <c r="D962" s="39"/>
      <c r="E962" s="39"/>
      <c r="F962" s="39"/>
      <c r="G962" s="39"/>
      <c r="H962" s="39"/>
      <c r="I962" s="39"/>
      <c r="J962" s="40">
        <v>963</v>
      </c>
      <c r="K962" s="39" t="s">
        <v>3861</v>
      </c>
      <c r="L962" s="39" t="str">
        <f t="shared" ref="L962:L1025" si="15">+MID(K962,1,8)</f>
        <v>66.22.03</v>
      </c>
    </row>
    <row r="963" spans="1:12">
      <c r="A963" s="41" t="s">
        <v>3862</v>
      </c>
      <c r="B963" s="42" t="s">
        <v>3858</v>
      </c>
      <c r="C963" s="39"/>
      <c r="D963" s="39"/>
      <c r="E963" s="39"/>
      <c r="F963" s="39"/>
      <c r="G963" s="39"/>
      <c r="H963" s="39"/>
      <c r="I963" s="39"/>
      <c r="J963" s="40">
        <v>964</v>
      </c>
      <c r="K963" s="39" t="s">
        <v>3863</v>
      </c>
      <c r="L963" s="39" t="str">
        <f t="shared" si="15"/>
        <v>66.22.04</v>
      </c>
    </row>
    <row r="964" spans="1:12">
      <c r="A964" s="41" t="s">
        <v>3864</v>
      </c>
      <c r="B964" s="42" t="s">
        <v>3865</v>
      </c>
      <c r="C964" s="39"/>
      <c r="D964" s="39"/>
      <c r="E964" s="39"/>
      <c r="F964" s="39"/>
      <c r="G964" s="39"/>
      <c r="H964" s="39"/>
      <c r="I964" s="39"/>
      <c r="J964" s="40">
        <v>965</v>
      </c>
      <c r="K964" s="39" t="s">
        <v>3866</v>
      </c>
      <c r="L964" s="39" t="str">
        <f t="shared" si="15"/>
        <v>66.29.01</v>
      </c>
    </row>
    <row r="965" spans="1:12">
      <c r="A965" s="41" t="s">
        <v>3867</v>
      </c>
      <c r="B965" s="42" t="s">
        <v>3868</v>
      </c>
      <c r="C965" s="39"/>
      <c r="D965" s="39"/>
      <c r="E965" s="39"/>
      <c r="F965" s="39"/>
      <c r="G965" s="39"/>
      <c r="H965" s="39"/>
      <c r="I965" s="39"/>
      <c r="J965" s="40">
        <v>966</v>
      </c>
      <c r="K965" s="39" t="s">
        <v>3869</v>
      </c>
      <c r="L965" s="39" t="str">
        <f t="shared" si="15"/>
        <v>66.29.09</v>
      </c>
    </row>
    <row r="966" spans="1:12">
      <c r="A966" s="41" t="s">
        <v>3870</v>
      </c>
      <c r="B966" s="42" t="s">
        <v>3871</v>
      </c>
      <c r="C966" s="39"/>
      <c r="D966" s="39"/>
      <c r="E966" s="39"/>
      <c r="F966" s="39"/>
      <c r="G966" s="39"/>
      <c r="H966" s="39"/>
      <c r="I966" s="39"/>
      <c r="J966" s="40">
        <v>967</v>
      </c>
      <c r="K966" s="39" t="s">
        <v>3872</v>
      </c>
      <c r="L966" s="39" t="str">
        <f t="shared" si="15"/>
        <v>66.30.00</v>
      </c>
    </row>
    <row r="967" spans="1:12" ht="26.4">
      <c r="A967" s="41" t="s">
        <v>3873</v>
      </c>
      <c r="B967" s="42" t="s">
        <v>3874</v>
      </c>
      <c r="C967" s="39"/>
      <c r="D967" s="39"/>
      <c r="E967" s="39"/>
      <c r="F967" s="39"/>
      <c r="G967" s="39"/>
      <c r="H967" s="39"/>
      <c r="I967" s="39"/>
      <c r="J967" s="40">
        <v>968</v>
      </c>
      <c r="K967" s="39" t="s">
        <v>3875</v>
      </c>
      <c r="L967" s="39" t="str">
        <f t="shared" si="15"/>
        <v>68.10.00</v>
      </c>
    </row>
    <row r="968" spans="1:12">
      <c r="A968" s="41" t="s">
        <v>3876</v>
      </c>
      <c r="B968" s="42" t="s">
        <v>3877</v>
      </c>
      <c r="C968" s="39"/>
      <c r="D968" s="39"/>
      <c r="E968" s="39"/>
      <c r="F968" s="39"/>
      <c r="G968" s="39"/>
      <c r="H968" s="39"/>
      <c r="I968" s="39"/>
      <c r="J968" s="40">
        <v>969</v>
      </c>
      <c r="K968" s="39" t="s">
        <v>3878</v>
      </c>
      <c r="L968" s="39" t="str">
        <f t="shared" si="15"/>
        <v>68.20.01</v>
      </c>
    </row>
    <row r="969" spans="1:12">
      <c r="A969" s="41" t="s">
        <v>3879</v>
      </c>
      <c r="B969" s="42" t="s">
        <v>1350</v>
      </c>
      <c r="C969" s="39"/>
      <c r="D969" s="39"/>
      <c r="E969" s="39"/>
      <c r="F969" s="39"/>
      <c r="G969" s="39"/>
      <c r="H969" s="39"/>
      <c r="I969" s="39"/>
      <c r="J969" s="40">
        <v>970</v>
      </c>
      <c r="K969" s="39" t="s">
        <v>3880</v>
      </c>
      <c r="L969" s="39" t="str">
        <f t="shared" si="15"/>
        <v>68.20.02</v>
      </c>
    </row>
    <row r="970" spans="1:12">
      <c r="A970" s="41" t="s">
        <v>3881</v>
      </c>
      <c r="B970" s="42" t="s">
        <v>3882</v>
      </c>
      <c r="C970" s="39"/>
      <c r="D970" s="39"/>
      <c r="E970" s="39"/>
      <c r="F970" s="39"/>
      <c r="G970" s="39"/>
      <c r="H970" s="39"/>
      <c r="I970" s="39"/>
      <c r="J970" s="40">
        <v>971</v>
      </c>
      <c r="K970" s="39" t="s">
        <v>3883</v>
      </c>
      <c r="L970" s="39" t="str">
        <f t="shared" si="15"/>
        <v>68.31.00</v>
      </c>
    </row>
    <row r="971" spans="1:12">
      <c r="A971" s="41" t="s">
        <v>3884</v>
      </c>
      <c r="B971" s="42" t="s">
        <v>3885</v>
      </c>
      <c r="C971" s="39"/>
      <c r="D971" s="39"/>
      <c r="E971" s="39"/>
      <c r="F971" s="39"/>
      <c r="G971" s="39"/>
      <c r="H971" s="39"/>
      <c r="I971" s="39"/>
      <c r="J971" s="40">
        <v>972</v>
      </c>
      <c r="K971" s="39" t="s">
        <v>3886</v>
      </c>
      <c r="L971" s="39" t="str">
        <f t="shared" si="15"/>
        <v>68.32.00</v>
      </c>
    </row>
    <row r="972" spans="1:12">
      <c r="A972" s="41" t="s">
        <v>3887</v>
      </c>
      <c r="B972" s="42" t="s">
        <v>3888</v>
      </c>
      <c r="C972" s="39"/>
      <c r="D972" s="39"/>
      <c r="E972" s="39"/>
      <c r="F972" s="39"/>
      <c r="G972" s="39"/>
      <c r="H972" s="39"/>
      <c r="I972" s="39"/>
      <c r="J972" s="40">
        <v>973</v>
      </c>
      <c r="K972" s="39" t="s">
        <v>3889</v>
      </c>
      <c r="L972" s="39" t="str">
        <f t="shared" si="15"/>
        <v>69.10.10</v>
      </c>
    </row>
    <row r="973" spans="1:12">
      <c r="A973" s="41" t="s">
        <v>3890</v>
      </c>
      <c r="B973" s="42" t="s">
        <v>3888</v>
      </c>
      <c r="C973" s="39"/>
      <c r="D973" s="39"/>
      <c r="E973" s="39"/>
      <c r="F973" s="39"/>
      <c r="G973" s="39"/>
      <c r="H973" s="39"/>
      <c r="I973" s="39"/>
      <c r="J973" s="40">
        <v>974</v>
      </c>
      <c r="K973" s="39" t="s">
        <v>3891</v>
      </c>
      <c r="L973" s="39" t="str">
        <f t="shared" si="15"/>
        <v>69.10.20</v>
      </c>
    </row>
    <row r="974" spans="1:12">
      <c r="A974" s="41" t="s">
        <v>3892</v>
      </c>
      <c r="B974" s="42" t="s">
        <v>3893</v>
      </c>
      <c r="C974" s="39"/>
      <c r="D974" s="39"/>
      <c r="E974" s="39"/>
      <c r="F974" s="39"/>
      <c r="G974" s="39"/>
      <c r="H974" s="39"/>
      <c r="I974" s="39"/>
      <c r="J974" s="40">
        <v>975</v>
      </c>
      <c r="K974" s="39" t="s">
        <v>3894</v>
      </c>
      <c r="L974" s="39" t="str">
        <f t="shared" si="15"/>
        <v>69.20.11</v>
      </c>
    </row>
    <row r="975" spans="1:12">
      <c r="A975" s="41" t="s">
        <v>3895</v>
      </c>
      <c r="B975" s="42" t="s">
        <v>3893</v>
      </c>
      <c r="C975" s="39"/>
      <c r="D975" s="39"/>
      <c r="E975" s="39"/>
      <c r="F975" s="39"/>
      <c r="G975" s="39"/>
      <c r="H975" s="39"/>
      <c r="I975" s="39"/>
      <c r="J975" s="40">
        <v>976</v>
      </c>
      <c r="K975" s="39" t="s">
        <v>3896</v>
      </c>
      <c r="L975" s="39" t="str">
        <f t="shared" si="15"/>
        <v>69.20.12</v>
      </c>
    </row>
    <row r="976" spans="1:12">
      <c r="A976" s="41" t="s">
        <v>3897</v>
      </c>
      <c r="B976" s="42" t="s">
        <v>3898</v>
      </c>
      <c r="C976" s="39"/>
      <c r="D976" s="39"/>
      <c r="E976" s="39"/>
      <c r="F976" s="39"/>
      <c r="G976" s="39"/>
      <c r="H976" s="39"/>
      <c r="I976" s="39"/>
      <c r="J976" s="40">
        <v>977</v>
      </c>
      <c r="K976" s="39" t="s">
        <v>3899</v>
      </c>
      <c r="L976" s="39" t="str">
        <f t="shared" si="15"/>
        <v>69.20.13</v>
      </c>
    </row>
    <row r="977" spans="1:12">
      <c r="A977" s="41" t="s">
        <v>3900</v>
      </c>
      <c r="B977" s="42" t="s">
        <v>3898</v>
      </c>
      <c r="C977" s="39"/>
      <c r="D977" s="39"/>
      <c r="E977" s="39"/>
      <c r="F977" s="39"/>
      <c r="G977" s="39"/>
      <c r="H977" s="39"/>
      <c r="I977" s="39"/>
      <c r="J977" s="40">
        <v>978</v>
      </c>
      <c r="K977" s="39" t="s">
        <v>3901</v>
      </c>
      <c r="L977" s="39" t="str">
        <f t="shared" si="15"/>
        <v>69.20.14</v>
      </c>
    </row>
    <row r="978" spans="1:12">
      <c r="A978" s="41" t="s">
        <v>3902</v>
      </c>
      <c r="B978" s="42" t="s">
        <v>3898</v>
      </c>
      <c r="C978" s="39"/>
      <c r="D978" s="39"/>
      <c r="E978" s="39"/>
      <c r="F978" s="39"/>
      <c r="G978" s="39"/>
      <c r="H978" s="39"/>
      <c r="I978" s="39"/>
      <c r="J978" s="40">
        <v>979</v>
      </c>
      <c r="K978" s="39" t="s">
        <v>3903</v>
      </c>
      <c r="L978" s="39" t="str">
        <f t="shared" si="15"/>
        <v>69.20.15</v>
      </c>
    </row>
    <row r="979" spans="1:12">
      <c r="A979" s="41" t="s">
        <v>3904</v>
      </c>
      <c r="B979" s="42" t="s">
        <v>3905</v>
      </c>
      <c r="C979" s="39"/>
      <c r="D979" s="39"/>
      <c r="E979" s="39"/>
      <c r="F979" s="39"/>
      <c r="G979" s="39"/>
      <c r="H979" s="39"/>
      <c r="I979" s="39"/>
      <c r="J979" s="40">
        <v>980</v>
      </c>
      <c r="K979" s="39" t="s">
        <v>3906</v>
      </c>
      <c r="L979" s="39" t="str">
        <f t="shared" si="15"/>
        <v>69.20.20</v>
      </c>
    </row>
    <row r="980" spans="1:12">
      <c r="A980" s="41" t="s">
        <v>3907</v>
      </c>
      <c r="B980" s="42" t="s">
        <v>3905</v>
      </c>
      <c r="C980" s="39"/>
      <c r="D980" s="39"/>
      <c r="E980" s="39"/>
      <c r="F980" s="39"/>
      <c r="G980" s="39"/>
      <c r="H980" s="39"/>
      <c r="I980" s="39"/>
      <c r="J980" s="40">
        <v>981</v>
      </c>
      <c r="K980" s="39" t="s">
        <v>3908</v>
      </c>
      <c r="L980" s="39" t="str">
        <f t="shared" si="15"/>
        <v>69.20.30</v>
      </c>
    </row>
    <row r="981" spans="1:12">
      <c r="A981" s="41" t="s">
        <v>3909</v>
      </c>
      <c r="B981" s="42" t="s">
        <v>3905</v>
      </c>
      <c r="C981" s="39"/>
      <c r="D981" s="39"/>
      <c r="E981" s="39"/>
      <c r="F981" s="39"/>
      <c r="G981" s="39"/>
      <c r="H981" s="39"/>
      <c r="I981" s="39"/>
      <c r="J981" s="40">
        <v>982</v>
      </c>
      <c r="K981" s="39" t="s">
        <v>3910</v>
      </c>
      <c r="L981" s="39" t="str">
        <f t="shared" si="15"/>
        <v>70.10.00</v>
      </c>
    </row>
    <row r="982" spans="1:12">
      <c r="A982" s="41" t="s">
        <v>3911</v>
      </c>
      <c r="B982" s="42" t="s">
        <v>3912</v>
      </c>
      <c r="C982" s="39"/>
      <c r="D982" s="39"/>
      <c r="E982" s="39"/>
      <c r="F982" s="39"/>
      <c r="G982" s="39"/>
      <c r="H982" s="39"/>
      <c r="I982" s="39"/>
      <c r="J982" s="40">
        <v>983</v>
      </c>
      <c r="K982" s="39" t="s">
        <v>3913</v>
      </c>
      <c r="L982" s="39" t="str">
        <f t="shared" si="15"/>
        <v>70.21.00</v>
      </c>
    </row>
    <row r="983" spans="1:12">
      <c r="A983" s="41" t="s">
        <v>3914</v>
      </c>
      <c r="B983" s="42" t="s">
        <v>3912</v>
      </c>
      <c r="C983" s="39"/>
      <c r="D983" s="39"/>
      <c r="E983" s="39"/>
      <c r="F983" s="39"/>
      <c r="G983" s="39"/>
      <c r="H983" s="39"/>
      <c r="I983" s="39"/>
      <c r="J983" s="40">
        <v>984</v>
      </c>
      <c r="K983" s="39" t="s">
        <v>3915</v>
      </c>
      <c r="L983" s="39" t="str">
        <f t="shared" si="15"/>
        <v>70.22.01</v>
      </c>
    </row>
    <row r="984" spans="1:12">
      <c r="A984" s="41" t="s">
        <v>3916</v>
      </c>
      <c r="B984" s="42" t="s">
        <v>3912</v>
      </c>
      <c r="C984" s="39"/>
      <c r="D984" s="39"/>
      <c r="E984" s="39"/>
      <c r="F984" s="39"/>
      <c r="G984" s="39"/>
      <c r="H984" s="39"/>
      <c r="I984" s="39"/>
      <c r="J984" s="40">
        <v>985</v>
      </c>
      <c r="K984" s="39" t="s">
        <v>3917</v>
      </c>
      <c r="L984" s="39" t="str">
        <f t="shared" si="15"/>
        <v>70.22.09</v>
      </c>
    </row>
    <row r="985" spans="1:12">
      <c r="A985" s="41" t="s">
        <v>3918</v>
      </c>
      <c r="B985" s="42" t="s">
        <v>3919</v>
      </c>
      <c r="C985" s="39"/>
      <c r="D985" s="39"/>
      <c r="E985" s="39"/>
      <c r="F985" s="39"/>
      <c r="G985" s="39"/>
      <c r="H985" s="39"/>
      <c r="I985" s="39"/>
      <c r="J985" s="40">
        <v>986</v>
      </c>
      <c r="K985" s="39" t="s">
        <v>3920</v>
      </c>
      <c r="L985" s="39" t="str">
        <f t="shared" si="15"/>
        <v>71.11.00</v>
      </c>
    </row>
    <row r="986" spans="1:12">
      <c r="A986" s="41" t="s">
        <v>3921</v>
      </c>
      <c r="B986" s="42" t="s">
        <v>3919</v>
      </c>
      <c r="C986" s="39"/>
      <c r="D986" s="39"/>
      <c r="E986" s="39"/>
      <c r="F986" s="39"/>
      <c r="G986" s="39"/>
      <c r="H986" s="39"/>
      <c r="I986" s="39"/>
      <c r="J986" s="40">
        <v>987</v>
      </c>
      <c r="K986" s="39" t="s">
        <v>3922</v>
      </c>
      <c r="L986" s="39" t="str">
        <f t="shared" si="15"/>
        <v>71.12.10</v>
      </c>
    </row>
    <row r="987" spans="1:12">
      <c r="A987" s="41" t="s">
        <v>3923</v>
      </c>
      <c r="B987" s="42" t="s">
        <v>3919</v>
      </c>
      <c r="C987" s="39"/>
      <c r="D987" s="39"/>
      <c r="E987" s="39"/>
      <c r="F987" s="39"/>
      <c r="G987" s="39"/>
      <c r="H987" s="39"/>
      <c r="I987" s="39"/>
      <c r="J987" s="40">
        <v>988</v>
      </c>
      <c r="K987" s="39" t="s">
        <v>3924</v>
      </c>
      <c r="L987" s="39" t="str">
        <f t="shared" si="15"/>
        <v>71.12.20</v>
      </c>
    </row>
    <row r="988" spans="1:12">
      <c r="A988" s="41" t="s">
        <v>3925</v>
      </c>
      <c r="B988" s="42" t="s">
        <v>3926</v>
      </c>
      <c r="C988" s="39"/>
      <c r="D988" s="39"/>
      <c r="E988" s="39"/>
      <c r="F988" s="39"/>
      <c r="G988" s="39"/>
      <c r="H988" s="39"/>
      <c r="I988" s="39"/>
      <c r="J988" s="40">
        <v>989</v>
      </c>
      <c r="K988" s="39" t="s">
        <v>3927</v>
      </c>
      <c r="L988" s="39" t="str">
        <f t="shared" si="15"/>
        <v>71.12.30</v>
      </c>
    </row>
    <row r="989" spans="1:12">
      <c r="A989" s="41" t="s">
        <v>3928</v>
      </c>
      <c r="B989" s="42" t="s">
        <v>3929</v>
      </c>
      <c r="C989" s="39"/>
      <c r="D989" s="39"/>
      <c r="E989" s="39"/>
      <c r="F989" s="39"/>
      <c r="G989" s="39"/>
      <c r="H989" s="39"/>
      <c r="I989" s="39"/>
      <c r="J989" s="40">
        <v>990</v>
      </c>
      <c r="K989" s="39" t="s">
        <v>3930</v>
      </c>
      <c r="L989" s="39" t="str">
        <f t="shared" si="15"/>
        <v>71.12.40</v>
      </c>
    </row>
    <row r="990" spans="1:12">
      <c r="A990" s="41" t="s">
        <v>3931</v>
      </c>
      <c r="B990" s="42" t="s">
        <v>3932</v>
      </c>
      <c r="C990" s="39"/>
      <c r="D990" s="39"/>
      <c r="E990" s="39"/>
      <c r="F990" s="39"/>
      <c r="G990" s="39"/>
      <c r="H990" s="39"/>
      <c r="I990" s="39"/>
      <c r="J990" s="40">
        <v>991</v>
      </c>
      <c r="K990" s="39" t="s">
        <v>3933</v>
      </c>
      <c r="L990" s="39" t="str">
        <f t="shared" si="15"/>
        <v>71.12.50</v>
      </c>
    </row>
    <row r="991" spans="1:12">
      <c r="A991" s="41" t="s">
        <v>3934</v>
      </c>
      <c r="B991" s="42" t="s">
        <v>3932</v>
      </c>
      <c r="C991" s="39"/>
      <c r="D991" s="39"/>
      <c r="E991" s="39"/>
      <c r="F991" s="39"/>
      <c r="G991" s="39"/>
      <c r="H991" s="39"/>
      <c r="I991" s="39"/>
      <c r="J991" s="40">
        <v>992</v>
      </c>
      <c r="K991" s="39" t="s">
        <v>3935</v>
      </c>
      <c r="L991" s="39" t="str">
        <f t="shared" si="15"/>
        <v>71.20.10</v>
      </c>
    </row>
    <row r="992" spans="1:12">
      <c r="A992" s="41" t="s">
        <v>3936</v>
      </c>
      <c r="B992" s="42" t="s">
        <v>3937</v>
      </c>
      <c r="C992" s="39"/>
      <c r="D992" s="39"/>
      <c r="E992" s="39"/>
      <c r="F992" s="39"/>
      <c r="G992" s="39"/>
      <c r="H992" s="39"/>
      <c r="I992" s="39"/>
      <c r="J992" s="40">
        <v>993</v>
      </c>
      <c r="K992" s="39" t="s">
        <v>3938</v>
      </c>
      <c r="L992" s="39" t="str">
        <f t="shared" si="15"/>
        <v>71.20.21</v>
      </c>
    </row>
    <row r="993" spans="1:12">
      <c r="A993" s="41" t="s">
        <v>3939</v>
      </c>
      <c r="B993" s="42" t="s">
        <v>3937</v>
      </c>
      <c r="C993" s="39"/>
      <c r="D993" s="39"/>
      <c r="E993" s="39"/>
      <c r="F993" s="39"/>
      <c r="G993" s="39"/>
      <c r="H993" s="39"/>
      <c r="I993" s="39"/>
      <c r="J993" s="40">
        <v>994</v>
      </c>
      <c r="K993" s="39" t="s">
        <v>3940</v>
      </c>
      <c r="L993" s="39" t="str">
        <f t="shared" si="15"/>
        <v>71.20.22</v>
      </c>
    </row>
    <row r="994" spans="1:12">
      <c r="A994" s="41" t="s">
        <v>3941</v>
      </c>
      <c r="B994" s="42" t="s">
        <v>3942</v>
      </c>
      <c r="C994" s="39"/>
      <c r="D994" s="39"/>
      <c r="E994" s="39"/>
      <c r="F994" s="39"/>
      <c r="G994" s="39"/>
      <c r="H994" s="39"/>
      <c r="I994" s="39"/>
      <c r="J994" s="40">
        <v>995</v>
      </c>
      <c r="K994" s="39" t="s">
        <v>3943</v>
      </c>
      <c r="L994" s="39" t="str">
        <f t="shared" si="15"/>
        <v>72.11.00</v>
      </c>
    </row>
    <row r="995" spans="1:12">
      <c r="A995" s="41" t="s">
        <v>3944</v>
      </c>
      <c r="B995" s="42" t="s">
        <v>3942</v>
      </c>
      <c r="C995" s="39"/>
      <c r="D995" s="39"/>
      <c r="E995" s="39"/>
      <c r="F995" s="39"/>
      <c r="G995" s="39"/>
      <c r="H995" s="39"/>
      <c r="I995" s="39"/>
      <c r="J995" s="40">
        <v>996</v>
      </c>
      <c r="K995" s="39" t="s">
        <v>3945</v>
      </c>
      <c r="L995" s="39" t="str">
        <f t="shared" si="15"/>
        <v>72.19.01</v>
      </c>
    </row>
    <row r="996" spans="1:12">
      <c r="A996" s="41" t="s">
        <v>3946</v>
      </c>
      <c r="B996" s="42" t="s">
        <v>3947</v>
      </c>
      <c r="C996" s="39"/>
      <c r="D996" s="39"/>
      <c r="E996" s="39"/>
      <c r="F996" s="39"/>
      <c r="G996" s="39"/>
      <c r="H996" s="39"/>
      <c r="I996" s="39"/>
      <c r="J996" s="40">
        <v>997</v>
      </c>
      <c r="K996" s="39" t="s">
        <v>3948</v>
      </c>
      <c r="L996" s="39" t="str">
        <f t="shared" si="15"/>
        <v>72.19.09</v>
      </c>
    </row>
    <row r="997" spans="1:12">
      <c r="A997" s="41" t="s">
        <v>3949</v>
      </c>
      <c r="B997" s="42" t="s">
        <v>3950</v>
      </c>
      <c r="C997" s="39"/>
      <c r="D997" s="39"/>
      <c r="E997" s="39"/>
      <c r="F997" s="39"/>
      <c r="G997" s="39"/>
      <c r="H997" s="39"/>
      <c r="I997" s="39"/>
      <c r="J997" s="40">
        <v>998</v>
      </c>
      <c r="K997" s="39" t="s">
        <v>3951</v>
      </c>
      <c r="L997" s="39" t="str">
        <f t="shared" si="15"/>
        <v>72.20.00</v>
      </c>
    </row>
    <row r="998" spans="1:12" ht="26.4">
      <c r="A998" s="41" t="s">
        <v>3952</v>
      </c>
      <c r="B998" s="42" t="s">
        <v>3953</v>
      </c>
      <c r="C998" s="39"/>
      <c r="D998" s="39"/>
      <c r="E998" s="39"/>
      <c r="F998" s="39"/>
      <c r="G998" s="39"/>
      <c r="H998" s="39"/>
      <c r="I998" s="39"/>
      <c r="J998" s="40">
        <v>999</v>
      </c>
      <c r="K998" s="39" t="s">
        <v>3954</v>
      </c>
      <c r="L998" s="39" t="str">
        <f t="shared" si="15"/>
        <v>73.11.01</v>
      </c>
    </row>
    <row r="999" spans="1:12" ht="26.4">
      <c r="A999" s="41" t="s">
        <v>3955</v>
      </c>
      <c r="B999" s="42" t="s">
        <v>3953</v>
      </c>
      <c r="C999" s="39"/>
      <c r="D999" s="39"/>
      <c r="E999" s="39"/>
      <c r="F999" s="39"/>
      <c r="G999" s="39"/>
      <c r="H999" s="39"/>
      <c r="I999" s="39"/>
      <c r="J999" s="40">
        <v>1000</v>
      </c>
      <c r="K999" s="39" t="s">
        <v>3956</v>
      </c>
      <c r="L999" s="39" t="str">
        <f t="shared" si="15"/>
        <v>73.11.02</v>
      </c>
    </row>
    <row r="1000" spans="1:12" ht="26.4">
      <c r="A1000" s="41" t="s">
        <v>3957</v>
      </c>
      <c r="B1000" s="42" t="s">
        <v>3953</v>
      </c>
      <c r="C1000" s="39"/>
      <c r="D1000" s="39"/>
      <c r="E1000" s="39"/>
      <c r="F1000" s="39"/>
      <c r="G1000" s="39"/>
      <c r="H1000" s="39"/>
      <c r="I1000" s="39"/>
      <c r="J1000" s="40">
        <v>1001</v>
      </c>
      <c r="K1000" s="39" t="s">
        <v>3958</v>
      </c>
      <c r="L1000" s="39" t="str">
        <f t="shared" si="15"/>
        <v>73.12.00</v>
      </c>
    </row>
    <row r="1001" spans="1:12">
      <c r="A1001" s="41" t="s">
        <v>3959</v>
      </c>
      <c r="B1001" s="42" t="s">
        <v>3960</v>
      </c>
      <c r="C1001" s="39"/>
      <c r="D1001" s="39"/>
      <c r="E1001" s="39"/>
      <c r="F1001" s="39"/>
      <c r="G1001" s="39"/>
      <c r="H1001" s="39"/>
      <c r="I1001" s="39"/>
      <c r="J1001" s="40">
        <v>1002</v>
      </c>
      <c r="K1001" s="39" t="s">
        <v>3961</v>
      </c>
      <c r="L1001" s="39" t="str">
        <f t="shared" si="15"/>
        <v>73.20.00</v>
      </c>
    </row>
    <row r="1002" spans="1:12">
      <c r="A1002" s="41" t="s">
        <v>3962</v>
      </c>
      <c r="B1002" s="42" t="s">
        <v>3960</v>
      </c>
      <c r="C1002" s="39"/>
      <c r="D1002" s="39"/>
      <c r="E1002" s="39"/>
      <c r="F1002" s="39"/>
      <c r="G1002" s="39"/>
      <c r="H1002" s="39"/>
      <c r="I1002" s="39"/>
      <c r="J1002" s="40">
        <v>1003</v>
      </c>
      <c r="K1002" s="39" t="s">
        <v>3963</v>
      </c>
      <c r="L1002" s="39" t="str">
        <f t="shared" si="15"/>
        <v>74.10.10</v>
      </c>
    </row>
    <row r="1003" spans="1:12">
      <c r="A1003" s="41" t="s">
        <v>3964</v>
      </c>
      <c r="B1003" s="42" t="s">
        <v>3960</v>
      </c>
      <c r="C1003" s="39"/>
      <c r="D1003" s="39"/>
      <c r="E1003" s="39"/>
      <c r="F1003" s="39"/>
      <c r="G1003" s="39"/>
      <c r="H1003" s="39"/>
      <c r="I1003" s="39"/>
      <c r="J1003" s="40">
        <v>1004</v>
      </c>
      <c r="K1003" s="39" t="s">
        <v>3965</v>
      </c>
      <c r="L1003" s="39" t="str">
        <f t="shared" si="15"/>
        <v>74.10.21</v>
      </c>
    </row>
    <row r="1004" spans="1:12">
      <c r="A1004" s="41" t="s">
        <v>3966</v>
      </c>
      <c r="B1004" s="42" t="s">
        <v>3967</v>
      </c>
      <c r="C1004" s="39"/>
      <c r="D1004" s="39"/>
      <c r="E1004" s="39"/>
      <c r="F1004" s="39"/>
      <c r="G1004" s="39"/>
      <c r="H1004" s="39"/>
      <c r="I1004" s="39"/>
      <c r="J1004" s="40">
        <v>1005</v>
      </c>
      <c r="K1004" s="39" t="s">
        <v>3968</v>
      </c>
      <c r="L1004" s="39" t="str">
        <f t="shared" si="15"/>
        <v>74.10.29</v>
      </c>
    </row>
    <row r="1005" spans="1:12">
      <c r="A1005" s="41" t="s">
        <v>3969</v>
      </c>
      <c r="B1005" s="42" t="s">
        <v>3967</v>
      </c>
      <c r="C1005" s="39"/>
      <c r="D1005" s="39"/>
      <c r="E1005" s="39"/>
      <c r="F1005" s="39"/>
      <c r="G1005" s="39"/>
      <c r="H1005" s="39"/>
      <c r="I1005" s="39"/>
      <c r="J1005" s="40">
        <v>1006</v>
      </c>
      <c r="K1005" s="39" t="s">
        <v>3970</v>
      </c>
      <c r="L1005" s="39" t="str">
        <f t="shared" si="15"/>
        <v>74.10.30</v>
      </c>
    </row>
    <row r="1006" spans="1:12">
      <c r="A1006" s="41" t="s">
        <v>3971</v>
      </c>
      <c r="B1006" s="42" t="s">
        <v>3967</v>
      </c>
      <c r="C1006" s="39"/>
      <c r="D1006" s="39"/>
      <c r="E1006" s="39"/>
      <c r="F1006" s="39"/>
      <c r="G1006" s="39"/>
      <c r="H1006" s="39"/>
      <c r="I1006" s="39"/>
      <c r="J1006" s="40">
        <v>1007</v>
      </c>
      <c r="K1006" s="39" t="s">
        <v>3972</v>
      </c>
      <c r="L1006" s="39" t="str">
        <f t="shared" si="15"/>
        <v>74.10.90</v>
      </c>
    </row>
    <row r="1007" spans="1:12">
      <c r="A1007" s="41" t="s">
        <v>3973</v>
      </c>
      <c r="B1007" s="42" t="s">
        <v>3974</v>
      </c>
      <c r="C1007" s="39"/>
      <c r="D1007" s="39"/>
      <c r="E1007" s="39"/>
      <c r="F1007" s="39"/>
      <c r="G1007" s="39"/>
      <c r="H1007" s="39"/>
      <c r="I1007" s="39"/>
      <c r="J1007" s="40">
        <v>1008</v>
      </c>
      <c r="K1007" s="39" t="s">
        <v>3975</v>
      </c>
      <c r="L1007" s="39" t="str">
        <f t="shared" si="15"/>
        <v>74.20.11</v>
      </c>
    </row>
    <row r="1008" spans="1:12">
      <c r="A1008" s="41" t="s">
        <v>3976</v>
      </c>
      <c r="B1008" s="42" t="s">
        <v>3977</v>
      </c>
      <c r="C1008" s="39"/>
      <c r="D1008" s="39"/>
      <c r="E1008" s="39"/>
      <c r="F1008" s="39"/>
      <c r="G1008" s="39"/>
      <c r="H1008" s="39"/>
      <c r="I1008" s="39"/>
      <c r="J1008" s="40">
        <v>1009</v>
      </c>
      <c r="K1008" s="39" t="s">
        <v>3978</v>
      </c>
      <c r="L1008" s="39" t="str">
        <f t="shared" si="15"/>
        <v>74.20.12</v>
      </c>
    </row>
    <row r="1009" spans="1:12">
      <c r="A1009" s="41" t="s">
        <v>3979</v>
      </c>
      <c r="B1009" s="42" t="s">
        <v>3977</v>
      </c>
      <c r="C1009" s="39"/>
      <c r="D1009" s="39"/>
      <c r="E1009" s="39"/>
      <c r="F1009" s="39"/>
      <c r="G1009" s="39"/>
      <c r="H1009" s="39"/>
      <c r="I1009" s="39"/>
      <c r="J1009" s="40">
        <v>1010</v>
      </c>
      <c r="K1009" s="39" t="s">
        <v>3980</v>
      </c>
      <c r="L1009" s="39" t="str">
        <f t="shared" si="15"/>
        <v>74.20.19</v>
      </c>
    </row>
    <row r="1010" spans="1:12" ht="26.4">
      <c r="A1010" s="41" t="s">
        <v>3981</v>
      </c>
      <c r="B1010" s="42" t="s">
        <v>3982</v>
      </c>
      <c r="C1010" s="39"/>
      <c r="D1010" s="39"/>
      <c r="E1010" s="39"/>
      <c r="F1010" s="39"/>
      <c r="G1010" s="39"/>
      <c r="H1010" s="39"/>
      <c r="I1010" s="39"/>
      <c r="J1010" s="40">
        <v>1011</v>
      </c>
      <c r="K1010" s="39" t="s">
        <v>3983</v>
      </c>
      <c r="L1010" s="39" t="str">
        <f t="shared" si="15"/>
        <v>74.20.20</v>
      </c>
    </row>
    <row r="1011" spans="1:12" ht="26.4">
      <c r="A1011" s="41" t="s">
        <v>3984</v>
      </c>
      <c r="B1011" s="42" t="s">
        <v>3982</v>
      </c>
      <c r="C1011" s="39"/>
      <c r="D1011" s="39"/>
      <c r="E1011" s="39"/>
      <c r="F1011" s="39"/>
      <c r="G1011" s="39"/>
      <c r="H1011" s="39"/>
      <c r="I1011" s="39"/>
      <c r="J1011" s="40">
        <v>1012</v>
      </c>
      <c r="K1011" s="39" t="s">
        <v>3985</v>
      </c>
      <c r="L1011" s="39" t="str">
        <f t="shared" si="15"/>
        <v>74.30.00</v>
      </c>
    </row>
    <row r="1012" spans="1:12">
      <c r="A1012" s="41" t="s">
        <v>3986</v>
      </c>
      <c r="B1012" s="42" t="s">
        <v>3987</v>
      </c>
      <c r="C1012" s="39"/>
      <c r="D1012" s="39"/>
      <c r="E1012" s="39"/>
      <c r="F1012" s="39"/>
      <c r="G1012" s="39"/>
      <c r="H1012" s="39"/>
      <c r="I1012" s="39"/>
      <c r="J1012" s="40">
        <v>1013</v>
      </c>
      <c r="K1012" s="39" t="s">
        <v>3988</v>
      </c>
      <c r="L1012" s="39" t="str">
        <f t="shared" si="15"/>
        <v>74.90.11</v>
      </c>
    </row>
    <row r="1013" spans="1:12">
      <c r="A1013" s="41" t="s">
        <v>3989</v>
      </c>
      <c r="B1013" s="42" t="s">
        <v>3987</v>
      </c>
      <c r="C1013" s="39"/>
      <c r="D1013" s="39"/>
      <c r="E1013" s="39"/>
      <c r="F1013" s="39"/>
      <c r="G1013" s="39"/>
      <c r="H1013" s="39"/>
      <c r="I1013" s="39"/>
      <c r="J1013" s="40">
        <v>1014</v>
      </c>
      <c r="K1013" s="39" t="s">
        <v>3990</v>
      </c>
      <c r="L1013" s="39" t="str">
        <f t="shared" si="15"/>
        <v>74.90.12</v>
      </c>
    </row>
    <row r="1014" spans="1:12">
      <c r="A1014" s="41" t="s">
        <v>3991</v>
      </c>
      <c r="B1014" s="42" t="s">
        <v>3992</v>
      </c>
      <c r="C1014" s="39"/>
      <c r="D1014" s="39"/>
      <c r="E1014" s="39"/>
      <c r="F1014" s="39"/>
      <c r="G1014" s="39"/>
      <c r="H1014" s="39"/>
      <c r="I1014" s="39"/>
      <c r="J1014" s="40">
        <v>1015</v>
      </c>
      <c r="K1014" s="39" t="s">
        <v>3993</v>
      </c>
      <c r="L1014" s="39" t="str">
        <f t="shared" si="15"/>
        <v>74.90.21</v>
      </c>
    </row>
    <row r="1015" spans="1:12" ht="26.4">
      <c r="A1015" s="41" t="s">
        <v>3994</v>
      </c>
      <c r="B1015" s="42" t="s">
        <v>3995</v>
      </c>
      <c r="C1015" s="39"/>
      <c r="D1015" s="39"/>
      <c r="E1015" s="39"/>
      <c r="F1015" s="39"/>
      <c r="G1015" s="39"/>
      <c r="H1015" s="39"/>
      <c r="I1015" s="39"/>
      <c r="J1015" s="40">
        <v>1016</v>
      </c>
      <c r="K1015" s="39" t="s">
        <v>3996</v>
      </c>
      <c r="L1015" s="39" t="str">
        <f t="shared" si="15"/>
        <v>74.90.29</v>
      </c>
    </row>
    <row r="1016" spans="1:12">
      <c r="A1016" s="41" t="s">
        <v>3997</v>
      </c>
      <c r="B1016" s="42" t="s">
        <v>3998</v>
      </c>
      <c r="C1016" s="39"/>
      <c r="D1016" s="39"/>
      <c r="E1016" s="39"/>
      <c r="F1016" s="39"/>
      <c r="G1016" s="39"/>
      <c r="H1016" s="39"/>
      <c r="I1016" s="39"/>
      <c r="J1016" s="40">
        <v>1017</v>
      </c>
      <c r="K1016" s="39" t="s">
        <v>3999</v>
      </c>
      <c r="L1016" s="39" t="str">
        <f t="shared" si="15"/>
        <v>74.90.91</v>
      </c>
    </row>
    <row r="1017" spans="1:12">
      <c r="A1017" s="41" t="s">
        <v>4000</v>
      </c>
      <c r="B1017" s="42" t="s">
        <v>4001</v>
      </c>
      <c r="C1017" s="39"/>
      <c r="D1017" s="39"/>
      <c r="E1017" s="39"/>
      <c r="F1017" s="39"/>
      <c r="G1017" s="39"/>
      <c r="H1017" s="39"/>
      <c r="I1017" s="39"/>
      <c r="J1017" s="40">
        <v>1018</v>
      </c>
      <c r="K1017" s="39" t="s">
        <v>4002</v>
      </c>
      <c r="L1017" s="39" t="str">
        <f t="shared" si="15"/>
        <v>74.90.92</v>
      </c>
    </row>
    <row r="1018" spans="1:12">
      <c r="A1018" s="41" t="s">
        <v>4003</v>
      </c>
      <c r="B1018" s="42" t="s">
        <v>4004</v>
      </c>
      <c r="C1018" s="39"/>
      <c r="D1018" s="39"/>
      <c r="E1018" s="39"/>
      <c r="F1018" s="39"/>
      <c r="G1018" s="39"/>
      <c r="H1018" s="39"/>
      <c r="I1018" s="39"/>
      <c r="J1018" s="40">
        <v>1019</v>
      </c>
      <c r="K1018" s="39" t="s">
        <v>4005</v>
      </c>
      <c r="L1018" s="39" t="str">
        <f t="shared" si="15"/>
        <v>74.90.93</v>
      </c>
    </row>
    <row r="1019" spans="1:12" ht="26.4">
      <c r="A1019" s="41" t="s">
        <v>4006</v>
      </c>
      <c r="B1019" s="42" t="s">
        <v>4007</v>
      </c>
      <c r="C1019" s="39"/>
      <c r="D1019" s="39"/>
      <c r="E1019" s="39"/>
      <c r="F1019" s="39"/>
      <c r="G1019" s="39"/>
      <c r="H1019" s="39"/>
      <c r="I1019" s="39"/>
      <c r="J1019" s="40">
        <v>1020</v>
      </c>
      <c r="K1019" s="39" t="s">
        <v>4008</v>
      </c>
      <c r="L1019" s="39" t="str">
        <f t="shared" si="15"/>
        <v>74.90.94</v>
      </c>
    </row>
    <row r="1020" spans="1:12">
      <c r="A1020" s="41" t="s">
        <v>4009</v>
      </c>
      <c r="B1020" s="42" t="s">
        <v>4010</v>
      </c>
      <c r="C1020" s="39"/>
      <c r="D1020" s="39"/>
      <c r="E1020" s="39"/>
      <c r="F1020" s="39"/>
      <c r="G1020" s="39"/>
      <c r="H1020" s="39"/>
      <c r="I1020" s="39"/>
      <c r="J1020" s="40">
        <v>1021</v>
      </c>
      <c r="K1020" s="39" t="s">
        <v>4011</v>
      </c>
      <c r="L1020" s="39" t="str">
        <f t="shared" si="15"/>
        <v>74.90.99</v>
      </c>
    </row>
    <row r="1021" spans="1:12">
      <c r="A1021" s="41" t="s">
        <v>4012</v>
      </c>
      <c r="B1021" s="42" t="s">
        <v>4013</v>
      </c>
      <c r="C1021" s="39"/>
      <c r="D1021" s="39"/>
      <c r="E1021" s="39"/>
      <c r="F1021" s="39"/>
      <c r="G1021" s="39"/>
      <c r="H1021" s="39"/>
      <c r="I1021" s="39"/>
      <c r="J1021" s="40">
        <v>1022</v>
      </c>
      <c r="K1021" s="39" t="s">
        <v>4014</v>
      </c>
      <c r="L1021" s="39" t="str">
        <f t="shared" si="15"/>
        <v>75.00.00</v>
      </c>
    </row>
    <row r="1022" spans="1:12">
      <c r="A1022" s="41" t="s">
        <v>4015</v>
      </c>
      <c r="B1022" s="42" t="s">
        <v>4013</v>
      </c>
      <c r="C1022" s="39"/>
      <c r="D1022" s="39"/>
      <c r="E1022" s="39"/>
      <c r="F1022" s="39"/>
      <c r="G1022" s="39"/>
      <c r="H1022" s="39"/>
      <c r="I1022" s="39"/>
      <c r="J1022" s="40">
        <v>1023</v>
      </c>
      <c r="K1022" s="39" t="s">
        <v>4016</v>
      </c>
      <c r="L1022" s="39" t="str">
        <f t="shared" si="15"/>
        <v>77.11.00</v>
      </c>
    </row>
    <row r="1023" spans="1:12">
      <c r="A1023" s="41" t="s">
        <v>4017</v>
      </c>
      <c r="B1023" s="42" t="s">
        <v>4018</v>
      </c>
      <c r="C1023" s="39"/>
      <c r="D1023" s="39"/>
      <c r="E1023" s="39"/>
      <c r="F1023" s="39"/>
      <c r="G1023" s="39"/>
      <c r="H1023" s="39"/>
      <c r="I1023" s="39"/>
      <c r="J1023" s="40">
        <v>1024</v>
      </c>
      <c r="K1023" s="39" t="s">
        <v>4019</v>
      </c>
      <c r="L1023" s="39" t="str">
        <f t="shared" si="15"/>
        <v>77.12.00</v>
      </c>
    </row>
    <row r="1024" spans="1:12">
      <c r="A1024" s="41" t="s">
        <v>4020</v>
      </c>
      <c r="B1024" s="42" t="s">
        <v>4018</v>
      </c>
      <c r="C1024" s="39"/>
      <c r="D1024" s="39"/>
      <c r="E1024" s="39"/>
      <c r="F1024" s="39"/>
      <c r="G1024" s="39"/>
      <c r="H1024" s="39"/>
      <c r="I1024" s="39"/>
      <c r="J1024" s="40">
        <v>1025</v>
      </c>
      <c r="K1024" s="39" t="s">
        <v>4021</v>
      </c>
      <c r="L1024" s="39" t="str">
        <f t="shared" si="15"/>
        <v>77.21.01</v>
      </c>
    </row>
    <row r="1025" spans="1:12">
      <c r="A1025" s="41" t="s">
        <v>4022</v>
      </c>
      <c r="B1025" s="42" t="s">
        <v>4023</v>
      </c>
      <c r="C1025" s="39"/>
      <c r="D1025" s="39"/>
      <c r="E1025" s="39"/>
      <c r="F1025" s="39"/>
      <c r="G1025" s="39"/>
      <c r="H1025" s="39"/>
      <c r="I1025" s="39"/>
      <c r="J1025" s="40">
        <v>1026</v>
      </c>
      <c r="K1025" s="39" t="s">
        <v>4024</v>
      </c>
      <c r="L1025" s="39" t="str">
        <f t="shared" si="15"/>
        <v>77.21.02</v>
      </c>
    </row>
    <row r="1026" spans="1:12">
      <c r="A1026" s="41" t="s">
        <v>4025</v>
      </c>
      <c r="B1026" s="42" t="s">
        <v>4026</v>
      </c>
      <c r="C1026" s="39"/>
      <c r="D1026" s="39"/>
      <c r="E1026" s="39"/>
      <c r="F1026" s="39"/>
      <c r="G1026" s="39"/>
      <c r="H1026" s="39"/>
      <c r="I1026" s="39"/>
      <c r="J1026" s="40">
        <v>1027</v>
      </c>
      <c r="K1026" s="39" t="s">
        <v>4027</v>
      </c>
      <c r="L1026" s="39" t="str">
        <f t="shared" ref="L1026:L1089" si="16">+MID(K1026,1,8)</f>
        <v>77.21.09</v>
      </c>
    </row>
    <row r="1027" spans="1:12">
      <c r="A1027" s="41" t="s">
        <v>4028</v>
      </c>
      <c r="B1027" s="42" t="s">
        <v>4029</v>
      </c>
      <c r="C1027" s="39"/>
      <c r="D1027" s="39"/>
      <c r="E1027" s="39"/>
      <c r="F1027" s="39"/>
      <c r="G1027" s="39"/>
      <c r="H1027" s="39"/>
      <c r="I1027" s="39"/>
      <c r="J1027" s="40">
        <v>1028</v>
      </c>
      <c r="K1027" s="39" t="s">
        <v>4030</v>
      </c>
      <c r="L1027" s="39" t="str">
        <f t="shared" si="16"/>
        <v>77.22.00</v>
      </c>
    </row>
    <row r="1028" spans="1:12">
      <c r="A1028" s="41" t="s">
        <v>4031</v>
      </c>
      <c r="B1028" s="42" t="s">
        <v>4032</v>
      </c>
      <c r="C1028" s="39"/>
      <c r="D1028" s="39"/>
      <c r="E1028" s="39"/>
      <c r="F1028" s="39"/>
      <c r="G1028" s="39"/>
      <c r="H1028" s="39"/>
      <c r="I1028" s="39"/>
      <c r="J1028" s="40">
        <v>1029</v>
      </c>
      <c r="K1028" s="39" t="s">
        <v>4033</v>
      </c>
      <c r="L1028" s="39" t="str">
        <f t="shared" si="16"/>
        <v>77.29.10</v>
      </c>
    </row>
    <row r="1029" spans="1:12" ht="26.4">
      <c r="A1029" s="41" t="s">
        <v>4034</v>
      </c>
      <c r="B1029" s="42" t="s">
        <v>4035</v>
      </c>
      <c r="C1029" s="39"/>
      <c r="D1029" s="39"/>
      <c r="E1029" s="39"/>
      <c r="F1029" s="39"/>
      <c r="G1029" s="39"/>
      <c r="H1029" s="39"/>
      <c r="I1029" s="39"/>
      <c r="J1029" s="40">
        <v>1030</v>
      </c>
      <c r="K1029" s="39" t="s">
        <v>4036</v>
      </c>
      <c r="L1029" s="39" t="str">
        <f t="shared" si="16"/>
        <v>77.29.90</v>
      </c>
    </row>
    <row r="1030" spans="1:12" ht="26.4">
      <c r="A1030" s="41" t="s">
        <v>4037</v>
      </c>
      <c r="B1030" s="42" t="s">
        <v>4035</v>
      </c>
      <c r="C1030" s="39"/>
      <c r="D1030" s="39"/>
      <c r="E1030" s="39"/>
      <c r="F1030" s="39"/>
      <c r="G1030" s="39"/>
      <c r="H1030" s="39"/>
      <c r="I1030" s="39"/>
      <c r="J1030" s="40">
        <v>1031</v>
      </c>
      <c r="K1030" s="39" t="s">
        <v>4038</v>
      </c>
      <c r="L1030" s="39" t="str">
        <f t="shared" si="16"/>
        <v>77.31.00</v>
      </c>
    </row>
    <row r="1031" spans="1:12" ht="26.4">
      <c r="A1031" s="41" t="s">
        <v>4039</v>
      </c>
      <c r="B1031" s="42" t="s">
        <v>4035</v>
      </c>
      <c r="C1031" s="39"/>
      <c r="D1031" s="39"/>
      <c r="E1031" s="39"/>
      <c r="F1031" s="39"/>
      <c r="G1031" s="39"/>
      <c r="H1031" s="39"/>
      <c r="I1031" s="39"/>
      <c r="J1031" s="40">
        <v>1032</v>
      </c>
      <c r="K1031" s="39" t="s">
        <v>4040</v>
      </c>
      <c r="L1031" s="39" t="str">
        <f t="shared" si="16"/>
        <v>77.32.00</v>
      </c>
    </row>
    <row r="1032" spans="1:12">
      <c r="A1032" s="41" t="s">
        <v>4041</v>
      </c>
      <c r="B1032" s="42" t="s">
        <v>4042</v>
      </c>
      <c r="C1032" s="39"/>
      <c r="D1032" s="39"/>
      <c r="E1032" s="39"/>
      <c r="F1032" s="39"/>
      <c r="G1032" s="39"/>
      <c r="H1032" s="39"/>
      <c r="I1032" s="39"/>
      <c r="J1032" s="40">
        <v>1033</v>
      </c>
      <c r="K1032" s="39" t="s">
        <v>4043</v>
      </c>
      <c r="L1032" s="39" t="str">
        <f t="shared" si="16"/>
        <v>77.33.00</v>
      </c>
    </row>
    <row r="1033" spans="1:12">
      <c r="A1033" s="41" t="s">
        <v>4044</v>
      </c>
      <c r="B1033" s="42" t="s">
        <v>4042</v>
      </c>
      <c r="C1033" s="39"/>
      <c r="D1033" s="39"/>
      <c r="E1033" s="39"/>
      <c r="F1033" s="39"/>
      <c r="G1033" s="39"/>
      <c r="H1033" s="39"/>
      <c r="I1033" s="39"/>
      <c r="J1033" s="40">
        <v>1034</v>
      </c>
      <c r="K1033" s="39" t="s">
        <v>4045</v>
      </c>
      <c r="L1033" s="39" t="str">
        <f t="shared" si="16"/>
        <v>77.34.00</v>
      </c>
    </row>
    <row r="1034" spans="1:12">
      <c r="A1034" s="41" t="s">
        <v>4046</v>
      </c>
      <c r="B1034" s="42" t="s">
        <v>4042</v>
      </c>
      <c r="C1034" s="39"/>
      <c r="D1034" s="39"/>
      <c r="E1034" s="39"/>
      <c r="F1034" s="39"/>
      <c r="G1034" s="39"/>
      <c r="H1034" s="39"/>
      <c r="I1034" s="39"/>
      <c r="J1034" s="40">
        <v>1035</v>
      </c>
      <c r="K1034" s="39" t="s">
        <v>4047</v>
      </c>
      <c r="L1034" s="39" t="str">
        <f t="shared" si="16"/>
        <v>77.35.00</v>
      </c>
    </row>
    <row r="1035" spans="1:12">
      <c r="A1035" s="41" t="s">
        <v>4048</v>
      </c>
      <c r="B1035" s="42" t="s">
        <v>4049</v>
      </c>
      <c r="C1035" s="39"/>
      <c r="D1035" s="39"/>
      <c r="E1035" s="39"/>
      <c r="F1035" s="39"/>
      <c r="G1035" s="39"/>
      <c r="H1035" s="39"/>
      <c r="I1035" s="39"/>
      <c r="J1035" s="40">
        <v>1036</v>
      </c>
      <c r="K1035" s="39" t="s">
        <v>4050</v>
      </c>
      <c r="L1035" s="39" t="str">
        <f t="shared" si="16"/>
        <v>77.39.10</v>
      </c>
    </row>
    <row r="1036" spans="1:12">
      <c r="A1036" s="41" t="s">
        <v>4051</v>
      </c>
      <c r="B1036" s="42" t="s">
        <v>4052</v>
      </c>
      <c r="C1036" s="39"/>
      <c r="D1036" s="39"/>
      <c r="E1036" s="39"/>
      <c r="F1036" s="39"/>
      <c r="G1036" s="39"/>
      <c r="H1036" s="39"/>
      <c r="I1036" s="39"/>
      <c r="J1036" s="40">
        <v>1037</v>
      </c>
      <c r="K1036" s="39" t="s">
        <v>4053</v>
      </c>
      <c r="L1036" s="39" t="str">
        <f t="shared" si="16"/>
        <v>77.39.91</v>
      </c>
    </row>
    <row r="1037" spans="1:12">
      <c r="A1037" s="41" t="s">
        <v>4054</v>
      </c>
      <c r="B1037" s="42" t="s">
        <v>4052</v>
      </c>
      <c r="C1037" s="39"/>
      <c r="D1037" s="39"/>
      <c r="E1037" s="39"/>
      <c r="F1037" s="39"/>
      <c r="G1037" s="39"/>
      <c r="H1037" s="39"/>
      <c r="I1037" s="39"/>
      <c r="J1037" s="40">
        <v>1038</v>
      </c>
      <c r="K1037" s="39" t="s">
        <v>4055</v>
      </c>
      <c r="L1037" s="39" t="str">
        <f t="shared" si="16"/>
        <v>77.39.92</v>
      </c>
    </row>
    <row r="1038" spans="1:12">
      <c r="A1038" s="41" t="s">
        <v>4056</v>
      </c>
      <c r="B1038" s="42" t="s">
        <v>4052</v>
      </c>
      <c r="C1038" s="39"/>
      <c r="D1038" s="39"/>
      <c r="E1038" s="39"/>
      <c r="F1038" s="39"/>
      <c r="G1038" s="39"/>
      <c r="H1038" s="39"/>
      <c r="I1038" s="39"/>
      <c r="J1038" s="40">
        <v>1039</v>
      </c>
      <c r="K1038" s="39" t="s">
        <v>4057</v>
      </c>
      <c r="L1038" s="39" t="str">
        <f t="shared" si="16"/>
        <v>77.39.93</v>
      </c>
    </row>
    <row r="1039" spans="1:12">
      <c r="A1039" s="41" t="s">
        <v>4058</v>
      </c>
      <c r="B1039" s="42" t="s">
        <v>4059</v>
      </c>
      <c r="C1039" s="39"/>
      <c r="D1039" s="39"/>
      <c r="E1039" s="39"/>
      <c r="F1039" s="39"/>
      <c r="G1039" s="39"/>
      <c r="H1039" s="39"/>
      <c r="I1039" s="39"/>
      <c r="J1039" s="40">
        <v>1040</v>
      </c>
      <c r="K1039" s="39" t="s">
        <v>4060</v>
      </c>
      <c r="L1039" s="39" t="str">
        <f t="shared" si="16"/>
        <v>77.39.94</v>
      </c>
    </row>
    <row r="1040" spans="1:12">
      <c r="A1040" s="41" t="s">
        <v>4061</v>
      </c>
      <c r="B1040" s="42" t="s">
        <v>4059</v>
      </c>
      <c r="C1040" s="39"/>
      <c r="D1040" s="39"/>
      <c r="E1040" s="39"/>
      <c r="F1040" s="39"/>
      <c r="G1040" s="39"/>
      <c r="H1040" s="39"/>
      <c r="I1040" s="39"/>
      <c r="J1040" s="40">
        <v>1041</v>
      </c>
      <c r="K1040" s="39" t="s">
        <v>4062</v>
      </c>
      <c r="L1040" s="39" t="str">
        <f t="shared" si="16"/>
        <v>77.39.99</v>
      </c>
    </row>
    <row r="1041" spans="1:12">
      <c r="A1041" s="41" t="s">
        <v>4063</v>
      </c>
      <c r="B1041" s="42" t="s">
        <v>4059</v>
      </c>
      <c r="C1041" s="39"/>
      <c r="D1041" s="39"/>
      <c r="E1041" s="39"/>
      <c r="F1041" s="39"/>
      <c r="G1041" s="39"/>
      <c r="H1041" s="39"/>
      <c r="I1041" s="39"/>
      <c r="J1041" s="40">
        <v>1042</v>
      </c>
      <c r="K1041" s="39" t="s">
        <v>4064</v>
      </c>
      <c r="L1041" s="39" t="str">
        <f t="shared" si="16"/>
        <v>77.40.00</v>
      </c>
    </row>
    <row r="1042" spans="1:12">
      <c r="A1042" s="41" t="s">
        <v>4065</v>
      </c>
      <c r="B1042" s="42" t="s">
        <v>4066</v>
      </c>
      <c r="C1042" s="39"/>
      <c r="D1042" s="39"/>
      <c r="E1042" s="39"/>
      <c r="F1042" s="39"/>
      <c r="G1042" s="39"/>
      <c r="H1042" s="39"/>
      <c r="I1042" s="39"/>
      <c r="J1042" s="40">
        <v>1043</v>
      </c>
      <c r="K1042" s="39" t="s">
        <v>4067</v>
      </c>
      <c r="L1042" s="39" t="str">
        <f t="shared" si="16"/>
        <v>78.10.00</v>
      </c>
    </row>
    <row r="1043" spans="1:12">
      <c r="A1043" s="41" t="s">
        <v>4068</v>
      </c>
      <c r="B1043" s="42" t="s">
        <v>4066</v>
      </c>
      <c r="C1043" s="39"/>
      <c r="D1043" s="39"/>
      <c r="E1043" s="39"/>
      <c r="F1043" s="39"/>
      <c r="G1043" s="39"/>
      <c r="H1043" s="39"/>
      <c r="I1043" s="39"/>
      <c r="J1043" s="40">
        <v>1044</v>
      </c>
      <c r="K1043" s="39" t="s">
        <v>4069</v>
      </c>
      <c r="L1043" s="39" t="str">
        <f t="shared" si="16"/>
        <v>78.20.00</v>
      </c>
    </row>
    <row r="1044" spans="1:12">
      <c r="A1044" s="41" t="s">
        <v>4070</v>
      </c>
      <c r="B1044" s="42" t="s">
        <v>4066</v>
      </c>
      <c r="C1044" s="39"/>
      <c r="D1044" s="39"/>
      <c r="E1044" s="39"/>
      <c r="F1044" s="39"/>
      <c r="G1044" s="39"/>
      <c r="H1044" s="39"/>
      <c r="I1044" s="39"/>
      <c r="J1044" s="40">
        <v>1045</v>
      </c>
      <c r="K1044" s="39" t="s">
        <v>4071</v>
      </c>
      <c r="L1044" s="39" t="str">
        <f t="shared" si="16"/>
        <v>78.30.00</v>
      </c>
    </row>
    <row r="1045" spans="1:12">
      <c r="A1045" s="41" t="s">
        <v>4072</v>
      </c>
      <c r="B1045" s="42" t="s">
        <v>4073</v>
      </c>
      <c r="C1045" s="39"/>
      <c r="D1045" s="39"/>
      <c r="E1045" s="39"/>
      <c r="F1045" s="39"/>
      <c r="G1045" s="39"/>
      <c r="H1045" s="39"/>
      <c r="I1045" s="39"/>
      <c r="J1045" s="40">
        <v>1046</v>
      </c>
      <c r="K1045" s="39" t="s">
        <v>4074</v>
      </c>
      <c r="L1045" s="39" t="str">
        <f t="shared" si="16"/>
        <v>79.11.00</v>
      </c>
    </row>
    <row r="1046" spans="1:12">
      <c r="A1046" s="41" t="s">
        <v>4075</v>
      </c>
      <c r="B1046" s="42" t="s">
        <v>4076</v>
      </c>
      <c r="C1046" s="39"/>
      <c r="D1046" s="39"/>
      <c r="E1046" s="39"/>
      <c r="F1046" s="39"/>
      <c r="G1046" s="39"/>
      <c r="H1046" s="39"/>
      <c r="I1046" s="39"/>
      <c r="J1046" s="40">
        <v>1047</v>
      </c>
      <c r="K1046" s="39" t="s">
        <v>4077</v>
      </c>
      <c r="L1046" s="39" t="str">
        <f t="shared" si="16"/>
        <v>79.12.00</v>
      </c>
    </row>
    <row r="1047" spans="1:12">
      <c r="A1047" s="41" t="s">
        <v>4078</v>
      </c>
      <c r="B1047" s="42" t="s">
        <v>4076</v>
      </c>
      <c r="C1047" s="39"/>
      <c r="D1047" s="39"/>
      <c r="E1047" s="39"/>
      <c r="F1047" s="39"/>
      <c r="G1047" s="39"/>
      <c r="H1047" s="39"/>
      <c r="I1047" s="39"/>
      <c r="J1047" s="40">
        <v>1048</v>
      </c>
      <c r="K1047" s="39" t="s">
        <v>4079</v>
      </c>
      <c r="L1047" s="39" t="str">
        <f t="shared" si="16"/>
        <v>79.90.11</v>
      </c>
    </row>
    <row r="1048" spans="1:12">
      <c r="A1048" s="41" t="s">
        <v>4080</v>
      </c>
      <c r="B1048" s="42" t="s">
        <v>4081</v>
      </c>
      <c r="C1048" s="39"/>
      <c r="D1048" s="39"/>
      <c r="E1048" s="39"/>
      <c r="F1048" s="39"/>
      <c r="G1048" s="39"/>
      <c r="H1048" s="39"/>
      <c r="I1048" s="39"/>
      <c r="J1048" s="40">
        <v>1049</v>
      </c>
      <c r="K1048" s="39" t="s">
        <v>4082</v>
      </c>
      <c r="L1048" s="39" t="str">
        <f t="shared" si="16"/>
        <v>79.90.19</v>
      </c>
    </row>
    <row r="1049" spans="1:12">
      <c r="A1049" s="41" t="s">
        <v>4083</v>
      </c>
      <c r="B1049" s="42" t="s">
        <v>4081</v>
      </c>
      <c r="C1049" s="39"/>
      <c r="D1049" s="39"/>
      <c r="E1049" s="39"/>
      <c r="F1049" s="39"/>
      <c r="G1049" s="39"/>
      <c r="H1049" s="39"/>
      <c r="I1049" s="39"/>
      <c r="J1049" s="40">
        <v>1050</v>
      </c>
      <c r="K1049" s="39" t="s">
        <v>4084</v>
      </c>
      <c r="L1049" s="39" t="str">
        <f t="shared" si="16"/>
        <v>79.90.20</v>
      </c>
    </row>
    <row r="1050" spans="1:12">
      <c r="A1050" s="41" t="s">
        <v>4085</v>
      </c>
      <c r="B1050" s="42" t="s">
        <v>4086</v>
      </c>
      <c r="C1050" s="39"/>
      <c r="D1050" s="39"/>
      <c r="E1050" s="39"/>
      <c r="F1050" s="39"/>
      <c r="G1050" s="39"/>
      <c r="H1050" s="39"/>
      <c r="I1050" s="39"/>
      <c r="J1050" s="40">
        <v>1051</v>
      </c>
      <c r="K1050" s="39" t="s">
        <v>4087</v>
      </c>
      <c r="L1050" s="39" t="str">
        <f t="shared" si="16"/>
        <v>80.10.00</v>
      </c>
    </row>
    <row r="1051" spans="1:12">
      <c r="A1051" s="41" t="s">
        <v>4088</v>
      </c>
      <c r="B1051" s="42" t="s">
        <v>4086</v>
      </c>
      <c r="C1051" s="39"/>
      <c r="D1051" s="39"/>
      <c r="E1051" s="39"/>
      <c r="F1051" s="39"/>
      <c r="G1051" s="39"/>
      <c r="H1051" s="39"/>
      <c r="I1051" s="39"/>
      <c r="J1051" s="40">
        <v>1052</v>
      </c>
      <c r="K1051" s="39" t="s">
        <v>4089</v>
      </c>
      <c r="L1051" s="39" t="str">
        <f t="shared" si="16"/>
        <v>80.20.00</v>
      </c>
    </row>
    <row r="1052" spans="1:12">
      <c r="A1052" s="41" t="s">
        <v>4090</v>
      </c>
      <c r="B1052" s="42" t="s">
        <v>4091</v>
      </c>
      <c r="C1052" s="39"/>
      <c r="D1052" s="39"/>
      <c r="E1052" s="39"/>
      <c r="F1052" s="39"/>
      <c r="G1052" s="39"/>
      <c r="H1052" s="39"/>
      <c r="I1052" s="39"/>
      <c r="J1052" s="40">
        <v>1053</v>
      </c>
      <c r="K1052" s="39" t="s">
        <v>4092</v>
      </c>
      <c r="L1052" s="39" t="str">
        <f t="shared" si="16"/>
        <v>80.30.00</v>
      </c>
    </row>
    <row r="1053" spans="1:12">
      <c r="A1053" s="41" t="s">
        <v>4093</v>
      </c>
      <c r="B1053" s="42" t="s">
        <v>4091</v>
      </c>
      <c r="C1053" s="39"/>
      <c r="D1053" s="39"/>
      <c r="E1053" s="39"/>
      <c r="F1053" s="39"/>
      <c r="G1053" s="39"/>
      <c r="H1053" s="39"/>
      <c r="I1053" s="39"/>
      <c r="J1053" s="40">
        <v>1054</v>
      </c>
      <c r="K1053" s="39" t="s">
        <v>4094</v>
      </c>
      <c r="L1053" s="39" t="str">
        <f t="shared" si="16"/>
        <v>81.10.00</v>
      </c>
    </row>
    <row r="1054" spans="1:12">
      <c r="A1054" s="41" t="s">
        <v>4095</v>
      </c>
      <c r="B1054" s="42" t="s">
        <v>4091</v>
      </c>
      <c r="C1054" s="39"/>
      <c r="D1054" s="39"/>
      <c r="E1054" s="39"/>
      <c r="F1054" s="39"/>
      <c r="G1054" s="39"/>
      <c r="H1054" s="39"/>
      <c r="I1054" s="39"/>
      <c r="J1054" s="40">
        <v>1055</v>
      </c>
      <c r="K1054" s="39" t="s">
        <v>4096</v>
      </c>
      <c r="L1054" s="39" t="str">
        <f t="shared" si="16"/>
        <v>81.21.00</v>
      </c>
    </row>
    <row r="1055" spans="1:12">
      <c r="A1055" s="41" t="s">
        <v>4097</v>
      </c>
      <c r="B1055" s="42" t="s">
        <v>4098</v>
      </c>
      <c r="C1055" s="39"/>
      <c r="D1055" s="39"/>
      <c r="E1055" s="39"/>
      <c r="F1055" s="39"/>
      <c r="G1055" s="39"/>
      <c r="H1055" s="39"/>
      <c r="I1055" s="39"/>
      <c r="J1055" s="40">
        <v>1056</v>
      </c>
      <c r="K1055" s="39" t="s">
        <v>4099</v>
      </c>
      <c r="L1055" s="39" t="str">
        <f t="shared" si="16"/>
        <v>81.22.01</v>
      </c>
    </row>
    <row r="1056" spans="1:12">
      <c r="A1056" s="41" t="s">
        <v>4100</v>
      </c>
      <c r="B1056" s="42" t="s">
        <v>4098</v>
      </c>
      <c r="C1056" s="39"/>
      <c r="D1056" s="39"/>
      <c r="E1056" s="39"/>
      <c r="F1056" s="39"/>
      <c r="G1056" s="39"/>
      <c r="H1056" s="39"/>
      <c r="I1056" s="39"/>
      <c r="J1056" s="40">
        <v>1057</v>
      </c>
      <c r="K1056" s="39" t="s">
        <v>4101</v>
      </c>
      <c r="L1056" s="39" t="str">
        <f t="shared" si="16"/>
        <v>81.22.02</v>
      </c>
    </row>
    <row r="1057" spans="1:12">
      <c r="A1057" s="41" t="s">
        <v>4102</v>
      </c>
      <c r="B1057" s="42" t="s">
        <v>4098</v>
      </c>
      <c r="C1057" s="39"/>
      <c r="D1057" s="39"/>
      <c r="E1057" s="39"/>
      <c r="F1057" s="39"/>
      <c r="G1057" s="39"/>
      <c r="H1057" s="39"/>
      <c r="I1057" s="39"/>
      <c r="J1057" s="40">
        <v>1058</v>
      </c>
      <c r="K1057" s="39" t="s">
        <v>4103</v>
      </c>
      <c r="L1057" s="39" t="str">
        <f t="shared" si="16"/>
        <v>81.29.10</v>
      </c>
    </row>
    <row r="1058" spans="1:12">
      <c r="A1058" s="41" t="s">
        <v>4104</v>
      </c>
      <c r="B1058" s="42" t="s">
        <v>4105</v>
      </c>
      <c r="C1058" s="39"/>
      <c r="D1058" s="39"/>
      <c r="E1058" s="39"/>
      <c r="F1058" s="39"/>
      <c r="G1058" s="39"/>
      <c r="H1058" s="39"/>
      <c r="I1058" s="39"/>
      <c r="J1058" s="40">
        <v>1059</v>
      </c>
      <c r="K1058" s="39" t="s">
        <v>4106</v>
      </c>
      <c r="L1058" s="39" t="str">
        <f t="shared" si="16"/>
        <v>81.29.91</v>
      </c>
    </row>
    <row r="1059" spans="1:12">
      <c r="A1059" s="41" t="s">
        <v>4107</v>
      </c>
      <c r="B1059" s="42" t="s">
        <v>4105</v>
      </c>
      <c r="C1059" s="39"/>
      <c r="D1059" s="39"/>
      <c r="E1059" s="39"/>
      <c r="F1059" s="39"/>
      <c r="G1059" s="39"/>
      <c r="H1059" s="39"/>
      <c r="I1059" s="39"/>
      <c r="J1059" s="40">
        <v>1060</v>
      </c>
      <c r="K1059" s="39" t="s">
        <v>4108</v>
      </c>
      <c r="L1059" s="39" t="str">
        <f t="shared" si="16"/>
        <v>81.29.99</v>
      </c>
    </row>
    <row r="1060" spans="1:12" ht="26.4">
      <c r="A1060" s="41" t="s">
        <v>4109</v>
      </c>
      <c r="B1060" s="42" t="s">
        <v>4110</v>
      </c>
      <c r="C1060" s="39"/>
      <c r="D1060" s="39"/>
      <c r="E1060" s="39"/>
      <c r="F1060" s="39"/>
      <c r="G1060" s="39"/>
      <c r="H1060" s="39"/>
      <c r="I1060" s="39"/>
      <c r="J1060" s="40">
        <v>1061</v>
      </c>
      <c r="K1060" s="39" t="s">
        <v>4111</v>
      </c>
      <c r="L1060" s="39" t="str">
        <f t="shared" si="16"/>
        <v>81.30.00</v>
      </c>
    </row>
    <row r="1061" spans="1:12" ht="26.4">
      <c r="A1061" s="41" t="s">
        <v>4112</v>
      </c>
      <c r="B1061" s="42" t="s">
        <v>4113</v>
      </c>
      <c r="C1061" s="39"/>
      <c r="D1061" s="39"/>
      <c r="E1061" s="39"/>
      <c r="F1061" s="39"/>
      <c r="G1061" s="39"/>
      <c r="H1061" s="39"/>
      <c r="I1061" s="39"/>
      <c r="J1061" s="40">
        <v>1062</v>
      </c>
      <c r="K1061" s="39" t="s">
        <v>4114</v>
      </c>
      <c r="L1061" s="39" t="str">
        <f t="shared" si="16"/>
        <v>82.11.01</v>
      </c>
    </row>
    <row r="1062" spans="1:12">
      <c r="A1062" s="41" t="s">
        <v>4115</v>
      </c>
      <c r="B1062" s="42" t="s">
        <v>4116</v>
      </c>
      <c r="C1062" s="39"/>
      <c r="D1062" s="39"/>
      <c r="E1062" s="39"/>
      <c r="F1062" s="39"/>
      <c r="G1062" s="39"/>
      <c r="H1062" s="39"/>
      <c r="I1062" s="39"/>
      <c r="J1062" s="40">
        <v>1063</v>
      </c>
      <c r="K1062" s="39" t="s">
        <v>4117</v>
      </c>
      <c r="L1062" s="39" t="str">
        <f t="shared" si="16"/>
        <v>82.11.02</v>
      </c>
    </row>
    <row r="1063" spans="1:12">
      <c r="A1063" s="41" t="s">
        <v>4118</v>
      </c>
      <c r="B1063" s="42" t="s">
        <v>4119</v>
      </c>
      <c r="C1063" s="39"/>
      <c r="D1063" s="39"/>
      <c r="E1063" s="39"/>
      <c r="F1063" s="39"/>
      <c r="G1063" s="39"/>
      <c r="H1063" s="39"/>
      <c r="I1063" s="39"/>
      <c r="J1063" s="40">
        <v>1064</v>
      </c>
      <c r="K1063" s="39" t="s">
        <v>4120</v>
      </c>
      <c r="L1063" s="39" t="str">
        <f t="shared" si="16"/>
        <v>82.19.01</v>
      </c>
    </row>
    <row r="1064" spans="1:12">
      <c r="A1064" s="41" t="s">
        <v>4121</v>
      </c>
      <c r="B1064" s="42" t="s">
        <v>4122</v>
      </c>
      <c r="C1064" s="39"/>
      <c r="D1064" s="39"/>
      <c r="E1064" s="39"/>
      <c r="F1064" s="39"/>
      <c r="G1064" s="39"/>
      <c r="H1064" s="39"/>
      <c r="I1064" s="39"/>
      <c r="J1064" s="40">
        <v>1065</v>
      </c>
      <c r="K1064" s="39" t="s">
        <v>4123</v>
      </c>
      <c r="L1064" s="39" t="str">
        <f t="shared" si="16"/>
        <v>82.19.09</v>
      </c>
    </row>
    <row r="1065" spans="1:12">
      <c r="A1065" s="41" t="s">
        <v>4124</v>
      </c>
      <c r="B1065" s="42" t="s">
        <v>4122</v>
      </c>
      <c r="C1065" s="39"/>
      <c r="D1065" s="39"/>
      <c r="E1065" s="39"/>
      <c r="F1065" s="39"/>
      <c r="G1065" s="39"/>
      <c r="H1065" s="39"/>
      <c r="I1065" s="39"/>
      <c r="J1065" s="40">
        <v>1066</v>
      </c>
      <c r="K1065" s="39" t="s">
        <v>4125</v>
      </c>
      <c r="L1065" s="39" t="str">
        <f t="shared" si="16"/>
        <v>82.20.00</v>
      </c>
    </row>
    <row r="1066" spans="1:12">
      <c r="A1066" s="41" t="s">
        <v>4126</v>
      </c>
      <c r="B1066" s="42" t="s">
        <v>4127</v>
      </c>
      <c r="C1066" s="39"/>
      <c r="D1066" s="39"/>
      <c r="E1066" s="39"/>
      <c r="F1066" s="39"/>
      <c r="G1066" s="39"/>
      <c r="H1066" s="39"/>
      <c r="I1066" s="39"/>
      <c r="J1066" s="40">
        <v>1067</v>
      </c>
      <c r="K1066" s="39" t="s">
        <v>4128</v>
      </c>
      <c r="L1066" s="39" t="str">
        <f t="shared" si="16"/>
        <v>82.30.00</v>
      </c>
    </row>
    <row r="1067" spans="1:12">
      <c r="A1067" s="41" t="s">
        <v>4129</v>
      </c>
      <c r="B1067" s="42" t="s">
        <v>4127</v>
      </c>
      <c r="C1067" s="39"/>
      <c r="D1067" s="39"/>
      <c r="E1067" s="39"/>
      <c r="F1067" s="39"/>
      <c r="G1067" s="39"/>
      <c r="H1067" s="39"/>
      <c r="I1067" s="39"/>
      <c r="J1067" s="40">
        <v>1068</v>
      </c>
      <c r="K1067" s="39" t="s">
        <v>4130</v>
      </c>
      <c r="L1067" s="39" t="str">
        <f t="shared" si="16"/>
        <v>82.91.10</v>
      </c>
    </row>
    <row r="1068" spans="1:12">
      <c r="A1068" s="41" t="s">
        <v>4131</v>
      </c>
      <c r="B1068" s="42" t="s">
        <v>4132</v>
      </c>
      <c r="C1068" s="39"/>
      <c r="D1068" s="39"/>
      <c r="E1068" s="39"/>
      <c r="F1068" s="39"/>
      <c r="G1068" s="39"/>
      <c r="H1068" s="39"/>
      <c r="I1068" s="39"/>
      <c r="J1068" s="40">
        <v>1069</v>
      </c>
      <c r="K1068" s="39" t="s">
        <v>4133</v>
      </c>
      <c r="L1068" s="39" t="str">
        <f t="shared" si="16"/>
        <v>82.91.20</v>
      </c>
    </row>
    <row r="1069" spans="1:12" ht="26.4">
      <c r="A1069" s="41" t="s">
        <v>4134</v>
      </c>
      <c r="B1069" s="42" t="s">
        <v>4135</v>
      </c>
      <c r="C1069" s="39"/>
      <c r="D1069" s="39"/>
      <c r="E1069" s="39"/>
      <c r="F1069" s="39"/>
      <c r="G1069" s="39"/>
      <c r="H1069" s="39"/>
      <c r="I1069" s="39"/>
      <c r="J1069" s="40">
        <v>1070</v>
      </c>
      <c r="K1069" s="39" t="s">
        <v>4136</v>
      </c>
      <c r="L1069" s="39" t="str">
        <f t="shared" si="16"/>
        <v>82.92.10</v>
      </c>
    </row>
    <row r="1070" spans="1:12">
      <c r="A1070" s="41" t="s">
        <v>4137</v>
      </c>
      <c r="B1070" s="42" t="s">
        <v>4138</v>
      </c>
      <c r="C1070" s="39"/>
      <c r="D1070" s="39"/>
      <c r="E1070" s="39"/>
      <c r="F1070" s="39"/>
      <c r="G1070" s="39"/>
      <c r="H1070" s="39"/>
      <c r="I1070" s="39"/>
      <c r="J1070" s="40">
        <v>1071</v>
      </c>
      <c r="K1070" s="39" t="s">
        <v>4139</v>
      </c>
      <c r="L1070" s="39" t="str">
        <f t="shared" si="16"/>
        <v>82.92.20</v>
      </c>
    </row>
    <row r="1071" spans="1:12" ht="26.4">
      <c r="A1071" s="41" t="s">
        <v>4140</v>
      </c>
      <c r="B1071" s="42" t="s">
        <v>4141</v>
      </c>
      <c r="C1071" s="39"/>
      <c r="D1071" s="39"/>
      <c r="E1071" s="39"/>
      <c r="F1071" s="39"/>
      <c r="G1071" s="39"/>
      <c r="H1071" s="39"/>
      <c r="I1071" s="39"/>
      <c r="J1071" s="40">
        <v>1072</v>
      </c>
      <c r="K1071" s="39" t="s">
        <v>4142</v>
      </c>
      <c r="L1071" s="39" t="str">
        <f t="shared" si="16"/>
        <v>82.99.10</v>
      </c>
    </row>
    <row r="1072" spans="1:12">
      <c r="A1072" s="41" t="s">
        <v>4143</v>
      </c>
      <c r="B1072" s="42" t="s">
        <v>4144</v>
      </c>
      <c r="C1072" s="39"/>
      <c r="D1072" s="39"/>
      <c r="E1072" s="39"/>
      <c r="F1072" s="39"/>
      <c r="G1072" s="39"/>
      <c r="H1072" s="39"/>
      <c r="I1072" s="39"/>
      <c r="J1072" s="40">
        <v>1073</v>
      </c>
      <c r="K1072" s="39" t="s">
        <v>4145</v>
      </c>
      <c r="L1072" s="39" t="str">
        <f t="shared" si="16"/>
        <v>82.99.20</v>
      </c>
    </row>
    <row r="1073" spans="1:12">
      <c r="A1073" s="41" t="s">
        <v>4146</v>
      </c>
      <c r="B1073" s="42" t="s">
        <v>1352</v>
      </c>
      <c r="C1073" s="39"/>
      <c r="D1073" s="39"/>
      <c r="E1073" s="39"/>
      <c r="F1073" s="39"/>
      <c r="G1073" s="39"/>
      <c r="H1073" s="39"/>
      <c r="I1073" s="39"/>
      <c r="J1073" s="40">
        <v>1074</v>
      </c>
      <c r="K1073" s="39" t="s">
        <v>4147</v>
      </c>
      <c r="L1073" s="39" t="str">
        <f t="shared" si="16"/>
        <v>82.99.30</v>
      </c>
    </row>
    <row r="1074" spans="1:12">
      <c r="A1074" s="41" t="s">
        <v>4148</v>
      </c>
      <c r="B1074" s="42" t="s">
        <v>4149</v>
      </c>
      <c r="C1074" s="39"/>
      <c r="D1074" s="39"/>
      <c r="E1074" s="39"/>
      <c r="F1074" s="39"/>
      <c r="G1074" s="39"/>
      <c r="H1074" s="39"/>
      <c r="I1074" s="39"/>
      <c r="J1074" s="40">
        <v>1075</v>
      </c>
      <c r="K1074" s="39" t="s">
        <v>4150</v>
      </c>
      <c r="L1074" s="39" t="str">
        <f t="shared" si="16"/>
        <v>82.99.40</v>
      </c>
    </row>
    <row r="1075" spans="1:12">
      <c r="A1075" s="41" t="s">
        <v>4151</v>
      </c>
      <c r="B1075" s="42" t="s">
        <v>4149</v>
      </c>
      <c r="C1075" s="39"/>
      <c r="D1075" s="39"/>
      <c r="E1075" s="39"/>
      <c r="F1075" s="39"/>
      <c r="G1075" s="39"/>
      <c r="H1075" s="39"/>
      <c r="I1075" s="39"/>
      <c r="J1075" s="40">
        <v>1076</v>
      </c>
      <c r="K1075" s="39" t="s">
        <v>4152</v>
      </c>
      <c r="L1075" s="39" t="str">
        <f t="shared" si="16"/>
        <v>82.99.91</v>
      </c>
    </row>
    <row r="1076" spans="1:12">
      <c r="A1076" s="41" t="s">
        <v>4153</v>
      </c>
      <c r="B1076" s="42" t="s">
        <v>4149</v>
      </c>
      <c r="C1076" s="39"/>
      <c r="D1076" s="39"/>
      <c r="E1076" s="39"/>
      <c r="F1076" s="39"/>
      <c r="G1076" s="39"/>
      <c r="H1076" s="39"/>
      <c r="I1076" s="39"/>
      <c r="J1076" s="40">
        <v>1077</v>
      </c>
      <c r="K1076" s="39" t="s">
        <v>4154</v>
      </c>
      <c r="L1076" s="39" t="str">
        <f t="shared" si="16"/>
        <v>82.99.99</v>
      </c>
    </row>
    <row r="1077" spans="1:12">
      <c r="A1077" s="41" t="s">
        <v>4155</v>
      </c>
      <c r="B1077" s="42" t="s">
        <v>4149</v>
      </c>
      <c r="C1077" s="39"/>
      <c r="D1077" s="39"/>
      <c r="E1077" s="39"/>
      <c r="F1077" s="39"/>
      <c r="G1077" s="39"/>
      <c r="H1077" s="39"/>
      <c r="I1077" s="39"/>
      <c r="J1077" s="40">
        <v>1078</v>
      </c>
      <c r="K1077" s="39" t="s">
        <v>4156</v>
      </c>
      <c r="L1077" s="39" t="str">
        <f t="shared" si="16"/>
        <v>84.11.10</v>
      </c>
    </row>
    <row r="1078" spans="1:12">
      <c r="A1078" s="41" t="s">
        <v>4157</v>
      </c>
      <c r="B1078" s="42" t="s">
        <v>4158</v>
      </c>
      <c r="C1078" s="39"/>
      <c r="D1078" s="39"/>
      <c r="E1078" s="39"/>
      <c r="F1078" s="39"/>
      <c r="G1078" s="39"/>
      <c r="H1078" s="39"/>
      <c r="I1078" s="39"/>
      <c r="J1078" s="40">
        <v>1079</v>
      </c>
      <c r="K1078" s="39" t="s">
        <v>4159</v>
      </c>
      <c r="L1078" s="39" t="str">
        <f t="shared" si="16"/>
        <v>84.11.20</v>
      </c>
    </row>
    <row r="1079" spans="1:12">
      <c r="A1079" s="41" t="s">
        <v>4160</v>
      </c>
      <c r="B1079" s="42" t="s">
        <v>4158</v>
      </c>
      <c r="C1079" s="39"/>
      <c r="D1079" s="39"/>
      <c r="E1079" s="39"/>
      <c r="F1079" s="39"/>
      <c r="G1079" s="39"/>
      <c r="H1079" s="39"/>
      <c r="I1079" s="39"/>
      <c r="J1079" s="40">
        <v>1080</v>
      </c>
      <c r="K1079" s="39" t="s">
        <v>4161</v>
      </c>
      <c r="L1079" s="39" t="str">
        <f t="shared" si="16"/>
        <v>84.12.10</v>
      </c>
    </row>
    <row r="1080" spans="1:12">
      <c r="A1080" s="41" t="s">
        <v>4162</v>
      </c>
      <c r="B1080" s="42" t="s">
        <v>4158</v>
      </c>
      <c r="C1080" s="39"/>
      <c r="D1080" s="39"/>
      <c r="E1080" s="39"/>
      <c r="F1080" s="39"/>
      <c r="G1080" s="39"/>
      <c r="H1080" s="39"/>
      <c r="I1080" s="39"/>
      <c r="J1080" s="40">
        <v>1081</v>
      </c>
      <c r="K1080" s="39" t="s">
        <v>4163</v>
      </c>
      <c r="L1080" s="39" t="str">
        <f t="shared" si="16"/>
        <v>84.12.20</v>
      </c>
    </row>
    <row r="1081" spans="1:12">
      <c r="A1081" s="41" t="s">
        <v>4164</v>
      </c>
      <c r="B1081" s="42" t="s">
        <v>4158</v>
      </c>
      <c r="C1081" s="39"/>
      <c r="D1081" s="39"/>
      <c r="E1081" s="39"/>
      <c r="F1081" s="39"/>
      <c r="G1081" s="39"/>
      <c r="H1081" s="39"/>
      <c r="I1081" s="39"/>
      <c r="J1081" s="40">
        <v>1082</v>
      </c>
      <c r="K1081" s="39" t="s">
        <v>4165</v>
      </c>
      <c r="L1081" s="39" t="str">
        <f t="shared" si="16"/>
        <v>84.12.30</v>
      </c>
    </row>
    <row r="1082" spans="1:12">
      <c r="A1082" s="41" t="s">
        <v>4166</v>
      </c>
      <c r="B1082" s="42" t="s">
        <v>4167</v>
      </c>
      <c r="C1082" s="39"/>
      <c r="D1082" s="39"/>
      <c r="E1082" s="39"/>
      <c r="F1082" s="39"/>
      <c r="G1082" s="39"/>
      <c r="H1082" s="39"/>
      <c r="I1082" s="39"/>
      <c r="J1082" s="40">
        <v>1083</v>
      </c>
      <c r="K1082" s="39" t="s">
        <v>4168</v>
      </c>
      <c r="L1082" s="39" t="str">
        <f t="shared" si="16"/>
        <v>84.12.40</v>
      </c>
    </row>
    <row r="1083" spans="1:12">
      <c r="A1083" s="41" t="s">
        <v>4169</v>
      </c>
      <c r="B1083" s="42" t="s">
        <v>4170</v>
      </c>
      <c r="C1083" s="39"/>
      <c r="D1083" s="39"/>
      <c r="E1083" s="39"/>
      <c r="F1083" s="39"/>
      <c r="G1083" s="39"/>
      <c r="H1083" s="39"/>
      <c r="I1083" s="39"/>
      <c r="J1083" s="40">
        <v>1084</v>
      </c>
      <c r="K1083" s="39" t="s">
        <v>4171</v>
      </c>
      <c r="L1083" s="39" t="str">
        <f t="shared" si="16"/>
        <v>84.13.10</v>
      </c>
    </row>
    <row r="1084" spans="1:12">
      <c r="A1084" s="41" t="s">
        <v>4172</v>
      </c>
      <c r="B1084" s="42" t="s">
        <v>4170</v>
      </c>
      <c r="C1084" s="39"/>
      <c r="D1084" s="39"/>
      <c r="E1084" s="39"/>
      <c r="F1084" s="39"/>
      <c r="G1084" s="39"/>
      <c r="H1084" s="39"/>
      <c r="I1084" s="39"/>
      <c r="J1084" s="40">
        <v>1085</v>
      </c>
      <c r="K1084" s="39" t="s">
        <v>4173</v>
      </c>
      <c r="L1084" s="39" t="str">
        <f t="shared" si="16"/>
        <v>84.13.20</v>
      </c>
    </row>
    <row r="1085" spans="1:12">
      <c r="A1085" s="41" t="s">
        <v>4174</v>
      </c>
      <c r="B1085" s="42" t="s">
        <v>4170</v>
      </c>
      <c r="C1085" s="39"/>
      <c r="D1085" s="39"/>
      <c r="E1085" s="39"/>
      <c r="F1085" s="39"/>
      <c r="G1085" s="39"/>
      <c r="H1085" s="39"/>
      <c r="I1085" s="39"/>
      <c r="J1085" s="40">
        <v>1086</v>
      </c>
      <c r="K1085" s="39" t="s">
        <v>4175</v>
      </c>
      <c r="L1085" s="39" t="str">
        <f t="shared" si="16"/>
        <v>84.13.30</v>
      </c>
    </row>
    <row r="1086" spans="1:12">
      <c r="A1086" s="41" t="s">
        <v>4176</v>
      </c>
      <c r="B1086" s="42" t="s">
        <v>4177</v>
      </c>
      <c r="C1086" s="39"/>
      <c r="D1086" s="39"/>
      <c r="E1086" s="39"/>
      <c r="F1086" s="39"/>
      <c r="G1086" s="39"/>
      <c r="H1086" s="39"/>
      <c r="I1086" s="39"/>
      <c r="J1086" s="40">
        <v>1087</v>
      </c>
      <c r="K1086" s="39" t="s">
        <v>4178</v>
      </c>
      <c r="L1086" s="39" t="str">
        <f t="shared" si="16"/>
        <v>84.13.40</v>
      </c>
    </row>
    <row r="1087" spans="1:12">
      <c r="A1087" s="41" t="s">
        <v>4179</v>
      </c>
      <c r="B1087" s="42" t="s">
        <v>4177</v>
      </c>
      <c r="C1087" s="39"/>
      <c r="D1087" s="39"/>
      <c r="E1087" s="39"/>
      <c r="F1087" s="39"/>
      <c r="G1087" s="39"/>
      <c r="H1087" s="39"/>
      <c r="I1087" s="39"/>
      <c r="J1087" s="40">
        <v>1088</v>
      </c>
      <c r="K1087" s="39" t="s">
        <v>4180</v>
      </c>
      <c r="L1087" s="39" t="str">
        <f t="shared" si="16"/>
        <v>84.13.50</v>
      </c>
    </row>
    <row r="1088" spans="1:12">
      <c r="A1088" s="41" t="s">
        <v>4181</v>
      </c>
      <c r="B1088" s="42" t="s">
        <v>4177</v>
      </c>
      <c r="C1088" s="39"/>
      <c r="D1088" s="39"/>
      <c r="E1088" s="39"/>
      <c r="F1088" s="39"/>
      <c r="G1088" s="39"/>
      <c r="H1088" s="39"/>
      <c r="I1088" s="39"/>
      <c r="J1088" s="40">
        <v>1089</v>
      </c>
      <c r="K1088" s="39" t="s">
        <v>4182</v>
      </c>
      <c r="L1088" s="39" t="str">
        <f t="shared" si="16"/>
        <v>84.13.60</v>
      </c>
    </row>
    <row r="1089" spans="1:12">
      <c r="A1089" s="41" t="s">
        <v>4183</v>
      </c>
      <c r="B1089" s="42" t="s">
        <v>1354</v>
      </c>
      <c r="C1089" s="39"/>
      <c r="D1089" s="39"/>
      <c r="E1089" s="39"/>
      <c r="F1089" s="39"/>
      <c r="G1089" s="39"/>
      <c r="H1089" s="39"/>
      <c r="I1089" s="39"/>
      <c r="J1089" s="40">
        <v>1090</v>
      </c>
      <c r="K1089" s="39" t="s">
        <v>4184</v>
      </c>
      <c r="L1089" s="39" t="str">
        <f t="shared" si="16"/>
        <v>84.13.70</v>
      </c>
    </row>
    <row r="1090" spans="1:12">
      <c r="A1090" s="41" t="s">
        <v>4185</v>
      </c>
      <c r="B1090" s="42" t="s">
        <v>4186</v>
      </c>
      <c r="C1090" s="39"/>
      <c r="D1090" s="39"/>
      <c r="E1090" s="39"/>
      <c r="F1090" s="39"/>
      <c r="G1090" s="39"/>
      <c r="H1090" s="39"/>
      <c r="I1090" s="39"/>
      <c r="J1090" s="40">
        <v>1091</v>
      </c>
      <c r="K1090" s="39" t="s">
        <v>4187</v>
      </c>
      <c r="L1090" s="39" t="str">
        <f t="shared" ref="L1090:L1153" si="17">+MID(K1090,1,8)</f>
        <v>84.13.80</v>
      </c>
    </row>
    <row r="1091" spans="1:12">
      <c r="A1091" s="41" t="s">
        <v>4188</v>
      </c>
      <c r="B1091" s="42" t="s">
        <v>4189</v>
      </c>
      <c r="C1091" s="39"/>
      <c r="D1091" s="39"/>
      <c r="E1091" s="39"/>
      <c r="F1091" s="39"/>
      <c r="G1091" s="39"/>
      <c r="H1091" s="39"/>
      <c r="I1091" s="39"/>
      <c r="J1091" s="40">
        <v>1092</v>
      </c>
      <c r="K1091" s="39" t="s">
        <v>4190</v>
      </c>
      <c r="L1091" s="39" t="str">
        <f t="shared" si="17"/>
        <v>84.13.90</v>
      </c>
    </row>
    <row r="1092" spans="1:12">
      <c r="A1092" s="41" t="s">
        <v>4191</v>
      </c>
      <c r="B1092" s="42" t="s">
        <v>4189</v>
      </c>
      <c r="C1092" s="39"/>
      <c r="D1092" s="39"/>
      <c r="E1092" s="39"/>
      <c r="F1092" s="39"/>
      <c r="G1092" s="39"/>
      <c r="H1092" s="39"/>
      <c r="I1092" s="39"/>
      <c r="J1092" s="40">
        <v>1093</v>
      </c>
      <c r="K1092" s="39" t="s">
        <v>4192</v>
      </c>
      <c r="L1092" s="39" t="str">
        <f t="shared" si="17"/>
        <v>84.21.00</v>
      </c>
    </row>
    <row r="1093" spans="1:12">
      <c r="A1093" s="41" t="s">
        <v>4193</v>
      </c>
      <c r="B1093" s="42" t="s">
        <v>4189</v>
      </c>
      <c r="C1093" s="39"/>
      <c r="D1093" s="39"/>
      <c r="E1093" s="39"/>
      <c r="F1093" s="39"/>
      <c r="G1093" s="39"/>
      <c r="H1093" s="39"/>
      <c r="I1093" s="39"/>
      <c r="J1093" s="40">
        <v>1094</v>
      </c>
      <c r="K1093" s="39" t="s">
        <v>4194</v>
      </c>
      <c r="L1093" s="39" t="str">
        <f t="shared" si="17"/>
        <v>84.22.00</v>
      </c>
    </row>
    <row r="1094" spans="1:12">
      <c r="A1094" s="41" t="s">
        <v>4195</v>
      </c>
      <c r="B1094" s="42" t="s">
        <v>4196</v>
      </c>
      <c r="C1094" s="39"/>
      <c r="D1094" s="39"/>
      <c r="E1094" s="39"/>
      <c r="F1094" s="39"/>
      <c r="G1094" s="39"/>
      <c r="H1094" s="39"/>
      <c r="I1094" s="39"/>
      <c r="J1094" s="40">
        <v>1095</v>
      </c>
      <c r="K1094" s="39" t="s">
        <v>4197</v>
      </c>
      <c r="L1094" s="39" t="str">
        <f t="shared" si="17"/>
        <v>84.23.00</v>
      </c>
    </row>
    <row r="1095" spans="1:12">
      <c r="A1095" s="41" t="s">
        <v>4198</v>
      </c>
      <c r="B1095" s="42" t="s">
        <v>4196</v>
      </c>
      <c r="C1095" s="39"/>
      <c r="D1095" s="39"/>
      <c r="E1095" s="39"/>
      <c r="F1095" s="39"/>
      <c r="G1095" s="39"/>
      <c r="H1095" s="39"/>
      <c r="I1095" s="39"/>
      <c r="J1095" s="40">
        <v>1096</v>
      </c>
      <c r="K1095" s="39" t="s">
        <v>4199</v>
      </c>
      <c r="L1095" s="39" t="str">
        <f t="shared" si="17"/>
        <v>84.24.00</v>
      </c>
    </row>
    <row r="1096" spans="1:12">
      <c r="A1096" s="41" t="s">
        <v>4200</v>
      </c>
      <c r="B1096" s="42" t="s">
        <v>4196</v>
      </c>
      <c r="C1096" s="39"/>
      <c r="D1096" s="39"/>
      <c r="E1096" s="39"/>
      <c r="F1096" s="39"/>
      <c r="G1096" s="39"/>
      <c r="H1096" s="39"/>
      <c r="I1096" s="39"/>
      <c r="J1096" s="40">
        <v>1097</v>
      </c>
      <c r="K1096" s="39" t="s">
        <v>4201</v>
      </c>
      <c r="L1096" s="39" t="str">
        <f t="shared" si="17"/>
        <v>84.25.10</v>
      </c>
    </row>
    <row r="1097" spans="1:12">
      <c r="A1097" s="41" t="s">
        <v>4202</v>
      </c>
      <c r="B1097" s="42" t="s">
        <v>4203</v>
      </c>
      <c r="C1097" s="39"/>
      <c r="D1097" s="39"/>
      <c r="E1097" s="39"/>
      <c r="F1097" s="39"/>
      <c r="G1097" s="39"/>
      <c r="H1097" s="39"/>
      <c r="I1097" s="39"/>
      <c r="J1097" s="40">
        <v>1098</v>
      </c>
      <c r="K1097" s="39" t="s">
        <v>4204</v>
      </c>
      <c r="L1097" s="39" t="str">
        <f t="shared" si="17"/>
        <v>84.25.20</v>
      </c>
    </row>
    <row r="1098" spans="1:12">
      <c r="A1098" s="41" t="s">
        <v>4205</v>
      </c>
      <c r="B1098" s="42" t="s">
        <v>4203</v>
      </c>
      <c r="C1098" s="39"/>
      <c r="D1098" s="39"/>
      <c r="E1098" s="39"/>
      <c r="F1098" s="39"/>
      <c r="G1098" s="39"/>
      <c r="H1098" s="39"/>
      <c r="I1098" s="39"/>
      <c r="J1098" s="40">
        <v>1099</v>
      </c>
      <c r="K1098" s="39" t="s">
        <v>4206</v>
      </c>
      <c r="L1098" s="39" t="str">
        <f t="shared" si="17"/>
        <v>84.30.00</v>
      </c>
    </row>
    <row r="1099" spans="1:12">
      <c r="A1099" s="41" t="s">
        <v>4207</v>
      </c>
      <c r="B1099" s="42" t="s">
        <v>4203</v>
      </c>
      <c r="C1099" s="39"/>
      <c r="D1099" s="39"/>
      <c r="E1099" s="39"/>
      <c r="F1099" s="39"/>
      <c r="G1099" s="39"/>
      <c r="H1099" s="39"/>
      <c r="I1099" s="39"/>
      <c r="J1099" s="40">
        <v>1100</v>
      </c>
      <c r="K1099" s="39" t="s">
        <v>4208</v>
      </c>
      <c r="L1099" s="39" t="str">
        <f t="shared" si="17"/>
        <v>85.10.00</v>
      </c>
    </row>
    <row r="1100" spans="1:12">
      <c r="A1100" s="41" t="s">
        <v>4209</v>
      </c>
      <c r="B1100" s="42" t="s">
        <v>4210</v>
      </c>
      <c r="C1100" s="39"/>
      <c r="D1100" s="39"/>
      <c r="E1100" s="39"/>
      <c r="F1100" s="39"/>
      <c r="G1100" s="39"/>
      <c r="H1100" s="39"/>
      <c r="I1100" s="39"/>
      <c r="J1100" s="40">
        <v>1101</v>
      </c>
      <c r="K1100" s="39" t="s">
        <v>4211</v>
      </c>
      <c r="L1100" s="39" t="str">
        <f t="shared" si="17"/>
        <v>85.20.00</v>
      </c>
    </row>
    <row r="1101" spans="1:12">
      <c r="A1101" s="41" t="s">
        <v>4212</v>
      </c>
      <c r="B1101" s="42" t="s">
        <v>4210</v>
      </c>
      <c r="C1101" s="39"/>
      <c r="D1101" s="39"/>
      <c r="E1101" s="39"/>
      <c r="F1101" s="39"/>
      <c r="G1101" s="39"/>
      <c r="H1101" s="39"/>
      <c r="I1101" s="39"/>
      <c r="J1101" s="40">
        <v>1102</v>
      </c>
      <c r="K1101" s="39" t="s">
        <v>4213</v>
      </c>
      <c r="L1101" s="39" t="str">
        <f t="shared" si="17"/>
        <v>85.31.10</v>
      </c>
    </row>
    <row r="1102" spans="1:12">
      <c r="A1102" s="41" t="s">
        <v>4214</v>
      </c>
      <c r="B1102" s="42" t="s">
        <v>4210</v>
      </c>
      <c r="C1102" s="39"/>
      <c r="D1102" s="39"/>
      <c r="E1102" s="39"/>
      <c r="F1102" s="39"/>
      <c r="G1102" s="39"/>
      <c r="H1102" s="39"/>
      <c r="I1102" s="39"/>
      <c r="J1102" s="40">
        <v>1103</v>
      </c>
      <c r="K1102" s="39" t="s">
        <v>4215</v>
      </c>
      <c r="L1102" s="39" t="str">
        <f t="shared" si="17"/>
        <v>85.31.20</v>
      </c>
    </row>
    <row r="1103" spans="1:12">
      <c r="A1103" s="41" t="s">
        <v>4216</v>
      </c>
      <c r="B1103" s="42" t="s">
        <v>4210</v>
      </c>
      <c r="C1103" s="39"/>
      <c r="D1103" s="39"/>
      <c r="E1103" s="39"/>
      <c r="F1103" s="39"/>
      <c r="G1103" s="39"/>
      <c r="H1103" s="39"/>
      <c r="I1103" s="39"/>
      <c r="J1103" s="40">
        <v>1104</v>
      </c>
      <c r="K1103" s="39" t="s">
        <v>4217</v>
      </c>
      <c r="L1103" s="39" t="str">
        <f t="shared" si="17"/>
        <v>85.32.01</v>
      </c>
    </row>
    <row r="1104" spans="1:12">
      <c r="A1104" s="41" t="s">
        <v>4218</v>
      </c>
      <c r="B1104" s="42" t="s">
        <v>4219</v>
      </c>
      <c r="C1104" s="39"/>
      <c r="D1104" s="39"/>
      <c r="E1104" s="39"/>
      <c r="F1104" s="39"/>
      <c r="G1104" s="39"/>
      <c r="H1104" s="39"/>
      <c r="I1104" s="39"/>
      <c r="J1104" s="40">
        <v>1105</v>
      </c>
      <c r="K1104" s="39" t="s">
        <v>4220</v>
      </c>
      <c r="L1104" s="39" t="str">
        <f t="shared" si="17"/>
        <v>85.32.02</v>
      </c>
    </row>
    <row r="1105" spans="1:12">
      <c r="A1105" s="41" t="s">
        <v>4221</v>
      </c>
      <c r="B1105" s="42" t="s">
        <v>4222</v>
      </c>
      <c r="C1105" s="39"/>
      <c r="D1105" s="39"/>
      <c r="E1105" s="39"/>
      <c r="F1105" s="39"/>
      <c r="G1105" s="39"/>
      <c r="H1105" s="39"/>
      <c r="I1105" s="39"/>
      <c r="J1105" s="40">
        <v>1106</v>
      </c>
      <c r="K1105" s="39" t="s">
        <v>4223</v>
      </c>
      <c r="L1105" s="39" t="str">
        <f t="shared" si="17"/>
        <v>85.32.03</v>
      </c>
    </row>
    <row r="1106" spans="1:12">
      <c r="A1106" s="41" t="s">
        <v>4224</v>
      </c>
      <c r="B1106" s="42" t="s">
        <v>4222</v>
      </c>
      <c r="C1106" s="39"/>
      <c r="D1106" s="39"/>
      <c r="E1106" s="39"/>
      <c r="F1106" s="39"/>
      <c r="G1106" s="39"/>
      <c r="H1106" s="39"/>
      <c r="I1106" s="39"/>
      <c r="J1106" s="40">
        <v>1107</v>
      </c>
      <c r="K1106" s="39" t="s">
        <v>4225</v>
      </c>
      <c r="L1106" s="39" t="str">
        <f t="shared" si="17"/>
        <v>85.32.09</v>
      </c>
    </row>
    <row r="1107" spans="1:12">
      <c r="A1107" s="41" t="s">
        <v>4226</v>
      </c>
      <c r="B1107" s="42" t="s">
        <v>4222</v>
      </c>
      <c r="C1107" s="39"/>
      <c r="D1107" s="39"/>
      <c r="E1107" s="39"/>
      <c r="F1107" s="39"/>
      <c r="G1107" s="39"/>
      <c r="H1107" s="39"/>
      <c r="I1107" s="39"/>
      <c r="J1107" s="40">
        <v>1108</v>
      </c>
      <c r="K1107" s="39" t="s">
        <v>4227</v>
      </c>
      <c r="L1107" s="39" t="str">
        <f t="shared" si="17"/>
        <v>85.41.00</v>
      </c>
    </row>
    <row r="1108" spans="1:12" ht="26.4">
      <c r="A1108" s="41" t="s">
        <v>4228</v>
      </c>
      <c r="B1108" s="42" t="s">
        <v>4229</v>
      </c>
      <c r="C1108" s="39"/>
      <c r="D1108" s="39"/>
      <c r="E1108" s="39"/>
      <c r="F1108" s="39"/>
      <c r="G1108" s="39"/>
      <c r="H1108" s="39"/>
      <c r="I1108" s="39"/>
      <c r="J1108" s="40">
        <v>1109</v>
      </c>
      <c r="K1108" s="39" t="s">
        <v>4230</v>
      </c>
      <c r="L1108" s="39" t="str">
        <f t="shared" si="17"/>
        <v>85.42.00</v>
      </c>
    </row>
    <row r="1109" spans="1:12" ht="26.4">
      <c r="A1109" s="41" t="s">
        <v>4231</v>
      </c>
      <c r="B1109" s="42" t="s">
        <v>4229</v>
      </c>
      <c r="C1109" s="39"/>
      <c r="D1109" s="39"/>
      <c r="E1109" s="39"/>
      <c r="F1109" s="39"/>
      <c r="G1109" s="39"/>
      <c r="H1109" s="39"/>
      <c r="I1109" s="39"/>
      <c r="J1109" s="40">
        <v>1110</v>
      </c>
      <c r="K1109" s="39" t="s">
        <v>4232</v>
      </c>
      <c r="L1109" s="39" t="str">
        <f t="shared" si="17"/>
        <v>85.51.00</v>
      </c>
    </row>
    <row r="1110" spans="1:12" ht="26.4">
      <c r="A1110" s="41" t="s">
        <v>4233</v>
      </c>
      <c r="B1110" s="42" t="s">
        <v>4229</v>
      </c>
      <c r="C1110" s="39"/>
      <c r="D1110" s="39"/>
      <c r="E1110" s="39"/>
      <c r="F1110" s="39"/>
      <c r="G1110" s="39"/>
      <c r="H1110" s="39"/>
      <c r="I1110" s="39"/>
      <c r="J1110" s="40">
        <v>1111</v>
      </c>
      <c r="K1110" s="39" t="s">
        <v>4234</v>
      </c>
      <c r="L1110" s="39" t="str">
        <f t="shared" si="17"/>
        <v>85.52.01</v>
      </c>
    </row>
    <row r="1111" spans="1:12">
      <c r="A1111" s="41" t="s">
        <v>4235</v>
      </c>
      <c r="B1111" s="42" t="s">
        <v>4236</v>
      </c>
      <c r="C1111" s="39"/>
      <c r="D1111" s="39"/>
      <c r="E1111" s="39"/>
      <c r="F1111" s="39"/>
      <c r="G1111" s="39"/>
      <c r="H1111" s="39"/>
      <c r="I1111" s="39"/>
      <c r="J1111" s="40">
        <v>1112</v>
      </c>
      <c r="K1111" s="39" t="s">
        <v>4237</v>
      </c>
      <c r="L1111" s="39" t="str">
        <f t="shared" si="17"/>
        <v>85.52.09</v>
      </c>
    </row>
    <row r="1112" spans="1:12">
      <c r="A1112" s="41" t="s">
        <v>4238</v>
      </c>
      <c r="B1112" s="42" t="s">
        <v>4236</v>
      </c>
      <c r="C1112" s="39"/>
      <c r="D1112" s="39"/>
      <c r="E1112" s="39"/>
      <c r="F1112" s="39"/>
      <c r="G1112" s="39"/>
      <c r="H1112" s="39"/>
      <c r="I1112" s="39"/>
      <c r="J1112" s="40">
        <v>1113</v>
      </c>
      <c r="K1112" s="39" t="s">
        <v>4239</v>
      </c>
      <c r="L1112" s="39" t="str">
        <f t="shared" si="17"/>
        <v>85.53.00</v>
      </c>
    </row>
    <row r="1113" spans="1:12">
      <c r="A1113" s="41" t="s">
        <v>4240</v>
      </c>
      <c r="B1113" s="42" t="s">
        <v>4236</v>
      </c>
      <c r="C1113" s="39"/>
      <c r="D1113" s="39"/>
      <c r="E1113" s="39"/>
      <c r="F1113" s="39"/>
      <c r="G1113" s="39"/>
      <c r="H1113" s="39"/>
      <c r="I1113" s="39"/>
      <c r="J1113" s="40">
        <v>1114</v>
      </c>
      <c r="K1113" s="39" t="s">
        <v>4241</v>
      </c>
      <c r="L1113" s="39" t="str">
        <f t="shared" si="17"/>
        <v>85.59.10</v>
      </c>
    </row>
    <row r="1114" spans="1:12">
      <c r="A1114" s="41" t="s">
        <v>4242</v>
      </c>
      <c r="B1114" s="42" t="s">
        <v>4236</v>
      </c>
      <c r="C1114" s="39"/>
      <c r="D1114" s="39"/>
      <c r="E1114" s="39"/>
      <c r="F1114" s="39"/>
      <c r="G1114" s="39"/>
      <c r="H1114" s="39"/>
      <c r="I1114" s="39"/>
      <c r="J1114" s="40">
        <v>1115</v>
      </c>
      <c r="K1114" s="39" t="s">
        <v>4243</v>
      </c>
      <c r="L1114" s="39" t="str">
        <f t="shared" si="17"/>
        <v>85.59.20</v>
      </c>
    </row>
    <row r="1115" spans="1:12">
      <c r="A1115" s="41" t="s">
        <v>4244</v>
      </c>
      <c r="B1115" s="42" t="s">
        <v>4245</v>
      </c>
      <c r="C1115" s="39"/>
      <c r="D1115" s="39"/>
      <c r="E1115" s="39"/>
      <c r="F1115" s="39"/>
      <c r="G1115" s="39"/>
      <c r="H1115" s="39"/>
      <c r="I1115" s="39"/>
      <c r="J1115" s="40">
        <v>1116</v>
      </c>
      <c r="K1115" s="39" t="s">
        <v>4246</v>
      </c>
      <c r="L1115" s="39" t="str">
        <f t="shared" si="17"/>
        <v>85.59.30</v>
      </c>
    </row>
    <row r="1116" spans="1:12">
      <c r="A1116" s="41" t="s">
        <v>4247</v>
      </c>
      <c r="B1116" s="42" t="s">
        <v>4248</v>
      </c>
      <c r="C1116" s="39"/>
      <c r="D1116" s="39"/>
      <c r="E1116" s="39"/>
      <c r="F1116" s="39"/>
      <c r="G1116" s="39"/>
      <c r="H1116" s="39"/>
      <c r="I1116" s="39"/>
      <c r="J1116" s="40">
        <v>1117</v>
      </c>
      <c r="K1116" s="39" t="s">
        <v>4249</v>
      </c>
      <c r="L1116" s="39" t="str">
        <f t="shared" si="17"/>
        <v>85.59.90</v>
      </c>
    </row>
    <row r="1117" spans="1:12">
      <c r="A1117" s="41" t="s">
        <v>4250</v>
      </c>
      <c r="B1117" s="42" t="s">
        <v>4251</v>
      </c>
      <c r="C1117" s="39"/>
      <c r="D1117" s="39"/>
      <c r="E1117" s="39"/>
      <c r="F1117" s="39"/>
      <c r="G1117" s="39"/>
      <c r="H1117" s="39"/>
      <c r="I1117" s="39"/>
      <c r="J1117" s="40">
        <v>1118</v>
      </c>
      <c r="K1117" s="39" t="s">
        <v>4252</v>
      </c>
      <c r="L1117" s="39" t="str">
        <f t="shared" si="17"/>
        <v>85.60.01</v>
      </c>
    </row>
    <row r="1118" spans="1:12">
      <c r="A1118" s="41" t="s">
        <v>4253</v>
      </c>
      <c r="B1118" s="42" t="s">
        <v>4254</v>
      </c>
      <c r="C1118" s="39"/>
      <c r="D1118" s="39"/>
      <c r="E1118" s="39"/>
      <c r="F1118" s="39"/>
      <c r="G1118" s="39"/>
      <c r="H1118" s="39"/>
      <c r="I1118" s="39"/>
      <c r="J1118" s="40">
        <v>1119</v>
      </c>
      <c r="K1118" s="39" t="s">
        <v>4255</v>
      </c>
      <c r="L1118" s="39" t="str">
        <f t="shared" si="17"/>
        <v>85.60.09</v>
      </c>
    </row>
    <row r="1119" spans="1:12">
      <c r="A1119" s="41" t="s">
        <v>4256</v>
      </c>
      <c r="B1119" s="42" t="s">
        <v>4257</v>
      </c>
      <c r="C1119" s="39"/>
      <c r="D1119" s="39"/>
      <c r="E1119" s="39"/>
      <c r="F1119" s="39"/>
      <c r="G1119" s="39"/>
      <c r="H1119" s="39"/>
      <c r="I1119" s="39"/>
      <c r="J1119" s="40">
        <v>1120</v>
      </c>
      <c r="K1119" s="39" t="s">
        <v>4258</v>
      </c>
      <c r="L1119" s="39" t="str">
        <f t="shared" si="17"/>
        <v>86.10.10</v>
      </c>
    </row>
    <row r="1120" spans="1:12">
      <c r="A1120" s="41" t="s">
        <v>4259</v>
      </c>
      <c r="B1120" s="42" t="s">
        <v>4260</v>
      </c>
      <c r="C1120" s="39"/>
      <c r="D1120" s="39"/>
      <c r="E1120" s="39"/>
      <c r="F1120" s="39"/>
      <c r="G1120" s="39"/>
      <c r="H1120" s="39"/>
      <c r="I1120" s="39"/>
      <c r="J1120" s="40">
        <v>1121</v>
      </c>
      <c r="K1120" s="39" t="s">
        <v>4261</v>
      </c>
      <c r="L1120" s="39" t="str">
        <f t="shared" si="17"/>
        <v>86.10.20</v>
      </c>
    </row>
    <row r="1121" spans="1:12">
      <c r="A1121" s="41" t="s">
        <v>4262</v>
      </c>
      <c r="B1121" s="42" t="s">
        <v>4260</v>
      </c>
      <c r="C1121" s="39"/>
      <c r="D1121" s="39"/>
      <c r="E1121" s="39"/>
      <c r="F1121" s="39"/>
      <c r="G1121" s="39"/>
      <c r="H1121" s="39"/>
      <c r="I1121" s="39"/>
      <c r="J1121" s="40">
        <v>1122</v>
      </c>
      <c r="K1121" s="39" t="s">
        <v>4263</v>
      </c>
      <c r="L1121" s="39" t="str">
        <f t="shared" si="17"/>
        <v>86.10.30</v>
      </c>
    </row>
    <row r="1122" spans="1:12">
      <c r="A1122" s="41" t="s">
        <v>4264</v>
      </c>
      <c r="B1122" s="42" t="s">
        <v>4265</v>
      </c>
      <c r="C1122" s="39"/>
      <c r="D1122" s="39"/>
      <c r="E1122" s="39"/>
      <c r="F1122" s="39"/>
      <c r="G1122" s="39"/>
      <c r="H1122" s="39"/>
      <c r="I1122" s="39"/>
      <c r="J1122" s="40">
        <v>1123</v>
      </c>
      <c r="K1122" s="39" t="s">
        <v>4266</v>
      </c>
      <c r="L1122" s="39" t="str">
        <f t="shared" si="17"/>
        <v>86.10.40</v>
      </c>
    </row>
    <row r="1123" spans="1:12">
      <c r="A1123" s="41" t="s">
        <v>4267</v>
      </c>
      <c r="B1123" s="42" t="s">
        <v>4268</v>
      </c>
      <c r="C1123" s="39"/>
      <c r="D1123" s="39"/>
      <c r="E1123" s="39"/>
      <c r="F1123" s="39"/>
      <c r="G1123" s="39"/>
      <c r="H1123" s="39"/>
      <c r="I1123" s="39"/>
      <c r="J1123" s="40">
        <v>1124</v>
      </c>
      <c r="K1123" s="39" t="s">
        <v>4269</v>
      </c>
      <c r="L1123" s="39" t="str">
        <f t="shared" si="17"/>
        <v>86.21.00</v>
      </c>
    </row>
    <row r="1124" spans="1:12">
      <c r="A1124" s="41" t="s">
        <v>4270</v>
      </c>
      <c r="B1124" s="42" t="s">
        <v>4268</v>
      </c>
      <c r="C1124" s="39"/>
      <c r="D1124" s="39"/>
      <c r="E1124" s="39"/>
      <c r="F1124" s="39"/>
      <c r="G1124" s="39"/>
      <c r="H1124" s="39"/>
      <c r="I1124" s="39"/>
      <c r="J1124" s="40">
        <v>1125</v>
      </c>
      <c r="K1124" s="39" t="s">
        <v>4271</v>
      </c>
      <c r="L1124" s="39" t="str">
        <f t="shared" si="17"/>
        <v>86.22.01</v>
      </c>
    </row>
    <row r="1125" spans="1:12">
      <c r="A1125" s="41" t="s">
        <v>4272</v>
      </c>
      <c r="B1125" s="42" t="s">
        <v>4273</v>
      </c>
      <c r="C1125" s="39"/>
      <c r="D1125" s="39"/>
      <c r="E1125" s="39"/>
      <c r="F1125" s="39"/>
      <c r="G1125" s="39"/>
      <c r="H1125" s="39"/>
      <c r="I1125" s="39"/>
      <c r="J1125" s="40">
        <v>1126</v>
      </c>
      <c r="K1125" s="39" t="s">
        <v>4274</v>
      </c>
      <c r="L1125" s="39" t="str">
        <f t="shared" si="17"/>
        <v>86.22.02</v>
      </c>
    </row>
    <row r="1126" spans="1:12">
      <c r="A1126" s="41" t="s">
        <v>4275</v>
      </c>
      <c r="B1126" s="42" t="s">
        <v>4273</v>
      </c>
      <c r="C1126" s="39"/>
      <c r="D1126" s="39"/>
      <c r="E1126" s="39"/>
      <c r="F1126" s="39"/>
      <c r="G1126" s="39"/>
      <c r="H1126" s="39"/>
      <c r="I1126" s="39"/>
      <c r="J1126" s="40">
        <v>1127</v>
      </c>
      <c r="K1126" s="39" t="s">
        <v>4276</v>
      </c>
      <c r="L1126" s="39" t="str">
        <f t="shared" si="17"/>
        <v>86.22.03</v>
      </c>
    </row>
    <row r="1127" spans="1:12">
      <c r="A1127" s="41" t="s">
        <v>4277</v>
      </c>
      <c r="B1127" s="42" t="s">
        <v>4278</v>
      </c>
      <c r="C1127" s="39"/>
      <c r="D1127" s="39"/>
      <c r="E1127" s="39"/>
      <c r="F1127" s="39"/>
      <c r="G1127" s="39"/>
      <c r="H1127" s="39"/>
      <c r="I1127" s="39"/>
      <c r="J1127" s="40">
        <v>1128</v>
      </c>
      <c r="K1127" s="39" t="s">
        <v>4279</v>
      </c>
      <c r="L1127" s="39" t="str">
        <f t="shared" si="17"/>
        <v>86.22.04</v>
      </c>
    </row>
    <row r="1128" spans="1:12">
      <c r="A1128" s="41" t="s">
        <v>4280</v>
      </c>
      <c r="B1128" s="42" t="s">
        <v>4278</v>
      </c>
      <c r="C1128" s="39"/>
      <c r="D1128" s="39"/>
      <c r="E1128" s="39"/>
      <c r="F1128" s="39"/>
      <c r="G1128" s="39"/>
      <c r="H1128" s="39"/>
      <c r="I1128" s="39"/>
      <c r="J1128" s="40">
        <v>1129</v>
      </c>
      <c r="K1128" s="39" t="s">
        <v>4281</v>
      </c>
      <c r="L1128" s="39" t="str">
        <f t="shared" si="17"/>
        <v>86.22.05</v>
      </c>
    </row>
    <row r="1129" spans="1:12">
      <c r="A1129" s="41" t="s">
        <v>4282</v>
      </c>
      <c r="B1129" s="42" t="s">
        <v>4283</v>
      </c>
      <c r="C1129" s="39"/>
      <c r="D1129" s="39"/>
      <c r="E1129" s="39"/>
      <c r="F1129" s="39"/>
      <c r="G1129" s="39"/>
      <c r="H1129" s="39"/>
      <c r="I1129" s="39"/>
      <c r="J1129" s="40">
        <v>1130</v>
      </c>
      <c r="K1129" s="39" t="s">
        <v>4284</v>
      </c>
      <c r="L1129" s="39" t="str">
        <f t="shared" si="17"/>
        <v>86.22.06</v>
      </c>
    </row>
    <row r="1130" spans="1:12">
      <c r="A1130" s="41" t="s">
        <v>4285</v>
      </c>
      <c r="B1130" s="42" t="s">
        <v>4283</v>
      </c>
      <c r="C1130" s="39"/>
      <c r="D1130" s="39"/>
      <c r="E1130" s="39"/>
      <c r="F1130" s="39"/>
      <c r="G1130" s="39"/>
      <c r="H1130" s="39"/>
      <c r="I1130" s="39"/>
      <c r="J1130" s="40">
        <v>1131</v>
      </c>
      <c r="K1130" s="39" t="s">
        <v>4286</v>
      </c>
      <c r="L1130" s="39" t="str">
        <f t="shared" si="17"/>
        <v>86.22.09</v>
      </c>
    </row>
    <row r="1131" spans="1:12">
      <c r="A1131" s="41" t="s">
        <v>4287</v>
      </c>
      <c r="B1131" s="42" t="s">
        <v>4288</v>
      </c>
      <c r="C1131" s="39"/>
      <c r="D1131" s="39"/>
      <c r="E1131" s="39"/>
      <c r="F1131" s="39"/>
      <c r="G1131" s="39"/>
      <c r="H1131" s="39"/>
      <c r="I1131" s="39"/>
      <c r="J1131" s="40">
        <v>1132</v>
      </c>
      <c r="K1131" s="39" t="s">
        <v>4289</v>
      </c>
      <c r="L1131" s="39" t="str">
        <f t="shared" si="17"/>
        <v>86.23.00</v>
      </c>
    </row>
    <row r="1132" spans="1:12">
      <c r="A1132" s="41" t="s">
        <v>4290</v>
      </c>
      <c r="B1132" s="42" t="s">
        <v>4288</v>
      </c>
      <c r="C1132" s="39"/>
      <c r="D1132" s="39"/>
      <c r="E1132" s="39"/>
      <c r="F1132" s="39"/>
      <c r="G1132" s="39"/>
      <c r="H1132" s="39"/>
      <c r="I1132" s="39"/>
      <c r="J1132" s="40">
        <v>1133</v>
      </c>
      <c r="K1132" s="39" t="s">
        <v>4291</v>
      </c>
      <c r="L1132" s="39" t="str">
        <f t="shared" si="17"/>
        <v>86.90.11</v>
      </c>
    </row>
    <row r="1133" spans="1:12">
      <c r="A1133" s="41" t="s">
        <v>4292</v>
      </c>
      <c r="B1133" s="42" t="s">
        <v>4288</v>
      </c>
      <c r="C1133" s="39"/>
      <c r="D1133" s="39"/>
      <c r="E1133" s="39"/>
      <c r="F1133" s="39"/>
      <c r="G1133" s="39"/>
      <c r="H1133" s="39"/>
      <c r="I1133" s="39"/>
      <c r="J1133" s="40">
        <v>1134</v>
      </c>
      <c r="K1133" s="39" t="s">
        <v>4293</v>
      </c>
      <c r="L1133" s="39" t="str">
        <f t="shared" si="17"/>
        <v>86.90.12</v>
      </c>
    </row>
    <row r="1134" spans="1:12">
      <c r="A1134" s="41" t="s">
        <v>4294</v>
      </c>
      <c r="B1134" s="42" t="s">
        <v>1356</v>
      </c>
      <c r="C1134" s="39"/>
      <c r="D1134" s="39"/>
      <c r="E1134" s="39"/>
      <c r="F1134" s="39"/>
      <c r="G1134" s="39"/>
      <c r="H1134" s="39"/>
      <c r="I1134" s="39"/>
      <c r="J1134" s="40">
        <v>1135</v>
      </c>
      <c r="K1134" s="39" t="s">
        <v>4295</v>
      </c>
      <c r="L1134" s="39" t="str">
        <f t="shared" si="17"/>
        <v>86.90.13</v>
      </c>
    </row>
    <row r="1135" spans="1:12">
      <c r="A1135" s="41" t="s">
        <v>4296</v>
      </c>
      <c r="B1135" s="42" t="s">
        <v>1356</v>
      </c>
      <c r="C1135" s="39"/>
      <c r="D1135" s="39"/>
      <c r="E1135" s="39"/>
      <c r="F1135" s="39"/>
      <c r="G1135" s="39"/>
      <c r="H1135" s="39"/>
      <c r="I1135" s="39"/>
      <c r="J1135" s="40">
        <v>1136</v>
      </c>
      <c r="K1135" s="39" t="s">
        <v>4297</v>
      </c>
      <c r="L1135" s="39" t="str">
        <f t="shared" si="17"/>
        <v>86.90.21</v>
      </c>
    </row>
    <row r="1136" spans="1:12">
      <c r="A1136" s="41" t="s">
        <v>4298</v>
      </c>
      <c r="B1136" s="42" t="s">
        <v>1356</v>
      </c>
      <c r="C1136" s="39"/>
      <c r="D1136" s="39"/>
      <c r="E1136" s="39"/>
      <c r="F1136" s="39"/>
      <c r="G1136" s="39"/>
      <c r="H1136" s="39"/>
      <c r="I1136" s="39"/>
      <c r="J1136" s="40">
        <v>1137</v>
      </c>
      <c r="K1136" s="39" t="s">
        <v>4299</v>
      </c>
      <c r="L1136" s="39" t="str">
        <f t="shared" si="17"/>
        <v>86.90.29</v>
      </c>
    </row>
    <row r="1137" spans="1:12">
      <c r="A1137" s="41" t="s">
        <v>4300</v>
      </c>
      <c r="B1137" s="42" t="s">
        <v>4301</v>
      </c>
      <c r="C1137" s="39"/>
      <c r="D1137" s="39"/>
      <c r="E1137" s="39"/>
      <c r="F1137" s="39"/>
      <c r="G1137" s="39"/>
      <c r="H1137" s="39"/>
      <c r="I1137" s="39"/>
      <c r="J1137" s="40">
        <v>1138</v>
      </c>
      <c r="K1137" s="39" t="s">
        <v>4302</v>
      </c>
      <c r="L1137" s="39" t="str">
        <f t="shared" si="17"/>
        <v>86.90.30</v>
      </c>
    </row>
    <row r="1138" spans="1:12" ht="26.4">
      <c r="A1138" s="41" t="s">
        <v>4303</v>
      </c>
      <c r="B1138" s="42" t="s">
        <v>4304</v>
      </c>
      <c r="C1138" s="39"/>
      <c r="D1138" s="39"/>
      <c r="E1138" s="39"/>
      <c r="F1138" s="39"/>
      <c r="G1138" s="39"/>
      <c r="H1138" s="39"/>
      <c r="I1138" s="39"/>
      <c r="J1138" s="40">
        <v>1139</v>
      </c>
      <c r="K1138" s="39" t="s">
        <v>4305</v>
      </c>
      <c r="L1138" s="39" t="str">
        <f t="shared" si="17"/>
        <v>86.90.41</v>
      </c>
    </row>
    <row r="1139" spans="1:12">
      <c r="A1139" s="41" t="s">
        <v>4306</v>
      </c>
      <c r="B1139" s="42" t="s">
        <v>4307</v>
      </c>
      <c r="C1139" s="39"/>
      <c r="D1139" s="39"/>
      <c r="E1139" s="39"/>
      <c r="F1139" s="39"/>
      <c r="G1139" s="39"/>
      <c r="H1139" s="39"/>
      <c r="I1139" s="39"/>
      <c r="J1139" s="40">
        <v>1140</v>
      </c>
      <c r="K1139" s="39" t="s">
        <v>4308</v>
      </c>
      <c r="L1139" s="39" t="str">
        <f t="shared" si="17"/>
        <v>86.90.42</v>
      </c>
    </row>
    <row r="1140" spans="1:12">
      <c r="A1140" s="41" t="s">
        <v>4309</v>
      </c>
      <c r="B1140" s="42" t="s">
        <v>4310</v>
      </c>
      <c r="C1140" s="39"/>
      <c r="D1140" s="39"/>
      <c r="E1140" s="39"/>
      <c r="F1140" s="39"/>
      <c r="G1140" s="39"/>
      <c r="H1140" s="39"/>
      <c r="I1140" s="39"/>
      <c r="J1140" s="40">
        <v>1141</v>
      </c>
      <c r="K1140" s="39" t="s">
        <v>4311</v>
      </c>
      <c r="L1140" s="39" t="str">
        <f t="shared" si="17"/>
        <v>87.10.00</v>
      </c>
    </row>
    <row r="1141" spans="1:12">
      <c r="A1141" s="41" t="s">
        <v>4312</v>
      </c>
      <c r="B1141" s="42" t="s">
        <v>4313</v>
      </c>
      <c r="C1141" s="39"/>
      <c r="D1141" s="39"/>
      <c r="E1141" s="39"/>
      <c r="F1141" s="39"/>
      <c r="G1141" s="39"/>
      <c r="H1141" s="39"/>
      <c r="I1141" s="39"/>
      <c r="J1141" s="40">
        <v>1142</v>
      </c>
      <c r="K1141" s="39" t="s">
        <v>4314</v>
      </c>
      <c r="L1141" s="39" t="str">
        <f t="shared" si="17"/>
        <v>87.20.00</v>
      </c>
    </row>
    <row r="1142" spans="1:12">
      <c r="A1142" s="41" t="s">
        <v>4315</v>
      </c>
      <c r="B1142" s="42" t="s">
        <v>4316</v>
      </c>
      <c r="C1142" s="39"/>
      <c r="D1142" s="39"/>
      <c r="E1142" s="39"/>
      <c r="F1142" s="39"/>
      <c r="G1142" s="39"/>
      <c r="H1142" s="39"/>
      <c r="I1142" s="39"/>
      <c r="J1142" s="40">
        <v>1143</v>
      </c>
      <c r="K1142" s="39" t="s">
        <v>4317</v>
      </c>
      <c r="L1142" s="39" t="str">
        <f t="shared" si="17"/>
        <v>87.30.00</v>
      </c>
    </row>
    <row r="1143" spans="1:12">
      <c r="A1143" s="41" t="s">
        <v>4318</v>
      </c>
      <c r="B1143" s="42" t="s">
        <v>4319</v>
      </c>
      <c r="C1143" s="39"/>
      <c r="D1143" s="39"/>
      <c r="E1143" s="39"/>
      <c r="F1143" s="39"/>
      <c r="G1143" s="39"/>
      <c r="H1143" s="39"/>
      <c r="I1143" s="39"/>
      <c r="J1143" s="40">
        <v>1144</v>
      </c>
      <c r="K1143" s="39" t="s">
        <v>4320</v>
      </c>
      <c r="L1143" s="39" t="str">
        <f t="shared" si="17"/>
        <v>87.90.00</v>
      </c>
    </row>
    <row r="1144" spans="1:12">
      <c r="A1144" s="41" t="s">
        <v>4321</v>
      </c>
      <c r="B1144" s="42" t="s">
        <v>4319</v>
      </c>
      <c r="C1144" s="39"/>
      <c r="D1144" s="39"/>
      <c r="E1144" s="39"/>
      <c r="F1144" s="39"/>
      <c r="G1144" s="39"/>
      <c r="H1144" s="39"/>
      <c r="I1144" s="39"/>
      <c r="J1144" s="40">
        <v>1145</v>
      </c>
      <c r="K1144" s="39" t="s">
        <v>4322</v>
      </c>
      <c r="L1144" s="39" t="str">
        <f t="shared" si="17"/>
        <v>88.10.00</v>
      </c>
    </row>
    <row r="1145" spans="1:12">
      <c r="A1145" s="41" t="s">
        <v>4323</v>
      </c>
      <c r="B1145" s="42" t="s">
        <v>4324</v>
      </c>
      <c r="C1145" s="39"/>
      <c r="D1145" s="39"/>
      <c r="E1145" s="39"/>
      <c r="F1145" s="39"/>
      <c r="G1145" s="39"/>
      <c r="H1145" s="39"/>
      <c r="I1145" s="39"/>
      <c r="J1145" s="40">
        <v>1146</v>
      </c>
      <c r="K1145" s="39" t="s">
        <v>4325</v>
      </c>
      <c r="L1145" s="39" t="str">
        <f t="shared" si="17"/>
        <v>88.91.00</v>
      </c>
    </row>
    <row r="1146" spans="1:12" ht="26.4">
      <c r="A1146" s="41" t="s">
        <v>4326</v>
      </c>
      <c r="B1146" s="42" t="s">
        <v>4327</v>
      </c>
      <c r="C1146" s="39"/>
      <c r="D1146" s="39"/>
      <c r="E1146" s="39"/>
      <c r="F1146" s="39"/>
      <c r="G1146" s="39"/>
      <c r="H1146" s="39"/>
      <c r="I1146" s="39"/>
      <c r="J1146" s="40">
        <v>1147</v>
      </c>
      <c r="K1146" s="39" t="s">
        <v>4328</v>
      </c>
      <c r="L1146" s="39" t="str">
        <f t="shared" si="17"/>
        <v>88.99.00</v>
      </c>
    </row>
    <row r="1147" spans="1:12">
      <c r="A1147" s="41" t="s">
        <v>4329</v>
      </c>
      <c r="B1147" s="42" t="s">
        <v>4330</v>
      </c>
      <c r="C1147" s="39"/>
      <c r="D1147" s="39"/>
      <c r="E1147" s="39"/>
      <c r="F1147" s="39"/>
      <c r="G1147" s="39"/>
      <c r="H1147" s="39"/>
      <c r="I1147" s="39"/>
      <c r="J1147" s="40">
        <v>1148</v>
      </c>
      <c r="K1147" s="39" t="s">
        <v>4331</v>
      </c>
      <c r="L1147" s="39" t="str">
        <f t="shared" si="17"/>
        <v>90.01.01</v>
      </c>
    </row>
    <row r="1148" spans="1:12">
      <c r="A1148" s="41" t="s">
        <v>4332</v>
      </c>
      <c r="B1148" s="42" t="s">
        <v>4333</v>
      </c>
      <c r="C1148" s="39"/>
      <c r="D1148" s="39"/>
      <c r="E1148" s="39"/>
      <c r="F1148" s="39"/>
      <c r="G1148" s="39"/>
      <c r="H1148" s="39"/>
      <c r="I1148" s="39"/>
      <c r="J1148" s="40">
        <v>1149</v>
      </c>
      <c r="K1148" s="39" t="s">
        <v>4334</v>
      </c>
      <c r="L1148" s="39" t="str">
        <f t="shared" si="17"/>
        <v>90.01.09</v>
      </c>
    </row>
    <row r="1149" spans="1:12">
      <c r="A1149" s="41" t="s">
        <v>4335</v>
      </c>
      <c r="B1149" s="42" t="s">
        <v>4336</v>
      </c>
      <c r="C1149" s="39"/>
      <c r="D1149" s="39"/>
      <c r="E1149" s="39"/>
      <c r="F1149" s="39"/>
      <c r="G1149" s="39"/>
      <c r="H1149" s="39"/>
      <c r="I1149" s="39"/>
      <c r="J1149" s="40">
        <v>1150</v>
      </c>
      <c r="K1149" s="39" t="s">
        <v>4337</v>
      </c>
      <c r="L1149" s="39" t="str">
        <f t="shared" si="17"/>
        <v>90.02.01</v>
      </c>
    </row>
    <row r="1150" spans="1:12">
      <c r="A1150" s="41" t="s">
        <v>4338</v>
      </c>
      <c r="B1150" s="42" t="s">
        <v>4339</v>
      </c>
      <c r="C1150" s="39"/>
      <c r="D1150" s="39"/>
      <c r="E1150" s="39"/>
      <c r="F1150" s="39"/>
      <c r="G1150" s="39"/>
      <c r="H1150" s="39"/>
      <c r="I1150" s="39"/>
      <c r="J1150" s="40">
        <v>1151</v>
      </c>
      <c r="K1150" s="39" t="s">
        <v>4340</v>
      </c>
      <c r="L1150" s="39" t="str">
        <f t="shared" si="17"/>
        <v>90.02.02</v>
      </c>
    </row>
    <row r="1151" spans="1:12">
      <c r="A1151" s="41" t="s">
        <v>4341</v>
      </c>
      <c r="B1151" s="42" t="s">
        <v>4342</v>
      </c>
      <c r="C1151" s="39"/>
      <c r="D1151" s="39"/>
      <c r="E1151" s="39"/>
      <c r="F1151" s="39"/>
      <c r="G1151" s="39"/>
      <c r="H1151" s="39"/>
      <c r="I1151" s="39"/>
      <c r="J1151" s="40">
        <v>1152</v>
      </c>
      <c r="K1151" s="39" t="s">
        <v>4343</v>
      </c>
      <c r="L1151" s="39" t="str">
        <f t="shared" si="17"/>
        <v>90.02.09</v>
      </c>
    </row>
    <row r="1152" spans="1:12">
      <c r="A1152" s="41" t="s">
        <v>4344</v>
      </c>
      <c r="B1152" s="42" t="s">
        <v>4345</v>
      </c>
      <c r="C1152" s="39"/>
      <c r="D1152" s="39"/>
      <c r="E1152" s="39"/>
      <c r="F1152" s="39"/>
      <c r="G1152" s="39"/>
      <c r="H1152" s="39"/>
      <c r="I1152" s="39"/>
      <c r="J1152" s="40">
        <v>1153</v>
      </c>
      <c r="K1152" s="39" t="s">
        <v>4346</v>
      </c>
      <c r="L1152" s="39" t="str">
        <f t="shared" si="17"/>
        <v>90.03.01</v>
      </c>
    </row>
    <row r="1153" spans="1:12">
      <c r="A1153" s="41" t="s">
        <v>4347</v>
      </c>
      <c r="B1153" s="42" t="s">
        <v>4348</v>
      </c>
      <c r="C1153" s="39"/>
      <c r="D1153" s="39"/>
      <c r="E1153" s="39"/>
      <c r="F1153" s="39"/>
      <c r="G1153" s="39"/>
      <c r="H1153" s="39"/>
      <c r="I1153" s="39"/>
      <c r="J1153" s="40">
        <v>1154</v>
      </c>
      <c r="K1153" s="39" t="s">
        <v>4349</v>
      </c>
      <c r="L1153" s="39" t="str">
        <f t="shared" si="17"/>
        <v>90.03.02</v>
      </c>
    </row>
    <row r="1154" spans="1:12">
      <c r="A1154" s="41" t="s">
        <v>4350</v>
      </c>
      <c r="B1154" s="42" t="s">
        <v>1358</v>
      </c>
      <c r="C1154" s="39"/>
      <c r="D1154" s="39"/>
      <c r="E1154" s="39"/>
      <c r="F1154" s="39"/>
      <c r="G1154" s="39"/>
      <c r="H1154" s="39"/>
      <c r="I1154" s="39"/>
      <c r="J1154" s="40">
        <v>1155</v>
      </c>
      <c r="K1154" s="39" t="s">
        <v>4351</v>
      </c>
      <c r="L1154" s="39" t="str">
        <f t="shared" ref="L1154:L1217" si="18">+MID(K1154,1,8)</f>
        <v>90.03.09</v>
      </c>
    </row>
    <row r="1155" spans="1:12">
      <c r="A1155" s="41" t="s">
        <v>4352</v>
      </c>
      <c r="B1155" s="42" t="s">
        <v>4353</v>
      </c>
      <c r="C1155" s="39"/>
      <c r="D1155" s="39"/>
      <c r="E1155" s="39"/>
      <c r="F1155" s="39"/>
      <c r="G1155" s="39"/>
      <c r="H1155" s="39"/>
      <c r="I1155" s="39"/>
      <c r="J1155" s="40">
        <v>1156</v>
      </c>
      <c r="K1155" s="39" t="s">
        <v>4354</v>
      </c>
      <c r="L1155" s="39" t="str">
        <f t="shared" si="18"/>
        <v>90.04.00</v>
      </c>
    </row>
    <row r="1156" spans="1:12">
      <c r="A1156" s="41" t="s">
        <v>4355</v>
      </c>
      <c r="B1156" s="42" t="s">
        <v>4356</v>
      </c>
      <c r="C1156" s="39"/>
      <c r="D1156" s="39"/>
      <c r="E1156" s="39"/>
      <c r="F1156" s="39"/>
      <c r="G1156" s="39"/>
      <c r="H1156" s="39"/>
      <c r="I1156" s="39"/>
      <c r="J1156" s="40">
        <v>1157</v>
      </c>
      <c r="K1156" s="39" t="s">
        <v>4357</v>
      </c>
      <c r="L1156" s="39" t="str">
        <f t="shared" si="18"/>
        <v>91.01.00</v>
      </c>
    </row>
    <row r="1157" spans="1:12">
      <c r="A1157" s="41" t="s">
        <v>4358</v>
      </c>
      <c r="B1157" s="42" t="s">
        <v>4356</v>
      </c>
      <c r="C1157" s="39"/>
      <c r="D1157" s="39"/>
      <c r="E1157" s="39"/>
      <c r="F1157" s="39"/>
      <c r="G1157" s="39"/>
      <c r="H1157" s="39"/>
      <c r="I1157" s="39"/>
      <c r="J1157" s="40">
        <v>1158</v>
      </c>
      <c r="K1157" s="39" t="s">
        <v>4359</v>
      </c>
      <c r="L1157" s="39" t="str">
        <f t="shared" si="18"/>
        <v>91.02.00</v>
      </c>
    </row>
    <row r="1158" spans="1:12">
      <c r="A1158" s="41" t="s">
        <v>4360</v>
      </c>
      <c r="B1158" s="42" t="s">
        <v>4356</v>
      </c>
      <c r="C1158" s="39"/>
      <c r="D1158" s="39"/>
      <c r="E1158" s="39"/>
      <c r="F1158" s="39"/>
      <c r="G1158" s="39"/>
      <c r="H1158" s="39"/>
      <c r="I1158" s="39"/>
      <c r="J1158" s="40">
        <v>1159</v>
      </c>
      <c r="K1158" s="39" t="s">
        <v>4361</v>
      </c>
      <c r="L1158" s="39" t="str">
        <f t="shared" si="18"/>
        <v>91.03.00</v>
      </c>
    </row>
    <row r="1159" spans="1:12">
      <c r="A1159" s="41" t="s">
        <v>4362</v>
      </c>
      <c r="B1159" s="42" t="s">
        <v>4363</v>
      </c>
      <c r="C1159" s="39"/>
      <c r="D1159" s="39"/>
      <c r="E1159" s="39"/>
      <c r="F1159" s="39"/>
      <c r="G1159" s="39"/>
      <c r="H1159" s="39"/>
      <c r="I1159" s="39"/>
      <c r="J1159" s="40">
        <v>1160</v>
      </c>
      <c r="K1159" s="39" t="s">
        <v>4364</v>
      </c>
      <c r="L1159" s="39" t="str">
        <f t="shared" si="18"/>
        <v>91.04.00</v>
      </c>
    </row>
    <row r="1160" spans="1:12">
      <c r="A1160" s="41" t="s">
        <v>4365</v>
      </c>
      <c r="B1160" s="42" t="s">
        <v>4366</v>
      </c>
      <c r="C1160" s="39"/>
      <c r="D1160" s="39"/>
      <c r="E1160" s="39"/>
      <c r="F1160" s="39"/>
      <c r="G1160" s="39"/>
      <c r="H1160" s="39"/>
      <c r="I1160" s="39"/>
      <c r="J1160" s="40">
        <v>1161</v>
      </c>
      <c r="K1160" s="39" t="s">
        <v>4367</v>
      </c>
      <c r="L1160" s="39" t="str">
        <f t="shared" si="18"/>
        <v>92.00.01</v>
      </c>
    </row>
    <row r="1161" spans="1:12">
      <c r="A1161" s="41" t="s">
        <v>4368</v>
      </c>
      <c r="B1161" s="42" t="s">
        <v>4366</v>
      </c>
      <c r="C1161" s="39"/>
      <c r="D1161" s="39"/>
      <c r="E1161" s="39"/>
      <c r="F1161" s="39"/>
      <c r="G1161" s="39"/>
      <c r="H1161" s="39"/>
      <c r="I1161" s="39"/>
      <c r="J1161" s="40">
        <v>1162</v>
      </c>
      <c r="K1161" s="39" t="s">
        <v>4369</v>
      </c>
      <c r="L1161" s="39" t="str">
        <f t="shared" si="18"/>
        <v>92.00.02</v>
      </c>
    </row>
    <row r="1162" spans="1:12">
      <c r="A1162" s="41" t="s">
        <v>4370</v>
      </c>
      <c r="B1162" s="42" t="s">
        <v>4371</v>
      </c>
      <c r="C1162" s="39"/>
      <c r="D1162" s="39"/>
      <c r="E1162" s="39"/>
      <c r="F1162" s="39"/>
      <c r="G1162" s="39"/>
      <c r="H1162" s="39"/>
      <c r="I1162" s="39"/>
      <c r="J1162" s="40">
        <v>1163</v>
      </c>
      <c r="K1162" s="39" t="s">
        <v>4372</v>
      </c>
      <c r="L1162" s="39" t="str">
        <f t="shared" si="18"/>
        <v>92.00.09</v>
      </c>
    </row>
    <row r="1163" spans="1:12">
      <c r="A1163" s="41" t="s">
        <v>4373</v>
      </c>
      <c r="B1163" s="42" t="s">
        <v>4371</v>
      </c>
      <c r="C1163" s="39"/>
      <c r="D1163" s="39"/>
      <c r="E1163" s="39"/>
      <c r="F1163" s="39"/>
      <c r="G1163" s="39"/>
      <c r="H1163" s="39"/>
      <c r="I1163" s="39"/>
      <c r="J1163" s="40">
        <v>1164</v>
      </c>
      <c r="K1163" s="39" t="s">
        <v>4374</v>
      </c>
      <c r="L1163" s="39" t="str">
        <f t="shared" si="18"/>
        <v>93.11.10</v>
      </c>
    </row>
    <row r="1164" spans="1:12">
      <c r="A1164" s="41" t="s">
        <v>4375</v>
      </c>
      <c r="B1164" s="42" t="s">
        <v>4376</v>
      </c>
      <c r="C1164" s="39"/>
      <c r="D1164" s="39"/>
      <c r="E1164" s="39"/>
      <c r="F1164" s="39"/>
      <c r="G1164" s="39"/>
      <c r="H1164" s="39"/>
      <c r="I1164" s="39"/>
      <c r="J1164" s="40">
        <v>1165</v>
      </c>
      <c r="K1164" s="39" t="s">
        <v>4377</v>
      </c>
      <c r="L1164" s="39" t="str">
        <f t="shared" si="18"/>
        <v>93.11.20</v>
      </c>
    </row>
    <row r="1165" spans="1:12">
      <c r="A1165" s="41" t="s">
        <v>4378</v>
      </c>
      <c r="B1165" s="42" t="s">
        <v>4376</v>
      </c>
      <c r="C1165" s="39"/>
      <c r="D1165" s="39"/>
      <c r="E1165" s="39"/>
      <c r="F1165" s="39"/>
      <c r="G1165" s="39"/>
      <c r="H1165" s="39"/>
      <c r="I1165" s="39"/>
      <c r="J1165" s="40">
        <v>1166</v>
      </c>
      <c r="K1165" s="39" t="s">
        <v>4379</v>
      </c>
      <c r="L1165" s="39" t="str">
        <f t="shared" si="18"/>
        <v>93.11.30</v>
      </c>
    </row>
    <row r="1166" spans="1:12">
      <c r="A1166" s="41" t="s">
        <v>4380</v>
      </c>
      <c r="B1166" s="42" t="s">
        <v>4376</v>
      </c>
      <c r="C1166" s="39"/>
      <c r="D1166" s="39"/>
      <c r="E1166" s="39"/>
      <c r="F1166" s="39"/>
      <c r="G1166" s="39"/>
      <c r="H1166" s="39"/>
      <c r="I1166" s="39"/>
      <c r="J1166" s="40">
        <v>1167</v>
      </c>
      <c r="K1166" s="39" t="s">
        <v>4381</v>
      </c>
      <c r="L1166" s="39" t="str">
        <f t="shared" si="18"/>
        <v>93.11.90</v>
      </c>
    </row>
    <row r="1167" spans="1:12">
      <c r="A1167" s="41" t="s">
        <v>4382</v>
      </c>
      <c r="B1167" s="42" t="s">
        <v>4383</v>
      </c>
      <c r="C1167" s="39"/>
      <c r="D1167" s="39"/>
      <c r="E1167" s="39"/>
      <c r="F1167" s="39"/>
      <c r="G1167" s="39"/>
      <c r="H1167" s="39"/>
      <c r="I1167" s="39"/>
      <c r="J1167" s="40">
        <v>1168</v>
      </c>
      <c r="K1167" s="39" t="s">
        <v>4384</v>
      </c>
      <c r="L1167" s="39" t="str">
        <f t="shared" si="18"/>
        <v>93.12.00</v>
      </c>
    </row>
    <row r="1168" spans="1:12">
      <c r="A1168" s="41" t="s">
        <v>4385</v>
      </c>
      <c r="B1168" s="42" t="s">
        <v>4383</v>
      </c>
      <c r="C1168" s="39"/>
      <c r="D1168" s="39"/>
      <c r="E1168" s="39"/>
      <c r="F1168" s="39"/>
      <c r="G1168" s="39"/>
      <c r="H1168" s="39"/>
      <c r="I1168" s="39"/>
      <c r="J1168" s="40">
        <v>1169</v>
      </c>
      <c r="K1168" s="39" t="s">
        <v>4386</v>
      </c>
      <c r="L1168" s="39" t="str">
        <f t="shared" si="18"/>
        <v>93.13.00</v>
      </c>
    </row>
    <row r="1169" spans="1:12">
      <c r="A1169" s="41" t="s">
        <v>4387</v>
      </c>
      <c r="B1169" s="42" t="s">
        <v>4383</v>
      </c>
      <c r="C1169" s="39"/>
      <c r="D1169" s="39"/>
      <c r="E1169" s="39"/>
      <c r="F1169" s="39"/>
      <c r="G1169" s="39"/>
      <c r="H1169" s="39"/>
      <c r="I1169" s="39"/>
      <c r="J1169" s="40">
        <v>1170</v>
      </c>
      <c r="K1169" s="39" t="s">
        <v>4388</v>
      </c>
      <c r="L1169" s="39" t="str">
        <f t="shared" si="18"/>
        <v>93.19.10</v>
      </c>
    </row>
    <row r="1170" spans="1:12">
      <c r="A1170" s="41" t="s">
        <v>4389</v>
      </c>
      <c r="B1170" s="42" t="s">
        <v>4383</v>
      </c>
      <c r="C1170" s="39"/>
      <c r="D1170" s="39"/>
      <c r="E1170" s="39"/>
      <c r="F1170" s="39"/>
      <c r="G1170" s="39"/>
      <c r="H1170" s="39"/>
      <c r="I1170" s="39"/>
      <c r="J1170" s="40">
        <v>1171</v>
      </c>
      <c r="K1170" s="39" t="s">
        <v>4390</v>
      </c>
      <c r="L1170" s="39" t="str">
        <f t="shared" si="18"/>
        <v>93.19.91</v>
      </c>
    </row>
    <row r="1171" spans="1:12">
      <c r="A1171" s="41" t="s">
        <v>4391</v>
      </c>
      <c r="B1171" s="42" t="s">
        <v>4392</v>
      </c>
      <c r="C1171" s="39"/>
      <c r="D1171" s="39"/>
      <c r="E1171" s="39"/>
      <c r="F1171" s="39"/>
      <c r="G1171" s="39"/>
      <c r="H1171" s="39"/>
      <c r="I1171" s="39"/>
      <c r="J1171" s="40">
        <v>1172</v>
      </c>
      <c r="K1171" s="39" t="s">
        <v>4393</v>
      </c>
      <c r="L1171" s="39" t="str">
        <f t="shared" si="18"/>
        <v>93.19.92</v>
      </c>
    </row>
    <row r="1172" spans="1:12">
      <c r="A1172" s="41" t="s">
        <v>4394</v>
      </c>
      <c r="B1172" s="42" t="s">
        <v>4392</v>
      </c>
      <c r="C1172" s="39"/>
      <c r="D1172" s="39"/>
      <c r="E1172" s="39"/>
      <c r="F1172" s="39"/>
      <c r="G1172" s="39"/>
      <c r="H1172" s="39"/>
      <c r="I1172" s="39"/>
      <c r="J1172" s="40">
        <v>1173</v>
      </c>
      <c r="K1172" s="39" t="s">
        <v>4395</v>
      </c>
      <c r="L1172" s="39" t="str">
        <f t="shared" si="18"/>
        <v>93.19.99</v>
      </c>
    </row>
    <row r="1173" spans="1:12">
      <c r="A1173" s="41" t="s">
        <v>4396</v>
      </c>
      <c r="B1173" s="42" t="s">
        <v>4392</v>
      </c>
      <c r="C1173" s="39"/>
      <c r="D1173" s="39"/>
      <c r="E1173" s="39"/>
      <c r="F1173" s="39"/>
      <c r="G1173" s="39"/>
      <c r="H1173" s="39"/>
      <c r="I1173" s="39"/>
      <c r="J1173" s="40">
        <v>1174</v>
      </c>
      <c r="K1173" s="39" t="s">
        <v>4397</v>
      </c>
      <c r="L1173" s="39" t="str">
        <f t="shared" si="18"/>
        <v>93.21.00</v>
      </c>
    </row>
    <row r="1174" spans="1:12">
      <c r="A1174" s="41" t="s">
        <v>4398</v>
      </c>
      <c r="B1174" s="42" t="s">
        <v>4399</v>
      </c>
      <c r="C1174" s="39"/>
      <c r="D1174" s="39"/>
      <c r="E1174" s="39"/>
      <c r="F1174" s="39"/>
      <c r="G1174" s="39"/>
      <c r="H1174" s="39"/>
      <c r="I1174" s="39"/>
      <c r="J1174" s="40">
        <v>1175</v>
      </c>
      <c r="K1174" s="39" t="s">
        <v>4400</v>
      </c>
      <c r="L1174" s="39" t="str">
        <f t="shared" si="18"/>
        <v>93.29.10</v>
      </c>
    </row>
    <row r="1175" spans="1:12">
      <c r="A1175" s="41" t="s">
        <v>4401</v>
      </c>
      <c r="B1175" s="42" t="s">
        <v>4402</v>
      </c>
      <c r="C1175" s="39"/>
      <c r="D1175" s="39"/>
      <c r="E1175" s="39"/>
      <c r="F1175" s="39"/>
      <c r="G1175" s="39"/>
      <c r="H1175" s="39"/>
      <c r="I1175" s="39"/>
      <c r="J1175" s="40">
        <v>1176</v>
      </c>
      <c r="K1175" s="39" t="s">
        <v>4403</v>
      </c>
      <c r="L1175" s="39" t="str">
        <f t="shared" si="18"/>
        <v>93.29.20</v>
      </c>
    </row>
    <row r="1176" spans="1:12">
      <c r="A1176" s="41" t="s">
        <v>4404</v>
      </c>
      <c r="B1176" s="42" t="s">
        <v>4405</v>
      </c>
      <c r="C1176" s="39"/>
      <c r="D1176" s="39"/>
      <c r="E1176" s="39"/>
      <c r="F1176" s="39"/>
      <c r="G1176" s="39"/>
      <c r="H1176" s="39"/>
      <c r="I1176" s="39"/>
      <c r="J1176" s="40">
        <v>1177</v>
      </c>
      <c r="K1176" s="39" t="s">
        <v>4406</v>
      </c>
      <c r="L1176" s="39" t="str">
        <f t="shared" si="18"/>
        <v>93.29.30</v>
      </c>
    </row>
    <row r="1177" spans="1:12">
      <c r="A1177" s="41" t="s">
        <v>4407</v>
      </c>
      <c r="B1177" s="42" t="s">
        <v>4405</v>
      </c>
      <c r="C1177" s="39"/>
      <c r="D1177" s="39"/>
      <c r="E1177" s="39"/>
      <c r="F1177" s="39"/>
      <c r="G1177" s="39"/>
      <c r="H1177" s="39"/>
      <c r="I1177" s="39"/>
      <c r="J1177" s="40">
        <v>1178</v>
      </c>
      <c r="K1177" s="39" t="s">
        <v>4408</v>
      </c>
      <c r="L1177" s="39" t="str">
        <f t="shared" si="18"/>
        <v>93.29.90</v>
      </c>
    </row>
    <row r="1178" spans="1:12">
      <c r="A1178" s="41" t="s">
        <v>4409</v>
      </c>
      <c r="B1178" s="42" t="s">
        <v>4410</v>
      </c>
      <c r="C1178" s="39"/>
      <c r="D1178" s="39"/>
      <c r="E1178" s="39"/>
      <c r="F1178" s="39"/>
      <c r="G1178" s="39"/>
      <c r="H1178" s="39"/>
      <c r="I1178" s="39"/>
      <c r="J1178" s="40">
        <v>1179</v>
      </c>
      <c r="K1178" s="39" t="s">
        <v>4411</v>
      </c>
      <c r="L1178" s="39" t="str">
        <f t="shared" si="18"/>
        <v>94.11.00</v>
      </c>
    </row>
    <row r="1179" spans="1:12">
      <c r="A1179" s="41" t="s">
        <v>4412</v>
      </c>
      <c r="B1179" s="42" t="s">
        <v>4410</v>
      </c>
      <c r="C1179" s="39"/>
      <c r="D1179" s="39"/>
      <c r="E1179" s="39"/>
      <c r="F1179" s="39"/>
      <c r="G1179" s="39"/>
      <c r="H1179" s="39"/>
      <c r="I1179" s="39"/>
      <c r="J1179" s="40">
        <v>1180</v>
      </c>
      <c r="K1179" s="39" t="s">
        <v>4413</v>
      </c>
      <c r="L1179" s="39" t="str">
        <f t="shared" si="18"/>
        <v>94.12.10</v>
      </c>
    </row>
    <row r="1180" spans="1:12">
      <c r="A1180" s="41" t="s">
        <v>4414</v>
      </c>
      <c r="B1180" s="42" t="s">
        <v>4415</v>
      </c>
      <c r="C1180" s="39"/>
      <c r="D1180" s="39"/>
      <c r="E1180" s="39"/>
      <c r="F1180" s="39"/>
      <c r="G1180" s="39"/>
      <c r="H1180" s="39"/>
      <c r="I1180" s="39"/>
      <c r="J1180" s="40">
        <v>1181</v>
      </c>
      <c r="K1180" s="39" t="s">
        <v>4416</v>
      </c>
      <c r="L1180" s="39" t="str">
        <f t="shared" si="18"/>
        <v>94.12.20</v>
      </c>
    </row>
    <row r="1181" spans="1:12">
      <c r="A1181" s="41" t="s">
        <v>4417</v>
      </c>
      <c r="B1181" s="42" t="s">
        <v>4415</v>
      </c>
      <c r="C1181" s="39"/>
      <c r="D1181" s="39"/>
      <c r="E1181" s="39"/>
      <c r="F1181" s="39"/>
      <c r="G1181" s="39"/>
      <c r="H1181" s="39"/>
      <c r="I1181" s="39"/>
      <c r="J1181" s="40">
        <v>1182</v>
      </c>
      <c r="K1181" s="39" t="s">
        <v>4418</v>
      </c>
      <c r="L1181" s="39" t="str">
        <f t="shared" si="18"/>
        <v>94.20.00</v>
      </c>
    </row>
    <row r="1182" spans="1:12">
      <c r="A1182" s="41" t="s">
        <v>4419</v>
      </c>
      <c r="B1182" s="42" t="s">
        <v>4420</v>
      </c>
      <c r="C1182" s="39"/>
      <c r="D1182" s="39"/>
      <c r="E1182" s="39"/>
      <c r="F1182" s="39"/>
      <c r="G1182" s="39"/>
      <c r="H1182" s="39"/>
      <c r="I1182" s="39"/>
      <c r="J1182" s="40">
        <v>1183</v>
      </c>
      <c r="K1182" s="39" t="s">
        <v>4421</v>
      </c>
      <c r="L1182" s="39" t="str">
        <f t="shared" si="18"/>
        <v>94.91.00</v>
      </c>
    </row>
    <row r="1183" spans="1:12">
      <c r="A1183" s="41" t="s">
        <v>4422</v>
      </c>
      <c r="B1183" s="42" t="s">
        <v>4420</v>
      </c>
      <c r="C1183" s="39"/>
      <c r="D1183" s="39"/>
      <c r="E1183" s="39"/>
      <c r="F1183" s="39"/>
      <c r="G1183" s="39"/>
      <c r="H1183" s="39"/>
      <c r="I1183" s="39"/>
      <c r="J1183" s="40">
        <v>1184</v>
      </c>
      <c r="K1183" s="39" t="s">
        <v>4423</v>
      </c>
      <c r="L1183" s="39" t="str">
        <f t="shared" si="18"/>
        <v>94.92.00</v>
      </c>
    </row>
    <row r="1184" spans="1:12">
      <c r="A1184" s="41" t="s">
        <v>4424</v>
      </c>
      <c r="B1184" s="42" t="s">
        <v>4425</v>
      </c>
      <c r="C1184" s="39"/>
      <c r="D1184" s="39"/>
      <c r="E1184" s="39"/>
      <c r="F1184" s="39"/>
      <c r="G1184" s="39"/>
      <c r="H1184" s="39"/>
      <c r="I1184" s="39"/>
      <c r="J1184" s="40">
        <v>1185</v>
      </c>
      <c r="K1184" s="39" t="s">
        <v>4426</v>
      </c>
      <c r="L1184" s="39" t="str">
        <f t="shared" si="18"/>
        <v>94.99.10</v>
      </c>
    </row>
    <row r="1185" spans="1:12">
      <c r="A1185" s="41" t="s">
        <v>4427</v>
      </c>
      <c r="B1185" s="42" t="s">
        <v>4425</v>
      </c>
      <c r="C1185" s="39"/>
      <c r="D1185" s="39"/>
      <c r="E1185" s="39"/>
      <c r="F1185" s="39"/>
      <c r="G1185" s="39"/>
      <c r="H1185" s="39"/>
      <c r="I1185" s="39"/>
      <c r="J1185" s="40">
        <v>1186</v>
      </c>
      <c r="K1185" s="39" t="s">
        <v>4428</v>
      </c>
      <c r="L1185" s="39" t="str">
        <f t="shared" si="18"/>
        <v>94.99.20</v>
      </c>
    </row>
    <row r="1186" spans="1:12">
      <c r="A1186" s="41" t="s">
        <v>4429</v>
      </c>
      <c r="B1186" s="42" t="s">
        <v>4430</v>
      </c>
      <c r="C1186" s="39"/>
      <c r="D1186" s="39"/>
      <c r="E1186" s="39"/>
      <c r="F1186" s="39"/>
      <c r="G1186" s="39"/>
      <c r="H1186" s="39"/>
      <c r="I1186" s="39"/>
      <c r="J1186" s="40">
        <v>1187</v>
      </c>
      <c r="K1186" s="39" t="s">
        <v>4431</v>
      </c>
      <c r="L1186" s="39" t="str">
        <f t="shared" si="18"/>
        <v>94.99.30</v>
      </c>
    </row>
    <row r="1187" spans="1:12">
      <c r="A1187" s="41" t="s">
        <v>4432</v>
      </c>
      <c r="B1187" s="42" t="s">
        <v>4430</v>
      </c>
      <c r="C1187" s="39"/>
      <c r="D1187" s="39"/>
      <c r="E1187" s="39"/>
      <c r="F1187" s="39"/>
      <c r="G1187" s="39"/>
      <c r="H1187" s="39"/>
      <c r="I1187" s="39"/>
      <c r="J1187" s="40">
        <v>1188</v>
      </c>
      <c r="K1187" s="39" t="s">
        <v>4433</v>
      </c>
      <c r="L1187" s="39" t="str">
        <f t="shared" si="18"/>
        <v>94.99.40</v>
      </c>
    </row>
    <row r="1188" spans="1:12">
      <c r="A1188" s="41" t="s">
        <v>4434</v>
      </c>
      <c r="B1188" s="42" t="s">
        <v>4435</v>
      </c>
      <c r="C1188" s="39"/>
      <c r="D1188" s="39"/>
      <c r="E1188" s="39"/>
      <c r="F1188" s="39"/>
      <c r="G1188" s="39"/>
      <c r="H1188" s="39"/>
      <c r="I1188" s="39"/>
      <c r="J1188" s="40">
        <v>1189</v>
      </c>
      <c r="K1188" s="39" t="s">
        <v>4436</v>
      </c>
      <c r="L1188" s="39" t="str">
        <f t="shared" si="18"/>
        <v>94.99.50</v>
      </c>
    </row>
    <row r="1189" spans="1:12">
      <c r="A1189" s="41" t="s">
        <v>4437</v>
      </c>
      <c r="B1189" s="42" t="s">
        <v>4435</v>
      </c>
      <c r="C1189" s="39"/>
      <c r="D1189" s="39"/>
      <c r="E1189" s="39"/>
      <c r="F1189" s="39"/>
      <c r="G1189" s="39"/>
      <c r="H1189" s="39"/>
      <c r="I1189" s="39"/>
      <c r="J1189" s="40">
        <v>1190</v>
      </c>
      <c r="K1189" s="39" t="s">
        <v>4438</v>
      </c>
      <c r="L1189" s="39" t="str">
        <f t="shared" si="18"/>
        <v>94.99.60</v>
      </c>
    </row>
    <row r="1190" spans="1:12">
      <c r="A1190" s="41" t="s">
        <v>4439</v>
      </c>
      <c r="B1190" s="42" t="s">
        <v>4440</v>
      </c>
      <c r="C1190" s="39"/>
      <c r="D1190" s="39"/>
      <c r="E1190" s="39"/>
      <c r="F1190" s="39"/>
      <c r="G1190" s="39"/>
      <c r="H1190" s="39"/>
      <c r="I1190" s="39"/>
      <c r="J1190" s="40">
        <v>1191</v>
      </c>
      <c r="K1190" s="39" t="s">
        <v>4441</v>
      </c>
      <c r="L1190" s="39" t="str">
        <f t="shared" si="18"/>
        <v>94.99.90</v>
      </c>
    </row>
    <row r="1191" spans="1:12">
      <c r="A1191" s="41" t="s">
        <v>4442</v>
      </c>
      <c r="B1191" s="42" t="s">
        <v>4440</v>
      </c>
      <c r="C1191" s="39"/>
      <c r="D1191" s="39"/>
      <c r="E1191" s="39"/>
      <c r="F1191" s="39"/>
      <c r="G1191" s="39"/>
      <c r="H1191" s="39"/>
      <c r="I1191" s="39"/>
      <c r="J1191" s="40">
        <v>1192</v>
      </c>
      <c r="K1191" s="39" t="s">
        <v>4443</v>
      </c>
      <c r="L1191" s="39" t="str">
        <f t="shared" si="18"/>
        <v>95.11.00</v>
      </c>
    </row>
    <row r="1192" spans="1:12">
      <c r="A1192" s="41" t="s">
        <v>4444</v>
      </c>
      <c r="B1192" s="42" t="s">
        <v>4445</v>
      </c>
      <c r="C1192" s="39"/>
      <c r="D1192" s="39"/>
      <c r="E1192" s="39"/>
      <c r="F1192" s="39"/>
      <c r="G1192" s="39"/>
      <c r="H1192" s="39"/>
      <c r="I1192" s="39"/>
      <c r="J1192" s="40">
        <v>1193</v>
      </c>
      <c r="K1192" s="39" t="s">
        <v>4446</v>
      </c>
      <c r="L1192" s="39" t="str">
        <f t="shared" si="18"/>
        <v>95.12.01</v>
      </c>
    </row>
    <row r="1193" spans="1:12">
      <c r="A1193" s="41" t="s">
        <v>4447</v>
      </c>
      <c r="B1193" s="42" t="s">
        <v>4448</v>
      </c>
      <c r="C1193" s="39"/>
      <c r="D1193" s="39"/>
      <c r="E1193" s="39"/>
      <c r="F1193" s="39"/>
      <c r="G1193" s="39"/>
      <c r="H1193" s="39"/>
      <c r="I1193" s="39"/>
      <c r="J1193" s="40">
        <v>1194</v>
      </c>
      <c r="K1193" s="39" t="s">
        <v>4449</v>
      </c>
      <c r="L1193" s="39" t="str">
        <f t="shared" si="18"/>
        <v>95.12.09</v>
      </c>
    </row>
    <row r="1194" spans="1:12">
      <c r="A1194" s="41" t="s">
        <v>4450</v>
      </c>
      <c r="B1194" s="42" t="s">
        <v>4451</v>
      </c>
      <c r="C1194" s="39"/>
      <c r="D1194" s="39"/>
      <c r="E1194" s="39"/>
      <c r="F1194" s="39"/>
      <c r="G1194" s="39"/>
      <c r="H1194" s="39"/>
      <c r="I1194" s="39"/>
      <c r="J1194" s="40">
        <v>1195</v>
      </c>
      <c r="K1194" s="39" t="s">
        <v>4452</v>
      </c>
      <c r="L1194" s="39" t="str">
        <f t="shared" si="18"/>
        <v>95.21.00</v>
      </c>
    </row>
    <row r="1195" spans="1:12">
      <c r="A1195" s="41" t="s">
        <v>4453</v>
      </c>
      <c r="B1195" s="42" t="s">
        <v>4454</v>
      </c>
      <c r="C1195" s="39"/>
      <c r="D1195" s="39"/>
      <c r="E1195" s="39"/>
      <c r="F1195" s="39"/>
      <c r="G1195" s="39"/>
      <c r="H1195" s="39"/>
      <c r="I1195" s="39"/>
      <c r="J1195" s="40">
        <v>1196</v>
      </c>
      <c r="K1195" s="39" t="s">
        <v>4455</v>
      </c>
      <c r="L1195" s="39" t="str">
        <f t="shared" si="18"/>
        <v>95.22.01</v>
      </c>
    </row>
    <row r="1196" spans="1:12">
      <c r="A1196" s="41" t="s">
        <v>4456</v>
      </c>
      <c r="B1196" s="42" t="s">
        <v>4457</v>
      </c>
      <c r="C1196" s="39"/>
      <c r="D1196" s="39"/>
      <c r="E1196" s="39"/>
      <c r="F1196" s="39"/>
      <c r="G1196" s="39"/>
      <c r="H1196" s="39"/>
      <c r="I1196" s="39"/>
      <c r="J1196" s="40">
        <v>1197</v>
      </c>
      <c r="K1196" s="39" t="s">
        <v>4458</v>
      </c>
      <c r="L1196" s="39" t="str">
        <f t="shared" si="18"/>
        <v>95.22.02</v>
      </c>
    </row>
    <row r="1197" spans="1:12">
      <c r="A1197" s="41" t="s">
        <v>4459</v>
      </c>
      <c r="B1197" s="42" t="s">
        <v>4460</v>
      </c>
      <c r="C1197" s="39"/>
      <c r="D1197" s="39"/>
      <c r="E1197" s="39"/>
      <c r="F1197" s="39"/>
      <c r="G1197" s="39"/>
      <c r="H1197" s="39"/>
      <c r="I1197" s="39"/>
      <c r="J1197" s="40">
        <v>1198</v>
      </c>
      <c r="K1197" s="39" t="s">
        <v>4461</v>
      </c>
      <c r="L1197" s="39" t="str">
        <f t="shared" si="18"/>
        <v>95.23.00</v>
      </c>
    </row>
    <row r="1198" spans="1:12">
      <c r="A1198" s="41" t="s">
        <v>4462</v>
      </c>
      <c r="B1198" s="42" t="s">
        <v>4460</v>
      </c>
      <c r="C1198" s="39"/>
      <c r="D1198" s="39"/>
      <c r="E1198" s="39"/>
      <c r="F1198" s="39"/>
      <c r="G1198" s="39"/>
      <c r="H1198" s="39"/>
      <c r="I1198" s="39"/>
      <c r="J1198" s="40">
        <v>1199</v>
      </c>
      <c r="K1198" s="39" t="s">
        <v>4463</v>
      </c>
      <c r="L1198" s="39" t="str">
        <f t="shared" si="18"/>
        <v>95.24.01</v>
      </c>
    </row>
    <row r="1199" spans="1:12">
      <c r="A1199" s="41" t="s">
        <v>4464</v>
      </c>
      <c r="B1199" s="42" t="s">
        <v>4460</v>
      </c>
      <c r="C1199" s="39"/>
      <c r="D1199" s="39"/>
      <c r="E1199" s="39"/>
      <c r="F1199" s="39"/>
      <c r="G1199" s="39"/>
      <c r="H1199" s="39"/>
      <c r="I1199" s="39"/>
      <c r="J1199" s="40">
        <v>1200</v>
      </c>
      <c r="K1199" s="39" t="s">
        <v>4465</v>
      </c>
      <c r="L1199" s="39" t="str">
        <f t="shared" si="18"/>
        <v>95.24.02</v>
      </c>
    </row>
    <row r="1200" spans="1:12">
      <c r="A1200" s="41" t="s">
        <v>4466</v>
      </c>
      <c r="B1200" s="42" t="s">
        <v>4467</v>
      </c>
      <c r="C1200" s="39"/>
      <c r="D1200" s="39"/>
      <c r="E1200" s="39"/>
      <c r="F1200" s="39"/>
      <c r="G1200" s="39"/>
      <c r="H1200" s="39"/>
      <c r="I1200" s="39"/>
      <c r="J1200" s="40">
        <v>1201</v>
      </c>
      <c r="K1200" s="39" t="s">
        <v>4468</v>
      </c>
      <c r="L1200" s="39" t="str">
        <f t="shared" si="18"/>
        <v>95.25.00</v>
      </c>
    </row>
    <row r="1201" spans="1:12">
      <c r="A1201" s="41" t="s">
        <v>4469</v>
      </c>
      <c r="B1201" s="42" t="s">
        <v>4470</v>
      </c>
      <c r="C1201" s="39"/>
      <c r="D1201" s="39"/>
      <c r="E1201" s="39"/>
      <c r="F1201" s="39"/>
      <c r="G1201" s="39"/>
      <c r="H1201" s="39"/>
      <c r="I1201" s="39"/>
      <c r="J1201" s="40">
        <v>1202</v>
      </c>
      <c r="K1201" s="39" t="s">
        <v>4471</v>
      </c>
      <c r="L1201" s="39" t="str">
        <f t="shared" si="18"/>
        <v>95.29.01</v>
      </c>
    </row>
    <row r="1202" spans="1:12">
      <c r="A1202" s="41" t="s">
        <v>4472</v>
      </c>
      <c r="B1202" s="42" t="s">
        <v>4470</v>
      </c>
      <c r="C1202" s="39"/>
      <c r="D1202" s="39"/>
      <c r="E1202" s="39"/>
      <c r="F1202" s="39"/>
      <c r="G1202" s="39"/>
      <c r="H1202" s="39"/>
      <c r="I1202" s="39"/>
      <c r="J1202" s="40">
        <v>1203</v>
      </c>
      <c r="K1202" s="39" t="s">
        <v>4473</v>
      </c>
      <c r="L1202" s="39" t="str">
        <f t="shared" si="18"/>
        <v>95.29.02</v>
      </c>
    </row>
    <row r="1203" spans="1:12">
      <c r="A1203" s="41" t="s">
        <v>4474</v>
      </c>
      <c r="B1203" s="42" t="s">
        <v>4475</v>
      </c>
      <c r="C1203" s="39"/>
      <c r="D1203" s="39"/>
      <c r="E1203" s="39"/>
      <c r="F1203" s="39"/>
      <c r="G1203" s="39"/>
      <c r="H1203" s="39"/>
      <c r="I1203" s="39"/>
      <c r="J1203" s="40">
        <v>1204</v>
      </c>
      <c r="K1203" s="39" t="s">
        <v>4476</v>
      </c>
      <c r="L1203" s="39" t="str">
        <f t="shared" si="18"/>
        <v>95.29.03</v>
      </c>
    </row>
    <row r="1204" spans="1:12">
      <c r="A1204" s="41" t="s">
        <v>4477</v>
      </c>
      <c r="B1204" s="42" t="s">
        <v>4475</v>
      </c>
      <c r="C1204" s="39"/>
      <c r="D1204" s="39"/>
      <c r="E1204" s="39"/>
      <c r="F1204" s="39"/>
      <c r="G1204" s="39"/>
      <c r="H1204" s="39"/>
      <c r="I1204" s="39"/>
      <c r="J1204" s="40">
        <v>1205</v>
      </c>
      <c r="K1204" s="39" t="s">
        <v>4478</v>
      </c>
      <c r="L1204" s="39" t="str">
        <f t="shared" si="18"/>
        <v>95.29.04</v>
      </c>
    </row>
    <row r="1205" spans="1:12">
      <c r="A1205" s="41" t="s">
        <v>4479</v>
      </c>
      <c r="B1205" s="42" t="s">
        <v>4480</v>
      </c>
      <c r="C1205" s="39"/>
      <c r="D1205" s="39"/>
      <c r="E1205" s="39"/>
      <c r="F1205" s="39"/>
      <c r="G1205" s="39"/>
      <c r="H1205" s="39"/>
      <c r="I1205" s="39"/>
      <c r="J1205" s="40">
        <v>1206</v>
      </c>
      <c r="K1205" s="39" t="s">
        <v>4481</v>
      </c>
      <c r="L1205" s="39" t="str">
        <f t="shared" si="18"/>
        <v>95.29.09</v>
      </c>
    </row>
    <row r="1206" spans="1:12">
      <c r="A1206" s="41" t="s">
        <v>4482</v>
      </c>
      <c r="B1206" s="42" t="s">
        <v>4480</v>
      </c>
      <c r="C1206" s="39"/>
      <c r="D1206" s="39"/>
      <c r="E1206" s="39"/>
      <c r="F1206" s="39"/>
      <c r="G1206" s="39"/>
      <c r="H1206" s="39"/>
      <c r="I1206" s="39"/>
      <c r="J1206" s="40">
        <v>1207</v>
      </c>
      <c r="K1206" s="39" t="s">
        <v>4483</v>
      </c>
      <c r="L1206" s="39" t="str">
        <f t="shared" si="18"/>
        <v>96.01.10</v>
      </c>
    </row>
    <row r="1207" spans="1:12">
      <c r="A1207" s="41" t="s">
        <v>4484</v>
      </c>
      <c r="B1207" s="42" t="s">
        <v>4485</v>
      </c>
      <c r="C1207" s="39"/>
      <c r="D1207" s="39"/>
      <c r="E1207" s="39"/>
      <c r="F1207" s="39"/>
      <c r="G1207" s="39"/>
      <c r="H1207" s="39"/>
      <c r="I1207" s="39"/>
      <c r="J1207" s="40">
        <v>1208</v>
      </c>
      <c r="K1207" s="39" t="s">
        <v>4486</v>
      </c>
      <c r="L1207" s="39" t="str">
        <f t="shared" si="18"/>
        <v>96.01.20</v>
      </c>
    </row>
    <row r="1208" spans="1:12">
      <c r="A1208" s="41" t="s">
        <v>4487</v>
      </c>
      <c r="B1208" s="42" t="s">
        <v>4485</v>
      </c>
      <c r="C1208" s="39"/>
      <c r="D1208" s="39"/>
      <c r="E1208" s="39"/>
      <c r="F1208" s="39"/>
      <c r="G1208" s="39"/>
      <c r="H1208" s="39"/>
      <c r="I1208" s="39"/>
      <c r="J1208" s="40">
        <v>1209</v>
      </c>
      <c r="K1208" s="39" t="s">
        <v>4488</v>
      </c>
      <c r="L1208" s="39" t="str">
        <f t="shared" si="18"/>
        <v>96.02.01</v>
      </c>
    </row>
    <row r="1209" spans="1:12">
      <c r="A1209" s="41" t="s">
        <v>4489</v>
      </c>
      <c r="B1209" s="42" t="s">
        <v>4490</v>
      </c>
      <c r="C1209" s="39"/>
      <c r="D1209" s="39"/>
      <c r="E1209" s="39"/>
      <c r="F1209" s="39"/>
      <c r="G1209" s="39"/>
      <c r="H1209" s="39"/>
      <c r="I1209" s="39"/>
      <c r="J1209" s="40">
        <v>1210</v>
      </c>
      <c r="K1209" s="39" t="s">
        <v>4491</v>
      </c>
      <c r="L1209" s="39" t="str">
        <f t="shared" si="18"/>
        <v>96.02.02</v>
      </c>
    </row>
    <row r="1210" spans="1:12">
      <c r="A1210" s="41" t="s">
        <v>4492</v>
      </c>
      <c r="B1210" s="42" t="s">
        <v>4493</v>
      </c>
      <c r="C1210" s="39"/>
      <c r="D1210" s="39"/>
      <c r="E1210" s="39"/>
      <c r="F1210" s="39"/>
      <c r="G1210" s="39"/>
      <c r="H1210" s="39"/>
      <c r="I1210" s="39"/>
      <c r="J1210" s="40">
        <v>1211</v>
      </c>
      <c r="K1210" s="39" t="s">
        <v>4494</v>
      </c>
      <c r="L1210" s="39" t="str">
        <f t="shared" si="18"/>
        <v>96.02.03</v>
      </c>
    </row>
    <row r="1211" spans="1:12">
      <c r="A1211" s="41" t="s">
        <v>4495</v>
      </c>
      <c r="B1211" s="42" t="s">
        <v>4496</v>
      </c>
      <c r="C1211" s="39"/>
      <c r="D1211" s="39"/>
      <c r="E1211" s="39"/>
      <c r="F1211" s="39"/>
      <c r="G1211" s="39"/>
      <c r="H1211" s="39"/>
      <c r="I1211" s="39"/>
      <c r="J1211" s="40">
        <v>1212</v>
      </c>
      <c r="K1211" s="39" t="s">
        <v>4497</v>
      </c>
      <c r="L1211" s="39" t="str">
        <f t="shared" si="18"/>
        <v>96.03.00</v>
      </c>
    </row>
    <row r="1212" spans="1:12">
      <c r="A1212" s="41" t="s">
        <v>4498</v>
      </c>
      <c r="B1212" s="42" t="s">
        <v>1360</v>
      </c>
      <c r="C1212" s="39"/>
      <c r="D1212" s="39"/>
      <c r="E1212" s="39"/>
      <c r="F1212" s="39"/>
      <c r="G1212" s="39"/>
      <c r="H1212" s="39"/>
      <c r="I1212" s="39"/>
      <c r="J1212" s="40">
        <v>1213</v>
      </c>
      <c r="K1212" s="39" t="s">
        <v>4499</v>
      </c>
      <c r="L1212" s="39" t="str">
        <f t="shared" si="18"/>
        <v>96.04.10</v>
      </c>
    </row>
    <row r="1213" spans="1:12">
      <c r="A1213" s="41" t="s">
        <v>4500</v>
      </c>
      <c r="B1213" s="42" t="s">
        <v>4501</v>
      </c>
      <c r="C1213" s="39"/>
      <c r="D1213" s="39"/>
      <c r="E1213" s="39"/>
      <c r="F1213" s="39"/>
      <c r="G1213" s="39"/>
      <c r="H1213" s="39"/>
      <c r="I1213" s="39"/>
      <c r="J1213" s="40">
        <v>1214</v>
      </c>
      <c r="K1213" s="39" t="s">
        <v>4502</v>
      </c>
      <c r="L1213" s="39" t="str">
        <f t="shared" si="18"/>
        <v>96.04.20</v>
      </c>
    </row>
    <row r="1214" spans="1:12">
      <c r="A1214" s="41" t="s">
        <v>4503</v>
      </c>
      <c r="B1214" s="42" t="s">
        <v>4504</v>
      </c>
      <c r="C1214" s="39"/>
      <c r="D1214" s="39"/>
      <c r="E1214" s="39"/>
      <c r="F1214" s="39"/>
      <c r="G1214" s="39"/>
      <c r="H1214" s="39"/>
      <c r="I1214" s="39"/>
      <c r="J1214" s="40">
        <v>1215</v>
      </c>
      <c r="K1214" s="39" t="s">
        <v>4505</v>
      </c>
      <c r="L1214" s="39" t="str">
        <f t="shared" si="18"/>
        <v>96.09.01</v>
      </c>
    </row>
    <row r="1215" spans="1:12">
      <c r="A1215" s="41" t="s">
        <v>4506</v>
      </c>
      <c r="B1215" s="42" t="s">
        <v>4504</v>
      </c>
      <c r="C1215" s="39"/>
      <c r="D1215" s="39"/>
      <c r="E1215" s="39"/>
      <c r="F1215" s="39"/>
      <c r="G1215" s="39"/>
      <c r="H1215" s="39"/>
      <c r="I1215" s="39"/>
      <c r="J1215" s="40">
        <v>1216</v>
      </c>
      <c r="K1215" s="39" t="s">
        <v>4507</v>
      </c>
      <c r="L1215" s="39" t="str">
        <f t="shared" si="18"/>
        <v>96.09.02</v>
      </c>
    </row>
    <row r="1216" spans="1:12">
      <c r="A1216" s="41" t="s">
        <v>4508</v>
      </c>
      <c r="B1216" s="42" t="s">
        <v>4509</v>
      </c>
      <c r="C1216" s="39"/>
      <c r="D1216" s="39"/>
      <c r="E1216" s="39"/>
      <c r="F1216" s="39"/>
      <c r="G1216" s="39"/>
      <c r="H1216" s="39"/>
      <c r="I1216" s="39"/>
      <c r="J1216" s="40">
        <v>1217</v>
      </c>
      <c r="K1216" s="39" t="s">
        <v>4510</v>
      </c>
      <c r="L1216" s="39" t="str">
        <f t="shared" si="18"/>
        <v>96.09.03</v>
      </c>
    </row>
    <row r="1217" spans="1:12">
      <c r="A1217" s="41" t="s">
        <v>4511</v>
      </c>
      <c r="B1217" s="42" t="s">
        <v>4512</v>
      </c>
      <c r="C1217" s="39"/>
      <c r="D1217" s="39"/>
      <c r="E1217" s="39"/>
      <c r="F1217" s="39"/>
      <c r="G1217" s="39"/>
      <c r="H1217" s="39"/>
      <c r="I1217" s="39"/>
      <c r="J1217" s="40">
        <v>1218</v>
      </c>
      <c r="K1217" s="39" t="s">
        <v>4513</v>
      </c>
      <c r="L1217" s="39" t="str">
        <f t="shared" si="18"/>
        <v>96.09.04</v>
      </c>
    </row>
    <row r="1218" spans="1:12">
      <c r="A1218" s="41" t="s">
        <v>4514</v>
      </c>
      <c r="B1218" s="42" t="s">
        <v>4515</v>
      </c>
      <c r="C1218" s="39"/>
      <c r="D1218" s="39"/>
      <c r="E1218" s="39"/>
      <c r="F1218" s="39"/>
      <c r="G1218" s="39"/>
      <c r="H1218" s="39"/>
      <c r="I1218" s="39"/>
      <c r="J1218" s="40">
        <v>1219</v>
      </c>
      <c r="K1218" s="39" t="s">
        <v>4516</v>
      </c>
      <c r="L1218" s="39" t="str">
        <f t="shared" ref="L1218:L1223" si="19">+MID(K1218,1,8)</f>
        <v>96.09.05</v>
      </c>
    </row>
    <row r="1219" spans="1:12" ht="26.4">
      <c r="A1219" s="41" t="s">
        <v>4517</v>
      </c>
      <c r="B1219" s="42" t="s">
        <v>4518</v>
      </c>
      <c r="C1219" s="39"/>
      <c r="D1219" s="39"/>
      <c r="E1219" s="39"/>
      <c r="F1219" s="39"/>
      <c r="G1219" s="39"/>
      <c r="H1219" s="39"/>
      <c r="I1219" s="39"/>
      <c r="J1219" s="40">
        <v>1220</v>
      </c>
      <c r="K1219" s="39" t="s">
        <v>4519</v>
      </c>
      <c r="L1219" s="39" t="str">
        <f t="shared" si="19"/>
        <v>96.09.09</v>
      </c>
    </row>
    <row r="1220" spans="1:12">
      <c r="A1220" s="41" t="s">
        <v>4520</v>
      </c>
      <c r="B1220" s="42" t="s">
        <v>4521</v>
      </c>
      <c r="C1220" s="39"/>
      <c r="D1220" s="39"/>
      <c r="E1220" s="39"/>
      <c r="F1220" s="39"/>
      <c r="G1220" s="39"/>
      <c r="H1220" s="39"/>
      <c r="I1220" s="39"/>
      <c r="J1220" s="40">
        <v>1221</v>
      </c>
      <c r="K1220" s="39" t="s">
        <v>4522</v>
      </c>
      <c r="L1220" s="39" t="str">
        <f t="shared" si="19"/>
        <v>97.00.00</v>
      </c>
    </row>
    <row r="1221" spans="1:12">
      <c r="A1221" s="41" t="s">
        <v>4523</v>
      </c>
      <c r="B1221" s="42" t="s">
        <v>4524</v>
      </c>
      <c r="C1221" s="39"/>
      <c r="D1221" s="39"/>
      <c r="E1221" s="39"/>
      <c r="F1221" s="39"/>
      <c r="G1221" s="39"/>
      <c r="H1221" s="39"/>
      <c r="I1221" s="39"/>
      <c r="J1221" s="40">
        <v>1222</v>
      </c>
      <c r="K1221" s="39" t="s">
        <v>4525</v>
      </c>
      <c r="L1221" s="39" t="str">
        <f t="shared" si="19"/>
        <v>98.10.00</v>
      </c>
    </row>
    <row r="1222" spans="1:12">
      <c r="A1222" s="41" t="s">
        <v>4526</v>
      </c>
      <c r="B1222" s="42" t="s">
        <v>4527</v>
      </c>
      <c r="C1222" s="39"/>
      <c r="D1222" s="39"/>
      <c r="E1222" s="39"/>
      <c r="F1222" s="39"/>
      <c r="G1222" s="39"/>
      <c r="H1222" s="39"/>
      <c r="I1222" s="39"/>
      <c r="J1222" s="40">
        <v>1223</v>
      </c>
      <c r="K1222" s="39" t="s">
        <v>4528</v>
      </c>
      <c r="L1222" s="39" t="str">
        <f t="shared" si="19"/>
        <v>98.20.00</v>
      </c>
    </row>
    <row r="1223" spans="1:12">
      <c r="A1223" s="41" t="s">
        <v>4529</v>
      </c>
      <c r="B1223" s="42" t="s">
        <v>4530</v>
      </c>
      <c r="C1223" s="39"/>
      <c r="D1223" s="39"/>
      <c r="E1223" s="39"/>
      <c r="F1223" s="39"/>
      <c r="G1223" s="39"/>
      <c r="H1223" s="39"/>
      <c r="I1223" s="39"/>
      <c r="J1223" s="40">
        <v>1224</v>
      </c>
      <c r="K1223" s="39" t="s">
        <v>4531</v>
      </c>
      <c r="L1223" s="39" t="str">
        <f t="shared" si="19"/>
        <v>99.00.00</v>
      </c>
    </row>
    <row r="1224" spans="1:12" ht="26.4">
      <c r="A1224" s="41" t="s">
        <v>4532</v>
      </c>
      <c r="B1224" s="42" t="s">
        <v>4533</v>
      </c>
      <c r="C1224" s="39"/>
      <c r="D1224" s="39"/>
      <c r="E1224" s="39"/>
      <c r="F1224" s="39"/>
      <c r="G1224" s="39"/>
      <c r="H1224" s="39"/>
      <c r="I1224" s="39"/>
      <c r="J1224" s="43"/>
      <c r="K1224" s="39"/>
      <c r="L1224" s="39"/>
    </row>
    <row r="1225" spans="1:12" ht="26.4">
      <c r="A1225" s="41" t="s">
        <v>4534</v>
      </c>
      <c r="B1225" s="42" t="s">
        <v>4533</v>
      </c>
      <c r="C1225" s="39"/>
      <c r="D1225" s="39"/>
      <c r="E1225" s="39"/>
      <c r="F1225" s="39"/>
      <c r="G1225" s="39"/>
      <c r="H1225" s="39"/>
      <c r="I1225" s="39"/>
      <c r="J1225" s="43"/>
      <c r="K1225" s="39"/>
      <c r="L1225" s="39"/>
    </row>
    <row r="1226" spans="1:12">
      <c r="A1226" s="41" t="s">
        <v>4535</v>
      </c>
      <c r="B1226" s="42" t="s">
        <v>4536</v>
      </c>
      <c r="C1226" s="39"/>
      <c r="D1226" s="39"/>
      <c r="E1226" s="39"/>
      <c r="F1226" s="39"/>
      <c r="G1226" s="39"/>
      <c r="H1226" s="39"/>
      <c r="I1226" s="39"/>
      <c r="J1226" s="43"/>
      <c r="K1226" s="39"/>
      <c r="L1226" s="39"/>
    </row>
    <row r="1227" spans="1:12">
      <c r="A1227" s="41" t="s">
        <v>4537</v>
      </c>
      <c r="B1227" s="42" t="s">
        <v>4536</v>
      </c>
      <c r="C1227" s="39"/>
      <c r="D1227" s="39"/>
      <c r="E1227" s="39"/>
      <c r="F1227" s="39"/>
      <c r="G1227" s="39"/>
      <c r="H1227" s="39"/>
      <c r="I1227" s="39"/>
      <c r="J1227" s="43"/>
      <c r="K1227" s="39"/>
      <c r="L1227" s="39"/>
    </row>
    <row r="1228" spans="1:12">
      <c r="A1228" s="41" t="s">
        <v>4538</v>
      </c>
      <c r="B1228" s="42" t="s">
        <v>4539</v>
      </c>
      <c r="C1228" s="39"/>
      <c r="D1228" s="39"/>
      <c r="E1228" s="39"/>
      <c r="F1228" s="39"/>
      <c r="G1228" s="39"/>
      <c r="H1228" s="39"/>
      <c r="I1228" s="39"/>
      <c r="J1228" s="43"/>
      <c r="K1228" s="39"/>
      <c r="L1228" s="39"/>
    </row>
    <row r="1229" spans="1:12">
      <c r="A1229" s="41" t="s">
        <v>4540</v>
      </c>
      <c r="B1229" s="42" t="s">
        <v>4539</v>
      </c>
      <c r="C1229" s="39"/>
      <c r="D1229" s="39"/>
      <c r="E1229" s="39"/>
      <c r="F1229" s="39"/>
      <c r="G1229" s="39"/>
      <c r="H1229" s="39"/>
      <c r="I1229" s="39"/>
      <c r="J1229" s="43"/>
      <c r="K1229" s="39"/>
      <c r="L1229" s="39"/>
    </row>
    <row r="1230" spans="1:12" ht="26.4">
      <c r="A1230" s="41" t="s">
        <v>4541</v>
      </c>
      <c r="B1230" s="42" t="s">
        <v>4542</v>
      </c>
      <c r="C1230" s="39"/>
      <c r="D1230" s="39"/>
      <c r="E1230" s="39"/>
      <c r="F1230" s="39"/>
      <c r="G1230" s="39"/>
      <c r="H1230" s="39"/>
      <c r="I1230" s="39"/>
      <c r="J1230" s="43"/>
      <c r="K1230" s="39"/>
      <c r="L1230" s="39"/>
    </row>
    <row r="1231" spans="1:12" ht="26.4">
      <c r="A1231" s="41" t="s">
        <v>4543</v>
      </c>
      <c r="B1231" s="42" t="s">
        <v>4542</v>
      </c>
      <c r="C1231" s="39"/>
      <c r="D1231" s="39"/>
      <c r="E1231" s="39"/>
      <c r="F1231" s="39"/>
      <c r="G1231" s="39"/>
      <c r="H1231" s="39"/>
      <c r="I1231" s="39"/>
      <c r="J1231" s="43"/>
      <c r="K1231" s="39"/>
      <c r="L1231" s="39"/>
    </row>
    <row r="1232" spans="1:12">
      <c r="A1232" s="41" t="s">
        <v>4544</v>
      </c>
      <c r="B1232" s="42" t="s">
        <v>4545</v>
      </c>
      <c r="C1232" s="39"/>
      <c r="D1232" s="39"/>
      <c r="E1232" s="39"/>
      <c r="F1232" s="39"/>
      <c r="G1232" s="39"/>
      <c r="H1232" s="39"/>
      <c r="I1232" s="39"/>
      <c r="J1232" s="43"/>
      <c r="K1232" s="39"/>
      <c r="L1232" s="39"/>
    </row>
    <row r="1233" spans="1:12">
      <c r="A1233" s="41" t="s">
        <v>4546</v>
      </c>
      <c r="B1233" s="42" t="s">
        <v>4547</v>
      </c>
      <c r="C1233" s="39"/>
      <c r="D1233" s="39"/>
      <c r="E1233" s="39"/>
      <c r="F1233" s="39"/>
      <c r="G1233" s="39"/>
      <c r="H1233" s="39"/>
      <c r="I1233" s="39"/>
      <c r="J1233" s="43"/>
      <c r="K1233" s="39"/>
      <c r="L1233" s="39"/>
    </row>
    <row r="1234" spans="1:12">
      <c r="A1234" s="41" t="s">
        <v>4548</v>
      </c>
      <c r="B1234" s="42" t="s">
        <v>4549</v>
      </c>
      <c r="C1234" s="39"/>
      <c r="D1234" s="39"/>
      <c r="E1234" s="39"/>
      <c r="F1234" s="39"/>
      <c r="G1234" s="39"/>
      <c r="H1234" s="39"/>
      <c r="I1234" s="39"/>
      <c r="J1234" s="43"/>
      <c r="K1234" s="39"/>
      <c r="L1234" s="39"/>
    </row>
    <row r="1235" spans="1:12" ht="26.4">
      <c r="A1235" s="41" t="s">
        <v>4550</v>
      </c>
      <c r="B1235" s="42" t="s">
        <v>4551</v>
      </c>
      <c r="C1235" s="39"/>
      <c r="D1235" s="39"/>
      <c r="E1235" s="39"/>
      <c r="F1235" s="39"/>
      <c r="G1235" s="39"/>
      <c r="H1235" s="39"/>
      <c r="I1235" s="39"/>
      <c r="J1235" s="43"/>
      <c r="K1235" s="39"/>
      <c r="L1235" s="39"/>
    </row>
    <row r="1236" spans="1:12">
      <c r="A1236" s="41" t="s">
        <v>4552</v>
      </c>
      <c r="B1236" s="42" t="s">
        <v>4553</v>
      </c>
      <c r="C1236" s="39"/>
      <c r="D1236" s="39"/>
      <c r="E1236" s="39"/>
      <c r="F1236" s="39"/>
      <c r="G1236" s="39"/>
      <c r="H1236" s="39"/>
      <c r="I1236" s="39"/>
      <c r="J1236" s="43"/>
      <c r="K1236" s="39"/>
      <c r="L1236" s="39"/>
    </row>
    <row r="1237" spans="1:12">
      <c r="A1237" s="41" t="s">
        <v>4554</v>
      </c>
      <c r="B1237" s="42" t="s">
        <v>4555</v>
      </c>
      <c r="C1237" s="39"/>
      <c r="D1237" s="39"/>
      <c r="E1237" s="39"/>
      <c r="F1237" s="39"/>
      <c r="G1237" s="39"/>
      <c r="H1237" s="39"/>
      <c r="I1237" s="39"/>
      <c r="J1237" s="43"/>
      <c r="K1237" s="39"/>
      <c r="L1237" s="39"/>
    </row>
    <row r="1238" spans="1:12">
      <c r="A1238" s="41" t="s">
        <v>4556</v>
      </c>
      <c r="B1238" s="42" t="s">
        <v>4557</v>
      </c>
      <c r="C1238" s="39"/>
      <c r="D1238" s="39"/>
      <c r="E1238" s="39"/>
      <c r="F1238" s="39"/>
      <c r="G1238" s="39"/>
      <c r="H1238" s="39"/>
      <c r="I1238" s="39"/>
      <c r="J1238" s="43"/>
      <c r="K1238" s="39"/>
      <c r="L1238" s="39"/>
    </row>
    <row r="1239" spans="1:12">
      <c r="A1239" s="41" t="s">
        <v>4558</v>
      </c>
      <c r="B1239" s="42" t="s">
        <v>4557</v>
      </c>
      <c r="C1239" s="39"/>
      <c r="D1239" s="39"/>
      <c r="E1239" s="39"/>
      <c r="F1239" s="39"/>
      <c r="G1239" s="39"/>
      <c r="H1239" s="39"/>
      <c r="I1239" s="39"/>
      <c r="J1239" s="43"/>
      <c r="K1239" s="39"/>
      <c r="L1239" s="39"/>
    </row>
    <row r="1240" spans="1:12">
      <c r="A1240" s="41" t="s">
        <v>4559</v>
      </c>
      <c r="B1240" s="42" t="s">
        <v>4560</v>
      </c>
      <c r="C1240" s="39"/>
      <c r="D1240" s="39"/>
      <c r="E1240" s="39"/>
      <c r="F1240" s="39"/>
      <c r="G1240" s="39"/>
      <c r="H1240" s="39"/>
      <c r="I1240" s="39"/>
      <c r="J1240" s="43"/>
      <c r="K1240" s="39"/>
      <c r="L1240" s="39"/>
    </row>
    <row r="1241" spans="1:12">
      <c r="A1241" s="41" t="s">
        <v>4561</v>
      </c>
      <c r="B1241" s="42" t="s">
        <v>4560</v>
      </c>
      <c r="C1241" s="39"/>
      <c r="D1241" s="39"/>
      <c r="E1241" s="39"/>
      <c r="F1241" s="39"/>
      <c r="G1241" s="39"/>
      <c r="H1241" s="39"/>
      <c r="I1241" s="39"/>
      <c r="J1241" s="43"/>
      <c r="K1241" s="39"/>
      <c r="L1241" s="39"/>
    </row>
    <row r="1242" spans="1:12">
      <c r="A1242" s="41" t="s">
        <v>4562</v>
      </c>
      <c r="B1242" s="42" t="s">
        <v>4563</v>
      </c>
      <c r="C1242" s="39"/>
      <c r="D1242" s="39"/>
      <c r="E1242" s="39"/>
      <c r="F1242" s="39"/>
      <c r="G1242" s="39"/>
      <c r="H1242" s="39"/>
      <c r="I1242" s="39"/>
      <c r="J1242" s="43"/>
      <c r="K1242" s="39"/>
      <c r="L1242" s="39"/>
    </row>
    <row r="1243" spans="1:12">
      <c r="A1243" s="41" t="s">
        <v>4564</v>
      </c>
      <c r="B1243" s="42" t="s">
        <v>4565</v>
      </c>
      <c r="C1243" s="39"/>
      <c r="D1243" s="39"/>
      <c r="E1243" s="39"/>
      <c r="F1243" s="39"/>
      <c r="G1243" s="39"/>
      <c r="H1243" s="39"/>
      <c r="I1243" s="39"/>
      <c r="J1243" s="43"/>
      <c r="K1243" s="39"/>
      <c r="L1243" s="39"/>
    </row>
    <row r="1244" spans="1:12">
      <c r="A1244" s="41" t="s">
        <v>4566</v>
      </c>
      <c r="B1244" s="42" t="s">
        <v>4567</v>
      </c>
      <c r="C1244" s="39"/>
      <c r="D1244" s="39"/>
      <c r="E1244" s="39"/>
      <c r="F1244" s="39"/>
      <c r="G1244" s="39"/>
      <c r="H1244" s="39"/>
      <c r="I1244" s="39"/>
      <c r="J1244" s="43"/>
      <c r="K1244" s="39"/>
      <c r="L1244" s="39"/>
    </row>
    <row r="1245" spans="1:12">
      <c r="A1245" s="41" t="s">
        <v>4568</v>
      </c>
      <c r="B1245" s="42" t="s">
        <v>4569</v>
      </c>
      <c r="C1245" s="39"/>
      <c r="D1245" s="39"/>
      <c r="E1245" s="39"/>
      <c r="F1245" s="39"/>
      <c r="G1245" s="39"/>
      <c r="H1245" s="39"/>
      <c r="I1245" s="39"/>
      <c r="J1245" s="43"/>
      <c r="K1245" s="39"/>
      <c r="L1245" s="39"/>
    </row>
    <row r="1246" spans="1:12">
      <c r="A1246" s="41" t="s">
        <v>4570</v>
      </c>
      <c r="B1246" s="42" t="s">
        <v>4571</v>
      </c>
      <c r="C1246" s="39"/>
      <c r="D1246" s="39"/>
      <c r="E1246" s="39"/>
      <c r="F1246" s="39"/>
      <c r="G1246" s="39"/>
      <c r="H1246" s="39"/>
      <c r="I1246" s="39"/>
      <c r="J1246" s="43"/>
      <c r="K1246" s="39"/>
      <c r="L1246" s="39"/>
    </row>
    <row r="1247" spans="1:12">
      <c r="A1247" s="41" t="s">
        <v>4572</v>
      </c>
      <c r="B1247" s="42" t="s">
        <v>4571</v>
      </c>
      <c r="C1247" s="39"/>
      <c r="D1247" s="39"/>
      <c r="E1247" s="39"/>
      <c r="F1247" s="39"/>
      <c r="G1247" s="39"/>
      <c r="H1247" s="39"/>
      <c r="I1247" s="39"/>
      <c r="J1247" s="43"/>
      <c r="K1247" s="39"/>
      <c r="L1247" s="39"/>
    </row>
    <row r="1248" spans="1:12" ht="26.4">
      <c r="A1248" s="41" t="s">
        <v>4573</v>
      </c>
      <c r="B1248" s="42" t="s">
        <v>4574</v>
      </c>
      <c r="C1248" s="39"/>
      <c r="D1248" s="39"/>
      <c r="E1248" s="39"/>
      <c r="F1248" s="39"/>
      <c r="G1248" s="39"/>
      <c r="H1248" s="39"/>
      <c r="I1248" s="39"/>
      <c r="J1248" s="43"/>
      <c r="K1248" s="39"/>
      <c r="L1248" s="39"/>
    </row>
    <row r="1249" spans="1:12">
      <c r="A1249" s="41" t="s">
        <v>4575</v>
      </c>
      <c r="B1249" s="42" t="s">
        <v>4576</v>
      </c>
      <c r="C1249" s="39"/>
      <c r="D1249" s="39"/>
      <c r="E1249" s="39"/>
      <c r="F1249" s="39"/>
      <c r="G1249" s="39"/>
      <c r="H1249" s="39"/>
      <c r="I1249" s="39"/>
      <c r="J1249" s="43"/>
      <c r="K1249" s="39"/>
      <c r="L1249" s="39"/>
    </row>
    <row r="1250" spans="1:12">
      <c r="A1250" s="41" t="s">
        <v>4577</v>
      </c>
      <c r="B1250" s="42" t="s">
        <v>4578</v>
      </c>
      <c r="C1250" s="39"/>
      <c r="D1250" s="39"/>
      <c r="E1250" s="39"/>
      <c r="F1250" s="39"/>
      <c r="G1250" s="39"/>
      <c r="H1250" s="39"/>
      <c r="I1250" s="39"/>
      <c r="J1250" s="43"/>
      <c r="K1250" s="39"/>
      <c r="L1250" s="39"/>
    </row>
    <row r="1251" spans="1:12">
      <c r="A1251" s="41" t="s">
        <v>4579</v>
      </c>
      <c r="B1251" s="42" t="s">
        <v>4580</v>
      </c>
      <c r="C1251" s="39"/>
      <c r="D1251" s="39"/>
      <c r="E1251" s="39"/>
      <c r="F1251" s="39"/>
      <c r="G1251" s="39"/>
      <c r="H1251" s="39"/>
      <c r="I1251" s="39"/>
      <c r="J1251" s="43"/>
      <c r="K1251" s="39"/>
      <c r="L1251" s="39"/>
    </row>
    <row r="1252" spans="1:12">
      <c r="A1252" s="41" t="s">
        <v>4581</v>
      </c>
      <c r="B1252" s="42" t="s">
        <v>4580</v>
      </c>
      <c r="C1252" s="39"/>
      <c r="D1252" s="39"/>
      <c r="E1252" s="39"/>
      <c r="F1252" s="39"/>
      <c r="G1252" s="39"/>
      <c r="H1252" s="39"/>
      <c r="I1252" s="39"/>
      <c r="J1252" s="43"/>
      <c r="K1252" s="39"/>
      <c r="L1252" s="39"/>
    </row>
    <row r="1253" spans="1:12">
      <c r="A1253" s="41" t="s">
        <v>4582</v>
      </c>
      <c r="B1253" s="42" t="s">
        <v>4580</v>
      </c>
      <c r="C1253" s="39"/>
      <c r="D1253" s="39"/>
      <c r="E1253" s="39"/>
      <c r="F1253" s="39"/>
      <c r="G1253" s="39"/>
      <c r="H1253" s="39"/>
      <c r="I1253" s="39"/>
      <c r="J1253" s="43"/>
      <c r="K1253" s="39"/>
      <c r="L1253" s="39"/>
    </row>
    <row r="1254" spans="1:12">
      <c r="A1254" s="41" t="s">
        <v>4583</v>
      </c>
      <c r="B1254" s="42" t="s">
        <v>4584</v>
      </c>
      <c r="C1254" s="39"/>
      <c r="D1254" s="39"/>
      <c r="E1254" s="39"/>
      <c r="F1254" s="39"/>
      <c r="G1254" s="39"/>
      <c r="H1254" s="39"/>
      <c r="I1254" s="39"/>
      <c r="J1254" s="43"/>
      <c r="K1254" s="39"/>
      <c r="L1254" s="39"/>
    </row>
    <row r="1255" spans="1:12">
      <c r="A1255" s="41" t="s">
        <v>4585</v>
      </c>
      <c r="B1255" s="42" t="s">
        <v>4584</v>
      </c>
      <c r="C1255" s="39"/>
      <c r="D1255" s="39"/>
      <c r="E1255" s="39"/>
      <c r="F1255" s="39"/>
      <c r="G1255" s="39"/>
      <c r="H1255" s="39"/>
      <c r="I1255" s="39"/>
      <c r="J1255" s="43"/>
      <c r="K1255" s="39"/>
      <c r="L1255" s="39"/>
    </row>
    <row r="1256" spans="1:12">
      <c r="A1256" s="41" t="s">
        <v>4586</v>
      </c>
      <c r="B1256" s="42" t="s">
        <v>4584</v>
      </c>
      <c r="C1256" s="39"/>
      <c r="D1256" s="39"/>
      <c r="E1256" s="39"/>
      <c r="F1256" s="39"/>
      <c r="G1256" s="39"/>
      <c r="H1256" s="39"/>
      <c r="I1256" s="39"/>
      <c r="J1256" s="43"/>
      <c r="K1256" s="39"/>
      <c r="L1256" s="39"/>
    </row>
    <row r="1257" spans="1:12">
      <c r="A1257" s="41" t="s">
        <v>4587</v>
      </c>
      <c r="B1257" s="42" t="s">
        <v>4588</v>
      </c>
      <c r="C1257" s="39"/>
      <c r="D1257" s="39"/>
      <c r="E1257" s="39"/>
      <c r="F1257" s="39"/>
      <c r="G1257" s="39"/>
      <c r="H1257" s="39"/>
      <c r="I1257" s="39"/>
      <c r="J1257" s="43"/>
      <c r="K1257" s="39"/>
      <c r="L1257" s="39"/>
    </row>
    <row r="1258" spans="1:12">
      <c r="A1258" s="41" t="s">
        <v>4589</v>
      </c>
      <c r="B1258" s="42" t="s">
        <v>4588</v>
      </c>
      <c r="C1258" s="39"/>
      <c r="D1258" s="39"/>
      <c r="E1258" s="39"/>
      <c r="F1258" s="39"/>
      <c r="G1258" s="39"/>
      <c r="H1258" s="39"/>
      <c r="I1258" s="39"/>
      <c r="J1258" s="43"/>
      <c r="K1258" s="39"/>
      <c r="L1258" s="39"/>
    </row>
    <row r="1259" spans="1:12">
      <c r="A1259" s="41" t="s">
        <v>4590</v>
      </c>
      <c r="B1259" s="42" t="s">
        <v>4588</v>
      </c>
      <c r="C1259" s="39"/>
      <c r="D1259" s="39"/>
      <c r="E1259" s="39"/>
      <c r="F1259" s="39"/>
      <c r="G1259" s="39"/>
      <c r="H1259" s="39"/>
      <c r="I1259" s="39"/>
      <c r="J1259" s="43"/>
      <c r="K1259" s="39"/>
      <c r="L1259" s="39"/>
    </row>
    <row r="1260" spans="1:12">
      <c r="A1260" s="41" t="s">
        <v>4591</v>
      </c>
      <c r="B1260" s="42" t="s">
        <v>4592</v>
      </c>
      <c r="C1260" s="39"/>
      <c r="D1260" s="39"/>
      <c r="E1260" s="39"/>
      <c r="F1260" s="39"/>
      <c r="G1260" s="39"/>
      <c r="H1260" s="39"/>
      <c r="I1260" s="39"/>
      <c r="J1260" s="43"/>
      <c r="K1260" s="39"/>
      <c r="L1260" s="39"/>
    </row>
    <row r="1261" spans="1:12">
      <c r="A1261" s="41" t="s">
        <v>4593</v>
      </c>
      <c r="B1261" s="42" t="s">
        <v>4592</v>
      </c>
      <c r="C1261" s="39"/>
      <c r="D1261" s="39"/>
      <c r="E1261" s="39"/>
      <c r="F1261" s="39"/>
      <c r="G1261" s="39"/>
      <c r="H1261" s="39"/>
      <c r="I1261" s="39"/>
      <c r="J1261" s="43"/>
      <c r="K1261" s="39"/>
      <c r="L1261" s="39"/>
    </row>
    <row r="1262" spans="1:12">
      <c r="A1262" s="41" t="s">
        <v>4594</v>
      </c>
      <c r="B1262" s="42" t="s">
        <v>4592</v>
      </c>
      <c r="C1262" s="39"/>
      <c r="D1262" s="39"/>
      <c r="E1262" s="39"/>
      <c r="F1262" s="39"/>
      <c r="G1262" s="39"/>
      <c r="H1262" s="39"/>
      <c r="I1262" s="39"/>
      <c r="J1262" s="43"/>
      <c r="K1262" s="39"/>
      <c r="L1262" s="39"/>
    </row>
    <row r="1263" spans="1:12" ht="26.4">
      <c r="A1263" s="41" t="s">
        <v>4595</v>
      </c>
      <c r="B1263" s="42" t="s">
        <v>4596</v>
      </c>
      <c r="C1263" s="39"/>
      <c r="D1263" s="39"/>
      <c r="E1263" s="39"/>
      <c r="F1263" s="39"/>
      <c r="G1263" s="39"/>
      <c r="H1263" s="39"/>
      <c r="I1263" s="39"/>
      <c r="J1263" s="43"/>
      <c r="K1263" s="39"/>
      <c r="L1263" s="39"/>
    </row>
    <row r="1264" spans="1:12">
      <c r="A1264" s="41" t="s">
        <v>4597</v>
      </c>
      <c r="B1264" s="42" t="s">
        <v>4598</v>
      </c>
      <c r="C1264" s="39"/>
      <c r="D1264" s="39"/>
      <c r="E1264" s="39"/>
      <c r="F1264" s="39"/>
      <c r="G1264" s="39"/>
      <c r="H1264" s="39"/>
      <c r="I1264" s="39"/>
      <c r="J1264" s="43"/>
      <c r="K1264" s="39"/>
      <c r="L1264" s="39"/>
    </row>
    <row r="1265" spans="1:12">
      <c r="A1265" s="41" t="s">
        <v>4599</v>
      </c>
      <c r="B1265" s="42" t="s">
        <v>4598</v>
      </c>
      <c r="C1265" s="39"/>
      <c r="D1265" s="39"/>
      <c r="E1265" s="39"/>
      <c r="F1265" s="39"/>
      <c r="G1265" s="39"/>
      <c r="H1265" s="39"/>
      <c r="I1265" s="39"/>
      <c r="J1265" s="43"/>
      <c r="K1265" s="39"/>
      <c r="L1265" s="39"/>
    </row>
    <row r="1266" spans="1:12">
      <c r="A1266" s="41" t="s">
        <v>4600</v>
      </c>
      <c r="B1266" s="42" t="s">
        <v>4601</v>
      </c>
      <c r="C1266" s="39"/>
      <c r="D1266" s="39"/>
      <c r="E1266" s="39"/>
      <c r="F1266" s="39"/>
      <c r="G1266" s="39"/>
      <c r="H1266" s="39"/>
      <c r="I1266" s="39"/>
      <c r="J1266" s="43"/>
      <c r="K1266" s="39"/>
      <c r="L1266" s="39"/>
    </row>
    <row r="1267" spans="1:12">
      <c r="A1267" s="41" t="s">
        <v>4602</v>
      </c>
      <c r="B1267" s="42" t="s">
        <v>4601</v>
      </c>
      <c r="C1267" s="39"/>
      <c r="D1267" s="39"/>
      <c r="E1267" s="39"/>
      <c r="F1267" s="39"/>
      <c r="G1267" s="39"/>
      <c r="H1267" s="39"/>
      <c r="I1267" s="39"/>
      <c r="J1267" s="43"/>
      <c r="K1267" s="39"/>
      <c r="L1267" s="39"/>
    </row>
    <row r="1268" spans="1:12">
      <c r="A1268" s="41" t="s">
        <v>4603</v>
      </c>
      <c r="B1268" s="42" t="s">
        <v>4604</v>
      </c>
      <c r="C1268" s="39"/>
      <c r="D1268" s="39"/>
      <c r="E1268" s="39"/>
      <c r="F1268" s="39"/>
      <c r="G1268" s="39"/>
      <c r="H1268" s="39"/>
      <c r="I1268" s="39"/>
      <c r="J1268" s="43"/>
      <c r="K1268" s="39"/>
      <c r="L1268" s="39"/>
    </row>
    <row r="1269" spans="1:12">
      <c r="A1269" s="41" t="s">
        <v>4605</v>
      </c>
      <c r="B1269" s="42" t="s">
        <v>4604</v>
      </c>
      <c r="C1269" s="39"/>
      <c r="D1269" s="39"/>
      <c r="E1269" s="39"/>
      <c r="F1269" s="39"/>
      <c r="G1269" s="39"/>
      <c r="H1269" s="39"/>
      <c r="I1269" s="39"/>
      <c r="J1269" s="43"/>
      <c r="K1269" s="39"/>
      <c r="L1269" s="39"/>
    </row>
    <row r="1270" spans="1:12">
      <c r="A1270" s="41" t="s">
        <v>4606</v>
      </c>
      <c r="B1270" s="42" t="s">
        <v>4607</v>
      </c>
      <c r="C1270" s="39"/>
      <c r="D1270" s="39"/>
      <c r="E1270" s="39"/>
      <c r="F1270" s="39"/>
      <c r="G1270" s="39"/>
      <c r="H1270" s="39"/>
      <c r="I1270" s="39"/>
      <c r="J1270" s="43"/>
      <c r="K1270" s="39"/>
      <c r="L1270" s="39"/>
    </row>
    <row r="1271" spans="1:12">
      <c r="A1271" s="41" t="s">
        <v>4608</v>
      </c>
      <c r="B1271" s="42" t="s">
        <v>4607</v>
      </c>
      <c r="C1271" s="39"/>
      <c r="D1271" s="39"/>
      <c r="E1271" s="39"/>
      <c r="F1271" s="39"/>
      <c r="G1271" s="39"/>
      <c r="H1271" s="39"/>
      <c r="I1271" s="39"/>
      <c r="J1271" s="43"/>
      <c r="K1271" s="39"/>
      <c r="L1271" s="39"/>
    </row>
    <row r="1272" spans="1:12">
      <c r="A1272" s="41" t="s">
        <v>4609</v>
      </c>
      <c r="B1272" s="42" t="s">
        <v>4607</v>
      </c>
      <c r="C1272" s="39"/>
      <c r="D1272" s="39"/>
      <c r="E1272" s="39"/>
      <c r="F1272" s="39"/>
      <c r="G1272" s="39"/>
      <c r="H1272" s="39"/>
      <c r="I1272" s="39"/>
      <c r="J1272" s="43"/>
      <c r="K1272" s="39"/>
      <c r="L1272" s="39"/>
    </row>
    <row r="1273" spans="1:12">
      <c r="A1273" s="41" t="s">
        <v>4610</v>
      </c>
      <c r="B1273" s="42" t="s">
        <v>4611</v>
      </c>
      <c r="C1273" s="39"/>
      <c r="D1273" s="39"/>
      <c r="E1273" s="39"/>
      <c r="F1273" s="39"/>
      <c r="G1273" s="39"/>
      <c r="H1273" s="39"/>
      <c r="I1273" s="39"/>
      <c r="J1273" s="43"/>
      <c r="K1273" s="39"/>
      <c r="L1273" s="39"/>
    </row>
    <row r="1274" spans="1:12">
      <c r="A1274" s="41" t="s">
        <v>4612</v>
      </c>
      <c r="B1274" s="42" t="s">
        <v>4611</v>
      </c>
      <c r="C1274" s="39"/>
      <c r="D1274" s="39"/>
      <c r="E1274" s="39"/>
      <c r="F1274" s="39"/>
      <c r="G1274" s="39"/>
      <c r="H1274" s="39"/>
      <c r="I1274" s="39"/>
      <c r="J1274" s="43"/>
      <c r="K1274" s="39"/>
      <c r="L1274" s="39"/>
    </row>
    <row r="1275" spans="1:12">
      <c r="A1275" s="41" t="s">
        <v>4613</v>
      </c>
      <c r="B1275" s="42" t="s">
        <v>4611</v>
      </c>
      <c r="C1275" s="39"/>
      <c r="D1275" s="39"/>
      <c r="E1275" s="39"/>
      <c r="F1275" s="39"/>
      <c r="G1275" s="39"/>
      <c r="H1275" s="39"/>
      <c r="I1275" s="39"/>
      <c r="J1275" s="43"/>
      <c r="K1275" s="39"/>
      <c r="L1275" s="39"/>
    </row>
    <row r="1276" spans="1:12" ht="26.4">
      <c r="A1276" s="41" t="s">
        <v>4614</v>
      </c>
      <c r="B1276" s="42" t="s">
        <v>4615</v>
      </c>
      <c r="C1276" s="39"/>
      <c r="D1276" s="39"/>
      <c r="E1276" s="39"/>
      <c r="F1276" s="39"/>
      <c r="G1276" s="39"/>
      <c r="H1276" s="39"/>
      <c r="I1276" s="39"/>
      <c r="J1276" s="43"/>
      <c r="K1276" s="39"/>
      <c r="L1276" s="39"/>
    </row>
    <row r="1277" spans="1:12" ht="26.4">
      <c r="A1277" s="41" t="s">
        <v>4616</v>
      </c>
      <c r="B1277" s="42" t="s">
        <v>4617</v>
      </c>
      <c r="C1277" s="39"/>
      <c r="D1277" s="39"/>
      <c r="E1277" s="39"/>
      <c r="F1277" s="39"/>
      <c r="G1277" s="39"/>
      <c r="H1277" s="39"/>
      <c r="I1277" s="39"/>
      <c r="J1277" s="43"/>
      <c r="K1277" s="39"/>
      <c r="L1277" s="39"/>
    </row>
    <row r="1278" spans="1:12">
      <c r="A1278" s="41" t="s">
        <v>4618</v>
      </c>
      <c r="B1278" s="42" t="s">
        <v>4619</v>
      </c>
      <c r="C1278" s="39"/>
      <c r="D1278" s="39"/>
      <c r="E1278" s="39"/>
      <c r="F1278" s="39"/>
      <c r="G1278" s="39"/>
      <c r="H1278" s="39"/>
      <c r="I1278" s="39"/>
      <c r="J1278" s="43"/>
      <c r="K1278" s="39"/>
      <c r="L1278" s="39"/>
    </row>
    <row r="1279" spans="1:12">
      <c r="A1279" s="41" t="s">
        <v>4620</v>
      </c>
      <c r="B1279" s="42" t="s">
        <v>4621</v>
      </c>
      <c r="C1279" s="39"/>
      <c r="D1279" s="39"/>
      <c r="E1279" s="39"/>
      <c r="F1279" s="39"/>
      <c r="G1279" s="39"/>
      <c r="H1279" s="39"/>
      <c r="I1279" s="39"/>
      <c r="J1279" s="43"/>
      <c r="K1279" s="39"/>
      <c r="L1279" s="39"/>
    </row>
    <row r="1280" spans="1:12">
      <c r="A1280" s="41" t="s">
        <v>4622</v>
      </c>
      <c r="B1280" s="42" t="s">
        <v>4623</v>
      </c>
      <c r="C1280" s="39"/>
      <c r="D1280" s="39"/>
      <c r="E1280" s="39"/>
      <c r="F1280" s="39"/>
      <c r="G1280" s="39"/>
      <c r="H1280" s="39"/>
      <c r="I1280" s="39"/>
      <c r="J1280" s="43"/>
      <c r="K1280" s="39"/>
      <c r="L1280" s="39"/>
    </row>
    <row r="1281" spans="1:12">
      <c r="A1281" s="41" t="s">
        <v>4624</v>
      </c>
      <c r="B1281" s="42" t="s">
        <v>4625</v>
      </c>
      <c r="C1281" s="39"/>
      <c r="D1281" s="39"/>
      <c r="E1281" s="39"/>
      <c r="F1281" s="39"/>
      <c r="G1281" s="39"/>
      <c r="H1281" s="39"/>
      <c r="I1281" s="39"/>
      <c r="J1281" s="43"/>
      <c r="K1281" s="39"/>
      <c r="L1281" s="39"/>
    </row>
    <row r="1282" spans="1:12">
      <c r="A1282" s="41" t="s">
        <v>4626</v>
      </c>
      <c r="B1282" s="42" t="s">
        <v>4627</v>
      </c>
      <c r="C1282" s="39"/>
      <c r="D1282" s="39"/>
      <c r="E1282" s="39"/>
      <c r="F1282" s="39"/>
      <c r="G1282" s="39"/>
      <c r="H1282" s="39"/>
      <c r="I1282" s="39"/>
      <c r="J1282" s="43"/>
      <c r="K1282" s="39"/>
      <c r="L1282" s="39"/>
    </row>
    <row r="1283" spans="1:12">
      <c r="A1283" s="41" t="s">
        <v>4628</v>
      </c>
      <c r="B1283" s="42" t="s">
        <v>4629</v>
      </c>
      <c r="C1283" s="39"/>
      <c r="D1283" s="39"/>
      <c r="E1283" s="39"/>
      <c r="F1283" s="39"/>
      <c r="G1283" s="39"/>
      <c r="H1283" s="39"/>
      <c r="I1283" s="39"/>
      <c r="J1283" s="43"/>
      <c r="K1283" s="39"/>
      <c r="L1283" s="39"/>
    </row>
    <row r="1284" spans="1:12">
      <c r="A1284" s="41" t="s">
        <v>4630</v>
      </c>
      <c r="B1284" s="42" t="s">
        <v>1362</v>
      </c>
      <c r="C1284" s="39"/>
      <c r="D1284" s="39"/>
      <c r="E1284" s="39"/>
      <c r="F1284" s="39"/>
      <c r="G1284" s="39"/>
      <c r="H1284" s="39"/>
      <c r="I1284" s="39"/>
      <c r="J1284" s="43"/>
      <c r="K1284" s="39"/>
      <c r="L1284" s="39"/>
    </row>
    <row r="1285" spans="1:12">
      <c r="A1285" s="41" t="s">
        <v>4631</v>
      </c>
      <c r="B1285" s="42" t="s">
        <v>4632</v>
      </c>
      <c r="C1285" s="39"/>
      <c r="D1285" s="39"/>
      <c r="E1285" s="39"/>
      <c r="F1285" s="39"/>
      <c r="G1285" s="39"/>
      <c r="H1285" s="39"/>
      <c r="I1285" s="39"/>
      <c r="J1285" s="43"/>
      <c r="K1285" s="39"/>
      <c r="L1285" s="39"/>
    </row>
    <row r="1286" spans="1:12">
      <c r="A1286" s="41" t="s">
        <v>4633</v>
      </c>
      <c r="B1286" s="42" t="s">
        <v>4634</v>
      </c>
      <c r="C1286" s="39"/>
      <c r="D1286" s="39"/>
      <c r="E1286" s="39"/>
      <c r="F1286" s="39"/>
      <c r="G1286" s="39"/>
      <c r="H1286" s="39"/>
      <c r="I1286" s="39"/>
      <c r="J1286" s="43"/>
      <c r="K1286" s="39"/>
      <c r="L1286" s="39"/>
    </row>
    <row r="1287" spans="1:12">
      <c r="A1287" s="41" t="s">
        <v>4635</v>
      </c>
      <c r="B1287" s="42" t="s">
        <v>4634</v>
      </c>
      <c r="C1287" s="39"/>
      <c r="D1287" s="39"/>
      <c r="E1287" s="39"/>
      <c r="F1287" s="39"/>
      <c r="G1287" s="39"/>
      <c r="H1287" s="39"/>
      <c r="I1287" s="39"/>
      <c r="J1287" s="43"/>
      <c r="K1287" s="39"/>
      <c r="L1287" s="39"/>
    </row>
    <row r="1288" spans="1:12">
      <c r="A1288" s="41" t="s">
        <v>4636</v>
      </c>
      <c r="B1288" s="42" t="s">
        <v>4634</v>
      </c>
      <c r="C1288" s="39"/>
      <c r="D1288" s="39"/>
      <c r="E1288" s="39"/>
      <c r="F1288" s="39"/>
      <c r="G1288" s="39"/>
      <c r="H1288" s="39"/>
      <c r="I1288" s="39"/>
      <c r="J1288" s="43"/>
      <c r="K1288" s="39"/>
      <c r="L1288" s="39"/>
    </row>
    <row r="1289" spans="1:12">
      <c r="A1289" s="41" t="s">
        <v>4637</v>
      </c>
      <c r="B1289" s="42" t="s">
        <v>4638</v>
      </c>
      <c r="C1289" s="39"/>
      <c r="D1289" s="39"/>
      <c r="E1289" s="39"/>
      <c r="F1289" s="39"/>
      <c r="G1289" s="39"/>
      <c r="H1289" s="39"/>
      <c r="I1289" s="39"/>
      <c r="J1289" s="43"/>
      <c r="K1289" s="39"/>
      <c r="L1289" s="39"/>
    </row>
    <row r="1290" spans="1:12">
      <c r="A1290" s="41" t="s">
        <v>4639</v>
      </c>
      <c r="B1290" s="42" t="s">
        <v>4638</v>
      </c>
      <c r="C1290" s="39"/>
      <c r="D1290" s="39"/>
      <c r="E1290" s="39"/>
      <c r="F1290" s="39"/>
      <c r="G1290" s="39"/>
      <c r="H1290" s="39"/>
      <c r="I1290" s="39"/>
      <c r="J1290" s="43"/>
      <c r="K1290" s="39"/>
      <c r="L1290" s="39"/>
    </row>
    <row r="1291" spans="1:12">
      <c r="A1291" s="41" t="s">
        <v>4640</v>
      </c>
      <c r="B1291" s="42" t="s">
        <v>4638</v>
      </c>
      <c r="C1291" s="39"/>
      <c r="D1291" s="39"/>
      <c r="E1291" s="39"/>
      <c r="F1291" s="39"/>
      <c r="G1291" s="39"/>
      <c r="H1291" s="39"/>
      <c r="I1291" s="39"/>
      <c r="J1291" s="43"/>
      <c r="K1291" s="39"/>
      <c r="L1291" s="39"/>
    </row>
    <row r="1292" spans="1:12">
      <c r="A1292" s="41" t="s">
        <v>4641</v>
      </c>
      <c r="B1292" s="42" t="s">
        <v>4642</v>
      </c>
      <c r="C1292" s="39"/>
      <c r="D1292" s="39"/>
      <c r="E1292" s="39"/>
      <c r="F1292" s="39"/>
      <c r="G1292" s="39"/>
      <c r="H1292" s="39"/>
      <c r="I1292" s="39"/>
      <c r="J1292" s="43"/>
      <c r="K1292" s="39"/>
      <c r="L1292" s="39"/>
    </row>
    <row r="1293" spans="1:12">
      <c r="A1293" s="41" t="s">
        <v>4643</v>
      </c>
      <c r="B1293" s="42" t="s">
        <v>4642</v>
      </c>
      <c r="C1293" s="39"/>
      <c r="D1293" s="39"/>
      <c r="E1293" s="39"/>
      <c r="F1293" s="39"/>
      <c r="G1293" s="39"/>
      <c r="H1293" s="39"/>
      <c r="I1293" s="39"/>
      <c r="J1293" s="43"/>
      <c r="K1293" s="39"/>
      <c r="L1293" s="39"/>
    </row>
    <row r="1294" spans="1:12">
      <c r="A1294" s="41" t="s">
        <v>4644</v>
      </c>
      <c r="B1294" s="42" t="s">
        <v>4642</v>
      </c>
      <c r="C1294" s="39"/>
      <c r="D1294" s="39"/>
      <c r="E1294" s="39"/>
      <c r="F1294" s="39"/>
      <c r="G1294" s="39"/>
      <c r="H1294" s="39"/>
      <c r="I1294" s="39"/>
      <c r="J1294" s="43"/>
      <c r="K1294" s="39"/>
      <c r="L1294" s="39"/>
    </row>
    <row r="1295" spans="1:12">
      <c r="A1295" s="41" t="s">
        <v>4645</v>
      </c>
      <c r="B1295" s="42" t="s">
        <v>4646</v>
      </c>
      <c r="C1295" s="39"/>
      <c r="D1295" s="39"/>
      <c r="E1295" s="39"/>
      <c r="F1295" s="39"/>
      <c r="G1295" s="39"/>
      <c r="H1295" s="39"/>
      <c r="I1295" s="39"/>
      <c r="J1295" s="43"/>
      <c r="K1295" s="39"/>
      <c r="L1295" s="39"/>
    </row>
    <row r="1296" spans="1:12">
      <c r="A1296" s="41" t="s">
        <v>4647</v>
      </c>
      <c r="B1296" s="42" t="s">
        <v>4646</v>
      </c>
      <c r="C1296" s="39"/>
      <c r="D1296" s="39"/>
      <c r="E1296" s="39"/>
      <c r="F1296" s="39"/>
      <c r="G1296" s="39"/>
      <c r="H1296" s="39"/>
      <c r="I1296" s="39"/>
      <c r="J1296" s="43"/>
      <c r="K1296" s="39"/>
      <c r="L1296" s="39"/>
    </row>
    <row r="1297" spans="1:12">
      <c r="A1297" s="41" t="s">
        <v>4648</v>
      </c>
      <c r="B1297" s="42" t="s">
        <v>4646</v>
      </c>
      <c r="C1297" s="39"/>
      <c r="D1297" s="39"/>
      <c r="E1297" s="39"/>
      <c r="F1297" s="39"/>
      <c r="G1297" s="39"/>
      <c r="H1297" s="39"/>
      <c r="I1297" s="39"/>
      <c r="J1297" s="43"/>
      <c r="K1297" s="39"/>
      <c r="L1297" s="39"/>
    </row>
    <row r="1298" spans="1:12">
      <c r="A1298" s="41" t="s">
        <v>4649</v>
      </c>
      <c r="B1298" s="42" t="s">
        <v>4650</v>
      </c>
      <c r="C1298" s="39"/>
      <c r="D1298" s="39"/>
      <c r="E1298" s="39"/>
      <c r="F1298" s="39"/>
      <c r="G1298" s="39"/>
      <c r="H1298" s="39"/>
      <c r="I1298" s="39"/>
      <c r="J1298" s="43"/>
      <c r="K1298" s="39"/>
      <c r="L1298" s="39"/>
    </row>
    <row r="1299" spans="1:12">
      <c r="A1299" s="41" t="s">
        <v>4651</v>
      </c>
      <c r="B1299" s="42" t="s">
        <v>4650</v>
      </c>
      <c r="C1299" s="39"/>
      <c r="D1299" s="39"/>
      <c r="E1299" s="39"/>
      <c r="F1299" s="39"/>
      <c r="G1299" s="39"/>
      <c r="H1299" s="39"/>
      <c r="I1299" s="39"/>
      <c r="J1299" s="43"/>
      <c r="K1299" s="39"/>
      <c r="L1299" s="39"/>
    </row>
    <row r="1300" spans="1:12">
      <c r="A1300" s="41" t="s">
        <v>4652</v>
      </c>
      <c r="B1300" s="42" t="s">
        <v>4650</v>
      </c>
      <c r="C1300" s="39"/>
      <c r="D1300" s="39"/>
      <c r="E1300" s="39"/>
      <c r="F1300" s="39"/>
      <c r="G1300" s="39"/>
      <c r="H1300" s="39"/>
      <c r="I1300" s="39"/>
      <c r="J1300" s="43"/>
      <c r="K1300" s="39"/>
      <c r="L1300" s="39"/>
    </row>
    <row r="1301" spans="1:12">
      <c r="A1301" s="41" t="s">
        <v>4653</v>
      </c>
      <c r="B1301" s="42" t="s">
        <v>4654</v>
      </c>
      <c r="C1301" s="39"/>
      <c r="D1301" s="39"/>
      <c r="E1301" s="39"/>
      <c r="F1301" s="39"/>
      <c r="G1301" s="39"/>
      <c r="H1301" s="39"/>
      <c r="I1301" s="39"/>
      <c r="J1301" s="43"/>
      <c r="K1301" s="39"/>
      <c r="L1301" s="39"/>
    </row>
    <row r="1302" spans="1:12">
      <c r="A1302" s="41" t="s">
        <v>4655</v>
      </c>
      <c r="B1302" s="42" t="s">
        <v>4654</v>
      </c>
      <c r="C1302" s="39"/>
      <c r="D1302" s="39"/>
      <c r="E1302" s="39"/>
      <c r="F1302" s="39"/>
      <c r="G1302" s="39"/>
      <c r="H1302" s="39"/>
      <c r="I1302" s="39"/>
      <c r="J1302" s="43"/>
      <c r="K1302" s="39"/>
      <c r="L1302" s="39"/>
    </row>
    <row r="1303" spans="1:12">
      <c r="A1303" s="41" t="s">
        <v>4656</v>
      </c>
      <c r="B1303" s="42" t="s">
        <v>4654</v>
      </c>
      <c r="C1303" s="39"/>
      <c r="D1303" s="39"/>
      <c r="E1303" s="39"/>
      <c r="F1303" s="39"/>
      <c r="G1303" s="39"/>
      <c r="H1303" s="39"/>
      <c r="I1303" s="39"/>
      <c r="J1303" s="43"/>
      <c r="K1303" s="39"/>
      <c r="L1303" s="39"/>
    </row>
    <row r="1304" spans="1:12">
      <c r="A1304" s="41" t="s">
        <v>4657</v>
      </c>
      <c r="B1304" s="42" t="s">
        <v>4658</v>
      </c>
      <c r="C1304" s="39"/>
      <c r="D1304" s="39"/>
      <c r="E1304" s="39"/>
      <c r="F1304" s="39"/>
      <c r="G1304" s="39"/>
      <c r="H1304" s="39"/>
      <c r="I1304" s="39"/>
      <c r="J1304" s="43"/>
      <c r="K1304" s="39"/>
      <c r="L1304" s="39"/>
    </row>
    <row r="1305" spans="1:12">
      <c r="A1305" s="41" t="s">
        <v>4659</v>
      </c>
      <c r="B1305" s="42" t="s">
        <v>4660</v>
      </c>
      <c r="C1305" s="39"/>
      <c r="D1305" s="39"/>
      <c r="E1305" s="39"/>
      <c r="F1305" s="39"/>
      <c r="G1305" s="39"/>
      <c r="H1305" s="39"/>
      <c r="I1305" s="39"/>
      <c r="J1305" s="43"/>
      <c r="K1305" s="39"/>
      <c r="L1305" s="39"/>
    </row>
    <row r="1306" spans="1:12">
      <c r="A1306" s="41" t="s">
        <v>4661</v>
      </c>
      <c r="B1306" s="42" t="s">
        <v>4660</v>
      </c>
      <c r="C1306" s="39"/>
      <c r="D1306" s="39"/>
      <c r="E1306" s="39"/>
      <c r="F1306" s="39"/>
      <c r="G1306" s="39"/>
      <c r="H1306" s="39"/>
      <c r="I1306" s="39"/>
      <c r="J1306" s="43"/>
      <c r="K1306" s="39"/>
      <c r="L1306" s="39"/>
    </row>
    <row r="1307" spans="1:12">
      <c r="A1307" s="41" t="s">
        <v>4662</v>
      </c>
      <c r="B1307" s="42" t="s">
        <v>4660</v>
      </c>
      <c r="C1307" s="39"/>
      <c r="D1307" s="39"/>
      <c r="E1307" s="39"/>
      <c r="F1307" s="39"/>
      <c r="G1307" s="39"/>
      <c r="H1307" s="39"/>
      <c r="I1307" s="39"/>
      <c r="J1307" s="43"/>
      <c r="K1307" s="39"/>
      <c r="L1307" s="39"/>
    </row>
    <row r="1308" spans="1:12">
      <c r="A1308" s="41" t="s">
        <v>4663</v>
      </c>
      <c r="B1308" s="42" t="s">
        <v>4664</v>
      </c>
      <c r="C1308" s="39"/>
      <c r="D1308" s="39"/>
      <c r="E1308" s="39"/>
      <c r="F1308" s="39"/>
      <c r="G1308" s="39"/>
      <c r="H1308" s="39"/>
      <c r="I1308" s="39"/>
      <c r="J1308" s="43"/>
      <c r="K1308" s="39"/>
      <c r="L1308" s="39"/>
    </row>
    <row r="1309" spans="1:12">
      <c r="A1309" s="41" t="s">
        <v>4665</v>
      </c>
      <c r="B1309" s="42" t="s">
        <v>4664</v>
      </c>
      <c r="C1309" s="39"/>
      <c r="D1309" s="39"/>
      <c r="E1309" s="39"/>
      <c r="F1309" s="39"/>
      <c r="G1309" s="39"/>
      <c r="H1309" s="39"/>
      <c r="I1309" s="39"/>
      <c r="J1309" s="43"/>
      <c r="K1309" s="39"/>
      <c r="L1309" s="39"/>
    </row>
    <row r="1310" spans="1:12">
      <c r="A1310" s="41" t="s">
        <v>4666</v>
      </c>
      <c r="B1310" s="42" t="s">
        <v>4664</v>
      </c>
      <c r="C1310" s="39"/>
      <c r="D1310" s="39"/>
      <c r="E1310" s="39"/>
      <c r="F1310" s="39"/>
      <c r="G1310" s="39"/>
      <c r="H1310" s="39"/>
      <c r="I1310" s="39"/>
      <c r="J1310" s="43"/>
      <c r="K1310" s="39"/>
      <c r="L1310" s="39"/>
    </row>
    <row r="1311" spans="1:12">
      <c r="A1311" s="41" t="s">
        <v>4667</v>
      </c>
      <c r="B1311" s="42" t="s">
        <v>4668</v>
      </c>
      <c r="C1311" s="39"/>
      <c r="D1311" s="39"/>
      <c r="E1311" s="39"/>
      <c r="F1311" s="39"/>
      <c r="G1311" s="39"/>
      <c r="H1311" s="39"/>
      <c r="I1311" s="39"/>
      <c r="J1311" s="43"/>
      <c r="K1311" s="39"/>
      <c r="L1311" s="39"/>
    </row>
    <row r="1312" spans="1:12">
      <c r="A1312" s="41" t="s">
        <v>4669</v>
      </c>
      <c r="B1312" s="42" t="s">
        <v>4668</v>
      </c>
      <c r="C1312" s="39"/>
      <c r="D1312" s="39"/>
      <c r="E1312" s="39"/>
      <c r="F1312" s="39"/>
      <c r="G1312" s="39"/>
      <c r="H1312" s="39"/>
      <c r="I1312" s="39"/>
      <c r="J1312" s="43"/>
      <c r="K1312" s="39"/>
      <c r="L1312" s="39"/>
    </row>
    <row r="1313" spans="1:12">
      <c r="A1313" s="41" t="s">
        <v>4670</v>
      </c>
      <c r="B1313" s="42" t="s">
        <v>4668</v>
      </c>
      <c r="C1313" s="39"/>
      <c r="D1313" s="39"/>
      <c r="E1313" s="39"/>
      <c r="F1313" s="39"/>
      <c r="G1313" s="39"/>
      <c r="H1313" s="39"/>
      <c r="I1313" s="39"/>
      <c r="J1313" s="43"/>
      <c r="K1313" s="39"/>
      <c r="L1313" s="39"/>
    </row>
    <row r="1314" spans="1:12">
      <c r="A1314" s="41" t="s">
        <v>4671</v>
      </c>
      <c r="B1314" s="42" t="s">
        <v>4672</v>
      </c>
      <c r="C1314" s="39"/>
      <c r="D1314" s="39"/>
      <c r="E1314" s="39"/>
      <c r="F1314" s="39"/>
      <c r="G1314" s="39"/>
      <c r="H1314" s="39"/>
      <c r="I1314" s="39"/>
      <c r="J1314" s="43"/>
      <c r="K1314" s="39"/>
      <c r="L1314" s="39"/>
    </row>
    <row r="1315" spans="1:12">
      <c r="A1315" s="41" t="s">
        <v>4673</v>
      </c>
      <c r="B1315" s="42" t="s">
        <v>4672</v>
      </c>
      <c r="C1315" s="39"/>
      <c r="D1315" s="39"/>
      <c r="E1315" s="39"/>
      <c r="F1315" s="39"/>
      <c r="G1315" s="39"/>
      <c r="H1315" s="39"/>
      <c r="I1315" s="39"/>
      <c r="J1315" s="43"/>
      <c r="K1315" s="39"/>
      <c r="L1315" s="39"/>
    </row>
    <row r="1316" spans="1:12">
      <c r="A1316" s="41" t="s">
        <v>4674</v>
      </c>
      <c r="B1316" s="42" t="s">
        <v>4672</v>
      </c>
      <c r="C1316" s="39"/>
      <c r="D1316" s="39"/>
      <c r="E1316" s="39"/>
      <c r="F1316" s="39"/>
      <c r="G1316" s="39"/>
      <c r="H1316" s="39"/>
      <c r="I1316" s="39"/>
      <c r="J1316" s="43"/>
      <c r="K1316" s="39"/>
      <c r="L1316" s="39"/>
    </row>
    <row r="1317" spans="1:12">
      <c r="A1317" s="41" t="s">
        <v>4675</v>
      </c>
      <c r="B1317" s="42" t="s">
        <v>4676</v>
      </c>
      <c r="C1317" s="39"/>
      <c r="D1317" s="39"/>
      <c r="E1317" s="39"/>
      <c r="F1317" s="39"/>
      <c r="G1317" s="39"/>
      <c r="H1317" s="39"/>
      <c r="I1317" s="39"/>
      <c r="J1317" s="43"/>
      <c r="K1317" s="39"/>
      <c r="L1317" s="39"/>
    </row>
    <row r="1318" spans="1:12">
      <c r="A1318" s="41" t="s">
        <v>4677</v>
      </c>
      <c r="B1318" s="42" t="s">
        <v>4676</v>
      </c>
      <c r="C1318" s="39"/>
      <c r="D1318" s="39"/>
      <c r="E1318" s="39"/>
      <c r="F1318" s="39"/>
      <c r="G1318" s="39"/>
      <c r="H1318" s="39"/>
      <c r="I1318" s="39"/>
      <c r="J1318" s="43"/>
      <c r="K1318" s="39"/>
      <c r="L1318" s="39"/>
    </row>
    <row r="1319" spans="1:12">
      <c r="A1319" s="41" t="s">
        <v>4678</v>
      </c>
      <c r="B1319" s="42" t="s">
        <v>4676</v>
      </c>
      <c r="C1319" s="39"/>
      <c r="D1319" s="39"/>
      <c r="E1319" s="39"/>
      <c r="F1319" s="39"/>
      <c r="G1319" s="39"/>
      <c r="H1319" s="39"/>
      <c r="I1319" s="39"/>
      <c r="J1319" s="43"/>
      <c r="K1319" s="39"/>
      <c r="L1319" s="39"/>
    </row>
    <row r="1320" spans="1:12">
      <c r="A1320" s="41" t="s">
        <v>4679</v>
      </c>
      <c r="B1320" s="42" t="s">
        <v>4676</v>
      </c>
      <c r="C1320" s="39"/>
      <c r="D1320" s="39"/>
      <c r="E1320" s="39"/>
      <c r="F1320" s="39"/>
      <c r="G1320" s="39"/>
      <c r="H1320" s="39"/>
      <c r="I1320" s="39"/>
      <c r="J1320" s="43"/>
      <c r="K1320" s="39"/>
      <c r="L1320" s="39"/>
    </row>
    <row r="1321" spans="1:12">
      <c r="A1321" s="41" t="s">
        <v>4680</v>
      </c>
      <c r="B1321" s="42" t="s">
        <v>4681</v>
      </c>
      <c r="C1321" s="39"/>
      <c r="D1321" s="39"/>
      <c r="E1321" s="39"/>
      <c r="F1321" s="39"/>
      <c r="G1321" s="39"/>
      <c r="H1321" s="39"/>
      <c r="I1321" s="39"/>
      <c r="J1321" s="43"/>
      <c r="K1321" s="39"/>
      <c r="L1321" s="39"/>
    </row>
    <row r="1322" spans="1:12">
      <c r="A1322" s="41" t="s">
        <v>4682</v>
      </c>
      <c r="B1322" s="42" t="s">
        <v>4681</v>
      </c>
      <c r="C1322" s="39"/>
      <c r="D1322" s="39"/>
      <c r="E1322" s="39"/>
      <c r="F1322" s="39"/>
      <c r="G1322" s="39"/>
      <c r="H1322" s="39"/>
      <c r="I1322" s="39"/>
      <c r="J1322" s="43"/>
      <c r="K1322" s="39"/>
      <c r="L1322" s="39"/>
    </row>
    <row r="1323" spans="1:12">
      <c r="A1323" s="41" t="s">
        <v>4683</v>
      </c>
      <c r="B1323" s="42" t="s">
        <v>4681</v>
      </c>
      <c r="C1323" s="39"/>
      <c r="D1323" s="39"/>
      <c r="E1323" s="39"/>
      <c r="F1323" s="39"/>
      <c r="G1323" s="39"/>
      <c r="H1323" s="39"/>
      <c r="I1323" s="39"/>
      <c r="J1323" s="43"/>
      <c r="K1323" s="39"/>
      <c r="L1323" s="39"/>
    </row>
    <row r="1324" spans="1:12">
      <c r="A1324" s="41" t="s">
        <v>4684</v>
      </c>
      <c r="B1324" s="42" t="s">
        <v>4681</v>
      </c>
      <c r="C1324" s="39"/>
      <c r="D1324" s="39"/>
      <c r="E1324" s="39"/>
      <c r="F1324" s="39"/>
      <c r="G1324" s="39"/>
      <c r="H1324" s="39"/>
      <c r="I1324" s="39"/>
      <c r="J1324" s="43"/>
      <c r="K1324" s="39"/>
      <c r="L1324" s="39"/>
    </row>
    <row r="1325" spans="1:12">
      <c r="A1325" s="41" t="s">
        <v>4685</v>
      </c>
      <c r="B1325" s="42" t="s">
        <v>1364</v>
      </c>
      <c r="C1325" s="39"/>
      <c r="D1325" s="39"/>
      <c r="E1325" s="39"/>
      <c r="F1325" s="39"/>
      <c r="G1325" s="39"/>
      <c r="H1325" s="39"/>
      <c r="I1325" s="39"/>
      <c r="J1325" s="43"/>
      <c r="K1325" s="39"/>
      <c r="L1325" s="39"/>
    </row>
    <row r="1326" spans="1:12">
      <c r="A1326" s="41" t="s">
        <v>4686</v>
      </c>
      <c r="B1326" s="42" t="s">
        <v>1364</v>
      </c>
      <c r="C1326" s="39"/>
      <c r="D1326" s="39"/>
      <c r="E1326" s="39"/>
      <c r="F1326" s="39"/>
      <c r="G1326" s="39"/>
      <c r="H1326" s="39"/>
      <c r="I1326" s="39"/>
      <c r="J1326" s="43"/>
      <c r="K1326" s="39"/>
      <c r="L1326" s="39"/>
    </row>
    <row r="1327" spans="1:12">
      <c r="A1327" s="41" t="s">
        <v>4687</v>
      </c>
      <c r="B1327" s="42" t="s">
        <v>1364</v>
      </c>
      <c r="C1327" s="39"/>
      <c r="D1327" s="39"/>
      <c r="E1327" s="39"/>
      <c r="F1327" s="39"/>
      <c r="G1327" s="39"/>
      <c r="H1327" s="39"/>
      <c r="I1327" s="39"/>
      <c r="J1327" s="43"/>
      <c r="K1327" s="39"/>
      <c r="L1327" s="39"/>
    </row>
    <row r="1328" spans="1:12">
      <c r="A1328" s="41" t="s">
        <v>4688</v>
      </c>
      <c r="B1328" s="42" t="s">
        <v>1364</v>
      </c>
      <c r="C1328" s="39"/>
      <c r="D1328" s="39"/>
      <c r="E1328" s="39"/>
      <c r="F1328" s="39"/>
      <c r="G1328" s="39"/>
      <c r="H1328" s="39"/>
      <c r="I1328" s="39"/>
      <c r="J1328" s="43"/>
      <c r="K1328" s="39"/>
      <c r="L1328" s="39"/>
    </row>
    <row r="1329" spans="1:12">
      <c r="A1329" s="41" t="s">
        <v>4689</v>
      </c>
      <c r="B1329" s="42" t="s">
        <v>1364</v>
      </c>
      <c r="C1329" s="39"/>
      <c r="D1329" s="39"/>
      <c r="E1329" s="39"/>
      <c r="F1329" s="39"/>
      <c r="G1329" s="39"/>
      <c r="H1329" s="39"/>
      <c r="I1329" s="39"/>
      <c r="J1329" s="43"/>
      <c r="K1329" s="39"/>
      <c r="L1329" s="39"/>
    </row>
    <row r="1330" spans="1:12">
      <c r="A1330" s="41" t="s">
        <v>4690</v>
      </c>
      <c r="B1330" s="42" t="s">
        <v>1367</v>
      </c>
      <c r="C1330" s="39"/>
      <c r="D1330" s="39"/>
      <c r="E1330" s="39"/>
      <c r="F1330" s="39"/>
      <c r="G1330" s="39"/>
      <c r="H1330" s="39"/>
      <c r="I1330" s="39"/>
      <c r="J1330" s="43"/>
      <c r="K1330" s="39"/>
      <c r="L1330" s="39"/>
    </row>
    <row r="1331" spans="1:12">
      <c r="A1331" s="41" t="s">
        <v>4691</v>
      </c>
      <c r="B1331" s="42" t="s">
        <v>1367</v>
      </c>
      <c r="C1331" s="39"/>
      <c r="D1331" s="39"/>
      <c r="E1331" s="39"/>
      <c r="F1331" s="39"/>
      <c r="G1331" s="39"/>
      <c r="H1331" s="39"/>
      <c r="I1331" s="39"/>
      <c r="J1331" s="43"/>
      <c r="K1331" s="39"/>
      <c r="L1331" s="39"/>
    </row>
    <row r="1332" spans="1:12">
      <c r="A1332" s="41" t="s">
        <v>4692</v>
      </c>
      <c r="B1332" s="42" t="s">
        <v>1367</v>
      </c>
      <c r="C1332" s="39"/>
      <c r="D1332" s="39"/>
      <c r="E1332" s="39"/>
      <c r="F1332" s="39"/>
      <c r="G1332" s="39"/>
      <c r="H1332" s="39"/>
      <c r="I1332" s="39"/>
      <c r="J1332" s="43"/>
      <c r="K1332" s="39"/>
      <c r="L1332" s="39"/>
    </row>
    <row r="1333" spans="1:12">
      <c r="A1333" s="41" t="s">
        <v>4693</v>
      </c>
      <c r="B1333" s="42" t="s">
        <v>1367</v>
      </c>
      <c r="C1333" s="39"/>
      <c r="D1333" s="39"/>
      <c r="E1333" s="39"/>
      <c r="F1333" s="39"/>
      <c r="G1333" s="39"/>
      <c r="H1333" s="39"/>
      <c r="I1333" s="39"/>
      <c r="J1333" s="43"/>
      <c r="K1333" s="39"/>
      <c r="L1333" s="39"/>
    </row>
    <row r="1334" spans="1:12">
      <c r="A1334" s="41" t="s">
        <v>4694</v>
      </c>
      <c r="B1334" s="42" t="s">
        <v>1367</v>
      </c>
      <c r="C1334" s="39"/>
      <c r="D1334" s="39"/>
      <c r="E1334" s="39"/>
      <c r="F1334" s="39"/>
      <c r="G1334" s="39"/>
      <c r="H1334" s="39"/>
      <c r="I1334" s="39"/>
      <c r="J1334" s="43"/>
      <c r="K1334" s="39"/>
      <c r="L1334" s="39"/>
    </row>
    <row r="1335" spans="1:12">
      <c r="A1335" s="41" t="s">
        <v>4695</v>
      </c>
      <c r="B1335" s="42" t="s">
        <v>1369</v>
      </c>
      <c r="C1335" s="39"/>
      <c r="D1335" s="39"/>
      <c r="E1335" s="39"/>
      <c r="F1335" s="39"/>
      <c r="G1335" s="39"/>
      <c r="H1335" s="39"/>
      <c r="I1335" s="39"/>
      <c r="J1335" s="43"/>
      <c r="K1335" s="39"/>
      <c r="L1335" s="39"/>
    </row>
    <row r="1336" spans="1:12">
      <c r="A1336" s="41" t="s">
        <v>4696</v>
      </c>
      <c r="B1336" s="42" t="s">
        <v>4697</v>
      </c>
      <c r="C1336" s="39"/>
      <c r="D1336" s="39"/>
      <c r="E1336" s="39"/>
      <c r="F1336" s="39"/>
      <c r="G1336" s="39"/>
      <c r="H1336" s="39"/>
      <c r="I1336" s="39"/>
      <c r="J1336" s="43"/>
      <c r="K1336" s="39"/>
      <c r="L1336" s="39"/>
    </row>
    <row r="1337" spans="1:12">
      <c r="A1337" s="41" t="s">
        <v>4698</v>
      </c>
      <c r="B1337" s="42" t="s">
        <v>4699</v>
      </c>
      <c r="C1337" s="39"/>
      <c r="D1337" s="39"/>
      <c r="E1337" s="39"/>
      <c r="F1337" s="39"/>
      <c r="G1337" s="39"/>
      <c r="H1337" s="39"/>
      <c r="I1337" s="39"/>
      <c r="J1337" s="43"/>
      <c r="K1337" s="39"/>
      <c r="L1337" s="39"/>
    </row>
    <row r="1338" spans="1:12">
      <c r="A1338" s="41" t="s">
        <v>4700</v>
      </c>
      <c r="B1338" s="42" t="s">
        <v>4699</v>
      </c>
      <c r="C1338" s="39"/>
      <c r="D1338" s="39"/>
      <c r="E1338" s="39"/>
      <c r="F1338" s="39"/>
      <c r="G1338" s="39"/>
      <c r="H1338" s="39"/>
      <c r="I1338" s="39"/>
      <c r="J1338" s="43"/>
      <c r="K1338" s="39"/>
      <c r="L1338" s="39"/>
    </row>
    <row r="1339" spans="1:12">
      <c r="A1339" s="41" t="s">
        <v>4701</v>
      </c>
      <c r="B1339" s="42" t="s">
        <v>4699</v>
      </c>
      <c r="C1339" s="39"/>
      <c r="D1339" s="39"/>
      <c r="E1339" s="39"/>
      <c r="F1339" s="39"/>
      <c r="G1339" s="39"/>
      <c r="H1339" s="39"/>
      <c r="I1339" s="39"/>
      <c r="J1339" s="43"/>
      <c r="K1339" s="39"/>
      <c r="L1339" s="39"/>
    </row>
    <row r="1340" spans="1:12">
      <c r="A1340" s="41" t="s">
        <v>4702</v>
      </c>
      <c r="B1340" s="42" t="s">
        <v>4703</v>
      </c>
      <c r="C1340" s="39"/>
      <c r="D1340" s="39"/>
      <c r="E1340" s="39"/>
      <c r="F1340" s="39"/>
      <c r="G1340" s="39"/>
      <c r="H1340" s="39"/>
      <c r="I1340" s="39"/>
      <c r="J1340" s="43"/>
      <c r="K1340" s="39"/>
      <c r="L1340" s="39"/>
    </row>
    <row r="1341" spans="1:12">
      <c r="A1341" s="41" t="s">
        <v>4704</v>
      </c>
      <c r="B1341" s="42" t="s">
        <v>4703</v>
      </c>
      <c r="C1341" s="39"/>
      <c r="D1341" s="39"/>
      <c r="E1341" s="39"/>
      <c r="F1341" s="39"/>
      <c r="G1341" s="39"/>
      <c r="H1341" s="39"/>
      <c r="I1341" s="39"/>
      <c r="J1341" s="43"/>
      <c r="K1341" s="39"/>
      <c r="L1341" s="39"/>
    </row>
    <row r="1342" spans="1:12">
      <c r="A1342" s="41" t="s">
        <v>4705</v>
      </c>
      <c r="B1342" s="42" t="s">
        <v>4703</v>
      </c>
      <c r="C1342" s="39"/>
      <c r="D1342" s="39"/>
      <c r="E1342" s="39"/>
      <c r="F1342" s="39"/>
      <c r="G1342" s="39"/>
      <c r="H1342" s="39"/>
      <c r="I1342" s="39"/>
      <c r="J1342" s="43"/>
      <c r="K1342" s="39"/>
      <c r="L1342" s="39"/>
    </row>
    <row r="1343" spans="1:12">
      <c r="A1343" s="41" t="s">
        <v>4706</v>
      </c>
      <c r="B1343" s="42" t="s">
        <v>4707</v>
      </c>
      <c r="C1343" s="39"/>
      <c r="D1343" s="39"/>
      <c r="E1343" s="39"/>
      <c r="F1343" s="39"/>
      <c r="G1343" s="39"/>
      <c r="H1343" s="39"/>
      <c r="I1343" s="39"/>
      <c r="J1343" s="43"/>
      <c r="K1343" s="39"/>
      <c r="L1343" s="39"/>
    </row>
    <row r="1344" spans="1:12">
      <c r="A1344" s="41" t="s">
        <v>4708</v>
      </c>
      <c r="B1344" s="42" t="s">
        <v>4709</v>
      </c>
      <c r="C1344" s="39"/>
      <c r="D1344" s="39"/>
      <c r="E1344" s="39"/>
      <c r="F1344" s="39"/>
      <c r="G1344" s="39"/>
      <c r="H1344" s="39"/>
      <c r="I1344" s="39"/>
      <c r="J1344" s="43"/>
      <c r="K1344" s="39"/>
      <c r="L1344" s="39"/>
    </row>
    <row r="1345" spans="1:12">
      <c r="A1345" s="41" t="s">
        <v>4710</v>
      </c>
      <c r="B1345" s="42" t="s">
        <v>4711</v>
      </c>
      <c r="C1345" s="39"/>
      <c r="D1345" s="39"/>
      <c r="E1345" s="39"/>
      <c r="F1345" s="39"/>
      <c r="G1345" s="39"/>
      <c r="H1345" s="39"/>
      <c r="I1345" s="39"/>
      <c r="J1345" s="43"/>
      <c r="K1345" s="39"/>
      <c r="L1345" s="39"/>
    </row>
    <row r="1346" spans="1:12">
      <c r="A1346" s="41" t="s">
        <v>4712</v>
      </c>
      <c r="B1346" s="42" t="s">
        <v>4713</v>
      </c>
      <c r="C1346" s="39"/>
      <c r="D1346" s="39"/>
      <c r="E1346" s="39"/>
      <c r="F1346" s="39"/>
      <c r="G1346" s="39"/>
      <c r="H1346" s="39"/>
      <c r="I1346" s="39"/>
      <c r="J1346" s="43"/>
      <c r="K1346" s="39"/>
      <c r="L1346" s="39"/>
    </row>
    <row r="1347" spans="1:12">
      <c r="A1347" s="41" t="s">
        <v>4714</v>
      </c>
      <c r="B1347" s="42" t="s">
        <v>4715</v>
      </c>
      <c r="C1347" s="39"/>
      <c r="D1347" s="39"/>
      <c r="E1347" s="39"/>
      <c r="F1347" s="39"/>
      <c r="G1347" s="39"/>
      <c r="H1347" s="39"/>
      <c r="I1347" s="39"/>
      <c r="J1347" s="43"/>
      <c r="K1347" s="39"/>
      <c r="L1347" s="39"/>
    </row>
    <row r="1348" spans="1:12">
      <c r="A1348" s="41" t="s">
        <v>4716</v>
      </c>
      <c r="B1348" s="42" t="s">
        <v>4717</v>
      </c>
      <c r="C1348" s="39"/>
      <c r="D1348" s="39"/>
      <c r="E1348" s="39"/>
      <c r="F1348" s="39"/>
      <c r="G1348" s="39"/>
      <c r="H1348" s="39"/>
      <c r="I1348" s="39"/>
      <c r="J1348" s="43"/>
      <c r="K1348" s="39"/>
      <c r="L1348" s="39"/>
    </row>
    <row r="1349" spans="1:12">
      <c r="A1349" s="41" t="s">
        <v>4718</v>
      </c>
      <c r="B1349" s="42" t="s">
        <v>4717</v>
      </c>
      <c r="C1349" s="39"/>
      <c r="D1349" s="39"/>
      <c r="E1349" s="39"/>
      <c r="F1349" s="39"/>
      <c r="G1349" s="39"/>
      <c r="H1349" s="39"/>
      <c r="I1349" s="39"/>
      <c r="J1349" s="43"/>
      <c r="K1349" s="39"/>
      <c r="L1349" s="39"/>
    </row>
    <row r="1350" spans="1:12">
      <c r="A1350" s="41" t="s">
        <v>4719</v>
      </c>
      <c r="B1350" s="42" t="s">
        <v>4720</v>
      </c>
      <c r="C1350" s="39"/>
      <c r="D1350" s="39"/>
      <c r="E1350" s="39"/>
      <c r="F1350" s="39"/>
      <c r="G1350" s="39"/>
      <c r="H1350" s="39"/>
      <c r="I1350" s="39"/>
      <c r="J1350" s="43"/>
      <c r="K1350" s="39"/>
      <c r="L1350" s="39"/>
    </row>
    <row r="1351" spans="1:12">
      <c r="A1351" s="41" t="s">
        <v>4721</v>
      </c>
      <c r="B1351" s="42" t="s">
        <v>4720</v>
      </c>
      <c r="C1351" s="39"/>
      <c r="D1351" s="39"/>
      <c r="E1351" s="39"/>
      <c r="F1351" s="39"/>
      <c r="G1351" s="39"/>
      <c r="H1351" s="39"/>
      <c r="I1351" s="39"/>
      <c r="J1351" s="43"/>
      <c r="K1351" s="39"/>
      <c r="L1351" s="39"/>
    </row>
    <row r="1352" spans="1:12">
      <c r="A1352" s="41" t="s">
        <v>4722</v>
      </c>
      <c r="B1352" s="42" t="s">
        <v>4723</v>
      </c>
      <c r="C1352" s="39"/>
      <c r="D1352" s="39"/>
      <c r="E1352" s="39"/>
      <c r="F1352" s="39"/>
      <c r="G1352" s="39"/>
      <c r="H1352" s="39"/>
      <c r="I1352" s="39"/>
      <c r="J1352" s="43"/>
      <c r="K1352" s="39"/>
      <c r="L1352" s="39"/>
    </row>
    <row r="1353" spans="1:12">
      <c r="A1353" s="41" t="s">
        <v>4724</v>
      </c>
      <c r="B1353" s="42" t="s">
        <v>4723</v>
      </c>
      <c r="C1353" s="39"/>
      <c r="D1353" s="39"/>
      <c r="E1353" s="39"/>
      <c r="F1353" s="39"/>
      <c r="G1353" s="39"/>
      <c r="H1353" s="39"/>
      <c r="I1353" s="39"/>
      <c r="J1353" s="43"/>
      <c r="K1353" s="39"/>
      <c r="L1353" s="39"/>
    </row>
    <row r="1354" spans="1:12">
      <c r="A1354" s="41" t="s">
        <v>4725</v>
      </c>
      <c r="B1354" s="42" t="s">
        <v>4726</v>
      </c>
      <c r="C1354" s="39"/>
      <c r="D1354" s="39"/>
      <c r="E1354" s="39"/>
      <c r="F1354" s="39"/>
      <c r="G1354" s="39"/>
      <c r="H1354" s="39"/>
      <c r="I1354" s="39"/>
      <c r="J1354" s="43"/>
      <c r="K1354" s="39"/>
      <c r="L1354" s="39"/>
    </row>
    <row r="1355" spans="1:12">
      <c r="A1355" s="41" t="s">
        <v>4727</v>
      </c>
      <c r="B1355" s="42" t="s">
        <v>4726</v>
      </c>
      <c r="C1355" s="39"/>
      <c r="D1355" s="39"/>
      <c r="E1355" s="39"/>
      <c r="F1355" s="39"/>
      <c r="G1355" s="39"/>
      <c r="H1355" s="39"/>
      <c r="I1355" s="39"/>
      <c r="J1355" s="43"/>
      <c r="K1355" s="39"/>
      <c r="L1355" s="39"/>
    </row>
    <row r="1356" spans="1:12">
      <c r="A1356" s="41" t="s">
        <v>4728</v>
      </c>
      <c r="B1356" s="42" t="s">
        <v>4726</v>
      </c>
      <c r="C1356" s="39"/>
      <c r="D1356" s="39"/>
      <c r="E1356" s="39"/>
      <c r="F1356" s="39"/>
      <c r="G1356" s="39"/>
      <c r="H1356" s="39"/>
      <c r="I1356" s="39"/>
      <c r="J1356" s="43"/>
      <c r="K1356" s="39"/>
      <c r="L1356" s="39"/>
    </row>
    <row r="1357" spans="1:12">
      <c r="A1357" s="41" t="s">
        <v>4729</v>
      </c>
      <c r="B1357" s="42" t="s">
        <v>4730</v>
      </c>
      <c r="C1357" s="39"/>
      <c r="D1357" s="39"/>
      <c r="E1357" s="39"/>
      <c r="F1357" s="39"/>
      <c r="G1357" s="39"/>
      <c r="H1357" s="39"/>
      <c r="I1357" s="39"/>
      <c r="J1357" s="43"/>
      <c r="K1357" s="39"/>
      <c r="L1357" s="39"/>
    </row>
    <row r="1358" spans="1:12">
      <c r="A1358" s="41" t="s">
        <v>4731</v>
      </c>
      <c r="B1358" s="42" t="s">
        <v>4730</v>
      </c>
      <c r="C1358" s="39"/>
      <c r="D1358" s="39"/>
      <c r="E1358" s="39"/>
      <c r="F1358" s="39"/>
      <c r="G1358" s="39"/>
      <c r="H1358" s="39"/>
      <c r="I1358" s="39"/>
      <c r="J1358" s="43"/>
      <c r="K1358" s="39"/>
      <c r="L1358" s="39"/>
    </row>
    <row r="1359" spans="1:12">
      <c r="A1359" s="41" t="s">
        <v>4732</v>
      </c>
      <c r="B1359" s="42" t="s">
        <v>4730</v>
      </c>
      <c r="C1359" s="39"/>
      <c r="D1359" s="39"/>
      <c r="E1359" s="39"/>
      <c r="F1359" s="39"/>
      <c r="G1359" s="39"/>
      <c r="H1359" s="39"/>
      <c r="I1359" s="39"/>
      <c r="J1359" s="43"/>
      <c r="K1359" s="39"/>
      <c r="L1359" s="39"/>
    </row>
    <row r="1360" spans="1:12">
      <c r="A1360" s="41" t="s">
        <v>4733</v>
      </c>
      <c r="B1360" s="42" t="s">
        <v>4734</v>
      </c>
      <c r="C1360" s="39"/>
      <c r="D1360" s="39"/>
      <c r="E1360" s="39"/>
      <c r="F1360" s="39"/>
      <c r="G1360" s="39"/>
      <c r="H1360" s="39"/>
      <c r="I1360" s="39"/>
      <c r="J1360" s="43"/>
      <c r="K1360" s="39"/>
      <c r="L1360" s="39"/>
    </row>
    <row r="1361" spans="1:12">
      <c r="A1361" s="41" t="s">
        <v>4735</v>
      </c>
      <c r="B1361" s="42" t="s">
        <v>4736</v>
      </c>
      <c r="C1361" s="39"/>
      <c r="D1361" s="39"/>
      <c r="E1361" s="39"/>
      <c r="F1361" s="39"/>
      <c r="G1361" s="39"/>
      <c r="H1361" s="39"/>
      <c r="I1361" s="39"/>
      <c r="J1361" s="43"/>
      <c r="K1361" s="39"/>
      <c r="L1361" s="39"/>
    </row>
    <row r="1362" spans="1:12">
      <c r="A1362" s="41" t="s">
        <v>4737</v>
      </c>
      <c r="B1362" s="42" t="s">
        <v>4736</v>
      </c>
      <c r="C1362" s="39"/>
      <c r="D1362" s="39"/>
      <c r="E1362" s="39"/>
      <c r="F1362" s="39"/>
      <c r="G1362" s="39"/>
      <c r="H1362" s="39"/>
      <c r="I1362" s="39"/>
      <c r="J1362" s="43"/>
      <c r="K1362" s="39"/>
      <c r="L1362" s="39"/>
    </row>
    <row r="1363" spans="1:12">
      <c r="A1363" s="41" t="s">
        <v>4738</v>
      </c>
      <c r="B1363" s="42" t="s">
        <v>4736</v>
      </c>
      <c r="C1363" s="39"/>
      <c r="D1363" s="39"/>
      <c r="E1363" s="39"/>
      <c r="F1363" s="39"/>
      <c r="G1363" s="39"/>
      <c r="H1363" s="39"/>
      <c r="I1363" s="39"/>
      <c r="J1363" s="43"/>
      <c r="K1363" s="39"/>
      <c r="L1363" s="39"/>
    </row>
    <row r="1364" spans="1:12">
      <c r="A1364" s="41" t="s">
        <v>4739</v>
      </c>
      <c r="B1364" s="42" t="s">
        <v>4740</v>
      </c>
      <c r="C1364" s="39"/>
      <c r="D1364" s="39"/>
      <c r="E1364" s="39"/>
      <c r="F1364" s="39"/>
      <c r="G1364" s="39"/>
      <c r="H1364" s="39"/>
      <c r="I1364" s="39"/>
      <c r="J1364" s="43"/>
      <c r="K1364" s="39"/>
      <c r="L1364" s="39"/>
    </row>
    <row r="1365" spans="1:12">
      <c r="A1365" s="41" t="s">
        <v>4741</v>
      </c>
      <c r="B1365" s="42" t="s">
        <v>4740</v>
      </c>
      <c r="C1365" s="39"/>
      <c r="D1365" s="39"/>
      <c r="E1365" s="39"/>
      <c r="F1365" s="39"/>
      <c r="G1365" s="39"/>
      <c r="H1365" s="39"/>
      <c r="I1365" s="39"/>
      <c r="J1365" s="43"/>
      <c r="K1365" s="39"/>
      <c r="L1365" s="39"/>
    </row>
    <row r="1366" spans="1:12">
      <c r="A1366" s="41" t="s">
        <v>4742</v>
      </c>
      <c r="B1366" s="42" t="s">
        <v>4740</v>
      </c>
      <c r="C1366" s="39"/>
      <c r="D1366" s="39"/>
      <c r="E1366" s="39"/>
      <c r="F1366" s="39"/>
      <c r="G1366" s="39"/>
      <c r="H1366" s="39"/>
      <c r="I1366" s="39"/>
      <c r="J1366" s="43"/>
      <c r="K1366" s="39"/>
      <c r="L1366" s="39"/>
    </row>
    <row r="1367" spans="1:12">
      <c r="A1367" s="41" t="s">
        <v>4743</v>
      </c>
      <c r="B1367" s="42" t="s">
        <v>4744</v>
      </c>
      <c r="C1367" s="39"/>
      <c r="D1367" s="39"/>
      <c r="E1367" s="39"/>
      <c r="F1367" s="39"/>
      <c r="G1367" s="39"/>
      <c r="H1367" s="39"/>
      <c r="I1367" s="39"/>
      <c r="J1367" s="43"/>
      <c r="K1367" s="39"/>
      <c r="L1367" s="39"/>
    </row>
    <row r="1368" spans="1:12">
      <c r="A1368" s="41" t="s">
        <v>4745</v>
      </c>
      <c r="B1368" s="42" t="s">
        <v>4744</v>
      </c>
      <c r="C1368" s="39"/>
      <c r="D1368" s="39"/>
      <c r="E1368" s="39"/>
      <c r="F1368" s="39"/>
      <c r="G1368" s="39"/>
      <c r="H1368" s="39"/>
      <c r="I1368" s="39"/>
      <c r="J1368" s="43"/>
      <c r="K1368" s="39"/>
      <c r="L1368" s="39"/>
    </row>
    <row r="1369" spans="1:12">
      <c r="A1369" s="41" t="s">
        <v>4746</v>
      </c>
      <c r="B1369" s="42" t="s">
        <v>4744</v>
      </c>
      <c r="C1369" s="39"/>
      <c r="D1369" s="39"/>
      <c r="E1369" s="39"/>
      <c r="F1369" s="39"/>
      <c r="G1369" s="39"/>
      <c r="H1369" s="39"/>
      <c r="I1369" s="39"/>
      <c r="J1369" s="43"/>
      <c r="K1369" s="39"/>
      <c r="L1369" s="39"/>
    </row>
    <row r="1370" spans="1:12">
      <c r="A1370" s="41" t="s">
        <v>4747</v>
      </c>
      <c r="B1370" s="42" t="s">
        <v>1371</v>
      </c>
      <c r="C1370" s="39"/>
      <c r="D1370" s="39"/>
      <c r="E1370" s="39"/>
      <c r="F1370" s="39"/>
      <c r="G1370" s="39"/>
      <c r="H1370" s="39"/>
      <c r="I1370" s="39"/>
      <c r="J1370" s="43"/>
      <c r="K1370" s="39"/>
      <c r="L1370" s="39"/>
    </row>
    <row r="1371" spans="1:12">
      <c r="A1371" s="41" t="s">
        <v>4748</v>
      </c>
      <c r="B1371" s="42" t="s">
        <v>1371</v>
      </c>
      <c r="C1371" s="39"/>
      <c r="D1371" s="39"/>
      <c r="E1371" s="39"/>
      <c r="F1371" s="39"/>
      <c r="G1371" s="39"/>
      <c r="H1371" s="39"/>
      <c r="I1371" s="39"/>
      <c r="J1371" s="43"/>
      <c r="K1371" s="39"/>
      <c r="L1371" s="39"/>
    </row>
    <row r="1372" spans="1:12">
      <c r="A1372" s="41" t="s">
        <v>4749</v>
      </c>
      <c r="B1372" s="42" t="s">
        <v>1371</v>
      </c>
      <c r="C1372" s="39"/>
      <c r="D1372" s="39"/>
      <c r="E1372" s="39"/>
      <c r="F1372" s="39"/>
      <c r="G1372" s="39"/>
      <c r="H1372" s="39"/>
      <c r="I1372" s="39"/>
      <c r="J1372" s="43"/>
      <c r="K1372" s="39"/>
      <c r="L1372" s="39"/>
    </row>
    <row r="1373" spans="1:12">
      <c r="A1373" s="41" t="s">
        <v>4750</v>
      </c>
      <c r="B1373" s="42" t="s">
        <v>1371</v>
      </c>
      <c r="C1373" s="39"/>
      <c r="D1373" s="39"/>
      <c r="E1373" s="39"/>
      <c r="F1373" s="39"/>
      <c r="G1373" s="39"/>
      <c r="H1373" s="39"/>
      <c r="I1373" s="39"/>
      <c r="J1373" s="43"/>
      <c r="K1373" s="39"/>
      <c r="L1373" s="39"/>
    </row>
    <row r="1374" spans="1:12">
      <c r="A1374" s="41" t="s">
        <v>4751</v>
      </c>
      <c r="B1374" s="42" t="s">
        <v>4752</v>
      </c>
      <c r="C1374" s="39"/>
      <c r="D1374" s="39"/>
      <c r="E1374" s="39"/>
      <c r="F1374" s="39"/>
      <c r="G1374" s="39"/>
      <c r="H1374" s="39"/>
      <c r="I1374" s="39"/>
      <c r="J1374" s="43"/>
      <c r="K1374" s="39"/>
      <c r="L1374" s="39"/>
    </row>
    <row r="1375" spans="1:12">
      <c r="A1375" s="41" t="s">
        <v>4753</v>
      </c>
      <c r="B1375" s="42" t="s">
        <v>4754</v>
      </c>
      <c r="C1375" s="39"/>
      <c r="D1375" s="39"/>
      <c r="E1375" s="39"/>
      <c r="F1375" s="39"/>
      <c r="G1375" s="39"/>
      <c r="H1375" s="39"/>
      <c r="I1375" s="39"/>
      <c r="J1375" s="43"/>
      <c r="K1375" s="39"/>
      <c r="L1375" s="39"/>
    </row>
    <row r="1376" spans="1:12">
      <c r="A1376" s="41" t="s">
        <v>4755</v>
      </c>
      <c r="B1376" s="42" t="s">
        <v>1373</v>
      </c>
      <c r="C1376" s="39"/>
      <c r="D1376" s="39"/>
      <c r="E1376" s="39"/>
      <c r="F1376" s="39"/>
      <c r="G1376" s="39"/>
      <c r="H1376" s="39"/>
      <c r="I1376" s="39"/>
      <c r="J1376" s="43"/>
      <c r="K1376" s="39"/>
      <c r="L1376" s="39"/>
    </row>
    <row r="1377" spans="1:12">
      <c r="A1377" s="41" t="s">
        <v>4756</v>
      </c>
      <c r="B1377" s="42" t="s">
        <v>1373</v>
      </c>
      <c r="C1377" s="39"/>
      <c r="D1377" s="39"/>
      <c r="E1377" s="39"/>
      <c r="F1377" s="39"/>
      <c r="G1377" s="39"/>
      <c r="H1377" s="39"/>
      <c r="I1377" s="39"/>
      <c r="J1377" s="43"/>
      <c r="K1377" s="39"/>
      <c r="L1377" s="39"/>
    </row>
    <row r="1378" spans="1:12">
      <c r="A1378" s="41" t="s">
        <v>4757</v>
      </c>
      <c r="B1378" s="42" t="s">
        <v>1373</v>
      </c>
      <c r="C1378" s="39"/>
      <c r="D1378" s="39"/>
      <c r="E1378" s="39"/>
      <c r="F1378" s="39"/>
      <c r="G1378" s="39"/>
      <c r="H1378" s="39"/>
      <c r="I1378" s="39"/>
      <c r="J1378" s="43"/>
      <c r="K1378" s="39"/>
      <c r="L1378" s="39"/>
    </row>
    <row r="1379" spans="1:12">
      <c r="A1379" s="41" t="s">
        <v>4758</v>
      </c>
      <c r="B1379" s="42" t="s">
        <v>1373</v>
      </c>
      <c r="C1379" s="39"/>
      <c r="D1379" s="39"/>
      <c r="E1379" s="39"/>
      <c r="F1379" s="39"/>
      <c r="G1379" s="39"/>
      <c r="H1379" s="39"/>
      <c r="I1379" s="39"/>
      <c r="J1379" s="43"/>
      <c r="K1379" s="39"/>
      <c r="L1379" s="39"/>
    </row>
    <row r="1380" spans="1:12">
      <c r="A1380" s="41" t="s">
        <v>4759</v>
      </c>
      <c r="B1380" s="42" t="s">
        <v>1373</v>
      </c>
      <c r="C1380" s="39"/>
      <c r="D1380" s="39"/>
      <c r="E1380" s="39"/>
      <c r="F1380" s="39"/>
      <c r="G1380" s="39"/>
      <c r="H1380" s="39"/>
      <c r="I1380" s="39"/>
      <c r="J1380" s="43"/>
      <c r="K1380" s="39"/>
      <c r="L1380" s="39"/>
    </row>
    <row r="1381" spans="1:12">
      <c r="A1381" s="41" t="s">
        <v>4760</v>
      </c>
      <c r="B1381" s="42" t="s">
        <v>1375</v>
      </c>
      <c r="C1381" s="39"/>
      <c r="D1381" s="39"/>
      <c r="E1381" s="39"/>
      <c r="F1381" s="39"/>
      <c r="G1381" s="39"/>
      <c r="H1381" s="39"/>
      <c r="I1381" s="39"/>
      <c r="J1381" s="43"/>
      <c r="K1381" s="39"/>
      <c r="L1381" s="39"/>
    </row>
    <row r="1382" spans="1:12">
      <c r="A1382" s="41" t="s">
        <v>4761</v>
      </c>
      <c r="B1382" s="42" t="s">
        <v>4762</v>
      </c>
      <c r="C1382" s="39"/>
      <c r="D1382" s="39"/>
      <c r="E1382" s="39"/>
      <c r="F1382" s="39"/>
      <c r="G1382" s="39"/>
      <c r="H1382" s="39"/>
      <c r="I1382" s="39"/>
      <c r="J1382" s="43"/>
      <c r="K1382" s="39"/>
      <c r="L1382" s="39"/>
    </row>
    <row r="1383" spans="1:12">
      <c r="A1383" s="41" t="s">
        <v>4763</v>
      </c>
      <c r="B1383" s="42" t="s">
        <v>4764</v>
      </c>
      <c r="C1383" s="39"/>
      <c r="D1383" s="39"/>
      <c r="E1383" s="39"/>
      <c r="F1383" s="39"/>
      <c r="G1383" s="39"/>
      <c r="H1383" s="39"/>
      <c r="I1383" s="39"/>
      <c r="J1383" s="43"/>
      <c r="K1383" s="39"/>
      <c r="L1383" s="39"/>
    </row>
    <row r="1384" spans="1:12">
      <c r="A1384" s="41" t="s">
        <v>4765</v>
      </c>
      <c r="B1384" s="42" t="s">
        <v>4764</v>
      </c>
      <c r="C1384" s="39"/>
      <c r="D1384" s="39"/>
      <c r="E1384" s="39"/>
      <c r="F1384" s="39"/>
      <c r="G1384" s="39"/>
      <c r="H1384" s="39"/>
      <c r="I1384" s="39"/>
      <c r="J1384" s="43"/>
      <c r="K1384" s="39"/>
      <c r="L1384" s="39"/>
    </row>
    <row r="1385" spans="1:12">
      <c r="A1385" s="41" t="s">
        <v>4766</v>
      </c>
      <c r="B1385" s="42" t="s">
        <v>4764</v>
      </c>
      <c r="C1385" s="39"/>
      <c r="D1385" s="39"/>
      <c r="E1385" s="39"/>
      <c r="F1385" s="39"/>
      <c r="G1385" s="39"/>
      <c r="H1385" s="39"/>
      <c r="I1385" s="39"/>
      <c r="J1385" s="43"/>
      <c r="K1385" s="39"/>
      <c r="L1385" s="39"/>
    </row>
    <row r="1386" spans="1:12">
      <c r="A1386" s="41" t="s">
        <v>4767</v>
      </c>
      <c r="B1386" s="42" t="s">
        <v>4768</v>
      </c>
      <c r="C1386" s="39"/>
      <c r="D1386" s="39"/>
      <c r="E1386" s="39"/>
      <c r="F1386" s="39"/>
      <c r="G1386" s="39"/>
      <c r="H1386" s="39"/>
      <c r="I1386" s="39"/>
      <c r="J1386" s="43"/>
      <c r="K1386" s="39"/>
      <c r="L1386" s="39"/>
    </row>
    <row r="1387" spans="1:12">
      <c r="A1387" s="41" t="s">
        <v>4769</v>
      </c>
      <c r="B1387" s="42" t="s">
        <v>4768</v>
      </c>
      <c r="C1387" s="39"/>
      <c r="D1387" s="39"/>
      <c r="E1387" s="39"/>
      <c r="F1387" s="39"/>
      <c r="G1387" s="39"/>
      <c r="H1387" s="39"/>
      <c r="I1387" s="39"/>
      <c r="J1387" s="43"/>
      <c r="K1387" s="39"/>
      <c r="L1387" s="39"/>
    </row>
    <row r="1388" spans="1:12">
      <c r="A1388" s="41" t="s">
        <v>4770</v>
      </c>
      <c r="B1388" s="42" t="s">
        <v>4768</v>
      </c>
      <c r="C1388" s="39"/>
      <c r="D1388" s="39"/>
      <c r="E1388" s="39"/>
      <c r="F1388" s="39"/>
      <c r="G1388" s="39"/>
      <c r="H1388" s="39"/>
      <c r="I1388" s="39"/>
      <c r="J1388" s="43"/>
      <c r="K1388" s="39"/>
      <c r="L1388" s="39"/>
    </row>
    <row r="1389" spans="1:12">
      <c r="A1389" s="41" t="s">
        <v>4771</v>
      </c>
      <c r="B1389" s="42" t="s">
        <v>4772</v>
      </c>
      <c r="C1389" s="39"/>
      <c r="D1389" s="39"/>
      <c r="E1389" s="39"/>
      <c r="F1389" s="39"/>
      <c r="G1389" s="39"/>
      <c r="H1389" s="39"/>
      <c r="I1389" s="39"/>
      <c r="J1389" s="43"/>
      <c r="K1389" s="39"/>
      <c r="L1389" s="39"/>
    </row>
    <row r="1390" spans="1:12">
      <c r="A1390" s="41" t="s">
        <v>4773</v>
      </c>
      <c r="B1390" s="42" t="s">
        <v>4772</v>
      </c>
      <c r="C1390" s="39"/>
      <c r="D1390" s="39"/>
      <c r="E1390" s="39"/>
      <c r="F1390" s="39"/>
      <c r="G1390" s="39"/>
      <c r="H1390" s="39"/>
      <c r="I1390" s="39"/>
      <c r="J1390" s="43"/>
      <c r="K1390" s="39"/>
      <c r="L1390" s="39"/>
    </row>
    <row r="1391" spans="1:12">
      <c r="A1391" s="41" t="s">
        <v>4774</v>
      </c>
      <c r="B1391" s="42" t="s">
        <v>4772</v>
      </c>
      <c r="C1391" s="39"/>
      <c r="D1391" s="39"/>
      <c r="E1391" s="39"/>
      <c r="F1391" s="39"/>
      <c r="G1391" s="39"/>
      <c r="H1391" s="39"/>
      <c r="I1391" s="39"/>
      <c r="J1391" s="43"/>
      <c r="K1391" s="39"/>
      <c r="L1391" s="39"/>
    </row>
    <row r="1392" spans="1:12">
      <c r="A1392" s="41" t="s">
        <v>4775</v>
      </c>
      <c r="B1392" s="42" t="s">
        <v>4776</v>
      </c>
      <c r="C1392" s="39"/>
      <c r="D1392" s="39"/>
      <c r="E1392" s="39"/>
      <c r="F1392" s="39"/>
      <c r="G1392" s="39"/>
      <c r="H1392" s="39"/>
      <c r="I1392" s="39"/>
      <c r="J1392" s="43"/>
      <c r="K1392" s="39"/>
      <c r="L1392" s="39"/>
    </row>
    <row r="1393" spans="1:12">
      <c r="A1393" s="41" t="s">
        <v>4777</v>
      </c>
      <c r="B1393" s="42" t="s">
        <v>4778</v>
      </c>
      <c r="C1393" s="39"/>
      <c r="D1393" s="39"/>
      <c r="E1393" s="39"/>
      <c r="F1393" s="39"/>
      <c r="G1393" s="39"/>
      <c r="H1393" s="39"/>
      <c r="I1393" s="39"/>
      <c r="J1393" s="43"/>
      <c r="K1393" s="39"/>
      <c r="L1393" s="39"/>
    </row>
    <row r="1394" spans="1:12">
      <c r="A1394" s="41" t="s">
        <v>4779</v>
      </c>
      <c r="B1394" s="42" t="s">
        <v>4778</v>
      </c>
      <c r="C1394" s="39"/>
      <c r="D1394" s="39"/>
      <c r="E1394" s="39"/>
      <c r="F1394" s="39"/>
      <c r="G1394" s="39"/>
      <c r="H1394" s="39"/>
      <c r="I1394" s="39"/>
      <c r="J1394" s="43"/>
      <c r="K1394" s="39"/>
      <c r="L1394" s="39"/>
    </row>
    <row r="1395" spans="1:12">
      <c r="A1395" s="41" t="s">
        <v>4780</v>
      </c>
      <c r="B1395" s="42" t="s">
        <v>4778</v>
      </c>
      <c r="C1395" s="39"/>
      <c r="D1395" s="39"/>
      <c r="E1395" s="39"/>
      <c r="F1395" s="39"/>
      <c r="G1395" s="39"/>
      <c r="H1395" s="39"/>
      <c r="I1395" s="39"/>
      <c r="J1395" s="43"/>
      <c r="K1395" s="39"/>
      <c r="L1395" s="39"/>
    </row>
    <row r="1396" spans="1:12">
      <c r="A1396" s="41" t="s">
        <v>4781</v>
      </c>
      <c r="B1396" s="42" t="s">
        <v>4782</v>
      </c>
      <c r="C1396" s="39"/>
      <c r="D1396" s="39"/>
      <c r="E1396" s="39"/>
      <c r="F1396" s="39"/>
      <c r="G1396" s="39"/>
      <c r="H1396" s="39"/>
      <c r="I1396" s="39"/>
      <c r="J1396" s="43"/>
      <c r="K1396" s="39"/>
      <c r="L1396" s="39"/>
    </row>
    <row r="1397" spans="1:12">
      <c r="A1397" s="41" t="s">
        <v>4783</v>
      </c>
      <c r="B1397" s="42" t="s">
        <v>4782</v>
      </c>
      <c r="C1397" s="39"/>
      <c r="D1397" s="39"/>
      <c r="E1397" s="39"/>
      <c r="F1397" s="39"/>
      <c r="G1397" s="39"/>
      <c r="H1397" s="39"/>
      <c r="I1397" s="39"/>
      <c r="J1397" s="43"/>
      <c r="K1397" s="39"/>
      <c r="L1397" s="39"/>
    </row>
    <row r="1398" spans="1:12">
      <c r="A1398" s="41" t="s">
        <v>4784</v>
      </c>
      <c r="B1398" s="42" t="s">
        <v>4782</v>
      </c>
      <c r="C1398" s="39"/>
      <c r="D1398" s="39"/>
      <c r="E1398" s="39"/>
      <c r="F1398" s="39"/>
      <c r="G1398" s="39"/>
      <c r="H1398" s="39"/>
      <c r="I1398" s="39"/>
      <c r="J1398" s="43"/>
      <c r="K1398" s="39"/>
      <c r="L1398" s="39"/>
    </row>
    <row r="1399" spans="1:12">
      <c r="A1399" s="41" t="s">
        <v>4785</v>
      </c>
      <c r="B1399" s="42" t="s">
        <v>4786</v>
      </c>
      <c r="C1399" s="39"/>
      <c r="D1399" s="39"/>
      <c r="E1399" s="39"/>
      <c r="F1399" s="39"/>
      <c r="G1399" s="39"/>
      <c r="H1399" s="39"/>
      <c r="I1399" s="39"/>
      <c r="J1399" s="43"/>
      <c r="K1399" s="39"/>
      <c r="L1399" s="39"/>
    </row>
    <row r="1400" spans="1:12">
      <c r="A1400" s="41" t="s">
        <v>4787</v>
      </c>
      <c r="B1400" s="42" t="s">
        <v>4788</v>
      </c>
      <c r="C1400" s="39"/>
      <c r="D1400" s="39"/>
      <c r="E1400" s="39"/>
      <c r="F1400" s="39"/>
      <c r="G1400" s="39"/>
      <c r="H1400" s="39"/>
      <c r="I1400" s="39"/>
      <c r="J1400" s="43"/>
      <c r="K1400" s="39"/>
      <c r="L1400" s="39"/>
    </row>
    <row r="1401" spans="1:12">
      <c r="A1401" s="41" t="s">
        <v>4789</v>
      </c>
      <c r="B1401" s="42" t="s">
        <v>4788</v>
      </c>
      <c r="C1401" s="39"/>
      <c r="D1401" s="39"/>
      <c r="E1401" s="39"/>
      <c r="F1401" s="39"/>
      <c r="G1401" s="39"/>
      <c r="H1401" s="39"/>
      <c r="I1401" s="39"/>
      <c r="J1401" s="43"/>
      <c r="K1401" s="39"/>
      <c r="L1401" s="39"/>
    </row>
    <row r="1402" spans="1:12">
      <c r="A1402" s="41" t="s">
        <v>4790</v>
      </c>
      <c r="B1402" s="42" t="s">
        <v>4788</v>
      </c>
      <c r="C1402" s="39"/>
      <c r="D1402" s="39"/>
      <c r="E1402" s="39"/>
      <c r="F1402" s="39"/>
      <c r="G1402" s="39"/>
      <c r="H1402" s="39"/>
      <c r="I1402" s="39"/>
      <c r="J1402" s="43"/>
      <c r="K1402" s="39"/>
      <c r="L1402" s="39"/>
    </row>
    <row r="1403" spans="1:12">
      <c r="A1403" s="41" t="s">
        <v>4791</v>
      </c>
      <c r="B1403" s="42" t="s">
        <v>4792</v>
      </c>
      <c r="C1403" s="39"/>
      <c r="D1403" s="39"/>
      <c r="E1403" s="39"/>
      <c r="F1403" s="39"/>
      <c r="G1403" s="39"/>
      <c r="H1403" s="39"/>
      <c r="I1403" s="39"/>
      <c r="J1403" s="43"/>
      <c r="K1403" s="39"/>
      <c r="L1403" s="39"/>
    </row>
    <row r="1404" spans="1:12">
      <c r="A1404" s="41" t="s">
        <v>4793</v>
      </c>
      <c r="B1404" s="42" t="s">
        <v>4792</v>
      </c>
      <c r="C1404" s="39"/>
      <c r="D1404" s="39"/>
      <c r="E1404" s="39"/>
      <c r="F1404" s="39"/>
      <c r="G1404" s="39"/>
      <c r="H1404" s="39"/>
      <c r="I1404" s="39"/>
      <c r="J1404" s="43"/>
      <c r="K1404" s="39"/>
      <c r="L1404" s="39"/>
    </row>
    <row r="1405" spans="1:12">
      <c r="A1405" s="41" t="s">
        <v>4794</v>
      </c>
      <c r="B1405" s="42" t="s">
        <v>4792</v>
      </c>
      <c r="C1405" s="39"/>
      <c r="D1405" s="39"/>
      <c r="E1405" s="39"/>
      <c r="F1405" s="39"/>
      <c r="G1405" s="39"/>
      <c r="H1405" s="39"/>
      <c r="I1405" s="39"/>
      <c r="J1405" s="43"/>
      <c r="K1405" s="39"/>
      <c r="L1405" s="39"/>
    </row>
    <row r="1406" spans="1:12">
      <c r="A1406" s="41" t="s">
        <v>4795</v>
      </c>
      <c r="B1406" s="42" t="s">
        <v>1377</v>
      </c>
      <c r="C1406" s="39"/>
      <c r="D1406" s="39"/>
      <c r="E1406" s="39"/>
      <c r="F1406" s="39"/>
      <c r="G1406" s="39"/>
      <c r="H1406" s="39"/>
      <c r="I1406" s="39"/>
      <c r="J1406" s="43"/>
      <c r="K1406" s="39"/>
      <c r="L1406" s="39"/>
    </row>
    <row r="1407" spans="1:12">
      <c r="A1407" s="41" t="s">
        <v>4796</v>
      </c>
      <c r="B1407" s="42" t="s">
        <v>4797</v>
      </c>
      <c r="C1407" s="39"/>
      <c r="D1407" s="39"/>
      <c r="E1407" s="39"/>
      <c r="F1407" s="39"/>
      <c r="G1407" s="39"/>
      <c r="H1407" s="39"/>
      <c r="I1407" s="39"/>
      <c r="J1407" s="43"/>
      <c r="K1407" s="39"/>
      <c r="L1407" s="39"/>
    </row>
    <row r="1408" spans="1:12">
      <c r="A1408" s="41" t="s">
        <v>4798</v>
      </c>
      <c r="B1408" s="42" t="s">
        <v>4799</v>
      </c>
      <c r="C1408" s="39"/>
      <c r="D1408" s="39"/>
      <c r="E1408" s="39"/>
      <c r="F1408" s="39"/>
      <c r="G1408" s="39"/>
      <c r="H1408" s="39"/>
      <c r="I1408" s="39"/>
      <c r="J1408" s="43"/>
      <c r="K1408" s="39"/>
      <c r="L1408" s="39"/>
    </row>
    <row r="1409" spans="1:12">
      <c r="A1409" s="41" t="s">
        <v>4800</v>
      </c>
      <c r="B1409" s="42" t="s">
        <v>4799</v>
      </c>
      <c r="C1409" s="39"/>
      <c r="D1409" s="39"/>
      <c r="E1409" s="39"/>
      <c r="F1409" s="39"/>
      <c r="G1409" s="39"/>
      <c r="H1409" s="39"/>
      <c r="I1409" s="39"/>
      <c r="J1409" s="43"/>
      <c r="K1409" s="39"/>
      <c r="L1409" s="39"/>
    </row>
    <row r="1410" spans="1:12">
      <c r="A1410" s="41" t="s">
        <v>4801</v>
      </c>
      <c r="B1410" s="42" t="s">
        <v>4799</v>
      </c>
      <c r="C1410" s="39"/>
      <c r="D1410" s="39"/>
      <c r="E1410" s="39"/>
      <c r="F1410" s="39"/>
      <c r="G1410" s="39"/>
      <c r="H1410" s="39"/>
      <c r="I1410" s="39"/>
      <c r="J1410" s="43"/>
      <c r="K1410" s="39"/>
      <c r="L1410" s="39"/>
    </row>
    <row r="1411" spans="1:12">
      <c r="A1411" s="41" t="s">
        <v>4802</v>
      </c>
      <c r="B1411" s="42" t="s">
        <v>4803</v>
      </c>
      <c r="C1411" s="39"/>
      <c r="D1411" s="39"/>
      <c r="E1411" s="39"/>
      <c r="F1411" s="39"/>
      <c r="G1411" s="39"/>
      <c r="H1411" s="39"/>
      <c r="I1411" s="39"/>
      <c r="J1411" s="43"/>
      <c r="K1411" s="39"/>
      <c r="L1411" s="39"/>
    </row>
    <row r="1412" spans="1:12">
      <c r="A1412" s="41" t="s">
        <v>4804</v>
      </c>
      <c r="B1412" s="42" t="s">
        <v>4803</v>
      </c>
      <c r="C1412" s="39"/>
      <c r="D1412" s="39"/>
      <c r="E1412" s="39"/>
      <c r="F1412" s="39"/>
      <c r="G1412" s="39"/>
      <c r="H1412" s="39"/>
      <c r="I1412" s="39"/>
      <c r="J1412" s="43"/>
      <c r="K1412" s="39"/>
      <c r="L1412" s="39"/>
    </row>
    <row r="1413" spans="1:12">
      <c r="A1413" s="41" t="s">
        <v>4805</v>
      </c>
      <c r="B1413" s="42" t="s">
        <v>4806</v>
      </c>
      <c r="C1413" s="39"/>
      <c r="D1413" s="39"/>
      <c r="E1413" s="39"/>
      <c r="F1413" s="39"/>
      <c r="G1413" s="39"/>
      <c r="H1413" s="39"/>
      <c r="I1413" s="39"/>
      <c r="J1413" s="43"/>
      <c r="K1413" s="39"/>
      <c r="L1413" s="39"/>
    </row>
    <row r="1414" spans="1:12">
      <c r="A1414" s="41" t="s">
        <v>4807</v>
      </c>
      <c r="B1414" s="42" t="s">
        <v>4808</v>
      </c>
      <c r="C1414" s="39"/>
      <c r="D1414" s="39"/>
      <c r="E1414" s="39"/>
      <c r="F1414" s="39"/>
      <c r="G1414" s="39"/>
      <c r="H1414" s="39"/>
      <c r="I1414" s="39"/>
      <c r="J1414" s="43"/>
      <c r="K1414" s="39"/>
      <c r="L1414" s="39"/>
    </row>
    <row r="1415" spans="1:12">
      <c r="A1415" s="41" t="s">
        <v>4809</v>
      </c>
      <c r="B1415" s="42" t="s">
        <v>4810</v>
      </c>
      <c r="C1415" s="39"/>
      <c r="D1415" s="39"/>
      <c r="E1415" s="39"/>
      <c r="F1415" s="39"/>
      <c r="G1415" s="39"/>
      <c r="H1415" s="39"/>
      <c r="I1415" s="39"/>
      <c r="J1415" s="43"/>
      <c r="K1415" s="39"/>
      <c r="L1415" s="39"/>
    </row>
    <row r="1416" spans="1:12">
      <c r="A1416" s="41" t="s">
        <v>4811</v>
      </c>
      <c r="B1416" s="42" t="s">
        <v>4810</v>
      </c>
      <c r="C1416" s="39"/>
      <c r="D1416" s="39"/>
      <c r="E1416" s="39"/>
      <c r="F1416" s="39"/>
      <c r="G1416" s="39"/>
      <c r="H1416" s="39"/>
      <c r="I1416" s="39"/>
      <c r="J1416" s="43"/>
      <c r="K1416" s="39"/>
      <c r="L1416" s="39"/>
    </row>
    <row r="1417" spans="1:12">
      <c r="A1417" s="41" t="s">
        <v>4812</v>
      </c>
      <c r="B1417" s="42" t="s">
        <v>4810</v>
      </c>
      <c r="C1417" s="39"/>
      <c r="D1417" s="39"/>
      <c r="E1417" s="39"/>
      <c r="F1417" s="39"/>
      <c r="G1417" s="39"/>
      <c r="H1417" s="39"/>
      <c r="I1417" s="39"/>
      <c r="J1417" s="43"/>
      <c r="K1417" s="39"/>
      <c r="L1417" s="39"/>
    </row>
    <row r="1418" spans="1:12">
      <c r="A1418" s="41" t="s">
        <v>4813</v>
      </c>
      <c r="B1418" s="42" t="s">
        <v>4814</v>
      </c>
      <c r="C1418" s="39"/>
      <c r="D1418" s="39"/>
      <c r="E1418" s="39"/>
      <c r="F1418" s="39"/>
      <c r="G1418" s="39"/>
      <c r="H1418" s="39"/>
      <c r="I1418" s="39"/>
      <c r="J1418" s="43"/>
      <c r="K1418" s="39"/>
      <c r="L1418" s="39"/>
    </row>
    <row r="1419" spans="1:12">
      <c r="A1419" s="41" t="s">
        <v>4815</v>
      </c>
      <c r="B1419" s="42" t="s">
        <v>4816</v>
      </c>
      <c r="C1419" s="39"/>
      <c r="D1419" s="39"/>
      <c r="E1419" s="39"/>
      <c r="F1419" s="39"/>
      <c r="G1419" s="39"/>
      <c r="H1419" s="39"/>
      <c r="I1419" s="39"/>
      <c r="J1419" s="43"/>
      <c r="K1419" s="39"/>
      <c r="L1419" s="39"/>
    </row>
    <row r="1420" spans="1:12">
      <c r="A1420" s="41" t="s">
        <v>4817</v>
      </c>
      <c r="B1420" s="42" t="s">
        <v>4816</v>
      </c>
      <c r="C1420" s="39"/>
      <c r="D1420" s="39"/>
      <c r="E1420" s="39"/>
      <c r="F1420" s="39"/>
      <c r="G1420" s="39"/>
      <c r="H1420" s="39"/>
      <c r="I1420" s="39"/>
      <c r="J1420" s="43"/>
      <c r="K1420" s="39"/>
      <c r="L1420" s="39"/>
    </row>
    <row r="1421" spans="1:12">
      <c r="A1421" s="41" t="s">
        <v>4818</v>
      </c>
      <c r="B1421" s="42" t="s">
        <v>4819</v>
      </c>
      <c r="C1421" s="39"/>
      <c r="D1421" s="39"/>
      <c r="E1421" s="39"/>
      <c r="F1421" s="39"/>
      <c r="G1421" s="39"/>
      <c r="H1421" s="39"/>
      <c r="I1421" s="39"/>
      <c r="J1421" s="43"/>
      <c r="K1421" s="39"/>
      <c r="L1421" s="39"/>
    </row>
    <row r="1422" spans="1:12">
      <c r="A1422" s="41" t="s">
        <v>4820</v>
      </c>
      <c r="B1422" s="42" t="s">
        <v>4821</v>
      </c>
      <c r="C1422" s="39"/>
      <c r="D1422" s="39"/>
      <c r="E1422" s="39"/>
      <c r="F1422" s="39"/>
      <c r="G1422" s="39"/>
      <c r="H1422" s="39"/>
      <c r="I1422" s="39"/>
      <c r="J1422" s="43"/>
      <c r="K1422" s="39"/>
      <c r="L1422" s="39"/>
    </row>
    <row r="1423" spans="1:12">
      <c r="A1423" s="41" t="s">
        <v>4822</v>
      </c>
      <c r="B1423" s="42" t="s">
        <v>4823</v>
      </c>
      <c r="C1423" s="39"/>
      <c r="D1423" s="39"/>
      <c r="E1423" s="39"/>
      <c r="F1423" s="39"/>
      <c r="G1423" s="39"/>
      <c r="H1423" s="39"/>
      <c r="I1423" s="39"/>
      <c r="J1423" s="43"/>
      <c r="K1423" s="39"/>
      <c r="L1423" s="39"/>
    </row>
    <row r="1424" spans="1:12">
      <c r="A1424" s="41" t="s">
        <v>4824</v>
      </c>
      <c r="B1424" s="42" t="s">
        <v>4825</v>
      </c>
      <c r="C1424" s="39"/>
      <c r="D1424" s="39"/>
      <c r="E1424" s="39"/>
      <c r="F1424" s="39"/>
      <c r="G1424" s="39"/>
      <c r="H1424" s="39"/>
      <c r="I1424" s="39"/>
      <c r="J1424" s="43"/>
      <c r="K1424" s="39"/>
      <c r="L1424" s="39"/>
    </row>
    <row r="1425" spans="1:12">
      <c r="A1425" s="41" t="s">
        <v>4826</v>
      </c>
      <c r="B1425" s="42" t="s">
        <v>4827</v>
      </c>
      <c r="C1425" s="39"/>
      <c r="D1425" s="39"/>
      <c r="E1425" s="39"/>
      <c r="F1425" s="39"/>
      <c r="G1425" s="39"/>
      <c r="H1425" s="39"/>
      <c r="I1425" s="39"/>
      <c r="J1425" s="43"/>
      <c r="K1425" s="39"/>
      <c r="L1425" s="39"/>
    </row>
    <row r="1426" spans="1:12">
      <c r="A1426" s="41" t="s">
        <v>4828</v>
      </c>
      <c r="B1426" s="42" t="s">
        <v>4829</v>
      </c>
      <c r="C1426" s="39"/>
      <c r="D1426" s="39"/>
      <c r="E1426" s="39"/>
      <c r="F1426" s="39"/>
      <c r="G1426" s="39"/>
      <c r="H1426" s="39"/>
      <c r="I1426" s="39"/>
      <c r="J1426" s="43"/>
      <c r="K1426" s="39"/>
      <c r="L1426" s="39"/>
    </row>
    <row r="1427" spans="1:12">
      <c r="A1427" s="41" t="s">
        <v>4830</v>
      </c>
      <c r="B1427" s="42" t="s">
        <v>4829</v>
      </c>
      <c r="C1427" s="39"/>
      <c r="D1427" s="39"/>
      <c r="E1427" s="39"/>
      <c r="F1427" s="39"/>
      <c r="G1427" s="39"/>
      <c r="H1427" s="39"/>
      <c r="I1427" s="39"/>
      <c r="J1427" s="43"/>
      <c r="K1427" s="39"/>
      <c r="L1427" s="39"/>
    </row>
    <row r="1428" spans="1:12">
      <c r="A1428" s="41" t="s">
        <v>4831</v>
      </c>
      <c r="B1428" s="42" t="s">
        <v>4832</v>
      </c>
      <c r="C1428" s="39"/>
      <c r="D1428" s="39"/>
      <c r="E1428" s="39"/>
      <c r="F1428" s="39"/>
      <c r="G1428" s="39"/>
      <c r="H1428" s="39"/>
      <c r="I1428" s="39"/>
      <c r="J1428" s="43"/>
      <c r="K1428" s="39"/>
      <c r="L1428" s="39"/>
    </row>
    <row r="1429" spans="1:12">
      <c r="A1429" s="41" t="s">
        <v>4833</v>
      </c>
      <c r="B1429" s="42" t="s">
        <v>4834</v>
      </c>
      <c r="C1429" s="39"/>
      <c r="D1429" s="39"/>
      <c r="E1429" s="39"/>
      <c r="F1429" s="39"/>
      <c r="G1429" s="39"/>
      <c r="H1429" s="39"/>
      <c r="I1429" s="39"/>
      <c r="J1429" s="43"/>
      <c r="K1429" s="39"/>
      <c r="L1429" s="39"/>
    </row>
    <row r="1430" spans="1:12">
      <c r="A1430" s="41" t="s">
        <v>4835</v>
      </c>
      <c r="B1430" s="42" t="s">
        <v>4836</v>
      </c>
      <c r="C1430" s="39"/>
      <c r="D1430" s="39"/>
      <c r="E1430" s="39"/>
      <c r="F1430" s="39"/>
      <c r="G1430" s="39"/>
      <c r="H1430" s="39"/>
      <c r="I1430" s="39"/>
      <c r="J1430" s="43"/>
      <c r="K1430" s="39"/>
      <c r="L1430" s="39"/>
    </row>
    <row r="1431" spans="1:12">
      <c r="A1431" s="41" t="s">
        <v>4837</v>
      </c>
      <c r="B1431" s="42" t="s">
        <v>4838</v>
      </c>
      <c r="C1431" s="39"/>
      <c r="D1431" s="39"/>
      <c r="E1431" s="39"/>
      <c r="F1431" s="39"/>
      <c r="G1431" s="39"/>
      <c r="H1431" s="39"/>
      <c r="I1431" s="39"/>
      <c r="J1431" s="43"/>
      <c r="K1431" s="39"/>
      <c r="L1431" s="39"/>
    </row>
    <row r="1432" spans="1:12">
      <c r="A1432" s="41" t="s">
        <v>4839</v>
      </c>
      <c r="B1432" s="42" t="s">
        <v>4840</v>
      </c>
      <c r="C1432" s="39"/>
      <c r="D1432" s="39"/>
      <c r="E1432" s="39"/>
      <c r="F1432" s="39"/>
      <c r="G1432" s="39"/>
      <c r="H1432" s="39"/>
      <c r="I1432" s="39"/>
      <c r="J1432" s="43"/>
      <c r="K1432" s="39"/>
      <c r="L1432" s="39"/>
    </row>
    <row r="1433" spans="1:12">
      <c r="A1433" s="41" t="s">
        <v>4841</v>
      </c>
      <c r="B1433" s="42" t="s">
        <v>4842</v>
      </c>
      <c r="C1433" s="39"/>
      <c r="D1433" s="39"/>
      <c r="E1433" s="39"/>
      <c r="F1433" s="39"/>
      <c r="G1433" s="39"/>
      <c r="H1433" s="39"/>
      <c r="I1433" s="39"/>
      <c r="J1433" s="43"/>
      <c r="K1433" s="39"/>
      <c r="L1433" s="39"/>
    </row>
    <row r="1434" spans="1:12">
      <c r="A1434" s="41" t="s">
        <v>4843</v>
      </c>
      <c r="B1434" s="42" t="s">
        <v>4844</v>
      </c>
      <c r="C1434" s="39"/>
      <c r="D1434" s="39"/>
      <c r="E1434" s="39"/>
      <c r="F1434" s="39"/>
      <c r="G1434" s="39"/>
      <c r="H1434" s="39"/>
      <c r="I1434" s="39"/>
      <c r="J1434" s="43"/>
      <c r="K1434" s="39"/>
      <c r="L1434" s="39"/>
    </row>
    <row r="1435" spans="1:12">
      <c r="A1435" s="41" t="s">
        <v>4845</v>
      </c>
      <c r="B1435" s="42" t="s">
        <v>4846</v>
      </c>
      <c r="C1435" s="39"/>
      <c r="D1435" s="39"/>
      <c r="E1435" s="39"/>
      <c r="F1435" s="39"/>
      <c r="G1435" s="39"/>
      <c r="H1435" s="39"/>
      <c r="I1435" s="39"/>
      <c r="J1435" s="43"/>
      <c r="K1435" s="39"/>
      <c r="L1435" s="39"/>
    </row>
    <row r="1436" spans="1:12">
      <c r="A1436" s="41" t="s">
        <v>4847</v>
      </c>
      <c r="B1436" s="42" t="s">
        <v>4846</v>
      </c>
      <c r="C1436" s="39"/>
      <c r="D1436" s="39"/>
      <c r="E1436" s="39"/>
      <c r="F1436" s="39"/>
      <c r="G1436" s="39"/>
      <c r="H1436" s="39"/>
      <c r="I1436" s="39"/>
      <c r="J1436" s="43"/>
      <c r="K1436" s="39"/>
      <c r="L1436" s="39"/>
    </row>
    <row r="1437" spans="1:12">
      <c r="A1437" s="41" t="s">
        <v>4848</v>
      </c>
      <c r="B1437" s="42" t="s">
        <v>4846</v>
      </c>
      <c r="C1437" s="39"/>
      <c r="D1437" s="39"/>
      <c r="E1437" s="39"/>
      <c r="F1437" s="39"/>
      <c r="G1437" s="39"/>
      <c r="H1437" s="39"/>
      <c r="I1437" s="39"/>
      <c r="J1437" s="43"/>
      <c r="K1437" s="39"/>
      <c r="L1437" s="39"/>
    </row>
    <row r="1438" spans="1:12">
      <c r="A1438" s="41" t="s">
        <v>4849</v>
      </c>
      <c r="B1438" s="42" t="s">
        <v>4850</v>
      </c>
      <c r="C1438" s="39"/>
      <c r="D1438" s="39"/>
      <c r="E1438" s="39"/>
      <c r="F1438" s="39"/>
      <c r="G1438" s="39"/>
      <c r="H1438" s="39"/>
      <c r="I1438" s="39"/>
      <c r="J1438" s="43"/>
      <c r="K1438" s="39"/>
      <c r="L1438" s="39"/>
    </row>
    <row r="1439" spans="1:12">
      <c r="A1439" s="41" t="s">
        <v>4851</v>
      </c>
      <c r="B1439" s="42" t="s">
        <v>4850</v>
      </c>
      <c r="C1439" s="39"/>
      <c r="D1439" s="39"/>
      <c r="E1439" s="39"/>
      <c r="F1439" s="39"/>
      <c r="G1439" s="39"/>
      <c r="H1439" s="39"/>
      <c r="I1439" s="39"/>
      <c r="J1439" s="43"/>
      <c r="K1439" s="39"/>
      <c r="L1439" s="39"/>
    </row>
    <row r="1440" spans="1:12">
      <c r="A1440" s="41" t="s">
        <v>4852</v>
      </c>
      <c r="B1440" s="42" t="s">
        <v>4853</v>
      </c>
      <c r="C1440" s="39"/>
      <c r="D1440" s="39"/>
      <c r="E1440" s="39"/>
      <c r="F1440" s="39"/>
      <c r="G1440" s="39"/>
      <c r="H1440" s="39"/>
      <c r="I1440" s="39"/>
      <c r="J1440" s="43"/>
      <c r="K1440" s="39"/>
      <c r="L1440" s="39"/>
    </row>
    <row r="1441" spans="1:12">
      <c r="A1441" s="41" t="s">
        <v>4854</v>
      </c>
      <c r="B1441" s="42" t="s">
        <v>4855</v>
      </c>
      <c r="C1441" s="39"/>
      <c r="D1441" s="39"/>
      <c r="E1441" s="39"/>
      <c r="F1441" s="39"/>
      <c r="G1441" s="39"/>
      <c r="H1441" s="39"/>
      <c r="I1441" s="39"/>
      <c r="J1441" s="43"/>
      <c r="K1441" s="39"/>
      <c r="L1441" s="39"/>
    </row>
    <row r="1442" spans="1:12">
      <c r="A1442" s="41" t="s">
        <v>4856</v>
      </c>
      <c r="B1442" s="42" t="s">
        <v>4857</v>
      </c>
      <c r="C1442" s="39"/>
      <c r="D1442" s="39"/>
      <c r="E1442" s="39"/>
      <c r="F1442" s="39"/>
      <c r="G1442" s="39"/>
      <c r="H1442" s="39"/>
      <c r="I1442" s="39"/>
      <c r="J1442" s="43"/>
      <c r="K1442" s="39"/>
      <c r="L1442" s="39"/>
    </row>
    <row r="1443" spans="1:12">
      <c r="A1443" s="41" t="s">
        <v>4858</v>
      </c>
      <c r="B1443" s="42" t="s">
        <v>4859</v>
      </c>
      <c r="C1443" s="39"/>
      <c r="D1443" s="39"/>
      <c r="E1443" s="39"/>
      <c r="F1443" s="39"/>
      <c r="G1443" s="39"/>
      <c r="H1443" s="39"/>
      <c r="I1443" s="39"/>
      <c r="J1443" s="43"/>
      <c r="K1443" s="39"/>
      <c r="L1443" s="39"/>
    </row>
    <row r="1444" spans="1:12">
      <c r="A1444" s="41" t="s">
        <v>4860</v>
      </c>
      <c r="B1444" s="42" t="s">
        <v>4861</v>
      </c>
      <c r="C1444" s="39"/>
      <c r="D1444" s="39"/>
      <c r="E1444" s="39"/>
      <c r="F1444" s="39"/>
      <c r="G1444" s="39"/>
      <c r="H1444" s="39"/>
      <c r="I1444" s="39"/>
      <c r="J1444" s="43"/>
      <c r="K1444" s="39"/>
      <c r="L1444" s="39"/>
    </row>
    <row r="1445" spans="1:12">
      <c r="A1445" s="41" t="s">
        <v>4862</v>
      </c>
      <c r="B1445" s="42" t="s">
        <v>4861</v>
      </c>
      <c r="C1445" s="39"/>
      <c r="D1445" s="39"/>
      <c r="E1445" s="39"/>
      <c r="F1445" s="39"/>
      <c r="G1445" s="39"/>
      <c r="H1445" s="39"/>
      <c r="I1445" s="39"/>
      <c r="J1445" s="43"/>
      <c r="K1445" s="39"/>
      <c r="L1445" s="39"/>
    </row>
    <row r="1446" spans="1:12">
      <c r="A1446" s="41" t="s">
        <v>4863</v>
      </c>
      <c r="B1446" s="42" t="s">
        <v>4864</v>
      </c>
      <c r="C1446" s="39"/>
      <c r="D1446" s="39"/>
      <c r="E1446" s="39"/>
      <c r="F1446" s="39"/>
      <c r="G1446" s="39"/>
      <c r="H1446" s="39"/>
      <c r="I1446" s="39"/>
      <c r="J1446" s="43"/>
      <c r="K1446" s="39"/>
      <c r="L1446" s="39"/>
    </row>
    <row r="1447" spans="1:12">
      <c r="A1447" s="41" t="s">
        <v>4865</v>
      </c>
      <c r="B1447" s="42" t="s">
        <v>4866</v>
      </c>
      <c r="C1447" s="39"/>
      <c r="D1447" s="39"/>
      <c r="E1447" s="39"/>
      <c r="F1447" s="39"/>
      <c r="G1447" s="39"/>
      <c r="H1447" s="39"/>
      <c r="I1447" s="39"/>
      <c r="J1447" s="43"/>
      <c r="K1447" s="39"/>
      <c r="L1447" s="39"/>
    </row>
    <row r="1448" spans="1:12">
      <c r="A1448" s="41" t="s">
        <v>4867</v>
      </c>
      <c r="B1448" s="42" t="s">
        <v>4868</v>
      </c>
      <c r="C1448" s="39"/>
      <c r="D1448" s="39"/>
      <c r="E1448" s="39"/>
      <c r="F1448" s="39"/>
      <c r="G1448" s="39"/>
      <c r="H1448" s="39"/>
      <c r="I1448" s="39"/>
      <c r="J1448" s="43"/>
      <c r="K1448" s="39"/>
      <c r="L1448" s="39"/>
    </row>
    <row r="1449" spans="1:12">
      <c r="A1449" s="41" t="s">
        <v>4869</v>
      </c>
      <c r="B1449" s="42" t="s">
        <v>4868</v>
      </c>
      <c r="C1449" s="39"/>
      <c r="D1449" s="39"/>
      <c r="E1449" s="39"/>
      <c r="F1449" s="39"/>
      <c r="G1449" s="39"/>
      <c r="H1449" s="39"/>
      <c r="I1449" s="39"/>
      <c r="J1449" s="43"/>
      <c r="K1449" s="39"/>
      <c r="L1449" s="39"/>
    </row>
    <row r="1450" spans="1:12">
      <c r="A1450" s="41" t="s">
        <v>4870</v>
      </c>
      <c r="B1450" s="42" t="s">
        <v>4871</v>
      </c>
      <c r="C1450" s="39"/>
      <c r="D1450" s="39"/>
      <c r="E1450" s="39"/>
      <c r="F1450" s="39"/>
      <c r="G1450" s="39"/>
      <c r="H1450" s="39"/>
      <c r="I1450" s="39"/>
      <c r="J1450" s="43"/>
      <c r="K1450" s="39"/>
      <c r="L1450" s="39"/>
    </row>
    <row r="1451" spans="1:12">
      <c r="A1451" s="41" t="s">
        <v>4872</v>
      </c>
      <c r="B1451" s="42" t="s">
        <v>4873</v>
      </c>
      <c r="C1451" s="39"/>
      <c r="D1451" s="39"/>
      <c r="E1451" s="39"/>
      <c r="F1451" s="39"/>
      <c r="G1451" s="39"/>
      <c r="H1451" s="39"/>
      <c r="I1451" s="39"/>
      <c r="J1451" s="43"/>
      <c r="K1451" s="39"/>
      <c r="L1451" s="39"/>
    </row>
    <row r="1452" spans="1:12">
      <c r="A1452" s="41" t="s">
        <v>4874</v>
      </c>
      <c r="B1452" s="42" t="s">
        <v>4875</v>
      </c>
      <c r="C1452" s="39"/>
      <c r="D1452" s="39"/>
      <c r="E1452" s="39"/>
      <c r="F1452" s="39"/>
      <c r="G1452" s="39"/>
      <c r="H1452" s="39"/>
      <c r="I1452" s="39"/>
      <c r="J1452" s="43"/>
      <c r="K1452" s="39"/>
      <c r="L1452" s="39"/>
    </row>
    <row r="1453" spans="1:12">
      <c r="A1453" s="41" t="s">
        <v>4876</v>
      </c>
      <c r="B1453" s="42" t="s">
        <v>4875</v>
      </c>
      <c r="C1453" s="39"/>
      <c r="D1453" s="39"/>
      <c r="E1453" s="39"/>
      <c r="F1453" s="39"/>
      <c r="G1453" s="39"/>
      <c r="H1453" s="39"/>
      <c r="I1453" s="39"/>
      <c r="J1453" s="43"/>
      <c r="K1453" s="39"/>
      <c r="L1453" s="39"/>
    </row>
    <row r="1454" spans="1:12">
      <c r="A1454" s="41" t="s">
        <v>4877</v>
      </c>
      <c r="B1454" s="42" t="s">
        <v>4875</v>
      </c>
      <c r="C1454" s="39"/>
      <c r="D1454" s="39"/>
      <c r="E1454" s="39"/>
      <c r="F1454" s="39"/>
      <c r="G1454" s="39"/>
      <c r="H1454" s="39"/>
      <c r="I1454" s="39"/>
      <c r="J1454" s="43"/>
      <c r="K1454" s="39"/>
      <c r="L1454" s="39"/>
    </row>
    <row r="1455" spans="1:12">
      <c r="A1455" s="41" t="s">
        <v>4878</v>
      </c>
      <c r="B1455" s="42" t="s">
        <v>4879</v>
      </c>
      <c r="C1455" s="39"/>
      <c r="D1455" s="39"/>
      <c r="E1455" s="39"/>
      <c r="F1455" s="39"/>
      <c r="G1455" s="39"/>
      <c r="H1455" s="39"/>
      <c r="I1455" s="39"/>
      <c r="J1455" s="43"/>
      <c r="K1455" s="39"/>
      <c r="L1455" s="39"/>
    </row>
    <row r="1456" spans="1:12">
      <c r="A1456" s="41" t="s">
        <v>4880</v>
      </c>
      <c r="B1456" s="42" t="s">
        <v>4879</v>
      </c>
      <c r="C1456" s="39"/>
      <c r="D1456" s="39"/>
      <c r="E1456" s="39"/>
      <c r="F1456" s="39"/>
      <c r="G1456" s="39"/>
      <c r="H1456" s="39"/>
      <c r="I1456" s="39"/>
      <c r="J1456" s="43"/>
      <c r="K1456" s="39"/>
      <c r="L1456" s="39"/>
    </row>
    <row r="1457" spans="1:12">
      <c r="A1457" s="41" t="s">
        <v>4881</v>
      </c>
      <c r="B1457" s="42" t="s">
        <v>4882</v>
      </c>
      <c r="C1457" s="39"/>
      <c r="D1457" s="39"/>
      <c r="E1457" s="39"/>
      <c r="F1457" s="39"/>
      <c r="G1457" s="39"/>
      <c r="H1457" s="39"/>
      <c r="I1457" s="39"/>
      <c r="J1457" s="43"/>
      <c r="K1457" s="39"/>
      <c r="L1457" s="39"/>
    </row>
    <row r="1458" spans="1:12">
      <c r="A1458" s="41" t="s">
        <v>4883</v>
      </c>
      <c r="B1458" s="42" t="s">
        <v>4884</v>
      </c>
      <c r="C1458" s="39"/>
      <c r="D1458" s="39"/>
      <c r="E1458" s="39"/>
      <c r="F1458" s="39"/>
      <c r="G1458" s="39"/>
      <c r="H1458" s="39"/>
      <c r="I1458" s="39"/>
      <c r="J1458" s="43"/>
      <c r="K1458" s="39"/>
      <c r="L1458" s="39"/>
    </row>
    <row r="1459" spans="1:12">
      <c r="A1459" s="41" t="s">
        <v>4885</v>
      </c>
      <c r="B1459" s="42" t="s">
        <v>4886</v>
      </c>
      <c r="C1459" s="39"/>
      <c r="D1459" s="39"/>
      <c r="E1459" s="39"/>
      <c r="F1459" s="39"/>
      <c r="G1459" s="39"/>
      <c r="H1459" s="39"/>
      <c r="I1459" s="39"/>
      <c r="J1459" s="43"/>
      <c r="K1459" s="39"/>
      <c r="L1459" s="39"/>
    </row>
    <row r="1460" spans="1:12">
      <c r="A1460" s="41" t="s">
        <v>4887</v>
      </c>
      <c r="B1460" s="42" t="s">
        <v>4886</v>
      </c>
      <c r="C1460" s="39"/>
      <c r="D1460" s="39"/>
      <c r="E1460" s="39"/>
      <c r="F1460" s="39"/>
      <c r="G1460" s="39"/>
      <c r="H1460" s="39"/>
      <c r="I1460" s="39"/>
      <c r="J1460" s="43"/>
      <c r="K1460" s="39"/>
      <c r="L1460" s="39"/>
    </row>
    <row r="1461" spans="1:12">
      <c r="A1461" s="41" t="s">
        <v>4888</v>
      </c>
      <c r="B1461" s="42" t="s">
        <v>4886</v>
      </c>
      <c r="C1461" s="39"/>
      <c r="D1461" s="39"/>
      <c r="E1461" s="39"/>
      <c r="F1461" s="39"/>
      <c r="G1461" s="39"/>
      <c r="H1461" s="39"/>
      <c r="I1461" s="39"/>
      <c r="J1461" s="43"/>
      <c r="K1461" s="39"/>
      <c r="L1461" s="39"/>
    </row>
    <row r="1462" spans="1:12">
      <c r="A1462" s="41" t="s">
        <v>4889</v>
      </c>
      <c r="B1462" s="42" t="s">
        <v>4890</v>
      </c>
      <c r="C1462" s="39"/>
      <c r="D1462" s="39"/>
      <c r="E1462" s="39"/>
      <c r="F1462" s="39"/>
      <c r="G1462" s="39"/>
      <c r="H1462" s="39"/>
      <c r="I1462" s="39"/>
      <c r="J1462" s="43"/>
      <c r="K1462" s="39"/>
      <c r="L1462" s="39"/>
    </row>
    <row r="1463" spans="1:12">
      <c r="A1463" s="41" t="s">
        <v>4891</v>
      </c>
      <c r="B1463" s="42" t="s">
        <v>4892</v>
      </c>
      <c r="C1463" s="39"/>
      <c r="D1463" s="39"/>
      <c r="E1463" s="39"/>
      <c r="F1463" s="39"/>
      <c r="G1463" s="39"/>
      <c r="H1463" s="39"/>
      <c r="I1463" s="39"/>
      <c r="J1463" s="43"/>
      <c r="K1463" s="39"/>
      <c r="L1463" s="39"/>
    </row>
    <row r="1464" spans="1:12">
      <c r="A1464" s="41" t="s">
        <v>4893</v>
      </c>
      <c r="B1464" s="42" t="s">
        <v>4892</v>
      </c>
      <c r="C1464" s="39"/>
      <c r="D1464" s="39"/>
      <c r="E1464" s="39"/>
      <c r="F1464" s="39"/>
      <c r="G1464" s="39"/>
      <c r="H1464" s="39"/>
      <c r="I1464" s="39"/>
      <c r="J1464" s="43"/>
      <c r="K1464" s="39"/>
      <c r="L1464" s="39"/>
    </row>
    <row r="1465" spans="1:12">
      <c r="A1465" s="41" t="s">
        <v>4894</v>
      </c>
      <c r="B1465" s="42" t="s">
        <v>4892</v>
      </c>
      <c r="C1465" s="39"/>
      <c r="D1465" s="39"/>
      <c r="E1465" s="39"/>
      <c r="F1465" s="39"/>
      <c r="G1465" s="39"/>
      <c r="H1465" s="39"/>
      <c r="I1465" s="39"/>
      <c r="J1465" s="43"/>
      <c r="K1465" s="39"/>
      <c r="L1465" s="39"/>
    </row>
    <row r="1466" spans="1:12">
      <c r="A1466" s="41" t="s">
        <v>4895</v>
      </c>
      <c r="B1466" s="42" t="s">
        <v>4896</v>
      </c>
      <c r="C1466" s="39"/>
      <c r="D1466" s="39"/>
      <c r="E1466" s="39"/>
      <c r="F1466" s="39"/>
      <c r="G1466" s="39"/>
      <c r="H1466" s="39"/>
      <c r="I1466" s="39"/>
      <c r="J1466" s="43"/>
      <c r="K1466" s="39"/>
      <c r="L1466" s="39"/>
    </row>
    <row r="1467" spans="1:12">
      <c r="A1467" s="41" t="s">
        <v>4897</v>
      </c>
      <c r="B1467" s="42" t="s">
        <v>4896</v>
      </c>
      <c r="C1467" s="39"/>
      <c r="D1467" s="39"/>
      <c r="E1467" s="39"/>
      <c r="F1467" s="39"/>
      <c r="G1467" s="39"/>
      <c r="H1467" s="39"/>
      <c r="I1467" s="39"/>
      <c r="J1467" s="43"/>
      <c r="K1467" s="39"/>
      <c r="L1467" s="39"/>
    </row>
    <row r="1468" spans="1:12">
      <c r="A1468" s="41" t="s">
        <v>4898</v>
      </c>
      <c r="B1468" s="42" t="s">
        <v>4896</v>
      </c>
      <c r="C1468" s="39"/>
      <c r="D1468" s="39"/>
      <c r="E1468" s="39"/>
      <c r="F1468" s="39"/>
      <c r="G1468" s="39"/>
      <c r="H1468" s="39"/>
      <c r="I1468" s="39"/>
      <c r="J1468" s="43"/>
      <c r="K1468" s="39"/>
      <c r="L1468" s="39"/>
    </row>
    <row r="1469" spans="1:12">
      <c r="A1469" s="41" t="s">
        <v>4899</v>
      </c>
      <c r="B1469" s="42" t="s">
        <v>4900</v>
      </c>
      <c r="C1469" s="39"/>
      <c r="D1469" s="39"/>
      <c r="E1469" s="39"/>
      <c r="F1469" s="39"/>
      <c r="G1469" s="39"/>
      <c r="H1469" s="39"/>
      <c r="I1469" s="39"/>
      <c r="J1469" s="43"/>
      <c r="K1469" s="39"/>
      <c r="L1469" s="39"/>
    </row>
    <row r="1470" spans="1:12">
      <c r="A1470" s="41" t="s">
        <v>4901</v>
      </c>
      <c r="B1470" s="42" t="s">
        <v>4900</v>
      </c>
      <c r="C1470" s="39"/>
      <c r="D1470" s="39"/>
      <c r="E1470" s="39"/>
      <c r="F1470" s="39"/>
      <c r="G1470" s="39"/>
      <c r="H1470" s="39"/>
      <c r="I1470" s="39"/>
      <c r="J1470" s="43"/>
      <c r="K1470" s="39"/>
      <c r="L1470" s="39"/>
    </row>
    <row r="1471" spans="1:12">
      <c r="A1471" s="41" t="s">
        <v>4902</v>
      </c>
      <c r="B1471" s="42" t="s">
        <v>4900</v>
      </c>
      <c r="C1471" s="39"/>
      <c r="D1471" s="39"/>
      <c r="E1471" s="39"/>
      <c r="F1471" s="39"/>
      <c r="G1471" s="39"/>
      <c r="H1471" s="39"/>
      <c r="I1471" s="39"/>
      <c r="J1471" s="43"/>
      <c r="K1471" s="39"/>
      <c r="L1471" s="39"/>
    </row>
    <row r="1472" spans="1:12">
      <c r="A1472" s="41" t="s">
        <v>4903</v>
      </c>
      <c r="B1472" s="42" t="s">
        <v>4900</v>
      </c>
      <c r="C1472" s="39"/>
      <c r="D1472" s="39"/>
      <c r="E1472" s="39"/>
      <c r="F1472" s="39"/>
      <c r="G1472" s="39"/>
      <c r="H1472" s="39"/>
      <c r="I1472" s="39"/>
      <c r="J1472" s="43"/>
      <c r="K1472" s="39"/>
      <c r="L1472" s="39"/>
    </row>
    <row r="1473" spans="1:12">
      <c r="A1473" s="41" t="s">
        <v>4904</v>
      </c>
      <c r="B1473" s="42" t="s">
        <v>4905</v>
      </c>
      <c r="C1473" s="39"/>
      <c r="D1473" s="39"/>
      <c r="E1473" s="39"/>
      <c r="F1473" s="39"/>
      <c r="G1473" s="39"/>
      <c r="H1473" s="39"/>
      <c r="I1473" s="39"/>
      <c r="J1473" s="43"/>
      <c r="K1473" s="39"/>
      <c r="L1473" s="39"/>
    </row>
    <row r="1474" spans="1:12">
      <c r="A1474" s="41" t="s">
        <v>4906</v>
      </c>
      <c r="B1474" s="42" t="s">
        <v>4905</v>
      </c>
      <c r="C1474" s="39"/>
      <c r="D1474" s="39"/>
      <c r="E1474" s="39"/>
      <c r="F1474" s="39"/>
      <c r="G1474" s="39"/>
      <c r="H1474" s="39"/>
      <c r="I1474" s="39"/>
      <c r="J1474" s="43"/>
      <c r="K1474" s="39"/>
      <c r="L1474" s="39"/>
    </row>
    <row r="1475" spans="1:12">
      <c r="A1475" s="41" t="s">
        <v>4907</v>
      </c>
      <c r="B1475" s="42" t="s">
        <v>4905</v>
      </c>
      <c r="C1475" s="39"/>
      <c r="D1475" s="39"/>
      <c r="E1475" s="39"/>
      <c r="F1475" s="39"/>
      <c r="G1475" s="39"/>
      <c r="H1475" s="39"/>
      <c r="I1475" s="39"/>
      <c r="J1475" s="43"/>
      <c r="K1475" s="39"/>
      <c r="L1475" s="39"/>
    </row>
    <row r="1476" spans="1:12">
      <c r="A1476" s="41" t="s">
        <v>4908</v>
      </c>
      <c r="B1476" s="42" t="s">
        <v>4905</v>
      </c>
      <c r="C1476" s="39"/>
      <c r="D1476" s="39"/>
      <c r="E1476" s="39"/>
      <c r="F1476" s="39"/>
      <c r="G1476" s="39"/>
      <c r="H1476" s="39"/>
      <c r="I1476" s="39"/>
      <c r="J1476" s="43"/>
      <c r="K1476" s="39"/>
      <c r="L1476" s="39"/>
    </row>
    <row r="1477" spans="1:12">
      <c r="A1477" s="41" t="s">
        <v>4909</v>
      </c>
      <c r="B1477" s="42" t="s">
        <v>4910</v>
      </c>
      <c r="C1477" s="39"/>
      <c r="D1477" s="39"/>
      <c r="E1477" s="39"/>
      <c r="F1477" s="39"/>
      <c r="G1477" s="39"/>
      <c r="H1477" s="39"/>
      <c r="I1477" s="39"/>
      <c r="J1477" s="43"/>
      <c r="K1477" s="39"/>
      <c r="L1477" s="39"/>
    </row>
    <row r="1478" spans="1:12">
      <c r="A1478" s="41" t="s">
        <v>4911</v>
      </c>
      <c r="B1478" s="42" t="s">
        <v>4912</v>
      </c>
      <c r="C1478" s="39"/>
      <c r="D1478" s="39"/>
      <c r="E1478" s="39"/>
      <c r="F1478" s="39"/>
      <c r="G1478" s="39"/>
      <c r="H1478" s="39"/>
      <c r="I1478" s="39"/>
      <c r="J1478" s="43"/>
      <c r="K1478" s="39"/>
      <c r="L1478" s="39"/>
    </row>
    <row r="1479" spans="1:12">
      <c r="A1479" s="41" t="s">
        <v>4913</v>
      </c>
      <c r="B1479" s="42" t="s">
        <v>4912</v>
      </c>
      <c r="C1479" s="39"/>
      <c r="D1479" s="39"/>
      <c r="E1479" s="39"/>
      <c r="F1479" s="39"/>
      <c r="G1479" s="39"/>
      <c r="H1479" s="39"/>
      <c r="I1479" s="39"/>
      <c r="J1479" s="43"/>
      <c r="K1479" s="39"/>
      <c r="L1479" s="39"/>
    </row>
    <row r="1480" spans="1:12">
      <c r="A1480" s="41" t="s">
        <v>4914</v>
      </c>
      <c r="B1480" s="42" t="s">
        <v>4912</v>
      </c>
      <c r="C1480" s="39"/>
      <c r="D1480" s="39"/>
      <c r="E1480" s="39"/>
      <c r="F1480" s="39"/>
      <c r="G1480" s="39"/>
      <c r="H1480" s="39"/>
      <c r="I1480" s="39"/>
      <c r="J1480" s="43"/>
      <c r="K1480" s="39"/>
      <c r="L1480" s="39"/>
    </row>
    <row r="1481" spans="1:12">
      <c r="A1481" s="41" t="s">
        <v>4915</v>
      </c>
      <c r="B1481" s="42" t="s">
        <v>4916</v>
      </c>
      <c r="C1481" s="39"/>
      <c r="D1481" s="39"/>
      <c r="E1481" s="39"/>
      <c r="F1481" s="39"/>
      <c r="G1481" s="39"/>
      <c r="H1481" s="39"/>
      <c r="I1481" s="39"/>
      <c r="J1481" s="43"/>
      <c r="K1481" s="39"/>
      <c r="L1481" s="39"/>
    </row>
    <row r="1482" spans="1:12">
      <c r="A1482" s="41" t="s">
        <v>4917</v>
      </c>
      <c r="B1482" s="42" t="s">
        <v>4916</v>
      </c>
      <c r="C1482" s="39"/>
      <c r="D1482" s="39"/>
      <c r="E1482" s="39"/>
      <c r="F1482" s="39"/>
      <c r="G1482" s="39"/>
      <c r="H1482" s="39"/>
      <c r="I1482" s="39"/>
      <c r="J1482" s="43"/>
      <c r="K1482" s="39"/>
      <c r="L1482" s="39"/>
    </row>
    <row r="1483" spans="1:12">
      <c r="A1483" s="41" t="s">
        <v>4918</v>
      </c>
      <c r="B1483" s="42" t="s">
        <v>4919</v>
      </c>
      <c r="C1483" s="39"/>
      <c r="D1483" s="39"/>
      <c r="E1483" s="39"/>
      <c r="F1483" s="39"/>
      <c r="G1483" s="39"/>
      <c r="H1483" s="39"/>
      <c r="I1483" s="39"/>
      <c r="J1483" s="43"/>
      <c r="K1483" s="39"/>
      <c r="L1483" s="39"/>
    </row>
    <row r="1484" spans="1:12">
      <c r="A1484" s="41" t="s">
        <v>4920</v>
      </c>
      <c r="B1484" s="42" t="s">
        <v>4921</v>
      </c>
      <c r="C1484" s="39"/>
      <c r="D1484" s="39"/>
      <c r="E1484" s="39"/>
      <c r="F1484" s="39"/>
      <c r="G1484" s="39"/>
      <c r="H1484" s="39"/>
      <c r="I1484" s="39"/>
      <c r="J1484" s="43"/>
      <c r="K1484" s="39"/>
      <c r="L1484" s="39"/>
    </row>
    <row r="1485" spans="1:12">
      <c r="A1485" s="41" t="s">
        <v>4922</v>
      </c>
      <c r="B1485" s="42" t="s">
        <v>4923</v>
      </c>
      <c r="C1485" s="39"/>
      <c r="D1485" s="39"/>
      <c r="E1485" s="39"/>
      <c r="F1485" s="39"/>
      <c r="G1485" s="39"/>
      <c r="H1485" s="39"/>
      <c r="I1485" s="39"/>
      <c r="J1485" s="43"/>
      <c r="K1485" s="39"/>
      <c r="L1485" s="39"/>
    </row>
    <row r="1486" spans="1:12">
      <c r="A1486" s="41" t="s">
        <v>4924</v>
      </c>
      <c r="B1486" s="42" t="s">
        <v>1379</v>
      </c>
      <c r="C1486" s="39"/>
      <c r="D1486" s="39"/>
      <c r="E1486" s="39"/>
      <c r="F1486" s="39"/>
      <c r="G1486" s="39"/>
      <c r="H1486" s="39"/>
      <c r="I1486" s="39"/>
      <c r="J1486" s="43"/>
      <c r="K1486" s="39"/>
      <c r="L1486" s="39"/>
    </row>
    <row r="1487" spans="1:12">
      <c r="A1487" s="41" t="s">
        <v>4925</v>
      </c>
      <c r="B1487" s="42" t="s">
        <v>4926</v>
      </c>
      <c r="C1487" s="39"/>
      <c r="D1487" s="39"/>
      <c r="E1487" s="39"/>
      <c r="F1487" s="39"/>
      <c r="G1487" s="39"/>
      <c r="H1487" s="39"/>
      <c r="I1487" s="39"/>
      <c r="J1487" s="43"/>
      <c r="K1487" s="39"/>
      <c r="L1487" s="39"/>
    </row>
    <row r="1488" spans="1:12" ht="26.4">
      <c r="A1488" s="41" t="s">
        <v>4927</v>
      </c>
      <c r="B1488" s="42" t="s">
        <v>4928</v>
      </c>
      <c r="C1488" s="39"/>
      <c r="D1488" s="39"/>
      <c r="E1488" s="39"/>
      <c r="F1488" s="39"/>
      <c r="G1488" s="39"/>
      <c r="H1488" s="39"/>
      <c r="I1488" s="39"/>
      <c r="J1488" s="43"/>
      <c r="K1488" s="39"/>
      <c r="L1488" s="39"/>
    </row>
    <row r="1489" spans="1:12" ht="26.4">
      <c r="A1489" s="41" t="s">
        <v>4929</v>
      </c>
      <c r="B1489" s="42" t="s">
        <v>4928</v>
      </c>
      <c r="C1489" s="39"/>
      <c r="D1489" s="39"/>
      <c r="E1489" s="39"/>
      <c r="F1489" s="39"/>
      <c r="G1489" s="39"/>
      <c r="H1489" s="39"/>
      <c r="I1489" s="39"/>
      <c r="J1489" s="43"/>
      <c r="K1489" s="39"/>
      <c r="L1489" s="39"/>
    </row>
    <row r="1490" spans="1:12">
      <c r="A1490" s="41" t="s">
        <v>4930</v>
      </c>
      <c r="B1490" s="42" t="s">
        <v>4931</v>
      </c>
      <c r="C1490" s="39"/>
      <c r="D1490" s="39"/>
      <c r="E1490" s="39"/>
      <c r="F1490" s="39"/>
      <c r="G1490" s="39"/>
      <c r="H1490" s="39"/>
      <c r="I1490" s="39"/>
      <c r="J1490" s="43"/>
      <c r="K1490" s="39"/>
      <c r="L1490" s="39"/>
    </row>
    <row r="1491" spans="1:12">
      <c r="A1491" s="41" t="s">
        <v>4932</v>
      </c>
      <c r="B1491" s="42" t="s">
        <v>4933</v>
      </c>
      <c r="C1491" s="39"/>
      <c r="D1491" s="39"/>
      <c r="E1491" s="39"/>
      <c r="F1491" s="39"/>
      <c r="G1491" s="39"/>
      <c r="H1491" s="39"/>
      <c r="I1491" s="39"/>
      <c r="J1491" s="43"/>
      <c r="K1491" s="39"/>
      <c r="L1491" s="39"/>
    </row>
    <row r="1492" spans="1:12">
      <c r="A1492" s="41" t="s">
        <v>4934</v>
      </c>
      <c r="B1492" s="42" t="s">
        <v>4935</v>
      </c>
      <c r="C1492" s="39"/>
      <c r="D1492" s="39"/>
      <c r="E1492" s="39"/>
      <c r="F1492" s="39"/>
      <c r="G1492" s="39"/>
      <c r="H1492" s="39"/>
      <c r="I1492" s="39"/>
      <c r="J1492" s="43"/>
      <c r="K1492" s="39"/>
      <c r="L1492" s="39"/>
    </row>
    <row r="1493" spans="1:12">
      <c r="A1493" s="41" t="s">
        <v>4936</v>
      </c>
      <c r="B1493" s="42" t="s">
        <v>4937</v>
      </c>
      <c r="C1493" s="39"/>
      <c r="D1493" s="39"/>
      <c r="E1493" s="39"/>
      <c r="F1493" s="39"/>
      <c r="G1493" s="39"/>
      <c r="H1493" s="39"/>
      <c r="I1493" s="39"/>
      <c r="J1493" s="43"/>
      <c r="K1493" s="39"/>
      <c r="L1493" s="39"/>
    </row>
    <row r="1494" spans="1:12" ht="26.4">
      <c r="A1494" s="41" t="s">
        <v>4938</v>
      </c>
      <c r="B1494" s="42" t="s">
        <v>4939</v>
      </c>
      <c r="C1494" s="39"/>
      <c r="D1494" s="39"/>
      <c r="E1494" s="39"/>
      <c r="F1494" s="39"/>
      <c r="G1494" s="39"/>
      <c r="H1494" s="39"/>
      <c r="I1494" s="39"/>
      <c r="J1494" s="43"/>
      <c r="K1494" s="39"/>
      <c r="L1494" s="39"/>
    </row>
    <row r="1495" spans="1:12" ht="26.4">
      <c r="A1495" s="41" t="s">
        <v>4940</v>
      </c>
      <c r="B1495" s="42" t="s">
        <v>4939</v>
      </c>
      <c r="C1495" s="39"/>
      <c r="D1495" s="39"/>
      <c r="E1495" s="39"/>
      <c r="F1495" s="39"/>
      <c r="G1495" s="39"/>
      <c r="H1495" s="39"/>
      <c r="I1495" s="39"/>
      <c r="J1495" s="43"/>
      <c r="K1495" s="39"/>
      <c r="L1495" s="39"/>
    </row>
    <row r="1496" spans="1:12">
      <c r="A1496" s="41" t="s">
        <v>4941</v>
      </c>
      <c r="B1496" s="42" t="s">
        <v>4942</v>
      </c>
      <c r="C1496" s="39"/>
      <c r="D1496" s="39"/>
      <c r="E1496" s="39"/>
      <c r="F1496" s="39"/>
      <c r="G1496" s="39"/>
      <c r="H1496" s="39"/>
      <c r="I1496" s="39"/>
      <c r="J1496" s="43"/>
      <c r="K1496" s="39"/>
      <c r="L1496" s="39"/>
    </row>
    <row r="1497" spans="1:12">
      <c r="A1497" s="41" t="s">
        <v>4943</v>
      </c>
      <c r="B1497" s="42" t="s">
        <v>4944</v>
      </c>
      <c r="C1497" s="39"/>
      <c r="D1497" s="39"/>
      <c r="E1497" s="39"/>
      <c r="F1497" s="39"/>
      <c r="G1497" s="39"/>
      <c r="H1497" s="39"/>
      <c r="I1497" s="39"/>
      <c r="J1497" s="43"/>
      <c r="K1497" s="39"/>
      <c r="L1497" s="39"/>
    </row>
    <row r="1498" spans="1:12">
      <c r="A1498" s="41" t="s">
        <v>4945</v>
      </c>
      <c r="B1498" s="42" t="s">
        <v>4946</v>
      </c>
      <c r="C1498" s="39"/>
      <c r="D1498" s="39"/>
      <c r="E1498" s="39"/>
      <c r="F1498" s="39"/>
      <c r="G1498" s="39"/>
      <c r="H1498" s="39"/>
      <c r="I1498" s="39"/>
      <c r="J1498" s="43"/>
      <c r="K1498" s="39"/>
      <c r="L1498" s="39"/>
    </row>
    <row r="1499" spans="1:12" ht="26.4">
      <c r="A1499" s="41" t="s">
        <v>4947</v>
      </c>
      <c r="B1499" s="42" t="s">
        <v>4948</v>
      </c>
      <c r="C1499" s="39"/>
      <c r="D1499" s="39"/>
      <c r="E1499" s="39"/>
      <c r="F1499" s="39"/>
      <c r="G1499" s="39"/>
      <c r="H1499" s="39"/>
      <c r="I1499" s="39"/>
      <c r="J1499" s="43"/>
      <c r="K1499" s="39"/>
      <c r="L1499" s="39"/>
    </row>
    <row r="1500" spans="1:12">
      <c r="A1500" s="41" t="s">
        <v>4949</v>
      </c>
      <c r="B1500" s="42" t="s">
        <v>4950</v>
      </c>
      <c r="C1500" s="39"/>
      <c r="D1500" s="39"/>
      <c r="E1500" s="39"/>
      <c r="F1500" s="39"/>
      <c r="G1500" s="39"/>
      <c r="H1500" s="39"/>
      <c r="I1500" s="39"/>
      <c r="J1500" s="43"/>
      <c r="K1500" s="39"/>
      <c r="L1500" s="39"/>
    </row>
    <row r="1501" spans="1:12" ht="26.4">
      <c r="A1501" s="41" t="s">
        <v>4951</v>
      </c>
      <c r="B1501" s="42" t="s">
        <v>4952</v>
      </c>
      <c r="C1501" s="39"/>
      <c r="D1501" s="39"/>
      <c r="E1501" s="39"/>
      <c r="F1501" s="39"/>
      <c r="G1501" s="39"/>
      <c r="H1501" s="39"/>
      <c r="I1501" s="39"/>
      <c r="J1501" s="43"/>
      <c r="K1501" s="39"/>
      <c r="L1501" s="39"/>
    </row>
    <row r="1502" spans="1:12" ht="26.4">
      <c r="A1502" s="41" t="s">
        <v>4953</v>
      </c>
      <c r="B1502" s="42" t="s">
        <v>4952</v>
      </c>
      <c r="C1502" s="39"/>
      <c r="D1502" s="39"/>
      <c r="E1502" s="39"/>
      <c r="F1502" s="39"/>
      <c r="G1502" s="39"/>
      <c r="H1502" s="39"/>
      <c r="I1502" s="39"/>
      <c r="J1502" s="43"/>
      <c r="K1502" s="39"/>
      <c r="L1502" s="39"/>
    </row>
    <row r="1503" spans="1:12">
      <c r="A1503" s="41" t="s">
        <v>4954</v>
      </c>
      <c r="B1503" s="42" t="s">
        <v>4955</v>
      </c>
      <c r="C1503" s="39"/>
      <c r="D1503" s="39"/>
      <c r="E1503" s="39"/>
      <c r="F1503" s="39"/>
      <c r="G1503" s="39"/>
      <c r="H1503" s="39"/>
      <c r="I1503" s="39"/>
      <c r="J1503" s="43"/>
      <c r="K1503" s="39"/>
      <c r="L1503" s="39"/>
    </row>
    <row r="1504" spans="1:12">
      <c r="A1504" s="41" t="s">
        <v>4956</v>
      </c>
      <c r="B1504" s="42" t="s">
        <v>4957</v>
      </c>
      <c r="C1504" s="39"/>
      <c r="D1504" s="39"/>
      <c r="E1504" s="39"/>
      <c r="F1504" s="39"/>
      <c r="G1504" s="39"/>
      <c r="H1504" s="39"/>
      <c r="I1504" s="39"/>
      <c r="J1504" s="43"/>
      <c r="K1504" s="39"/>
      <c r="L1504" s="39"/>
    </row>
    <row r="1505" spans="1:12">
      <c r="A1505" s="41" t="s">
        <v>4958</v>
      </c>
      <c r="B1505" s="42" t="s">
        <v>4959</v>
      </c>
      <c r="C1505" s="39"/>
      <c r="D1505" s="39"/>
      <c r="E1505" s="39"/>
      <c r="F1505" s="39"/>
      <c r="G1505" s="39"/>
      <c r="H1505" s="39"/>
      <c r="I1505" s="39"/>
      <c r="J1505" s="43"/>
      <c r="K1505" s="39"/>
      <c r="L1505" s="39"/>
    </row>
    <row r="1506" spans="1:12" ht="26.4">
      <c r="A1506" s="41" t="s">
        <v>4960</v>
      </c>
      <c r="B1506" s="42" t="s">
        <v>4961</v>
      </c>
      <c r="C1506" s="39"/>
      <c r="D1506" s="39"/>
      <c r="E1506" s="39"/>
      <c r="F1506" s="39"/>
      <c r="G1506" s="39"/>
      <c r="H1506" s="39"/>
      <c r="I1506" s="39"/>
      <c r="J1506" s="43"/>
      <c r="K1506" s="39"/>
      <c r="L1506" s="39"/>
    </row>
    <row r="1507" spans="1:12" ht="26.4">
      <c r="A1507" s="41" t="s">
        <v>4962</v>
      </c>
      <c r="B1507" s="42" t="s">
        <v>4961</v>
      </c>
      <c r="C1507" s="39"/>
      <c r="D1507" s="39"/>
      <c r="E1507" s="39"/>
      <c r="F1507" s="39"/>
      <c r="G1507" s="39"/>
      <c r="H1507" s="39"/>
      <c r="I1507" s="39"/>
      <c r="J1507" s="43"/>
      <c r="K1507" s="39"/>
      <c r="L1507" s="39"/>
    </row>
    <row r="1508" spans="1:12" ht="26.4">
      <c r="A1508" s="41" t="s">
        <v>4963</v>
      </c>
      <c r="B1508" s="42" t="s">
        <v>4964</v>
      </c>
      <c r="C1508" s="39"/>
      <c r="D1508" s="39"/>
      <c r="E1508" s="39"/>
      <c r="F1508" s="39"/>
      <c r="G1508" s="39"/>
      <c r="H1508" s="39"/>
      <c r="I1508" s="39"/>
      <c r="J1508" s="43"/>
      <c r="K1508" s="39"/>
      <c r="L1508" s="39"/>
    </row>
    <row r="1509" spans="1:12" ht="26.4">
      <c r="A1509" s="41" t="s">
        <v>4965</v>
      </c>
      <c r="B1509" s="42" t="s">
        <v>4966</v>
      </c>
      <c r="C1509" s="39"/>
      <c r="D1509" s="39"/>
      <c r="E1509" s="39"/>
      <c r="F1509" s="39"/>
      <c r="G1509" s="39"/>
      <c r="H1509" s="39"/>
      <c r="I1509" s="39"/>
      <c r="J1509" s="43"/>
      <c r="K1509" s="39"/>
      <c r="L1509" s="39"/>
    </row>
    <row r="1510" spans="1:12" ht="26.4">
      <c r="A1510" s="41" t="s">
        <v>4967</v>
      </c>
      <c r="B1510" s="42" t="s">
        <v>4968</v>
      </c>
      <c r="C1510" s="39"/>
      <c r="D1510" s="39"/>
      <c r="E1510" s="39"/>
      <c r="F1510" s="39"/>
      <c r="G1510" s="39"/>
      <c r="H1510" s="39"/>
      <c r="I1510" s="39"/>
      <c r="J1510" s="43"/>
      <c r="K1510" s="39"/>
      <c r="L1510" s="39"/>
    </row>
    <row r="1511" spans="1:12">
      <c r="A1511" s="41" t="s">
        <v>4969</v>
      </c>
      <c r="B1511" s="42" t="s">
        <v>4970</v>
      </c>
      <c r="C1511" s="39"/>
      <c r="D1511" s="39"/>
      <c r="E1511" s="39"/>
      <c r="F1511" s="39"/>
      <c r="G1511" s="39"/>
      <c r="H1511" s="39"/>
      <c r="I1511" s="39"/>
      <c r="J1511" s="43"/>
      <c r="K1511" s="39"/>
      <c r="L1511" s="39"/>
    </row>
    <row r="1512" spans="1:12">
      <c r="A1512" s="41" t="s">
        <v>4971</v>
      </c>
      <c r="B1512" s="42" t="s">
        <v>4972</v>
      </c>
      <c r="C1512" s="39"/>
      <c r="D1512" s="39"/>
      <c r="E1512" s="39"/>
      <c r="F1512" s="39"/>
      <c r="G1512" s="39"/>
      <c r="H1512" s="39"/>
      <c r="I1512" s="39"/>
      <c r="J1512" s="43"/>
      <c r="K1512" s="39"/>
      <c r="L1512" s="39"/>
    </row>
    <row r="1513" spans="1:12" ht="26.4">
      <c r="A1513" s="41" t="s">
        <v>4973</v>
      </c>
      <c r="B1513" s="42" t="s">
        <v>4974</v>
      </c>
      <c r="C1513" s="39"/>
      <c r="D1513" s="39"/>
      <c r="E1513" s="39"/>
      <c r="F1513" s="39"/>
      <c r="G1513" s="39"/>
      <c r="H1513" s="39"/>
      <c r="I1513" s="39"/>
      <c r="J1513" s="43"/>
      <c r="K1513" s="39"/>
      <c r="L1513" s="39"/>
    </row>
    <row r="1514" spans="1:12" ht="26.4">
      <c r="A1514" s="41" t="s">
        <v>4975</v>
      </c>
      <c r="B1514" s="42" t="s">
        <v>4974</v>
      </c>
      <c r="C1514" s="39"/>
      <c r="D1514" s="39"/>
      <c r="E1514" s="39"/>
      <c r="F1514" s="39"/>
      <c r="G1514" s="39"/>
      <c r="H1514" s="39"/>
      <c r="I1514" s="39"/>
      <c r="J1514" s="43"/>
      <c r="K1514" s="39"/>
      <c r="L1514" s="39"/>
    </row>
    <row r="1515" spans="1:12" ht="26.4">
      <c r="A1515" s="41" t="s">
        <v>4976</v>
      </c>
      <c r="B1515" s="42" t="s">
        <v>4977</v>
      </c>
      <c r="C1515" s="39"/>
      <c r="D1515" s="39"/>
      <c r="E1515" s="39"/>
      <c r="F1515" s="39"/>
      <c r="G1515" s="39"/>
      <c r="H1515" s="39"/>
      <c r="I1515" s="39"/>
      <c r="J1515" s="43"/>
      <c r="K1515" s="39"/>
      <c r="L1515" s="39"/>
    </row>
    <row r="1516" spans="1:12" ht="26.4">
      <c r="A1516" s="41" t="s">
        <v>4978</v>
      </c>
      <c r="B1516" s="42" t="s">
        <v>4979</v>
      </c>
      <c r="C1516" s="39"/>
      <c r="D1516" s="39"/>
      <c r="E1516" s="39"/>
      <c r="F1516" s="39"/>
      <c r="G1516" s="39"/>
      <c r="H1516" s="39"/>
      <c r="I1516" s="39"/>
      <c r="J1516" s="43"/>
      <c r="K1516" s="39"/>
      <c r="L1516" s="39"/>
    </row>
    <row r="1517" spans="1:12" ht="26.4">
      <c r="A1517" s="41" t="s">
        <v>4980</v>
      </c>
      <c r="B1517" s="42" t="s">
        <v>4981</v>
      </c>
      <c r="C1517" s="39"/>
      <c r="D1517" s="39"/>
      <c r="E1517" s="39"/>
      <c r="F1517" s="39"/>
      <c r="G1517" s="39"/>
      <c r="H1517" s="39"/>
      <c r="I1517" s="39"/>
      <c r="J1517" s="43"/>
      <c r="K1517" s="39"/>
      <c r="L1517" s="39"/>
    </row>
    <row r="1518" spans="1:12">
      <c r="A1518" s="41" t="s">
        <v>4982</v>
      </c>
      <c r="B1518" s="42" t="s">
        <v>4983</v>
      </c>
      <c r="C1518" s="39"/>
      <c r="D1518" s="39"/>
      <c r="E1518" s="39"/>
      <c r="F1518" s="39"/>
      <c r="G1518" s="39"/>
      <c r="H1518" s="39"/>
      <c r="I1518" s="39"/>
      <c r="J1518" s="43"/>
      <c r="K1518" s="39"/>
      <c r="L1518" s="39"/>
    </row>
    <row r="1519" spans="1:12">
      <c r="A1519" s="41" t="s">
        <v>4984</v>
      </c>
      <c r="B1519" s="42" t="s">
        <v>4985</v>
      </c>
      <c r="C1519" s="39"/>
      <c r="D1519" s="39"/>
      <c r="E1519" s="39"/>
      <c r="F1519" s="39"/>
      <c r="G1519" s="39"/>
      <c r="H1519" s="39"/>
      <c r="I1519" s="39"/>
      <c r="J1519" s="43"/>
      <c r="K1519" s="39"/>
      <c r="L1519" s="39"/>
    </row>
    <row r="1520" spans="1:12" ht="26.4">
      <c r="A1520" s="41" t="s">
        <v>4986</v>
      </c>
      <c r="B1520" s="42" t="s">
        <v>4987</v>
      </c>
      <c r="C1520" s="39"/>
      <c r="D1520" s="39"/>
      <c r="E1520" s="39"/>
      <c r="F1520" s="39"/>
      <c r="G1520" s="39"/>
      <c r="H1520" s="39"/>
      <c r="I1520" s="39"/>
      <c r="J1520" s="43"/>
      <c r="K1520" s="39"/>
      <c r="L1520" s="39"/>
    </row>
    <row r="1521" spans="1:12" ht="26.4">
      <c r="A1521" s="41" t="s">
        <v>4988</v>
      </c>
      <c r="B1521" s="42" t="s">
        <v>4987</v>
      </c>
      <c r="C1521" s="39"/>
      <c r="D1521" s="39"/>
      <c r="E1521" s="39"/>
      <c r="F1521" s="39"/>
      <c r="G1521" s="39"/>
      <c r="H1521" s="39"/>
      <c r="I1521" s="39"/>
      <c r="J1521" s="43"/>
      <c r="K1521" s="39"/>
      <c r="L1521" s="39"/>
    </row>
    <row r="1522" spans="1:12" ht="26.4">
      <c r="A1522" s="41" t="s">
        <v>4989</v>
      </c>
      <c r="B1522" s="42" t="s">
        <v>4990</v>
      </c>
      <c r="C1522" s="39"/>
      <c r="D1522" s="39"/>
      <c r="E1522" s="39"/>
      <c r="F1522" s="39"/>
      <c r="G1522" s="39"/>
      <c r="H1522" s="39"/>
      <c r="I1522" s="39"/>
      <c r="J1522" s="43"/>
      <c r="K1522" s="39"/>
      <c r="L1522" s="39"/>
    </row>
    <row r="1523" spans="1:12" ht="26.4">
      <c r="A1523" s="41" t="s">
        <v>4991</v>
      </c>
      <c r="B1523" s="42" t="s">
        <v>4992</v>
      </c>
      <c r="C1523" s="39"/>
      <c r="D1523" s="39"/>
      <c r="E1523" s="39"/>
      <c r="F1523" s="39"/>
      <c r="G1523" s="39"/>
      <c r="H1523" s="39"/>
      <c r="I1523" s="39"/>
      <c r="J1523" s="43"/>
      <c r="K1523" s="39"/>
      <c r="L1523" s="39"/>
    </row>
    <row r="1524" spans="1:12" ht="26.4">
      <c r="A1524" s="41" t="s">
        <v>4993</v>
      </c>
      <c r="B1524" s="42" t="s">
        <v>4994</v>
      </c>
      <c r="C1524" s="39"/>
      <c r="D1524" s="39"/>
      <c r="E1524" s="39"/>
      <c r="F1524" s="39"/>
      <c r="G1524" s="39"/>
      <c r="H1524" s="39"/>
      <c r="I1524" s="39"/>
      <c r="J1524" s="43"/>
      <c r="K1524" s="39"/>
      <c r="L1524" s="39"/>
    </row>
    <row r="1525" spans="1:12" ht="26.4">
      <c r="A1525" s="41" t="s">
        <v>4995</v>
      </c>
      <c r="B1525" s="42" t="s">
        <v>4996</v>
      </c>
      <c r="C1525" s="39"/>
      <c r="D1525" s="39"/>
      <c r="E1525" s="39"/>
      <c r="F1525" s="39"/>
      <c r="G1525" s="39"/>
      <c r="H1525" s="39"/>
      <c r="I1525" s="39"/>
      <c r="J1525" s="43"/>
      <c r="K1525" s="39"/>
      <c r="L1525" s="39"/>
    </row>
    <row r="1526" spans="1:12">
      <c r="A1526" s="41" t="s">
        <v>4997</v>
      </c>
      <c r="B1526" s="42" t="s">
        <v>4998</v>
      </c>
      <c r="C1526" s="39"/>
      <c r="D1526" s="39"/>
      <c r="E1526" s="39"/>
      <c r="F1526" s="39"/>
      <c r="G1526" s="39"/>
      <c r="H1526" s="39"/>
      <c r="I1526" s="39"/>
      <c r="J1526" s="43"/>
      <c r="K1526" s="39"/>
      <c r="L1526" s="39"/>
    </row>
    <row r="1527" spans="1:12">
      <c r="A1527" s="41" t="s">
        <v>4999</v>
      </c>
      <c r="B1527" s="42" t="s">
        <v>5000</v>
      </c>
      <c r="C1527" s="39"/>
      <c r="D1527" s="39"/>
      <c r="E1527" s="39"/>
      <c r="F1527" s="39"/>
      <c r="G1527" s="39"/>
      <c r="H1527" s="39"/>
      <c r="I1527" s="39"/>
      <c r="J1527" s="43"/>
      <c r="K1527" s="39"/>
      <c r="L1527" s="39"/>
    </row>
    <row r="1528" spans="1:12" ht="26.4">
      <c r="A1528" s="41" t="s">
        <v>5001</v>
      </c>
      <c r="B1528" s="42" t="s">
        <v>5002</v>
      </c>
      <c r="C1528" s="39"/>
      <c r="D1528" s="39"/>
      <c r="E1528" s="39"/>
      <c r="F1528" s="39"/>
      <c r="G1528" s="39"/>
      <c r="H1528" s="39"/>
      <c r="I1528" s="39"/>
      <c r="J1528" s="43"/>
      <c r="K1528" s="39"/>
      <c r="L1528" s="39"/>
    </row>
    <row r="1529" spans="1:12" ht="26.4">
      <c r="A1529" s="41" t="s">
        <v>5003</v>
      </c>
      <c r="B1529" s="42" t="s">
        <v>5004</v>
      </c>
      <c r="C1529" s="39"/>
      <c r="D1529" s="39"/>
      <c r="E1529" s="39"/>
      <c r="F1529" s="39"/>
      <c r="G1529" s="39"/>
      <c r="H1529" s="39"/>
      <c r="I1529" s="39"/>
      <c r="J1529" s="43"/>
      <c r="K1529" s="39"/>
      <c r="L1529" s="39"/>
    </row>
    <row r="1530" spans="1:12" ht="26.4">
      <c r="A1530" s="41" t="s">
        <v>5005</v>
      </c>
      <c r="B1530" s="42" t="s">
        <v>5004</v>
      </c>
      <c r="C1530" s="39"/>
      <c r="D1530" s="39"/>
      <c r="E1530" s="39"/>
      <c r="F1530" s="39"/>
      <c r="G1530" s="39"/>
      <c r="H1530" s="39"/>
      <c r="I1530" s="39"/>
      <c r="J1530" s="43"/>
      <c r="K1530" s="39"/>
      <c r="L1530" s="39"/>
    </row>
    <row r="1531" spans="1:12">
      <c r="A1531" s="41" t="s">
        <v>5006</v>
      </c>
      <c r="B1531" s="42" t="s">
        <v>5007</v>
      </c>
      <c r="C1531" s="39"/>
      <c r="D1531" s="39"/>
      <c r="E1531" s="39"/>
      <c r="F1531" s="39"/>
      <c r="G1531" s="39"/>
      <c r="H1531" s="39"/>
      <c r="I1531" s="39"/>
      <c r="J1531" s="43"/>
      <c r="K1531" s="39"/>
      <c r="L1531" s="39"/>
    </row>
    <row r="1532" spans="1:12">
      <c r="A1532" s="41" t="s">
        <v>5008</v>
      </c>
      <c r="B1532" s="42" t="s">
        <v>5009</v>
      </c>
      <c r="C1532" s="39"/>
      <c r="D1532" s="39"/>
      <c r="E1532" s="39"/>
      <c r="F1532" s="39"/>
      <c r="G1532" s="39"/>
      <c r="H1532" s="39"/>
      <c r="I1532" s="39"/>
      <c r="J1532" s="43"/>
      <c r="K1532" s="39"/>
      <c r="L1532" s="39"/>
    </row>
    <row r="1533" spans="1:12">
      <c r="A1533" s="41" t="s">
        <v>5010</v>
      </c>
      <c r="B1533" s="42" t="s">
        <v>5011</v>
      </c>
      <c r="C1533" s="39"/>
      <c r="D1533" s="39"/>
      <c r="E1533" s="39"/>
      <c r="F1533" s="39"/>
      <c r="G1533" s="39"/>
      <c r="H1533" s="39"/>
      <c r="I1533" s="39"/>
      <c r="J1533" s="43"/>
      <c r="K1533" s="39"/>
      <c r="L1533" s="39"/>
    </row>
    <row r="1534" spans="1:12">
      <c r="A1534" s="41" t="s">
        <v>5012</v>
      </c>
      <c r="B1534" s="42" t="s">
        <v>5013</v>
      </c>
      <c r="C1534" s="39"/>
      <c r="D1534" s="39"/>
      <c r="E1534" s="39"/>
      <c r="F1534" s="39"/>
      <c r="G1534" s="39"/>
      <c r="H1534" s="39"/>
      <c r="I1534" s="39"/>
      <c r="J1534" s="43"/>
      <c r="K1534" s="39"/>
      <c r="L1534" s="39"/>
    </row>
    <row r="1535" spans="1:12">
      <c r="A1535" s="41" t="s">
        <v>5014</v>
      </c>
      <c r="B1535" s="42" t="s">
        <v>5015</v>
      </c>
      <c r="C1535" s="39"/>
      <c r="D1535" s="39"/>
      <c r="E1535" s="39"/>
      <c r="F1535" s="39"/>
      <c r="G1535" s="39"/>
      <c r="H1535" s="39"/>
      <c r="I1535" s="39"/>
      <c r="J1535" s="43"/>
      <c r="K1535" s="39"/>
      <c r="L1535" s="39"/>
    </row>
    <row r="1536" spans="1:12">
      <c r="A1536" s="41" t="s">
        <v>5016</v>
      </c>
      <c r="B1536" s="42" t="s">
        <v>5017</v>
      </c>
      <c r="C1536" s="39"/>
      <c r="D1536" s="39"/>
      <c r="E1536" s="39"/>
      <c r="F1536" s="39"/>
      <c r="G1536" s="39"/>
      <c r="H1536" s="39"/>
      <c r="I1536" s="39"/>
      <c r="J1536" s="43"/>
      <c r="K1536" s="39"/>
      <c r="L1536" s="39"/>
    </row>
    <row r="1537" spans="1:12">
      <c r="A1537" s="41" t="s">
        <v>5018</v>
      </c>
      <c r="B1537" s="42" t="s">
        <v>5019</v>
      </c>
      <c r="C1537" s="39"/>
      <c r="D1537" s="39"/>
      <c r="E1537" s="39"/>
      <c r="F1537" s="39"/>
      <c r="G1537" s="39"/>
      <c r="H1537" s="39"/>
      <c r="I1537" s="39"/>
      <c r="J1537" s="43"/>
      <c r="K1537" s="39"/>
      <c r="L1537" s="39"/>
    </row>
    <row r="1538" spans="1:12">
      <c r="A1538" s="41" t="s">
        <v>5020</v>
      </c>
      <c r="B1538" s="42" t="s">
        <v>5021</v>
      </c>
      <c r="C1538" s="39"/>
      <c r="D1538" s="39"/>
      <c r="E1538" s="39"/>
      <c r="F1538" s="39"/>
      <c r="G1538" s="39"/>
      <c r="H1538" s="39"/>
      <c r="I1538" s="39"/>
      <c r="J1538" s="43"/>
      <c r="K1538" s="39"/>
      <c r="L1538" s="39"/>
    </row>
    <row r="1539" spans="1:12" ht="26.4">
      <c r="A1539" s="41" t="s">
        <v>5022</v>
      </c>
      <c r="B1539" s="42" t="s">
        <v>5023</v>
      </c>
      <c r="C1539" s="39"/>
      <c r="D1539" s="39"/>
      <c r="E1539" s="39"/>
      <c r="F1539" s="39"/>
      <c r="G1539" s="39"/>
      <c r="H1539" s="39"/>
      <c r="I1539" s="39"/>
      <c r="J1539" s="43"/>
      <c r="K1539" s="39"/>
      <c r="L1539" s="39"/>
    </row>
    <row r="1540" spans="1:12">
      <c r="A1540" s="41" t="s">
        <v>5024</v>
      </c>
      <c r="B1540" s="42" t="s">
        <v>5025</v>
      </c>
      <c r="C1540" s="39"/>
      <c r="D1540" s="39"/>
      <c r="E1540" s="39"/>
      <c r="F1540" s="39"/>
      <c r="G1540" s="39"/>
      <c r="H1540" s="39"/>
      <c r="I1540" s="39"/>
      <c r="J1540" s="43"/>
      <c r="K1540" s="39"/>
      <c r="L1540" s="39"/>
    </row>
    <row r="1541" spans="1:12">
      <c r="A1541" s="41" t="s">
        <v>5026</v>
      </c>
      <c r="B1541" s="42" t="s">
        <v>5027</v>
      </c>
      <c r="C1541" s="39"/>
      <c r="D1541" s="39"/>
      <c r="E1541" s="39"/>
      <c r="F1541" s="39"/>
      <c r="G1541" s="39"/>
      <c r="H1541" s="39"/>
      <c r="I1541" s="39"/>
      <c r="J1541" s="43"/>
      <c r="K1541" s="39"/>
      <c r="L1541" s="39"/>
    </row>
    <row r="1542" spans="1:12">
      <c r="A1542" s="41" t="s">
        <v>5028</v>
      </c>
      <c r="B1542" s="42" t="s">
        <v>5029</v>
      </c>
      <c r="C1542" s="39"/>
      <c r="D1542" s="39"/>
      <c r="E1542" s="39"/>
      <c r="F1542" s="39"/>
      <c r="G1542" s="39"/>
      <c r="H1542" s="39"/>
      <c r="I1542" s="39"/>
      <c r="J1542" s="43"/>
      <c r="K1542" s="39"/>
      <c r="L1542" s="39"/>
    </row>
    <row r="1543" spans="1:12">
      <c r="A1543" s="41" t="s">
        <v>5030</v>
      </c>
      <c r="B1543" s="42" t="s">
        <v>5031</v>
      </c>
      <c r="C1543" s="39"/>
      <c r="D1543" s="39"/>
      <c r="E1543" s="39"/>
      <c r="F1543" s="39"/>
      <c r="G1543" s="39"/>
      <c r="H1543" s="39"/>
      <c r="I1543" s="39"/>
      <c r="J1543" s="43"/>
      <c r="K1543" s="39"/>
      <c r="L1543" s="39"/>
    </row>
    <row r="1544" spans="1:12" ht="26.4">
      <c r="A1544" s="41" t="s">
        <v>5032</v>
      </c>
      <c r="B1544" s="42" t="s">
        <v>5033</v>
      </c>
      <c r="C1544" s="39"/>
      <c r="D1544" s="39"/>
      <c r="E1544" s="39"/>
      <c r="F1544" s="39"/>
      <c r="G1544" s="39"/>
      <c r="H1544" s="39"/>
      <c r="I1544" s="39"/>
      <c r="J1544" s="43"/>
      <c r="K1544" s="39"/>
      <c r="L1544" s="39"/>
    </row>
    <row r="1545" spans="1:12">
      <c r="A1545" s="41" t="s">
        <v>5034</v>
      </c>
      <c r="B1545" s="42" t="s">
        <v>5035</v>
      </c>
      <c r="C1545" s="39"/>
      <c r="D1545" s="39"/>
      <c r="E1545" s="39"/>
      <c r="F1545" s="39"/>
      <c r="G1545" s="39"/>
      <c r="H1545" s="39"/>
      <c r="I1545" s="39"/>
      <c r="J1545" s="43"/>
      <c r="K1545" s="39"/>
      <c r="L1545" s="39"/>
    </row>
    <row r="1546" spans="1:12">
      <c r="A1546" s="41" t="s">
        <v>5036</v>
      </c>
      <c r="B1546" s="42" t="s">
        <v>5037</v>
      </c>
      <c r="C1546" s="39"/>
      <c r="D1546" s="39"/>
      <c r="E1546" s="39"/>
      <c r="F1546" s="39"/>
      <c r="G1546" s="39"/>
      <c r="H1546" s="39"/>
      <c r="I1546" s="39"/>
      <c r="J1546" s="43"/>
      <c r="K1546" s="39"/>
      <c r="L1546" s="39"/>
    </row>
    <row r="1547" spans="1:12">
      <c r="A1547" s="41" t="s">
        <v>5038</v>
      </c>
      <c r="B1547" s="42" t="s">
        <v>5039</v>
      </c>
      <c r="C1547" s="39"/>
      <c r="D1547" s="39"/>
      <c r="E1547" s="39"/>
      <c r="F1547" s="39"/>
      <c r="G1547" s="39"/>
      <c r="H1547" s="39"/>
      <c r="I1547" s="39"/>
      <c r="J1547" s="43"/>
      <c r="K1547" s="39"/>
      <c r="L1547" s="39"/>
    </row>
    <row r="1548" spans="1:12">
      <c r="A1548" s="41" t="s">
        <v>5040</v>
      </c>
      <c r="B1548" s="42" t="s">
        <v>5041</v>
      </c>
      <c r="C1548" s="39"/>
      <c r="D1548" s="39"/>
      <c r="E1548" s="39"/>
      <c r="F1548" s="39"/>
      <c r="G1548" s="39"/>
      <c r="H1548" s="39"/>
      <c r="I1548" s="39"/>
      <c r="J1548" s="43"/>
      <c r="K1548" s="39"/>
      <c r="L1548" s="39"/>
    </row>
    <row r="1549" spans="1:12">
      <c r="A1549" s="41" t="s">
        <v>5042</v>
      </c>
      <c r="B1549" s="42" t="s">
        <v>5043</v>
      </c>
      <c r="C1549" s="39"/>
      <c r="D1549" s="39"/>
      <c r="E1549" s="39"/>
      <c r="F1549" s="39"/>
      <c r="G1549" s="39"/>
      <c r="H1549" s="39"/>
      <c r="I1549" s="39"/>
      <c r="J1549" s="43"/>
      <c r="K1549" s="39"/>
      <c r="L1549" s="39"/>
    </row>
    <row r="1550" spans="1:12" ht="26.4">
      <c r="A1550" s="41" t="s">
        <v>5044</v>
      </c>
      <c r="B1550" s="42" t="s">
        <v>5045</v>
      </c>
      <c r="C1550" s="39"/>
      <c r="D1550" s="39"/>
      <c r="E1550" s="39"/>
      <c r="F1550" s="39"/>
      <c r="G1550" s="39"/>
      <c r="H1550" s="39"/>
      <c r="I1550" s="39"/>
      <c r="J1550" s="43"/>
      <c r="K1550" s="39"/>
      <c r="L1550" s="39"/>
    </row>
    <row r="1551" spans="1:12" ht="26.4">
      <c r="A1551" s="41" t="s">
        <v>5046</v>
      </c>
      <c r="B1551" s="42" t="s">
        <v>5047</v>
      </c>
      <c r="C1551" s="39"/>
      <c r="D1551" s="39"/>
      <c r="E1551" s="39"/>
      <c r="F1551" s="39"/>
      <c r="G1551" s="39"/>
      <c r="H1551" s="39"/>
      <c r="I1551" s="39"/>
      <c r="J1551" s="43"/>
      <c r="K1551" s="39"/>
      <c r="L1551" s="39"/>
    </row>
    <row r="1552" spans="1:12">
      <c r="A1552" s="41" t="s">
        <v>5048</v>
      </c>
      <c r="B1552" s="42" t="s">
        <v>5049</v>
      </c>
      <c r="C1552" s="39"/>
      <c r="D1552" s="39"/>
      <c r="E1552" s="39"/>
      <c r="F1552" s="39"/>
      <c r="G1552" s="39"/>
      <c r="H1552" s="39"/>
      <c r="I1552" s="39"/>
      <c r="J1552" s="43"/>
      <c r="K1552" s="39"/>
      <c r="L1552" s="39"/>
    </row>
    <row r="1553" spans="1:12">
      <c r="A1553" s="41" t="s">
        <v>5050</v>
      </c>
      <c r="B1553" s="42" t="s">
        <v>5051</v>
      </c>
      <c r="C1553" s="39"/>
      <c r="D1553" s="39"/>
      <c r="E1553" s="39"/>
      <c r="F1553" s="39"/>
      <c r="G1553" s="39"/>
      <c r="H1553" s="39"/>
      <c r="I1553" s="39"/>
      <c r="J1553" s="43"/>
      <c r="K1553" s="39"/>
      <c r="L1553" s="39"/>
    </row>
    <row r="1554" spans="1:12">
      <c r="A1554" s="41" t="s">
        <v>5052</v>
      </c>
      <c r="B1554" s="42" t="s">
        <v>5053</v>
      </c>
      <c r="C1554" s="39"/>
      <c r="D1554" s="39"/>
      <c r="E1554" s="39"/>
      <c r="F1554" s="39"/>
      <c r="G1554" s="39"/>
      <c r="H1554" s="39"/>
      <c r="I1554" s="39"/>
      <c r="J1554" s="43"/>
      <c r="K1554" s="39"/>
      <c r="L1554" s="39"/>
    </row>
    <row r="1555" spans="1:12" ht="26.4">
      <c r="A1555" s="41" t="s">
        <v>5054</v>
      </c>
      <c r="B1555" s="42" t="s">
        <v>5055</v>
      </c>
      <c r="C1555" s="39"/>
      <c r="D1555" s="39"/>
      <c r="E1555" s="39"/>
      <c r="F1555" s="39"/>
      <c r="G1555" s="39"/>
      <c r="H1555" s="39"/>
      <c r="I1555" s="39"/>
      <c r="J1555" s="43"/>
      <c r="K1555" s="39"/>
      <c r="L1555" s="39"/>
    </row>
    <row r="1556" spans="1:12">
      <c r="A1556" s="41" t="s">
        <v>5056</v>
      </c>
      <c r="B1556" s="42" t="s">
        <v>5057</v>
      </c>
      <c r="C1556" s="39"/>
      <c r="D1556" s="39"/>
      <c r="E1556" s="39"/>
      <c r="F1556" s="39"/>
      <c r="G1556" s="39"/>
      <c r="H1556" s="39"/>
      <c r="I1556" s="39"/>
      <c r="J1556" s="43"/>
      <c r="K1556" s="39"/>
      <c r="L1556" s="39"/>
    </row>
    <row r="1557" spans="1:12">
      <c r="A1557" s="41" t="s">
        <v>5058</v>
      </c>
      <c r="B1557" s="42" t="s">
        <v>5059</v>
      </c>
      <c r="C1557" s="39"/>
      <c r="D1557" s="39"/>
      <c r="E1557" s="39"/>
      <c r="F1557" s="39"/>
      <c r="G1557" s="39"/>
      <c r="H1557" s="39"/>
      <c r="I1557" s="39"/>
      <c r="J1557" s="43"/>
      <c r="K1557" s="39"/>
      <c r="L1557" s="39"/>
    </row>
    <row r="1558" spans="1:12">
      <c r="A1558" s="41" t="s">
        <v>5060</v>
      </c>
      <c r="B1558" s="42" t="s">
        <v>5061</v>
      </c>
      <c r="C1558" s="39"/>
      <c r="D1558" s="39"/>
      <c r="E1558" s="39"/>
      <c r="F1558" s="39"/>
      <c r="G1558" s="39"/>
      <c r="H1558" s="39"/>
      <c r="I1558" s="39"/>
      <c r="J1558" s="43"/>
      <c r="K1558" s="39"/>
      <c r="L1558" s="39"/>
    </row>
    <row r="1559" spans="1:12">
      <c r="A1559" s="41" t="s">
        <v>5062</v>
      </c>
      <c r="B1559" s="42" t="s">
        <v>5063</v>
      </c>
      <c r="C1559" s="39"/>
      <c r="D1559" s="39"/>
      <c r="E1559" s="39"/>
      <c r="F1559" s="39"/>
      <c r="G1559" s="39"/>
      <c r="H1559" s="39"/>
      <c r="I1559" s="39"/>
      <c r="J1559" s="43"/>
      <c r="K1559" s="39"/>
      <c r="L1559" s="39"/>
    </row>
    <row r="1560" spans="1:12">
      <c r="A1560" s="41" t="s">
        <v>5064</v>
      </c>
      <c r="B1560" s="42" t="s">
        <v>5065</v>
      </c>
      <c r="C1560" s="39"/>
      <c r="D1560" s="39"/>
      <c r="E1560" s="39"/>
      <c r="F1560" s="39"/>
      <c r="G1560" s="39"/>
      <c r="H1560" s="39"/>
      <c r="I1560" s="39"/>
      <c r="J1560" s="43"/>
      <c r="K1560" s="39"/>
      <c r="L1560" s="39"/>
    </row>
    <row r="1561" spans="1:12" ht="26.4">
      <c r="A1561" s="41" t="s">
        <v>5066</v>
      </c>
      <c r="B1561" s="42" t="s">
        <v>5067</v>
      </c>
      <c r="C1561" s="39"/>
      <c r="D1561" s="39"/>
      <c r="E1561" s="39"/>
      <c r="F1561" s="39"/>
      <c r="G1561" s="39"/>
      <c r="H1561" s="39"/>
      <c r="I1561" s="39"/>
      <c r="J1561" s="43"/>
      <c r="K1561" s="39"/>
      <c r="L1561" s="39"/>
    </row>
    <row r="1562" spans="1:12">
      <c r="A1562" s="41" t="s">
        <v>5068</v>
      </c>
      <c r="B1562" s="42" t="s">
        <v>5069</v>
      </c>
      <c r="C1562" s="39"/>
      <c r="D1562" s="39"/>
      <c r="E1562" s="39"/>
      <c r="F1562" s="39"/>
      <c r="G1562" s="39"/>
      <c r="H1562" s="39"/>
      <c r="I1562" s="39"/>
      <c r="J1562" s="43"/>
      <c r="K1562" s="39"/>
      <c r="L1562" s="39"/>
    </row>
    <row r="1563" spans="1:12">
      <c r="A1563" s="41" t="s">
        <v>5070</v>
      </c>
      <c r="B1563" s="42" t="s">
        <v>5069</v>
      </c>
      <c r="C1563" s="39"/>
      <c r="D1563" s="39"/>
      <c r="E1563" s="39"/>
      <c r="F1563" s="39"/>
      <c r="G1563" s="39"/>
      <c r="H1563" s="39"/>
      <c r="I1563" s="39"/>
      <c r="J1563" s="43"/>
      <c r="K1563" s="39"/>
      <c r="L1563" s="39"/>
    </row>
    <row r="1564" spans="1:12">
      <c r="A1564" s="41" t="s">
        <v>5071</v>
      </c>
      <c r="B1564" s="42" t="s">
        <v>5072</v>
      </c>
      <c r="C1564" s="39"/>
      <c r="D1564" s="39"/>
      <c r="E1564" s="39"/>
      <c r="F1564" s="39"/>
      <c r="G1564" s="39"/>
      <c r="H1564" s="39"/>
      <c r="I1564" s="39"/>
      <c r="J1564" s="43"/>
      <c r="K1564" s="39"/>
      <c r="L1564" s="39"/>
    </row>
    <row r="1565" spans="1:12">
      <c r="A1565" s="41" t="s">
        <v>5073</v>
      </c>
      <c r="B1565" s="42" t="s">
        <v>5074</v>
      </c>
      <c r="C1565" s="39"/>
      <c r="D1565" s="39"/>
      <c r="E1565" s="39"/>
      <c r="F1565" s="39"/>
      <c r="G1565" s="39"/>
      <c r="H1565" s="39"/>
      <c r="I1565" s="39"/>
      <c r="J1565" s="43"/>
      <c r="K1565" s="39"/>
      <c r="L1565" s="39"/>
    </row>
    <row r="1566" spans="1:12" ht="26.4">
      <c r="A1566" s="41" t="s">
        <v>5075</v>
      </c>
      <c r="B1566" s="42" t="s">
        <v>5076</v>
      </c>
      <c r="C1566" s="39"/>
      <c r="D1566" s="39"/>
      <c r="E1566" s="39"/>
      <c r="F1566" s="39"/>
      <c r="G1566" s="39"/>
      <c r="H1566" s="39"/>
      <c r="I1566" s="39"/>
      <c r="J1566" s="43"/>
      <c r="K1566" s="39"/>
      <c r="L1566" s="39"/>
    </row>
    <row r="1567" spans="1:12">
      <c r="A1567" s="41" t="s">
        <v>5077</v>
      </c>
      <c r="B1567" s="42" t="s">
        <v>5078</v>
      </c>
      <c r="C1567" s="39"/>
      <c r="D1567" s="39"/>
      <c r="E1567" s="39"/>
      <c r="F1567" s="39"/>
      <c r="G1567" s="39"/>
      <c r="H1567" s="39"/>
      <c r="I1567" s="39"/>
      <c r="J1567" s="43"/>
      <c r="K1567" s="39"/>
      <c r="L1567" s="39"/>
    </row>
    <row r="1568" spans="1:12">
      <c r="A1568" s="41" t="s">
        <v>5079</v>
      </c>
      <c r="B1568" s="42" t="s">
        <v>5080</v>
      </c>
      <c r="C1568" s="39"/>
      <c r="D1568" s="39"/>
      <c r="E1568" s="39"/>
      <c r="F1568" s="39"/>
      <c r="G1568" s="39"/>
      <c r="H1568" s="39"/>
      <c r="I1568" s="39"/>
      <c r="J1568" s="43"/>
      <c r="K1568" s="39"/>
      <c r="L1568" s="39"/>
    </row>
    <row r="1569" spans="1:12">
      <c r="A1569" s="41" t="s">
        <v>5081</v>
      </c>
      <c r="B1569" s="42" t="s">
        <v>5082</v>
      </c>
      <c r="C1569" s="39"/>
      <c r="D1569" s="39"/>
      <c r="E1569" s="39"/>
      <c r="F1569" s="39"/>
      <c r="G1569" s="39"/>
      <c r="H1569" s="39"/>
      <c r="I1569" s="39"/>
      <c r="J1569" s="43"/>
      <c r="K1569" s="39"/>
      <c r="L1569" s="39"/>
    </row>
    <row r="1570" spans="1:12">
      <c r="A1570" s="41" t="s">
        <v>5083</v>
      </c>
      <c r="B1570" s="42" t="s">
        <v>5082</v>
      </c>
      <c r="C1570" s="39"/>
      <c r="D1570" s="39"/>
      <c r="E1570" s="39"/>
      <c r="F1570" s="39"/>
      <c r="G1570" s="39"/>
      <c r="H1570" s="39"/>
      <c r="I1570" s="39"/>
      <c r="J1570" s="43"/>
      <c r="K1570" s="39"/>
      <c r="L1570" s="39"/>
    </row>
    <row r="1571" spans="1:12">
      <c r="A1571" s="41" t="s">
        <v>5084</v>
      </c>
      <c r="B1571" s="42" t="s">
        <v>5082</v>
      </c>
      <c r="C1571" s="39"/>
      <c r="D1571" s="39"/>
      <c r="E1571" s="39"/>
      <c r="F1571" s="39"/>
      <c r="G1571" s="39"/>
      <c r="H1571" s="39"/>
      <c r="I1571" s="39"/>
      <c r="J1571" s="43"/>
      <c r="K1571" s="39"/>
      <c r="L1571" s="39"/>
    </row>
    <row r="1572" spans="1:12">
      <c r="A1572" s="41" t="s">
        <v>5085</v>
      </c>
      <c r="B1572" s="42" t="s">
        <v>5086</v>
      </c>
      <c r="C1572" s="39"/>
      <c r="D1572" s="39"/>
      <c r="E1572" s="39"/>
      <c r="F1572" s="39"/>
      <c r="G1572" s="39"/>
      <c r="H1572" s="39"/>
      <c r="I1572" s="39"/>
      <c r="J1572" s="43"/>
      <c r="K1572" s="39"/>
      <c r="L1572" s="39"/>
    </row>
    <row r="1573" spans="1:12">
      <c r="A1573" s="41" t="s">
        <v>5087</v>
      </c>
      <c r="B1573" s="42" t="s">
        <v>5088</v>
      </c>
      <c r="C1573" s="39"/>
      <c r="D1573" s="39"/>
      <c r="E1573" s="39"/>
      <c r="F1573" s="39"/>
      <c r="G1573" s="39"/>
      <c r="H1573" s="39"/>
      <c r="I1573" s="39"/>
      <c r="J1573" s="43"/>
      <c r="K1573" s="39"/>
      <c r="L1573" s="39"/>
    </row>
    <row r="1574" spans="1:12">
      <c r="A1574" s="41" t="s">
        <v>5089</v>
      </c>
      <c r="B1574" s="42" t="s">
        <v>5090</v>
      </c>
      <c r="C1574" s="39"/>
      <c r="D1574" s="39"/>
      <c r="E1574" s="39"/>
      <c r="F1574" s="39"/>
      <c r="G1574" s="39"/>
      <c r="H1574" s="39"/>
      <c r="I1574" s="39"/>
      <c r="J1574" s="43"/>
      <c r="K1574" s="39"/>
      <c r="L1574" s="39"/>
    </row>
    <row r="1575" spans="1:12">
      <c r="A1575" s="41" t="s">
        <v>5091</v>
      </c>
      <c r="B1575" s="42" t="s">
        <v>5090</v>
      </c>
      <c r="C1575" s="39"/>
      <c r="D1575" s="39"/>
      <c r="E1575" s="39"/>
      <c r="F1575" s="39"/>
      <c r="G1575" s="39"/>
      <c r="H1575" s="39"/>
      <c r="I1575" s="39"/>
      <c r="J1575" s="43"/>
      <c r="K1575" s="39"/>
      <c r="L1575" s="39"/>
    </row>
    <row r="1576" spans="1:12">
      <c r="A1576" s="41" t="s">
        <v>5092</v>
      </c>
      <c r="B1576" s="42" t="s">
        <v>5093</v>
      </c>
      <c r="C1576" s="39"/>
      <c r="D1576" s="39"/>
      <c r="E1576" s="39"/>
      <c r="F1576" s="39"/>
      <c r="G1576" s="39"/>
      <c r="H1576" s="39"/>
      <c r="I1576" s="39"/>
      <c r="J1576" s="43"/>
      <c r="K1576" s="39"/>
      <c r="L1576" s="39"/>
    </row>
    <row r="1577" spans="1:12">
      <c r="A1577" s="41" t="s">
        <v>5094</v>
      </c>
      <c r="B1577" s="42" t="s">
        <v>5095</v>
      </c>
      <c r="C1577" s="39"/>
      <c r="D1577" s="39"/>
      <c r="E1577" s="39"/>
      <c r="F1577" s="39"/>
      <c r="G1577" s="39"/>
      <c r="H1577" s="39"/>
      <c r="I1577" s="39"/>
      <c r="J1577" s="43"/>
      <c r="K1577" s="39"/>
      <c r="L1577" s="39"/>
    </row>
    <row r="1578" spans="1:12">
      <c r="A1578" s="41" t="s">
        <v>5096</v>
      </c>
      <c r="B1578" s="42" t="s">
        <v>5097</v>
      </c>
      <c r="C1578" s="39"/>
      <c r="D1578" s="39"/>
      <c r="E1578" s="39"/>
      <c r="F1578" s="39"/>
      <c r="G1578" s="39"/>
      <c r="H1578" s="39"/>
      <c r="I1578" s="39"/>
      <c r="J1578" s="43"/>
      <c r="K1578" s="39"/>
      <c r="L1578" s="39"/>
    </row>
    <row r="1579" spans="1:12">
      <c r="A1579" s="41" t="s">
        <v>5098</v>
      </c>
      <c r="B1579" s="42" t="s">
        <v>5099</v>
      </c>
      <c r="C1579" s="39"/>
      <c r="D1579" s="39"/>
      <c r="E1579" s="39"/>
      <c r="F1579" s="39"/>
      <c r="G1579" s="39"/>
      <c r="H1579" s="39"/>
      <c r="I1579" s="39"/>
      <c r="J1579" s="43"/>
      <c r="K1579" s="39"/>
      <c r="L1579" s="39"/>
    </row>
    <row r="1580" spans="1:12">
      <c r="A1580" s="41" t="s">
        <v>5100</v>
      </c>
      <c r="B1580" s="42" t="s">
        <v>5099</v>
      </c>
      <c r="C1580" s="39"/>
      <c r="D1580" s="39"/>
      <c r="E1580" s="39"/>
      <c r="F1580" s="39"/>
      <c r="G1580" s="39"/>
      <c r="H1580" s="39"/>
      <c r="I1580" s="39"/>
      <c r="J1580" s="43"/>
      <c r="K1580" s="39"/>
      <c r="L1580" s="39"/>
    </row>
    <row r="1581" spans="1:12">
      <c r="A1581" s="41" t="s">
        <v>5101</v>
      </c>
      <c r="B1581" s="42" t="s">
        <v>5099</v>
      </c>
      <c r="C1581" s="39"/>
      <c r="D1581" s="39"/>
      <c r="E1581" s="39"/>
      <c r="F1581" s="39"/>
      <c r="G1581" s="39"/>
      <c r="H1581" s="39"/>
      <c r="I1581" s="39"/>
      <c r="J1581" s="43"/>
      <c r="K1581" s="39"/>
      <c r="L1581" s="39"/>
    </row>
    <row r="1582" spans="1:12">
      <c r="A1582" s="41" t="s">
        <v>5102</v>
      </c>
      <c r="B1582" s="42" t="s">
        <v>5103</v>
      </c>
      <c r="C1582" s="39"/>
      <c r="D1582" s="39"/>
      <c r="E1582" s="39"/>
      <c r="F1582" s="39"/>
      <c r="G1582" s="39"/>
      <c r="H1582" s="39"/>
      <c r="I1582" s="39"/>
      <c r="J1582" s="43"/>
      <c r="K1582" s="39"/>
      <c r="L1582" s="39"/>
    </row>
    <row r="1583" spans="1:12">
      <c r="A1583" s="41" t="s">
        <v>5104</v>
      </c>
      <c r="B1583" s="42" t="s">
        <v>5103</v>
      </c>
      <c r="C1583" s="39"/>
      <c r="D1583" s="39"/>
      <c r="E1583" s="39"/>
      <c r="F1583" s="39"/>
      <c r="G1583" s="39"/>
      <c r="H1583" s="39"/>
      <c r="I1583" s="39"/>
      <c r="J1583" s="43"/>
      <c r="K1583" s="39"/>
      <c r="L1583" s="39"/>
    </row>
    <row r="1584" spans="1:12">
      <c r="A1584" s="41" t="s">
        <v>5105</v>
      </c>
      <c r="B1584" s="42" t="s">
        <v>5103</v>
      </c>
      <c r="C1584" s="39"/>
      <c r="D1584" s="39"/>
      <c r="E1584" s="39"/>
      <c r="F1584" s="39"/>
      <c r="G1584" s="39"/>
      <c r="H1584" s="39"/>
      <c r="I1584" s="39"/>
      <c r="J1584" s="43"/>
      <c r="K1584" s="39"/>
      <c r="L1584" s="39"/>
    </row>
    <row r="1585" spans="1:12">
      <c r="A1585" s="41" t="s">
        <v>5106</v>
      </c>
      <c r="B1585" s="42" t="s">
        <v>5107</v>
      </c>
      <c r="C1585" s="39"/>
      <c r="D1585" s="39"/>
      <c r="E1585" s="39"/>
      <c r="F1585" s="39"/>
      <c r="G1585" s="39"/>
      <c r="H1585" s="39"/>
      <c r="I1585" s="39"/>
      <c r="J1585" s="43"/>
      <c r="K1585" s="39"/>
      <c r="L1585" s="39"/>
    </row>
    <row r="1586" spans="1:12">
      <c r="A1586" s="41" t="s">
        <v>5108</v>
      </c>
      <c r="B1586" s="42" t="s">
        <v>5107</v>
      </c>
      <c r="C1586" s="39"/>
      <c r="D1586" s="39"/>
      <c r="E1586" s="39"/>
      <c r="F1586" s="39"/>
      <c r="G1586" s="39"/>
      <c r="H1586" s="39"/>
      <c r="I1586" s="39"/>
      <c r="J1586" s="43"/>
      <c r="K1586" s="39"/>
      <c r="L1586" s="39"/>
    </row>
    <row r="1587" spans="1:12">
      <c r="A1587" s="41" t="s">
        <v>5109</v>
      </c>
      <c r="B1587" s="42" t="s">
        <v>5110</v>
      </c>
      <c r="C1587" s="39"/>
      <c r="D1587" s="39"/>
      <c r="E1587" s="39"/>
      <c r="F1587" s="39"/>
      <c r="G1587" s="39"/>
      <c r="H1587" s="39"/>
      <c r="I1587" s="39"/>
      <c r="J1587" s="43"/>
      <c r="K1587" s="39"/>
      <c r="L1587" s="39"/>
    </row>
    <row r="1588" spans="1:12">
      <c r="A1588" s="41" t="s">
        <v>5111</v>
      </c>
      <c r="B1588" s="42" t="s">
        <v>5112</v>
      </c>
      <c r="C1588" s="39"/>
      <c r="D1588" s="39"/>
      <c r="E1588" s="39"/>
      <c r="F1588" s="39"/>
      <c r="G1588" s="39"/>
      <c r="H1588" s="39"/>
      <c r="I1588" s="39"/>
      <c r="J1588" s="43"/>
      <c r="K1588" s="39"/>
      <c r="L1588" s="39"/>
    </row>
    <row r="1589" spans="1:12">
      <c r="A1589" s="41" t="s">
        <v>5113</v>
      </c>
      <c r="B1589" s="42" t="s">
        <v>5114</v>
      </c>
      <c r="C1589" s="39"/>
      <c r="D1589" s="39"/>
      <c r="E1589" s="39"/>
      <c r="F1589" s="39"/>
      <c r="G1589" s="39"/>
      <c r="H1589" s="39"/>
      <c r="I1589" s="39"/>
      <c r="J1589" s="43"/>
      <c r="K1589" s="39"/>
      <c r="L1589" s="39"/>
    </row>
    <row r="1590" spans="1:12">
      <c r="A1590" s="41" t="s">
        <v>5115</v>
      </c>
      <c r="B1590" s="42" t="s">
        <v>5116</v>
      </c>
      <c r="C1590" s="39"/>
      <c r="D1590" s="39"/>
      <c r="E1590" s="39"/>
      <c r="F1590" s="39"/>
      <c r="G1590" s="39"/>
      <c r="H1590" s="39"/>
      <c r="I1590" s="39"/>
      <c r="J1590" s="43"/>
      <c r="K1590" s="39"/>
      <c r="L1590" s="39"/>
    </row>
    <row r="1591" spans="1:12">
      <c r="A1591" s="41" t="s">
        <v>5117</v>
      </c>
      <c r="B1591" s="42" t="s">
        <v>5118</v>
      </c>
      <c r="C1591" s="39"/>
      <c r="D1591" s="39"/>
      <c r="E1591" s="39"/>
      <c r="F1591" s="39"/>
      <c r="G1591" s="39"/>
      <c r="H1591" s="39"/>
      <c r="I1591" s="39"/>
      <c r="J1591" s="43"/>
      <c r="K1591" s="39"/>
      <c r="L1591" s="39"/>
    </row>
    <row r="1592" spans="1:12">
      <c r="A1592" s="41" t="s">
        <v>5119</v>
      </c>
      <c r="B1592" s="42" t="s">
        <v>5118</v>
      </c>
      <c r="C1592" s="39"/>
      <c r="D1592" s="39"/>
      <c r="E1592" s="39"/>
      <c r="F1592" s="39"/>
      <c r="G1592" s="39"/>
      <c r="H1592" s="39"/>
      <c r="I1592" s="39"/>
      <c r="J1592" s="43"/>
      <c r="K1592" s="39"/>
      <c r="L1592" s="39"/>
    </row>
    <row r="1593" spans="1:12">
      <c r="A1593" s="41" t="s">
        <v>5120</v>
      </c>
      <c r="B1593" s="42" t="s">
        <v>5121</v>
      </c>
      <c r="C1593" s="39"/>
      <c r="D1593" s="39"/>
      <c r="E1593" s="39"/>
      <c r="F1593" s="39"/>
      <c r="G1593" s="39"/>
      <c r="H1593" s="39"/>
      <c r="I1593" s="39"/>
      <c r="J1593" s="43"/>
      <c r="K1593" s="39"/>
      <c r="L1593" s="39"/>
    </row>
    <row r="1594" spans="1:12">
      <c r="A1594" s="41" t="s">
        <v>5122</v>
      </c>
      <c r="B1594" s="42" t="s">
        <v>5121</v>
      </c>
      <c r="C1594" s="39"/>
      <c r="D1594" s="39"/>
      <c r="E1594" s="39"/>
      <c r="F1594" s="39"/>
      <c r="G1594" s="39"/>
      <c r="H1594" s="39"/>
      <c r="I1594" s="39"/>
      <c r="J1594" s="43"/>
      <c r="K1594" s="39"/>
      <c r="L1594" s="39"/>
    </row>
    <row r="1595" spans="1:12" ht="26.4">
      <c r="A1595" s="41" t="s">
        <v>5123</v>
      </c>
      <c r="B1595" s="42" t="s">
        <v>5124</v>
      </c>
      <c r="C1595" s="39"/>
      <c r="D1595" s="39"/>
      <c r="E1595" s="39"/>
      <c r="F1595" s="39"/>
      <c r="G1595" s="39"/>
      <c r="H1595" s="39"/>
      <c r="I1595" s="39"/>
      <c r="J1595" s="43"/>
      <c r="K1595" s="39"/>
      <c r="L1595" s="39"/>
    </row>
    <row r="1596" spans="1:12">
      <c r="A1596" s="41" t="s">
        <v>5125</v>
      </c>
      <c r="B1596" s="42" t="s">
        <v>5126</v>
      </c>
      <c r="C1596" s="39"/>
      <c r="D1596" s="39"/>
      <c r="E1596" s="39"/>
      <c r="F1596" s="39"/>
      <c r="G1596" s="39"/>
      <c r="H1596" s="39"/>
      <c r="I1596" s="39"/>
      <c r="J1596" s="43"/>
      <c r="K1596" s="39"/>
      <c r="L1596" s="39"/>
    </row>
    <row r="1597" spans="1:12">
      <c r="A1597" s="41" t="s">
        <v>5127</v>
      </c>
      <c r="B1597" s="42" t="s">
        <v>5128</v>
      </c>
      <c r="C1597" s="39"/>
      <c r="D1597" s="39"/>
      <c r="E1597" s="39"/>
      <c r="F1597" s="39"/>
      <c r="G1597" s="39"/>
      <c r="H1597" s="39"/>
      <c r="I1597" s="39"/>
      <c r="J1597" s="43"/>
      <c r="K1597" s="39"/>
      <c r="L1597" s="39"/>
    </row>
    <row r="1598" spans="1:12">
      <c r="A1598" s="41" t="s">
        <v>5129</v>
      </c>
      <c r="B1598" s="42" t="s">
        <v>5130</v>
      </c>
      <c r="C1598" s="39"/>
      <c r="D1598" s="39"/>
      <c r="E1598" s="39"/>
      <c r="F1598" s="39"/>
      <c r="G1598" s="39"/>
      <c r="H1598" s="39"/>
      <c r="I1598" s="39"/>
      <c r="J1598" s="43"/>
      <c r="K1598" s="39"/>
      <c r="L1598" s="39"/>
    </row>
    <row r="1599" spans="1:12">
      <c r="A1599" s="41" t="s">
        <v>5131</v>
      </c>
      <c r="B1599" s="42" t="s">
        <v>5132</v>
      </c>
      <c r="C1599" s="39"/>
      <c r="D1599" s="39"/>
      <c r="E1599" s="39"/>
      <c r="F1599" s="39"/>
      <c r="G1599" s="39"/>
      <c r="H1599" s="39"/>
      <c r="I1599" s="39"/>
      <c r="J1599" s="43"/>
      <c r="K1599" s="39"/>
      <c r="L1599" s="39"/>
    </row>
    <row r="1600" spans="1:12">
      <c r="A1600" s="41" t="s">
        <v>5133</v>
      </c>
      <c r="B1600" s="42" t="s">
        <v>5132</v>
      </c>
      <c r="C1600" s="39"/>
      <c r="D1600" s="39"/>
      <c r="E1600" s="39"/>
      <c r="F1600" s="39"/>
      <c r="G1600" s="39"/>
      <c r="H1600" s="39"/>
      <c r="I1600" s="39"/>
      <c r="J1600" s="43"/>
      <c r="K1600" s="39"/>
      <c r="L1600" s="39"/>
    </row>
    <row r="1601" spans="1:12">
      <c r="A1601" s="41" t="s">
        <v>5134</v>
      </c>
      <c r="B1601" s="42" t="s">
        <v>5135</v>
      </c>
      <c r="C1601" s="39"/>
      <c r="D1601" s="39"/>
      <c r="E1601" s="39"/>
      <c r="F1601" s="39"/>
      <c r="G1601" s="39"/>
      <c r="H1601" s="39"/>
      <c r="I1601" s="39"/>
      <c r="J1601" s="43"/>
      <c r="K1601" s="39"/>
      <c r="L1601" s="39"/>
    </row>
    <row r="1602" spans="1:12">
      <c r="A1602" s="41" t="s">
        <v>5136</v>
      </c>
      <c r="B1602" s="42" t="s">
        <v>5137</v>
      </c>
      <c r="C1602" s="39"/>
      <c r="D1602" s="39"/>
      <c r="E1602" s="39"/>
      <c r="F1602" s="39"/>
      <c r="G1602" s="39"/>
      <c r="H1602" s="39"/>
      <c r="I1602" s="39"/>
      <c r="J1602" s="43"/>
      <c r="K1602" s="39"/>
      <c r="L1602" s="39"/>
    </row>
    <row r="1603" spans="1:12">
      <c r="A1603" s="41" t="s">
        <v>5138</v>
      </c>
      <c r="B1603" s="42" t="s">
        <v>5139</v>
      </c>
      <c r="C1603" s="39"/>
      <c r="D1603" s="39"/>
      <c r="E1603" s="39"/>
      <c r="F1603" s="39"/>
      <c r="G1603" s="39"/>
      <c r="H1603" s="39"/>
      <c r="I1603" s="39"/>
      <c r="J1603" s="43"/>
      <c r="K1603" s="39"/>
      <c r="L1603" s="39"/>
    </row>
    <row r="1604" spans="1:12">
      <c r="A1604" s="41" t="s">
        <v>5140</v>
      </c>
      <c r="B1604" s="42" t="s">
        <v>5141</v>
      </c>
      <c r="C1604" s="39"/>
      <c r="D1604" s="39"/>
      <c r="E1604" s="39"/>
      <c r="F1604" s="39"/>
      <c r="G1604" s="39"/>
      <c r="H1604" s="39"/>
      <c r="I1604" s="39"/>
      <c r="J1604" s="43"/>
      <c r="K1604" s="39"/>
      <c r="L1604" s="39"/>
    </row>
    <row r="1605" spans="1:12">
      <c r="A1605" s="41" t="s">
        <v>5142</v>
      </c>
      <c r="B1605" s="42" t="s">
        <v>5143</v>
      </c>
      <c r="C1605" s="39"/>
      <c r="D1605" s="39"/>
      <c r="E1605" s="39"/>
      <c r="F1605" s="39"/>
      <c r="G1605" s="39"/>
      <c r="H1605" s="39"/>
      <c r="I1605" s="39"/>
      <c r="J1605" s="43"/>
      <c r="K1605" s="39"/>
      <c r="L1605" s="39"/>
    </row>
    <row r="1606" spans="1:12">
      <c r="A1606" s="41" t="s">
        <v>5144</v>
      </c>
      <c r="B1606" s="42" t="s">
        <v>5143</v>
      </c>
      <c r="C1606" s="39"/>
      <c r="D1606" s="39"/>
      <c r="E1606" s="39"/>
      <c r="F1606" s="39"/>
      <c r="G1606" s="39"/>
      <c r="H1606" s="39"/>
      <c r="I1606" s="39"/>
      <c r="J1606" s="43"/>
      <c r="K1606" s="39"/>
      <c r="L1606" s="39"/>
    </row>
    <row r="1607" spans="1:12">
      <c r="A1607" s="41" t="s">
        <v>5145</v>
      </c>
      <c r="B1607" s="42" t="s">
        <v>5146</v>
      </c>
      <c r="C1607" s="39"/>
      <c r="D1607" s="39"/>
      <c r="E1607" s="39"/>
      <c r="F1607" s="39"/>
      <c r="G1607" s="39"/>
      <c r="H1607" s="39"/>
      <c r="I1607" s="39"/>
      <c r="J1607" s="43"/>
      <c r="K1607" s="39"/>
      <c r="L1607" s="39"/>
    </row>
    <row r="1608" spans="1:12">
      <c r="A1608" s="41" t="s">
        <v>5147</v>
      </c>
      <c r="B1608" s="42" t="s">
        <v>5146</v>
      </c>
      <c r="C1608" s="39"/>
      <c r="D1608" s="39"/>
      <c r="E1608" s="39"/>
      <c r="F1608" s="39"/>
      <c r="G1608" s="39"/>
      <c r="H1608" s="39"/>
      <c r="I1608" s="39"/>
      <c r="J1608" s="43"/>
      <c r="K1608" s="39"/>
      <c r="L1608" s="39"/>
    </row>
    <row r="1609" spans="1:12">
      <c r="A1609" s="41" t="s">
        <v>5148</v>
      </c>
      <c r="B1609" s="42" t="s">
        <v>5149</v>
      </c>
      <c r="C1609" s="39"/>
      <c r="D1609" s="39"/>
      <c r="E1609" s="39"/>
      <c r="F1609" s="39"/>
      <c r="G1609" s="39"/>
      <c r="H1609" s="39"/>
      <c r="I1609" s="39"/>
      <c r="J1609" s="43"/>
      <c r="K1609" s="39"/>
      <c r="L1609" s="39"/>
    </row>
    <row r="1610" spans="1:12">
      <c r="A1610" s="41" t="s">
        <v>5150</v>
      </c>
      <c r="B1610" s="42" t="s">
        <v>5151</v>
      </c>
      <c r="C1610" s="39"/>
      <c r="D1610" s="39"/>
      <c r="E1610" s="39"/>
      <c r="F1610" s="39"/>
      <c r="G1610" s="39"/>
      <c r="H1610" s="39"/>
      <c r="I1610" s="39"/>
      <c r="J1610" s="43"/>
      <c r="K1610" s="39"/>
      <c r="L1610" s="39"/>
    </row>
    <row r="1611" spans="1:12">
      <c r="A1611" s="41" t="s">
        <v>5152</v>
      </c>
      <c r="B1611" s="42" t="s">
        <v>5151</v>
      </c>
      <c r="C1611" s="39"/>
      <c r="D1611" s="39"/>
      <c r="E1611" s="39"/>
      <c r="F1611" s="39"/>
      <c r="G1611" s="39"/>
      <c r="H1611" s="39"/>
      <c r="I1611" s="39"/>
      <c r="J1611" s="43"/>
      <c r="K1611" s="39"/>
      <c r="L1611" s="39"/>
    </row>
    <row r="1612" spans="1:12">
      <c r="A1612" s="41" t="s">
        <v>5153</v>
      </c>
      <c r="B1612" s="42" t="s">
        <v>5154</v>
      </c>
      <c r="C1612" s="39"/>
      <c r="D1612" s="39"/>
      <c r="E1612" s="39"/>
      <c r="F1612" s="39"/>
      <c r="G1612" s="39"/>
      <c r="H1612" s="39"/>
      <c r="I1612" s="39"/>
      <c r="J1612" s="43"/>
      <c r="K1612" s="39"/>
      <c r="L1612" s="39"/>
    </row>
    <row r="1613" spans="1:12">
      <c r="A1613" s="41" t="s">
        <v>5155</v>
      </c>
      <c r="B1613" s="42" t="s">
        <v>5154</v>
      </c>
      <c r="C1613" s="39"/>
      <c r="D1613" s="39"/>
      <c r="E1613" s="39"/>
      <c r="F1613" s="39"/>
      <c r="G1613" s="39"/>
      <c r="H1613" s="39"/>
      <c r="I1613" s="39"/>
      <c r="J1613" s="43"/>
      <c r="K1613" s="39"/>
      <c r="L1613" s="39"/>
    </row>
    <row r="1614" spans="1:12">
      <c r="A1614" s="41" t="s">
        <v>5156</v>
      </c>
      <c r="B1614" s="42" t="s">
        <v>5157</v>
      </c>
      <c r="C1614" s="39"/>
      <c r="D1614" s="39"/>
      <c r="E1614" s="39"/>
      <c r="F1614" s="39"/>
      <c r="G1614" s="39"/>
      <c r="H1614" s="39"/>
      <c r="I1614" s="39"/>
      <c r="J1614" s="43"/>
      <c r="K1614" s="39"/>
      <c r="L1614" s="39"/>
    </row>
    <row r="1615" spans="1:12">
      <c r="A1615" s="41" t="s">
        <v>5158</v>
      </c>
      <c r="B1615" s="42" t="s">
        <v>5157</v>
      </c>
      <c r="C1615" s="39"/>
      <c r="D1615" s="39"/>
      <c r="E1615" s="39"/>
      <c r="F1615" s="39"/>
      <c r="G1615" s="39"/>
      <c r="H1615" s="39"/>
      <c r="I1615" s="39"/>
      <c r="J1615" s="43"/>
      <c r="K1615" s="39"/>
      <c r="L1615" s="39"/>
    </row>
    <row r="1616" spans="1:12">
      <c r="A1616" s="41" t="s">
        <v>5159</v>
      </c>
      <c r="B1616" s="42" t="s">
        <v>5160</v>
      </c>
      <c r="C1616" s="39"/>
      <c r="D1616" s="39"/>
      <c r="E1616" s="39"/>
      <c r="F1616" s="39"/>
      <c r="G1616" s="39"/>
      <c r="H1616" s="39"/>
      <c r="I1616" s="39"/>
      <c r="J1616" s="43"/>
      <c r="K1616" s="39"/>
      <c r="L1616" s="39"/>
    </row>
    <row r="1617" spans="1:12">
      <c r="A1617" s="41" t="s">
        <v>5161</v>
      </c>
      <c r="B1617" s="42" t="s">
        <v>5162</v>
      </c>
      <c r="C1617" s="39"/>
      <c r="D1617" s="39"/>
      <c r="E1617" s="39"/>
      <c r="F1617" s="39"/>
      <c r="G1617" s="39"/>
      <c r="H1617" s="39"/>
      <c r="I1617" s="39"/>
      <c r="J1617" s="43"/>
      <c r="K1617" s="39"/>
      <c r="L1617" s="39"/>
    </row>
    <row r="1618" spans="1:12">
      <c r="A1618" s="41" t="s">
        <v>5163</v>
      </c>
      <c r="B1618" s="42" t="s">
        <v>5164</v>
      </c>
      <c r="C1618" s="39"/>
      <c r="D1618" s="39"/>
      <c r="E1618" s="39"/>
      <c r="F1618" s="39"/>
      <c r="G1618" s="39"/>
      <c r="H1618" s="39"/>
      <c r="I1618" s="39"/>
      <c r="J1618" s="43"/>
      <c r="K1618" s="39"/>
      <c r="L1618" s="39"/>
    </row>
    <row r="1619" spans="1:12">
      <c r="A1619" s="41" t="s">
        <v>5165</v>
      </c>
      <c r="B1619" s="42" t="s">
        <v>5164</v>
      </c>
      <c r="C1619" s="39"/>
      <c r="D1619" s="39"/>
      <c r="E1619" s="39"/>
      <c r="F1619" s="39"/>
      <c r="G1619" s="39"/>
      <c r="H1619" s="39"/>
      <c r="I1619" s="39"/>
      <c r="J1619" s="43"/>
      <c r="K1619" s="39"/>
      <c r="L1619" s="39"/>
    </row>
    <row r="1620" spans="1:12">
      <c r="A1620" s="41" t="s">
        <v>5166</v>
      </c>
      <c r="B1620" s="42" t="s">
        <v>5164</v>
      </c>
      <c r="C1620" s="39"/>
      <c r="D1620" s="39"/>
      <c r="E1620" s="39"/>
      <c r="F1620" s="39"/>
      <c r="G1620" s="39"/>
      <c r="H1620" s="39"/>
      <c r="I1620" s="39"/>
      <c r="J1620" s="43"/>
      <c r="K1620" s="39"/>
      <c r="L1620" s="39"/>
    </row>
    <row r="1621" spans="1:12">
      <c r="A1621" s="41" t="s">
        <v>5167</v>
      </c>
      <c r="B1621" s="42" t="s">
        <v>5168</v>
      </c>
      <c r="C1621" s="39"/>
      <c r="D1621" s="39"/>
      <c r="E1621" s="39"/>
      <c r="F1621" s="39"/>
      <c r="G1621" s="39"/>
      <c r="H1621" s="39"/>
      <c r="I1621" s="39"/>
      <c r="J1621" s="43"/>
      <c r="K1621" s="39"/>
      <c r="L1621" s="39"/>
    </row>
    <row r="1622" spans="1:12">
      <c r="A1622" s="41" t="s">
        <v>5169</v>
      </c>
      <c r="B1622" s="42" t="s">
        <v>5168</v>
      </c>
      <c r="C1622" s="39"/>
      <c r="D1622" s="39"/>
      <c r="E1622" s="39"/>
      <c r="F1622" s="39"/>
      <c r="G1622" s="39"/>
      <c r="H1622" s="39"/>
      <c r="I1622" s="39"/>
      <c r="J1622" s="43"/>
      <c r="K1622" s="39"/>
      <c r="L1622" s="39"/>
    </row>
    <row r="1623" spans="1:12">
      <c r="A1623" s="41" t="s">
        <v>5170</v>
      </c>
      <c r="B1623" s="42" t="s">
        <v>5171</v>
      </c>
      <c r="C1623" s="39"/>
      <c r="D1623" s="39"/>
      <c r="E1623" s="39"/>
      <c r="F1623" s="39"/>
      <c r="G1623" s="39"/>
      <c r="H1623" s="39"/>
      <c r="I1623" s="39"/>
      <c r="J1623" s="43"/>
      <c r="K1623" s="39"/>
      <c r="L1623" s="39"/>
    </row>
    <row r="1624" spans="1:12">
      <c r="A1624" s="41" t="s">
        <v>5172</v>
      </c>
      <c r="B1624" s="42" t="s">
        <v>5173</v>
      </c>
      <c r="C1624" s="39"/>
      <c r="D1624" s="39"/>
      <c r="E1624" s="39"/>
      <c r="F1624" s="39"/>
      <c r="G1624" s="39"/>
      <c r="H1624" s="39"/>
      <c r="I1624" s="39"/>
      <c r="J1624" s="43"/>
      <c r="K1624" s="39"/>
      <c r="L1624" s="39"/>
    </row>
    <row r="1625" spans="1:12">
      <c r="A1625" s="41" t="s">
        <v>5174</v>
      </c>
      <c r="B1625" s="42" t="s">
        <v>5175</v>
      </c>
      <c r="C1625" s="39"/>
      <c r="D1625" s="39"/>
      <c r="E1625" s="39"/>
      <c r="F1625" s="39"/>
      <c r="G1625" s="39"/>
      <c r="H1625" s="39"/>
      <c r="I1625" s="39"/>
      <c r="J1625" s="43"/>
      <c r="K1625" s="39"/>
      <c r="L1625" s="39"/>
    </row>
    <row r="1626" spans="1:12">
      <c r="A1626" s="41" t="s">
        <v>5176</v>
      </c>
      <c r="B1626" s="42" t="s">
        <v>5175</v>
      </c>
      <c r="C1626" s="39"/>
      <c r="D1626" s="39"/>
      <c r="E1626" s="39"/>
      <c r="F1626" s="39"/>
      <c r="G1626" s="39"/>
      <c r="H1626" s="39"/>
      <c r="I1626" s="39"/>
      <c r="J1626" s="43"/>
      <c r="K1626" s="39"/>
      <c r="L1626" s="39"/>
    </row>
    <row r="1627" spans="1:12">
      <c r="A1627" s="41" t="s">
        <v>5177</v>
      </c>
      <c r="B1627" s="42" t="s">
        <v>5175</v>
      </c>
      <c r="C1627" s="39"/>
      <c r="D1627" s="39"/>
      <c r="E1627" s="39"/>
      <c r="F1627" s="39"/>
      <c r="G1627" s="39"/>
      <c r="H1627" s="39"/>
      <c r="I1627" s="39"/>
      <c r="J1627" s="43"/>
      <c r="K1627" s="39"/>
      <c r="L1627" s="39"/>
    </row>
    <row r="1628" spans="1:12">
      <c r="A1628" s="41" t="s">
        <v>5178</v>
      </c>
      <c r="B1628" s="42" t="s">
        <v>5179</v>
      </c>
      <c r="C1628" s="39"/>
      <c r="D1628" s="39"/>
      <c r="E1628" s="39"/>
      <c r="F1628" s="39"/>
      <c r="G1628" s="39"/>
      <c r="H1628" s="39"/>
      <c r="I1628" s="39"/>
      <c r="J1628" s="43"/>
      <c r="K1628" s="39"/>
      <c r="L1628" s="39"/>
    </row>
    <row r="1629" spans="1:12">
      <c r="A1629" s="41" t="s">
        <v>5180</v>
      </c>
      <c r="B1629" s="42" t="s">
        <v>5179</v>
      </c>
      <c r="C1629" s="39"/>
      <c r="D1629" s="39"/>
      <c r="E1629" s="39"/>
      <c r="F1629" s="39"/>
      <c r="G1629" s="39"/>
      <c r="H1629" s="39"/>
      <c r="I1629" s="39"/>
      <c r="J1629" s="43"/>
      <c r="K1629" s="39"/>
      <c r="L1629" s="39"/>
    </row>
    <row r="1630" spans="1:12">
      <c r="A1630" s="41" t="s">
        <v>5181</v>
      </c>
      <c r="B1630" s="42" t="s">
        <v>5179</v>
      </c>
      <c r="C1630" s="39"/>
      <c r="D1630" s="39"/>
      <c r="E1630" s="39"/>
      <c r="F1630" s="39"/>
      <c r="G1630" s="39"/>
      <c r="H1630" s="39"/>
      <c r="I1630" s="39"/>
      <c r="J1630" s="43"/>
      <c r="K1630" s="39"/>
      <c r="L1630" s="39"/>
    </row>
    <row r="1631" spans="1:12">
      <c r="A1631" s="41" t="s">
        <v>5182</v>
      </c>
      <c r="B1631" s="42" t="s">
        <v>5183</v>
      </c>
      <c r="C1631" s="39"/>
      <c r="D1631" s="39"/>
      <c r="E1631" s="39"/>
      <c r="F1631" s="39"/>
      <c r="G1631" s="39"/>
      <c r="H1631" s="39"/>
      <c r="I1631" s="39"/>
      <c r="J1631" s="43"/>
      <c r="K1631" s="39"/>
      <c r="L1631" s="39"/>
    </row>
    <row r="1632" spans="1:12">
      <c r="A1632" s="41" t="s">
        <v>5184</v>
      </c>
      <c r="B1632" s="42" t="s">
        <v>5185</v>
      </c>
      <c r="C1632" s="39"/>
      <c r="D1632" s="39"/>
      <c r="E1632" s="39"/>
      <c r="F1632" s="39"/>
      <c r="G1632" s="39"/>
      <c r="H1632" s="39"/>
      <c r="I1632" s="39"/>
      <c r="J1632" s="43"/>
      <c r="K1632" s="39"/>
      <c r="L1632" s="39"/>
    </row>
    <row r="1633" spans="1:12">
      <c r="A1633" s="41" t="s">
        <v>5186</v>
      </c>
      <c r="B1633" s="42" t="s">
        <v>5187</v>
      </c>
      <c r="C1633" s="39"/>
      <c r="D1633" s="39"/>
      <c r="E1633" s="39"/>
      <c r="F1633" s="39"/>
      <c r="G1633" s="39"/>
      <c r="H1633" s="39"/>
      <c r="I1633" s="39"/>
      <c r="J1633" s="43"/>
      <c r="K1633" s="39"/>
      <c r="L1633" s="39"/>
    </row>
    <row r="1634" spans="1:12">
      <c r="A1634" s="41" t="s">
        <v>5188</v>
      </c>
      <c r="B1634" s="42" t="s">
        <v>5187</v>
      </c>
      <c r="C1634" s="39"/>
      <c r="D1634" s="39"/>
      <c r="E1634" s="39"/>
      <c r="F1634" s="39"/>
      <c r="G1634" s="39"/>
      <c r="H1634" s="39"/>
      <c r="I1634" s="39"/>
      <c r="J1634" s="43"/>
      <c r="K1634" s="39"/>
      <c r="L1634" s="39"/>
    </row>
    <row r="1635" spans="1:12">
      <c r="A1635" s="41" t="s">
        <v>5189</v>
      </c>
      <c r="B1635" s="42" t="s">
        <v>5190</v>
      </c>
      <c r="C1635" s="39"/>
      <c r="D1635" s="39"/>
      <c r="E1635" s="39"/>
      <c r="F1635" s="39"/>
      <c r="G1635" s="39"/>
      <c r="H1635" s="39"/>
      <c r="I1635" s="39"/>
      <c r="J1635" s="43"/>
      <c r="K1635" s="39"/>
      <c r="L1635" s="39"/>
    </row>
    <row r="1636" spans="1:12">
      <c r="A1636" s="41" t="s">
        <v>5191</v>
      </c>
      <c r="B1636" s="42" t="s">
        <v>5190</v>
      </c>
      <c r="C1636" s="39"/>
      <c r="D1636" s="39"/>
      <c r="E1636" s="39"/>
      <c r="F1636" s="39"/>
      <c r="G1636" s="39"/>
      <c r="H1636" s="39"/>
      <c r="I1636" s="39"/>
      <c r="J1636" s="43"/>
      <c r="K1636" s="39"/>
      <c r="L1636" s="39"/>
    </row>
    <row r="1637" spans="1:12">
      <c r="A1637" s="41" t="s">
        <v>5192</v>
      </c>
      <c r="B1637" s="42" t="s">
        <v>5193</v>
      </c>
      <c r="C1637" s="39"/>
      <c r="D1637" s="39"/>
      <c r="E1637" s="39"/>
      <c r="F1637" s="39"/>
      <c r="G1637" s="39"/>
      <c r="H1637" s="39"/>
      <c r="I1637" s="39"/>
      <c r="J1637" s="43"/>
      <c r="K1637" s="39"/>
      <c r="L1637" s="39"/>
    </row>
    <row r="1638" spans="1:12">
      <c r="A1638" s="41" t="s">
        <v>5194</v>
      </c>
      <c r="B1638" s="42" t="s">
        <v>5193</v>
      </c>
      <c r="C1638" s="39"/>
      <c r="D1638" s="39"/>
      <c r="E1638" s="39"/>
      <c r="F1638" s="39"/>
      <c r="G1638" s="39"/>
      <c r="H1638" s="39"/>
      <c r="I1638" s="39"/>
      <c r="J1638" s="43"/>
      <c r="K1638" s="39"/>
      <c r="L1638" s="39"/>
    </row>
    <row r="1639" spans="1:12">
      <c r="A1639" s="41" t="s">
        <v>5195</v>
      </c>
      <c r="B1639" s="42" t="s">
        <v>5196</v>
      </c>
      <c r="C1639" s="39"/>
      <c r="D1639" s="39"/>
      <c r="E1639" s="39"/>
      <c r="F1639" s="39"/>
      <c r="G1639" s="39"/>
      <c r="H1639" s="39"/>
      <c r="I1639" s="39"/>
      <c r="J1639" s="43"/>
      <c r="K1639" s="39"/>
      <c r="L1639" s="39"/>
    </row>
    <row r="1640" spans="1:12">
      <c r="A1640" s="41" t="s">
        <v>5197</v>
      </c>
      <c r="B1640" s="42" t="s">
        <v>5198</v>
      </c>
      <c r="C1640" s="39"/>
      <c r="D1640" s="39"/>
      <c r="E1640" s="39"/>
      <c r="F1640" s="39"/>
      <c r="G1640" s="39"/>
      <c r="H1640" s="39"/>
      <c r="I1640" s="39"/>
      <c r="J1640" s="43"/>
      <c r="K1640" s="39"/>
      <c r="L1640" s="39"/>
    </row>
    <row r="1641" spans="1:12">
      <c r="A1641" s="41" t="s">
        <v>5199</v>
      </c>
      <c r="B1641" s="42" t="s">
        <v>5198</v>
      </c>
      <c r="C1641" s="39"/>
      <c r="D1641" s="39"/>
      <c r="E1641" s="39"/>
      <c r="F1641" s="39"/>
      <c r="G1641" s="39"/>
      <c r="H1641" s="39"/>
      <c r="I1641" s="39"/>
      <c r="J1641" s="43"/>
      <c r="K1641" s="39"/>
      <c r="L1641" s="39"/>
    </row>
    <row r="1642" spans="1:12">
      <c r="A1642" s="41" t="s">
        <v>5200</v>
      </c>
      <c r="B1642" s="42" t="s">
        <v>5201</v>
      </c>
      <c r="C1642" s="39"/>
      <c r="D1642" s="39"/>
      <c r="E1642" s="39"/>
      <c r="F1642" s="39"/>
      <c r="G1642" s="39"/>
      <c r="H1642" s="39"/>
      <c r="I1642" s="39"/>
      <c r="J1642" s="43"/>
      <c r="K1642" s="39"/>
      <c r="L1642" s="39"/>
    </row>
    <row r="1643" spans="1:12">
      <c r="A1643" s="41" t="s">
        <v>5202</v>
      </c>
      <c r="B1643" s="42" t="s">
        <v>5201</v>
      </c>
      <c r="C1643" s="39"/>
      <c r="D1643" s="39"/>
      <c r="E1643" s="39"/>
      <c r="F1643" s="39"/>
      <c r="G1643" s="39"/>
      <c r="H1643" s="39"/>
      <c r="I1643" s="39"/>
      <c r="J1643" s="43"/>
      <c r="K1643" s="39"/>
      <c r="L1643" s="39"/>
    </row>
    <row r="1644" spans="1:12">
      <c r="A1644" s="41" t="s">
        <v>5203</v>
      </c>
      <c r="B1644" s="42" t="s">
        <v>5204</v>
      </c>
      <c r="C1644" s="39"/>
      <c r="D1644" s="39"/>
      <c r="E1644" s="39"/>
      <c r="F1644" s="39"/>
      <c r="G1644" s="39"/>
      <c r="H1644" s="39"/>
      <c r="I1644" s="39"/>
      <c r="J1644" s="43"/>
      <c r="K1644" s="39"/>
      <c r="L1644" s="39"/>
    </row>
    <row r="1645" spans="1:12">
      <c r="A1645" s="41" t="s">
        <v>5205</v>
      </c>
      <c r="B1645" s="42" t="s">
        <v>5204</v>
      </c>
      <c r="C1645" s="39"/>
      <c r="D1645" s="39"/>
      <c r="E1645" s="39"/>
      <c r="F1645" s="39"/>
      <c r="G1645" s="39"/>
      <c r="H1645" s="39"/>
      <c r="I1645" s="39"/>
      <c r="J1645" s="43"/>
      <c r="K1645" s="39"/>
      <c r="L1645" s="39"/>
    </row>
    <row r="1646" spans="1:12">
      <c r="A1646" s="41" t="s">
        <v>5206</v>
      </c>
      <c r="B1646" s="42" t="s">
        <v>5207</v>
      </c>
      <c r="C1646" s="39"/>
      <c r="D1646" s="39"/>
      <c r="E1646" s="39"/>
      <c r="F1646" s="39"/>
      <c r="G1646" s="39"/>
      <c r="H1646" s="39"/>
      <c r="I1646" s="39"/>
      <c r="J1646" s="43"/>
      <c r="K1646" s="39"/>
      <c r="L1646" s="39"/>
    </row>
    <row r="1647" spans="1:12">
      <c r="A1647" s="41" t="s">
        <v>5208</v>
      </c>
      <c r="B1647" s="42" t="s">
        <v>5209</v>
      </c>
      <c r="C1647" s="39"/>
      <c r="D1647" s="39"/>
      <c r="E1647" s="39"/>
      <c r="F1647" s="39"/>
      <c r="G1647" s="39"/>
      <c r="H1647" s="39"/>
      <c r="I1647" s="39"/>
      <c r="J1647" s="43"/>
      <c r="K1647" s="39"/>
      <c r="L1647" s="39"/>
    </row>
    <row r="1648" spans="1:12">
      <c r="A1648" s="41" t="s">
        <v>5210</v>
      </c>
      <c r="B1648" s="42" t="s">
        <v>5209</v>
      </c>
      <c r="C1648" s="39"/>
      <c r="D1648" s="39"/>
      <c r="E1648" s="39"/>
      <c r="F1648" s="39"/>
      <c r="G1648" s="39"/>
      <c r="H1648" s="39"/>
      <c r="I1648" s="39"/>
      <c r="J1648" s="43"/>
      <c r="K1648" s="39"/>
      <c r="L1648" s="39"/>
    </row>
    <row r="1649" spans="1:12">
      <c r="A1649" s="41" t="s">
        <v>5211</v>
      </c>
      <c r="B1649" s="42" t="s">
        <v>5212</v>
      </c>
      <c r="C1649" s="39"/>
      <c r="D1649" s="39"/>
      <c r="E1649" s="39"/>
      <c r="F1649" s="39"/>
      <c r="G1649" s="39"/>
      <c r="H1649" s="39"/>
      <c r="I1649" s="39"/>
      <c r="J1649" s="43"/>
      <c r="K1649" s="39"/>
      <c r="L1649" s="39"/>
    </row>
    <row r="1650" spans="1:12">
      <c r="A1650" s="41" t="s">
        <v>5213</v>
      </c>
      <c r="B1650" s="42" t="s">
        <v>5212</v>
      </c>
      <c r="C1650" s="39"/>
      <c r="D1650" s="39"/>
      <c r="E1650" s="39"/>
      <c r="F1650" s="39"/>
      <c r="G1650" s="39"/>
      <c r="H1650" s="39"/>
      <c r="I1650" s="39"/>
      <c r="J1650" s="43"/>
      <c r="K1650" s="39"/>
      <c r="L1650" s="39"/>
    </row>
    <row r="1651" spans="1:12">
      <c r="A1651" s="41" t="s">
        <v>5214</v>
      </c>
      <c r="B1651" s="42" t="s">
        <v>5215</v>
      </c>
      <c r="C1651" s="39"/>
      <c r="D1651" s="39"/>
      <c r="E1651" s="39"/>
      <c r="F1651" s="39"/>
      <c r="G1651" s="39"/>
      <c r="H1651" s="39"/>
      <c r="I1651" s="39"/>
      <c r="J1651" s="43"/>
      <c r="K1651" s="39"/>
      <c r="L1651" s="39"/>
    </row>
    <row r="1652" spans="1:12">
      <c r="A1652" s="41" t="s">
        <v>5216</v>
      </c>
      <c r="B1652" s="42" t="s">
        <v>5215</v>
      </c>
      <c r="C1652" s="39"/>
      <c r="D1652" s="39"/>
      <c r="E1652" s="39"/>
      <c r="F1652" s="39"/>
      <c r="G1652" s="39"/>
      <c r="H1652" s="39"/>
      <c r="I1652" s="39"/>
      <c r="J1652" s="43"/>
      <c r="K1652" s="39"/>
      <c r="L1652" s="39"/>
    </row>
    <row r="1653" spans="1:12">
      <c r="A1653" s="41" t="s">
        <v>5217</v>
      </c>
      <c r="B1653" s="42" t="s">
        <v>5218</v>
      </c>
      <c r="C1653" s="39"/>
      <c r="D1653" s="39"/>
      <c r="E1653" s="39"/>
      <c r="F1653" s="39"/>
      <c r="G1653" s="39"/>
      <c r="H1653" s="39"/>
      <c r="I1653" s="39"/>
      <c r="J1653" s="43"/>
      <c r="K1653" s="39"/>
      <c r="L1653" s="39"/>
    </row>
    <row r="1654" spans="1:12">
      <c r="A1654" s="41" t="s">
        <v>5219</v>
      </c>
      <c r="B1654" s="42" t="s">
        <v>5220</v>
      </c>
      <c r="C1654" s="39"/>
      <c r="D1654" s="39"/>
      <c r="E1654" s="39"/>
      <c r="F1654" s="39"/>
      <c r="G1654" s="39"/>
      <c r="H1654" s="39"/>
      <c r="I1654" s="39"/>
      <c r="J1654" s="43"/>
      <c r="K1654" s="39"/>
      <c r="L1654" s="39"/>
    </row>
    <row r="1655" spans="1:12">
      <c r="A1655" s="41" t="s">
        <v>5221</v>
      </c>
      <c r="B1655" s="42" t="s">
        <v>5220</v>
      </c>
      <c r="C1655" s="39"/>
      <c r="D1655" s="39"/>
      <c r="E1655" s="39"/>
      <c r="F1655" s="39"/>
      <c r="G1655" s="39"/>
      <c r="H1655" s="39"/>
      <c r="I1655" s="39"/>
      <c r="J1655" s="43"/>
      <c r="K1655" s="39"/>
      <c r="L1655" s="39"/>
    </row>
    <row r="1656" spans="1:12">
      <c r="A1656" s="41" t="s">
        <v>5222</v>
      </c>
      <c r="B1656" s="42" t="s">
        <v>5223</v>
      </c>
      <c r="C1656" s="39"/>
      <c r="D1656" s="39"/>
      <c r="E1656" s="39"/>
      <c r="F1656" s="39"/>
      <c r="G1656" s="39"/>
      <c r="H1656" s="39"/>
      <c r="I1656" s="39"/>
      <c r="J1656" s="43"/>
      <c r="K1656" s="39"/>
      <c r="L1656" s="39"/>
    </row>
    <row r="1657" spans="1:12">
      <c r="A1657" s="41" t="s">
        <v>5224</v>
      </c>
      <c r="B1657" s="42" t="s">
        <v>5223</v>
      </c>
      <c r="C1657" s="39"/>
      <c r="D1657" s="39"/>
      <c r="E1657" s="39"/>
      <c r="F1657" s="39"/>
      <c r="G1657" s="39"/>
      <c r="H1657" s="39"/>
      <c r="I1657" s="39"/>
      <c r="J1657" s="43"/>
      <c r="K1657" s="39"/>
      <c r="L1657" s="39"/>
    </row>
    <row r="1658" spans="1:12">
      <c r="A1658" s="41" t="s">
        <v>5225</v>
      </c>
      <c r="B1658" s="42" t="s">
        <v>5226</v>
      </c>
      <c r="C1658" s="39"/>
      <c r="D1658" s="39"/>
      <c r="E1658" s="39"/>
      <c r="F1658" s="39"/>
      <c r="G1658" s="39"/>
      <c r="H1658" s="39"/>
      <c r="I1658" s="39"/>
      <c r="J1658" s="43"/>
      <c r="K1658" s="39"/>
      <c r="L1658" s="39"/>
    </row>
    <row r="1659" spans="1:12">
      <c r="A1659" s="41" t="s">
        <v>5227</v>
      </c>
      <c r="B1659" s="42" t="s">
        <v>5226</v>
      </c>
      <c r="C1659" s="39"/>
      <c r="D1659" s="39"/>
      <c r="E1659" s="39"/>
      <c r="F1659" s="39"/>
      <c r="G1659" s="39"/>
      <c r="H1659" s="39"/>
      <c r="I1659" s="39"/>
      <c r="J1659" s="43"/>
      <c r="K1659" s="39"/>
      <c r="L1659" s="39"/>
    </row>
    <row r="1660" spans="1:12">
      <c r="A1660" s="41" t="s">
        <v>5228</v>
      </c>
      <c r="B1660" s="42" t="s">
        <v>5229</v>
      </c>
      <c r="C1660" s="39"/>
      <c r="D1660" s="39"/>
      <c r="E1660" s="39"/>
      <c r="F1660" s="39"/>
      <c r="G1660" s="39"/>
      <c r="H1660" s="39"/>
      <c r="I1660" s="39"/>
      <c r="J1660" s="43"/>
      <c r="K1660" s="39"/>
      <c r="L1660" s="39"/>
    </row>
    <row r="1661" spans="1:12">
      <c r="A1661" s="41" t="s">
        <v>5230</v>
      </c>
      <c r="B1661" s="42" t="s">
        <v>5229</v>
      </c>
      <c r="C1661" s="39"/>
      <c r="D1661" s="39"/>
      <c r="E1661" s="39"/>
      <c r="F1661" s="39"/>
      <c r="G1661" s="39"/>
      <c r="H1661" s="39"/>
      <c r="I1661" s="39"/>
      <c r="J1661" s="43"/>
      <c r="K1661" s="39"/>
      <c r="L1661" s="39"/>
    </row>
    <row r="1662" spans="1:12">
      <c r="A1662" s="41" t="s">
        <v>5231</v>
      </c>
      <c r="B1662" s="42" t="s">
        <v>5232</v>
      </c>
      <c r="C1662" s="39"/>
      <c r="D1662" s="39"/>
      <c r="E1662" s="39"/>
      <c r="F1662" s="39"/>
      <c r="G1662" s="39"/>
      <c r="H1662" s="39"/>
      <c r="I1662" s="39"/>
      <c r="J1662" s="43"/>
      <c r="K1662" s="39"/>
      <c r="L1662" s="39"/>
    </row>
    <row r="1663" spans="1:12">
      <c r="A1663" s="41" t="s">
        <v>5233</v>
      </c>
      <c r="B1663" s="42" t="s">
        <v>5232</v>
      </c>
      <c r="C1663" s="39"/>
      <c r="D1663" s="39"/>
      <c r="E1663" s="39"/>
      <c r="F1663" s="39"/>
      <c r="G1663" s="39"/>
      <c r="H1663" s="39"/>
      <c r="I1663" s="39"/>
      <c r="J1663" s="43"/>
      <c r="K1663" s="39"/>
      <c r="L1663" s="39"/>
    </row>
    <row r="1664" spans="1:12">
      <c r="A1664" s="41" t="s">
        <v>5234</v>
      </c>
      <c r="B1664" s="42" t="s">
        <v>5232</v>
      </c>
      <c r="C1664" s="39"/>
      <c r="D1664" s="39"/>
      <c r="E1664" s="39"/>
      <c r="F1664" s="39"/>
      <c r="G1664" s="39"/>
      <c r="H1664" s="39"/>
      <c r="I1664" s="39"/>
      <c r="J1664" s="43"/>
      <c r="K1664" s="39"/>
      <c r="L1664" s="39"/>
    </row>
    <row r="1665" spans="1:12">
      <c r="A1665" s="41" t="s">
        <v>5235</v>
      </c>
      <c r="B1665" s="42" t="s">
        <v>5236</v>
      </c>
      <c r="C1665" s="39"/>
      <c r="D1665" s="39"/>
      <c r="E1665" s="39"/>
      <c r="F1665" s="39"/>
      <c r="G1665" s="39"/>
      <c r="H1665" s="39"/>
      <c r="I1665" s="39"/>
      <c r="J1665" s="43"/>
      <c r="K1665" s="39"/>
      <c r="L1665" s="39"/>
    </row>
    <row r="1666" spans="1:12">
      <c r="A1666" s="41" t="s">
        <v>5237</v>
      </c>
      <c r="B1666" s="42" t="s">
        <v>5238</v>
      </c>
      <c r="C1666" s="39"/>
      <c r="D1666" s="39"/>
      <c r="E1666" s="39"/>
      <c r="F1666" s="39"/>
      <c r="G1666" s="39"/>
      <c r="H1666" s="39"/>
      <c r="I1666" s="39"/>
      <c r="J1666" s="43"/>
      <c r="K1666" s="39"/>
      <c r="L1666" s="39"/>
    </row>
    <row r="1667" spans="1:12">
      <c r="A1667" s="41" t="s">
        <v>5239</v>
      </c>
      <c r="B1667" s="42" t="s">
        <v>5238</v>
      </c>
      <c r="C1667" s="39"/>
      <c r="D1667" s="39"/>
      <c r="E1667" s="39"/>
      <c r="F1667" s="39"/>
      <c r="G1667" s="39"/>
      <c r="H1667" s="39"/>
      <c r="I1667" s="39"/>
      <c r="J1667" s="43"/>
      <c r="K1667" s="39"/>
      <c r="L1667" s="39"/>
    </row>
    <row r="1668" spans="1:12">
      <c r="A1668" s="41" t="s">
        <v>5240</v>
      </c>
      <c r="B1668" s="42" t="s">
        <v>5241</v>
      </c>
      <c r="C1668" s="39"/>
      <c r="D1668" s="39"/>
      <c r="E1668" s="39"/>
      <c r="F1668" s="39"/>
      <c r="G1668" s="39"/>
      <c r="H1668" s="39"/>
      <c r="I1668" s="39"/>
      <c r="J1668" s="43"/>
      <c r="K1668" s="39"/>
      <c r="L1668" s="39"/>
    </row>
    <row r="1669" spans="1:12">
      <c r="A1669" s="41" t="s">
        <v>5242</v>
      </c>
      <c r="B1669" s="42" t="s">
        <v>5241</v>
      </c>
      <c r="C1669" s="39"/>
      <c r="D1669" s="39"/>
      <c r="E1669" s="39"/>
      <c r="F1669" s="39"/>
      <c r="G1669" s="39"/>
      <c r="H1669" s="39"/>
      <c r="I1669" s="39"/>
      <c r="J1669" s="43"/>
      <c r="K1669" s="39"/>
      <c r="L1669" s="39"/>
    </row>
    <row r="1670" spans="1:12">
      <c r="A1670" s="41" t="s">
        <v>5243</v>
      </c>
      <c r="B1670" s="42" t="s">
        <v>5244</v>
      </c>
      <c r="C1670" s="39"/>
      <c r="D1670" s="39"/>
      <c r="E1670" s="39"/>
      <c r="F1670" s="39"/>
      <c r="G1670" s="39"/>
      <c r="H1670" s="39"/>
      <c r="I1670" s="39"/>
      <c r="J1670" s="43"/>
      <c r="K1670" s="39"/>
      <c r="L1670" s="39"/>
    </row>
    <row r="1671" spans="1:12">
      <c r="A1671" s="41" t="s">
        <v>5245</v>
      </c>
      <c r="B1671" s="42" t="s">
        <v>5246</v>
      </c>
      <c r="C1671" s="39"/>
      <c r="D1671" s="39"/>
      <c r="E1671" s="39"/>
      <c r="F1671" s="39"/>
      <c r="G1671" s="39"/>
      <c r="H1671" s="39"/>
      <c r="I1671" s="39"/>
      <c r="J1671" s="43"/>
      <c r="K1671" s="39"/>
      <c r="L1671" s="39"/>
    </row>
    <row r="1672" spans="1:12">
      <c r="A1672" s="41" t="s">
        <v>5247</v>
      </c>
      <c r="B1672" s="42" t="s">
        <v>5248</v>
      </c>
      <c r="C1672" s="39"/>
      <c r="D1672" s="39"/>
      <c r="E1672" s="39"/>
      <c r="F1672" s="39"/>
      <c r="G1672" s="39"/>
      <c r="H1672" s="39"/>
      <c r="I1672" s="39"/>
      <c r="J1672" s="43"/>
      <c r="K1672" s="39"/>
      <c r="L1672" s="39"/>
    </row>
    <row r="1673" spans="1:12" ht="26.4">
      <c r="A1673" s="41" t="s">
        <v>5249</v>
      </c>
      <c r="B1673" s="42" t="s">
        <v>5250</v>
      </c>
      <c r="C1673" s="39"/>
      <c r="D1673" s="39"/>
      <c r="E1673" s="39"/>
      <c r="F1673" s="39"/>
      <c r="G1673" s="39"/>
      <c r="H1673" s="39"/>
      <c r="I1673" s="39"/>
      <c r="J1673" s="43"/>
      <c r="K1673" s="39"/>
      <c r="L1673" s="39"/>
    </row>
    <row r="1674" spans="1:12">
      <c r="A1674" s="41" t="s">
        <v>5251</v>
      </c>
      <c r="B1674" s="42" t="s">
        <v>5252</v>
      </c>
      <c r="C1674" s="39"/>
      <c r="D1674" s="39"/>
      <c r="E1674" s="39"/>
      <c r="F1674" s="39"/>
      <c r="G1674" s="39"/>
      <c r="H1674" s="39"/>
      <c r="I1674" s="39"/>
      <c r="J1674" s="43"/>
      <c r="K1674" s="39"/>
      <c r="L1674" s="39"/>
    </row>
    <row r="1675" spans="1:12">
      <c r="A1675" s="41" t="s">
        <v>5253</v>
      </c>
      <c r="B1675" s="42" t="s">
        <v>5252</v>
      </c>
      <c r="C1675" s="39"/>
      <c r="D1675" s="39"/>
      <c r="E1675" s="39"/>
      <c r="F1675" s="39"/>
      <c r="G1675" s="39"/>
      <c r="H1675" s="39"/>
      <c r="I1675" s="39"/>
      <c r="J1675" s="43"/>
      <c r="K1675" s="39"/>
      <c r="L1675" s="39"/>
    </row>
    <row r="1676" spans="1:12">
      <c r="A1676" s="41" t="s">
        <v>5254</v>
      </c>
      <c r="B1676" s="42" t="s">
        <v>5255</v>
      </c>
      <c r="C1676" s="39"/>
      <c r="D1676" s="39"/>
      <c r="E1676" s="39"/>
      <c r="F1676" s="39"/>
      <c r="G1676" s="39"/>
      <c r="H1676" s="39"/>
      <c r="I1676" s="39"/>
      <c r="J1676" s="43"/>
      <c r="K1676" s="39"/>
      <c r="L1676" s="39"/>
    </row>
    <row r="1677" spans="1:12">
      <c r="A1677" s="41" t="s">
        <v>5256</v>
      </c>
      <c r="B1677" s="42" t="s">
        <v>5255</v>
      </c>
      <c r="C1677" s="39"/>
      <c r="D1677" s="39"/>
      <c r="E1677" s="39"/>
      <c r="F1677" s="39"/>
      <c r="G1677" s="39"/>
      <c r="H1677" s="39"/>
      <c r="I1677" s="39"/>
      <c r="J1677" s="43"/>
      <c r="K1677" s="39"/>
      <c r="L1677" s="39"/>
    </row>
    <row r="1678" spans="1:12">
      <c r="A1678" s="41" t="s">
        <v>5257</v>
      </c>
      <c r="B1678" s="42" t="s">
        <v>5258</v>
      </c>
      <c r="C1678" s="39"/>
      <c r="D1678" s="39"/>
      <c r="E1678" s="39"/>
      <c r="F1678" s="39"/>
      <c r="G1678" s="39"/>
      <c r="H1678" s="39"/>
      <c r="I1678" s="39"/>
      <c r="J1678" s="43"/>
      <c r="K1678" s="39"/>
      <c r="L1678" s="39"/>
    </row>
    <row r="1679" spans="1:12">
      <c r="A1679" s="41" t="s">
        <v>5259</v>
      </c>
      <c r="B1679" s="42" t="s">
        <v>5258</v>
      </c>
      <c r="C1679" s="39"/>
      <c r="D1679" s="39"/>
      <c r="E1679" s="39"/>
      <c r="F1679" s="39"/>
      <c r="G1679" s="39"/>
      <c r="H1679" s="39"/>
      <c r="I1679" s="39"/>
      <c r="J1679" s="43"/>
      <c r="K1679" s="39"/>
      <c r="L1679" s="39"/>
    </row>
    <row r="1680" spans="1:12">
      <c r="A1680" s="41" t="s">
        <v>5260</v>
      </c>
      <c r="B1680" s="42" t="s">
        <v>5261</v>
      </c>
      <c r="C1680" s="39"/>
      <c r="D1680" s="39"/>
      <c r="E1680" s="39"/>
      <c r="F1680" s="39"/>
      <c r="G1680" s="39"/>
      <c r="H1680" s="39"/>
      <c r="I1680" s="39"/>
      <c r="J1680" s="43"/>
      <c r="K1680" s="39"/>
      <c r="L1680" s="39"/>
    </row>
    <row r="1681" spans="1:12">
      <c r="A1681" s="41" t="s">
        <v>5262</v>
      </c>
      <c r="B1681" s="42" t="s">
        <v>5261</v>
      </c>
      <c r="C1681" s="39"/>
      <c r="D1681" s="39"/>
      <c r="E1681" s="39"/>
      <c r="F1681" s="39"/>
      <c r="G1681" s="39"/>
      <c r="H1681" s="39"/>
      <c r="I1681" s="39"/>
      <c r="J1681" s="43"/>
      <c r="K1681" s="39"/>
      <c r="L1681" s="39"/>
    </row>
    <row r="1682" spans="1:12">
      <c r="A1682" s="41" t="s">
        <v>5263</v>
      </c>
      <c r="B1682" s="42" t="s">
        <v>5261</v>
      </c>
      <c r="C1682" s="39"/>
      <c r="D1682" s="39"/>
      <c r="E1682" s="39"/>
      <c r="F1682" s="39"/>
      <c r="G1682" s="39"/>
      <c r="H1682" s="39"/>
      <c r="I1682" s="39"/>
      <c r="J1682" s="43"/>
      <c r="K1682" s="39"/>
      <c r="L1682" s="39"/>
    </row>
    <row r="1683" spans="1:12">
      <c r="A1683" s="41" t="s">
        <v>5264</v>
      </c>
      <c r="B1683" s="42" t="s">
        <v>5265</v>
      </c>
      <c r="C1683" s="39"/>
      <c r="D1683" s="39"/>
      <c r="E1683" s="39"/>
      <c r="F1683" s="39"/>
      <c r="G1683" s="39"/>
      <c r="H1683" s="39"/>
      <c r="I1683" s="39"/>
      <c r="J1683" s="43"/>
      <c r="K1683" s="39"/>
      <c r="L1683" s="39"/>
    </row>
    <row r="1684" spans="1:12">
      <c r="A1684" s="41" t="s">
        <v>5266</v>
      </c>
      <c r="B1684" s="42" t="s">
        <v>5267</v>
      </c>
      <c r="C1684" s="39"/>
      <c r="D1684" s="39"/>
      <c r="E1684" s="39"/>
      <c r="F1684" s="39"/>
      <c r="G1684" s="39"/>
      <c r="H1684" s="39"/>
      <c r="I1684" s="39"/>
      <c r="J1684" s="43"/>
      <c r="K1684" s="39"/>
      <c r="L1684" s="39"/>
    </row>
    <row r="1685" spans="1:12">
      <c r="A1685" s="41" t="s">
        <v>5268</v>
      </c>
      <c r="B1685" s="42" t="s">
        <v>5267</v>
      </c>
      <c r="C1685" s="39"/>
      <c r="D1685" s="39"/>
      <c r="E1685" s="39"/>
      <c r="F1685" s="39"/>
      <c r="G1685" s="39"/>
      <c r="H1685" s="39"/>
      <c r="I1685" s="39"/>
      <c r="J1685" s="43"/>
      <c r="K1685" s="39"/>
      <c r="L1685" s="39"/>
    </row>
    <row r="1686" spans="1:12">
      <c r="A1686" s="41" t="s">
        <v>5269</v>
      </c>
      <c r="B1686" s="42" t="s">
        <v>5270</v>
      </c>
      <c r="C1686" s="39"/>
      <c r="D1686" s="39"/>
      <c r="E1686" s="39"/>
      <c r="F1686" s="39"/>
      <c r="G1686" s="39"/>
      <c r="H1686" s="39"/>
      <c r="I1686" s="39"/>
      <c r="J1686" s="43"/>
      <c r="K1686" s="39"/>
      <c r="L1686" s="39"/>
    </row>
    <row r="1687" spans="1:12">
      <c r="A1687" s="41" t="s">
        <v>5271</v>
      </c>
      <c r="B1687" s="42" t="s">
        <v>5272</v>
      </c>
      <c r="C1687" s="39"/>
      <c r="D1687" s="39"/>
      <c r="E1687" s="39"/>
      <c r="F1687" s="39"/>
      <c r="G1687" s="39"/>
      <c r="H1687" s="39"/>
      <c r="I1687" s="39"/>
      <c r="J1687" s="43"/>
      <c r="K1687" s="39"/>
      <c r="L1687" s="39"/>
    </row>
    <row r="1688" spans="1:12">
      <c r="A1688" s="41" t="s">
        <v>5273</v>
      </c>
      <c r="B1688" s="42" t="s">
        <v>5274</v>
      </c>
      <c r="C1688" s="39"/>
      <c r="D1688" s="39"/>
      <c r="E1688" s="39"/>
      <c r="F1688" s="39"/>
      <c r="G1688" s="39"/>
      <c r="H1688" s="39"/>
      <c r="I1688" s="39"/>
      <c r="J1688" s="43"/>
      <c r="K1688" s="39"/>
      <c r="L1688" s="39"/>
    </row>
    <row r="1689" spans="1:12">
      <c r="A1689" s="41" t="s">
        <v>5275</v>
      </c>
      <c r="B1689" s="42" t="s">
        <v>5276</v>
      </c>
      <c r="C1689" s="39"/>
      <c r="D1689" s="39"/>
      <c r="E1689" s="39"/>
      <c r="F1689" s="39"/>
      <c r="G1689" s="39"/>
      <c r="H1689" s="39"/>
      <c r="I1689" s="39"/>
      <c r="J1689" s="43"/>
      <c r="K1689" s="39"/>
      <c r="L1689" s="39"/>
    </row>
    <row r="1690" spans="1:12">
      <c r="A1690" s="41" t="s">
        <v>5277</v>
      </c>
      <c r="B1690" s="42" t="s">
        <v>5276</v>
      </c>
      <c r="C1690" s="39"/>
      <c r="D1690" s="39"/>
      <c r="E1690" s="39"/>
      <c r="F1690" s="39"/>
      <c r="G1690" s="39"/>
      <c r="H1690" s="39"/>
      <c r="I1690" s="39"/>
      <c r="J1690" s="43"/>
      <c r="K1690" s="39"/>
      <c r="L1690" s="39"/>
    </row>
    <row r="1691" spans="1:12">
      <c r="A1691" s="41" t="s">
        <v>5278</v>
      </c>
      <c r="B1691" s="42" t="s">
        <v>5279</v>
      </c>
      <c r="C1691" s="39"/>
      <c r="D1691" s="39"/>
      <c r="E1691" s="39"/>
      <c r="F1691" s="39"/>
      <c r="G1691" s="39"/>
      <c r="H1691" s="39"/>
      <c r="I1691" s="39"/>
      <c r="J1691" s="43"/>
      <c r="K1691" s="39"/>
      <c r="L1691" s="39"/>
    </row>
    <row r="1692" spans="1:12">
      <c r="A1692" s="41" t="s">
        <v>5280</v>
      </c>
      <c r="B1692" s="42" t="s">
        <v>5281</v>
      </c>
      <c r="C1692" s="39"/>
      <c r="D1692" s="39"/>
      <c r="E1692" s="39"/>
      <c r="F1692" s="39"/>
      <c r="G1692" s="39"/>
      <c r="H1692" s="39"/>
      <c r="I1692" s="39"/>
      <c r="J1692" s="43"/>
      <c r="K1692" s="39"/>
      <c r="L1692" s="39"/>
    </row>
    <row r="1693" spans="1:12">
      <c r="A1693" s="41" t="s">
        <v>5282</v>
      </c>
      <c r="B1693" s="42" t="s">
        <v>5283</v>
      </c>
      <c r="C1693" s="39"/>
      <c r="D1693" s="39"/>
      <c r="E1693" s="39"/>
      <c r="F1693" s="39"/>
      <c r="G1693" s="39"/>
      <c r="H1693" s="39"/>
      <c r="I1693" s="39"/>
      <c r="J1693" s="43"/>
      <c r="K1693" s="39"/>
      <c r="L1693" s="39"/>
    </row>
    <row r="1694" spans="1:12">
      <c r="A1694" s="41" t="s">
        <v>5284</v>
      </c>
      <c r="B1694" s="42" t="s">
        <v>5285</v>
      </c>
      <c r="C1694" s="39"/>
      <c r="D1694" s="39"/>
      <c r="E1694" s="39"/>
      <c r="F1694" s="39"/>
      <c r="G1694" s="39"/>
      <c r="H1694" s="39"/>
      <c r="I1694" s="39"/>
      <c r="J1694" s="43"/>
      <c r="K1694" s="39"/>
      <c r="L1694" s="39"/>
    </row>
    <row r="1695" spans="1:12">
      <c r="A1695" s="41" t="s">
        <v>5286</v>
      </c>
      <c r="B1695" s="42" t="s">
        <v>5285</v>
      </c>
      <c r="C1695" s="39"/>
      <c r="D1695" s="39"/>
      <c r="E1695" s="39"/>
      <c r="F1695" s="39"/>
      <c r="G1695" s="39"/>
      <c r="H1695" s="39"/>
      <c r="I1695" s="39"/>
      <c r="J1695" s="43"/>
      <c r="K1695" s="39"/>
      <c r="L1695" s="39"/>
    </row>
    <row r="1696" spans="1:12">
      <c r="A1696" s="41" t="s">
        <v>5287</v>
      </c>
      <c r="B1696" s="42" t="s">
        <v>5288</v>
      </c>
      <c r="C1696" s="39"/>
      <c r="D1696" s="39"/>
      <c r="E1696" s="39"/>
      <c r="F1696" s="39"/>
      <c r="G1696" s="39"/>
      <c r="H1696" s="39"/>
      <c r="I1696" s="39"/>
      <c r="J1696" s="43"/>
      <c r="K1696" s="39"/>
      <c r="L1696" s="39"/>
    </row>
    <row r="1697" spans="1:12">
      <c r="A1697" s="41" t="s">
        <v>5289</v>
      </c>
      <c r="B1697" s="42" t="s">
        <v>5290</v>
      </c>
      <c r="C1697" s="39"/>
      <c r="D1697" s="39"/>
      <c r="E1697" s="39"/>
      <c r="F1697" s="39"/>
      <c r="G1697" s="39"/>
      <c r="H1697" s="39"/>
      <c r="I1697" s="39"/>
      <c r="J1697" s="43"/>
      <c r="K1697" s="39"/>
      <c r="L1697" s="39"/>
    </row>
    <row r="1698" spans="1:12">
      <c r="A1698" s="41" t="s">
        <v>5291</v>
      </c>
      <c r="B1698" s="42" t="s">
        <v>5292</v>
      </c>
      <c r="C1698" s="39"/>
      <c r="D1698" s="39"/>
      <c r="E1698" s="39"/>
      <c r="F1698" s="39"/>
      <c r="G1698" s="39"/>
      <c r="H1698" s="39"/>
      <c r="I1698" s="39"/>
      <c r="J1698" s="43"/>
      <c r="K1698" s="39"/>
      <c r="L1698" s="39"/>
    </row>
    <row r="1699" spans="1:12">
      <c r="A1699" s="41" t="s">
        <v>5293</v>
      </c>
      <c r="B1699" s="42" t="s">
        <v>5294</v>
      </c>
      <c r="C1699" s="39"/>
      <c r="D1699" s="39"/>
      <c r="E1699" s="39"/>
      <c r="F1699" s="39"/>
      <c r="G1699" s="39"/>
      <c r="H1699" s="39"/>
      <c r="I1699" s="39"/>
      <c r="J1699" s="43"/>
      <c r="K1699" s="39"/>
      <c r="L1699" s="39"/>
    </row>
    <row r="1700" spans="1:12">
      <c r="A1700" s="41" t="s">
        <v>5295</v>
      </c>
      <c r="B1700" s="42" t="s">
        <v>5296</v>
      </c>
      <c r="C1700" s="39"/>
      <c r="D1700" s="39"/>
      <c r="E1700" s="39"/>
      <c r="F1700" s="39"/>
      <c r="G1700" s="39"/>
      <c r="H1700" s="39"/>
      <c r="I1700" s="39"/>
      <c r="J1700" s="43"/>
      <c r="K1700" s="39"/>
      <c r="L1700" s="39"/>
    </row>
    <row r="1701" spans="1:12">
      <c r="A1701" s="41" t="s">
        <v>5297</v>
      </c>
      <c r="B1701" s="42" t="s">
        <v>5296</v>
      </c>
      <c r="C1701" s="39"/>
      <c r="D1701" s="39"/>
      <c r="E1701" s="39"/>
      <c r="F1701" s="39"/>
      <c r="G1701" s="39"/>
      <c r="H1701" s="39"/>
      <c r="I1701" s="39"/>
      <c r="J1701" s="43"/>
      <c r="K1701" s="39"/>
      <c r="L1701" s="39"/>
    </row>
    <row r="1702" spans="1:12">
      <c r="A1702" s="41" t="s">
        <v>5298</v>
      </c>
      <c r="B1702" s="42" t="s">
        <v>5299</v>
      </c>
      <c r="C1702" s="39"/>
      <c r="D1702" s="39"/>
      <c r="E1702" s="39"/>
      <c r="F1702" s="39"/>
      <c r="G1702" s="39"/>
      <c r="H1702" s="39"/>
      <c r="I1702" s="39"/>
      <c r="J1702" s="43"/>
      <c r="K1702" s="39"/>
      <c r="L1702" s="39"/>
    </row>
    <row r="1703" spans="1:12">
      <c r="A1703" s="41" t="s">
        <v>5300</v>
      </c>
      <c r="B1703" s="42" t="s">
        <v>5299</v>
      </c>
      <c r="C1703" s="39"/>
      <c r="D1703" s="39"/>
      <c r="E1703" s="39"/>
      <c r="F1703" s="39"/>
      <c r="G1703" s="39"/>
      <c r="H1703" s="39"/>
      <c r="I1703" s="39"/>
      <c r="J1703" s="43"/>
      <c r="K1703" s="39"/>
      <c r="L1703" s="39"/>
    </row>
    <row r="1704" spans="1:12">
      <c r="A1704" s="41" t="s">
        <v>5301</v>
      </c>
      <c r="B1704" s="42" t="s">
        <v>5302</v>
      </c>
      <c r="C1704" s="39"/>
      <c r="D1704" s="39"/>
      <c r="E1704" s="39"/>
      <c r="F1704" s="39"/>
      <c r="G1704" s="39"/>
      <c r="H1704" s="39"/>
      <c r="I1704" s="39"/>
      <c r="J1704" s="43"/>
      <c r="K1704" s="39"/>
      <c r="L1704" s="39"/>
    </row>
    <row r="1705" spans="1:12">
      <c r="A1705" s="41" t="s">
        <v>5303</v>
      </c>
      <c r="B1705" s="42" t="s">
        <v>5302</v>
      </c>
      <c r="C1705" s="39"/>
      <c r="D1705" s="39"/>
      <c r="E1705" s="39"/>
      <c r="F1705" s="39"/>
      <c r="G1705" s="39"/>
      <c r="H1705" s="39"/>
      <c r="I1705" s="39"/>
      <c r="J1705" s="43"/>
      <c r="K1705" s="39"/>
      <c r="L1705" s="39"/>
    </row>
    <row r="1706" spans="1:12">
      <c r="A1706" s="41" t="s">
        <v>5304</v>
      </c>
      <c r="B1706" s="42" t="s">
        <v>5305</v>
      </c>
      <c r="C1706" s="39"/>
      <c r="D1706" s="39"/>
      <c r="E1706" s="39"/>
      <c r="F1706" s="39"/>
      <c r="G1706" s="39"/>
      <c r="H1706" s="39"/>
      <c r="I1706" s="39"/>
      <c r="J1706" s="43"/>
      <c r="K1706" s="39"/>
      <c r="L1706" s="39"/>
    </row>
    <row r="1707" spans="1:12">
      <c r="A1707" s="41" t="s">
        <v>5306</v>
      </c>
      <c r="B1707" s="42" t="s">
        <v>5305</v>
      </c>
      <c r="C1707" s="39"/>
      <c r="D1707" s="39"/>
      <c r="E1707" s="39"/>
      <c r="F1707" s="39"/>
      <c r="G1707" s="39"/>
      <c r="H1707" s="39"/>
      <c r="I1707" s="39"/>
      <c r="J1707" s="43"/>
      <c r="K1707" s="39"/>
      <c r="L1707" s="39"/>
    </row>
    <row r="1708" spans="1:12">
      <c r="A1708" s="41" t="s">
        <v>5307</v>
      </c>
      <c r="B1708" s="42" t="s">
        <v>5308</v>
      </c>
      <c r="C1708" s="39"/>
      <c r="D1708" s="39"/>
      <c r="E1708" s="39"/>
      <c r="F1708" s="39"/>
      <c r="G1708" s="39"/>
      <c r="H1708" s="39"/>
      <c r="I1708" s="39"/>
      <c r="J1708" s="43"/>
      <c r="K1708" s="39"/>
      <c r="L1708" s="39"/>
    </row>
    <row r="1709" spans="1:12">
      <c r="A1709" s="41" t="s">
        <v>5309</v>
      </c>
      <c r="B1709" s="42" t="s">
        <v>5310</v>
      </c>
      <c r="C1709" s="39"/>
      <c r="D1709" s="39"/>
      <c r="E1709" s="39"/>
      <c r="F1709" s="39"/>
      <c r="G1709" s="39"/>
      <c r="H1709" s="39"/>
      <c r="I1709" s="39"/>
      <c r="J1709" s="43"/>
      <c r="K1709" s="39"/>
      <c r="L1709" s="39"/>
    </row>
    <row r="1710" spans="1:12">
      <c r="A1710" s="41" t="s">
        <v>5311</v>
      </c>
      <c r="B1710" s="42" t="s">
        <v>5310</v>
      </c>
      <c r="C1710" s="39"/>
      <c r="D1710" s="39"/>
      <c r="E1710" s="39"/>
      <c r="F1710" s="39"/>
      <c r="G1710" s="39"/>
      <c r="H1710" s="39"/>
      <c r="I1710" s="39"/>
      <c r="J1710" s="43"/>
      <c r="K1710" s="39"/>
      <c r="L1710" s="39"/>
    </row>
    <row r="1711" spans="1:12">
      <c r="A1711" s="41" t="s">
        <v>5312</v>
      </c>
      <c r="B1711" s="42" t="s">
        <v>5310</v>
      </c>
      <c r="C1711" s="39"/>
      <c r="D1711" s="39"/>
      <c r="E1711" s="39"/>
      <c r="F1711" s="39"/>
      <c r="G1711" s="39"/>
      <c r="H1711" s="39"/>
      <c r="I1711" s="39"/>
      <c r="J1711" s="43"/>
      <c r="K1711" s="39"/>
      <c r="L1711" s="39"/>
    </row>
    <row r="1712" spans="1:12">
      <c r="A1712" s="41" t="s">
        <v>5313</v>
      </c>
      <c r="B1712" s="42" t="s">
        <v>5314</v>
      </c>
      <c r="C1712" s="39"/>
      <c r="D1712" s="39"/>
      <c r="E1712" s="39"/>
      <c r="F1712" s="39"/>
      <c r="G1712" s="39"/>
      <c r="H1712" s="39"/>
      <c r="I1712" s="39"/>
      <c r="J1712" s="43"/>
      <c r="K1712" s="39"/>
      <c r="L1712" s="39"/>
    </row>
    <row r="1713" spans="1:12">
      <c r="A1713" s="41" t="s">
        <v>5315</v>
      </c>
      <c r="B1713" s="42" t="s">
        <v>5314</v>
      </c>
      <c r="C1713" s="39"/>
      <c r="D1713" s="39"/>
      <c r="E1713" s="39"/>
      <c r="F1713" s="39"/>
      <c r="G1713" s="39"/>
      <c r="H1713" s="39"/>
      <c r="I1713" s="39"/>
      <c r="J1713" s="43"/>
      <c r="K1713" s="39"/>
      <c r="L1713" s="39"/>
    </row>
    <row r="1714" spans="1:12">
      <c r="A1714" s="41" t="s">
        <v>5316</v>
      </c>
      <c r="B1714" s="42" t="s">
        <v>5314</v>
      </c>
      <c r="C1714" s="39"/>
      <c r="D1714" s="39"/>
      <c r="E1714" s="39"/>
      <c r="F1714" s="39"/>
      <c r="G1714" s="39"/>
      <c r="H1714" s="39"/>
      <c r="I1714" s="39"/>
      <c r="J1714" s="43"/>
      <c r="K1714" s="39"/>
      <c r="L1714" s="39"/>
    </row>
    <row r="1715" spans="1:12">
      <c r="A1715" s="41" t="s">
        <v>5317</v>
      </c>
      <c r="B1715" s="42" t="s">
        <v>5318</v>
      </c>
      <c r="C1715" s="39"/>
      <c r="D1715" s="39"/>
      <c r="E1715" s="39"/>
      <c r="F1715" s="39"/>
      <c r="G1715" s="39"/>
      <c r="H1715" s="39"/>
      <c r="I1715" s="39"/>
      <c r="J1715" s="43"/>
      <c r="K1715" s="39"/>
      <c r="L1715" s="39"/>
    </row>
    <row r="1716" spans="1:12">
      <c r="A1716" s="41" t="s">
        <v>5319</v>
      </c>
      <c r="B1716" s="42" t="s">
        <v>5318</v>
      </c>
      <c r="C1716" s="39"/>
      <c r="D1716" s="39"/>
      <c r="E1716" s="39"/>
      <c r="F1716" s="39"/>
      <c r="G1716" s="39"/>
      <c r="H1716" s="39"/>
      <c r="I1716" s="39"/>
      <c r="J1716" s="43"/>
      <c r="K1716" s="39"/>
      <c r="L1716" s="39"/>
    </row>
    <row r="1717" spans="1:12">
      <c r="A1717" s="41" t="s">
        <v>5320</v>
      </c>
      <c r="B1717" s="42" t="s">
        <v>5318</v>
      </c>
      <c r="C1717" s="39"/>
      <c r="D1717" s="39"/>
      <c r="E1717" s="39"/>
      <c r="F1717" s="39"/>
      <c r="G1717" s="39"/>
      <c r="H1717" s="39"/>
      <c r="I1717" s="39"/>
      <c r="J1717" s="43"/>
      <c r="K1717" s="39"/>
      <c r="L1717" s="39"/>
    </row>
    <row r="1718" spans="1:12">
      <c r="A1718" s="41" t="s">
        <v>5321</v>
      </c>
      <c r="B1718" s="42" t="s">
        <v>5322</v>
      </c>
      <c r="C1718" s="39"/>
      <c r="D1718" s="39"/>
      <c r="E1718" s="39"/>
      <c r="F1718" s="39"/>
      <c r="G1718" s="39"/>
      <c r="H1718" s="39"/>
      <c r="I1718" s="39"/>
      <c r="J1718" s="43"/>
      <c r="K1718" s="39"/>
      <c r="L1718" s="39"/>
    </row>
    <row r="1719" spans="1:12">
      <c r="A1719" s="41" t="s">
        <v>5323</v>
      </c>
      <c r="B1719" s="42" t="s">
        <v>5324</v>
      </c>
      <c r="C1719" s="39"/>
      <c r="D1719" s="39"/>
      <c r="E1719" s="39"/>
      <c r="F1719" s="39"/>
      <c r="G1719" s="39"/>
      <c r="H1719" s="39"/>
      <c r="I1719" s="39"/>
      <c r="J1719" s="43"/>
      <c r="K1719" s="39"/>
      <c r="L1719" s="39"/>
    </row>
    <row r="1720" spans="1:12">
      <c r="A1720" s="41" t="s">
        <v>5325</v>
      </c>
      <c r="B1720" s="42" t="s">
        <v>5326</v>
      </c>
      <c r="C1720" s="39"/>
      <c r="D1720" s="39"/>
      <c r="E1720" s="39"/>
      <c r="F1720" s="39"/>
      <c r="G1720" s="39"/>
      <c r="H1720" s="39"/>
      <c r="I1720" s="39"/>
      <c r="J1720" s="43"/>
      <c r="K1720" s="39"/>
      <c r="L1720" s="39"/>
    </row>
    <row r="1721" spans="1:12">
      <c r="A1721" s="41" t="s">
        <v>5327</v>
      </c>
      <c r="B1721" s="42" t="s">
        <v>5328</v>
      </c>
      <c r="C1721" s="39"/>
      <c r="D1721" s="39"/>
      <c r="E1721" s="39"/>
      <c r="F1721" s="39"/>
      <c r="G1721" s="39"/>
      <c r="H1721" s="39"/>
      <c r="I1721" s="39"/>
      <c r="J1721" s="43"/>
      <c r="K1721" s="39"/>
      <c r="L1721" s="39"/>
    </row>
    <row r="1722" spans="1:12">
      <c r="A1722" s="41" t="s">
        <v>5329</v>
      </c>
      <c r="B1722" s="42" t="s">
        <v>5330</v>
      </c>
      <c r="C1722" s="39"/>
      <c r="D1722" s="39"/>
      <c r="E1722" s="39"/>
      <c r="F1722" s="39"/>
      <c r="G1722" s="39"/>
      <c r="H1722" s="39"/>
      <c r="I1722" s="39"/>
      <c r="J1722" s="43"/>
      <c r="K1722" s="39"/>
      <c r="L1722" s="39"/>
    </row>
    <row r="1723" spans="1:12">
      <c r="A1723" s="41" t="s">
        <v>5331</v>
      </c>
      <c r="B1723" s="42" t="s">
        <v>5330</v>
      </c>
      <c r="C1723" s="39"/>
      <c r="D1723" s="39"/>
      <c r="E1723" s="39"/>
      <c r="F1723" s="39"/>
      <c r="G1723" s="39"/>
      <c r="H1723" s="39"/>
      <c r="I1723" s="39"/>
      <c r="J1723" s="43"/>
      <c r="K1723" s="39"/>
      <c r="L1723" s="39"/>
    </row>
    <row r="1724" spans="1:12" ht="26.4">
      <c r="A1724" s="41" t="s">
        <v>5332</v>
      </c>
      <c r="B1724" s="42" t="s">
        <v>5333</v>
      </c>
      <c r="C1724" s="39"/>
      <c r="D1724" s="39"/>
      <c r="E1724" s="39"/>
      <c r="F1724" s="39"/>
      <c r="G1724" s="39"/>
      <c r="H1724" s="39"/>
      <c r="I1724" s="39"/>
      <c r="J1724" s="43"/>
      <c r="K1724" s="39"/>
      <c r="L1724" s="39"/>
    </row>
    <row r="1725" spans="1:12" ht="26.4">
      <c r="A1725" s="41" t="s">
        <v>5334</v>
      </c>
      <c r="B1725" s="42" t="s">
        <v>5333</v>
      </c>
      <c r="C1725" s="39"/>
      <c r="D1725" s="39"/>
      <c r="E1725" s="39"/>
      <c r="F1725" s="39"/>
      <c r="G1725" s="39"/>
      <c r="H1725" s="39"/>
      <c r="I1725" s="39"/>
      <c r="J1725" s="43"/>
      <c r="K1725" s="39"/>
      <c r="L1725" s="39"/>
    </row>
    <row r="1726" spans="1:12" ht="26.4">
      <c r="A1726" s="41" t="s">
        <v>5335</v>
      </c>
      <c r="B1726" s="42" t="s">
        <v>5336</v>
      </c>
      <c r="C1726" s="39"/>
      <c r="D1726" s="39"/>
      <c r="E1726" s="39"/>
      <c r="F1726" s="39"/>
      <c r="G1726" s="39"/>
      <c r="H1726" s="39"/>
      <c r="I1726" s="39"/>
      <c r="J1726" s="43"/>
      <c r="K1726" s="39"/>
      <c r="L1726" s="39"/>
    </row>
    <row r="1727" spans="1:12" ht="26.4">
      <c r="A1727" s="41" t="s">
        <v>5337</v>
      </c>
      <c r="B1727" s="42" t="s">
        <v>5336</v>
      </c>
      <c r="C1727" s="39"/>
      <c r="D1727" s="39"/>
      <c r="E1727" s="39"/>
      <c r="F1727" s="39"/>
      <c r="G1727" s="39"/>
      <c r="H1727" s="39"/>
      <c r="I1727" s="39"/>
      <c r="J1727" s="43"/>
      <c r="K1727" s="39"/>
      <c r="L1727" s="39"/>
    </row>
    <row r="1728" spans="1:12">
      <c r="A1728" s="41" t="s">
        <v>5338</v>
      </c>
      <c r="B1728" s="42" t="s">
        <v>5339</v>
      </c>
      <c r="C1728" s="39"/>
      <c r="D1728" s="39"/>
      <c r="E1728" s="39"/>
      <c r="F1728" s="39"/>
      <c r="G1728" s="39"/>
      <c r="H1728" s="39"/>
      <c r="I1728" s="39"/>
      <c r="J1728" s="43"/>
      <c r="K1728" s="39"/>
      <c r="L1728" s="39"/>
    </row>
    <row r="1729" spans="1:12">
      <c r="A1729" s="41" t="s">
        <v>5340</v>
      </c>
      <c r="B1729" s="42" t="s">
        <v>5341</v>
      </c>
      <c r="C1729" s="39"/>
      <c r="D1729" s="39"/>
      <c r="E1729" s="39"/>
      <c r="F1729" s="39"/>
      <c r="G1729" s="39"/>
      <c r="H1729" s="39"/>
      <c r="I1729" s="39"/>
      <c r="J1729" s="43"/>
      <c r="K1729" s="39"/>
      <c r="L1729" s="39"/>
    </row>
    <row r="1730" spans="1:12">
      <c r="A1730" s="41" t="s">
        <v>5342</v>
      </c>
      <c r="B1730" s="42" t="s">
        <v>5343</v>
      </c>
      <c r="C1730" s="39"/>
      <c r="D1730" s="39"/>
      <c r="E1730" s="39"/>
      <c r="F1730" s="39"/>
      <c r="G1730" s="39"/>
      <c r="H1730" s="39"/>
      <c r="I1730" s="39"/>
      <c r="J1730" s="43"/>
      <c r="K1730" s="39"/>
      <c r="L1730" s="39"/>
    </row>
    <row r="1731" spans="1:12">
      <c r="A1731" s="41" t="s">
        <v>5344</v>
      </c>
      <c r="B1731" s="42" t="s">
        <v>5345</v>
      </c>
      <c r="C1731" s="39"/>
      <c r="D1731" s="39"/>
      <c r="E1731" s="39"/>
      <c r="F1731" s="39"/>
      <c r="G1731" s="39"/>
      <c r="H1731" s="39"/>
      <c r="I1731" s="39"/>
      <c r="J1731" s="43"/>
      <c r="K1731" s="39"/>
      <c r="L1731" s="39"/>
    </row>
    <row r="1732" spans="1:12">
      <c r="A1732" s="41" t="s">
        <v>5346</v>
      </c>
      <c r="B1732" s="42" t="s">
        <v>5345</v>
      </c>
      <c r="C1732" s="39"/>
      <c r="D1732" s="39"/>
      <c r="E1732" s="39"/>
      <c r="F1732" s="39"/>
      <c r="G1732" s="39"/>
      <c r="H1732" s="39"/>
      <c r="I1732" s="39"/>
      <c r="J1732" s="43"/>
      <c r="K1732" s="39"/>
      <c r="L1732" s="39"/>
    </row>
    <row r="1733" spans="1:12">
      <c r="A1733" s="41" t="s">
        <v>5347</v>
      </c>
      <c r="B1733" s="42" t="s">
        <v>5348</v>
      </c>
      <c r="C1733" s="39"/>
      <c r="D1733" s="39"/>
      <c r="E1733" s="39"/>
      <c r="F1733" s="39"/>
      <c r="G1733" s="39"/>
      <c r="H1733" s="39"/>
      <c r="I1733" s="39"/>
      <c r="J1733" s="43"/>
      <c r="K1733" s="39"/>
      <c r="L1733" s="39"/>
    </row>
    <row r="1734" spans="1:12">
      <c r="A1734" s="41" t="s">
        <v>5349</v>
      </c>
      <c r="B1734" s="42" t="s">
        <v>5350</v>
      </c>
      <c r="C1734" s="39"/>
      <c r="D1734" s="39"/>
      <c r="E1734" s="39"/>
      <c r="F1734" s="39"/>
      <c r="G1734" s="39"/>
      <c r="H1734" s="39"/>
      <c r="I1734" s="39"/>
      <c r="J1734" s="43"/>
      <c r="K1734" s="39"/>
      <c r="L1734" s="39"/>
    </row>
    <row r="1735" spans="1:12" ht="26.4">
      <c r="A1735" s="41" t="s">
        <v>5351</v>
      </c>
      <c r="B1735" s="42" t="s">
        <v>5352</v>
      </c>
      <c r="C1735" s="39"/>
      <c r="D1735" s="39"/>
      <c r="E1735" s="39"/>
      <c r="F1735" s="39"/>
      <c r="G1735" s="39"/>
      <c r="H1735" s="39"/>
      <c r="I1735" s="39"/>
      <c r="J1735" s="43"/>
      <c r="K1735" s="39"/>
      <c r="L1735" s="39"/>
    </row>
    <row r="1736" spans="1:12">
      <c r="A1736" s="41" t="s">
        <v>5353</v>
      </c>
      <c r="B1736" s="42" t="s">
        <v>5354</v>
      </c>
      <c r="C1736" s="39"/>
      <c r="D1736" s="39"/>
      <c r="E1736" s="39"/>
      <c r="F1736" s="39"/>
      <c r="G1736" s="39"/>
      <c r="H1736" s="39"/>
      <c r="I1736" s="39"/>
      <c r="J1736" s="43"/>
      <c r="K1736" s="39"/>
      <c r="L1736" s="39"/>
    </row>
    <row r="1737" spans="1:12">
      <c r="A1737" s="41" t="s">
        <v>5355</v>
      </c>
      <c r="B1737" s="42" t="s">
        <v>5356</v>
      </c>
      <c r="C1737" s="39"/>
      <c r="D1737" s="39"/>
      <c r="E1737" s="39"/>
      <c r="F1737" s="39"/>
      <c r="G1737" s="39"/>
      <c r="H1737" s="39"/>
      <c r="I1737" s="39"/>
      <c r="J1737" s="43"/>
      <c r="K1737" s="39"/>
      <c r="L1737" s="39"/>
    </row>
    <row r="1738" spans="1:12">
      <c r="A1738" s="41" t="s">
        <v>5357</v>
      </c>
      <c r="B1738" s="42" t="s">
        <v>5358</v>
      </c>
      <c r="C1738" s="39"/>
      <c r="D1738" s="39"/>
      <c r="E1738" s="39"/>
      <c r="F1738" s="39"/>
      <c r="G1738" s="39"/>
      <c r="H1738" s="39"/>
      <c r="I1738" s="39"/>
      <c r="J1738" s="43"/>
      <c r="K1738" s="39"/>
      <c r="L1738" s="39"/>
    </row>
    <row r="1739" spans="1:12">
      <c r="A1739" s="41" t="s">
        <v>5359</v>
      </c>
      <c r="B1739" s="42" t="s">
        <v>5360</v>
      </c>
      <c r="C1739" s="39"/>
      <c r="D1739" s="39"/>
      <c r="E1739" s="39"/>
      <c r="F1739" s="39"/>
      <c r="G1739" s="39"/>
      <c r="H1739" s="39"/>
      <c r="I1739" s="39"/>
      <c r="J1739" s="43"/>
      <c r="K1739" s="39"/>
      <c r="L1739" s="39"/>
    </row>
    <row r="1740" spans="1:12">
      <c r="A1740" s="41" t="s">
        <v>5361</v>
      </c>
      <c r="B1740" s="42" t="s">
        <v>5360</v>
      </c>
      <c r="C1740" s="39"/>
      <c r="D1740" s="39"/>
      <c r="E1740" s="39"/>
      <c r="F1740" s="39"/>
      <c r="G1740" s="39"/>
      <c r="H1740" s="39"/>
      <c r="I1740" s="39"/>
      <c r="J1740" s="43"/>
      <c r="K1740" s="39"/>
      <c r="L1740" s="39"/>
    </row>
    <row r="1741" spans="1:12">
      <c r="A1741" s="41" t="s">
        <v>5362</v>
      </c>
      <c r="B1741" s="42" t="s">
        <v>5363</v>
      </c>
      <c r="C1741" s="39"/>
      <c r="D1741" s="39"/>
      <c r="E1741" s="39"/>
      <c r="F1741" s="39"/>
      <c r="G1741" s="39"/>
      <c r="H1741" s="39"/>
      <c r="I1741" s="39"/>
      <c r="J1741" s="43"/>
      <c r="K1741" s="39"/>
      <c r="L1741" s="39"/>
    </row>
    <row r="1742" spans="1:12">
      <c r="A1742" s="41" t="s">
        <v>5364</v>
      </c>
      <c r="B1742" s="42" t="s">
        <v>5363</v>
      </c>
      <c r="C1742" s="39"/>
      <c r="D1742" s="39"/>
      <c r="E1742" s="39"/>
      <c r="F1742" s="39"/>
      <c r="G1742" s="39"/>
      <c r="H1742" s="39"/>
      <c r="I1742" s="39"/>
      <c r="J1742" s="43"/>
      <c r="K1742" s="39"/>
      <c r="L1742" s="39"/>
    </row>
    <row r="1743" spans="1:12">
      <c r="A1743" s="41" t="s">
        <v>5365</v>
      </c>
      <c r="B1743" s="42" t="s">
        <v>5366</v>
      </c>
      <c r="C1743" s="39"/>
      <c r="D1743" s="39"/>
      <c r="E1743" s="39"/>
      <c r="F1743" s="39"/>
      <c r="G1743" s="39"/>
      <c r="H1743" s="39"/>
      <c r="I1743" s="39"/>
      <c r="J1743" s="43"/>
      <c r="K1743" s="39"/>
      <c r="L1743" s="39"/>
    </row>
    <row r="1744" spans="1:12">
      <c r="A1744" s="41" t="s">
        <v>5367</v>
      </c>
      <c r="B1744" s="42" t="s">
        <v>5366</v>
      </c>
      <c r="C1744" s="39"/>
      <c r="D1744" s="39"/>
      <c r="E1744" s="39"/>
      <c r="F1744" s="39"/>
      <c r="G1744" s="39"/>
      <c r="H1744" s="39"/>
      <c r="I1744" s="39"/>
      <c r="J1744" s="43"/>
      <c r="K1744" s="39"/>
      <c r="L1744" s="39"/>
    </row>
    <row r="1745" spans="1:12">
      <c r="A1745" s="41" t="s">
        <v>5368</v>
      </c>
      <c r="B1745" s="42" t="s">
        <v>5366</v>
      </c>
      <c r="C1745" s="39"/>
      <c r="D1745" s="39"/>
      <c r="E1745" s="39"/>
      <c r="F1745" s="39"/>
      <c r="G1745" s="39"/>
      <c r="H1745" s="39"/>
      <c r="I1745" s="39"/>
      <c r="J1745" s="43"/>
      <c r="K1745" s="39"/>
      <c r="L1745" s="39"/>
    </row>
    <row r="1746" spans="1:12">
      <c r="A1746" s="41" t="s">
        <v>5369</v>
      </c>
      <c r="B1746" s="42" t="s">
        <v>5370</v>
      </c>
      <c r="C1746" s="39"/>
      <c r="D1746" s="39"/>
      <c r="E1746" s="39"/>
      <c r="F1746" s="39"/>
      <c r="G1746" s="39"/>
      <c r="H1746" s="39"/>
      <c r="I1746" s="39"/>
      <c r="J1746" s="43"/>
      <c r="K1746" s="39"/>
      <c r="L1746" s="39"/>
    </row>
    <row r="1747" spans="1:12">
      <c r="A1747" s="41" t="s">
        <v>5371</v>
      </c>
      <c r="B1747" s="42" t="s">
        <v>5372</v>
      </c>
      <c r="C1747" s="39"/>
      <c r="D1747" s="39"/>
      <c r="E1747" s="39"/>
      <c r="F1747" s="39"/>
      <c r="G1747" s="39"/>
      <c r="H1747" s="39"/>
      <c r="I1747" s="39"/>
      <c r="J1747" s="43"/>
      <c r="K1747" s="39"/>
      <c r="L1747" s="39"/>
    </row>
    <row r="1748" spans="1:12">
      <c r="A1748" s="41" t="s">
        <v>5373</v>
      </c>
      <c r="B1748" s="42" t="s">
        <v>5372</v>
      </c>
      <c r="C1748" s="39"/>
      <c r="D1748" s="39"/>
      <c r="E1748" s="39"/>
      <c r="F1748" s="39"/>
      <c r="G1748" s="39"/>
      <c r="H1748" s="39"/>
      <c r="I1748" s="39"/>
      <c r="J1748" s="43"/>
      <c r="K1748" s="39"/>
      <c r="L1748" s="39"/>
    </row>
    <row r="1749" spans="1:12">
      <c r="A1749" s="41" t="s">
        <v>5374</v>
      </c>
      <c r="B1749" s="42" t="s">
        <v>5375</v>
      </c>
      <c r="C1749" s="39"/>
      <c r="D1749" s="39"/>
      <c r="E1749" s="39"/>
      <c r="F1749" s="39"/>
      <c r="G1749" s="39"/>
      <c r="H1749" s="39"/>
      <c r="I1749" s="39"/>
      <c r="J1749" s="43"/>
      <c r="K1749" s="39"/>
      <c r="L1749" s="39"/>
    </row>
    <row r="1750" spans="1:12">
      <c r="A1750" s="41" t="s">
        <v>5376</v>
      </c>
      <c r="B1750" s="42" t="s">
        <v>5375</v>
      </c>
      <c r="C1750" s="39"/>
      <c r="D1750" s="39"/>
      <c r="E1750" s="39"/>
      <c r="F1750" s="39"/>
      <c r="G1750" s="39"/>
      <c r="H1750" s="39"/>
      <c r="I1750" s="39"/>
      <c r="J1750" s="43"/>
      <c r="K1750" s="39"/>
      <c r="L1750" s="39"/>
    </row>
    <row r="1751" spans="1:12">
      <c r="A1751" s="41" t="s">
        <v>5377</v>
      </c>
      <c r="B1751" s="42" t="s">
        <v>5378</v>
      </c>
      <c r="C1751" s="39"/>
      <c r="D1751" s="39"/>
      <c r="E1751" s="39"/>
      <c r="F1751" s="39"/>
      <c r="G1751" s="39"/>
      <c r="H1751" s="39"/>
      <c r="I1751" s="39"/>
      <c r="J1751" s="43"/>
      <c r="K1751" s="39"/>
      <c r="L1751" s="39"/>
    </row>
    <row r="1752" spans="1:12">
      <c r="A1752" s="41" t="s">
        <v>5379</v>
      </c>
      <c r="B1752" s="42" t="s">
        <v>5380</v>
      </c>
      <c r="C1752" s="39"/>
      <c r="D1752" s="39"/>
      <c r="E1752" s="39"/>
      <c r="F1752" s="39"/>
      <c r="G1752" s="39"/>
      <c r="H1752" s="39"/>
      <c r="I1752" s="39"/>
      <c r="J1752" s="43"/>
      <c r="K1752" s="39"/>
      <c r="L1752" s="39"/>
    </row>
    <row r="1753" spans="1:12">
      <c r="A1753" s="41" t="s">
        <v>5381</v>
      </c>
      <c r="B1753" s="42" t="s">
        <v>5380</v>
      </c>
      <c r="C1753" s="39"/>
      <c r="D1753" s="39"/>
      <c r="E1753" s="39"/>
      <c r="F1753" s="39"/>
      <c r="G1753" s="39"/>
      <c r="H1753" s="39"/>
      <c r="I1753" s="39"/>
      <c r="J1753" s="43"/>
      <c r="K1753" s="39"/>
      <c r="L1753" s="39"/>
    </row>
    <row r="1754" spans="1:12">
      <c r="A1754" s="41" t="s">
        <v>5382</v>
      </c>
      <c r="B1754" s="42" t="s">
        <v>5380</v>
      </c>
      <c r="C1754" s="39"/>
      <c r="D1754" s="39"/>
      <c r="E1754" s="39"/>
      <c r="F1754" s="39"/>
      <c r="G1754" s="39"/>
      <c r="H1754" s="39"/>
      <c r="I1754" s="39"/>
      <c r="J1754" s="43"/>
      <c r="K1754" s="39"/>
      <c r="L1754" s="39"/>
    </row>
    <row r="1755" spans="1:12">
      <c r="A1755" s="41" t="s">
        <v>5383</v>
      </c>
      <c r="B1755" s="42" t="s">
        <v>5384</v>
      </c>
      <c r="C1755" s="39"/>
      <c r="D1755" s="39"/>
      <c r="E1755" s="39"/>
      <c r="F1755" s="39"/>
      <c r="G1755" s="39"/>
      <c r="H1755" s="39"/>
      <c r="I1755" s="39"/>
      <c r="J1755" s="43"/>
      <c r="K1755" s="39"/>
      <c r="L1755" s="39"/>
    </row>
    <row r="1756" spans="1:12">
      <c r="A1756" s="41" t="s">
        <v>5385</v>
      </c>
      <c r="B1756" s="42" t="s">
        <v>5386</v>
      </c>
      <c r="C1756" s="39"/>
      <c r="D1756" s="39"/>
      <c r="E1756" s="39"/>
      <c r="F1756" s="39"/>
      <c r="G1756" s="39"/>
      <c r="H1756" s="39"/>
      <c r="I1756" s="39"/>
      <c r="J1756" s="43"/>
      <c r="K1756" s="39"/>
      <c r="L1756" s="39"/>
    </row>
    <row r="1757" spans="1:12">
      <c r="A1757" s="41" t="s">
        <v>5387</v>
      </c>
      <c r="B1757" s="42" t="s">
        <v>5386</v>
      </c>
      <c r="C1757" s="39"/>
      <c r="D1757" s="39"/>
      <c r="E1757" s="39"/>
      <c r="F1757" s="39"/>
      <c r="G1757" s="39"/>
      <c r="H1757" s="39"/>
      <c r="I1757" s="39"/>
      <c r="J1757" s="43"/>
      <c r="K1757" s="39"/>
      <c r="L1757" s="39"/>
    </row>
    <row r="1758" spans="1:12">
      <c r="A1758" s="41" t="s">
        <v>5388</v>
      </c>
      <c r="B1758" s="42" t="s">
        <v>5389</v>
      </c>
      <c r="C1758" s="39"/>
      <c r="D1758" s="39"/>
      <c r="E1758" s="39"/>
      <c r="F1758" s="39"/>
      <c r="G1758" s="39"/>
      <c r="H1758" s="39"/>
      <c r="I1758" s="39"/>
      <c r="J1758" s="43"/>
      <c r="K1758" s="39"/>
      <c r="L1758" s="39"/>
    </row>
    <row r="1759" spans="1:12">
      <c r="A1759" s="41" t="s">
        <v>5390</v>
      </c>
      <c r="B1759" s="42" t="s">
        <v>5391</v>
      </c>
      <c r="C1759" s="39"/>
      <c r="D1759" s="39"/>
      <c r="E1759" s="39"/>
      <c r="F1759" s="39"/>
      <c r="G1759" s="39"/>
      <c r="H1759" s="39"/>
      <c r="I1759" s="39"/>
      <c r="J1759" s="43"/>
      <c r="K1759" s="39"/>
      <c r="L1759" s="39"/>
    </row>
    <row r="1760" spans="1:12">
      <c r="A1760" s="41" t="s">
        <v>5392</v>
      </c>
      <c r="B1760" s="42" t="s">
        <v>5393</v>
      </c>
      <c r="C1760" s="39"/>
      <c r="D1760" s="39"/>
      <c r="E1760" s="39"/>
      <c r="F1760" s="39"/>
      <c r="G1760" s="39"/>
      <c r="H1760" s="39"/>
      <c r="I1760" s="39"/>
      <c r="J1760" s="43"/>
      <c r="K1760" s="39"/>
      <c r="L1760" s="39"/>
    </row>
    <row r="1761" spans="1:12">
      <c r="A1761" s="41" t="s">
        <v>5394</v>
      </c>
      <c r="B1761" s="42" t="s">
        <v>5395</v>
      </c>
      <c r="C1761" s="39"/>
      <c r="D1761" s="39"/>
      <c r="E1761" s="39"/>
      <c r="F1761" s="39"/>
      <c r="G1761" s="39"/>
      <c r="H1761" s="39"/>
      <c r="I1761" s="39"/>
      <c r="J1761" s="43"/>
      <c r="K1761" s="39"/>
      <c r="L1761" s="39"/>
    </row>
    <row r="1762" spans="1:12">
      <c r="A1762" s="41" t="s">
        <v>5396</v>
      </c>
      <c r="B1762" s="42" t="s">
        <v>5397</v>
      </c>
      <c r="C1762" s="39"/>
      <c r="D1762" s="39"/>
      <c r="E1762" s="39"/>
      <c r="F1762" s="39"/>
      <c r="G1762" s="39"/>
      <c r="H1762" s="39"/>
      <c r="I1762" s="39"/>
      <c r="J1762" s="43"/>
      <c r="K1762" s="39"/>
      <c r="L1762" s="39"/>
    </row>
    <row r="1763" spans="1:12">
      <c r="A1763" s="41" t="s">
        <v>5398</v>
      </c>
      <c r="B1763" s="42" t="s">
        <v>5397</v>
      </c>
      <c r="C1763" s="39"/>
      <c r="D1763" s="39"/>
      <c r="E1763" s="39"/>
      <c r="F1763" s="39"/>
      <c r="G1763" s="39"/>
      <c r="H1763" s="39"/>
      <c r="I1763" s="39"/>
      <c r="J1763" s="43"/>
      <c r="K1763" s="39"/>
      <c r="L1763" s="39"/>
    </row>
    <row r="1764" spans="1:12">
      <c r="A1764" s="41" t="s">
        <v>5399</v>
      </c>
      <c r="B1764" s="42" t="s">
        <v>5400</v>
      </c>
      <c r="C1764" s="39"/>
      <c r="D1764" s="39"/>
      <c r="E1764" s="39"/>
      <c r="F1764" s="39"/>
      <c r="G1764" s="39"/>
      <c r="H1764" s="39"/>
      <c r="I1764" s="39"/>
      <c r="J1764" s="43"/>
      <c r="K1764" s="39"/>
      <c r="L1764" s="39"/>
    </row>
    <row r="1765" spans="1:12">
      <c r="A1765" s="41" t="s">
        <v>5401</v>
      </c>
      <c r="B1765" s="42" t="s">
        <v>5402</v>
      </c>
      <c r="C1765" s="39"/>
      <c r="D1765" s="39"/>
      <c r="E1765" s="39"/>
      <c r="F1765" s="39"/>
      <c r="G1765" s="39"/>
      <c r="H1765" s="39"/>
      <c r="I1765" s="39"/>
      <c r="J1765" s="43"/>
      <c r="K1765" s="39"/>
      <c r="L1765" s="39"/>
    </row>
    <row r="1766" spans="1:12">
      <c r="A1766" s="41" t="s">
        <v>5403</v>
      </c>
      <c r="B1766" s="42" t="s">
        <v>5404</v>
      </c>
      <c r="C1766" s="39"/>
      <c r="D1766" s="39"/>
      <c r="E1766" s="39"/>
      <c r="F1766" s="39"/>
      <c r="G1766" s="39"/>
      <c r="H1766" s="39"/>
      <c r="I1766" s="39"/>
      <c r="J1766" s="43"/>
      <c r="K1766" s="39"/>
      <c r="L1766" s="39"/>
    </row>
    <row r="1767" spans="1:12">
      <c r="A1767" s="41" t="s">
        <v>5405</v>
      </c>
      <c r="B1767" s="42" t="s">
        <v>5406</v>
      </c>
      <c r="C1767" s="39"/>
      <c r="D1767" s="39"/>
      <c r="E1767" s="39"/>
      <c r="F1767" s="39"/>
      <c r="G1767" s="39"/>
      <c r="H1767" s="39"/>
      <c r="I1767" s="39"/>
      <c r="J1767" s="43"/>
      <c r="K1767" s="39"/>
      <c r="L1767" s="39"/>
    </row>
    <row r="1768" spans="1:12">
      <c r="A1768" s="41" t="s">
        <v>5407</v>
      </c>
      <c r="B1768" s="42" t="s">
        <v>5408</v>
      </c>
      <c r="C1768" s="39"/>
      <c r="D1768" s="39"/>
      <c r="E1768" s="39"/>
      <c r="F1768" s="39"/>
      <c r="G1768" s="39"/>
      <c r="H1768" s="39"/>
      <c r="I1768" s="39"/>
      <c r="J1768" s="43"/>
      <c r="K1768" s="39"/>
      <c r="L1768" s="39"/>
    </row>
    <row r="1769" spans="1:12">
      <c r="A1769" s="41" t="s">
        <v>5409</v>
      </c>
      <c r="B1769" s="42" t="s">
        <v>5410</v>
      </c>
      <c r="C1769" s="39"/>
      <c r="D1769" s="39"/>
      <c r="E1769" s="39"/>
      <c r="F1769" s="39"/>
      <c r="G1769" s="39"/>
      <c r="H1769" s="39"/>
      <c r="I1769" s="39"/>
      <c r="J1769" s="43"/>
      <c r="K1769" s="39"/>
      <c r="L1769" s="39"/>
    </row>
    <row r="1770" spans="1:12">
      <c r="A1770" s="41" t="s">
        <v>5411</v>
      </c>
      <c r="B1770" s="42" t="s">
        <v>5410</v>
      </c>
      <c r="C1770" s="39"/>
      <c r="D1770" s="39"/>
      <c r="E1770" s="39"/>
      <c r="F1770" s="39"/>
      <c r="G1770" s="39"/>
      <c r="H1770" s="39"/>
      <c r="I1770" s="39"/>
      <c r="J1770" s="43"/>
      <c r="K1770" s="39"/>
      <c r="L1770" s="39"/>
    </row>
    <row r="1771" spans="1:12" ht="26.4">
      <c r="A1771" s="41" t="s">
        <v>5412</v>
      </c>
      <c r="B1771" s="42" t="s">
        <v>5413</v>
      </c>
      <c r="C1771" s="39"/>
      <c r="D1771" s="39"/>
      <c r="E1771" s="39"/>
      <c r="F1771" s="39"/>
      <c r="G1771" s="39"/>
      <c r="H1771" s="39"/>
      <c r="I1771" s="39"/>
      <c r="J1771" s="43"/>
      <c r="K1771" s="39"/>
      <c r="L1771" s="39"/>
    </row>
    <row r="1772" spans="1:12">
      <c r="A1772" s="41" t="s">
        <v>5414</v>
      </c>
      <c r="B1772" s="42" t="s">
        <v>5415</v>
      </c>
      <c r="C1772" s="39"/>
      <c r="D1772" s="39"/>
      <c r="E1772" s="39"/>
      <c r="F1772" s="39"/>
      <c r="G1772" s="39"/>
      <c r="H1772" s="39"/>
      <c r="I1772" s="39"/>
      <c r="J1772" s="43"/>
      <c r="K1772" s="39"/>
      <c r="L1772" s="39"/>
    </row>
    <row r="1773" spans="1:12">
      <c r="A1773" s="41" t="s">
        <v>5416</v>
      </c>
      <c r="B1773" s="42" t="s">
        <v>5415</v>
      </c>
      <c r="C1773" s="39"/>
      <c r="D1773" s="39"/>
      <c r="E1773" s="39"/>
      <c r="F1773" s="39"/>
      <c r="G1773" s="39"/>
      <c r="H1773" s="39"/>
      <c r="I1773" s="39"/>
      <c r="J1773" s="43"/>
      <c r="K1773" s="39"/>
      <c r="L1773" s="39"/>
    </row>
    <row r="1774" spans="1:12" ht="26.4">
      <c r="A1774" s="41" t="s">
        <v>5417</v>
      </c>
      <c r="B1774" s="42" t="s">
        <v>5418</v>
      </c>
      <c r="C1774" s="39"/>
      <c r="D1774" s="39"/>
      <c r="E1774" s="39"/>
      <c r="F1774" s="39"/>
      <c r="G1774" s="39"/>
      <c r="H1774" s="39"/>
      <c r="I1774" s="39"/>
      <c r="J1774" s="43"/>
      <c r="K1774" s="39"/>
      <c r="L1774" s="39"/>
    </row>
    <row r="1775" spans="1:12" ht="26.4">
      <c r="A1775" s="41" t="s">
        <v>5419</v>
      </c>
      <c r="B1775" s="42" t="s">
        <v>5418</v>
      </c>
      <c r="C1775" s="39"/>
      <c r="D1775" s="39"/>
      <c r="E1775" s="39"/>
      <c r="F1775" s="39"/>
      <c r="G1775" s="39"/>
      <c r="H1775" s="39"/>
      <c r="I1775" s="39"/>
      <c r="J1775" s="43"/>
      <c r="K1775" s="39"/>
      <c r="L1775" s="39"/>
    </row>
    <row r="1776" spans="1:12">
      <c r="A1776" s="41" t="s">
        <v>5420</v>
      </c>
      <c r="B1776" s="42" t="s">
        <v>5421</v>
      </c>
      <c r="C1776" s="39"/>
      <c r="D1776" s="39"/>
      <c r="E1776" s="39"/>
      <c r="F1776" s="39"/>
      <c r="G1776" s="39"/>
      <c r="H1776" s="39"/>
      <c r="I1776" s="39"/>
      <c r="J1776" s="43"/>
      <c r="K1776" s="39"/>
      <c r="L1776" s="39"/>
    </row>
    <row r="1777" spans="1:12">
      <c r="A1777" s="41" t="s">
        <v>5422</v>
      </c>
      <c r="B1777" s="42" t="s">
        <v>5421</v>
      </c>
      <c r="C1777" s="39"/>
      <c r="D1777" s="39"/>
      <c r="E1777" s="39"/>
      <c r="F1777" s="39"/>
      <c r="G1777" s="39"/>
      <c r="H1777" s="39"/>
      <c r="I1777" s="39"/>
      <c r="J1777" s="43"/>
      <c r="K1777" s="39"/>
      <c r="L1777" s="39"/>
    </row>
    <row r="1778" spans="1:12">
      <c r="A1778" s="41" t="s">
        <v>5423</v>
      </c>
      <c r="B1778" s="42" t="s">
        <v>5424</v>
      </c>
      <c r="C1778" s="39"/>
      <c r="D1778" s="39"/>
      <c r="E1778" s="39"/>
      <c r="F1778" s="39"/>
      <c r="G1778" s="39"/>
      <c r="H1778" s="39"/>
      <c r="I1778" s="39"/>
      <c r="J1778" s="43"/>
      <c r="K1778" s="39"/>
      <c r="L1778" s="39"/>
    </row>
    <row r="1779" spans="1:12">
      <c r="A1779" s="41" t="s">
        <v>5425</v>
      </c>
      <c r="B1779" s="42" t="s">
        <v>5426</v>
      </c>
      <c r="C1779" s="39"/>
      <c r="D1779" s="39"/>
      <c r="E1779" s="39"/>
      <c r="F1779" s="39"/>
      <c r="G1779" s="39"/>
      <c r="H1779" s="39"/>
      <c r="I1779" s="39"/>
      <c r="J1779" s="43"/>
      <c r="K1779" s="39"/>
      <c r="L1779" s="39"/>
    </row>
    <row r="1780" spans="1:12">
      <c r="A1780" s="41" t="s">
        <v>5427</v>
      </c>
      <c r="B1780" s="42" t="s">
        <v>5428</v>
      </c>
      <c r="C1780" s="39"/>
      <c r="D1780" s="39"/>
      <c r="E1780" s="39"/>
      <c r="F1780" s="39"/>
      <c r="G1780" s="39"/>
      <c r="H1780" s="39"/>
      <c r="I1780" s="39"/>
      <c r="J1780" s="43"/>
      <c r="K1780" s="39"/>
      <c r="L1780" s="39"/>
    </row>
    <row r="1781" spans="1:12">
      <c r="A1781" s="41" t="s">
        <v>5429</v>
      </c>
      <c r="B1781" s="42" t="s">
        <v>5430</v>
      </c>
      <c r="C1781" s="39"/>
      <c r="D1781" s="39"/>
      <c r="E1781" s="39"/>
      <c r="F1781" s="39"/>
      <c r="G1781" s="39"/>
      <c r="H1781" s="39"/>
      <c r="I1781" s="39"/>
      <c r="J1781" s="43"/>
      <c r="K1781" s="39"/>
      <c r="L1781" s="39"/>
    </row>
    <row r="1782" spans="1:12">
      <c r="A1782" s="41" t="s">
        <v>5431</v>
      </c>
      <c r="B1782" s="42" t="s">
        <v>5432</v>
      </c>
      <c r="C1782" s="39"/>
      <c r="D1782" s="39"/>
      <c r="E1782" s="39"/>
      <c r="F1782" s="39"/>
      <c r="G1782" s="39"/>
      <c r="H1782" s="39"/>
      <c r="I1782" s="39"/>
      <c r="J1782" s="43"/>
      <c r="K1782" s="39"/>
      <c r="L1782" s="39"/>
    </row>
    <row r="1783" spans="1:12">
      <c r="A1783" s="41" t="s">
        <v>5433</v>
      </c>
      <c r="B1783" s="42" t="s">
        <v>5432</v>
      </c>
      <c r="C1783" s="39"/>
      <c r="D1783" s="39"/>
      <c r="E1783" s="39"/>
      <c r="F1783" s="39"/>
      <c r="G1783" s="39"/>
      <c r="H1783" s="39"/>
      <c r="I1783" s="39"/>
      <c r="J1783" s="43"/>
      <c r="K1783" s="39"/>
      <c r="L1783" s="39"/>
    </row>
    <row r="1784" spans="1:12">
      <c r="A1784" s="41" t="s">
        <v>5434</v>
      </c>
      <c r="B1784" s="42" t="s">
        <v>5435</v>
      </c>
      <c r="C1784" s="39"/>
      <c r="D1784" s="39"/>
      <c r="E1784" s="39"/>
      <c r="F1784" s="39"/>
      <c r="G1784" s="39"/>
      <c r="H1784" s="39"/>
      <c r="I1784" s="39"/>
      <c r="J1784" s="43"/>
      <c r="K1784" s="39"/>
      <c r="L1784" s="39"/>
    </row>
    <row r="1785" spans="1:12">
      <c r="A1785" s="41" t="s">
        <v>5436</v>
      </c>
      <c r="B1785" s="42" t="s">
        <v>5435</v>
      </c>
      <c r="C1785" s="39"/>
      <c r="D1785" s="39"/>
      <c r="E1785" s="39"/>
      <c r="F1785" s="39"/>
      <c r="G1785" s="39"/>
      <c r="H1785" s="39"/>
      <c r="I1785" s="39"/>
      <c r="J1785" s="43"/>
      <c r="K1785" s="39"/>
      <c r="L1785" s="39"/>
    </row>
    <row r="1786" spans="1:12">
      <c r="A1786" s="41" t="s">
        <v>5437</v>
      </c>
      <c r="B1786" s="42" t="s">
        <v>5438</v>
      </c>
      <c r="C1786" s="39"/>
      <c r="D1786" s="39"/>
      <c r="E1786" s="39"/>
      <c r="F1786" s="39"/>
      <c r="G1786" s="39"/>
      <c r="H1786" s="39"/>
      <c r="I1786" s="39"/>
      <c r="J1786" s="43"/>
      <c r="K1786" s="39"/>
      <c r="L1786" s="39"/>
    </row>
    <row r="1787" spans="1:12">
      <c r="A1787" s="41" t="s">
        <v>5439</v>
      </c>
      <c r="B1787" s="42" t="s">
        <v>5438</v>
      </c>
      <c r="C1787" s="39"/>
      <c r="D1787" s="39"/>
      <c r="E1787" s="39"/>
      <c r="F1787" s="39"/>
      <c r="G1787" s="39"/>
      <c r="H1787" s="39"/>
      <c r="I1787" s="39"/>
      <c r="J1787" s="43"/>
      <c r="K1787" s="39"/>
      <c r="L1787" s="39"/>
    </row>
    <row r="1788" spans="1:12">
      <c r="A1788" s="41" t="s">
        <v>5440</v>
      </c>
      <c r="B1788" s="42" t="s">
        <v>5441</v>
      </c>
      <c r="C1788" s="39"/>
      <c r="D1788" s="39"/>
      <c r="E1788" s="39"/>
      <c r="F1788" s="39"/>
      <c r="G1788" s="39"/>
      <c r="H1788" s="39"/>
      <c r="I1788" s="39"/>
      <c r="J1788" s="43"/>
      <c r="K1788" s="39"/>
      <c r="L1788" s="39"/>
    </row>
    <row r="1789" spans="1:12">
      <c r="A1789" s="41" t="s">
        <v>5442</v>
      </c>
      <c r="B1789" s="42" t="s">
        <v>5441</v>
      </c>
      <c r="C1789" s="39"/>
      <c r="D1789" s="39"/>
      <c r="E1789" s="39"/>
      <c r="F1789" s="39"/>
      <c r="G1789" s="39"/>
      <c r="H1789" s="39"/>
      <c r="I1789" s="39"/>
      <c r="J1789" s="43"/>
      <c r="K1789" s="39"/>
      <c r="L1789" s="39"/>
    </row>
    <row r="1790" spans="1:12">
      <c r="A1790" s="41" t="s">
        <v>5443</v>
      </c>
      <c r="B1790" s="42" t="s">
        <v>5444</v>
      </c>
      <c r="C1790" s="39"/>
      <c r="D1790" s="39"/>
      <c r="E1790" s="39"/>
      <c r="F1790" s="39"/>
      <c r="G1790" s="39"/>
      <c r="H1790" s="39"/>
      <c r="I1790" s="39"/>
      <c r="J1790" s="43"/>
      <c r="K1790" s="39"/>
      <c r="L1790" s="39"/>
    </row>
    <row r="1791" spans="1:12">
      <c r="A1791" s="41" t="s">
        <v>5445</v>
      </c>
      <c r="B1791" s="42" t="s">
        <v>5446</v>
      </c>
      <c r="C1791" s="39"/>
      <c r="D1791" s="39"/>
      <c r="E1791" s="39"/>
      <c r="F1791" s="39"/>
      <c r="G1791" s="39"/>
      <c r="H1791" s="39"/>
      <c r="I1791" s="39"/>
      <c r="J1791" s="43"/>
      <c r="K1791" s="39"/>
      <c r="L1791" s="39"/>
    </row>
    <row r="1792" spans="1:12">
      <c r="A1792" s="41" t="s">
        <v>5447</v>
      </c>
      <c r="B1792" s="42" t="s">
        <v>5446</v>
      </c>
      <c r="C1792" s="39"/>
      <c r="D1792" s="39"/>
      <c r="E1792" s="39"/>
      <c r="F1792" s="39"/>
      <c r="G1792" s="39"/>
      <c r="H1792" s="39"/>
      <c r="I1792" s="39"/>
      <c r="J1792" s="43"/>
      <c r="K1792" s="39"/>
      <c r="L1792" s="39"/>
    </row>
    <row r="1793" spans="1:12">
      <c r="A1793" s="41" t="s">
        <v>5448</v>
      </c>
      <c r="B1793" s="42" t="s">
        <v>5449</v>
      </c>
      <c r="C1793" s="39"/>
      <c r="D1793" s="39"/>
      <c r="E1793" s="39"/>
      <c r="F1793" s="39"/>
      <c r="G1793" s="39"/>
      <c r="H1793" s="39"/>
      <c r="I1793" s="39"/>
      <c r="J1793" s="43"/>
      <c r="K1793" s="39"/>
      <c r="L1793" s="39"/>
    </row>
    <row r="1794" spans="1:12">
      <c r="A1794" s="41" t="s">
        <v>5450</v>
      </c>
      <c r="B1794" s="42" t="s">
        <v>5449</v>
      </c>
      <c r="C1794" s="39"/>
      <c r="D1794" s="39"/>
      <c r="E1794" s="39"/>
      <c r="F1794" s="39"/>
      <c r="G1794" s="39"/>
      <c r="H1794" s="39"/>
      <c r="I1794" s="39"/>
      <c r="J1794" s="43"/>
      <c r="K1794" s="39"/>
      <c r="L1794" s="39"/>
    </row>
    <row r="1795" spans="1:12">
      <c r="A1795" s="41" t="s">
        <v>5451</v>
      </c>
      <c r="B1795" s="42" t="s">
        <v>5452</v>
      </c>
      <c r="C1795" s="39"/>
      <c r="D1795" s="39"/>
      <c r="E1795" s="39"/>
      <c r="F1795" s="39"/>
      <c r="G1795" s="39"/>
      <c r="H1795" s="39"/>
      <c r="I1795" s="39"/>
      <c r="J1795" s="43"/>
      <c r="K1795" s="39"/>
      <c r="L1795" s="39"/>
    </row>
    <row r="1796" spans="1:12">
      <c r="A1796" s="41" t="s">
        <v>5453</v>
      </c>
      <c r="B1796" s="42" t="s">
        <v>5452</v>
      </c>
      <c r="C1796" s="39"/>
      <c r="D1796" s="39"/>
      <c r="E1796" s="39"/>
      <c r="F1796" s="39"/>
      <c r="G1796" s="39"/>
      <c r="H1796" s="39"/>
      <c r="I1796" s="39"/>
      <c r="J1796" s="43"/>
      <c r="K1796" s="39"/>
      <c r="L1796" s="39"/>
    </row>
    <row r="1797" spans="1:12">
      <c r="A1797" s="41" t="s">
        <v>5454</v>
      </c>
      <c r="B1797" s="42" t="s">
        <v>5452</v>
      </c>
      <c r="C1797" s="39"/>
      <c r="D1797" s="39"/>
      <c r="E1797" s="39"/>
      <c r="F1797" s="39"/>
      <c r="G1797" s="39"/>
      <c r="H1797" s="39"/>
      <c r="I1797" s="39"/>
      <c r="J1797" s="43"/>
      <c r="K1797" s="39"/>
      <c r="L1797" s="39"/>
    </row>
    <row r="1798" spans="1:12">
      <c r="A1798" s="41" t="s">
        <v>5455</v>
      </c>
      <c r="B1798" s="42" t="s">
        <v>5456</v>
      </c>
      <c r="C1798" s="39"/>
      <c r="D1798" s="39"/>
      <c r="E1798" s="39"/>
      <c r="F1798" s="39"/>
      <c r="G1798" s="39"/>
      <c r="H1798" s="39"/>
      <c r="I1798" s="39"/>
      <c r="J1798" s="43"/>
      <c r="K1798" s="39"/>
      <c r="L1798" s="39"/>
    </row>
    <row r="1799" spans="1:12">
      <c r="A1799" s="41" t="s">
        <v>5457</v>
      </c>
      <c r="B1799" s="42" t="s">
        <v>5456</v>
      </c>
      <c r="C1799" s="39"/>
      <c r="D1799" s="39"/>
      <c r="E1799" s="39"/>
      <c r="F1799" s="39"/>
      <c r="G1799" s="39"/>
      <c r="H1799" s="39"/>
      <c r="I1799" s="39"/>
      <c r="J1799" s="43"/>
      <c r="K1799" s="39"/>
      <c r="L1799" s="39"/>
    </row>
    <row r="1800" spans="1:12">
      <c r="A1800" s="41" t="s">
        <v>5458</v>
      </c>
      <c r="B1800" s="42" t="s">
        <v>5456</v>
      </c>
      <c r="C1800" s="39"/>
      <c r="D1800" s="39"/>
      <c r="E1800" s="39"/>
      <c r="F1800" s="39"/>
      <c r="G1800" s="39"/>
      <c r="H1800" s="39"/>
      <c r="I1800" s="39"/>
      <c r="J1800" s="43"/>
      <c r="K1800" s="39"/>
      <c r="L1800" s="39"/>
    </row>
    <row r="1801" spans="1:12">
      <c r="A1801" s="41" t="s">
        <v>5459</v>
      </c>
      <c r="B1801" s="42" t="s">
        <v>5456</v>
      </c>
      <c r="C1801" s="39"/>
      <c r="D1801" s="39"/>
      <c r="E1801" s="39"/>
      <c r="F1801" s="39"/>
      <c r="G1801" s="39"/>
      <c r="H1801" s="39"/>
      <c r="I1801" s="39"/>
      <c r="J1801" s="43"/>
      <c r="K1801" s="39"/>
      <c r="L1801" s="39"/>
    </row>
    <row r="1802" spans="1:12">
      <c r="A1802" s="41" t="s">
        <v>5460</v>
      </c>
      <c r="B1802" s="42" t="s">
        <v>1382</v>
      </c>
      <c r="C1802" s="39"/>
      <c r="D1802" s="39"/>
      <c r="E1802" s="39"/>
      <c r="F1802" s="39"/>
      <c r="G1802" s="39"/>
      <c r="H1802" s="39"/>
      <c r="I1802" s="39"/>
      <c r="J1802" s="43"/>
      <c r="K1802" s="39"/>
      <c r="L1802" s="39"/>
    </row>
    <row r="1803" spans="1:12">
      <c r="A1803" s="41" t="s">
        <v>5461</v>
      </c>
      <c r="B1803" s="42" t="s">
        <v>5462</v>
      </c>
      <c r="C1803" s="39"/>
      <c r="D1803" s="39"/>
      <c r="E1803" s="39"/>
      <c r="F1803" s="39"/>
      <c r="G1803" s="39"/>
      <c r="H1803" s="39"/>
      <c r="I1803" s="39"/>
      <c r="J1803" s="43"/>
      <c r="K1803" s="39"/>
      <c r="L1803" s="39"/>
    </row>
    <row r="1804" spans="1:12" ht="26.4">
      <c r="A1804" s="41" t="s">
        <v>5463</v>
      </c>
      <c r="B1804" s="42" t="s">
        <v>5464</v>
      </c>
      <c r="C1804" s="39"/>
      <c r="D1804" s="39"/>
      <c r="E1804" s="39"/>
      <c r="F1804" s="39"/>
      <c r="G1804" s="39"/>
      <c r="H1804" s="39"/>
      <c r="I1804" s="39"/>
      <c r="J1804" s="43"/>
      <c r="K1804" s="39"/>
      <c r="L1804" s="39"/>
    </row>
    <row r="1805" spans="1:12" ht="26.4">
      <c r="A1805" s="41" t="s">
        <v>5465</v>
      </c>
      <c r="B1805" s="42" t="s">
        <v>5464</v>
      </c>
      <c r="C1805" s="39"/>
      <c r="D1805" s="39"/>
      <c r="E1805" s="39"/>
      <c r="F1805" s="39"/>
      <c r="G1805" s="39"/>
      <c r="H1805" s="39"/>
      <c r="I1805" s="39"/>
      <c r="J1805" s="43"/>
      <c r="K1805" s="39"/>
      <c r="L1805" s="39"/>
    </row>
    <row r="1806" spans="1:12" ht="26.4">
      <c r="A1806" s="41" t="s">
        <v>5466</v>
      </c>
      <c r="B1806" s="42" t="s">
        <v>5467</v>
      </c>
      <c r="C1806" s="39"/>
      <c r="D1806" s="39"/>
      <c r="E1806" s="39"/>
      <c r="F1806" s="39"/>
      <c r="G1806" s="39"/>
      <c r="H1806" s="39"/>
      <c r="I1806" s="39"/>
      <c r="J1806" s="43"/>
      <c r="K1806" s="39"/>
      <c r="L1806" s="39"/>
    </row>
    <row r="1807" spans="1:12" ht="26.4">
      <c r="A1807" s="41" t="s">
        <v>5468</v>
      </c>
      <c r="B1807" s="42" t="s">
        <v>5469</v>
      </c>
      <c r="C1807" s="39"/>
      <c r="D1807" s="39"/>
      <c r="E1807" s="39"/>
      <c r="F1807" s="39"/>
      <c r="G1807" s="39"/>
      <c r="H1807" s="39"/>
      <c r="I1807" s="39"/>
      <c r="J1807" s="43"/>
      <c r="K1807" s="39"/>
      <c r="L1807" s="39"/>
    </row>
    <row r="1808" spans="1:12">
      <c r="A1808" s="41" t="s">
        <v>5470</v>
      </c>
      <c r="B1808" s="42" t="s">
        <v>5471</v>
      </c>
      <c r="C1808" s="39"/>
      <c r="D1808" s="39"/>
      <c r="E1808" s="39"/>
      <c r="F1808" s="39"/>
      <c r="G1808" s="39"/>
      <c r="H1808" s="39"/>
      <c r="I1808" s="39"/>
      <c r="J1808" s="43"/>
      <c r="K1808" s="39"/>
      <c r="L1808" s="39"/>
    </row>
    <row r="1809" spans="1:12" ht="26.4">
      <c r="A1809" s="41" t="s">
        <v>5472</v>
      </c>
      <c r="B1809" s="42" t="s">
        <v>5473</v>
      </c>
      <c r="C1809" s="39"/>
      <c r="D1809" s="39"/>
      <c r="E1809" s="39"/>
      <c r="F1809" s="39"/>
      <c r="G1809" s="39"/>
      <c r="H1809" s="39"/>
      <c r="I1809" s="39"/>
      <c r="J1809" s="43"/>
      <c r="K1809" s="39"/>
      <c r="L1809" s="39"/>
    </row>
    <row r="1810" spans="1:12" ht="26.4">
      <c r="A1810" s="41" t="s">
        <v>5474</v>
      </c>
      <c r="B1810" s="42" t="s">
        <v>5473</v>
      </c>
      <c r="C1810" s="39"/>
      <c r="D1810" s="39"/>
      <c r="E1810" s="39"/>
      <c r="F1810" s="39"/>
      <c r="G1810" s="39"/>
      <c r="H1810" s="39"/>
      <c r="I1810" s="39"/>
      <c r="J1810" s="43"/>
      <c r="K1810" s="39"/>
      <c r="L1810" s="39"/>
    </row>
    <row r="1811" spans="1:12" ht="26.4">
      <c r="A1811" s="41" t="s">
        <v>5475</v>
      </c>
      <c r="B1811" s="42" t="s">
        <v>5476</v>
      </c>
      <c r="C1811" s="39"/>
      <c r="D1811" s="39"/>
      <c r="E1811" s="39"/>
      <c r="F1811" s="39"/>
      <c r="G1811" s="39"/>
      <c r="H1811" s="39"/>
      <c r="I1811" s="39"/>
      <c r="J1811" s="43"/>
      <c r="K1811" s="39"/>
      <c r="L1811" s="39"/>
    </row>
    <row r="1812" spans="1:12" ht="26.4">
      <c r="A1812" s="41" t="s">
        <v>5477</v>
      </c>
      <c r="B1812" s="42" t="s">
        <v>5476</v>
      </c>
      <c r="C1812" s="39"/>
      <c r="D1812" s="39"/>
      <c r="E1812" s="39"/>
      <c r="F1812" s="39"/>
      <c r="G1812" s="39"/>
      <c r="H1812" s="39"/>
      <c r="I1812" s="39"/>
      <c r="J1812" s="43"/>
      <c r="K1812" s="39"/>
      <c r="L1812" s="39"/>
    </row>
    <row r="1813" spans="1:12" ht="26.4">
      <c r="A1813" s="41" t="s">
        <v>5478</v>
      </c>
      <c r="B1813" s="42" t="s">
        <v>5479</v>
      </c>
      <c r="C1813" s="39"/>
      <c r="D1813" s="39"/>
      <c r="E1813" s="39"/>
      <c r="F1813" s="39"/>
      <c r="G1813" s="39"/>
      <c r="H1813" s="39"/>
      <c r="I1813" s="39"/>
      <c r="J1813" s="43"/>
      <c r="K1813" s="39"/>
      <c r="L1813" s="39"/>
    </row>
    <row r="1814" spans="1:12" ht="26.4">
      <c r="A1814" s="41" t="s">
        <v>5480</v>
      </c>
      <c r="B1814" s="42" t="s">
        <v>5479</v>
      </c>
      <c r="C1814" s="39"/>
      <c r="D1814" s="39"/>
      <c r="E1814" s="39"/>
      <c r="F1814" s="39"/>
      <c r="G1814" s="39"/>
      <c r="H1814" s="39"/>
      <c r="I1814" s="39"/>
      <c r="J1814" s="43"/>
      <c r="K1814" s="39"/>
      <c r="L1814" s="39"/>
    </row>
    <row r="1815" spans="1:12" ht="26.4">
      <c r="A1815" s="41" t="s">
        <v>5481</v>
      </c>
      <c r="B1815" s="42" t="s">
        <v>5482</v>
      </c>
      <c r="C1815" s="39"/>
      <c r="D1815" s="39"/>
      <c r="E1815" s="39"/>
      <c r="F1815" s="39"/>
      <c r="G1815" s="39"/>
      <c r="H1815" s="39"/>
      <c r="I1815" s="39"/>
      <c r="J1815" s="43"/>
      <c r="K1815" s="39"/>
      <c r="L1815" s="39"/>
    </row>
    <row r="1816" spans="1:12" ht="26.4">
      <c r="A1816" s="41" t="s">
        <v>5483</v>
      </c>
      <c r="B1816" s="42" t="s">
        <v>5482</v>
      </c>
      <c r="C1816" s="39"/>
      <c r="D1816" s="39"/>
      <c r="E1816" s="39"/>
      <c r="F1816" s="39"/>
      <c r="G1816" s="39"/>
      <c r="H1816" s="39"/>
      <c r="I1816" s="39"/>
      <c r="J1816" s="43"/>
      <c r="K1816" s="39"/>
      <c r="L1816" s="39"/>
    </row>
    <row r="1817" spans="1:12" ht="26.4">
      <c r="A1817" s="41" t="s">
        <v>5484</v>
      </c>
      <c r="B1817" s="42" t="s">
        <v>5485</v>
      </c>
      <c r="C1817" s="39"/>
      <c r="D1817" s="39"/>
      <c r="E1817" s="39"/>
      <c r="F1817" s="39"/>
      <c r="G1817" s="39"/>
      <c r="H1817" s="39"/>
      <c r="I1817" s="39"/>
      <c r="J1817" s="43"/>
      <c r="K1817" s="39"/>
      <c r="L1817" s="39"/>
    </row>
    <row r="1818" spans="1:12" ht="26.4">
      <c r="A1818" s="41" t="s">
        <v>5486</v>
      </c>
      <c r="B1818" s="42" t="s">
        <v>5485</v>
      </c>
      <c r="C1818" s="39"/>
      <c r="D1818" s="39"/>
      <c r="E1818" s="39"/>
      <c r="F1818" s="39"/>
      <c r="G1818" s="39"/>
      <c r="H1818" s="39"/>
      <c r="I1818" s="39"/>
      <c r="J1818" s="43"/>
      <c r="K1818" s="39"/>
      <c r="L1818" s="39"/>
    </row>
    <row r="1819" spans="1:12">
      <c r="A1819" s="41" t="s">
        <v>5487</v>
      </c>
      <c r="B1819" s="42" t="s">
        <v>5488</v>
      </c>
      <c r="C1819" s="39"/>
      <c r="D1819" s="39"/>
      <c r="E1819" s="39"/>
      <c r="F1819" s="39"/>
      <c r="G1819" s="39"/>
      <c r="H1819" s="39"/>
      <c r="I1819" s="39"/>
      <c r="J1819" s="43"/>
      <c r="K1819" s="39"/>
      <c r="L1819" s="39"/>
    </row>
    <row r="1820" spans="1:12">
      <c r="A1820" s="41" t="s">
        <v>5489</v>
      </c>
      <c r="B1820" s="42" t="s">
        <v>5488</v>
      </c>
      <c r="C1820" s="39"/>
      <c r="D1820" s="39"/>
      <c r="E1820" s="39"/>
      <c r="F1820" s="39"/>
      <c r="G1820" s="39"/>
      <c r="H1820" s="39"/>
      <c r="I1820" s="39"/>
      <c r="J1820" s="43"/>
      <c r="K1820" s="39"/>
      <c r="L1820" s="39"/>
    </row>
    <row r="1821" spans="1:12">
      <c r="A1821" s="41" t="s">
        <v>5490</v>
      </c>
      <c r="B1821" s="42" t="s">
        <v>5491</v>
      </c>
      <c r="C1821" s="39"/>
      <c r="D1821" s="39"/>
      <c r="E1821" s="39"/>
      <c r="F1821" s="39"/>
      <c r="G1821" s="39"/>
      <c r="H1821" s="39"/>
      <c r="I1821" s="39"/>
      <c r="J1821" s="43"/>
      <c r="K1821" s="39"/>
      <c r="L1821" s="39"/>
    </row>
    <row r="1822" spans="1:12">
      <c r="A1822" s="41" t="s">
        <v>5492</v>
      </c>
      <c r="B1822" s="42" t="s">
        <v>5493</v>
      </c>
      <c r="C1822" s="39"/>
      <c r="D1822" s="39"/>
      <c r="E1822" s="39"/>
      <c r="F1822" s="39"/>
      <c r="G1822" s="39"/>
      <c r="H1822" s="39"/>
      <c r="I1822" s="39"/>
      <c r="J1822" s="43"/>
      <c r="K1822" s="39"/>
      <c r="L1822" s="39"/>
    </row>
    <row r="1823" spans="1:12">
      <c r="A1823" s="41" t="s">
        <v>5494</v>
      </c>
      <c r="B1823" s="42" t="s">
        <v>5493</v>
      </c>
      <c r="C1823" s="39"/>
      <c r="D1823" s="39"/>
      <c r="E1823" s="39"/>
      <c r="F1823" s="39"/>
      <c r="G1823" s="39"/>
      <c r="H1823" s="39"/>
      <c r="I1823" s="39"/>
      <c r="J1823" s="43"/>
      <c r="K1823" s="39"/>
      <c r="L1823" s="39"/>
    </row>
    <row r="1824" spans="1:12">
      <c r="A1824" s="41" t="s">
        <v>5495</v>
      </c>
      <c r="B1824" s="42" t="s">
        <v>5496</v>
      </c>
      <c r="C1824" s="39"/>
      <c r="D1824" s="39"/>
      <c r="E1824" s="39"/>
      <c r="F1824" s="39"/>
      <c r="G1824" s="39"/>
      <c r="H1824" s="39"/>
      <c r="I1824" s="39"/>
      <c r="J1824" s="43"/>
      <c r="K1824" s="39"/>
      <c r="L1824" s="39"/>
    </row>
    <row r="1825" spans="1:12">
      <c r="A1825" s="41" t="s">
        <v>5497</v>
      </c>
      <c r="B1825" s="42" t="s">
        <v>5498</v>
      </c>
      <c r="C1825" s="39"/>
      <c r="D1825" s="39"/>
      <c r="E1825" s="39"/>
      <c r="F1825" s="39"/>
      <c r="G1825" s="39"/>
      <c r="H1825" s="39"/>
      <c r="I1825" s="39"/>
      <c r="J1825" s="43"/>
      <c r="K1825" s="39"/>
      <c r="L1825" s="39"/>
    </row>
    <row r="1826" spans="1:12">
      <c r="A1826" s="41" t="s">
        <v>5499</v>
      </c>
      <c r="B1826" s="42" t="s">
        <v>5500</v>
      </c>
      <c r="C1826" s="39"/>
      <c r="D1826" s="39"/>
      <c r="E1826" s="39"/>
      <c r="F1826" s="39"/>
      <c r="G1826" s="39"/>
      <c r="H1826" s="39"/>
      <c r="I1826" s="39"/>
      <c r="J1826" s="43"/>
      <c r="K1826" s="39"/>
      <c r="L1826" s="39"/>
    </row>
    <row r="1827" spans="1:12">
      <c r="A1827" s="41" t="s">
        <v>5501</v>
      </c>
      <c r="B1827" s="42" t="s">
        <v>5500</v>
      </c>
      <c r="C1827" s="39"/>
      <c r="D1827" s="39"/>
      <c r="E1827" s="39"/>
      <c r="F1827" s="39"/>
      <c r="G1827" s="39"/>
      <c r="H1827" s="39"/>
      <c r="I1827" s="39"/>
      <c r="J1827" s="43"/>
      <c r="K1827" s="39"/>
      <c r="L1827" s="39"/>
    </row>
    <row r="1828" spans="1:12">
      <c r="A1828" s="41" t="s">
        <v>5502</v>
      </c>
      <c r="B1828" s="42" t="s">
        <v>5500</v>
      </c>
      <c r="C1828" s="39"/>
      <c r="D1828" s="39"/>
      <c r="E1828" s="39"/>
      <c r="F1828" s="39"/>
      <c r="G1828" s="39"/>
      <c r="H1828" s="39"/>
      <c r="I1828" s="39"/>
      <c r="J1828" s="43"/>
      <c r="K1828" s="39"/>
      <c r="L1828" s="39"/>
    </row>
    <row r="1829" spans="1:12">
      <c r="A1829" s="41" t="s">
        <v>5503</v>
      </c>
      <c r="B1829" s="42" t="s">
        <v>5504</v>
      </c>
      <c r="C1829" s="39"/>
      <c r="D1829" s="39"/>
      <c r="E1829" s="39"/>
      <c r="F1829" s="39"/>
      <c r="G1829" s="39"/>
      <c r="H1829" s="39"/>
      <c r="I1829" s="39"/>
      <c r="J1829" s="43"/>
      <c r="K1829" s="39"/>
      <c r="L1829" s="39"/>
    </row>
    <row r="1830" spans="1:12">
      <c r="A1830" s="41" t="s">
        <v>5505</v>
      </c>
      <c r="B1830" s="42" t="s">
        <v>5504</v>
      </c>
      <c r="C1830" s="39"/>
      <c r="D1830" s="39"/>
      <c r="E1830" s="39"/>
      <c r="F1830" s="39"/>
      <c r="G1830" s="39"/>
      <c r="H1830" s="39"/>
      <c r="I1830" s="39"/>
      <c r="J1830" s="43"/>
      <c r="K1830" s="39"/>
      <c r="L1830" s="39"/>
    </row>
    <row r="1831" spans="1:12">
      <c r="A1831" s="41" t="s">
        <v>5506</v>
      </c>
      <c r="B1831" s="42" t="s">
        <v>5504</v>
      </c>
      <c r="C1831" s="39"/>
      <c r="D1831" s="39"/>
      <c r="E1831" s="39"/>
      <c r="F1831" s="39"/>
      <c r="G1831" s="39"/>
      <c r="H1831" s="39"/>
      <c r="I1831" s="39"/>
      <c r="J1831" s="43"/>
      <c r="K1831" s="39"/>
      <c r="L1831" s="39"/>
    </row>
    <row r="1832" spans="1:12">
      <c r="A1832" s="41" t="s">
        <v>5507</v>
      </c>
      <c r="B1832" s="42" t="s">
        <v>5508</v>
      </c>
      <c r="C1832" s="39"/>
      <c r="D1832" s="39"/>
      <c r="E1832" s="39"/>
      <c r="F1832" s="39"/>
      <c r="G1832" s="39"/>
      <c r="H1832" s="39"/>
      <c r="I1832" s="39"/>
      <c r="J1832" s="43"/>
      <c r="K1832" s="39"/>
      <c r="L1832" s="39"/>
    </row>
    <row r="1833" spans="1:12">
      <c r="A1833" s="41" t="s">
        <v>5509</v>
      </c>
      <c r="B1833" s="42" t="s">
        <v>5510</v>
      </c>
      <c r="C1833" s="39"/>
      <c r="D1833" s="39"/>
      <c r="E1833" s="39"/>
      <c r="F1833" s="39"/>
      <c r="G1833" s="39"/>
      <c r="H1833" s="39"/>
      <c r="I1833" s="39"/>
      <c r="J1833" s="43"/>
      <c r="K1833" s="39"/>
      <c r="L1833" s="39"/>
    </row>
    <row r="1834" spans="1:12">
      <c r="A1834" s="41" t="s">
        <v>5511</v>
      </c>
      <c r="B1834" s="42" t="s">
        <v>5510</v>
      </c>
      <c r="C1834" s="39"/>
      <c r="D1834" s="39"/>
      <c r="E1834" s="39"/>
      <c r="F1834" s="39"/>
      <c r="G1834" s="39"/>
      <c r="H1834" s="39"/>
      <c r="I1834" s="39"/>
      <c r="J1834" s="43"/>
      <c r="K1834" s="39"/>
      <c r="L1834" s="39"/>
    </row>
    <row r="1835" spans="1:12">
      <c r="A1835" s="41" t="s">
        <v>5512</v>
      </c>
      <c r="B1835" s="42" t="s">
        <v>5513</v>
      </c>
      <c r="C1835" s="39"/>
      <c r="D1835" s="39"/>
      <c r="E1835" s="39"/>
      <c r="F1835" s="39"/>
      <c r="G1835" s="39"/>
      <c r="H1835" s="39"/>
      <c r="I1835" s="39"/>
      <c r="J1835" s="43"/>
      <c r="K1835" s="39"/>
      <c r="L1835" s="39"/>
    </row>
    <row r="1836" spans="1:12">
      <c r="A1836" s="41" t="s">
        <v>5514</v>
      </c>
      <c r="B1836" s="42" t="s">
        <v>5513</v>
      </c>
      <c r="C1836" s="39"/>
      <c r="D1836" s="39"/>
      <c r="E1836" s="39"/>
      <c r="F1836" s="39"/>
      <c r="G1836" s="39"/>
      <c r="H1836" s="39"/>
      <c r="I1836" s="39"/>
      <c r="J1836" s="43"/>
      <c r="K1836" s="39"/>
      <c r="L1836" s="39"/>
    </row>
    <row r="1837" spans="1:12">
      <c r="A1837" s="41" t="s">
        <v>5515</v>
      </c>
      <c r="B1837" s="42" t="s">
        <v>5516</v>
      </c>
      <c r="C1837" s="39"/>
      <c r="D1837" s="39"/>
      <c r="E1837" s="39"/>
      <c r="F1837" s="39"/>
      <c r="G1837" s="39"/>
      <c r="H1837" s="39"/>
      <c r="I1837" s="39"/>
      <c r="J1837" s="43"/>
      <c r="K1837" s="39"/>
      <c r="L1837" s="39"/>
    </row>
    <row r="1838" spans="1:12">
      <c r="A1838" s="41" t="s">
        <v>5517</v>
      </c>
      <c r="B1838" s="42" t="s">
        <v>5516</v>
      </c>
      <c r="C1838" s="39"/>
      <c r="D1838" s="39"/>
      <c r="E1838" s="39"/>
      <c r="F1838" s="39"/>
      <c r="G1838" s="39"/>
      <c r="H1838" s="39"/>
      <c r="I1838" s="39"/>
      <c r="J1838" s="43"/>
      <c r="K1838" s="39"/>
      <c r="L1838" s="39"/>
    </row>
    <row r="1839" spans="1:12">
      <c r="A1839" s="41" t="s">
        <v>5518</v>
      </c>
      <c r="B1839" s="42" t="s">
        <v>5516</v>
      </c>
      <c r="C1839" s="39"/>
      <c r="D1839" s="39"/>
      <c r="E1839" s="39"/>
      <c r="F1839" s="39"/>
      <c r="G1839" s="39"/>
      <c r="H1839" s="39"/>
      <c r="I1839" s="39"/>
      <c r="J1839" s="43"/>
      <c r="K1839" s="39"/>
      <c r="L1839" s="39"/>
    </row>
    <row r="1840" spans="1:12">
      <c r="A1840" s="41" t="s">
        <v>5519</v>
      </c>
      <c r="B1840" s="42" t="s">
        <v>5520</v>
      </c>
      <c r="C1840" s="39"/>
      <c r="D1840" s="39"/>
      <c r="E1840" s="39"/>
      <c r="F1840" s="39"/>
      <c r="G1840" s="39"/>
      <c r="H1840" s="39"/>
      <c r="I1840" s="39"/>
      <c r="J1840" s="43"/>
      <c r="K1840" s="39"/>
      <c r="L1840" s="39"/>
    </row>
    <row r="1841" spans="1:12">
      <c r="A1841" s="41" t="s">
        <v>5521</v>
      </c>
      <c r="B1841" s="42" t="s">
        <v>5520</v>
      </c>
      <c r="C1841" s="39"/>
      <c r="D1841" s="39"/>
      <c r="E1841" s="39"/>
      <c r="F1841" s="39"/>
      <c r="G1841" s="39"/>
      <c r="H1841" s="39"/>
      <c r="I1841" s="39"/>
      <c r="J1841" s="43"/>
      <c r="K1841" s="39"/>
      <c r="L1841" s="39"/>
    </row>
    <row r="1842" spans="1:12">
      <c r="A1842" s="41" t="s">
        <v>5522</v>
      </c>
      <c r="B1842" s="42" t="s">
        <v>5523</v>
      </c>
      <c r="C1842" s="39"/>
      <c r="D1842" s="39"/>
      <c r="E1842" s="39"/>
      <c r="F1842" s="39"/>
      <c r="G1842" s="39"/>
      <c r="H1842" s="39"/>
      <c r="I1842" s="39"/>
      <c r="J1842" s="43"/>
      <c r="K1842" s="39"/>
      <c r="L1842" s="39"/>
    </row>
    <row r="1843" spans="1:12" ht="26.4">
      <c r="A1843" s="41" t="s">
        <v>5524</v>
      </c>
      <c r="B1843" s="42" t="s">
        <v>5525</v>
      </c>
      <c r="C1843" s="39"/>
      <c r="D1843" s="39"/>
      <c r="E1843" s="39"/>
      <c r="F1843" s="39"/>
      <c r="G1843" s="39"/>
      <c r="H1843" s="39"/>
      <c r="I1843" s="39"/>
      <c r="J1843" s="43"/>
      <c r="K1843" s="39"/>
      <c r="L1843" s="39"/>
    </row>
    <row r="1844" spans="1:12">
      <c r="A1844" s="41" t="s">
        <v>5526</v>
      </c>
      <c r="B1844" s="42" t="s">
        <v>5527</v>
      </c>
      <c r="C1844" s="39"/>
      <c r="D1844" s="39"/>
      <c r="E1844" s="39"/>
      <c r="F1844" s="39"/>
      <c r="G1844" s="39"/>
      <c r="H1844" s="39"/>
      <c r="I1844" s="39"/>
      <c r="J1844" s="43"/>
      <c r="K1844" s="39"/>
      <c r="L1844" s="39"/>
    </row>
    <row r="1845" spans="1:12">
      <c r="A1845" s="41" t="s">
        <v>5528</v>
      </c>
      <c r="B1845" s="42" t="s">
        <v>5529</v>
      </c>
      <c r="C1845" s="39"/>
      <c r="D1845" s="39"/>
      <c r="E1845" s="39"/>
      <c r="F1845" s="39"/>
      <c r="G1845" s="39"/>
      <c r="H1845" s="39"/>
      <c r="I1845" s="39"/>
      <c r="J1845" s="43"/>
      <c r="K1845" s="39"/>
      <c r="L1845" s="39"/>
    </row>
    <row r="1846" spans="1:12">
      <c r="A1846" s="41" t="s">
        <v>5530</v>
      </c>
      <c r="B1846" s="42" t="s">
        <v>5531</v>
      </c>
      <c r="C1846" s="39"/>
      <c r="D1846" s="39"/>
      <c r="E1846" s="39"/>
      <c r="F1846" s="39"/>
      <c r="G1846" s="39"/>
      <c r="H1846" s="39"/>
      <c r="I1846" s="39"/>
      <c r="J1846" s="43"/>
      <c r="K1846" s="39"/>
      <c r="L1846" s="39"/>
    </row>
    <row r="1847" spans="1:12">
      <c r="A1847" s="41" t="s">
        <v>5532</v>
      </c>
      <c r="B1847" s="42" t="s">
        <v>5531</v>
      </c>
      <c r="C1847" s="39"/>
      <c r="D1847" s="39"/>
      <c r="E1847" s="39"/>
      <c r="F1847" s="39"/>
      <c r="G1847" s="39"/>
      <c r="H1847" s="39"/>
      <c r="I1847" s="39"/>
      <c r="J1847" s="43"/>
      <c r="K1847" s="39"/>
      <c r="L1847" s="39"/>
    </row>
    <row r="1848" spans="1:12">
      <c r="A1848" s="41" t="s">
        <v>5533</v>
      </c>
      <c r="B1848" s="42" t="s">
        <v>5534</v>
      </c>
      <c r="C1848" s="39"/>
      <c r="D1848" s="39"/>
      <c r="E1848" s="39"/>
      <c r="F1848" s="39"/>
      <c r="G1848" s="39"/>
      <c r="H1848" s="39"/>
      <c r="I1848" s="39"/>
      <c r="J1848" s="43"/>
      <c r="K1848" s="39"/>
      <c r="L1848" s="39"/>
    </row>
    <row r="1849" spans="1:12">
      <c r="A1849" s="41" t="s">
        <v>5535</v>
      </c>
      <c r="B1849" s="42" t="s">
        <v>5534</v>
      </c>
      <c r="C1849" s="39"/>
      <c r="D1849" s="39"/>
      <c r="E1849" s="39"/>
      <c r="F1849" s="39"/>
      <c r="G1849" s="39"/>
      <c r="H1849" s="39"/>
      <c r="I1849" s="39"/>
      <c r="J1849" s="43"/>
      <c r="K1849" s="39"/>
      <c r="L1849" s="39"/>
    </row>
    <row r="1850" spans="1:12">
      <c r="A1850" s="41" t="s">
        <v>5536</v>
      </c>
      <c r="B1850" s="42" t="s">
        <v>5537</v>
      </c>
      <c r="C1850" s="39"/>
      <c r="D1850" s="39"/>
      <c r="E1850" s="39"/>
      <c r="F1850" s="39"/>
      <c r="G1850" s="39"/>
      <c r="H1850" s="39"/>
      <c r="I1850" s="39"/>
      <c r="J1850" s="43"/>
      <c r="K1850" s="39"/>
      <c r="L1850" s="39"/>
    </row>
    <row r="1851" spans="1:12">
      <c r="A1851" s="41" t="s">
        <v>5538</v>
      </c>
      <c r="B1851" s="42" t="s">
        <v>5537</v>
      </c>
      <c r="C1851" s="39"/>
      <c r="D1851" s="39"/>
      <c r="E1851" s="39"/>
      <c r="F1851" s="39"/>
      <c r="G1851" s="39"/>
      <c r="H1851" s="39"/>
      <c r="I1851" s="39"/>
      <c r="J1851" s="43"/>
      <c r="K1851" s="39"/>
      <c r="L1851" s="39"/>
    </row>
    <row r="1852" spans="1:12">
      <c r="A1852" s="41" t="s">
        <v>5539</v>
      </c>
      <c r="B1852" s="42" t="s">
        <v>5540</v>
      </c>
      <c r="C1852" s="39"/>
      <c r="D1852" s="39"/>
      <c r="E1852" s="39"/>
      <c r="F1852" s="39"/>
      <c r="G1852" s="39"/>
      <c r="H1852" s="39"/>
      <c r="I1852" s="39"/>
      <c r="J1852" s="43"/>
      <c r="K1852" s="39"/>
      <c r="L1852" s="39"/>
    </row>
    <row r="1853" spans="1:12">
      <c r="A1853" s="41" t="s">
        <v>5541</v>
      </c>
      <c r="B1853" s="42" t="s">
        <v>5540</v>
      </c>
      <c r="C1853" s="39"/>
      <c r="D1853" s="39"/>
      <c r="E1853" s="39"/>
      <c r="F1853" s="39"/>
      <c r="G1853" s="39"/>
      <c r="H1853" s="39"/>
      <c r="I1853" s="39"/>
      <c r="J1853" s="43"/>
      <c r="K1853" s="39"/>
      <c r="L1853" s="39"/>
    </row>
    <row r="1854" spans="1:12">
      <c r="A1854" s="41" t="s">
        <v>5542</v>
      </c>
      <c r="B1854" s="42" t="s">
        <v>5543</v>
      </c>
      <c r="C1854" s="39"/>
      <c r="D1854" s="39"/>
      <c r="E1854" s="39"/>
      <c r="F1854" s="39"/>
      <c r="G1854" s="39"/>
      <c r="H1854" s="39"/>
      <c r="I1854" s="39"/>
      <c r="J1854" s="43"/>
      <c r="K1854" s="39"/>
      <c r="L1854" s="39"/>
    </row>
    <row r="1855" spans="1:12">
      <c r="A1855" s="41" t="s">
        <v>5544</v>
      </c>
      <c r="B1855" s="42" t="s">
        <v>5543</v>
      </c>
      <c r="C1855" s="39"/>
      <c r="D1855" s="39"/>
      <c r="E1855" s="39"/>
      <c r="F1855" s="39"/>
      <c r="G1855" s="39"/>
      <c r="H1855" s="39"/>
      <c r="I1855" s="39"/>
      <c r="J1855" s="43"/>
      <c r="K1855" s="39"/>
      <c r="L1855" s="39"/>
    </row>
    <row r="1856" spans="1:12">
      <c r="A1856" s="41" t="s">
        <v>5545</v>
      </c>
      <c r="B1856" s="42" t="s">
        <v>5543</v>
      </c>
      <c r="C1856" s="39"/>
      <c r="D1856" s="39"/>
      <c r="E1856" s="39"/>
      <c r="F1856" s="39"/>
      <c r="G1856" s="39"/>
      <c r="H1856" s="39"/>
      <c r="I1856" s="39"/>
      <c r="J1856" s="43"/>
      <c r="K1856" s="39"/>
      <c r="L1856" s="39"/>
    </row>
    <row r="1857" spans="1:12">
      <c r="A1857" s="41" t="s">
        <v>5546</v>
      </c>
      <c r="B1857" s="42" t="s">
        <v>5543</v>
      </c>
      <c r="C1857" s="39"/>
      <c r="D1857" s="39"/>
      <c r="E1857" s="39"/>
      <c r="F1857" s="39"/>
      <c r="G1857" s="39"/>
      <c r="H1857" s="39"/>
      <c r="I1857" s="39"/>
      <c r="J1857" s="43"/>
      <c r="K1857" s="39"/>
      <c r="L1857" s="39"/>
    </row>
    <row r="1858" spans="1:12">
      <c r="A1858" s="41" t="s">
        <v>5547</v>
      </c>
      <c r="B1858" s="42" t="s">
        <v>5548</v>
      </c>
      <c r="C1858" s="39"/>
      <c r="D1858" s="39"/>
      <c r="E1858" s="39"/>
      <c r="F1858" s="39"/>
      <c r="G1858" s="39"/>
      <c r="H1858" s="39"/>
      <c r="I1858" s="39"/>
      <c r="J1858" s="43"/>
      <c r="K1858" s="39"/>
      <c r="L1858" s="39"/>
    </row>
    <row r="1859" spans="1:12">
      <c r="A1859" s="41" t="s">
        <v>5549</v>
      </c>
      <c r="B1859" s="42" t="s">
        <v>5548</v>
      </c>
      <c r="C1859" s="39"/>
      <c r="D1859" s="39"/>
      <c r="E1859" s="39"/>
      <c r="F1859" s="39"/>
      <c r="G1859" s="39"/>
      <c r="H1859" s="39"/>
      <c r="I1859" s="39"/>
      <c r="J1859" s="43"/>
      <c r="K1859" s="39"/>
      <c r="L1859" s="39"/>
    </row>
    <row r="1860" spans="1:12">
      <c r="A1860" s="41" t="s">
        <v>5550</v>
      </c>
      <c r="B1860" s="42" t="s">
        <v>5551</v>
      </c>
      <c r="C1860" s="39"/>
      <c r="D1860" s="39"/>
      <c r="E1860" s="39"/>
      <c r="F1860" s="39"/>
      <c r="G1860" s="39"/>
      <c r="H1860" s="39"/>
      <c r="I1860" s="39"/>
      <c r="J1860" s="43"/>
      <c r="K1860" s="39"/>
      <c r="L1860" s="39"/>
    </row>
    <row r="1861" spans="1:12">
      <c r="A1861" s="41" t="s">
        <v>5552</v>
      </c>
      <c r="B1861" s="42" t="s">
        <v>5551</v>
      </c>
      <c r="C1861" s="39"/>
      <c r="D1861" s="39"/>
      <c r="E1861" s="39"/>
      <c r="F1861" s="39"/>
      <c r="G1861" s="39"/>
      <c r="H1861" s="39"/>
      <c r="I1861" s="39"/>
      <c r="J1861" s="43"/>
      <c r="K1861" s="39"/>
      <c r="L1861" s="39"/>
    </row>
    <row r="1862" spans="1:12">
      <c r="A1862" s="41" t="s">
        <v>5553</v>
      </c>
      <c r="B1862" s="42" t="s">
        <v>5554</v>
      </c>
      <c r="C1862" s="39"/>
      <c r="D1862" s="39"/>
      <c r="E1862" s="39"/>
      <c r="F1862" s="39"/>
      <c r="G1862" s="39"/>
      <c r="H1862" s="39"/>
      <c r="I1862" s="39"/>
      <c r="J1862" s="43"/>
      <c r="K1862" s="39"/>
      <c r="L1862" s="39"/>
    </row>
    <row r="1863" spans="1:12">
      <c r="A1863" s="41" t="s">
        <v>5555</v>
      </c>
      <c r="B1863" s="42" t="s">
        <v>5554</v>
      </c>
      <c r="C1863" s="39"/>
      <c r="D1863" s="39"/>
      <c r="E1863" s="39"/>
      <c r="F1863" s="39"/>
      <c r="G1863" s="39"/>
      <c r="H1863" s="39"/>
      <c r="I1863" s="39"/>
      <c r="J1863" s="43"/>
      <c r="K1863" s="39"/>
      <c r="L1863" s="39"/>
    </row>
    <row r="1864" spans="1:12">
      <c r="A1864" s="41" t="s">
        <v>5556</v>
      </c>
      <c r="B1864" s="42" t="s">
        <v>5557</v>
      </c>
      <c r="C1864" s="39"/>
      <c r="D1864" s="39"/>
      <c r="E1864" s="39"/>
      <c r="F1864" s="39"/>
      <c r="G1864" s="39"/>
      <c r="H1864" s="39"/>
      <c r="I1864" s="39"/>
      <c r="J1864" s="43"/>
      <c r="K1864" s="39"/>
      <c r="L1864" s="39"/>
    </row>
    <row r="1865" spans="1:12">
      <c r="A1865" s="41" t="s">
        <v>5558</v>
      </c>
      <c r="B1865" s="42" t="s">
        <v>5557</v>
      </c>
      <c r="C1865" s="39"/>
      <c r="D1865" s="39"/>
      <c r="E1865" s="39"/>
      <c r="F1865" s="39"/>
      <c r="G1865" s="39"/>
      <c r="H1865" s="39"/>
      <c r="I1865" s="39"/>
      <c r="J1865" s="43"/>
      <c r="K1865" s="39"/>
      <c r="L1865" s="39"/>
    </row>
    <row r="1866" spans="1:12">
      <c r="A1866" s="41" t="s">
        <v>5559</v>
      </c>
      <c r="B1866" s="42" t="s">
        <v>5560</v>
      </c>
      <c r="C1866" s="39"/>
      <c r="D1866" s="39"/>
      <c r="E1866" s="39"/>
      <c r="F1866" s="39"/>
      <c r="G1866" s="39"/>
      <c r="H1866" s="39"/>
      <c r="I1866" s="39"/>
      <c r="J1866" s="43"/>
      <c r="K1866" s="39"/>
      <c r="L1866" s="39"/>
    </row>
    <row r="1867" spans="1:12">
      <c r="A1867" s="41" t="s">
        <v>5561</v>
      </c>
      <c r="B1867" s="42" t="s">
        <v>5562</v>
      </c>
      <c r="C1867" s="39"/>
      <c r="D1867" s="39"/>
      <c r="E1867" s="39"/>
      <c r="F1867" s="39"/>
      <c r="G1867" s="39"/>
      <c r="H1867" s="39"/>
      <c r="I1867" s="39"/>
      <c r="J1867" s="43"/>
      <c r="K1867" s="39"/>
      <c r="L1867" s="39"/>
    </row>
    <row r="1868" spans="1:12">
      <c r="A1868" s="41" t="s">
        <v>5563</v>
      </c>
      <c r="B1868" s="42" t="s">
        <v>5564</v>
      </c>
      <c r="C1868" s="39"/>
      <c r="D1868" s="39"/>
      <c r="E1868" s="39"/>
      <c r="F1868" s="39"/>
      <c r="G1868" s="39"/>
      <c r="H1868" s="39"/>
      <c r="I1868" s="39"/>
      <c r="J1868" s="43"/>
      <c r="K1868" s="39"/>
      <c r="L1868" s="39"/>
    </row>
    <row r="1869" spans="1:12">
      <c r="A1869" s="41" t="s">
        <v>5565</v>
      </c>
      <c r="B1869" s="42" t="s">
        <v>5564</v>
      </c>
      <c r="C1869" s="39"/>
      <c r="D1869" s="39"/>
      <c r="E1869" s="39"/>
      <c r="F1869" s="39"/>
      <c r="G1869" s="39"/>
      <c r="H1869" s="39"/>
      <c r="I1869" s="39"/>
      <c r="J1869" s="43"/>
      <c r="K1869" s="39"/>
      <c r="L1869" s="39"/>
    </row>
    <row r="1870" spans="1:12">
      <c r="A1870" s="41" t="s">
        <v>5566</v>
      </c>
      <c r="B1870" s="42" t="s">
        <v>5567</v>
      </c>
      <c r="C1870" s="39"/>
      <c r="D1870" s="39"/>
      <c r="E1870" s="39"/>
      <c r="F1870" s="39"/>
      <c r="G1870" s="39"/>
      <c r="H1870" s="39"/>
      <c r="I1870" s="39"/>
      <c r="J1870" s="43"/>
      <c r="K1870" s="39"/>
      <c r="L1870" s="39"/>
    </row>
    <row r="1871" spans="1:12">
      <c r="A1871" s="41" t="s">
        <v>5568</v>
      </c>
      <c r="B1871" s="42" t="s">
        <v>5567</v>
      </c>
      <c r="C1871" s="39"/>
      <c r="D1871" s="39"/>
      <c r="E1871" s="39"/>
      <c r="F1871" s="39"/>
      <c r="G1871" s="39"/>
      <c r="H1871" s="39"/>
      <c r="I1871" s="39"/>
      <c r="J1871" s="43"/>
      <c r="K1871" s="39"/>
      <c r="L1871" s="39"/>
    </row>
    <row r="1872" spans="1:12">
      <c r="A1872" s="41" t="s">
        <v>5569</v>
      </c>
      <c r="B1872" s="42" t="s">
        <v>5570</v>
      </c>
      <c r="C1872" s="39"/>
      <c r="D1872" s="39"/>
      <c r="E1872" s="39"/>
      <c r="F1872" s="39"/>
      <c r="G1872" s="39"/>
      <c r="H1872" s="39"/>
      <c r="I1872" s="39"/>
      <c r="J1872" s="43"/>
      <c r="K1872" s="39"/>
      <c r="L1872" s="39"/>
    </row>
    <row r="1873" spans="1:12" ht="26.4">
      <c r="A1873" s="41" t="s">
        <v>5571</v>
      </c>
      <c r="B1873" s="42" t="s">
        <v>5572</v>
      </c>
      <c r="C1873" s="39"/>
      <c r="D1873" s="39"/>
      <c r="E1873" s="39"/>
      <c r="F1873" s="39"/>
      <c r="G1873" s="39"/>
      <c r="H1873" s="39"/>
      <c r="I1873" s="39"/>
      <c r="J1873" s="43"/>
      <c r="K1873" s="39"/>
      <c r="L1873" s="39"/>
    </row>
    <row r="1874" spans="1:12" ht="26.4">
      <c r="A1874" s="41" t="s">
        <v>5573</v>
      </c>
      <c r="B1874" s="42" t="s">
        <v>5572</v>
      </c>
      <c r="C1874" s="39"/>
      <c r="D1874" s="39"/>
      <c r="E1874" s="39"/>
      <c r="F1874" s="39"/>
      <c r="G1874" s="39"/>
      <c r="H1874" s="39"/>
      <c r="I1874" s="39"/>
      <c r="J1874" s="43"/>
      <c r="K1874" s="39"/>
      <c r="L1874" s="39"/>
    </row>
    <row r="1875" spans="1:12">
      <c r="A1875" s="41" t="s">
        <v>5574</v>
      </c>
      <c r="B1875" s="42" t="s">
        <v>5575</v>
      </c>
      <c r="C1875" s="39"/>
      <c r="D1875" s="39"/>
      <c r="E1875" s="39"/>
      <c r="F1875" s="39"/>
      <c r="G1875" s="39"/>
      <c r="H1875" s="39"/>
      <c r="I1875" s="39"/>
      <c r="J1875" s="43"/>
      <c r="K1875" s="39"/>
      <c r="L1875" s="39"/>
    </row>
    <row r="1876" spans="1:12">
      <c r="A1876" s="41" t="s">
        <v>5576</v>
      </c>
      <c r="B1876" s="42" t="s">
        <v>5575</v>
      </c>
      <c r="C1876" s="39"/>
      <c r="D1876" s="39"/>
      <c r="E1876" s="39"/>
      <c r="F1876" s="39"/>
      <c r="G1876" s="39"/>
      <c r="H1876" s="39"/>
      <c r="I1876" s="39"/>
      <c r="J1876" s="43"/>
      <c r="K1876" s="39"/>
      <c r="L1876" s="39"/>
    </row>
    <row r="1877" spans="1:12">
      <c r="A1877" s="41" t="s">
        <v>5577</v>
      </c>
      <c r="B1877" s="42" t="s">
        <v>5578</v>
      </c>
      <c r="C1877" s="39"/>
      <c r="D1877" s="39"/>
      <c r="E1877" s="39"/>
      <c r="F1877" s="39"/>
      <c r="G1877" s="39"/>
      <c r="H1877" s="39"/>
      <c r="I1877" s="39"/>
      <c r="J1877" s="43"/>
      <c r="K1877" s="39"/>
      <c r="L1877" s="39"/>
    </row>
    <row r="1878" spans="1:12">
      <c r="A1878" s="41" t="s">
        <v>5579</v>
      </c>
      <c r="B1878" s="42" t="s">
        <v>5580</v>
      </c>
      <c r="C1878" s="39"/>
      <c r="D1878" s="39"/>
      <c r="E1878" s="39"/>
      <c r="F1878" s="39"/>
      <c r="G1878" s="39"/>
      <c r="H1878" s="39"/>
      <c r="I1878" s="39"/>
      <c r="J1878" s="43"/>
      <c r="K1878" s="39"/>
      <c r="L1878" s="39"/>
    </row>
    <row r="1879" spans="1:12">
      <c r="A1879" s="41" t="s">
        <v>5581</v>
      </c>
      <c r="B1879" s="42" t="s">
        <v>5582</v>
      </c>
      <c r="C1879" s="39"/>
      <c r="D1879" s="39"/>
      <c r="E1879" s="39"/>
      <c r="F1879" s="39"/>
      <c r="G1879" s="39"/>
      <c r="H1879" s="39"/>
      <c r="I1879" s="39"/>
      <c r="J1879" s="43"/>
      <c r="K1879" s="39"/>
      <c r="L1879" s="39"/>
    </row>
    <row r="1880" spans="1:12">
      <c r="A1880" s="41" t="s">
        <v>5583</v>
      </c>
      <c r="B1880" s="42" t="s">
        <v>5584</v>
      </c>
      <c r="C1880" s="39"/>
      <c r="D1880" s="39"/>
      <c r="E1880" s="39"/>
      <c r="F1880" s="39"/>
      <c r="G1880" s="39"/>
      <c r="H1880" s="39"/>
      <c r="I1880" s="39"/>
      <c r="J1880" s="43"/>
      <c r="K1880" s="39"/>
      <c r="L1880" s="39"/>
    </row>
    <row r="1881" spans="1:12">
      <c r="A1881" s="41" t="s">
        <v>5585</v>
      </c>
      <c r="B1881" s="42" t="s">
        <v>5584</v>
      </c>
      <c r="C1881" s="39"/>
      <c r="D1881" s="39"/>
      <c r="E1881" s="39"/>
      <c r="F1881" s="39"/>
      <c r="G1881" s="39"/>
      <c r="H1881" s="39"/>
      <c r="I1881" s="39"/>
      <c r="J1881" s="43"/>
      <c r="K1881" s="39"/>
      <c r="L1881" s="39"/>
    </row>
    <row r="1882" spans="1:12">
      <c r="A1882" s="41" t="s">
        <v>5586</v>
      </c>
      <c r="B1882" s="42" t="s">
        <v>5587</v>
      </c>
      <c r="C1882" s="39"/>
      <c r="D1882" s="39"/>
      <c r="E1882" s="39"/>
      <c r="F1882" s="39"/>
      <c r="G1882" s="39"/>
      <c r="H1882" s="39"/>
      <c r="I1882" s="39"/>
      <c r="J1882" s="43"/>
      <c r="K1882" s="39"/>
      <c r="L1882" s="39"/>
    </row>
    <row r="1883" spans="1:12">
      <c r="A1883" s="41" t="s">
        <v>5588</v>
      </c>
      <c r="B1883" s="42" t="s">
        <v>5589</v>
      </c>
      <c r="C1883" s="39"/>
      <c r="D1883" s="39"/>
      <c r="E1883" s="39"/>
      <c r="F1883" s="39"/>
      <c r="G1883" s="39"/>
      <c r="H1883" s="39"/>
      <c r="I1883" s="39"/>
      <c r="J1883" s="43"/>
      <c r="K1883" s="39"/>
      <c r="L1883" s="39"/>
    </row>
    <row r="1884" spans="1:12">
      <c r="A1884" s="41" t="s">
        <v>5590</v>
      </c>
      <c r="B1884" s="42" t="s">
        <v>5591</v>
      </c>
      <c r="C1884" s="39"/>
      <c r="D1884" s="39"/>
      <c r="E1884" s="39"/>
      <c r="F1884" s="39"/>
      <c r="G1884" s="39"/>
      <c r="H1884" s="39"/>
      <c r="I1884" s="39"/>
      <c r="J1884" s="43"/>
      <c r="K1884" s="39"/>
      <c r="L1884" s="39"/>
    </row>
    <row r="1885" spans="1:12">
      <c r="A1885" s="41" t="s">
        <v>5592</v>
      </c>
      <c r="B1885" s="42" t="s">
        <v>5593</v>
      </c>
      <c r="C1885" s="39"/>
      <c r="D1885" s="39"/>
      <c r="E1885" s="39"/>
      <c r="F1885" s="39"/>
      <c r="G1885" s="39"/>
      <c r="H1885" s="39"/>
      <c r="I1885" s="39"/>
      <c r="J1885" s="43"/>
      <c r="K1885" s="39"/>
      <c r="L1885" s="39"/>
    </row>
    <row r="1886" spans="1:12">
      <c r="A1886" s="41" t="s">
        <v>5594</v>
      </c>
      <c r="B1886" s="42" t="s">
        <v>5595</v>
      </c>
      <c r="C1886" s="39"/>
      <c r="D1886" s="39"/>
      <c r="E1886" s="39"/>
      <c r="F1886" s="39"/>
      <c r="G1886" s="39"/>
      <c r="H1886" s="39"/>
      <c r="I1886" s="39"/>
      <c r="J1886" s="43"/>
      <c r="K1886" s="39"/>
      <c r="L1886" s="39"/>
    </row>
    <row r="1887" spans="1:12">
      <c r="A1887" s="41" t="s">
        <v>5596</v>
      </c>
      <c r="B1887" s="42" t="s">
        <v>5595</v>
      </c>
      <c r="C1887" s="39"/>
      <c r="D1887" s="39"/>
      <c r="E1887" s="39"/>
      <c r="F1887" s="39"/>
      <c r="G1887" s="39"/>
      <c r="H1887" s="39"/>
      <c r="I1887" s="39"/>
      <c r="J1887" s="43"/>
      <c r="K1887" s="39"/>
      <c r="L1887" s="39"/>
    </row>
    <row r="1888" spans="1:12">
      <c r="A1888" s="41" t="s">
        <v>5597</v>
      </c>
      <c r="B1888" s="42" t="s">
        <v>5598</v>
      </c>
      <c r="C1888" s="39"/>
      <c r="D1888" s="39"/>
      <c r="E1888" s="39"/>
      <c r="F1888" s="39"/>
      <c r="G1888" s="39"/>
      <c r="H1888" s="39"/>
      <c r="I1888" s="39"/>
      <c r="J1888" s="43"/>
      <c r="K1888" s="39"/>
      <c r="L1888" s="39"/>
    </row>
    <row r="1889" spans="1:12">
      <c r="A1889" s="41" t="s">
        <v>5599</v>
      </c>
      <c r="B1889" s="42" t="s">
        <v>5598</v>
      </c>
      <c r="C1889" s="39"/>
      <c r="D1889" s="39"/>
      <c r="E1889" s="39"/>
      <c r="F1889" s="39"/>
      <c r="G1889" s="39"/>
      <c r="H1889" s="39"/>
      <c r="I1889" s="39"/>
      <c r="J1889" s="43"/>
      <c r="K1889" s="39"/>
      <c r="L1889" s="39"/>
    </row>
    <row r="1890" spans="1:12">
      <c r="A1890" s="41" t="s">
        <v>5600</v>
      </c>
      <c r="B1890" s="42" t="s">
        <v>5598</v>
      </c>
      <c r="C1890" s="39"/>
      <c r="D1890" s="39"/>
      <c r="E1890" s="39"/>
      <c r="F1890" s="39"/>
      <c r="G1890" s="39"/>
      <c r="H1890" s="39"/>
      <c r="I1890" s="39"/>
      <c r="J1890" s="43"/>
      <c r="K1890" s="39"/>
      <c r="L1890" s="39"/>
    </row>
    <row r="1891" spans="1:12" ht="26.4">
      <c r="A1891" s="41" t="s">
        <v>5601</v>
      </c>
      <c r="B1891" s="42" t="s">
        <v>5602</v>
      </c>
      <c r="C1891" s="39"/>
      <c r="D1891" s="39"/>
      <c r="E1891" s="39"/>
      <c r="F1891" s="39"/>
      <c r="G1891" s="39"/>
      <c r="H1891" s="39"/>
      <c r="I1891" s="39"/>
      <c r="J1891" s="43"/>
      <c r="K1891" s="39"/>
      <c r="L1891" s="39"/>
    </row>
    <row r="1892" spans="1:12">
      <c r="A1892" s="41" t="s">
        <v>5603</v>
      </c>
      <c r="B1892" s="42" t="s">
        <v>5604</v>
      </c>
      <c r="C1892" s="39"/>
      <c r="D1892" s="39"/>
      <c r="E1892" s="39"/>
      <c r="F1892" s="39"/>
      <c r="G1892" s="39"/>
      <c r="H1892" s="39"/>
      <c r="I1892" s="39"/>
      <c r="J1892" s="43"/>
      <c r="K1892" s="39"/>
      <c r="L1892" s="39"/>
    </row>
    <row r="1893" spans="1:12">
      <c r="A1893" s="41" t="s">
        <v>5605</v>
      </c>
      <c r="B1893" s="42" t="s">
        <v>5604</v>
      </c>
      <c r="C1893" s="39"/>
      <c r="D1893" s="39"/>
      <c r="E1893" s="39"/>
      <c r="F1893" s="39"/>
      <c r="G1893" s="39"/>
      <c r="H1893" s="39"/>
      <c r="I1893" s="39"/>
      <c r="J1893" s="43"/>
      <c r="K1893" s="39"/>
      <c r="L1893" s="39"/>
    </row>
    <row r="1894" spans="1:12">
      <c r="A1894" s="41" t="s">
        <v>5606</v>
      </c>
      <c r="B1894" s="42" t="s">
        <v>5607</v>
      </c>
      <c r="C1894" s="39"/>
      <c r="D1894" s="39"/>
      <c r="E1894" s="39"/>
      <c r="F1894" s="39"/>
      <c r="G1894" s="39"/>
      <c r="H1894" s="39"/>
      <c r="I1894" s="39"/>
      <c r="J1894" s="43"/>
      <c r="K1894" s="39"/>
      <c r="L1894" s="39"/>
    </row>
    <row r="1895" spans="1:12">
      <c r="A1895" s="41" t="s">
        <v>5608</v>
      </c>
      <c r="B1895" s="42" t="s">
        <v>5607</v>
      </c>
      <c r="C1895" s="39"/>
      <c r="D1895" s="39"/>
      <c r="E1895" s="39"/>
      <c r="F1895" s="39"/>
      <c r="G1895" s="39"/>
      <c r="H1895" s="39"/>
      <c r="I1895" s="39"/>
      <c r="J1895" s="43"/>
      <c r="K1895" s="39"/>
      <c r="L1895" s="39"/>
    </row>
    <row r="1896" spans="1:12">
      <c r="A1896" s="41" t="s">
        <v>5609</v>
      </c>
      <c r="B1896" s="42" t="s">
        <v>5610</v>
      </c>
      <c r="C1896" s="39"/>
      <c r="D1896" s="39"/>
      <c r="E1896" s="39"/>
      <c r="F1896" s="39"/>
      <c r="G1896" s="39"/>
      <c r="H1896" s="39"/>
      <c r="I1896" s="39"/>
      <c r="J1896" s="43"/>
      <c r="K1896" s="39"/>
      <c r="L1896" s="39"/>
    </row>
    <row r="1897" spans="1:12">
      <c r="A1897" s="41" t="s">
        <v>5611</v>
      </c>
      <c r="B1897" s="42" t="s">
        <v>5610</v>
      </c>
      <c r="C1897" s="39"/>
      <c r="D1897" s="39"/>
      <c r="E1897" s="39"/>
      <c r="F1897" s="39"/>
      <c r="G1897" s="39"/>
      <c r="H1897" s="39"/>
      <c r="I1897" s="39"/>
      <c r="J1897" s="43"/>
      <c r="K1897" s="39"/>
      <c r="L1897" s="39"/>
    </row>
    <row r="1898" spans="1:12">
      <c r="A1898" s="41" t="s">
        <v>5612</v>
      </c>
      <c r="B1898" s="42" t="s">
        <v>5613</v>
      </c>
      <c r="C1898" s="39"/>
      <c r="D1898" s="39"/>
      <c r="E1898" s="39"/>
      <c r="F1898" s="39"/>
      <c r="G1898" s="39"/>
      <c r="H1898" s="39"/>
      <c r="I1898" s="39"/>
      <c r="J1898" s="43"/>
      <c r="K1898" s="39"/>
      <c r="L1898" s="39"/>
    </row>
    <row r="1899" spans="1:12">
      <c r="A1899" s="41" t="s">
        <v>5614</v>
      </c>
      <c r="B1899" s="42" t="s">
        <v>5613</v>
      </c>
      <c r="C1899" s="39"/>
      <c r="D1899" s="39"/>
      <c r="E1899" s="39"/>
      <c r="F1899" s="39"/>
      <c r="G1899" s="39"/>
      <c r="H1899" s="39"/>
      <c r="I1899" s="39"/>
      <c r="J1899" s="43"/>
      <c r="K1899" s="39"/>
      <c r="L1899" s="39"/>
    </row>
    <row r="1900" spans="1:12">
      <c r="A1900" s="41" t="s">
        <v>5615</v>
      </c>
      <c r="B1900" s="42" t="s">
        <v>5616</v>
      </c>
      <c r="C1900" s="39"/>
      <c r="D1900" s="39"/>
      <c r="E1900" s="39"/>
      <c r="F1900" s="39"/>
      <c r="G1900" s="39"/>
      <c r="H1900" s="39"/>
      <c r="I1900" s="39"/>
      <c r="J1900" s="43"/>
      <c r="K1900" s="39"/>
      <c r="L1900" s="39"/>
    </row>
    <row r="1901" spans="1:12">
      <c r="A1901" s="41" t="s">
        <v>5617</v>
      </c>
      <c r="B1901" s="42" t="s">
        <v>5616</v>
      </c>
      <c r="C1901" s="39"/>
      <c r="D1901" s="39"/>
      <c r="E1901" s="39"/>
      <c r="F1901" s="39"/>
      <c r="G1901" s="39"/>
      <c r="H1901" s="39"/>
      <c r="I1901" s="39"/>
      <c r="J1901" s="43"/>
      <c r="K1901" s="39"/>
      <c r="L1901" s="39"/>
    </row>
    <row r="1902" spans="1:12">
      <c r="A1902" s="41" t="s">
        <v>5618</v>
      </c>
      <c r="B1902" s="42" t="s">
        <v>5619</v>
      </c>
      <c r="C1902" s="39"/>
      <c r="D1902" s="39"/>
      <c r="E1902" s="39"/>
      <c r="F1902" s="39"/>
      <c r="G1902" s="39"/>
      <c r="H1902" s="39"/>
      <c r="I1902" s="39"/>
      <c r="J1902" s="43"/>
      <c r="K1902" s="39"/>
      <c r="L1902" s="39"/>
    </row>
    <row r="1903" spans="1:12">
      <c r="A1903" s="41" t="s">
        <v>5620</v>
      </c>
      <c r="B1903" s="42" t="s">
        <v>5621</v>
      </c>
      <c r="C1903" s="39"/>
      <c r="D1903" s="39"/>
      <c r="E1903" s="39"/>
      <c r="F1903" s="39"/>
      <c r="G1903" s="39"/>
      <c r="H1903" s="39"/>
      <c r="I1903" s="39"/>
      <c r="J1903" s="43"/>
      <c r="K1903" s="39"/>
      <c r="L1903" s="39"/>
    </row>
    <row r="1904" spans="1:12">
      <c r="A1904" s="41" t="s">
        <v>5622</v>
      </c>
      <c r="B1904" s="42" t="s">
        <v>5621</v>
      </c>
      <c r="C1904" s="39"/>
      <c r="D1904" s="39"/>
      <c r="E1904" s="39"/>
      <c r="F1904" s="39"/>
      <c r="G1904" s="39"/>
      <c r="H1904" s="39"/>
      <c r="I1904" s="39"/>
      <c r="J1904" s="43"/>
      <c r="K1904" s="39"/>
      <c r="L1904" s="39"/>
    </row>
    <row r="1905" spans="1:12">
      <c r="A1905" s="41" t="s">
        <v>5623</v>
      </c>
      <c r="B1905" s="42" t="s">
        <v>5621</v>
      </c>
      <c r="C1905" s="39"/>
      <c r="D1905" s="39"/>
      <c r="E1905" s="39"/>
      <c r="F1905" s="39"/>
      <c r="G1905" s="39"/>
      <c r="H1905" s="39"/>
      <c r="I1905" s="39"/>
      <c r="J1905" s="43"/>
      <c r="K1905" s="39"/>
      <c r="L1905" s="39"/>
    </row>
    <row r="1906" spans="1:12" ht="26.4">
      <c r="A1906" s="41" t="s">
        <v>5624</v>
      </c>
      <c r="B1906" s="42" t="s">
        <v>5625</v>
      </c>
      <c r="C1906" s="39"/>
      <c r="D1906" s="39"/>
      <c r="E1906" s="39"/>
      <c r="F1906" s="39"/>
      <c r="G1906" s="39"/>
      <c r="H1906" s="39"/>
      <c r="I1906" s="39"/>
      <c r="J1906" s="43"/>
      <c r="K1906" s="39"/>
      <c r="L1906" s="39"/>
    </row>
    <row r="1907" spans="1:12">
      <c r="A1907" s="41" t="s">
        <v>5626</v>
      </c>
      <c r="B1907" s="42" t="s">
        <v>5627</v>
      </c>
      <c r="C1907" s="39"/>
      <c r="D1907" s="39"/>
      <c r="E1907" s="39"/>
      <c r="F1907" s="39"/>
      <c r="G1907" s="39"/>
      <c r="H1907" s="39"/>
      <c r="I1907" s="39"/>
      <c r="J1907" s="43"/>
      <c r="K1907" s="39"/>
      <c r="L1907" s="39"/>
    </row>
    <row r="1908" spans="1:12">
      <c r="A1908" s="41" t="s">
        <v>5628</v>
      </c>
      <c r="B1908" s="42" t="s">
        <v>5627</v>
      </c>
      <c r="C1908" s="39"/>
      <c r="D1908" s="39"/>
      <c r="E1908" s="39"/>
      <c r="F1908" s="39"/>
      <c r="G1908" s="39"/>
      <c r="H1908" s="39"/>
      <c r="I1908" s="39"/>
      <c r="J1908" s="43"/>
      <c r="K1908" s="39"/>
      <c r="L1908" s="39"/>
    </row>
    <row r="1909" spans="1:12">
      <c r="A1909" s="41" t="s">
        <v>5629</v>
      </c>
      <c r="B1909" s="42" t="s">
        <v>5630</v>
      </c>
      <c r="C1909" s="39"/>
      <c r="D1909" s="39"/>
      <c r="E1909" s="39"/>
      <c r="F1909" s="39"/>
      <c r="G1909" s="39"/>
      <c r="H1909" s="39"/>
      <c r="I1909" s="39"/>
      <c r="J1909" s="43"/>
      <c r="K1909" s="39"/>
      <c r="L1909" s="39"/>
    </row>
    <row r="1910" spans="1:12">
      <c r="A1910" s="41" t="s">
        <v>5631</v>
      </c>
      <c r="B1910" s="42" t="s">
        <v>5630</v>
      </c>
      <c r="C1910" s="39"/>
      <c r="D1910" s="39"/>
      <c r="E1910" s="39"/>
      <c r="F1910" s="39"/>
      <c r="G1910" s="39"/>
      <c r="H1910" s="39"/>
      <c r="I1910" s="39"/>
      <c r="J1910" s="43"/>
      <c r="K1910" s="39"/>
      <c r="L1910" s="39"/>
    </row>
    <row r="1911" spans="1:12">
      <c r="A1911" s="41" t="s">
        <v>5632</v>
      </c>
      <c r="B1911" s="42" t="s">
        <v>5633</v>
      </c>
      <c r="C1911" s="39"/>
      <c r="D1911" s="39"/>
      <c r="E1911" s="39"/>
      <c r="F1911" s="39"/>
      <c r="G1911" s="39"/>
      <c r="H1911" s="39"/>
      <c r="I1911" s="39"/>
      <c r="J1911" s="43"/>
      <c r="K1911" s="39"/>
      <c r="L1911" s="39"/>
    </row>
    <row r="1912" spans="1:12">
      <c r="A1912" s="41" t="s">
        <v>5634</v>
      </c>
      <c r="B1912" s="42" t="s">
        <v>5635</v>
      </c>
      <c r="C1912" s="39"/>
      <c r="D1912" s="39"/>
      <c r="E1912" s="39"/>
      <c r="F1912" s="39"/>
      <c r="G1912" s="39"/>
      <c r="H1912" s="39"/>
      <c r="I1912" s="39"/>
      <c r="J1912" s="43"/>
      <c r="K1912" s="39"/>
      <c r="L1912" s="39"/>
    </row>
    <row r="1913" spans="1:12">
      <c r="A1913" s="41" t="s">
        <v>5636</v>
      </c>
      <c r="B1913" s="42" t="s">
        <v>5635</v>
      </c>
      <c r="C1913" s="39"/>
      <c r="D1913" s="39"/>
      <c r="E1913" s="39"/>
      <c r="F1913" s="39"/>
      <c r="G1913" s="39"/>
      <c r="H1913" s="39"/>
      <c r="I1913" s="39"/>
      <c r="J1913" s="43"/>
      <c r="K1913" s="39"/>
      <c r="L1913" s="39"/>
    </row>
    <row r="1914" spans="1:12">
      <c r="A1914" s="41" t="s">
        <v>5637</v>
      </c>
      <c r="B1914" s="42" t="s">
        <v>5638</v>
      </c>
      <c r="C1914" s="39"/>
      <c r="D1914" s="39"/>
      <c r="E1914" s="39"/>
      <c r="F1914" s="39"/>
      <c r="G1914" s="39"/>
      <c r="H1914" s="39"/>
      <c r="I1914" s="39"/>
      <c r="J1914" s="43"/>
      <c r="K1914" s="39"/>
      <c r="L1914" s="39"/>
    </row>
    <row r="1915" spans="1:12">
      <c r="A1915" s="41" t="s">
        <v>5639</v>
      </c>
      <c r="B1915" s="42" t="s">
        <v>5640</v>
      </c>
      <c r="C1915" s="39"/>
      <c r="D1915" s="39"/>
      <c r="E1915" s="39"/>
      <c r="F1915" s="39"/>
      <c r="G1915" s="39"/>
      <c r="H1915" s="39"/>
      <c r="I1915" s="39"/>
      <c r="J1915" s="43"/>
      <c r="K1915" s="39"/>
      <c r="L1915" s="39"/>
    </row>
    <row r="1916" spans="1:12">
      <c r="A1916" s="41" t="s">
        <v>5641</v>
      </c>
      <c r="B1916" s="42" t="s">
        <v>5642</v>
      </c>
      <c r="C1916" s="39"/>
      <c r="D1916" s="39"/>
      <c r="E1916" s="39"/>
      <c r="F1916" s="39"/>
      <c r="G1916" s="39"/>
      <c r="H1916" s="39"/>
      <c r="I1916" s="39"/>
      <c r="J1916" s="43"/>
      <c r="K1916" s="39"/>
      <c r="L1916" s="39"/>
    </row>
    <row r="1917" spans="1:12">
      <c r="A1917" s="41" t="s">
        <v>5643</v>
      </c>
      <c r="B1917" s="42" t="s">
        <v>5644</v>
      </c>
      <c r="C1917" s="39"/>
      <c r="D1917" s="39"/>
      <c r="E1917" s="39"/>
      <c r="F1917" s="39"/>
      <c r="G1917" s="39"/>
      <c r="H1917" s="39"/>
      <c r="I1917" s="39"/>
      <c r="J1917" s="43"/>
      <c r="K1917" s="39"/>
      <c r="L1917" s="39"/>
    </row>
    <row r="1918" spans="1:12">
      <c r="A1918" s="41" t="s">
        <v>5645</v>
      </c>
      <c r="B1918" s="42" t="s">
        <v>5644</v>
      </c>
      <c r="C1918" s="39"/>
      <c r="D1918" s="39"/>
      <c r="E1918" s="39"/>
      <c r="F1918" s="39"/>
      <c r="G1918" s="39"/>
      <c r="H1918" s="39"/>
      <c r="I1918" s="39"/>
      <c r="J1918" s="43"/>
      <c r="K1918" s="39"/>
      <c r="L1918" s="39"/>
    </row>
    <row r="1919" spans="1:12">
      <c r="A1919" s="41" t="s">
        <v>5646</v>
      </c>
      <c r="B1919" s="42" t="s">
        <v>5644</v>
      </c>
      <c r="C1919" s="39"/>
      <c r="D1919" s="39"/>
      <c r="E1919" s="39"/>
      <c r="F1919" s="39"/>
      <c r="G1919" s="39"/>
      <c r="H1919" s="39"/>
      <c r="I1919" s="39"/>
      <c r="J1919" s="43"/>
      <c r="K1919" s="39"/>
      <c r="L1919" s="39"/>
    </row>
    <row r="1920" spans="1:12">
      <c r="A1920" s="41" t="s">
        <v>5647</v>
      </c>
      <c r="B1920" s="42" t="s">
        <v>5648</v>
      </c>
      <c r="C1920" s="39"/>
      <c r="D1920" s="39"/>
      <c r="E1920" s="39"/>
      <c r="F1920" s="39"/>
      <c r="G1920" s="39"/>
      <c r="H1920" s="39"/>
      <c r="I1920" s="39"/>
      <c r="J1920" s="43"/>
      <c r="K1920" s="39"/>
      <c r="L1920" s="39"/>
    </row>
    <row r="1921" spans="1:12">
      <c r="A1921" s="41" t="s">
        <v>5649</v>
      </c>
      <c r="B1921" s="42" t="s">
        <v>5650</v>
      </c>
      <c r="C1921" s="39"/>
      <c r="D1921" s="39"/>
      <c r="E1921" s="39"/>
      <c r="F1921" s="39"/>
      <c r="G1921" s="39"/>
      <c r="H1921" s="39"/>
      <c r="I1921" s="39"/>
      <c r="J1921" s="43"/>
      <c r="K1921" s="39"/>
      <c r="L1921" s="39"/>
    </row>
    <row r="1922" spans="1:12">
      <c r="A1922" s="41" t="s">
        <v>5651</v>
      </c>
      <c r="B1922" s="42" t="s">
        <v>5652</v>
      </c>
      <c r="C1922" s="39"/>
      <c r="D1922" s="39"/>
      <c r="E1922" s="39"/>
      <c r="F1922" s="39"/>
      <c r="G1922" s="39"/>
      <c r="H1922" s="39"/>
      <c r="I1922" s="39"/>
      <c r="J1922" s="43"/>
      <c r="K1922" s="39"/>
      <c r="L1922" s="39"/>
    </row>
    <row r="1923" spans="1:12">
      <c r="A1923" s="41" t="s">
        <v>5653</v>
      </c>
      <c r="B1923" s="42" t="s">
        <v>5654</v>
      </c>
      <c r="C1923" s="39"/>
      <c r="D1923" s="39"/>
      <c r="E1923" s="39"/>
      <c r="F1923" s="39"/>
      <c r="G1923" s="39"/>
      <c r="H1923" s="39"/>
      <c r="I1923" s="39"/>
      <c r="J1923" s="43"/>
      <c r="K1923" s="39"/>
      <c r="L1923" s="39"/>
    </row>
    <row r="1924" spans="1:12">
      <c r="A1924" s="41" t="s">
        <v>5655</v>
      </c>
      <c r="B1924" s="42" t="s">
        <v>5656</v>
      </c>
      <c r="C1924" s="39"/>
      <c r="D1924" s="39"/>
      <c r="E1924" s="39"/>
      <c r="F1924" s="39"/>
      <c r="G1924" s="39"/>
      <c r="H1924" s="39"/>
      <c r="I1924" s="39"/>
      <c r="J1924" s="43"/>
      <c r="K1924" s="39"/>
      <c r="L1924" s="39"/>
    </row>
    <row r="1925" spans="1:12">
      <c r="A1925" s="41" t="s">
        <v>5657</v>
      </c>
      <c r="B1925" s="42" t="s">
        <v>5656</v>
      </c>
      <c r="C1925" s="39"/>
      <c r="D1925" s="39"/>
      <c r="E1925" s="39"/>
      <c r="F1925" s="39"/>
      <c r="G1925" s="39"/>
      <c r="H1925" s="39"/>
      <c r="I1925" s="39"/>
      <c r="J1925" s="43"/>
      <c r="K1925" s="39"/>
      <c r="L1925" s="39"/>
    </row>
    <row r="1926" spans="1:12">
      <c r="A1926" s="41" t="s">
        <v>5658</v>
      </c>
      <c r="B1926" s="42" t="s">
        <v>5659</v>
      </c>
      <c r="C1926" s="39"/>
      <c r="D1926" s="39"/>
      <c r="E1926" s="39"/>
      <c r="F1926" s="39"/>
      <c r="G1926" s="39"/>
      <c r="H1926" s="39"/>
      <c r="I1926" s="39"/>
      <c r="J1926" s="43"/>
      <c r="K1926" s="39"/>
      <c r="L1926" s="39"/>
    </row>
    <row r="1927" spans="1:12">
      <c r="A1927" s="41" t="s">
        <v>5660</v>
      </c>
      <c r="B1927" s="42" t="s">
        <v>5659</v>
      </c>
      <c r="C1927" s="39"/>
      <c r="D1927" s="39"/>
      <c r="E1927" s="39"/>
      <c r="F1927" s="39"/>
      <c r="G1927" s="39"/>
      <c r="H1927" s="39"/>
      <c r="I1927" s="39"/>
      <c r="J1927" s="43"/>
      <c r="K1927" s="39"/>
      <c r="L1927" s="39"/>
    </row>
    <row r="1928" spans="1:12">
      <c r="A1928" s="41" t="s">
        <v>5661</v>
      </c>
      <c r="B1928" s="42" t="s">
        <v>5662</v>
      </c>
      <c r="C1928" s="39"/>
      <c r="D1928" s="39"/>
      <c r="E1928" s="39"/>
      <c r="F1928" s="39"/>
      <c r="G1928" s="39"/>
      <c r="H1928" s="39"/>
      <c r="I1928" s="39"/>
      <c r="J1928" s="43"/>
      <c r="K1928" s="39"/>
      <c r="L1928" s="39"/>
    </row>
    <row r="1929" spans="1:12">
      <c r="A1929" s="41" t="s">
        <v>5663</v>
      </c>
      <c r="B1929" s="42" t="s">
        <v>5664</v>
      </c>
      <c r="C1929" s="39"/>
      <c r="D1929" s="39"/>
      <c r="E1929" s="39"/>
      <c r="F1929" s="39"/>
      <c r="G1929" s="39"/>
      <c r="H1929" s="39"/>
      <c r="I1929" s="39"/>
      <c r="J1929" s="43"/>
      <c r="K1929" s="39"/>
      <c r="L1929" s="39"/>
    </row>
    <row r="1930" spans="1:12">
      <c r="A1930" s="41" t="s">
        <v>5665</v>
      </c>
      <c r="B1930" s="42" t="s">
        <v>5666</v>
      </c>
      <c r="C1930" s="39"/>
      <c r="D1930" s="39"/>
      <c r="E1930" s="39"/>
      <c r="F1930" s="39"/>
      <c r="G1930" s="39"/>
      <c r="H1930" s="39"/>
      <c r="I1930" s="39"/>
      <c r="J1930" s="43"/>
      <c r="K1930" s="39"/>
      <c r="L1930" s="39"/>
    </row>
    <row r="1931" spans="1:12">
      <c r="A1931" s="41" t="s">
        <v>5667</v>
      </c>
      <c r="B1931" s="42" t="s">
        <v>5668</v>
      </c>
      <c r="C1931" s="39"/>
      <c r="D1931" s="39"/>
      <c r="E1931" s="39"/>
      <c r="F1931" s="39"/>
      <c r="G1931" s="39"/>
      <c r="H1931" s="39"/>
      <c r="I1931" s="39"/>
      <c r="J1931" s="43"/>
      <c r="K1931" s="39"/>
      <c r="L1931" s="39"/>
    </row>
    <row r="1932" spans="1:12">
      <c r="A1932" s="41" t="s">
        <v>5669</v>
      </c>
      <c r="B1932" s="42" t="s">
        <v>5670</v>
      </c>
      <c r="C1932" s="39"/>
      <c r="D1932" s="39"/>
      <c r="E1932" s="39"/>
      <c r="F1932" s="39"/>
      <c r="G1932" s="39"/>
      <c r="H1932" s="39"/>
      <c r="I1932" s="39"/>
      <c r="J1932" s="43"/>
      <c r="K1932" s="39"/>
      <c r="L1932" s="39"/>
    </row>
    <row r="1933" spans="1:12">
      <c r="A1933" s="41" t="s">
        <v>5671</v>
      </c>
      <c r="B1933" s="42" t="s">
        <v>5672</v>
      </c>
      <c r="C1933" s="39"/>
      <c r="D1933" s="39"/>
      <c r="E1933" s="39"/>
      <c r="F1933" s="39"/>
      <c r="G1933" s="39"/>
      <c r="H1933" s="39"/>
      <c r="I1933" s="39"/>
      <c r="J1933" s="43"/>
      <c r="K1933" s="39"/>
      <c r="L1933" s="39"/>
    </row>
    <row r="1934" spans="1:12">
      <c r="A1934" s="41" t="s">
        <v>5673</v>
      </c>
      <c r="B1934" s="42" t="s">
        <v>5672</v>
      </c>
      <c r="C1934" s="39"/>
      <c r="D1934" s="39"/>
      <c r="E1934" s="39"/>
      <c r="F1934" s="39"/>
      <c r="G1934" s="39"/>
      <c r="H1934" s="39"/>
      <c r="I1934" s="39"/>
      <c r="J1934" s="43"/>
      <c r="K1934" s="39"/>
      <c r="L1934" s="39"/>
    </row>
    <row r="1935" spans="1:12">
      <c r="A1935" s="41" t="s">
        <v>5674</v>
      </c>
      <c r="B1935" s="42" t="s">
        <v>5675</v>
      </c>
      <c r="C1935" s="39"/>
      <c r="D1935" s="39"/>
      <c r="E1935" s="39"/>
      <c r="F1935" s="39"/>
      <c r="G1935" s="39"/>
      <c r="H1935" s="39"/>
      <c r="I1935" s="39"/>
      <c r="J1935" s="43"/>
      <c r="K1935" s="39"/>
      <c r="L1935" s="39"/>
    </row>
    <row r="1936" spans="1:12">
      <c r="A1936" s="41" t="s">
        <v>5676</v>
      </c>
      <c r="B1936" s="42" t="s">
        <v>5675</v>
      </c>
      <c r="C1936" s="39"/>
      <c r="D1936" s="39"/>
      <c r="E1936" s="39"/>
      <c r="F1936" s="39"/>
      <c r="G1936" s="39"/>
      <c r="H1936" s="39"/>
      <c r="I1936" s="39"/>
      <c r="J1936" s="43"/>
      <c r="K1936" s="39"/>
      <c r="L1936" s="39"/>
    </row>
    <row r="1937" spans="1:12">
      <c r="A1937" s="41" t="s">
        <v>5677</v>
      </c>
      <c r="B1937" s="42" t="s">
        <v>5678</v>
      </c>
      <c r="C1937" s="39"/>
      <c r="D1937" s="39"/>
      <c r="E1937" s="39"/>
      <c r="F1937" s="39"/>
      <c r="G1937" s="39"/>
      <c r="H1937" s="39"/>
      <c r="I1937" s="39"/>
      <c r="J1937" s="43"/>
      <c r="K1937" s="39"/>
      <c r="L1937" s="39"/>
    </row>
    <row r="1938" spans="1:12">
      <c r="A1938" s="41" t="s">
        <v>5679</v>
      </c>
      <c r="B1938" s="42" t="s">
        <v>5678</v>
      </c>
      <c r="C1938" s="39"/>
      <c r="D1938" s="39"/>
      <c r="E1938" s="39"/>
      <c r="F1938" s="39"/>
      <c r="G1938" s="39"/>
      <c r="H1938" s="39"/>
      <c r="I1938" s="39"/>
      <c r="J1938" s="43"/>
      <c r="K1938" s="39"/>
      <c r="L1938" s="39"/>
    </row>
    <row r="1939" spans="1:12">
      <c r="A1939" s="41" t="s">
        <v>5680</v>
      </c>
      <c r="B1939" s="42" t="s">
        <v>5681</v>
      </c>
      <c r="C1939" s="39"/>
      <c r="D1939" s="39"/>
      <c r="E1939" s="39"/>
      <c r="F1939" s="39"/>
      <c r="G1939" s="39"/>
      <c r="H1939" s="39"/>
      <c r="I1939" s="39"/>
      <c r="J1939" s="43"/>
      <c r="K1939" s="39"/>
      <c r="L1939" s="39"/>
    </row>
    <row r="1940" spans="1:12">
      <c r="A1940" s="41" t="s">
        <v>5682</v>
      </c>
      <c r="B1940" s="42" t="s">
        <v>5681</v>
      </c>
      <c r="C1940" s="39"/>
      <c r="D1940" s="39"/>
      <c r="E1940" s="39"/>
      <c r="F1940" s="39"/>
      <c r="G1940" s="39"/>
      <c r="H1940" s="39"/>
      <c r="I1940" s="39"/>
      <c r="J1940" s="43"/>
      <c r="K1940" s="39"/>
      <c r="L1940" s="39"/>
    </row>
    <row r="1941" spans="1:12">
      <c r="A1941" s="41" t="s">
        <v>5683</v>
      </c>
      <c r="B1941" s="42" t="s">
        <v>5684</v>
      </c>
      <c r="C1941" s="39"/>
      <c r="D1941" s="39"/>
      <c r="E1941" s="39"/>
      <c r="F1941" s="39"/>
      <c r="G1941" s="39"/>
      <c r="H1941" s="39"/>
      <c r="I1941" s="39"/>
      <c r="J1941" s="43"/>
      <c r="K1941" s="39"/>
      <c r="L1941" s="39"/>
    </row>
    <row r="1942" spans="1:12">
      <c r="A1942" s="41" t="s">
        <v>5685</v>
      </c>
      <c r="B1942" s="42" t="s">
        <v>5684</v>
      </c>
      <c r="C1942" s="39"/>
      <c r="D1942" s="39"/>
      <c r="E1942" s="39"/>
      <c r="F1942" s="39"/>
      <c r="G1942" s="39"/>
      <c r="H1942" s="39"/>
      <c r="I1942" s="39"/>
      <c r="J1942" s="43"/>
      <c r="K1942" s="39"/>
      <c r="L1942" s="39"/>
    </row>
    <row r="1943" spans="1:12">
      <c r="A1943" s="41" t="s">
        <v>5686</v>
      </c>
      <c r="B1943" s="42" t="s">
        <v>5687</v>
      </c>
      <c r="C1943" s="39"/>
      <c r="D1943" s="39"/>
      <c r="E1943" s="39"/>
      <c r="F1943" s="39"/>
      <c r="G1943" s="39"/>
      <c r="H1943" s="39"/>
      <c r="I1943" s="39"/>
      <c r="J1943" s="43"/>
      <c r="K1943" s="39"/>
      <c r="L1943" s="39"/>
    </row>
    <row r="1944" spans="1:12">
      <c r="A1944" s="41" t="s">
        <v>5688</v>
      </c>
      <c r="B1944" s="42" t="s">
        <v>5689</v>
      </c>
      <c r="C1944" s="39"/>
      <c r="D1944" s="39"/>
      <c r="E1944" s="39"/>
      <c r="F1944" s="39"/>
      <c r="G1944" s="39"/>
      <c r="H1944" s="39"/>
      <c r="I1944" s="39"/>
      <c r="J1944" s="43"/>
      <c r="K1944" s="39"/>
      <c r="L1944" s="39"/>
    </row>
    <row r="1945" spans="1:12">
      <c r="A1945" s="41" t="s">
        <v>5690</v>
      </c>
      <c r="B1945" s="42" t="s">
        <v>5691</v>
      </c>
      <c r="C1945" s="39"/>
      <c r="D1945" s="39"/>
      <c r="E1945" s="39"/>
      <c r="F1945" s="39"/>
      <c r="G1945" s="39"/>
      <c r="H1945" s="39"/>
      <c r="I1945" s="39"/>
      <c r="J1945" s="43"/>
      <c r="K1945" s="39"/>
      <c r="L1945" s="39"/>
    </row>
    <row r="1946" spans="1:12">
      <c r="A1946" s="41" t="s">
        <v>5692</v>
      </c>
      <c r="B1946" s="42" t="s">
        <v>5693</v>
      </c>
      <c r="C1946" s="39"/>
      <c r="D1946" s="39"/>
      <c r="E1946" s="39"/>
      <c r="F1946" s="39"/>
      <c r="G1946" s="39"/>
      <c r="H1946" s="39"/>
      <c r="I1946" s="39"/>
      <c r="J1946" s="43"/>
      <c r="K1946" s="39"/>
      <c r="L1946" s="39"/>
    </row>
    <row r="1947" spans="1:12">
      <c r="A1947" s="41" t="s">
        <v>5694</v>
      </c>
      <c r="B1947" s="42" t="s">
        <v>5695</v>
      </c>
      <c r="C1947" s="39"/>
      <c r="D1947" s="39"/>
      <c r="E1947" s="39"/>
      <c r="F1947" s="39"/>
      <c r="G1947" s="39"/>
      <c r="H1947" s="39"/>
      <c r="I1947" s="39"/>
      <c r="J1947" s="43"/>
      <c r="K1947" s="39"/>
      <c r="L1947" s="39"/>
    </row>
    <row r="1948" spans="1:12">
      <c r="A1948" s="41" t="s">
        <v>5696</v>
      </c>
      <c r="B1948" s="42" t="s">
        <v>5695</v>
      </c>
      <c r="C1948" s="39"/>
      <c r="D1948" s="39"/>
      <c r="E1948" s="39"/>
      <c r="F1948" s="39"/>
      <c r="G1948" s="39"/>
      <c r="H1948" s="39"/>
      <c r="I1948" s="39"/>
      <c r="J1948" s="43"/>
      <c r="K1948" s="39"/>
      <c r="L1948" s="39"/>
    </row>
    <row r="1949" spans="1:12">
      <c r="A1949" s="41" t="s">
        <v>5697</v>
      </c>
      <c r="B1949" s="42" t="s">
        <v>5698</v>
      </c>
      <c r="C1949" s="39"/>
      <c r="D1949" s="39"/>
      <c r="E1949" s="39"/>
      <c r="F1949" s="39"/>
      <c r="G1949" s="39"/>
      <c r="H1949" s="39"/>
      <c r="I1949" s="39"/>
      <c r="J1949" s="43"/>
      <c r="K1949" s="39"/>
      <c r="L1949" s="39"/>
    </row>
    <row r="1950" spans="1:12">
      <c r="A1950" s="41" t="s">
        <v>5699</v>
      </c>
      <c r="B1950" s="42" t="s">
        <v>5700</v>
      </c>
      <c r="C1950" s="39"/>
      <c r="D1950" s="39"/>
      <c r="E1950" s="39"/>
      <c r="F1950" s="39"/>
      <c r="G1950" s="39"/>
      <c r="H1950" s="39"/>
      <c r="I1950" s="39"/>
      <c r="J1950" s="43"/>
      <c r="K1950" s="39"/>
      <c r="L1950" s="39"/>
    </row>
    <row r="1951" spans="1:12">
      <c r="A1951" s="41" t="s">
        <v>5701</v>
      </c>
      <c r="B1951" s="42" t="s">
        <v>5700</v>
      </c>
      <c r="C1951" s="39"/>
      <c r="D1951" s="39"/>
      <c r="E1951" s="39"/>
      <c r="F1951" s="39"/>
      <c r="G1951" s="39"/>
      <c r="H1951" s="39"/>
      <c r="I1951" s="39"/>
      <c r="J1951" s="43"/>
      <c r="K1951" s="39"/>
      <c r="L1951" s="39"/>
    </row>
    <row r="1952" spans="1:12">
      <c r="A1952" s="41" t="s">
        <v>5702</v>
      </c>
      <c r="B1952" s="42" t="s">
        <v>5703</v>
      </c>
      <c r="C1952" s="39"/>
      <c r="D1952" s="39"/>
      <c r="E1952" s="39"/>
      <c r="F1952" s="39"/>
      <c r="G1952" s="39"/>
      <c r="H1952" s="39"/>
      <c r="I1952" s="39"/>
      <c r="J1952" s="43"/>
      <c r="K1952" s="39"/>
      <c r="L1952" s="39"/>
    </row>
    <row r="1953" spans="1:12">
      <c r="A1953" s="41" t="s">
        <v>5704</v>
      </c>
      <c r="B1953" s="42" t="s">
        <v>5703</v>
      </c>
      <c r="C1953" s="39"/>
      <c r="D1953" s="39"/>
      <c r="E1953" s="39"/>
      <c r="F1953" s="39"/>
      <c r="G1953" s="39"/>
      <c r="H1953" s="39"/>
      <c r="I1953" s="39"/>
      <c r="J1953" s="43"/>
      <c r="K1953" s="39"/>
      <c r="L1953" s="39"/>
    </row>
    <row r="1954" spans="1:12">
      <c r="A1954" s="41" t="s">
        <v>5705</v>
      </c>
      <c r="B1954" s="42" t="s">
        <v>5706</v>
      </c>
      <c r="C1954" s="39"/>
      <c r="D1954" s="39"/>
      <c r="E1954" s="39"/>
      <c r="F1954" s="39"/>
      <c r="G1954" s="39"/>
      <c r="H1954" s="39"/>
      <c r="I1954" s="39"/>
      <c r="J1954" s="43"/>
      <c r="K1954" s="39"/>
      <c r="L1954" s="39"/>
    </row>
    <row r="1955" spans="1:12">
      <c r="A1955" s="41" t="s">
        <v>5707</v>
      </c>
      <c r="B1955" s="42" t="s">
        <v>5706</v>
      </c>
      <c r="C1955" s="39"/>
      <c r="D1955" s="39"/>
      <c r="E1955" s="39"/>
      <c r="F1955" s="39"/>
      <c r="G1955" s="39"/>
      <c r="H1955" s="39"/>
      <c r="I1955" s="39"/>
      <c r="J1955" s="43"/>
      <c r="K1955" s="39"/>
      <c r="L1955" s="39"/>
    </row>
    <row r="1956" spans="1:12">
      <c r="A1956" s="41" t="s">
        <v>5708</v>
      </c>
      <c r="B1956" s="42" t="s">
        <v>5709</v>
      </c>
      <c r="C1956" s="39"/>
      <c r="D1956" s="39"/>
      <c r="E1956" s="39"/>
      <c r="F1956" s="39"/>
      <c r="G1956" s="39"/>
      <c r="H1956" s="39"/>
      <c r="I1956" s="39"/>
      <c r="J1956" s="43"/>
      <c r="K1956" s="39"/>
      <c r="L1956" s="39"/>
    </row>
    <row r="1957" spans="1:12">
      <c r="A1957" s="41" t="s">
        <v>5710</v>
      </c>
      <c r="B1957" s="42" t="s">
        <v>5709</v>
      </c>
      <c r="C1957" s="39"/>
      <c r="D1957" s="39"/>
      <c r="E1957" s="39"/>
      <c r="F1957" s="39"/>
      <c r="G1957" s="39"/>
      <c r="H1957" s="39"/>
      <c r="I1957" s="39"/>
      <c r="J1957" s="43"/>
      <c r="K1957" s="39"/>
      <c r="L1957" s="39"/>
    </row>
    <row r="1958" spans="1:12">
      <c r="A1958" s="41" t="s">
        <v>5711</v>
      </c>
      <c r="B1958" s="42" t="s">
        <v>5712</v>
      </c>
      <c r="C1958" s="39"/>
      <c r="D1958" s="39"/>
      <c r="E1958" s="39"/>
      <c r="F1958" s="39"/>
      <c r="G1958" s="39"/>
      <c r="H1958" s="39"/>
      <c r="I1958" s="39"/>
      <c r="J1958" s="43"/>
      <c r="K1958" s="39"/>
      <c r="L1958" s="39"/>
    </row>
    <row r="1959" spans="1:12">
      <c r="A1959" s="41" t="s">
        <v>5713</v>
      </c>
      <c r="B1959" s="42" t="s">
        <v>5714</v>
      </c>
      <c r="C1959" s="39"/>
      <c r="D1959" s="39"/>
      <c r="E1959" s="39"/>
      <c r="F1959" s="39"/>
      <c r="G1959" s="39"/>
      <c r="H1959" s="39"/>
      <c r="I1959" s="39"/>
      <c r="J1959" s="43"/>
      <c r="K1959" s="39"/>
      <c r="L1959" s="39"/>
    </row>
    <row r="1960" spans="1:12">
      <c r="A1960" s="41" t="s">
        <v>5715</v>
      </c>
      <c r="B1960" s="42" t="s">
        <v>5716</v>
      </c>
      <c r="C1960" s="39"/>
      <c r="D1960" s="39"/>
      <c r="E1960" s="39"/>
      <c r="F1960" s="39"/>
      <c r="G1960" s="39"/>
      <c r="H1960" s="39"/>
      <c r="I1960" s="39"/>
      <c r="J1960" s="43"/>
      <c r="K1960" s="39"/>
      <c r="L1960" s="39"/>
    </row>
    <row r="1961" spans="1:12">
      <c r="A1961" s="41" t="s">
        <v>5717</v>
      </c>
      <c r="B1961" s="42" t="s">
        <v>5716</v>
      </c>
      <c r="C1961" s="39"/>
      <c r="D1961" s="39"/>
      <c r="E1961" s="39"/>
      <c r="F1961" s="39"/>
      <c r="G1961" s="39"/>
      <c r="H1961" s="39"/>
      <c r="I1961" s="39"/>
      <c r="J1961" s="43"/>
      <c r="K1961" s="39"/>
      <c r="L1961" s="39"/>
    </row>
    <row r="1962" spans="1:12">
      <c r="A1962" s="41" t="s">
        <v>5718</v>
      </c>
      <c r="B1962" s="42" t="s">
        <v>5716</v>
      </c>
      <c r="C1962" s="39"/>
      <c r="D1962" s="39"/>
      <c r="E1962" s="39"/>
      <c r="F1962" s="39"/>
      <c r="G1962" s="39"/>
      <c r="H1962" s="39"/>
      <c r="I1962" s="39"/>
      <c r="J1962" s="43"/>
      <c r="K1962" s="39"/>
      <c r="L1962" s="39"/>
    </row>
    <row r="1963" spans="1:12" ht="26.4">
      <c r="A1963" s="41" t="s">
        <v>5719</v>
      </c>
      <c r="B1963" s="42" t="s">
        <v>5720</v>
      </c>
      <c r="C1963" s="39"/>
      <c r="D1963" s="39"/>
      <c r="E1963" s="39"/>
      <c r="F1963" s="39"/>
      <c r="G1963" s="39"/>
      <c r="H1963" s="39"/>
      <c r="I1963" s="39"/>
      <c r="J1963" s="43"/>
      <c r="K1963" s="39"/>
      <c r="L1963" s="39"/>
    </row>
    <row r="1964" spans="1:12">
      <c r="A1964" s="41" t="s">
        <v>5721</v>
      </c>
      <c r="B1964" s="42" t="s">
        <v>5722</v>
      </c>
      <c r="C1964" s="39"/>
      <c r="D1964" s="39"/>
      <c r="E1964" s="39"/>
      <c r="F1964" s="39"/>
      <c r="G1964" s="39"/>
      <c r="H1964" s="39"/>
      <c r="I1964" s="39"/>
      <c r="J1964" s="43"/>
      <c r="K1964" s="39"/>
      <c r="L1964" s="39"/>
    </row>
    <row r="1965" spans="1:12">
      <c r="A1965" s="41" t="s">
        <v>5723</v>
      </c>
      <c r="B1965" s="42" t="s">
        <v>5722</v>
      </c>
      <c r="C1965" s="39"/>
      <c r="D1965" s="39"/>
      <c r="E1965" s="39"/>
      <c r="F1965" s="39"/>
      <c r="G1965" s="39"/>
      <c r="H1965" s="39"/>
      <c r="I1965" s="39"/>
      <c r="J1965" s="43"/>
      <c r="K1965" s="39"/>
      <c r="L1965" s="39"/>
    </row>
    <row r="1966" spans="1:12">
      <c r="A1966" s="41" t="s">
        <v>5724</v>
      </c>
      <c r="B1966" s="42" t="s">
        <v>5725</v>
      </c>
      <c r="C1966" s="39"/>
      <c r="D1966" s="39"/>
      <c r="E1966" s="39"/>
      <c r="F1966" s="39"/>
      <c r="G1966" s="39"/>
      <c r="H1966" s="39"/>
      <c r="I1966" s="39"/>
      <c r="J1966" s="43"/>
      <c r="K1966" s="39"/>
      <c r="L1966" s="39"/>
    </row>
    <row r="1967" spans="1:12">
      <c r="A1967" s="41" t="s">
        <v>5726</v>
      </c>
      <c r="B1967" s="42" t="s">
        <v>5725</v>
      </c>
      <c r="C1967" s="39"/>
      <c r="D1967" s="39"/>
      <c r="E1967" s="39"/>
      <c r="F1967" s="39"/>
      <c r="G1967" s="39"/>
      <c r="H1967" s="39"/>
      <c r="I1967" s="39"/>
      <c r="J1967" s="43"/>
      <c r="K1967" s="39"/>
      <c r="L1967" s="39"/>
    </row>
    <row r="1968" spans="1:12">
      <c r="A1968" s="41" t="s">
        <v>5727</v>
      </c>
      <c r="B1968" s="42" t="s">
        <v>5728</v>
      </c>
      <c r="C1968" s="39"/>
      <c r="D1968" s="39"/>
      <c r="E1968" s="39"/>
      <c r="F1968" s="39"/>
      <c r="G1968" s="39"/>
      <c r="H1968" s="39"/>
      <c r="I1968" s="39"/>
      <c r="J1968" s="43"/>
      <c r="K1968" s="39"/>
      <c r="L1968" s="39"/>
    </row>
    <row r="1969" spans="1:12">
      <c r="A1969" s="41" t="s">
        <v>5729</v>
      </c>
      <c r="B1969" s="42" t="s">
        <v>5728</v>
      </c>
      <c r="C1969" s="39"/>
      <c r="D1969" s="39"/>
      <c r="E1969" s="39"/>
      <c r="F1969" s="39"/>
      <c r="G1969" s="39"/>
      <c r="H1969" s="39"/>
      <c r="I1969" s="39"/>
      <c r="J1969" s="43"/>
      <c r="K1969" s="39"/>
      <c r="L1969" s="39"/>
    </row>
    <row r="1970" spans="1:12">
      <c r="A1970" s="41" t="s">
        <v>5730</v>
      </c>
      <c r="B1970" s="42" t="s">
        <v>5728</v>
      </c>
      <c r="C1970" s="39"/>
      <c r="D1970" s="39"/>
      <c r="E1970" s="39"/>
      <c r="F1970" s="39"/>
      <c r="G1970" s="39"/>
      <c r="H1970" s="39"/>
      <c r="I1970" s="39"/>
      <c r="J1970" s="43"/>
      <c r="K1970" s="39"/>
      <c r="L1970" s="39"/>
    </row>
    <row r="1971" spans="1:12">
      <c r="A1971" s="41" t="s">
        <v>5731</v>
      </c>
      <c r="B1971" s="42" t="s">
        <v>5732</v>
      </c>
      <c r="C1971" s="39"/>
      <c r="D1971" s="39"/>
      <c r="E1971" s="39"/>
      <c r="F1971" s="39"/>
      <c r="G1971" s="39"/>
      <c r="H1971" s="39"/>
      <c r="I1971" s="39"/>
      <c r="J1971" s="43"/>
      <c r="K1971" s="39"/>
      <c r="L1971" s="39"/>
    </row>
    <row r="1972" spans="1:12">
      <c r="A1972" s="41" t="s">
        <v>5733</v>
      </c>
      <c r="B1972" s="42" t="s">
        <v>5734</v>
      </c>
      <c r="C1972" s="39"/>
      <c r="D1972" s="39"/>
      <c r="E1972" s="39"/>
      <c r="F1972" s="39"/>
      <c r="G1972" s="39"/>
      <c r="H1972" s="39"/>
      <c r="I1972" s="39"/>
      <c r="J1972" s="43"/>
      <c r="K1972" s="39"/>
      <c r="L1972" s="39"/>
    </row>
    <row r="1973" spans="1:12">
      <c r="A1973" s="41" t="s">
        <v>5735</v>
      </c>
      <c r="B1973" s="42" t="s">
        <v>5734</v>
      </c>
      <c r="C1973" s="39"/>
      <c r="D1973" s="39"/>
      <c r="E1973" s="39"/>
      <c r="F1973" s="39"/>
      <c r="G1973" s="39"/>
      <c r="H1973" s="39"/>
      <c r="I1973" s="39"/>
      <c r="J1973" s="43"/>
      <c r="K1973" s="39"/>
      <c r="L1973" s="39"/>
    </row>
    <row r="1974" spans="1:12" ht="26.4">
      <c r="A1974" s="41" t="s">
        <v>5736</v>
      </c>
      <c r="B1974" s="42" t="s">
        <v>5737</v>
      </c>
      <c r="C1974" s="39"/>
      <c r="D1974" s="39"/>
      <c r="E1974" s="39"/>
      <c r="F1974" s="39"/>
      <c r="G1974" s="39"/>
      <c r="H1974" s="39"/>
      <c r="I1974" s="39"/>
      <c r="J1974" s="43"/>
      <c r="K1974" s="39"/>
      <c r="L1974" s="39"/>
    </row>
    <row r="1975" spans="1:12">
      <c r="A1975" s="41" t="s">
        <v>5738</v>
      </c>
      <c r="B1975" s="42" t="s">
        <v>5739</v>
      </c>
      <c r="C1975" s="39"/>
      <c r="D1975" s="39"/>
      <c r="E1975" s="39"/>
      <c r="F1975" s="39"/>
      <c r="G1975" s="39"/>
      <c r="H1975" s="39"/>
      <c r="I1975" s="39"/>
      <c r="J1975" s="43"/>
      <c r="K1975" s="39"/>
      <c r="L1975" s="39"/>
    </row>
    <row r="1976" spans="1:12">
      <c r="A1976" s="41" t="s">
        <v>5740</v>
      </c>
      <c r="B1976" s="42" t="s">
        <v>5741</v>
      </c>
      <c r="C1976" s="39"/>
      <c r="D1976" s="39"/>
      <c r="E1976" s="39"/>
      <c r="F1976" s="39"/>
      <c r="G1976" s="39"/>
      <c r="H1976" s="39"/>
      <c r="I1976" s="39"/>
      <c r="J1976" s="43"/>
      <c r="K1976" s="39"/>
      <c r="L1976" s="39"/>
    </row>
    <row r="1977" spans="1:12">
      <c r="A1977" s="41" t="s">
        <v>5742</v>
      </c>
      <c r="B1977" s="42" t="s">
        <v>5743</v>
      </c>
      <c r="C1977" s="39"/>
      <c r="D1977" s="39"/>
      <c r="E1977" s="39"/>
      <c r="F1977" s="39"/>
      <c r="G1977" s="39"/>
      <c r="H1977" s="39"/>
      <c r="I1977" s="39"/>
      <c r="J1977" s="43"/>
      <c r="K1977" s="39"/>
      <c r="L1977" s="39"/>
    </row>
    <row r="1978" spans="1:12">
      <c r="A1978" s="41" t="s">
        <v>5744</v>
      </c>
      <c r="B1978" s="42" t="s">
        <v>5745</v>
      </c>
      <c r="C1978" s="39"/>
      <c r="D1978" s="39"/>
      <c r="E1978" s="39"/>
      <c r="F1978" s="39"/>
      <c r="G1978" s="39"/>
      <c r="H1978" s="39"/>
      <c r="I1978" s="39"/>
      <c r="J1978" s="43"/>
      <c r="K1978" s="39"/>
      <c r="L1978" s="39"/>
    </row>
    <row r="1979" spans="1:12">
      <c r="A1979" s="41" t="s">
        <v>5746</v>
      </c>
      <c r="B1979" s="42" t="s">
        <v>5747</v>
      </c>
      <c r="C1979" s="39"/>
      <c r="D1979" s="39"/>
      <c r="E1979" s="39"/>
      <c r="F1979" s="39"/>
      <c r="G1979" s="39"/>
      <c r="H1979" s="39"/>
      <c r="I1979" s="39"/>
      <c r="J1979" s="43"/>
      <c r="K1979" s="39"/>
      <c r="L1979" s="39"/>
    </row>
    <row r="1980" spans="1:12" ht="26.4">
      <c r="A1980" s="41" t="s">
        <v>5748</v>
      </c>
      <c r="B1980" s="42" t="s">
        <v>5749</v>
      </c>
      <c r="C1980" s="39"/>
      <c r="D1980" s="39"/>
      <c r="E1980" s="39"/>
      <c r="F1980" s="39"/>
      <c r="G1980" s="39"/>
      <c r="H1980" s="39"/>
      <c r="I1980" s="39"/>
      <c r="J1980" s="43"/>
      <c r="K1980" s="39"/>
      <c r="L1980" s="39"/>
    </row>
    <row r="1981" spans="1:12" ht="26.4">
      <c r="A1981" s="41" t="s">
        <v>5750</v>
      </c>
      <c r="B1981" s="42" t="s">
        <v>5749</v>
      </c>
      <c r="C1981" s="39"/>
      <c r="D1981" s="39"/>
      <c r="E1981" s="39"/>
      <c r="F1981" s="39"/>
      <c r="G1981" s="39"/>
      <c r="H1981" s="39"/>
      <c r="I1981" s="39"/>
      <c r="J1981" s="43"/>
      <c r="K1981" s="39"/>
      <c r="L1981" s="39"/>
    </row>
    <row r="1982" spans="1:12">
      <c r="A1982" s="41" t="s">
        <v>5751</v>
      </c>
      <c r="B1982" s="42" t="s">
        <v>5752</v>
      </c>
      <c r="C1982" s="39"/>
      <c r="D1982" s="39"/>
      <c r="E1982" s="39"/>
      <c r="F1982" s="39"/>
      <c r="G1982" s="39"/>
      <c r="H1982" s="39"/>
      <c r="I1982" s="39"/>
      <c r="J1982" s="43"/>
      <c r="K1982" s="39"/>
      <c r="L1982" s="39"/>
    </row>
    <row r="1983" spans="1:12">
      <c r="A1983" s="41" t="s">
        <v>5753</v>
      </c>
      <c r="B1983" s="42" t="s">
        <v>5752</v>
      </c>
      <c r="C1983" s="39"/>
      <c r="D1983" s="39"/>
      <c r="E1983" s="39"/>
      <c r="F1983" s="39"/>
      <c r="G1983" s="39"/>
      <c r="H1983" s="39"/>
      <c r="I1983" s="39"/>
      <c r="J1983" s="43"/>
      <c r="K1983" s="39"/>
      <c r="L1983" s="39"/>
    </row>
    <row r="1984" spans="1:12">
      <c r="A1984" s="41" t="s">
        <v>5754</v>
      </c>
      <c r="B1984" s="42" t="s">
        <v>5755</v>
      </c>
      <c r="C1984" s="39"/>
      <c r="D1984" s="39"/>
      <c r="E1984" s="39"/>
      <c r="F1984" s="39"/>
      <c r="G1984" s="39"/>
      <c r="H1984" s="39"/>
      <c r="I1984" s="39"/>
      <c r="J1984" s="43"/>
      <c r="K1984" s="39"/>
      <c r="L1984" s="39"/>
    </row>
    <row r="1985" spans="1:12">
      <c r="A1985" s="41" t="s">
        <v>5756</v>
      </c>
      <c r="B1985" s="42" t="s">
        <v>5757</v>
      </c>
      <c r="C1985" s="39"/>
      <c r="D1985" s="39"/>
      <c r="E1985" s="39"/>
      <c r="F1985" s="39"/>
      <c r="G1985" s="39"/>
      <c r="H1985" s="39"/>
      <c r="I1985" s="39"/>
      <c r="J1985" s="43"/>
      <c r="K1985" s="39"/>
      <c r="L1985" s="39"/>
    </row>
    <row r="1986" spans="1:12">
      <c r="A1986" s="41" t="s">
        <v>5758</v>
      </c>
      <c r="B1986" s="42" t="s">
        <v>5759</v>
      </c>
      <c r="C1986" s="39"/>
      <c r="D1986" s="39"/>
      <c r="E1986" s="39"/>
      <c r="F1986" s="39"/>
      <c r="G1986" s="39"/>
      <c r="H1986" s="39"/>
      <c r="I1986" s="39"/>
      <c r="J1986" s="43"/>
      <c r="K1986" s="39"/>
      <c r="L1986" s="39"/>
    </row>
    <row r="1987" spans="1:12">
      <c r="A1987" s="41" t="s">
        <v>5760</v>
      </c>
      <c r="B1987" s="42" t="s">
        <v>5761</v>
      </c>
      <c r="C1987" s="39"/>
      <c r="D1987" s="39"/>
      <c r="E1987" s="39"/>
      <c r="F1987" s="39"/>
      <c r="G1987" s="39"/>
      <c r="H1987" s="39"/>
      <c r="I1987" s="39"/>
      <c r="J1987" s="43"/>
      <c r="K1987" s="39"/>
      <c r="L1987" s="39"/>
    </row>
    <row r="1988" spans="1:12">
      <c r="A1988" s="41" t="s">
        <v>5762</v>
      </c>
      <c r="B1988" s="42" t="s">
        <v>5763</v>
      </c>
      <c r="C1988" s="39"/>
      <c r="D1988" s="39"/>
      <c r="E1988" s="39"/>
      <c r="F1988" s="39"/>
      <c r="G1988" s="39"/>
      <c r="H1988" s="39"/>
      <c r="I1988" s="39"/>
      <c r="J1988" s="43"/>
      <c r="K1988" s="39"/>
      <c r="L1988" s="39"/>
    </row>
    <row r="1989" spans="1:12">
      <c r="A1989" s="41" t="s">
        <v>5764</v>
      </c>
      <c r="B1989" s="42" t="s">
        <v>5765</v>
      </c>
      <c r="C1989" s="39"/>
      <c r="D1989" s="39"/>
      <c r="E1989" s="39"/>
      <c r="F1989" s="39"/>
      <c r="G1989" s="39"/>
      <c r="H1989" s="39"/>
      <c r="I1989" s="39"/>
      <c r="J1989" s="43"/>
      <c r="K1989" s="39"/>
      <c r="L1989" s="39"/>
    </row>
    <row r="1990" spans="1:12">
      <c r="A1990" s="41" t="s">
        <v>5766</v>
      </c>
      <c r="B1990" s="42" t="s">
        <v>5767</v>
      </c>
      <c r="C1990" s="39"/>
      <c r="D1990" s="39"/>
      <c r="E1990" s="39"/>
      <c r="F1990" s="39"/>
      <c r="G1990" s="39"/>
      <c r="H1990" s="39"/>
      <c r="I1990" s="39"/>
      <c r="J1990" s="43"/>
      <c r="K1990" s="39"/>
      <c r="L1990" s="39"/>
    </row>
    <row r="1991" spans="1:12">
      <c r="A1991" s="41" t="s">
        <v>5768</v>
      </c>
      <c r="B1991" s="42" t="s">
        <v>5767</v>
      </c>
      <c r="C1991" s="39"/>
      <c r="D1991" s="39"/>
      <c r="E1991" s="39"/>
      <c r="F1991" s="39"/>
      <c r="G1991" s="39"/>
      <c r="H1991" s="39"/>
      <c r="I1991" s="39"/>
      <c r="J1991" s="43"/>
      <c r="K1991" s="39"/>
      <c r="L1991" s="39"/>
    </row>
    <row r="1992" spans="1:12">
      <c r="A1992" s="41" t="s">
        <v>5769</v>
      </c>
      <c r="B1992" s="42" t="s">
        <v>5770</v>
      </c>
      <c r="C1992" s="39"/>
      <c r="D1992" s="39"/>
      <c r="E1992" s="39"/>
      <c r="F1992" s="39"/>
      <c r="G1992" s="39"/>
      <c r="H1992" s="39"/>
      <c r="I1992" s="39"/>
      <c r="J1992" s="43"/>
      <c r="K1992" s="39"/>
      <c r="L1992" s="39"/>
    </row>
    <row r="1993" spans="1:12">
      <c r="A1993" s="41" t="s">
        <v>5771</v>
      </c>
      <c r="B1993" s="42" t="s">
        <v>5770</v>
      </c>
      <c r="C1993" s="39"/>
      <c r="D1993" s="39"/>
      <c r="E1993" s="39"/>
      <c r="F1993" s="39"/>
      <c r="G1993" s="39"/>
      <c r="H1993" s="39"/>
      <c r="I1993" s="39"/>
      <c r="J1993" s="43"/>
      <c r="K1993" s="39"/>
      <c r="L1993" s="39"/>
    </row>
    <row r="1994" spans="1:12">
      <c r="A1994" s="41" t="s">
        <v>5772</v>
      </c>
      <c r="B1994" s="42" t="s">
        <v>5773</v>
      </c>
      <c r="C1994" s="39"/>
      <c r="D1994" s="39"/>
      <c r="E1994" s="39"/>
      <c r="F1994" s="39"/>
      <c r="G1994" s="39"/>
      <c r="H1994" s="39"/>
      <c r="I1994" s="39"/>
      <c r="J1994" s="43"/>
      <c r="K1994" s="39"/>
      <c r="L1994" s="39"/>
    </row>
    <row r="1995" spans="1:12">
      <c r="A1995" s="41" t="s">
        <v>5774</v>
      </c>
      <c r="B1995" s="42" t="s">
        <v>5775</v>
      </c>
      <c r="C1995" s="39"/>
      <c r="D1995" s="39"/>
      <c r="E1995" s="39"/>
      <c r="F1995" s="39"/>
      <c r="G1995" s="39"/>
      <c r="H1995" s="39"/>
      <c r="I1995" s="39"/>
      <c r="J1995" s="43"/>
      <c r="K1995" s="39"/>
      <c r="L1995" s="39"/>
    </row>
    <row r="1996" spans="1:12">
      <c r="A1996" s="41" t="s">
        <v>5776</v>
      </c>
      <c r="B1996" s="42" t="s">
        <v>5777</v>
      </c>
      <c r="C1996" s="39"/>
      <c r="D1996" s="39"/>
      <c r="E1996" s="39"/>
      <c r="F1996" s="39"/>
      <c r="G1996" s="39"/>
      <c r="H1996" s="39"/>
      <c r="I1996" s="39"/>
      <c r="J1996" s="43"/>
      <c r="K1996" s="39"/>
      <c r="L1996" s="39"/>
    </row>
    <row r="1997" spans="1:12">
      <c r="A1997" s="41" t="s">
        <v>5778</v>
      </c>
      <c r="B1997" s="42" t="s">
        <v>5779</v>
      </c>
      <c r="C1997" s="39"/>
      <c r="D1997" s="39"/>
      <c r="E1997" s="39"/>
      <c r="F1997" s="39"/>
      <c r="G1997" s="39"/>
      <c r="H1997" s="39"/>
      <c r="I1997" s="39"/>
      <c r="J1997" s="43"/>
      <c r="K1997" s="39"/>
      <c r="L1997" s="39"/>
    </row>
    <row r="1998" spans="1:12">
      <c r="A1998" s="41" t="s">
        <v>5780</v>
      </c>
      <c r="B1998" s="42" t="s">
        <v>5781</v>
      </c>
      <c r="C1998" s="39"/>
      <c r="D1998" s="39"/>
      <c r="E1998" s="39"/>
      <c r="F1998" s="39"/>
      <c r="G1998" s="39"/>
      <c r="H1998" s="39"/>
      <c r="I1998" s="39"/>
      <c r="J1998" s="43"/>
      <c r="K1998" s="39"/>
      <c r="L1998" s="39"/>
    </row>
    <row r="1999" spans="1:12">
      <c r="A1999" s="41" t="s">
        <v>5782</v>
      </c>
      <c r="B1999" s="42" t="s">
        <v>5783</v>
      </c>
      <c r="C1999" s="39"/>
      <c r="D1999" s="39"/>
      <c r="E1999" s="39"/>
      <c r="F1999" s="39"/>
      <c r="G1999" s="39"/>
      <c r="H1999" s="39"/>
      <c r="I1999" s="39"/>
      <c r="J1999" s="43"/>
      <c r="K1999" s="39"/>
      <c r="L1999" s="39"/>
    </row>
    <row r="2000" spans="1:12">
      <c r="A2000" s="41" t="s">
        <v>5784</v>
      </c>
      <c r="B2000" s="42" t="s">
        <v>5785</v>
      </c>
      <c r="C2000" s="39"/>
      <c r="D2000" s="39"/>
      <c r="E2000" s="39"/>
      <c r="F2000" s="39"/>
      <c r="G2000" s="39"/>
      <c r="H2000" s="39"/>
      <c r="I2000" s="39"/>
      <c r="J2000" s="43"/>
      <c r="K2000" s="39"/>
      <c r="L2000" s="39"/>
    </row>
    <row r="2001" spans="1:12">
      <c r="A2001" s="41" t="s">
        <v>5786</v>
      </c>
      <c r="B2001" s="42" t="s">
        <v>5785</v>
      </c>
      <c r="C2001" s="39"/>
      <c r="D2001" s="39"/>
      <c r="E2001" s="39"/>
      <c r="F2001" s="39"/>
      <c r="G2001" s="39"/>
      <c r="H2001" s="39"/>
      <c r="I2001" s="39"/>
      <c r="J2001" s="43"/>
      <c r="K2001" s="39"/>
      <c r="L2001" s="39"/>
    </row>
    <row r="2002" spans="1:12">
      <c r="A2002" s="41" t="s">
        <v>5787</v>
      </c>
      <c r="B2002" s="42" t="s">
        <v>5788</v>
      </c>
      <c r="C2002" s="39"/>
      <c r="D2002" s="39"/>
      <c r="E2002" s="39"/>
      <c r="F2002" s="39"/>
      <c r="G2002" s="39"/>
      <c r="H2002" s="39"/>
      <c r="I2002" s="39"/>
      <c r="J2002" s="43"/>
      <c r="K2002" s="39"/>
      <c r="L2002" s="39"/>
    </row>
    <row r="2003" spans="1:12">
      <c r="A2003" s="41" t="s">
        <v>5789</v>
      </c>
      <c r="B2003" s="42" t="s">
        <v>5788</v>
      </c>
      <c r="C2003" s="39"/>
      <c r="D2003" s="39"/>
      <c r="E2003" s="39"/>
      <c r="F2003" s="39"/>
      <c r="G2003" s="39"/>
      <c r="H2003" s="39"/>
      <c r="I2003" s="39"/>
      <c r="J2003" s="43"/>
      <c r="K2003" s="39"/>
      <c r="L2003" s="39"/>
    </row>
    <row r="2004" spans="1:12">
      <c r="A2004" s="41" t="s">
        <v>5790</v>
      </c>
      <c r="B2004" s="42" t="s">
        <v>5791</v>
      </c>
      <c r="C2004" s="39"/>
      <c r="D2004" s="39"/>
      <c r="E2004" s="39"/>
      <c r="F2004" s="39"/>
      <c r="G2004" s="39"/>
      <c r="H2004" s="39"/>
      <c r="I2004" s="39"/>
      <c r="J2004" s="43"/>
      <c r="K2004" s="39"/>
      <c r="L2004" s="39"/>
    </row>
    <row r="2005" spans="1:12">
      <c r="A2005" s="41" t="s">
        <v>5792</v>
      </c>
      <c r="B2005" s="42" t="s">
        <v>5791</v>
      </c>
      <c r="C2005" s="39"/>
      <c r="D2005" s="39"/>
      <c r="E2005" s="39"/>
      <c r="F2005" s="39"/>
      <c r="G2005" s="39"/>
      <c r="H2005" s="39"/>
      <c r="I2005" s="39"/>
      <c r="J2005" s="43"/>
      <c r="K2005" s="39"/>
      <c r="L2005" s="39"/>
    </row>
    <row r="2006" spans="1:12">
      <c r="A2006" s="41" t="s">
        <v>5793</v>
      </c>
      <c r="B2006" s="42" t="s">
        <v>5791</v>
      </c>
      <c r="C2006" s="39"/>
      <c r="D2006" s="39"/>
      <c r="E2006" s="39"/>
      <c r="F2006" s="39"/>
      <c r="G2006" s="39"/>
      <c r="H2006" s="39"/>
      <c r="I2006" s="39"/>
      <c r="J2006" s="43"/>
      <c r="K2006" s="39"/>
      <c r="L2006" s="39"/>
    </row>
    <row r="2007" spans="1:12">
      <c r="A2007" s="41" t="s">
        <v>5794</v>
      </c>
      <c r="B2007" s="42" t="s">
        <v>5795</v>
      </c>
      <c r="C2007" s="39"/>
      <c r="D2007" s="39"/>
      <c r="E2007" s="39"/>
      <c r="F2007" s="39"/>
      <c r="G2007" s="39"/>
      <c r="H2007" s="39"/>
      <c r="I2007" s="39"/>
      <c r="J2007" s="43"/>
      <c r="K2007" s="39"/>
      <c r="L2007" s="39"/>
    </row>
    <row r="2008" spans="1:12">
      <c r="A2008" s="41" t="s">
        <v>5796</v>
      </c>
      <c r="B2008" s="42" t="s">
        <v>5797</v>
      </c>
      <c r="C2008" s="39"/>
      <c r="D2008" s="39"/>
      <c r="E2008" s="39"/>
      <c r="F2008" s="39"/>
      <c r="G2008" s="39"/>
      <c r="H2008" s="39"/>
      <c r="I2008" s="39"/>
      <c r="J2008" s="43"/>
      <c r="K2008" s="39"/>
      <c r="L2008" s="39"/>
    </row>
    <row r="2009" spans="1:12">
      <c r="A2009" s="41" t="s">
        <v>5798</v>
      </c>
      <c r="B2009" s="42" t="s">
        <v>5797</v>
      </c>
      <c r="C2009" s="39"/>
      <c r="D2009" s="39"/>
      <c r="E2009" s="39"/>
      <c r="F2009" s="39"/>
      <c r="G2009" s="39"/>
      <c r="H2009" s="39"/>
      <c r="I2009" s="39"/>
      <c r="J2009" s="43"/>
      <c r="K2009" s="39"/>
      <c r="L2009" s="39"/>
    </row>
    <row r="2010" spans="1:12">
      <c r="A2010" s="41" t="s">
        <v>5799</v>
      </c>
      <c r="B2010" s="42" t="s">
        <v>5800</v>
      </c>
      <c r="C2010" s="39"/>
      <c r="D2010" s="39"/>
      <c r="E2010" s="39"/>
      <c r="F2010" s="39"/>
      <c r="G2010" s="39"/>
      <c r="H2010" s="39"/>
      <c r="I2010" s="39"/>
      <c r="J2010" s="43"/>
      <c r="K2010" s="39"/>
      <c r="L2010" s="39"/>
    </row>
    <row r="2011" spans="1:12">
      <c r="A2011" s="41" t="s">
        <v>5801</v>
      </c>
      <c r="B2011" s="42" t="s">
        <v>5800</v>
      </c>
      <c r="C2011" s="39"/>
      <c r="D2011" s="39"/>
      <c r="E2011" s="39"/>
      <c r="F2011" s="39"/>
      <c r="G2011" s="39"/>
      <c r="H2011" s="39"/>
      <c r="I2011" s="39"/>
      <c r="J2011" s="43"/>
      <c r="K2011" s="39"/>
      <c r="L2011" s="39"/>
    </row>
    <row r="2012" spans="1:12">
      <c r="A2012" s="41" t="s">
        <v>5802</v>
      </c>
      <c r="B2012" s="42" t="s">
        <v>5803</v>
      </c>
      <c r="C2012" s="39"/>
      <c r="D2012" s="39"/>
      <c r="E2012" s="39"/>
      <c r="F2012" s="39"/>
      <c r="G2012" s="39"/>
      <c r="H2012" s="39"/>
      <c r="I2012" s="39"/>
      <c r="J2012" s="43"/>
      <c r="K2012" s="39"/>
      <c r="L2012" s="39"/>
    </row>
    <row r="2013" spans="1:12">
      <c r="A2013" s="41" t="s">
        <v>5804</v>
      </c>
      <c r="B2013" s="42" t="s">
        <v>5805</v>
      </c>
      <c r="C2013" s="39"/>
      <c r="D2013" s="39"/>
      <c r="E2013" s="39"/>
      <c r="F2013" s="39"/>
      <c r="G2013" s="39"/>
      <c r="H2013" s="39"/>
      <c r="I2013" s="39"/>
      <c r="J2013" s="43"/>
      <c r="K2013" s="39"/>
      <c r="L2013" s="39"/>
    </row>
    <row r="2014" spans="1:12" ht="26.4">
      <c r="A2014" s="41" t="s">
        <v>5806</v>
      </c>
      <c r="B2014" s="42" t="s">
        <v>5807</v>
      </c>
      <c r="C2014" s="39"/>
      <c r="D2014" s="39"/>
      <c r="E2014" s="39"/>
      <c r="F2014" s="39"/>
      <c r="G2014" s="39"/>
      <c r="H2014" s="39"/>
      <c r="I2014" s="39"/>
      <c r="J2014" s="43"/>
      <c r="K2014" s="39"/>
      <c r="L2014" s="39"/>
    </row>
    <row r="2015" spans="1:12" ht="26.4">
      <c r="A2015" s="41" t="s">
        <v>5808</v>
      </c>
      <c r="B2015" s="42" t="s">
        <v>5807</v>
      </c>
      <c r="C2015" s="39"/>
      <c r="D2015" s="39"/>
      <c r="E2015" s="39"/>
      <c r="F2015" s="39"/>
      <c r="G2015" s="39"/>
      <c r="H2015" s="39"/>
      <c r="I2015" s="39"/>
      <c r="J2015" s="43"/>
      <c r="K2015" s="39"/>
      <c r="L2015" s="39"/>
    </row>
    <row r="2016" spans="1:12" ht="26.4">
      <c r="A2016" s="41" t="s">
        <v>5809</v>
      </c>
      <c r="B2016" s="42" t="s">
        <v>5810</v>
      </c>
      <c r="C2016" s="39"/>
      <c r="D2016" s="39"/>
      <c r="E2016" s="39"/>
      <c r="F2016" s="39"/>
      <c r="G2016" s="39"/>
      <c r="H2016" s="39"/>
      <c r="I2016" s="39"/>
      <c r="J2016" s="43"/>
      <c r="K2016" s="39"/>
      <c r="L2016" s="39"/>
    </row>
    <row r="2017" spans="1:12" ht="26.4">
      <c r="A2017" s="41" t="s">
        <v>5811</v>
      </c>
      <c r="B2017" s="42" t="s">
        <v>5810</v>
      </c>
      <c r="C2017" s="39"/>
      <c r="D2017" s="39"/>
      <c r="E2017" s="39"/>
      <c r="F2017" s="39"/>
      <c r="G2017" s="39"/>
      <c r="H2017" s="39"/>
      <c r="I2017" s="39"/>
      <c r="J2017" s="43"/>
      <c r="K2017" s="39"/>
      <c r="L2017" s="39"/>
    </row>
    <row r="2018" spans="1:12">
      <c r="A2018" s="41" t="s">
        <v>5812</v>
      </c>
      <c r="B2018" s="42" t="s">
        <v>5813</v>
      </c>
      <c r="C2018" s="39"/>
      <c r="D2018" s="39"/>
      <c r="E2018" s="39"/>
      <c r="F2018" s="39"/>
      <c r="G2018" s="39"/>
      <c r="H2018" s="39"/>
      <c r="I2018" s="39"/>
      <c r="J2018" s="43"/>
      <c r="K2018" s="39"/>
      <c r="L2018" s="39"/>
    </row>
    <row r="2019" spans="1:12" ht="26.4">
      <c r="A2019" s="41" t="s">
        <v>5814</v>
      </c>
      <c r="B2019" s="42" t="s">
        <v>5815</v>
      </c>
      <c r="C2019" s="39"/>
      <c r="D2019" s="39"/>
      <c r="E2019" s="39"/>
      <c r="F2019" s="39"/>
      <c r="G2019" s="39"/>
      <c r="H2019" s="39"/>
      <c r="I2019" s="39"/>
      <c r="J2019" s="43"/>
      <c r="K2019" s="39"/>
      <c r="L2019" s="39"/>
    </row>
    <row r="2020" spans="1:12" ht="26.4">
      <c r="A2020" s="41" t="s">
        <v>5816</v>
      </c>
      <c r="B2020" s="42" t="s">
        <v>5815</v>
      </c>
      <c r="C2020" s="39"/>
      <c r="D2020" s="39"/>
      <c r="E2020" s="39"/>
      <c r="F2020" s="39"/>
      <c r="G2020" s="39"/>
      <c r="H2020" s="39"/>
      <c r="I2020" s="39"/>
      <c r="J2020" s="43"/>
      <c r="K2020" s="39"/>
      <c r="L2020" s="39"/>
    </row>
    <row r="2021" spans="1:12" ht="26.4">
      <c r="A2021" s="41" t="s">
        <v>5817</v>
      </c>
      <c r="B2021" s="42" t="s">
        <v>5818</v>
      </c>
      <c r="C2021" s="39"/>
      <c r="D2021" s="39"/>
      <c r="E2021" s="39"/>
      <c r="F2021" s="39"/>
      <c r="G2021" s="39"/>
      <c r="H2021" s="39"/>
      <c r="I2021" s="39"/>
      <c r="J2021" s="43"/>
      <c r="K2021" s="39"/>
      <c r="L2021" s="39"/>
    </row>
    <row r="2022" spans="1:12" ht="26.4">
      <c r="A2022" s="41" t="s">
        <v>5819</v>
      </c>
      <c r="B2022" s="42" t="s">
        <v>5820</v>
      </c>
      <c r="C2022" s="39"/>
      <c r="D2022" s="39"/>
      <c r="E2022" s="39"/>
      <c r="F2022" s="39"/>
      <c r="G2022" s="39"/>
      <c r="H2022" s="39"/>
      <c r="I2022" s="39"/>
      <c r="J2022" s="43"/>
      <c r="K2022" s="39"/>
      <c r="L2022" s="39"/>
    </row>
    <row r="2023" spans="1:12" ht="26.4">
      <c r="A2023" s="41" t="s">
        <v>5821</v>
      </c>
      <c r="B2023" s="42" t="s">
        <v>5822</v>
      </c>
      <c r="C2023" s="39"/>
      <c r="D2023" s="39"/>
      <c r="E2023" s="39"/>
      <c r="F2023" s="39"/>
      <c r="G2023" s="39"/>
      <c r="H2023" s="39"/>
      <c r="I2023" s="39"/>
      <c r="J2023" s="43"/>
      <c r="K2023" s="39"/>
      <c r="L2023" s="39"/>
    </row>
    <row r="2024" spans="1:12" ht="26.4">
      <c r="A2024" s="41" t="s">
        <v>5823</v>
      </c>
      <c r="B2024" s="42" t="s">
        <v>5824</v>
      </c>
      <c r="C2024" s="39"/>
      <c r="D2024" s="39"/>
      <c r="E2024" s="39"/>
      <c r="F2024" s="39"/>
      <c r="G2024" s="39"/>
      <c r="H2024" s="39"/>
      <c r="I2024" s="39"/>
      <c r="J2024" s="43"/>
      <c r="K2024" s="39"/>
      <c r="L2024" s="39"/>
    </row>
    <row r="2025" spans="1:12" ht="26.4">
      <c r="A2025" s="41" t="s">
        <v>5825</v>
      </c>
      <c r="B2025" s="42" t="s">
        <v>5826</v>
      </c>
      <c r="C2025" s="39"/>
      <c r="D2025" s="39"/>
      <c r="E2025" s="39"/>
      <c r="F2025" s="39"/>
      <c r="G2025" s="39"/>
      <c r="H2025" s="39"/>
      <c r="I2025" s="39"/>
      <c r="J2025" s="43"/>
      <c r="K2025" s="39"/>
      <c r="L2025" s="39"/>
    </row>
    <row r="2026" spans="1:12" ht="26.4">
      <c r="A2026" s="41" t="s">
        <v>5827</v>
      </c>
      <c r="B2026" s="42" t="s">
        <v>5828</v>
      </c>
      <c r="C2026" s="39"/>
      <c r="D2026" s="39"/>
      <c r="E2026" s="39"/>
      <c r="F2026" s="39"/>
      <c r="G2026" s="39"/>
      <c r="H2026" s="39"/>
      <c r="I2026" s="39"/>
      <c r="J2026" s="43"/>
      <c r="K2026" s="39"/>
      <c r="L2026" s="39"/>
    </row>
    <row r="2027" spans="1:12" ht="26.4">
      <c r="A2027" s="41" t="s">
        <v>5829</v>
      </c>
      <c r="B2027" s="42" t="s">
        <v>5830</v>
      </c>
      <c r="C2027" s="39"/>
      <c r="D2027" s="39"/>
      <c r="E2027" s="39"/>
      <c r="F2027" s="39"/>
      <c r="G2027" s="39"/>
      <c r="H2027" s="39"/>
      <c r="I2027" s="39"/>
      <c r="J2027" s="43"/>
      <c r="K2027" s="39"/>
      <c r="L2027" s="39"/>
    </row>
    <row r="2028" spans="1:12" ht="26.4">
      <c r="A2028" s="41" t="s">
        <v>5831</v>
      </c>
      <c r="B2028" s="42" t="s">
        <v>5832</v>
      </c>
      <c r="C2028" s="39"/>
      <c r="D2028" s="39"/>
      <c r="E2028" s="39"/>
      <c r="F2028" s="39"/>
      <c r="G2028" s="39"/>
      <c r="H2028" s="39"/>
      <c r="I2028" s="39"/>
      <c r="J2028" s="43"/>
      <c r="K2028" s="39"/>
      <c r="L2028" s="39"/>
    </row>
    <row r="2029" spans="1:12" ht="26.4">
      <c r="A2029" s="41" t="s">
        <v>5833</v>
      </c>
      <c r="B2029" s="42" t="s">
        <v>5834</v>
      </c>
      <c r="C2029" s="39"/>
      <c r="D2029" s="39"/>
      <c r="E2029" s="39"/>
      <c r="F2029" s="39"/>
      <c r="G2029" s="39"/>
      <c r="H2029" s="39"/>
      <c r="I2029" s="39"/>
      <c r="J2029" s="43"/>
      <c r="K2029" s="39"/>
      <c r="L2029" s="39"/>
    </row>
    <row r="2030" spans="1:12" ht="26.4">
      <c r="A2030" s="41" t="s">
        <v>5835</v>
      </c>
      <c r="B2030" s="42" t="s">
        <v>5836</v>
      </c>
      <c r="C2030" s="39"/>
      <c r="D2030" s="39"/>
      <c r="E2030" s="39"/>
      <c r="F2030" s="39"/>
      <c r="G2030" s="39"/>
      <c r="H2030" s="39"/>
      <c r="I2030" s="39"/>
      <c r="J2030" s="43"/>
      <c r="K2030" s="39"/>
      <c r="L2030" s="39"/>
    </row>
    <row r="2031" spans="1:12" ht="26.4">
      <c r="A2031" s="41" t="s">
        <v>5837</v>
      </c>
      <c r="B2031" s="42" t="s">
        <v>5838</v>
      </c>
      <c r="C2031" s="39"/>
      <c r="D2031" s="39"/>
      <c r="E2031" s="39"/>
      <c r="F2031" s="39"/>
      <c r="G2031" s="39"/>
      <c r="H2031" s="39"/>
      <c r="I2031" s="39"/>
      <c r="J2031" s="43"/>
      <c r="K2031" s="39"/>
      <c r="L2031" s="39"/>
    </row>
    <row r="2032" spans="1:12" ht="26.4">
      <c r="A2032" s="41" t="s">
        <v>5839</v>
      </c>
      <c r="B2032" s="42" t="s">
        <v>5840</v>
      </c>
      <c r="C2032" s="39"/>
      <c r="D2032" s="39"/>
      <c r="E2032" s="39"/>
      <c r="F2032" s="39"/>
      <c r="G2032" s="39"/>
      <c r="H2032" s="39"/>
      <c r="I2032" s="39"/>
      <c r="J2032" s="43"/>
      <c r="K2032" s="39"/>
      <c r="L2032" s="39"/>
    </row>
    <row r="2033" spans="1:12">
      <c r="A2033" s="41" t="s">
        <v>5841</v>
      </c>
      <c r="B2033" s="42" t="s">
        <v>1384</v>
      </c>
      <c r="C2033" s="39"/>
      <c r="D2033" s="39"/>
      <c r="E2033" s="39"/>
      <c r="F2033" s="39"/>
      <c r="G2033" s="39"/>
      <c r="H2033" s="39"/>
      <c r="I2033" s="39"/>
      <c r="J2033" s="43"/>
      <c r="K2033" s="39"/>
      <c r="L2033" s="39"/>
    </row>
    <row r="2034" spans="1:12">
      <c r="A2034" s="41" t="s">
        <v>5842</v>
      </c>
      <c r="B2034" s="42" t="s">
        <v>5843</v>
      </c>
      <c r="C2034" s="39"/>
      <c r="D2034" s="39"/>
      <c r="E2034" s="39"/>
      <c r="F2034" s="39"/>
      <c r="G2034" s="39"/>
      <c r="H2034" s="39"/>
      <c r="I2034" s="39"/>
      <c r="J2034" s="43"/>
      <c r="K2034" s="39"/>
      <c r="L2034" s="39"/>
    </row>
    <row r="2035" spans="1:12">
      <c r="A2035" s="41" t="s">
        <v>5844</v>
      </c>
      <c r="B2035" s="42" t="s">
        <v>5845</v>
      </c>
      <c r="C2035" s="39"/>
      <c r="D2035" s="39"/>
      <c r="E2035" s="39"/>
      <c r="F2035" s="39"/>
      <c r="G2035" s="39"/>
      <c r="H2035" s="39"/>
      <c r="I2035" s="39"/>
      <c r="J2035" s="43"/>
      <c r="K2035" s="39"/>
      <c r="L2035" s="39"/>
    </row>
    <row r="2036" spans="1:12">
      <c r="A2036" s="41" t="s">
        <v>5846</v>
      </c>
      <c r="B2036" s="42" t="s">
        <v>5845</v>
      </c>
      <c r="C2036" s="39"/>
      <c r="D2036" s="39"/>
      <c r="E2036" s="39"/>
      <c r="F2036" s="39"/>
      <c r="G2036" s="39"/>
      <c r="H2036" s="39"/>
      <c r="I2036" s="39"/>
      <c r="J2036" s="43"/>
      <c r="K2036" s="39"/>
      <c r="L2036" s="39"/>
    </row>
    <row r="2037" spans="1:12">
      <c r="A2037" s="41" t="s">
        <v>5847</v>
      </c>
      <c r="B2037" s="42" t="s">
        <v>5845</v>
      </c>
      <c r="C2037" s="39"/>
      <c r="D2037" s="39"/>
      <c r="E2037" s="39"/>
      <c r="F2037" s="39"/>
      <c r="G2037" s="39"/>
      <c r="H2037" s="39"/>
      <c r="I2037" s="39"/>
      <c r="J2037" s="43"/>
      <c r="K2037" s="39"/>
      <c r="L2037" s="39"/>
    </row>
    <row r="2038" spans="1:12">
      <c r="A2038" s="41" t="s">
        <v>5848</v>
      </c>
      <c r="B2038" s="42" t="s">
        <v>5849</v>
      </c>
      <c r="C2038" s="39"/>
      <c r="D2038" s="39"/>
      <c r="E2038" s="39"/>
      <c r="F2038" s="39"/>
      <c r="G2038" s="39"/>
      <c r="H2038" s="39"/>
      <c r="I2038" s="39"/>
      <c r="J2038" s="43"/>
      <c r="K2038" s="39"/>
      <c r="L2038" s="39"/>
    </row>
    <row r="2039" spans="1:12">
      <c r="A2039" s="41" t="s">
        <v>5850</v>
      </c>
      <c r="B2039" s="42" t="s">
        <v>5849</v>
      </c>
      <c r="C2039" s="39"/>
      <c r="D2039" s="39"/>
      <c r="E2039" s="39"/>
      <c r="F2039" s="39"/>
      <c r="G2039" s="39"/>
      <c r="H2039" s="39"/>
      <c r="I2039" s="39"/>
      <c r="J2039" s="43"/>
      <c r="K2039" s="39"/>
      <c r="L2039" s="39"/>
    </row>
    <row r="2040" spans="1:12">
      <c r="A2040" s="41" t="s">
        <v>5851</v>
      </c>
      <c r="B2040" s="42" t="s">
        <v>5849</v>
      </c>
      <c r="C2040" s="39"/>
      <c r="D2040" s="39"/>
      <c r="E2040" s="39"/>
      <c r="F2040" s="39"/>
      <c r="G2040" s="39"/>
      <c r="H2040" s="39"/>
      <c r="I2040" s="39"/>
      <c r="J2040" s="43"/>
      <c r="K2040" s="39"/>
      <c r="L2040" s="39"/>
    </row>
    <row r="2041" spans="1:12">
      <c r="A2041" s="41" t="s">
        <v>5852</v>
      </c>
      <c r="B2041" s="42" t="s">
        <v>5853</v>
      </c>
      <c r="C2041" s="39"/>
      <c r="D2041" s="39"/>
      <c r="E2041" s="39"/>
      <c r="F2041" s="39"/>
      <c r="G2041" s="39"/>
      <c r="H2041" s="39"/>
      <c r="I2041" s="39"/>
      <c r="J2041" s="43"/>
      <c r="K2041" s="39"/>
      <c r="L2041" s="39"/>
    </row>
    <row r="2042" spans="1:12">
      <c r="A2042" s="41" t="s">
        <v>5854</v>
      </c>
      <c r="B2042" s="42" t="s">
        <v>5853</v>
      </c>
      <c r="C2042" s="39"/>
      <c r="D2042" s="39"/>
      <c r="E2042" s="39"/>
      <c r="F2042" s="39"/>
      <c r="G2042" s="39"/>
      <c r="H2042" s="39"/>
      <c r="I2042" s="39"/>
      <c r="J2042" s="43"/>
      <c r="K2042" s="39"/>
      <c r="L2042" s="39"/>
    </row>
    <row r="2043" spans="1:12">
      <c r="A2043" s="41" t="s">
        <v>5855</v>
      </c>
      <c r="B2043" s="42" t="s">
        <v>5853</v>
      </c>
      <c r="C2043" s="39"/>
      <c r="D2043" s="39"/>
      <c r="E2043" s="39"/>
      <c r="F2043" s="39"/>
      <c r="G2043" s="39"/>
      <c r="H2043" s="39"/>
      <c r="I2043" s="39"/>
      <c r="J2043" s="43"/>
      <c r="K2043" s="39"/>
      <c r="L2043" s="39"/>
    </row>
    <row r="2044" spans="1:12">
      <c r="A2044" s="41" t="s">
        <v>5856</v>
      </c>
      <c r="B2044" s="42" t="s">
        <v>5853</v>
      </c>
      <c r="C2044" s="39"/>
      <c r="D2044" s="39"/>
      <c r="E2044" s="39"/>
      <c r="F2044" s="39"/>
      <c r="G2044" s="39"/>
      <c r="H2044" s="39"/>
      <c r="I2044" s="39"/>
      <c r="J2044" s="43"/>
      <c r="K2044" s="39"/>
      <c r="L2044" s="39"/>
    </row>
    <row r="2045" spans="1:12">
      <c r="A2045" s="41" t="s">
        <v>5857</v>
      </c>
      <c r="B2045" s="42" t="s">
        <v>5858</v>
      </c>
      <c r="C2045" s="39"/>
      <c r="D2045" s="39"/>
      <c r="E2045" s="39"/>
      <c r="F2045" s="39"/>
      <c r="G2045" s="39"/>
      <c r="H2045" s="39"/>
      <c r="I2045" s="39"/>
      <c r="J2045" s="43"/>
      <c r="K2045" s="39"/>
      <c r="L2045" s="39"/>
    </row>
    <row r="2046" spans="1:12">
      <c r="A2046" s="41" t="s">
        <v>5859</v>
      </c>
      <c r="B2046" s="42" t="s">
        <v>5860</v>
      </c>
      <c r="C2046" s="39"/>
      <c r="D2046" s="39"/>
      <c r="E2046" s="39"/>
      <c r="F2046" s="39"/>
      <c r="G2046" s="39"/>
      <c r="H2046" s="39"/>
      <c r="I2046" s="39"/>
      <c r="J2046" s="43"/>
      <c r="K2046" s="39"/>
      <c r="L2046" s="39"/>
    </row>
    <row r="2047" spans="1:12">
      <c r="A2047" s="41" t="s">
        <v>5861</v>
      </c>
      <c r="B2047" s="42" t="s">
        <v>5860</v>
      </c>
      <c r="C2047" s="39"/>
      <c r="D2047" s="39"/>
      <c r="E2047" s="39"/>
      <c r="F2047" s="39"/>
      <c r="G2047" s="39"/>
      <c r="H2047" s="39"/>
      <c r="I2047" s="39"/>
      <c r="J2047" s="43"/>
      <c r="K2047" s="39"/>
      <c r="L2047" s="39"/>
    </row>
    <row r="2048" spans="1:12">
      <c r="A2048" s="41" t="s">
        <v>5862</v>
      </c>
      <c r="B2048" s="42" t="s">
        <v>5863</v>
      </c>
      <c r="C2048" s="39"/>
      <c r="D2048" s="39"/>
      <c r="E2048" s="39"/>
      <c r="F2048" s="39"/>
      <c r="G2048" s="39"/>
      <c r="H2048" s="39"/>
      <c r="I2048" s="39"/>
      <c r="J2048" s="43"/>
      <c r="K2048" s="39"/>
      <c r="L2048" s="39"/>
    </row>
    <row r="2049" spans="1:12">
      <c r="A2049" s="41" t="s">
        <v>5864</v>
      </c>
      <c r="B2049" s="42" t="s">
        <v>5865</v>
      </c>
      <c r="C2049" s="39"/>
      <c r="D2049" s="39"/>
      <c r="E2049" s="39"/>
      <c r="F2049" s="39"/>
      <c r="G2049" s="39"/>
      <c r="H2049" s="39"/>
      <c r="I2049" s="39"/>
      <c r="J2049" s="43"/>
      <c r="K2049" s="39"/>
      <c r="L2049" s="39"/>
    </row>
    <row r="2050" spans="1:12">
      <c r="A2050" s="41" t="s">
        <v>5866</v>
      </c>
      <c r="B2050" s="42" t="s">
        <v>5867</v>
      </c>
      <c r="C2050" s="39"/>
      <c r="D2050" s="39"/>
      <c r="E2050" s="39"/>
      <c r="F2050" s="39"/>
      <c r="G2050" s="39"/>
      <c r="H2050" s="39"/>
      <c r="I2050" s="39"/>
      <c r="J2050" s="43"/>
      <c r="K2050" s="39"/>
      <c r="L2050" s="39"/>
    </row>
    <row r="2051" spans="1:12">
      <c r="A2051" s="41" t="s">
        <v>5868</v>
      </c>
      <c r="B2051" s="42" t="s">
        <v>5867</v>
      </c>
      <c r="C2051" s="39"/>
      <c r="D2051" s="39"/>
      <c r="E2051" s="39"/>
      <c r="F2051" s="39"/>
      <c r="G2051" s="39"/>
      <c r="H2051" s="39"/>
      <c r="I2051" s="39"/>
      <c r="J2051" s="43"/>
      <c r="K2051" s="39"/>
      <c r="L2051" s="39"/>
    </row>
    <row r="2052" spans="1:12">
      <c r="A2052" s="41" t="s">
        <v>5869</v>
      </c>
      <c r="B2052" s="42" t="s">
        <v>5870</v>
      </c>
      <c r="C2052" s="39"/>
      <c r="D2052" s="39"/>
      <c r="E2052" s="39"/>
      <c r="F2052" s="39"/>
      <c r="G2052" s="39"/>
      <c r="H2052" s="39"/>
      <c r="I2052" s="39"/>
      <c r="J2052" s="43"/>
      <c r="K2052" s="39"/>
      <c r="L2052" s="39"/>
    </row>
    <row r="2053" spans="1:12">
      <c r="A2053" s="41" t="s">
        <v>5871</v>
      </c>
      <c r="B2053" s="42" t="s">
        <v>5872</v>
      </c>
      <c r="C2053" s="39"/>
      <c r="D2053" s="39"/>
      <c r="E2053" s="39"/>
      <c r="F2053" s="39"/>
      <c r="G2053" s="39"/>
      <c r="H2053" s="39"/>
      <c r="I2053" s="39"/>
      <c r="J2053" s="43"/>
      <c r="K2053" s="39"/>
      <c r="L2053" s="39"/>
    </row>
    <row r="2054" spans="1:12">
      <c r="A2054" s="41" t="s">
        <v>5873</v>
      </c>
      <c r="B2054" s="42" t="s">
        <v>5874</v>
      </c>
      <c r="C2054" s="39"/>
      <c r="D2054" s="39"/>
      <c r="E2054" s="39"/>
      <c r="F2054" s="39"/>
      <c r="G2054" s="39"/>
      <c r="H2054" s="39"/>
      <c r="I2054" s="39"/>
      <c r="J2054" s="43"/>
      <c r="K2054" s="39"/>
      <c r="L2054" s="39"/>
    </row>
    <row r="2055" spans="1:12">
      <c r="A2055" s="41" t="s">
        <v>5875</v>
      </c>
      <c r="B2055" s="42" t="s">
        <v>5876</v>
      </c>
      <c r="C2055" s="39"/>
      <c r="D2055" s="39"/>
      <c r="E2055" s="39"/>
      <c r="F2055" s="39"/>
      <c r="G2055" s="39"/>
      <c r="H2055" s="39"/>
      <c r="I2055" s="39"/>
      <c r="J2055" s="43"/>
      <c r="K2055" s="39"/>
      <c r="L2055" s="39"/>
    </row>
    <row r="2056" spans="1:12">
      <c r="A2056" s="41" t="s">
        <v>5877</v>
      </c>
      <c r="B2056" s="42" t="s">
        <v>5876</v>
      </c>
      <c r="C2056" s="39"/>
      <c r="D2056" s="39"/>
      <c r="E2056" s="39"/>
      <c r="F2056" s="39"/>
      <c r="G2056" s="39"/>
      <c r="H2056" s="39"/>
      <c r="I2056" s="39"/>
      <c r="J2056" s="43"/>
      <c r="K2056" s="39"/>
      <c r="L2056" s="39"/>
    </row>
    <row r="2057" spans="1:12">
      <c r="A2057" s="41" t="s">
        <v>5878</v>
      </c>
      <c r="B2057" s="42" t="s">
        <v>5879</v>
      </c>
      <c r="C2057" s="39"/>
      <c r="D2057" s="39"/>
      <c r="E2057" s="39"/>
      <c r="F2057" s="39"/>
      <c r="G2057" s="39"/>
      <c r="H2057" s="39"/>
      <c r="I2057" s="39"/>
      <c r="J2057" s="43"/>
      <c r="K2057" s="39"/>
      <c r="L2057" s="39"/>
    </row>
    <row r="2058" spans="1:12">
      <c r="A2058" s="41" t="s">
        <v>5880</v>
      </c>
      <c r="B2058" s="42" t="s">
        <v>5879</v>
      </c>
      <c r="C2058" s="39"/>
      <c r="D2058" s="39"/>
      <c r="E2058" s="39"/>
      <c r="F2058" s="39"/>
      <c r="G2058" s="39"/>
      <c r="H2058" s="39"/>
      <c r="I2058" s="39"/>
      <c r="J2058" s="43"/>
      <c r="K2058" s="39"/>
      <c r="L2058" s="39"/>
    </row>
    <row r="2059" spans="1:12">
      <c r="A2059" s="41" t="s">
        <v>5881</v>
      </c>
      <c r="B2059" s="42" t="s">
        <v>5882</v>
      </c>
      <c r="C2059" s="39"/>
      <c r="D2059" s="39"/>
      <c r="E2059" s="39"/>
      <c r="F2059" s="39"/>
      <c r="G2059" s="39"/>
      <c r="H2059" s="39"/>
      <c r="I2059" s="39"/>
      <c r="J2059" s="43"/>
      <c r="K2059" s="39"/>
      <c r="L2059" s="39"/>
    </row>
    <row r="2060" spans="1:12">
      <c r="A2060" s="41" t="s">
        <v>5883</v>
      </c>
      <c r="B2060" s="42" t="s">
        <v>5882</v>
      </c>
      <c r="C2060" s="39"/>
      <c r="D2060" s="39"/>
      <c r="E2060" s="39"/>
      <c r="F2060" s="39"/>
      <c r="G2060" s="39"/>
      <c r="H2060" s="39"/>
      <c r="I2060" s="39"/>
      <c r="J2060" s="43"/>
      <c r="K2060" s="39"/>
      <c r="L2060" s="39"/>
    </row>
    <row r="2061" spans="1:12">
      <c r="A2061" s="41" t="s">
        <v>5884</v>
      </c>
      <c r="B2061" s="42" t="s">
        <v>5882</v>
      </c>
      <c r="C2061" s="39"/>
      <c r="D2061" s="39"/>
      <c r="E2061" s="39"/>
      <c r="F2061" s="39"/>
      <c r="G2061" s="39"/>
      <c r="H2061" s="39"/>
      <c r="I2061" s="39"/>
      <c r="J2061" s="43"/>
      <c r="K2061" s="39"/>
      <c r="L2061" s="39"/>
    </row>
    <row r="2062" spans="1:12">
      <c r="A2062" s="41" t="s">
        <v>5885</v>
      </c>
      <c r="B2062" s="42" t="s">
        <v>5886</v>
      </c>
      <c r="C2062" s="39"/>
      <c r="D2062" s="39"/>
      <c r="E2062" s="39"/>
      <c r="F2062" s="39"/>
      <c r="G2062" s="39"/>
      <c r="H2062" s="39"/>
      <c r="I2062" s="39"/>
      <c r="J2062" s="43"/>
      <c r="K2062" s="39"/>
      <c r="L2062" s="39"/>
    </row>
    <row r="2063" spans="1:12">
      <c r="A2063" s="41" t="s">
        <v>5887</v>
      </c>
      <c r="B2063" s="42" t="s">
        <v>5886</v>
      </c>
      <c r="C2063" s="39"/>
      <c r="D2063" s="39"/>
      <c r="E2063" s="39"/>
      <c r="F2063" s="39"/>
      <c r="G2063" s="39"/>
      <c r="H2063" s="39"/>
      <c r="I2063" s="39"/>
      <c r="J2063" s="43"/>
      <c r="K2063" s="39"/>
      <c r="L2063" s="39"/>
    </row>
    <row r="2064" spans="1:12">
      <c r="A2064" s="41" t="s">
        <v>5888</v>
      </c>
      <c r="B2064" s="42" t="s">
        <v>5886</v>
      </c>
      <c r="C2064" s="39"/>
      <c r="D2064" s="39"/>
      <c r="E2064" s="39"/>
      <c r="F2064" s="39"/>
      <c r="G2064" s="39"/>
      <c r="H2064" s="39"/>
      <c r="I2064" s="39"/>
      <c r="J2064" s="43"/>
      <c r="K2064" s="39"/>
      <c r="L2064" s="39"/>
    </row>
    <row r="2065" spans="1:12">
      <c r="A2065" s="41" t="s">
        <v>5889</v>
      </c>
      <c r="B2065" s="42" t="s">
        <v>5890</v>
      </c>
      <c r="C2065" s="39"/>
      <c r="D2065" s="39"/>
      <c r="E2065" s="39"/>
      <c r="F2065" s="39"/>
      <c r="G2065" s="39"/>
      <c r="H2065" s="39"/>
      <c r="I2065" s="39"/>
      <c r="J2065" s="43"/>
      <c r="K2065" s="39"/>
      <c r="L2065" s="39"/>
    </row>
    <row r="2066" spans="1:12">
      <c r="A2066" s="41" t="s">
        <v>5891</v>
      </c>
      <c r="B2066" s="42" t="s">
        <v>5892</v>
      </c>
      <c r="C2066" s="39"/>
      <c r="D2066" s="39"/>
      <c r="E2066" s="39"/>
      <c r="F2066" s="39"/>
      <c r="G2066" s="39"/>
      <c r="H2066" s="39"/>
      <c r="I2066" s="39"/>
      <c r="J2066" s="43"/>
      <c r="K2066" s="39"/>
      <c r="L2066" s="39"/>
    </row>
    <row r="2067" spans="1:12">
      <c r="A2067" s="41" t="s">
        <v>5893</v>
      </c>
      <c r="B2067" s="42" t="s">
        <v>5892</v>
      </c>
      <c r="C2067" s="39"/>
      <c r="D2067" s="39"/>
      <c r="E2067" s="39"/>
      <c r="F2067" s="39"/>
      <c r="G2067" s="39"/>
      <c r="H2067" s="39"/>
      <c r="I2067" s="39"/>
      <c r="J2067" s="43"/>
      <c r="K2067" s="39"/>
      <c r="L2067" s="39"/>
    </row>
    <row r="2068" spans="1:12">
      <c r="A2068" s="41" t="s">
        <v>5894</v>
      </c>
      <c r="B2068" s="42" t="s">
        <v>5892</v>
      </c>
      <c r="C2068" s="39"/>
      <c r="D2068" s="39"/>
      <c r="E2068" s="39"/>
      <c r="F2068" s="39"/>
      <c r="G2068" s="39"/>
      <c r="H2068" s="39"/>
      <c r="I2068" s="39"/>
      <c r="J2068" s="43"/>
      <c r="K2068" s="39"/>
      <c r="L2068" s="39"/>
    </row>
    <row r="2069" spans="1:12">
      <c r="A2069" s="41" t="s">
        <v>5895</v>
      </c>
      <c r="B2069" s="42" t="s">
        <v>5896</v>
      </c>
      <c r="C2069" s="39"/>
      <c r="D2069" s="39"/>
      <c r="E2069" s="39"/>
      <c r="F2069" s="39"/>
      <c r="G2069" s="39"/>
      <c r="H2069" s="39"/>
      <c r="I2069" s="39"/>
      <c r="J2069" s="43"/>
      <c r="K2069" s="39"/>
      <c r="L2069" s="39"/>
    </row>
    <row r="2070" spans="1:12">
      <c r="A2070" s="41" t="s">
        <v>5897</v>
      </c>
      <c r="B2070" s="42" t="s">
        <v>5896</v>
      </c>
      <c r="C2070" s="39"/>
      <c r="D2070" s="39"/>
      <c r="E2070" s="39"/>
      <c r="F2070" s="39"/>
      <c r="G2070" s="39"/>
      <c r="H2070" s="39"/>
      <c r="I2070" s="39"/>
      <c r="J2070" s="43"/>
      <c r="K2070" s="39"/>
      <c r="L2070" s="39"/>
    </row>
    <row r="2071" spans="1:12">
      <c r="A2071" s="41" t="s">
        <v>5898</v>
      </c>
      <c r="B2071" s="42" t="s">
        <v>5896</v>
      </c>
      <c r="C2071" s="39"/>
      <c r="D2071" s="39"/>
      <c r="E2071" s="39"/>
      <c r="F2071" s="39"/>
      <c r="G2071" s="39"/>
      <c r="H2071" s="39"/>
      <c r="I2071" s="39"/>
      <c r="J2071" s="43"/>
      <c r="K2071" s="39"/>
      <c r="L2071" s="39"/>
    </row>
    <row r="2072" spans="1:12">
      <c r="A2072" s="41" t="s">
        <v>5899</v>
      </c>
      <c r="B2072" s="42" t="s">
        <v>5900</v>
      </c>
      <c r="C2072" s="39"/>
      <c r="D2072" s="39"/>
      <c r="E2072" s="39"/>
      <c r="F2072" s="39"/>
      <c r="G2072" s="39"/>
      <c r="H2072" s="39"/>
      <c r="I2072" s="39"/>
      <c r="J2072" s="43"/>
      <c r="K2072" s="39"/>
      <c r="L2072" s="39"/>
    </row>
    <row r="2073" spans="1:12">
      <c r="A2073" s="41" t="s">
        <v>5901</v>
      </c>
      <c r="B2073" s="42" t="s">
        <v>5900</v>
      </c>
      <c r="C2073" s="39"/>
      <c r="D2073" s="39"/>
      <c r="E2073" s="39"/>
      <c r="F2073" s="39"/>
      <c r="G2073" s="39"/>
      <c r="H2073" s="39"/>
      <c r="I2073" s="39"/>
      <c r="J2073" s="43"/>
      <c r="K2073" s="39"/>
      <c r="L2073" s="39"/>
    </row>
    <row r="2074" spans="1:12">
      <c r="A2074" s="41" t="s">
        <v>5902</v>
      </c>
      <c r="B2074" s="42" t="s">
        <v>5903</v>
      </c>
      <c r="C2074" s="39"/>
      <c r="D2074" s="39"/>
      <c r="E2074" s="39"/>
      <c r="F2074" s="39"/>
      <c r="G2074" s="39"/>
      <c r="H2074" s="39"/>
      <c r="I2074" s="39"/>
      <c r="J2074" s="43"/>
      <c r="K2074" s="39"/>
      <c r="L2074" s="39"/>
    </row>
    <row r="2075" spans="1:12">
      <c r="A2075" s="41" t="s">
        <v>5904</v>
      </c>
      <c r="B2075" s="42" t="s">
        <v>5903</v>
      </c>
      <c r="C2075" s="39"/>
      <c r="D2075" s="39"/>
      <c r="E2075" s="39"/>
      <c r="F2075" s="39"/>
      <c r="G2075" s="39"/>
      <c r="H2075" s="39"/>
      <c r="I2075" s="39"/>
      <c r="J2075" s="43"/>
      <c r="K2075" s="39"/>
      <c r="L2075" s="39"/>
    </row>
    <row r="2076" spans="1:12">
      <c r="A2076" s="41" t="s">
        <v>5905</v>
      </c>
      <c r="B2076" s="42" t="s">
        <v>5906</v>
      </c>
      <c r="C2076" s="39"/>
      <c r="D2076" s="39"/>
      <c r="E2076" s="39"/>
      <c r="F2076" s="39"/>
      <c r="G2076" s="39"/>
      <c r="H2076" s="39"/>
      <c r="I2076" s="39"/>
      <c r="J2076" s="43"/>
      <c r="K2076" s="39"/>
      <c r="L2076" s="39"/>
    </row>
    <row r="2077" spans="1:12">
      <c r="A2077" s="41" t="s">
        <v>5907</v>
      </c>
      <c r="B2077" s="42" t="s">
        <v>5906</v>
      </c>
      <c r="C2077" s="39"/>
      <c r="D2077" s="39"/>
      <c r="E2077" s="39"/>
      <c r="F2077" s="39"/>
      <c r="G2077" s="39"/>
      <c r="H2077" s="39"/>
      <c r="I2077" s="39"/>
      <c r="J2077" s="43"/>
      <c r="K2077" s="39"/>
      <c r="L2077" s="39"/>
    </row>
    <row r="2078" spans="1:12">
      <c r="A2078" s="41" t="s">
        <v>5908</v>
      </c>
      <c r="B2078" s="42" t="s">
        <v>1387</v>
      </c>
      <c r="C2078" s="39"/>
      <c r="D2078" s="39"/>
      <c r="E2078" s="39"/>
      <c r="F2078" s="39"/>
      <c r="G2078" s="39"/>
      <c r="H2078" s="39"/>
      <c r="I2078" s="39"/>
      <c r="J2078" s="43"/>
      <c r="K2078" s="39"/>
      <c r="L2078" s="39"/>
    </row>
    <row r="2079" spans="1:12">
      <c r="A2079" s="41" t="s">
        <v>5909</v>
      </c>
      <c r="B2079" s="42" t="s">
        <v>5910</v>
      </c>
      <c r="C2079" s="39"/>
      <c r="D2079" s="39"/>
      <c r="E2079" s="39"/>
      <c r="F2079" s="39"/>
      <c r="G2079" s="39"/>
      <c r="H2079" s="39"/>
      <c r="I2079" s="39"/>
      <c r="J2079" s="43"/>
      <c r="K2079" s="39"/>
      <c r="L2079" s="39"/>
    </row>
    <row r="2080" spans="1:12">
      <c r="A2080" s="41" t="s">
        <v>5911</v>
      </c>
      <c r="B2080" s="42" t="s">
        <v>5910</v>
      </c>
      <c r="C2080" s="39"/>
      <c r="D2080" s="39"/>
      <c r="E2080" s="39"/>
      <c r="F2080" s="39"/>
      <c r="G2080" s="39"/>
      <c r="H2080" s="39"/>
      <c r="I2080" s="39"/>
      <c r="J2080" s="43"/>
      <c r="K2080" s="39"/>
      <c r="L2080" s="39"/>
    </row>
    <row r="2081" spans="1:12">
      <c r="A2081" s="41" t="s">
        <v>5912</v>
      </c>
      <c r="B2081" s="42" t="s">
        <v>5910</v>
      </c>
      <c r="C2081" s="39"/>
      <c r="D2081" s="39"/>
      <c r="E2081" s="39"/>
      <c r="F2081" s="39"/>
      <c r="G2081" s="39"/>
      <c r="H2081" s="39"/>
      <c r="I2081" s="39"/>
      <c r="J2081" s="43"/>
      <c r="K2081" s="39"/>
      <c r="L2081" s="39"/>
    </row>
    <row r="2082" spans="1:12">
      <c r="A2082" s="41" t="s">
        <v>5913</v>
      </c>
      <c r="B2082" s="42" t="s">
        <v>5910</v>
      </c>
      <c r="C2082" s="39"/>
      <c r="D2082" s="39"/>
      <c r="E2082" s="39"/>
      <c r="F2082" s="39"/>
      <c r="G2082" s="39"/>
      <c r="H2082" s="39"/>
      <c r="I2082" s="39"/>
      <c r="J2082" s="43"/>
      <c r="K2082" s="39"/>
      <c r="L2082" s="39"/>
    </row>
    <row r="2083" spans="1:12">
      <c r="A2083" s="41" t="s">
        <v>5914</v>
      </c>
      <c r="B2083" s="42" t="s">
        <v>5915</v>
      </c>
      <c r="C2083" s="39"/>
      <c r="D2083" s="39"/>
      <c r="E2083" s="39"/>
      <c r="F2083" s="39"/>
      <c r="G2083" s="39"/>
      <c r="H2083" s="39"/>
      <c r="I2083" s="39"/>
      <c r="J2083" s="43"/>
      <c r="K2083" s="39"/>
      <c r="L2083" s="39"/>
    </row>
    <row r="2084" spans="1:12">
      <c r="A2084" s="41" t="s">
        <v>5916</v>
      </c>
      <c r="B2084" s="42" t="s">
        <v>5915</v>
      </c>
      <c r="C2084" s="39"/>
      <c r="D2084" s="39"/>
      <c r="E2084" s="39"/>
      <c r="F2084" s="39"/>
      <c r="G2084" s="39"/>
      <c r="H2084" s="39"/>
      <c r="I2084" s="39"/>
      <c r="J2084" s="43"/>
      <c r="K2084" s="39"/>
      <c r="L2084" s="39"/>
    </row>
    <row r="2085" spans="1:12">
      <c r="A2085" s="41" t="s">
        <v>5917</v>
      </c>
      <c r="B2085" s="42" t="s">
        <v>5915</v>
      </c>
      <c r="C2085" s="39"/>
      <c r="D2085" s="39"/>
      <c r="E2085" s="39"/>
      <c r="F2085" s="39"/>
      <c r="G2085" s="39"/>
      <c r="H2085" s="39"/>
      <c r="I2085" s="39"/>
      <c r="J2085" s="43"/>
      <c r="K2085" s="39"/>
      <c r="L2085" s="39"/>
    </row>
    <row r="2086" spans="1:12">
      <c r="A2086" s="41" t="s">
        <v>5918</v>
      </c>
      <c r="B2086" s="42" t="s">
        <v>5915</v>
      </c>
      <c r="C2086" s="39"/>
      <c r="D2086" s="39"/>
      <c r="E2086" s="39"/>
      <c r="F2086" s="39"/>
      <c r="G2086" s="39"/>
      <c r="H2086" s="39"/>
      <c r="I2086" s="39"/>
      <c r="J2086" s="43"/>
      <c r="K2086" s="39"/>
      <c r="L2086" s="39"/>
    </row>
    <row r="2087" spans="1:12">
      <c r="A2087" s="41" t="s">
        <v>5919</v>
      </c>
      <c r="B2087" s="42" t="s">
        <v>5920</v>
      </c>
      <c r="C2087" s="39"/>
      <c r="D2087" s="39"/>
      <c r="E2087" s="39"/>
      <c r="F2087" s="39"/>
      <c r="G2087" s="39"/>
      <c r="H2087" s="39"/>
      <c r="I2087" s="39"/>
      <c r="J2087" s="43"/>
      <c r="K2087" s="39"/>
      <c r="L2087" s="39"/>
    </row>
    <row r="2088" spans="1:12">
      <c r="A2088" s="41" t="s">
        <v>5921</v>
      </c>
      <c r="B2088" s="42" t="s">
        <v>5920</v>
      </c>
      <c r="C2088" s="39"/>
      <c r="D2088" s="39"/>
      <c r="E2088" s="39"/>
      <c r="F2088" s="39"/>
      <c r="G2088" s="39"/>
      <c r="H2088" s="39"/>
      <c r="I2088" s="39"/>
      <c r="J2088" s="43"/>
      <c r="K2088" s="39"/>
      <c r="L2088" s="39"/>
    </row>
    <row r="2089" spans="1:12">
      <c r="A2089" s="41" t="s">
        <v>5922</v>
      </c>
      <c r="B2089" s="42" t="s">
        <v>5920</v>
      </c>
      <c r="C2089" s="39"/>
      <c r="D2089" s="39"/>
      <c r="E2089" s="39"/>
      <c r="F2089" s="39"/>
      <c r="G2089" s="39"/>
      <c r="H2089" s="39"/>
      <c r="I2089" s="39"/>
      <c r="J2089" s="43"/>
      <c r="K2089" s="39"/>
      <c r="L2089" s="39"/>
    </row>
    <row r="2090" spans="1:12">
      <c r="A2090" s="41" t="s">
        <v>5923</v>
      </c>
      <c r="B2090" s="42" t="s">
        <v>5920</v>
      </c>
      <c r="C2090" s="39"/>
      <c r="D2090" s="39"/>
      <c r="E2090" s="39"/>
      <c r="F2090" s="39"/>
      <c r="G2090" s="39"/>
      <c r="H2090" s="39"/>
      <c r="I2090" s="39"/>
      <c r="J2090" s="43"/>
      <c r="K2090" s="39"/>
      <c r="L2090" s="39"/>
    </row>
    <row r="2091" spans="1:12">
      <c r="A2091" s="41" t="s">
        <v>5924</v>
      </c>
      <c r="B2091" s="42" t="s">
        <v>5925</v>
      </c>
      <c r="C2091" s="39"/>
      <c r="D2091" s="39"/>
      <c r="E2091" s="39"/>
      <c r="F2091" s="39"/>
      <c r="G2091" s="39"/>
      <c r="H2091" s="39"/>
      <c r="I2091" s="39"/>
      <c r="J2091" s="43"/>
      <c r="K2091" s="39"/>
      <c r="L2091" s="39"/>
    </row>
    <row r="2092" spans="1:12">
      <c r="A2092" s="41" t="s">
        <v>5926</v>
      </c>
      <c r="B2092" s="42" t="s">
        <v>5925</v>
      </c>
      <c r="C2092" s="39"/>
      <c r="D2092" s="39"/>
      <c r="E2092" s="39"/>
      <c r="F2092" s="39"/>
      <c r="G2092" s="39"/>
      <c r="H2092" s="39"/>
      <c r="I2092" s="39"/>
      <c r="J2092" s="43"/>
      <c r="K2092" s="39"/>
      <c r="L2092" s="39"/>
    </row>
    <row r="2093" spans="1:12">
      <c r="A2093" s="41" t="s">
        <v>5927</v>
      </c>
      <c r="B2093" s="42" t="s">
        <v>5925</v>
      </c>
      <c r="C2093" s="39"/>
      <c r="D2093" s="39"/>
      <c r="E2093" s="39"/>
      <c r="F2093" s="39"/>
      <c r="G2093" s="39"/>
      <c r="H2093" s="39"/>
      <c r="I2093" s="39"/>
      <c r="J2093" s="43"/>
      <c r="K2093" s="39"/>
      <c r="L2093" s="39"/>
    </row>
    <row r="2094" spans="1:12">
      <c r="A2094" s="41" t="s">
        <v>5928</v>
      </c>
      <c r="B2094" s="42" t="s">
        <v>5925</v>
      </c>
      <c r="C2094" s="39"/>
      <c r="D2094" s="39"/>
      <c r="E2094" s="39"/>
      <c r="F2094" s="39"/>
      <c r="G2094" s="39"/>
      <c r="H2094" s="39"/>
      <c r="I2094" s="39"/>
      <c r="J2094" s="43"/>
      <c r="K2094" s="39"/>
      <c r="L2094" s="39"/>
    </row>
    <row r="2095" spans="1:12">
      <c r="A2095" s="41" t="s">
        <v>5929</v>
      </c>
      <c r="B2095" s="42" t="s">
        <v>1389</v>
      </c>
      <c r="C2095" s="39"/>
      <c r="D2095" s="39"/>
      <c r="E2095" s="39"/>
      <c r="F2095" s="39"/>
      <c r="G2095" s="39"/>
      <c r="H2095" s="39"/>
      <c r="I2095" s="39"/>
      <c r="J2095" s="43"/>
      <c r="K2095" s="39"/>
      <c r="L2095" s="39"/>
    </row>
    <row r="2096" spans="1:12">
      <c r="A2096" s="41" t="s">
        <v>5930</v>
      </c>
      <c r="B2096" s="42" t="s">
        <v>5931</v>
      </c>
      <c r="C2096" s="39"/>
      <c r="D2096" s="39"/>
      <c r="E2096" s="39"/>
      <c r="F2096" s="39"/>
      <c r="G2096" s="39"/>
      <c r="H2096" s="39"/>
      <c r="I2096" s="39"/>
      <c r="J2096" s="43"/>
      <c r="K2096" s="39"/>
      <c r="L2096" s="39"/>
    </row>
    <row r="2097" spans="1:12">
      <c r="A2097" s="41" t="s">
        <v>5932</v>
      </c>
      <c r="B2097" s="42" t="s">
        <v>5931</v>
      </c>
      <c r="C2097" s="39"/>
      <c r="D2097" s="39"/>
      <c r="E2097" s="39"/>
      <c r="F2097" s="39"/>
      <c r="G2097" s="39"/>
      <c r="H2097" s="39"/>
      <c r="I2097" s="39"/>
      <c r="J2097" s="43"/>
      <c r="K2097" s="39"/>
      <c r="L2097" s="39"/>
    </row>
    <row r="2098" spans="1:12">
      <c r="A2098" s="41" t="s">
        <v>5933</v>
      </c>
      <c r="B2098" s="42" t="s">
        <v>5934</v>
      </c>
      <c r="C2098" s="39"/>
      <c r="D2098" s="39"/>
      <c r="E2098" s="39"/>
      <c r="F2098" s="39"/>
      <c r="G2098" s="39"/>
      <c r="H2098" s="39"/>
      <c r="I2098" s="39"/>
      <c r="J2098" s="43"/>
      <c r="K2098" s="39"/>
      <c r="L2098" s="39"/>
    </row>
    <row r="2099" spans="1:12">
      <c r="A2099" s="41" t="s">
        <v>5935</v>
      </c>
      <c r="B2099" s="42" t="s">
        <v>5934</v>
      </c>
      <c r="C2099" s="39"/>
      <c r="D2099" s="39"/>
      <c r="E2099" s="39"/>
      <c r="F2099" s="39"/>
      <c r="G2099" s="39"/>
      <c r="H2099" s="39"/>
      <c r="I2099" s="39"/>
      <c r="J2099" s="43"/>
      <c r="K2099" s="39"/>
      <c r="L2099" s="39"/>
    </row>
    <row r="2100" spans="1:12">
      <c r="A2100" s="41" t="s">
        <v>5936</v>
      </c>
      <c r="B2100" s="42" t="s">
        <v>5937</v>
      </c>
      <c r="C2100" s="39"/>
      <c r="D2100" s="39"/>
      <c r="E2100" s="39"/>
      <c r="F2100" s="39"/>
      <c r="G2100" s="39"/>
      <c r="H2100" s="39"/>
      <c r="I2100" s="39"/>
      <c r="J2100" s="43"/>
      <c r="K2100" s="39"/>
      <c r="L2100" s="39"/>
    </row>
    <row r="2101" spans="1:12">
      <c r="A2101" s="41" t="s">
        <v>5938</v>
      </c>
      <c r="B2101" s="42" t="s">
        <v>5937</v>
      </c>
      <c r="C2101" s="39"/>
      <c r="D2101" s="39"/>
      <c r="E2101" s="39"/>
      <c r="F2101" s="39"/>
      <c r="G2101" s="39"/>
      <c r="H2101" s="39"/>
      <c r="I2101" s="39"/>
      <c r="J2101" s="43"/>
      <c r="K2101" s="39"/>
      <c r="L2101" s="39"/>
    </row>
    <row r="2102" spans="1:12">
      <c r="A2102" s="41" t="s">
        <v>5939</v>
      </c>
      <c r="B2102" s="42" t="s">
        <v>5940</v>
      </c>
      <c r="C2102" s="39"/>
      <c r="D2102" s="39"/>
      <c r="E2102" s="39"/>
      <c r="F2102" s="39"/>
      <c r="G2102" s="39"/>
      <c r="H2102" s="39"/>
      <c r="I2102" s="39"/>
      <c r="J2102" s="43"/>
      <c r="K2102" s="39"/>
      <c r="L2102" s="39"/>
    </row>
    <row r="2103" spans="1:12">
      <c r="A2103" s="41" t="s">
        <v>5941</v>
      </c>
      <c r="B2103" s="42" t="s">
        <v>5942</v>
      </c>
      <c r="C2103" s="39"/>
      <c r="D2103" s="39"/>
      <c r="E2103" s="39"/>
      <c r="F2103" s="39"/>
      <c r="G2103" s="39"/>
      <c r="H2103" s="39"/>
      <c r="I2103" s="39"/>
      <c r="J2103" s="43"/>
      <c r="K2103" s="39"/>
      <c r="L2103" s="39"/>
    </row>
    <row r="2104" spans="1:12">
      <c r="A2104" s="41" t="s">
        <v>5943</v>
      </c>
      <c r="B2104" s="42" t="s">
        <v>5942</v>
      </c>
      <c r="C2104" s="39"/>
      <c r="D2104" s="39"/>
      <c r="E2104" s="39"/>
      <c r="F2104" s="39"/>
      <c r="G2104" s="39"/>
      <c r="H2104" s="39"/>
      <c r="I2104" s="39"/>
      <c r="J2104" s="43"/>
      <c r="K2104" s="39"/>
      <c r="L2104" s="39"/>
    </row>
    <row r="2105" spans="1:12">
      <c r="A2105" s="41" t="s">
        <v>5944</v>
      </c>
      <c r="B2105" s="42" t="s">
        <v>5942</v>
      </c>
      <c r="C2105" s="39"/>
      <c r="D2105" s="39"/>
      <c r="E2105" s="39"/>
      <c r="F2105" s="39"/>
      <c r="G2105" s="39"/>
      <c r="H2105" s="39"/>
      <c r="I2105" s="39"/>
      <c r="J2105" s="43"/>
      <c r="K2105" s="39"/>
      <c r="L2105" s="39"/>
    </row>
    <row r="2106" spans="1:12">
      <c r="A2106" s="41" t="s">
        <v>5945</v>
      </c>
      <c r="B2106" s="42" t="s">
        <v>5946</v>
      </c>
      <c r="C2106" s="39"/>
      <c r="D2106" s="39"/>
      <c r="E2106" s="39"/>
      <c r="F2106" s="39"/>
      <c r="G2106" s="39"/>
      <c r="H2106" s="39"/>
      <c r="I2106" s="39"/>
      <c r="J2106" s="43"/>
      <c r="K2106" s="39"/>
      <c r="L2106" s="39"/>
    </row>
    <row r="2107" spans="1:12">
      <c r="A2107" s="41" t="s">
        <v>5947</v>
      </c>
      <c r="B2107" s="42" t="s">
        <v>5946</v>
      </c>
      <c r="C2107" s="39"/>
      <c r="D2107" s="39"/>
      <c r="E2107" s="39"/>
      <c r="F2107" s="39"/>
      <c r="G2107" s="39"/>
      <c r="H2107" s="39"/>
      <c r="I2107" s="39"/>
      <c r="J2107" s="43"/>
      <c r="K2107" s="39"/>
      <c r="L2107" s="39"/>
    </row>
    <row r="2108" spans="1:12">
      <c r="A2108" s="41" t="s">
        <v>5948</v>
      </c>
      <c r="B2108" s="42" t="s">
        <v>5946</v>
      </c>
      <c r="C2108" s="39"/>
      <c r="D2108" s="39"/>
      <c r="E2108" s="39"/>
      <c r="F2108" s="39"/>
      <c r="G2108" s="39"/>
      <c r="H2108" s="39"/>
      <c r="I2108" s="39"/>
      <c r="J2108" s="43"/>
      <c r="K2108" s="39"/>
      <c r="L2108" s="39"/>
    </row>
    <row r="2109" spans="1:12">
      <c r="A2109" s="41" t="s">
        <v>5949</v>
      </c>
      <c r="B2109" s="42" t="s">
        <v>1391</v>
      </c>
      <c r="C2109" s="39"/>
      <c r="D2109" s="39"/>
      <c r="E2109" s="39"/>
      <c r="F2109" s="39"/>
      <c r="G2109" s="39"/>
      <c r="H2109" s="39"/>
      <c r="I2109" s="39"/>
      <c r="J2109" s="43"/>
      <c r="K2109" s="39"/>
      <c r="L2109" s="39"/>
    </row>
    <row r="2110" spans="1:12">
      <c r="A2110" s="41" t="s">
        <v>5950</v>
      </c>
      <c r="B2110" s="42" t="s">
        <v>5951</v>
      </c>
      <c r="C2110" s="39"/>
      <c r="D2110" s="39"/>
      <c r="E2110" s="39"/>
      <c r="F2110" s="39"/>
      <c r="G2110" s="39"/>
      <c r="H2110" s="39"/>
      <c r="I2110" s="39"/>
      <c r="J2110" s="43"/>
      <c r="K2110" s="39"/>
      <c r="L2110" s="39"/>
    </row>
    <row r="2111" spans="1:12">
      <c r="A2111" s="41" t="s">
        <v>5952</v>
      </c>
      <c r="B2111" s="42" t="s">
        <v>5951</v>
      </c>
      <c r="C2111" s="39"/>
      <c r="D2111" s="39"/>
      <c r="E2111" s="39"/>
      <c r="F2111" s="39"/>
      <c r="G2111" s="39"/>
      <c r="H2111" s="39"/>
      <c r="I2111" s="39"/>
      <c r="J2111" s="43"/>
      <c r="K2111" s="39"/>
      <c r="L2111" s="39"/>
    </row>
    <row r="2112" spans="1:12">
      <c r="A2112" s="41" t="s">
        <v>5953</v>
      </c>
      <c r="B2112" s="42" t="s">
        <v>5954</v>
      </c>
      <c r="C2112" s="39"/>
      <c r="D2112" s="39"/>
      <c r="E2112" s="39"/>
      <c r="F2112" s="39"/>
      <c r="G2112" s="39"/>
      <c r="H2112" s="39"/>
      <c r="I2112" s="39"/>
      <c r="J2112" s="43"/>
      <c r="K2112" s="39"/>
      <c r="L2112" s="39"/>
    </row>
    <row r="2113" spans="1:12">
      <c r="A2113" s="41" t="s">
        <v>5955</v>
      </c>
      <c r="B2113" s="42" t="s">
        <v>5954</v>
      </c>
      <c r="C2113" s="39"/>
      <c r="D2113" s="39"/>
      <c r="E2113" s="39"/>
      <c r="F2113" s="39"/>
      <c r="G2113" s="39"/>
      <c r="H2113" s="39"/>
      <c r="I2113" s="39"/>
      <c r="J2113" s="43"/>
      <c r="K2113" s="39"/>
      <c r="L2113" s="39"/>
    </row>
    <row r="2114" spans="1:12">
      <c r="A2114" s="41" t="s">
        <v>5956</v>
      </c>
      <c r="B2114" s="42" t="s">
        <v>5957</v>
      </c>
      <c r="C2114" s="39"/>
      <c r="D2114" s="39"/>
      <c r="E2114" s="39"/>
      <c r="F2114" s="39"/>
      <c r="G2114" s="39"/>
      <c r="H2114" s="39"/>
      <c r="I2114" s="39"/>
      <c r="J2114" s="43"/>
      <c r="K2114" s="39"/>
      <c r="L2114" s="39"/>
    </row>
    <row r="2115" spans="1:12">
      <c r="A2115" s="41" t="s">
        <v>5958</v>
      </c>
      <c r="B2115" s="42" t="s">
        <v>5957</v>
      </c>
      <c r="C2115" s="39"/>
      <c r="D2115" s="39"/>
      <c r="E2115" s="39"/>
      <c r="F2115" s="39"/>
      <c r="G2115" s="39"/>
      <c r="H2115" s="39"/>
      <c r="I2115" s="39"/>
      <c r="J2115" s="43"/>
      <c r="K2115" s="39"/>
      <c r="L2115" s="39"/>
    </row>
    <row r="2116" spans="1:12">
      <c r="A2116" s="41" t="s">
        <v>5959</v>
      </c>
      <c r="B2116" s="42" t="s">
        <v>5960</v>
      </c>
      <c r="C2116" s="39"/>
      <c r="D2116" s="39"/>
      <c r="E2116" s="39"/>
      <c r="F2116" s="39"/>
      <c r="G2116" s="39"/>
      <c r="H2116" s="39"/>
      <c r="I2116" s="39"/>
      <c r="J2116" s="43"/>
      <c r="K2116" s="39"/>
      <c r="L2116" s="39"/>
    </row>
    <row r="2117" spans="1:12">
      <c r="A2117" s="41" t="s">
        <v>5961</v>
      </c>
      <c r="B2117" s="42" t="s">
        <v>5962</v>
      </c>
      <c r="C2117" s="39"/>
      <c r="D2117" s="39"/>
      <c r="E2117" s="39"/>
      <c r="F2117" s="39"/>
      <c r="G2117" s="39"/>
      <c r="H2117" s="39"/>
      <c r="I2117" s="39"/>
      <c r="J2117" s="43"/>
      <c r="K2117" s="39"/>
      <c r="L2117" s="39"/>
    </row>
    <row r="2118" spans="1:12">
      <c r="A2118" s="41" t="s">
        <v>5963</v>
      </c>
      <c r="B2118" s="42" t="s">
        <v>5964</v>
      </c>
      <c r="C2118" s="39"/>
      <c r="D2118" s="39"/>
      <c r="E2118" s="39"/>
      <c r="F2118" s="39"/>
      <c r="G2118" s="39"/>
      <c r="H2118" s="39"/>
      <c r="I2118" s="39"/>
      <c r="J2118" s="43"/>
      <c r="K2118" s="39"/>
      <c r="L2118" s="39"/>
    </row>
    <row r="2119" spans="1:12">
      <c r="A2119" s="41" t="s">
        <v>5965</v>
      </c>
      <c r="B2119" s="42" t="s">
        <v>5964</v>
      </c>
      <c r="C2119" s="39"/>
      <c r="D2119" s="39"/>
      <c r="E2119" s="39"/>
      <c r="F2119" s="39"/>
      <c r="G2119" s="39"/>
      <c r="H2119" s="39"/>
      <c r="I2119" s="39"/>
      <c r="J2119" s="43"/>
      <c r="K2119" s="39"/>
      <c r="L2119" s="39"/>
    </row>
    <row r="2120" spans="1:12">
      <c r="A2120" s="41" t="s">
        <v>5966</v>
      </c>
      <c r="B2120" s="42" t="s">
        <v>5967</v>
      </c>
      <c r="C2120" s="39"/>
      <c r="D2120" s="39"/>
      <c r="E2120" s="39"/>
      <c r="F2120" s="39"/>
      <c r="G2120" s="39"/>
      <c r="H2120" s="39"/>
      <c r="I2120" s="39"/>
      <c r="J2120" s="43"/>
      <c r="K2120" s="39"/>
      <c r="L2120" s="39"/>
    </row>
    <row r="2121" spans="1:12">
      <c r="A2121" s="41" t="s">
        <v>5968</v>
      </c>
      <c r="B2121" s="42" t="s">
        <v>5967</v>
      </c>
      <c r="C2121" s="39"/>
      <c r="D2121" s="39"/>
      <c r="E2121" s="39"/>
      <c r="F2121" s="39"/>
      <c r="G2121" s="39"/>
      <c r="H2121" s="39"/>
      <c r="I2121" s="39"/>
      <c r="J2121" s="43"/>
      <c r="K2121" s="39"/>
      <c r="L2121" s="39"/>
    </row>
    <row r="2122" spans="1:12">
      <c r="A2122" s="41" t="s">
        <v>5969</v>
      </c>
      <c r="B2122" s="42" t="s">
        <v>5970</v>
      </c>
      <c r="C2122" s="39"/>
      <c r="D2122" s="39"/>
      <c r="E2122" s="39"/>
      <c r="F2122" s="39"/>
      <c r="G2122" s="39"/>
      <c r="H2122" s="39"/>
      <c r="I2122" s="39"/>
      <c r="J2122" s="43"/>
      <c r="K2122" s="39"/>
      <c r="L2122" s="39"/>
    </row>
    <row r="2123" spans="1:12">
      <c r="A2123" s="41" t="s">
        <v>5971</v>
      </c>
      <c r="B2123" s="42" t="s">
        <v>5970</v>
      </c>
      <c r="C2123" s="39"/>
      <c r="D2123" s="39"/>
      <c r="E2123" s="39"/>
      <c r="F2123" s="39"/>
      <c r="G2123" s="39"/>
      <c r="H2123" s="39"/>
      <c r="I2123" s="39"/>
      <c r="J2123" s="43"/>
      <c r="K2123" s="39"/>
      <c r="L2123" s="39"/>
    </row>
    <row r="2124" spans="1:12">
      <c r="A2124" s="41" t="s">
        <v>5972</v>
      </c>
      <c r="B2124" s="42" t="s">
        <v>5973</v>
      </c>
      <c r="C2124" s="39"/>
      <c r="D2124" s="39"/>
      <c r="E2124" s="39"/>
      <c r="F2124" s="39"/>
      <c r="G2124" s="39"/>
      <c r="H2124" s="39"/>
      <c r="I2124" s="39"/>
      <c r="J2124" s="43"/>
      <c r="K2124" s="39"/>
      <c r="L2124" s="39"/>
    </row>
    <row r="2125" spans="1:12">
      <c r="A2125" s="41" t="s">
        <v>5974</v>
      </c>
      <c r="B2125" s="42" t="s">
        <v>5973</v>
      </c>
      <c r="C2125" s="39"/>
      <c r="D2125" s="39"/>
      <c r="E2125" s="39"/>
      <c r="F2125" s="39"/>
      <c r="G2125" s="39"/>
      <c r="H2125" s="39"/>
      <c r="I2125" s="39"/>
      <c r="J2125" s="43"/>
      <c r="K2125" s="39"/>
      <c r="L2125" s="39"/>
    </row>
    <row r="2126" spans="1:12">
      <c r="A2126" s="41" t="s">
        <v>5975</v>
      </c>
      <c r="B2126" s="42" t="s">
        <v>5976</v>
      </c>
      <c r="C2126" s="39"/>
      <c r="D2126" s="39"/>
      <c r="E2126" s="39"/>
      <c r="F2126" s="39"/>
      <c r="G2126" s="39"/>
      <c r="H2126" s="39"/>
      <c r="I2126" s="39"/>
      <c r="J2126" s="43"/>
      <c r="K2126" s="39"/>
      <c r="L2126" s="39"/>
    </row>
    <row r="2127" spans="1:12">
      <c r="A2127" s="41" t="s">
        <v>5977</v>
      </c>
      <c r="B2127" s="42" t="s">
        <v>5976</v>
      </c>
      <c r="C2127" s="39"/>
      <c r="D2127" s="39"/>
      <c r="E2127" s="39"/>
      <c r="F2127" s="39"/>
      <c r="G2127" s="39"/>
      <c r="H2127" s="39"/>
      <c r="I2127" s="39"/>
      <c r="J2127" s="43"/>
      <c r="K2127" s="39"/>
      <c r="L2127" s="39"/>
    </row>
    <row r="2128" spans="1:12">
      <c r="A2128" s="41" t="s">
        <v>5978</v>
      </c>
      <c r="B2128" s="42" t="s">
        <v>5979</v>
      </c>
      <c r="C2128" s="39"/>
      <c r="D2128" s="39"/>
      <c r="E2128" s="39"/>
      <c r="F2128" s="39"/>
      <c r="G2128" s="39"/>
      <c r="H2128" s="39"/>
      <c r="I2128" s="39"/>
      <c r="J2128" s="43"/>
      <c r="K2128" s="39"/>
      <c r="L2128" s="39"/>
    </row>
    <row r="2129" spans="1:12">
      <c r="A2129" s="41" t="s">
        <v>5980</v>
      </c>
      <c r="B2129" s="42" t="s">
        <v>5979</v>
      </c>
      <c r="C2129" s="39"/>
      <c r="D2129" s="39"/>
      <c r="E2129" s="39"/>
      <c r="F2129" s="39"/>
      <c r="G2129" s="39"/>
      <c r="H2129" s="39"/>
      <c r="I2129" s="39"/>
      <c r="J2129" s="43"/>
      <c r="K2129" s="39"/>
      <c r="L2129" s="39"/>
    </row>
    <row r="2130" spans="1:12">
      <c r="A2130" s="41" t="s">
        <v>5981</v>
      </c>
      <c r="B2130" s="42" t="s">
        <v>5982</v>
      </c>
      <c r="C2130" s="39"/>
      <c r="D2130" s="39"/>
      <c r="E2130" s="39"/>
      <c r="F2130" s="39"/>
      <c r="G2130" s="39"/>
      <c r="H2130" s="39"/>
      <c r="I2130" s="39"/>
      <c r="J2130" s="43"/>
      <c r="K2130" s="39"/>
      <c r="L2130" s="39"/>
    </row>
    <row r="2131" spans="1:12">
      <c r="A2131" s="41" t="s">
        <v>5983</v>
      </c>
      <c r="B2131" s="42" t="s">
        <v>5982</v>
      </c>
      <c r="C2131" s="39"/>
      <c r="D2131" s="39"/>
      <c r="E2131" s="39"/>
      <c r="F2131" s="39"/>
      <c r="G2131" s="39"/>
      <c r="H2131" s="39"/>
      <c r="I2131" s="39"/>
      <c r="J2131" s="43"/>
      <c r="K2131" s="39"/>
      <c r="L2131" s="39"/>
    </row>
    <row r="2132" spans="1:12">
      <c r="A2132" s="41" t="s">
        <v>5984</v>
      </c>
      <c r="B2132" s="42" t="s">
        <v>5985</v>
      </c>
      <c r="C2132" s="39"/>
      <c r="D2132" s="39"/>
      <c r="E2132" s="39"/>
      <c r="F2132" s="39"/>
      <c r="G2132" s="39"/>
      <c r="H2132" s="39"/>
      <c r="I2132" s="39"/>
      <c r="J2132" s="43"/>
      <c r="K2132" s="39"/>
      <c r="L2132" s="39"/>
    </row>
    <row r="2133" spans="1:12">
      <c r="A2133" s="41" t="s">
        <v>5986</v>
      </c>
      <c r="B2133" s="42" t="s">
        <v>5985</v>
      </c>
      <c r="C2133" s="39"/>
      <c r="D2133" s="39"/>
      <c r="E2133" s="39"/>
      <c r="F2133" s="39"/>
      <c r="G2133" s="39"/>
      <c r="H2133" s="39"/>
      <c r="I2133" s="39"/>
      <c r="J2133" s="43"/>
      <c r="K2133" s="39"/>
      <c r="L2133" s="39"/>
    </row>
    <row r="2134" spans="1:12" ht="26.4">
      <c r="A2134" s="41" t="s">
        <v>5987</v>
      </c>
      <c r="B2134" s="42" t="s">
        <v>5988</v>
      </c>
      <c r="C2134" s="39"/>
      <c r="D2134" s="39"/>
      <c r="E2134" s="39"/>
      <c r="F2134" s="39"/>
      <c r="G2134" s="39"/>
      <c r="H2134" s="39"/>
      <c r="I2134" s="39"/>
      <c r="J2134" s="43"/>
      <c r="K2134" s="39"/>
      <c r="L2134" s="39"/>
    </row>
    <row r="2135" spans="1:12">
      <c r="A2135" s="41" t="s">
        <v>5989</v>
      </c>
      <c r="B2135" s="42" t="s">
        <v>5990</v>
      </c>
      <c r="C2135" s="39"/>
      <c r="D2135" s="39"/>
      <c r="E2135" s="39"/>
      <c r="F2135" s="39"/>
      <c r="G2135" s="39"/>
      <c r="H2135" s="39"/>
      <c r="I2135" s="39"/>
      <c r="J2135" s="43"/>
      <c r="K2135" s="39"/>
      <c r="L2135" s="39"/>
    </row>
    <row r="2136" spans="1:12">
      <c r="A2136" s="41" t="s">
        <v>5991</v>
      </c>
      <c r="B2136" s="42" t="s">
        <v>5992</v>
      </c>
      <c r="C2136" s="39"/>
      <c r="D2136" s="39"/>
      <c r="E2136" s="39"/>
      <c r="F2136" s="39"/>
      <c r="G2136" s="39"/>
      <c r="H2136" s="39"/>
      <c r="I2136" s="39"/>
      <c r="J2136" s="43"/>
      <c r="K2136" s="39"/>
      <c r="L2136" s="39"/>
    </row>
    <row r="2137" spans="1:12">
      <c r="A2137" s="41" t="s">
        <v>5993</v>
      </c>
      <c r="B2137" s="42" t="s">
        <v>5992</v>
      </c>
      <c r="C2137" s="39"/>
      <c r="D2137" s="39"/>
      <c r="E2137" s="39"/>
      <c r="F2137" s="39"/>
      <c r="G2137" s="39"/>
      <c r="H2137" s="39"/>
      <c r="I2137" s="39"/>
      <c r="J2137" s="43"/>
      <c r="K2137" s="39"/>
      <c r="L2137" s="39"/>
    </row>
    <row r="2138" spans="1:12">
      <c r="A2138" s="41" t="s">
        <v>5994</v>
      </c>
      <c r="B2138" s="42" t="s">
        <v>5992</v>
      </c>
      <c r="C2138" s="39"/>
      <c r="D2138" s="39"/>
      <c r="E2138" s="39"/>
      <c r="F2138" s="39"/>
      <c r="G2138" s="39"/>
      <c r="H2138" s="39"/>
      <c r="I2138" s="39"/>
      <c r="J2138" s="43"/>
      <c r="K2138" s="39"/>
      <c r="L2138" s="39"/>
    </row>
    <row r="2139" spans="1:12">
      <c r="A2139" s="41" t="s">
        <v>5995</v>
      </c>
      <c r="B2139" s="42" t="s">
        <v>5996</v>
      </c>
      <c r="C2139" s="39"/>
      <c r="D2139" s="39"/>
      <c r="E2139" s="39"/>
      <c r="F2139" s="39"/>
      <c r="G2139" s="39"/>
      <c r="H2139" s="39"/>
      <c r="I2139" s="39"/>
      <c r="J2139" s="43"/>
      <c r="K2139" s="39"/>
      <c r="L2139" s="39"/>
    </row>
    <row r="2140" spans="1:12">
      <c r="A2140" s="41" t="s">
        <v>5997</v>
      </c>
      <c r="B2140" s="42" t="s">
        <v>5998</v>
      </c>
      <c r="C2140" s="39"/>
      <c r="D2140" s="39"/>
      <c r="E2140" s="39"/>
      <c r="F2140" s="39"/>
      <c r="G2140" s="39"/>
      <c r="H2140" s="39"/>
      <c r="I2140" s="39"/>
      <c r="J2140" s="43"/>
      <c r="K2140" s="39"/>
      <c r="L2140" s="39"/>
    </row>
    <row r="2141" spans="1:12">
      <c r="A2141" s="41" t="s">
        <v>5999</v>
      </c>
      <c r="B2141" s="42" t="s">
        <v>5998</v>
      </c>
      <c r="C2141" s="39"/>
      <c r="D2141" s="39"/>
      <c r="E2141" s="39"/>
      <c r="F2141" s="39"/>
      <c r="G2141" s="39"/>
      <c r="H2141" s="39"/>
      <c r="I2141" s="39"/>
      <c r="J2141" s="43"/>
      <c r="K2141" s="39"/>
      <c r="L2141" s="39"/>
    </row>
    <row r="2142" spans="1:12">
      <c r="A2142" s="41" t="s">
        <v>6000</v>
      </c>
      <c r="B2142" s="42" t="s">
        <v>6001</v>
      </c>
      <c r="C2142" s="39"/>
      <c r="D2142" s="39"/>
      <c r="E2142" s="39"/>
      <c r="F2142" s="39"/>
      <c r="G2142" s="39"/>
      <c r="H2142" s="39"/>
      <c r="I2142" s="39"/>
      <c r="J2142" s="43"/>
      <c r="K2142" s="39"/>
      <c r="L2142" s="39"/>
    </row>
    <row r="2143" spans="1:12">
      <c r="A2143" s="41" t="s">
        <v>6002</v>
      </c>
      <c r="B2143" s="42" t="s">
        <v>6001</v>
      </c>
      <c r="C2143" s="39"/>
      <c r="D2143" s="39"/>
      <c r="E2143" s="39"/>
      <c r="F2143" s="39"/>
      <c r="G2143" s="39"/>
      <c r="H2143" s="39"/>
      <c r="I2143" s="39"/>
      <c r="J2143" s="43"/>
      <c r="K2143" s="39"/>
      <c r="L2143" s="39"/>
    </row>
    <row r="2144" spans="1:12">
      <c r="A2144" s="41" t="s">
        <v>6003</v>
      </c>
      <c r="B2144" s="42" t="s">
        <v>6004</v>
      </c>
      <c r="C2144" s="39"/>
      <c r="D2144" s="39"/>
      <c r="E2144" s="39"/>
      <c r="F2144" s="39"/>
      <c r="G2144" s="39"/>
      <c r="H2144" s="39"/>
      <c r="I2144" s="39"/>
      <c r="J2144" s="43"/>
      <c r="K2144" s="39"/>
      <c r="L2144" s="39"/>
    </row>
    <row r="2145" spans="1:12">
      <c r="A2145" s="41" t="s">
        <v>6005</v>
      </c>
      <c r="B2145" s="42" t="s">
        <v>6004</v>
      </c>
      <c r="C2145" s="39"/>
      <c r="D2145" s="39"/>
      <c r="E2145" s="39"/>
      <c r="F2145" s="39"/>
      <c r="G2145" s="39"/>
      <c r="H2145" s="39"/>
      <c r="I2145" s="39"/>
      <c r="J2145" s="43"/>
      <c r="K2145" s="39"/>
      <c r="L2145" s="39"/>
    </row>
    <row r="2146" spans="1:12">
      <c r="A2146" s="41" t="s">
        <v>6006</v>
      </c>
      <c r="B2146" s="42" t="s">
        <v>6007</v>
      </c>
      <c r="C2146" s="39"/>
      <c r="D2146" s="39"/>
      <c r="E2146" s="39"/>
      <c r="F2146" s="39"/>
      <c r="G2146" s="39"/>
      <c r="H2146" s="39"/>
      <c r="I2146" s="39"/>
      <c r="J2146" s="43"/>
      <c r="K2146" s="39"/>
      <c r="L2146" s="39"/>
    </row>
    <row r="2147" spans="1:12">
      <c r="A2147" s="41" t="s">
        <v>6008</v>
      </c>
      <c r="B2147" s="42" t="s">
        <v>6007</v>
      </c>
      <c r="C2147" s="39"/>
      <c r="D2147" s="39"/>
      <c r="E2147" s="39"/>
      <c r="F2147" s="39"/>
      <c r="G2147" s="39"/>
      <c r="H2147" s="39"/>
      <c r="I2147" s="39"/>
      <c r="J2147" s="43"/>
      <c r="K2147" s="39"/>
      <c r="L2147" s="39"/>
    </row>
    <row r="2148" spans="1:12">
      <c r="A2148" s="41" t="s">
        <v>6009</v>
      </c>
      <c r="B2148" s="42" t="s">
        <v>6010</v>
      </c>
      <c r="C2148" s="39"/>
      <c r="D2148" s="39"/>
      <c r="E2148" s="39"/>
      <c r="F2148" s="39"/>
      <c r="G2148" s="39"/>
      <c r="H2148" s="39"/>
      <c r="I2148" s="39"/>
      <c r="J2148" s="43"/>
      <c r="K2148" s="39"/>
      <c r="L2148" s="39"/>
    </row>
    <row r="2149" spans="1:12">
      <c r="A2149" s="41" t="s">
        <v>6011</v>
      </c>
      <c r="B2149" s="42" t="s">
        <v>6010</v>
      </c>
      <c r="C2149" s="39"/>
      <c r="D2149" s="39"/>
      <c r="E2149" s="39"/>
      <c r="F2149" s="39"/>
      <c r="G2149" s="39"/>
      <c r="H2149" s="39"/>
      <c r="I2149" s="39"/>
      <c r="J2149" s="43"/>
      <c r="K2149" s="39"/>
      <c r="L2149" s="39"/>
    </row>
    <row r="2150" spans="1:12">
      <c r="A2150" s="41" t="s">
        <v>6012</v>
      </c>
      <c r="B2150" s="42" t="s">
        <v>6013</v>
      </c>
      <c r="C2150" s="39"/>
      <c r="D2150" s="39"/>
      <c r="E2150" s="39"/>
      <c r="F2150" s="39"/>
      <c r="G2150" s="39"/>
      <c r="H2150" s="39"/>
      <c r="I2150" s="39"/>
      <c r="J2150" s="43"/>
      <c r="K2150" s="39"/>
      <c r="L2150" s="39"/>
    </row>
    <row r="2151" spans="1:12">
      <c r="A2151" s="41" t="s">
        <v>6014</v>
      </c>
      <c r="B2151" s="42" t="s">
        <v>6015</v>
      </c>
      <c r="C2151" s="39"/>
      <c r="D2151" s="39"/>
      <c r="E2151" s="39"/>
      <c r="F2151" s="39"/>
      <c r="G2151" s="39"/>
      <c r="H2151" s="39"/>
      <c r="I2151" s="39"/>
      <c r="J2151" s="43"/>
      <c r="K2151" s="39"/>
      <c r="L2151" s="39"/>
    </row>
    <row r="2152" spans="1:12">
      <c r="A2152" s="41" t="s">
        <v>6016</v>
      </c>
      <c r="B2152" s="42" t="s">
        <v>6017</v>
      </c>
      <c r="C2152" s="39"/>
      <c r="D2152" s="39"/>
      <c r="E2152" s="39"/>
      <c r="F2152" s="39"/>
      <c r="G2152" s="39"/>
      <c r="H2152" s="39"/>
      <c r="I2152" s="39"/>
      <c r="J2152" s="43"/>
      <c r="K2152" s="39"/>
      <c r="L2152" s="39"/>
    </row>
    <row r="2153" spans="1:12">
      <c r="A2153" s="41" t="s">
        <v>6018</v>
      </c>
      <c r="B2153" s="42" t="s">
        <v>6017</v>
      </c>
      <c r="C2153" s="39"/>
      <c r="D2153" s="39"/>
      <c r="E2153" s="39"/>
      <c r="F2153" s="39"/>
      <c r="G2153" s="39"/>
      <c r="H2153" s="39"/>
      <c r="I2153" s="39"/>
      <c r="J2153" s="43"/>
      <c r="K2153" s="39"/>
      <c r="L2153" s="39"/>
    </row>
    <row r="2154" spans="1:12">
      <c r="A2154" s="41" t="s">
        <v>6019</v>
      </c>
      <c r="B2154" s="42" t="s">
        <v>6020</v>
      </c>
      <c r="C2154" s="39"/>
      <c r="D2154" s="39"/>
      <c r="E2154" s="39"/>
      <c r="F2154" s="39"/>
      <c r="G2154" s="39"/>
      <c r="H2154" s="39"/>
      <c r="I2154" s="39"/>
      <c r="J2154" s="43"/>
      <c r="K2154" s="39"/>
      <c r="L2154" s="39"/>
    </row>
    <row r="2155" spans="1:12">
      <c r="A2155" s="41" t="s">
        <v>6021</v>
      </c>
      <c r="B2155" s="42" t="s">
        <v>6022</v>
      </c>
      <c r="C2155" s="39"/>
      <c r="D2155" s="39"/>
      <c r="E2155" s="39"/>
      <c r="F2155" s="39"/>
      <c r="G2155" s="39"/>
      <c r="H2155" s="39"/>
      <c r="I2155" s="39"/>
      <c r="J2155" s="43"/>
      <c r="K2155" s="39"/>
      <c r="L2155" s="39"/>
    </row>
    <row r="2156" spans="1:12">
      <c r="A2156" s="41" t="s">
        <v>6023</v>
      </c>
      <c r="B2156" s="42" t="s">
        <v>6024</v>
      </c>
      <c r="C2156" s="39"/>
      <c r="D2156" s="39"/>
      <c r="E2156" s="39"/>
      <c r="F2156" s="39"/>
      <c r="G2156" s="39"/>
      <c r="H2156" s="39"/>
      <c r="I2156" s="39"/>
      <c r="J2156" s="43"/>
      <c r="K2156" s="39"/>
      <c r="L2156" s="39"/>
    </row>
    <row r="2157" spans="1:12">
      <c r="A2157" s="41" t="s">
        <v>6025</v>
      </c>
      <c r="B2157" s="42" t="s">
        <v>6026</v>
      </c>
      <c r="C2157" s="39"/>
      <c r="D2157" s="39"/>
      <c r="E2157" s="39"/>
      <c r="F2157" s="39"/>
      <c r="G2157" s="39"/>
      <c r="H2157" s="39"/>
      <c r="I2157" s="39"/>
      <c r="J2157" s="43"/>
      <c r="K2157" s="39"/>
      <c r="L2157" s="39"/>
    </row>
    <row r="2158" spans="1:12">
      <c r="A2158" s="41" t="s">
        <v>6027</v>
      </c>
      <c r="B2158" s="42" t="s">
        <v>6026</v>
      </c>
      <c r="C2158" s="39"/>
      <c r="D2158" s="39"/>
      <c r="E2158" s="39"/>
      <c r="F2158" s="39"/>
      <c r="G2158" s="39"/>
      <c r="H2158" s="39"/>
      <c r="I2158" s="39"/>
      <c r="J2158" s="43"/>
      <c r="K2158" s="39"/>
      <c r="L2158" s="39"/>
    </row>
    <row r="2159" spans="1:12">
      <c r="A2159" s="41" t="s">
        <v>6028</v>
      </c>
      <c r="B2159" s="42" t="s">
        <v>6026</v>
      </c>
      <c r="C2159" s="39"/>
      <c r="D2159" s="39"/>
      <c r="E2159" s="39"/>
      <c r="F2159" s="39"/>
      <c r="G2159" s="39"/>
      <c r="H2159" s="39"/>
      <c r="I2159" s="39"/>
      <c r="J2159" s="43"/>
      <c r="K2159" s="39"/>
      <c r="L2159" s="39"/>
    </row>
    <row r="2160" spans="1:12">
      <c r="A2160" s="41" t="s">
        <v>6029</v>
      </c>
      <c r="B2160" s="42" t="s">
        <v>6030</v>
      </c>
      <c r="C2160" s="39"/>
      <c r="D2160" s="39"/>
      <c r="E2160" s="39"/>
      <c r="F2160" s="39"/>
      <c r="G2160" s="39"/>
      <c r="H2160" s="39"/>
      <c r="I2160" s="39"/>
      <c r="J2160" s="43"/>
      <c r="K2160" s="39"/>
      <c r="L2160" s="39"/>
    </row>
    <row r="2161" spans="1:12">
      <c r="A2161" s="41" t="s">
        <v>6031</v>
      </c>
      <c r="B2161" s="42" t="s">
        <v>6030</v>
      </c>
      <c r="C2161" s="39"/>
      <c r="D2161" s="39"/>
      <c r="E2161" s="39"/>
      <c r="F2161" s="39"/>
      <c r="G2161" s="39"/>
      <c r="H2161" s="39"/>
      <c r="I2161" s="39"/>
      <c r="J2161" s="43"/>
      <c r="K2161" s="39"/>
      <c r="L2161" s="39"/>
    </row>
    <row r="2162" spans="1:12">
      <c r="A2162" s="41" t="s">
        <v>6032</v>
      </c>
      <c r="B2162" s="42" t="s">
        <v>6030</v>
      </c>
      <c r="C2162" s="39"/>
      <c r="D2162" s="39"/>
      <c r="E2162" s="39"/>
      <c r="F2162" s="39"/>
      <c r="G2162" s="39"/>
      <c r="H2162" s="39"/>
      <c r="I2162" s="39"/>
      <c r="J2162" s="43"/>
      <c r="K2162" s="39"/>
      <c r="L2162" s="39"/>
    </row>
    <row r="2163" spans="1:12">
      <c r="A2163" s="41" t="s">
        <v>6033</v>
      </c>
      <c r="B2163" s="42" t="s">
        <v>1393</v>
      </c>
      <c r="C2163" s="39"/>
      <c r="D2163" s="39"/>
      <c r="E2163" s="39"/>
      <c r="F2163" s="39"/>
      <c r="G2163" s="39"/>
      <c r="H2163" s="39"/>
      <c r="I2163" s="39"/>
      <c r="J2163" s="43"/>
      <c r="K2163" s="39"/>
      <c r="L2163" s="39"/>
    </row>
    <row r="2164" spans="1:12">
      <c r="A2164" s="41" t="s">
        <v>6034</v>
      </c>
      <c r="B2164" s="42" t="s">
        <v>6035</v>
      </c>
      <c r="C2164" s="39"/>
      <c r="D2164" s="39"/>
      <c r="E2164" s="39"/>
      <c r="F2164" s="39"/>
      <c r="G2164" s="39"/>
      <c r="H2164" s="39"/>
      <c r="I2164" s="39"/>
      <c r="J2164" s="43"/>
      <c r="K2164" s="39"/>
      <c r="L2164" s="39"/>
    </row>
    <row r="2165" spans="1:12">
      <c r="A2165" s="41" t="s">
        <v>6036</v>
      </c>
      <c r="B2165" s="42" t="s">
        <v>6035</v>
      </c>
      <c r="C2165" s="39"/>
      <c r="D2165" s="39"/>
      <c r="E2165" s="39"/>
      <c r="F2165" s="39"/>
      <c r="G2165" s="39"/>
      <c r="H2165" s="39"/>
      <c r="I2165" s="39"/>
      <c r="J2165" s="43"/>
      <c r="K2165" s="39"/>
      <c r="L2165" s="39"/>
    </row>
    <row r="2166" spans="1:12">
      <c r="A2166" s="41" t="s">
        <v>6037</v>
      </c>
      <c r="B2166" s="42" t="s">
        <v>6035</v>
      </c>
      <c r="C2166" s="39"/>
      <c r="D2166" s="39"/>
      <c r="E2166" s="39"/>
      <c r="F2166" s="39"/>
      <c r="G2166" s="39"/>
      <c r="H2166" s="39"/>
      <c r="I2166" s="39"/>
      <c r="J2166" s="43"/>
      <c r="K2166" s="39"/>
      <c r="L2166" s="39"/>
    </row>
    <row r="2167" spans="1:12">
      <c r="A2167" s="41" t="s">
        <v>6038</v>
      </c>
      <c r="B2167" s="42" t="s">
        <v>6035</v>
      </c>
      <c r="C2167" s="39"/>
      <c r="D2167" s="39"/>
      <c r="E2167" s="39"/>
      <c r="F2167" s="39"/>
      <c r="G2167" s="39"/>
      <c r="H2167" s="39"/>
      <c r="I2167" s="39"/>
      <c r="J2167" s="43"/>
      <c r="K2167" s="39"/>
      <c r="L2167" s="39"/>
    </row>
    <row r="2168" spans="1:12">
      <c r="A2168" s="41" t="s">
        <v>6039</v>
      </c>
      <c r="B2168" s="42" t="s">
        <v>6040</v>
      </c>
      <c r="C2168" s="39"/>
      <c r="D2168" s="39"/>
      <c r="E2168" s="39"/>
      <c r="F2168" s="39"/>
      <c r="G2168" s="39"/>
      <c r="H2168" s="39"/>
      <c r="I2168" s="39"/>
      <c r="J2168" s="43"/>
      <c r="K2168" s="39"/>
      <c r="L2168" s="39"/>
    </row>
    <row r="2169" spans="1:12">
      <c r="A2169" s="41" t="s">
        <v>6041</v>
      </c>
      <c r="B2169" s="42" t="s">
        <v>6040</v>
      </c>
      <c r="C2169" s="39"/>
      <c r="D2169" s="39"/>
      <c r="E2169" s="39"/>
      <c r="F2169" s="39"/>
      <c r="G2169" s="39"/>
      <c r="H2169" s="39"/>
      <c r="I2169" s="39"/>
      <c r="J2169" s="43"/>
      <c r="K2169" s="39"/>
      <c r="L2169" s="39"/>
    </row>
    <row r="2170" spans="1:12">
      <c r="A2170" s="41" t="s">
        <v>6042</v>
      </c>
      <c r="B2170" s="42" t="s">
        <v>6040</v>
      </c>
      <c r="C2170" s="39"/>
      <c r="D2170" s="39"/>
      <c r="E2170" s="39"/>
      <c r="F2170" s="39"/>
      <c r="G2170" s="39"/>
      <c r="H2170" s="39"/>
      <c r="I2170" s="39"/>
      <c r="J2170" s="43"/>
      <c r="K2170" s="39"/>
      <c r="L2170" s="39"/>
    </row>
    <row r="2171" spans="1:12">
      <c r="A2171" s="41" t="s">
        <v>6043</v>
      </c>
      <c r="B2171" s="42" t="s">
        <v>6040</v>
      </c>
      <c r="C2171" s="39"/>
      <c r="D2171" s="39"/>
      <c r="E2171" s="39"/>
      <c r="F2171" s="39"/>
      <c r="G2171" s="39"/>
      <c r="H2171" s="39"/>
      <c r="I2171" s="39"/>
      <c r="J2171" s="43"/>
      <c r="K2171" s="39"/>
      <c r="L2171" s="39"/>
    </row>
    <row r="2172" spans="1:12">
      <c r="A2172" s="41" t="s">
        <v>6044</v>
      </c>
      <c r="B2172" s="42" t="s">
        <v>6045</v>
      </c>
      <c r="C2172" s="39"/>
      <c r="D2172" s="39"/>
      <c r="E2172" s="39"/>
      <c r="F2172" s="39"/>
      <c r="G2172" s="39"/>
      <c r="H2172" s="39"/>
      <c r="I2172" s="39"/>
      <c r="J2172" s="43"/>
      <c r="K2172" s="39"/>
      <c r="L2172" s="39"/>
    </row>
    <row r="2173" spans="1:12">
      <c r="A2173" s="41" t="s">
        <v>6046</v>
      </c>
      <c r="B2173" s="42" t="s">
        <v>6045</v>
      </c>
      <c r="C2173" s="39"/>
      <c r="D2173" s="39"/>
      <c r="E2173" s="39"/>
      <c r="F2173" s="39"/>
      <c r="G2173" s="39"/>
      <c r="H2173" s="39"/>
      <c r="I2173" s="39"/>
      <c r="J2173" s="43"/>
      <c r="K2173" s="39"/>
      <c r="L2173" s="39"/>
    </row>
    <row r="2174" spans="1:12">
      <c r="A2174" s="41" t="s">
        <v>6047</v>
      </c>
      <c r="B2174" s="42" t="s">
        <v>6045</v>
      </c>
      <c r="C2174" s="39"/>
      <c r="D2174" s="39"/>
      <c r="E2174" s="39"/>
      <c r="F2174" s="39"/>
      <c r="G2174" s="39"/>
      <c r="H2174" s="39"/>
      <c r="I2174" s="39"/>
      <c r="J2174" s="43"/>
      <c r="K2174" s="39"/>
      <c r="L2174" s="39"/>
    </row>
    <row r="2175" spans="1:12">
      <c r="A2175" s="41" t="s">
        <v>6048</v>
      </c>
      <c r="B2175" s="42" t="s">
        <v>6045</v>
      </c>
      <c r="C2175" s="39"/>
      <c r="D2175" s="39"/>
      <c r="E2175" s="39"/>
      <c r="F2175" s="39"/>
      <c r="G2175" s="39"/>
      <c r="H2175" s="39"/>
      <c r="I2175" s="39"/>
      <c r="J2175" s="43"/>
      <c r="K2175" s="39"/>
      <c r="L2175" s="39"/>
    </row>
    <row r="2176" spans="1:12">
      <c r="A2176" s="41" t="s">
        <v>6049</v>
      </c>
      <c r="B2176" s="42" t="s">
        <v>1395</v>
      </c>
      <c r="C2176" s="39"/>
      <c r="D2176" s="39"/>
      <c r="E2176" s="39"/>
      <c r="F2176" s="39"/>
      <c r="G2176" s="39"/>
      <c r="H2176" s="39"/>
      <c r="I2176" s="39"/>
      <c r="J2176" s="43"/>
      <c r="K2176" s="39"/>
      <c r="L2176" s="39"/>
    </row>
    <row r="2177" spans="1:12">
      <c r="A2177" s="41" t="s">
        <v>6050</v>
      </c>
      <c r="B2177" s="42" t="s">
        <v>6051</v>
      </c>
      <c r="C2177" s="39"/>
      <c r="D2177" s="39"/>
      <c r="E2177" s="39"/>
      <c r="F2177" s="39"/>
      <c r="G2177" s="39"/>
      <c r="H2177" s="39"/>
      <c r="I2177" s="39"/>
      <c r="J2177" s="43"/>
      <c r="K2177" s="39"/>
      <c r="L2177" s="39"/>
    </row>
    <row r="2178" spans="1:12">
      <c r="A2178" s="41" t="s">
        <v>6052</v>
      </c>
      <c r="B2178" s="42" t="s">
        <v>6051</v>
      </c>
      <c r="C2178" s="39"/>
      <c r="D2178" s="39"/>
      <c r="E2178" s="39"/>
      <c r="F2178" s="39"/>
      <c r="G2178" s="39"/>
      <c r="H2178" s="39"/>
      <c r="I2178" s="39"/>
      <c r="J2178" s="43"/>
      <c r="K2178" s="39"/>
      <c r="L2178" s="39"/>
    </row>
    <row r="2179" spans="1:12">
      <c r="A2179" s="41" t="s">
        <v>6053</v>
      </c>
      <c r="B2179" s="42" t="s">
        <v>6051</v>
      </c>
      <c r="C2179" s="39"/>
      <c r="D2179" s="39"/>
      <c r="E2179" s="39"/>
      <c r="F2179" s="39"/>
      <c r="G2179" s="39"/>
      <c r="H2179" s="39"/>
      <c r="I2179" s="39"/>
      <c r="J2179" s="43"/>
      <c r="K2179" s="39"/>
      <c r="L2179" s="39"/>
    </row>
    <row r="2180" spans="1:12">
      <c r="A2180" s="41" t="s">
        <v>6054</v>
      </c>
      <c r="B2180" s="42" t="s">
        <v>6051</v>
      </c>
      <c r="C2180" s="39"/>
      <c r="D2180" s="39"/>
      <c r="E2180" s="39"/>
      <c r="F2180" s="39"/>
      <c r="G2180" s="39"/>
      <c r="H2180" s="39"/>
      <c r="I2180" s="39"/>
      <c r="J2180" s="43"/>
      <c r="K2180" s="39"/>
      <c r="L2180" s="39"/>
    </row>
    <row r="2181" spans="1:12">
      <c r="A2181" s="41" t="s">
        <v>6055</v>
      </c>
      <c r="B2181" s="42" t="s">
        <v>6056</v>
      </c>
      <c r="C2181" s="39"/>
      <c r="D2181" s="39"/>
      <c r="E2181" s="39"/>
      <c r="F2181" s="39"/>
      <c r="G2181" s="39"/>
      <c r="H2181" s="39"/>
      <c r="I2181" s="39"/>
      <c r="J2181" s="43"/>
      <c r="K2181" s="39"/>
      <c r="L2181" s="39"/>
    </row>
    <row r="2182" spans="1:12">
      <c r="A2182" s="41" t="s">
        <v>6057</v>
      </c>
      <c r="B2182" s="42" t="s">
        <v>6056</v>
      </c>
      <c r="C2182" s="39"/>
      <c r="D2182" s="39"/>
      <c r="E2182" s="39"/>
      <c r="F2182" s="39"/>
      <c r="G2182" s="39"/>
      <c r="H2182" s="39"/>
      <c r="I2182" s="39"/>
      <c r="J2182" s="43"/>
      <c r="K2182" s="39"/>
      <c r="L2182" s="39"/>
    </row>
    <row r="2183" spans="1:12">
      <c r="A2183" s="41" t="s">
        <v>6058</v>
      </c>
      <c r="B2183" s="42" t="s">
        <v>6059</v>
      </c>
      <c r="C2183" s="39"/>
      <c r="D2183" s="39"/>
      <c r="E2183" s="39"/>
      <c r="F2183" s="39"/>
      <c r="G2183" s="39"/>
      <c r="H2183" s="39"/>
      <c r="I2183" s="39"/>
      <c r="J2183" s="43"/>
      <c r="K2183" s="39"/>
      <c r="L2183" s="39"/>
    </row>
    <row r="2184" spans="1:12">
      <c r="A2184" s="41" t="s">
        <v>6060</v>
      </c>
      <c r="B2184" s="42" t="s">
        <v>6059</v>
      </c>
      <c r="C2184" s="39"/>
      <c r="D2184" s="39"/>
      <c r="E2184" s="39"/>
      <c r="F2184" s="39"/>
      <c r="G2184" s="39"/>
      <c r="H2184" s="39"/>
      <c r="I2184" s="39"/>
      <c r="J2184" s="43"/>
      <c r="K2184" s="39"/>
      <c r="L2184" s="39"/>
    </row>
    <row r="2185" spans="1:12">
      <c r="A2185" s="41" t="s">
        <v>6061</v>
      </c>
      <c r="B2185" s="42" t="s">
        <v>6062</v>
      </c>
      <c r="C2185" s="39"/>
      <c r="D2185" s="39"/>
      <c r="E2185" s="39"/>
      <c r="F2185" s="39"/>
      <c r="G2185" s="39"/>
      <c r="H2185" s="39"/>
      <c r="I2185" s="39"/>
      <c r="J2185" s="43"/>
      <c r="K2185" s="39"/>
      <c r="L2185" s="39"/>
    </row>
    <row r="2186" spans="1:12">
      <c r="A2186" s="41" t="s">
        <v>6063</v>
      </c>
      <c r="B2186" s="42" t="s">
        <v>6062</v>
      </c>
      <c r="C2186" s="39"/>
      <c r="D2186" s="39"/>
      <c r="E2186" s="39"/>
      <c r="F2186" s="39"/>
      <c r="G2186" s="39"/>
      <c r="H2186" s="39"/>
      <c r="I2186" s="39"/>
      <c r="J2186" s="43"/>
      <c r="K2186" s="39"/>
      <c r="L2186" s="39"/>
    </row>
    <row r="2187" spans="1:12">
      <c r="A2187" s="41" t="s">
        <v>6064</v>
      </c>
      <c r="B2187" s="42" t="s">
        <v>6065</v>
      </c>
      <c r="C2187" s="39"/>
      <c r="D2187" s="39"/>
      <c r="E2187" s="39"/>
      <c r="F2187" s="39"/>
      <c r="G2187" s="39"/>
      <c r="H2187" s="39"/>
      <c r="I2187" s="39"/>
      <c r="J2187" s="43"/>
      <c r="K2187" s="39"/>
      <c r="L2187" s="39"/>
    </row>
    <row r="2188" spans="1:12">
      <c r="A2188" s="41" t="s">
        <v>6066</v>
      </c>
      <c r="B2188" s="42" t="s">
        <v>6067</v>
      </c>
      <c r="C2188" s="39"/>
      <c r="D2188" s="39"/>
      <c r="E2188" s="39"/>
      <c r="F2188" s="39"/>
      <c r="G2188" s="39"/>
      <c r="H2188" s="39"/>
      <c r="I2188" s="39"/>
      <c r="J2188" s="43"/>
      <c r="K2188" s="39"/>
      <c r="L2188" s="39"/>
    </row>
    <row r="2189" spans="1:12">
      <c r="A2189" s="41" t="s">
        <v>6068</v>
      </c>
      <c r="B2189" s="42" t="s">
        <v>6069</v>
      </c>
      <c r="C2189" s="39"/>
      <c r="D2189" s="39"/>
      <c r="E2189" s="39"/>
      <c r="F2189" s="39"/>
      <c r="G2189" s="39"/>
      <c r="H2189" s="39"/>
      <c r="I2189" s="39"/>
      <c r="J2189" s="43"/>
      <c r="K2189" s="39"/>
      <c r="L2189" s="39"/>
    </row>
    <row r="2190" spans="1:12">
      <c r="A2190" s="41" t="s">
        <v>6070</v>
      </c>
      <c r="B2190" s="42" t="s">
        <v>6071</v>
      </c>
      <c r="C2190" s="39"/>
      <c r="D2190" s="39"/>
      <c r="E2190" s="39"/>
      <c r="F2190" s="39"/>
      <c r="G2190" s="39"/>
      <c r="H2190" s="39"/>
      <c r="I2190" s="39"/>
      <c r="J2190" s="43"/>
      <c r="K2190" s="39"/>
      <c r="L2190" s="39"/>
    </row>
    <row r="2191" spans="1:12">
      <c r="A2191" s="41" t="s">
        <v>6072</v>
      </c>
      <c r="B2191" s="42" t="s">
        <v>6073</v>
      </c>
      <c r="C2191" s="39"/>
      <c r="D2191" s="39"/>
      <c r="E2191" s="39"/>
      <c r="F2191" s="39"/>
      <c r="G2191" s="39"/>
      <c r="H2191" s="39"/>
      <c r="I2191" s="39"/>
      <c r="J2191" s="43"/>
      <c r="K2191" s="39"/>
      <c r="L2191" s="39"/>
    </row>
    <row r="2192" spans="1:12">
      <c r="A2192" s="41" t="s">
        <v>6074</v>
      </c>
      <c r="B2192" s="42" t="s">
        <v>6075</v>
      </c>
      <c r="C2192" s="39"/>
      <c r="D2192" s="39"/>
      <c r="E2192" s="39"/>
      <c r="F2192" s="39"/>
      <c r="G2192" s="39"/>
      <c r="H2192" s="39"/>
      <c r="I2192" s="39"/>
      <c r="J2192" s="43"/>
      <c r="K2192" s="39"/>
      <c r="L2192" s="39"/>
    </row>
    <row r="2193" spans="1:12">
      <c r="A2193" s="41" t="s">
        <v>6076</v>
      </c>
      <c r="B2193" s="42" t="s">
        <v>6077</v>
      </c>
      <c r="C2193" s="39"/>
      <c r="D2193" s="39"/>
      <c r="E2193" s="39"/>
      <c r="F2193" s="39"/>
      <c r="G2193" s="39"/>
      <c r="H2193" s="39"/>
      <c r="I2193" s="39"/>
      <c r="J2193" s="43"/>
      <c r="K2193" s="39"/>
      <c r="L2193" s="39"/>
    </row>
    <row r="2194" spans="1:12">
      <c r="A2194" s="41" t="s">
        <v>6078</v>
      </c>
      <c r="B2194" s="42" t="s">
        <v>6079</v>
      </c>
      <c r="C2194" s="39"/>
      <c r="D2194" s="39"/>
      <c r="E2194" s="39"/>
      <c r="F2194" s="39"/>
      <c r="G2194" s="39"/>
      <c r="H2194" s="39"/>
      <c r="I2194" s="39"/>
      <c r="J2194" s="43"/>
      <c r="K2194" s="39"/>
      <c r="L2194" s="39"/>
    </row>
    <row r="2195" spans="1:12">
      <c r="A2195" s="41" t="s">
        <v>6080</v>
      </c>
      <c r="B2195" s="42" t="s">
        <v>6081</v>
      </c>
      <c r="C2195" s="39"/>
      <c r="D2195" s="39"/>
      <c r="E2195" s="39"/>
      <c r="F2195" s="39"/>
      <c r="G2195" s="39"/>
      <c r="H2195" s="39"/>
      <c r="I2195" s="39"/>
      <c r="J2195" s="43"/>
      <c r="K2195" s="39"/>
      <c r="L2195" s="39"/>
    </row>
    <row r="2196" spans="1:12">
      <c r="A2196" s="41" t="s">
        <v>6082</v>
      </c>
      <c r="B2196" s="42" t="s">
        <v>6083</v>
      </c>
      <c r="C2196" s="39"/>
      <c r="D2196" s="39"/>
      <c r="E2196" s="39"/>
      <c r="F2196" s="39"/>
      <c r="G2196" s="39"/>
      <c r="H2196" s="39"/>
      <c r="I2196" s="39"/>
      <c r="J2196" s="43"/>
      <c r="K2196" s="39"/>
      <c r="L2196" s="39"/>
    </row>
    <row r="2197" spans="1:12">
      <c r="A2197" s="41" t="s">
        <v>6084</v>
      </c>
      <c r="B2197" s="42" t="s">
        <v>6083</v>
      </c>
      <c r="C2197" s="39"/>
      <c r="D2197" s="39"/>
      <c r="E2197" s="39"/>
      <c r="F2197" s="39"/>
      <c r="G2197" s="39"/>
      <c r="H2197" s="39"/>
      <c r="I2197" s="39"/>
      <c r="J2197" s="43"/>
      <c r="K2197" s="39"/>
      <c r="L2197" s="39"/>
    </row>
    <row r="2198" spans="1:12">
      <c r="A2198" s="41" t="s">
        <v>6085</v>
      </c>
      <c r="B2198" s="42" t="s">
        <v>6083</v>
      </c>
      <c r="C2198" s="39"/>
      <c r="D2198" s="39"/>
      <c r="E2198" s="39"/>
      <c r="F2198" s="39"/>
      <c r="G2198" s="39"/>
      <c r="H2198" s="39"/>
      <c r="I2198" s="39"/>
      <c r="J2198" s="43"/>
      <c r="K2198" s="39"/>
      <c r="L2198" s="39"/>
    </row>
    <row r="2199" spans="1:12">
      <c r="A2199" s="41" t="s">
        <v>6086</v>
      </c>
      <c r="B2199" s="42" t="s">
        <v>6087</v>
      </c>
      <c r="C2199" s="39"/>
      <c r="D2199" s="39"/>
      <c r="E2199" s="39"/>
      <c r="F2199" s="39"/>
      <c r="G2199" s="39"/>
      <c r="H2199" s="39"/>
      <c r="I2199" s="39"/>
      <c r="J2199" s="43"/>
      <c r="K2199" s="39"/>
      <c r="L2199" s="39"/>
    </row>
    <row r="2200" spans="1:12">
      <c r="A2200" s="41" t="s">
        <v>6088</v>
      </c>
      <c r="B2200" s="42" t="s">
        <v>6089</v>
      </c>
      <c r="C2200" s="39"/>
      <c r="D2200" s="39"/>
      <c r="E2200" s="39"/>
      <c r="F2200" s="39"/>
      <c r="G2200" s="39"/>
      <c r="H2200" s="39"/>
      <c r="I2200" s="39"/>
      <c r="J2200" s="43"/>
      <c r="K2200" s="39"/>
      <c r="L2200" s="39"/>
    </row>
    <row r="2201" spans="1:12">
      <c r="A2201" s="41" t="s">
        <v>6090</v>
      </c>
      <c r="B2201" s="42" t="s">
        <v>6091</v>
      </c>
      <c r="C2201" s="39"/>
      <c r="D2201" s="39"/>
      <c r="E2201" s="39"/>
      <c r="F2201" s="39"/>
      <c r="G2201" s="39"/>
      <c r="H2201" s="39"/>
      <c r="I2201" s="39"/>
      <c r="J2201" s="43"/>
      <c r="K2201" s="39"/>
      <c r="L2201" s="39"/>
    </row>
    <row r="2202" spans="1:12">
      <c r="A2202" s="41" t="s">
        <v>6092</v>
      </c>
      <c r="B2202" s="42" t="s">
        <v>6093</v>
      </c>
      <c r="C2202" s="39"/>
      <c r="D2202" s="39"/>
      <c r="E2202" s="39"/>
      <c r="F2202" s="39"/>
      <c r="G2202" s="39"/>
      <c r="H2202" s="39"/>
      <c r="I2202" s="39"/>
      <c r="J2202" s="43"/>
      <c r="K2202" s="39"/>
      <c r="L2202" s="39"/>
    </row>
    <row r="2203" spans="1:12">
      <c r="A2203" s="41" t="s">
        <v>6094</v>
      </c>
      <c r="B2203" s="42" t="s">
        <v>6095</v>
      </c>
      <c r="C2203" s="39"/>
      <c r="D2203" s="39"/>
      <c r="E2203" s="39"/>
      <c r="F2203" s="39"/>
      <c r="G2203" s="39"/>
      <c r="H2203" s="39"/>
      <c r="I2203" s="39"/>
      <c r="J2203" s="43"/>
      <c r="K2203" s="39"/>
      <c r="L2203" s="39"/>
    </row>
    <row r="2204" spans="1:12">
      <c r="A2204" s="41" t="s">
        <v>6096</v>
      </c>
      <c r="B2204" s="42" t="s">
        <v>6095</v>
      </c>
      <c r="C2204" s="39"/>
      <c r="D2204" s="39"/>
      <c r="E2204" s="39"/>
      <c r="F2204" s="39"/>
      <c r="G2204" s="39"/>
      <c r="H2204" s="39"/>
      <c r="I2204" s="39"/>
      <c r="J2204" s="43"/>
      <c r="K2204" s="39"/>
      <c r="L2204" s="39"/>
    </row>
    <row r="2205" spans="1:12">
      <c r="A2205" s="41" t="s">
        <v>6097</v>
      </c>
      <c r="B2205" s="42" t="s">
        <v>6095</v>
      </c>
      <c r="C2205" s="39"/>
      <c r="D2205" s="39"/>
      <c r="E2205" s="39"/>
      <c r="F2205" s="39"/>
      <c r="G2205" s="39"/>
      <c r="H2205" s="39"/>
      <c r="I2205" s="39"/>
      <c r="J2205" s="43"/>
      <c r="K2205" s="39"/>
      <c r="L2205" s="39"/>
    </row>
    <row r="2206" spans="1:12">
      <c r="A2206" s="41" t="s">
        <v>6098</v>
      </c>
      <c r="B2206" s="42" t="s">
        <v>6095</v>
      </c>
      <c r="C2206" s="39"/>
      <c r="D2206" s="39"/>
      <c r="E2206" s="39"/>
      <c r="F2206" s="39"/>
      <c r="G2206" s="39"/>
      <c r="H2206" s="39"/>
      <c r="I2206" s="39"/>
      <c r="J2206" s="43"/>
      <c r="K2206" s="39"/>
      <c r="L2206" s="39"/>
    </row>
    <row r="2207" spans="1:12">
      <c r="A2207" s="41" t="s">
        <v>6099</v>
      </c>
      <c r="B2207" s="42" t="s">
        <v>6100</v>
      </c>
      <c r="C2207" s="39"/>
      <c r="D2207" s="39"/>
      <c r="E2207" s="39"/>
      <c r="F2207" s="39"/>
      <c r="G2207" s="39"/>
      <c r="H2207" s="39"/>
      <c r="I2207" s="39"/>
      <c r="J2207" s="43"/>
      <c r="K2207" s="39"/>
      <c r="L2207" s="39"/>
    </row>
    <row r="2208" spans="1:12">
      <c r="A2208" s="41" t="s">
        <v>6101</v>
      </c>
      <c r="B2208" s="42" t="s">
        <v>6100</v>
      </c>
      <c r="C2208" s="39"/>
      <c r="D2208" s="39"/>
      <c r="E2208" s="39"/>
      <c r="F2208" s="39"/>
      <c r="G2208" s="39"/>
      <c r="H2208" s="39"/>
      <c r="I2208" s="39"/>
      <c r="J2208" s="43"/>
      <c r="K2208" s="39"/>
      <c r="L2208" s="39"/>
    </row>
    <row r="2209" spans="1:12">
      <c r="A2209" s="41" t="s">
        <v>6102</v>
      </c>
      <c r="B2209" s="42" t="s">
        <v>6100</v>
      </c>
      <c r="C2209" s="39"/>
      <c r="D2209" s="39"/>
      <c r="E2209" s="39"/>
      <c r="F2209" s="39"/>
      <c r="G2209" s="39"/>
      <c r="H2209" s="39"/>
      <c r="I2209" s="39"/>
      <c r="J2209" s="43"/>
      <c r="K2209" s="39"/>
      <c r="L2209" s="39"/>
    </row>
    <row r="2210" spans="1:12">
      <c r="A2210" s="41" t="s">
        <v>6103</v>
      </c>
      <c r="B2210" s="42" t="s">
        <v>6100</v>
      </c>
      <c r="C2210" s="39"/>
      <c r="D2210" s="39"/>
      <c r="E2210" s="39"/>
      <c r="F2210" s="39"/>
      <c r="G2210" s="39"/>
      <c r="H2210" s="39"/>
      <c r="I2210" s="39"/>
      <c r="J2210" s="43"/>
      <c r="K2210" s="39"/>
      <c r="L2210" s="39"/>
    </row>
    <row r="2211" spans="1:12">
      <c r="A2211" s="41" t="s">
        <v>6104</v>
      </c>
      <c r="B2211" s="42" t="s">
        <v>1398</v>
      </c>
      <c r="C2211" s="39"/>
      <c r="D2211" s="39"/>
      <c r="E2211" s="39"/>
      <c r="F2211" s="39"/>
      <c r="G2211" s="39"/>
      <c r="H2211" s="39"/>
      <c r="I2211" s="39"/>
      <c r="J2211" s="43"/>
      <c r="K2211" s="39"/>
      <c r="L2211" s="39"/>
    </row>
    <row r="2212" spans="1:12">
      <c r="A2212" s="41" t="s">
        <v>6105</v>
      </c>
      <c r="B2212" s="42" t="s">
        <v>6106</v>
      </c>
      <c r="C2212" s="39"/>
      <c r="D2212" s="39"/>
      <c r="E2212" s="39"/>
      <c r="F2212" s="39"/>
      <c r="G2212" s="39"/>
      <c r="H2212" s="39"/>
      <c r="I2212" s="39"/>
      <c r="J2212" s="43"/>
      <c r="K2212" s="39"/>
      <c r="L2212" s="39"/>
    </row>
    <row r="2213" spans="1:12">
      <c r="A2213" s="41" t="s">
        <v>6107</v>
      </c>
      <c r="B2213" s="42" t="s">
        <v>6108</v>
      </c>
      <c r="C2213" s="39"/>
      <c r="D2213" s="39"/>
      <c r="E2213" s="39"/>
      <c r="F2213" s="39"/>
      <c r="G2213" s="39"/>
      <c r="H2213" s="39"/>
      <c r="I2213" s="39"/>
      <c r="J2213" s="43"/>
      <c r="K2213" s="39"/>
      <c r="L2213" s="39"/>
    </row>
    <row r="2214" spans="1:12">
      <c r="A2214" s="41" t="s">
        <v>6109</v>
      </c>
      <c r="B2214" s="42" t="s">
        <v>6110</v>
      </c>
      <c r="C2214" s="39"/>
      <c r="D2214" s="39"/>
      <c r="E2214" s="39"/>
      <c r="F2214" s="39"/>
      <c r="G2214" s="39"/>
      <c r="H2214" s="39"/>
      <c r="I2214" s="39"/>
      <c r="J2214" s="43"/>
      <c r="K2214" s="39"/>
      <c r="L2214" s="39"/>
    </row>
    <row r="2215" spans="1:12">
      <c r="A2215" s="41" t="s">
        <v>6111</v>
      </c>
      <c r="B2215" s="42" t="s">
        <v>6112</v>
      </c>
      <c r="C2215" s="39"/>
      <c r="D2215" s="39"/>
      <c r="E2215" s="39"/>
      <c r="F2215" s="39"/>
      <c r="G2215" s="39"/>
      <c r="H2215" s="39"/>
      <c r="I2215" s="39"/>
      <c r="J2215" s="43"/>
      <c r="K2215" s="39"/>
      <c r="L2215" s="39"/>
    </row>
    <row r="2216" spans="1:12" ht="26.4">
      <c r="A2216" s="41" t="s">
        <v>6113</v>
      </c>
      <c r="B2216" s="42" t="s">
        <v>6114</v>
      </c>
      <c r="C2216" s="39"/>
      <c r="D2216" s="39"/>
      <c r="E2216" s="39"/>
      <c r="F2216" s="39"/>
      <c r="G2216" s="39"/>
      <c r="H2216" s="39"/>
      <c r="I2216" s="39"/>
      <c r="J2216" s="43"/>
      <c r="K2216" s="39"/>
      <c r="L2216" s="39"/>
    </row>
    <row r="2217" spans="1:12">
      <c r="A2217" s="41" t="s">
        <v>6115</v>
      </c>
      <c r="B2217" s="42" t="s">
        <v>6116</v>
      </c>
      <c r="C2217" s="39"/>
      <c r="D2217" s="39"/>
      <c r="E2217" s="39"/>
      <c r="F2217" s="39"/>
      <c r="G2217" s="39"/>
      <c r="H2217" s="39"/>
      <c r="I2217" s="39"/>
      <c r="J2217" s="43"/>
      <c r="K2217" s="39"/>
      <c r="L2217" s="39"/>
    </row>
    <row r="2218" spans="1:12">
      <c r="A2218" s="41" t="s">
        <v>6117</v>
      </c>
      <c r="B2218" s="42" t="s">
        <v>6118</v>
      </c>
      <c r="C2218" s="39"/>
      <c r="D2218" s="39"/>
      <c r="E2218" s="39"/>
      <c r="F2218" s="39"/>
      <c r="G2218" s="39"/>
      <c r="H2218" s="39"/>
      <c r="I2218" s="39"/>
      <c r="J2218" s="43"/>
      <c r="K2218" s="39"/>
      <c r="L2218" s="39"/>
    </row>
    <row r="2219" spans="1:12">
      <c r="A2219" s="41" t="s">
        <v>6119</v>
      </c>
      <c r="B2219" s="42" t="s">
        <v>6120</v>
      </c>
      <c r="C2219" s="39"/>
      <c r="D2219" s="39"/>
      <c r="E2219" s="39"/>
      <c r="F2219" s="39"/>
      <c r="G2219" s="39"/>
      <c r="H2219" s="39"/>
      <c r="I2219" s="39"/>
      <c r="J2219" s="43"/>
      <c r="K2219" s="39"/>
      <c r="L2219" s="39"/>
    </row>
    <row r="2220" spans="1:12">
      <c r="A2220" s="41" t="s">
        <v>6121</v>
      </c>
      <c r="B2220" s="42" t="s">
        <v>6122</v>
      </c>
      <c r="C2220" s="39"/>
      <c r="D2220" s="39"/>
      <c r="E2220" s="39"/>
      <c r="F2220" s="39"/>
      <c r="G2220" s="39"/>
      <c r="H2220" s="39"/>
      <c r="I2220" s="39"/>
      <c r="J2220" s="43"/>
      <c r="K2220" s="39"/>
      <c r="L2220" s="39"/>
    </row>
    <row r="2221" spans="1:12">
      <c r="A2221" s="41" t="s">
        <v>6123</v>
      </c>
      <c r="B2221" s="42" t="s">
        <v>6124</v>
      </c>
      <c r="C2221" s="39"/>
      <c r="D2221" s="39"/>
      <c r="E2221" s="39"/>
      <c r="F2221" s="39"/>
      <c r="G2221" s="39"/>
      <c r="H2221" s="39"/>
      <c r="I2221" s="39"/>
      <c r="J2221" s="43"/>
      <c r="K2221" s="39"/>
      <c r="L2221" s="39"/>
    </row>
    <row r="2222" spans="1:12">
      <c r="A2222" s="41" t="s">
        <v>6125</v>
      </c>
      <c r="B2222" s="42" t="s">
        <v>6126</v>
      </c>
      <c r="C2222" s="39"/>
      <c r="D2222" s="39"/>
      <c r="E2222" s="39"/>
      <c r="F2222" s="39"/>
      <c r="G2222" s="39"/>
      <c r="H2222" s="39"/>
      <c r="I2222" s="39"/>
      <c r="J2222" s="43"/>
      <c r="K2222" s="39"/>
      <c r="L2222" s="39"/>
    </row>
    <row r="2223" spans="1:12">
      <c r="A2223" s="41" t="s">
        <v>6127</v>
      </c>
      <c r="B2223" s="42" t="s">
        <v>6128</v>
      </c>
      <c r="C2223" s="39"/>
      <c r="D2223" s="39"/>
      <c r="E2223" s="39"/>
      <c r="F2223" s="39"/>
      <c r="G2223" s="39"/>
      <c r="H2223" s="39"/>
      <c r="I2223" s="39"/>
      <c r="J2223" s="43"/>
      <c r="K2223" s="39"/>
      <c r="L2223" s="39"/>
    </row>
    <row r="2224" spans="1:12">
      <c r="A2224" s="41" t="s">
        <v>6129</v>
      </c>
      <c r="B2224" s="42" t="s">
        <v>6130</v>
      </c>
      <c r="C2224" s="39"/>
      <c r="D2224" s="39"/>
      <c r="E2224" s="39"/>
      <c r="F2224" s="39"/>
      <c r="G2224" s="39"/>
      <c r="H2224" s="39"/>
      <c r="I2224" s="39"/>
      <c r="J2224" s="43"/>
      <c r="K2224" s="39"/>
      <c r="L2224" s="39"/>
    </row>
    <row r="2225" spans="1:12">
      <c r="A2225" s="41" t="s">
        <v>6131</v>
      </c>
      <c r="B2225" s="42" t="s">
        <v>6132</v>
      </c>
      <c r="C2225" s="39"/>
      <c r="D2225" s="39"/>
      <c r="E2225" s="39"/>
      <c r="F2225" s="39"/>
      <c r="G2225" s="39"/>
      <c r="H2225" s="39"/>
      <c r="I2225" s="39"/>
      <c r="J2225" s="43"/>
      <c r="K2225" s="39"/>
      <c r="L2225" s="39"/>
    </row>
    <row r="2226" spans="1:12">
      <c r="A2226" s="41" t="s">
        <v>6133</v>
      </c>
      <c r="B2226" s="42" t="s">
        <v>6134</v>
      </c>
      <c r="C2226" s="39"/>
      <c r="D2226" s="39"/>
      <c r="E2226" s="39"/>
      <c r="F2226" s="39"/>
      <c r="G2226" s="39"/>
      <c r="H2226" s="39"/>
      <c r="I2226" s="39"/>
      <c r="J2226" s="43"/>
      <c r="K2226" s="39"/>
      <c r="L2226" s="39"/>
    </row>
    <row r="2227" spans="1:12">
      <c r="A2227" s="41" t="s">
        <v>6135</v>
      </c>
      <c r="B2227" s="42" t="s">
        <v>6134</v>
      </c>
      <c r="C2227" s="39"/>
      <c r="D2227" s="39"/>
      <c r="E2227" s="39"/>
      <c r="F2227" s="39"/>
      <c r="G2227" s="39"/>
      <c r="H2227" s="39"/>
      <c r="I2227" s="39"/>
      <c r="J2227" s="43"/>
      <c r="K2227" s="39"/>
      <c r="L2227" s="39"/>
    </row>
    <row r="2228" spans="1:12">
      <c r="A2228" s="41" t="s">
        <v>6136</v>
      </c>
      <c r="B2228" s="42" t="s">
        <v>6137</v>
      </c>
      <c r="C2228" s="39"/>
      <c r="D2228" s="39"/>
      <c r="E2228" s="39"/>
      <c r="F2228" s="39"/>
      <c r="G2228" s="39"/>
      <c r="H2228" s="39"/>
      <c r="I2228" s="39"/>
      <c r="J2228" s="43"/>
      <c r="K2228" s="39"/>
      <c r="L2228" s="39"/>
    </row>
    <row r="2229" spans="1:12">
      <c r="A2229" s="41" t="s">
        <v>6138</v>
      </c>
      <c r="B2229" s="42" t="s">
        <v>6139</v>
      </c>
      <c r="C2229" s="39"/>
      <c r="D2229" s="39"/>
      <c r="E2229" s="39"/>
      <c r="F2229" s="39"/>
      <c r="G2229" s="39"/>
      <c r="H2229" s="39"/>
      <c r="I2229" s="39"/>
      <c r="J2229" s="43"/>
      <c r="K2229" s="39"/>
      <c r="L2229" s="39"/>
    </row>
    <row r="2230" spans="1:12">
      <c r="A2230" s="41" t="s">
        <v>6140</v>
      </c>
      <c r="B2230" s="42" t="s">
        <v>6141</v>
      </c>
      <c r="C2230" s="39"/>
      <c r="D2230" s="39"/>
      <c r="E2230" s="39"/>
      <c r="F2230" s="39"/>
      <c r="G2230" s="39"/>
      <c r="H2230" s="39"/>
      <c r="I2230" s="39"/>
      <c r="J2230" s="43"/>
      <c r="K2230" s="39"/>
      <c r="L2230" s="39"/>
    </row>
    <row r="2231" spans="1:12" ht="26.4">
      <c r="A2231" s="41" t="s">
        <v>6142</v>
      </c>
      <c r="B2231" s="42" t="s">
        <v>6143</v>
      </c>
      <c r="C2231" s="39"/>
      <c r="D2231" s="39"/>
      <c r="E2231" s="39"/>
      <c r="F2231" s="39"/>
      <c r="G2231" s="39"/>
      <c r="H2231" s="39"/>
      <c r="I2231" s="39"/>
      <c r="J2231" s="43"/>
      <c r="K2231" s="39"/>
      <c r="L2231" s="39"/>
    </row>
    <row r="2232" spans="1:12">
      <c r="A2232" s="41" t="s">
        <v>6144</v>
      </c>
      <c r="B2232" s="42" t="s">
        <v>6145</v>
      </c>
      <c r="C2232" s="39"/>
      <c r="D2232" s="39"/>
      <c r="E2232" s="39"/>
      <c r="F2232" s="39"/>
      <c r="G2232" s="39"/>
      <c r="H2232" s="39"/>
      <c r="I2232" s="39"/>
      <c r="J2232" s="43"/>
      <c r="K2232" s="39"/>
      <c r="L2232" s="39"/>
    </row>
    <row r="2233" spans="1:12">
      <c r="A2233" s="41" t="s">
        <v>6146</v>
      </c>
      <c r="B2233" s="42" t="s">
        <v>6145</v>
      </c>
      <c r="C2233" s="39"/>
      <c r="D2233" s="39"/>
      <c r="E2233" s="39"/>
      <c r="F2233" s="39"/>
      <c r="G2233" s="39"/>
      <c r="H2233" s="39"/>
      <c r="I2233" s="39"/>
      <c r="J2233" s="43"/>
      <c r="K2233" s="39"/>
      <c r="L2233" s="39"/>
    </row>
    <row r="2234" spans="1:12">
      <c r="A2234" s="41" t="s">
        <v>6147</v>
      </c>
      <c r="B2234" s="42" t="s">
        <v>6148</v>
      </c>
      <c r="C2234" s="39"/>
      <c r="D2234" s="39"/>
      <c r="E2234" s="39"/>
      <c r="F2234" s="39"/>
      <c r="G2234" s="39"/>
      <c r="H2234" s="39"/>
      <c r="I2234" s="39"/>
      <c r="J2234" s="43"/>
      <c r="K2234" s="39"/>
      <c r="L2234" s="39"/>
    </row>
    <row r="2235" spans="1:12">
      <c r="A2235" s="41" t="s">
        <v>6149</v>
      </c>
      <c r="B2235" s="42" t="s">
        <v>6150</v>
      </c>
      <c r="C2235" s="39"/>
      <c r="D2235" s="39"/>
      <c r="E2235" s="39"/>
      <c r="F2235" s="39"/>
      <c r="G2235" s="39"/>
      <c r="H2235" s="39"/>
      <c r="I2235" s="39"/>
      <c r="J2235" s="43"/>
      <c r="K2235" s="39"/>
      <c r="L2235" s="39"/>
    </row>
    <row r="2236" spans="1:12">
      <c r="A2236" s="41" t="s">
        <v>6151</v>
      </c>
      <c r="B2236" s="42" t="s">
        <v>6152</v>
      </c>
      <c r="C2236" s="39"/>
      <c r="D2236" s="39"/>
      <c r="E2236" s="39"/>
      <c r="F2236" s="39"/>
      <c r="G2236" s="39"/>
      <c r="H2236" s="39"/>
      <c r="I2236" s="39"/>
      <c r="J2236" s="43"/>
      <c r="K2236" s="39"/>
      <c r="L2236" s="39"/>
    </row>
    <row r="2237" spans="1:12">
      <c r="A2237" s="41" t="s">
        <v>6153</v>
      </c>
      <c r="B2237" s="42" t="s">
        <v>6152</v>
      </c>
      <c r="C2237" s="39"/>
      <c r="D2237" s="39"/>
      <c r="E2237" s="39"/>
      <c r="F2237" s="39"/>
      <c r="G2237" s="39"/>
      <c r="H2237" s="39"/>
      <c r="I2237" s="39"/>
      <c r="J2237" s="43"/>
      <c r="K2237" s="39"/>
      <c r="L2237" s="39"/>
    </row>
    <row r="2238" spans="1:12">
      <c r="A2238" s="41" t="s">
        <v>6154</v>
      </c>
      <c r="B2238" s="42" t="s">
        <v>6155</v>
      </c>
      <c r="C2238" s="39"/>
      <c r="D2238" s="39"/>
      <c r="E2238" s="39"/>
      <c r="F2238" s="39"/>
      <c r="G2238" s="39"/>
      <c r="H2238" s="39"/>
      <c r="I2238" s="39"/>
      <c r="J2238" s="43"/>
      <c r="K2238" s="39"/>
      <c r="L2238" s="39"/>
    </row>
    <row r="2239" spans="1:12">
      <c r="A2239" s="41" t="s">
        <v>6156</v>
      </c>
      <c r="B2239" s="42" t="s">
        <v>6157</v>
      </c>
      <c r="C2239" s="39"/>
      <c r="D2239" s="39"/>
      <c r="E2239" s="39"/>
      <c r="F2239" s="39"/>
      <c r="G2239" s="39"/>
      <c r="H2239" s="39"/>
      <c r="I2239" s="39"/>
      <c r="J2239" s="43"/>
      <c r="K2239" s="39"/>
      <c r="L2239" s="39"/>
    </row>
    <row r="2240" spans="1:12">
      <c r="A2240" s="41" t="s">
        <v>6158</v>
      </c>
      <c r="B2240" s="42" t="s">
        <v>6159</v>
      </c>
      <c r="C2240" s="39"/>
      <c r="D2240" s="39"/>
      <c r="E2240" s="39"/>
      <c r="F2240" s="39"/>
      <c r="G2240" s="39"/>
      <c r="H2240" s="39"/>
      <c r="I2240" s="39"/>
      <c r="J2240" s="43"/>
      <c r="K2240" s="39"/>
      <c r="L2240" s="39"/>
    </row>
    <row r="2241" spans="1:12">
      <c r="A2241" s="41" t="s">
        <v>6160</v>
      </c>
      <c r="B2241" s="42" t="s">
        <v>6159</v>
      </c>
      <c r="C2241" s="39"/>
      <c r="D2241" s="39"/>
      <c r="E2241" s="39"/>
      <c r="F2241" s="39"/>
      <c r="G2241" s="39"/>
      <c r="H2241" s="39"/>
      <c r="I2241" s="39"/>
      <c r="J2241" s="43"/>
      <c r="K2241" s="39"/>
      <c r="L2241" s="39"/>
    </row>
    <row r="2242" spans="1:12">
      <c r="A2242" s="41" t="s">
        <v>6161</v>
      </c>
      <c r="B2242" s="42" t="s">
        <v>6159</v>
      </c>
      <c r="C2242" s="39"/>
      <c r="D2242" s="39"/>
      <c r="E2242" s="39"/>
      <c r="F2242" s="39"/>
      <c r="G2242" s="39"/>
      <c r="H2242" s="39"/>
      <c r="I2242" s="39"/>
      <c r="J2242" s="43"/>
      <c r="K2242" s="39"/>
      <c r="L2242" s="39"/>
    </row>
    <row r="2243" spans="1:12">
      <c r="A2243" s="41" t="s">
        <v>6162</v>
      </c>
      <c r="B2243" s="42" t="s">
        <v>6163</v>
      </c>
      <c r="C2243" s="39"/>
      <c r="D2243" s="39"/>
      <c r="E2243" s="39"/>
      <c r="F2243" s="39"/>
      <c r="G2243" s="39"/>
      <c r="H2243" s="39"/>
      <c r="I2243" s="39"/>
      <c r="J2243" s="43"/>
      <c r="K2243" s="39"/>
      <c r="L2243" s="39"/>
    </row>
    <row r="2244" spans="1:12">
      <c r="A2244" s="41" t="s">
        <v>6164</v>
      </c>
      <c r="B2244" s="42" t="s">
        <v>6165</v>
      </c>
      <c r="C2244" s="39"/>
      <c r="D2244" s="39"/>
      <c r="E2244" s="39"/>
      <c r="F2244" s="39"/>
      <c r="G2244" s="39"/>
      <c r="H2244" s="39"/>
      <c r="I2244" s="39"/>
      <c r="J2244" s="43"/>
      <c r="K2244" s="39"/>
      <c r="L2244" s="39"/>
    </row>
    <row r="2245" spans="1:12">
      <c r="A2245" s="41" t="s">
        <v>6166</v>
      </c>
      <c r="B2245" s="42" t="s">
        <v>6167</v>
      </c>
      <c r="C2245" s="39"/>
      <c r="D2245" s="39"/>
      <c r="E2245" s="39"/>
      <c r="F2245" s="39"/>
      <c r="G2245" s="39"/>
      <c r="H2245" s="39"/>
      <c r="I2245" s="39"/>
      <c r="J2245" s="43"/>
      <c r="K2245" s="39"/>
      <c r="L2245" s="39"/>
    </row>
    <row r="2246" spans="1:12">
      <c r="A2246" s="41" t="s">
        <v>6168</v>
      </c>
      <c r="B2246" s="42" t="s">
        <v>6169</v>
      </c>
      <c r="C2246" s="39"/>
      <c r="D2246" s="39"/>
      <c r="E2246" s="39"/>
      <c r="F2246" s="39"/>
      <c r="G2246" s="39"/>
      <c r="H2246" s="39"/>
      <c r="I2246" s="39"/>
      <c r="J2246" s="43"/>
      <c r="K2246" s="39"/>
      <c r="L2246" s="39"/>
    </row>
    <row r="2247" spans="1:12">
      <c r="A2247" s="41" t="s">
        <v>6170</v>
      </c>
      <c r="B2247" s="42" t="s">
        <v>6171</v>
      </c>
      <c r="C2247" s="39"/>
      <c r="D2247" s="39"/>
      <c r="E2247" s="39"/>
      <c r="F2247" s="39"/>
      <c r="G2247" s="39"/>
      <c r="H2247" s="39"/>
      <c r="I2247" s="39"/>
      <c r="J2247" s="43"/>
      <c r="K2247" s="39"/>
      <c r="L2247" s="39"/>
    </row>
    <row r="2248" spans="1:12">
      <c r="A2248" s="41" t="s">
        <v>6172</v>
      </c>
      <c r="B2248" s="42" t="s">
        <v>6171</v>
      </c>
      <c r="C2248" s="39"/>
      <c r="D2248" s="39"/>
      <c r="E2248" s="39"/>
      <c r="F2248" s="39"/>
      <c r="G2248" s="39"/>
      <c r="H2248" s="39"/>
      <c r="I2248" s="39"/>
      <c r="J2248" s="43"/>
      <c r="K2248" s="39"/>
      <c r="L2248" s="39"/>
    </row>
    <row r="2249" spans="1:12">
      <c r="A2249" s="41" t="s">
        <v>6173</v>
      </c>
      <c r="B2249" s="42" t="s">
        <v>6171</v>
      </c>
      <c r="C2249" s="39"/>
      <c r="D2249" s="39"/>
      <c r="E2249" s="39"/>
      <c r="F2249" s="39"/>
      <c r="G2249" s="39"/>
      <c r="H2249" s="39"/>
      <c r="I2249" s="39"/>
      <c r="J2249" s="43"/>
      <c r="K2249" s="39"/>
      <c r="L2249" s="39"/>
    </row>
    <row r="2250" spans="1:12">
      <c r="A2250" s="41" t="s">
        <v>6174</v>
      </c>
      <c r="B2250" s="42" t="s">
        <v>6171</v>
      </c>
      <c r="C2250" s="39"/>
      <c r="D2250" s="39"/>
      <c r="E2250" s="39"/>
      <c r="F2250" s="39"/>
      <c r="G2250" s="39"/>
      <c r="H2250" s="39"/>
      <c r="I2250" s="39"/>
      <c r="J2250" s="43"/>
      <c r="K2250" s="39"/>
      <c r="L2250" s="39"/>
    </row>
    <row r="2251" spans="1:12">
      <c r="A2251" s="41" t="s">
        <v>6175</v>
      </c>
      <c r="B2251" s="42" t="s">
        <v>1400</v>
      </c>
      <c r="C2251" s="39"/>
      <c r="D2251" s="39"/>
      <c r="E2251" s="39"/>
      <c r="F2251" s="39"/>
      <c r="G2251" s="39"/>
      <c r="H2251" s="39"/>
      <c r="I2251" s="39"/>
      <c r="J2251" s="43"/>
      <c r="K2251" s="39"/>
      <c r="L2251" s="39"/>
    </row>
    <row r="2252" spans="1:12">
      <c r="A2252" s="41" t="s">
        <v>6176</v>
      </c>
      <c r="B2252" s="42" t="s">
        <v>6177</v>
      </c>
      <c r="C2252" s="39"/>
      <c r="D2252" s="39"/>
      <c r="E2252" s="39"/>
      <c r="F2252" s="39"/>
      <c r="G2252" s="39"/>
      <c r="H2252" s="39"/>
      <c r="I2252" s="39"/>
      <c r="J2252" s="43"/>
      <c r="K2252" s="39"/>
      <c r="L2252" s="39"/>
    </row>
    <row r="2253" spans="1:12">
      <c r="A2253" s="41" t="s">
        <v>6178</v>
      </c>
      <c r="B2253" s="42" t="s">
        <v>6179</v>
      </c>
      <c r="C2253" s="39"/>
      <c r="D2253" s="39"/>
      <c r="E2253" s="39"/>
      <c r="F2253" s="39"/>
      <c r="G2253" s="39"/>
      <c r="H2253" s="39"/>
      <c r="I2253" s="39"/>
      <c r="J2253" s="43"/>
      <c r="K2253" s="39"/>
      <c r="L2253" s="39"/>
    </row>
    <row r="2254" spans="1:12">
      <c r="A2254" s="41" t="s">
        <v>6180</v>
      </c>
      <c r="B2254" s="42" t="s">
        <v>6179</v>
      </c>
      <c r="C2254" s="39"/>
      <c r="D2254" s="39"/>
      <c r="E2254" s="39"/>
      <c r="F2254" s="39"/>
      <c r="G2254" s="39"/>
      <c r="H2254" s="39"/>
      <c r="I2254" s="39"/>
      <c r="J2254" s="43"/>
      <c r="K2254" s="39"/>
      <c r="L2254" s="39"/>
    </row>
    <row r="2255" spans="1:12">
      <c r="A2255" s="41" t="s">
        <v>6181</v>
      </c>
      <c r="B2255" s="42" t="s">
        <v>6179</v>
      </c>
      <c r="C2255" s="39"/>
      <c r="D2255" s="39"/>
      <c r="E2255" s="39"/>
      <c r="F2255" s="39"/>
      <c r="G2255" s="39"/>
      <c r="H2255" s="39"/>
      <c r="I2255" s="39"/>
      <c r="J2255" s="43"/>
      <c r="K2255" s="39"/>
      <c r="L2255" s="39"/>
    </row>
    <row r="2256" spans="1:12">
      <c r="A2256" s="41" t="s">
        <v>6182</v>
      </c>
      <c r="B2256" s="42" t="s">
        <v>6183</v>
      </c>
      <c r="C2256" s="39"/>
      <c r="D2256" s="39"/>
      <c r="E2256" s="39"/>
      <c r="F2256" s="39"/>
      <c r="G2256" s="39"/>
      <c r="H2256" s="39"/>
      <c r="I2256" s="39"/>
      <c r="J2256" s="43"/>
      <c r="K2256" s="39"/>
      <c r="L2256" s="39"/>
    </row>
    <row r="2257" spans="1:12">
      <c r="A2257" s="41" t="s">
        <v>6184</v>
      </c>
      <c r="B2257" s="42" t="s">
        <v>6183</v>
      </c>
      <c r="C2257" s="39"/>
      <c r="D2257" s="39"/>
      <c r="E2257" s="39"/>
      <c r="F2257" s="39"/>
      <c r="G2257" s="39"/>
      <c r="H2257" s="39"/>
      <c r="I2257" s="39"/>
      <c r="J2257" s="43"/>
      <c r="K2257" s="39"/>
      <c r="L2257" s="39"/>
    </row>
    <row r="2258" spans="1:12">
      <c r="A2258" s="41" t="s">
        <v>6185</v>
      </c>
      <c r="B2258" s="42" t="s">
        <v>6183</v>
      </c>
      <c r="C2258" s="39"/>
      <c r="D2258" s="39"/>
      <c r="E2258" s="39"/>
      <c r="F2258" s="39"/>
      <c r="G2258" s="39"/>
      <c r="H2258" s="39"/>
      <c r="I2258" s="39"/>
      <c r="J2258" s="43"/>
      <c r="K2258" s="39"/>
      <c r="L2258" s="39"/>
    </row>
    <row r="2259" spans="1:12">
      <c r="A2259" s="41" t="s">
        <v>6186</v>
      </c>
      <c r="B2259" s="42" t="s">
        <v>6187</v>
      </c>
      <c r="C2259" s="39"/>
      <c r="D2259" s="39"/>
      <c r="E2259" s="39"/>
      <c r="F2259" s="39"/>
      <c r="G2259" s="39"/>
      <c r="H2259" s="39"/>
      <c r="I2259" s="39"/>
      <c r="J2259" s="43"/>
      <c r="K2259" s="39"/>
      <c r="L2259" s="39"/>
    </row>
    <row r="2260" spans="1:12">
      <c r="A2260" s="41" t="s">
        <v>6188</v>
      </c>
      <c r="B2260" s="42" t="s">
        <v>6187</v>
      </c>
      <c r="C2260" s="39"/>
      <c r="D2260" s="39"/>
      <c r="E2260" s="39"/>
      <c r="F2260" s="39"/>
      <c r="G2260" s="39"/>
      <c r="H2260" s="39"/>
      <c r="I2260" s="39"/>
      <c r="J2260" s="43"/>
      <c r="K2260" s="39"/>
      <c r="L2260" s="39"/>
    </row>
    <row r="2261" spans="1:12">
      <c r="A2261" s="41" t="s">
        <v>6189</v>
      </c>
      <c r="B2261" s="42" t="s">
        <v>6187</v>
      </c>
      <c r="C2261" s="39"/>
      <c r="D2261" s="39"/>
      <c r="E2261" s="39"/>
      <c r="F2261" s="39"/>
      <c r="G2261" s="39"/>
      <c r="H2261" s="39"/>
      <c r="I2261" s="39"/>
      <c r="J2261" s="43"/>
      <c r="K2261" s="39"/>
      <c r="L2261" s="39"/>
    </row>
    <row r="2262" spans="1:12">
      <c r="A2262" s="41" t="s">
        <v>6190</v>
      </c>
      <c r="B2262" s="42" t="s">
        <v>6191</v>
      </c>
      <c r="C2262" s="39"/>
      <c r="D2262" s="39"/>
      <c r="E2262" s="39"/>
      <c r="F2262" s="39"/>
      <c r="G2262" s="39"/>
      <c r="H2262" s="39"/>
      <c r="I2262" s="39"/>
      <c r="J2262" s="43"/>
      <c r="K2262" s="39"/>
      <c r="L2262" s="39"/>
    </row>
    <row r="2263" spans="1:12">
      <c r="A2263" s="41" t="s">
        <v>6192</v>
      </c>
      <c r="B2263" s="42" t="s">
        <v>6191</v>
      </c>
      <c r="C2263" s="39"/>
      <c r="D2263" s="39"/>
      <c r="E2263" s="39"/>
      <c r="F2263" s="39"/>
      <c r="G2263" s="39"/>
      <c r="H2263" s="39"/>
      <c r="I2263" s="39"/>
      <c r="J2263" s="43"/>
      <c r="K2263" s="39"/>
      <c r="L2263" s="39"/>
    </row>
    <row r="2264" spans="1:12">
      <c r="A2264" s="41" t="s">
        <v>6193</v>
      </c>
      <c r="B2264" s="42" t="s">
        <v>6191</v>
      </c>
      <c r="C2264" s="39"/>
      <c r="D2264" s="39"/>
      <c r="E2264" s="39"/>
      <c r="F2264" s="39"/>
      <c r="G2264" s="39"/>
      <c r="H2264" s="39"/>
      <c r="I2264" s="39"/>
      <c r="J2264" s="43"/>
      <c r="K2264" s="39"/>
      <c r="L2264" s="39"/>
    </row>
    <row r="2265" spans="1:12">
      <c r="A2265" s="41" t="s">
        <v>6194</v>
      </c>
      <c r="B2265" s="42" t="s">
        <v>6195</v>
      </c>
      <c r="C2265" s="39"/>
      <c r="D2265" s="39"/>
      <c r="E2265" s="39"/>
      <c r="F2265" s="39"/>
      <c r="G2265" s="39"/>
      <c r="H2265" s="39"/>
      <c r="I2265" s="39"/>
      <c r="J2265" s="43"/>
      <c r="K2265" s="39"/>
      <c r="L2265" s="39"/>
    </row>
    <row r="2266" spans="1:12">
      <c r="A2266" s="41" t="s">
        <v>6196</v>
      </c>
      <c r="B2266" s="42" t="s">
        <v>6197</v>
      </c>
      <c r="C2266" s="39"/>
      <c r="D2266" s="39"/>
      <c r="E2266" s="39"/>
      <c r="F2266" s="39"/>
      <c r="G2266" s="39"/>
      <c r="H2266" s="39"/>
      <c r="I2266" s="39"/>
      <c r="J2266" s="43"/>
      <c r="K2266" s="39"/>
      <c r="L2266" s="39"/>
    </row>
    <row r="2267" spans="1:12">
      <c r="A2267" s="41" t="s">
        <v>6198</v>
      </c>
      <c r="B2267" s="42" t="s">
        <v>6197</v>
      </c>
      <c r="C2267" s="39"/>
      <c r="D2267" s="39"/>
      <c r="E2267" s="39"/>
      <c r="F2267" s="39"/>
      <c r="G2267" s="39"/>
      <c r="H2267" s="39"/>
      <c r="I2267" s="39"/>
      <c r="J2267" s="43"/>
      <c r="K2267" s="39"/>
      <c r="L2267" s="39"/>
    </row>
    <row r="2268" spans="1:12">
      <c r="A2268" s="41" t="s">
        <v>6199</v>
      </c>
      <c r="B2268" s="42" t="s">
        <v>6197</v>
      </c>
      <c r="C2268" s="39"/>
      <c r="D2268" s="39"/>
      <c r="E2268" s="39"/>
      <c r="F2268" s="39"/>
      <c r="G2268" s="39"/>
      <c r="H2268" s="39"/>
      <c r="I2268" s="39"/>
      <c r="J2268" s="43"/>
      <c r="K2268" s="39"/>
      <c r="L2268" s="39"/>
    </row>
    <row r="2269" spans="1:12">
      <c r="A2269" s="41" t="s">
        <v>6200</v>
      </c>
      <c r="B2269" s="42" t="s">
        <v>6201</v>
      </c>
      <c r="C2269" s="39"/>
      <c r="D2269" s="39"/>
      <c r="E2269" s="39"/>
      <c r="F2269" s="39"/>
      <c r="G2269" s="39"/>
      <c r="H2269" s="39"/>
      <c r="I2269" s="39"/>
      <c r="J2269" s="43"/>
      <c r="K2269" s="39"/>
      <c r="L2269" s="39"/>
    </row>
    <row r="2270" spans="1:12">
      <c r="A2270" s="41" t="s">
        <v>6202</v>
      </c>
      <c r="B2270" s="42" t="s">
        <v>6201</v>
      </c>
      <c r="C2270" s="39"/>
      <c r="D2270" s="39"/>
      <c r="E2270" s="39"/>
      <c r="F2270" s="39"/>
      <c r="G2270" s="39"/>
      <c r="H2270" s="39"/>
      <c r="I2270" s="39"/>
      <c r="J2270" s="43"/>
      <c r="K2270" s="39"/>
      <c r="L2270" s="39"/>
    </row>
    <row r="2271" spans="1:12">
      <c r="A2271" s="41" t="s">
        <v>6203</v>
      </c>
      <c r="B2271" s="42" t="s">
        <v>6201</v>
      </c>
      <c r="C2271" s="39"/>
      <c r="D2271" s="39"/>
      <c r="E2271" s="39"/>
      <c r="F2271" s="39"/>
      <c r="G2271" s="39"/>
      <c r="H2271" s="39"/>
      <c r="I2271" s="39"/>
      <c r="J2271" s="43"/>
      <c r="K2271" s="39"/>
      <c r="L2271" s="39"/>
    </row>
    <row r="2272" spans="1:12" ht="26.4">
      <c r="A2272" s="41" t="s">
        <v>6204</v>
      </c>
      <c r="B2272" s="42" t="s">
        <v>1403</v>
      </c>
      <c r="C2272" s="39"/>
      <c r="D2272" s="39"/>
      <c r="E2272" s="39"/>
      <c r="F2272" s="39"/>
      <c r="G2272" s="39"/>
      <c r="H2272" s="39"/>
      <c r="I2272" s="39"/>
      <c r="J2272" s="43"/>
      <c r="K2272" s="39"/>
      <c r="L2272" s="39"/>
    </row>
    <row r="2273" spans="1:12" ht="26.4">
      <c r="A2273" s="41" t="s">
        <v>6205</v>
      </c>
      <c r="B2273" s="42" t="s">
        <v>6206</v>
      </c>
      <c r="C2273" s="39"/>
      <c r="D2273" s="39"/>
      <c r="E2273" s="39"/>
      <c r="F2273" s="39"/>
      <c r="G2273" s="39"/>
      <c r="H2273" s="39"/>
      <c r="I2273" s="39"/>
      <c r="J2273" s="43"/>
      <c r="K2273" s="39"/>
      <c r="L2273" s="39"/>
    </row>
    <row r="2274" spans="1:12">
      <c r="A2274" s="41" t="s">
        <v>6207</v>
      </c>
      <c r="B2274" s="42" t="s">
        <v>6208</v>
      </c>
      <c r="C2274" s="39"/>
      <c r="D2274" s="39"/>
      <c r="E2274" s="39"/>
      <c r="F2274" s="39"/>
      <c r="G2274" s="39"/>
      <c r="H2274" s="39"/>
      <c r="I2274" s="39"/>
      <c r="J2274" s="43"/>
      <c r="K2274" s="39"/>
      <c r="L2274" s="39"/>
    </row>
    <row r="2275" spans="1:12">
      <c r="A2275" s="41" t="s">
        <v>6209</v>
      </c>
      <c r="B2275" s="42" t="s">
        <v>6208</v>
      </c>
      <c r="C2275" s="39"/>
      <c r="D2275" s="39"/>
      <c r="E2275" s="39"/>
      <c r="F2275" s="39"/>
      <c r="G2275" s="39"/>
      <c r="H2275" s="39"/>
      <c r="I2275" s="39"/>
      <c r="J2275" s="43"/>
      <c r="K2275" s="39"/>
      <c r="L2275" s="39"/>
    </row>
    <row r="2276" spans="1:12">
      <c r="A2276" s="41" t="s">
        <v>6210</v>
      </c>
      <c r="B2276" s="42" t="s">
        <v>6208</v>
      </c>
      <c r="C2276" s="39"/>
      <c r="D2276" s="39"/>
      <c r="E2276" s="39"/>
      <c r="F2276" s="39"/>
      <c r="G2276" s="39"/>
      <c r="H2276" s="39"/>
      <c r="I2276" s="39"/>
      <c r="J2276" s="43"/>
      <c r="K2276" s="39"/>
      <c r="L2276" s="39"/>
    </row>
    <row r="2277" spans="1:12">
      <c r="A2277" s="41" t="s">
        <v>6211</v>
      </c>
      <c r="B2277" s="42" t="s">
        <v>6212</v>
      </c>
      <c r="C2277" s="39"/>
      <c r="D2277" s="39"/>
      <c r="E2277" s="39"/>
      <c r="F2277" s="39"/>
      <c r="G2277" s="39"/>
      <c r="H2277" s="39"/>
      <c r="I2277" s="39"/>
      <c r="J2277" s="43"/>
      <c r="K2277" s="39"/>
      <c r="L2277" s="39"/>
    </row>
    <row r="2278" spans="1:12">
      <c r="A2278" s="41" t="s">
        <v>6213</v>
      </c>
      <c r="B2278" s="42" t="s">
        <v>6212</v>
      </c>
      <c r="C2278" s="39"/>
      <c r="D2278" s="39"/>
      <c r="E2278" s="39"/>
      <c r="F2278" s="39"/>
      <c r="G2278" s="39"/>
      <c r="H2278" s="39"/>
      <c r="I2278" s="39"/>
      <c r="J2278" s="43"/>
      <c r="K2278" s="39"/>
      <c r="L2278" s="39"/>
    </row>
    <row r="2279" spans="1:12">
      <c r="A2279" s="41" t="s">
        <v>6214</v>
      </c>
      <c r="B2279" s="42" t="s">
        <v>6212</v>
      </c>
      <c r="C2279" s="39"/>
      <c r="D2279" s="39"/>
      <c r="E2279" s="39"/>
      <c r="F2279" s="39"/>
      <c r="G2279" s="39"/>
      <c r="H2279" s="39"/>
      <c r="I2279" s="39"/>
      <c r="J2279" s="43"/>
      <c r="K2279" s="39"/>
      <c r="L2279" s="39"/>
    </row>
    <row r="2280" spans="1:12">
      <c r="A2280" s="41" t="s">
        <v>6215</v>
      </c>
      <c r="B2280" s="42" t="s">
        <v>6216</v>
      </c>
      <c r="C2280" s="39"/>
      <c r="D2280" s="39"/>
      <c r="E2280" s="39"/>
      <c r="F2280" s="39"/>
      <c r="G2280" s="39"/>
      <c r="H2280" s="39"/>
      <c r="I2280" s="39"/>
      <c r="J2280" s="43"/>
      <c r="K2280" s="39"/>
      <c r="L2280" s="39"/>
    </row>
    <row r="2281" spans="1:12">
      <c r="A2281" s="41" t="s">
        <v>6217</v>
      </c>
      <c r="B2281" s="42" t="s">
        <v>6216</v>
      </c>
      <c r="C2281" s="39"/>
      <c r="D2281" s="39"/>
      <c r="E2281" s="39"/>
      <c r="F2281" s="39"/>
      <c r="G2281" s="39"/>
      <c r="H2281" s="39"/>
      <c r="I2281" s="39"/>
      <c r="J2281" s="43"/>
      <c r="K2281" s="39"/>
      <c r="L2281" s="39"/>
    </row>
    <row r="2282" spans="1:12">
      <c r="A2282" s="41" t="s">
        <v>6218</v>
      </c>
      <c r="B2282" s="42" t="s">
        <v>6216</v>
      </c>
      <c r="C2282" s="39"/>
      <c r="D2282" s="39"/>
      <c r="E2282" s="39"/>
      <c r="F2282" s="39"/>
      <c r="G2282" s="39"/>
      <c r="H2282" s="39"/>
      <c r="I2282" s="39"/>
      <c r="J2282" s="43"/>
      <c r="K2282" s="39"/>
      <c r="L2282" s="39"/>
    </row>
    <row r="2283" spans="1:12">
      <c r="A2283" s="41" t="s">
        <v>6219</v>
      </c>
      <c r="B2283" s="42" t="s">
        <v>6220</v>
      </c>
      <c r="C2283" s="39"/>
      <c r="D2283" s="39"/>
      <c r="E2283" s="39"/>
      <c r="F2283" s="39"/>
      <c r="G2283" s="39"/>
      <c r="H2283" s="39"/>
      <c r="I2283" s="39"/>
      <c r="J2283" s="43"/>
      <c r="K2283" s="39"/>
      <c r="L2283" s="39"/>
    </row>
    <row r="2284" spans="1:12">
      <c r="A2284" s="41" t="s">
        <v>6221</v>
      </c>
      <c r="B2284" s="42" t="s">
        <v>6220</v>
      </c>
      <c r="C2284" s="39"/>
      <c r="D2284" s="39"/>
      <c r="E2284" s="39"/>
      <c r="F2284" s="39"/>
      <c r="G2284" s="39"/>
      <c r="H2284" s="39"/>
      <c r="I2284" s="39"/>
      <c r="J2284" s="43"/>
      <c r="K2284" s="39"/>
      <c r="L2284" s="39"/>
    </row>
    <row r="2285" spans="1:12">
      <c r="A2285" s="41" t="s">
        <v>6222</v>
      </c>
      <c r="B2285" s="42" t="s">
        <v>6220</v>
      </c>
      <c r="C2285" s="39"/>
      <c r="D2285" s="39"/>
      <c r="E2285" s="39"/>
      <c r="F2285" s="39"/>
      <c r="G2285" s="39"/>
      <c r="H2285" s="39"/>
      <c r="I2285" s="39"/>
      <c r="J2285" s="43"/>
      <c r="K2285" s="39"/>
      <c r="L2285" s="39"/>
    </row>
    <row r="2286" spans="1:12">
      <c r="A2286" s="41" t="s">
        <v>6223</v>
      </c>
      <c r="B2286" s="42" t="s">
        <v>6224</v>
      </c>
      <c r="C2286" s="39"/>
      <c r="D2286" s="39"/>
      <c r="E2286" s="39"/>
      <c r="F2286" s="39"/>
      <c r="G2286" s="39"/>
      <c r="H2286" s="39"/>
      <c r="I2286" s="39"/>
      <c r="J2286" s="43"/>
      <c r="K2286" s="39"/>
      <c r="L2286" s="39"/>
    </row>
    <row r="2287" spans="1:12">
      <c r="A2287" s="41" t="s">
        <v>6225</v>
      </c>
      <c r="B2287" s="42" t="s">
        <v>6224</v>
      </c>
      <c r="C2287" s="39"/>
      <c r="D2287" s="39"/>
      <c r="E2287" s="39"/>
      <c r="F2287" s="39"/>
      <c r="G2287" s="39"/>
      <c r="H2287" s="39"/>
      <c r="I2287" s="39"/>
      <c r="J2287" s="43"/>
      <c r="K2287" s="39"/>
      <c r="L2287" s="39"/>
    </row>
    <row r="2288" spans="1:12">
      <c r="A2288" s="41" t="s">
        <v>6226</v>
      </c>
      <c r="B2288" s="42" t="s">
        <v>6227</v>
      </c>
      <c r="C2288" s="39"/>
      <c r="D2288" s="39"/>
      <c r="E2288" s="39"/>
      <c r="F2288" s="39"/>
      <c r="G2288" s="39"/>
      <c r="H2288" s="39"/>
      <c r="I2288" s="39"/>
      <c r="J2288" s="43"/>
      <c r="K2288" s="39"/>
      <c r="L2288" s="39"/>
    </row>
    <row r="2289" spans="1:12">
      <c r="A2289" s="41" t="s">
        <v>6228</v>
      </c>
      <c r="B2289" s="42" t="s">
        <v>6227</v>
      </c>
      <c r="C2289" s="39"/>
      <c r="D2289" s="39"/>
      <c r="E2289" s="39"/>
      <c r="F2289" s="39"/>
      <c r="G2289" s="39"/>
      <c r="H2289" s="39"/>
      <c r="I2289" s="39"/>
      <c r="J2289" s="43"/>
      <c r="K2289" s="39"/>
      <c r="L2289" s="39"/>
    </row>
    <row r="2290" spans="1:12">
      <c r="A2290" s="41" t="s">
        <v>6229</v>
      </c>
      <c r="B2290" s="42" t="s">
        <v>6230</v>
      </c>
      <c r="C2290" s="39"/>
      <c r="D2290" s="39"/>
      <c r="E2290" s="39"/>
      <c r="F2290" s="39"/>
      <c r="G2290" s="39"/>
      <c r="H2290" s="39"/>
      <c r="I2290" s="39"/>
      <c r="J2290" s="43"/>
      <c r="K2290" s="39"/>
      <c r="L2290" s="39"/>
    </row>
    <row r="2291" spans="1:12">
      <c r="A2291" s="41" t="s">
        <v>6231</v>
      </c>
      <c r="B2291" s="42" t="s">
        <v>6230</v>
      </c>
      <c r="C2291" s="39"/>
      <c r="D2291" s="39"/>
      <c r="E2291" s="39"/>
      <c r="F2291" s="39"/>
      <c r="G2291" s="39"/>
      <c r="H2291" s="39"/>
      <c r="I2291" s="39"/>
      <c r="J2291" s="43"/>
      <c r="K2291" s="39"/>
      <c r="L2291" s="39"/>
    </row>
    <row r="2292" spans="1:12" ht="26.4">
      <c r="A2292" s="41" t="s">
        <v>6232</v>
      </c>
      <c r="B2292" s="42" t="s">
        <v>1405</v>
      </c>
      <c r="C2292" s="39"/>
      <c r="D2292" s="39"/>
      <c r="E2292" s="39"/>
      <c r="F2292" s="39"/>
      <c r="G2292" s="39"/>
      <c r="H2292" s="39"/>
      <c r="I2292" s="39"/>
      <c r="J2292" s="43"/>
      <c r="K2292" s="39"/>
      <c r="L2292" s="39"/>
    </row>
    <row r="2293" spans="1:12">
      <c r="A2293" s="41" t="s">
        <v>6233</v>
      </c>
      <c r="B2293" s="42" t="s">
        <v>6234</v>
      </c>
      <c r="C2293" s="39"/>
      <c r="D2293" s="39"/>
      <c r="E2293" s="39"/>
      <c r="F2293" s="39"/>
      <c r="G2293" s="39"/>
      <c r="H2293" s="39"/>
      <c r="I2293" s="39"/>
      <c r="J2293" s="43"/>
      <c r="K2293" s="39"/>
      <c r="L2293" s="39"/>
    </row>
    <row r="2294" spans="1:12">
      <c r="A2294" s="41" t="s">
        <v>6235</v>
      </c>
      <c r="B2294" s="42" t="s">
        <v>6234</v>
      </c>
      <c r="C2294" s="39"/>
      <c r="D2294" s="39"/>
      <c r="E2294" s="39"/>
      <c r="F2294" s="39"/>
      <c r="G2294" s="39"/>
      <c r="H2294" s="39"/>
      <c r="I2294" s="39"/>
      <c r="J2294" s="43"/>
      <c r="K2294" s="39"/>
      <c r="L2294" s="39"/>
    </row>
    <row r="2295" spans="1:12">
      <c r="A2295" s="41" t="s">
        <v>6236</v>
      </c>
      <c r="B2295" s="42" t="s">
        <v>6234</v>
      </c>
      <c r="C2295" s="39"/>
      <c r="D2295" s="39"/>
      <c r="E2295" s="39"/>
      <c r="F2295" s="39"/>
      <c r="G2295" s="39"/>
      <c r="H2295" s="39"/>
      <c r="I2295" s="39"/>
      <c r="J2295" s="43"/>
      <c r="K2295" s="39"/>
      <c r="L2295" s="39"/>
    </row>
    <row r="2296" spans="1:12">
      <c r="A2296" s="41" t="s">
        <v>6237</v>
      </c>
      <c r="B2296" s="42" t="s">
        <v>6234</v>
      </c>
      <c r="C2296" s="39"/>
      <c r="D2296" s="39"/>
      <c r="E2296" s="39"/>
      <c r="F2296" s="39"/>
      <c r="G2296" s="39"/>
      <c r="H2296" s="39"/>
      <c r="I2296" s="39"/>
      <c r="J2296" s="43"/>
      <c r="K2296" s="39"/>
      <c r="L2296" s="39"/>
    </row>
    <row r="2297" spans="1:12">
      <c r="A2297" s="41" t="s">
        <v>6238</v>
      </c>
      <c r="B2297" s="42" t="s">
        <v>6239</v>
      </c>
      <c r="C2297" s="39"/>
      <c r="D2297" s="39"/>
      <c r="E2297" s="39"/>
      <c r="F2297" s="39"/>
      <c r="G2297" s="39"/>
      <c r="H2297" s="39"/>
      <c r="I2297" s="39"/>
      <c r="J2297" s="43"/>
      <c r="K2297" s="39"/>
      <c r="L2297" s="39"/>
    </row>
    <row r="2298" spans="1:12">
      <c r="A2298" s="41" t="s">
        <v>6240</v>
      </c>
      <c r="B2298" s="42" t="s">
        <v>6239</v>
      </c>
      <c r="C2298" s="39"/>
      <c r="D2298" s="39"/>
      <c r="E2298" s="39"/>
      <c r="F2298" s="39"/>
      <c r="G2298" s="39"/>
      <c r="H2298" s="39"/>
      <c r="I2298" s="39"/>
      <c r="J2298" s="43"/>
      <c r="K2298" s="39"/>
      <c r="L2298" s="39"/>
    </row>
    <row r="2299" spans="1:12">
      <c r="A2299" s="41" t="s">
        <v>6241</v>
      </c>
      <c r="B2299" s="42" t="s">
        <v>6239</v>
      </c>
      <c r="C2299" s="39"/>
      <c r="D2299" s="39"/>
      <c r="E2299" s="39"/>
      <c r="F2299" s="39"/>
      <c r="G2299" s="39"/>
      <c r="H2299" s="39"/>
      <c r="I2299" s="39"/>
      <c r="J2299" s="43"/>
      <c r="K2299" s="39"/>
      <c r="L2299" s="39"/>
    </row>
    <row r="2300" spans="1:12">
      <c r="A2300" s="41" t="s">
        <v>6242</v>
      </c>
      <c r="B2300" s="42" t="s">
        <v>6239</v>
      </c>
      <c r="C2300" s="39"/>
      <c r="D2300" s="39"/>
      <c r="E2300" s="39"/>
      <c r="F2300" s="39"/>
      <c r="G2300" s="39"/>
      <c r="H2300" s="39"/>
      <c r="I2300" s="39"/>
      <c r="J2300" s="43"/>
      <c r="K2300" s="39"/>
      <c r="L2300" s="39"/>
    </row>
    <row r="2301" spans="1:12">
      <c r="A2301" s="41" t="s">
        <v>6243</v>
      </c>
      <c r="B2301" s="42" t="s">
        <v>6244</v>
      </c>
      <c r="C2301" s="39"/>
      <c r="D2301" s="39"/>
      <c r="E2301" s="39"/>
      <c r="F2301" s="39"/>
      <c r="G2301" s="39"/>
      <c r="H2301" s="39"/>
      <c r="I2301" s="39"/>
      <c r="J2301" s="43"/>
      <c r="K2301" s="39"/>
      <c r="L2301" s="39"/>
    </row>
    <row r="2302" spans="1:12">
      <c r="A2302" s="41" t="s">
        <v>6245</v>
      </c>
      <c r="B2302" s="42" t="s">
        <v>6246</v>
      </c>
      <c r="C2302" s="39"/>
      <c r="D2302" s="39"/>
      <c r="E2302" s="39"/>
      <c r="F2302" s="39"/>
      <c r="G2302" s="39"/>
      <c r="H2302" s="39"/>
      <c r="I2302" s="39"/>
      <c r="J2302" s="43"/>
      <c r="K2302" s="39"/>
      <c r="L2302" s="39"/>
    </row>
    <row r="2303" spans="1:12">
      <c r="A2303" s="41" t="s">
        <v>6247</v>
      </c>
      <c r="B2303" s="42" t="s">
        <v>6246</v>
      </c>
      <c r="C2303" s="39"/>
      <c r="D2303" s="39"/>
      <c r="E2303" s="39"/>
      <c r="F2303" s="39"/>
      <c r="G2303" s="39"/>
      <c r="H2303" s="39"/>
      <c r="I2303" s="39"/>
      <c r="J2303" s="43"/>
      <c r="K2303" s="39"/>
      <c r="L2303" s="39"/>
    </row>
    <row r="2304" spans="1:12">
      <c r="A2304" s="41" t="s">
        <v>6248</v>
      </c>
      <c r="B2304" s="42" t="s">
        <v>6246</v>
      </c>
      <c r="C2304" s="39"/>
      <c r="D2304" s="39"/>
      <c r="E2304" s="39"/>
      <c r="F2304" s="39"/>
      <c r="G2304" s="39"/>
      <c r="H2304" s="39"/>
      <c r="I2304" s="39"/>
      <c r="J2304" s="43"/>
      <c r="K2304" s="39"/>
      <c r="L2304" s="39"/>
    </row>
    <row r="2305" spans="1:12">
      <c r="A2305" s="41" t="s">
        <v>6249</v>
      </c>
      <c r="B2305" s="42" t="s">
        <v>6250</v>
      </c>
      <c r="C2305" s="39"/>
      <c r="D2305" s="39"/>
      <c r="E2305" s="39"/>
      <c r="F2305" s="39"/>
      <c r="G2305" s="39"/>
      <c r="H2305" s="39"/>
      <c r="I2305" s="39"/>
      <c r="J2305" s="43"/>
      <c r="K2305" s="39"/>
      <c r="L2305" s="39"/>
    </row>
    <row r="2306" spans="1:12">
      <c r="A2306" s="41" t="s">
        <v>6251</v>
      </c>
      <c r="B2306" s="42" t="s">
        <v>6250</v>
      </c>
      <c r="C2306" s="39"/>
      <c r="D2306" s="39"/>
      <c r="E2306" s="39"/>
      <c r="F2306" s="39"/>
      <c r="G2306" s="39"/>
      <c r="H2306" s="39"/>
      <c r="I2306" s="39"/>
      <c r="J2306" s="43"/>
      <c r="K2306" s="39"/>
      <c r="L2306" s="39"/>
    </row>
    <row r="2307" spans="1:12">
      <c r="A2307" s="41" t="s">
        <v>6252</v>
      </c>
      <c r="B2307" s="42" t="s">
        <v>6250</v>
      </c>
      <c r="C2307" s="39"/>
      <c r="D2307" s="39"/>
      <c r="E2307" s="39"/>
      <c r="F2307" s="39"/>
      <c r="G2307" s="39"/>
      <c r="H2307" s="39"/>
      <c r="I2307" s="39"/>
      <c r="J2307" s="43"/>
      <c r="K2307" s="39"/>
      <c r="L2307" s="39"/>
    </row>
    <row r="2308" spans="1:12">
      <c r="A2308" s="41" t="s">
        <v>6253</v>
      </c>
      <c r="B2308" s="42" t="s">
        <v>540</v>
      </c>
      <c r="C2308" s="39"/>
      <c r="D2308" s="39"/>
      <c r="E2308" s="39"/>
      <c r="F2308" s="39"/>
      <c r="G2308" s="39"/>
      <c r="H2308" s="39"/>
      <c r="I2308" s="39"/>
      <c r="J2308" s="43"/>
      <c r="K2308" s="39"/>
      <c r="L2308" s="39"/>
    </row>
    <row r="2309" spans="1:12">
      <c r="A2309" s="41" t="s">
        <v>6254</v>
      </c>
      <c r="B2309" s="42" t="s">
        <v>6255</v>
      </c>
      <c r="C2309" s="39"/>
      <c r="D2309" s="39"/>
      <c r="E2309" s="39"/>
      <c r="F2309" s="39"/>
      <c r="G2309" s="39"/>
      <c r="H2309" s="39"/>
      <c r="I2309" s="39"/>
      <c r="J2309" s="43"/>
      <c r="K2309" s="39"/>
      <c r="L2309" s="39"/>
    </row>
    <row r="2310" spans="1:12">
      <c r="A2310" s="41" t="s">
        <v>6256</v>
      </c>
      <c r="B2310" s="42" t="s">
        <v>6255</v>
      </c>
      <c r="C2310" s="39"/>
      <c r="D2310" s="39"/>
      <c r="E2310" s="39"/>
      <c r="F2310" s="39"/>
      <c r="G2310" s="39"/>
      <c r="H2310" s="39"/>
      <c r="I2310" s="39"/>
      <c r="J2310" s="43"/>
      <c r="K2310" s="39"/>
      <c r="L2310" s="39"/>
    </row>
    <row r="2311" spans="1:12">
      <c r="A2311" s="41" t="s">
        <v>6257</v>
      </c>
      <c r="B2311" s="42" t="s">
        <v>6255</v>
      </c>
      <c r="C2311" s="39"/>
      <c r="D2311" s="39"/>
      <c r="E2311" s="39"/>
      <c r="F2311" s="39"/>
      <c r="G2311" s="39"/>
      <c r="H2311" s="39"/>
      <c r="I2311" s="39"/>
      <c r="J2311" s="43"/>
      <c r="K2311" s="39"/>
      <c r="L2311" s="39"/>
    </row>
    <row r="2312" spans="1:12">
      <c r="A2312" s="41" t="s">
        <v>6258</v>
      </c>
      <c r="B2312" s="42" t="s">
        <v>6259</v>
      </c>
      <c r="C2312" s="39"/>
      <c r="D2312" s="39"/>
      <c r="E2312" s="39"/>
      <c r="F2312" s="39"/>
      <c r="G2312" s="39"/>
      <c r="H2312" s="39"/>
      <c r="I2312" s="39"/>
      <c r="J2312" s="43"/>
      <c r="K2312" s="39"/>
      <c r="L2312" s="39"/>
    </row>
    <row r="2313" spans="1:12">
      <c r="A2313" s="41" t="s">
        <v>6260</v>
      </c>
      <c r="B2313" s="42" t="s">
        <v>6261</v>
      </c>
      <c r="C2313" s="39"/>
      <c r="D2313" s="39"/>
      <c r="E2313" s="39"/>
      <c r="F2313" s="39"/>
      <c r="G2313" s="39"/>
      <c r="H2313" s="39"/>
      <c r="I2313" s="39"/>
      <c r="J2313" s="43"/>
      <c r="K2313" s="39"/>
      <c r="L2313" s="39"/>
    </row>
    <row r="2314" spans="1:12">
      <c r="A2314" s="41" t="s">
        <v>6262</v>
      </c>
      <c r="B2314" s="42" t="s">
        <v>6263</v>
      </c>
      <c r="C2314" s="39"/>
      <c r="D2314" s="39"/>
      <c r="E2314" s="39"/>
      <c r="F2314" s="39"/>
      <c r="G2314" s="39"/>
      <c r="H2314" s="39"/>
      <c r="I2314" s="39"/>
      <c r="J2314" s="43"/>
      <c r="K2314" s="39"/>
      <c r="L2314" s="39"/>
    </row>
    <row r="2315" spans="1:12" ht="26.4">
      <c r="A2315" s="41" t="s">
        <v>6264</v>
      </c>
      <c r="B2315" s="42" t="s">
        <v>6265</v>
      </c>
      <c r="C2315" s="39"/>
      <c r="D2315" s="39"/>
      <c r="E2315" s="39"/>
      <c r="F2315" s="39"/>
      <c r="G2315" s="39"/>
      <c r="H2315" s="39"/>
      <c r="I2315" s="39"/>
      <c r="J2315" s="43"/>
      <c r="K2315" s="39"/>
      <c r="L2315" s="39"/>
    </row>
    <row r="2316" spans="1:12" ht="26.4">
      <c r="A2316" s="41" t="s">
        <v>6266</v>
      </c>
      <c r="B2316" s="42" t="s">
        <v>6265</v>
      </c>
      <c r="C2316" s="39"/>
      <c r="D2316" s="39"/>
      <c r="E2316" s="39"/>
      <c r="F2316" s="39"/>
      <c r="G2316" s="39"/>
      <c r="H2316" s="39"/>
      <c r="I2316" s="39"/>
      <c r="J2316" s="43"/>
      <c r="K2316" s="39"/>
      <c r="L2316" s="39"/>
    </row>
    <row r="2317" spans="1:12" ht="26.4">
      <c r="A2317" s="41" t="s">
        <v>6267</v>
      </c>
      <c r="B2317" s="42" t="s">
        <v>6265</v>
      </c>
      <c r="C2317" s="39"/>
      <c r="D2317" s="39"/>
      <c r="E2317" s="39"/>
      <c r="F2317" s="39"/>
      <c r="G2317" s="39"/>
      <c r="H2317" s="39"/>
      <c r="I2317" s="39"/>
      <c r="J2317" s="43"/>
      <c r="K2317" s="39"/>
      <c r="L2317" s="39"/>
    </row>
    <row r="2318" spans="1:12" ht="26.4">
      <c r="A2318" s="41" t="s">
        <v>6268</v>
      </c>
      <c r="B2318" s="42" t="s">
        <v>6265</v>
      </c>
      <c r="C2318" s="39"/>
      <c r="D2318" s="39"/>
      <c r="E2318" s="39"/>
      <c r="F2318" s="39"/>
      <c r="G2318" s="39"/>
      <c r="H2318" s="39"/>
      <c r="I2318" s="39"/>
      <c r="J2318" s="43"/>
      <c r="K2318" s="39"/>
      <c r="L2318" s="39"/>
    </row>
    <row r="2319" spans="1:12">
      <c r="A2319" s="41" t="s">
        <v>6269</v>
      </c>
      <c r="B2319" s="42" t="s">
        <v>6270</v>
      </c>
      <c r="C2319" s="39"/>
      <c r="D2319" s="39"/>
      <c r="E2319" s="39"/>
      <c r="F2319" s="39"/>
      <c r="G2319" s="39"/>
      <c r="H2319" s="39"/>
      <c r="I2319" s="39"/>
      <c r="J2319" s="43"/>
      <c r="K2319" s="39"/>
      <c r="L2319" s="39"/>
    </row>
    <row r="2320" spans="1:12">
      <c r="A2320" s="41" t="s">
        <v>6271</v>
      </c>
      <c r="B2320" s="42" t="s">
        <v>6270</v>
      </c>
      <c r="C2320" s="39"/>
      <c r="D2320" s="39"/>
      <c r="E2320" s="39"/>
      <c r="F2320" s="39"/>
      <c r="G2320" s="39"/>
      <c r="H2320" s="39"/>
      <c r="I2320" s="39"/>
      <c r="J2320" s="43"/>
      <c r="K2320" s="39"/>
      <c r="L2320" s="39"/>
    </row>
    <row r="2321" spans="1:12">
      <c r="A2321" s="41" t="s">
        <v>6272</v>
      </c>
      <c r="B2321" s="42" t="s">
        <v>6273</v>
      </c>
      <c r="C2321" s="39"/>
      <c r="D2321" s="39"/>
      <c r="E2321" s="39"/>
      <c r="F2321" s="39"/>
      <c r="G2321" s="39"/>
      <c r="H2321" s="39"/>
      <c r="I2321" s="39"/>
      <c r="J2321" s="43"/>
      <c r="K2321" s="39"/>
      <c r="L2321" s="39"/>
    </row>
    <row r="2322" spans="1:12">
      <c r="A2322" s="41" t="s">
        <v>6274</v>
      </c>
      <c r="B2322" s="42" t="s">
        <v>6273</v>
      </c>
      <c r="C2322" s="39"/>
      <c r="D2322" s="39"/>
      <c r="E2322" s="39"/>
      <c r="F2322" s="39"/>
      <c r="G2322" s="39"/>
      <c r="H2322" s="39"/>
      <c r="I2322" s="39"/>
      <c r="J2322" s="43"/>
      <c r="K2322" s="39"/>
      <c r="L2322" s="39"/>
    </row>
    <row r="2323" spans="1:12">
      <c r="A2323" s="41" t="s">
        <v>6275</v>
      </c>
      <c r="B2323" s="42" t="s">
        <v>6276</v>
      </c>
      <c r="C2323" s="39"/>
      <c r="D2323" s="39"/>
      <c r="E2323" s="39"/>
      <c r="F2323" s="39"/>
      <c r="G2323" s="39"/>
      <c r="H2323" s="39"/>
      <c r="I2323" s="39"/>
      <c r="J2323" s="43"/>
      <c r="K2323" s="39"/>
      <c r="L2323" s="39"/>
    </row>
    <row r="2324" spans="1:12">
      <c r="A2324" s="41" t="s">
        <v>6277</v>
      </c>
      <c r="B2324" s="42" t="s">
        <v>6276</v>
      </c>
      <c r="C2324" s="39"/>
      <c r="D2324" s="39"/>
      <c r="E2324" s="39"/>
      <c r="F2324" s="39"/>
      <c r="G2324" s="39"/>
      <c r="H2324" s="39"/>
      <c r="I2324" s="39"/>
      <c r="J2324" s="43"/>
      <c r="K2324" s="39"/>
      <c r="L2324" s="39"/>
    </row>
    <row r="2325" spans="1:12">
      <c r="A2325" s="41" t="s">
        <v>6278</v>
      </c>
      <c r="B2325" s="42" t="s">
        <v>6279</v>
      </c>
      <c r="C2325" s="39"/>
      <c r="D2325" s="39"/>
      <c r="E2325" s="39"/>
      <c r="F2325" s="39"/>
      <c r="G2325" s="39"/>
      <c r="H2325" s="39"/>
      <c r="I2325" s="39"/>
      <c r="J2325" s="43"/>
      <c r="K2325" s="39"/>
      <c r="L2325" s="39"/>
    </row>
    <row r="2326" spans="1:12">
      <c r="A2326" s="41" t="s">
        <v>6280</v>
      </c>
      <c r="B2326" s="42" t="s">
        <v>6279</v>
      </c>
      <c r="C2326" s="39"/>
      <c r="D2326" s="39"/>
      <c r="E2326" s="39"/>
      <c r="F2326" s="39"/>
      <c r="G2326" s="39"/>
      <c r="H2326" s="39"/>
      <c r="I2326" s="39"/>
      <c r="J2326" s="43"/>
      <c r="K2326" s="39"/>
      <c r="L2326" s="39"/>
    </row>
    <row r="2327" spans="1:12">
      <c r="A2327" s="41" t="s">
        <v>6281</v>
      </c>
      <c r="B2327" s="42" t="s">
        <v>1409</v>
      </c>
      <c r="C2327" s="39"/>
      <c r="D2327" s="39"/>
      <c r="E2327" s="39"/>
      <c r="F2327" s="39"/>
      <c r="G2327" s="39"/>
      <c r="H2327" s="39"/>
      <c r="I2327" s="39"/>
      <c r="J2327" s="43"/>
      <c r="K2327" s="39"/>
      <c r="L2327" s="39"/>
    </row>
    <row r="2328" spans="1:12">
      <c r="A2328" s="41" t="s">
        <v>6282</v>
      </c>
      <c r="B2328" s="42" t="s">
        <v>6283</v>
      </c>
      <c r="C2328" s="39"/>
      <c r="D2328" s="39"/>
      <c r="E2328" s="39"/>
      <c r="F2328" s="39"/>
      <c r="G2328" s="39"/>
      <c r="H2328" s="39"/>
      <c r="I2328" s="39"/>
      <c r="J2328" s="43"/>
      <c r="K2328" s="39"/>
      <c r="L2328" s="39"/>
    </row>
    <row r="2329" spans="1:12">
      <c r="A2329" s="41" t="s">
        <v>6284</v>
      </c>
      <c r="B2329" s="42" t="s">
        <v>6283</v>
      </c>
      <c r="C2329" s="39"/>
      <c r="D2329" s="39"/>
      <c r="E2329" s="39"/>
      <c r="F2329" s="39"/>
      <c r="G2329" s="39"/>
      <c r="H2329" s="39"/>
      <c r="I2329" s="39"/>
      <c r="J2329" s="43"/>
      <c r="K2329" s="39"/>
      <c r="L2329" s="39"/>
    </row>
    <row r="2330" spans="1:12">
      <c r="A2330" s="41" t="s">
        <v>6285</v>
      </c>
      <c r="B2330" s="42" t="s">
        <v>6283</v>
      </c>
      <c r="C2330" s="39"/>
      <c r="D2330" s="39"/>
      <c r="E2330" s="39"/>
      <c r="F2330" s="39"/>
      <c r="G2330" s="39"/>
      <c r="H2330" s="39"/>
      <c r="I2330" s="39"/>
      <c r="J2330" s="43"/>
      <c r="K2330" s="39"/>
      <c r="L2330" s="39"/>
    </row>
    <row r="2331" spans="1:12">
      <c r="A2331" s="41" t="s">
        <v>6286</v>
      </c>
      <c r="B2331" s="42" t="s">
        <v>6283</v>
      </c>
      <c r="C2331" s="39"/>
      <c r="D2331" s="39"/>
      <c r="E2331" s="39"/>
      <c r="F2331" s="39"/>
      <c r="G2331" s="39"/>
      <c r="H2331" s="39"/>
      <c r="I2331" s="39"/>
      <c r="J2331" s="43"/>
      <c r="K2331" s="39"/>
      <c r="L2331" s="39"/>
    </row>
    <row r="2332" spans="1:12">
      <c r="A2332" s="41" t="s">
        <v>6287</v>
      </c>
      <c r="B2332" s="42" t="s">
        <v>6288</v>
      </c>
      <c r="C2332" s="39"/>
      <c r="D2332" s="39"/>
      <c r="E2332" s="39"/>
      <c r="F2332" s="39"/>
      <c r="G2332" s="39"/>
      <c r="H2332" s="39"/>
      <c r="I2332" s="39"/>
      <c r="J2332" s="43"/>
      <c r="K2332" s="39"/>
      <c r="L2332" s="39"/>
    </row>
    <row r="2333" spans="1:12">
      <c r="A2333" s="41" t="s">
        <v>6289</v>
      </c>
      <c r="B2333" s="42" t="s">
        <v>6288</v>
      </c>
      <c r="C2333" s="39"/>
      <c r="D2333" s="39"/>
      <c r="E2333" s="39"/>
      <c r="F2333" s="39"/>
      <c r="G2333" s="39"/>
      <c r="H2333" s="39"/>
      <c r="I2333" s="39"/>
      <c r="J2333" s="43"/>
      <c r="K2333" s="39"/>
      <c r="L2333" s="39"/>
    </row>
    <row r="2334" spans="1:12">
      <c r="A2334" s="41" t="s">
        <v>6290</v>
      </c>
      <c r="B2334" s="42" t="s">
        <v>6291</v>
      </c>
      <c r="C2334" s="39"/>
      <c r="D2334" s="39"/>
      <c r="E2334" s="39"/>
      <c r="F2334" s="39"/>
      <c r="G2334" s="39"/>
      <c r="H2334" s="39"/>
      <c r="I2334" s="39"/>
      <c r="J2334" s="43"/>
      <c r="K2334" s="39"/>
      <c r="L2334" s="39"/>
    </row>
    <row r="2335" spans="1:12">
      <c r="A2335" s="41" t="s">
        <v>6292</v>
      </c>
      <c r="B2335" s="42" t="s">
        <v>6291</v>
      </c>
      <c r="C2335" s="39"/>
      <c r="D2335" s="39"/>
      <c r="E2335" s="39"/>
      <c r="F2335" s="39"/>
      <c r="G2335" s="39"/>
      <c r="H2335" s="39"/>
      <c r="I2335" s="39"/>
      <c r="J2335" s="43"/>
      <c r="K2335" s="39"/>
      <c r="L2335" s="39"/>
    </row>
    <row r="2336" spans="1:12">
      <c r="A2336" s="41" t="s">
        <v>6293</v>
      </c>
      <c r="B2336" s="42" t="s">
        <v>6294</v>
      </c>
      <c r="C2336" s="39"/>
      <c r="D2336" s="39"/>
      <c r="E2336" s="39"/>
      <c r="F2336" s="39"/>
      <c r="G2336" s="39"/>
      <c r="H2336" s="39"/>
      <c r="I2336" s="39"/>
      <c r="J2336" s="43"/>
      <c r="K2336" s="39"/>
      <c r="L2336" s="39"/>
    </row>
    <row r="2337" spans="1:12">
      <c r="A2337" s="41" t="s">
        <v>6295</v>
      </c>
      <c r="B2337" s="42" t="s">
        <v>6294</v>
      </c>
      <c r="C2337" s="39"/>
      <c r="D2337" s="39"/>
      <c r="E2337" s="39"/>
      <c r="F2337" s="39"/>
      <c r="G2337" s="39"/>
      <c r="H2337" s="39"/>
      <c r="I2337" s="39"/>
      <c r="J2337" s="43"/>
      <c r="K2337" s="39"/>
      <c r="L2337" s="39"/>
    </row>
    <row r="2338" spans="1:12">
      <c r="A2338" s="41" t="s">
        <v>6296</v>
      </c>
      <c r="B2338" s="42" t="s">
        <v>6297</v>
      </c>
      <c r="C2338" s="39"/>
      <c r="D2338" s="39"/>
      <c r="E2338" s="39"/>
      <c r="F2338" s="39"/>
      <c r="G2338" s="39"/>
      <c r="H2338" s="39"/>
      <c r="I2338" s="39"/>
      <c r="J2338" s="43"/>
      <c r="K2338" s="39"/>
      <c r="L2338" s="39"/>
    </row>
    <row r="2339" spans="1:12">
      <c r="A2339" s="41" t="s">
        <v>6298</v>
      </c>
      <c r="B2339" s="42" t="s">
        <v>6297</v>
      </c>
      <c r="C2339" s="39"/>
      <c r="D2339" s="39"/>
      <c r="E2339" s="39"/>
      <c r="F2339" s="39"/>
      <c r="G2339" s="39"/>
      <c r="H2339" s="39"/>
      <c r="I2339" s="39"/>
      <c r="J2339" s="43"/>
      <c r="K2339" s="39"/>
      <c r="L2339" s="39"/>
    </row>
    <row r="2340" spans="1:12">
      <c r="A2340" s="41" t="s">
        <v>6299</v>
      </c>
      <c r="B2340" s="42" t="s">
        <v>6297</v>
      </c>
      <c r="C2340" s="39"/>
      <c r="D2340" s="39"/>
      <c r="E2340" s="39"/>
      <c r="F2340" s="39"/>
      <c r="G2340" s="39"/>
      <c r="H2340" s="39"/>
      <c r="I2340" s="39"/>
      <c r="J2340" s="43"/>
      <c r="K2340" s="39"/>
      <c r="L2340" s="39"/>
    </row>
    <row r="2341" spans="1:12">
      <c r="A2341" s="41" t="s">
        <v>6300</v>
      </c>
      <c r="B2341" s="42" t="s">
        <v>6301</v>
      </c>
      <c r="C2341" s="39"/>
      <c r="D2341" s="39"/>
      <c r="E2341" s="39"/>
      <c r="F2341" s="39"/>
      <c r="G2341" s="39"/>
      <c r="H2341" s="39"/>
      <c r="I2341" s="39"/>
      <c r="J2341" s="43"/>
      <c r="K2341" s="39"/>
      <c r="L2341" s="39"/>
    </row>
    <row r="2342" spans="1:12" ht="26.4">
      <c r="A2342" s="41" t="s">
        <v>6302</v>
      </c>
      <c r="B2342" s="42" t="s">
        <v>6303</v>
      </c>
      <c r="C2342" s="39"/>
      <c r="D2342" s="39"/>
      <c r="E2342" s="39"/>
      <c r="F2342" s="39"/>
      <c r="G2342" s="39"/>
      <c r="H2342" s="39"/>
      <c r="I2342" s="39"/>
      <c r="J2342" s="43"/>
      <c r="K2342" s="39"/>
      <c r="L2342" s="39"/>
    </row>
    <row r="2343" spans="1:12">
      <c r="A2343" s="41" t="s">
        <v>6304</v>
      </c>
      <c r="B2343" s="42" t="s">
        <v>1411</v>
      </c>
      <c r="C2343" s="39"/>
      <c r="D2343" s="39"/>
      <c r="E2343" s="39"/>
      <c r="F2343" s="39"/>
      <c r="G2343" s="39"/>
      <c r="H2343" s="39"/>
      <c r="I2343" s="39"/>
      <c r="J2343" s="43"/>
      <c r="K2343" s="39"/>
      <c r="L2343" s="39"/>
    </row>
    <row r="2344" spans="1:12">
      <c r="A2344" s="41" t="s">
        <v>6305</v>
      </c>
      <c r="B2344" s="42" t="s">
        <v>6306</v>
      </c>
      <c r="C2344" s="39"/>
      <c r="D2344" s="39"/>
      <c r="E2344" s="39"/>
      <c r="F2344" s="39"/>
      <c r="G2344" s="39"/>
      <c r="H2344" s="39"/>
      <c r="I2344" s="39"/>
      <c r="J2344" s="43"/>
      <c r="K2344" s="39"/>
      <c r="L2344" s="39"/>
    </row>
    <row r="2345" spans="1:12">
      <c r="A2345" s="41" t="s">
        <v>6307</v>
      </c>
      <c r="B2345" s="42" t="s">
        <v>6306</v>
      </c>
      <c r="C2345" s="39"/>
      <c r="D2345" s="39"/>
      <c r="E2345" s="39"/>
      <c r="F2345" s="39"/>
      <c r="G2345" s="39"/>
      <c r="H2345" s="39"/>
      <c r="I2345" s="39"/>
      <c r="J2345" s="43"/>
      <c r="K2345" s="39"/>
      <c r="L2345" s="39"/>
    </row>
    <row r="2346" spans="1:12">
      <c r="A2346" s="41" t="s">
        <v>6308</v>
      </c>
      <c r="B2346" s="42" t="s">
        <v>6309</v>
      </c>
      <c r="C2346" s="39"/>
      <c r="D2346" s="39"/>
      <c r="E2346" s="39"/>
      <c r="F2346" s="39"/>
      <c r="G2346" s="39"/>
      <c r="H2346" s="39"/>
      <c r="I2346" s="39"/>
      <c r="J2346" s="43"/>
      <c r="K2346" s="39"/>
      <c r="L2346" s="39"/>
    </row>
    <row r="2347" spans="1:12">
      <c r="A2347" s="41" t="s">
        <v>6310</v>
      </c>
      <c r="B2347" s="42" t="s">
        <v>6309</v>
      </c>
      <c r="C2347" s="39"/>
      <c r="D2347" s="39"/>
      <c r="E2347" s="39"/>
      <c r="F2347" s="39"/>
      <c r="G2347" s="39"/>
      <c r="H2347" s="39"/>
      <c r="I2347" s="39"/>
      <c r="J2347" s="43"/>
      <c r="K2347" s="39"/>
      <c r="L2347" s="39"/>
    </row>
    <row r="2348" spans="1:12">
      <c r="A2348" s="41" t="s">
        <v>6311</v>
      </c>
      <c r="B2348" s="42" t="s">
        <v>6312</v>
      </c>
      <c r="C2348" s="39"/>
      <c r="D2348" s="39"/>
      <c r="E2348" s="39"/>
      <c r="F2348" s="39"/>
      <c r="G2348" s="39"/>
      <c r="H2348" s="39"/>
      <c r="I2348" s="39"/>
      <c r="J2348" s="43"/>
      <c r="K2348" s="39"/>
      <c r="L2348" s="39"/>
    </row>
    <row r="2349" spans="1:12">
      <c r="A2349" s="41" t="s">
        <v>6313</v>
      </c>
      <c r="B2349" s="42" t="s">
        <v>6314</v>
      </c>
      <c r="C2349" s="39"/>
      <c r="D2349" s="39"/>
      <c r="E2349" s="39"/>
      <c r="F2349" s="39"/>
      <c r="G2349" s="39"/>
      <c r="H2349" s="39"/>
      <c r="I2349" s="39"/>
      <c r="J2349" s="43"/>
      <c r="K2349" s="39"/>
      <c r="L2349" s="39"/>
    </row>
    <row r="2350" spans="1:12">
      <c r="A2350" s="41" t="s">
        <v>6315</v>
      </c>
      <c r="B2350" s="42" t="s">
        <v>6316</v>
      </c>
      <c r="C2350" s="39"/>
      <c r="D2350" s="39"/>
      <c r="E2350" s="39"/>
      <c r="F2350" s="39"/>
      <c r="G2350" s="39"/>
      <c r="H2350" s="39"/>
      <c r="I2350" s="39"/>
      <c r="J2350" s="43"/>
      <c r="K2350" s="39"/>
      <c r="L2350" s="39"/>
    </row>
    <row r="2351" spans="1:12">
      <c r="A2351" s="41" t="s">
        <v>6317</v>
      </c>
      <c r="B2351" s="42" t="s">
        <v>6318</v>
      </c>
      <c r="C2351" s="39"/>
      <c r="D2351" s="39"/>
      <c r="E2351" s="39"/>
      <c r="F2351" s="39"/>
      <c r="G2351" s="39"/>
      <c r="H2351" s="39"/>
      <c r="I2351" s="39"/>
      <c r="J2351" s="43"/>
      <c r="K2351" s="39"/>
      <c r="L2351" s="39"/>
    </row>
    <row r="2352" spans="1:12">
      <c r="A2352" s="41" t="s">
        <v>6319</v>
      </c>
      <c r="B2352" s="42" t="s">
        <v>6320</v>
      </c>
      <c r="C2352" s="39"/>
      <c r="D2352" s="39"/>
      <c r="E2352" s="39"/>
      <c r="F2352" s="39"/>
      <c r="G2352" s="39"/>
      <c r="H2352" s="39"/>
      <c r="I2352" s="39"/>
      <c r="J2352" s="43"/>
      <c r="K2352" s="39"/>
      <c r="L2352" s="39"/>
    </row>
    <row r="2353" spans="1:12">
      <c r="A2353" s="41" t="s">
        <v>6321</v>
      </c>
      <c r="B2353" s="42" t="s">
        <v>6320</v>
      </c>
      <c r="C2353" s="39"/>
      <c r="D2353" s="39"/>
      <c r="E2353" s="39"/>
      <c r="F2353" s="39"/>
      <c r="G2353" s="39"/>
      <c r="H2353" s="39"/>
      <c r="I2353" s="39"/>
      <c r="J2353" s="43"/>
      <c r="K2353" s="39"/>
      <c r="L2353" s="39"/>
    </row>
    <row r="2354" spans="1:12">
      <c r="A2354" s="41" t="s">
        <v>6322</v>
      </c>
      <c r="B2354" s="42" t="s">
        <v>6320</v>
      </c>
      <c r="C2354" s="39"/>
      <c r="D2354" s="39"/>
      <c r="E2354" s="39"/>
      <c r="F2354" s="39"/>
      <c r="G2354" s="39"/>
      <c r="H2354" s="39"/>
      <c r="I2354" s="39"/>
      <c r="J2354" s="43"/>
      <c r="K2354" s="39"/>
      <c r="L2354" s="39"/>
    </row>
    <row r="2355" spans="1:12">
      <c r="A2355" s="41" t="s">
        <v>6323</v>
      </c>
      <c r="B2355" s="42" t="s">
        <v>6324</v>
      </c>
      <c r="C2355" s="39"/>
      <c r="D2355" s="39"/>
      <c r="E2355" s="39"/>
      <c r="F2355" s="39"/>
      <c r="G2355" s="39"/>
      <c r="H2355" s="39"/>
      <c r="I2355" s="39"/>
      <c r="J2355" s="43"/>
      <c r="K2355" s="39"/>
      <c r="L2355" s="39"/>
    </row>
    <row r="2356" spans="1:12">
      <c r="A2356" s="41" t="s">
        <v>6325</v>
      </c>
      <c r="B2356" s="42" t="s">
        <v>6324</v>
      </c>
      <c r="C2356" s="39"/>
      <c r="D2356" s="39"/>
      <c r="E2356" s="39"/>
      <c r="F2356" s="39"/>
      <c r="G2356" s="39"/>
      <c r="H2356" s="39"/>
      <c r="I2356" s="39"/>
      <c r="J2356" s="43"/>
      <c r="K2356" s="39"/>
      <c r="L2356" s="39"/>
    </row>
    <row r="2357" spans="1:12">
      <c r="A2357" s="41" t="s">
        <v>6326</v>
      </c>
      <c r="B2357" s="42" t="s">
        <v>6324</v>
      </c>
      <c r="C2357" s="39"/>
      <c r="D2357" s="39"/>
      <c r="E2357" s="39"/>
      <c r="F2357" s="39"/>
      <c r="G2357" s="39"/>
      <c r="H2357" s="39"/>
      <c r="I2357" s="39"/>
      <c r="J2357" s="43"/>
      <c r="K2357" s="39"/>
      <c r="L2357" s="39"/>
    </row>
    <row r="2358" spans="1:12">
      <c r="A2358" s="41" t="s">
        <v>6327</v>
      </c>
      <c r="B2358" s="42" t="s">
        <v>1413</v>
      </c>
      <c r="C2358" s="39"/>
      <c r="D2358" s="39"/>
      <c r="E2358" s="39"/>
      <c r="F2358" s="39"/>
      <c r="G2358" s="39"/>
      <c r="H2358" s="39"/>
      <c r="I2358" s="39"/>
      <c r="J2358" s="43"/>
      <c r="K2358" s="39"/>
      <c r="L2358" s="39"/>
    </row>
    <row r="2359" spans="1:12">
      <c r="A2359" s="41" t="s">
        <v>6328</v>
      </c>
      <c r="B2359" s="42" t="s">
        <v>6329</v>
      </c>
      <c r="C2359" s="39"/>
      <c r="D2359" s="39"/>
      <c r="E2359" s="39"/>
      <c r="F2359" s="39"/>
      <c r="G2359" s="39"/>
      <c r="H2359" s="39"/>
      <c r="I2359" s="39"/>
      <c r="J2359" s="43"/>
      <c r="K2359" s="39"/>
      <c r="L2359" s="39"/>
    </row>
    <row r="2360" spans="1:12">
      <c r="A2360" s="41" t="s">
        <v>6330</v>
      </c>
      <c r="B2360" s="42" t="s">
        <v>6331</v>
      </c>
      <c r="C2360" s="39"/>
      <c r="D2360" s="39"/>
      <c r="E2360" s="39"/>
      <c r="F2360" s="39"/>
      <c r="G2360" s="39"/>
      <c r="H2360" s="39"/>
      <c r="I2360" s="39"/>
      <c r="J2360" s="43"/>
      <c r="K2360" s="39"/>
      <c r="L2360" s="39"/>
    </row>
    <row r="2361" spans="1:12">
      <c r="A2361" s="41" t="s">
        <v>6332</v>
      </c>
      <c r="B2361" s="42" t="s">
        <v>6331</v>
      </c>
      <c r="C2361" s="39"/>
      <c r="D2361" s="39"/>
      <c r="E2361" s="39"/>
      <c r="F2361" s="39"/>
      <c r="G2361" s="39"/>
      <c r="H2361" s="39"/>
      <c r="I2361" s="39"/>
      <c r="J2361" s="43"/>
      <c r="K2361" s="39"/>
      <c r="L2361" s="39"/>
    </row>
    <row r="2362" spans="1:12">
      <c r="A2362" s="41" t="s">
        <v>6333</v>
      </c>
      <c r="B2362" s="42" t="s">
        <v>6331</v>
      </c>
      <c r="C2362" s="39"/>
      <c r="D2362" s="39"/>
      <c r="E2362" s="39"/>
      <c r="F2362" s="39"/>
      <c r="G2362" s="39"/>
      <c r="H2362" s="39"/>
      <c r="I2362" s="39"/>
      <c r="J2362" s="43"/>
      <c r="K2362" s="39"/>
      <c r="L2362" s="39"/>
    </row>
    <row r="2363" spans="1:12">
      <c r="A2363" s="41" t="s">
        <v>6334</v>
      </c>
      <c r="B2363" s="42" t="s">
        <v>6335</v>
      </c>
      <c r="C2363" s="39"/>
      <c r="D2363" s="39"/>
      <c r="E2363" s="39"/>
      <c r="F2363" s="39"/>
      <c r="G2363" s="39"/>
      <c r="H2363" s="39"/>
      <c r="I2363" s="39"/>
      <c r="J2363" s="43"/>
      <c r="K2363" s="39"/>
      <c r="L2363" s="39"/>
    </row>
    <row r="2364" spans="1:12">
      <c r="A2364" s="41" t="s">
        <v>6336</v>
      </c>
      <c r="B2364" s="42" t="s">
        <v>6337</v>
      </c>
      <c r="C2364" s="39"/>
      <c r="D2364" s="39"/>
      <c r="E2364" s="39"/>
      <c r="F2364" s="39"/>
      <c r="G2364" s="39"/>
      <c r="H2364" s="39"/>
      <c r="I2364" s="39"/>
      <c r="J2364" s="43"/>
      <c r="K2364" s="39"/>
      <c r="L2364" s="39"/>
    </row>
    <row r="2365" spans="1:12">
      <c r="A2365" s="41" t="s">
        <v>6338</v>
      </c>
      <c r="B2365" s="42" t="s">
        <v>6337</v>
      </c>
      <c r="C2365" s="39"/>
      <c r="D2365" s="39"/>
      <c r="E2365" s="39"/>
      <c r="F2365" s="39"/>
      <c r="G2365" s="39"/>
      <c r="H2365" s="39"/>
      <c r="I2365" s="39"/>
      <c r="J2365" s="43"/>
      <c r="K2365" s="39"/>
      <c r="L2365" s="39"/>
    </row>
    <row r="2366" spans="1:12">
      <c r="A2366" s="41" t="s">
        <v>6339</v>
      </c>
      <c r="B2366" s="42" t="s">
        <v>6340</v>
      </c>
      <c r="C2366" s="39"/>
      <c r="D2366" s="39"/>
      <c r="E2366" s="39"/>
      <c r="F2366" s="39"/>
      <c r="G2366" s="39"/>
      <c r="H2366" s="39"/>
      <c r="I2366" s="39"/>
      <c r="J2366" s="43"/>
      <c r="K2366" s="39"/>
      <c r="L2366" s="39"/>
    </row>
    <row r="2367" spans="1:12">
      <c r="A2367" s="41" t="s">
        <v>6341</v>
      </c>
      <c r="B2367" s="42" t="s">
        <v>6340</v>
      </c>
      <c r="C2367" s="39"/>
      <c r="D2367" s="39"/>
      <c r="E2367" s="39"/>
      <c r="F2367" s="39"/>
      <c r="G2367" s="39"/>
      <c r="H2367" s="39"/>
      <c r="I2367" s="39"/>
      <c r="J2367" s="43"/>
      <c r="K2367" s="39"/>
      <c r="L2367" s="39"/>
    </row>
    <row r="2368" spans="1:12">
      <c r="A2368" s="41" t="s">
        <v>6342</v>
      </c>
      <c r="B2368" s="42" t="s">
        <v>6343</v>
      </c>
      <c r="C2368" s="39"/>
      <c r="D2368" s="39"/>
      <c r="E2368" s="39"/>
      <c r="F2368" s="39"/>
      <c r="G2368" s="39"/>
      <c r="H2368" s="39"/>
      <c r="I2368" s="39"/>
      <c r="J2368" s="43"/>
      <c r="K2368" s="39"/>
      <c r="L2368" s="39"/>
    </row>
    <row r="2369" spans="1:12">
      <c r="A2369" s="41" t="s">
        <v>6344</v>
      </c>
      <c r="B2369" s="42" t="s">
        <v>6343</v>
      </c>
      <c r="C2369" s="39"/>
      <c r="D2369" s="39"/>
      <c r="E2369" s="39"/>
      <c r="F2369" s="39"/>
      <c r="G2369" s="39"/>
      <c r="H2369" s="39"/>
      <c r="I2369" s="39"/>
      <c r="J2369" s="43"/>
      <c r="K2369" s="39"/>
      <c r="L2369" s="39"/>
    </row>
    <row r="2370" spans="1:12">
      <c r="A2370" s="41" t="s">
        <v>6345</v>
      </c>
      <c r="B2370" s="42" t="s">
        <v>6346</v>
      </c>
      <c r="C2370" s="39"/>
      <c r="D2370" s="39"/>
      <c r="E2370" s="39"/>
      <c r="F2370" s="39"/>
      <c r="G2370" s="39"/>
      <c r="H2370" s="39"/>
      <c r="I2370" s="39"/>
      <c r="J2370" s="43"/>
      <c r="K2370" s="39"/>
      <c r="L2370" s="39"/>
    </row>
    <row r="2371" spans="1:12">
      <c r="A2371" s="41" t="s">
        <v>6347</v>
      </c>
      <c r="B2371" s="42" t="s">
        <v>6348</v>
      </c>
      <c r="C2371" s="39"/>
      <c r="D2371" s="39"/>
      <c r="E2371" s="39"/>
      <c r="F2371" s="39"/>
      <c r="G2371" s="39"/>
      <c r="H2371" s="39"/>
      <c r="I2371" s="39"/>
      <c r="J2371" s="43"/>
      <c r="K2371" s="39"/>
      <c r="L2371" s="39"/>
    </row>
    <row r="2372" spans="1:12">
      <c r="A2372" s="41" t="s">
        <v>6349</v>
      </c>
      <c r="B2372" s="42" t="s">
        <v>6348</v>
      </c>
      <c r="C2372" s="39"/>
      <c r="D2372" s="39"/>
      <c r="E2372" s="39"/>
      <c r="F2372" s="39"/>
      <c r="G2372" s="39"/>
      <c r="H2372" s="39"/>
      <c r="I2372" s="39"/>
      <c r="J2372" s="43"/>
      <c r="K2372" s="39"/>
      <c r="L2372" s="39"/>
    </row>
    <row r="2373" spans="1:12">
      <c r="A2373" s="41" t="s">
        <v>6350</v>
      </c>
      <c r="B2373" s="42" t="s">
        <v>6348</v>
      </c>
      <c r="C2373" s="39"/>
      <c r="D2373" s="39"/>
      <c r="E2373" s="39"/>
      <c r="F2373" s="39"/>
      <c r="G2373" s="39"/>
      <c r="H2373" s="39"/>
      <c r="I2373" s="39"/>
      <c r="J2373" s="43"/>
      <c r="K2373" s="39"/>
      <c r="L2373" s="39"/>
    </row>
    <row r="2374" spans="1:12">
      <c r="A2374" s="41" t="s">
        <v>6351</v>
      </c>
      <c r="B2374" s="42" t="s">
        <v>6352</v>
      </c>
      <c r="C2374" s="39"/>
      <c r="D2374" s="39"/>
      <c r="E2374" s="39"/>
      <c r="F2374" s="39"/>
      <c r="G2374" s="39"/>
      <c r="H2374" s="39"/>
      <c r="I2374" s="39"/>
      <c r="J2374" s="43"/>
      <c r="K2374" s="39"/>
      <c r="L2374" s="39"/>
    </row>
    <row r="2375" spans="1:12">
      <c r="A2375" s="41" t="s">
        <v>6353</v>
      </c>
      <c r="B2375" s="42" t="s">
        <v>6352</v>
      </c>
      <c r="C2375" s="39"/>
      <c r="D2375" s="39"/>
      <c r="E2375" s="39"/>
      <c r="F2375" s="39"/>
      <c r="G2375" s="39"/>
      <c r="H2375" s="39"/>
      <c r="I2375" s="39"/>
      <c r="J2375" s="43"/>
      <c r="K2375" s="39"/>
      <c r="L2375" s="39"/>
    </row>
    <row r="2376" spans="1:12">
      <c r="A2376" s="41" t="s">
        <v>6354</v>
      </c>
      <c r="B2376" s="42" t="s">
        <v>6352</v>
      </c>
      <c r="C2376" s="39"/>
      <c r="D2376" s="39"/>
      <c r="E2376" s="39"/>
      <c r="F2376" s="39"/>
      <c r="G2376" s="39"/>
      <c r="H2376" s="39"/>
      <c r="I2376" s="39"/>
      <c r="J2376" s="43"/>
      <c r="K2376" s="39"/>
      <c r="L2376" s="39"/>
    </row>
    <row r="2377" spans="1:12">
      <c r="A2377" s="41" t="s">
        <v>6355</v>
      </c>
      <c r="B2377" s="42" t="s">
        <v>6356</v>
      </c>
      <c r="C2377" s="39"/>
      <c r="D2377" s="39"/>
      <c r="E2377" s="39"/>
      <c r="F2377" s="39"/>
      <c r="G2377" s="39"/>
      <c r="H2377" s="39"/>
      <c r="I2377" s="39"/>
      <c r="J2377" s="43"/>
      <c r="K2377" s="39"/>
      <c r="L2377" s="39"/>
    </row>
    <row r="2378" spans="1:12">
      <c r="A2378" s="41" t="s">
        <v>6357</v>
      </c>
      <c r="B2378" s="42" t="s">
        <v>6358</v>
      </c>
      <c r="C2378" s="39"/>
      <c r="D2378" s="39"/>
      <c r="E2378" s="39"/>
      <c r="F2378" s="39"/>
      <c r="G2378" s="39"/>
      <c r="H2378" s="39"/>
      <c r="I2378" s="39"/>
      <c r="J2378" s="43"/>
      <c r="K2378" s="39"/>
      <c r="L2378" s="39"/>
    </row>
    <row r="2379" spans="1:12">
      <c r="A2379" s="41" t="s">
        <v>6359</v>
      </c>
      <c r="B2379" s="42" t="s">
        <v>6358</v>
      </c>
      <c r="C2379" s="39"/>
      <c r="D2379" s="39"/>
      <c r="E2379" s="39"/>
      <c r="F2379" s="39"/>
      <c r="G2379" s="39"/>
      <c r="H2379" s="39"/>
      <c r="I2379" s="39"/>
      <c r="J2379" s="43"/>
      <c r="K2379" s="39"/>
      <c r="L2379" s="39"/>
    </row>
    <row r="2380" spans="1:12">
      <c r="A2380" s="41" t="s">
        <v>6360</v>
      </c>
      <c r="B2380" s="42" t="s">
        <v>6358</v>
      </c>
      <c r="C2380" s="39"/>
      <c r="D2380" s="39"/>
      <c r="E2380" s="39"/>
      <c r="F2380" s="39"/>
      <c r="G2380" s="39"/>
      <c r="H2380" s="39"/>
      <c r="I2380" s="39"/>
      <c r="J2380" s="43"/>
      <c r="K2380" s="39"/>
      <c r="L2380" s="39"/>
    </row>
    <row r="2381" spans="1:12">
      <c r="A2381" s="41" t="s">
        <v>6361</v>
      </c>
      <c r="B2381" s="42" t="s">
        <v>6362</v>
      </c>
      <c r="C2381" s="39"/>
      <c r="D2381" s="39"/>
      <c r="E2381" s="39"/>
      <c r="F2381" s="39"/>
      <c r="G2381" s="39"/>
      <c r="H2381" s="39"/>
      <c r="I2381" s="39"/>
      <c r="J2381" s="43"/>
      <c r="K2381" s="39"/>
      <c r="L2381" s="39"/>
    </row>
    <row r="2382" spans="1:12">
      <c r="A2382" s="41" t="s">
        <v>6363</v>
      </c>
      <c r="B2382" s="42" t="s">
        <v>6362</v>
      </c>
      <c r="C2382" s="39"/>
      <c r="D2382" s="39"/>
      <c r="E2382" s="39"/>
      <c r="F2382" s="39"/>
      <c r="G2382" s="39"/>
      <c r="H2382" s="39"/>
      <c r="I2382" s="39"/>
      <c r="J2382" s="43"/>
      <c r="K2382" s="39"/>
      <c r="L2382" s="39"/>
    </row>
    <row r="2383" spans="1:12">
      <c r="A2383" s="41" t="s">
        <v>6364</v>
      </c>
      <c r="B2383" s="42" t="s">
        <v>6362</v>
      </c>
      <c r="C2383" s="39"/>
      <c r="D2383" s="39"/>
      <c r="E2383" s="39"/>
      <c r="F2383" s="39"/>
      <c r="G2383" s="39"/>
      <c r="H2383" s="39"/>
      <c r="I2383" s="39"/>
      <c r="J2383" s="43"/>
      <c r="K2383" s="39"/>
      <c r="L2383" s="39"/>
    </row>
    <row r="2384" spans="1:12">
      <c r="A2384" s="41" t="s">
        <v>6365</v>
      </c>
      <c r="B2384" s="42" t="s">
        <v>6366</v>
      </c>
      <c r="C2384" s="39"/>
      <c r="D2384" s="39"/>
      <c r="E2384" s="39"/>
      <c r="F2384" s="39"/>
      <c r="G2384" s="39"/>
      <c r="H2384" s="39"/>
      <c r="I2384" s="39"/>
      <c r="J2384" s="43"/>
      <c r="K2384" s="39"/>
      <c r="L2384" s="39"/>
    </row>
    <row r="2385" spans="1:12">
      <c r="A2385" s="41" t="s">
        <v>6367</v>
      </c>
      <c r="B2385" s="42" t="s">
        <v>6368</v>
      </c>
      <c r="C2385" s="39"/>
      <c r="D2385" s="39"/>
      <c r="E2385" s="39"/>
      <c r="F2385" s="39"/>
      <c r="G2385" s="39"/>
      <c r="H2385" s="39"/>
      <c r="I2385" s="39"/>
      <c r="J2385" s="43"/>
      <c r="K2385" s="39"/>
      <c r="L2385" s="39"/>
    </row>
    <row r="2386" spans="1:12">
      <c r="A2386" s="41" t="s">
        <v>6369</v>
      </c>
      <c r="B2386" s="42" t="s">
        <v>6368</v>
      </c>
      <c r="C2386" s="39"/>
      <c r="D2386" s="39"/>
      <c r="E2386" s="39"/>
      <c r="F2386" s="39"/>
      <c r="G2386" s="39"/>
      <c r="H2386" s="39"/>
      <c r="I2386" s="39"/>
      <c r="J2386" s="43"/>
      <c r="K2386" s="39"/>
      <c r="L2386" s="39"/>
    </row>
    <row r="2387" spans="1:12">
      <c r="A2387" s="41" t="s">
        <v>6370</v>
      </c>
      <c r="B2387" s="42" t="s">
        <v>6368</v>
      </c>
      <c r="C2387" s="39"/>
      <c r="D2387" s="39"/>
      <c r="E2387" s="39"/>
      <c r="F2387" s="39"/>
      <c r="G2387" s="39"/>
      <c r="H2387" s="39"/>
      <c r="I2387" s="39"/>
      <c r="J2387" s="43"/>
      <c r="K2387" s="39"/>
      <c r="L2387" s="39"/>
    </row>
    <row r="2388" spans="1:12">
      <c r="A2388" s="41" t="s">
        <v>6371</v>
      </c>
      <c r="B2388" s="42" t="s">
        <v>6372</v>
      </c>
      <c r="C2388" s="39"/>
      <c r="D2388" s="39"/>
      <c r="E2388" s="39"/>
      <c r="F2388" s="39"/>
      <c r="G2388" s="39"/>
      <c r="H2388" s="39"/>
      <c r="I2388" s="39"/>
      <c r="J2388" s="43"/>
      <c r="K2388" s="39"/>
      <c r="L2388" s="39"/>
    </row>
    <row r="2389" spans="1:12">
      <c r="A2389" s="41" t="s">
        <v>6373</v>
      </c>
      <c r="B2389" s="42" t="s">
        <v>6374</v>
      </c>
      <c r="C2389" s="39"/>
      <c r="D2389" s="39"/>
      <c r="E2389" s="39"/>
      <c r="F2389" s="39"/>
      <c r="G2389" s="39"/>
      <c r="H2389" s="39"/>
      <c r="I2389" s="39"/>
      <c r="J2389" s="43"/>
      <c r="K2389" s="39"/>
      <c r="L2389" s="39"/>
    </row>
    <row r="2390" spans="1:12">
      <c r="A2390" s="41" t="s">
        <v>6375</v>
      </c>
      <c r="B2390" s="42" t="s">
        <v>6374</v>
      </c>
      <c r="C2390" s="39"/>
      <c r="D2390" s="39"/>
      <c r="E2390" s="39"/>
      <c r="F2390" s="39"/>
      <c r="G2390" s="39"/>
      <c r="H2390" s="39"/>
      <c r="I2390" s="39"/>
      <c r="J2390" s="43"/>
      <c r="K2390" s="39"/>
      <c r="L2390" s="39"/>
    </row>
    <row r="2391" spans="1:12">
      <c r="A2391" s="41" t="s">
        <v>6376</v>
      </c>
      <c r="B2391" s="42" t="s">
        <v>6377</v>
      </c>
      <c r="C2391" s="39"/>
      <c r="D2391" s="39"/>
      <c r="E2391" s="39"/>
      <c r="F2391" s="39"/>
      <c r="G2391" s="39"/>
      <c r="H2391" s="39"/>
      <c r="I2391" s="39"/>
      <c r="J2391" s="43"/>
      <c r="K2391" s="39"/>
      <c r="L2391" s="39"/>
    </row>
    <row r="2392" spans="1:12">
      <c r="A2392" s="41" t="s">
        <v>6378</v>
      </c>
      <c r="B2392" s="42" t="s">
        <v>6379</v>
      </c>
      <c r="C2392" s="39"/>
      <c r="D2392" s="39"/>
      <c r="E2392" s="39"/>
      <c r="F2392" s="39"/>
      <c r="G2392" s="39"/>
      <c r="H2392" s="39"/>
      <c r="I2392" s="39"/>
      <c r="J2392" s="43"/>
      <c r="K2392" s="39"/>
      <c r="L2392" s="39"/>
    </row>
    <row r="2393" spans="1:12">
      <c r="A2393" s="41" t="s">
        <v>6380</v>
      </c>
      <c r="B2393" s="42" t="s">
        <v>6381</v>
      </c>
      <c r="C2393" s="39"/>
      <c r="D2393" s="39"/>
      <c r="E2393" s="39"/>
      <c r="F2393" s="39"/>
      <c r="G2393" s="39"/>
      <c r="H2393" s="39"/>
      <c r="I2393" s="39"/>
      <c r="J2393" s="43"/>
      <c r="K2393" s="39"/>
      <c r="L2393" s="39"/>
    </row>
    <row r="2394" spans="1:12" ht="26.4">
      <c r="A2394" s="41" t="s">
        <v>6382</v>
      </c>
      <c r="B2394" s="42" t="s">
        <v>6383</v>
      </c>
      <c r="C2394" s="39"/>
      <c r="D2394" s="39"/>
      <c r="E2394" s="39"/>
      <c r="F2394" s="39"/>
      <c r="G2394" s="39"/>
      <c r="H2394" s="39"/>
      <c r="I2394" s="39"/>
      <c r="J2394" s="43"/>
      <c r="K2394" s="39"/>
      <c r="L2394" s="39"/>
    </row>
    <row r="2395" spans="1:12" ht="26.4">
      <c r="A2395" s="41" t="s">
        <v>6384</v>
      </c>
      <c r="B2395" s="42" t="s">
        <v>6383</v>
      </c>
      <c r="C2395" s="39"/>
      <c r="D2395" s="39"/>
      <c r="E2395" s="39"/>
      <c r="F2395" s="39"/>
      <c r="G2395" s="39"/>
      <c r="H2395" s="39"/>
      <c r="I2395" s="39"/>
      <c r="J2395" s="43"/>
      <c r="K2395" s="39"/>
      <c r="L2395" s="39"/>
    </row>
    <row r="2396" spans="1:12" ht="26.4">
      <c r="A2396" s="41" t="s">
        <v>6385</v>
      </c>
      <c r="B2396" s="42" t="s">
        <v>6383</v>
      </c>
      <c r="C2396" s="39"/>
      <c r="D2396" s="39"/>
      <c r="E2396" s="39"/>
      <c r="F2396" s="39"/>
      <c r="G2396" s="39"/>
      <c r="H2396" s="39"/>
      <c r="I2396" s="39"/>
      <c r="J2396" s="43"/>
      <c r="K2396" s="39"/>
      <c r="L2396" s="39"/>
    </row>
    <row r="2397" spans="1:12" ht="26.4">
      <c r="A2397" s="41" t="s">
        <v>665</v>
      </c>
      <c r="B2397" s="42" t="s">
        <v>1416</v>
      </c>
      <c r="C2397" s="39"/>
      <c r="D2397" s="39"/>
      <c r="E2397" s="39"/>
      <c r="F2397" s="39"/>
      <c r="G2397" s="39"/>
      <c r="H2397" s="39"/>
      <c r="I2397" s="39"/>
      <c r="J2397" s="43"/>
      <c r="K2397" s="39"/>
      <c r="L2397" s="39"/>
    </row>
    <row r="2398" spans="1:12">
      <c r="A2398" s="41" t="s">
        <v>6386</v>
      </c>
      <c r="B2398" s="42" t="s">
        <v>6387</v>
      </c>
      <c r="C2398" s="39"/>
      <c r="D2398" s="39"/>
      <c r="E2398" s="39"/>
      <c r="F2398" s="39"/>
      <c r="G2398" s="39"/>
      <c r="H2398" s="39"/>
      <c r="I2398" s="39"/>
      <c r="J2398" s="43"/>
      <c r="K2398" s="39"/>
      <c r="L2398" s="39"/>
    </row>
    <row r="2399" spans="1:12">
      <c r="A2399" s="41" t="s">
        <v>6388</v>
      </c>
      <c r="B2399" s="42" t="s">
        <v>6389</v>
      </c>
      <c r="C2399" s="39"/>
      <c r="D2399" s="39"/>
      <c r="E2399" s="39"/>
      <c r="F2399" s="39"/>
      <c r="G2399" s="39"/>
      <c r="H2399" s="39"/>
      <c r="I2399" s="39"/>
      <c r="J2399" s="43"/>
      <c r="K2399" s="39"/>
      <c r="L2399" s="39"/>
    </row>
    <row r="2400" spans="1:12">
      <c r="A2400" s="41" t="s">
        <v>6390</v>
      </c>
      <c r="B2400" s="42" t="s">
        <v>6389</v>
      </c>
      <c r="C2400" s="39"/>
      <c r="D2400" s="39"/>
      <c r="E2400" s="39"/>
      <c r="F2400" s="39"/>
      <c r="G2400" s="39"/>
      <c r="H2400" s="39"/>
      <c r="I2400" s="39"/>
      <c r="J2400" s="43"/>
      <c r="K2400" s="39"/>
      <c r="L2400" s="39"/>
    </row>
    <row r="2401" spans="1:12">
      <c r="A2401" s="41" t="s">
        <v>6391</v>
      </c>
      <c r="B2401" s="42" t="s">
        <v>6389</v>
      </c>
      <c r="C2401" s="39"/>
      <c r="D2401" s="39"/>
      <c r="E2401" s="39"/>
      <c r="F2401" s="39"/>
      <c r="G2401" s="39"/>
      <c r="H2401" s="39"/>
      <c r="I2401" s="39"/>
      <c r="J2401" s="43"/>
      <c r="K2401" s="39"/>
      <c r="L2401" s="39"/>
    </row>
    <row r="2402" spans="1:12">
      <c r="A2402" s="41" t="s">
        <v>6392</v>
      </c>
      <c r="B2402" s="42" t="s">
        <v>6393</v>
      </c>
      <c r="C2402" s="39"/>
      <c r="D2402" s="39"/>
      <c r="E2402" s="39"/>
      <c r="F2402" s="39"/>
      <c r="G2402" s="39"/>
      <c r="H2402" s="39"/>
      <c r="I2402" s="39"/>
      <c r="J2402" s="43"/>
      <c r="K2402" s="39"/>
      <c r="L2402" s="39"/>
    </row>
    <row r="2403" spans="1:12">
      <c r="A2403" s="41" t="s">
        <v>6394</v>
      </c>
      <c r="B2403" s="42" t="s">
        <v>6393</v>
      </c>
      <c r="C2403" s="39"/>
      <c r="D2403" s="39"/>
      <c r="E2403" s="39"/>
      <c r="F2403" s="39"/>
      <c r="G2403" s="39"/>
      <c r="H2403" s="39"/>
      <c r="I2403" s="39"/>
      <c r="J2403" s="43"/>
      <c r="K2403" s="39"/>
      <c r="L2403" s="39"/>
    </row>
    <row r="2404" spans="1:12">
      <c r="A2404" s="41" t="s">
        <v>6395</v>
      </c>
      <c r="B2404" s="42" t="s">
        <v>6393</v>
      </c>
      <c r="C2404" s="39"/>
      <c r="D2404" s="39"/>
      <c r="E2404" s="39"/>
      <c r="F2404" s="39"/>
      <c r="G2404" s="39"/>
      <c r="H2404" s="39"/>
      <c r="I2404" s="39"/>
      <c r="J2404" s="43"/>
      <c r="K2404" s="39"/>
      <c r="L2404" s="39"/>
    </row>
    <row r="2405" spans="1:12">
      <c r="A2405" s="41" t="s">
        <v>6396</v>
      </c>
      <c r="B2405" s="42" t="s">
        <v>6397</v>
      </c>
      <c r="C2405" s="39"/>
      <c r="D2405" s="39"/>
      <c r="E2405" s="39"/>
      <c r="F2405" s="39"/>
      <c r="G2405" s="39"/>
      <c r="H2405" s="39"/>
      <c r="I2405" s="39"/>
      <c r="J2405" s="43"/>
      <c r="K2405" s="39"/>
      <c r="L2405" s="39"/>
    </row>
    <row r="2406" spans="1:12">
      <c r="A2406" s="41" t="s">
        <v>6398</v>
      </c>
      <c r="B2406" s="42" t="s">
        <v>6397</v>
      </c>
      <c r="C2406" s="39"/>
      <c r="D2406" s="39"/>
      <c r="E2406" s="39"/>
      <c r="F2406" s="39"/>
      <c r="G2406" s="39"/>
      <c r="H2406" s="39"/>
      <c r="I2406" s="39"/>
      <c r="J2406" s="43"/>
      <c r="K2406" s="39"/>
      <c r="L2406" s="39"/>
    </row>
    <row r="2407" spans="1:12">
      <c r="A2407" s="41" t="s">
        <v>6399</v>
      </c>
      <c r="B2407" s="42" t="s">
        <v>6397</v>
      </c>
      <c r="C2407" s="39"/>
      <c r="D2407" s="39"/>
      <c r="E2407" s="39"/>
      <c r="F2407" s="39"/>
      <c r="G2407" s="39"/>
      <c r="H2407" s="39"/>
      <c r="I2407" s="39"/>
      <c r="J2407" s="43"/>
      <c r="K2407" s="39"/>
      <c r="L2407" s="39"/>
    </row>
    <row r="2408" spans="1:12">
      <c r="A2408" s="41" t="s">
        <v>6400</v>
      </c>
      <c r="B2408" s="42" t="s">
        <v>6397</v>
      </c>
      <c r="C2408" s="39"/>
      <c r="D2408" s="39"/>
      <c r="E2408" s="39"/>
      <c r="F2408" s="39"/>
      <c r="G2408" s="39"/>
      <c r="H2408" s="39"/>
      <c r="I2408" s="39"/>
      <c r="J2408" s="43"/>
      <c r="K2408" s="39"/>
      <c r="L2408" s="39"/>
    </row>
    <row r="2409" spans="1:12">
      <c r="A2409" s="41" t="s">
        <v>6401</v>
      </c>
      <c r="B2409" s="42" t="s">
        <v>6402</v>
      </c>
      <c r="C2409" s="39"/>
      <c r="D2409" s="39"/>
      <c r="E2409" s="39"/>
      <c r="F2409" s="39"/>
      <c r="G2409" s="39"/>
      <c r="H2409" s="39"/>
      <c r="I2409" s="39"/>
      <c r="J2409" s="43"/>
      <c r="K2409" s="39"/>
      <c r="L2409" s="39"/>
    </row>
    <row r="2410" spans="1:12">
      <c r="A2410" s="41" t="s">
        <v>6403</v>
      </c>
      <c r="B2410" s="42" t="s">
        <v>6402</v>
      </c>
      <c r="C2410" s="39"/>
      <c r="D2410" s="39"/>
      <c r="E2410" s="39"/>
      <c r="F2410" s="39"/>
      <c r="G2410" s="39"/>
      <c r="H2410" s="39"/>
      <c r="I2410" s="39"/>
      <c r="J2410" s="43"/>
      <c r="K2410" s="39"/>
      <c r="L2410" s="39"/>
    </row>
    <row r="2411" spans="1:12">
      <c r="A2411" s="41" t="s">
        <v>6404</v>
      </c>
      <c r="B2411" s="42" t="s">
        <v>6402</v>
      </c>
      <c r="C2411" s="39"/>
      <c r="D2411" s="39"/>
      <c r="E2411" s="39"/>
      <c r="F2411" s="39"/>
      <c r="G2411" s="39"/>
      <c r="H2411" s="39"/>
      <c r="I2411" s="39"/>
      <c r="J2411" s="43"/>
      <c r="K2411" s="39"/>
      <c r="L2411" s="39"/>
    </row>
    <row r="2412" spans="1:12">
      <c r="A2412" s="41" t="s">
        <v>6405</v>
      </c>
      <c r="B2412" s="42" t="s">
        <v>6402</v>
      </c>
      <c r="C2412" s="39"/>
      <c r="D2412" s="39"/>
      <c r="E2412" s="39"/>
      <c r="F2412" s="39"/>
      <c r="G2412" s="39"/>
      <c r="H2412" s="39"/>
      <c r="I2412" s="39"/>
      <c r="J2412" s="43"/>
      <c r="K2412" s="39"/>
      <c r="L2412" s="39"/>
    </row>
    <row r="2413" spans="1:12">
      <c r="A2413" s="41" t="s">
        <v>6406</v>
      </c>
      <c r="B2413" s="42" t="s">
        <v>1418</v>
      </c>
      <c r="C2413" s="39"/>
      <c r="D2413" s="39"/>
      <c r="E2413" s="39"/>
      <c r="F2413" s="39"/>
      <c r="G2413" s="39"/>
      <c r="H2413" s="39"/>
      <c r="I2413" s="39"/>
      <c r="J2413" s="43"/>
      <c r="K2413" s="39"/>
      <c r="L2413" s="39"/>
    </row>
    <row r="2414" spans="1:12">
      <c r="A2414" s="41" t="s">
        <v>6407</v>
      </c>
      <c r="B2414" s="42" t="s">
        <v>6408</v>
      </c>
      <c r="C2414" s="39"/>
      <c r="D2414" s="39"/>
      <c r="E2414" s="39"/>
      <c r="F2414" s="39"/>
      <c r="G2414" s="39"/>
      <c r="H2414" s="39"/>
      <c r="I2414" s="39"/>
      <c r="J2414" s="43"/>
      <c r="K2414" s="39"/>
      <c r="L2414" s="39"/>
    </row>
    <row r="2415" spans="1:12">
      <c r="A2415" s="41" t="s">
        <v>6409</v>
      </c>
      <c r="B2415" s="42" t="s">
        <v>6410</v>
      </c>
      <c r="C2415" s="39"/>
      <c r="D2415" s="39"/>
      <c r="E2415" s="39"/>
      <c r="F2415" s="39"/>
      <c r="G2415" s="39"/>
      <c r="H2415" s="39"/>
      <c r="I2415" s="39"/>
      <c r="J2415" s="43"/>
      <c r="K2415" s="39"/>
      <c r="L2415" s="39"/>
    </row>
    <row r="2416" spans="1:12">
      <c r="A2416" s="41" t="s">
        <v>6411</v>
      </c>
      <c r="B2416" s="42" t="s">
        <v>6410</v>
      </c>
      <c r="C2416" s="39"/>
      <c r="D2416" s="39"/>
      <c r="E2416" s="39"/>
      <c r="F2416" s="39"/>
      <c r="G2416" s="39"/>
      <c r="H2416" s="39"/>
      <c r="I2416" s="39"/>
      <c r="J2416" s="43"/>
      <c r="K2416" s="39"/>
      <c r="L2416" s="39"/>
    </row>
    <row r="2417" spans="1:12">
      <c r="A2417" s="41" t="s">
        <v>6412</v>
      </c>
      <c r="B2417" s="42" t="s">
        <v>6410</v>
      </c>
      <c r="C2417" s="39"/>
      <c r="D2417" s="39"/>
      <c r="E2417" s="39"/>
      <c r="F2417" s="39"/>
      <c r="G2417" s="39"/>
      <c r="H2417" s="39"/>
      <c r="I2417" s="39"/>
      <c r="J2417" s="43"/>
      <c r="K2417" s="39"/>
      <c r="L2417" s="39"/>
    </row>
    <row r="2418" spans="1:12">
      <c r="A2418" s="41" t="s">
        <v>6413</v>
      </c>
      <c r="B2418" s="42" t="s">
        <v>6414</v>
      </c>
      <c r="C2418" s="39"/>
      <c r="D2418" s="39"/>
      <c r="E2418" s="39"/>
      <c r="F2418" s="39"/>
      <c r="G2418" s="39"/>
      <c r="H2418" s="39"/>
      <c r="I2418" s="39"/>
      <c r="J2418" s="43"/>
      <c r="K2418" s="39"/>
      <c r="L2418" s="39"/>
    </row>
    <row r="2419" spans="1:12">
      <c r="A2419" s="41" t="s">
        <v>6415</v>
      </c>
      <c r="B2419" s="42" t="s">
        <v>6414</v>
      </c>
      <c r="C2419" s="39"/>
      <c r="D2419" s="39"/>
      <c r="E2419" s="39"/>
      <c r="F2419" s="39"/>
      <c r="G2419" s="39"/>
      <c r="H2419" s="39"/>
      <c r="I2419" s="39"/>
      <c r="J2419" s="43"/>
      <c r="K2419" s="39"/>
      <c r="L2419" s="39"/>
    </row>
    <row r="2420" spans="1:12">
      <c r="A2420" s="41" t="s">
        <v>6416</v>
      </c>
      <c r="B2420" s="42" t="s">
        <v>6414</v>
      </c>
      <c r="C2420" s="39"/>
      <c r="D2420" s="39"/>
      <c r="E2420" s="39"/>
      <c r="F2420" s="39"/>
      <c r="G2420" s="39"/>
      <c r="H2420" s="39"/>
      <c r="I2420" s="39"/>
      <c r="J2420" s="43"/>
      <c r="K2420" s="39"/>
      <c r="L2420" s="39"/>
    </row>
    <row r="2421" spans="1:12">
      <c r="A2421" s="41" t="s">
        <v>6417</v>
      </c>
      <c r="B2421" s="42" t="s">
        <v>6418</v>
      </c>
      <c r="C2421" s="39"/>
      <c r="D2421" s="39"/>
      <c r="E2421" s="39"/>
      <c r="F2421" s="39"/>
      <c r="G2421" s="39"/>
      <c r="H2421" s="39"/>
      <c r="I2421" s="39"/>
      <c r="J2421" s="43"/>
      <c r="K2421" s="39"/>
      <c r="L2421" s="39"/>
    </row>
    <row r="2422" spans="1:12" ht="26.4">
      <c r="A2422" s="41" t="s">
        <v>6419</v>
      </c>
      <c r="B2422" s="42" t="s">
        <v>6420</v>
      </c>
      <c r="C2422" s="39"/>
      <c r="D2422" s="39"/>
      <c r="E2422" s="39"/>
      <c r="F2422" s="39"/>
      <c r="G2422" s="39"/>
      <c r="H2422" s="39"/>
      <c r="I2422" s="39"/>
      <c r="J2422" s="43"/>
      <c r="K2422" s="39"/>
      <c r="L2422" s="39"/>
    </row>
    <row r="2423" spans="1:12" ht="26.4">
      <c r="A2423" s="41" t="s">
        <v>6421</v>
      </c>
      <c r="B2423" s="42" t="s">
        <v>6420</v>
      </c>
      <c r="C2423" s="39"/>
      <c r="D2423" s="39"/>
      <c r="E2423" s="39"/>
      <c r="F2423" s="39"/>
      <c r="G2423" s="39"/>
      <c r="H2423" s="39"/>
      <c r="I2423" s="39"/>
      <c r="J2423" s="43"/>
      <c r="K2423" s="39"/>
      <c r="L2423" s="39"/>
    </row>
    <row r="2424" spans="1:12">
      <c r="A2424" s="41" t="s">
        <v>6422</v>
      </c>
      <c r="B2424" s="42" t="s">
        <v>6423</v>
      </c>
      <c r="C2424" s="39"/>
      <c r="D2424" s="39"/>
      <c r="E2424" s="39"/>
      <c r="F2424" s="39"/>
      <c r="G2424" s="39"/>
      <c r="H2424" s="39"/>
      <c r="I2424" s="39"/>
      <c r="J2424" s="43"/>
      <c r="K2424" s="39"/>
      <c r="L2424" s="39"/>
    </row>
    <row r="2425" spans="1:12" ht="26.4">
      <c r="A2425" s="41" t="s">
        <v>6424</v>
      </c>
      <c r="B2425" s="42" t="s">
        <v>6425</v>
      </c>
      <c r="C2425" s="39"/>
      <c r="D2425" s="39"/>
      <c r="E2425" s="39"/>
      <c r="F2425" s="39"/>
      <c r="G2425" s="39"/>
      <c r="H2425" s="39"/>
      <c r="I2425" s="39"/>
      <c r="J2425" s="43"/>
      <c r="K2425" s="39"/>
      <c r="L2425" s="39"/>
    </row>
    <row r="2426" spans="1:12">
      <c r="A2426" s="41" t="s">
        <v>6426</v>
      </c>
      <c r="B2426" s="42" t="s">
        <v>6427</v>
      </c>
      <c r="C2426" s="39"/>
      <c r="D2426" s="39"/>
      <c r="E2426" s="39"/>
      <c r="F2426" s="39"/>
      <c r="G2426" s="39"/>
      <c r="H2426" s="39"/>
      <c r="I2426" s="39"/>
      <c r="J2426" s="43"/>
      <c r="K2426" s="39"/>
      <c r="L2426" s="39"/>
    </row>
    <row r="2427" spans="1:12" ht="26.4">
      <c r="A2427" s="41" t="s">
        <v>6428</v>
      </c>
      <c r="B2427" s="42" t="s">
        <v>6429</v>
      </c>
      <c r="C2427" s="39"/>
      <c r="D2427" s="39"/>
      <c r="E2427" s="39"/>
      <c r="F2427" s="39"/>
      <c r="G2427" s="39"/>
      <c r="H2427" s="39"/>
      <c r="I2427" s="39"/>
      <c r="J2427" s="43"/>
      <c r="K2427" s="39"/>
      <c r="L2427" s="39"/>
    </row>
    <row r="2428" spans="1:12" ht="26.4">
      <c r="A2428" s="41" t="s">
        <v>6430</v>
      </c>
      <c r="B2428" s="42" t="s">
        <v>6429</v>
      </c>
      <c r="C2428" s="39"/>
      <c r="D2428" s="39"/>
      <c r="E2428" s="39"/>
      <c r="F2428" s="39"/>
      <c r="G2428" s="39"/>
      <c r="H2428" s="39"/>
      <c r="I2428" s="39"/>
      <c r="J2428" s="43"/>
      <c r="K2428" s="39"/>
      <c r="L2428" s="39"/>
    </row>
    <row r="2429" spans="1:12">
      <c r="A2429" s="41" t="s">
        <v>6431</v>
      </c>
      <c r="B2429" s="42" t="s">
        <v>6432</v>
      </c>
      <c r="C2429" s="39"/>
      <c r="D2429" s="39"/>
      <c r="E2429" s="39"/>
      <c r="F2429" s="39"/>
      <c r="G2429" s="39"/>
      <c r="H2429" s="39"/>
      <c r="I2429" s="39"/>
      <c r="J2429" s="43"/>
      <c r="K2429" s="39"/>
      <c r="L2429" s="39"/>
    </row>
    <row r="2430" spans="1:12">
      <c r="A2430" s="41" t="s">
        <v>6433</v>
      </c>
      <c r="B2430" s="42" t="s">
        <v>6434</v>
      </c>
      <c r="C2430" s="39"/>
      <c r="D2430" s="39"/>
      <c r="E2430" s="39"/>
      <c r="F2430" s="39"/>
      <c r="G2430" s="39"/>
      <c r="H2430" s="39"/>
      <c r="I2430" s="39"/>
      <c r="J2430" s="43"/>
      <c r="K2430" s="39"/>
      <c r="L2430" s="39"/>
    </row>
    <row r="2431" spans="1:12">
      <c r="A2431" s="41" t="s">
        <v>6435</v>
      </c>
      <c r="B2431" s="42" t="s">
        <v>6434</v>
      </c>
      <c r="C2431" s="39"/>
      <c r="D2431" s="39"/>
      <c r="E2431" s="39"/>
      <c r="F2431" s="39"/>
      <c r="G2431" s="39"/>
      <c r="H2431" s="39"/>
      <c r="I2431" s="39"/>
      <c r="J2431" s="43"/>
      <c r="K2431" s="39"/>
      <c r="L2431" s="39"/>
    </row>
    <row r="2432" spans="1:12">
      <c r="A2432" s="41" t="s">
        <v>6436</v>
      </c>
      <c r="B2432" s="42" t="s">
        <v>6434</v>
      </c>
      <c r="C2432" s="39"/>
      <c r="D2432" s="39"/>
      <c r="E2432" s="39"/>
      <c r="F2432" s="39"/>
      <c r="G2432" s="39"/>
      <c r="H2432" s="39"/>
      <c r="I2432" s="39"/>
      <c r="J2432" s="43"/>
      <c r="K2432" s="39"/>
      <c r="L2432" s="39"/>
    </row>
    <row r="2433" spans="1:12">
      <c r="A2433" s="41" t="s">
        <v>6437</v>
      </c>
      <c r="B2433" s="42" t="s">
        <v>6438</v>
      </c>
      <c r="C2433" s="39"/>
      <c r="D2433" s="39"/>
      <c r="E2433" s="39"/>
      <c r="F2433" s="39"/>
      <c r="G2433" s="39"/>
      <c r="H2433" s="39"/>
      <c r="I2433" s="39"/>
      <c r="J2433" s="43"/>
      <c r="K2433" s="39"/>
      <c r="L2433" s="39"/>
    </row>
    <row r="2434" spans="1:12">
      <c r="A2434" s="41" t="s">
        <v>6439</v>
      </c>
      <c r="B2434" s="42" t="s">
        <v>6438</v>
      </c>
      <c r="C2434" s="39"/>
      <c r="D2434" s="39"/>
      <c r="E2434" s="39"/>
      <c r="F2434" s="39"/>
      <c r="G2434" s="39"/>
      <c r="H2434" s="39"/>
      <c r="I2434" s="39"/>
      <c r="J2434" s="43"/>
      <c r="K2434" s="39"/>
      <c r="L2434" s="39"/>
    </row>
    <row r="2435" spans="1:12">
      <c r="A2435" s="41" t="s">
        <v>6440</v>
      </c>
      <c r="B2435" s="42" t="s">
        <v>6438</v>
      </c>
      <c r="C2435" s="39"/>
      <c r="D2435" s="39"/>
      <c r="E2435" s="39"/>
      <c r="F2435" s="39"/>
      <c r="G2435" s="39"/>
      <c r="H2435" s="39"/>
      <c r="I2435" s="39"/>
      <c r="J2435" s="43"/>
      <c r="K2435" s="39"/>
      <c r="L2435" s="39"/>
    </row>
    <row r="2436" spans="1:12">
      <c r="A2436" s="41" t="s">
        <v>6441</v>
      </c>
      <c r="B2436" s="42" t="s">
        <v>6442</v>
      </c>
      <c r="C2436" s="39"/>
      <c r="D2436" s="39"/>
      <c r="E2436" s="39"/>
      <c r="F2436" s="39"/>
      <c r="G2436" s="39"/>
      <c r="H2436" s="39"/>
      <c r="I2436" s="39"/>
      <c r="J2436" s="43"/>
      <c r="K2436" s="39"/>
      <c r="L2436" s="39"/>
    </row>
    <row r="2437" spans="1:12">
      <c r="A2437" s="41" t="s">
        <v>6443</v>
      </c>
      <c r="B2437" s="42" t="s">
        <v>6442</v>
      </c>
      <c r="C2437" s="39"/>
      <c r="D2437" s="39"/>
      <c r="E2437" s="39"/>
      <c r="F2437" s="39"/>
      <c r="G2437" s="39"/>
      <c r="H2437" s="39"/>
      <c r="I2437" s="39"/>
      <c r="J2437" s="43"/>
      <c r="K2437" s="39"/>
      <c r="L2437" s="39"/>
    </row>
    <row r="2438" spans="1:12">
      <c r="A2438" s="41" t="s">
        <v>6444</v>
      </c>
      <c r="B2438" s="42" t="s">
        <v>6445</v>
      </c>
      <c r="C2438" s="39"/>
      <c r="D2438" s="39"/>
      <c r="E2438" s="39"/>
      <c r="F2438" s="39"/>
      <c r="G2438" s="39"/>
      <c r="H2438" s="39"/>
      <c r="I2438" s="39"/>
      <c r="J2438" s="43"/>
      <c r="K2438" s="39"/>
      <c r="L2438" s="39"/>
    </row>
    <row r="2439" spans="1:12">
      <c r="A2439" s="41" t="s">
        <v>6446</v>
      </c>
      <c r="B2439" s="42" t="s">
        <v>6447</v>
      </c>
      <c r="C2439" s="39"/>
      <c r="D2439" s="39"/>
      <c r="E2439" s="39"/>
      <c r="F2439" s="39"/>
      <c r="G2439" s="39"/>
      <c r="H2439" s="39"/>
      <c r="I2439" s="39"/>
      <c r="J2439" s="43"/>
      <c r="K2439" s="39"/>
      <c r="L2439" s="39"/>
    </row>
    <row r="2440" spans="1:12">
      <c r="A2440" s="41" t="s">
        <v>6448</v>
      </c>
      <c r="B2440" s="42" t="s">
        <v>6449</v>
      </c>
      <c r="C2440" s="39"/>
      <c r="D2440" s="39"/>
      <c r="E2440" s="39"/>
      <c r="F2440" s="39"/>
      <c r="G2440" s="39"/>
      <c r="H2440" s="39"/>
      <c r="I2440" s="39"/>
      <c r="J2440" s="43"/>
      <c r="K2440" s="39"/>
      <c r="L2440" s="39"/>
    </row>
    <row r="2441" spans="1:12">
      <c r="A2441" s="41" t="s">
        <v>6450</v>
      </c>
      <c r="B2441" s="42" t="s">
        <v>6449</v>
      </c>
      <c r="C2441" s="39"/>
      <c r="D2441" s="39"/>
      <c r="E2441" s="39"/>
      <c r="F2441" s="39"/>
      <c r="G2441" s="39"/>
      <c r="H2441" s="39"/>
      <c r="I2441" s="39"/>
      <c r="J2441" s="43"/>
      <c r="K2441" s="39"/>
      <c r="L2441" s="39"/>
    </row>
    <row r="2442" spans="1:12">
      <c r="A2442" s="41" t="s">
        <v>6451</v>
      </c>
      <c r="B2442" s="42" t="s">
        <v>6449</v>
      </c>
      <c r="C2442" s="39"/>
      <c r="D2442" s="39"/>
      <c r="E2442" s="39"/>
      <c r="F2442" s="39"/>
      <c r="G2442" s="39"/>
      <c r="H2442" s="39"/>
      <c r="I2442" s="39"/>
      <c r="J2442" s="43"/>
      <c r="K2442" s="39"/>
      <c r="L2442" s="39"/>
    </row>
    <row r="2443" spans="1:12" ht="26.4">
      <c r="A2443" s="41" t="s">
        <v>6452</v>
      </c>
      <c r="B2443" s="42" t="s">
        <v>6453</v>
      </c>
      <c r="C2443" s="39"/>
      <c r="D2443" s="39"/>
      <c r="E2443" s="39"/>
      <c r="F2443" s="39"/>
      <c r="G2443" s="39"/>
      <c r="H2443" s="39"/>
      <c r="I2443" s="39"/>
      <c r="J2443" s="43"/>
      <c r="K2443" s="39"/>
      <c r="L2443" s="39"/>
    </row>
    <row r="2444" spans="1:12">
      <c r="A2444" s="41" t="s">
        <v>6454</v>
      </c>
      <c r="B2444" s="42" t="s">
        <v>6455</v>
      </c>
      <c r="C2444" s="39"/>
      <c r="D2444" s="39"/>
      <c r="E2444" s="39"/>
      <c r="F2444" s="39"/>
      <c r="G2444" s="39"/>
      <c r="H2444" s="39"/>
      <c r="I2444" s="39"/>
      <c r="J2444" s="43"/>
      <c r="K2444" s="39"/>
      <c r="L2444" s="39"/>
    </row>
    <row r="2445" spans="1:12">
      <c r="A2445" s="41" t="s">
        <v>6456</v>
      </c>
      <c r="B2445" s="42" t="s">
        <v>6457</v>
      </c>
      <c r="C2445" s="39"/>
      <c r="D2445" s="39"/>
      <c r="E2445" s="39"/>
      <c r="F2445" s="39"/>
      <c r="G2445" s="39"/>
      <c r="H2445" s="39"/>
      <c r="I2445" s="39"/>
      <c r="J2445" s="43"/>
      <c r="K2445" s="39"/>
      <c r="L2445" s="39"/>
    </row>
    <row r="2446" spans="1:12">
      <c r="A2446" s="41" t="s">
        <v>6458</v>
      </c>
      <c r="B2446" s="42" t="s">
        <v>1420</v>
      </c>
      <c r="C2446" s="39"/>
      <c r="D2446" s="39"/>
      <c r="E2446" s="39"/>
      <c r="F2446" s="39"/>
      <c r="G2446" s="39"/>
      <c r="H2446" s="39"/>
      <c r="I2446" s="39"/>
      <c r="J2446" s="43"/>
      <c r="K2446" s="39"/>
      <c r="L2446" s="39"/>
    </row>
    <row r="2447" spans="1:12">
      <c r="A2447" s="41" t="s">
        <v>6459</v>
      </c>
      <c r="B2447" s="42" t="s">
        <v>6460</v>
      </c>
      <c r="C2447" s="39"/>
      <c r="D2447" s="39"/>
      <c r="E2447" s="39"/>
      <c r="F2447" s="39"/>
      <c r="G2447" s="39"/>
      <c r="H2447" s="39"/>
      <c r="I2447" s="39"/>
      <c r="J2447" s="43"/>
      <c r="K2447" s="39"/>
      <c r="L2447" s="39"/>
    </row>
    <row r="2448" spans="1:12">
      <c r="A2448" s="41" t="s">
        <v>6461</v>
      </c>
      <c r="B2448" s="42" t="s">
        <v>6462</v>
      </c>
      <c r="C2448" s="39"/>
      <c r="D2448" s="39"/>
      <c r="E2448" s="39"/>
      <c r="F2448" s="39"/>
      <c r="G2448" s="39"/>
      <c r="H2448" s="39"/>
      <c r="I2448" s="39"/>
      <c r="J2448" s="43"/>
      <c r="K2448" s="39"/>
      <c r="L2448" s="39"/>
    </row>
    <row r="2449" spans="1:12">
      <c r="A2449" s="41" t="s">
        <v>6463</v>
      </c>
      <c r="B2449" s="42" t="s">
        <v>6462</v>
      </c>
      <c r="C2449" s="39"/>
      <c r="D2449" s="39"/>
      <c r="E2449" s="39"/>
      <c r="F2449" s="39"/>
      <c r="G2449" s="39"/>
      <c r="H2449" s="39"/>
      <c r="I2449" s="39"/>
      <c r="J2449" s="43"/>
      <c r="K2449" s="39"/>
      <c r="L2449" s="39"/>
    </row>
    <row r="2450" spans="1:12">
      <c r="A2450" s="41" t="s">
        <v>6464</v>
      </c>
      <c r="B2450" s="42" t="s">
        <v>6462</v>
      </c>
      <c r="C2450" s="39"/>
      <c r="D2450" s="39"/>
      <c r="E2450" s="39"/>
      <c r="F2450" s="39"/>
      <c r="G2450" s="39"/>
      <c r="H2450" s="39"/>
      <c r="I2450" s="39"/>
      <c r="J2450" s="43"/>
      <c r="K2450" s="39"/>
      <c r="L2450" s="39"/>
    </row>
    <row r="2451" spans="1:12">
      <c r="A2451" s="41" t="s">
        <v>6465</v>
      </c>
      <c r="B2451" s="42" t="s">
        <v>6466</v>
      </c>
      <c r="C2451" s="39"/>
      <c r="D2451" s="39"/>
      <c r="E2451" s="39"/>
      <c r="F2451" s="39"/>
      <c r="G2451" s="39"/>
      <c r="H2451" s="39"/>
      <c r="I2451" s="39"/>
      <c r="J2451" s="43"/>
      <c r="K2451" s="39"/>
      <c r="L2451" s="39"/>
    </row>
    <row r="2452" spans="1:12">
      <c r="A2452" s="41" t="s">
        <v>6467</v>
      </c>
      <c r="B2452" s="42" t="s">
        <v>6466</v>
      </c>
      <c r="C2452" s="39"/>
      <c r="D2452" s="39"/>
      <c r="E2452" s="39"/>
      <c r="F2452" s="39"/>
      <c r="G2452" s="39"/>
      <c r="H2452" s="39"/>
      <c r="I2452" s="39"/>
      <c r="J2452" s="43"/>
      <c r="K2452" s="39"/>
      <c r="L2452" s="39"/>
    </row>
    <row r="2453" spans="1:12">
      <c r="A2453" s="41" t="s">
        <v>6468</v>
      </c>
      <c r="B2453" s="42" t="s">
        <v>6466</v>
      </c>
      <c r="C2453" s="39"/>
      <c r="D2453" s="39"/>
      <c r="E2453" s="39"/>
      <c r="F2453" s="39"/>
      <c r="G2453" s="39"/>
      <c r="H2453" s="39"/>
      <c r="I2453" s="39"/>
      <c r="J2453" s="43"/>
      <c r="K2453" s="39"/>
      <c r="L2453" s="39"/>
    </row>
    <row r="2454" spans="1:12">
      <c r="A2454" s="41" t="s">
        <v>6469</v>
      </c>
      <c r="B2454" s="42" t="s">
        <v>6470</v>
      </c>
      <c r="C2454" s="39"/>
      <c r="D2454" s="39"/>
      <c r="E2454" s="39"/>
      <c r="F2454" s="39"/>
      <c r="G2454" s="39"/>
      <c r="H2454" s="39"/>
      <c r="I2454" s="39"/>
      <c r="J2454" s="43"/>
      <c r="K2454" s="39"/>
      <c r="L2454" s="39"/>
    </row>
    <row r="2455" spans="1:12">
      <c r="A2455" s="41" t="s">
        <v>6471</v>
      </c>
      <c r="B2455" s="42" t="s">
        <v>6470</v>
      </c>
      <c r="C2455" s="39"/>
      <c r="D2455" s="39"/>
      <c r="E2455" s="39"/>
      <c r="F2455" s="39"/>
      <c r="G2455" s="39"/>
      <c r="H2455" s="39"/>
      <c r="I2455" s="39"/>
      <c r="J2455" s="43"/>
      <c r="K2455" s="39"/>
      <c r="L2455" s="39"/>
    </row>
    <row r="2456" spans="1:12">
      <c r="A2456" s="41" t="s">
        <v>6472</v>
      </c>
      <c r="B2456" s="42" t="s">
        <v>6470</v>
      </c>
      <c r="C2456" s="39"/>
      <c r="D2456" s="39"/>
      <c r="E2456" s="39"/>
      <c r="F2456" s="39"/>
      <c r="G2456" s="39"/>
      <c r="H2456" s="39"/>
      <c r="I2456" s="39"/>
      <c r="J2456" s="43"/>
      <c r="K2456" s="39"/>
      <c r="L2456" s="39"/>
    </row>
    <row r="2457" spans="1:12">
      <c r="A2457" s="41" t="s">
        <v>6473</v>
      </c>
      <c r="B2457" s="42" t="s">
        <v>6474</v>
      </c>
      <c r="C2457" s="39"/>
      <c r="D2457" s="39"/>
      <c r="E2457" s="39"/>
      <c r="F2457" s="39"/>
      <c r="G2457" s="39"/>
      <c r="H2457" s="39"/>
      <c r="I2457" s="39"/>
      <c r="J2457" s="43"/>
      <c r="K2457" s="39"/>
      <c r="L2457" s="39"/>
    </row>
    <row r="2458" spans="1:12" ht="26.4">
      <c r="A2458" s="41" t="s">
        <v>6475</v>
      </c>
      <c r="B2458" s="42" t="s">
        <v>6476</v>
      </c>
      <c r="C2458" s="39"/>
      <c r="D2458" s="39"/>
      <c r="E2458" s="39"/>
      <c r="F2458" s="39"/>
      <c r="G2458" s="39"/>
      <c r="H2458" s="39"/>
      <c r="I2458" s="39"/>
      <c r="J2458" s="43"/>
      <c r="K2458" s="39"/>
      <c r="L2458" s="39"/>
    </row>
    <row r="2459" spans="1:12">
      <c r="A2459" s="41" t="s">
        <v>6477</v>
      </c>
      <c r="B2459" s="42" t="s">
        <v>6478</v>
      </c>
      <c r="C2459" s="39"/>
      <c r="D2459" s="39"/>
      <c r="E2459" s="39"/>
      <c r="F2459" s="39"/>
      <c r="G2459" s="39"/>
      <c r="H2459" s="39"/>
      <c r="I2459" s="39"/>
      <c r="J2459" s="43"/>
      <c r="K2459" s="39"/>
      <c r="L2459" s="39"/>
    </row>
    <row r="2460" spans="1:12">
      <c r="A2460" s="41" t="s">
        <v>6479</v>
      </c>
      <c r="B2460" s="42" t="s">
        <v>6480</v>
      </c>
      <c r="C2460" s="39"/>
      <c r="D2460" s="39"/>
      <c r="E2460" s="39"/>
      <c r="F2460" s="39"/>
      <c r="G2460" s="39"/>
      <c r="H2460" s="39"/>
      <c r="I2460" s="39"/>
      <c r="J2460" s="43"/>
      <c r="K2460" s="39"/>
      <c r="L2460" s="39"/>
    </row>
    <row r="2461" spans="1:12">
      <c r="A2461" s="41" t="s">
        <v>6481</v>
      </c>
      <c r="B2461" s="42" t="s">
        <v>6482</v>
      </c>
      <c r="C2461" s="39"/>
      <c r="D2461" s="39"/>
      <c r="E2461" s="39"/>
      <c r="F2461" s="39"/>
      <c r="G2461" s="39"/>
      <c r="H2461" s="39"/>
      <c r="I2461" s="39"/>
      <c r="J2461" s="43"/>
      <c r="K2461" s="39"/>
      <c r="L2461" s="39"/>
    </row>
    <row r="2462" spans="1:12">
      <c r="A2462" s="41" t="s">
        <v>6483</v>
      </c>
      <c r="B2462" s="42" t="s">
        <v>6482</v>
      </c>
      <c r="C2462" s="39"/>
      <c r="D2462" s="39"/>
      <c r="E2462" s="39"/>
      <c r="F2462" s="39"/>
      <c r="G2462" s="39"/>
      <c r="H2462" s="39"/>
      <c r="I2462" s="39"/>
      <c r="J2462" s="43"/>
      <c r="K2462" s="39"/>
      <c r="L2462" s="39"/>
    </row>
    <row r="2463" spans="1:12">
      <c r="A2463" s="41" t="s">
        <v>6484</v>
      </c>
      <c r="B2463" s="42" t="s">
        <v>6482</v>
      </c>
      <c r="C2463" s="39"/>
      <c r="D2463" s="39"/>
      <c r="E2463" s="39"/>
      <c r="F2463" s="39"/>
      <c r="G2463" s="39"/>
      <c r="H2463" s="39"/>
      <c r="I2463" s="39"/>
      <c r="J2463" s="43"/>
      <c r="K2463" s="39"/>
      <c r="L2463" s="39"/>
    </row>
    <row r="2464" spans="1:12">
      <c r="A2464" s="41" t="s">
        <v>6485</v>
      </c>
      <c r="B2464" s="42" t="s">
        <v>6486</v>
      </c>
      <c r="C2464" s="39"/>
      <c r="D2464" s="39"/>
      <c r="E2464" s="39"/>
      <c r="F2464" s="39"/>
      <c r="G2464" s="39"/>
      <c r="H2464" s="39"/>
      <c r="I2464" s="39"/>
      <c r="J2464" s="43"/>
      <c r="K2464" s="39"/>
      <c r="L2464" s="39"/>
    </row>
    <row r="2465" spans="1:12">
      <c r="A2465" s="41" t="s">
        <v>6487</v>
      </c>
      <c r="B2465" s="42" t="s">
        <v>6486</v>
      </c>
      <c r="C2465" s="39"/>
      <c r="D2465" s="39"/>
      <c r="E2465" s="39"/>
      <c r="F2465" s="39"/>
      <c r="G2465" s="39"/>
      <c r="H2465" s="39"/>
      <c r="I2465" s="39"/>
      <c r="J2465" s="43"/>
      <c r="K2465" s="39"/>
      <c r="L2465" s="39"/>
    </row>
    <row r="2466" spans="1:12">
      <c r="A2466" s="41" t="s">
        <v>6488</v>
      </c>
      <c r="B2466" s="42" t="s">
        <v>6489</v>
      </c>
      <c r="C2466" s="39"/>
      <c r="D2466" s="39"/>
      <c r="E2466" s="39"/>
      <c r="F2466" s="39"/>
      <c r="G2466" s="39"/>
      <c r="H2466" s="39"/>
      <c r="I2466" s="39"/>
      <c r="J2466" s="43"/>
      <c r="K2466" s="39"/>
      <c r="L2466" s="39"/>
    </row>
    <row r="2467" spans="1:12">
      <c r="A2467" s="41" t="s">
        <v>6490</v>
      </c>
      <c r="B2467" s="42" t="s">
        <v>6491</v>
      </c>
      <c r="C2467" s="39"/>
      <c r="D2467" s="39"/>
      <c r="E2467" s="39"/>
      <c r="F2467" s="39"/>
      <c r="G2467" s="39"/>
      <c r="H2467" s="39"/>
      <c r="I2467" s="39"/>
      <c r="J2467" s="43"/>
      <c r="K2467" s="39"/>
      <c r="L2467" s="39"/>
    </row>
    <row r="2468" spans="1:12">
      <c r="A2468" s="41" t="s">
        <v>6492</v>
      </c>
      <c r="B2468" s="42" t="s">
        <v>1422</v>
      </c>
      <c r="C2468" s="39"/>
      <c r="D2468" s="39"/>
      <c r="E2468" s="39"/>
      <c r="F2468" s="39"/>
      <c r="G2468" s="39"/>
      <c r="H2468" s="39"/>
      <c r="I2468" s="39"/>
      <c r="J2468" s="43"/>
      <c r="K2468" s="39"/>
      <c r="L2468" s="39"/>
    </row>
    <row r="2469" spans="1:12">
      <c r="A2469" s="41" t="s">
        <v>6493</v>
      </c>
      <c r="B2469" s="42" t="s">
        <v>6494</v>
      </c>
      <c r="C2469" s="39"/>
      <c r="D2469" s="39"/>
      <c r="E2469" s="39"/>
      <c r="F2469" s="39"/>
      <c r="G2469" s="39"/>
      <c r="H2469" s="39"/>
      <c r="I2469" s="39"/>
      <c r="J2469" s="43"/>
      <c r="K2469" s="39"/>
      <c r="L2469" s="39"/>
    </row>
    <row r="2470" spans="1:12">
      <c r="A2470" s="41" t="s">
        <v>6495</v>
      </c>
      <c r="B2470" s="42" t="s">
        <v>6494</v>
      </c>
      <c r="C2470" s="39"/>
      <c r="D2470" s="39"/>
      <c r="E2470" s="39"/>
      <c r="F2470" s="39"/>
      <c r="G2470" s="39"/>
      <c r="H2470" s="39"/>
      <c r="I2470" s="39"/>
      <c r="J2470" s="43"/>
      <c r="K2470" s="39"/>
      <c r="L2470" s="39"/>
    </row>
    <row r="2471" spans="1:12">
      <c r="A2471" s="41" t="s">
        <v>6496</v>
      </c>
      <c r="B2471" s="42" t="s">
        <v>6497</v>
      </c>
      <c r="C2471" s="39"/>
      <c r="D2471" s="39"/>
      <c r="E2471" s="39"/>
      <c r="F2471" s="39"/>
      <c r="G2471" s="39"/>
      <c r="H2471" s="39"/>
      <c r="I2471" s="39"/>
      <c r="J2471" s="43"/>
      <c r="K2471" s="39"/>
      <c r="L2471" s="39"/>
    </row>
    <row r="2472" spans="1:12">
      <c r="A2472" s="41" t="s">
        <v>6498</v>
      </c>
      <c r="B2472" s="42" t="s">
        <v>6497</v>
      </c>
      <c r="C2472" s="39"/>
      <c r="D2472" s="39"/>
      <c r="E2472" s="39"/>
      <c r="F2472" s="39"/>
      <c r="G2472" s="39"/>
      <c r="H2472" s="39"/>
      <c r="I2472" s="39"/>
      <c r="J2472" s="43"/>
      <c r="K2472" s="39"/>
      <c r="L2472" s="39"/>
    </row>
    <row r="2473" spans="1:12">
      <c r="A2473" s="41" t="s">
        <v>6499</v>
      </c>
      <c r="B2473" s="42" t="s">
        <v>6500</v>
      </c>
      <c r="C2473" s="39"/>
      <c r="D2473" s="39"/>
      <c r="E2473" s="39"/>
      <c r="F2473" s="39"/>
      <c r="G2473" s="39"/>
      <c r="H2473" s="39"/>
      <c r="I2473" s="39"/>
      <c r="J2473" s="43"/>
      <c r="K2473" s="39"/>
      <c r="L2473" s="39"/>
    </row>
    <row r="2474" spans="1:12">
      <c r="A2474" s="41" t="s">
        <v>6501</v>
      </c>
      <c r="B2474" s="42" t="s">
        <v>6500</v>
      </c>
      <c r="C2474" s="39"/>
      <c r="D2474" s="39"/>
      <c r="E2474" s="39"/>
      <c r="F2474" s="39"/>
      <c r="G2474" s="39"/>
      <c r="H2474" s="39"/>
      <c r="I2474" s="39"/>
      <c r="J2474" s="43"/>
      <c r="K2474" s="39"/>
      <c r="L2474" s="39"/>
    </row>
    <row r="2475" spans="1:12">
      <c r="A2475" s="41" t="s">
        <v>6502</v>
      </c>
      <c r="B2475" s="42" t="s">
        <v>6503</v>
      </c>
      <c r="C2475" s="39"/>
      <c r="D2475" s="39"/>
      <c r="E2475" s="39"/>
      <c r="F2475" s="39"/>
      <c r="G2475" s="39"/>
      <c r="H2475" s="39"/>
      <c r="I2475" s="39"/>
      <c r="J2475" s="43"/>
      <c r="K2475" s="39"/>
      <c r="L2475" s="39"/>
    </row>
    <row r="2476" spans="1:12">
      <c r="A2476" s="41" t="s">
        <v>6504</v>
      </c>
      <c r="B2476" s="42" t="s">
        <v>6503</v>
      </c>
      <c r="C2476" s="39"/>
      <c r="D2476" s="39"/>
      <c r="E2476" s="39"/>
      <c r="F2476" s="39"/>
      <c r="G2476" s="39"/>
      <c r="H2476" s="39"/>
      <c r="I2476" s="39"/>
      <c r="J2476" s="43"/>
      <c r="K2476" s="39"/>
      <c r="L2476" s="39"/>
    </row>
    <row r="2477" spans="1:12">
      <c r="A2477" s="41" t="s">
        <v>6505</v>
      </c>
      <c r="B2477" s="42" t="s">
        <v>6506</v>
      </c>
      <c r="C2477" s="39"/>
      <c r="D2477" s="39"/>
      <c r="E2477" s="39"/>
      <c r="F2477" s="39"/>
      <c r="G2477" s="39"/>
      <c r="H2477" s="39"/>
      <c r="I2477" s="39"/>
      <c r="J2477" s="43"/>
      <c r="K2477" s="39"/>
      <c r="L2477" s="39"/>
    </row>
    <row r="2478" spans="1:12">
      <c r="A2478" s="41" t="s">
        <v>6507</v>
      </c>
      <c r="B2478" s="42" t="s">
        <v>6506</v>
      </c>
      <c r="C2478" s="39"/>
      <c r="D2478" s="39"/>
      <c r="E2478" s="39"/>
      <c r="F2478" s="39"/>
      <c r="G2478" s="39"/>
      <c r="H2478" s="39"/>
      <c r="I2478" s="39"/>
      <c r="J2478" s="43"/>
      <c r="K2478" s="39"/>
      <c r="L2478" s="39"/>
    </row>
    <row r="2479" spans="1:12">
      <c r="A2479" s="41" t="s">
        <v>6508</v>
      </c>
      <c r="B2479" s="42" t="s">
        <v>6506</v>
      </c>
      <c r="C2479" s="39"/>
      <c r="D2479" s="39"/>
      <c r="E2479" s="39"/>
      <c r="F2479" s="39"/>
      <c r="G2479" s="39"/>
      <c r="H2479" s="39"/>
      <c r="I2479" s="39"/>
      <c r="J2479" s="43"/>
      <c r="K2479" s="39"/>
      <c r="L2479" s="39"/>
    </row>
    <row r="2480" spans="1:12">
      <c r="A2480" s="41" t="s">
        <v>6509</v>
      </c>
      <c r="B2480" s="42" t="s">
        <v>6510</v>
      </c>
      <c r="C2480" s="39"/>
      <c r="D2480" s="39"/>
      <c r="E2480" s="39"/>
      <c r="F2480" s="39"/>
      <c r="G2480" s="39"/>
      <c r="H2480" s="39"/>
      <c r="I2480" s="39"/>
      <c r="J2480" s="43"/>
      <c r="K2480" s="39"/>
      <c r="L2480" s="39"/>
    </row>
    <row r="2481" spans="1:12">
      <c r="A2481" s="41" t="s">
        <v>6511</v>
      </c>
      <c r="B2481" s="42" t="s">
        <v>6512</v>
      </c>
      <c r="C2481" s="39"/>
      <c r="D2481" s="39"/>
      <c r="E2481" s="39"/>
      <c r="F2481" s="39"/>
      <c r="G2481" s="39"/>
      <c r="H2481" s="39"/>
      <c r="I2481" s="39"/>
      <c r="J2481" s="43"/>
      <c r="K2481" s="39"/>
      <c r="L2481" s="39"/>
    </row>
    <row r="2482" spans="1:12">
      <c r="A2482" s="41" t="s">
        <v>6513</v>
      </c>
      <c r="B2482" s="42" t="s">
        <v>6514</v>
      </c>
      <c r="C2482" s="39"/>
      <c r="D2482" s="39"/>
      <c r="E2482" s="39"/>
      <c r="F2482" s="39"/>
      <c r="G2482" s="39"/>
      <c r="H2482" s="39"/>
      <c r="I2482" s="39"/>
      <c r="J2482" s="43"/>
      <c r="K2482" s="39"/>
      <c r="L2482" s="39"/>
    </row>
    <row r="2483" spans="1:12">
      <c r="A2483" s="41" t="s">
        <v>6515</v>
      </c>
      <c r="B2483" s="42" t="s">
        <v>6516</v>
      </c>
      <c r="C2483" s="39"/>
      <c r="D2483" s="39"/>
      <c r="E2483" s="39"/>
      <c r="F2483" s="39"/>
      <c r="G2483" s="39"/>
      <c r="H2483" s="39"/>
      <c r="I2483" s="39"/>
      <c r="J2483" s="43"/>
      <c r="K2483" s="39"/>
      <c r="L2483" s="39"/>
    </row>
    <row r="2484" spans="1:12">
      <c r="A2484" s="41" t="s">
        <v>6517</v>
      </c>
      <c r="B2484" s="42" t="s">
        <v>6518</v>
      </c>
      <c r="C2484" s="39"/>
      <c r="D2484" s="39"/>
      <c r="E2484" s="39"/>
      <c r="F2484" s="39"/>
      <c r="G2484" s="39"/>
      <c r="H2484" s="39"/>
      <c r="I2484" s="39"/>
      <c r="J2484" s="43"/>
      <c r="K2484" s="39"/>
      <c r="L2484" s="39"/>
    </row>
    <row r="2485" spans="1:12">
      <c r="A2485" s="41" t="s">
        <v>6519</v>
      </c>
      <c r="B2485" s="42" t="s">
        <v>6520</v>
      </c>
      <c r="C2485" s="39"/>
      <c r="D2485" s="39"/>
      <c r="E2485" s="39"/>
      <c r="F2485" s="39"/>
      <c r="G2485" s="39"/>
      <c r="H2485" s="39"/>
      <c r="I2485" s="39"/>
      <c r="J2485" s="43"/>
      <c r="K2485" s="39"/>
      <c r="L2485" s="39"/>
    </row>
    <row r="2486" spans="1:12">
      <c r="A2486" s="41" t="s">
        <v>6521</v>
      </c>
      <c r="B2486" s="42" t="s">
        <v>6522</v>
      </c>
      <c r="C2486" s="39"/>
      <c r="D2486" s="39"/>
      <c r="E2486" s="39"/>
      <c r="F2486" s="39"/>
      <c r="G2486" s="39"/>
      <c r="H2486" s="39"/>
      <c r="I2486" s="39"/>
      <c r="J2486" s="43"/>
      <c r="K2486" s="39"/>
      <c r="L2486" s="39"/>
    </row>
    <row r="2487" spans="1:12">
      <c r="A2487" s="41" t="s">
        <v>6523</v>
      </c>
      <c r="B2487" s="42" t="s">
        <v>1424</v>
      </c>
      <c r="C2487" s="39"/>
      <c r="D2487" s="39"/>
      <c r="E2487" s="39"/>
      <c r="F2487" s="39"/>
      <c r="G2487" s="39"/>
      <c r="H2487" s="39"/>
      <c r="I2487" s="39"/>
      <c r="J2487" s="43"/>
      <c r="K2487" s="39"/>
      <c r="L2487" s="39"/>
    </row>
    <row r="2488" spans="1:12">
      <c r="A2488" s="41" t="s">
        <v>6524</v>
      </c>
      <c r="B2488" s="42" t="s">
        <v>6525</v>
      </c>
      <c r="C2488" s="39"/>
      <c r="D2488" s="39"/>
      <c r="E2488" s="39"/>
      <c r="F2488" s="39"/>
      <c r="G2488" s="39"/>
      <c r="H2488" s="39"/>
      <c r="I2488" s="39"/>
      <c r="J2488" s="43"/>
      <c r="K2488" s="39"/>
      <c r="L2488" s="39"/>
    </row>
    <row r="2489" spans="1:12">
      <c r="A2489" s="41" t="s">
        <v>6526</v>
      </c>
      <c r="B2489" s="42" t="s">
        <v>6525</v>
      </c>
      <c r="C2489" s="39"/>
      <c r="D2489" s="39"/>
      <c r="E2489" s="39"/>
      <c r="F2489" s="39"/>
      <c r="G2489" s="39"/>
      <c r="H2489" s="39"/>
      <c r="I2489" s="39"/>
      <c r="J2489" s="43"/>
      <c r="K2489" s="39"/>
      <c r="L2489" s="39"/>
    </row>
    <row r="2490" spans="1:12">
      <c r="A2490" s="41" t="s">
        <v>6527</v>
      </c>
      <c r="B2490" s="42" t="s">
        <v>6525</v>
      </c>
      <c r="C2490" s="39"/>
      <c r="D2490" s="39"/>
      <c r="E2490" s="39"/>
      <c r="F2490" s="39"/>
      <c r="G2490" s="39"/>
      <c r="H2490" s="39"/>
      <c r="I2490" s="39"/>
      <c r="J2490" s="43"/>
      <c r="K2490" s="39"/>
      <c r="L2490" s="39"/>
    </row>
    <row r="2491" spans="1:12">
      <c r="A2491" s="41" t="s">
        <v>6528</v>
      </c>
      <c r="B2491" s="42" t="s">
        <v>6525</v>
      </c>
      <c r="C2491" s="39"/>
      <c r="D2491" s="39"/>
      <c r="E2491" s="39"/>
      <c r="F2491" s="39"/>
      <c r="G2491" s="39"/>
      <c r="H2491" s="39"/>
      <c r="I2491" s="39"/>
      <c r="J2491" s="43"/>
      <c r="K2491" s="39"/>
      <c r="L2491" s="39"/>
    </row>
    <row r="2492" spans="1:12">
      <c r="A2492" s="41" t="s">
        <v>6529</v>
      </c>
      <c r="B2492" s="42" t="s">
        <v>6530</v>
      </c>
      <c r="C2492" s="39"/>
      <c r="D2492" s="39"/>
      <c r="E2492" s="39"/>
      <c r="F2492" s="39"/>
      <c r="G2492" s="39"/>
      <c r="H2492" s="39"/>
      <c r="I2492" s="39"/>
      <c r="J2492" s="43"/>
      <c r="K2492" s="39"/>
      <c r="L2492" s="39"/>
    </row>
    <row r="2493" spans="1:12">
      <c r="A2493" s="41" t="s">
        <v>6531</v>
      </c>
      <c r="B2493" s="42" t="s">
        <v>6530</v>
      </c>
      <c r="C2493" s="39"/>
      <c r="D2493" s="39"/>
      <c r="E2493" s="39"/>
      <c r="F2493" s="39"/>
      <c r="G2493" s="39"/>
      <c r="H2493" s="39"/>
      <c r="I2493" s="39"/>
      <c r="J2493" s="43"/>
      <c r="K2493" s="39"/>
      <c r="L2493" s="39"/>
    </row>
    <row r="2494" spans="1:12">
      <c r="A2494" s="41" t="s">
        <v>6532</v>
      </c>
      <c r="B2494" s="42" t="s">
        <v>6530</v>
      </c>
      <c r="C2494" s="39"/>
      <c r="D2494" s="39"/>
      <c r="E2494" s="39"/>
      <c r="F2494" s="39"/>
      <c r="G2494" s="39"/>
      <c r="H2494" s="39"/>
      <c r="I2494" s="39"/>
      <c r="J2494" s="43"/>
      <c r="K2494" s="39"/>
      <c r="L2494" s="39"/>
    </row>
    <row r="2495" spans="1:12">
      <c r="A2495" s="41" t="s">
        <v>6533</v>
      </c>
      <c r="B2495" s="42" t="s">
        <v>6534</v>
      </c>
      <c r="C2495" s="39"/>
      <c r="D2495" s="39"/>
      <c r="E2495" s="39"/>
      <c r="F2495" s="39"/>
      <c r="G2495" s="39"/>
      <c r="H2495" s="39"/>
      <c r="I2495" s="39"/>
      <c r="J2495" s="43"/>
      <c r="K2495" s="39"/>
      <c r="L2495" s="39"/>
    </row>
    <row r="2496" spans="1:12">
      <c r="A2496" s="41" t="s">
        <v>6535</v>
      </c>
      <c r="B2496" s="42" t="s">
        <v>6536</v>
      </c>
      <c r="C2496" s="39"/>
      <c r="D2496" s="39"/>
      <c r="E2496" s="39"/>
      <c r="F2496" s="39"/>
      <c r="G2496" s="39"/>
      <c r="H2496" s="39"/>
      <c r="I2496" s="39"/>
      <c r="J2496" s="43"/>
      <c r="K2496" s="39"/>
      <c r="L2496" s="39"/>
    </row>
    <row r="2497" spans="1:12">
      <c r="A2497" s="41" t="s">
        <v>6537</v>
      </c>
      <c r="B2497" s="42" t="s">
        <v>6538</v>
      </c>
      <c r="C2497" s="39"/>
      <c r="D2497" s="39"/>
      <c r="E2497" s="39"/>
      <c r="F2497" s="39"/>
      <c r="G2497" s="39"/>
      <c r="H2497" s="39"/>
      <c r="I2497" s="39"/>
      <c r="J2497" s="43"/>
      <c r="K2497" s="39"/>
      <c r="L2497" s="39"/>
    </row>
    <row r="2498" spans="1:12">
      <c r="A2498" s="41" t="s">
        <v>6539</v>
      </c>
      <c r="B2498" s="42" t="s">
        <v>1427</v>
      </c>
      <c r="C2498" s="39"/>
      <c r="D2498" s="39"/>
      <c r="E2498" s="39"/>
      <c r="F2498" s="39"/>
      <c r="G2498" s="39"/>
      <c r="H2498" s="39"/>
      <c r="I2498" s="39"/>
      <c r="J2498" s="43"/>
      <c r="K2498" s="39"/>
      <c r="L2498" s="39"/>
    </row>
    <row r="2499" spans="1:12">
      <c r="A2499" s="41" t="s">
        <v>6540</v>
      </c>
      <c r="B2499" s="42" t="s">
        <v>6541</v>
      </c>
      <c r="C2499" s="39"/>
      <c r="D2499" s="39"/>
      <c r="E2499" s="39"/>
      <c r="F2499" s="39"/>
      <c r="G2499" s="39"/>
      <c r="H2499" s="39"/>
      <c r="I2499" s="39"/>
      <c r="J2499" s="43"/>
      <c r="K2499" s="39"/>
      <c r="L2499" s="39"/>
    </row>
    <row r="2500" spans="1:12">
      <c r="A2500" s="41" t="s">
        <v>6542</v>
      </c>
      <c r="B2500" s="42" t="s">
        <v>6543</v>
      </c>
      <c r="C2500" s="39"/>
      <c r="D2500" s="39"/>
      <c r="E2500" s="39"/>
      <c r="F2500" s="39"/>
      <c r="G2500" s="39"/>
      <c r="H2500" s="39"/>
      <c r="I2500" s="39"/>
      <c r="J2500" s="43"/>
      <c r="K2500" s="39"/>
      <c r="L2500" s="39"/>
    </row>
    <row r="2501" spans="1:12">
      <c r="A2501" s="41" t="s">
        <v>6544</v>
      </c>
      <c r="B2501" s="42" t="s">
        <v>6543</v>
      </c>
      <c r="C2501" s="39"/>
      <c r="D2501" s="39"/>
      <c r="E2501" s="39"/>
      <c r="F2501" s="39"/>
      <c r="G2501" s="39"/>
      <c r="H2501" s="39"/>
      <c r="I2501" s="39"/>
      <c r="J2501" s="43"/>
      <c r="K2501" s="39"/>
      <c r="L2501" s="39"/>
    </row>
    <row r="2502" spans="1:12">
      <c r="A2502" s="41" t="s">
        <v>6545</v>
      </c>
      <c r="B2502" s="42" t="s">
        <v>6546</v>
      </c>
      <c r="C2502" s="39"/>
      <c r="D2502" s="39"/>
      <c r="E2502" s="39"/>
      <c r="F2502" s="39"/>
      <c r="G2502" s="39"/>
      <c r="H2502" s="39"/>
      <c r="I2502" s="39"/>
      <c r="J2502" s="43"/>
      <c r="K2502" s="39"/>
      <c r="L2502" s="39"/>
    </row>
    <row r="2503" spans="1:12">
      <c r="A2503" s="41" t="s">
        <v>6547</v>
      </c>
      <c r="B2503" s="42" t="s">
        <v>6548</v>
      </c>
      <c r="C2503" s="39"/>
      <c r="D2503" s="39"/>
      <c r="E2503" s="39"/>
      <c r="F2503" s="39"/>
      <c r="G2503" s="39"/>
      <c r="H2503" s="39"/>
      <c r="I2503" s="39"/>
      <c r="J2503" s="43"/>
      <c r="K2503" s="39"/>
      <c r="L2503" s="39"/>
    </row>
    <row r="2504" spans="1:12">
      <c r="A2504" s="41" t="s">
        <v>6549</v>
      </c>
      <c r="B2504" s="42" t="s">
        <v>6550</v>
      </c>
      <c r="C2504" s="39"/>
      <c r="D2504" s="39"/>
      <c r="E2504" s="39"/>
      <c r="F2504" s="39"/>
      <c r="G2504" s="39"/>
      <c r="H2504" s="39"/>
      <c r="I2504" s="39"/>
      <c r="J2504" s="43"/>
      <c r="K2504" s="39"/>
      <c r="L2504" s="39"/>
    </row>
    <row r="2505" spans="1:12">
      <c r="A2505" s="41" t="s">
        <v>6551</v>
      </c>
      <c r="B2505" s="42" t="s">
        <v>6552</v>
      </c>
      <c r="C2505" s="39"/>
      <c r="D2505" s="39"/>
      <c r="E2505" s="39"/>
      <c r="F2505" s="39"/>
      <c r="G2505" s="39"/>
      <c r="H2505" s="39"/>
      <c r="I2505" s="39"/>
      <c r="J2505" s="43"/>
      <c r="K2505" s="39"/>
      <c r="L2505" s="39"/>
    </row>
    <row r="2506" spans="1:12">
      <c r="A2506" s="41" t="s">
        <v>6553</v>
      </c>
      <c r="B2506" s="42" t="s">
        <v>6552</v>
      </c>
      <c r="C2506" s="39"/>
      <c r="D2506" s="39"/>
      <c r="E2506" s="39"/>
      <c r="F2506" s="39"/>
      <c r="G2506" s="39"/>
      <c r="H2506" s="39"/>
      <c r="I2506" s="39"/>
      <c r="J2506" s="43"/>
      <c r="K2506" s="39"/>
      <c r="L2506" s="39"/>
    </row>
    <row r="2507" spans="1:12">
      <c r="A2507" s="41" t="s">
        <v>6554</v>
      </c>
      <c r="B2507" s="42" t="s">
        <v>6555</v>
      </c>
      <c r="C2507" s="39"/>
      <c r="D2507" s="39"/>
      <c r="E2507" s="39"/>
      <c r="F2507" s="39"/>
      <c r="G2507" s="39"/>
      <c r="H2507" s="39"/>
      <c r="I2507" s="39"/>
      <c r="J2507" s="43"/>
      <c r="K2507" s="39"/>
      <c r="L2507" s="39"/>
    </row>
    <row r="2508" spans="1:12">
      <c r="A2508" s="41" t="s">
        <v>6556</v>
      </c>
      <c r="B2508" s="42" t="s">
        <v>6555</v>
      </c>
      <c r="C2508" s="39"/>
      <c r="D2508" s="39"/>
      <c r="E2508" s="39"/>
      <c r="F2508" s="39"/>
      <c r="G2508" s="39"/>
      <c r="H2508" s="39"/>
      <c r="I2508" s="39"/>
      <c r="J2508" s="43"/>
      <c r="K2508" s="39"/>
      <c r="L2508" s="39"/>
    </row>
    <row r="2509" spans="1:12">
      <c r="A2509" s="41" t="s">
        <v>6557</v>
      </c>
      <c r="B2509" s="42" t="s">
        <v>6558</v>
      </c>
      <c r="C2509" s="39"/>
      <c r="D2509" s="39"/>
      <c r="E2509" s="39"/>
      <c r="F2509" s="39"/>
      <c r="G2509" s="39"/>
      <c r="H2509" s="39"/>
      <c r="I2509" s="39"/>
      <c r="J2509" s="43"/>
      <c r="K2509" s="39"/>
      <c r="L2509" s="39"/>
    </row>
    <row r="2510" spans="1:12">
      <c r="A2510" s="41" t="s">
        <v>6559</v>
      </c>
      <c r="B2510" s="42" t="s">
        <v>6558</v>
      </c>
      <c r="C2510" s="39"/>
      <c r="D2510" s="39"/>
      <c r="E2510" s="39"/>
      <c r="F2510" s="39"/>
      <c r="G2510" s="39"/>
      <c r="H2510" s="39"/>
      <c r="I2510" s="39"/>
      <c r="J2510" s="43"/>
      <c r="K2510" s="39"/>
      <c r="L2510" s="39"/>
    </row>
    <row r="2511" spans="1:12">
      <c r="A2511" s="41" t="s">
        <v>6560</v>
      </c>
      <c r="B2511" s="42" t="s">
        <v>6561</v>
      </c>
      <c r="C2511" s="39"/>
      <c r="D2511" s="39"/>
      <c r="E2511" s="39"/>
      <c r="F2511" s="39"/>
      <c r="G2511" s="39"/>
      <c r="H2511" s="39"/>
      <c r="I2511" s="39"/>
      <c r="J2511" s="43"/>
      <c r="K2511" s="39"/>
      <c r="L2511" s="39"/>
    </row>
    <row r="2512" spans="1:12">
      <c r="A2512" s="41" t="s">
        <v>6562</v>
      </c>
      <c r="B2512" s="42" t="s">
        <v>6561</v>
      </c>
      <c r="C2512" s="39"/>
      <c r="D2512" s="39"/>
      <c r="E2512" s="39"/>
      <c r="F2512" s="39"/>
      <c r="G2512" s="39"/>
      <c r="H2512" s="39"/>
      <c r="I2512" s="39"/>
      <c r="J2512" s="43"/>
      <c r="K2512" s="39"/>
      <c r="L2512" s="39"/>
    </row>
    <row r="2513" spans="1:12">
      <c r="A2513" s="41" t="s">
        <v>6563</v>
      </c>
      <c r="B2513" s="42" t="s">
        <v>6564</v>
      </c>
      <c r="C2513" s="39"/>
      <c r="D2513" s="39"/>
      <c r="E2513" s="39"/>
      <c r="F2513" s="39"/>
      <c r="G2513" s="39"/>
      <c r="H2513" s="39"/>
      <c r="I2513" s="39"/>
      <c r="J2513" s="43"/>
      <c r="K2513" s="39"/>
      <c r="L2513" s="39"/>
    </row>
    <row r="2514" spans="1:12">
      <c r="A2514" s="41" t="s">
        <v>6565</v>
      </c>
      <c r="B2514" s="42" t="s">
        <v>6564</v>
      </c>
      <c r="C2514" s="39"/>
      <c r="D2514" s="39"/>
      <c r="E2514" s="39"/>
      <c r="F2514" s="39"/>
      <c r="G2514" s="39"/>
      <c r="H2514" s="39"/>
      <c r="I2514" s="39"/>
      <c r="J2514" s="43"/>
      <c r="K2514" s="39"/>
      <c r="L2514" s="39"/>
    </row>
    <row r="2515" spans="1:12">
      <c r="A2515" s="41" t="s">
        <v>6566</v>
      </c>
      <c r="B2515" s="42" t="s">
        <v>6567</v>
      </c>
      <c r="C2515" s="39"/>
      <c r="D2515" s="39"/>
      <c r="E2515" s="39"/>
      <c r="F2515" s="39"/>
      <c r="G2515" s="39"/>
      <c r="H2515" s="39"/>
      <c r="I2515" s="39"/>
      <c r="J2515" s="43"/>
      <c r="K2515" s="39"/>
      <c r="L2515" s="39"/>
    </row>
    <row r="2516" spans="1:12">
      <c r="A2516" s="41" t="s">
        <v>6568</v>
      </c>
      <c r="B2516" s="42" t="s">
        <v>6567</v>
      </c>
      <c r="C2516" s="39"/>
      <c r="D2516" s="39"/>
      <c r="E2516" s="39"/>
      <c r="F2516" s="39"/>
      <c r="G2516" s="39"/>
      <c r="H2516" s="39"/>
      <c r="I2516" s="39"/>
      <c r="J2516" s="43"/>
      <c r="K2516" s="39"/>
      <c r="L2516" s="39"/>
    </row>
    <row r="2517" spans="1:12">
      <c r="A2517" s="41" t="s">
        <v>6569</v>
      </c>
      <c r="B2517" s="42" t="s">
        <v>6570</v>
      </c>
      <c r="C2517" s="39"/>
      <c r="D2517" s="39"/>
      <c r="E2517" s="39"/>
      <c r="F2517" s="39"/>
      <c r="G2517" s="39"/>
      <c r="H2517" s="39"/>
      <c r="I2517" s="39"/>
      <c r="J2517" s="43"/>
      <c r="K2517" s="39"/>
      <c r="L2517" s="39"/>
    </row>
    <row r="2518" spans="1:12">
      <c r="A2518" s="41" t="s">
        <v>6571</v>
      </c>
      <c r="B2518" s="42" t="s">
        <v>6572</v>
      </c>
      <c r="C2518" s="39"/>
      <c r="D2518" s="39"/>
      <c r="E2518" s="39"/>
      <c r="F2518" s="39"/>
      <c r="G2518" s="39"/>
      <c r="H2518" s="39"/>
      <c r="I2518" s="39"/>
      <c r="J2518" s="43"/>
      <c r="K2518" s="39"/>
      <c r="L2518" s="39"/>
    </row>
    <row r="2519" spans="1:12">
      <c r="A2519" s="41" t="s">
        <v>6573</v>
      </c>
      <c r="B2519" s="42" t="s">
        <v>6574</v>
      </c>
      <c r="C2519" s="39"/>
      <c r="D2519" s="39"/>
      <c r="E2519" s="39"/>
      <c r="F2519" s="39"/>
      <c r="G2519" s="39"/>
      <c r="H2519" s="39"/>
      <c r="I2519" s="39"/>
      <c r="J2519" s="43"/>
      <c r="K2519" s="39"/>
      <c r="L2519" s="39"/>
    </row>
    <row r="2520" spans="1:12">
      <c r="A2520" s="41" t="s">
        <v>6575</v>
      </c>
      <c r="B2520" s="42" t="s">
        <v>6576</v>
      </c>
      <c r="C2520" s="39"/>
      <c r="D2520" s="39"/>
      <c r="E2520" s="39"/>
      <c r="F2520" s="39"/>
      <c r="G2520" s="39"/>
      <c r="H2520" s="39"/>
      <c r="I2520" s="39"/>
      <c r="J2520" s="43"/>
      <c r="K2520" s="39"/>
      <c r="L2520" s="39"/>
    </row>
    <row r="2521" spans="1:12">
      <c r="A2521" s="41" t="s">
        <v>6577</v>
      </c>
      <c r="B2521" s="42" t="s">
        <v>6578</v>
      </c>
      <c r="C2521" s="39"/>
      <c r="D2521" s="39"/>
      <c r="E2521" s="39"/>
      <c r="F2521" s="39"/>
      <c r="G2521" s="39"/>
      <c r="H2521" s="39"/>
      <c r="I2521" s="39"/>
      <c r="J2521" s="43"/>
      <c r="K2521" s="39"/>
      <c r="L2521" s="39"/>
    </row>
    <row r="2522" spans="1:12" ht="26.4">
      <c r="A2522" s="41" t="s">
        <v>6579</v>
      </c>
      <c r="B2522" s="42" t="s">
        <v>6580</v>
      </c>
      <c r="C2522" s="39"/>
      <c r="D2522" s="39"/>
      <c r="E2522" s="39"/>
      <c r="F2522" s="39"/>
      <c r="G2522" s="39"/>
      <c r="H2522" s="39"/>
      <c r="I2522" s="39"/>
      <c r="J2522" s="43"/>
      <c r="K2522" s="39"/>
      <c r="L2522" s="39"/>
    </row>
    <row r="2523" spans="1:12">
      <c r="A2523" s="41" t="s">
        <v>6581</v>
      </c>
      <c r="B2523" s="42" t="s">
        <v>6582</v>
      </c>
      <c r="C2523" s="39"/>
      <c r="D2523" s="39"/>
      <c r="E2523" s="39"/>
      <c r="F2523" s="39"/>
      <c r="G2523" s="39"/>
      <c r="H2523" s="39"/>
      <c r="I2523" s="39"/>
      <c r="J2523" s="43"/>
      <c r="K2523" s="39"/>
      <c r="L2523" s="39"/>
    </row>
    <row r="2524" spans="1:12">
      <c r="A2524" s="41" t="s">
        <v>6583</v>
      </c>
      <c r="B2524" s="42" t="s">
        <v>1429</v>
      </c>
      <c r="C2524" s="39"/>
      <c r="D2524" s="39"/>
      <c r="E2524" s="39"/>
      <c r="F2524" s="39"/>
      <c r="G2524" s="39"/>
      <c r="H2524" s="39"/>
      <c r="I2524" s="39"/>
      <c r="J2524" s="43"/>
      <c r="K2524" s="39"/>
      <c r="L2524" s="39"/>
    </row>
    <row r="2525" spans="1:12">
      <c r="A2525" s="41" t="s">
        <v>6584</v>
      </c>
      <c r="B2525" s="42" t="s">
        <v>6585</v>
      </c>
      <c r="C2525" s="39"/>
      <c r="D2525" s="39"/>
      <c r="E2525" s="39"/>
      <c r="F2525" s="39"/>
      <c r="G2525" s="39"/>
      <c r="H2525" s="39"/>
      <c r="I2525" s="39"/>
      <c r="J2525" s="43"/>
      <c r="K2525" s="39"/>
      <c r="L2525" s="39"/>
    </row>
    <row r="2526" spans="1:12">
      <c r="A2526" s="41" t="s">
        <v>6586</v>
      </c>
      <c r="B2526" s="42" t="s">
        <v>6585</v>
      </c>
      <c r="C2526" s="39"/>
      <c r="D2526" s="39"/>
      <c r="E2526" s="39"/>
      <c r="F2526" s="39"/>
      <c r="G2526" s="39"/>
      <c r="H2526" s="39"/>
      <c r="I2526" s="39"/>
      <c r="J2526" s="43"/>
      <c r="K2526" s="39"/>
      <c r="L2526" s="39"/>
    </row>
    <row r="2527" spans="1:12">
      <c r="A2527" s="41" t="s">
        <v>6587</v>
      </c>
      <c r="B2527" s="42" t="s">
        <v>6588</v>
      </c>
      <c r="C2527" s="39"/>
      <c r="D2527" s="39"/>
      <c r="E2527" s="39"/>
      <c r="F2527" s="39"/>
      <c r="G2527" s="39"/>
      <c r="H2527" s="39"/>
      <c r="I2527" s="39"/>
      <c r="J2527" s="43"/>
      <c r="K2527" s="39"/>
      <c r="L2527" s="39"/>
    </row>
    <row r="2528" spans="1:12">
      <c r="A2528" s="41" t="s">
        <v>6589</v>
      </c>
      <c r="B2528" s="42" t="s">
        <v>6588</v>
      </c>
      <c r="C2528" s="39"/>
      <c r="D2528" s="39"/>
      <c r="E2528" s="39"/>
      <c r="F2528" s="39"/>
      <c r="G2528" s="39"/>
      <c r="H2528" s="39"/>
      <c r="I2528" s="39"/>
      <c r="J2528" s="43"/>
      <c r="K2528" s="39"/>
      <c r="L2528" s="39"/>
    </row>
    <row r="2529" spans="1:12" ht="26.4">
      <c r="A2529" s="41" t="s">
        <v>6590</v>
      </c>
      <c r="B2529" s="42" t="s">
        <v>6591</v>
      </c>
      <c r="C2529" s="39"/>
      <c r="D2529" s="39"/>
      <c r="E2529" s="39"/>
      <c r="F2529" s="39"/>
      <c r="G2529" s="39"/>
      <c r="H2529" s="39"/>
      <c r="I2529" s="39"/>
      <c r="J2529" s="43"/>
      <c r="K2529" s="39"/>
      <c r="L2529" s="39"/>
    </row>
    <row r="2530" spans="1:12">
      <c r="A2530" s="41" t="s">
        <v>6592</v>
      </c>
      <c r="B2530" s="42" t="s">
        <v>6593</v>
      </c>
      <c r="C2530" s="39"/>
      <c r="D2530" s="39"/>
      <c r="E2530" s="39"/>
      <c r="F2530" s="39"/>
      <c r="G2530" s="39"/>
      <c r="H2530" s="39"/>
      <c r="I2530" s="39"/>
      <c r="J2530" s="43"/>
      <c r="K2530" s="39"/>
      <c r="L2530" s="39"/>
    </row>
    <row r="2531" spans="1:12" ht="26.4">
      <c r="A2531" s="41" t="s">
        <v>6594</v>
      </c>
      <c r="B2531" s="42" t="s">
        <v>6595</v>
      </c>
      <c r="C2531" s="39"/>
      <c r="D2531" s="39"/>
      <c r="E2531" s="39"/>
      <c r="F2531" s="39"/>
      <c r="G2531" s="39"/>
      <c r="H2531" s="39"/>
      <c r="I2531" s="39"/>
      <c r="J2531" s="43"/>
      <c r="K2531" s="39"/>
      <c r="L2531" s="39"/>
    </row>
    <row r="2532" spans="1:12" ht="26.4">
      <c r="A2532" s="41" t="s">
        <v>6596</v>
      </c>
      <c r="B2532" s="42" t="s">
        <v>6597</v>
      </c>
      <c r="C2532" s="39"/>
      <c r="D2532" s="39"/>
      <c r="E2532" s="39"/>
      <c r="F2532" s="39"/>
      <c r="G2532" s="39"/>
      <c r="H2532" s="39"/>
      <c r="I2532" s="39"/>
      <c r="J2532" s="43"/>
      <c r="K2532" s="39"/>
      <c r="L2532" s="39"/>
    </row>
    <row r="2533" spans="1:12">
      <c r="A2533" s="41" t="s">
        <v>6598</v>
      </c>
      <c r="B2533" s="42" t="s">
        <v>6599</v>
      </c>
      <c r="C2533" s="39"/>
      <c r="D2533" s="39"/>
      <c r="E2533" s="39"/>
      <c r="F2533" s="39"/>
      <c r="G2533" s="39"/>
      <c r="H2533" s="39"/>
      <c r="I2533" s="39"/>
      <c r="J2533" s="43"/>
      <c r="K2533" s="39"/>
      <c r="L2533" s="39"/>
    </row>
    <row r="2534" spans="1:12">
      <c r="A2534" s="41" t="s">
        <v>6600</v>
      </c>
      <c r="B2534" s="42" t="s">
        <v>6599</v>
      </c>
      <c r="C2534" s="39"/>
      <c r="D2534" s="39"/>
      <c r="E2534" s="39"/>
      <c r="F2534" s="39"/>
      <c r="G2534" s="39"/>
      <c r="H2534" s="39"/>
      <c r="I2534" s="39"/>
      <c r="J2534" s="43"/>
      <c r="K2534" s="39"/>
      <c r="L2534" s="39"/>
    </row>
    <row r="2535" spans="1:12">
      <c r="A2535" s="41" t="s">
        <v>6601</v>
      </c>
      <c r="B2535" s="42" t="s">
        <v>6599</v>
      </c>
      <c r="C2535" s="39"/>
      <c r="D2535" s="39"/>
      <c r="E2535" s="39"/>
      <c r="F2535" s="39"/>
      <c r="G2535" s="39"/>
      <c r="H2535" s="39"/>
      <c r="I2535" s="39"/>
      <c r="J2535" s="43"/>
      <c r="K2535" s="39"/>
      <c r="L2535" s="39"/>
    </row>
    <row r="2536" spans="1:12">
      <c r="A2536" s="41" t="s">
        <v>6602</v>
      </c>
      <c r="B2536" s="42" t="s">
        <v>6603</v>
      </c>
      <c r="C2536" s="39"/>
      <c r="D2536" s="39"/>
      <c r="E2536" s="39"/>
      <c r="F2536" s="39"/>
      <c r="G2536" s="39"/>
      <c r="H2536" s="39"/>
      <c r="I2536" s="39"/>
      <c r="J2536" s="43"/>
      <c r="K2536" s="39"/>
      <c r="L2536" s="39"/>
    </row>
    <row r="2537" spans="1:12">
      <c r="A2537" s="41" t="s">
        <v>6604</v>
      </c>
      <c r="B2537" s="42" t="s">
        <v>6605</v>
      </c>
      <c r="C2537" s="39"/>
      <c r="D2537" s="39"/>
      <c r="E2537" s="39"/>
      <c r="F2537" s="39"/>
      <c r="G2537" s="39"/>
      <c r="H2537" s="39"/>
      <c r="I2537" s="39"/>
      <c r="J2537" s="43"/>
      <c r="K2537" s="39"/>
      <c r="L2537" s="39"/>
    </row>
    <row r="2538" spans="1:12">
      <c r="A2538" s="41" t="s">
        <v>6606</v>
      </c>
      <c r="B2538" s="42" t="s">
        <v>1431</v>
      </c>
      <c r="C2538" s="39"/>
      <c r="D2538" s="39"/>
      <c r="E2538" s="39"/>
      <c r="F2538" s="39"/>
      <c r="G2538" s="39"/>
      <c r="H2538" s="39"/>
      <c r="I2538" s="39"/>
      <c r="J2538" s="43"/>
      <c r="K2538" s="39"/>
      <c r="L2538" s="39"/>
    </row>
    <row r="2539" spans="1:12">
      <c r="A2539" s="41" t="s">
        <v>6607</v>
      </c>
      <c r="B2539" s="42" t="s">
        <v>6608</v>
      </c>
      <c r="C2539" s="39"/>
      <c r="D2539" s="39"/>
      <c r="E2539" s="39"/>
      <c r="F2539" s="39"/>
      <c r="G2539" s="39"/>
      <c r="H2539" s="39"/>
      <c r="I2539" s="39"/>
      <c r="J2539" s="43"/>
      <c r="K2539" s="39"/>
      <c r="L2539" s="39"/>
    </row>
    <row r="2540" spans="1:12">
      <c r="A2540" s="41" t="s">
        <v>6609</v>
      </c>
      <c r="B2540" s="42" t="s">
        <v>6610</v>
      </c>
      <c r="C2540" s="39"/>
      <c r="D2540" s="39"/>
      <c r="E2540" s="39"/>
      <c r="F2540" s="39"/>
      <c r="G2540" s="39"/>
      <c r="H2540" s="39"/>
      <c r="I2540" s="39"/>
      <c r="J2540" s="43"/>
      <c r="K2540" s="39"/>
      <c r="L2540" s="39"/>
    </row>
    <row r="2541" spans="1:12">
      <c r="A2541" s="41" t="s">
        <v>6611</v>
      </c>
      <c r="B2541" s="42" t="s">
        <v>6610</v>
      </c>
      <c r="C2541" s="39"/>
      <c r="D2541" s="39"/>
      <c r="E2541" s="39"/>
      <c r="F2541" s="39"/>
      <c r="G2541" s="39"/>
      <c r="H2541" s="39"/>
      <c r="I2541" s="39"/>
      <c r="J2541" s="43"/>
      <c r="K2541" s="39"/>
      <c r="L2541" s="39"/>
    </row>
    <row r="2542" spans="1:12">
      <c r="A2542" s="41" t="s">
        <v>6612</v>
      </c>
      <c r="B2542" s="42" t="s">
        <v>6613</v>
      </c>
      <c r="C2542" s="39"/>
      <c r="D2542" s="39"/>
      <c r="E2542" s="39"/>
      <c r="F2542" s="39"/>
      <c r="G2542" s="39"/>
      <c r="H2542" s="39"/>
      <c r="I2542" s="39"/>
      <c r="J2542" s="43"/>
      <c r="K2542" s="39"/>
      <c r="L2542" s="39"/>
    </row>
    <row r="2543" spans="1:12">
      <c r="A2543" s="41" t="s">
        <v>6614</v>
      </c>
      <c r="B2543" s="42" t="s">
        <v>6615</v>
      </c>
      <c r="C2543" s="39"/>
      <c r="D2543" s="39"/>
      <c r="E2543" s="39"/>
      <c r="F2543" s="39"/>
      <c r="G2543" s="39"/>
      <c r="H2543" s="39"/>
      <c r="I2543" s="39"/>
      <c r="J2543" s="43"/>
      <c r="K2543" s="39"/>
      <c r="L2543" s="39"/>
    </row>
    <row r="2544" spans="1:12">
      <c r="A2544" s="41" t="s">
        <v>6616</v>
      </c>
      <c r="B2544" s="42" t="s">
        <v>6617</v>
      </c>
      <c r="C2544" s="39"/>
      <c r="D2544" s="39"/>
      <c r="E2544" s="39"/>
      <c r="F2544" s="39"/>
      <c r="G2544" s="39"/>
      <c r="H2544" s="39"/>
      <c r="I2544" s="39"/>
      <c r="J2544" s="43"/>
      <c r="K2544" s="39"/>
      <c r="L2544" s="39"/>
    </row>
    <row r="2545" spans="1:12">
      <c r="A2545" s="41" t="s">
        <v>6618</v>
      </c>
      <c r="B2545" s="42" t="s">
        <v>6619</v>
      </c>
      <c r="C2545" s="39"/>
      <c r="D2545" s="39"/>
      <c r="E2545" s="39"/>
      <c r="F2545" s="39"/>
      <c r="G2545" s="39"/>
      <c r="H2545" s="39"/>
      <c r="I2545" s="39"/>
      <c r="J2545" s="43"/>
      <c r="K2545" s="39"/>
      <c r="L2545" s="39"/>
    </row>
    <row r="2546" spans="1:12">
      <c r="A2546" s="41" t="s">
        <v>6620</v>
      </c>
      <c r="B2546" s="42" t="s">
        <v>6619</v>
      </c>
      <c r="C2546" s="39"/>
      <c r="D2546" s="39"/>
      <c r="E2546" s="39"/>
      <c r="F2546" s="39"/>
      <c r="G2546" s="39"/>
      <c r="H2546" s="39"/>
      <c r="I2546" s="39"/>
      <c r="J2546" s="43"/>
      <c r="K2546" s="39"/>
      <c r="L2546" s="39"/>
    </row>
    <row r="2547" spans="1:12">
      <c r="A2547" s="41" t="s">
        <v>6621</v>
      </c>
      <c r="B2547" s="42" t="s">
        <v>6619</v>
      </c>
      <c r="C2547" s="39"/>
      <c r="D2547" s="39"/>
      <c r="E2547" s="39"/>
      <c r="F2547" s="39"/>
      <c r="G2547" s="39"/>
      <c r="H2547" s="39"/>
      <c r="I2547" s="39"/>
      <c r="J2547" s="43"/>
      <c r="K2547" s="39"/>
      <c r="L2547" s="39"/>
    </row>
    <row r="2548" spans="1:12">
      <c r="A2548" s="41" t="s">
        <v>6622</v>
      </c>
      <c r="B2548" s="42" t="s">
        <v>6623</v>
      </c>
      <c r="C2548" s="39"/>
      <c r="D2548" s="39"/>
      <c r="E2548" s="39"/>
      <c r="F2548" s="39"/>
      <c r="G2548" s="39"/>
      <c r="H2548" s="39"/>
      <c r="I2548" s="39"/>
      <c r="J2548" s="43"/>
      <c r="K2548" s="39"/>
      <c r="L2548" s="39"/>
    </row>
    <row r="2549" spans="1:12">
      <c r="A2549" s="41" t="s">
        <v>6624</v>
      </c>
      <c r="B2549" s="42" t="s">
        <v>6623</v>
      </c>
      <c r="C2549" s="39"/>
      <c r="D2549" s="39"/>
      <c r="E2549" s="39"/>
      <c r="F2549" s="39"/>
      <c r="G2549" s="39"/>
      <c r="H2549" s="39"/>
      <c r="I2549" s="39"/>
      <c r="J2549" s="43"/>
      <c r="K2549" s="39"/>
      <c r="L2549" s="39"/>
    </row>
    <row r="2550" spans="1:12">
      <c r="A2550" s="41" t="s">
        <v>6625</v>
      </c>
      <c r="B2550" s="42" t="s">
        <v>6623</v>
      </c>
      <c r="C2550" s="39"/>
      <c r="D2550" s="39"/>
      <c r="E2550" s="39"/>
      <c r="F2550" s="39"/>
      <c r="G2550" s="39"/>
      <c r="H2550" s="39"/>
      <c r="I2550" s="39"/>
      <c r="J2550" s="43"/>
      <c r="K2550" s="39"/>
      <c r="L2550" s="39"/>
    </row>
    <row r="2551" spans="1:12">
      <c r="A2551" s="41" t="s">
        <v>6626</v>
      </c>
      <c r="B2551" s="42" t="s">
        <v>6623</v>
      </c>
      <c r="C2551" s="39"/>
      <c r="D2551" s="39"/>
      <c r="E2551" s="39"/>
      <c r="F2551" s="39"/>
      <c r="G2551" s="39"/>
      <c r="H2551" s="39"/>
      <c r="I2551" s="39"/>
      <c r="J2551" s="43"/>
      <c r="K2551" s="39"/>
      <c r="L2551" s="39"/>
    </row>
    <row r="2552" spans="1:12">
      <c r="A2552" s="41" t="s">
        <v>6627</v>
      </c>
      <c r="B2552" s="42" t="s">
        <v>6628</v>
      </c>
      <c r="C2552" s="39"/>
      <c r="D2552" s="39"/>
      <c r="E2552" s="39"/>
      <c r="F2552" s="39"/>
      <c r="G2552" s="39"/>
      <c r="H2552" s="39"/>
      <c r="I2552" s="39"/>
      <c r="J2552" s="43"/>
      <c r="K2552" s="39"/>
      <c r="L2552" s="39"/>
    </row>
    <row r="2553" spans="1:12">
      <c r="A2553" s="41" t="s">
        <v>6629</v>
      </c>
      <c r="B2553" s="42" t="s">
        <v>6628</v>
      </c>
      <c r="C2553" s="39"/>
      <c r="D2553" s="39"/>
      <c r="E2553" s="39"/>
      <c r="F2553" s="39"/>
      <c r="G2553" s="39"/>
      <c r="H2553" s="39"/>
      <c r="I2553" s="39"/>
      <c r="J2553" s="43"/>
      <c r="K2553" s="39"/>
      <c r="L2553" s="39"/>
    </row>
    <row r="2554" spans="1:12">
      <c r="A2554" s="41" t="s">
        <v>6630</v>
      </c>
      <c r="B2554" s="42" t="s">
        <v>6628</v>
      </c>
      <c r="C2554" s="39"/>
      <c r="D2554" s="39"/>
      <c r="E2554" s="39"/>
      <c r="F2554" s="39"/>
      <c r="G2554" s="39"/>
      <c r="H2554" s="39"/>
      <c r="I2554" s="39"/>
      <c r="J2554" s="43"/>
      <c r="K2554" s="39"/>
      <c r="L2554" s="39"/>
    </row>
    <row r="2555" spans="1:12">
      <c r="A2555" s="41" t="s">
        <v>6631</v>
      </c>
      <c r="B2555" s="42" t="s">
        <v>6632</v>
      </c>
      <c r="C2555" s="39"/>
      <c r="D2555" s="39"/>
      <c r="E2555" s="39"/>
      <c r="F2555" s="39"/>
      <c r="G2555" s="39"/>
      <c r="H2555" s="39"/>
      <c r="I2555" s="39"/>
      <c r="J2555" s="43"/>
      <c r="K2555" s="39"/>
      <c r="L2555" s="39"/>
    </row>
    <row r="2556" spans="1:12" ht="26.4">
      <c r="A2556" s="41" t="s">
        <v>6633</v>
      </c>
      <c r="B2556" s="42" t="s">
        <v>6634</v>
      </c>
      <c r="C2556" s="39"/>
      <c r="D2556" s="39"/>
      <c r="E2556" s="39"/>
      <c r="F2556" s="39"/>
      <c r="G2556" s="39"/>
      <c r="H2556" s="39"/>
      <c r="I2556" s="39"/>
      <c r="J2556" s="43"/>
      <c r="K2556" s="39"/>
      <c r="L2556" s="39"/>
    </row>
    <row r="2557" spans="1:12">
      <c r="A2557" s="41" t="s">
        <v>6635</v>
      </c>
      <c r="B2557" s="42" t="s">
        <v>6636</v>
      </c>
      <c r="C2557" s="39"/>
      <c r="D2557" s="39"/>
      <c r="E2557" s="39"/>
      <c r="F2557" s="39"/>
      <c r="G2557" s="39"/>
      <c r="H2557" s="39"/>
      <c r="I2557" s="39"/>
      <c r="J2557" s="43"/>
      <c r="K2557" s="39"/>
      <c r="L2557" s="39"/>
    </row>
    <row r="2558" spans="1:12">
      <c r="A2558" s="41" t="s">
        <v>6637</v>
      </c>
      <c r="B2558" s="42" t="s">
        <v>6638</v>
      </c>
      <c r="C2558" s="39"/>
      <c r="D2558" s="39"/>
      <c r="E2558" s="39"/>
      <c r="F2558" s="39"/>
      <c r="G2558" s="39"/>
      <c r="H2558" s="39"/>
      <c r="I2558" s="39"/>
      <c r="J2558" s="43"/>
      <c r="K2558" s="39"/>
      <c r="L2558" s="39"/>
    </row>
    <row r="2559" spans="1:12">
      <c r="A2559" s="41" t="s">
        <v>6639</v>
      </c>
      <c r="B2559" s="42" t="s">
        <v>1433</v>
      </c>
      <c r="C2559" s="39"/>
      <c r="D2559" s="39"/>
      <c r="E2559" s="39"/>
      <c r="F2559" s="39"/>
      <c r="G2559" s="39"/>
      <c r="H2559" s="39"/>
      <c r="I2559" s="39"/>
      <c r="J2559" s="43"/>
      <c r="K2559" s="39"/>
      <c r="L2559" s="39"/>
    </row>
    <row r="2560" spans="1:12">
      <c r="A2560" s="41" t="s">
        <v>6640</v>
      </c>
      <c r="B2560" s="42" t="s">
        <v>6641</v>
      </c>
      <c r="C2560" s="39"/>
      <c r="D2560" s="39"/>
      <c r="E2560" s="39"/>
      <c r="F2560" s="39"/>
      <c r="G2560" s="39"/>
      <c r="H2560" s="39"/>
      <c r="I2560" s="39"/>
      <c r="J2560" s="43"/>
      <c r="K2560" s="39"/>
      <c r="L2560" s="39"/>
    </row>
    <row r="2561" spans="1:12">
      <c r="A2561" s="41" t="s">
        <v>6642</v>
      </c>
      <c r="B2561" s="42" t="s">
        <v>6643</v>
      </c>
      <c r="C2561" s="39"/>
      <c r="D2561" s="39"/>
      <c r="E2561" s="39"/>
      <c r="F2561" s="39"/>
      <c r="G2561" s="39"/>
      <c r="H2561" s="39"/>
      <c r="I2561" s="39"/>
      <c r="J2561" s="43"/>
      <c r="K2561" s="39"/>
      <c r="L2561" s="39"/>
    </row>
    <row r="2562" spans="1:12">
      <c r="A2562" s="41" t="s">
        <v>6644</v>
      </c>
      <c r="B2562" s="42" t="s">
        <v>6645</v>
      </c>
      <c r="C2562" s="39"/>
      <c r="D2562" s="39"/>
      <c r="E2562" s="39"/>
      <c r="F2562" s="39"/>
      <c r="G2562" s="39"/>
      <c r="H2562" s="39"/>
      <c r="I2562" s="39"/>
      <c r="J2562" s="43"/>
      <c r="K2562" s="39"/>
      <c r="L2562" s="39"/>
    </row>
    <row r="2563" spans="1:12">
      <c r="A2563" s="41" t="s">
        <v>6646</v>
      </c>
      <c r="B2563" s="42" t="s">
        <v>6645</v>
      </c>
      <c r="C2563" s="39"/>
      <c r="D2563" s="39"/>
      <c r="E2563" s="39"/>
      <c r="F2563" s="39"/>
      <c r="G2563" s="39"/>
      <c r="H2563" s="39"/>
      <c r="I2563" s="39"/>
      <c r="J2563" s="43"/>
      <c r="K2563" s="39"/>
      <c r="L2563" s="39"/>
    </row>
    <row r="2564" spans="1:12">
      <c r="A2564" s="41" t="s">
        <v>6647</v>
      </c>
      <c r="B2564" s="42" t="s">
        <v>6648</v>
      </c>
      <c r="C2564" s="39"/>
      <c r="D2564" s="39"/>
      <c r="E2564" s="39"/>
      <c r="F2564" s="39"/>
      <c r="G2564" s="39"/>
      <c r="H2564" s="39"/>
      <c r="I2564" s="39"/>
      <c r="J2564" s="43"/>
      <c r="K2564" s="39"/>
      <c r="L2564" s="39"/>
    </row>
    <row r="2565" spans="1:12">
      <c r="A2565" s="41" t="s">
        <v>6649</v>
      </c>
      <c r="B2565" s="42" t="s">
        <v>6648</v>
      </c>
      <c r="C2565" s="39"/>
      <c r="D2565" s="39"/>
      <c r="E2565" s="39"/>
      <c r="F2565" s="39"/>
      <c r="G2565" s="39"/>
      <c r="H2565" s="39"/>
      <c r="I2565" s="39"/>
      <c r="J2565" s="43"/>
      <c r="K2565" s="39"/>
      <c r="L2565" s="39"/>
    </row>
    <row r="2566" spans="1:12">
      <c r="A2566" s="41" t="s">
        <v>6650</v>
      </c>
      <c r="B2566" s="42" t="s">
        <v>6651</v>
      </c>
      <c r="C2566" s="39"/>
      <c r="D2566" s="39"/>
      <c r="E2566" s="39"/>
      <c r="F2566" s="39"/>
      <c r="G2566" s="39"/>
      <c r="H2566" s="39"/>
      <c r="I2566" s="39"/>
      <c r="J2566" s="43"/>
      <c r="K2566" s="39"/>
      <c r="L2566" s="39"/>
    </row>
    <row r="2567" spans="1:12">
      <c r="A2567" s="41" t="s">
        <v>6652</v>
      </c>
      <c r="B2567" s="42" t="s">
        <v>6651</v>
      </c>
      <c r="C2567" s="39"/>
      <c r="D2567" s="39"/>
      <c r="E2567" s="39"/>
      <c r="F2567" s="39"/>
      <c r="G2567" s="39"/>
      <c r="H2567" s="39"/>
      <c r="I2567" s="39"/>
      <c r="J2567" s="43"/>
      <c r="K2567" s="39"/>
      <c r="L2567" s="39"/>
    </row>
    <row r="2568" spans="1:12">
      <c r="A2568" s="41" t="s">
        <v>6653</v>
      </c>
      <c r="B2568" s="42" t="s">
        <v>6654</v>
      </c>
      <c r="C2568" s="39"/>
      <c r="D2568" s="39"/>
      <c r="E2568" s="39"/>
      <c r="F2568" s="39"/>
      <c r="G2568" s="39"/>
      <c r="H2568" s="39"/>
      <c r="I2568" s="39"/>
      <c r="J2568" s="43"/>
      <c r="K2568" s="39"/>
      <c r="L2568" s="39"/>
    </row>
    <row r="2569" spans="1:12">
      <c r="A2569" s="41" t="s">
        <v>6655</v>
      </c>
      <c r="B2569" s="42" t="s">
        <v>6656</v>
      </c>
      <c r="C2569" s="39"/>
      <c r="D2569" s="39"/>
      <c r="E2569" s="39"/>
      <c r="F2569" s="39"/>
      <c r="G2569" s="39"/>
      <c r="H2569" s="39"/>
      <c r="I2569" s="39"/>
      <c r="J2569" s="43"/>
      <c r="K2569" s="39"/>
      <c r="L2569" s="39"/>
    </row>
    <row r="2570" spans="1:12">
      <c r="A2570" s="41" t="s">
        <v>6657</v>
      </c>
      <c r="B2570" s="42" t="s">
        <v>6658</v>
      </c>
      <c r="C2570" s="39"/>
      <c r="D2570" s="39"/>
      <c r="E2570" s="39"/>
      <c r="F2570" s="39"/>
      <c r="G2570" s="39"/>
      <c r="H2570" s="39"/>
      <c r="I2570" s="39"/>
      <c r="J2570" s="43"/>
      <c r="K2570" s="39"/>
      <c r="L2570" s="39"/>
    </row>
    <row r="2571" spans="1:12">
      <c r="A2571" s="41" t="s">
        <v>6659</v>
      </c>
      <c r="B2571" s="42" t="s">
        <v>6658</v>
      </c>
      <c r="C2571" s="39"/>
      <c r="D2571" s="39"/>
      <c r="E2571" s="39"/>
      <c r="F2571" s="39"/>
      <c r="G2571" s="39"/>
      <c r="H2571" s="39"/>
      <c r="I2571" s="39"/>
      <c r="J2571" s="43"/>
      <c r="K2571" s="39"/>
      <c r="L2571" s="39"/>
    </row>
    <row r="2572" spans="1:12">
      <c r="A2572" s="41" t="s">
        <v>6660</v>
      </c>
      <c r="B2572" s="42" t="s">
        <v>6658</v>
      </c>
      <c r="C2572" s="39"/>
      <c r="D2572" s="39"/>
      <c r="E2572" s="39"/>
      <c r="F2572" s="39"/>
      <c r="G2572" s="39"/>
      <c r="H2572" s="39"/>
      <c r="I2572" s="39"/>
      <c r="J2572" s="43"/>
      <c r="K2572" s="39"/>
      <c r="L2572" s="39"/>
    </row>
    <row r="2573" spans="1:12">
      <c r="A2573" s="41" t="s">
        <v>6661</v>
      </c>
      <c r="B2573" s="42" t="s">
        <v>6662</v>
      </c>
      <c r="C2573" s="39"/>
      <c r="D2573" s="39"/>
      <c r="E2573" s="39"/>
      <c r="F2573" s="39"/>
      <c r="G2573" s="39"/>
      <c r="H2573" s="39"/>
      <c r="I2573" s="39"/>
      <c r="J2573" s="43"/>
      <c r="K2573" s="39"/>
      <c r="L2573" s="39"/>
    </row>
    <row r="2574" spans="1:12">
      <c r="A2574" s="41" t="s">
        <v>6663</v>
      </c>
      <c r="B2574" s="42" t="s">
        <v>6662</v>
      </c>
      <c r="C2574" s="39"/>
      <c r="D2574" s="39"/>
      <c r="E2574" s="39"/>
      <c r="F2574" s="39"/>
      <c r="G2574" s="39"/>
      <c r="H2574" s="39"/>
      <c r="I2574" s="39"/>
      <c r="J2574" s="43"/>
      <c r="K2574" s="39"/>
      <c r="L2574" s="39"/>
    </row>
    <row r="2575" spans="1:12">
      <c r="A2575" s="41" t="s">
        <v>6664</v>
      </c>
      <c r="B2575" s="42" t="s">
        <v>6665</v>
      </c>
      <c r="C2575" s="39"/>
      <c r="D2575" s="39"/>
      <c r="E2575" s="39"/>
      <c r="F2575" s="39"/>
      <c r="G2575" s="39"/>
      <c r="H2575" s="39"/>
      <c r="I2575" s="39"/>
      <c r="J2575" s="43"/>
      <c r="K2575" s="39"/>
      <c r="L2575" s="39"/>
    </row>
    <row r="2576" spans="1:12">
      <c r="A2576" s="41" t="s">
        <v>6666</v>
      </c>
      <c r="B2576" s="42" t="s">
        <v>6667</v>
      </c>
      <c r="C2576" s="39"/>
      <c r="D2576" s="39"/>
      <c r="E2576" s="39"/>
      <c r="F2576" s="39"/>
      <c r="G2576" s="39"/>
      <c r="H2576" s="39"/>
      <c r="I2576" s="39"/>
      <c r="J2576" s="43"/>
      <c r="K2576" s="39"/>
      <c r="L2576" s="39"/>
    </row>
    <row r="2577" spans="1:12">
      <c r="A2577" s="41" t="s">
        <v>6668</v>
      </c>
      <c r="B2577" s="42" t="s">
        <v>6669</v>
      </c>
      <c r="C2577" s="39"/>
      <c r="D2577" s="39"/>
      <c r="E2577" s="39"/>
      <c r="F2577" s="39"/>
      <c r="G2577" s="39"/>
      <c r="H2577" s="39"/>
      <c r="I2577" s="39"/>
      <c r="J2577" s="43"/>
      <c r="K2577" s="39"/>
      <c r="L2577" s="39"/>
    </row>
    <row r="2578" spans="1:12">
      <c r="A2578" s="41" t="s">
        <v>6670</v>
      </c>
      <c r="B2578" s="42" t="s">
        <v>6669</v>
      </c>
      <c r="C2578" s="39"/>
      <c r="D2578" s="39"/>
      <c r="E2578" s="39"/>
      <c r="F2578" s="39"/>
      <c r="G2578" s="39"/>
      <c r="H2578" s="39"/>
      <c r="I2578" s="39"/>
      <c r="J2578" s="43"/>
      <c r="K2578" s="39"/>
      <c r="L2578" s="39"/>
    </row>
    <row r="2579" spans="1:12">
      <c r="A2579" s="41" t="s">
        <v>6671</v>
      </c>
      <c r="B2579" s="42" t="s">
        <v>6672</v>
      </c>
      <c r="C2579" s="39"/>
      <c r="D2579" s="39"/>
      <c r="E2579" s="39"/>
      <c r="F2579" s="39"/>
      <c r="G2579" s="39"/>
      <c r="H2579" s="39"/>
      <c r="I2579" s="39"/>
      <c r="J2579" s="43"/>
      <c r="K2579" s="39"/>
      <c r="L2579" s="39"/>
    </row>
    <row r="2580" spans="1:12">
      <c r="A2580" s="41" t="s">
        <v>6673</v>
      </c>
      <c r="B2580" s="42" t="s">
        <v>6674</v>
      </c>
      <c r="C2580" s="39"/>
      <c r="D2580" s="39"/>
      <c r="E2580" s="39"/>
      <c r="F2580" s="39"/>
      <c r="G2580" s="39"/>
      <c r="H2580" s="39"/>
      <c r="I2580" s="39"/>
      <c r="J2580" s="43"/>
      <c r="K2580" s="39"/>
      <c r="L2580" s="39"/>
    </row>
    <row r="2581" spans="1:12">
      <c r="A2581" s="41" t="s">
        <v>6675</v>
      </c>
      <c r="B2581" s="42" t="s">
        <v>6676</v>
      </c>
      <c r="C2581" s="39"/>
      <c r="D2581" s="39"/>
      <c r="E2581" s="39"/>
      <c r="F2581" s="39"/>
      <c r="G2581" s="39"/>
      <c r="H2581" s="39"/>
      <c r="I2581" s="39"/>
      <c r="J2581" s="43"/>
      <c r="K2581" s="39"/>
      <c r="L2581" s="39"/>
    </row>
    <row r="2582" spans="1:12">
      <c r="A2582" s="41" t="s">
        <v>6677</v>
      </c>
      <c r="B2582" s="42" t="s">
        <v>6678</v>
      </c>
      <c r="C2582" s="39"/>
      <c r="D2582" s="39"/>
      <c r="E2582" s="39"/>
      <c r="F2582" s="39"/>
      <c r="G2582" s="39"/>
      <c r="H2582" s="39"/>
      <c r="I2582" s="39"/>
      <c r="J2582" s="43"/>
      <c r="K2582" s="39"/>
      <c r="L2582" s="39"/>
    </row>
    <row r="2583" spans="1:12">
      <c r="A2583" s="41" t="s">
        <v>6679</v>
      </c>
      <c r="B2583" s="42" t="s">
        <v>6680</v>
      </c>
      <c r="C2583" s="39"/>
      <c r="D2583" s="39"/>
      <c r="E2583" s="39"/>
      <c r="F2583" s="39"/>
      <c r="G2583" s="39"/>
      <c r="H2583" s="39"/>
      <c r="I2583" s="39"/>
      <c r="J2583" s="43"/>
      <c r="K2583" s="39"/>
      <c r="L2583" s="39"/>
    </row>
    <row r="2584" spans="1:12">
      <c r="A2584" s="41" t="s">
        <v>6681</v>
      </c>
      <c r="B2584" s="42" t="s">
        <v>6680</v>
      </c>
      <c r="C2584" s="39"/>
      <c r="D2584" s="39"/>
      <c r="E2584" s="39"/>
      <c r="F2584" s="39"/>
      <c r="G2584" s="39"/>
      <c r="H2584" s="39"/>
      <c r="I2584" s="39"/>
      <c r="J2584" s="43"/>
      <c r="K2584" s="39"/>
      <c r="L2584" s="39"/>
    </row>
    <row r="2585" spans="1:12">
      <c r="A2585" s="41" t="s">
        <v>6682</v>
      </c>
      <c r="B2585" s="42" t="s">
        <v>6683</v>
      </c>
      <c r="C2585" s="39"/>
      <c r="D2585" s="39"/>
      <c r="E2585" s="39"/>
      <c r="F2585" s="39"/>
      <c r="G2585" s="39"/>
      <c r="H2585" s="39"/>
      <c r="I2585" s="39"/>
      <c r="J2585" s="43"/>
      <c r="K2585" s="39"/>
      <c r="L2585" s="39"/>
    </row>
    <row r="2586" spans="1:12">
      <c r="A2586" s="41" t="s">
        <v>6684</v>
      </c>
      <c r="B2586" s="42" t="s">
        <v>6683</v>
      </c>
      <c r="C2586" s="39"/>
      <c r="D2586" s="39"/>
      <c r="E2586" s="39"/>
      <c r="F2586" s="39"/>
      <c r="G2586" s="39"/>
      <c r="H2586" s="39"/>
      <c r="I2586" s="39"/>
      <c r="J2586" s="43"/>
      <c r="K2586" s="39"/>
      <c r="L2586" s="39"/>
    </row>
    <row r="2587" spans="1:12">
      <c r="A2587" s="41" t="s">
        <v>6685</v>
      </c>
      <c r="B2587" s="42" t="s">
        <v>6683</v>
      </c>
      <c r="C2587" s="39"/>
      <c r="D2587" s="39"/>
      <c r="E2587" s="39"/>
      <c r="F2587" s="39"/>
      <c r="G2587" s="39"/>
      <c r="H2587" s="39"/>
      <c r="I2587" s="39"/>
      <c r="J2587" s="43"/>
      <c r="K2587" s="39"/>
      <c r="L2587" s="39"/>
    </row>
    <row r="2588" spans="1:12">
      <c r="A2588" s="41" t="s">
        <v>6686</v>
      </c>
      <c r="B2588" s="42" t="s">
        <v>6683</v>
      </c>
      <c r="C2588" s="39"/>
      <c r="D2588" s="39"/>
      <c r="E2588" s="39"/>
      <c r="F2588" s="39"/>
      <c r="G2588" s="39"/>
      <c r="H2588" s="39"/>
      <c r="I2588" s="39"/>
      <c r="J2588" s="43"/>
      <c r="K2588" s="39"/>
      <c r="L2588" s="39"/>
    </row>
    <row r="2589" spans="1:12">
      <c r="A2589" s="41" t="s">
        <v>6687</v>
      </c>
      <c r="B2589" s="42" t="s">
        <v>6688</v>
      </c>
      <c r="C2589" s="39"/>
      <c r="D2589" s="39"/>
      <c r="E2589" s="39"/>
      <c r="F2589" s="39"/>
      <c r="G2589" s="39"/>
      <c r="H2589" s="39"/>
      <c r="I2589" s="39"/>
      <c r="J2589" s="43"/>
      <c r="K2589" s="39"/>
      <c r="L2589" s="39"/>
    </row>
    <row r="2590" spans="1:12">
      <c r="A2590" s="41" t="s">
        <v>6689</v>
      </c>
      <c r="B2590" s="42" t="s">
        <v>6690</v>
      </c>
      <c r="C2590" s="39"/>
      <c r="D2590" s="39"/>
      <c r="E2590" s="39"/>
      <c r="F2590" s="39"/>
      <c r="G2590" s="39"/>
      <c r="H2590" s="39"/>
      <c r="I2590" s="39"/>
      <c r="J2590" s="43"/>
      <c r="K2590" s="39"/>
      <c r="L2590" s="39"/>
    </row>
    <row r="2591" spans="1:12">
      <c r="A2591" s="41" t="s">
        <v>6691</v>
      </c>
      <c r="B2591" s="42" t="s">
        <v>6690</v>
      </c>
      <c r="C2591" s="39"/>
      <c r="D2591" s="39"/>
      <c r="E2591" s="39"/>
      <c r="F2591" s="39"/>
      <c r="G2591" s="39"/>
      <c r="H2591" s="39"/>
      <c r="I2591" s="39"/>
      <c r="J2591" s="43"/>
      <c r="K2591" s="39"/>
      <c r="L2591" s="39"/>
    </row>
    <row r="2592" spans="1:12">
      <c r="A2592" s="41" t="s">
        <v>6692</v>
      </c>
      <c r="B2592" s="42" t="s">
        <v>6690</v>
      </c>
      <c r="C2592" s="39"/>
      <c r="D2592" s="39"/>
      <c r="E2592" s="39"/>
      <c r="F2592" s="39"/>
      <c r="G2592" s="39"/>
      <c r="H2592" s="39"/>
      <c r="I2592" s="39"/>
      <c r="J2592" s="43"/>
      <c r="K2592" s="39"/>
      <c r="L2592" s="39"/>
    </row>
    <row r="2593" spans="1:12">
      <c r="A2593" s="41" t="s">
        <v>6693</v>
      </c>
      <c r="B2593" s="42" t="s">
        <v>6694</v>
      </c>
      <c r="C2593" s="39"/>
      <c r="D2593" s="39"/>
      <c r="E2593" s="39"/>
      <c r="F2593" s="39"/>
      <c r="G2593" s="39"/>
      <c r="H2593" s="39"/>
      <c r="I2593" s="39"/>
      <c r="J2593" s="43"/>
      <c r="K2593" s="39"/>
      <c r="L2593" s="39"/>
    </row>
    <row r="2594" spans="1:12">
      <c r="A2594" s="41" t="s">
        <v>6695</v>
      </c>
      <c r="B2594" s="42" t="s">
        <v>6696</v>
      </c>
      <c r="C2594" s="39"/>
      <c r="D2594" s="39"/>
      <c r="E2594" s="39"/>
      <c r="F2594" s="39"/>
      <c r="G2594" s="39"/>
      <c r="H2594" s="39"/>
      <c r="I2594" s="39"/>
      <c r="J2594" s="43"/>
      <c r="K2594" s="39"/>
      <c r="L2594" s="39"/>
    </row>
    <row r="2595" spans="1:12">
      <c r="A2595" s="41" t="s">
        <v>6697</v>
      </c>
      <c r="B2595" s="42" t="s">
        <v>6698</v>
      </c>
      <c r="C2595" s="39"/>
      <c r="D2595" s="39"/>
      <c r="E2595" s="39"/>
      <c r="F2595" s="39"/>
      <c r="G2595" s="39"/>
      <c r="H2595" s="39"/>
      <c r="I2595" s="39"/>
      <c r="J2595" s="43"/>
      <c r="K2595" s="39"/>
      <c r="L2595" s="39"/>
    </row>
    <row r="2596" spans="1:12">
      <c r="A2596" s="41" t="s">
        <v>6699</v>
      </c>
      <c r="B2596" s="42" t="s">
        <v>6700</v>
      </c>
      <c r="C2596" s="39"/>
      <c r="D2596" s="39"/>
      <c r="E2596" s="39"/>
      <c r="F2596" s="39"/>
      <c r="G2596" s="39"/>
      <c r="H2596" s="39"/>
      <c r="I2596" s="39"/>
      <c r="J2596" s="43"/>
      <c r="K2596" s="39"/>
      <c r="L2596" s="39"/>
    </row>
    <row r="2597" spans="1:12">
      <c r="A2597" s="41" t="s">
        <v>6701</v>
      </c>
      <c r="B2597" s="42" t="s">
        <v>6702</v>
      </c>
      <c r="C2597" s="39"/>
      <c r="D2597" s="39"/>
      <c r="E2597" s="39"/>
      <c r="F2597" s="39"/>
      <c r="G2597" s="39"/>
      <c r="H2597" s="39"/>
      <c r="I2597" s="39"/>
      <c r="J2597" s="43"/>
      <c r="K2597" s="39"/>
      <c r="L2597" s="39"/>
    </row>
    <row r="2598" spans="1:12">
      <c r="A2598" s="41" t="s">
        <v>6703</v>
      </c>
      <c r="B2598" s="42" t="s">
        <v>6704</v>
      </c>
      <c r="C2598" s="39"/>
      <c r="D2598" s="39"/>
      <c r="E2598" s="39"/>
      <c r="F2598" s="39"/>
      <c r="G2598" s="39"/>
      <c r="H2598" s="39"/>
      <c r="I2598" s="39"/>
      <c r="J2598" s="43"/>
      <c r="K2598" s="39"/>
      <c r="L2598" s="39"/>
    </row>
    <row r="2599" spans="1:12">
      <c r="A2599" s="41" t="s">
        <v>6705</v>
      </c>
      <c r="B2599" s="42" t="s">
        <v>6706</v>
      </c>
      <c r="C2599" s="39"/>
      <c r="D2599" s="39"/>
      <c r="E2599" s="39"/>
      <c r="F2599" s="39"/>
      <c r="G2599" s="39"/>
      <c r="H2599" s="39"/>
      <c r="I2599" s="39"/>
      <c r="J2599" s="43"/>
      <c r="K2599" s="39"/>
      <c r="L2599" s="39"/>
    </row>
    <row r="2600" spans="1:12">
      <c r="A2600" s="41" t="s">
        <v>6707</v>
      </c>
      <c r="B2600" s="42" t="s">
        <v>6708</v>
      </c>
      <c r="C2600" s="39"/>
      <c r="D2600" s="39"/>
      <c r="E2600" s="39"/>
      <c r="F2600" s="39"/>
      <c r="G2600" s="39"/>
      <c r="H2600" s="39"/>
      <c r="I2600" s="39"/>
      <c r="J2600" s="43"/>
      <c r="K2600" s="39"/>
      <c r="L2600" s="39"/>
    </row>
    <row r="2601" spans="1:12">
      <c r="A2601" s="41" t="s">
        <v>6709</v>
      </c>
      <c r="B2601" s="42" t="s">
        <v>6710</v>
      </c>
      <c r="C2601" s="39"/>
      <c r="D2601" s="39"/>
      <c r="E2601" s="39"/>
      <c r="F2601" s="39"/>
      <c r="G2601" s="39"/>
      <c r="H2601" s="39"/>
      <c r="I2601" s="39"/>
      <c r="J2601" s="43"/>
      <c r="K2601" s="39"/>
      <c r="L2601" s="39"/>
    </row>
    <row r="2602" spans="1:12">
      <c r="A2602" s="41" t="s">
        <v>6711</v>
      </c>
      <c r="B2602" s="42" t="s">
        <v>6712</v>
      </c>
      <c r="C2602" s="39"/>
      <c r="D2602" s="39"/>
      <c r="E2602" s="39"/>
      <c r="F2602" s="39"/>
      <c r="G2602" s="39"/>
      <c r="H2602" s="39"/>
      <c r="I2602" s="39"/>
      <c r="J2602" s="43"/>
      <c r="K2602" s="39"/>
      <c r="L2602" s="39"/>
    </row>
    <row r="2603" spans="1:12">
      <c r="A2603" s="41" t="s">
        <v>6713</v>
      </c>
      <c r="B2603" s="42" t="s">
        <v>6714</v>
      </c>
      <c r="C2603" s="39"/>
      <c r="D2603" s="39"/>
      <c r="E2603" s="39"/>
      <c r="F2603" s="39"/>
      <c r="G2603" s="39"/>
      <c r="H2603" s="39"/>
      <c r="I2603" s="39"/>
      <c r="J2603" s="43"/>
      <c r="K2603" s="39"/>
      <c r="L2603" s="39"/>
    </row>
    <row r="2604" spans="1:12">
      <c r="A2604" s="41" t="s">
        <v>6715</v>
      </c>
      <c r="B2604" s="42" t="s">
        <v>6716</v>
      </c>
      <c r="C2604" s="39"/>
      <c r="D2604" s="39"/>
      <c r="E2604" s="39"/>
      <c r="F2604" s="39"/>
      <c r="G2604" s="39"/>
      <c r="H2604" s="39"/>
      <c r="I2604" s="39"/>
      <c r="J2604" s="43"/>
      <c r="K2604" s="39"/>
      <c r="L2604" s="39"/>
    </row>
    <row r="2605" spans="1:12">
      <c r="A2605" s="41" t="s">
        <v>6717</v>
      </c>
      <c r="B2605" s="42" t="s">
        <v>6718</v>
      </c>
      <c r="C2605" s="39"/>
      <c r="D2605" s="39"/>
      <c r="E2605" s="39"/>
      <c r="F2605" s="39"/>
      <c r="G2605" s="39"/>
      <c r="H2605" s="39"/>
      <c r="I2605" s="39"/>
      <c r="J2605" s="43"/>
      <c r="K2605" s="39"/>
      <c r="L2605" s="39"/>
    </row>
    <row r="2606" spans="1:12" ht="26.4">
      <c r="A2606" s="41" t="s">
        <v>6719</v>
      </c>
      <c r="B2606" s="42" t="s">
        <v>6720</v>
      </c>
      <c r="C2606" s="39"/>
      <c r="D2606" s="39"/>
      <c r="E2606" s="39"/>
      <c r="F2606" s="39"/>
      <c r="G2606" s="39"/>
      <c r="H2606" s="39"/>
      <c r="I2606" s="39"/>
      <c r="J2606" s="43"/>
      <c r="K2606" s="39"/>
      <c r="L2606" s="39"/>
    </row>
    <row r="2607" spans="1:12" ht="26.4">
      <c r="A2607" s="41" t="s">
        <v>6721</v>
      </c>
      <c r="B2607" s="42" t="s">
        <v>6722</v>
      </c>
      <c r="C2607" s="39"/>
      <c r="D2607" s="39"/>
      <c r="E2607" s="39"/>
      <c r="F2607" s="39"/>
      <c r="G2607" s="39"/>
      <c r="H2607" s="39"/>
      <c r="I2607" s="39"/>
      <c r="J2607" s="43"/>
      <c r="K2607" s="39"/>
      <c r="L2607" s="39"/>
    </row>
    <row r="2608" spans="1:12" ht="26.4">
      <c r="A2608" s="41" t="s">
        <v>6723</v>
      </c>
      <c r="B2608" s="42" t="s">
        <v>6724</v>
      </c>
      <c r="C2608" s="39"/>
      <c r="D2608" s="39"/>
      <c r="E2608" s="39"/>
      <c r="F2608" s="39"/>
      <c r="G2608" s="39"/>
      <c r="H2608" s="39"/>
      <c r="I2608" s="39"/>
      <c r="J2608" s="43"/>
      <c r="K2608" s="39"/>
      <c r="L2608" s="39"/>
    </row>
    <row r="2609" spans="1:12">
      <c r="A2609" s="41" t="s">
        <v>6725</v>
      </c>
      <c r="B2609" s="42" t="s">
        <v>6726</v>
      </c>
      <c r="C2609" s="39"/>
      <c r="D2609" s="39"/>
      <c r="E2609" s="39"/>
      <c r="F2609" s="39"/>
      <c r="G2609" s="39"/>
      <c r="H2609" s="39"/>
      <c r="I2609" s="39"/>
      <c r="J2609" s="43"/>
      <c r="K2609" s="39"/>
      <c r="L2609" s="39"/>
    </row>
    <row r="2610" spans="1:12">
      <c r="A2610" s="41" t="s">
        <v>6727</v>
      </c>
      <c r="B2610" s="42" t="s">
        <v>6728</v>
      </c>
      <c r="C2610" s="39"/>
      <c r="D2610" s="39"/>
      <c r="E2610" s="39"/>
      <c r="F2610" s="39"/>
      <c r="G2610" s="39"/>
      <c r="H2610" s="39"/>
      <c r="I2610" s="39"/>
      <c r="J2610" s="43"/>
      <c r="K2610" s="39"/>
      <c r="L2610" s="39"/>
    </row>
    <row r="2611" spans="1:12">
      <c r="A2611" s="41" t="s">
        <v>6729</v>
      </c>
      <c r="B2611" s="42" t="s">
        <v>6730</v>
      </c>
      <c r="C2611" s="39"/>
      <c r="D2611" s="39"/>
      <c r="E2611" s="39"/>
      <c r="F2611" s="39"/>
      <c r="G2611" s="39"/>
      <c r="H2611" s="39"/>
      <c r="I2611" s="39"/>
      <c r="J2611" s="43"/>
      <c r="K2611" s="39"/>
      <c r="L2611" s="39"/>
    </row>
    <row r="2612" spans="1:12">
      <c r="A2612" s="41" t="s">
        <v>6731</v>
      </c>
      <c r="B2612" s="42" t="s">
        <v>6732</v>
      </c>
      <c r="C2612" s="39"/>
      <c r="D2612" s="39"/>
      <c r="E2612" s="39"/>
      <c r="F2612" s="39"/>
      <c r="G2612" s="39"/>
      <c r="H2612" s="39"/>
      <c r="I2612" s="39"/>
      <c r="J2612" s="43"/>
      <c r="K2612" s="39"/>
      <c r="L2612" s="39"/>
    </row>
    <row r="2613" spans="1:12">
      <c r="A2613" s="41" t="s">
        <v>6733</v>
      </c>
      <c r="B2613" s="42" t="s">
        <v>6734</v>
      </c>
      <c r="C2613" s="39"/>
      <c r="D2613" s="39"/>
      <c r="E2613" s="39"/>
      <c r="F2613" s="39"/>
      <c r="G2613" s="39"/>
      <c r="H2613" s="39"/>
      <c r="I2613" s="39"/>
      <c r="J2613" s="43"/>
      <c r="K2613" s="39"/>
      <c r="L2613" s="39"/>
    </row>
    <row r="2614" spans="1:12">
      <c r="A2614" s="41" t="s">
        <v>6735</v>
      </c>
      <c r="B2614" s="42" t="s">
        <v>6736</v>
      </c>
      <c r="C2614" s="39"/>
      <c r="D2614" s="39"/>
      <c r="E2614" s="39"/>
      <c r="F2614" s="39"/>
      <c r="G2614" s="39"/>
      <c r="H2614" s="39"/>
      <c r="I2614" s="39"/>
      <c r="J2614" s="43"/>
      <c r="K2614" s="39"/>
      <c r="L2614" s="39"/>
    </row>
    <row r="2615" spans="1:12">
      <c r="A2615" s="41" t="s">
        <v>6737</v>
      </c>
      <c r="B2615" s="42" t="s">
        <v>6738</v>
      </c>
      <c r="C2615" s="39"/>
      <c r="D2615" s="39"/>
      <c r="E2615" s="39"/>
      <c r="F2615" s="39"/>
      <c r="G2615" s="39"/>
      <c r="H2615" s="39"/>
      <c r="I2615" s="39"/>
      <c r="J2615" s="43"/>
      <c r="K2615" s="39"/>
      <c r="L2615" s="39"/>
    </row>
    <row r="2616" spans="1:12">
      <c r="A2616" s="41" t="s">
        <v>6739</v>
      </c>
      <c r="B2616" s="42" t="s">
        <v>6740</v>
      </c>
      <c r="C2616" s="39"/>
      <c r="D2616" s="39"/>
      <c r="E2616" s="39"/>
      <c r="F2616" s="39"/>
      <c r="G2616" s="39"/>
      <c r="H2616" s="39"/>
      <c r="I2616" s="39"/>
      <c r="J2616" s="43"/>
      <c r="K2616" s="39"/>
      <c r="L2616" s="39"/>
    </row>
    <row r="2617" spans="1:12">
      <c r="A2617" s="41" t="s">
        <v>6741</v>
      </c>
      <c r="B2617" s="42" t="s">
        <v>6742</v>
      </c>
      <c r="C2617" s="39"/>
      <c r="D2617" s="39"/>
      <c r="E2617" s="39"/>
      <c r="F2617" s="39"/>
      <c r="G2617" s="39"/>
      <c r="H2617" s="39"/>
      <c r="I2617" s="39"/>
      <c r="J2617" s="43"/>
      <c r="K2617" s="39"/>
      <c r="L2617" s="39"/>
    </row>
    <row r="2618" spans="1:12">
      <c r="A2618" s="41" t="s">
        <v>6743</v>
      </c>
      <c r="B2618" s="42" t="s">
        <v>1435</v>
      </c>
      <c r="C2618" s="39"/>
      <c r="D2618" s="39"/>
      <c r="E2618" s="39"/>
      <c r="F2618" s="39"/>
      <c r="G2618" s="39"/>
      <c r="H2618" s="39"/>
      <c r="I2618" s="39"/>
      <c r="J2618" s="43"/>
      <c r="K2618" s="39"/>
      <c r="L2618" s="39"/>
    </row>
    <row r="2619" spans="1:12">
      <c r="A2619" s="41" t="s">
        <v>6744</v>
      </c>
      <c r="B2619" s="42" t="s">
        <v>1435</v>
      </c>
      <c r="C2619" s="39"/>
      <c r="D2619" s="39"/>
      <c r="E2619" s="39"/>
      <c r="F2619" s="39"/>
      <c r="G2619" s="39"/>
      <c r="H2619" s="39"/>
      <c r="I2619" s="39"/>
      <c r="J2619" s="43"/>
      <c r="K2619" s="39"/>
      <c r="L2619" s="39"/>
    </row>
    <row r="2620" spans="1:12">
      <c r="A2620" s="41" t="s">
        <v>6745</v>
      </c>
      <c r="B2620" s="42" t="s">
        <v>1435</v>
      </c>
      <c r="C2620" s="39"/>
      <c r="D2620" s="39"/>
      <c r="E2620" s="39"/>
      <c r="F2620" s="39"/>
      <c r="G2620" s="39"/>
      <c r="H2620" s="39"/>
      <c r="I2620" s="39"/>
      <c r="J2620" s="43"/>
      <c r="K2620" s="39"/>
      <c r="L2620" s="39"/>
    </row>
    <row r="2621" spans="1:12">
      <c r="A2621" s="41" t="s">
        <v>6746</v>
      </c>
      <c r="B2621" s="42" t="s">
        <v>1435</v>
      </c>
      <c r="C2621" s="39"/>
      <c r="D2621" s="39"/>
      <c r="E2621" s="39"/>
      <c r="F2621" s="39"/>
      <c r="G2621" s="39"/>
      <c r="H2621" s="39"/>
      <c r="I2621" s="39"/>
      <c r="J2621" s="43"/>
      <c r="K2621" s="39"/>
      <c r="L2621" s="39"/>
    </row>
    <row r="2622" spans="1:12">
      <c r="A2622" s="41" t="s">
        <v>6747</v>
      </c>
      <c r="B2622" s="42" t="s">
        <v>1435</v>
      </c>
      <c r="C2622" s="39"/>
      <c r="D2622" s="39"/>
      <c r="E2622" s="39"/>
      <c r="F2622" s="39"/>
      <c r="G2622" s="39"/>
      <c r="H2622" s="39"/>
      <c r="I2622" s="39"/>
      <c r="J2622" s="43"/>
      <c r="K2622" s="39"/>
      <c r="L2622" s="39"/>
    </row>
    <row r="2623" spans="1:12">
      <c r="A2623" s="41" t="s">
        <v>6748</v>
      </c>
      <c r="B2623" s="42" t="s">
        <v>1437</v>
      </c>
      <c r="C2623" s="39"/>
      <c r="D2623" s="39"/>
      <c r="E2623" s="39"/>
      <c r="F2623" s="39"/>
      <c r="G2623" s="39"/>
      <c r="H2623" s="39"/>
      <c r="I2623" s="39"/>
      <c r="J2623" s="43"/>
      <c r="K2623" s="39"/>
      <c r="L2623" s="39"/>
    </row>
    <row r="2624" spans="1:12">
      <c r="A2624" s="41" t="s">
        <v>6749</v>
      </c>
      <c r="B2624" s="42" t="s">
        <v>6750</v>
      </c>
      <c r="C2624" s="39"/>
      <c r="D2624" s="39"/>
      <c r="E2624" s="39"/>
      <c r="F2624" s="39"/>
      <c r="G2624" s="39"/>
      <c r="H2624" s="39"/>
      <c r="I2624" s="39"/>
      <c r="J2624" s="43"/>
      <c r="K2624" s="39"/>
      <c r="L2624" s="39"/>
    </row>
    <row r="2625" spans="1:12">
      <c r="A2625" s="41" t="s">
        <v>6751</v>
      </c>
      <c r="B2625" s="42" t="s">
        <v>6752</v>
      </c>
      <c r="C2625" s="39"/>
      <c r="D2625" s="39"/>
      <c r="E2625" s="39"/>
      <c r="F2625" s="39"/>
      <c r="G2625" s="39"/>
      <c r="H2625" s="39"/>
      <c r="I2625" s="39"/>
      <c r="J2625" s="43"/>
      <c r="K2625" s="39"/>
      <c r="L2625" s="39"/>
    </row>
    <row r="2626" spans="1:12">
      <c r="A2626" s="41" t="s">
        <v>6753</v>
      </c>
      <c r="B2626" s="42" t="s">
        <v>6752</v>
      </c>
      <c r="C2626" s="39"/>
      <c r="D2626" s="39"/>
      <c r="E2626" s="39"/>
      <c r="F2626" s="39"/>
      <c r="G2626" s="39"/>
      <c r="H2626" s="39"/>
      <c r="I2626" s="39"/>
      <c r="J2626" s="43"/>
      <c r="K2626" s="39"/>
      <c r="L2626" s="39"/>
    </row>
    <row r="2627" spans="1:12">
      <c r="A2627" s="41" t="s">
        <v>6754</v>
      </c>
      <c r="B2627" s="42" t="s">
        <v>6752</v>
      </c>
      <c r="C2627" s="39"/>
      <c r="D2627" s="39"/>
      <c r="E2627" s="39"/>
      <c r="F2627" s="39"/>
      <c r="G2627" s="39"/>
      <c r="H2627" s="39"/>
      <c r="I2627" s="39"/>
      <c r="J2627" s="43"/>
      <c r="K2627" s="39"/>
      <c r="L2627" s="39"/>
    </row>
    <row r="2628" spans="1:12">
      <c r="A2628" s="41" t="s">
        <v>6755</v>
      </c>
      <c r="B2628" s="42" t="s">
        <v>6756</v>
      </c>
      <c r="C2628" s="39"/>
      <c r="D2628" s="39"/>
      <c r="E2628" s="39"/>
      <c r="F2628" s="39"/>
      <c r="G2628" s="39"/>
      <c r="H2628" s="39"/>
      <c r="I2628" s="39"/>
      <c r="J2628" s="43"/>
      <c r="K2628" s="39"/>
      <c r="L2628" s="39"/>
    </row>
    <row r="2629" spans="1:12">
      <c r="A2629" s="41" t="s">
        <v>6757</v>
      </c>
      <c r="B2629" s="42" t="s">
        <v>6756</v>
      </c>
      <c r="C2629" s="39"/>
      <c r="D2629" s="39"/>
      <c r="E2629" s="39"/>
      <c r="F2629" s="39"/>
      <c r="G2629" s="39"/>
      <c r="H2629" s="39"/>
      <c r="I2629" s="39"/>
      <c r="J2629" s="43"/>
      <c r="K2629" s="39"/>
      <c r="L2629" s="39"/>
    </row>
    <row r="2630" spans="1:12">
      <c r="A2630" s="41" t="s">
        <v>6758</v>
      </c>
      <c r="B2630" s="42" t="s">
        <v>6756</v>
      </c>
      <c r="C2630" s="39"/>
      <c r="D2630" s="39"/>
      <c r="E2630" s="39"/>
      <c r="F2630" s="39"/>
      <c r="G2630" s="39"/>
      <c r="H2630" s="39"/>
      <c r="I2630" s="39"/>
      <c r="J2630" s="43"/>
      <c r="K2630" s="39"/>
      <c r="L2630" s="39"/>
    </row>
    <row r="2631" spans="1:12">
      <c r="A2631" s="41" t="s">
        <v>6759</v>
      </c>
      <c r="B2631" s="42" t="s">
        <v>6760</v>
      </c>
      <c r="C2631" s="39"/>
      <c r="D2631" s="39"/>
      <c r="E2631" s="39"/>
      <c r="F2631" s="39"/>
      <c r="G2631" s="39"/>
      <c r="H2631" s="39"/>
      <c r="I2631" s="39"/>
      <c r="J2631" s="43"/>
      <c r="K2631" s="39"/>
      <c r="L2631" s="39"/>
    </row>
    <row r="2632" spans="1:12">
      <c r="A2632" s="41" t="s">
        <v>6761</v>
      </c>
      <c r="B2632" s="42" t="s">
        <v>6762</v>
      </c>
      <c r="C2632" s="39"/>
      <c r="D2632" s="39"/>
      <c r="E2632" s="39"/>
      <c r="F2632" s="39"/>
      <c r="G2632" s="39"/>
      <c r="H2632" s="39"/>
      <c r="I2632" s="39"/>
      <c r="J2632" s="43"/>
      <c r="K2632" s="39"/>
      <c r="L2632" s="39"/>
    </row>
    <row r="2633" spans="1:12">
      <c r="A2633" s="41" t="s">
        <v>6763</v>
      </c>
      <c r="B2633" s="42" t="s">
        <v>6762</v>
      </c>
      <c r="C2633" s="39"/>
      <c r="D2633" s="39"/>
      <c r="E2633" s="39"/>
      <c r="F2633" s="39"/>
      <c r="G2633" s="39"/>
      <c r="H2633" s="39"/>
      <c r="I2633" s="39"/>
      <c r="J2633" s="43"/>
      <c r="K2633" s="39"/>
      <c r="L2633" s="39"/>
    </row>
    <row r="2634" spans="1:12">
      <c r="A2634" s="41" t="s">
        <v>6764</v>
      </c>
      <c r="B2634" s="42" t="s">
        <v>6765</v>
      </c>
      <c r="C2634" s="39"/>
      <c r="D2634" s="39"/>
      <c r="E2634" s="39"/>
      <c r="F2634" s="39"/>
      <c r="G2634" s="39"/>
      <c r="H2634" s="39"/>
      <c r="I2634" s="39"/>
      <c r="J2634" s="43"/>
      <c r="K2634" s="39"/>
      <c r="L2634" s="39"/>
    </row>
    <row r="2635" spans="1:12">
      <c r="A2635" s="41" t="s">
        <v>6766</v>
      </c>
      <c r="B2635" s="42" t="s">
        <v>6767</v>
      </c>
      <c r="C2635" s="39"/>
      <c r="D2635" s="39"/>
      <c r="E2635" s="39"/>
      <c r="F2635" s="39"/>
      <c r="G2635" s="39"/>
      <c r="H2635" s="39"/>
      <c r="I2635" s="39"/>
      <c r="J2635" s="43"/>
      <c r="K2635" s="39"/>
      <c r="L2635" s="39"/>
    </row>
    <row r="2636" spans="1:12">
      <c r="A2636" s="41" t="s">
        <v>6768</v>
      </c>
      <c r="B2636" s="42" t="s">
        <v>6769</v>
      </c>
      <c r="C2636" s="39"/>
      <c r="D2636" s="39"/>
      <c r="E2636" s="39"/>
      <c r="F2636" s="39"/>
      <c r="G2636" s="39"/>
      <c r="H2636" s="39"/>
      <c r="I2636" s="39"/>
      <c r="J2636" s="43"/>
      <c r="K2636" s="39"/>
      <c r="L2636" s="39"/>
    </row>
    <row r="2637" spans="1:12">
      <c r="A2637" s="41" t="s">
        <v>6770</v>
      </c>
      <c r="B2637" s="42" t="s">
        <v>6771</v>
      </c>
      <c r="C2637" s="39"/>
      <c r="D2637" s="39"/>
      <c r="E2637" s="39"/>
      <c r="F2637" s="39"/>
      <c r="G2637" s="39"/>
      <c r="H2637" s="39"/>
      <c r="I2637" s="39"/>
      <c r="J2637" s="43"/>
      <c r="K2637" s="39"/>
      <c r="L2637" s="39"/>
    </row>
    <row r="2638" spans="1:12">
      <c r="A2638" s="41" t="s">
        <v>6772</v>
      </c>
      <c r="B2638" s="42" t="s">
        <v>6773</v>
      </c>
      <c r="C2638" s="39"/>
      <c r="D2638" s="39"/>
      <c r="E2638" s="39"/>
      <c r="F2638" s="39"/>
      <c r="G2638" s="39"/>
      <c r="H2638" s="39"/>
      <c r="I2638" s="39"/>
      <c r="J2638" s="43"/>
      <c r="K2638" s="39"/>
      <c r="L2638" s="39"/>
    </row>
    <row r="2639" spans="1:12">
      <c r="A2639" s="41" t="s">
        <v>6774</v>
      </c>
      <c r="B2639" s="42" t="s">
        <v>6773</v>
      </c>
      <c r="C2639" s="39"/>
      <c r="D2639" s="39"/>
      <c r="E2639" s="39"/>
      <c r="F2639" s="39"/>
      <c r="G2639" s="39"/>
      <c r="H2639" s="39"/>
      <c r="I2639" s="39"/>
      <c r="J2639" s="43"/>
      <c r="K2639" s="39"/>
      <c r="L2639" s="39"/>
    </row>
    <row r="2640" spans="1:12">
      <c r="A2640" s="41" t="s">
        <v>6775</v>
      </c>
      <c r="B2640" s="42" t="s">
        <v>6776</v>
      </c>
      <c r="C2640" s="39"/>
      <c r="D2640" s="39"/>
      <c r="E2640" s="39"/>
      <c r="F2640" s="39"/>
      <c r="G2640" s="39"/>
      <c r="H2640" s="39"/>
      <c r="I2640" s="39"/>
      <c r="J2640" s="43"/>
      <c r="K2640" s="39"/>
      <c r="L2640" s="39"/>
    </row>
    <row r="2641" spans="1:12">
      <c r="A2641" s="41" t="s">
        <v>6777</v>
      </c>
      <c r="B2641" s="42" t="s">
        <v>6776</v>
      </c>
      <c r="C2641" s="39"/>
      <c r="D2641" s="39"/>
      <c r="E2641" s="39"/>
      <c r="F2641" s="39"/>
      <c r="G2641" s="39"/>
      <c r="H2641" s="39"/>
      <c r="I2641" s="39"/>
      <c r="J2641" s="43"/>
      <c r="K2641" s="39"/>
      <c r="L2641" s="39"/>
    </row>
    <row r="2642" spans="1:12">
      <c r="A2642" s="41" t="s">
        <v>6778</v>
      </c>
      <c r="B2642" s="42" t="s">
        <v>6779</v>
      </c>
      <c r="C2642" s="39"/>
      <c r="D2642" s="39"/>
      <c r="E2642" s="39"/>
      <c r="F2642" s="39"/>
      <c r="G2642" s="39"/>
      <c r="H2642" s="39"/>
      <c r="I2642" s="39"/>
      <c r="J2642" s="43"/>
      <c r="K2642" s="39"/>
      <c r="L2642" s="39"/>
    </row>
    <row r="2643" spans="1:12">
      <c r="A2643" s="41" t="s">
        <v>6780</v>
      </c>
      <c r="B2643" s="42" t="s">
        <v>6781</v>
      </c>
      <c r="C2643" s="39"/>
      <c r="D2643" s="39"/>
      <c r="E2643" s="39"/>
      <c r="F2643" s="39"/>
      <c r="G2643" s="39"/>
      <c r="H2643" s="39"/>
      <c r="I2643" s="39"/>
      <c r="J2643" s="43"/>
      <c r="K2643" s="39"/>
      <c r="L2643" s="39"/>
    </row>
    <row r="2644" spans="1:12">
      <c r="A2644" s="41" t="s">
        <v>6782</v>
      </c>
      <c r="B2644" s="42" t="s">
        <v>6781</v>
      </c>
      <c r="C2644" s="39"/>
      <c r="D2644" s="39"/>
      <c r="E2644" s="39"/>
      <c r="F2644" s="39"/>
      <c r="G2644" s="39"/>
      <c r="H2644" s="39"/>
      <c r="I2644" s="39"/>
      <c r="J2644" s="43"/>
      <c r="K2644" s="39"/>
      <c r="L2644" s="39"/>
    </row>
    <row r="2645" spans="1:12">
      <c r="A2645" s="41" t="s">
        <v>6783</v>
      </c>
      <c r="B2645" s="42" t="s">
        <v>6781</v>
      </c>
      <c r="C2645" s="39"/>
      <c r="D2645" s="39"/>
      <c r="E2645" s="39"/>
      <c r="F2645" s="39"/>
      <c r="G2645" s="39"/>
      <c r="H2645" s="39"/>
      <c r="I2645" s="39"/>
      <c r="J2645" s="43"/>
      <c r="K2645" s="39"/>
      <c r="L2645" s="39"/>
    </row>
    <row r="2646" spans="1:12" ht="26.4">
      <c r="A2646" s="41" t="s">
        <v>6784</v>
      </c>
      <c r="B2646" s="42" t="s">
        <v>6785</v>
      </c>
      <c r="C2646" s="39"/>
      <c r="D2646" s="39"/>
      <c r="E2646" s="39"/>
      <c r="F2646" s="39"/>
      <c r="G2646" s="39"/>
      <c r="H2646" s="39"/>
      <c r="I2646" s="39"/>
      <c r="J2646" s="43"/>
      <c r="K2646" s="39"/>
      <c r="L2646" s="39"/>
    </row>
    <row r="2647" spans="1:12" ht="26.4">
      <c r="A2647" s="41" t="s">
        <v>6786</v>
      </c>
      <c r="B2647" s="42" t="s">
        <v>6785</v>
      </c>
      <c r="C2647" s="39"/>
      <c r="D2647" s="39"/>
      <c r="E2647" s="39"/>
      <c r="F2647" s="39"/>
      <c r="G2647" s="39"/>
      <c r="H2647" s="39"/>
      <c r="I2647" s="39"/>
      <c r="J2647" s="43"/>
      <c r="K2647" s="39"/>
      <c r="L2647" s="39"/>
    </row>
    <row r="2648" spans="1:12" ht="26.4">
      <c r="A2648" s="41" t="s">
        <v>6787</v>
      </c>
      <c r="B2648" s="42" t="s">
        <v>6785</v>
      </c>
      <c r="C2648" s="39"/>
      <c r="D2648" s="39"/>
      <c r="E2648" s="39"/>
      <c r="F2648" s="39"/>
      <c r="G2648" s="39"/>
      <c r="H2648" s="39"/>
      <c r="I2648" s="39"/>
      <c r="J2648" s="43"/>
      <c r="K2648" s="39"/>
      <c r="L2648" s="39"/>
    </row>
    <row r="2649" spans="1:12">
      <c r="A2649" s="41" t="s">
        <v>6788</v>
      </c>
      <c r="B2649" s="42" t="s">
        <v>6789</v>
      </c>
      <c r="C2649" s="39"/>
      <c r="D2649" s="39"/>
      <c r="E2649" s="39"/>
      <c r="F2649" s="39"/>
      <c r="G2649" s="39"/>
      <c r="H2649" s="39"/>
      <c r="I2649" s="39"/>
      <c r="J2649" s="43"/>
      <c r="K2649" s="39"/>
      <c r="L2649" s="39"/>
    </row>
    <row r="2650" spans="1:12">
      <c r="A2650" s="41" t="s">
        <v>6790</v>
      </c>
      <c r="B2650" s="42" t="s">
        <v>6789</v>
      </c>
      <c r="C2650" s="39"/>
      <c r="D2650" s="39"/>
      <c r="E2650" s="39"/>
      <c r="F2650" s="39"/>
      <c r="G2650" s="39"/>
      <c r="H2650" s="39"/>
      <c r="I2650" s="39"/>
      <c r="J2650" s="43"/>
      <c r="K2650" s="39"/>
      <c r="L2650" s="39"/>
    </row>
    <row r="2651" spans="1:12">
      <c r="A2651" s="41" t="s">
        <v>6791</v>
      </c>
      <c r="B2651" s="42" t="s">
        <v>6789</v>
      </c>
      <c r="C2651" s="39"/>
      <c r="D2651" s="39"/>
      <c r="E2651" s="39"/>
      <c r="F2651" s="39"/>
      <c r="G2651" s="39"/>
      <c r="H2651" s="39"/>
      <c r="I2651" s="39"/>
      <c r="J2651" s="43"/>
      <c r="K2651" s="39"/>
      <c r="L2651" s="39"/>
    </row>
    <row r="2652" spans="1:12">
      <c r="A2652" s="41" t="s">
        <v>6792</v>
      </c>
      <c r="B2652" s="42" t="s">
        <v>6793</v>
      </c>
      <c r="C2652" s="39"/>
      <c r="D2652" s="39"/>
      <c r="E2652" s="39"/>
      <c r="F2652" s="39"/>
      <c r="G2652" s="39"/>
      <c r="H2652" s="39"/>
      <c r="I2652" s="39"/>
      <c r="J2652" s="43"/>
      <c r="K2652" s="39"/>
      <c r="L2652" s="39"/>
    </row>
    <row r="2653" spans="1:12">
      <c r="A2653" s="41" t="s">
        <v>6794</v>
      </c>
      <c r="B2653" s="42" t="s">
        <v>6793</v>
      </c>
      <c r="C2653" s="39"/>
      <c r="D2653" s="39"/>
      <c r="E2653" s="39"/>
      <c r="F2653" s="39"/>
      <c r="G2653" s="39"/>
      <c r="H2653" s="39"/>
      <c r="I2653" s="39"/>
      <c r="J2653" s="43"/>
      <c r="K2653" s="39"/>
      <c r="L2653" s="39"/>
    </row>
    <row r="2654" spans="1:12">
      <c r="A2654" s="41" t="s">
        <v>6795</v>
      </c>
      <c r="B2654" s="42" t="s">
        <v>6793</v>
      </c>
      <c r="C2654" s="39"/>
      <c r="D2654" s="39"/>
      <c r="E2654" s="39"/>
      <c r="F2654" s="39"/>
      <c r="G2654" s="39"/>
      <c r="H2654" s="39"/>
      <c r="I2654" s="39"/>
      <c r="J2654" s="43"/>
      <c r="K2654" s="39"/>
      <c r="L2654" s="39"/>
    </row>
    <row r="2655" spans="1:12">
      <c r="A2655" s="41" t="s">
        <v>6796</v>
      </c>
      <c r="B2655" s="42" t="s">
        <v>6797</v>
      </c>
      <c r="C2655" s="39"/>
      <c r="D2655" s="39"/>
      <c r="E2655" s="39"/>
      <c r="F2655" s="39"/>
      <c r="G2655" s="39"/>
      <c r="H2655" s="39"/>
      <c r="I2655" s="39"/>
      <c r="J2655" s="43"/>
      <c r="K2655" s="39"/>
      <c r="L2655" s="39"/>
    </row>
    <row r="2656" spans="1:12">
      <c r="A2656" s="41" t="s">
        <v>6798</v>
      </c>
      <c r="B2656" s="42" t="s">
        <v>6797</v>
      </c>
      <c r="C2656" s="39"/>
      <c r="D2656" s="39"/>
      <c r="E2656" s="39"/>
      <c r="F2656" s="39"/>
      <c r="G2656" s="39"/>
      <c r="H2656" s="39"/>
      <c r="I2656" s="39"/>
      <c r="J2656" s="43"/>
      <c r="K2656" s="39"/>
      <c r="L2656" s="39"/>
    </row>
    <row r="2657" spans="1:12">
      <c r="A2657" s="41" t="s">
        <v>6799</v>
      </c>
      <c r="B2657" s="42" t="s">
        <v>6797</v>
      </c>
      <c r="C2657" s="39"/>
      <c r="D2657" s="39"/>
      <c r="E2657" s="39"/>
      <c r="F2657" s="39"/>
      <c r="G2657" s="39"/>
      <c r="H2657" s="39"/>
      <c r="I2657" s="39"/>
      <c r="J2657" s="43"/>
      <c r="K2657" s="39"/>
      <c r="L2657" s="39"/>
    </row>
    <row r="2658" spans="1:12">
      <c r="A2658" s="41" t="s">
        <v>6800</v>
      </c>
      <c r="B2658" s="42" t="s">
        <v>6801</v>
      </c>
      <c r="C2658" s="39"/>
      <c r="D2658" s="39"/>
      <c r="E2658" s="39"/>
      <c r="F2658" s="39"/>
      <c r="G2658" s="39"/>
      <c r="H2658" s="39"/>
      <c r="I2658" s="39"/>
      <c r="J2658" s="43"/>
      <c r="K2658" s="39"/>
      <c r="L2658" s="39"/>
    </row>
    <row r="2659" spans="1:12">
      <c r="A2659" s="41" t="s">
        <v>6802</v>
      </c>
      <c r="B2659" s="42" t="s">
        <v>6803</v>
      </c>
      <c r="C2659" s="39"/>
      <c r="D2659" s="39"/>
      <c r="E2659" s="39"/>
      <c r="F2659" s="39"/>
      <c r="G2659" s="39"/>
      <c r="H2659" s="39"/>
      <c r="I2659" s="39"/>
      <c r="J2659" s="43"/>
      <c r="K2659" s="39"/>
      <c r="L2659" s="39"/>
    </row>
    <row r="2660" spans="1:12">
      <c r="A2660" s="41" t="s">
        <v>6804</v>
      </c>
      <c r="B2660" s="42" t="s">
        <v>6803</v>
      </c>
      <c r="C2660" s="39"/>
      <c r="D2660" s="39"/>
      <c r="E2660" s="39"/>
      <c r="F2660" s="39"/>
      <c r="G2660" s="39"/>
      <c r="H2660" s="39"/>
      <c r="I2660" s="39"/>
      <c r="J2660" s="43"/>
      <c r="K2660" s="39"/>
      <c r="L2660" s="39"/>
    </row>
    <row r="2661" spans="1:12" ht="26.4">
      <c r="A2661" s="41" t="s">
        <v>6805</v>
      </c>
      <c r="B2661" s="42" t="s">
        <v>6806</v>
      </c>
      <c r="C2661" s="39"/>
      <c r="D2661" s="39"/>
      <c r="E2661" s="39"/>
      <c r="F2661" s="39"/>
      <c r="G2661" s="39"/>
      <c r="H2661" s="39"/>
      <c r="I2661" s="39"/>
      <c r="J2661" s="43"/>
      <c r="K2661" s="39"/>
      <c r="L2661" s="39"/>
    </row>
    <row r="2662" spans="1:12">
      <c r="A2662" s="41" t="s">
        <v>6807</v>
      </c>
      <c r="B2662" s="42" t="s">
        <v>6808</v>
      </c>
      <c r="C2662" s="39"/>
      <c r="D2662" s="39"/>
      <c r="E2662" s="39"/>
      <c r="F2662" s="39"/>
      <c r="G2662" s="39"/>
      <c r="H2662" s="39"/>
      <c r="I2662" s="39"/>
      <c r="J2662" s="43"/>
      <c r="K2662" s="39"/>
      <c r="L2662" s="39"/>
    </row>
    <row r="2663" spans="1:12">
      <c r="A2663" s="41" t="s">
        <v>6809</v>
      </c>
      <c r="B2663" s="42" t="s">
        <v>6810</v>
      </c>
      <c r="C2663" s="39"/>
      <c r="D2663" s="39"/>
      <c r="E2663" s="39"/>
      <c r="F2663" s="39"/>
      <c r="G2663" s="39"/>
      <c r="H2663" s="39"/>
      <c r="I2663" s="39"/>
      <c r="J2663" s="43"/>
      <c r="K2663" s="39"/>
      <c r="L2663" s="39"/>
    </row>
    <row r="2664" spans="1:12">
      <c r="A2664" s="41" t="s">
        <v>6811</v>
      </c>
      <c r="B2664" s="42" t="s">
        <v>6812</v>
      </c>
      <c r="C2664" s="39"/>
      <c r="D2664" s="39"/>
      <c r="E2664" s="39"/>
      <c r="F2664" s="39"/>
      <c r="G2664" s="39"/>
      <c r="H2664" s="39"/>
      <c r="I2664" s="39"/>
      <c r="J2664" s="43"/>
      <c r="K2664" s="39"/>
      <c r="L2664" s="39"/>
    </row>
    <row r="2665" spans="1:12" ht="26.4">
      <c r="A2665" s="41" t="s">
        <v>6813</v>
      </c>
      <c r="B2665" s="42" t="s">
        <v>6814</v>
      </c>
      <c r="C2665" s="39"/>
      <c r="D2665" s="39"/>
      <c r="E2665" s="39"/>
      <c r="F2665" s="39"/>
      <c r="G2665" s="39"/>
      <c r="H2665" s="39"/>
      <c r="I2665" s="39"/>
      <c r="J2665" s="43"/>
      <c r="K2665" s="39"/>
      <c r="L2665" s="39"/>
    </row>
    <row r="2666" spans="1:12" ht="26.4">
      <c r="A2666" s="41" t="s">
        <v>6815</v>
      </c>
      <c r="B2666" s="42" t="s">
        <v>6814</v>
      </c>
      <c r="C2666" s="39"/>
      <c r="D2666" s="39"/>
      <c r="E2666" s="39"/>
      <c r="F2666" s="39"/>
      <c r="G2666" s="39"/>
      <c r="H2666" s="39"/>
      <c r="I2666" s="39"/>
      <c r="J2666" s="43"/>
      <c r="K2666" s="39"/>
      <c r="L2666" s="39"/>
    </row>
    <row r="2667" spans="1:12" ht="26.4">
      <c r="A2667" s="41" t="s">
        <v>6816</v>
      </c>
      <c r="B2667" s="42" t="s">
        <v>6814</v>
      </c>
      <c r="C2667" s="39"/>
      <c r="D2667" s="39"/>
      <c r="E2667" s="39"/>
      <c r="F2667" s="39"/>
      <c r="G2667" s="39"/>
      <c r="H2667" s="39"/>
      <c r="I2667" s="39"/>
      <c r="J2667" s="43"/>
      <c r="K2667" s="39"/>
      <c r="L2667" s="39"/>
    </row>
    <row r="2668" spans="1:12" ht="26.4">
      <c r="A2668" s="41" t="s">
        <v>6817</v>
      </c>
      <c r="B2668" s="42" t="s">
        <v>6814</v>
      </c>
      <c r="C2668" s="39"/>
      <c r="D2668" s="39"/>
      <c r="E2668" s="39"/>
      <c r="F2668" s="39"/>
      <c r="G2668" s="39"/>
      <c r="H2668" s="39"/>
      <c r="I2668" s="39"/>
      <c r="J2668" s="43"/>
      <c r="K2668" s="39"/>
      <c r="L2668" s="39"/>
    </row>
    <row r="2669" spans="1:12" ht="26.4">
      <c r="A2669" s="41" t="s">
        <v>6818</v>
      </c>
      <c r="B2669" s="42" t="s">
        <v>6819</v>
      </c>
      <c r="C2669" s="39"/>
      <c r="D2669" s="39"/>
      <c r="E2669" s="39"/>
      <c r="F2669" s="39"/>
      <c r="G2669" s="39"/>
      <c r="H2669" s="39"/>
      <c r="I2669" s="39"/>
      <c r="J2669" s="43"/>
      <c r="K2669" s="39"/>
      <c r="L2669" s="39"/>
    </row>
    <row r="2670" spans="1:12" ht="26.4">
      <c r="A2670" s="41" t="s">
        <v>6820</v>
      </c>
      <c r="B2670" s="42" t="s">
        <v>6821</v>
      </c>
      <c r="C2670" s="39"/>
      <c r="D2670" s="39"/>
      <c r="E2670" s="39"/>
      <c r="F2670" s="39"/>
      <c r="G2670" s="39"/>
      <c r="H2670" s="39"/>
      <c r="I2670" s="39"/>
      <c r="J2670" s="43"/>
      <c r="K2670" s="39"/>
      <c r="L2670" s="39"/>
    </row>
    <row r="2671" spans="1:12" ht="26.4">
      <c r="A2671" s="41" t="s">
        <v>6822</v>
      </c>
      <c r="B2671" s="42" t="s">
        <v>6821</v>
      </c>
      <c r="C2671" s="39"/>
      <c r="D2671" s="39"/>
      <c r="E2671" s="39"/>
      <c r="F2671" s="39"/>
      <c r="G2671" s="39"/>
      <c r="H2671" s="39"/>
      <c r="I2671" s="39"/>
      <c r="J2671" s="43"/>
      <c r="K2671" s="39"/>
      <c r="L2671" s="39"/>
    </row>
    <row r="2672" spans="1:12" ht="26.4">
      <c r="A2672" s="41" t="s">
        <v>6823</v>
      </c>
      <c r="B2672" s="42" t="s">
        <v>6821</v>
      </c>
      <c r="C2672" s="39"/>
      <c r="D2672" s="39"/>
      <c r="E2672" s="39"/>
      <c r="F2672" s="39"/>
      <c r="G2672" s="39"/>
      <c r="H2672" s="39"/>
      <c r="I2672" s="39"/>
      <c r="J2672" s="43"/>
      <c r="K2672" s="39"/>
      <c r="L2672" s="39"/>
    </row>
    <row r="2673" spans="1:12" ht="26.4">
      <c r="A2673" s="41" t="s">
        <v>6824</v>
      </c>
      <c r="B2673" s="42" t="s">
        <v>6825</v>
      </c>
      <c r="C2673" s="39"/>
      <c r="D2673" s="39"/>
      <c r="E2673" s="39"/>
      <c r="F2673" s="39"/>
      <c r="G2673" s="39"/>
      <c r="H2673" s="39"/>
      <c r="I2673" s="39"/>
      <c r="J2673" s="43"/>
      <c r="K2673" s="39"/>
      <c r="L2673" s="39"/>
    </row>
    <row r="2674" spans="1:12" ht="26.4">
      <c r="A2674" s="41" t="s">
        <v>6826</v>
      </c>
      <c r="B2674" s="42" t="s">
        <v>6825</v>
      </c>
      <c r="C2674" s="39"/>
      <c r="D2674" s="39"/>
      <c r="E2674" s="39"/>
      <c r="F2674" s="39"/>
      <c r="G2674" s="39"/>
      <c r="H2674" s="39"/>
      <c r="I2674" s="39"/>
      <c r="J2674" s="43"/>
      <c r="K2674" s="39"/>
      <c r="L2674" s="39"/>
    </row>
    <row r="2675" spans="1:12" ht="26.4">
      <c r="A2675" s="41" t="s">
        <v>6827</v>
      </c>
      <c r="B2675" s="42" t="s">
        <v>6825</v>
      </c>
      <c r="C2675" s="39"/>
      <c r="D2675" s="39"/>
      <c r="E2675" s="39"/>
      <c r="F2675" s="39"/>
      <c r="G2675" s="39"/>
      <c r="H2675" s="39"/>
      <c r="I2675" s="39"/>
      <c r="J2675" s="43"/>
      <c r="K2675" s="39"/>
      <c r="L2675" s="39"/>
    </row>
    <row r="2676" spans="1:12">
      <c r="A2676" s="41" t="s">
        <v>6828</v>
      </c>
      <c r="B2676" s="42" t="s">
        <v>1440</v>
      </c>
      <c r="C2676" s="39"/>
      <c r="D2676" s="39"/>
      <c r="E2676" s="39"/>
      <c r="F2676" s="39"/>
      <c r="G2676" s="39"/>
      <c r="H2676" s="39"/>
      <c r="I2676" s="39"/>
      <c r="J2676" s="43"/>
      <c r="K2676" s="39"/>
      <c r="L2676" s="39"/>
    </row>
    <row r="2677" spans="1:12">
      <c r="A2677" s="41" t="s">
        <v>6829</v>
      </c>
      <c r="B2677" s="42" t="s">
        <v>6830</v>
      </c>
      <c r="C2677" s="39"/>
      <c r="D2677" s="39"/>
      <c r="E2677" s="39"/>
      <c r="F2677" s="39"/>
      <c r="G2677" s="39"/>
      <c r="H2677" s="39"/>
      <c r="I2677" s="39"/>
      <c r="J2677" s="43"/>
      <c r="K2677" s="39"/>
      <c r="L2677" s="39"/>
    </row>
    <row r="2678" spans="1:12">
      <c r="A2678" s="41" t="s">
        <v>6831</v>
      </c>
      <c r="B2678" s="42" t="s">
        <v>6830</v>
      </c>
      <c r="C2678" s="39"/>
      <c r="D2678" s="39"/>
      <c r="E2678" s="39"/>
      <c r="F2678" s="39"/>
      <c r="G2678" s="39"/>
      <c r="H2678" s="39"/>
      <c r="I2678" s="39"/>
      <c r="J2678" s="43"/>
      <c r="K2678" s="39"/>
      <c r="L2678" s="39"/>
    </row>
    <row r="2679" spans="1:12">
      <c r="A2679" s="41" t="s">
        <v>6832</v>
      </c>
      <c r="B2679" s="42" t="s">
        <v>6830</v>
      </c>
      <c r="C2679" s="39"/>
      <c r="D2679" s="39"/>
      <c r="E2679" s="39"/>
      <c r="F2679" s="39"/>
      <c r="G2679" s="39"/>
      <c r="H2679" s="39"/>
      <c r="I2679" s="39"/>
      <c r="J2679" s="43"/>
      <c r="K2679" s="39"/>
      <c r="L2679" s="39"/>
    </row>
    <row r="2680" spans="1:12">
      <c r="A2680" s="41" t="s">
        <v>6833</v>
      </c>
      <c r="B2680" s="42" t="s">
        <v>6830</v>
      </c>
      <c r="C2680" s="39"/>
      <c r="D2680" s="39"/>
      <c r="E2680" s="39"/>
      <c r="F2680" s="39"/>
      <c r="G2680" s="39"/>
      <c r="H2680" s="39"/>
      <c r="I2680" s="39"/>
      <c r="J2680" s="43"/>
      <c r="K2680" s="39"/>
      <c r="L2680" s="39"/>
    </row>
    <row r="2681" spans="1:12">
      <c r="A2681" s="41" t="s">
        <v>6834</v>
      </c>
      <c r="B2681" s="42" t="s">
        <v>6835</v>
      </c>
      <c r="C2681" s="39"/>
      <c r="D2681" s="39"/>
      <c r="E2681" s="39"/>
      <c r="F2681" s="39"/>
      <c r="G2681" s="39"/>
      <c r="H2681" s="39"/>
      <c r="I2681" s="39"/>
      <c r="J2681" s="43"/>
      <c r="K2681" s="39"/>
      <c r="L2681" s="39"/>
    </row>
    <row r="2682" spans="1:12">
      <c r="A2682" s="41" t="s">
        <v>6836</v>
      </c>
      <c r="B2682" s="42" t="s">
        <v>6835</v>
      </c>
      <c r="C2682" s="39"/>
      <c r="D2682" s="39"/>
      <c r="E2682" s="39"/>
      <c r="F2682" s="39"/>
      <c r="G2682" s="39"/>
      <c r="H2682" s="39"/>
      <c r="I2682" s="39"/>
      <c r="J2682" s="43"/>
      <c r="K2682" s="39"/>
      <c r="L2682" s="39"/>
    </row>
    <row r="2683" spans="1:12">
      <c r="A2683" s="41" t="s">
        <v>6837</v>
      </c>
      <c r="B2683" s="42" t="s">
        <v>6835</v>
      </c>
      <c r="C2683" s="39"/>
      <c r="D2683" s="39"/>
      <c r="E2683" s="39"/>
      <c r="F2683" s="39"/>
      <c r="G2683" s="39"/>
      <c r="H2683" s="39"/>
      <c r="I2683" s="39"/>
      <c r="J2683" s="43"/>
      <c r="K2683" s="39"/>
      <c r="L2683" s="39"/>
    </row>
    <row r="2684" spans="1:12">
      <c r="A2684" s="41" t="s">
        <v>6838</v>
      </c>
      <c r="B2684" s="42" t="s">
        <v>6835</v>
      </c>
      <c r="C2684" s="39"/>
      <c r="D2684" s="39"/>
      <c r="E2684" s="39"/>
      <c r="F2684" s="39"/>
      <c r="G2684" s="39"/>
      <c r="H2684" s="39"/>
      <c r="I2684" s="39"/>
      <c r="J2684" s="43"/>
      <c r="K2684" s="39"/>
      <c r="L2684" s="39"/>
    </row>
    <row r="2685" spans="1:12" ht="26.4">
      <c r="A2685" s="41" t="s">
        <v>6839</v>
      </c>
      <c r="B2685" s="42" t="s">
        <v>1442</v>
      </c>
      <c r="C2685" s="39"/>
      <c r="D2685" s="39"/>
      <c r="E2685" s="39"/>
      <c r="F2685" s="39"/>
      <c r="G2685" s="39"/>
      <c r="H2685" s="39"/>
      <c r="I2685" s="39"/>
      <c r="J2685" s="43"/>
      <c r="K2685" s="39"/>
      <c r="L2685" s="39"/>
    </row>
    <row r="2686" spans="1:12">
      <c r="A2686" s="41" t="s">
        <v>6840</v>
      </c>
      <c r="B2686" s="42" t="s">
        <v>6841</v>
      </c>
      <c r="C2686" s="39"/>
      <c r="D2686" s="39"/>
      <c r="E2686" s="39"/>
      <c r="F2686" s="39"/>
      <c r="G2686" s="39"/>
      <c r="H2686" s="39"/>
      <c r="I2686" s="39"/>
      <c r="J2686" s="43"/>
      <c r="K2686" s="39"/>
      <c r="L2686" s="39"/>
    </row>
    <row r="2687" spans="1:12">
      <c r="A2687" s="41" t="s">
        <v>6842</v>
      </c>
      <c r="B2687" s="42" t="s">
        <v>6843</v>
      </c>
      <c r="C2687" s="39"/>
      <c r="D2687" s="39"/>
      <c r="E2687" s="39"/>
      <c r="F2687" s="39"/>
      <c r="G2687" s="39"/>
      <c r="H2687" s="39"/>
      <c r="I2687" s="39"/>
      <c r="J2687" s="43"/>
      <c r="K2687" s="39"/>
      <c r="L2687" s="39"/>
    </row>
    <row r="2688" spans="1:12">
      <c r="A2688" s="41" t="s">
        <v>6844</v>
      </c>
      <c r="B2688" s="42" t="s">
        <v>6843</v>
      </c>
      <c r="C2688" s="39"/>
      <c r="D2688" s="39"/>
      <c r="E2688" s="39"/>
      <c r="F2688" s="39"/>
      <c r="G2688" s="39"/>
      <c r="H2688" s="39"/>
      <c r="I2688" s="39"/>
      <c r="J2688" s="43"/>
      <c r="K2688" s="39"/>
      <c r="L2688" s="39"/>
    </row>
    <row r="2689" spans="1:12">
      <c r="A2689" s="41" t="s">
        <v>6845</v>
      </c>
      <c r="B2689" s="42" t="s">
        <v>6843</v>
      </c>
      <c r="C2689" s="39"/>
      <c r="D2689" s="39"/>
      <c r="E2689" s="39"/>
      <c r="F2689" s="39"/>
      <c r="G2689" s="39"/>
      <c r="H2689" s="39"/>
      <c r="I2689" s="39"/>
      <c r="J2689" s="43"/>
      <c r="K2689" s="39"/>
      <c r="L2689" s="39"/>
    </row>
    <row r="2690" spans="1:12">
      <c r="A2690" s="41" t="s">
        <v>6846</v>
      </c>
      <c r="B2690" s="42" t="s">
        <v>6847</v>
      </c>
      <c r="C2690" s="39"/>
      <c r="D2690" s="39"/>
      <c r="E2690" s="39"/>
      <c r="F2690" s="39"/>
      <c r="G2690" s="39"/>
      <c r="H2690" s="39"/>
      <c r="I2690" s="39"/>
      <c r="J2690" s="43"/>
      <c r="K2690" s="39"/>
      <c r="L2690" s="39"/>
    </row>
    <row r="2691" spans="1:12">
      <c r="A2691" s="41" t="s">
        <v>6848</v>
      </c>
      <c r="B2691" s="42" t="s">
        <v>6847</v>
      </c>
      <c r="C2691" s="39"/>
      <c r="D2691" s="39"/>
      <c r="E2691" s="39"/>
      <c r="F2691" s="39"/>
      <c r="G2691" s="39"/>
      <c r="H2691" s="39"/>
      <c r="I2691" s="39"/>
      <c r="J2691" s="43"/>
      <c r="K2691" s="39"/>
      <c r="L2691" s="39"/>
    </row>
    <row r="2692" spans="1:12">
      <c r="A2692" s="41" t="s">
        <v>6849</v>
      </c>
      <c r="B2692" s="42" t="s">
        <v>6847</v>
      </c>
      <c r="C2692" s="39"/>
      <c r="D2692" s="39"/>
      <c r="E2692" s="39"/>
      <c r="F2692" s="39"/>
      <c r="G2692" s="39"/>
      <c r="H2692" s="39"/>
      <c r="I2692" s="39"/>
      <c r="J2692" s="43"/>
      <c r="K2692" s="39"/>
      <c r="L2692" s="39"/>
    </row>
    <row r="2693" spans="1:12">
      <c r="A2693" s="41" t="s">
        <v>6850</v>
      </c>
      <c r="B2693" s="42" t="s">
        <v>6851</v>
      </c>
      <c r="C2693" s="39"/>
      <c r="D2693" s="39"/>
      <c r="E2693" s="39"/>
      <c r="F2693" s="39"/>
      <c r="G2693" s="39"/>
      <c r="H2693" s="39"/>
      <c r="I2693" s="39"/>
      <c r="J2693" s="43"/>
      <c r="K2693" s="39"/>
      <c r="L2693" s="39"/>
    </row>
    <row r="2694" spans="1:12">
      <c r="A2694" s="41" t="s">
        <v>6852</v>
      </c>
      <c r="B2694" s="42" t="s">
        <v>6851</v>
      </c>
      <c r="C2694" s="39"/>
      <c r="D2694" s="39"/>
      <c r="E2694" s="39"/>
      <c r="F2694" s="39"/>
      <c r="G2694" s="39"/>
      <c r="H2694" s="39"/>
      <c r="I2694" s="39"/>
      <c r="J2694" s="43"/>
      <c r="K2694" s="39"/>
      <c r="L2694" s="39"/>
    </row>
    <row r="2695" spans="1:12">
      <c r="A2695" s="41" t="s">
        <v>6853</v>
      </c>
      <c r="B2695" s="42" t="s">
        <v>6851</v>
      </c>
      <c r="C2695" s="39"/>
      <c r="D2695" s="39"/>
      <c r="E2695" s="39"/>
      <c r="F2695" s="39"/>
      <c r="G2695" s="39"/>
      <c r="H2695" s="39"/>
      <c r="I2695" s="39"/>
      <c r="J2695" s="43"/>
      <c r="K2695" s="39"/>
      <c r="L2695" s="39"/>
    </row>
    <row r="2696" spans="1:12">
      <c r="A2696" s="41" t="s">
        <v>6854</v>
      </c>
      <c r="B2696" s="42" t="s">
        <v>6855</v>
      </c>
      <c r="C2696" s="39"/>
      <c r="D2696" s="39"/>
      <c r="E2696" s="39"/>
      <c r="F2696" s="39"/>
      <c r="G2696" s="39"/>
      <c r="H2696" s="39"/>
      <c r="I2696" s="39"/>
      <c r="J2696" s="43"/>
      <c r="K2696" s="39"/>
      <c r="L2696" s="39"/>
    </row>
    <row r="2697" spans="1:12">
      <c r="A2697" s="41" t="s">
        <v>6856</v>
      </c>
      <c r="B2697" s="42" t="s">
        <v>6857</v>
      </c>
      <c r="C2697" s="39"/>
      <c r="D2697" s="39"/>
      <c r="E2697" s="39"/>
      <c r="F2697" s="39"/>
      <c r="G2697" s="39"/>
      <c r="H2697" s="39"/>
      <c r="I2697" s="39"/>
      <c r="J2697" s="43"/>
      <c r="K2697" s="39"/>
      <c r="L2697" s="39"/>
    </row>
    <row r="2698" spans="1:12">
      <c r="A2698" s="41" t="s">
        <v>6858</v>
      </c>
      <c r="B2698" s="42" t="s">
        <v>6859</v>
      </c>
      <c r="C2698" s="39"/>
      <c r="D2698" s="39"/>
      <c r="E2698" s="39"/>
      <c r="F2698" s="39"/>
      <c r="G2698" s="39"/>
      <c r="H2698" s="39"/>
      <c r="I2698" s="39"/>
      <c r="J2698" s="43"/>
      <c r="K2698" s="39"/>
      <c r="L2698" s="39"/>
    </row>
    <row r="2699" spans="1:12">
      <c r="A2699" s="41" t="s">
        <v>6860</v>
      </c>
      <c r="B2699" s="42" t="s">
        <v>6861</v>
      </c>
      <c r="C2699" s="39"/>
      <c r="D2699" s="39"/>
      <c r="E2699" s="39"/>
      <c r="F2699" s="39"/>
      <c r="G2699" s="39"/>
      <c r="H2699" s="39"/>
      <c r="I2699" s="39"/>
      <c r="J2699" s="43"/>
      <c r="K2699" s="39"/>
      <c r="L2699" s="39"/>
    </row>
    <row r="2700" spans="1:12">
      <c r="A2700" s="41" t="s">
        <v>6862</v>
      </c>
      <c r="B2700" s="42" t="s">
        <v>1444</v>
      </c>
      <c r="C2700" s="39"/>
      <c r="D2700" s="39"/>
      <c r="E2700" s="39"/>
      <c r="F2700" s="39"/>
      <c r="G2700" s="39"/>
      <c r="H2700" s="39"/>
      <c r="I2700" s="39"/>
      <c r="J2700" s="43"/>
      <c r="K2700" s="39"/>
      <c r="L2700" s="39"/>
    </row>
    <row r="2701" spans="1:12">
      <c r="A2701" s="41" t="s">
        <v>6863</v>
      </c>
      <c r="B2701" s="42" t="s">
        <v>1444</v>
      </c>
      <c r="C2701" s="39"/>
      <c r="D2701" s="39"/>
      <c r="E2701" s="39"/>
      <c r="F2701" s="39"/>
      <c r="G2701" s="39"/>
      <c r="H2701" s="39"/>
      <c r="I2701" s="39"/>
      <c r="J2701" s="43"/>
      <c r="K2701" s="39"/>
      <c r="L2701" s="39"/>
    </row>
    <row r="2702" spans="1:12">
      <c r="A2702" s="41" t="s">
        <v>6864</v>
      </c>
      <c r="B2702" s="42" t="s">
        <v>6865</v>
      </c>
      <c r="C2702" s="39"/>
      <c r="D2702" s="39"/>
      <c r="E2702" s="39"/>
      <c r="F2702" s="39"/>
      <c r="G2702" s="39"/>
      <c r="H2702" s="39"/>
      <c r="I2702" s="39"/>
      <c r="J2702" s="43"/>
      <c r="K2702" s="39"/>
      <c r="L2702" s="39"/>
    </row>
    <row r="2703" spans="1:12">
      <c r="A2703" s="41" t="s">
        <v>6866</v>
      </c>
      <c r="B2703" s="42" t="s">
        <v>6867</v>
      </c>
      <c r="C2703" s="39"/>
      <c r="D2703" s="39"/>
      <c r="E2703" s="39"/>
      <c r="F2703" s="39"/>
      <c r="G2703" s="39"/>
      <c r="H2703" s="39"/>
      <c r="I2703" s="39"/>
      <c r="J2703" s="43"/>
      <c r="K2703" s="39"/>
      <c r="L2703" s="39"/>
    </row>
    <row r="2704" spans="1:12">
      <c r="A2704" s="41" t="s">
        <v>6868</v>
      </c>
      <c r="B2704" s="42" t="s">
        <v>6869</v>
      </c>
      <c r="C2704" s="39"/>
      <c r="D2704" s="39"/>
      <c r="E2704" s="39"/>
      <c r="F2704" s="39"/>
      <c r="G2704" s="39"/>
      <c r="H2704" s="39"/>
      <c r="I2704" s="39"/>
      <c r="J2704" s="43"/>
      <c r="K2704" s="39"/>
      <c r="L2704" s="39"/>
    </row>
    <row r="2705" spans="1:12">
      <c r="A2705" s="41" t="s">
        <v>6870</v>
      </c>
      <c r="B2705" s="42" t="s">
        <v>6871</v>
      </c>
      <c r="C2705" s="39"/>
      <c r="D2705" s="39"/>
      <c r="E2705" s="39"/>
      <c r="F2705" s="39"/>
      <c r="G2705" s="39"/>
      <c r="H2705" s="39"/>
      <c r="I2705" s="39"/>
      <c r="J2705" s="43"/>
      <c r="K2705" s="39"/>
      <c r="L2705" s="39"/>
    </row>
    <row r="2706" spans="1:12">
      <c r="A2706" s="41" t="s">
        <v>6872</v>
      </c>
      <c r="B2706" s="42" t="s">
        <v>6873</v>
      </c>
      <c r="C2706" s="39"/>
      <c r="D2706" s="39"/>
      <c r="E2706" s="39"/>
      <c r="F2706" s="39"/>
      <c r="G2706" s="39"/>
      <c r="H2706" s="39"/>
      <c r="I2706" s="39"/>
      <c r="J2706" s="43"/>
      <c r="K2706" s="39"/>
      <c r="L2706" s="39"/>
    </row>
    <row r="2707" spans="1:12">
      <c r="A2707" s="41" t="s">
        <v>6874</v>
      </c>
      <c r="B2707" s="42" t="s">
        <v>6875</v>
      </c>
      <c r="C2707" s="39"/>
      <c r="D2707" s="39"/>
      <c r="E2707" s="39"/>
      <c r="F2707" s="39"/>
      <c r="G2707" s="39"/>
      <c r="H2707" s="39"/>
      <c r="I2707" s="39"/>
      <c r="J2707" s="43"/>
      <c r="K2707" s="39"/>
      <c r="L2707" s="39"/>
    </row>
    <row r="2708" spans="1:12">
      <c r="A2708" s="41" t="s">
        <v>6876</v>
      </c>
      <c r="B2708" s="42" t="s">
        <v>6877</v>
      </c>
      <c r="C2708" s="39"/>
      <c r="D2708" s="39"/>
      <c r="E2708" s="39"/>
      <c r="F2708" s="39"/>
      <c r="G2708" s="39"/>
      <c r="H2708" s="39"/>
      <c r="I2708" s="39"/>
      <c r="J2708" s="43"/>
      <c r="K2708" s="39"/>
      <c r="L2708" s="39"/>
    </row>
    <row r="2709" spans="1:12">
      <c r="A2709" s="41" t="s">
        <v>6878</v>
      </c>
      <c r="B2709" s="42" t="s">
        <v>6879</v>
      </c>
      <c r="C2709" s="39"/>
      <c r="D2709" s="39"/>
      <c r="E2709" s="39"/>
      <c r="F2709" s="39"/>
      <c r="G2709" s="39"/>
      <c r="H2709" s="39"/>
      <c r="I2709" s="39"/>
      <c r="J2709" s="43"/>
      <c r="K2709" s="39"/>
      <c r="L2709" s="39"/>
    </row>
    <row r="2710" spans="1:12">
      <c r="A2710" s="41" t="s">
        <v>6880</v>
      </c>
      <c r="B2710" s="42" t="s">
        <v>6881</v>
      </c>
      <c r="C2710" s="39"/>
      <c r="D2710" s="39"/>
      <c r="E2710" s="39"/>
      <c r="F2710" s="39"/>
      <c r="G2710" s="39"/>
      <c r="H2710" s="39"/>
      <c r="I2710" s="39"/>
      <c r="J2710" s="43"/>
      <c r="K2710" s="39"/>
      <c r="L2710" s="39"/>
    </row>
    <row r="2711" spans="1:12">
      <c r="A2711" s="41" t="s">
        <v>6882</v>
      </c>
      <c r="B2711" s="42" t="s">
        <v>6883</v>
      </c>
      <c r="C2711" s="39"/>
      <c r="D2711" s="39"/>
      <c r="E2711" s="39"/>
      <c r="F2711" s="39"/>
      <c r="G2711" s="39"/>
      <c r="H2711" s="39"/>
      <c r="I2711" s="39"/>
      <c r="J2711" s="43"/>
      <c r="K2711" s="39"/>
      <c r="L2711" s="39"/>
    </row>
    <row r="2712" spans="1:12">
      <c r="A2712" s="41" t="s">
        <v>6884</v>
      </c>
      <c r="B2712" s="42" t="s">
        <v>6883</v>
      </c>
      <c r="C2712" s="39"/>
      <c r="D2712" s="39"/>
      <c r="E2712" s="39"/>
      <c r="F2712" s="39"/>
      <c r="G2712" s="39"/>
      <c r="H2712" s="39"/>
      <c r="I2712" s="39"/>
      <c r="J2712" s="43"/>
      <c r="K2712" s="39"/>
      <c r="L2712" s="39"/>
    </row>
    <row r="2713" spans="1:12">
      <c r="A2713" s="41" t="s">
        <v>6885</v>
      </c>
      <c r="B2713" s="42" t="s">
        <v>6883</v>
      </c>
      <c r="C2713" s="39"/>
      <c r="D2713" s="39"/>
      <c r="E2713" s="39"/>
      <c r="F2713" s="39"/>
      <c r="G2713" s="39"/>
      <c r="H2713" s="39"/>
      <c r="I2713" s="39"/>
      <c r="J2713" s="43"/>
      <c r="K2713" s="39"/>
      <c r="L2713" s="39"/>
    </row>
    <row r="2714" spans="1:12">
      <c r="A2714" s="41" t="s">
        <v>6886</v>
      </c>
      <c r="B2714" s="42" t="s">
        <v>1446</v>
      </c>
      <c r="C2714" s="39"/>
      <c r="D2714" s="39"/>
      <c r="E2714" s="39"/>
      <c r="F2714" s="39"/>
      <c r="G2714" s="39"/>
      <c r="H2714" s="39"/>
      <c r="I2714" s="39"/>
      <c r="J2714" s="43"/>
      <c r="K2714" s="39"/>
      <c r="L2714" s="39"/>
    </row>
    <row r="2715" spans="1:12">
      <c r="A2715" s="41" t="s">
        <v>6887</v>
      </c>
      <c r="B2715" s="42" t="s">
        <v>6888</v>
      </c>
      <c r="C2715" s="39"/>
      <c r="D2715" s="39"/>
      <c r="E2715" s="39"/>
      <c r="F2715" s="39"/>
      <c r="G2715" s="39"/>
      <c r="H2715" s="39"/>
      <c r="I2715" s="39"/>
      <c r="J2715" s="43"/>
      <c r="K2715" s="39"/>
      <c r="L2715" s="39"/>
    </row>
    <row r="2716" spans="1:12">
      <c r="A2716" s="41" t="s">
        <v>6889</v>
      </c>
      <c r="B2716" s="42" t="s">
        <v>6888</v>
      </c>
      <c r="C2716" s="39"/>
      <c r="D2716" s="39"/>
      <c r="E2716" s="39"/>
      <c r="F2716" s="39"/>
      <c r="G2716" s="39"/>
      <c r="H2716" s="39"/>
      <c r="I2716" s="39"/>
      <c r="J2716" s="43"/>
      <c r="K2716" s="39"/>
      <c r="L2716" s="39"/>
    </row>
    <row r="2717" spans="1:12">
      <c r="A2717" s="41" t="s">
        <v>6890</v>
      </c>
      <c r="B2717" s="42" t="s">
        <v>6888</v>
      </c>
      <c r="C2717" s="39"/>
      <c r="D2717" s="39"/>
      <c r="E2717" s="39"/>
      <c r="F2717" s="39"/>
      <c r="G2717" s="39"/>
      <c r="H2717" s="39"/>
      <c r="I2717" s="39"/>
      <c r="J2717" s="43"/>
      <c r="K2717" s="39"/>
      <c r="L2717" s="39"/>
    </row>
    <row r="2718" spans="1:12">
      <c r="A2718" s="41" t="s">
        <v>6891</v>
      </c>
      <c r="B2718" s="42" t="s">
        <v>6888</v>
      </c>
      <c r="C2718" s="39"/>
      <c r="D2718" s="39"/>
      <c r="E2718" s="39"/>
      <c r="F2718" s="39"/>
      <c r="G2718" s="39"/>
      <c r="H2718" s="39"/>
      <c r="I2718" s="39"/>
      <c r="J2718" s="43"/>
      <c r="K2718" s="39"/>
      <c r="L2718" s="39"/>
    </row>
    <row r="2719" spans="1:12">
      <c r="A2719" s="41" t="s">
        <v>6892</v>
      </c>
      <c r="B2719" s="42" t="s">
        <v>6893</v>
      </c>
      <c r="C2719" s="39"/>
      <c r="D2719" s="39"/>
      <c r="E2719" s="39"/>
      <c r="F2719" s="39"/>
      <c r="G2719" s="39"/>
      <c r="H2719" s="39"/>
      <c r="I2719" s="39"/>
      <c r="J2719" s="43"/>
      <c r="K2719" s="39"/>
      <c r="L2719" s="39"/>
    </row>
    <row r="2720" spans="1:12">
      <c r="A2720" s="41" t="s">
        <v>6894</v>
      </c>
      <c r="B2720" s="42" t="s">
        <v>6895</v>
      </c>
      <c r="C2720" s="39"/>
      <c r="D2720" s="39"/>
      <c r="E2720" s="39"/>
      <c r="F2720" s="39"/>
      <c r="G2720" s="39"/>
      <c r="H2720" s="39"/>
      <c r="I2720" s="39"/>
      <c r="J2720" s="43"/>
      <c r="K2720" s="39"/>
      <c r="L2720" s="39"/>
    </row>
    <row r="2721" spans="1:12">
      <c r="A2721" s="41" t="s">
        <v>6896</v>
      </c>
      <c r="B2721" s="42" t="s">
        <v>6895</v>
      </c>
      <c r="C2721" s="39"/>
      <c r="D2721" s="39"/>
      <c r="E2721" s="39"/>
      <c r="F2721" s="39"/>
      <c r="G2721" s="39"/>
      <c r="H2721" s="39"/>
      <c r="I2721" s="39"/>
      <c r="J2721" s="43"/>
      <c r="K2721" s="39"/>
      <c r="L2721" s="39"/>
    </row>
    <row r="2722" spans="1:12">
      <c r="A2722" s="41" t="s">
        <v>6897</v>
      </c>
      <c r="B2722" s="42" t="s">
        <v>6895</v>
      </c>
      <c r="C2722" s="39"/>
      <c r="D2722" s="39"/>
      <c r="E2722" s="39"/>
      <c r="F2722" s="39"/>
      <c r="G2722" s="39"/>
      <c r="H2722" s="39"/>
      <c r="I2722" s="39"/>
      <c r="J2722" s="43"/>
      <c r="K2722" s="39"/>
      <c r="L2722" s="39"/>
    </row>
    <row r="2723" spans="1:12">
      <c r="A2723" s="41" t="s">
        <v>6898</v>
      </c>
      <c r="B2723" s="42" t="s">
        <v>6899</v>
      </c>
      <c r="C2723" s="39"/>
      <c r="D2723" s="39"/>
      <c r="E2723" s="39"/>
      <c r="F2723" s="39"/>
      <c r="G2723" s="39"/>
      <c r="H2723" s="39"/>
      <c r="I2723" s="39"/>
      <c r="J2723" s="43"/>
      <c r="K2723" s="39"/>
      <c r="L2723" s="39"/>
    </row>
    <row r="2724" spans="1:12">
      <c r="A2724" s="41" t="s">
        <v>6900</v>
      </c>
      <c r="B2724" s="42" t="s">
        <v>6899</v>
      </c>
      <c r="C2724" s="39"/>
      <c r="D2724" s="39"/>
      <c r="E2724" s="39"/>
      <c r="F2724" s="39"/>
      <c r="G2724" s="39"/>
      <c r="H2724" s="39"/>
      <c r="I2724" s="39"/>
      <c r="J2724" s="43"/>
      <c r="K2724" s="39"/>
      <c r="L2724" s="39"/>
    </row>
    <row r="2725" spans="1:12">
      <c r="A2725" s="41" t="s">
        <v>6901</v>
      </c>
      <c r="B2725" s="42" t="s">
        <v>6902</v>
      </c>
      <c r="C2725" s="39"/>
      <c r="D2725" s="39"/>
      <c r="E2725" s="39"/>
      <c r="F2725" s="39"/>
      <c r="G2725" s="39"/>
      <c r="H2725" s="39"/>
      <c r="I2725" s="39"/>
      <c r="J2725" s="43"/>
      <c r="K2725" s="39"/>
      <c r="L2725" s="39"/>
    </row>
    <row r="2726" spans="1:12">
      <c r="A2726" s="41" t="s">
        <v>6903</v>
      </c>
      <c r="B2726" s="42" t="s">
        <v>6904</v>
      </c>
      <c r="C2726" s="39"/>
      <c r="D2726" s="39"/>
      <c r="E2726" s="39"/>
      <c r="F2726" s="39"/>
      <c r="G2726" s="39"/>
      <c r="H2726" s="39"/>
      <c r="I2726" s="39"/>
      <c r="J2726" s="43"/>
      <c r="K2726" s="39"/>
      <c r="L2726" s="39"/>
    </row>
    <row r="2727" spans="1:12">
      <c r="A2727" s="41" t="s">
        <v>6905</v>
      </c>
      <c r="B2727" s="42" t="s">
        <v>6906</v>
      </c>
      <c r="C2727" s="39"/>
      <c r="D2727" s="39"/>
      <c r="E2727" s="39"/>
      <c r="F2727" s="39"/>
      <c r="G2727" s="39"/>
      <c r="H2727" s="39"/>
      <c r="I2727" s="39"/>
      <c r="J2727" s="43"/>
      <c r="K2727" s="39"/>
      <c r="L2727" s="39"/>
    </row>
    <row r="2728" spans="1:12">
      <c r="A2728" s="41" t="s">
        <v>6907</v>
      </c>
      <c r="B2728" s="42" t="s">
        <v>6908</v>
      </c>
      <c r="C2728" s="39"/>
      <c r="D2728" s="39"/>
      <c r="E2728" s="39"/>
      <c r="F2728" s="39"/>
      <c r="G2728" s="39"/>
      <c r="H2728" s="39"/>
      <c r="I2728" s="39"/>
      <c r="J2728" s="43"/>
      <c r="K2728" s="39"/>
      <c r="L2728" s="39"/>
    </row>
    <row r="2729" spans="1:12">
      <c r="A2729" s="41" t="s">
        <v>6909</v>
      </c>
      <c r="B2729" s="42" t="s">
        <v>6908</v>
      </c>
      <c r="C2729" s="39"/>
      <c r="D2729" s="39"/>
      <c r="E2729" s="39"/>
      <c r="F2729" s="39"/>
      <c r="G2729" s="39"/>
      <c r="H2729" s="39"/>
      <c r="I2729" s="39"/>
      <c r="J2729" s="43"/>
      <c r="K2729" s="39"/>
      <c r="L2729" s="39"/>
    </row>
    <row r="2730" spans="1:12">
      <c r="A2730" s="41" t="s">
        <v>6910</v>
      </c>
      <c r="B2730" s="42" t="s">
        <v>6911</v>
      </c>
      <c r="C2730" s="39"/>
      <c r="D2730" s="39"/>
      <c r="E2730" s="39"/>
      <c r="F2730" s="39"/>
      <c r="G2730" s="39"/>
      <c r="H2730" s="39"/>
      <c r="I2730" s="39"/>
      <c r="J2730" s="43"/>
      <c r="K2730" s="39"/>
      <c r="L2730" s="39"/>
    </row>
    <row r="2731" spans="1:12">
      <c r="A2731" s="41" t="s">
        <v>6912</v>
      </c>
      <c r="B2731" s="42" t="s">
        <v>6913</v>
      </c>
      <c r="C2731" s="39"/>
      <c r="D2731" s="39"/>
      <c r="E2731" s="39"/>
      <c r="F2731" s="39"/>
      <c r="G2731" s="39"/>
      <c r="H2731" s="39"/>
      <c r="I2731" s="39"/>
      <c r="J2731" s="43"/>
      <c r="K2731" s="39"/>
      <c r="L2731" s="39"/>
    </row>
    <row r="2732" spans="1:12">
      <c r="A2732" s="41" t="s">
        <v>6914</v>
      </c>
      <c r="B2732" s="42" t="s">
        <v>6915</v>
      </c>
      <c r="C2732" s="39"/>
      <c r="D2732" s="39"/>
      <c r="E2732" s="39"/>
      <c r="F2732" s="39"/>
      <c r="G2732" s="39"/>
      <c r="H2732" s="39"/>
      <c r="I2732" s="39"/>
      <c r="J2732" s="43"/>
      <c r="K2732" s="39"/>
      <c r="L2732" s="39"/>
    </row>
    <row r="2733" spans="1:12">
      <c r="A2733" s="41" t="s">
        <v>6916</v>
      </c>
      <c r="B2733" s="42" t="s">
        <v>6917</v>
      </c>
      <c r="C2733" s="39"/>
      <c r="D2733" s="39"/>
      <c r="E2733" s="39"/>
      <c r="F2733" s="39"/>
      <c r="G2733" s="39"/>
      <c r="H2733" s="39"/>
      <c r="I2733" s="39"/>
      <c r="J2733" s="43"/>
      <c r="K2733" s="39"/>
      <c r="L2733" s="39"/>
    </row>
    <row r="2734" spans="1:12">
      <c r="A2734" s="41" t="s">
        <v>6918</v>
      </c>
      <c r="B2734" s="42" t="s">
        <v>6917</v>
      </c>
      <c r="C2734" s="39"/>
      <c r="D2734" s="39"/>
      <c r="E2734" s="39"/>
      <c r="F2734" s="39"/>
      <c r="G2734" s="39"/>
      <c r="H2734" s="39"/>
      <c r="I2734" s="39"/>
      <c r="J2734" s="43"/>
      <c r="K2734" s="39"/>
      <c r="L2734" s="39"/>
    </row>
    <row r="2735" spans="1:12">
      <c r="A2735" s="41" t="s">
        <v>6919</v>
      </c>
      <c r="B2735" s="42" t="s">
        <v>6917</v>
      </c>
      <c r="C2735" s="39"/>
      <c r="D2735" s="39"/>
      <c r="E2735" s="39"/>
      <c r="F2735" s="39"/>
      <c r="G2735" s="39"/>
      <c r="H2735" s="39"/>
      <c r="I2735" s="39"/>
      <c r="J2735" s="43"/>
      <c r="K2735" s="39"/>
      <c r="L2735" s="39"/>
    </row>
    <row r="2736" spans="1:12">
      <c r="A2736" s="41" t="s">
        <v>6920</v>
      </c>
      <c r="B2736" s="42" t="s">
        <v>6917</v>
      </c>
      <c r="C2736" s="39"/>
      <c r="D2736" s="39"/>
      <c r="E2736" s="39"/>
      <c r="F2736" s="39"/>
      <c r="G2736" s="39"/>
      <c r="H2736" s="39"/>
      <c r="I2736" s="39"/>
      <c r="J2736" s="43"/>
      <c r="K2736" s="39"/>
      <c r="L2736" s="39"/>
    </row>
    <row r="2737" spans="1:12" ht="26.4">
      <c r="A2737" s="41" t="s">
        <v>6921</v>
      </c>
      <c r="B2737" s="42" t="s">
        <v>1448</v>
      </c>
      <c r="C2737" s="39"/>
      <c r="D2737" s="39"/>
      <c r="E2737" s="39"/>
      <c r="F2737" s="39"/>
      <c r="G2737" s="39"/>
      <c r="H2737" s="39"/>
      <c r="I2737" s="39"/>
      <c r="J2737" s="43"/>
      <c r="K2737" s="39"/>
      <c r="L2737" s="39"/>
    </row>
    <row r="2738" spans="1:12">
      <c r="A2738" s="41" t="s">
        <v>6922</v>
      </c>
      <c r="B2738" s="42" t="s">
        <v>6923</v>
      </c>
      <c r="C2738" s="39"/>
      <c r="D2738" s="39"/>
      <c r="E2738" s="39"/>
      <c r="F2738" s="39"/>
      <c r="G2738" s="39"/>
      <c r="H2738" s="39"/>
      <c r="I2738" s="39"/>
      <c r="J2738" s="43"/>
      <c r="K2738" s="39"/>
      <c r="L2738" s="39"/>
    </row>
    <row r="2739" spans="1:12">
      <c r="A2739" s="41" t="s">
        <v>6924</v>
      </c>
      <c r="B2739" s="42" t="s">
        <v>6923</v>
      </c>
      <c r="C2739" s="39"/>
      <c r="D2739" s="39"/>
      <c r="E2739" s="39"/>
      <c r="F2739" s="39"/>
      <c r="G2739" s="39"/>
      <c r="H2739" s="39"/>
      <c r="I2739" s="39"/>
      <c r="J2739" s="43"/>
      <c r="K2739" s="39"/>
      <c r="L2739" s="39"/>
    </row>
    <row r="2740" spans="1:12">
      <c r="A2740" s="41" t="s">
        <v>6925</v>
      </c>
      <c r="B2740" s="42" t="s">
        <v>6923</v>
      </c>
      <c r="C2740" s="39"/>
      <c r="D2740" s="39"/>
      <c r="E2740" s="39"/>
      <c r="F2740" s="39"/>
      <c r="G2740" s="39"/>
      <c r="H2740" s="39"/>
      <c r="I2740" s="39"/>
      <c r="J2740" s="43"/>
      <c r="K2740" s="39"/>
      <c r="L2740" s="39"/>
    </row>
    <row r="2741" spans="1:12">
      <c r="A2741" s="41" t="s">
        <v>6926</v>
      </c>
      <c r="B2741" s="42" t="s">
        <v>6923</v>
      </c>
      <c r="C2741" s="39"/>
      <c r="D2741" s="39"/>
      <c r="E2741" s="39"/>
      <c r="F2741" s="39"/>
      <c r="G2741" s="39"/>
      <c r="H2741" s="39"/>
      <c r="I2741" s="39"/>
      <c r="J2741" s="43"/>
      <c r="K2741" s="39"/>
      <c r="L2741" s="39"/>
    </row>
    <row r="2742" spans="1:12">
      <c r="A2742" s="41" t="s">
        <v>6927</v>
      </c>
      <c r="B2742" s="42" t="s">
        <v>6928</v>
      </c>
      <c r="C2742" s="39"/>
      <c r="D2742" s="39"/>
      <c r="E2742" s="39"/>
      <c r="F2742" s="39"/>
      <c r="G2742" s="39"/>
      <c r="H2742" s="39"/>
      <c r="I2742" s="39"/>
      <c r="J2742" s="43"/>
      <c r="K2742" s="39"/>
      <c r="L2742" s="39"/>
    </row>
    <row r="2743" spans="1:12">
      <c r="A2743" s="41" t="s">
        <v>6929</v>
      </c>
      <c r="B2743" s="42" t="s">
        <v>6928</v>
      </c>
      <c r="C2743" s="39"/>
      <c r="D2743" s="39"/>
      <c r="E2743" s="39"/>
      <c r="F2743" s="39"/>
      <c r="G2743" s="39"/>
      <c r="H2743" s="39"/>
      <c r="I2743" s="39"/>
      <c r="J2743" s="43"/>
      <c r="K2743" s="39"/>
      <c r="L2743" s="39"/>
    </row>
    <row r="2744" spans="1:12">
      <c r="A2744" s="41" t="s">
        <v>6930</v>
      </c>
      <c r="B2744" s="42" t="s">
        <v>6928</v>
      </c>
      <c r="C2744" s="39"/>
      <c r="D2744" s="39"/>
      <c r="E2744" s="39"/>
      <c r="F2744" s="39"/>
      <c r="G2744" s="39"/>
      <c r="H2744" s="39"/>
      <c r="I2744" s="39"/>
      <c r="J2744" s="43"/>
      <c r="K2744" s="39"/>
      <c r="L2744" s="39"/>
    </row>
    <row r="2745" spans="1:12">
      <c r="A2745" s="41" t="s">
        <v>6931</v>
      </c>
      <c r="B2745" s="42" t="s">
        <v>6928</v>
      </c>
      <c r="C2745" s="39"/>
      <c r="D2745" s="39"/>
      <c r="E2745" s="39"/>
      <c r="F2745" s="39"/>
      <c r="G2745" s="39"/>
      <c r="H2745" s="39"/>
      <c r="I2745" s="39"/>
      <c r="J2745" s="43"/>
      <c r="K2745" s="39"/>
      <c r="L2745" s="39"/>
    </row>
    <row r="2746" spans="1:12">
      <c r="A2746" s="41" t="s">
        <v>6932</v>
      </c>
      <c r="B2746" s="42" t="s">
        <v>6933</v>
      </c>
      <c r="C2746" s="39"/>
      <c r="D2746" s="39"/>
      <c r="E2746" s="39"/>
      <c r="F2746" s="39"/>
      <c r="G2746" s="39"/>
      <c r="H2746" s="39"/>
      <c r="I2746" s="39"/>
      <c r="J2746" s="43"/>
      <c r="K2746" s="39"/>
      <c r="L2746" s="39"/>
    </row>
    <row r="2747" spans="1:12">
      <c r="A2747" s="41" t="s">
        <v>6934</v>
      </c>
      <c r="B2747" s="42" t="s">
        <v>6933</v>
      </c>
      <c r="C2747" s="39"/>
      <c r="D2747" s="39"/>
      <c r="E2747" s="39"/>
      <c r="F2747" s="39"/>
      <c r="G2747" s="39"/>
      <c r="H2747" s="39"/>
      <c r="I2747" s="39"/>
      <c r="J2747" s="43"/>
      <c r="K2747" s="39"/>
      <c r="L2747" s="39"/>
    </row>
    <row r="2748" spans="1:12">
      <c r="A2748" s="41" t="s">
        <v>6935</v>
      </c>
      <c r="B2748" s="42" t="s">
        <v>6933</v>
      </c>
      <c r="C2748" s="39"/>
      <c r="D2748" s="39"/>
      <c r="E2748" s="39"/>
      <c r="F2748" s="39"/>
      <c r="G2748" s="39"/>
      <c r="H2748" s="39"/>
      <c r="I2748" s="39"/>
      <c r="J2748" s="43"/>
      <c r="K2748" s="39"/>
      <c r="L2748" s="39"/>
    </row>
    <row r="2749" spans="1:12">
      <c r="A2749" s="41" t="s">
        <v>6936</v>
      </c>
      <c r="B2749" s="42" t="s">
        <v>6937</v>
      </c>
      <c r="C2749" s="39"/>
      <c r="D2749" s="39"/>
      <c r="E2749" s="39"/>
      <c r="F2749" s="39"/>
      <c r="G2749" s="39"/>
      <c r="H2749" s="39"/>
      <c r="I2749" s="39"/>
      <c r="J2749" s="43"/>
      <c r="K2749" s="39"/>
      <c r="L2749" s="39"/>
    </row>
    <row r="2750" spans="1:12">
      <c r="A2750" s="41" t="s">
        <v>6938</v>
      </c>
      <c r="B2750" s="42" t="s">
        <v>6939</v>
      </c>
      <c r="C2750" s="39"/>
      <c r="D2750" s="39"/>
      <c r="E2750" s="39"/>
      <c r="F2750" s="39"/>
      <c r="G2750" s="39"/>
      <c r="H2750" s="39"/>
      <c r="I2750" s="39"/>
      <c r="J2750" s="43"/>
      <c r="K2750" s="39"/>
      <c r="L2750" s="39"/>
    </row>
    <row r="2751" spans="1:12">
      <c r="A2751" s="41" t="s">
        <v>6940</v>
      </c>
      <c r="B2751" s="42" t="s">
        <v>6941</v>
      </c>
      <c r="C2751" s="39"/>
      <c r="D2751" s="39"/>
      <c r="E2751" s="39"/>
      <c r="F2751" s="39"/>
      <c r="G2751" s="39"/>
      <c r="H2751" s="39"/>
      <c r="I2751" s="39"/>
      <c r="J2751" s="43"/>
      <c r="K2751" s="39"/>
      <c r="L2751" s="39"/>
    </row>
    <row r="2752" spans="1:12">
      <c r="A2752" s="41" t="s">
        <v>6942</v>
      </c>
      <c r="B2752" s="42" t="s">
        <v>6943</v>
      </c>
      <c r="C2752" s="39"/>
      <c r="D2752" s="39"/>
      <c r="E2752" s="39"/>
      <c r="F2752" s="39"/>
      <c r="G2752" s="39"/>
      <c r="H2752" s="39"/>
      <c r="I2752" s="39"/>
      <c r="J2752" s="43"/>
      <c r="K2752" s="39"/>
      <c r="L2752" s="39"/>
    </row>
    <row r="2753" spans="1:12">
      <c r="A2753" s="41" t="s">
        <v>6944</v>
      </c>
      <c r="B2753" s="42" t="s">
        <v>6945</v>
      </c>
      <c r="C2753" s="39"/>
      <c r="D2753" s="39"/>
      <c r="E2753" s="39"/>
      <c r="F2753" s="39"/>
      <c r="G2753" s="39"/>
      <c r="H2753" s="39"/>
      <c r="I2753" s="39"/>
      <c r="J2753" s="43"/>
      <c r="K2753" s="39"/>
      <c r="L2753" s="39"/>
    </row>
    <row r="2754" spans="1:12">
      <c r="A2754" s="41" t="s">
        <v>6946</v>
      </c>
      <c r="B2754" s="42" t="s">
        <v>6947</v>
      </c>
      <c r="C2754" s="39"/>
      <c r="D2754" s="39"/>
      <c r="E2754" s="39"/>
      <c r="F2754" s="39"/>
      <c r="G2754" s="39"/>
      <c r="H2754" s="39"/>
      <c r="I2754" s="39"/>
      <c r="J2754" s="43"/>
      <c r="K2754" s="39"/>
      <c r="L2754" s="39"/>
    </row>
    <row r="2755" spans="1:12">
      <c r="A2755" s="41" t="s">
        <v>6948</v>
      </c>
      <c r="B2755" s="42" t="s">
        <v>6947</v>
      </c>
      <c r="C2755" s="39"/>
      <c r="D2755" s="39"/>
      <c r="E2755" s="39"/>
      <c r="F2755" s="39"/>
      <c r="G2755" s="39"/>
      <c r="H2755" s="39"/>
      <c r="I2755" s="39"/>
      <c r="J2755" s="43"/>
      <c r="K2755" s="39"/>
      <c r="L2755" s="39"/>
    </row>
    <row r="2756" spans="1:12">
      <c r="A2756" s="41" t="s">
        <v>6949</v>
      </c>
      <c r="B2756" s="42" t="s">
        <v>6947</v>
      </c>
      <c r="C2756" s="39"/>
      <c r="D2756" s="39"/>
      <c r="E2756" s="39"/>
      <c r="F2756" s="39"/>
      <c r="G2756" s="39"/>
      <c r="H2756" s="39"/>
      <c r="I2756" s="39"/>
      <c r="J2756" s="43"/>
      <c r="K2756" s="39"/>
      <c r="L2756" s="39"/>
    </row>
    <row r="2757" spans="1:12" ht="26.4">
      <c r="A2757" s="41" t="s">
        <v>6950</v>
      </c>
      <c r="B2757" s="42" t="s">
        <v>6951</v>
      </c>
      <c r="C2757" s="39"/>
      <c r="D2757" s="39"/>
      <c r="E2757" s="39"/>
      <c r="F2757" s="39"/>
      <c r="G2757" s="39"/>
      <c r="H2757" s="39"/>
      <c r="I2757" s="39"/>
      <c r="J2757" s="43"/>
      <c r="K2757" s="39"/>
      <c r="L2757" s="39"/>
    </row>
    <row r="2758" spans="1:12">
      <c r="A2758" s="41" t="s">
        <v>6952</v>
      </c>
      <c r="B2758" s="42" t="s">
        <v>6953</v>
      </c>
      <c r="C2758" s="39"/>
      <c r="D2758" s="39"/>
      <c r="E2758" s="39"/>
      <c r="F2758" s="39"/>
      <c r="G2758" s="39"/>
      <c r="H2758" s="39"/>
      <c r="I2758" s="39"/>
      <c r="J2758" s="43"/>
      <c r="K2758" s="39"/>
      <c r="L2758" s="39"/>
    </row>
    <row r="2759" spans="1:12">
      <c r="A2759" s="41" t="s">
        <v>6954</v>
      </c>
      <c r="B2759" s="42" t="s">
        <v>6955</v>
      </c>
      <c r="C2759" s="39"/>
      <c r="D2759" s="39"/>
      <c r="E2759" s="39"/>
      <c r="F2759" s="39"/>
      <c r="G2759" s="39"/>
      <c r="H2759" s="39"/>
      <c r="I2759" s="39"/>
      <c r="J2759" s="43"/>
      <c r="K2759" s="39"/>
      <c r="L2759" s="39"/>
    </row>
    <row r="2760" spans="1:12">
      <c r="A2760" s="41" t="s">
        <v>6956</v>
      </c>
      <c r="B2760" s="42" t="s">
        <v>6957</v>
      </c>
      <c r="C2760" s="39"/>
      <c r="D2760" s="39"/>
      <c r="E2760" s="39"/>
      <c r="F2760" s="39"/>
      <c r="G2760" s="39"/>
      <c r="H2760" s="39"/>
      <c r="I2760" s="39"/>
      <c r="J2760" s="43"/>
      <c r="K2760" s="39"/>
      <c r="L2760" s="39"/>
    </row>
    <row r="2761" spans="1:12">
      <c r="A2761" s="41" t="s">
        <v>6958</v>
      </c>
      <c r="B2761" s="42" t="s">
        <v>6959</v>
      </c>
      <c r="C2761" s="39"/>
      <c r="D2761" s="39"/>
      <c r="E2761" s="39"/>
      <c r="F2761" s="39"/>
      <c r="G2761" s="39"/>
      <c r="H2761" s="39"/>
      <c r="I2761" s="39"/>
      <c r="J2761" s="43"/>
      <c r="K2761" s="39"/>
      <c r="L2761" s="39"/>
    </row>
    <row r="2762" spans="1:12">
      <c r="A2762" s="41" t="s">
        <v>6960</v>
      </c>
      <c r="B2762" s="42" t="s">
        <v>6959</v>
      </c>
      <c r="C2762" s="39"/>
      <c r="D2762" s="39"/>
      <c r="E2762" s="39"/>
      <c r="F2762" s="39"/>
      <c r="G2762" s="39"/>
      <c r="H2762" s="39"/>
      <c r="I2762" s="39"/>
      <c r="J2762" s="43"/>
      <c r="K2762" s="39"/>
      <c r="L2762" s="39"/>
    </row>
    <row r="2763" spans="1:12">
      <c r="A2763" s="41" t="s">
        <v>6961</v>
      </c>
      <c r="B2763" s="42" t="s">
        <v>6962</v>
      </c>
      <c r="C2763" s="39"/>
      <c r="D2763" s="39"/>
      <c r="E2763" s="39"/>
      <c r="F2763" s="39"/>
      <c r="G2763" s="39"/>
      <c r="H2763" s="39"/>
      <c r="I2763" s="39"/>
      <c r="J2763" s="43"/>
      <c r="K2763" s="39"/>
      <c r="L2763" s="39"/>
    </row>
    <row r="2764" spans="1:12">
      <c r="A2764" s="41" t="s">
        <v>6963</v>
      </c>
      <c r="B2764" s="42" t="s">
        <v>6962</v>
      </c>
      <c r="C2764" s="39"/>
      <c r="D2764" s="39"/>
      <c r="E2764" s="39"/>
      <c r="F2764" s="39"/>
      <c r="G2764" s="39"/>
      <c r="H2764" s="39"/>
      <c r="I2764" s="39"/>
      <c r="J2764" s="43"/>
      <c r="K2764" s="39"/>
      <c r="L2764" s="39"/>
    </row>
    <row r="2765" spans="1:12">
      <c r="A2765" s="41" t="s">
        <v>6964</v>
      </c>
      <c r="B2765" s="42" t="s">
        <v>6965</v>
      </c>
      <c r="C2765" s="39"/>
      <c r="D2765" s="39"/>
      <c r="E2765" s="39"/>
      <c r="F2765" s="39"/>
      <c r="G2765" s="39"/>
      <c r="H2765" s="39"/>
      <c r="I2765" s="39"/>
      <c r="J2765" s="43"/>
      <c r="K2765" s="39"/>
      <c r="L2765" s="39"/>
    </row>
    <row r="2766" spans="1:12">
      <c r="A2766" s="41" t="s">
        <v>6966</v>
      </c>
      <c r="B2766" s="42" t="s">
        <v>6967</v>
      </c>
      <c r="C2766" s="39"/>
      <c r="D2766" s="39"/>
      <c r="E2766" s="39"/>
      <c r="F2766" s="39"/>
      <c r="G2766" s="39"/>
      <c r="H2766" s="39"/>
      <c r="I2766" s="39"/>
      <c r="J2766" s="43"/>
      <c r="K2766" s="39"/>
      <c r="L2766" s="39"/>
    </row>
    <row r="2767" spans="1:12">
      <c r="A2767" s="41" t="s">
        <v>6968</v>
      </c>
      <c r="B2767" s="42" t="s">
        <v>6967</v>
      </c>
      <c r="C2767" s="39"/>
      <c r="D2767" s="39"/>
      <c r="E2767" s="39"/>
      <c r="F2767" s="39"/>
      <c r="G2767" s="39"/>
      <c r="H2767" s="39"/>
      <c r="I2767" s="39"/>
      <c r="J2767" s="43"/>
      <c r="K2767" s="39"/>
      <c r="L2767" s="39"/>
    </row>
    <row r="2768" spans="1:12">
      <c r="A2768" s="41" t="s">
        <v>6969</v>
      </c>
      <c r="B2768" s="42" t="s">
        <v>6970</v>
      </c>
      <c r="C2768" s="39"/>
      <c r="D2768" s="39"/>
      <c r="E2768" s="39"/>
      <c r="F2768" s="39"/>
      <c r="G2768" s="39"/>
      <c r="H2768" s="39"/>
      <c r="I2768" s="39"/>
      <c r="J2768" s="43"/>
      <c r="K2768" s="39"/>
      <c r="L2768" s="39"/>
    </row>
    <row r="2769" spans="1:12">
      <c r="A2769" s="41" t="s">
        <v>6971</v>
      </c>
      <c r="B2769" s="42" t="s">
        <v>6970</v>
      </c>
      <c r="C2769" s="39"/>
      <c r="D2769" s="39"/>
      <c r="E2769" s="39"/>
      <c r="F2769" s="39"/>
      <c r="G2769" s="39"/>
      <c r="H2769" s="39"/>
      <c r="I2769" s="39"/>
      <c r="J2769" s="43"/>
      <c r="K2769" s="39"/>
      <c r="L2769" s="39"/>
    </row>
    <row r="2770" spans="1:12">
      <c r="A2770" s="41" t="s">
        <v>6972</v>
      </c>
      <c r="B2770" s="42" t="s">
        <v>6973</v>
      </c>
      <c r="C2770" s="39"/>
      <c r="D2770" s="39"/>
      <c r="E2770" s="39"/>
      <c r="F2770" s="39"/>
      <c r="G2770" s="39"/>
      <c r="H2770" s="39"/>
      <c r="I2770" s="39"/>
      <c r="J2770" s="43"/>
      <c r="K2770" s="39"/>
      <c r="L2770" s="39"/>
    </row>
    <row r="2771" spans="1:12">
      <c r="A2771" s="41" t="s">
        <v>6974</v>
      </c>
      <c r="B2771" s="42" t="s">
        <v>6975</v>
      </c>
      <c r="C2771" s="39"/>
      <c r="D2771" s="39"/>
      <c r="E2771" s="39"/>
      <c r="F2771" s="39"/>
      <c r="G2771" s="39"/>
      <c r="H2771" s="39"/>
      <c r="I2771" s="39"/>
      <c r="J2771" s="43"/>
      <c r="K2771" s="39"/>
      <c r="L2771" s="39"/>
    </row>
    <row r="2772" spans="1:12">
      <c r="A2772" s="41" t="s">
        <v>6976</v>
      </c>
      <c r="B2772" s="42" t="s">
        <v>6977</v>
      </c>
      <c r="C2772" s="39"/>
      <c r="D2772" s="39"/>
      <c r="E2772" s="39"/>
      <c r="F2772" s="39"/>
      <c r="G2772" s="39"/>
      <c r="H2772" s="39"/>
      <c r="I2772" s="39"/>
      <c r="J2772" s="43"/>
      <c r="K2772" s="39"/>
      <c r="L2772" s="39"/>
    </row>
    <row r="2773" spans="1:12">
      <c r="A2773" s="41" t="s">
        <v>6978</v>
      </c>
      <c r="B2773" s="42" t="s">
        <v>6979</v>
      </c>
      <c r="C2773" s="39"/>
      <c r="D2773" s="39"/>
      <c r="E2773" s="39"/>
      <c r="F2773" s="39"/>
      <c r="G2773" s="39"/>
      <c r="H2773" s="39"/>
      <c r="I2773" s="39"/>
      <c r="J2773" s="43"/>
      <c r="K2773" s="39"/>
      <c r="L2773" s="39"/>
    </row>
    <row r="2774" spans="1:12">
      <c r="A2774" s="41" t="s">
        <v>6980</v>
      </c>
      <c r="B2774" s="42" t="s">
        <v>6981</v>
      </c>
      <c r="C2774" s="39"/>
      <c r="D2774" s="39"/>
      <c r="E2774" s="39"/>
      <c r="F2774" s="39"/>
      <c r="G2774" s="39"/>
      <c r="H2774" s="39"/>
      <c r="I2774" s="39"/>
      <c r="J2774" s="43"/>
      <c r="K2774" s="39"/>
      <c r="L2774" s="39"/>
    </row>
    <row r="2775" spans="1:12">
      <c r="A2775" s="41" t="s">
        <v>6982</v>
      </c>
      <c r="B2775" s="42" t="s">
        <v>6983</v>
      </c>
      <c r="C2775" s="39"/>
      <c r="D2775" s="39"/>
      <c r="E2775" s="39"/>
      <c r="F2775" s="39"/>
      <c r="G2775" s="39"/>
      <c r="H2775" s="39"/>
      <c r="I2775" s="39"/>
      <c r="J2775" s="43"/>
      <c r="K2775" s="39"/>
      <c r="L2775" s="39"/>
    </row>
    <row r="2776" spans="1:12">
      <c r="A2776" s="41" t="s">
        <v>6984</v>
      </c>
      <c r="B2776" s="42" t="s">
        <v>6985</v>
      </c>
      <c r="C2776" s="39"/>
      <c r="D2776" s="39"/>
      <c r="E2776" s="39"/>
      <c r="F2776" s="39"/>
      <c r="G2776" s="39"/>
      <c r="H2776" s="39"/>
      <c r="I2776" s="39"/>
      <c r="J2776" s="43"/>
      <c r="K2776" s="39"/>
      <c r="L2776" s="39"/>
    </row>
    <row r="2777" spans="1:12">
      <c r="A2777" s="41" t="s">
        <v>6986</v>
      </c>
      <c r="B2777" s="42" t="s">
        <v>1450</v>
      </c>
      <c r="C2777" s="39"/>
      <c r="D2777" s="39"/>
      <c r="E2777" s="39"/>
      <c r="F2777" s="39"/>
      <c r="G2777" s="39"/>
      <c r="H2777" s="39"/>
      <c r="I2777" s="39"/>
      <c r="J2777" s="43"/>
      <c r="K2777" s="39"/>
      <c r="L2777" s="39"/>
    </row>
    <row r="2778" spans="1:12" ht="26.4">
      <c r="A2778" s="41" t="s">
        <v>6987</v>
      </c>
      <c r="B2778" s="42" t="s">
        <v>6988</v>
      </c>
      <c r="C2778" s="39"/>
      <c r="D2778" s="39"/>
      <c r="E2778" s="39"/>
      <c r="F2778" s="39"/>
      <c r="G2778" s="39"/>
      <c r="H2778" s="39"/>
      <c r="I2778" s="39"/>
      <c r="J2778" s="43"/>
      <c r="K2778" s="39"/>
      <c r="L2778" s="39"/>
    </row>
    <row r="2779" spans="1:12">
      <c r="A2779" s="41" t="s">
        <v>6989</v>
      </c>
      <c r="B2779" s="42" t="s">
        <v>6990</v>
      </c>
      <c r="C2779" s="39"/>
      <c r="D2779" s="39"/>
      <c r="E2779" s="39"/>
      <c r="F2779" s="39"/>
      <c r="G2779" s="39"/>
      <c r="H2779" s="39"/>
      <c r="I2779" s="39"/>
      <c r="J2779" s="43"/>
      <c r="K2779" s="39"/>
      <c r="L2779" s="39"/>
    </row>
    <row r="2780" spans="1:12">
      <c r="A2780" s="41" t="s">
        <v>6991</v>
      </c>
      <c r="B2780" s="42" t="s">
        <v>6992</v>
      </c>
      <c r="C2780" s="39"/>
      <c r="D2780" s="39"/>
      <c r="E2780" s="39"/>
      <c r="F2780" s="39"/>
      <c r="G2780" s="39"/>
      <c r="H2780" s="39"/>
      <c r="I2780" s="39"/>
      <c r="J2780" s="43"/>
      <c r="K2780" s="39"/>
      <c r="L2780" s="39"/>
    </row>
    <row r="2781" spans="1:12">
      <c r="A2781" s="41" t="s">
        <v>6993</v>
      </c>
      <c r="B2781" s="42" t="s">
        <v>6992</v>
      </c>
      <c r="C2781" s="39"/>
      <c r="D2781" s="39"/>
      <c r="E2781" s="39"/>
      <c r="F2781" s="39"/>
      <c r="G2781" s="39"/>
      <c r="H2781" s="39"/>
      <c r="I2781" s="39"/>
      <c r="J2781" s="43"/>
      <c r="K2781" s="39"/>
      <c r="L2781" s="39"/>
    </row>
    <row r="2782" spans="1:12">
      <c r="A2782" s="41" t="s">
        <v>6994</v>
      </c>
      <c r="B2782" s="42" t="s">
        <v>6995</v>
      </c>
      <c r="C2782" s="39"/>
      <c r="D2782" s="39"/>
      <c r="E2782" s="39"/>
      <c r="F2782" s="39"/>
      <c r="G2782" s="39"/>
      <c r="H2782" s="39"/>
      <c r="I2782" s="39"/>
      <c r="J2782" s="43"/>
      <c r="K2782" s="39"/>
      <c r="L2782" s="39"/>
    </row>
    <row r="2783" spans="1:12">
      <c r="A2783" s="41" t="s">
        <v>6996</v>
      </c>
      <c r="B2783" s="42" t="s">
        <v>6995</v>
      </c>
      <c r="C2783" s="39"/>
      <c r="D2783" s="39"/>
      <c r="E2783" s="39"/>
      <c r="F2783" s="39"/>
      <c r="G2783" s="39"/>
      <c r="H2783" s="39"/>
      <c r="I2783" s="39"/>
      <c r="J2783" s="43"/>
      <c r="K2783" s="39"/>
      <c r="L2783" s="39"/>
    </row>
    <row r="2784" spans="1:12">
      <c r="A2784" s="41" t="s">
        <v>6997</v>
      </c>
      <c r="B2784" s="42" t="s">
        <v>6998</v>
      </c>
      <c r="C2784" s="39"/>
      <c r="D2784" s="39"/>
      <c r="E2784" s="39"/>
      <c r="F2784" s="39"/>
      <c r="G2784" s="39"/>
      <c r="H2784" s="39"/>
      <c r="I2784" s="39"/>
      <c r="J2784" s="43"/>
      <c r="K2784" s="39"/>
      <c r="L2784" s="39"/>
    </row>
    <row r="2785" spans="1:12">
      <c r="A2785" s="41" t="s">
        <v>6999</v>
      </c>
      <c r="B2785" s="42" t="s">
        <v>6998</v>
      </c>
      <c r="C2785" s="39"/>
      <c r="D2785" s="39"/>
      <c r="E2785" s="39"/>
      <c r="F2785" s="39"/>
      <c r="G2785" s="39"/>
      <c r="H2785" s="39"/>
      <c r="I2785" s="39"/>
      <c r="J2785" s="43"/>
      <c r="K2785" s="39"/>
      <c r="L2785" s="39"/>
    </row>
    <row r="2786" spans="1:12" ht="26.4">
      <c r="A2786" s="41" t="s">
        <v>7000</v>
      </c>
      <c r="B2786" s="42" t="s">
        <v>7001</v>
      </c>
      <c r="C2786" s="39"/>
      <c r="D2786" s="39"/>
      <c r="E2786" s="39"/>
      <c r="F2786" s="39"/>
      <c r="G2786" s="39"/>
      <c r="H2786" s="39"/>
      <c r="I2786" s="39"/>
      <c r="J2786" s="43"/>
      <c r="K2786" s="39"/>
      <c r="L2786" s="39"/>
    </row>
    <row r="2787" spans="1:12">
      <c r="A2787" s="41" t="s">
        <v>7002</v>
      </c>
      <c r="B2787" s="42" t="s">
        <v>7003</v>
      </c>
      <c r="C2787" s="39"/>
      <c r="D2787" s="39"/>
      <c r="E2787" s="39"/>
      <c r="F2787" s="39"/>
      <c r="G2787" s="39"/>
      <c r="H2787" s="39"/>
      <c r="I2787" s="39"/>
      <c r="J2787" s="43"/>
      <c r="K2787" s="39"/>
      <c r="L2787" s="39"/>
    </row>
    <row r="2788" spans="1:12">
      <c r="A2788" s="41" t="s">
        <v>7004</v>
      </c>
      <c r="B2788" s="42" t="s">
        <v>7003</v>
      </c>
      <c r="C2788" s="39"/>
      <c r="D2788" s="39"/>
      <c r="E2788" s="39"/>
      <c r="F2788" s="39"/>
      <c r="G2788" s="39"/>
      <c r="H2788" s="39"/>
      <c r="I2788" s="39"/>
      <c r="J2788" s="43"/>
      <c r="K2788" s="39"/>
      <c r="L2788" s="39"/>
    </row>
    <row r="2789" spans="1:12">
      <c r="A2789" s="41" t="s">
        <v>7005</v>
      </c>
      <c r="B2789" s="42" t="s">
        <v>7006</v>
      </c>
      <c r="C2789" s="39"/>
      <c r="D2789" s="39"/>
      <c r="E2789" s="39"/>
      <c r="F2789" s="39"/>
      <c r="G2789" s="39"/>
      <c r="H2789" s="39"/>
      <c r="I2789" s="39"/>
      <c r="J2789" s="43"/>
      <c r="K2789" s="39"/>
      <c r="L2789" s="39"/>
    </row>
    <row r="2790" spans="1:12">
      <c r="A2790" s="41" t="s">
        <v>7007</v>
      </c>
      <c r="B2790" s="42" t="s">
        <v>7006</v>
      </c>
      <c r="C2790" s="39"/>
      <c r="D2790" s="39"/>
      <c r="E2790" s="39"/>
      <c r="F2790" s="39"/>
      <c r="G2790" s="39"/>
      <c r="H2790" s="39"/>
      <c r="I2790" s="39"/>
      <c r="J2790" s="43"/>
      <c r="K2790" s="39"/>
      <c r="L2790" s="39"/>
    </row>
    <row r="2791" spans="1:12">
      <c r="A2791" s="41" t="s">
        <v>7008</v>
      </c>
      <c r="B2791" s="42" t="s">
        <v>7009</v>
      </c>
      <c r="C2791" s="39"/>
      <c r="D2791" s="39"/>
      <c r="E2791" s="39"/>
      <c r="F2791" s="39"/>
      <c r="G2791" s="39"/>
      <c r="H2791" s="39"/>
      <c r="I2791" s="39"/>
      <c r="J2791" s="43"/>
      <c r="K2791" s="39"/>
      <c r="L2791" s="39"/>
    </row>
    <row r="2792" spans="1:12">
      <c r="A2792" s="41" t="s">
        <v>7010</v>
      </c>
      <c r="B2792" s="42" t="s">
        <v>7009</v>
      </c>
      <c r="C2792" s="39"/>
      <c r="D2792" s="39"/>
      <c r="E2792" s="39"/>
      <c r="F2792" s="39"/>
      <c r="G2792" s="39"/>
      <c r="H2792" s="39"/>
      <c r="I2792" s="39"/>
      <c r="J2792" s="43"/>
      <c r="K2792" s="39"/>
      <c r="L2792" s="39"/>
    </row>
    <row r="2793" spans="1:12">
      <c r="A2793" s="41" t="s">
        <v>7011</v>
      </c>
      <c r="B2793" s="42" t="s">
        <v>7012</v>
      </c>
      <c r="C2793" s="39"/>
      <c r="D2793" s="39"/>
      <c r="E2793" s="39"/>
      <c r="F2793" s="39"/>
      <c r="G2793" s="39"/>
      <c r="H2793" s="39"/>
      <c r="I2793" s="39"/>
      <c r="J2793" s="43"/>
      <c r="K2793" s="39"/>
      <c r="L2793" s="39"/>
    </row>
    <row r="2794" spans="1:12">
      <c r="A2794" s="41" t="s">
        <v>7013</v>
      </c>
      <c r="B2794" s="42" t="s">
        <v>7012</v>
      </c>
      <c r="C2794" s="39"/>
      <c r="D2794" s="39"/>
      <c r="E2794" s="39"/>
      <c r="F2794" s="39"/>
      <c r="G2794" s="39"/>
      <c r="H2794" s="39"/>
      <c r="I2794" s="39"/>
      <c r="J2794" s="43"/>
      <c r="K2794" s="39"/>
      <c r="L2794" s="39"/>
    </row>
    <row r="2795" spans="1:12" ht="26.4">
      <c r="A2795" s="41" t="s">
        <v>7014</v>
      </c>
      <c r="B2795" s="42" t="s">
        <v>7015</v>
      </c>
      <c r="C2795" s="39"/>
      <c r="D2795" s="39"/>
      <c r="E2795" s="39"/>
      <c r="F2795" s="39"/>
      <c r="G2795" s="39"/>
      <c r="H2795" s="39"/>
      <c r="I2795" s="39"/>
      <c r="J2795" s="43"/>
      <c r="K2795" s="39"/>
      <c r="L2795" s="39"/>
    </row>
    <row r="2796" spans="1:12">
      <c r="A2796" s="41" t="s">
        <v>7016</v>
      </c>
      <c r="B2796" s="42" t="s">
        <v>7017</v>
      </c>
      <c r="C2796" s="39"/>
      <c r="D2796" s="39"/>
      <c r="E2796" s="39"/>
      <c r="F2796" s="39"/>
      <c r="G2796" s="39"/>
      <c r="H2796" s="39"/>
      <c r="I2796" s="39"/>
      <c r="J2796" s="43"/>
      <c r="K2796" s="39"/>
      <c r="L2796" s="39"/>
    </row>
    <row r="2797" spans="1:12">
      <c r="A2797" s="41" t="s">
        <v>7018</v>
      </c>
      <c r="B2797" s="42" t="s">
        <v>7017</v>
      </c>
      <c r="C2797" s="39"/>
      <c r="D2797" s="39"/>
      <c r="E2797" s="39"/>
      <c r="F2797" s="39"/>
      <c r="G2797" s="39"/>
      <c r="H2797" s="39"/>
      <c r="I2797" s="39"/>
      <c r="J2797" s="43"/>
      <c r="K2797" s="39"/>
      <c r="L2797" s="39"/>
    </row>
    <row r="2798" spans="1:12">
      <c r="A2798" s="41" t="s">
        <v>7019</v>
      </c>
      <c r="B2798" s="42" t="s">
        <v>7020</v>
      </c>
      <c r="C2798" s="39"/>
      <c r="D2798" s="39"/>
      <c r="E2798" s="39"/>
      <c r="F2798" s="39"/>
      <c r="G2798" s="39"/>
      <c r="H2798" s="39"/>
      <c r="I2798" s="39"/>
      <c r="J2798" s="43"/>
      <c r="K2798" s="39"/>
      <c r="L2798" s="39"/>
    </row>
    <row r="2799" spans="1:12">
      <c r="A2799" s="41" t="s">
        <v>7021</v>
      </c>
      <c r="B2799" s="42" t="s">
        <v>7020</v>
      </c>
      <c r="C2799" s="39"/>
      <c r="D2799" s="39"/>
      <c r="E2799" s="39"/>
      <c r="F2799" s="39"/>
      <c r="G2799" s="39"/>
      <c r="H2799" s="39"/>
      <c r="I2799" s="39"/>
      <c r="J2799" s="43"/>
      <c r="K2799" s="39"/>
      <c r="L2799" s="39"/>
    </row>
    <row r="2800" spans="1:12" ht="26.4">
      <c r="A2800" s="41" t="s">
        <v>7022</v>
      </c>
      <c r="B2800" s="42" t="s">
        <v>7023</v>
      </c>
      <c r="C2800" s="39"/>
      <c r="D2800" s="39"/>
      <c r="E2800" s="39"/>
      <c r="F2800" s="39"/>
      <c r="G2800" s="39"/>
      <c r="H2800" s="39"/>
      <c r="I2800" s="39"/>
      <c r="J2800" s="43"/>
      <c r="K2800" s="39"/>
      <c r="L2800" s="39"/>
    </row>
    <row r="2801" spans="1:12" ht="26.4">
      <c r="A2801" s="41" t="s">
        <v>7024</v>
      </c>
      <c r="B2801" s="42" t="s">
        <v>7023</v>
      </c>
      <c r="C2801" s="39"/>
      <c r="D2801" s="39"/>
      <c r="E2801" s="39"/>
      <c r="F2801" s="39"/>
      <c r="G2801" s="39"/>
      <c r="H2801" s="39"/>
      <c r="I2801" s="39"/>
      <c r="J2801" s="43"/>
      <c r="K2801" s="39"/>
      <c r="L2801" s="39"/>
    </row>
    <row r="2802" spans="1:12">
      <c r="A2802" s="41" t="s">
        <v>7025</v>
      </c>
      <c r="B2802" s="42" t="s">
        <v>7026</v>
      </c>
      <c r="C2802" s="39"/>
      <c r="D2802" s="39"/>
      <c r="E2802" s="39"/>
      <c r="F2802" s="39"/>
      <c r="G2802" s="39"/>
      <c r="H2802" s="39"/>
      <c r="I2802" s="39"/>
      <c r="J2802" s="43"/>
      <c r="K2802" s="39"/>
      <c r="L2802" s="39"/>
    </row>
    <row r="2803" spans="1:12">
      <c r="A2803" s="41" t="s">
        <v>7027</v>
      </c>
      <c r="B2803" s="42" t="s">
        <v>7026</v>
      </c>
      <c r="C2803" s="39"/>
      <c r="D2803" s="39"/>
      <c r="E2803" s="39"/>
      <c r="F2803" s="39"/>
      <c r="G2803" s="39"/>
      <c r="H2803" s="39"/>
      <c r="I2803" s="39"/>
      <c r="J2803" s="43"/>
      <c r="K2803" s="39"/>
      <c r="L2803" s="39"/>
    </row>
    <row r="2804" spans="1:12">
      <c r="A2804" s="41" t="s">
        <v>7028</v>
      </c>
      <c r="B2804" s="42" t="s">
        <v>7029</v>
      </c>
      <c r="C2804" s="39"/>
      <c r="D2804" s="39"/>
      <c r="E2804" s="39"/>
      <c r="F2804" s="39"/>
      <c r="G2804" s="39"/>
      <c r="H2804" s="39"/>
      <c r="I2804" s="39"/>
      <c r="J2804" s="43"/>
      <c r="K2804" s="39"/>
      <c r="L2804" s="39"/>
    </row>
    <row r="2805" spans="1:12">
      <c r="A2805" s="41" t="s">
        <v>7030</v>
      </c>
      <c r="B2805" s="42" t="s">
        <v>7029</v>
      </c>
      <c r="C2805" s="39"/>
      <c r="D2805" s="39"/>
      <c r="E2805" s="39"/>
      <c r="F2805" s="39"/>
      <c r="G2805" s="39"/>
      <c r="H2805" s="39"/>
      <c r="I2805" s="39"/>
      <c r="J2805" s="43"/>
      <c r="K2805" s="39"/>
      <c r="L2805" s="39"/>
    </row>
    <row r="2806" spans="1:12">
      <c r="A2806" s="41" t="s">
        <v>7031</v>
      </c>
      <c r="B2806" s="42" t="s">
        <v>7032</v>
      </c>
      <c r="C2806" s="39"/>
      <c r="D2806" s="39"/>
      <c r="E2806" s="39"/>
      <c r="F2806" s="39"/>
      <c r="G2806" s="39"/>
      <c r="H2806" s="39"/>
      <c r="I2806" s="39"/>
      <c r="J2806" s="43"/>
      <c r="K2806" s="39"/>
      <c r="L2806" s="39"/>
    </row>
    <row r="2807" spans="1:12">
      <c r="A2807" s="41" t="s">
        <v>7033</v>
      </c>
      <c r="B2807" s="42" t="s">
        <v>7032</v>
      </c>
      <c r="C2807" s="39"/>
      <c r="D2807" s="39"/>
      <c r="E2807" s="39"/>
      <c r="F2807" s="39"/>
      <c r="G2807" s="39"/>
      <c r="H2807" s="39"/>
      <c r="I2807" s="39"/>
      <c r="J2807" s="43"/>
      <c r="K2807" s="39"/>
      <c r="L2807" s="39"/>
    </row>
    <row r="2808" spans="1:12">
      <c r="A2808" s="41" t="s">
        <v>7034</v>
      </c>
      <c r="B2808" s="42" t="s">
        <v>7035</v>
      </c>
      <c r="C2808" s="39"/>
      <c r="D2808" s="39"/>
      <c r="E2808" s="39"/>
      <c r="F2808" s="39"/>
      <c r="G2808" s="39"/>
      <c r="H2808" s="39"/>
      <c r="I2808" s="39"/>
      <c r="J2808" s="43"/>
      <c r="K2808" s="39"/>
      <c r="L2808" s="39"/>
    </row>
    <row r="2809" spans="1:12">
      <c r="A2809" s="41" t="s">
        <v>7036</v>
      </c>
      <c r="B2809" s="42" t="s">
        <v>7035</v>
      </c>
      <c r="C2809" s="39"/>
      <c r="D2809" s="39"/>
      <c r="E2809" s="39"/>
      <c r="F2809" s="39"/>
      <c r="G2809" s="39"/>
      <c r="H2809" s="39"/>
      <c r="I2809" s="39"/>
      <c r="J2809" s="43"/>
      <c r="K2809" s="39"/>
      <c r="L2809" s="39"/>
    </row>
    <row r="2810" spans="1:12">
      <c r="A2810" s="41" t="s">
        <v>7037</v>
      </c>
      <c r="B2810" s="42" t="s">
        <v>7038</v>
      </c>
      <c r="C2810" s="39"/>
      <c r="D2810" s="39"/>
      <c r="E2810" s="39"/>
      <c r="F2810" s="39"/>
      <c r="G2810" s="39"/>
      <c r="H2810" s="39"/>
      <c r="I2810" s="39"/>
      <c r="J2810" s="43"/>
      <c r="K2810" s="39"/>
      <c r="L2810" s="39"/>
    </row>
    <row r="2811" spans="1:12">
      <c r="A2811" s="41" t="s">
        <v>7039</v>
      </c>
      <c r="B2811" s="42" t="s">
        <v>7040</v>
      </c>
      <c r="C2811" s="39"/>
      <c r="D2811" s="39"/>
      <c r="E2811" s="39"/>
      <c r="F2811" s="39"/>
      <c r="G2811" s="39"/>
      <c r="H2811" s="39"/>
      <c r="I2811" s="39"/>
      <c r="J2811" s="43"/>
      <c r="K2811" s="39"/>
      <c r="L2811" s="39"/>
    </row>
    <row r="2812" spans="1:12">
      <c r="A2812" s="41" t="s">
        <v>7041</v>
      </c>
      <c r="B2812" s="42" t="s">
        <v>7040</v>
      </c>
      <c r="C2812" s="39"/>
      <c r="D2812" s="39"/>
      <c r="E2812" s="39"/>
      <c r="F2812" s="39"/>
      <c r="G2812" s="39"/>
      <c r="H2812" s="39"/>
      <c r="I2812" s="39"/>
      <c r="J2812" s="43"/>
      <c r="K2812" s="39"/>
      <c r="L2812" s="39"/>
    </row>
    <row r="2813" spans="1:12">
      <c r="A2813" s="41" t="s">
        <v>7042</v>
      </c>
      <c r="B2813" s="42" t="s">
        <v>7040</v>
      </c>
      <c r="C2813" s="39"/>
      <c r="D2813" s="39"/>
      <c r="E2813" s="39"/>
      <c r="F2813" s="39"/>
      <c r="G2813" s="39"/>
      <c r="H2813" s="39"/>
      <c r="I2813" s="39"/>
      <c r="J2813" s="43"/>
      <c r="K2813" s="39"/>
      <c r="L2813" s="39"/>
    </row>
    <row r="2814" spans="1:12">
      <c r="A2814" s="41" t="s">
        <v>7043</v>
      </c>
      <c r="B2814" s="42" t="s">
        <v>7044</v>
      </c>
      <c r="C2814" s="39"/>
      <c r="D2814" s="39"/>
      <c r="E2814" s="39"/>
      <c r="F2814" s="39"/>
      <c r="G2814" s="39"/>
      <c r="H2814" s="39"/>
      <c r="I2814" s="39"/>
      <c r="J2814" s="43"/>
      <c r="K2814" s="39"/>
      <c r="L2814" s="39"/>
    </row>
    <row r="2815" spans="1:12">
      <c r="A2815" s="41" t="s">
        <v>7045</v>
      </c>
      <c r="B2815" s="42" t="s">
        <v>7044</v>
      </c>
      <c r="C2815" s="39"/>
      <c r="D2815" s="39"/>
      <c r="E2815" s="39"/>
      <c r="F2815" s="39"/>
      <c r="G2815" s="39"/>
      <c r="H2815" s="39"/>
      <c r="I2815" s="39"/>
      <c r="J2815" s="43"/>
      <c r="K2815" s="39"/>
      <c r="L2815" s="39"/>
    </row>
    <row r="2816" spans="1:12">
      <c r="A2816" s="41" t="s">
        <v>7046</v>
      </c>
      <c r="B2816" s="42" t="s">
        <v>7044</v>
      </c>
      <c r="C2816" s="39"/>
      <c r="D2816" s="39"/>
      <c r="E2816" s="39"/>
      <c r="F2816" s="39"/>
      <c r="G2816" s="39"/>
      <c r="H2816" s="39"/>
      <c r="I2816" s="39"/>
      <c r="J2816" s="43"/>
      <c r="K2816" s="39"/>
      <c r="L2816" s="39"/>
    </row>
    <row r="2817" spans="1:12">
      <c r="A2817" s="41" t="s">
        <v>7047</v>
      </c>
      <c r="B2817" s="42" t="s">
        <v>7048</v>
      </c>
      <c r="C2817" s="39"/>
      <c r="D2817" s="39"/>
      <c r="E2817" s="39"/>
      <c r="F2817" s="39"/>
      <c r="G2817" s="39"/>
      <c r="H2817" s="39"/>
      <c r="I2817" s="39"/>
      <c r="J2817" s="43"/>
      <c r="K2817" s="39"/>
      <c r="L2817" s="39"/>
    </row>
    <row r="2818" spans="1:12">
      <c r="A2818" s="41" t="s">
        <v>7049</v>
      </c>
      <c r="B2818" s="42" t="s">
        <v>7048</v>
      </c>
      <c r="C2818" s="39"/>
      <c r="D2818" s="39"/>
      <c r="E2818" s="39"/>
      <c r="F2818" s="39"/>
      <c r="G2818" s="39"/>
      <c r="H2818" s="39"/>
      <c r="I2818" s="39"/>
      <c r="J2818" s="43"/>
      <c r="K2818" s="39"/>
      <c r="L2818" s="39"/>
    </row>
    <row r="2819" spans="1:12">
      <c r="A2819" s="41" t="s">
        <v>7050</v>
      </c>
      <c r="B2819" s="42" t="s">
        <v>7048</v>
      </c>
      <c r="C2819" s="39"/>
      <c r="D2819" s="39"/>
      <c r="E2819" s="39"/>
      <c r="F2819" s="39"/>
      <c r="G2819" s="39"/>
      <c r="H2819" s="39"/>
      <c r="I2819" s="39"/>
      <c r="J2819" s="43"/>
      <c r="K2819" s="39"/>
      <c r="L2819" s="39"/>
    </row>
    <row r="2820" spans="1:12">
      <c r="A2820" s="41" t="s">
        <v>7051</v>
      </c>
      <c r="B2820" s="42" t="s">
        <v>7052</v>
      </c>
      <c r="C2820" s="39"/>
      <c r="D2820" s="39"/>
      <c r="E2820" s="39"/>
      <c r="F2820" s="39"/>
      <c r="G2820" s="39"/>
      <c r="H2820" s="39"/>
      <c r="I2820" s="39"/>
      <c r="J2820" s="43"/>
      <c r="K2820" s="39"/>
      <c r="L2820" s="39"/>
    </row>
    <row r="2821" spans="1:12">
      <c r="A2821" s="41" t="s">
        <v>7053</v>
      </c>
      <c r="B2821" s="42" t="s">
        <v>7054</v>
      </c>
      <c r="C2821" s="39"/>
      <c r="D2821" s="39"/>
      <c r="E2821" s="39"/>
      <c r="F2821" s="39"/>
      <c r="G2821" s="39"/>
      <c r="H2821" s="39"/>
      <c r="I2821" s="39"/>
      <c r="J2821" s="43"/>
      <c r="K2821" s="39"/>
      <c r="L2821" s="39"/>
    </row>
    <row r="2822" spans="1:12">
      <c r="A2822" s="41" t="s">
        <v>7055</v>
      </c>
      <c r="B2822" s="42" t="s">
        <v>7054</v>
      </c>
      <c r="C2822" s="39"/>
      <c r="D2822" s="39"/>
      <c r="E2822" s="39"/>
      <c r="F2822" s="39"/>
      <c r="G2822" s="39"/>
      <c r="H2822" s="39"/>
      <c r="I2822" s="39"/>
      <c r="J2822" s="43"/>
      <c r="K2822" s="39"/>
      <c r="L2822" s="39"/>
    </row>
    <row r="2823" spans="1:12" ht="26.4">
      <c r="A2823" s="41" t="s">
        <v>7056</v>
      </c>
      <c r="B2823" s="42" t="s">
        <v>7057</v>
      </c>
      <c r="C2823" s="39"/>
      <c r="D2823" s="39"/>
      <c r="E2823" s="39"/>
      <c r="F2823" s="39"/>
      <c r="G2823" s="39"/>
      <c r="H2823" s="39"/>
      <c r="I2823" s="39"/>
      <c r="J2823" s="43"/>
      <c r="K2823" s="39"/>
      <c r="L2823" s="39"/>
    </row>
    <row r="2824" spans="1:12" ht="26.4">
      <c r="A2824" s="41" t="s">
        <v>7058</v>
      </c>
      <c r="B2824" s="42" t="s">
        <v>7057</v>
      </c>
      <c r="C2824" s="39"/>
      <c r="D2824" s="39"/>
      <c r="E2824" s="39"/>
      <c r="F2824" s="39"/>
      <c r="G2824" s="39"/>
      <c r="H2824" s="39"/>
      <c r="I2824" s="39"/>
      <c r="J2824" s="43"/>
      <c r="K2824" s="39"/>
      <c r="L2824" s="39"/>
    </row>
    <row r="2825" spans="1:12">
      <c r="A2825" s="41" t="s">
        <v>7059</v>
      </c>
      <c r="B2825" s="42" t="s">
        <v>7060</v>
      </c>
      <c r="C2825" s="39"/>
      <c r="D2825" s="39"/>
      <c r="E2825" s="39"/>
      <c r="F2825" s="39"/>
      <c r="G2825" s="39"/>
      <c r="H2825" s="39"/>
      <c r="I2825" s="39"/>
      <c r="J2825" s="43"/>
      <c r="K2825" s="39"/>
      <c r="L2825" s="39"/>
    </row>
    <row r="2826" spans="1:12">
      <c r="A2826" s="41" t="s">
        <v>7061</v>
      </c>
      <c r="B2826" s="42" t="s">
        <v>7060</v>
      </c>
      <c r="C2826" s="39"/>
      <c r="D2826" s="39"/>
      <c r="E2826" s="39"/>
      <c r="F2826" s="39"/>
      <c r="G2826" s="39"/>
      <c r="H2826" s="39"/>
      <c r="I2826" s="39"/>
      <c r="J2826" s="43"/>
      <c r="K2826" s="39"/>
      <c r="L2826" s="39"/>
    </row>
    <row r="2827" spans="1:12">
      <c r="A2827" s="41" t="s">
        <v>7062</v>
      </c>
      <c r="B2827" s="42" t="s">
        <v>7060</v>
      </c>
      <c r="C2827" s="39"/>
      <c r="D2827" s="39"/>
      <c r="E2827" s="39"/>
      <c r="F2827" s="39"/>
      <c r="G2827" s="39"/>
      <c r="H2827" s="39"/>
      <c r="I2827" s="39"/>
      <c r="J2827" s="43"/>
      <c r="K2827" s="39"/>
      <c r="L2827" s="39"/>
    </row>
    <row r="2828" spans="1:12">
      <c r="A2828" s="41" t="s">
        <v>7063</v>
      </c>
      <c r="B2828" s="42" t="s">
        <v>7064</v>
      </c>
      <c r="C2828" s="39"/>
      <c r="D2828" s="39"/>
      <c r="E2828" s="39"/>
      <c r="F2828" s="39"/>
      <c r="G2828" s="39"/>
      <c r="H2828" s="39"/>
      <c r="I2828" s="39"/>
      <c r="J2828" s="43"/>
      <c r="K2828" s="39"/>
      <c r="L2828" s="39"/>
    </row>
    <row r="2829" spans="1:12">
      <c r="A2829" s="41" t="s">
        <v>7065</v>
      </c>
      <c r="B2829" s="42" t="s">
        <v>7064</v>
      </c>
      <c r="C2829" s="39"/>
      <c r="D2829" s="39"/>
      <c r="E2829" s="39"/>
      <c r="F2829" s="39"/>
      <c r="G2829" s="39"/>
      <c r="H2829" s="39"/>
      <c r="I2829" s="39"/>
      <c r="J2829" s="43"/>
      <c r="K2829" s="39"/>
      <c r="L2829" s="39"/>
    </row>
    <row r="2830" spans="1:12">
      <c r="A2830" s="41" t="s">
        <v>7066</v>
      </c>
      <c r="B2830" s="42" t="s">
        <v>7064</v>
      </c>
      <c r="C2830" s="39"/>
      <c r="D2830" s="39"/>
      <c r="E2830" s="39"/>
      <c r="F2830" s="39"/>
      <c r="G2830" s="39"/>
      <c r="H2830" s="39"/>
      <c r="I2830" s="39"/>
      <c r="J2830" s="43"/>
      <c r="K2830" s="39"/>
      <c r="L2830" s="39"/>
    </row>
    <row r="2831" spans="1:12">
      <c r="A2831" s="41" t="s">
        <v>7067</v>
      </c>
      <c r="B2831" s="42" t="s">
        <v>7064</v>
      </c>
      <c r="C2831" s="39"/>
      <c r="D2831" s="39"/>
      <c r="E2831" s="39"/>
      <c r="F2831" s="39"/>
      <c r="G2831" s="39"/>
      <c r="H2831" s="39"/>
      <c r="I2831" s="39"/>
      <c r="J2831" s="43"/>
      <c r="K2831" s="39"/>
      <c r="L2831" s="39"/>
    </row>
    <row r="2832" spans="1:12">
      <c r="A2832" s="41" t="s">
        <v>7068</v>
      </c>
      <c r="B2832" s="42" t="s">
        <v>1452</v>
      </c>
      <c r="C2832" s="39"/>
      <c r="D2832" s="39"/>
      <c r="E2832" s="39"/>
      <c r="F2832" s="39"/>
      <c r="G2832" s="39"/>
      <c r="H2832" s="39"/>
      <c r="I2832" s="39"/>
      <c r="J2832" s="43"/>
      <c r="K2832" s="39"/>
      <c r="L2832" s="39"/>
    </row>
    <row r="2833" spans="1:12">
      <c r="A2833" s="41" t="s">
        <v>7069</v>
      </c>
      <c r="B2833" s="42" t="s">
        <v>7070</v>
      </c>
      <c r="C2833" s="39"/>
      <c r="D2833" s="39"/>
      <c r="E2833" s="39"/>
      <c r="F2833" s="39"/>
      <c r="G2833" s="39"/>
      <c r="H2833" s="39"/>
      <c r="I2833" s="39"/>
      <c r="J2833" s="43"/>
      <c r="K2833" s="39"/>
      <c r="L2833" s="39"/>
    </row>
    <row r="2834" spans="1:12">
      <c r="A2834" s="41" t="s">
        <v>7071</v>
      </c>
      <c r="B2834" s="42" t="s">
        <v>7070</v>
      </c>
      <c r="C2834" s="39"/>
      <c r="D2834" s="39"/>
      <c r="E2834" s="39"/>
      <c r="F2834" s="39"/>
      <c r="G2834" s="39"/>
      <c r="H2834" s="39"/>
      <c r="I2834" s="39"/>
      <c r="J2834" s="43"/>
      <c r="K2834" s="39"/>
      <c r="L2834" s="39"/>
    </row>
    <row r="2835" spans="1:12">
      <c r="A2835" s="41" t="s">
        <v>7072</v>
      </c>
      <c r="B2835" s="42" t="s">
        <v>7070</v>
      </c>
      <c r="C2835" s="39"/>
      <c r="D2835" s="39"/>
      <c r="E2835" s="39"/>
      <c r="F2835" s="39"/>
      <c r="G2835" s="39"/>
      <c r="H2835" s="39"/>
      <c r="I2835" s="39"/>
      <c r="J2835" s="43"/>
      <c r="K2835" s="39"/>
      <c r="L2835" s="39"/>
    </row>
    <row r="2836" spans="1:12">
      <c r="A2836" s="41" t="s">
        <v>7073</v>
      </c>
      <c r="B2836" s="42" t="s">
        <v>7070</v>
      </c>
      <c r="C2836" s="39"/>
      <c r="D2836" s="39"/>
      <c r="E2836" s="39"/>
      <c r="F2836" s="39"/>
      <c r="G2836" s="39"/>
      <c r="H2836" s="39"/>
      <c r="I2836" s="39"/>
      <c r="J2836" s="43"/>
      <c r="K2836" s="39"/>
      <c r="L2836" s="39"/>
    </row>
    <row r="2837" spans="1:12">
      <c r="A2837" s="41" t="s">
        <v>7074</v>
      </c>
      <c r="B2837" s="42" t="s">
        <v>7075</v>
      </c>
      <c r="C2837" s="39"/>
      <c r="D2837" s="39"/>
      <c r="E2837" s="39"/>
      <c r="F2837" s="39"/>
      <c r="G2837" s="39"/>
      <c r="H2837" s="39"/>
      <c r="I2837" s="39"/>
      <c r="J2837" s="43"/>
      <c r="K2837" s="39"/>
      <c r="L2837" s="39"/>
    </row>
    <row r="2838" spans="1:12">
      <c r="A2838" s="41" t="s">
        <v>7076</v>
      </c>
      <c r="B2838" s="42" t="s">
        <v>7075</v>
      </c>
      <c r="C2838" s="39"/>
      <c r="D2838" s="39"/>
      <c r="E2838" s="39"/>
      <c r="F2838" s="39"/>
      <c r="G2838" s="39"/>
      <c r="H2838" s="39"/>
      <c r="I2838" s="39"/>
      <c r="J2838" s="43"/>
      <c r="K2838" s="39"/>
      <c r="L2838" s="39"/>
    </row>
    <row r="2839" spans="1:12">
      <c r="A2839" s="41" t="s">
        <v>7077</v>
      </c>
      <c r="B2839" s="42" t="s">
        <v>7075</v>
      </c>
      <c r="C2839" s="39"/>
      <c r="D2839" s="39"/>
      <c r="E2839" s="39"/>
      <c r="F2839" s="39"/>
      <c r="G2839" s="39"/>
      <c r="H2839" s="39"/>
      <c r="I2839" s="39"/>
      <c r="J2839" s="43"/>
      <c r="K2839" s="39"/>
      <c r="L2839" s="39"/>
    </row>
    <row r="2840" spans="1:12">
      <c r="A2840" s="41" t="s">
        <v>7078</v>
      </c>
      <c r="B2840" s="42" t="s">
        <v>7075</v>
      </c>
      <c r="C2840" s="39"/>
      <c r="D2840" s="39"/>
      <c r="E2840" s="39"/>
      <c r="F2840" s="39"/>
      <c r="G2840" s="39"/>
      <c r="H2840" s="39"/>
      <c r="I2840" s="39"/>
      <c r="J2840" s="43"/>
      <c r="K2840" s="39"/>
      <c r="L2840" s="39"/>
    </row>
    <row r="2841" spans="1:12">
      <c r="A2841" s="41" t="s">
        <v>7079</v>
      </c>
      <c r="B2841" s="42" t="s">
        <v>7080</v>
      </c>
      <c r="C2841" s="39"/>
      <c r="D2841" s="39"/>
      <c r="E2841" s="39"/>
      <c r="F2841" s="39"/>
      <c r="G2841" s="39"/>
      <c r="H2841" s="39"/>
      <c r="I2841" s="39"/>
      <c r="J2841" s="43"/>
      <c r="K2841" s="39"/>
      <c r="L2841" s="39"/>
    </row>
    <row r="2842" spans="1:12">
      <c r="A2842" s="41" t="s">
        <v>7081</v>
      </c>
      <c r="B2842" s="42" t="s">
        <v>7082</v>
      </c>
      <c r="C2842" s="39"/>
      <c r="D2842" s="39"/>
      <c r="E2842" s="39"/>
      <c r="F2842" s="39"/>
      <c r="G2842" s="39"/>
      <c r="H2842" s="39"/>
      <c r="I2842" s="39"/>
      <c r="J2842" s="43"/>
      <c r="K2842" s="39"/>
      <c r="L2842" s="39"/>
    </row>
    <row r="2843" spans="1:12">
      <c r="A2843" s="41" t="s">
        <v>7083</v>
      </c>
      <c r="B2843" s="42" t="s">
        <v>7084</v>
      </c>
      <c r="C2843" s="39"/>
      <c r="D2843" s="39"/>
      <c r="E2843" s="39"/>
      <c r="F2843" s="39"/>
      <c r="G2843" s="39"/>
      <c r="H2843" s="39"/>
      <c r="I2843" s="39"/>
      <c r="J2843" s="43"/>
      <c r="K2843" s="39"/>
      <c r="L2843" s="39"/>
    </row>
    <row r="2844" spans="1:12">
      <c r="A2844" s="41" t="s">
        <v>7085</v>
      </c>
      <c r="B2844" s="42" t="s">
        <v>7084</v>
      </c>
      <c r="C2844" s="39"/>
      <c r="D2844" s="39"/>
      <c r="E2844" s="39"/>
      <c r="F2844" s="39"/>
      <c r="G2844" s="39"/>
      <c r="H2844" s="39"/>
      <c r="I2844" s="39"/>
      <c r="J2844" s="43"/>
      <c r="K2844" s="39"/>
      <c r="L2844" s="39"/>
    </row>
    <row r="2845" spans="1:12">
      <c r="A2845" s="41" t="s">
        <v>7086</v>
      </c>
      <c r="B2845" s="42" t="s">
        <v>7087</v>
      </c>
      <c r="C2845" s="39"/>
      <c r="D2845" s="39"/>
      <c r="E2845" s="39"/>
      <c r="F2845" s="39"/>
      <c r="G2845" s="39"/>
      <c r="H2845" s="39"/>
      <c r="I2845" s="39"/>
      <c r="J2845" s="43"/>
      <c r="K2845" s="39"/>
      <c r="L2845" s="39"/>
    </row>
    <row r="2846" spans="1:12">
      <c r="A2846" s="41" t="s">
        <v>7088</v>
      </c>
      <c r="B2846" s="42" t="s">
        <v>7087</v>
      </c>
      <c r="C2846" s="39"/>
      <c r="D2846" s="39"/>
      <c r="E2846" s="39"/>
      <c r="F2846" s="39"/>
      <c r="G2846" s="39"/>
      <c r="H2846" s="39"/>
      <c r="I2846" s="39"/>
      <c r="J2846" s="43"/>
      <c r="K2846" s="39"/>
      <c r="L2846" s="39"/>
    </row>
    <row r="2847" spans="1:12">
      <c r="A2847" s="41" t="s">
        <v>7089</v>
      </c>
      <c r="B2847" s="42" t="s">
        <v>7090</v>
      </c>
      <c r="C2847" s="39"/>
      <c r="D2847" s="39"/>
      <c r="E2847" s="39"/>
      <c r="F2847" s="39"/>
      <c r="G2847" s="39"/>
      <c r="H2847" s="39"/>
      <c r="I2847" s="39"/>
      <c r="J2847" s="43"/>
      <c r="K2847" s="39"/>
      <c r="L2847" s="39"/>
    </row>
    <row r="2848" spans="1:12">
      <c r="A2848" s="41" t="s">
        <v>7091</v>
      </c>
      <c r="B2848" s="42" t="s">
        <v>7090</v>
      </c>
      <c r="C2848" s="39"/>
      <c r="D2848" s="39"/>
      <c r="E2848" s="39"/>
      <c r="F2848" s="39"/>
      <c r="G2848" s="39"/>
      <c r="H2848" s="39"/>
      <c r="I2848" s="39"/>
      <c r="J2848" s="43"/>
      <c r="K2848" s="39"/>
      <c r="L2848" s="39"/>
    </row>
    <row r="2849" spans="1:12">
      <c r="A2849" s="41" t="s">
        <v>7092</v>
      </c>
      <c r="B2849" s="42" t="s">
        <v>7093</v>
      </c>
      <c r="C2849" s="39"/>
      <c r="D2849" s="39"/>
      <c r="E2849" s="39"/>
      <c r="F2849" s="39"/>
      <c r="G2849" s="39"/>
      <c r="H2849" s="39"/>
      <c r="I2849" s="39"/>
      <c r="J2849" s="43"/>
      <c r="K2849" s="39"/>
      <c r="L2849" s="39"/>
    </row>
    <row r="2850" spans="1:12">
      <c r="A2850" s="41" t="s">
        <v>7094</v>
      </c>
      <c r="B2850" s="42" t="s">
        <v>7095</v>
      </c>
      <c r="C2850" s="39"/>
      <c r="D2850" s="39"/>
      <c r="E2850" s="39"/>
      <c r="F2850" s="39"/>
      <c r="G2850" s="39"/>
      <c r="H2850" s="39"/>
      <c r="I2850" s="39"/>
      <c r="J2850" s="43"/>
      <c r="K2850" s="39"/>
      <c r="L2850" s="39"/>
    </row>
    <row r="2851" spans="1:12">
      <c r="A2851" s="41" t="s">
        <v>7096</v>
      </c>
      <c r="B2851" s="42" t="s">
        <v>7097</v>
      </c>
      <c r="C2851" s="39"/>
      <c r="D2851" s="39"/>
      <c r="E2851" s="39"/>
      <c r="F2851" s="39"/>
      <c r="G2851" s="39"/>
      <c r="H2851" s="39"/>
      <c r="I2851" s="39"/>
      <c r="J2851" s="43"/>
      <c r="K2851" s="39"/>
      <c r="L2851" s="39"/>
    </row>
    <row r="2852" spans="1:12">
      <c r="A2852" s="41" t="s">
        <v>7098</v>
      </c>
      <c r="B2852" s="42" t="s">
        <v>7099</v>
      </c>
      <c r="C2852" s="39"/>
      <c r="D2852" s="39"/>
      <c r="E2852" s="39"/>
      <c r="F2852" s="39"/>
      <c r="G2852" s="39"/>
      <c r="H2852" s="39"/>
      <c r="I2852" s="39"/>
      <c r="J2852" s="43"/>
      <c r="K2852" s="39"/>
      <c r="L2852" s="39"/>
    </row>
    <row r="2853" spans="1:12">
      <c r="A2853" s="41" t="s">
        <v>7100</v>
      </c>
      <c r="B2853" s="42" t="s">
        <v>7101</v>
      </c>
      <c r="C2853" s="39"/>
      <c r="D2853" s="39"/>
      <c r="E2853" s="39"/>
      <c r="F2853" s="39"/>
      <c r="G2853" s="39"/>
      <c r="H2853" s="39"/>
      <c r="I2853" s="39"/>
      <c r="J2853" s="43"/>
      <c r="K2853" s="39"/>
      <c r="L2853" s="39"/>
    </row>
    <row r="2854" spans="1:12">
      <c r="A2854" s="41" t="s">
        <v>7102</v>
      </c>
      <c r="B2854" s="42" t="s">
        <v>7101</v>
      </c>
      <c r="C2854" s="39"/>
      <c r="D2854" s="39"/>
      <c r="E2854" s="39"/>
      <c r="F2854" s="39"/>
      <c r="G2854" s="39"/>
      <c r="H2854" s="39"/>
      <c r="I2854" s="39"/>
      <c r="J2854" s="43"/>
      <c r="K2854" s="39"/>
      <c r="L2854" s="39"/>
    </row>
    <row r="2855" spans="1:12">
      <c r="A2855" s="41" t="s">
        <v>7103</v>
      </c>
      <c r="B2855" s="42" t="s">
        <v>7101</v>
      </c>
      <c r="C2855" s="39"/>
      <c r="D2855" s="39"/>
      <c r="E2855" s="39"/>
      <c r="F2855" s="39"/>
      <c r="G2855" s="39"/>
      <c r="H2855" s="39"/>
      <c r="I2855" s="39"/>
      <c r="J2855" s="43"/>
      <c r="K2855" s="39"/>
      <c r="L2855" s="39"/>
    </row>
    <row r="2856" spans="1:12">
      <c r="A2856" s="41" t="s">
        <v>7104</v>
      </c>
      <c r="B2856" s="42" t="s">
        <v>7105</v>
      </c>
      <c r="C2856" s="39"/>
      <c r="D2856" s="39"/>
      <c r="E2856" s="39"/>
      <c r="F2856" s="39"/>
      <c r="G2856" s="39"/>
      <c r="H2856" s="39"/>
      <c r="I2856" s="39"/>
      <c r="J2856" s="43"/>
      <c r="K2856" s="39"/>
      <c r="L2856" s="39"/>
    </row>
    <row r="2857" spans="1:12">
      <c r="A2857" s="41" t="s">
        <v>7106</v>
      </c>
      <c r="B2857" s="42" t="s">
        <v>7105</v>
      </c>
      <c r="C2857" s="39"/>
      <c r="D2857" s="39"/>
      <c r="E2857" s="39"/>
      <c r="F2857" s="39"/>
      <c r="G2857" s="39"/>
      <c r="H2857" s="39"/>
      <c r="I2857" s="39"/>
      <c r="J2857" s="43"/>
      <c r="K2857" s="39"/>
      <c r="L2857" s="39"/>
    </row>
    <row r="2858" spans="1:12">
      <c r="A2858" s="41" t="s">
        <v>7107</v>
      </c>
      <c r="B2858" s="42" t="s">
        <v>7108</v>
      </c>
      <c r="C2858" s="39"/>
      <c r="D2858" s="39"/>
      <c r="E2858" s="39"/>
      <c r="F2858" s="39"/>
      <c r="G2858" s="39"/>
      <c r="H2858" s="39"/>
      <c r="I2858" s="39"/>
      <c r="J2858" s="43"/>
      <c r="K2858" s="39"/>
      <c r="L2858" s="39"/>
    </row>
    <row r="2859" spans="1:12">
      <c r="A2859" s="41" t="s">
        <v>7109</v>
      </c>
      <c r="B2859" s="42" t="s">
        <v>7108</v>
      </c>
      <c r="C2859" s="39"/>
      <c r="D2859" s="39"/>
      <c r="E2859" s="39"/>
      <c r="F2859" s="39"/>
      <c r="G2859" s="39"/>
      <c r="H2859" s="39"/>
      <c r="I2859" s="39"/>
      <c r="J2859" s="43"/>
      <c r="K2859" s="39"/>
      <c r="L2859" s="39"/>
    </row>
    <row r="2860" spans="1:12">
      <c r="A2860" s="41" t="s">
        <v>7110</v>
      </c>
      <c r="B2860" s="42" t="s">
        <v>7111</v>
      </c>
      <c r="C2860" s="39"/>
      <c r="D2860" s="39"/>
      <c r="E2860" s="39"/>
      <c r="F2860" s="39"/>
      <c r="G2860" s="39"/>
      <c r="H2860" s="39"/>
      <c r="I2860" s="39"/>
      <c r="J2860" s="43"/>
      <c r="K2860" s="39"/>
      <c r="L2860" s="39"/>
    </row>
    <row r="2861" spans="1:12">
      <c r="A2861" s="41" t="s">
        <v>7112</v>
      </c>
      <c r="B2861" s="42" t="s">
        <v>7111</v>
      </c>
      <c r="C2861" s="39"/>
      <c r="D2861" s="39"/>
      <c r="E2861" s="39"/>
      <c r="F2861" s="39"/>
      <c r="G2861" s="39"/>
      <c r="H2861" s="39"/>
      <c r="I2861" s="39"/>
      <c r="J2861" s="43"/>
      <c r="K2861" s="39"/>
      <c r="L2861" s="39"/>
    </row>
    <row r="2862" spans="1:12">
      <c r="A2862" s="41" t="s">
        <v>7113</v>
      </c>
      <c r="B2862" s="42" t="s">
        <v>7114</v>
      </c>
      <c r="C2862" s="39"/>
      <c r="D2862" s="39"/>
      <c r="E2862" s="39"/>
      <c r="F2862" s="39"/>
      <c r="G2862" s="39"/>
      <c r="H2862" s="39"/>
      <c r="I2862" s="39"/>
      <c r="J2862" s="43"/>
      <c r="K2862" s="39"/>
      <c r="L2862" s="39"/>
    </row>
    <row r="2863" spans="1:12">
      <c r="A2863" s="41" t="s">
        <v>7115</v>
      </c>
      <c r="B2863" s="42" t="s">
        <v>7116</v>
      </c>
      <c r="C2863" s="39"/>
      <c r="D2863" s="39"/>
      <c r="E2863" s="39"/>
      <c r="F2863" s="39"/>
      <c r="G2863" s="39"/>
      <c r="H2863" s="39"/>
      <c r="I2863" s="39"/>
      <c r="J2863" s="43"/>
      <c r="K2863" s="39"/>
      <c r="L2863" s="39"/>
    </row>
    <row r="2864" spans="1:12">
      <c r="A2864" s="41" t="s">
        <v>7117</v>
      </c>
      <c r="B2864" s="42" t="s">
        <v>7116</v>
      </c>
      <c r="C2864" s="39"/>
      <c r="D2864" s="39"/>
      <c r="E2864" s="39"/>
      <c r="F2864" s="39"/>
      <c r="G2864" s="39"/>
      <c r="H2864" s="39"/>
      <c r="I2864" s="39"/>
      <c r="J2864" s="43"/>
      <c r="K2864" s="39"/>
      <c r="L2864" s="39"/>
    </row>
    <row r="2865" spans="1:12">
      <c r="A2865" s="41" t="s">
        <v>7118</v>
      </c>
      <c r="B2865" s="42" t="s">
        <v>7119</v>
      </c>
      <c r="C2865" s="39"/>
      <c r="D2865" s="39"/>
      <c r="E2865" s="39"/>
      <c r="F2865" s="39"/>
      <c r="G2865" s="39"/>
      <c r="H2865" s="39"/>
      <c r="I2865" s="39"/>
      <c r="J2865" s="43"/>
      <c r="K2865" s="39"/>
      <c r="L2865" s="39"/>
    </row>
    <row r="2866" spans="1:12">
      <c r="A2866" s="41" t="s">
        <v>7120</v>
      </c>
      <c r="B2866" s="42" t="s">
        <v>7121</v>
      </c>
      <c r="C2866" s="39"/>
      <c r="D2866" s="39"/>
      <c r="E2866" s="39"/>
      <c r="F2866" s="39"/>
      <c r="G2866" s="39"/>
      <c r="H2866" s="39"/>
      <c r="I2866" s="39"/>
      <c r="J2866" s="43"/>
      <c r="K2866" s="39"/>
      <c r="L2866" s="39"/>
    </row>
    <row r="2867" spans="1:12">
      <c r="A2867" s="41" t="s">
        <v>7122</v>
      </c>
      <c r="B2867" s="42" t="s">
        <v>7123</v>
      </c>
      <c r="C2867" s="39"/>
      <c r="D2867" s="39"/>
      <c r="E2867" s="39"/>
      <c r="F2867" s="39"/>
      <c r="G2867" s="39"/>
      <c r="H2867" s="39"/>
      <c r="I2867" s="39"/>
      <c r="J2867" s="43"/>
      <c r="K2867" s="39"/>
      <c r="L2867" s="39"/>
    </row>
    <row r="2868" spans="1:12">
      <c r="A2868" s="41" t="s">
        <v>7124</v>
      </c>
      <c r="B2868" s="42" t="s">
        <v>7123</v>
      </c>
      <c r="C2868" s="39"/>
      <c r="D2868" s="39"/>
      <c r="E2868" s="39"/>
      <c r="F2868" s="39"/>
      <c r="G2868" s="39"/>
      <c r="H2868" s="39"/>
      <c r="I2868" s="39"/>
      <c r="J2868" s="43"/>
      <c r="K2868" s="39"/>
      <c r="L2868" s="39"/>
    </row>
    <row r="2869" spans="1:12">
      <c r="A2869" s="41" t="s">
        <v>7125</v>
      </c>
      <c r="B2869" s="42" t="s">
        <v>7126</v>
      </c>
      <c r="C2869" s="39"/>
      <c r="D2869" s="39"/>
      <c r="E2869" s="39"/>
      <c r="F2869" s="39"/>
      <c r="G2869" s="39"/>
      <c r="H2869" s="39"/>
      <c r="I2869" s="39"/>
      <c r="J2869" s="43"/>
      <c r="K2869" s="39"/>
      <c r="L2869" s="39"/>
    </row>
    <row r="2870" spans="1:12">
      <c r="A2870" s="41" t="s">
        <v>7127</v>
      </c>
      <c r="B2870" s="42" t="s">
        <v>7128</v>
      </c>
      <c r="C2870" s="39"/>
      <c r="D2870" s="39"/>
      <c r="E2870" s="39"/>
      <c r="F2870" s="39"/>
      <c r="G2870" s="39"/>
      <c r="H2870" s="39"/>
      <c r="I2870" s="39"/>
      <c r="J2870" s="43"/>
      <c r="K2870" s="39"/>
      <c r="L2870" s="39"/>
    </row>
    <row r="2871" spans="1:12">
      <c r="A2871" s="41" t="s">
        <v>7129</v>
      </c>
      <c r="B2871" s="42" t="s">
        <v>7130</v>
      </c>
      <c r="C2871" s="39"/>
      <c r="D2871" s="39"/>
      <c r="E2871" s="39"/>
      <c r="F2871" s="39"/>
      <c r="G2871" s="39"/>
      <c r="H2871" s="39"/>
      <c r="I2871" s="39"/>
      <c r="J2871" s="43"/>
      <c r="K2871" s="39"/>
      <c r="L2871" s="39"/>
    </row>
    <row r="2872" spans="1:12">
      <c r="A2872" s="41" t="s">
        <v>7131</v>
      </c>
      <c r="B2872" s="42" t="s">
        <v>7132</v>
      </c>
      <c r="C2872" s="39"/>
      <c r="D2872" s="39"/>
      <c r="E2872" s="39"/>
      <c r="F2872" s="39"/>
      <c r="G2872" s="39"/>
      <c r="H2872" s="39"/>
      <c r="I2872" s="39"/>
      <c r="J2872" s="43"/>
      <c r="K2872" s="39"/>
      <c r="L2872" s="39"/>
    </row>
    <row r="2873" spans="1:12">
      <c r="A2873" s="41" t="s">
        <v>7133</v>
      </c>
      <c r="B2873" s="42" t="s">
        <v>7132</v>
      </c>
      <c r="C2873" s="39"/>
      <c r="D2873" s="39"/>
      <c r="E2873" s="39"/>
      <c r="F2873" s="39"/>
      <c r="G2873" s="39"/>
      <c r="H2873" s="39"/>
      <c r="I2873" s="39"/>
      <c r="J2873" s="43"/>
      <c r="K2873" s="39"/>
      <c r="L2873" s="39"/>
    </row>
    <row r="2874" spans="1:12">
      <c r="A2874" s="41" t="s">
        <v>7134</v>
      </c>
      <c r="B2874" s="42" t="s">
        <v>7132</v>
      </c>
      <c r="C2874" s="39"/>
      <c r="D2874" s="39"/>
      <c r="E2874" s="39"/>
      <c r="F2874" s="39"/>
      <c r="G2874" s="39"/>
      <c r="H2874" s="39"/>
      <c r="I2874" s="39"/>
      <c r="J2874" s="43"/>
      <c r="K2874" s="39"/>
      <c r="L2874" s="39"/>
    </row>
    <row r="2875" spans="1:12">
      <c r="A2875" s="41" t="s">
        <v>7135</v>
      </c>
      <c r="B2875" s="42" t="s">
        <v>7136</v>
      </c>
      <c r="C2875" s="39"/>
      <c r="D2875" s="39"/>
      <c r="E2875" s="39"/>
      <c r="F2875" s="39"/>
      <c r="G2875" s="39"/>
      <c r="H2875" s="39"/>
      <c r="I2875" s="39"/>
      <c r="J2875" s="43"/>
      <c r="K2875" s="39"/>
      <c r="L2875" s="39"/>
    </row>
    <row r="2876" spans="1:12">
      <c r="A2876" s="41" t="s">
        <v>7137</v>
      </c>
      <c r="B2876" s="42" t="s">
        <v>7138</v>
      </c>
      <c r="C2876" s="39"/>
      <c r="D2876" s="39"/>
      <c r="E2876" s="39"/>
      <c r="F2876" s="39"/>
      <c r="G2876" s="39"/>
      <c r="H2876" s="39"/>
      <c r="I2876" s="39"/>
      <c r="J2876" s="43"/>
      <c r="K2876" s="39"/>
      <c r="L2876" s="39"/>
    </row>
    <row r="2877" spans="1:12">
      <c r="A2877" s="41" t="s">
        <v>7139</v>
      </c>
      <c r="B2877" s="42" t="s">
        <v>7138</v>
      </c>
      <c r="C2877" s="39"/>
      <c r="D2877" s="39"/>
      <c r="E2877" s="39"/>
      <c r="F2877" s="39"/>
      <c r="G2877" s="39"/>
      <c r="H2877" s="39"/>
      <c r="I2877" s="39"/>
      <c r="J2877" s="43"/>
      <c r="K2877" s="39"/>
      <c r="L2877" s="39"/>
    </row>
    <row r="2878" spans="1:12">
      <c r="A2878" s="41" t="s">
        <v>7140</v>
      </c>
      <c r="B2878" s="42" t="s">
        <v>7141</v>
      </c>
      <c r="C2878" s="39"/>
      <c r="D2878" s="39"/>
      <c r="E2878" s="39"/>
      <c r="F2878" s="39"/>
      <c r="G2878" s="39"/>
      <c r="H2878" s="39"/>
      <c r="I2878" s="39"/>
      <c r="J2878" s="43"/>
      <c r="K2878" s="39"/>
      <c r="L2878" s="39"/>
    </row>
    <row r="2879" spans="1:12">
      <c r="A2879" s="41" t="s">
        <v>7142</v>
      </c>
      <c r="B2879" s="42" t="s">
        <v>7141</v>
      </c>
      <c r="C2879" s="39"/>
      <c r="D2879" s="39"/>
      <c r="E2879" s="39"/>
      <c r="F2879" s="39"/>
      <c r="G2879" s="39"/>
      <c r="H2879" s="39"/>
      <c r="I2879" s="39"/>
      <c r="J2879" s="43"/>
      <c r="K2879" s="39"/>
      <c r="L2879" s="39"/>
    </row>
    <row r="2880" spans="1:12">
      <c r="A2880" s="41" t="s">
        <v>7143</v>
      </c>
      <c r="B2880" s="42" t="s">
        <v>7144</v>
      </c>
      <c r="C2880" s="39"/>
      <c r="D2880" s="39"/>
      <c r="E2880" s="39"/>
      <c r="F2880" s="39"/>
      <c r="G2880" s="39"/>
      <c r="H2880" s="39"/>
      <c r="I2880" s="39"/>
      <c r="J2880" s="43"/>
      <c r="K2880" s="39"/>
      <c r="L2880" s="39"/>
    </row>
    <row r="2881" spans="1:12">
      <c r="A2881" s="41" t="s">
        <v>7145</v>
      </c>
      <c r="B2881" s="42" t="s">
        <v>7144</v>
      </c>
      <c r="C2881" s="39"/>
      <c r="D2881" s="39"/>
      <c r="E2881" s="39"/>
      <c r="F2881" s="39"/>
      <c r="G2881" s="39"/>
      <c r="H2881" s="39"/>
      <c r="I2881" s="39"/>
      <c r="J2881" s="43"/>
      <c r="K2881" s="39"/>
      <c r="L2881" s="39"/>
    </row>
    <row r="2882" spans="1:12">
      <c r="A2882" s="41" t="s">
        <v>7146</v>
      </c>
      <c r="B2882" s="42" t="s">
        <v>7147</v>
      </c>
      <c r="C2882" s="39"/>
      <c r="D2882" s="39"/>
      <c r="E2882" s="39"/>
      <c r="F2882" s="39"/>
      <c r="G2882" s="39"/>
      <c r="H2882" s="39"/>
      <c r="I2882" s="39"/>
      <c r="J2882" s="43"/>
      <c r="K2882" s="39"/>
      <c r="L2882" s="39"/>
    </row>
    <row r="2883" spans="1:12">
      <c r="A2883" s="41" t="s">
        <v>7148</v>
      </c>
      <c r="B2883" s="42" t="s">
        <v>7149</v>
      </c>
      <c r="C2883" s="39"/>
      <c r="D2883" s="39"/>
      <c r="E2883" s="39"/>
      <c r="F2883" s="39"/>
      <c r="G2883" s="39"/>
      <c r="H2883" s="39"/>
      <c r="I2883" s="39"/>
      <c r="J2883" s="43"/>
      <c r="K2883" s="39"/>
      <c r="L2883" s="39"/>
    </row>
    <row r="2884" spans="1:12">
      <c r="A2884" s="41" t="s">
        <v>7150</v>
      </c>
      <c r="B2884" s="42" t="s">
        <v>7151</v>
      </c>
      <c r="C2884" s="39"/>
      <c r="D2884" s="39"/>
      <c r="E2884" s="39"/>
      <c r="F2884" s="39"/>
      <c r="G2884" s="39"/>
      <c r="H2884" s="39"/>
      <c r="I2884" s="39"/>
      <c r="J2884" s="43"/>
      <c r="K2884" s="39"/>
      <c r="L2884" s="39"/>
    </row>
    <row r="2885" spans="1:12">
      <c r="A2885" s="41" t="s">
        <v>7152</v>
      </c>
      <c r="B2885" s="42" t="s">
        <v>7153</v>
      </c>
      <c r="C2885" s="39"/>
      <c r="D2885" s="39"/>
      <c r="E2885" s="39"/>
      <c r="F2885" s="39"/>
      <c r="G2885" s="39"/>
      <c r="H2885" s="39"/>
      <c r="I2885" s="39"/>
      <c r="J2885" s="43"/>
      <c r="K2885" s="39"/>
      <c r="L2885" s="39"/>
    </row>
    <row r="2886" spans="1:12">
      <c r="A2886" s="41" t="s">
        <v>7154</v>
      </c>
      <c r="B2886" s="42" t="s">
        <v>7155</v>
      </c>
      <c r="C2886" s="39"/>
      <c r="D2886" s="39"/>
      <c r="E2886" s="39"/>
      <c r="F2886" s="39"/>
      <c r="G2886" s="39"/>
      <c r="H2886" s="39"/>
      <c r="I2886" s="39"/>
      <c r="J2886" s="43"/>
      <c r="K2886" s="39"/>
      <c r="L2886" s="39"/>
    </row>
    <row r="2887" spans="1:12">
      <c r="A2887" s="41" t="s">
        <v>7156</v>
      </c>
      <c r="B2887" s="42" t="s">
        <v>7155</v>
      </c>
      <c r="C2887" s="39"/>
      <c r="D2887" s="39"/>
      <c r="E2887" s="39"/>
      <c r="F2887" s="39"/>
      <c r="G2887" s="39"/>
      <c r="H2887" s="39"/>
      <c r="I2887" s="39"/>
      <c r="J2887" s="43"/>
      <c r="K2887" s="39"/>
      <c r="L2887" s="39"/>
    </row>
    <row r="2888" spans="1:12">
      <c r="A2888" s="41" t="s">
        <v>7157</v>
      </c>
      <c r="B2888" s="42" t="s">
        <v>7155</v>
      </c>
      <c r="C2888" s="39"/>
      <c r="D2888" s="39"/>
      <c r="E2888" s="39"/>
      <c r="F2888" s="39"/>
      <c r="G2888" s="39"/>
      <c r="H2888" s="39"/>
      <c r="I2888" s="39"/>
      <c r="J2888" s="43"/>
      <c r="K2888" s="39"/>
      <c r="L2888" s="39"/>
    </row>
    <row r="2889" spans="1:12">
      <c r="A2889" s="41" t="s">
        <v>7158</v>
      </c>
      <c r="B2889" s="42" t="s">
        <v>7159</v>
      </c>
      <c r="C2889" s="39"/>
      <c r="D2889" s="39"/>
      <c r="E2889" s="39"/>
      <c r="F2889" s="39"/>
      <c r="G2889" s="39"/>
      <c r="H2889" s="39"/>
      <c r="I2889" s="39"/>
      <c r="J2889" s="43"/>
      <c r="K2889" s="39"/>
      <c r="L2889" s="39"/>
    </row>
    <row r="2890" spans="1:12">
      <c r="A2890" s="41" t="s">
        <v>7160</v>
      </c>
      <c r="B2890" s="42" t="s">
        <v>7159</v>
      </c>
      <c r="C2890" s="39"/>
      <c r="D2890" s="39"/>
      <c r="E2890" s="39"/>
      <c r="F2890" s="39"/>
      <c r="G2890" s="39"/>
      <c r="H2890" s="39"/>
      <c r="I2890" s="39"/>
      <c r="J2890" s="43"/>
      <c r="K2890" s="39"/>
      <c r="L2890" s="39"/>
    </row>
    <row r="2891" spans="1:12">
      <c r="A2891" s="41" t="s">
        <v>7161</v>
      </c>
      <c r="B2891" s="42" t="s">
        <v>7162</v>
      </c>
      <c r="C2891" s="39"/>
      <c r="D2891" s="39"/>
      <c r="E2891" s="39"/>
      <c r="F2891" s="39"/>
      <c r="G2891" s="39"/>
      <c r="H2891" s="39"/>
      <c r="I2891" s="39"/>
      <c r="J2891" s="43"/>
      <c r="K2891" s="39"/>
      <c r="L2891" s="39"/>
    </row>
    <row r="2892" spans="1:12">
      <c r="A2892" s="41" t="s">
        <v>7163</v>
      </c>
      <c r="B2892" s="42" t="s">
        <v>7164</v>
      </c>
      <c r="C2892" s="39"/>
      <c r="D2892" s="39"/>
      <c r="E2892" s="39"/>
      <c r="F2892" s="39"/>
      <c r="G2892" s="39"/>
      <c r="H2892" s="39"/>
      <c r="I2892" s="39"/>
      <c r="J2892" s="43"/>
      <c r="K2892" s="39"/>
      <c r="L2892" s="39"/>
    </row>
    <row r="2893" spans="1:12">
      <c r="A2893" s="41" t="s">
        <v>7165</v>
      </c>
      <c r="B2893" s="42" t="s">
        <v>1454</v>
      </c>
      <c r="C2893" s="39"/>
      <c r="D2893" s="39"/>
      <c r="E2893" s="39"/>
      <c r="F2893" s="39"/>
      <c r="G2893" s="39"/>
      <c r="H2893" s="39"/>
      <c r="I2893" s="39"/>
      <c r="J2893" s="43"/>
      <c r="K2893" s="39"/>
      <c r="L2893" s="39"/>
    </row>
    <row r="2894" spans="1:12">
      <c r="A2894" s="41" t="s">
        <v>7166</v>
      </c>
      <c r="B2894" s="42" t="s">
        <v>7167</v>
      </c>
      <c r="C2894" s="39"/>
      <c r="D2894" s="39"/>
      <c r="E2894" s="39"/>
      <c r="F2894" s="39"/>
      <c r="G2894" s="39"/>
      <c r="H2894" s="39"/>
      <c r="I2894" s="39"/>
      <c r="J2894" s="43"/>
      <c r="K2894" s="39"/>
      <c r="L2894" s="39"/>
    </row>
    <row r="2895" spans="1:12">
      <c r="A2895" s="41" t="s">
        <v>7168</v>
      </c>
      <c r="B2895" s="42" t="s">
        <v>7167</v>
      </c>
      <c r="C2895" s="39"/>
      <c r="D2895" s="39"/>
      <c r="E2895" s="39"/>
      <c r="F2895" s="39"/>
      <c r="G2895" s="39"/>
      <c r="H2895" s="39"/>
      <c r="I2895" s="39"/>
      <c r="J2895" s="43"/>
      <c r="K2895" s="39"/>
      <c r="L2895" s="39"/>
    </row>
    <row r="2896" spans="1:12">
      <c r="A2896" s="41" t="s">
        <v>7169</v>
      </c>
      <c r="B2896" s="42" t="s">
        <v>7167</v>
      </c>
      <c r="C2896" s="39"/>
      <c r="D2896" s="39"/>
      <c r="E2896" s="39"/>
      <c r="F2896" s="39"/>
      <c r="G2896" s="39"/>
      <c r="H2896" s="39"/>
      <c r="I2896" s="39"/>
      <c r="J2896" s="43"/>
      <c r="K2896" s="39"/>
      <c r="L2896" s="39"/>
    </row>
    <row r="2897" spans="1:12">
      <c r="A2897" s="41" t="s">
        <v>7170</v>
      </c>
      <c r="B2897" s="42" t="s">
        <v>7167</v>
      </c>
      <c r="C2897" s="39"/>
      <c r="D2897" s="39"/>
      <c r="E2897" s="39"/>
      <c r="F2897" s="39"/>
      <c r="G2897" s="39"/>
      <c r="H2897" s="39"/>
      <c r="I2897" s="39"/>
      <c r="J2897" s="43"/>
      <c r="K2897" s="39"/>
      <c r="L2897" s="39"/>
    </row>
    <row r="2898" spans="1:12">
      <c r="A2898" s="41" t="s">
        <v>7171</v>
      </c>
      <c r="B2898" s="42" t="s">
        <v>7172</v>
      </c>
      <c r="C2898" s="39"/>
      <c r="D2898" s="39"/>
      <c r="E2898" s="39"/>
      <c r="F2898" s="39"/>
      <c r="G2898" s="39"/>
      <c r="H2898" s="39"/>
      <c r="I2898" s="39"/>
      <c r="J2898" s="43"/>
      <c r="K2898" s="39"/>
      <c r="L2898" s="39"/>
    </row>
    <row r="2899" spans="1:12">
      <c r="A2899" s="41" t="s">
        <v>7173</v>
      </c>
      <c r="B2899" s="42" t="s">
        <v>7174</v>
      </c>
      <c r="C2899" s="39"/>
      <c r="D2899" s="39"/>
      <c r="E2899" s="39"/>
      <c r="F2899" s="39"/>
      <c r="G2899" s="39"/>
      <c r="H2899" s="39"/>
      <c r="I2899" s="39"/>
      <c r="J2899" s="43"/>
      <c r="K2899" s="39"/>
      <c r="L2899" s="39"/>
    </row>
    <row r="2900" spans="1:12">
      <c r="A2900" s="41" t="s">
        <v>7175</v>
      </c>
      <c r="B2900" s="42" t="s">
        <v>7174</v>
      </c>
      <c r="C2900" s="39"/>
      <c r="D2900" s="39"/>
      <c r="E2900" s="39"/>
      <c r="F2900" s="39"/>
      <c r="G2900" s="39"/>
      <c r="H2900" s="39"/>
      <c r="I2900" s="39"/>
      <c r="J2900" s="43"/>
      <c r="K2900" s="39"/>
      <c r="L2900" s="39"/>
    </row>
    <row r="2901" spans="1:12">
      <c r="A2901" s="41" t="s">
        <v>7176</v>
      </c>
      <c r="B2901" s="42" t="s">
        <v>7174</v>
      </c>
      <c r="C2901" s="39"/>
      <c r="D2901" s="39"/>
      <c r="E2901" s="39"/>
      <c r="F2901" s="39"/>
      <c r="G2901" s="39"/>
      <c r="H2901" s="39"/>
      <c r="I2901" s="39"/>
      <c r="J2901" s="43"/>
      <c r="K2901" s="39"/>
      <c r="L2901" s="39"/>
    </row>
    <row r="2902" spans="1:12">
      <c r="A2902" s="41" t="s">
        <v>7177</v>
      </c>
      <c r="B2902" s="42" t="s">
        <v>7178</v>
      </c>
      <c r="C2902" s="39"/>
      <c r="D2902" s="39"/>
      <c r="E2902" s="39"/>
      <c r="F2902" s="39"/>
      <c r="G2902" s="39"/>
      <c r="H2902" s="39"/>
      <c r="I2902" s="39"/>
      <c r="J2902" s="43"/>
      <c r="K2902" s="39"/>
      <c r="L2902" s="39"/>
    </row>
    <row r="2903" spans="1:12">
      <c r="A2903" s="41" t="s">
        <v>7179</v>
      </c>
      <c r="B2903" s="42" t="s">
        <v>7178</v>
      </c>
      <c r="C2903" s="39"/>
      <c r="D2903" s="39"/>
      <c r="E2903" s="39"/>
      <c r="F2903" s="39"/>
      <c r="G2903" s="39"/>
      <c r="H2903" s="39"/>
      <c r="I2903" s="39"/>
      <c r="J2903" s="43"/>
      <c r="K2903" s="39"/>
      <c r="L2903" s="39"/>
    </row>
    <row r="2904" spans="1:12">
      <c r="A2904" s="41" t="s">
        <v>7180</v>
      </c>
      <c r="B2904" s="42" t="s">
        <v>7181</v>
      </c>
      <c r="C2904" s="39"/>
      <c r="D2904" s="39"/>
      <c r="E2904" s="39"/>
      <c r="F2904" s="39"/>
      <c r="G2904" s="39"/>
      <c r="H2904" s="39"/>
      <c r="I2904" s="39"/>
      <c r="J2904" s="43"/>
      <c r="K2904" s="39"/>
      <c r="L2904" s="39"/>
    </row>
    <row r="2905" spans="1:12">
      <c r="A2905" s="41" t="s">
        <v>7182</v>
      </c>
      <c r="B2905" s="42" t="s">
        <v>7183</v>
      </c>
      <c r="C2905" s="39"/>
      <c r="D2905" s="39"/>
      <c r="E2905" s="39"/>
      <c r="F2905" s="39"/>
      <c r="G2905" s="39"/>
      <c r="H2905" s="39"/>
      <c r="I2905" s="39"/>
      <c r="J2905" s="43"/>
      <c r="K2905" s="39"/>
      <c r="L2905" s="39"/>
    </row>
    <row r="2906" spans="1:12">
      <c r="A2906" s="41" t="s">
        <v>7184</v>
      </c>
      <c r="B2906" s="42" t="s">
        <v>7185</v>
      </c>
      <c r="C2906" s="39"/>
      <c r="D2906" s="39"/>
      <c r="E2906" s="39"/>
      <c r="F2906" s="39"/>
      <c r="G2906" s="39"/>
      <c r="H2906" s="39"/>
      <c r="I2906" s="39"/>
      <c r="J2906" s="43"/>
      <c r="K2906" s="39"/>
      <c r="L2906" s="39"/>
    </row>
    <row r="2907" spans="1:12">
      <c r="A2907" s="41" t="s">
        <v>7186</v>
      </c>
      <c r="B2907" s="42" t="s">
        <v>7187</v>
      </c>
      <c r="C2907" s="39"/>
      <c r="D2907" s="39"/>
      <c r="E2907" s="39"/>
      <c r="F2907" s="39"/>
      <c r="G2907" s="39"/>
      <c r="H2907" s="39"/>
      <c r="I2907" s="39"/>
      <c r="J2907" s="43"/>
      <c r="K2907" s="39"/>
      <c r="L2907" s="39"/>
    </row>
    <row r="2908" spans="1:12">
      <c r="A2908" s="41" t="s">
        <v>7188</v>
      </c>
      <c r="B2908" s="42" t="s">
        <v>7187</v>
      </c>
      <c r="C2908" s="39"/>
      <c r="D2908" s="39"/>
      <c r="E2908" s="39"/>
      <c r="F2908" s="39"/>
      <c r="G2908" s="39"/>
      <c r="H2908" s="39"/>
      <c r="I2908" s="39"/>
      <c r="J2908" s="43"/>
      <c r="K2908" s="39"/>
      <c r="L2908" s="39"/>
    </row>
    <row r="2909" spans="1:12">
      <c r="A2909" s="41" t="s">
        <v>7189</v>
      </c>
      <c r="B2909" s="42" t="s">
        <v>7187</v>
      </c>
      <c r="C2909" s="39"/>
      <c r="D2909" s="39"/>
      <c r="E2909" s="39"/>
      <c r="F2909" s="39"/>
      <c r="G2909" s="39"/>
      <c r="H2909" s="39"/>
      <c r="I2909" s="39"/>
      <c r="J2909" s="43"/>
      <c r="K2909" s="39"/>
      <c r="L2909" s="39"/>
    </row>
    <row r="2910" spans="1:12">
      <c r="A2910" s="41" t="s">
        <v>7190</v>
      </c>
      <c r="B2910" s="42" t="s">
        <v>7191</v>
      </c>
      <c r="C2910" s="39"/>
      <c r="D2910" s="39"/>
      <c r="E2910" s="39"/>
      <c r="F2910" s="39"/>
      <c r="G2910" s="39"/>
      <c r="H2910" s="39"/>
      <c r="I2910" s="39"/>
      <c r="J2910" s="43"/>
      <c r="K2910" s="39"/>
      <c r="L2910" s="39"/>
    </row>
    <row r="2911" spans="1:12">
      <c r="A2911" s="41" t="s">
        <v>7192</v>
      </c>
      <c r="B2911" s="42" t="s">
        <v>7193</v>
      </c>
      <c r="C2911" s="39"/>
      <c r="D2911" s="39"/>
      <c r="E2911" s="39"/>
      <c r="F2911" s="39"/>
      <c r="G2911" s="39"/>
      <c r="H2911" s="39"/>
      <c r="I2911" s="39"/>
      <c r="J2911" s="43"/>
      <c r="K2911" s="39"/>
      <c r="L2911" s="39"/>
    </row>
    <row r="2912" spans="1:12">
      <c r="A2912" s="41" t="s">
        <v>7194</v>
      </c>
      <c r="B2912" s="42" t="s">
        <v>7193</v>
      </c>
      <c r="C2912" s="39"/>
      <c r="D2912" s="39"/>
      <c r="E2912" s="39"/>
      <c r="F2912" s="39"/>
      <c r="G2912" s="39"/>
      <c r="H2912" s="39"/>
      <c r="I2912" s="39"/>
      <c r="J2912" s="43"/>
      <c r="K2912" s="39"/>
      <c r="L2912" s="39"/>
    </row>
    <row r="2913" spans="1:12">
      <c r="A2913" s="41" t="s">
        <v>7195</v>
      </c>
      <c r="B2913" s="42" t="s">
        <v>7196</v>
      </c>
      <c r="C2913" s="39"/>
      <c r="D2913" s="39"/>
      <c r="E2913" s="39"/>
      <c r="F2913" s="39"/>
      <c r="G2913" s="39"/>
      <c r="H2913" s="39"/>
      <c r="I2913" s="39"/>
      <c r="J2913" s="43"/>
      <c r="K2913" s="39"/>
      <c r="L2913" s="39"/>
    </row>
    <row r="2914" spans="1:12">
      <c r="A2914" s="41" t="s">
        <v>7197</v>
      </c>
      <c r="B2914" s="42" t="s">
        <v>7198</v>
      </c>
      <c r="C2914" s="39"/>
      <c r="D2914" s="39"/>
      <c r="E2914" s="39"/>
      <c r="F2914" s="39"/>
      <c r="G2914" s="39"/>
      <c r="H2914" s="39"/>
      <c r="I2914" s="39"/>
      <c r="J2914" s="43"/>
      <c r="K2914" s="39"/>
      <c r="L2914" s="39"/>
    </row>
    <row r="2915" spans="1:12">
      <c r="A2915" s="41" t="s">
        <v>7199</v>
      </c>
      <c r="B2915" s="42" t="s">
        <v>7200</v>
      </c>
      <c r="C2915" s="39"/>
      <c r="D2915" s="39"/>
      <c r="E2915" s="39"/>
      <c r="F2915" s="39"/>
      <c r="G2915" s="39"/>
      <c r="H2915" s="39"/>
      <c r="I2915" s="39"/>
      <c r="J2915" s="43"/>
      <c r="K2915" s="39"/>
      <c r="L2915" s="39"/>
    </row>
    <row r="2916" spans="1:12">
      <c r="A2916" s="41" t="s">
        <v>7201</v>
      </c>
      <c r="B2916" s="42" t="s">
        <v>7200</v>
      </c>
      <c r="C2916" s="39"/>
      <c r="D2916" s="39"/>
      <c r="E2916" s="39"/>
      <c r="F2916" s="39"/>
      <c r="G2916" s="39"/>
      <c r="H2916" s="39"/>
      <c r="I2916" s="39"/>
      <c r="J2916" s="43"/>
      <c r="K2916" s="39"/>
      <c r="L2916" s="39"/>
    </row>
    <row r="2917" spans="1:12">
      <c r="A2917" s="41" t="s">
        <v>7202</v>
      </c>
      <c r="B2917" s="42" t="s">
        <v>7200</v>
      </c>
      <c r="C2917" s="39"/>
      <c r="D2917" s="39"/>
      <c r="E2917" s="39"/>
      <c r="F2917" s="39"/>
      <c r="G2917" s="39"/>
      <c r="H2917" s="39"/>
      <c r="I2917" s="39"/>
      <c r="J2917" s="43"/>
      <c r="K2917" s="39"/>
      <c r="L2917" s="39"/>
    </row>
    <row r="2918" spans="1:12">
      <c r="A2918" s="41" t="s">
        <v>7203</v>
      </c>
      <c r="B2918" s="42" t="s">
        <v>7204</v>
      </c>
      <c r="C2918" s="39"/>
      <c r="D2918" s="39"/>
      <c r="E2918" s="39"/>
      <c r="F2918" s="39"/>
      <c r="G2918" s="39"/>
      <c r="H2918" s="39"/>
      <c r="I2918" s="39"/>
      <c r="J2918" s="43"/>
      <c r="K2918" s="39"/>
      <c r="L2918" s="39"/>
    </row>
    <row r="2919" spans="1:12">
      <c r="A2919" s="41" t="s">
        <v>7205</v>
      </c>
      <c r="B2919" s="42" t="s">
        <v>7204</v>
      </c>
      <c r="C2919" s="39"/>
      <c r="D2919" s="39"/>
      <c r="E2919" s="39"/>
      <c r="F2919" s="39"/>
      <c r="G2919" s="39"/>
      <c r="H2919" s="39"/>
      <c r="I2919" s="39"/>
      <c r="J2919" s="43"/>
      <c r="K2919" s="39"/>
      <c r="L2919" s="39"/>
    </row>
    <row r="2920" spans="1:12">
      <c r="A2920" s="41" t="s">
        <v>7206</v>
      </c>
      <c r="B2920" s="42" t="s">
        <v>7204</v>
      </c>
      <c r="C2920" s="39"/>
      <c r="D2920" s="39"/>
      <c r="E2920" s="39"/>
      <c r="F2920" s="39"/>
      <c r="G2920" s="39"/>
      <c r="H2920" s="39"/>
      <c r="I2920" s="39"/>
      <c r="J2920" s="43"/>
      <c r="K2920" s="39"/>
      <c r="L2920" s="39"/>
    </row>
    <row r="2921" spans="1:12">
      <c r="A2921" s="41" t="s">
        <v>7207</v>
      </c>
      <c r="B2921" s="42" t="s">
        <v>7208</v>
      </c>
      <c r="C2921" s="39"/>
      <c r="D2921" s="39"/>
      <c r="E2921" s="39"/>
      <c r="F2921" s="39"/>
      <c r="G2921" s="39"/>
      <c r="H2921" s="39"/>
      <c r="I2921" s="39"/>
      <c r="J2921" s="43"/>
      <c r="K2921" s="39"/>
      <c r="L2921" s="39"/>
    </row>
    <row r="2922" spans="1:12">
      <c r="A2922" s="41" t="s">
        <v>7209</v>
      </c>
      <c r="B2922" s="42" t="s">
        <v>7208</v>
      </c>
      <c r="C2922" s="39"/>
      <c r="D2922" s="39"/>
      <c r="E2922" s="39"/>
      <c r="F2922" s="39"/>
      <c r="G2922" s="39"/>
      <c r="H2922" s="39"/>
      <c r="I2922" s="39"/>
      <c r="J2922" s="43"/>
      <c r="K2922" s="39"/>
      <c r="L2922" s="39"/>
    </row>
    <row r="2923" spans="1:12">
      <c r="A2923" s="41" t="s">
        <v>7210</v>
      </c>
      <c r="B2923" s="42" t="s">
        <v>7211</v>
      </c>
      <c r="C2923" s="39"/>
      <c r="D2923" s="39"/>
      <c r="E2923" s="39"/>
      <c r="F2923" s="39"/>
      <c r="G2923" s="39"/>
      <c r="H2923" s="39"/>
      <c r="I2923" s="39"/>
      <c r="J2923" s="43"/>
      <c r="K2923" s="39"/>
      <c r="L2923" s="39"/>
    </row>
    <row r="2924" spans="1:12">
      <c r="A2924" s="41" t="s">
        <v>7212</v>
      </c>
      <c r="B2924" s="42" t="s">
        <v>7213</v>
      </c>
      <c r="C2924" s="39"/>
      <c r="D2924" s="39"/>
      <c r="E2924" s="39"/>
      <c r="F2924" s="39"/>
      <c r="G2924" s="39"/>
      <c r="H2924" s="39"/>
      <c r="I2924" s="39"/>
      <c r="J2924" s="43"/>
      <c r="K2924" s="39"/>
      <c r="L2924" s="39"/>
    </row>
    <row r="2925" spans="1:12">
      <c r="A2925" s="41" t="s">
        <v>7214</v>
      </c>
      <c r="B2925" s="42" t="s">
        <v>7215</v>
      </c>
      <c r="C2925" s="39"/>
      <c r="D2925" s="39"/>
      <c r="E2925" s="39"/>
      <c r="F2925" s="39"/>
      <c r="G2925" s="39"/>
      <c r="H2925" s="39"/>
      <c r="I2925" s="39"/>
      <c r="J2925" s="43"/>
      <c r="K2925" s="39"/>
      <c r="L2925" s="39"/>
    </row>
    <row r="2926" spans="1:12">
      <c r="A2926" s="41" t="s">
        <v>7216</v>
      </c>
      <c r="B2926" s="42" t="s">
        <v>7215</v>
      </c>
      <c r="C2926" s="39"/>
      <c r="D2926" s="39"/>
      <c r="E2926" s="39"/>
      <c r="F2926" s="39"/>
      <c r="G2926" s="39"/>
      <c r="H2926" s="39"/>
      <c r="I2926" s="39"/>
      <c r="J2926" s="43"/>
      <c r="K2926" s="39"/>
      <c r="L2926" s="39"/>
    </row>
    <row r="2927" spans="1:12">
      <c r="A2927" s="41" t="s">
        <v>7217</v>
      </c>
      <c r="B2927" s="42" t="s">
        <v>7215</v>
      </c>
      <c r="C2927" s="39"/>
      <c r="D2927" s="39"/>
      <c r="E2927" s="39"/>
      <c r="F2927" s="39"/>
      <c r="G2927" s="39"/>
      <c r="H2927" s="39"/>
      <c r="I2927" s="39"/>
      <c r="J2927" s="43"/>
      <c r="K2927" s="39"/>
      <c r="L2927" s="39"/>
    </row>
    <row r="2928" spans="1:12">
      <c r="A2928" s="41" t="s">
        <v>7218</v>
      </c>
      <c r="B2928" s="42" t="s">
        <v>7219</v>
      </c>
      <c r="C2928" s="39"/>
      <c r="D2928" s="39"/>
      <c r="E2928" s="39"/>
      <c r="F2928" s="39"/>
      <c r="G2928" s="39"/>
      <c r="H2928" s="39"/>
      <c r="I2928" s="39"/>
      <c r="J2928" s="43"/>
      <c r="K2928" s="39"/>
      <c r="L2928" s="39"/>
    </row>
    <row r="2929" spans="1:12">
      <c r="A2929" s="41" t="s">
        <v>7220</v>
      </c>
      <c r="B2929" s="42" t="s">
        <v>7219</v>
      </c>
      <c r="C2929" s="39"/>
      <c r="D2929" s="39"/>
      <c r="E2929" s="39"/>
      <c r="F2929" s="39"/>
      <c r="G2929" s="39"/>
      <c r="H2929" s="39"/>
      <c r="I2929" s="39"/>
      <c r="J2929" s="43"/>
      <c r="K2929" s="39"/>
      <c r="L2929" s="39"/>
    </row>
    <row r="2930" spans="1:12">
      <c r="A2930" s="41" t="s">
        <v>7221</v>
      </c>
      <c r="B2930" s="42" t="s">
        <v>7222</v>
      </c>
      <c r="C2930" s="39"/>
      <c r="D2930" s="39"/>
      <c r="E2930" s="39"/>
      <c r="F2930" s="39"/>
      <c r="G2930" s="39"/>
      <c r="H2930" s="39"/>
      <c r="I2930" s="39"/>
      <c r="J2930" s="43"/>
      <c r="K2930" s="39"/>
      <c r="L2930" s="39"/>
    </row>
    <row r="2931" spans="1:12">
      <c r="A2931" s="41" t="s">
        <v>7223</v>
      </c>
      <c r="B2931" s="42" t="s">
        <v>7224</v>
      </c>
      <c r="C2931" s="39"/>
      <c r="D2931" s="39"/>
      <c r="E2931" s="39"/>
      <c r="F2931" s="39"/>
      <c r="G2931" s="39"/>
      <c r="H2931" s="39"/>
      <c r="I2931" s="39"/>
      <c r="J2931" s="43"/>
      <c r="K2931" s="39"/>
      <c r="L2931" s="39"/>
    </row>
    <row r="2932" spans="1:12" ht="26.4">
      <c r="A2932" s="41" t="s">
        <v>7225</v>
      </c>
      <c r="B2932" s="42" t="s">
        <v>7226</v>
      </c>
      <c r="C2932" s="39"/>
      <c r="D2932" s="39"/>
      <c r="E2932" s="39"/>
      <c r="F2932" s="39"/>
      <c r="G2932" s="39"/>
      <c r="H2932" s="39"/>
      <c r="I2932" s="39"/>
      <c r="J2932" s="43"/>
      <c r="K2932" s="39"/>
      <c r="L2932" s="39"/>
    </row>
    <row r="2933" spans="1:12" ht="26.4">
      <c r="A2933" s="41" t="s">
        <v>7227</v>
      </c>
      <c r="B2933" s="42" t="s">
        <v>7226</v>
      </c>
      <c r="C2933" s="39"/>
      <c r="D2933" s="39"/>
      <c r="E2933" s="39"/>
      <c r="F2933" s="39"/>
      <c r="G2933" s="39"/>
      <c r="H2933" s="39"/>
      <c r="I2933" s="39"/>
      <c r="J2933" s="43"/>
      <c r="K2933" s="39"/>
      <c r="L2933" s="39"/>
    </row>
    <row r="2934" spans="1:12" ht="26.4">
      <c r="A2934" s="41" t="s">
        <v>7228</v>
      </c>
      <c r="B2934" s="42" t="s">
        <v>7226</v>
      </c>
      <c r="C2934" s="39"/>
      <c r="D2934" s="39"/>
      <c r="E2934" s="39"/>
      <c r="F2934" s="39"/>
      <c r="G2934" s="39"/>
      <c r="H2934" s="39"/>
      <c r="I2934" s="39"/>
      <c r="J2934" s="43"/>
      <c r="K2934" s="39"/>
      <c r="L2934" s="39"/>
    </row>
    <row r="2935" spans="1:12">
      <c r="A2935" s="41" t="s">
        <v>7229</v>
      </c>
      <c r="B2935" s="42" t="s">
        <v>7230</v>
      </c>
      <c r="C2935" s="39"/>
      <c r="D2935" s="39"/>
      <c r="E2935" s="39"/>
      <c r="F2935" s="39"/>
      <c r="G2935" s="39"/>
      <c r="H2935" s="39"/>
      <c r="I2935" s="39"/>
      <c r="J2935" s="43"/>
      <c r="K2935" s="39"/>
      <c r="L2935" s="39"/>
    </row>
    <row r="2936" spans="1:12">
      <c r="A2936" s="41" t="s">
        <v>7231</v>
      </c>
      <c r="B2936" s="42" t="s">
        <v>7230</v>
      </c>
      <c r="C2936" s="39"/>
      <c r="D2936" s="39"/>
      <c r="E2936" s="39"/>
      <c r="F2936" s="39"/>
      <c r="G2936" s="39"/>
      <c r="H2936" s="39"/>
      <c r="I2936" s="39"/>
      <c r="J2936" s="43"/>
      <c r="K2936" s="39"/>
      <c r="L2936" s="39"/>
    </row>
    <row r="2937" spans="1:12">
      <c r="A2937" s="41" t="s">
        <v>7232</v>
      </c>
      <c r="B2937" s="42" t="s">
        <v>7233</v>
      </c>
      <c r="C2937" s="39"/>
      <c r="D2937" s="39"/>
      <c r="E2937" s="39"/>
      <c r="F2937" s="39"/>
      <c r="G2937" s="39"/>
      <c r="H2937" s="39"/>
      <c r="I2937" s="39"/>
      <c r="J2937" s="43"/>
      <c r="K2937" s="39"/>
      <c r="L2937" s="39"/>
    </row>
    <row r="2938" spans="1:12">
      <c r="A2938" s="41" t="s">
        <v>7234</v>
      </c>
      <c r="B2938" s="42" t="s">
        <v>7235</v>
      </c>
      <c r="C2938" s="39"/>
      <c r="D2938" s="39"/>
      <c r="E2938" s="39"/>
      <c r="F2938" s="39"/>
      <c r="G2938" s="39"/>
      <c r="H2938" s="39"/>
      <c r="I2938" s="39"/>
      <c r="J2938" s="43"/>
      <c r="K2938" s="39"/>
      <c r="L2938" s="39"/>
    </row>
    <row r="2939" spans="1:12">
      <c r="A2939" s="41" t="s">
        <v>7236</v>
      </c>
      <c r="B2939" s="42" t="s">
        <v>7237</v>
      </c>
      <c r="C2939" s="39"/>
      <c r="D2939" s="39"/>
      <c r="E2939" s="39"/>
      <c r="F2939" s="39"/>
      <c r="G2939" s="39"/>
      <c r="H2939" s="39"/>
      <c r="I2939" s="39"/>
      <c r="J2939" s="43"/>
      <c r="K2939" s="39"/>
      <c r="L2939" s="39"/>
    </row>
    <row r="2940" spans="1:12">
      <c r="A2940" s="41" t="s">
        <v>7238</v>
      </c>
      <c r="B2940" s="42" t="s">
        <v>7239</v>
      </c>
      <c r="C2940" s="39"/>
      <c r="D2940" s="39"/>
      <c r="E2940" s="39"/>
      <c r="F2940" s="39"/>
      <c r="G2940" s="39"/>
      <c r="H2940" s="39"/>
      <c r="I2940" s="39"/>
      <c r="J2940" s="43"/>
      <c r="K2940" s="39"/>
      <c r="L2940" s="39"/>
    </row>
    <row r="2941" spans="1:12">
      <c r="A2941" s="41" t="s">
        <v>7240</v>
      </c>
      <c r="B2941" s="42" t="s">
        <v>1457</v>
      </c>
      <c r="C2941" s="39"/>
      <c r="D2941" s="39"/>
      <c r="E2941" s="39"/>
      <c r="F2941" s="39"/>
      <c r="G2941" s="39"/>
      <c r="H2941" s="39"/>
      <c r="I2941" s="39"/>
      <c r="J2941" s="43"/>
      <c r="K2941" s="39"/>
      <c r="L2941" s="39"/>
    </row>
    <row r="2942" spans="1:12">
      <c r="A2942" s="41" t="s">
        <v>7241</v>
      </c>
      <c r="B2942" s="42" t="s">
        <v>7242</v>
      </c>
      <c r="C2942" s="39"/>
      <c r="D2942" s="39"/>
      <c r="E2942" s="39"/>
      <c r="F2942" s="39"/>
      <c r="G2942" s="39"/>
      <c r="H2942" s="39"/>
      <c r="I2942" s="39"/>
      <c r="J2942" s="43"/>
      <c r="K2942" s="39"/>
      <c r="L2942" s="39"/>
    </row>
    <row r="2943" spans="1:12">
      <c r="A2943" s="41" t="s">
        <v>7243</v>
      </c>
      <c r="B2943" s="42" t="s">
        <v>7242</v>
      </c>
      <c r="C2943" s="39"/>
      <c r="D2943" s="39"/>
      <c r="E2943" s="39"/>
      <c r="F2943" s="39"/>
      <c r="G2943" s="39"/>
      <c r="H2943" s="39"/>
      <c r="I2943" s="39"/>
      <c r="J2943" s="43"/>
      <c r="K2943" s="39"/>
      <c r="L2943" s="39"/>
    </row>
    <row r="2944" spans="1:12">
      <c r="A2944" s="41" t="s">
        <v>7244</v>
      </c>
      <c r="B2944" s="42" t="s">
        <v>7242</v>
      </c>
      <c r="C2944" s="39"/>
      <c r="D2944" s="39"/>
      <c r="E2944" s="39"/>
      <c r="F2944" s="39"/>
      <c r="G2944" s="39"/>
      <c r="H2944" s="39"/>
      <c r="I2944" s="39"/>
      <c r="J2944" s="43"/>
      <c r="K2944" s="39"/>
      <c r="L2944" s="39"/>
    </row>
    <row r="2945" spans="1:12">
      <c r="A2945" s="41" t="s">
        <v>7245</v>
      </c>
      <c r="B2945" s="42" t="s">
        <v>7242</v>
      </c>
      <c r="C2945" s="39"/>
      <c r="D2945" s="39"/>
      <c r="E2945" s="39"/>
      <c r="F2945" s="39"/>
      <c r="G2945" s="39"/>
      <c r="H2945" s="39"/>
      <c r="I2945" s="39"/>
      <c r="J2945" s="43"/>
      <c r="K2945" s="39"/>
      <c r="L2945" s="39"/>
    </row>
    <row r="2946" spans="1:12" ht="26.4">
      <c r="A2946" s="41" t="s">
        <v>7246</v>
      </c>
      <c r="B2946" s="42" t="s">
        <v>7247</v>
      </c>
      <c r="C2946" s="39"/>
      <c r="D2946" s="39"/>
      <c r="E2946" s="39"/>
      <c r="F2946" s="39"/>
      <c r="G2946" s="39"/>
      <c r="H2946" s="39"/>
      <c r="I2946" s="39"/>
      <c r="J2946" s="43"/>
      <c r="K2946" s="39"/>
      <c r="L2946" s="39"/>
    </row>
    <row r="2947" spans="1:12" ht="26.4">
      <c r="A2947" s="41" t="s">
        <v>7248</v>
      </c>
      <c r="B2947" s="42" t="s">
        <v>7247</v>
      </c>
      <c r="C2947" s="39"/>
      <c r="D2947" s="39"/>
      <c r="E2947" s="39"/>
      <c r="F2947" s="39"/>
      <c r="G2947" s="39"/>
      <c r="H2947" s="39"/>
      <c r="I2947" s="39"/>
      <c r="J2947" s="43"/>
      <c r="K2947" s="39"/>
      <c r="L2947" s="39"/>
    </row>
    <row r="2948" spans="1:12" ht="26.4">
      <c r="A2948" s="41" t="s">
        <v>7249</v>
      </c>
      <c r="B2948" s="42" t="s">
        <v>7247</v>
      </c>
      <c r="C2948" s="39"/>
      <c r="D2948" s="39"/>
      <c r="E2948" s="39"/>
      <c r="F2948" s="39"/>
      <c r="G2948" s="39"/>
      <c r="H2948" s="39"/>
      <c r="I2948" s="39"/>
      <c r="J2948" s="43"/>
      <c r="K2948" s="39"/>
      <c r="L2948" s="39"/>
    </row>
    <row r="2949" spans="1:12" ht="26.4">
      <c r="A2949" s="41" t="s">
        <v>7250</v>
      </c>
      <c r="B2949" s="42" t="s">
        <v>7247</v>
      </c>
      <c r="C2949" s="39"/>
      <c r="D2949" s="39"/>
      <c r="E2949" s="39"/>
      <c r="F2949" s="39"/>
      <c r="G2949" s="39"/>
      <c r="H2949" s="39"/>
      <c r="I2949" s="39"/>
      <c r="J2949" s="43"/>
      <c r="K2949" s="39"/>
      <c r="L2949" s="39"/>
    </row>
    <row r="2950" spans="1:12">
      <c r="A2950" s="41" t="s">
        <v>7251</v>
      </c>
      <c r="B2950" s="42" t="s">
        <v>7252</v>
      </c>
      <c r="C2950" s="39"/>
      <c r="D2950" s="39"/>
      <c r="E2950" s="39"/>
      <c r="F2950" s="39"/>
      <c r="G2950" s="39"/>
      <c r="H2950" s="39"/>
      <c r="I2950" s="39"/>
      <c r="J2950" s="43"/>
      <c r="K2950" s="39"/>
      <c r="L2950" s="39"/>
    </row>
    <row r="2951" spans="1:12">
      <c r="A2951" s="41" t="s">
        <v>7253</v>
      </c>
      <c r="B2951" s="42" t="s">
        <v>7252</v>
      </c>
      <c r="C2951" s="39"/>
      <c r="D2951" s="39"/>
      <c r="E2951" s="39"/>
      <c r="F2951" s="39"/>
      <c r="G2951" s="39"/>
      <c r="H2951" s="39"/>
      <c r="I2951" s="39"/>
      <c r="J2951" s="43"/>
      <c r="K2951" s="39"/>
      <c r="L2951" s="39"/>
    </row>
    <row r="2952" spans="1:12">
      <c r="A2952" s="41" t="s">
        <v>7254</v>
      </c>
      <c r="B2952" s="42" t="s">
        <v>7252</v>
      </c>
      <c r="C2952" s="39"/>
      <c r="D2952" s="39"/>
      <c r="E2952" s="39"/>
      <c r="F2952" s="39"/>
      <c r="G2952" s="39"/>
      <c r="H2952" s="39"/>
      <c r="I2952" s="39"/>
      <c r="J2952" s="43"/>
      <c r="K2952" s="39"/>
      <c r="L2952" s="39"/>
    </row>
    <row r="2953" spans="1:12">
      <c r="A2953" s="41" t="s">
        <v>7255</v>
      </c>
      <c r="B2953" s="42" t="s">
        <v>7252</v>
      </c>
      <c r="C2953" s="39"/>
      <c r="D2953" s="39"/>
      <c r="E2953" s="39"/>
      <c r="F2953" s="39"/>
      <c r="G2953" s="39"/>
      <c r="H2953" s="39"/>
      <c r="I2953" s="39"/>
      <c r="J2953" s="43"/>
      <c r="K2953" s="39"/>
      <c r="L2953" s="39"/>
    </row>
    <row r="2954" spans="1:12">
      <c r="A2954" s="41" t="s">
        <v>7256</v>
      </c>
      <c r="B2954" s="42" t="s">
        <v>7257</v>
      </c>
      <c r="C2954" s="39"/>
      <c r="D2954" s="39"/>
      <c r="E2954" s="39"/>
      <c r="F2954" s="39"/>
      <c r="G2954" s="39"/>
      <c r="H2954" s="39"/>
      <c r="I2954" s="39"/>
      <c r="J2954" s="43"/>
      <c r="K2954" s="39"/>
      <c r="L2954" s="39"/>
    </row>
    <row r="2955" spans="1:12">
      <c r="A2955" s="41" t="s">
        <v>7258</v>
      </c>
      <c r="B2955" s="42" t="s">
        <v>7259</v>
      </c>
      <c r="C2955" s="39"/>
      <c r="D2955" s="39"/>
      <c r="E2955" s="39"/>
      <c r="F2955" s="39"/>
      <c r="G2955" s="39"/>
      <c r="H2955" s="39"/>
      <c r="I2955" s="39"/>
      <c r="J2955" s="43"/>
      <c r="K2955" s="39"/>
      <c r="L2955" s="39"/>
    </row>
    <row r="2956" spans="1:12">
      <c r="A2956" s="41" t="s">
        <v>7260</v>
      </c>
      <c r="B2956" s="42" t="s">
        <v>7259</v>
      </c>
      <c r="C2956" s="39"/>
      <c r="D2956" s="39"/>
      <c r="E2956" s="39"/>
      <c r="F2956" s="39"/>
      <c r="G2956" s="39"/>
      <c r="H2956" s="39"/>
      <c r="I2956" s="39"/>
      <c r="J2956" s="43"/>
      <c r="K2956" s="39"/>
      <c r="L2956" s="39"/>
    </row>
    <row r="2957" spans="1:12">
      <c r="A2957" s="41" t="s">
        <v>7261</v>
      </c>
      <c r="B2957" s="42" t="s">
        <v>7259</v>
      </c>
      <c r="C2957" s="39"/>
      <c r="D2957" s="39"/>
      <c r="E2957" s="39"/>
      <c r="F2957" s="39"/>
      <c r="G2957" s="39"/>
      <c r="H2957" s="39"/>
      <c r="I2957" s="39"/>
      <c r="J2957" s="43"/>
      <c r="K2957" s="39"/>
      <c r="L2957" s="39"/>
    </row>
    <row r="2958" spans="1:12">
      <c r="A2958" s="41" t="s">
        <v>7262</v>
      </c>
      <c r="B2958" s="42" t="s">
        <v>7263</v>
      </c>
      <c r="C2958" s="39"/>
      <c r="D2958" s="39"/>
      <c r="E2958" s="39"/>
      <c r="F2958" s="39"/>
      <c r="G2958" s="39"/>
      <c r="H2958" s="39"/>
      <c r="I2958" s="39"/>
      <c r="J2958" s="43"/>
      <c r="K2958" s="39"/>
      <c r="L2958" s="39"/>
    </row>
    <row r="2959" spans="1:12">
      <c r="A2959" s="41" t="s">
        <v>7264</v>
      </c>
      <c r="B2959" s="42" t="s">
        <v>7263</v>
      </c>
      <c r="C2959" s="39"/>
      <c r="D2959" s="39"/>
      <c r="E2959" s="39"/>
      <c r="F2959" s="39"/>
      <c r="G2959" s="39"/>
      <c r="H2959" s="39"/>
      <c r="I2959" s="39"/>
      <c r="J2959" s="43"/>
      <c r="K2959" s="39"/>
      <c r="L2959" s="39"/>
    </row>
    <row r="2960" spans="1:12">
      <c r="A2960" s="41" t="s">
        <v>7265</v>
      </c>
      <c r="B2960" s="42" t="s">
        <v>7263</v>
      </c>
      <c r="C2960" s="39"/>
      <c r="D2960" s="39"/>
      <c r="E2960" s="39"/>
      <c r="F2960" s="39"/>
      <c r="G2960" s="39"/>
      <c r="H2960" s="39"/>
      <c r="I2960" s="39"/>
      <c r="J2960" s="43"/>
      <c r="K2960" s="39"/>
      <c r="L2960" s="39"/>
    </row>
    <row r="2961" spans="1:12">
      <c r="A2961" s="41" t="s">
        <v>7266</v>
      </c>
      <c r="B2961" s="42" t="s">
        <v>1459</v>
      </c>
      <c r="C2961" s="39"/>
      <c r="D2961" s="39"/>
      <c r="E2961" s="39"/>
      <c r="F2961" s="39"/>
      <c r="G2961" s="39"/>
      <c r="H2961" s="39"/>
      <c r="I2961" s="39"/>
      <c r="J2961" s="43"/>
      <c r="K2961" s="39"/>
      <c r="L2961" s="39"/>
    </row>
    <row r="2962" spans="1:12">
      <c r="A2962" s="41" t="s">
        <v>7267</v>
      </c>
      <c r="B2962" s="42" t="s">
        <v>7268</v>
      </c>
      <c r="C2962" s="39"/>
      <c r="D2962" s="39"/>
      <c r="E2962" s="39"/>
      <c r="F2962" s="39"/>
      <c r="G2962" s="39"/>
      <c r="H2962" s="39"/>
      <c r="I2962" s="39"/>
      <c r="J2962" s="43"/>
      <c r="K2962" s="39"/>
      <c r="L2962" s="39"/>
    </row>
    <row r="2963" spans="1:12">
      <c r="A2963" s="41" t="s">
        <v>7269</v>
      </c>
      <c r="B2963" s="42" t="s">
        <v>7268</v>
      </c>
      <c r="C2963" s="39"/>
      <c r="D2963" s="39"/>
      <c r="E2963" s="39"/>
      <c r="F2963" s="39"/>
      <c r="G2963" s="39"/>
      <c r="H2963" s="39"/>
      <c r="I2963" s="39"/>
      <c r="J2963" s="43"/>
      <c r="K2963" s="39"/>
      <c r="L2963" s="39"/>
    </row>
    <row r="2964" spans="1:12">
      <c r="A2964" s="41" t="s">
        <v>7270</v>
      </c>
      <c r="B2964" s="42" t="s">
        <v>7268</v>
      </c>
      <c r="C2964" s="39"/>
      <c r="D2964" s="39"/>
      <c r="E2964" s="39"/>
      <c r="F2964" s="39"/>
      <c r="G2964" s="39"/>
      <c r="H2964" s="39"/>
      <c r="I2964" s="39"/>
      <c r="J2964" s="43"/>
      <c r="K2964" s="39"/>
      <c r="L2964" s="39"/>
    </row>
    <row r="2965" spans="1:12">
      <c r="A2965" s="41" t="s">
        <v>7271</v>
      </c>
      <c r="B2965" s="42" t="s">
        <v>7268</v>
      </c>
      <c r="C2965" s="39"/>
      <c r="D2965" s="39"/>
      <c r="E2965" s="39"/>
      <c r="F2965" s="39"/>
      <c r="G2965" s="39"/>
      <c r="H2965" s="39"/>
      <c r="I2965" s="39"/>
      <c r="J2965" s="43"/>
      <c r="K2965" s="39"/>
      <c r="L2965" s="39"/>
    </row>
    <row r="2966" spans="1:12">
      <c r="A2966" s="41" t="s">
        <v>7272</v>
      </c>
      <c r="B2966" s="42" t="s">
        <v>7273</v>
      </c>
      <c r="C2966" s="39"/>
      <c r="D2966" s="39"/>
      <c r="E2966" s="39"/>
      <c r="F2966" s="39"/>
      <c r="G2966" s="39"/>
      <c r="H2966" s="39"/>
      <c r="I2966" s="39"/>
      <c r="J2966" s="43"/>
      <c r="K2966" s="39"/>
      <c r="L2966" s="39"/>
    </row>
    <row r="2967" spans="1:12">
      <c r="A2967" s="41" t="s">
        <v>7274</v>
      </c>
      <c r="B2967" s="42" t="s">
        <v>7275</v>
      </c>
      <c r="C2967" s="39"/>
      <c r="D2967" s="39"/>
      <c r="E2967" s="39"/>
      <c r="F2967" s="39"/>
      <c r="G2967" s="39"/>
      <c r="H2967" s="39"/>
      <c r="I2967" s="39"/>
      <c r="J2967" s="43"/>
      <c r="K2967" s="39"/>
      <c r="L2967" s="39"/>
    </row>
    <row r="2968" spans="1:12">
      <c r="A2968" s="41" t="s">
        <v>7276</v>
      </c>
      <c r="B2968" s="42" t="s">
        <v>7275</v>
      </c>
      <c r="C2968" s="39"/>
      <c r="D2968" s="39"/>
      <c r="E2968" s="39"/>
      <c r="F2968" s="39"/>
      <c r="G2968" s="39"/>
      <c r="H2968" s="39"/>
      <c r="I2968" s="39"/>
      <c r="J2968" s="43"/>
      <c r="K2968" s="39"/>
      <c r="L2968" s="39"/>
    </row>
    <row r="2969" spans="1:12">
      <c r="A2969" s="41" t="s">
        <v>7277</v>
      </c>
      <c r="B2969" s="42" t="s">
        <v>7275</v>
      </c>
      <c r="C2969" s="39"/>
      <c r="D2969" s="39"/>
      <c r="E2969" s="39"/>
      <c r="F2969" s="39"/>
      <c r="G2969" s="39"/>
      <c r="H2969" s="39"/>
      <c r="I2969" s="39"/>
      <c r="J2969" s="43"/>
      <c r="K2969" s="39"/>
      <c r="L2969" s="39"/>
    </row>
    <row r="2970" spans="1:12">
      <c r="A2970" s="41" t="s">
        <v>7278</v>
      </c>
      <c r="B2970" s="42" t="s">
        <v>7279</v>
      </c>
      <c r="C2970" s="39"/>
      <c r="D2970" s="39"/>
      <c r="E2970" s="39"/>
      <c r="F2970" s="39"/>
      <c r="G2970" s="39"/>
      <c r="H2970" s="39"/>
      <c r="I2970" s="39"/>
      <c r="J2970" s="43"/>
      <c r="K2970" s="39"/>
      <c r="L2970" s="39"/>
    </row>
    <row r="2971" spans="1:12">
      <c r="A2971" s="41" t="s">
        <v>7280</v>
      </c>
      <c r="B2971" s="42" t="s">
        <v>7279</v>
      </c>
      <c r="C2971" s="39"/>
      <c r="D2971" s="39"/>
      <c r="E2971" s="39"/>
      <c r="F2971" s="39"/>
      <c r="G2971" s="39"/>
      <c r="H2971" s="39"/>
      <c r="I2971" s="39"/>
      <c r="J2971" s="43"/>
      <c r="K2971" s="39"/>
      <c r="L2971" s="39"/>
    </row>
    <row r="2972" spans="1:12">
      <c r="A2972" s="41" t="s">
        <v>7281</v>
      </c>
      <c r="B2972" s="42" t="s">
        <v>7282</v>
      </c>
      <c r="C2972" s="39"/>
      <c r="D2972" s="39"/>
      <c r="E2972" s="39"/>
      <c r="F2972" s="39"/>
      <c r="G2972" s="39"/>
      <c r="H2972" s="39"/>
      <c r="I2972" s="39"/>
      <c r="J2972" s="43"/>
      <c r="K2972" s="39"/>
      <c r="L2972" s="39"/>
    </row>
    <row r="2973" spans="1:12">
      <c r="A2973" s="41" t="s">
        <v>7283</v>
      </c>
      <c r="B2973" s="42" t="s">
        <v>7284</v>
      </c>
      <c r="C2973" s="39"/>
      <c r="D2973" s="39"/>
      <c r="E2973" s="39"/>
      <c r="F2973" s="39"/>
      <c r="G2973" s="39"/>
      <c r="H2973" s="39"/>
      <c r="I2973" s="39"/>
      <c r="J2973" s="43"/>
      <c r="K2973" s="39"/>
      <c r="L2973" s="39"/>
    </row>
    <row r="2974" spans="1:12">
      <c r="A2974" s="41" t="s">
        <v>7285</v>
      </c>
      <c r="B2974" s="42" t="s">
        <v>7286</v>
      </c>
      <c r="C2974" s="39"/>
      <c r="D2974" s="39"/>
      <c r="E2974" s="39"/>
      <c r="F2974" s="39"/>
      <c r="G2974" s="39"/>
      <c r="H2974" s="39"/>
      <c r="I2974" s="39"/>
      <c r="J2974" s="43"/>
      <c r="K2974" s="39"/>
      <c r="L2974" s="39"/>
    </row>
    <row r="2975" spans="1:12">
      <c r="A2975" s="41" t="s">
        <v>7287</v>
      </c>
      <c r="B2975" s="42" t="s">
        <v>7288</v>
      </c>
      <c r="C2975" s="39"/>
      <c r="D2975" s="39"/>
      <c r="E2975" s="39"/>
      <c r="F2975" s="39"/>
      <c r="G2975" s="39"/>
      <c r="H2975" s="39"/>
      <c r="I2975" s="39"/>
      <c r="J2975" s="43"/>
      <c r="K2975" s="39"/>
      <c r="L2975" s="39"/>
    </row>
    <row r="2976" spans="1:12">
      <c r="A2976" s="41" t="s">
        <v>7289</v>
      </c>
      <c r="B2976" s="42" t="s">
        <v>7290</v>
      </c>
      <c r="C2976" s="39"/>
      <c r="D2976" s="39"/>
      <c r="E2976" s="39"/>
      <c r="F2976" s="39"/>
      <c r="G2976" s="39"/>
      <c r="H2976" s="39"/>
      <c r="I2976" s="39"/>
      <c r="J2976" s="43"/>
      <c r="K2976" s="39"/>
      <c r="L2976" s="39"/>
    </row>
    <row r="2977" spans="1:12">
      <c r="A2977" s="41" t="s">
        <v>7291</v>
      </c>
      <c r="B2977" s="42" t="s">
        <v>1461</v>
      </c>
      <c r="C2977" s="39"/>
      <c r="D2977" s="39"/>
      <c r="E2977" s="39"/>
      <c r="F2977" s="39"/>
      <c r="G2977" s="39"/>
      <c r="H2977" s="39"/>
      <c r="I2977" s="39"/>
      <c r="J2977" s="43"/>
      <c r="K2977" s="39"/>
      <c r="L2977" s="39"/>
    </row>
    <row r="2978" spans="1:12">
      <c r="A2978" s="41" t="s">
        <v>7292</v>
      </c>
      <c r="B2978" s="42" t="s">
        <v>7293</v>
      </c>
      <c r="C2978" s="39"/>
      <c r="D2978" s="39"/>
      <c r="E2978" s="39"/>
      <c r="F2978" s="39"/>
      <c r="G2978" s="39"/>
      <c r="H2978" s="39"/>
      <c r="I2978" s="39"/>
      <c r="J2978" s="43"/>
      <c r="K2978" s="39"/>
      <c r="L2978" s="39"/>
    </row>
    <row r="2979" spans="1:12">
      <c r="A2979" s="41" t="s">
        <v>7294</v>
      </c>
      <c r="B2979" s="42" t="s">
        <v>7295</v>
      </c>
      <c r="C2979" s="39"/>
      <c r="D2979" s="39"/>
      <c r="E2979" s="39"/>
      <c r="F2979" s="39"/>
      <c r="G2979" s="39"/>
      <c r="H2979" s="39"/>
      <c r="I2979" s="39"/>
      <c r="J2979" s="43"/>
      <c r="K2979" s="39"/>
      <c r="L2979" s="39"/>
    </row>
    <row r="2980" spans="1:12">
      <c r="A2980" s="41" t="s">
        <v>7296</v>
      </c>
      <c r="B2980" s="42" t="s">
        <v>7295</v>
      </c>
      <c r="C2980" s="39"/>
      <c r="D2980" s="39"/>
      <c r="E2980" s="39"/>
      <c r="F2980" s="39"/>
      <c r="G2980" s="39"/>
      <c r="H2980" s="39"/>
      <c r="I2980" s="39"/>
      <c r="J2980" s="43"/>
      <c r="K2980" s="39"/>
      <c r="L2980" s="39"/>
    </row>
    <row r="2981" spans="1:12">
      <c r="A2981" s="41" t="s">
        <v>7297</v>
      </c>
      <c r="B2981" s="42" t="s">
        <v>7298</v>
      </c>
      <c r="C2981" s="39"/>
      <c r="D2981" s="39"/>
      <c r="E2981" s="39"/>
      <c r="F2981" s="39"/>
      <c r="G2981" s="39"/>
      <c r="H2981" s="39"/>
      <c r="I2981" s="39"/>
      <c r="J2981" s="43"/>
      <c r="K2981" s="39"/>
      <c r="L2981" s="39"/>
    </row>
    <row r="2982" spans="1:12">
      <c r="A2982" s="41" t="s">
        <v>7299</v>
      </c>
      <c r="B2982" s="42" t="s">
        <v>7300</v>
      </c>
      <c r="C2982" s="39"/>
      <c r="D2982" s="39"/>
      <c r="E2982" s="39"/>
      <c r="F2982" s="39"/>
      <c r="G2982" s="39"/>
      <c r="H2982" s="39"/>
      <c r="I2982" s="39"/>
      <c r="J2982" s="43"/>
      <c r="K2982" s="39"/>
      <c r="L2982" s="39"/>
    </row>
    <row r="2983" spans="1:12">
      <c r="A2983" s="41" t="s">
        <v>7301</v>
      </c>
      <c r="B2983" s="42" t="s">
        <v>7302</v>
      </c>
      <c r="C2983" s="39"/>
      <c r="D2983" s="39"/>
      <c r="E2983" s="39"/>
      <c r="F2983" s="39"/>
      <c r="G2983" s="39"/>
      <c r="H2983" s="39"/>
      <c r="I2983" s="39"/>
      <c r="J2983" s="43"/>
      <c r="K2983" s="39"/>
      <c r="L2983" s="39"/>
    </row>
    <row r="2984" spans="1:12">
      <c r="A2984" s="41" t="s">
        <v>7303</v>
      </c>
      <c r="B2984" s="42" t="s">
        <v>7304</v>
      </c>
      <c r="C2984" s="39"/>
      <c r="D2984" s="39"/>
      <c r="E2984" s="39"/>
      <c r="F2984" s="39"/>
      <c r="G2984" s="39"/>
      <c r="H2984" s="39"/>
      <c r="I2984" s="39"/>
      <c r="J2984" s="43"/>
      <c r="K2984" s="39"/>
      <c r="L2984" s="39"/>
    </row>
    <row r="2985" spans="1:12">
      <c r="A2985" s="41" t="s">
        <v>7305</v>
      </c>
      <c r="B2985" s="42" t="s">
        <v>7304</v>
      </c>
      <c r="C2985" s="39"/>
      <c r="D2985" s="39"/>
      <c r="E2985" s="39"/>
      <c r="F2985" s="39"/>
      <c r="G2985" s="39"/>
      <c r="H2985" s="39"/>
      <c r="I2985" s="39"/>
      <c r="J2985" s="43"/>
      <c r="K2985" s="39"/>
      <c r="L2985" s="39"/>
    </row>
    <row r="2986" spans="1:12">
      <c r="A2986" s="41" t="s">
        <v>7306</v>
      </c>
      <c r="B2986" s="42" t="s">
        <v>7304</v>
      </c>
      <c r="C2986" s="39"/>
      <c r="D2986" s="39"/>
      <c r="E2986" s="39"/>
      <c r="F2986" s="39"/>
      <c r="G2986" s="39"/>
      <c r="H2986" s="39"/>
      <c r="I2986" s="39"/>
      <c r="J2986" s="43"/>
      <c r="K2986" s="39"/>
      <c r="L2986" s="39"/>
    </row>
    <row r="2987" spans="1:12">
      <c r="A2987" s="41" t="s">
        <v>7307</v>
      </c>
      <c r="B2987" s="42" t="s">
        <v>7308</v>
      </c>
      <c r="C2987" s="39"/>
      <c r="D2987" s="39"/>
      <c r="E2987" s="39"/>
      <c r="F2987" s="39"/>
      <c r="G2987" s="39"/>
      <c r="H2987" s="39"/>
      <c r="I2987" s="39"/>
      <c r="J2987" s="43"/>
      <c r="K2987" s="39"/>
      <c r="L2987" s="39"/>
    </row>
    <row r="2988" spans="1:12">
      <c r="A2988" s="41" t="s">
        <v>7309</v>
      </c>
      <c r="B2988" s="42" t="s">
        <v>7308</v>
      </c>
      <c r="C2988" s="39"/>
      <c r="D2988" s="39"/>
      <c r="E2988" s="39"/>
      <c r="F2988" s="39"/>
      <c r="G2988" s="39"/>
      <c r="H2988" s="39"/>
      <c r="I2988" s="39"/>
      <c r="J2988" s="43"/>
      <c r="K2988" s="39"/>
      <c r="L2988" s="39"/>
    </row>
    <row r="2989" spans="1:12">
      <c r="A2989" s="41" t="s">
        <v>7310</v>
      </c>
      <c r="B2989" s="42" t="s">
        <v>7308</v>
      </c>
      <c r="C2989" s="39"/>
      <c r="D2989" s="39"/>
      <c r="E2989" s="39"/>
      <c r="F2989" s="39"/>
      <c r="G2989" s="39"/>
      <c r="H2989" s="39"/>
      <c r="I2989" s="39"/>
      <c r="J2989" s="43"/>
      <c r="K2989" s="39"/>
      <c r="L2989" s="39"/>
    </row>
    <row r="2990" spans="1:12">
      <c r="A2990" s="41" t="s">
        <v>7311</v>
      </c>
      <c r="B2990" s="42" t="s">
        <v>7312</v>
      </c>
      <c r="C2990" s="39"/>
      <c r="D2990" s="39"/>
      <c r="E2990" s="39"/>
      <c r="F2990" s="39"/>
      <c r="G2990" s="39"/>
      <c r="H2990" s="39"/>
      <c r="I2990" s="39"/>
      <c r="J2990" s="43"/>
      <c r="K2990" s="39"/>
      <c r="L2990" s="39"/>
    </row>
    <row r="2991" spans="1:12">
      <c r="A2991" s="41" t="s">
        <v>7313</v>
      </c>
      <c r="B2991" s="42" t="s">
        <v>7312</v>
      </c>
      <c r="C2991" s="39"/>
      <c r="D2991" s="39"/>
      <c r="E2991" s="39"/>
      <c r="F2991" s="39"/>
      <c r="G2991" s="39"/>
      <c r="H2991" s="39"/>
      <c r="I2991" s="39"/>
      <c r="J2991" s="43"/>
      <c r="K2991" s="39"/>
      <c r="L2991" s="39"/>
    </row>
    <row r="2992" spans="1:12">
      <c r="A2992" s="41" t="s">
        <v>7314</v>
      </c>
      <c r="B2992" s="42" t="s">
        <v>7312</v>
      </c>
      <c r="C2992" s="39"/>
      <c r="D2992" s="39"/>
      <c r="E2992" s="39"/>
      <c r="F2992" s="39"/>
      <c r="G2992" s="39"/>
      <c r="H2992" s="39"/>
      <c r="I2992" s="39"/>
      <c r="J2992" s="43"/>
      <c r="K2992" s="39"/>
      <c r="L2992" s="39"/>
    </row>
    <row r="2993" spans="1:12">
      <c r="A2993" s="41" t="s">
        <v>7315</v>
      </c>
      <c r="B2993" s="42" t="s">
        <v>7316</v>
      </c>
      <c r="C2993" s="39"/>
      <c r="D2993" s="39"/>
      <c r="E2993" s="39"/>
      <c r="F2993" s="39"/>
      <c r="G2993" s="39"/>
      <c r="H2993" s="39"/>
      <c r="I2993" s="39"/>
      <c r="J2993" s="43"/>
      <c r="K2993" s="39"/>
      <c r="L2993" s="39"/>
    </row>
    <row r="2994" spans="1:12">
      <c r="A2994" s="41" t="s">
        <v>7317</v>
      </c>
      <c r="B2994" s="42" t="s">
        <v>7318</v>
      </c>
      <c r="C2994" s="39"/>
      <c r="D2994" s="39"/>
      <c r="E2994" s="39"/>
      <c r="F2994" s="39"/>
      <c r="G2994" s="39"/>
      <c r="H2994" s="39"/>
      <c r="I2994" s="39"/>
      <c r="J2994" s="43"/>
      <c r="K2994" s="39"/>
      <c r="L2994" s="39"/>
    </row>
    <row r="2995" spans="1:12">
      <c r="A2995" s="41" t="s">
        <v>7319</v>
      </c>
      <c r="B2995" s="42" t="s">
        <v>7320</v>
      </c>
      <c r="C2995" s="39"/>
      <c r="D2995" s="39"/>
      <c r="E2995" s="39"/>
      <c r="F2995" s="39"/>
      <c r="G2995" s="39"/>
      <c r="H2995" s="39"/>
      <c r="I2995" s="39"/>
      <c r="J2995" s="43"/>
      <c r="K2995" s="39"/>
      <c r="L2995" s="39"/>
    </row>
    <row r="2996" spans="1:12">
      <c r="A2996" s="41" t="s">
        <v>7321</v>
      </c>
      <c r="B2996" s="42" t="s">
        <v>7322</v>
      </c>
      <c r="C2996" s="39"/>
      <c r="D2996" s="39"/>
      <c r="E2996" s="39"/>
      <c r="F2996" s="39"/>
      <c r="G2996" s="39"/>
      <c r="H2996" s="39"/>
      <c r="I2996" s="39"/>
      <c r="J2996" s="43"/>
      <c r="K2996" s="39"/>
      <c r="L2996" s="39"/>
    </row>
    <row r="2997" spans="1:12">
      <c r="A2997" s="41" t="s">
        <v>7323</v>
      </c>
      <c r="B2997" s="42" t="s">
        <v>7322</v>
      </c>
      <c r="C2997" s="39"/>
      <c r="D2997" s="39"/>
      <c r="E2997" s="39"/>
      <c r="F2997" s="39"/>
      <c r="G2997" s="39"/>
      <c r="H2997" s="39"/>
      <c r="I2997" s="39"/>
      <c r="J2997" s="43"/>
      <c r="K2997" s="39"/>
      <c r="L2997" s="39"/>
    </row>
    <row r="2998" spans="1:12">
      <c r="A2998" s="41" t="s">
        <v>7324</v>
      </c>
      <c r="B2998" s="42" t="s">
        <v>7322</v>
      </c>
      <c r="C2998" s="39"/>
      <c r="D2998" s="39"/>
      <c r="E2998" s="39"/>
      <c r="F2998" s="39"/>
      <c r="G2998" s="39"/>
      <c r="H2998" s="39"/>
      <c r="I2998" s="39"/>
      <c r="J2998" s="43"/>
      <c r="K2998" s="39"/>
      <c r="L2998" s="39"/>
    </row>
    <row r="2999" spans="1:12">
      <c r="A2999" s="41" t="s">
        <v>7325</v>
      </c>
      <c r="B2999" s="42" t="s">
        <v>7326</v>
      </c>
      <c r="C2999" s="39"/>
      <c r="D2999" s="39"/>
      <c r="E2999" s="39"/>
      <c r="F2999" s="39"/>
      <c r="G2999" s="39"/>
      <c r="H2999" s="39"/>
      <c r="I2999" s="39"/>
      <c r="J2999" s="43"/>
      <c r="K2999" s="39"/>
      <c r="L2999" s="39"/>
    </row>
    <row r="3000" spans="1:12">
      <c r="A3000" s="41" t="s">
        <v>7327</v>
      </c>
      <c r="B3000" s="42" t="s">
        <v>7326</v>
      </c>
      <c r="C3000" s="39"/>
      <c r="D3000" s="39"/>
      <c r="E3000" s="39"/>
      <c r="F3000" s="39"/>
      <c r="G3000" s="39"/>
      <c r="H3000" s="39"/>
      <c r="I3000" s="39"/>
      <c r="J3000" s="43"/>
      <c r="K3000" s="39"/>
      <c r="L3000" s="39"/>
    </row>
    <row r="3001" spans="1:12">
      <c r="A3001" s="41" t="s">
        <v>7328</v>
      </c>
      <c r="B3001" s="42" t="s">
        <v>7329</v>
      </c>
      <c r="C3001" s="39"/>
      <c r="D3001" s="39"/>
      <c r="E3001" s="39"/>
      <c r="F3001" s="39"/>
      <c r="G3001" s="39"/>
      <c r="H3001" s="39"/>
      <c r="I3001" s="39"/>
      <c r="J3001" s="43"/>
      <c r="K3001" s="39"/>
      <c r="L3001" s="39"/>
    </row>
    <row r="3002" spans="1:12">
      <c r="A3002" s="41" t="s">
        <v>7330</v>
      </c>
      <c r="B3002" s="42" t="s">
        <v>7331</v>
      </c>
      <c r="C3002" s="39"/>
      <c r="D3002" s="39"/>
      <c r="E3002" s="39"/>
      <c r="F3002" s="39"/>
      <c r="G3002" s="39"/>
      <c r="H3002" s="39"/>
      <c r="I3002" s="39"/>
      <c r="J3002" s="43"/>
      <c r="K3002" s="39"/>
      <c r="L3002" s="39"/>
    </row>
    <row r="3003" spans="1:12">
      <c r="A3003" s="41" t="s">
        <v>7332</v>
      </c>
      <c r="B3003" s="42" t="s">
        <v>1464</v>
      </c>
      <c r="C3003" s="39"/>
      <c r="D3003" s="39"/>
      <c r="E3003" s="39"/>
      <c r="F3003" s="39"/>
      <c r="G3003" s="39"/>
      <c r="H3003" s="39"/>
      <c r="I3003" s="39"/>
      <c r="J3003" s="43"/>
      <c r="K3003" s="39"/>
      <c r="L3003" s="39"/>
    </row>
    <row r="3004" spans="1:12">
      <c r="A3004" s="41" t="s">
        <v>7333</v>
      </c>
      <c r="B3004" s="42" t="s">
        <v>7334</v>
      </c>
      <c r="C3004" s="39"/>
      <c r="D3004" s="39"/>
      <c r="E3004" s="39"/>
      <c r="F3004" s="39"/>
      <c r="G3004" s="39"/>
      <c r="H3004" s="39"/>
      <c r="I3004" s="39"/>
      <c r="J3004" s="43"/>
      <c r="K3004" s="39"/>
      <c r="L3004" s="39"/>
    </row>
    <row r="3005" spans="1:12">
      <c r="A3005" s="41" t="s">
        <v>7335</v>
      </c>
      <c r="B3005" s="42" t="s">
        <v>7336</v>
      </c>
      <c r="C3005" s="39"/>
      <c r="D3005" s="39"/>
      <c r="E3005" s="39"/>
      <c r="F3005" s="39"/>
      <c r="G3005" s="39"/>
      <c r="H3005" s="39"/>
      <c r="I3005" s="39"/>
      <c r="J3005" s="43"/>
      <c r="K3005" s="39"/>
      <c r="L3005" s="39"/>
    </row>
    <row r="3006" spans="1:12">
      <c r="A3006" s="41" t="s">
        <v>7337</v>
      </c>
      <c r="B3006" s="42" t="s">
        <v>7336</v>
      </c>
      <c r="C3006" s="39"/>
      <c r="D3006" s="39"/>
      <c r="E3006" s="39"/>
      <c r="F3006" s="39"/>
      <c r="G3006" s="39"/>
      <c r="H3006" s="39"/>
      <c r="I3006" s="39"/>
      <c r="J3006" s="43"/>
      <c r="K3006" s="39"/>
      <c r="L3006" s="39"/>
    </row>
    <row r="3007" spans="1:12">
      <c r="A3007" s="41" t="s">
        <v>7338</v>
      </c>
      <c r="B3007" s="42" t="s">
        <v>7336</v>
      </c>
      <c r="C3007" s="39"/>
      <c r="D3007" s="39"/>
      <c r="E3007" s="39"/>
      <c r="F3007" s="39"/>
      <c r="G3007" s="39"/>
      <c r="H3007" s="39"/>
      <c r="I3007" s="39"/>
      <c r="J3007" s="43"/>
      <c r="K3007" s="39"/>
      <c r="L3007" s="39"/>
    </row>
    <row r="3008" spans="1:12">
      <c r="A3008" s="41" t="s">
        <v>7339</v>
      </c>
      <c r="B3008" s="42" t="s">
        <v>7340</v>
      </c>
      <c r="C3008" s="39"/>
      <c r="D3008" s="39"/>
      <c r="E3008" s="39"/>
      <c r="F3008" s="39"/>
      <c r="G3008" s="39"/>
      <c r="H3008" s="39"/>
      <c r="I3008" s="39"/>
      <c r="J3008" s="43"/>
      <c r="K3008" s="39"/>
      <c r="L3008" s="39"/>
    </row>
    <row r="3009" spans="1:12">
      <c r="A3009" s="41" t="s">
        <v>7341</v>
      </c>
      <c r="B3009" s="42" t="s">
        <v>7340</v>
      </c>
      <c r="C3009" s="39"/>
      <c r="D3009" s="39"/>
      <c r="E3009" s="39"/>
      <c r="F3009" s="39"/>
      <c r="G3009" s="39"/>
      <c r="H3009" s="39"/>
      <c r="I3009" s="39"/>
      <c r="J3009" s="43"/>
      <c r="K3009" s="39"/>
      <c r="L3009" s="39"/>
    </row>
    <row r="3010" spans="1:12">
      <c r="A3010" s="41" t="s">
        <v>7342</v>
      </c>
      <c r="B3010" s="42" t="s">
        <v>7340</v>
      </c>
      <c r="C3010" s="39"/>
      <c r="D3010" s="39"/>
      <c r="E3010" s="39"/>
      <c r="F3010" s="39"/>
      <c r="G3010" s="39"/>
      <c r="H3010" s="39"/>
      <c r="I3010" s="39"/>
      <c r="J3010" s="43"/>
      <c r="K3010" s="39"/>
      <c r="L3010" s="39"/>
    </row>
    <row r="3011" spans="1:12">
      <c r="A3011" s="41" t="s">
        <v>7343</v>
      </c>
      <c r="B3011" s="42" t="s">
        <v>7344</v>
      </c>
      <c r="C3011" s="39"/>
      <c r="D3011" s="39"/>
      <c r="E3011" s="39"/>
      <c r="F3011" s="39"/>
      <c r="G3011" s="39"/>
      <c r="H3011" s="39"/>
      <c r="I3011" s="39"/>
      <c r="J3011" s="43"/>
      <c r="K3011" s="39"/>
      <c r="L3011" s="39"/>
    </row>
    <row r="3012" spans="1:12">
      <c r="A3012" s="41" t="s">
        <v>7345</v>
      </c>
      <c r="B3012" s="42" t="s">
        <v>7346</v>
      </c>
      <c r="C3012" s="39"/>
      <c r="D3012" s="39"/>
      <c r="E3012" s="39"/>
      <c r="F3012" s="39"/>
      <c r="G3012" s="39"/>
      <c r="H3012" s="39"/>
      <c r="I3012" s="39"/>
      <c r="J3012" s="43"/>
      <c r="K3012" s="39"/>
      <c r="L3012" s="39"/>
    </row>
    <row r="3013" spans="1:12">
      <c r="A3013" s="41" t="s">
        <v>7347</v>
      </c>
      <c r="B3013" s="42" t="s">
        <v>7346</v>
      </c>
      <c r="C3013" s="39"/>
      <c r="D3013" s="39"/>
      <c r="E3013" s="39"/>
      <c r="F3013" s="39"/>
      <c r="G3013" s="39"/>
      <c r="H3013" s="39"/>
      <c r="I3013" s="39"/>
      <c r="J3013" s="43"/>
      <c r="K3013" s="39"/>
      <c r="L3013" s="39"/>
    </row>
    <row r="3014" spans="1:12">
      <c r="A3014" s="41" t="s">
        <v>7348</v>
      </c>
      <c r="B3014" s="42" t="s">
        <v>7346</v>
      </c>
      <c r="C3014" s="39"/>
      <c r="D3014" s="39"/>
      <c r="E3014" s="39"/>
      <c r="F3014" s="39"/>
      <c r="G3014" s="39"/>
      <c r="H3014" s="39"/>
      <c r="I3014" s="39"/>
      <c r="J3014" s="43"/>
      <c r="K3014" s="39"/>
      <c r="L3014" s="39"/>
    </row>
    <row r="3015" spans="1:12">
      <c r="A3015" s="41" t="s">
        <v>7349</v>
      </c>
      <c r="B3015" s="42" t="s">
        <v>7350</v>
      </c>
      <c r="C3015" s="39"/>
      <c r="D3015" s="39"/>
      <c r="E3015" s="39"/>
      <c r="F3015" s="39"/>
      <c r="G3015" s="39"/>
      <c r="H3015" s="39"/>
      <c r="I3015" s="39"/>
      <c r="J3015" s="43"/>
      <c r="K3015" s="39"/>
      <c r="L3015" s="39"/>
    </row>
    <row r="3016" spans="1:12">
      <c r="A3016" s="41" t="s">
        <v>7351</v>
      </c>
      <c r="B3016" s="42" t="s">
        <v>7350</v>
      </c>
      <c r="C3016" s="39"/>
      <c r="D3016" s="39"/>
      <c r="E3016" s="39"/>
      <c r="F3016" s="39"/>
      <c r="G3016" s="39"/>
      <c r="H3016" s="39"/>
      <c r="I3016" s="39"/>
      <c r="J3016" s="43"/>
      <c r="K3016" s="39"/>
      <c r="L3016" s="39"/>
    </row>
    <row r="3017" spans="1:12">
      <c r="A3017" s="41" t="s">
        <v>7352</v>
      </c>
      <c r="B3017" s="42" t="s">
        <v>7350</v>
      </c>
      <c r="C3017" s="39"/>
      <c r="D3017" s="39"/>
      <c r="E3017" s="39"/>
      <c r="F3017" s="39"/>
      <c r="G3017" s="39"/>
      <c r="H3017" s="39"/>
      <c r="I3017" s="39"/>
      <c r="J3017" s="43"/>
      <c r="K3017" s="39"/>
      <c r="L3017" s="39"/>
    </row>
    <row r="3018" spans="1:12">
      <c r="A3018" s="41" t="s">
        <v>7353</v>
      </c>
      <c r="B3018" s="42" t="s">
        <v>7354</v>
      </c>
      <c r="C3018" s="39"/>
      <c r="D3018" s="39"/>
      <c r="E3018" s="39"/>
      <c r="F3018" s="39"/>
      <c r="G3018" s="39"/>
      <c r="H3018" s="39"/>
      <c r="I3018" s="39"/>
      <c r="J3018" s="43"/>
      <c r="K3018" s="39"/>
      <c r="L3018" s="39"/>
    </row>
    <row r="3019" spans="1:12">
      <c r="A3019" s="41" t="s">
        <v>7355</v>
      </c>
      <c r="B3019" s="42" t="s">
        <v>7354</v>
      </c>
      <c r="C3019" s="39"/>
      <c r="D3019" s="39"/>
      <c r="E3019" s="39"/>
      <c r="F3019" s="39"/>
      <c r="G3019" s="39"/>
      <c r="H3019" s="39"/>
      <c r="I3019" s="39"/>
      <c r="J3019" s="43"/>
      <c r="K3019" s="39"/>
      <c r="L3019" s="39"/>
    </row>
    <row r="3020" spans="1:12">
      <c r="A3020" s="41" t="s">
        <v>7356</v>
      </c>
      <c r="B3020" s="42" t="s">
        <v>7354</v>
      </c>
      <c r="C3020" s="39"/>
      <c r="D3020" s="39"/>
      <c r="E3020" s="39"/>
      <c r="F3020" s="39"/>
      <c r="G3020" s="39"/>
      <c r="H3020" s="39"/>
      <c r="I3020" s="39"/>
      <c r="J3020" s="43"/>
      <c r="K3020" s="39"/>
      <c r="L3020" s="39"/>
    </row>
    <row r="3021" spans="1:12">
      <c r="A3021" s="41" t="s">
        <v>7357</v>
      </c>
      <c r="B3021" s="42" t="s">
        <v>7358</v>
      </c>
      <c r="C3021" s="39"/>
      <c r="D3021" s="39"/>
      <c r="E3021" s="39"/>
      <c r="F3021" s="39"/>
      <c r="G3021" s="39"/>
      <c r="H3021" s="39"/>
      <c r="I3021" s="39"/>
      <c r="J3021" s="43"/>
      <c r="K3021" s="39"/>
      <c r="L3021" s="39"/>
    </row>
    <row r="3022" spans="1:12" ht="26.4">
      <c r="A3022" s="41" t="s">
        <v>7359</v>
      </c>
      <c r="B3022" s="42" t="s">
        <v>7360</v>
      </c>
      <c r="C3022" s="39"/>
      <c r="D3022" s="39"/>
      <c r="E3022" s="39"/>
      <c r="F3022" s="39"/>
      <c r="G3022" s="39"/>
      <c r="H3022" s="39"/>
      <c r="I3022" s="39"/>
      <c r="J3022" s="43"/>
      <c r="K3022" s="39"/>
      <c r="L3022" s="39"/>
    </row>
    <row r="3023" spans="1:12">
      <c r="A3023" s="41" t="s">
        <v>7361</v>
      </c>
      <c r="B3023" s="42" t="s">
        <v>7362</v>
      </c>
      <c r="C3023" s="39"/>
      <c r="D3023" s="39"/>
      <c r="E3023" s="39"/>
      <c r="F3023" s="39"/>
      <c r="G3023" s="39"/>
      <c r="H3023" s="39"/>
      <c r="I3023" s="39"/>
      <c r="J3023" s="43"/>
      <c r="K3023" s="39"/>
      <c r="L3023" s="39"/>
    </row>
    <row r="3024" spans="1:12">
      <c r="A3024" s="41" t="s">
        <v>7363</v>
      </c>
      <c r="B3024" s="42" t="s">
        <v>7364</v>
      </c>
      <c r="C3024" s="39"/>
      <c r="D3024" s="39"/>
      <c r="E3024" s="39"/>
      <c r="F3024" s="39"/>
      <c r="G3024" s="39"/>
      <c r="H3024" s="39"/>
      <c r="I3024" s="39"/>
      <c r="J3024" s="43"/>
      <c r="K3024" s="39"/>
      <c r="L3024" s="39"/>
    </row>
    <row r="3025" spans="1:12">
      <c r="A3025" s="41" t="s">
        <v>7365</v>
      </c>
      <c r="B3025" s="42" t="s">
        <v>7366</v>
      </c>
      <c r="C3025" s="39"/>
      <c r="D3025" s="39"/>
      <c r="E3025" s="39"/>
      <c r="F3025" s="39"/>
      <c r="G3025" s="39"/>
      <c r="H3025" s="39"/>
      <c r="I3025" s="39"/>
      <c r="J3025" s="43"/>
      <c r="K3025" s="39"/>
      <c r="L3025" s="39"/>
    </row>
    <row r="3026" spans="1:12">
      <c r="A3026" s="41" t="s">
        <v>7367</v>
      </c>
      <c r="B3026" s="42" t="s">
        <v>7366</v>
      </c>
      <c r="C3026" s="39"/>
      <c r="D3026" s="39"/>
      <c r="E3026" s="39"/>
      <c r="F3026" s="39"/>
      <c r="G3026" s="39"/>
      <c r="H3026" s="39"/>
      <c r="I3026" s="39"/>
      <c r="J3026" s="43"/>
      <c r="K3026" s="39"/>
      <c r="L3026" s="39"/>
    </row>
    <row r="3027" spans="1:12">
      <c r="A3027" s="41" t="s">
        <v>7368</v>
      </c>
      <c r="B3027" s="42" t="s">
        <v>7366</v>
      </c>
      <c r="C3027" s="39"/>
      <c r="D3027" s="39"/>
      <c r="E3027" s="39"/>
      <c r="F3027" s="39"/>
      <c r="G3027" s="39"/>
      <c r="H3027" s="39"/>
      <c r="I3027" s="39"/>
      <c r="J3027" s="43"/>
      <c r="K3027" s="39"/>
      <c r="L3027" s="39"/>
    </row>
    <row r="3028" spans="1:12">
      <c r="A3028" s="41" t="s">
        <v>7369</v>
      </c>
      <c r="B3028" s="42" t="s">
        <v>7370</v>
      </c>
      <c r="C3028" s="39"/>
      <c r="D3028" s="39"/>
      <c r="E3028" s="39"/>
      <c r="F3028" s="39"/>
      <c r="G3028" s="39"/>
      <c r="H3028" s="39"/>
      <c r="I3028" s="39"/>
      <c r="J3028" s="43"/>
      <c r="K3028" s="39"/>
      <c r="L3028" s="39"/>
    </row>
    <row r="3029" spans="1:12">
      <c r="A3029" s="41" t="s">
        <v>7371</v>
      </c>
      <c r="B3029" s="42" t="s">
        <v>7370</v>
      </c>
      <c r="C3029" s="39"/>
      <c r="D3029" s="39"/>
      <c r="E3029" s="39"/>
      <c r="F3029" s="39"/>
      <c r="G3029" s="39"/>
      <c r="H3029" s="39"/>
      <c r="I3029" s="39"/>
      <c r="J3029" s="43"/>
      <c r="K3029" s="39"/>
      <c r="L3029" s="39"/>
    </row>
    <row r="3030" spans="1:12">
      <c r="A3030" s="41" t="s">
        <v>7372</v>
      </c>
      <c r="B3030" s="42" t="s">
        <v>7370</v>
      </c>
      <c r="C3030" s="39"/>
      <c r="D3030" s="39"/>
      <c r="E3030" s="39"/>
      <c r="F3030" s="39"/>
      <c r="G3030" s="39"/>
      <c r="H3030" s="39"/>
      <c r="I3030" s="39"/>
      <c r="J3030" s="43"/>
      <c r="K3030" s="39"/>
      <c r="L3030" s="39"/>
    </row>
    <row r="3031" spans="1:12">
      <c r="A3031" s="41" t="s">
        <v>7373</v>
      </c>
      <c r="B3031" s="42" t="s">
        <v>1466</v>
      </c>
      <c r="C3031" s="39"/>
      <c r="D3031" s="39"/>
      <c r="E3031" s="39"/>
      <c r="F3031" s="39"/>
      <c r="G3031" s="39"/>
      <c r="H3031" s="39"/>
      <c r="I3031" s="39"/>
      <c r="J3031" s="43"/>
      <c r="K3031" s="39"/>
      <c r="L3031" s="39"/>
    </row>
    <row r="3032" spans="1:12">
      <c r="A3032" s="41" t="s">
        <v>7374</v>
      </c>
      <c r="B3032" s="42" t="s">
        <v>1466</v>
      </c>
      <c r="C3032" s="39"/>
      <c r="D3032" s="39"/>
      <c r="E3032" s="39"/>
      <c r="F3032" s="39"/>
      <c r="G3032" s="39"/>
      <c r="H3032" s="39"/>
      <c r="I3032" s="39"/>
      <c r="J3032" s="43"/>
      <c r="K3032" s="39"/>
      <c r="L3032" s="39"/>
    </row>
    <row r="3033" spans="1:12">
      <c r="A3033" s="41" t="s">
        <v>7375</v>
      </c>
      <c r="B3033" s="42" t="s">
        <v>1466</v>
      </c>
      <c r="C3033" s="39"/>
      <c r="D3033" s="39"/>
      <c r="E3033" s="39"/>
      <c r="F3033" s="39"/>
      <c r="G3033" s="39"/>
      <c r="H3033" s="39"/>
      <c r="I3033" s="39"/>
      <c r="J3033" s="43"/>
      <c r="K3033" s="39"/>
      <c r="L3033" s="39"/>
    </row>
    <row r="3034" spans="1:12">
      <c r="A3034" s="41" t="s">
        <v>7376</v>
      </c>
      <c r="B3034" s="42" t="s">
        <v>1466</v>
      </c>
      <c r="C3034" s="39"/>
      <c r="D3034" s="39"/>
      <c r="E3034" s="39"/>
      <c r="F3034" s="39"/>
      <c r="G3034" s="39"/>
      <c r="H3034" s="39"/>
      <c r="I3034" s="39"/>
      <c r="J3034" s="43"/>
      <c r="K3034" s="39"/>
      <c r="L3034" s="39"/>
    </row>
    <row r="3035" spans="1:12" ht="26.4">
      <c r="A3035" s="41" t="s">
        <v>7377</v>
      </c>
      <c r="B3035" s="42" t="s">
        <v>7378</v>
      </c>
      <c r="C3035" s="39"/>
      <c r="D3035" s="39"/>
      <c r="E3035" s="39"/>
      <c r="F3035" s="39"/>
      <c r="G3035" s="39"/>
      <c r="H3035" s="39"/>
      <c r="I3035" s="39"/>
      <c r="J3035" s="43"/>
      <c r="K3035" s="39"/>
      <c r="L3035" s="39"/>
    </row>
    <row r="3036" spans="1:12">
      <c r="A3036" s="41" t="s">
        <v>7379</v>
      </c>
      <c r="B3036" s="42" t="s">
        <v>7380</v>
      </c>
      <c r="C3036" s="39"/>
      <c r="D3036" s="39"/>
      <c r="E3036" s="39"/>
      <c r="F3036" s="39"/>
      <c r="G3036" s="39"/>
      <c r="H3036" s="39"/>
      <c r="I3036" s="39"/>
      <c r="J3036" s="43"/>
      <c r="K3036" s="39"/>
      <c r="L3036" s="39"/>
    </row>
    <row r="3037" spans="1:12">
      <c r="A3037" s="41" t="s">
        <v>7381</v>
      </c>
      <c r="B3037" s="42" t="s">
        <v>1468</v>
      </c>
      <c r="C3037" s="39"/>
      <c r="D3037" s="39"/>
      <c r="E3037" s="39"/>
      <c r="F3037" s="39"/>
      <c r="G3037" s="39"/>
      <c r="H3037" s="39"/>
      <c r="I3037" s="39"/>
      <c r="J3037" s="43"/>
      <c r="K3037" s="39"/>
      <c r="L3037" s="39"/>
    </row>
    <row r="3038" spans="1:12">
      <c r="A3038" s="41" t="s">
        <v>7382</v>
      </c>
      <c r="B3038" s="42" t="s">
        <v>7383</v>
      </c>
      <c r="C3038" s="39"/>
      <c r="D3038" s="39"/>
      <c r="E3038" s="39"/>
      <c r="F3038" s="39"/>
      <c r="G3038" s="39"/>
      <c r="H3038" s="39"/>
      <c r="I3038" s="39"/>
      <c r="J3038" s="43"/>
      <c r="K3038" s="39"/>
      <c r="L3038" s="39"/>
    </row>
    <row r="3039" spans="1:12">
      <c r="A3039" s="41" t="s">
        <v>7384</v>
      </c>
      <c r="B3039" s="42" t="s">
        <v>7385</v>
      </c>
      <c r="C3039" s="39"/>
      <c r="D3039" s="39"/>
      <c r="E3039" s="39"/>
      <c r="F3039" s="39"/>
      <c r="G3039" s="39"/>
      <c r="H3039" s="39"/>
      <c r="I3039" s="39"/>
      <c r="J3039" s="43"/>
      <c r="K3039" s="39"/>
      <c r="L3039" s="39"/>
    </row>
    <row r="3040" spans="1:12">
      <c r="A3040" s="41" t="s">
        <v>7386</v>
      </c>
      <c r="B3040" s="42" t="s">
        <v>7387</v>
      </c>
      <c r="C3040" s="39"/>
      <c r="D3040" s="39"/>
      <c r="E3040" s="39"/>
      <c r="F3040" s="39"/>
      <c r="G3040" s="39"/>
      <c r="H3040" s="39"/>
      <c r="I3040" s="39"/>
      <c r="J3040" s="43"/>
      <c r="K3040" s="39"/>
      <c r="L3040" s="39"/>
    </row>
    <row r="3041" spans="1:12">
      <c r="A3041" s="41" t="s">
        <v>7388</v>
      </c>
      <c r="B3041" s="42" t="s">
        <v>7387</v>
      </c>
      <c r="C3041" s="39"/>
      <c r="D3041" s="39"/>
      <c r="E3041" s="39"/>
      <c r="F3041" s="39"/>
      <c r="G3041" s="39"/>
      <c r="H3041" s="39"/>
      <c r="I3041" s="39"/>
      <c r="J3041" s="43"/>
      <c r="K3041" s="39"/>
      <c r="L3041" s="39"/>
    </row>
    <row r="3042" spans="1:12">
      <c r="A3042" s="41" t="s">
        <v>7389</v>
      </c>
      <c r="B3042" s="42" t="s">
        <v>7390</v>
      </c>
      <c r="C3042" s="39"/>
      <c r="D3042" s="39"/>
      <c r="E3042" s="39"/>
      <c r="F3042" s="39"/>
      <c r="G3042" s="39"/>
      <c r="H3042" s="39"/>
      <c r="I3042" s="39"/>
      <c r="J3042" s="43"/>
      <c r="K3042" s="39"/>
      <c r="L3042" s="39"/>
    </row>
    <row r="3043" spans="1:12">
      <c r="A3043" s="41" t="s">
        <v>7391</v>
      </c>
      <c r="B3043" s="42" t="s">
        <v>7390</v>
      </c>
      <c r="C3043" s="39"/>
      <c r="D3043" s="39"/>
      <c r="E3043" s="39"/>
      <c r="F3043" s="39"/>
      <c r="G3043" s="39"/>
      <c r="H3043" s="39"/>
      <c r="I3043" s="39"/>
      <c r="J3043" s="43"/>
      <c r="K3043" s="39"/>
      <c r="L3043" s="39"/>
    </row>
    <row r="3044" spans="1:12">
      <c r="A3044" s="41" t="s">
        <v>7392</v>
      </c>
      <c r="B3044" s="42" t="s">
        <v>7393</v>
      </c>
      <c r="C3044" s="39"/>
      <c r="D3044" s="39"/>
      <c r="E3044" s="39"/>
      <c r="F3044" s="39"/>
      <c r="G3044" s="39"/>
      <c r="H3044" s="39"/>
      <c r="I3044" s="39"/>
      <c r="J3044" s="43"/>
      <c r="K3044" s="39"/>
      <c r="L3044" s="39"/>
    </row>
    <row r="3045" spans="1:12">
      <c r="A3045" s="41" t="s">
        <v>7394</v>
      </c>
      <c r="B3045" s="42" t="s">
        <v>7393</v>
      </c>
      <c r="C3045" s="39"/>
      <c r="D3045" s="39"/>
      <c r="E3045" s="39"/>
      <c r="F3045" s="39"/>
      <c r="G3045" s="39"/>
      <c r="H3045" s="39"/>
      <c r="I3045" s="39"/>
      <c r="J3045" s="43"/>
      <c r="K3045" s="39"/>
      <c r="L3045" s="39"/>
    </row>
    <row r="3046" spans="1:12">
      <c r="A3046" s="41" t="s">
        <v>7395</v>
      </c>
      <c r="B3046" s="42" t="s">
        <v>7393</v>
      </c>
      <c r="C3046" s="39"/>
      <c r="D3046" s="39"/>
      <c r="E3046" s="39"/>
      <c r="F3046" s="39"/>
      <c r="G3046" s="39"/>
      <c r="H3046" s="39"/>
      <c r="I3046" s="39"/>
      <c r="J3046" s="43"/>
      <c r="K3046" s="39"/>
      <c r="L3046" s="39"/>
    </row>
    <row r="3047" spans="1:12">
      <c r="A3047" s="41" t="s">
        <v>7396</v>
      </c>
      <c r="B3047" s="42" t="s">
        <v>7397</v>
      </c>
      <c r="C3047" s="39"/>
      <c r="D3047" s="39"/>
      <c r="E3047" s="39"/>
      <c r="F3047" s="39"/>
      <c r="G3047" s="39"/>
      <c r="H3047" s="39"/>
      <c r="I3047" s="39"/>
      <c r="J3047" s="43"/>
      <c r="K3047" s="39"/>
      <c r="L3047" s="39"/>
    </row>
    <row r="3048" spans="1:12">
      <c r="A3048" s="41" t="s">
        <v>7398</v>
      </c>
      <c r="B3048" s="42" t="s">
        <v>7397</v>
      </c>
      <c r="C3048" s="39"/>
      <c r="D3048" s="39"/>
      <c r="E3048" s="39"/>
      <c r="F3048" s="39"/>
      <c r="G3048" s="39"/>
      <c r="H3048" s="39"/>
      <c r="I3048" s="39"/>
      <c r="J3048" s="43"/>
      <c r="K3048" s="39"/>
      <c r="L3048" s="39"/>
    </row>
    <row r="3049" spans="1:12">
      <c r="A3049" s="41" t="s">
        <v>7399</v>
      </c>
      <c r="B3049" s="42" t="s">
        <v>7400</v>
      </c>
      <c r="C3049" s="39"/>
      <c r="D3049" s="39"/>
      <c r="E3049" s="39"/>
      <c r="F3049" s="39"/>
      <c r="G3049" s="39"/>
      <c r="H3049" s="39"/>
      <c r="I3049" s="39"/>
      <c r="J3049" s="43"/>
      <c r="K3049" s="39"/>
      <c r="L3049" s="39"/>
    </row>
    <row r="3050" spans="1:12">
      <c r="A3050" s="41" t="s">
        <v>7401</v>
      </c>
      <c r="B3050" s="42" t="s">
        <v>7402</v>
      </c>
      <c r="C3050" s="39"/>
      <c r="D3050" s="39"/>
      <c r="E3050" s="39"/>
      <c r="F3050" s="39"/>
      <c r="G3050" s="39"/>
      <c r="H3050" s="39"/>
      <c r="I3050" s="39"/>
      <c r="J3050" s="43"/>
      <c r="K3050" s="39"/>
      <c r="L3050" s="39"/>
    </row>
    <row r="3051" spans="1:12">
      <c r="A3051" s="41" t="s">
        <v>7403</v>
      </c>
      <c r="B3051" s="42" t="s">
        <v>7404</v>
      </c>
      <c r="C3051" s="39"/>
      <c r="D3051" s="39"/>
      <c r="E3051" s="39"/>
      <c r="F3051" s="39"/>
      <c r="G3051" s="39"/>
      <c r="H3051" s="39"/>
      <c r="I3051" s="39"/>
      <c r="J3051" s="43"/>
      <c r="K3051" s="39"/>
      <c r="L3051" s="39"/>
    </row>
    <row r="3052" spans="1:12">
      <c r="A3052" s="41" t="s">
        <v>7405</v>
      </c>
      <c r="B3052" s="42" t="s">
        <v>7406</v>
      </c>
      <c r="C3052" s="39"/>
      <c r="D3052" s="39"/>
      <c r="E3052" s="39"/>
      <c r="F3052" s="39"/>
      <c r="G3052" s="39"/>
      <c r="H3052" s="39"/>
      <c r="I3052" s="39"/>
      <c r="J3052" s="43"/>
      <c r="K3052" s="39"/>
      <c r="L3052" s="39"/>
    </row>
    <row r="3053" spans="1:12">
      <c r="A3053" s="41" t="s">
        <v>7407</v>
      </c>
      <c r="B3053" s="42" t="s">
        <v>7406</v>
      </c>
      <c r="C3053" s="39"/>
      <c r="D3053" s="39"/>
      <c r="E3053" s="39"/>
      <c r="F3053" s="39"/>
      <c r="G3053" s="39"/>
      <c r="H3053" s="39"/>
      <c r="I3053" s="39"/>
      <c r="J3053" s="43"/>
      <c r="K3053" s="39"/>
      <c r="L3053" s="39"/>
    </row>
    <row r="3054" spans="1:12">
      <c r="A3054" s="41" t="s">
        <v>7408</v>
      </c>
      <c r="B3054" s="42" t="s">
        <v>7409</v>
      </c>
      <c r="C3054" s="39"/>
      <c r="D3054" s="39"/>
      <c r="E3054" s="39"/>
      <c r="F3054" s="39"/>
      <c r="G3054" s="39"/>
      <c r="H3054" s="39"/>
      <c r="I3054" s="39"/>
      <c r="J3054" s="43"/>
      <c r="K3054" s="39"/>
      <c r="L3054" s="39"/>
    </row>
    <row r="3055" spans="1:12">
      <c r="A3055" s="41" t="s">
        <v>7410</v>
      </c>
      <c r="B3055" s="42" t="s">
        <v>7411</v>
      </c>
      <c r="C3055" s="39"/>
      <c r="D3055" s="39"/>
      <c r="E3055" s="39"/>
      <c r="F3055" s="39"/>
      <c r="G3055" s="39"/>
      <c r="H3055" s="39"/>
      <c r="I3055" s="39"/>
      <c r="J3055" s="43"/>
      <c r="K3055" s="39"/>
      <c r="L3055" s="39"/>
    </row>
    <row r="3056" spans="1:12">
      <c r="A3056" s="41" t="s">
        <v>7412</v>
      </c>
      <c r="B3056" s="42" t="s">
        <v>7413</v>
      </c>
      <c r="C3056" s="39"/>
      <c r="D3056" s="39"/>
      <c r="E3056" s="39"/>
      <c r="F3056" s="39"/>
      <c r="G3056" s="39"/>
      <c r="H3056" s="39"/>
      <c r="I3056" s="39"/>
      <c r="J3056" s="43"/>
      <c r="K3056" s="39"/>
      <c r="L3056" s="39"/>
    </row>
    <row r="3057" spans="1:12">
      <c r="A3057" s="41" t="s">
        <v>7414</v>
      </c>
      <c r="B3057" s="42" t="s">
        <v>7415</v>
      </c>
      <c r="C3057" s="39"/>
      <c r="D3057" s="39"/>
      <c r="E3057" s="39"/>
      <c r="F3057" s="39"/>
      <c r="G3057" s="39"/>
      <c r="H3057" s="39"/>
      <c r="I3057" s="39"/>
      <c r="J3057" s="43"/>
      <c r="K3057" s="39"/>
      <c r="L3057" s="39"/>
    </row>
    <row r="3058" spans="1:12">
      <c r="A3058" s="41" t="s">
        <v>7416</v>
      </c>
      <c r="B3058" s="42" t="s">
        <v>7417</v>
      </c>
      <c r="C3058" s="39"/>
      <c r="D3058" s="39"/>
      <c r="E3058" s="39"/>
      <c r="F3058" s="39"/>
      <c r="G3058" s="39"/>
      <c r="H3058" s="39"/>
      <c r="I3058" s="39"/>
      <c r="J3058" s="43"/>
      <c r="K3058" s="39"/>
      <c r="L3058" s="39"/>
    </row>
    <row r="3059" spans="1:12">
      <c r="A3059" s="41" t="s">
        <v>7418</v>
      </c>
      <c r="B3059" s="42" t="s">
        <v>7419</v>
      </c>
      <c r="C3059" s="39"/>
      <c r="D3059" s="39"/>
      <c r="E3059" s="39"/>
      <c r="F3059" s="39"/>
      <c r="G3059" s="39"/>
      <c r="H3059" s="39"/>
      <c r="I3059" s="39"/>
      <c r="J3059" s="43"/>
      <c r="K3059" s="39"/>
      <c r="L3059" s="39"/>
    </row>
    <row r="3060" spans="1:12">
      <c r="A3060" s="41" t="s">
        <v>7420</v>
      </c>
      <c r="B3060" s="42" t="s">
        <v>7421</v>
      </c>
      <c r="C3060" s="39"/>
      <c r="D3060" s="39"/>
      <c r="E3060" s="39"/>
      <c r="F3060" s="39"/>
      <c r="G3060" s="39"/>
      <c r="H3060" s="39"/>
      <c r="I3060" s="39"/>
      <c r="J3060" s="43"/>
      <c r="K3060" s="39"/>
      <c r="L3060" s="39"/>
    </row>
    <row r="3061" spans="1:12">
      <c r="A3061" s="41" t="s">
        <v>7422</v>
      </c>
      <c r="B3061" s="42" t="s">
        <v>7421</v>
      </c>
      <c r="C3061" s="39"/>
      <c r="D3061" s="39"/>
      <c r="E3061" s="39"/>
      <c r="F3061" s="39"/>
      <c r="G3061" s="39"/>
      <c r="H3061" s="39"/>
      <c r="I3061" s="39"/>
      <c r="J3061" s="43"/>
      <c r="K3061" s="39"/>
      <c r="L3061" s="39"/>
    </row>
    <row r="3062" spans="1:12">
      <c r="A3062" s="41" t="s">
        <v>7423</v>
      </c>
      <c r="B3062" s="42" t="s">
        <v>7421</v>
      </c>
      <c r="C3062" s="39"/>
      <c r="D3062" s="39"/>
      <c r="E3062" s="39"/>
      <c r="F3062" s="39"/>
      <c r="G3062" s="39"/>
      <c r="H3062" s="39"/>
      <c r="I3062" s="39"/>
      <c r="J3062" s="43"/>
      <c r="K3062" s="39"/>
      <c r="L3062" s="39"/>
    </row>
    <row r="3063" spans="1:12">
      <c r="A3063" s="41" t="s">
        <v>7424</v>
      </c>
      <c r="B3063" s="42" t="s">
        <v>7425</v>
      </c>
      <c r="C3063" s="39"/>
      <c r="D3063" s="39"/>
      <c r="E3063" s="39"/>
      <c r="F3063" s="39"/>
      <c r="G3063" s="39"/>
      <c r="H3063" s="39"/>
      <c r="I3063" s="39"/>
      <c r="J3063" s="43"/>
      <c r="K3063" s="39"/>
      <c r="L3063" s="39"/>
    </row>
    <row r="3064" spans="1:12">
      <c r="A3064" s="41" t="s">
        <v>7426</v>
      </c>
      <c r="B3064" s="42" t="s">
        <v>7427</v>
      </c>
      <c r="C3064" s="39"/>
      <c r="D3064" s="39"/>
      <c r="E3064" s="39"/>
      <c r="F3064" s="39"/>
      <c r="G3064" s="39"/>
      <c r="H3064" s="39"/>
      <c r="I3064" s="39"/>
      <c r="J3064" s="43"/>
      <c r="K3064" s="39"/>
      <c r="L3064" s="39"/>
    </row>
    <row r="3065" spans="1:12">
      <c r="A3065" s="41" t="s">
        <v>7428</v>
      </c>
      <c r="B3065" s="42" t="s">
        <v>7427</v>
      </c>
      <c r="C3065" s="39"/>
      <c r="D3065" s="39"/>
      <c r="E3065" s="39"/>
      <c r="F3065" s="39"/>
      <c r="G3065" s="39"/>
      <c r="H3065" s="39"/>
      <c r="I3065" s="39"/>
      <c r="J3065" s="43"/>
      <c r="K3065" s="39"/>
      <c r="L3065" s="39"/>
    </row>
    <row r="3066" spans="1:12">
      <c r="A3066" s="41" t="s">
        <v>7429</v>
      </c>
      <c r="B3066" s="42" t="s">
        <v>7430</v>
      </c>
      <c r="C3066" s="39"/>
      <c r="D3066" s="39"/>
      <c r="E3066" s="39"/>
      <c r="F3066" s="39"/>
      <c r="G3066" s="39"/>
      <c r="H3066" s="39"/>
      <c r="I3066" s="39"/>
      <c r="J3066" s="43"/>
      <c r="K3066" s="39"/>
      <c r="L3066" s="39"/>
    </row>
    <row r="3067" spans="1:12">
      <c r="A3067" s="41" t="s">
        <v>7431</v>
      </c>
      <c r="B3067" s="42" t="s">
        <v>7430</v>
      </c>
      <c r="C3067" s="39"/>
      <c r="D3067" s="39"/>
      <c r="E3067" s="39"/>
      <c r="F3067" s="39"/>
      <c r="G3067" s="39"/>
      <c r="H3067" s="39"/>
      <c r="I3067" s="39"/>
      <c r="J3067" s="43"/>
      <c r="K3067" s="39"/>
      <c r="L3067" s="39"/>
    </row>
    <row r="3068" spans="1:12" ht="26.4">
      <c r="A3068" s="41" t="s">
        <v>7432</v>
      </c>
      <c r="B3068" s="42" t="s">
        <v>7433</v>
      </c>
      <c r="C3068" s="39"/>
      <c r="D3068" s="39"/>
      <c r="E3068" s="39"/>
      <c r="F3068" s="39"/>
      <c r="G3068" s="39"/>
      <c r="H3068" s="39"/>
      <c r="I3068" s="39"/>
      <c r="J3068" s="43"/>
      <c r="K3068" s="39"/>
      <c r="L3068" s="39"/>
    </row>
    <row r="3069" spans="1:12" ht="26.4">
      <c r="A3069" s="41" t="s">
        <v>7434</v>
      </c>
      <c r="B3069" s="42" t="s">
        <v>7433</v>
      </c>
      <c r="C3069" s="39"/>
      <c r="D3069" s="39"/>
      <c r="E3069" s="39"/>
      <c r="F3069" s="39"/>
      <c r="G3069" s="39"/>
      <c r="H3069" s="39"/>
      <c r="I3069" s="39"/>
      <c r="J3069" s="43"/>
      <c r="K3069" s="39"/>
      <c r="L3069" s="39"/>
    </row>
    <row r="3070" spans="1:12">
      <c r="A3070" s="41" t="s">
        <v>7435</v>
      </c>
      <c r="B3070" s="42" t="s">
        <v>7436</v>
      </c>
      <c r="C3070" s="39"/>
      <c r="D3070" s="39"/>
      <c r="E3070" s="39"/>
      <c r="F3070" s="39"/>
      <c r="G3070" s="39"/>
      <c r="H3070" s="39"/>
      <c r="I3070" s="39"/>
      <c r="J3070" s="43"/>
      <c r="K3070" s="39"/>
      <c r="L3070" s="39"/>
    </row>
    <row r="3071" spans="1:12">
      <c r="A3071" s="41" t="s">
        <v>7437</v>
      </c>
      <c r="B3071" s="42" t="s">
        <v>7438</v>
      </c>
      <c r="C3071" s="39"/>
      <c r="D3071" s="39"/>
      <c r="E3071" s="39"/>
      <c r="F3071" s="39"/>
      <c r="G3071" s="39"/>
      <c r="H3071" s="39"/>
      <c r="I3071" s="39"/>
      <c r="J3071" s="43"/>
      <c r="K3071" s="39"/>
      <c r="L3071" s="39"/>
    </row>
    <row r="3072" spans="1:12">
      <c r="A3072" s="41" t="s">
        <v>7439</v>
      </c>
      <c r="B3072" s="42" t="s">
        <v>7440</v>
      </c>
      <c r="C3072" s="39"/>
      <c r="D3072" s="39"/>
      <c r="E3072" s="39"/>
      <c r="F3072" s="39"/>
      <c r="G3072" s="39"/>
      <c r="H3072" s="39"/>
      <c r="I3072" s="39"/>
      <c r="J3072" s="43"/>
      <c r="K3072" s="39"/>
      <c r="L3072" s="39"/>
    </row>
    <row r="3073" spans="1:12">
      <c r="A3073" s="41" t="s">
        <v>7441</v>
      </c>
      <c r="B3073" s="42" t="s">
        <v>1470</v>
      </c>
      <c r="C3073" s="39"/>
      <c r="D3073" s="39"/>
      <c r="E3073" s="39"/>
      <c r="F3073" s="39"/>
      <c r="G3073" s="39"/>
      <c r="H3073" s="39"/>
      <c r="I3073" s="39"/>
      <c r="J3073" s="43"/>
      <c r="K3073" s="39"/>
      <c r="L3073" s="39"/>
    </row>
    <row r="3074" spans="1:12">
      <c r="A3074" s="41" t="s">
        <v>7442</v>
      </c>
      <c r="B3074" s="42" t="s">
        <v>7443</v>
      </c>
      <c r="C3074" s="39"/>
      <c r="D3074" s="39"/>
      <c r="E3074" s="39"/>
      <c r="F3074" s="39"/>
      <c r="G3074" s="39"/>
      <c r="H3074" s="39"/>
      <c r="I3074" s="39"/>
      <c r="J3074" s="43"/>
      <c r="K3074" s="39"/>
      <c r="L3074" s="39"/>
    </row>
    <row r="3075" spans="1:12">
      <c r="A3075" s="41" t="s">
        <v>7444</v>
      </c>
      <c r="B3075" s="42" t="s">
        <v>7445</v>
      </c>
      <c r="C3075" s="39"/>
      <c r="D3075" s="39"/>
      <c r="E3075" s="39"/>
      <c r="F3075" s="39"/>
      <c r="G3075" s="39"/>
      <c r="H3075" s="39"/>
      <c r="I3075" s="39"/>
      <c r="J3075" s="43"/>
      <c r="K3075" s="39"/>
      <c r="L3075" s="39"/>
    </row>
    <row r="3076" spans="1:12">
      <c r="A3076" s="41" t="s">
        <v>7446</v>
      </c>
      <c r="B3076" s="42" t="s">
        <v>7445</v>
      </c>
      <c r="C3076" s="39"/>
      <c r="D3076" s="39"/>
      <c r="E3076" s="39"/>
      <c r="F3076" s="39"/>
      <c r="G3076" s="39"/>
      <c r="H3076" s="39"/>
      <c r="I3076" s="39"/>
      <c r="J3076" s="43"/>
      <c r="K3076" s="39"/>
      <c r="L3076" s="39"/>
    </row>
    <row r="3077" spans="1:12">
      <c r="A3077" s="41" t="s">
        <v>7447</v>
      </c>
      <c r="B3077" s="42" t="s">
        <v>7445</v>
      </c>
      <c r="C3077" s="39"/>
      <c r="D3077" s="39"/>
      <c r="E3077" s="39"/>
      <c r="F3077" s="39"/>
      <c r="G3077" s="39"/>
      <c r="H3077" s="39"/>
      <c r="I3077" s="39"/>
      <c r="J3077" s="43"/>
      <c r="K3077" s="39"/>
      <c r="L3077" s="39"/>
    </row>
    <row r="3078" spans="1:12">
      <c r="A3078" s="41" t="s">
        <v>7448</v>
      </c>
      <c r="B3078" s="42" t="s">
        <v>7449</v>
      </c>
      <c r="C3078" s="39"/>
      <c r="D3078" s="39"/>
      <c r="E3078" s="39"/>
      <c r="F3078" s="39"/>
      <c r="G3078" s="39"/>
      <c r="H3078" s="39"/>
      <c r="I3078" s="39"/>
      <c r="J3078" s="43"/>
      <c r="K3078" s="39"/>
      <c r="L3078" s="39"/>
    </row>
    <row r="3079" spans="1:12">
      <c r="A3079" s="41" t="s">
        <v>7450</v>
      </c>
      <c r="B3079" s="42" t="s">
        <v>7451</v>
      </c>
      <c r="C3079" s="39"/>
      <c r="D3079" s="39"/>
      <c r="E3079" s="39"/>
      <c r="F3079" s="39"/>
      <c r="G3079" s="39"/>
      <c r="H3079" s="39"/>
      <c r="I3079" s="39"/>
      <c r="J3079" s="43"/>
      <c r="K3079" s="39"/>
      <c r="L3079" s="39"/>
    </row>
    <row r="3080" spans="1:12">
      <c r="A3080" s="41" t="s">
        <v>7452</v>
      </c>
      <c r="B3080" s="42" t="s">
        <v>7451</v>
      </c>
      <c r="C3080" s="39"/>
      <c r="D3080" s="39"/>
      <c r="E3080" s="39"/>
      <c r="F3080" s="39"/>
      <c r="G3080" s="39"/>
      <c r="H3080" s="39"/>
      <c r="I3080" s="39"/>
      <c r="J3080" s="43"/>
      <c r="K3080" s="39"/>
      <c r="L3080" s="39"/>
    </row>
    <row r="3081" spans="1:12">
      <c r="A3081" s="41" t="s">
        <v>7453</v>
      </c>
      <c r="B3081" s="42" t="s">
        <v>7454</v>
      </c>
      <c r="C3081" s="39"/>
      <c r="D3081" s="39"/>
      <c r="E3081" s="39"/>
      <c r="F3081" s="39"/>
      <c r="G3081" s="39"/>
      <c r="H3081" s="39"/>
      <c r="I3081" s="39"/>
      <c r="J3081" s="43"/>
      <c r="K3081" s="39"/>
      <c r="L3081" s="39"/>
    </row>
    <row r="3082" spans="1:12">
      <c r="A3082" s="41" t="s">
        <v>7455</v>
      </c>
      <c r="B3082" s="42" t="s">
        <v>7454</v>
      </c>
      <c r="C3082" s="39"/>
      <c r="D3082" s="39"/>
      <c r="E3082" s="39"/>
      <c r="F3082" s="39"/>
      <c r="G3082" s="39"/>
      <c r="H3082" s="39"/>
      <c r="I3082" s="39"/>
      <c r="J3082" s="43"/>
      <c r="K3082" s="39"/>
      <c r="L3082" s="39"/>
    </row>
    <row r="3083" spans="1:12">
      <c r="A3083" s="41" t="s">
        <v>7456</v>
      </c>
      <c r="B3083" s="42" t="s">
        <v>7457</v>
      </c>
      <c r="C3083" s="39"/>
      <c r="D3083" s="39"/>
      <c r="E3083" s="39"/>
      <c r="F3083" s="39"/>
      <c r="G3083" s="39"/>
      <c r="H3083" s="39"/>
      <c r="I3083" s="39"/>
      <c r="J3083" s="43"/>
      <c r="K3083" s="39"/>
      <c r="L3083" s="39"/>
    </row>
    <row r="3084" spans="1:12">
      <c r="A3084" s="41" t="s">
        <v>7458</v>
      </c>
      <c r="B3084" s="42" t="s">
        <v>7457</v>
      </c>
      <c r="C3084" s="39"/>
      <c r="D3084" s="39"/>
      <c r="E3084" s="39"/>
      <c r="F3084" s="39"/>
      <c r="G3084" s="39"/>
      <c r="H3084" s="39"/>
      <c r="I3084" s="39"/>
      <c r="J3084" s="43"/>
      <c r="K3084" s="39"/>
      <c r="L3084" s="39"/>
    </row>
    <row r="3085" spans="1:12">
      <c r="A3085" s="41" t="s">
        <v>7459</v>
      </c>
      <c r="B3085" s="42" t="s">
        <v>7457</v>
      </c>
      <c r="C3085" s="39"/>
      <c r="D3085" s="39"/>
      <c r="E3085" s="39"/>
      <c r="F3085" s="39"/>
      <c r="G3085" s="39"/>
      <c r="H3085" s="39"/>
      <c r="I3085" s="39"/>
      <c r="J3085" s="43"/>
      <c r="K3085" s="39"/>
      <c r="L3085" s="39"/>
    </row>
    <row r="3086" spans="1:12">
      <c r="A3086" s="41" t="s">
        <v>7460</v>
      </c>
      <c r="B3086" s="42" t="s">
        <v>7457</v>
      </c>
      <c r="C3086" s="39"/>
      <c r="D3086" s="39"/>
      <c r="E3086" s="39"/>
      <c r="F3086" s="39"/>
      <c r="G3086" s="39"/>
      <c r="H3086" s="39"/>
      <c r="I3086" s="39"/>
      <c r="J3086" s="43"/>
      <c r="K3086" s="39"/>
      <c r="L3086" s="39"/>
    </row>
    <row r="3087" spans="1:12">
      <c r="A3087" s="41" t="s">
        <v>7461</v>
      </c>
      <c r="B3087" s="42" t="s">
        <v>7462</v>
      </c>
      <c r="C3087" s="39"/>
      <c r="D3087" s="39"/>
      <c r="E3087" s="39"/>
      <c r="F3087" s="39"/>
      <c r="G3087" s="39"/>
      <c r="H3087" s="39"/>
      <c r="I3087" s="39"/>
      <c r="J3087" s="43"/>
      <c r="K3087" s="39"/>
      <c r="L3087" s="39"/>
    </row>
    <row r="3088" spans="1:12">
      <c r="A3088" s="41" t="s">
        <v>7463</v>
      </c>
      <c r="B3088" s="42" t="s">
        <v>7464</v>
      </c>
      <c r="C3088" s="39"/>
      <c r="D3088" s="39"/>
      <c r="E3088" s="39"/>
      <c r="F3088" s="39"/>
      <c r="G3088" s="39"/>
      <c r="H3088" s="39"/>
      <c r="I3088" s="39"/>
      <c r="J3088" s="43"/>
      <c r="K3088" s="39"/>
      <c r="L3088" s="39"/>
    </row>
    <row r="3089" spans="1:12">
      <c r="A3089" s="41" t="s">
        <v>7465</v>
      </c>
      <c r="B3089" s="42" t="s">
        <v>7464</v>
      </c>
      <c r="C3089" s="39"/>
      <c r="D3089" s="39"/>
      <c r="E3089" s="39"/>
      <c r="F3089" s="39"/>
      <c r="G3089" s="39"/>
      <c r="H3089" s="39"/>
      <c r="I3089" s="39"/>
      <c r="J3089" s="43"/>
      <c r="K3089" s="39"/>
      <c r="L3089" s="39"/>
    </row>
    <row r="3090" spans="1:12">
      <c r="A3090" s="41" t="s">
        <v>7466</v>
      </c>
      <c r="B3090" s="42" t="s">
        <v>7464</v>
      </c>
      <c r="C3090" s="39"/>
      <c r="D3090" s="39"/>
      <c r="E3090" s="39"/>
      <c r="F3090" s="39"/>
      <c r="G3090" s="39"/>
      <c r="H3090" s="39"/>
      <c r="I3090" s="39"/>
      <c r="J3090" s="43"/>
      <c r="K3090" s="39"/>
      <c r="L3090" s="39"/>
    </row>
    <row r="3091" spans="1:12">
      <c r="A3091" s="41" t="s">
        <v>7467</v>
      </c>
      <c r="B3091" s="42" t="s">
        <v>7468</v>
      </c>
      <c r="C3091" s="39"/>
      <c r="D3091" s="39"/>
      <c r="E3091" s="39"/>
      <c r="F3091" s="39"/>
      <c r="G3091" s="39"/>
      <c r="H3091" s="39"/>
      <c r="I3091" s="39"/>
      <c r="J3091" s="43"/>
      <c r="K3091" s="39"/>
      <c r="L3091" s="39"/>
    </row>
    <row r="3092" spans="1:12">
      <c r="A3092" s="41" t="s">
        <v>7469</v>
      </c>
      <c r="B3092" s="42" t="s">
        <v>7468</v>
      </c>
      <c r="C3092" s="39"/>
      <c r="D3092" s="39"/>
      <c r="E3092" s="39"/>
      <c r="F3092" s="39"/>
      <c r="G3092" s="39"/>
      <c r="H3092" s="39"/>
      <c r="I3092" s="39"/>
      <c r="J3092" s="43"/>
      <c r="K3092" s="39"/>
      <c r="L3092" s="39"/>
    </row>
    <row r="3093" spans="1:12">
      <c r="A3093" s="41" t="s">
        <v>7470</v>
      </c>
      <c r="B3093" s="42" t="s">
        <v>7468</v>
      </c>
      <c r="C3093" s="39"/>
      <c r="D3093" s="39"/>
      <c r="E3093" s="39"/>
      <c r="F3093" s="39"/>
      <c r="G3093" s="39"/>
      <c r="H3093" s="39"/>
      <c r="I3093" s="39"/>
      <c r="J3093" s="43"/>
      <c r="K3093" s="39"/>
      <c r="L3093" s="39"/>
    </row>
    <row r="3094" spans="1:12">
      <c r="A3094" s="41" t="s">
        <v>7471</v>
      </c>
      <c r="B3094" s="42" t="s">
        <v>7472</v>
      </c>
      <c r="C3094" s="39"/>
      <c r="D3094" s="39"/>
      <c r="E3094" s="39"/>
      <c r="F3094" s="39"/>
      <c r="G3094" s="39"/>
      <c r="H3094" s="39"/>
      <c r="I3094" s="39"/>
      <c r="J3094" s="43"/>
      <c r="K3094" s="39"/>
      <c r="L3094" s="39"/>
    </row>
    <row r="3095" spans="1:12">
      <c r="A3095" s="41" t="s">
        <v>7473</v>
      </c>
      <c r="B3095" s="42" t="s">
        <v>7474</v>
      </c>
      <c r="C3095" s="39"/>
      <c r="D3095" s="39"/>
      <c r="E3095" s="39"/>
      <c r="F3095" s="39"/>
      <c r="G3095" s="39"/>
      <c r="H3095" s="39"/>
      <c r="I3095" s="39"/>
      <c r="J3095" s="43"/>
      <c r="K3095" s="39"/>
      <c r="L3095" s="39"/>
    </row>
    <row r="3096" spans="1:12">
      <c r="A3096" s="41" t="s">
        <v>7475</v>
      </c>
      <c r="B3096" s="42" t="s">
        <v>7474</v>
      </c>
      <c r="C3096" s="39"/>
      <c r="D3096" s="39"/>
      <c r="E3096" s="39"/>
      <c r="F3096" s="39"/>
      <c r="G3096" s="39"/>
      <c r="H3096" s="39"/>
      <c r="I3096" s="39"/>
      <c r="J3096" s="43"/>
      <c r="K3096" s="39"/>
      <c r="L3096" s="39"/>
    </row>
    <row r="3097" spans="1:12">
      <c r="A3097" s="41" t="s">
        <v>7476</v>
      </c>
      <c r="B3097" s="42" t="s">
        <v>7477</v>
      </c>
      <c r="C3097" s="39"/>
      <c r="D3097" s="39"/>
      <c r="E3097" s="39"/>
      <c r="F3097" s="39"/>
      <c r="G3097" s="39"/>
      <c r="H3097" s="39"/>
      <c r="I3097" s="39"/>
      <c r="J3097" s="43"/>
      <c r="K3097" s="39"/>
      <c r="L3097" s="39"/>
    </row>
    <row r="3098" spans="1:12">
      <c r="A3098" s="41" t="s">
        <v>7478</v>
      </c>
      <c r="B3098" s="42" t="s">
        <v>7477</v>
      </c>
      <c r="C3098" s="39"/>
      <c r="D3098" s="39"/>
      <c r="E3098" s="39"/>
      <c r="F3098" s="39"/>
      <c r="G3098" s="39"/>
      <c r="H3098" s="39"/>
      <c r="I3098" s="39"/>
      <c r="J3098" s="43"/>
      <c r="K3098" s="39"/>
      <c r="L3098" s="39"/>
    </row>
    <row r="3099" spans="1:12">
      <c r="A3099" s="41" t="s">
        <v>7479</v>
      </c>
      <c r="B3099" s="42" t="s">
        <v>7480</v>
      </c>
      <c r="C3099" s="39"/>
      <c r="D3099" s="39"/>
      <c r="E3099" s="39"/>
      <c r="F3099" s="39"/>
      <c r="G3099" s="39"/>
      <c r="H3099" s="39"/>
      <c r="I3099" s="39"/>
      <c r="J3099" s="43"/>
      <c r="K3099" s="39"/>
      <c r="L3099" s="39"/>
    </row>
    <row r="3100" spans="1:12">
      <c r="A3100" s="41" t="s">
        <v>7481</v>
      </c>
      <c r="B3100" s="42" t="s">
        <v>7480</v>
      </c>
      <c r="C3100" s="39"/>
      <c r="D3100" s="39"/>
      <c r="E3100" s="39"/>
      <c r="F3100" s="39"/>
      <c r="G3100" s="39"/>
      <c r="H3100" s="39"/>
      <c r="I3100" s="39"/>
      <c r="J3100" s="43"/>
      <c r="K3100" s="39"/>
      <c r="L3100" s="39"/>
    </row>
    <row r="3101" spans="1:12">
      <c r="A3101" s="41" t="s">
        <v>7482</v>
      </c>
      <c r="B3101" s="42" t="s">
        <v>7483</v>
      </c>
      <c r="C3101" s="39"/>
      <c r="D3101" s="39"/>
      <c r="E3101" s="39"/>
      <c r="F3101" s="39"/>
      <c r="G3101" s="39"/>
      <c r="H3101" s="39"/>
      <c r="I3101" s="39"/>
      <c r="J3101" s="43"/>
      <c r="K3101" s="39"/>
      <c r="L3101" s="39"/>
    </row>
    <row r="3102" spans="1:12">
      <c r="A3102" s="41" t="s">
        <v>7484</v>
      </c>
      <c r="B3102" s="42" t="s">
        <v>7483</v>
      </c>
      <c r="C3102" s="39"/>
      <c r="D3102" s="39"/>
      <c r="E3102" s="39"/>
      <c r="F3102" s="39"/>
      <c r="G3102" s="39"/>
      <c r="H3102" s="39"/>
      <c r="I3102" s="39"/>
      <c r="J3102" s="43"/>
      <c r="K3102" s="39"/>
      <c r="L3102" s="39"/>
    </row>
    <row r="3103" spans="1:12">
      <c r="A3103" s="41" t="s">
        <v>7485</v>
      </c>
      <c r="B3103" s="42" t="s">
        <v>7486</v>
      </c>
      <c r="C3103" s="39"/>
      <c r="D3103" s="39"/>
      <c r="E3103" s="39"/>
      <c r="F3103" s="39"/>
      <c r="G3103" s="39"/>
      <c r="H3103" s="39"/>
      <c r="I3103" s="39"/>
      <c r="J3103" s="43"/>
      <c r="K3103" s="39"/>
      <c r="L3103" s="39"/>
    </row>
    <row r="3104" spans="1:12">
      <c r="A3104" s="41" t="s">
        <v>7487</v>
      </c>
      <c r="B3104" s="42" t="s">
        <v>7486</v>
      </c>
      <c r="C3104" s="39"/>
      <c r="D3104" s="39"/>
      <c r="E3104" s="39"/>
      <c r="F3104" s="39"/>
      <c r="G3104" s="39"/>
      <c r="H3104" s="39"/>
      <c r="I3104" s="39"/>
      <c r="J3104" s="43"/>
      <c r="K3104" s="39"/>
      <c r="L3104" s="39"/>
    </row>
    <row r="3105" spans="1:12" ht="26.4">
      <c r="A3105" s="41" t="s">
        <v>7488</v>
      </c>
      <c r="B3105" s="42" t="s">
        <v>7489</v>
      </c>
      <c r="C3105" s="39"/>
      <c r="D3105" s="39"/>
      <c r="E3105" s="39"/>
      <c r="F3105" s="39"/>
      <c r="G3105" s="39"/>
      <c r="H3105" s="39"/>
      <c r="I3105" s="39"/>
      <c r="J3105" s="43"/>
      <c r="K3105" s="39"/>
      <c r="L3105" s="39"/>
    </row>
    <row r="3106" spans="1:12" ht="26.4">
      <c r="A3106" s="41" t="s">
        <v>7490</v>
      </c>
      <c r="B3106" s="42" t="s">
        <v>7489</v>
      </c>
      <c r="C3106" s="39"/>
      <c r="D3106" s="39"/>
      <c r="E3106" s="39"/>
      <c r="F3106" s="39"/>
      <c r="G3106" s="39"/>
      <c r="H3106" s="39"/>
      <c r="I3106" s="39"/>
      <c r="J3106" s="43"/>
      <c r="K3106" s="39"/>
      <c r="L3106" s="39"/>
    </row>
    <row r="3107" spans="1:12">
      <c r="A3107" s="41" t="s">
        <v>7491</v>
      </c>
      <c r="B3107" s="42" t="s">
        <v>7492</v>
      </c>
      <c r="C3107" s="39"/>
      <c r="D3107" s="39"/>
      <c r="E3107" s="39"/>
      <c r="F3107" s="39"/>
      <c r="G3107" s="39"/>
      <c r="H3107" s="39"/>
      <c r="I3107" s="39"/>
      <c r="J3107" s="43"/>
      <c r="K3107" s="39"/>
      <c r="L3107" s="39"/>
    </row>
    <row r="3108" spans="1:12">
      <c r="A3108" s="41" t="s">
        <v>7493</v>
      </c>
      <c r="B3108" s="42" t="s">
        <v>7492</v>
      </c>
      <c r="C3108" s="39"/>
      <c r="D3108" s="39"/>
      <c r="E3108" s="39"/>
      <c r="F3108" s="39"/>
      <c r="G3108" s="39"/>
      <c r="H3108" s="39"/>
      <c r="I3108" s="39"/>
      <c r="J3108" s="43"/>
      <c r="K3108" s="39"/>
      <c r="L3108" s="39"/>
    </row>
    <row r="3109" spans="1:12" ht="26.4">
      <c r="A3109" s="41" t="s">
        <v>7494</v>
      </c>
      <c r="B3109" s="42" t="s">
        <v>1473</v>
      </c>
      <c r="C3109" s="39"/>
      <c r="D3109" s="39"/>
      <c r="E3109" s="39"/>
      <c r="F3109" s="39"/>
      <c r="G3109" s="39"/>
      <c r="H3109" s="39"/>
      <c r="I3109" s="39"/>
      <c r="J3109" s="43"/>
      <c r="K3109" s="39"/>
      <c r="L3109" s="39"/>
    </row>
    <row r="3110" spans="1:12">
      <c r="A3110" s="41" t="s">
        <v>7495</v>
      </c>
      <c r="B3110" s="42" t="s">
        <v>7496</v>
      </c>
      <c r="C3110" s="39"/>
      <c r="D3110" s="39"/>
      <c r="E3110" s="39"/>
      <c r="F3110" s="39"/>
      <c r="G3110" s="39"/>
      <c r="H3110" s="39"/>
      <c r="I3110" s="39"/>
      <c r="J3110" s="43"/>
      <c r="K3110" s="39"/>
      <c r="L3110" s="39"/>
    </row>
    <row r="3111" spans="1:12">
      <c r="A3111" s="41" t="s">
        <v>7497</v>
      </c>
      <c r="B3111" s="42" t="s">
        <v>7496</v>
      </c>
      <c r="C3111" s="39"/>
      <c r="D3111" s="39"/>
      <c r="E3111" s="39"/>
      <c r="F3111" s="39"/>
      <c r="G3111" s="39"/>
      <c r="H3111" s="39"/>
      <c r="I3111" s="39"/>
      <c r="J3111" s="43"/>
      <c r="K3111" s="39"/>
      <c r="L3111" s="39"/>
    </row>
    <row r="3112" spans="1:12">
      <c r="A3112" s="41" t="s">
        <v>7498</v>
      </c>
      <c r="B3112" s="42" t="s">
        <v>7499</v>
      </c>
      <c r="C3112" s="39"/>
      <c r="D3112" s="39"/>
      <c r="E3112" s="39"/>
      <c r="F3112" s="39"/>
      <c r="G3112" s="39"/>
      <c r="H3112" s="39"/>
      <c r="I3112" s="39"/>
      <c r="J3112" s="43"/>
      <c r="K3112" s="39"/>
      <c r="L3112" s="39"/>
    </row>
    <row r="3113" spans="1:12">
      <c r="A3113" s="41" t="s">
        <v>7500</v>
      </c>
      <c r="B3113" s="42" t="s">
        <v>7499</v>
      </c>
      <c r="C3113" s="39"/>
      <c r="D3113" s="39"/>
      <c r="E3113" s="39"/>
      <c r="F3113" s="39"/>
      <c r="G3113" s="39"/>
      <c r="H3113" s="39"/>
      <c r="I3113" s="39"/>
      <c r="J3113" s="43"/>
      <c r="K3113" s="39"/>
      <c r="L3113" s="39"/>
    </row>
    <row r="3114" spans="1:12">
      <c r="A3114" s="41" t="s">
        <v>7501</v>
      </c>
      <c r="B3114" s="42" t="s">
        <v>7502</v>
      </c>
      <c r="C3114" s="39"/>
      <c r="D3114" s="39"/>
      <c r="E3114" s="39"/>
      <c r="F3114" s="39"/>
      <c r="G3114" s="39"/>
      <c r="H3114" s="39"/>
      <c r="I3114" s="39"/>
      <c r="J3114" s="43"/>
      <c r="K3114" s="39"/>
      <c r="L3114" s="39"/>
    </row>
    <row r="3115" spans="1:12">
      <c r="A3115" s="41" t="s">
        <v>7503</v>
      </c>
      <c r="B3115" s="42" t="s">
        <v>7504</v>
      </c>
      <c r="C3115" s="39"/>
      <c r="D3115" s="39"/>
      <c r="E3115" s="39"/>
      <c r="F3115" s="39"/>
      <c r="G3115" s="39"/>
      <c r="H3115" s="39"/>
      <c r="I3115" s="39"/>
      <c r="J3115" s="43"/>
      <c r="K3115" s="39"/>
      <c r="L3115" s="39"/>
    </row>
    <row r="3116" spans="1:12">
      <c r="A3116" s="41" t="s">
        <v>7505</v>
      </c>
      <c r="B3116" s="42" t="s">
        <v>7506</v>
      </c>
      <c r="C3116" s="39"/>
      <c r="D3116" s="39"/>
      <c r="E3116" s="39"/>
      <c r="F3116" s="39"/>
      <c r="G3116" s="39"/>
      <c r="H3116" s="39"/>
      <c r="I3116" s="39"/>
      <c r="J3116" s="43"/>
      <c r="K3116" s="39"/>
      <c r="L3116" s="39"/>
    </row>
    <row r="3117" spans="1:12">
      <c r="A3117" s="41" t="s">
        <v>7507</v>
      </c>
      <c r="B3117" s="42" t="s">
        <v>7508</v>
      </c>
      <c r="D3117" s="39"/>
      <c r="E3117" s="39"/>
      <c r="F3117" s="39"/>
      <c r="G3117" s="39"/>
    </row>
    <row r="3118" spans="1:12">
      <c r="A3118" s="41" t="s">
        <v>7509</v>
      </c>
      <c r="B3118" s="42" t="s">
        <v>7510</v>
      </c>
      <c r="D3118" s="39"/>
      <c r="E3118" s="39"/>
      <c r="F3118" s="39"/>
      <c r="G3118" s="39"/>
    </row>
    <row r="3119" spans="1:12">
      <c r="A3119" s="41" t="s">
        <v>7511</v>
      </c>
      <c r="B3119" s="42" t="s">
        <v>7510</v>
      </c>
      <c r="D3119" s="39"/>
      <c r="E3119" s="39"/>
      <c r="F3119" s="39"/>
      <c r="G3119" s="39"/>
    </row>
    <row r="3120" spans="1:12">
      <c r="A3120" s="41" t="s">
        <v>7512</v>
      </c>
      <c r="B3120" s="42" t="s">
        <v>7510</v>
      </c>
      <c r="D3120" s="39"/>
      <c r="E3120" s="39"/>
      <c r="F3120" s="39"/>
      <c r="G3120" s="39"/>
    </row>
    <row r="3121" spans="1:7" ht="26.4">
      <c r="A3121" s="41" t="s">
        <v>7513</v>
      </c>
      <c r="B3121" s="42" t="s">
        <v>7514</v>
      </c>
      <c r="D3121" s="39"/>
      <c r="E3121" s="39"/>
      <c r="F3121" s="39"/>
      <c r="G3121" s="39"/>
    </row>
    <row r="3122" spans="1:7" ht="26.4">
      <c r="A3122" s="41" t="s">
        <v>7515</v>
      </c>
      <c r="B3122" s="42" t="s">
        <v>7514</v>
      </c>
      <c r="D3122" s="39"/>
      <c r="E3122" s="39"/>
      <c r="F3122" s="39"/>
      <c r="G3122" s="39"/>
    </row>
    <row r="3123" spans="1:7">
      <c r="A3123" s="41" t="s">
        <v>7516</v>
      </c>
      <c r="B3123" s="42" t="s">
        <v>7517</v>
      </c>
      <c r="D3123" s="39"/>
      <c r="E3123" s="39"/>
      <c r="F3123" s="39"/>
      <c r="G3123" s="39"/>
    </row>
    <row r="3124" spans="1:7">
      <c r="A3124" s="41" t="s">
        <v>7518</v>
      </c>
      <c r="B3124" s="42" t="s">
        <v>7519</v>
      </c>
      <c r="D3124" s="39"/>
      <c r="E3124" s="39"/>
      <c r="F3124" s="39"/>
      <c r="G3124" s="39"/>
    </row>
    <row r="3125" spans="1:7">
      <c r="A3125" s="41" t="s">
        <v>7520</v>
      </c>
      <c r="B3125" s="42" t="s">
        <v>7521</v>
      </c>
      <c r="D3125" s="39"/>
      <c r="E3125" s="39"/>
      <c r="F3125" s="39"/>
      <c r="G3125" s="39"/>
    </row>
    <row r="3126" spans="1:7">
      <c r="A3126" s="41" t="s">
        <v>7522</v>
      </c>
      <c r="B3126" s="42" t="s">
        <v>7521</v>
      </c>
      <c r="D3126" s="39"/>
      <c r="E3126" s="39"/>
      <c r="F3126" s="39"/>
      <c r="G3126" s="39"/>
    </row>
    <row r="3127" spans="1:7">
      <c r="A3127" s="41" t="s">
        <v>7523</v>
      </c>
      <c r="B3127" s="42" t="s">
        <v>7521</v>
      </c>
      <c r="D3127" s="39"/>
      <c r="E3127" s="39"/>
      <c r="F3127" s="39"/>
      <c r="G3127" s="39"/>
    </row>
    <row r="3128" spans="1:7">
      <c r="A3128" s="41" t="s">
        <v>7524</v>
      </c>
      <c r="B3128" s="42" t="s">
        <v>7525</v>
      </c>
      <c r="D3128" s="39"/>
      <c r="E3128" s="39"/>
      <c r="F3128" s="39"/>
      <c r="G3128" s="39"/>
    </row>
    <row r="3129" spans="1:7">
      <c r="A3129" s="41" t="s">
        <v>7526</v>
      </c>
      <c r="B3129" s="42" t="s">
        <v>7525</v>
      </c>
      <c r="D3129" s="39"/>
      <c r="E3129" s="39"/>
      <c r="F3129" s="39"/>
      <c r="G3129" s="39"/>
    </row>
    <row r="3130" spans="1:7">
      <c r="A3130" s="41" t="s">
        <v>7527</v>
      </c>
      <c r="B3130" s="42" t="s">
        <v>7528</v>
      </c>
      <c r="D3130" s="39"/>
      <c r="E3130" s="39"/>
      <c r="F3130" s="39"/>
      <c r="G3130" s="39"/>
    </row>
    <row r="3131" spans="1:7" ht="26.4">
      <c r="A3131" s="41" t="s">
        <v>7529</v>
      </c>
      <c r="B3131" s="42" t="s">
        <v>7530</v>
      </c>
      <c r="D3131" s="39"/>
      <c r="E3131" s="39"/>
      <c r="F3131" s="39"/>
      <c r="G3131" s="39"/>
    </row>
    <row r="3132" spans="1:7">
      <c r="A3132" s="41" t="s">
        <v>7531</v>
      </c>
      <c r="B3132" s="42" t="s">
        <v>7532</v>
      </c>
      <c r="D3132" s="39"/>
      <c r="E3132" s="39"/>
      <c r="F3132" s="39"/>
      <c r="G3132" s="39"/>
    </row>
    <row r="3133" spans="1:7">
      <c r="A3133" s="41" t="s">
        <v>7533</v>
      </c>
      <c r="B3133" s="42" t="s">
        <v>7532</v>
      </c>
      <c r="D3133" s="39"/>
      <c r="E3133" s="39"/>
      <c r="F3133" s="39"/>
      <c r="G3133" s="39"/>
    </row>
    <row r="3134" spans="1:7">
      <c r="A3134" s="41" t="s">
        <v>7534</v>
      </c>
      <c r="B3134" s="42" t="s">
        <v>7532</v>
      </c>
      <c r="D3134" s="39"/>
      <c r="E3134" s="39"/>
      <c r="F3134" s="39"/>
      <c r="G3134" s="39"/>
    </row>
    <row r="3135" spans="1:7">
      <c r="A3135" s="41" t="s">
        <v>7535</v>
      </c>
      <c r="B3135" s="42" t="s">
        <v>7536</v>
      </c>
      <c r="D3135" s="39"/>
      <c r="E3135" s="39"/>
      <c r="F3135" s="39"/>
      <c r="G3135" s="39"/>
    </row>
    <row r="3136" spans="1:7">
      <c r="A3136" s="41" t="s">
        <v>7537</v>
      </c>
      <c r="B3136" s="42" t="s">
        <v>7538</v>
      </c>
      <c r="D3136" s="39"/>
      <c r="E3136" s="39"/>
      <c r="F3136" s="39"/>
      <c r="G3136" s="39"/>
    </row>
    <row r="3137" spans="1:7">
      <c r="A3137" s="41" t="s">
        <v>7539</v>
      </c>
      <c r="B3137" s="42" t="s">
        <v>7538</v>
      </c>
      <c r="D3137" s="39"/>
      <c r="E3137" s="39"/>
      <c r="F3137" s="39"/>
      <c r="G3137" s="39"/>
    </row>
    <row r="3138" spans="1:7">
      <c r="A3138" s="41" t="s">
        <v>7540</v>
      </c>
      <c r="B3138" s="42" t="s">
        <v>7541</v>
      </c>
      <c r="D3138" s="39"/>
      <c r="E3138" s="39"/>
      <c r="F3138" s="39"/>
      <c r="G3138" s="39"/>
    </row>
    <row r="3139" spans="1:7">
      <c r="A3139" s="41" t="s">
        <v>7542</v>
      </c>
      <c r="B3139" s="42" t="s">
        <v>7543</v>
      </c>
      <c r="D3139" s="39"/>
      <c r="E3139" s="39"/>
      <c r="F3139" s="39"/>
      <c r="G3139" s="39"/>
    </row>
    <row r="3140" spans="1:7">
      <c r="A3140" s="41" t="s">
        <v>7544</v>
      </c>
      <c r="B3140" s="42" t="s">
        <v>7545</v>
      </c>
      <c r="D3140" s="39"/>
      <c r="E3140" s="39"/>
      <c r="F3140" s="39"/>
      <c r="G3140" s="39"/>
    </row>
    <row r="3141" spans="1:7">
      <c r="A3141" s="41" t="s">
        <v>7546</v>
      </c>
      <c r="B3141" s="42" t="s">
        <v>7547</v>
      </c>
      <c r="D3141" s="39"/>
      <c r="E3141" s="39"/>
      <c r="F3141" s="39"/>
      <c r="G3141" s="39"/>
    </row>
    <row r="3142" spans="1:7">
      <c r="A3142" s="41" t="s">
        <v>7548</v>
      </c>
      <c r="B3142" s="42" t="s">
        <v>7547</v>
      </c>
      <c r="D3142" s="39"/>
      <c r="E3142" s="39"/>
      <c r="F3142" s="39"/>
      <c r="G3142" s="39"/>
    </row>
    <row r="3143" spans="1:7">
      <c r="A3143" s="41" t="s">
        <v>7549</v>
      </c>
      <c r="B3143" s="42" t="s">
        <v>7550</v>
      </c>
      <c r="D3143" s="39"/>
      <c r="E3143" s="39"/>
      <c r="F3143" s="39"/>
      <c r="G3143" s="39"/>
    </row>
    <row r="3144" spans="1:7">
      <c r="A3144" s="41" t="s">
        <v>7551</v>
      </c>
      <c r="B3144" s="42" t="s">
        <v>7552</v>
      </c>
      <c r="D3144" s="39"/>
      <c r="E3144" s="39"/>
      <c r="F3144" s="39"/>
      <c r="G3144" s="39"/>
    </row>
    <row r="3145" spans="1:7">
      <c r="A3145" s="41" t="s">
        <v>7553</v>
      </c>
      <c r="B3145" s="42" t="s">
        <v>7554</v>
      </c>
      <c r="D3145" s="39"/>
      <c r="E3145" s="39"/>
      <c r="F3145" s="39"/>
      <c r="G3145" s="39"/>
    </row>
    <row r="3146" spans="1:7">
      <c r="A3146" s="41" t="s">
        <v>7555</v>
      </c>
      <c r="B3146" s="42" t="s">
        <v>7556</v>
      </c>
      <c r="D3146" s="39"/>
      <c r="E3146" s="39"/>
      <c r="F3146" s="39"/>
      <c r="G3146" s="39"/>
    </row>
    <row r="3147" spans="1:7">
      <c r="A3147" s="41" t="s">
        <v>7557</v>
      </c>
      <c r="B3147" s="42" t="s">
        <v>7558</v>
      </c>
      <c r="D3147" s="39"/>
      <c r="E3147" s="39"/>
      <c r="F3147" s="39"/>
      <c r="G3147" s="39"/>
    </row>
    <row r="3148" spans="1:7">
      <c r="A3148" s="41" t="s">
        <v>7559</v>
      </c>
      <c r="B3148" s="42" t="s">
        <v>7560</v>
      </c>
      <c r="D3148" s="39"/>
      <c r="E3148" s="39"/>
      <c r="F3148" s="39"/>
      <c r="G3148" s="39"/>
    </row>
    <row r="3149" spans="1:7">
      <c r="A3149" s="41" t="s">
        <v>7561</v>
      </c>
      <c r="B3149" s="42" t="s">
        <v>7560</v>
      </c>
      <c r="D3149" s="39"/>
      <c r="E3149" s="39"/>
      <c r="F3149" s="39"/>
      <c r="G3149" s="39"/>
    </row>
    <row r="3150" spans="1:7">
      <c r="A3150" s="41" t="s">
        <v>7562</v>
      </c>
      <c r="B3150" s="42" t="s">
        <v>7563</v>
      </c>
      <c r="D3150" s="39"/>
      <c r="E3150" s="39"/>
      <c r="F3150" s="39"/>
      <c r="G3150" s="39"/>
    </row>
    <row r="3151" spans="1:7">
      <c r="A3151" s="41" t="s">
        <v>7564</v>
      </c>
      <c r="B3151" s="42" t="s">
        <v>7563</v>
      </c>
      <c r="D3151" s="39"/>
      <c r="E3151" s="39"/>
      <c r="F3151" s="39"/>
      <c r="G3151" s="39"/>
    </row>
    <row r="3152" spans="1:7">
      <c r="A3152" s="41" t="s">
        <v>7565</v>
      </c>
      <c r="B3152" s="42" t="s">
        <v>7566</v>
      </c>
      <c r="D3152" s="39"/>
      <c r="E3152" s="39"/>
      <c r="F3152" s="39"/>
      <c r="G3152" s="39"/>
    </row>
    <row r="3153" spans="1:7">
      <c r="A3153" s="41" t="s">
        <v>7567</v>
      </c>
      <c r="B3153" s="42" t="s">
        <v>7566</v>
      </c>
      <c r="D3153" s="39"/>
      <c r="E3153" s="39"/>
      <c r="F3153" s="39"/>
      <c r="G3153" s="39"/>
    </row>
    <row r="3154" spans="1:7">
      <c r="A3154" s="41" t="s">
        <v>7568</v>
      </c>
      <c r="B3154" s="42" t="s">
        <v>7569</v>
      </c>
      <c r="D3154" s="39"/>
      <c r="E3154" s="39"/>
      <c r="F3154" s="39"/>
      <c r="G3154" s="39"/>
    </row>
    <row r="3155" spans="1:7">
      <c r="A3155" s="41" t="s">
        <v>7570</v>
      </c>
      <c r="B3155" s="42" t="s">
        <v>7571</v>
      </c>
      <c r="D3155" s="39"/>
      <c r="E3155" s="39"/>
      <c r="F3155" s="39"/>
      <c r="G3155" s="39"/>
    </row>
    <row r="3156" spans="1:7">
      <c r="A3156" s="41" t="s">
        <v>7572</v>
      </c>
      <c r="B3156" s="42" t="s">
        <v>7573</v>
      </c>
      <c r="D3156" s="39"/>
      <c r="E3156" s="39"/>
      <c r="F3156" s="39"/>
      <c r="G3156" s="39"/>
    </row>
    <row r="3157" spans="1:7">
      <c r="A3157" s="41" t="s">
        <v>7574</v>
      </c>
      <c r="B3157" s="42" t="s">
        <v>7575</v>
      </c>
      <c r="D3157" s="39"/>
      <c r="E3157" s="39"/>
      <c r="F3157" s="39"/>
      <c r="G3157" s="39"/>
    </row>
    <row r="3158" spans="1:7">
      <c r="A3158" s="41" t="s">
        <v>7576</v>
      </c>
      <c r="B3158" s="42" t="s">
        <v>7577</v>
      </c>
      <c r="D3158" s="39"/>
      <c r="E3158" s="39"/>
      <c r="F3158" s="39"/>
      <c r="G3158" s="39"/>
    </row>
    <row r="3159" spans="1:7">
      <c r="A3159" s="41" t="s">
        <v>7578</v>
      </c>
      <c r="B3159" s="42" t="s">
        <v>7577</v>
      </c>
      <c r="D3159" s="39"/>
      <c r="E3159" s="39"/>
      <c r="F3159" s="39"/>
      <c r="G3159" s="39"/>
    </row>
    <row r="3160" spans="1:7">
      <c r="A3160" s="41" t="s">
        <v>7579</v>
      </c>
      <c r="B3160" s="42" t="s">
        <v>7577</v>
      </c>
      <c r="D3160" s="39"/>
      <c r="E3160" s="39"/>
      <c r="F3160" s="39"/>
      <c r="G3160" s="39"/>
    </row>
    <row r="3161" spans="1:7" ht="26.4">
      <c r="A3161" s="41" t="s">
        <v>7580</v>
      </c>
      <c r="B3161" s="42" t="s">
        <v>7581</v>
      </c>
      <c r="D3161" s="39"/>
      <c r="E3161" s="39"/>
      <c r="F3161" s="39"/>
      <c r="G3161" s="39"/>
    </row>
    <row r="3162" spans="1:7" ht="26.4">
      <c r="A3162" s="41" t="s">
        <v>7582</v>
      </c>
      <c r="B3162" s="42" t="s">
        <v>7581</v>
      </c>
      <c r="D3162" s="39"/>
      <c r="E3162" s="39"/>
      <c r="F3162" s="39"/>
      <c r="G3162" s="39"/>
    </row>
    <row r="3163" spans="1:7" ht="26.4">
      <c r="A3163" s="41" t="s">
        <v>7583</v>
      </c>
      <c r="B3163" s="42" t="s">
        <v>7581</v>
      </c>
      <c r="D3163" s="39"/>
      <c r="E3163" s="39"/>
      <c r="F3163" s="39"/>
      <c r="G3163" s="39"/>
    </row>
    <row r="3164" spans="1:7" ht="26.4">
      <c r="A3164" s="41" t="s">
        <v>7584</v>
      </c>
      <c r="B3164" s="42" t="s">
        <v>7581</v>
      </c>
      <c r="D3164" s="39"/>
      <c r="E3164" s="39"/>
      <c r="F3164" s="39"/>
      <c r="G3164" s="39"/>
    </row>
    <row r="3165" spans="1:7">
      <c r="A3165" s="41" t="s">
        <v>7585</v>
      </c>
      <c r="B3165" s="42" t="s">
        <v>1475</v>
      </c>
      <c r="D3165" s="39"/>
      <c r="E3165" s="39"/>
      <c r="F3165" s="39"/>
      <c r="G3165" s="39"/>
    </row>
    <row r="3166" spans="1:7">
      <c r="A3166" s="41" t="s">
        <v>7586</v>
      </c>
      <c r="B3166" s="42" t="s">
        <v>7587</v>
      </c>
      <c r="D3166" s="39"/>
      <c r="E3166" s="39"/>
      <c r="F3166" s="39"/>
      <c r="G3166" s="39"/>
    </row>
    <row r="3167" spans="1:7">
      <c r="A3167" s="41" t="s">
        <v>7588</v>
      </c>
      <c r="B3167" s="42" t="s">
        <v>7587</v>
      </c>
      <c r="D3167" s="39"/>
      <c r="E3167" s="39"/>
      <c r="F3167" s="39"/>
      <c r="G3167" s="39"/>
    </row>
    <row r="3168" spans="1:7">
      <c r="A3168" s="41" t="s">
        <v>7589</v>
      </c>
      <c r="B3168" s="42" t="s">
        <v>7590</v>
      </c>
      <c r="D3168" s="39"/>
      <c r="E3168" s="39"/>
      <c r="F3168" s="39"/>
      <c r="G3168" s="39"/>
    </row>
    <row r="3169" spans="1:7" ht="26.4">
      <c r="A3169" s="41" t="s">
        <v>7591</v>
      </c>
      <c r="B3169" s="42" t="s">
        <v>7592</v>
      </c>
      <c r="D3169" s="39"/>
      <c r="E3169" s="39"/>
      <c r="F3169" s="39"/>
      <c r="G3169" s="39"/>
    </row>
    <row r="3170" spans="1:7" ht="26.4">
      <c r="A3170" s="41" t="s">
        <v>7593</v>
      </c>
      <c r="B3170" s="42" t="s">
        <v>7594</v>
      </c>
      <c r="D3170" s="39"/>
      <c r="E3170" s="39"/>
      <c r="F3170" s="39"/>
      <c r="G3170" s="39"/>
    </row>
    <row r="3171" spans="1:7" ht="26.4">
      <c r="A3171" s="41" t="s">
        <v>7595</v>
      </c>
      <c r="B3171" s="42" t="s">
        <v>7596</v>
      </c>
      <c r="D3171" s="39"/>
      <c r="E3171" s="39"/>
      <c r="F3171" s="39"/>
      <c r="G3171" s="39"/>
    </row>
    <row r="3172" spans="1:7" ht="26.4">
      <c r="A3172" s="41" t="s">
        <v>7597</v>
      </c>
      <c r="B3172" s="42" t="s">
        <v>7598</v>
      </c>
      <c r="D3172" s="39"/>
      <c r="E3172" s="39"/>
      <c r="F3172" s="39"/>
      <c r="G3172" s="39"/>
    </row>
    <row r="3173" spans="1:7">
      <c r="A3173" s="41" t="s">
        <v>7599</v>
      </c>
      <c r="B3173" s="42" t="s">
        <v>7600</v>
      </c>
      <c r="D3173" s="39"/>
      <c r="E3173" s="39"/>
      <c r="F3173" s="39"/>
      <c r="G3173" s="39"/>
    </row>
    <row r="3174" spans="1:7" ht="26.4">
      <c r="A3174" s="41" t="s">
        <v>7601</v>
      </c>
      <c r="B3174" s="42" t="s">
        <v>7602</v>
      </c>
      <c r="D3174" s="39"/>
      <c r="E3174" s="39"/>
      <c r="F3174" s="39"/>
      <c r="G3174" s="39"/>
    </row>
    <row r="3175" spans="1:7">
      <c r="A3175" s="41" t="s">
        <v>7603</v>
      </c>
      <c r="B3175" s="42" t="s">
        <v>7604</v>
      </c>
      <c r="D3175" s="39"/>
      <c r="E3175" s="39"/>
      <c r="F3175" s="39"/>
      <c r="G3175" s="39"/>
    </row>
    <row r="3176" spans="1:7">
      <c r="A3176" s="41" t="s">
        <v>7605</v>
      </c>
      <c r="B3176" s="42" t="s">
        <v>7604</v>
      </c>
      <c r="D3176" s="39"/>
      <c r="E3176" s="39"/>
      <c r="F3176" s="39"/>
      <c r="G3176" s="39"/>
    </row>
    <row r="3177" spans="1:7">
      <c r="A3177" s="41" t="s">
        <v>7606</v>
      </c>
      <c r="B3177" s="42" t="s">
        <v>7604</v>
      </c>
      <c r="D3177" s="39"/>
      <c r="E3177" s="39"/>
      <c r="F3177" s="39"/>
      <c r="G3177" s="39"/>
    </row>
    <row r="3178" spans="1:7">
      <c r="A3178" s="41" t="s">
        <v>7607</v>
      </c>
      <c r="B3178" s="42" t="s">
        <v>7608</v>
      </c>
      <c r="D3178" s="39"/>
      <c r="E3178" s="39"/>
      <c r="F3178" s="39"/>
      <c r="G3178" s="39"/>
    </row>
    <row r="3179" spans="1:7">
      <c r="A3179" s="41" t="s">
        <v>7609</v>
      </c>
      <c r="B3179" s="42" t="s">
        <v>7608</v>
      </c>
      <c r="D3179" s="39"/>
      <c r="E3179" s="39"/>
      <c r="F3179" s="39"/>
      <c r="G3179" s="39"/>
    </row>
    <row r="3180" spans="1:7">
      <c r="A3180" s="41" t="s">
        <v>7610</v>
      </c>
      <c r="B3180" s="42" t="s">
        <v>7611</v>
      </c>
      <c r="D3180" s="39"/>
      <c r="E3180" s="39"/>
      <c r="F3180" s="39"/>
      <c r="G3180" s="39"/>
    </row>
    <row r="3181" spans="1:7">
      <c r="A3181" s="41" t="s">
        <v>7612</v>
      </c>
      <c r="B3181" s="42" t="s">
        <v>7613</v>
      </c>
      <c r="D3181" s="39"/>
      <c r="E3181" s="39"/>
      <c r="F3181" s="39"/>
      <c r="G3181" s="39"/>
    </row>
    <row r="3182" spans="1:7">
      <c r="A3182" s="41" t="s">
        <v>7614</v>
      </c>
      <c r="B3182" s="42" t="s">
        <v>7615</v>
      </c>
      <c r="D3182" s="39"/>
      <c r="E3182" s="39"/>
      <c r="F3182" s="39"/>
      <c r="G3182" s="39"/>
    </row>
    <row r="3183" spans="1:7">
      <c r="A3183" s="41" t="s">
        <v>7616</v>
      </c>
      <c r="B3183" s="42" t="s">
        <v>7617</v>
      </c>
      <c r="D3183" s="39"/>
      <c r="E3183" s="39"/>
      <c r="F3183" s="39"/>
      <c r="G3183" s="39"/>
    </row>
    <row r="3184" spans="1:7">
      <c r="A3184" s="41" t="s">
        <v>7618</v>
      </c>
      <c r="B3184" s="42" t="s">
        <v>7617</v>
      </c>
      <c r="D3184" s="39"/>
      <c r="E3184" s="39"/>
      <c r="F3184" s="39"/>
      <c r="G3184" s="39"/>
    </row>
    <row r="3185" spans="1:7">
      <c r="A3185" s="41" t="s">
        <v>7619</v>
      </c>
      <c r="B3185" s="42" t="s">
        <v>7620</v>
      </c>
      <c r="D3185" s="39"/>
      <c r="E3185" s="39"/>
      <c r="F3185" s="39"/>
      <c r="G3185" s="39"/>
    </row>
    <row r="3186" spans="1:7">
      <c r="A3186" s="41" t="s">
        <v>7621</v>
      </c>
      <c r="B3186" s="42" t="s">
        <v>7622</v>
      </c>
      <c r="D3186" s="39"/>
      <c r="E3186" s="39"/>
      <c r="F3186" s="39"/>
      <c r="G3186" s="39"/>
    </row>
    <row r="3187" spans="1:7">
      <c r="A3187" s="41" t="s">
        <v>7623</v>
      </c>
      <c r="B3187" s="42" t="s">
        <v>7624</v>
      </c>
      <c r="D3187" s="39"/>
      <c r="E3187" s="39"/>
      <c r="F3187" s="39"/>
      <c r="G3187" s="39"/>
    </row>
    <row r="3188" spans="1:7">
      <c r="A3188" s="41" t="s">
        <v>7625</v>
      </c>
      <c r="B3188" s="42" t="s">
        <v>7626</v>
      </c>
      <c r="D3188" s="39"/>
      <c r="E3188" s="39"/>
      <c r="F3188" s="39"/>
      <c r="G3188" s="39"/>
    </row>
    <row r="3189" spans="1:7">
      <c r="A3189" s="41" t="s">
        <v>7627</v>
      </c>
      <c r="B3189" s="42" t="s">
        <v>7626</v>
      </c>
      <c r="D3189" s="39"/>
      <c r="E3189" s="39"/>
      <c r="F3189" s="39"/>
      <c r="G3189" s="39"/>
    </row>
    <row r="3190" spans="1:7">
      <c r="A3190" s="41" t="s">
        <v>7628</v>
      </c>
      <c r="B3190" s="42" t="s">
        <v>7626</v>
      </c>
      <c r="D3190" s="39"/>
      <c r="E3190" s="39"/>
      <c r="F3190" s="39"/>
      <c r="G3190" s="39"/>
    </row>
    <row r="3191" spans="1:7">
      <c r="A3191" s="41" t="s">
        <v>7629</v>
      </c>
      <c r="B3191" s="42" t="s">
        <v>7630</v>
      </c>
      <c r="D3191" s="39"/>
      <c r="E3191" s="39"/>
      <c r="F3191" s="39"/>
      <c r="G3191" s="39"/>
    </row>
    <row r="3192" spans="1:7">
      <c r="A3192" s="41" t="s">
        <v>7631</v>
      </c>
      <c r="B3192" s="42" t="s">
        <v>7632</v>
      </c>
      <c r="D3192" s="39"/>
      <c r="E3192" s="39"/>
      <c r="F3192" s="39"/>
      <c r="G3192" s="39"/>
    </row>
    <row r="3193" spans="1:7">
      <c r="A3193" s="41" t="s">
        <v>7633</v>
      </c>
      <c r="B3193" s="42" t="s">
        <v>7634</v>
      </c>
      <c r="D3193" s="39"/>
      <c r="E3193" s="39"/>
      <c r="F3193" s="39"/>
      <c r="G3193" s="39"/>
    </row>
    <row r="3194" spans="1:7">
      <c r="A3194" s="41" t="s">
        <v>7635</v>
      </c>
      <c r="B3194" s="42" t="s">
        <v>7636</v>
      </c>
      <c r="D3194" s="39"/>
      <c r="E3194" s="39"/>
      <c r="F3194" s="39"/>
      <c r="G3194" s="39"/>
    </row>
    <row r="3195" spans="1:7">
      <c r="A3195" s="41" t="s">
        <v>7637</v>
      </c>
      <c r="B3195" s="42" t="s">
        <v>7636</v>
      </c>
      <c r="D3195" s="39"/>
      <c r="E3195" s="39"/>
      <c r="F3195" s="39"/>
      <c r="G3195" s="39"/>
    </row>
    <row r="3196" spans="1:7">
      <c r="A3196" s="41" t="s">
        <v>7638</v>
      </c>
      <c r="B3196" s="42" t="s">
        <v>7636</v>
      </c>
      <c r="D3196" s="39"/>
      <c r="E3196" s="39"/>
      <c r="F3196" s="39"/>
      <c r="G3196" s="39"/>
    </row>
    <row r="3197" spans="1:7">
      <c r="A3197" s="41" t="s">
        <v>7639</v>
      </c>
      <c r="B3197" s="42" t="s">
        <v>7636</v>
      </c>
      <c r="D3197" s="39"/>
      <c r="E3197" s="39"/>
      <c r="F3197" s="39"/>
      <c r="G3197" s="39"/>
    </row>
    <row r="3198" spans="1:7">
      <c r="A3198" s="41" t="s">
        <v>7640</v>
      </c>
      <c r="B3198" s="42" t="s">
        <v>7641</v>
      </c>
      <c r="D3198" s="39"/>
      <c r="E3198" s="39"/>
      <c r="F3198" s="39"/>
      <c r="G3198" s="39"/>
    </row>
    <row r="3199" spans="1:7">
      <c r="A3199" s="41" t="s">
        <v>7642</v>
      </c>
      <c r="B3199" s="42" t="s">
        <v>7643</v>
      </c>
      <c r="D3199" s="39"/>
      <c r="E3199" s="39"/>
      <c r="F3199" s="39"/>
      <c r="G3199" s="39"/>
    </row>
    <row r="3200" spans="1:7">
      <c r="A3200" s="41" t="s">
        <v>7644</v>
      </c>
      <c r="B3200" s="42" t="s">
        <v>7643</v>
      </c>
      <c r="D3200" s="39"/>
      <c r="E3200" s="39"/>
      <c r="F3200" s="39"/>
      <c r="G3200" s="39"/>
    </row>
    <row r="3201" spans="1:7">
      <c r="A3201" s="41" t="s">
        <v>7645</v>
      </c>
      <c r="B3201" s="42" t="s">
        <v>7643</v>
      </c>
      <c r="D3201" s="39"/>
      <c r="E3201" s="39"/>
      <c r="F3201" s="39"/>
      <c r="G3201" s="39"/>
    </row>
    <row r="3202" spans="1:7">
      <c r="A3202" s="41" t="s">
        <v>7646</v>
      </c>
      <c r="B3202" s="42" t="s">
        <v>7647</v>
      </c>
      <c r="D3202" s="39"/>
      <c r="E3202" s="39"/>
      <c r="F3202" s="39"/>
      <c r="G3202" s="39"/>
    </row>
    <row r="3203" spans="1:7">
      <c r="A3203" s="41" t="s">
        <v>7648</v>
      </c>
      <c r="B3203" s="42" t="s">
        <v>7649</v>
      </c>
      <c r="D3203" s="39"/>
      <c r="E3203" s="39"/>
      <c r="F3203" s="39"/>
      <c r="G3203" s="39"/>
    </row>
    <row r="3204" spans="1:7">
      <c r="A3204" s="41" t="s">
        <v>7650</v>
      </c>
      <c r="B3204" s="42" t="s">
        <v>7651</v>
      </c>
      <c r="D3204" s="39"/>
      <c r="E3204" s="39"/>
      <c r="F3204" s="39"/>
      <c r="G3204" s="39"/>
    </row>
    <row r="3205" spans="1:7">
      <c r="A3205" s="41" t="s">
        <v>7652</v>
      </c>
      <c r="B3205" s="42" t="s">
        <v>7653</v>
      </c>
      <c r="D3205" s="39"/>
      <c r="E3205" s="39"/>
      <c r="F3205" s="39"/>
      <c r="G3205" s="39"/>
    </row>
    <row r="3206" spans="1:7">
      <c r="A3206" s="41" t="s">
        <v>7654</v>
      </c>
      <c r="B3206" s="42" t="s">
        <v>7655</v>
      </c>
      <c r="D3206" s="39"/>
      <c r="E3206" s="39"/>
      <c r="F3206" s="39"/>
      <c r="G3206" s="39"/>
    </row>
    <row r="3207" spans="1:7">
      <c r="A3207" s="41" t="s">
        <v>7656</v>
      </c>
      <c r="B3207" s="42" t="s">
        <v>7657</v>
      </c>
      <c r="D3207" s="39"/>
      <c r="E3207" s="39"/>
      <c r="F3207" s="39"/>
      <c r="G3207" s="39"/>
    </row>
    <row r="3208" spans="1:7">
      <c r="A3208" s="41" t="s">
        <v>7658</v>
      </c>
      <c r="B3208" s="42" t="s">
        <v>7659</v>
      </c>
      <c r="D3208" s="39"/>
      <c r="E3208" s="39"/>
      <c r="F3208" s="39"/>
      <c r="G3208" s="39"/>
    </row>
    <row r="3209" spans="1:7">
      <c r="A3209" s="41" t="s">
        <v>7660</v>
      </c>
      <c r="B3209" s="42" t="s">
        <v>7661</v>
      </c>
      <c r="D3209" s="39"/>
      <c r="E3209" s="39"/>
      <c r="F3209" s="39"/>
      <c r="G3209" s="39"/>
    </row>
    <row r="3210" spans="1:7">
      <c r="A3210" s="41" t="s">
        <v>7662</v>
      </c>
      <c r="B3210" s="42" t="s">
        <v>7663</v>
      </c>
      <c r="D3210" s="39"/>
      <c r="E3210" s="39"/>
      <c r="F3210" s="39"/>
      <c r="G3210" s="39"/>
    </row>
    <row r="3211" spans="1:7">
      <c r="A3211" s="41" t="s">
        <v>7664</v>
      </c>
      <c r="B3211" s="42" t="s">
        <v>7665</v>
      </c>
      <c r="D3211" s="39"/>
      <c r="E3211" s="39"/>
      <c r="F3211" s="39"/>
      <c r="G3211" s="39"/>
    </row>
    <row r="3212" spans="1:7">
      <c r="A3212" s="41" t="s">
        <v>7666</v>
      </c>
      <c r="B3212" s="42" t="s">
        <v>7667</v>
      </c>
      <c r="D3212" s="39"/>
      <c r="E3212" s="39"/>
      <c r="F3212" s="39"/>
      <c r="G3212" s="39"/>
    </row>
    <row r="3213" spans="1:7">
      <c r="A3213" s="41" t="s">
        <v>7668</v>
      </c>
      <c r="B3213" s="42" t="s">
        <v>7669</v>
      </c>
      <c r="D3213" s="39"/>
      <c r="E3213" s="39"/>
      <c r="F3213" s="39"/>
      <c r="G3213" s="39"/>
    </row>
    <row r="3214" spans="1:7">
      <c r="A3214" s="41" t="s">
        <v>7670</v>
      </c>
      <c r="B3214" s="42" t="s">
        <v>7671</v>
      </c>
      <c r="D3214" s="39"/>
      <c r="E3214" s="39"/>
      <c r="F3214" s="39"/>
      <c r="G3214" s="39"/>
    </row>
    <row r="3215" spans="1:7">
      <c r="A3215" s="41" t="s">
        <v>7672</v>
      </c>
      <c r="B3215" s="42" t="s">
        <v>1477</v>
      </c>
      <c r="D3215" s="39"/>
      <c r="E3215" s="39"/>
      <c r="F3215" s="39"/>
      <c r="G3215" s="39"/>
    </row>
    <row r="3216" spans="1:7">
      <c r="A3216" s="41" t="s">
        <v>7673</v>
      </c>
      <c r="B3216" s="42" t="s">
        <v>1477</v>
      </c>
      <c r="D3216" s="39"/>
      <c r="E3216" s="39"/>
      <c r="F3216" s="39"/>
      <c r="G3216" s="39"/>
    </row>
    <row r="3217" spans="1:7">
      <c r="A3217" s="41" t="s">
        <v>7674</v>
      </c>
      <c r="B3217" s="42" t="s">
        <v>1477</v>
      </c>
      <c r="D3217" s="39"/>
      <c r="E3217" s="39"/>
      <c r="F3217" s="39"/>
      <c r="G3217" s="39"/>
    </row>
    <row r="3218" spans="1:7">
      <c r="A3218" s="41" t="s">
        <v>7675</v>
      </c>
      <c r="B3218" s="42" t="s">
        <v>7676</v>
      </c>
      <c r="D3218" s="39"/>
      <c r="E3218" s="39"/>
      <c r="F3218" s="39"/>
      <c r="G3218" s="39"/>
    </row>
    <row r="3219" spans="1:7">
      <c r="A3219" s="41" t="s">
        <v>7677</v>
      </c>
      <c r="B3219" s="42" t="s">
        <v>7676</v>
      </c>
      <c r="D3219" s="39"/>
      <c r="E3219" s="39"/>
      <c r="F3219" s="39"/>
      <c r="G3219" s="39"/>
    </row>
    <row r="3220" spans="1:7">
      <c r="A3220" s="41" t="s">
        <v>7678</v>
      </c>
      <c r="B3220" s="42" t="s">
        <v>7679</v>
      </c>
      <c r="D3220" s="39"/>
      <c r="E3220" s="39"/>
      <c r="F3220" s="39"/>
      <c r="G3220" s="39"/>
    </row>
    <row r="3221" spans="1:7">
      <c r="A3221" s="41" t="s">
        <v>7680</v>
      </c>
      <c r="B3221" s="42" t="s">
        <v>7679</v>
      </c>
      <c r="D3221" s="39"/>
      <c r="E3221" s="39"/>
      <c r="F3221" s="39"/>
      <c r="G3221" s="39"/>
    </row>
    <row r="3222" spans="1:7" ht="26.4">
      <c r="A3222" s="41" t="s">
        <v>7681</v>
      </c>
      <c r="B3222" s="42" t="s">
        <v>1479</v>
      </c>
      <c r="D3222" s="39"/>
      <c r="E3222" s="39"/>
      <c r="F3222" s="39"/>
      <c r="G3222" s="39"/>
    </row>
    <row r="3223" spans="1:7">
      <c r="A3223" s="41" t="s">
        <v>7682</v>
      </c>
      <c r="B3223" s="42" t="s">
        <v>7683</v>
      </c>
      <c r="D3223" s="39"/>
      <c r="E3223" s="39"/>
      <c r="F3223" s="39"/>
      <c r="G3223" s="39"/>
    </row>
    <row r="3224" spans="1:7">
      <c r="A3224" s="41" t="s">
        <v>7684</v>
      </c>
      <c r="B3224" s="42" t="s">
        <v>7683</v>
      </c>
      <c r="D3224" s="39"/>
      <c r="E3224" s="39"/>
      <c r="F3224" s="39"/>
      <c r="G3224" s="39"/>
    </row>
    <row r="3225" spans="1:7">
      <c r="A3225" s="41" t="s">
        <v>7685</v>
      </c>
      <c r="B3225" s="42" t="s">
        <v>7683</v>
      </c>
      <c r="D3225" s="39"/>
      <c r="E3225" s="39"/>
      <c r="F3225" s="39"/>
      <c r="G3225" s="39"/>
    </row>
    <row r="3226" spans="1:7">
      <c r="A3226" s="41" t="s">
        <v>7686</v>
      </c>
      <c r="B3226" s="42" t="s">
        <v>7683</v>
      </c>
      <c r="D3226" s="39"/>
      <c r="E3226" s="39"/>
      <c r="F3226" s="39"/>
      <c r="G3226" s="39"/>
    </row>
    <row r="3227" spans="1:7">
      <c r="A3227" s="41" t="s">
        <v>7687</v>
      </c>
      <c r="B3227" s="42" t="s">
        <v>7688</v>
      </c>
      <c r="D3227" s="39"/>
      <c r="E3227" s="39"/>
      <c r="F3227" s="39"/>
      <c r="G3227" s="39"/>
    </row>
    <row r="3228" spans="1:7">
      <c r="A3228" s="41" t="s">
        <v>7689</v>
      </c>
      <c r="B3228" s="42" t="s">
        <v>7688</v>
      </c>
      <c r="D3228" s="39"/>
      <c r="E3228" s="39"/>
      <c r="F3228" s="39"/>
      <c r="G3228" s="39"/>
    </row>
    <row r="3229" spans="1:7">
      <c r="A3229" s="41" t="s">
        <v>7690</v>
      </c>
      <c r="B3229" s="42" t="s">
        <v>7688</v>
      </c>
      <c r="D3229" s="39"/>
      <c r="E3229" s="39"/>
      <c r="F3229" s="39"/>
      <c r="G3229" s="39"/>
    </row>
    <row r="3230" spans="1:7">
      <c r="A3230" s="41" t="s">
        <v>7691</v>
      </c>
      <c r="B3230" s="42" t="s">
        <v>7688</v>
      </c>
      <c r="D3230" s="39"/>
      <c r="E3230" s="39"/>
      <c r="F3230" s="39"/>
      <c r="G3230" s="39"/>
    </row>
    <row r="3231" spans="1:7">
      <c r="A3231" s="41" t="s">
        <v>7692</v>
      </c>
      <c r="B3231" s="42" t="s">
        <v>1481</v>
      </c>
      <c r="D3231" s="39"/>
      <c r="E3231" s="39"/>
      <c r="F3231" s="39"/>
      <c r="G3231" s="39"/>
    </row>
    <row r="3232" spans="1:7">
      <c r="A3232" s="41" t="s">
        <v>7693</v>
      </c>
      <c r="B3232" s="42" t="s">
        <v>1481</v>
      </c>
      <c r="D3232" s="39"/>
      <c r="E3232" s="39"/>
      <c r="F3232" s="39"/>
      <c r="G3232" s="39"/>
    </row>
    <row r="3233" spans="1:7">
      <c r="A3233" s="41" t="s">
        <v>7694</v>
      </c>
      <c r="B3233" s="42" t="s">
        <v>1481</v>
      </c>
      <c r="D3233" s="39"/>
      <c r="E3233" s="39"/>
      <c r="F3233" s="39"/>
      <c r="G3233" s="39"/>
    </row>
    <row r="3234" spans="1:7">
      <c r="A3234" s="41" t="s">
        <v>7695</v>
      </c>
      <c r="B3234" s="42" t="s">
        <v>1481</v>
      </c>
      <c r="D3234" s="39"/>
      <c r="E3234" s="39"/>
      <c r="F3234" s="39"/>
      <c r="G3234" s="39"/>
    </row>
    <row r="3235" spans="1:7">
      <c r="A3235" s="41" t="s">
        <v>7696</v>
      </c>
      <c r="B3235" s="42" t="s">
        <v>1481</v>
      </c>
      <c r="D3235" s="39"/>
      <c r="E3235" s="39"/>
      <c r="F3235" s="39"/>
      <c r="G3235" s="39"/>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Foglio5"/>
  <dimension ref="A1:IU10000"/>
  <sheetViews>
    <sheetView workbookViewId="0">
      <selection activeCell="A10" sqref="A10"/>
    </sheetView>
  </sheetViews>
  <sheetFormatPr defaultColWidth="0" defaultRowHeight="13.8"/>
  <cols>
    <col min="1" max="1" width="35.69921875" customWidth="1"/>
    <col min="2" max="255" width="8.69921875" hidden="1" customWidth="1"/>
    <col min="256" max="16384" width="4" hidden="1"/>
  </cols>
  <sheetData>
    <row r="1" spans="1:2">
      <c r="A1" s="44" t="s">
        <v>270</v>
      </c>
    </row>
    <row r="2" spans="1:2">
      <c r="B2">
        <v>1</v>
      </c>
    </row>
    <row r="3" spans="1:2">
      <c r="B3">
        <v>1</v>
      </c>
    </row>
    <row r="4" spans="1:2">
      <c r="B4">
        <v>1</v>
      </c>
    </row>
    <row r="5" spans="1:2">
      <c r="B5">
        <v>1</v>
      </c>
    </row>
    <row r="6" spans="1:2">
      <c r="B6">
        <v>1</v>
      </c>
    </row>
    <row r="7" spans="1:2">
      <c r="B7">
        <v>1</v>
      </c>
    </row>
    <row r="8" spans="1:2">
      <c r="B8">
        <v>1</v>
      </c>
    </row>
    <row r="9" spans="1:2">
      <c r="B9">
        <v>1</v>
      </c>
    </row>
    <row r="10" spans="1:2">
      <c r="B10">
        <v>1</v>
      </c>
    </row>
    <row r="11" spans="1:2">
      <c r="B11">
        <v>1</v>
      </c>
    </row>
    <row r="12" spans="1:2">
      <c r="B12">
        <v>1</v>
      </c>
    </row>
    <row r="13" spans="1:2">
      <c r="B13">
        <v>1</v>
      </c>
    </row>
    <row r="14" spans="1:2">
      <c r="B14">
        <v>1</v>
      </c>
    </row>
    <row r="15" spans="1:2">
      <c r="B15">
        <v>1</v>
      </c>
    </row>
    <row r="16" spans="1:2">
      <c r="B16">
        <v>1</v>
      </c>
    </row>
    <row r="17" spans="2:2">
      <c r="B17">
        <v>1</v>
      </c>
    </row>
    <row r="18" spans="2:2">
      <c r="B18">
        <v>1</v>
      </c>
    </row>
    <row r="19" spans="2:2">
      <c r="B19">
        <v>1</v>
      </c>
    </row>
    <row r="20" spans="2:2">
      <c r="B20">
        <v>1</v>
      </c>
    </row>
    <row r="21" spans="2:2">
      <c r="B21">
        <v>1</v>
      </c>
    </row>
    <row r="22" spans="2:2">
      <c r="B22">
        <v>1</v>
      </c>
    </row>
    <row r="23" spans="2:2">
      <c r="B23">
        <v>1</v>
      </c>
    </row>
    <row r="24" spans="2:2">
      <c r="B24">
        <v>1</v>
      </c>
    </row>
    <row r="25" spans="2:2">
      <c r="B25">
        <v>1</v>
      </c>
    </row>
    <row r="26" spans="2:2">
      <c r="B26">
        <v>1</v>
      </c>
    </row>
    <row r="27" spans="2:2">
      <c r="B27">
        <v>1</v>
      </c>
    </row>
    <row r="28" spans="2:2">
      <c r="B28">
        <v>1</v>
      </c>
    </row>
    <row r="29" spans="2:2">
      <c r="B29">
        <v>1</v>
      </c>
    </row>
    <row r="30" spans="2:2">
      <c r="B30">
        <v>1</v>
      </c>
    </row>
    <row r="31" spans="2:2">
      <c r="B31">
        <v>1</v>
      </c>
    </row>
    <row r="32" spans="2:2">
      <c r="B32">
        <v>1</v>
      </c>
    </row>
    <row r="33" spans="2:2">
      <c r="B33">
        <v>1</v>
      </c>
    </row>
    <row r="34" spans="2:2">
      <c r="B34">
        <v>1</v>
      </c>
    </row>
    <row r="35" spans="2:2">
      <c r="B35">
        <v>1</v>
      </c>
    </row>
    <row r="36" spans="2:2">
      <c r="B36">
        <v>1</v>
      </c>
    </row>
    <row r="37" spans="2:2">
      <c r="B37">
        <v>1</v>
      </c>
    </row>
    <row r="38" spans="2:2">
      <c r="B38">
        <v>1</v>
      </c>
    </row>
    <row r="39" spans="2:2">
      <c r="B39">
        <v>1</v>
      </c>
    </row>
    <row r="40" spans="2:2">
      <c r="B40">
        <v>1</v>
      </c>
    </row>
    <row r="41" spans="2:2">
      <c r="B41">
        <v>1</v>
      </c>
    </row>
    <row r="42" spans="2:2">
      <c r="B42">
        <v>1</v>
      </c>
    </row>
    <row r="43" spans="2:2">
      <c r="B43">
        <v>1</v>
      </c>
    </row>
    <row r="44" spans="2:2">
      <c r="B44">
        <v>1</v>
      </c>
    </row>
    <row r="45" spans="2:2">
      <c r="B45">
        <v>1</v>
      </c>
    </row>
    <row r="46" spans="2:2">
      <c r="B46">
        <v>1</v>
      </c>
    </row>
    <row r="47" spans="2:2">
      <c r="B47">
        <v>1</v>
      </c>
    </row>
    <row r="48" spans="2:2">
      <c r="B48">
        <v>1</v>
      </c>
    </row>
    <row r="49" spans="2:2">
      <c r="B49">
        <v>1</v>
      </c>
    </row>
    <row r="50" spans="2:2">
      <c r="B50">
        <v>1</v>
      </c>
    </row>
    <row r="51" spans="2:2">
      <c r="B51">
        <v>1</v>
      </c>
    </row>
    <row r="52" spans="2:2">
      <c r="B52">
        <v>1</v>
      </c>
    </row>
    <row r="53" spans="2:2">
      <c r="B53">
        <v>1</v>
      </c>
    </row>
    <row r="54" spans="2:2">
      <c r="B54">
        <v>1</v>
      </c>
    </row>
    <row r="55" spans="2:2">
      <c r="B55">
        <v>1</v>
      </c>
    </row>
    <row r="56" spans="2:2">
      <c r="B56">
        <v>1</v>
      </c>
    </row>
    <row r="57" spans="2:2">
      <c r="B57">
        <v>1</v>
      </c>
    </row>
    <row r="58" spans="2:2">
      <c r="B58">
        <v>1</v>
      </c>
    </row>
    <row r="59" spans="2:2">
      <c r="B59">
        <v>1</v>
      </c>
    </row>
    <row r="60" spans="2:2">
      <c r="B60">
        <v>1</v>
      </c>
    </row>
    <row r="61" spans="2:2">
      <c r="B61">
        <v>1</v>
      </c>
    </row>
    <row r="62" spans="2:2">
      <c r="B62">
        <v>1</v>
      </c>
    </row>
    <row r="63" spans="2:2">
      <c r="B63">
        <v>1</v>
      </c>
    </row>
    <row r="64" spans="2:2">
      <c r="B64">
        <v>1</v>
      </c>
    </row>
    <row r="65" spans="2:2">
      <c r="B65">
        <v>1</v>
      </c>
    </row>
    <row r="66" spans="2:2">
      <c r="B66">
        <v>1</v>
      </c>
    </row>
    <row r="67" spans="2:2">
      <c r="B67">
        <v>1</v>
      </c>
    </row>
    <row r="68" spans="2:2">
      <c r="B68">
        <v>1</v>
      </c>
    </row>
    <row r="69" spans="2:2">
      <c r="B69">
        <v>1</v>
      </c>
    </row>
    <row r="70" spans="2:2">
      <c r="B70">
        <v>1</v>
      </c>
    </row>
    <row r="71" spans="2:2">
      <c r="B71">
        <v>1</v>
      </c>
    </row>
    <row r="72" spans="2:2">
      <c r="B72">
        <v>1</v>
      </c>
    </row>
    <row r="73" spans="2:2">
      <c r="B73">
        <v>1</v>
      </c>
    </row>
    <row r="74" spans="2:2">
      <c r="B74">
        <v>1</v>
      </c>
    </row>
    <row r="75" spans="2:2">
      <c r="B75">
        <v>1</v>
      </c>
    </row>
    <row r="76" spans="2:2">
      <c r="B76">
        <v>1</v>
      </c>
    </row>
    <row r="77" spans="2:2">
      <c r="B77">
        <v>1</v>
      </c>
    </row>
    <row r="78" spans="2:2">
      <c r="B78">
        <v>1</v>
      </c>
    </row>
    <row r="79" spans="2:2">
      <c r="B79">
        <v>1</v>
      </c>
    </row>
    <row r="80" spans="2:2">
      <c r="B80">
        <v>1</v>
      </c>
    </row>
    <row r="81" spans="2:2">
      <c r="B81">
        <v>1</v>
      </c>
    </row>
    <row r="82" spans="2:2">
      <c r="B82">
        <v>1</v>
      </c>
    </row>
    <row r="83" spans="2:2">
      <c r="B83">
        <v>1</v>
      </c>
    </row>
    <row r="84" spans="2:2">
      <c r="B84">
        <v>1</v>
      </c>
    </row>
    <row r="85" spans="2:2">
      <c r="B85">
        <v>1</v>
      </c>
    </row>
    <row r="86" spans="2:2">
      <c r="B86">
        <v>1</v>
      </c>
    </row>
    <row r="87" spans="2:2">
      <c r="B87">
        <v>1</v>
      </c>
    </row>
    <row r="88" spans="2:2">
      <c r="B88">
        <v>1</v>
      </c>
    </row>
    <row r="89" spans="2:2">
      <c r="B89">
        <v>1</v>
      </c>
    </row>
    <row r="90" spans="2:2">
      <c r="B90">
        <v>1</v>
      </c>
    </row>
    <row r="91" spans="2:2">
      <c r="B91">
        <v>1</v>
      </c>
    </row>
    <row r="92" spans="2:2">
      <c r="B92">
        <v>1</v>
      </c>
    </row>
    <row r="93" spans="2:2">
      <c r="B93">
        <v>1</v>
      </c>
    </row>
    <row r="94" spans="2:2">
      <c r="B94">
        <v>1</v>
      </c>
    </row>
    <row r="95" spans="2:2">
      <c r="B95">
        <v>1</v>
      </c>
    </row>
    <row r="96" spans="2:2">
      <c r="B96">
        <v>1</v>
      </c>
    </row>
    <row r="97" spans="2:2">
      <c r="B97">
        <v>1</v>
      </c>
    </row>
    <row r="98" spans="2:2">
      <c r="B98">
        <v>1</v>
      </c>
    </row>
    <row r="99" spans="2:2">
      <c r="B99">
        <v>1</v>
      </c>
    </row>
    <row r="100" spans="2:2">
      <c r="B100">
        <v>1</v>
      </c>
    </row>
    <row r="101" spans="2:2">
      <c r="B101">
        <v>1</v>
      </c>
    </row>
    <row r="102" spans="2:2">
      <c r="B102">
        <v>1</v>
      </c>
    </row>
    <row r="103" spans="2:2">
      <c r="B103">
        <v>1</v>
      </c>
    </row>
    <row r="104" spans="2:2">
      <c r="B104">
        <v>1</v>
      </c>
    </row>
    <row r="105" spans="2:2">
      <c r="B105">
        <v>1</v>
      </c>
    </row>
    <row r="106" spans="2:2">
      <c r="B106">
        <v>1</v>
      </c>
    </row>
    <row r="107" spans="2:2">
      <c r="B107">
        <v>1</v>
      </c>
    </row>
    <row r="108" spans="2:2">
      <c r="B108">
        <v>1</v>
      </c>
    </row>
    <row r="109" spans="2:2">
      <c r="B109">
        <v>1</v>
      </c>
    </row>
    <row r="110" spans="2:2">
      <c r="B110">
        <v>1</v>
      </c>
    </row>
    <row r="111" spans="2:2">
      <c r="B111">
        <v>1</v>
      </c>
    </row>
    <row r="112" spans="2:2">
      <c r="B112">
        <v>1</v>
      </c>
    </row>
    <row r="113" spans="2:2">
      <c r="B113">
        <v>1</v>
      </c>
    </row>
    <row r="114" spans="2:2">
      <c r="B114">
        <v>1</v>
      </c>
    </row>
    <row r="115" spans="2:2">
      <c r="B115">
        <v>1</v>
      </c>
    </row>
    <row r="116" spans="2:2">
      <c r="B116">
        <v>1</v>
      </c>
    </row>
    <row r="117" spans="2:2">
      <c r="B117">
        <v>1</v>
      </c>
    </row>
    <row r="118" spans="2:2">
      <c r="B118">
        <v>1</v>
      </c>
    </row>
    <row r="119" spans="2:2">
      <c r="B119">
        <v>1</v>
      </c>
    </row>
    <row r="120" spans="2:2">
      <c r="B120">
        <v>1</v>
      </c>
    </row>
    <row r="121" spans="2:2">
      <c r="B121">
        <v>1</v>
      </c>
    </row>
    <row r="122" spans="2:2">
      <c r="B122">
        <v>1</v>
      </c>
    </row>
    <row r="123" spans="2:2">
      <c r="B123">
        <v>1</v>
      </c>
    </row>
    <row r="124" spans="2:2">
      <c r="B124">
        <v>1</v>
      </c>
    </row>
    <row r="125" spans="2:2">
      <c r="B125">
        <v>1</v>
      </c>
    </row>
    <row r="126" spans="2:2">
      <c r="B126">
        <v>1</v>
      </c>
    </row>
    <row r="127" spans="2:2">
      <c r="B127">
        <v>1</v>
      </c>
    </row>
    <row r="128" spans="2:2">
      <c r="B128">
        <v>1</v>
      </c>
    </row>
    <row r="129" spans="2:2">
      <c r="B129">
        <v>1</v>
      </c>
    </row>
    <row r="130" spans="2:2">
      <c r="B130">
        <v>1</v>
      </c>
    </row>
    <row r="131" spans="2:2">
      <c r="B131">
        <v>1</v>
      </c>
    </row>
    <row r="132" spans="2:2">
      <c r="B132">
        <v>1</v>
      </c>
    </row>
    <row r="133" spans="2:2">
      <c r="B133">
        <v>1</v>
      </c>
    </row>
    <row r="134" spans="2:2">
      <c r="B134">
        <v>1</v>
      </c>
    </row>
    <row r="135" spans="2:2">
      <c r="B135">
        <v>1</v>
      </c>
    </row>
    <row r="136" spans="2:2">
      <c r="B136">
        <v>1</v>
      </c>
    </row>
    <row r="137" spans="2:2">
      <c r="B137">
        <v>1</v>
      </c>
    </row>
    <row r="138" spans="2:2">
      <c r="B138">
        <v>1</v>
      </c>
    </row>
    <row r="139" spans="2:2">
      <c r="B139">
        <v>1</v>
      </c>
    </row>
    <row r="140" spans="2:2">
      <c r="B140">
        <v>1</v>
      </c>
    </row>
    <row r="141" spans="2:2">
      <c r="B141">
        <v>1</v>
      </c>
    </row>
    <row r="142" spans="2:2">
      <c r="B142">
        <v>1</v>
      </c>
    </row>
    <row r="143" spans="2:2">
      <c r="B143">
        <v>1</v>
      </c>
    </row>
    <row r="144" spans="2:2">
      <c r="B144">
        <v>1</v>
      </c>
    </row>
    <row r="145" spans="2:2">
      <c r="B145">
        <v>1</v>
      </c>
    </row>
    <row r="146" spans="2:2">
      <c r="B146">
        <v>1</v>
      </c>
    </row>
    <row r="147" spans="2:2">
      <c r="B147">
        <v>1</v>
      </c>
    </row>
    <row r="148" spans="2:2">
      <c r="B148">
        <v>1</v>
      </c>
    </row>
    <row r="149" spans="2:2">
      <c r="B149">
        <v>1</v>
      </c>
    </row>
    <row r="150" spans="2:2">
      <c r="B150">
        <v>1</v>
      </c>
    </row>
    <row r="151" spans="2:2">
      <c r="B151">
        <v>1</v>
      </c>
    </row>
    <row r="152" spans="2:2">
      <c r="B152">
        <v>1</v>
      </c>
    </row>
    <row r="153" spans="2:2">
      <c r="B153">
        <v>1</v>
      </c>
    </row>
    <row r="154" spans="2:2">
      <c r="B154">
        <v>1</v>
      </c>
    </row>
    <row r="155" spans="2:2">
      <c r="B155">
        <v>1</v>
      </c>
    </row>
    <row r="156" spans="2:2">
      <c r="B156">
        <v>1</v>
      </c>
    </row>
    <row r="157" spans="2:2">
      <c r="B157">
        <v>1</v>
      </c>
    </row>
    <row r="158" spans="2:2">
      <c r="B158">
        <v>1</v>
      </c>
    </row>
    <row r="159" spans="2:2">
      <c r="B159">
        <v>1</v>
      </c>
    </row>
    <row r="160" spans="2:2">
      <c r="B160">
        <v>1</v>
      </c>
    </row>
    <row r="161" spans="2:2">
      <c r="B161">
        <v>1</v>
      </c>
    </row>
    <row r="162" spans="2:2">
      <c r="B162">
        <v>1</v>
      </c>
    </row>
    <row r="163" spans="2:2">
      <c r="B163">
        <v>1</v>
      </c>
    </row>
    <row r="164" spans="2:2">
      <c r="B164">
        <v>1</v>
      </c>
    </row>
    <row r="165" spans="2:2">
      <c r="B165">
        <v>1</v>
      </c>
    </row>
    <row r="166" spans="2:2">
      <c r="B166">
        <v>1</v>
      </c>
    </row>
    <row r="167" spans="2:2">
      <c r="B167">
        <v>1</v>
      </c>
    </row>
    <row r="168" spans="2:2">
      <c r="B168">
        <v>1</v>
      </c>
    </row>
    <row r="169" spans="2:2">
      <c r="B169">
        <v>1</v>
      </c>
    </row>
    <row r="170" spans="2:2">
      <c r="B170">
        <v>1</v>
      </c>
    </row>
    <row r="171" spans="2:2">
      <c r="B171">
        <v>1</v>
      </c>
    </row>
    <row r="172" spans="2:2">
      <c r="B172">
        <v>1</v>
      </c>
    </row>
    <row r="173" spans="2:2">
      <c r="B173">
        <v>1</v>
      </c>
    </row>
    <row r="174" spans="2:2">
      <c r="B174">
        <v>1</v>
      </c>
    </row>
    <row r="175" spans="2:2">
      <c r="B175">
        <v>1</v>
      </c>
    </row>
    <row r="176" spans="2:2">
      <c r="B176">
        <v>1</v>
      </c>
    </row>
    <row r="177" spans="2:2">
      <c r="B177">
        <v>1</v>
      </c>
    </row>
    <row r="178" spans="2:2">
      <c r="B178">
        <v>1</v>
      </c>
    </row>
    <row r="179" spans="2:2">
      <c r="B179">
        <v>1</v>
      </c>
    </row>
    <row r="180" spans="2:2">
      <c r="B180">
        <v>1</v>
      </c>
    </row>
    <row r="181" spans="2:2">
      <c r="B181">
        <v>1</v>
      </c>
    </row>
    <row r="182" spans="2:2">
      <c r="B182">
        <v>1</v>
      </c>
    </row>
    <row r="183" spans="2:2">
      <c r="B183">
        <v>1</v>
      </c>
    </row>
    <row r="184" spans="2:2">
      <c r="B184">
        <v>1</v>
      </c>
    </row>
    <row r="185" spans="2:2">
      <c r="B185">
        <v>1</v>
      </c>
    </row>
    <row r="186" spans="2:2">
      <c r="B186">
        <v>1</v>
      </c>
    </row>
    <row r="187" spans="2:2">
      <c r="B187">
        <v>1</v>
      </c>
    </row>
    <row r="188" spans="2:2">
      <c r="B188">
        <v>1</v>
      </c>
    </row>
    <row r="189" spans="2:2">
      <c r="B189">
        <v>1</v>
      </c>
    </row>
    <row r="190" spans="2:2">
      <c r="B190">
        <v>1</v>
      </c>
    </row>
    <row r="191" spans="2:2">
      <c r="B191">
        <v>1</v>
      </c>
    </row>
    <row r="192" spans="2:2">
      <c r="B192">
        <v>1</v>
      </c>
    </row>
    <row r="193" spans="2:2">
      <c r="B193">
        <v>1</v>
      </c>
    </row>
    <row r="194" spans="2:2">
      <c r="B194">
        <v>1</v>
      </c>
    </row>
    <row r="195" spans="2:2">
      <c r="B195">
        <v>1</v>
      </c>
    </row>
    <row r="196" spans="2:2">
      <c r="B196">
        <v>1</v>
      </c>
    </row>
    <row r="197" spans="2:2">
      <c r="B197">
        <v>1</v>
      </c>
    </row>
    <row r="198" spans="2:2">
      <c r="B198">
        <v>1</v>
      </c>
    </row>
    <row r="199" spans="2:2">
      <c r="B199">
        <v>1</v>
      </c>
    </row>
    <row r="200" spans="2:2">
      <c r="B200">
        <v>1</v>
      </c>
    </row>
    <row r="201" spans="2:2">
      <c r="B201">
        <v>1</v>
      </c>
    </row>
    <row r="202" spans="2:2">
      <c r="B202">
        <v>1</v>
      </c>
    </row>
    <row r="203" spans="2:2">
      <c r="B203">
        <v>1</v>
      </c>
    </row>
    <row r="204" spans="2:2">
      <c r="B204">
        <v>1</v>
      </c>
    </row>
    <row r="205" spans="2:2">
      <c r="B205">
        <v>1</v>
      </c>
    </row>
    <row r="206" spans="2:2">
      <c r="B206">
        <v>1</v>
      </c>
    </row>
    <row r="207" spans="2:2">
      <c r="B207">
        <v>1</v>
      </c>
    </row>
    <row r="208" spans="2:2">
      <c r="B208">
        <v>1</v>
      </c>
    </row>
    <row r="209" spans="2:2">
      <c r="B209">
        <v>1</v>
      </c>
    </row>
    <row r="210" spans="2:2">
      <c r="B210">
        <v>1</v>
      </c>
    </row>
    <row r="211" spans="2:2">
      <c r="B211">
        <v>1</v>
      </c>
    </row>
    <row r="212" spans="2:2">
      <c r="B212">
        <v>1</v>
      </c>
    </row>
    <row r="213" spans="2:2">
      <c r="B213">
        <v>1</v>
      </c>
    </row>
    <row r="214" spans="2:2">
      <c r="B214">
        <v>1</v>
      </c>
    </row>
    <row r="215" spans="2:2">
      <c r="B215">
        <v>1</v>
      </c>
    </row>
    <row r="216" spans="2:2">
      <c r="B216">
        <v>1</v>
      </c>
    </row>
    <row r="217" spans="2:2">
      <c r="B217">
        <v>1</v>
      </c>
    </row>
    <row r="218" spans="2:2">
      <c r="B218">
        <v>1</v>
      </c>
    </row>
    <row r="219" spans="2:2">
      <c r="B219">
        <v>1</v>
      </c>
    </row>
    <row r="220" spans="2:2">
      <c r="B220">
        <v>1</v>
      </c>
    </row>
    <row r="221" spans="2:2">
      <c r="B221">
        <v>1</v>
      </c>
    </row>
    <row r="222" spans="2:2">
      <c r="B222">
        <v>1</v>
      </c>
    </row>
    <row r="223" spans="2:2">
      <c r="B223">
        <v>1</v>
      </c>
    </row>
    <row r="224" spans="2:2">
      <c r="B224">
        <v>1</v>
      </c>
    </row>
    <row r="225" spans="2:2">
      <c r="B225">
        <v>1</v>
      </c>
    </row>
    <row r="226" spans="2:2">
      <c r="B226">
        <v>1</v>
      </c>
    </row>
    <row r="227" spans="2:2">
      <c r="B227">
        <v>1</v>
      </c>
    </row>
    <row r="228" spans="2:2">
      <c r="B228">
        <v>1</v>
      </c>
    </row>
    <row r="229" spans="2:2">
      <c r="B229">
        <v>1</v>
      </c>
    </row>
    <row r="230" spans="2:2">
      <c r="B230">
        <v>1</v>
      </c>
    </row>
    <row r="231" spans="2:2">
      <c r="B231">
        <v>1</v>
      </c>
    </row>
    <row r="232" spans="2:2">
      <c r="B232">
        <v>1</v>
      </c>
    </row>
    <row r="233" spans="2:2">
      <c r="B233">
        <v>1</v>
      </c>
    </row>
    <row r="234" spans="2:2">
      <c r="B234">
        <v>1</v>
      </c>
    </row>
    <row r="235" spans="2:2">
      <c r="B235">
        <v>1</v>
      </c>
    </row>
    <row r="236" spans="2:2">
      <c r="B236">
        <v>1</v>
      </c>
    </row>
    <row r="237" spans="2:2">
      <c r="B237">
        <v>1</v>
      </c>
    </row>
    <row r="238" spans="2:2">
      <c r="B238">
        <v>1</v>
      </c>
    </row>
    <row r="239" spans="2:2">
      <c r="B239">
        <v>1</v>
      </c>
    </row>
    <row r="240" spans="2:2">
      <c r="B240">
        <v>1</v>
      </c>
    </row>
    <row r="241" spans="2:2">
      <c r="B241">
        <v>1</v>
      </c>
    </row>
    <row r="242" spans="2:2">
      <c r="B242">
        <v>1</v>
      </c>
    </row>
    <row r="243" spans="2:2">
      <c r="B243">
        <v>1</v>
      </c>
    </row>
    <row r="244" spans="2:2">
      <c r="B244">
        <v>1</v>
      </c>
    </row>
    <row r="245" spans="2:2">
      <c r="B245">
        <v>1</v>
      </c>
    </row>
    <row r="246" spans="2:2">
      <c r="B246">
        <v>1</v>
      </c>
    </row>
    <row r="247" spans="2:2">
      <c r="B247">
        <v>1</v>
      </c>
    </row>
    <row r="248" spans="2:2">
      <c r="B248">
        <v>1</v>
      </c>
    </row>
    <row r="249" spans="2:2">
      <c r="B249">
        <v>1</v>
      </c>
    </row>
    <row r="250" spans="2:2">
      <c r="B250">
        <v>1</v>
      </c>
    </row>
    <row r="251" spans="2:2">
      <c r="B251">
        <v>1</v>
      </c>
    </row>
    <row r="252" spans="2:2">
      <c r="B252">
        <v>1</v>
      </c>
    </row>
    <row r="253" spans="2:2">
      <c r="B253">
        <v>1</v>
      </c>
    </row>
    <row r="254" spans="2:2">
      <c r="B254">
        <v>1</v>
      </c>
    </row>
    <row r="255" spans="2:2">
      <c r="B255">
        <v>1</v>
      </c>
    </row>
    <row r="256" spans="2:2">
      <c r="B256">
        <v>1</v>
      </c>
    </row>
    <row r="257" spans="2:2">
      <c r="B257">
        <v>1</v>
      </c>
    </row>
    <row r="258" spans="2:2">
      <c r="B258">
        <v>1</v>
      </c>
    </row>
    <row r="259" spans="2:2">
      <c r="B259">
        <v>1</v>
      </c>
    </row>
    <row r="260" spans="2:2">
      <c r="B260">
        <v>1</v>
      </c>
    </row>
    <row r="261" spans="2:2">
      <c r="B261">
        <v>1</v>
      </c>
    </row>
    <row r="262" spans="2:2">
      <c r="B262">
        <v>1</v>
      </c>
    </row>
    <row r="263" spans="2:2">
      <c r="B263">
        <v>1</v>
      </c>
    </row>
    <row r="264" spans="2:2">
      <c r="B264">
        <v>1</v>
      </c>
    </row>
    <row r="265" spans="2:2">
      <c r="B265">
        <v>1</v>
      </c>
    </row>
    <row r="266" spans="2:2">
      <c r="B266">
        <v>1</v>
      </c>
    </row>
    <row r="267" spans="2:2">
      <c r="B267">
        <v>1</v>
      </c>
    </row>
    <row r="268" spans="2:2">
      <c r="B268">
        <v>1</v>
      </c>
    </row>
    <row r="269" spans="2:2">
      <c r="B269">
        <v>1</v>
      </c>
    </row>
    <row r="270" spans="2:2">
      <c r="B270">
        <v>1</v>
      </c>
    </row>
    <row r="271" spans="2:2">
      <c r="B271">
        <v>1</v>
      </c>
    </row>
    <row r="272" spans="2:2">
      <c r="B272">
        <v>1</v>
      </c>
    </row>
    <row r="273" spans="2:2">
      <c r="B273">
        <v>1</v>
      </c>
    </row>
    <row r="274" spans="2:2">
      <c r="B274">
        <v>1</v>
      </c>
    </row>
    <row r="275" spans="2:2">
      <c r="B275">
        <v>1</v>
      </c>
    </row>
    <row r="276" spans="2:2">
      <c r="B276">
        <v>1</v>
      </c>
    </row>
    <row r="277" spans="2:2">
      <c r="B277">
        <v>1</v>
      </c>
    </row>
    <row r="278" spans="2:2">
      <c r="B278">
        <v>1</v>
      </c>
    </row>
    <row r="279" spans="2:2">
      <c r="B279">
        <v>1</v>
      </c>
    </row>
    <row r="280" spans="2:2">
      <c r="B280">
        <v>1</v>
      </c>
    </row>
    <row r="281" spans="2:2">
      <c r="B281">
        <v>1</v>
      </c>
    </row>
    <row r="282" spans="2:2">
      <c r="B282">
        <v>1</v>
      </c>
    </row>
    <row r="283" spans="2:2">
      <c r="B283">
        <v>1</v>
      </c>
    </row>
    <row r="284" spans="2:2">
      <c r="B284">
        <v>1</v>
      </c>
    </row>
    <row r="285" spans="2:2">
      <c r="B285">
        <v>1</v>
      </c>
    </row>
    <row r="286" spans="2:2">
      <c r="B286">
        <v>1</v>
      </c>
    </row>
    <row r="287" spans="2:2">
      <c r="B287">
        <v>1</v>
      </c>
    </row>
    <row r="288" spans="2:2">
      <c r="B288">
        <v>1</v>
      </c>
    </row>
    <row r="289" spans="2:2">
      <c r="B289">
        <v>1</v>
      </c>
    </row>
    <row r="290" spans="2:2">
      <c r="B290">
        <v>1</v>
      </c>
    </row>
    <row r="291" spans="2:2">
      <c r="B291">
        <v>1</v>
      </c>
    </row>
    <row r="292" spans="2:2">
      <c r="B292">
        <v>1</v>
      </c>
    </row>
    <row r="293" spans="2:2">
      <c r="B293">
        <v>1</v>
      </c>
    </row>
    <row r="294" spans="2:2">
      <c r="B294">
        <v>1</v>
      </c>
    </row>
    <row r="295" spans="2:2">
      <c r="B295">
        <v>1</v>
      </c>
    </row>
    <row r="296" spans="2:2">
      <c r="B296">
        <v>1</v>
      </c>
    </row>
    <row r="297" spans="2:2">
      <c r="B297">
        <v>1</v>
      </c>
    </row>
    <row r="298" spans="2:2">
      <c r="B298">
        <v>1</v>
      </c>
    </row>
    <row r="299" spans="2:2">
      <c r="B299">
        <v>1</v>
      </c>
    </row>
    <row r="300" spans="2:2">
      <c r="B300">
        <v>1</v>
      </c>
    </row>
    <row r="301" spans="2:2">
      <c r="B301">
        <v>1</v>
      </c>
    </row>
    <row r="302" spans="2:2">
      <c r="B302">
        <v>1</v>
      </c>
    </row>
    <row r="303" spans="2:2">
      <c r="B303">
        <v>1</v>
      </c>
    </row>
    <row r="304" spans="2:2">
      <c r="B304">
        <v>1</v>
      </c>
    </row>
    <row r="305" spans="2:2">
      <c r="B305">
        <v>1</v>
      </c>
    </row>
    <row r="306" spans="2:2">
      <c r="B306">
        <v>1</v>
      </c>
    </row>
    <row r="307" spans="2:2">
      <c r="B307">
        <v>1</v>
      </c>
    </row>
    <row r="308" spans="2:2">
      <c r="B308">
        <v>1</v>
      </c>
    </row>
    <row r="309" spans="2:2">
      <c r="B309">
        <v>1</v>
      </c>
    </row>
    <row r="310" spans="2:2">
      <c r="B310">
        <v>1</v>
      </c>
    </row>
    <row r="311" spans="2:2">
      <c r="B311">
        <v>1</v>
      </c>
    </row>
    <row r="312" spans="2:2">
      <c r="B312">
        <v>1</v>
      </c>
    </row>
    <row r="313" spans="2:2">
      <c r="B313">
        <v>1</v>
      </c>
    </row>
    <row r="314" spans="2:2">
      <c r="B314">
        <v>1</v>
      </c>
    </row>
    <row r="315" spans="2:2">
      <c r="B315">
        <v>1</v>
      </c>
    </row>
    <row r="316" spans="2:2">
      <c r="B316">
        <v>1</v>
      </c>
    </row>
    <row r="317" spans="2:2">
      <c r="B317">
        <v>1</v>
      </c>
    </row>
    <row r="318" spans="2:2">
      <c r="B318">
        <v>1</v>
      </c>
    </row>
    <row r="319" spans="2:2">
      <c r="B319">
        <v>1</v>
      </c>
    </row>
    <row r="320" spans="2:2">
      <c r="B320">
        <v>1</v>
      </c>
    </row>
    <row r="321" spans="2:2">
      <c r="B321">
        <v>1</v>
      </c>
    </row>
    <row r="322" spans="2:2">
      <c r="B322">
        <v>1</v>
      </c>
    </row>
    <row r="323" spans="2:2">
      <c r="B323">
        <v>1</v>
      </c>
    </row>
    <row r="324" spans="2:2">
      <c r="B324">
        <v>1</v>
      </c>
    </row>
    <row r="325" spans="2:2">
      <c r="B325">
        <v>1</v>
      </c>
    </row>
    <row r="326" spans="2:2">
      <c r="B326">
        <v>1</v>
      </c>
    </row>
    <row r="327" spans="2:2">
      <c r="B327">
        <v>1</v>
      </c>
    </row>
    <row r="328" spans="2:2">
      <c r="B328">
        <v>1</v>
      </c>
    </row>
    <row r="329" spans="2:2">
      <c r="B329">
        <v>1</v>
      </c>
    </row>
    <row r="330" spans="2:2">
      <c r="B330">
        <v>1</v>
      </c>
    </row>
    <row r="331" spans="2:2">
      <c r="B331">
        <v>1</v>
      </c>
    </row>
    <row r="332" spans="2:2">
      <c r="B332">
        <v>1</v>
      </c>
    </row>
    <row r="333" spans="2:2">
      <c r="B333">
        <v>1</v>
      </c>
    </row>
    <row r="334" spans="2:2">
      <c r="B334">
        <v>1</v>
      </c>
    </row>
    <row r="335" spans="2:2">
      <c r="B335">
        <v>1</v>
      </c>
    </row>
    <row r="336" spans="2:2">
      <c r="B336">
        <v>1</v>
      </c>
    </row>
    <row r="337" spans="2:2">
      <c r="B337">
        <v>1</v>
      </c>
    </row>
    <row r="338" spans="2:2">
      <c r="B338">
        <v>1</v>
      </c>
    </row>
    <row r="339" spans="2:2">
      <c r="B339">
        <v>1</v>
      </c>
    </row>
    <row r="340" spans="2:2">
      <c r="B340">
        <v>1</v>
      </c>
    </row>
    <row r="341" spans="2:2">
      <c r="B341">
        <v>1</v>
      </c>
    </row>
    <row r="342" spans="2:2">
      <c r="B342">
        <v>1</v>
      </c>
    </row>
    <row r="343" spans="2:2">
      <c r="B343">
        <v>1</v>
      </c>
    </row>
    <row r="344" spans="2:2">
      <c r="B344">
        <v>1</v>
      </c>
    </row>
    <row r="345" spans="2:2">
      <c r="B345">
        <v>1</v>
      </c>
    </row>
    <row r="346" spans="2:2">
      <c r="B346">
        <v>1</v>
      </c>
    </row>
    <row r="347" spans="2:2">
      <c r="B347">
        <v>1</v>
      </c>
    </row>
    <row r="348" spans="2:2">
      <c r="B348">
        <v>1</v>
      </c>
    </row>
    <row r="349" spans="2:2">
      <c r="B349">
        <v>1</v>
      </c>
    </row>
    <row r="350" spans="2:2">
      <c r="B350">
        <v>1</v>
      </c>
    </row>
    <row r="351" spans="2:2">
      <c r="B351">
        <v>1</v>
      </c>
    </row>
    <row r="352" spans="2:2">
      <c r="B352">
        <v>1</v>
      </c>
    </row>
    <row r="353" spans="2:2">
      <c r="B353">
        <v>1</v>
      </c>
    </row>
    <row r="354" spans="2:2">
      <c r="B354">
        <v>1</v>
      </c>
    </row>
    <row r="355" spans="2:2">
      <c r="B355">
        <v>1</v>
      </c>
    </row>
    <row r="356" spans="2:2">
      <c r="B356">
        <v>1</v>
      </c>
    </row>
    <row r="357" spans="2:2">
      <c r="B357">
        <v>1</v>
      </c>
    </row>
    <row r="358" spans="2:2">
      <c r="B358">
        <v>1</v>
      </c>
    </row>
    <row r="359" spans="2:2">
      <c r="B359">
        <v>1</v>
      </c>
    </row>
    <row r="360" spans="2:2">
      <c r="B360">
        <v>1</v>
      </c>
    </row>
    <row r="361" spans="2:2">
      <c r="B361">
        <v>1</v>
      </c>
    </row>
    <row r="362" spans="2:2">
      <c r="B362">
        <v>1</v>
      </c>
    </row>
    <row r="363" spans="2:2">
      <c r="B363">
        <v>1</v>
      </c>
    </row>
    <row r="364" spans="2:2">
      <c r="B364">
        <v>1</v>
      </c>
    </row>
    <row r="365" spans="2:2">
      <c r="B365">
        <v>1</v>
      </c>
    </row>
    <row r="366" spans="2:2">
      <c r="B366">
        <v>1</v>
      </c>
    </row>
    <row r="367" spans="2:2">
      <c r="B367">
        <v>1</v>
      </c>
    </row>
    <row r="368" spans="2:2">
      <c r="B368">
        <v>1</v>
      </c>
    </row>
    <row r="369" spans="2:2">
      <c r="B369">
        <v>1</v>
      </c>
    </row>
    <row r="370" spans="2:2">
      <c r="B370">
        <v>1</v>
      </c>
    </row>
    <row r="371" spans="2:2">
      <c r="B371">
        <v>1</v>
      </c>
    </row>
    <row r="372" spans="2:2">
      <c r="B372">
        <v>1</v>
      </c>
    </row>
    <row r="373" spans="2:2">
      <c r="B373">
        <v>1</v>
      </c>
    </row>
    <row r="374" spans="2:2">
      <c r="B374">
        <v>1</v>
      </c>
    </row>
    <row r="375" spans="2:2">
      <c r="B375">
        <v>1</v>
      </c>
    </row>
    <row r="376" spans="2:2">
      <c r="B376">
        <v>1</v>
      </c>
    </row>
    <row r="377" spans="2:2">
      <c r="B377">
        <v>1</v>
      </c>
    </row>
    <row r="378" spans="2:2">
      <c r="B378">
        <v>1</v>
      </c>
    </row>
    <row r="379" spans="2:2">
      <c r="B379">
        <v>1</v>
      </c>
    </row>
    <row r="380" spans="2:2">
      <c r="B380">
        <v>1</v>
      </c>
    </row>
    <row r="381" spans="2:2">
      <c r="B381">
        <v>1</v>
      </c>
    </row>
    <row r="382" spans="2:2">
      <c r="B382">
        <v>1</v>
      </c>
    </row>
    <row r="383" spans="2:2">
      <c r="B383">
        <v>1</v>
      </c>
    </row>
    <row r="384" spans="2:2">
      <c r="B384">
        <v>1</v>
      </c>
    </row>
    <row r="385" spans="2:2">
      <c r="B385">
        <v>1</v>
      </c>
    </row>
    <row r="386" spans="2:2">
      <c r="B386">
        <v>1</v>
      </c>
    </row>
    <row r="387" spans="2:2">
      <c r="B387">
        <v>1</v>
      </c>
    </row>
    <row r="388" spans="2:2">
      <c r="B388">
        <v>1</v>
      </c>
    </row>
    <row r="389" spans="2:2">
      <c r="B389">
        <v>1</v>
      </c>
    </row>
    <row r="390" spans="2:2">
      <c r="B390">
        <v>1</v>
      </c>
    </row>
    <row r="391" spans="2:2">
      <c r="B391">
        <v>1</v>
      </c>
    </row>
    <row r="392" spans="2:2">
      <c r="B392">
        <v>1</v>
      </c>
    </row>
    <row r="393" spans="2:2">
      <c r="B393">
        <v>1</v>
      </c>
    </row>
    <row r="394" spans="2:2">
      <c r="B394">
        <v>1</v>
      </c>
    </row>
    <row r="395" spans="2:2">
      <c r="B395">
        <v>1</v>
      </c>
    </row>
    <row r="396" spans="2:2">
      <c r="B396">
        <v>1</v>
      </c>
    </row>
    <row r="397" spans="2:2">
      <c r="B397">
        <v>1</v>
      </c>
    </row>
    <row r="398" spans="2:2">
      <c r="B398">
        <v>1</v>
      </c>
    </row>
    <row r="399" spans="2:2">
      <c r="B399">
        <v>1</v>
      </c>
    </row>
    <row r="400" spans="2:2">
      <c r="B400">
        <v>1</v>
      </c>
    </row>
    <row r="401" spans="2:2">
      <c r="B401">
        <v>1</v>
      </c>
    </row>
    <row r="402" spans="2:2">
      <c r="B402">
        <v>1</v>
      </c>
    </row>
    <row r="403" spans="2:2">
      <c r="B403">
        <v>1</v>
      </c>
    </row>
    <row r="404" spans="2:2">
      <c r="B404">
        <v>1</v>
      </c>
    </row>
    <row r="405" spans="2:2">
      <c r="B405">
        <v>1</v>
      </c>
    </row>
    <row r="406" spans="2:2">
      <c r="B406">
        <v>1</v>
      </c>
    </row>
    <row r="407" spans="2:2">
      <c r="B407">
        <v>1</v>
      </c>
    </row>
    <row r="408" spans="2:2">
      <c r="B408">
        <v>1</v>
      </c>
    </row>
    <row r="409" spans="2:2">
      <c r="B409">
        <v>1</v>
      </c>
    </row>
    <row r="410" spans="2:2">
      <c r="B410">
        <v>1</v>
      </c>
    </row>
    <row r="411" spans="2:2">
      <c r="B411">
        <v>1</v>
      </c>
    </row>
    <row r="412" spans="2:2">
      <c r="B412">
        <v>1</v>
      </c>
    </row>
    <row r="413" spans="2:2">
      <c r="B413">
        <v>1</v>
      </c>
    </row>
    <row r="414" spans="2:2">
      <c r="B414">
        <v>1</v>
      </c>
    </row>
    <row r="415" spans="2:2">
      <c r="B415">
        <v>1</v>
      </c>
    </row>
    <row r="416" spans="2:2">
      <c r="B416">
        <v>1</v>
      </c>
    </row>
    <row r="417" spans="2:2">
      <c r="B417">
        <v>1</v>
      </c>
    </row>
    <row r="418" spans="2:2">
      <c r="B418">
        <v>1</v>
      </c>
    </row>
    <row r="419" spans="2:2">
      <c r="B419">
        <v>1</v>
      </c>
    </row>
    <row r="420" spans="2:2">
      <c r="B420">
        <v>1</v>
      </c>
    </row>
    <row r="421" spans="2:2">
      <c r="B421">
        <v>1</v>
      </c>
    </row>
    <row r="422" spans="2:2">
      <c r="B422">
        <v>1</v>
      </c>
    </row>
    <row r="423" spans="2:2">
      <c r="B423">
        <v>1</v>
      </c>
    </row>
    <row r="424" spans="2:2">
      <c r="B424">
        <v>1</v>
      </c>
    </row>
    <row r="425" spans="2:2">
      <c r="B425">
        <v>1</v>
      </c>
    </row>
    <row r="426" spans="2:2">
      <c r="B426">
        <v>1</v>
      </c>
    </row>
    <row r="427" spans="2:2">
      <c r="B427">
        <v>1</v>
      </c>
    </row>
    <row r="428" spans="2:2">
      <c r="B428">
        <v>1</v>
      </c>
    </row>
    <row r="429" spans="2:2">
      <c r="B429">
        <v>1</v>
      </c>
    </row>
    <row r="430" spans="2:2">
      <c r="B430">
        <v>1</v>
      </c>
    </row>
    <row r="431" spans="2:2">
      <c r="B431">
        <v>1</v>
      </c>
    </row>
    <row r="432" spans="2:2">
      <c r="B432">
        <v>1</v>
      </c>
    </row>
    <row r="433" spans="2:2">
      <c r="B433">
        <v>1</v>
      </c>
    </row>
    <row r="434" spans="2:2">
      <c r="B434">
        <v>1</v>
      </c>
    </row>
    <row r="435" spans="2:2">
      <c r="B435">
        <v>1</v>
      </c>
    </row>
    <row r="436" spans="2:2">
      <c r="B436">
        <v>1</v>
      </c>
    </row>
    <row r="437" spans="2:2">
      <c r="B437">
        <v>1</v>
      </c>
    </row>
    <row r="438" spans="2:2">
      <c r="B438">
        <v>1</v>
      </c>
    </row>
    <row r="439" spans="2:2">
      <c r="B439">
        <v>1</v>
      </c>
    </row>
    <row r="440" spans="2:2">
      <c r="B440">
        <v>1</v>
      </c>
    </row>
    <row r="441" spans="2:2">
      <c r="B441">
        <v>1</v>
      </c>
    </row>
    <row r="442" spans="2:2">
      <c r="B442">
        <v>1</v>
      </c>
    </row>
    <row r="443" spans="2:2">
      <c r="B443">
        <v>1</v>
      </c>
    </row>
    <row r="444" spans="2:2">
      <c r="B444">
        <v>1</v>
      </c>
    </row>
    <row r="445" spans="2:2">
      <c r="B445">
        <v>1</v>
      </c>
    </row>
    <row r="446" spans="2:2">
      <c r="B446">
        <v>1</v>
      </c>
    </row>
    <row r="447" spans="2:2">
      <c r="B447">
        <v>1</v>
      </c>
    </row>
    <row r="448" spans="2:2">
      <c r="B448">
        <v>1</v>
      </c>
    </row>
    <row r="449" spans="2:2">
      <c r="B449">
        <v>1</v>
      </c>
    </row>
    <row r="450" spans="2:2">
      <c r="B450">
        <v>1</v>
      </c>
    </row>
    <row r="451" spans="2:2">
      <c r="B451">
        <v>1</v>
      </c>
    </row>
    <row r="452" spans="2:2">
      <c r="B452">
        <v>1</v>
      </c>
    </row>
    <row r="453" spans="2:2">
      <c r="B453">
        <v>1</v>
      </c>
    </row>
    <row r="454" spans="2:2">
      <c r="B454">
        <v>1</v>
      </c>
    </row>
    <row r="455" spans="2:2">
      <c r="B455">
        <v>1</v>
      </c>
    </row>
    <row r="456" spans="2:2">
      <c r="B456">
        <v>1</v>
      </c>
    </row>
    <row r="457" spans="2:2">
      <c r="B457">
        <v>1</v>
      </c>
    </row>
    <row r="458" spans="2:2">
      <c r="B458">
        <v>1</v>
      </c>
    </row>
    <row r="459" spans="2:2">
      <c r="B459">
        <v>1</v>
      </c>
    </row>
    <row r="460" spans="2:2">
      <c r="B460">
        <v>1</v>
      </c>
    </row>
    <row r="461" spans="2:2">
      <c r="B461">
        <v>1</v>
      </c>
    </row>
    <row r="462" spans="2:2">
      <c r="B462">
        <v>1</v>
      </c>
    </row>
    <row r="463" spans="2:2">
      <c r="B463">
        <v>1</v>
      </c>
    </row>
    <row r="464" spans="2:2">
      <c r="B464">
        <v>1</v>
      </c>
    </row>
    <row r="465" spans="2:2">
      <c r="B465">
        <v>1</v>
      </c>
    </row>
    <row r="466" spans="2:2">
      <c r="B466">
        <v>1</v>
      </c>
    </row>
    <row r="467" spans="2:2">
      <c r="B467">
        <v>1</v>
      </c>
    </row>
    <row r="468" spans="2:2">
      <c r="B468">
        <v>1</v>
      </c>
    </row>
    <row r="469" spans="2:2">
      <c r="B469">
        <v>1</v>
      </c>
    </row>
    <row r="470" spans="2:2">
      <c r="B470">
        <v>1</v>
      </c>
    </row>
    <row r="471" spans="2:2">
      <c r="B471">
        <v>1</v>
      </c>
    </row>
    <row r="472" spans="2:2">
      <c r="B472">
        <v>1</v>
      </c>
    </row>
    <row r="473" spans="2:2">
      <c r="B473">
        <v>1</v>
      </c>
    </row>
    <row r="474" spans="2:2">
      <c r="B474">
        <v>1</v>
      </c>
    </row>
    <row r="475" spans="2:2">
      <c r="B475">
        <v>1</v>
      </c>
    </row>
    <row r="476" spans="2:2">
      <c r="B476">
        <v>1</v>
      </c>
    </row>
    <row r="477" spans="2:2">
      <c r="B477">
        <v>1</v>
      </c>
    </row>
    <row r="478" spans="2:2">
      <c r="B478">
        <v>1</v>
      </c>
    </row>
    <row r="479" spans="2:2">
      <c r="B479">
        <v>1</v>
      </c>
    </row>
    <row r="480" spans="2:2">
      <c r="B480">
        <v>1</v>
      </c>
    </row>
    <row r="481" spans="2:2">
      <c r="B481">
        <v>1</v>
      </c>
    </row>
    <row r="482" spans="2:2">
      <c r="B482">
        <v>1</v>
      </c>
    </row>
    <row r="483" spans="2:2">
      <c r="B483">
        <v>1</v>
      </c>
    </row>
    <row r="484" spans="2:2">
      <c r="B484">
        <v>1</v>
      </c>
    </row>
    <row r="485" spans="2:2">
      <c r="B485">
        <v>1</v>
      </c>
    </row>
    <row r="486" spans="2:2">
      <c r="B486">
        <v>1</v>
      </c>
    </row>
    <row r="487" spans="2:2">
      <c r="B487">
        <v>1</v>
      </c>
    </row>
    <row r="488" spans="2:2">
      <c r="B488">
        <v>1</v>
      </c>
    </row>
    <row r="489" spans="2:2">
      <c r="B489">
        <v>1</v>
      </c>
    </row>
    <row r="490" spans="2:2">
      <c r="B490">
        <v>1</v>
      </c>
    </row>
    <row r="491" spans="2:2">
      <c r="B491">
        <v>1</v>
      </c>
    </row>
    <row r="492" spans="2:2">
      <c r="B492">
        <v>1</v>
      </c>
    </row>
    <row r="493" spans="2:2">
      <c r="B493">
        <v>1</v>
      </c>
    </row>
    <row r="494" spans="2:2">
      <c r="B494">
        <v>1</v>
      </c>
    </row>
    <row r="495" spans="2:2">
      <c r="B495">
        <v>1</v>
      </c>
    </row>
    <row r="496" spans="2:2">
      <c r="B496">
        <v>1</v>
      </c>
    </row>
    <row r="497" spans="2:2">
      <c r="B497">
        <v>1</v>
      </c>
    </row>
    <row r="498" spans="2:2">
      <c r="B498">
        <v>1</v>
      </c>
    </row>
    <row r="499" spans="2:2">
      <c r="B499">
        <v>1</v>
      </c>
    </row>
    <row r="500" spans="2:2">
      <c r="B500">
        <v>1</v>
      </c>
    </row>
    <row r="501" spans="2:2">
      <c r="B501">
        <v>1</v>
      </c>
    </row>
    <row r="502" spans="2:2">
      <c r="B502">
        <v>1</v>
      </c>
    </row>
    <row r="503" spans="2:2">
      <c r="B503">
        <v>1</v>
      </c>
    </row>
    <row r="504" spans="2:2">
      <c r="B504">
        <v>1</v>
      </c>
    </row>
    <row r="505" spans="2:2">
      <c r="B505">
        <v>1</v>
      </c>
    </row>
    <row r="506" spans="2:2">
      <c r="B506">
        <v>1</v>
      </c>
    </row>
    <row r="507" spans="2:2">
      <c r="B507">
        <v>1</v>
      </c>
    </row>
    <row r="508" spans="2:2">
      <c r="B508">
        <v>1</v>
      </c>
    </row>
    <row r="509" spans="2:2">
      <c r="B509">
        <v>1</v>
      </c>
    </row>
    <row r="510" spans="2:2">
      <c r="B510">
        <v>1</v>
      </c>
    </row>
    <row r="511" spans="2:2">
      <c r="B511">
        <v>1</v>
      </c>
    </row>
    <row r="512" spans="2:2">
      <c r="B512">
        <v>1</v>
      </c>
    </row>
    <row r="513" spans="2:2">
      <c r="B513">
        <v>1</v>
      </c>
    </row>
    <row r="514" spans="2:2">
      <c r="B514">
        <v>1</v>
      </c>
    </row>
    <row r="515" spans="2:2">
      <c r="B515">
        <v>1</v>
      </c>
    </row>
    <row r="516" spans="2:2">
      <c r="B516">
        <v>1</v>
      </c>
    </row>
    <row r="517" spans="2:2">
      <c r="B517">
        <v>1</v>
      </c>
    </row>
    <row r="518" spans="2:2">
      <c r="B518">
        <v>1</v>
      </c>
    </row>
    <row r="519" spans="2:2">
      <c r="B519">
        <v>1</v>
      </c>
    </row>
    <row r="520" spans="2:2">
      <c r="B520">
        <v>1</v>
      </c>
    </row>
    <row r="521" spans="2:2">
      <c r="B521">
        <v>1</v>
      </c>
    </row>
    <row r="522" spans="2:2">
      <c r="B522">
        <v>1</v>
      </c>
    </row>
    <row r="523" spans="2:2">
      <c r="B523">
        <v>1</v>
      </c>
    </row>
    <row r="524" spans="2:2">
      <c r="B524">
        <v>1</v>
      </c>
    </row>
    <row r="525" spans="2:2">
      <c r="B525">
        <v>1</v>
      </c>
    </row>
    <row r="526" spans="2:2">
      <c r="B526">
        <v>1</v>
      </c>
    </row>
    <row r="527" spans="2:2">
      <c r="B527">
        <v>1</v>
      </c>
    </row>
    <row r="528" spans="2:2">
      <c r="B528">
        <v>1</v>
      </c>
    </row>
    <row r="529" spans="2:2">
      <c r="B529">
        <v>1</v>
      </c>
    </row>
    <row r="530" spans="2:2">
      <c r="B530">
        <v>1</v>
      </c>
    </row>
    <row r="531" spans="2:2">
      <c r="B531">
        <v>1</v>
      </c>
    </row>
    <row r="532" spans="2:2">
      <c r="B532">
        <v>1</v>
      </c>
    </row>
    <row r="533" spans="2:2">
      <c r="B533">
        <v>1</v>
      </c>
    </row>
    <row r="534" spans="2:2">
      <c r="B534">
        <v>1</v>
      </c>
    </row>
    <row r="535" spans="2:2">
      <c r="B535">
        <v>1</v>
      </c>
    </row>
    <row r="536" spans="2:2">
      <c r="B536">
        <v>1</v>
      </c>
    </row>
    <row r="537" spans="2:2">
      <c r="B537">
        <v>1</v>
      </c>
    </row>
    <row r="538" spans="2:2">
      <c r="B538">
        <v>1</v>
      </c>
    </row>
    <row r="539" spans="2:2">
      <c r="B539">
        <v>1</v>
      </c>
    </row>
    <row r="540" spans="2:2">
      <c r="B540">
        <v>1</v>
      </c>
    </row>
    <row r="541" spans="2:2">
      <c r="B541">
        <v>1</v>
      </c>
    </row>
    <row r="542" spans="2:2">
      <c r="B542">
        <v>1</v>
      </c>
    </row>
    <row r="543" spans="2:2">
      <c r="B543">
        <v>1</v>
      </c>
    </row>
    <row r="544" spans="2:2">
      <c r="B544">
        <v>1</v>
      </c>
    </row>
    <row r="545" spans="2:2">
      <c r="B545">
        <v>1</v>
      </c>
    </row>
    <row r="546" spans="2:2">
      <c r="B546">
        <v>1</v>
      </c>
    </row>
    <row r="547" spans="2:2">
      <c r="B547">
        <v>1</v>
      </c>
    </row>
    <row r="548" spans="2:2">
      <c r="B548">
        <v>1</v>
      </c>
    </row>
    <row r="549" spans="2:2">
      <c r="B549">
        <v>1</v>
      </c>
    </row>
    <row r="550" spans="2:2">
      <c r="B550">
        <v>1</v>
      </c>
    </row>
    <row r="551" spans="2:2">
      <c r="B551">
        <v>1</v>
      </c>
    </row>
    <row r="552" spans="2:2">
      <c r="B552">
        <v>1</v>
      </c>
    </row>
    <row r="553" spans="2:2">
      <c r="B553">
        <v>1</v>
      </c>
    </row>
    <row r="554" spans="2:2">
      <c r="B554">
        <v>1</v>
      </c>
    </row>
    <row r="555" spans="2:2">
      <c r="B555">
        <v>1</v>
      </c>
    </row>
    <row r="556" spans="2:2">
      <c r="B556">
        <v>1</v>
      </c>
    </row>
    <row r="557" spans="2:2">
      <c r="B557">
        <v>1</v>
      </c>
    </row>
    <row r="558" spans="2:2">
      <c r="B558">
        <v>1</v>
      </c>
    </row>
    <row r="559" spans="2:2">
      <c r="B559">
        <v>1</v>
      </c>
    </row>
    <row r="560" spans="2:2">
      <c r="B560">
        <v>1</v>
      </c>
    </row>
    <row r="561" spans="2:2">
      <c r="B561">
        <v>1</v>
      </c>
    </row>
    <row r="562" spans="2:2">
      <c r="B562">
        <v>1</v>
      </c>
    </row>
    <row r="563" spans="2:2">
      <c r="B563">
        <v>1</v>
      </c>
    </row>
    <row r="564" spans="2:2">
      <c r="B564">
        <v>1</v>
      </c>
    </row>
    <row r="565" spans="2:2">
      <c r="B565">
        <v>1</v>
      </c>
    </row>
    <row r="566" spans="2:2">
      <c r="B566">
        <v>1</v>
      </c>
    </row>
    <row r="567" spans="2:2">
      <c r="B567">
        <v>1</v>
      </c>
    </row>
    <row r="568" spans="2:2">
      <c r="B568">
        <v>1</v>
      </c>
    </row>
    <row r="569" spans="2:2">
      <c r="B569">
        <v>1</v>
      </c>
    </row>
    <row r="570" spans="2:2">
      <c r="B570">
        <v>1</v>
      </c>
    </row>
    <row r="571" spans="2:2">
      <c r="B571">
        <v>1</v>
      </c>
    </row>
    <row r="572" spans="2:2">
      <c r="B572">
        <v>1</v>
      </c>
    </row>
    <row r="573" spans="2:2">
      <c r="B573">
        <v>1</v>
      </c>
    </row>
    <row r="574" spans="2:2">
      <c r="B574">
        <v>1</v>
      </c>
    </row>
    <row r="575" spans="2:2">
      <c r="B575">
        <v>1</v>
      </c>
    </row>
    <row r="576" spans="2:2">
      <c r="B576">
        <v>1</v>
      </c>
    </row>
    <row r="577" spans="2:2">
      <c r="B577">
        <v>1</v>
      </c>
    </row>
    <row r="578" spans="2:2">
      <c r="B578">
        <v>1</v>
      </c>
    </row>
    <row r="579" spans="2:2">
      <c r="B579">
        <v>1</v>
      </c>
    </row>
    <row r="580" spans="2:2">
      <c r="B580">
        <v>1</v>
      </c>
    </row>
    <row r="581" spans="2:2">
      <c r="B581">
        <v>1</v>
      </c>
    </row>
    <row r="582" spans="2:2">
      <c r="B582">
        <v>1</v>
      </c>
    </row>
    <row r="583" spans="2:2">
      <c r="B583">
        <v>1</v>
      </c>
    </row>
    <row r="584" spans="2:2">
      <c r="B584">
        <v>1</v>
      </c>
    </row>
    <row r="585" spans="2:2">
      <c r="B585">
        <v>1</v>
      </c>
    </row>
    <row r="586" spans="2:2">
      <c r="B586">
        <v>1</v>
      </c>
    </row>
    <row r="587" spans="2:2">
      <c r="B587">
        <v>1</v>
      </c>
    </row>
    <row r="588" spans="2:2">
      <c r="B588">
        <v>1</v>
      </c>
    </row>
    <row r="589" spans="2:2">
      <c r="B589">
        <v>1</v>
      </c>
    </row>
    <row r="590" spans="2:2">
      <c r="B590">
        <v>1</v>
      </c>
    </row>
    <row r="591" spans="2:2">
      <c r="B591">
        <v>1</v>
      </c>
    </row>
    <row r="592" spans="2:2">
      <c r="B592">
        <v>1</v>
      </c>
    </row>
    <row r="593" spans="2:2">
      <c r="B593">
        <v>1</v>
      </c>
    </row>
    <row r="594" spans="2:2">
      <c r="B594">
        <v>1</v>
      </c>
    </row>
    <row r="595" spans="2:2">
      <c r="B595">
        <v>1</v>
      </c>
    </row>
    <row r="596" spans="2:2">
      <c r="B596">
        <v>1</v>
      </c>
    </row>
    <row r="597" spans="2:2">
      <c r="B597">
        <v>1</v>
      </c>
    </row>
    <row r="598" spans="2:2">
      <c r="B598">
        <v>1</v>
      </c>
    </row>
    <row r="599" spans="2:2">
      <c r="B599">
        <v>1</v>
      </c>
    </row>
    <row r="600" spans="2:2">
      <c r="B600">
        <v>1</v>
      </c>
    </row>
    <row r="601" spans="2:2">
      <c r="B601">
        <v>1</v>
      </c>
    </row>
    <row r="602" spans="2:2">
      <c r="B602">
        <v>1</v>
      </c>
    </row>
    <row r="603" spans="2:2">
      <c r="B603">
        <v>1</v>
      </c>
    </row>
    <row r="604" spans="2:2">
      <c r="B604">
        <v>1</v>
      </c>
    </row>
    <row r="605" spans="2:2">
      <c r="B605">
        <v>1</v>
      </c>
    </row>
    <row r="606" spans="2:2">
      <c r="B606">
        <v>1</v>
      </c>
    </row>
    <row r="607" spans="2:2">
      <c r="B607">
        <v>1</v>
      </c>
    </row>
    <row r="608" spans="2:2">
      <c r="B608">
        <v>1</v>
      </c>
    </row>
    <row r="609" spans="2:2">
      <c r="B609">
        <v>1</v>
      </c>
    </row>
    <row r="610" spans="2:2">
      <c r="B610">
        <v>1</v>
      </c>
    </row>
    <row r="611" spans="2:2">
      <c r="B611">
        <v>1</v>
      </c>
    </row>
    <row r="612" spans="2:2">
      <c r="B612">
        <v>1</v>
      </c>
    </row>
    <row r="613" spans="2:2">
      <c r="B613">
        <v>1</v>
      </c>
    </row>
    <row r="614" spans="2:2">
      <c r="B614">
        <v>1</v>
      </c>
    </row>
    <row r="615" spans="2:2">
      <c r="B615">
        <v>1</v>
      </c>
    </row>
    <row r="616" spans="2:2">
      <c r="B616">
        <v>1</v>
      </c>
    </row>
    <row r="617" spans="2:2">
      <c r="B617">
        <v>1</v>
      </c>
    </row>
    <row r="618" spans="2:2">
      <c r="B618">
        <v>1</v>
      </c>
    </row>
    <row r="619" spans="2:2">
      <c r="B619">
        <v>1</v>
      </c>
    </row>
    <row r="620" spans="2:2">
      <c r="B620">
        <v>1</v>
      </c>
    </row>
    <row r="621" spans="2:2">
      <c r="B621">
        <v>1</v>
      </c>
    </row>
    <row r="622" spans="2:2">
      <c r="B622">
        <v>1</v>
      </c>
    </row>
    <row r="623" spans="2:2">
      <c r="B623">
        <v>1</v>
      </c>
    </row>
    <row r="624" spans="2:2">
      <c r="B624">
        <v>1</v>
      </c>
    </row>
    <row r="625" spans="2:2">
      <c r="B625">
        <v>1</v>
      </c>
    </row>
    <row r="626" spans="2:2">
      <c r="B626">
        <v>1</v>
      </c>
    </row>
    <row r="627" spans="2:2">
      <c r="B627">
        <v>1</v>
      </c>
    </row>
    <row r="628" spans="2:2">
      <c r="B628">
        <v>1</v>
      </c>
    </row>
    <row r="629" spans="2:2">
      <c r="B629">
        <v>1</v>
      </c>
    </row>
    <row r="630" spans="2:2">
      <c r="B630">
        <v>1</v>
      </c>
    </row>
    <row r="631" spans="2:2">
      <c r="B631">
        <v>1</v>
      </c>
    </row>
    <row r="632" spans="2:2">
      <c r="B632">
        <v>1</v>
      </c>
    </row>
    <row r="633" spans="2:2">
      <c r="B633">
        <v>1</v>
      </c>
    </row>
    <row r="634" spans="2:2">
      <c r="B634">
        <v>1</v>
      </c>
    </row>
    <row r="635" spans="2:2">
      <c r="B635">
        <v>1</v>
      </c>
    </row>
    <row r="636" spans="2:2">
      <c r="B636">
        <v>1</v>
      </c>
    </row>
    <row r="637" spans="2:2">
      <c r="B637">
        <v>1</v>
      </c>
    </row>
    <row r="638" spans="2:2">
      <c r="B638">
        <v>1</v>
      </c>
    </row>
    <row r="639" spans="2:2">
      <c r="B639">
        <v>1</v>
      </c>
    </row>
    <row r="640" spans="2:2">
      <c r="B640">
        <v>1</v>
      </c>
    </row>
    <row r="641" spans="2:2">
      <c r="B641">
        <v>1</v>
      </c>
    </row>
    <row r="642" spans="2:2">
      <c r="B642">
        <v>1</v>
      </c>
    </row>
    <row r="643" spans="2:2">
      <c r="B643">
        <v>1</v>
      </c>
    </row>
    <row r="644" spans="2:2">
      <c r="B644">
        <v>1</v>
      </c>
    </row>
    <row r="645" spans="2:2">
      <c r="B645">
        <v>1</v>
      </c>
    </row>
    <row r="646" spans="2:2">
      <c r="B646">
        <v>1</v>
      </c>
    </row>
    <row r="647" spans="2:2">
      <c r="B647">
        <v>1</v>
      </c>
    </row>
    <row r="648" spans="2:2">
      <c r="B648">
        <v>1</v>
      </c>
    </row>
    <row r="649" spans="2:2">
      <c r="B649">
        <v>1</v>
      </c>
    </row>
    <row r="650" spans="2:2">
      <c r="B650">
        <v>1</v>
      </c>
    </row>
    <row r="651" spans="2:2">
      <c r="B651">
        <v>1</v>
      </c>
    </row>
    <row r="652" spans="2:2">
      <c r="B652">
        <v>1</v>
      </c>
    </row>
    <row r="653" spans="2:2">
      <c r="B653">
        <v>1</v>
      </c>
    </row>
    <row r="654" spans="2:2">
      <c r="B654">
        <v>1</v>
      </c>
    </row>
    <row r="655" spans="2:2">
      <c r="B655">
        <v>1</v>
      </c>
    </row>
    <row r="656" spans="2:2">
      <c r="B656">
        <v>1</v>
      </c>
    </row>
    <row r="657" spans="2:2">
      <c r="B657">
        <v>1</v>
      </c>
    </row>
    <row r="658" spans="2:2">
      <c r="B658">
        <v>1</v>
      </c>
    </row>
    <row r="659" spans="2:2">
      <c r="B659">
        <v>1</v>
      </c>
    </row>
    <row r="660" spans="2:2">
      <c r="B660">
        <v>1</v>
      </c>
    </row>
    <row r="661" spans="2:2">
      <c r="B661">
        <v>1</v>
      </c>
    </row>
    <row r="662" spans="2:2">
      <c r="B662">
        <v>1</v>
      </c>
    </row>
    <row r="663" spans="2:2">
      <c r="B663">
        <v>1</v>
      </c>
    </row>
    <row r="664" spans="2:2">
      <c r="B664">
        <v>1</v>
      </c>
    </row>
    <row r="665" spans="2:2">
      <c r="B665">
        <v>1</v>
      </c>
    </row>
    <row r="666" spans="2:2">
      <c r="B666">
        <v>1</v>
      </c>
    </row>
    <row r="667" spans="2:2">
      <c r="B667">
        <v>1</v>
      </c>
    </row>
    <row r="668" spans="2:2">
      <c r="B668">
        <v>1</v>
      </c>
    </row>
    <row r="669" spans="2:2">
      <c r="B669">
        <v>1</v>
      </c>
    </row>
    <row r="670" spans="2:2">
      <c r="B670">
        <v>1</v>
      </c>
    </row>
    <row r="671" spans="2:2">
      <c r="B671">
        <v>1</v>
      </c>
    </row>
    <row r="672" spans="2:2">
      <c r="B672">
        <v>1</v>
      </c>
    </row>
    <row r="673" spans="2:2">
      <c r="B673">
        <v>1</v>
      </c>
    </row>
    <row r="674" spans="2:2">
      <c r="B674">
        <v>1</v>
      </c>
    </row>
    <row r="675" spans="2:2">
      <c r="B675">
        <v>1</v>
      </c>
    </row>
    <row r="676" spans="2:2">
      <c r="B676">
        <v>1</v>
      </c>
    </row>
    <row r="677" spans="2:2">
      <c r="B677">
        <v>1</v>
      </c>
    </row>
    <row r="678" spans="2:2">
      <c r="B678">
        <v>1</v>
      </c>
    </row>
    <row r="679" spans="2:2">
      <c r="B679">
        <v>1</v>
      </c>
    </row>
    <row r="680" spans="2:2">
      <c r="B680">
        <v>1</v>
      </c>
    </row>
    <row r="681" spans="2:2">
      <c r="B681">
        <v>1</v>
      </c>
    </row>
    <row r="682" spans="2:2">
      <c r="B682">
        <v>1</v>
      </c>
    </row>
    <row r="683" spans="2:2">
      <c r="B683">
        <v>1</v>
      </c>
    </row>
    <row r="684" spans="2:2">
      <c r="B684">
        <v>1</v>
      </c>
    </row>
    <row r="685" spans="2:2">
      <c r="B685">
        <v>1</v>
      </c>
    </row>
    <row r="686" spans="2:2">
      <c r="B686">
        <v>1</v>
      </c>
    </row>
    <row r="687" spans="2:2">
      <c r="B687">
        <v>1</v>
      </c>
    </row>
    <row r="688" spans="2:2">
      <c r="B688">
        <v>1</v>
      </c>
    </row>
    <row r="689" spans="2:2">
      <c r="B689">
        <v>1</v>
      </c>
    </row>
    <row r="690" spans="2:2">
      <c r="B690">
        <v>1</v>
      </c>
    </row>
    <row r="691" spans="2:2">
      <c r="B691">
        <v>1</v>
      </c>
    </row>
    <row r="692" spans="2:2">
      <c r="B692">
        <v>1</v>
      </c>
    </row>
    <row r="693" spans="2:2">
      <c r="B693">
        <v>1</v>
      </c>
    </row>
    <row r="694" spans="2:2">
      <c r="B694">
        <v>1</v>
      </c>
    </row>
    <row r="695" spans="2:2">
      <c r="B695">
        <v>1</v>
      </c>
    </row>
    <row r="696" spans="2:2">
      <c r="B696">
        <v>1</v>
      </c>
    </row>
    <row r="697" spans="2:2">
      <c r="B697">
        <v>1</v>
      </c>
    </row>
    <row r="698" spans="2:2">
      <c r="B698">
        <v>1</v>
      </c>
    </row>
    <row r="699" spans="2:2">
      <c r="B699">
        <v>1</v>
      </c>
    </row>
    <row r="700" spans="2:2">
      <c r="B700">
        <v>1</v>
      </c>
    </row>
    <row r="701" spans="2:2">
      <c r="B701">
        <v>1</v>
      </c>
    </row>
    <row r="702" spans="2:2">
      <c r="B702">
        <v>1</v>
      </c>
    </row>
    <row r="703" spans="2:2">
      <c r="B703">
        <v>1</v>
      </c>
    </row>
    <row r="704" spans="2:2">
      <c r="B704">
        <v>1</v>
      </c>
    </row>
    <row r="705" spans="2:2">
      <c r="B705">
        <v>1</v>
      </c>
    </row>
    <row r="706" spans="2:2">
      <c r="B706">
        <v>1</v>
      </c>
    </row>
    <row r="707" spans="2:2">
      <c r="B707">
        <v>1</v>
      </c>
    </row>
    <row r="708" spans="2:2">
      <c r="B708">
        <v>1</v>
      </c>
    </row>
    <row r="709" spans="2:2">
      <c r="B709">
        <v>1</v>
      </c>
    </row>
    <row r="710" spans="2:2">
      <c r="B710">
        <v>1</v>
      </c>
    </row>
    <row r="711" spans="2:2">
      <c r="B711">
        <v>1</v>
      </c>
    </row>
    <row r="712" spans="2:2">
      <c r="B712">
        <v>1</v>
      </c>
    </row>
    <row r="713" spans="2:2">
      <c r="B713">
        <v>1</v>
      </c>
    </row>
    <row r="714" spans="2:2">
      <c r="B714">
        <v>1</v>
      </c>
    </row>
    <row r="715" spans="2:2">
      <c r="B715">
        <v>1</v>
      </c>
    </row>
    <row r="716" spans="2:2">
      <c r="B716">
        <v>1</v>
      </c>
    </row>
    <row r="717" spans="2:2">
      <c r="B717">
        <v>1</v>
      </c>
    </row>
    <row r="718" spans="2:2">
      <c r="B718">
        <v>1</v>
      </c>
    </row>
    <row r="719" spans="2:2">
      <c r="B719">
        <v>1</v>
      </c>
    </row>
    <row r="720" spans="2:2">
      <c r="B720">
        <v>1</v>
      </c>
    </row>
    <row r="721" spans="2:2">
      <c r="B721">
        <v>1</v>
      </c>
    </row>
    <row r="722" spans="2:2">
      <c r="B722">
        <v>1</v>
      </c>
    </row>
    <row r="723" spans="2:2">
      <c r="B723">
        <v>1</v>
      </c>
    </row>
    <row r="724" spans="2:2">
      <c r="B724">
        <v>1</v>
      </c>
    </row>
    <row r="725" spans="2:2">
      <c r="B725">
        <v>1</v>
      </c>
    </row>
    <row r="726" spans="2:2">
      <c r="B726">
        <v>1</v>
      </c>
    </row>
    <row r="727" spans="2:2">
      <c r="B727">
        <v>1</v>
      </c>
    </row>
    <row r="728" spans="2:2">
      <c r="B728">
        <v>1</v>
      </c>
    </row>
    <row r="729" spans="2:2">
      <c r="B729">
        <v>1</v>
      </c>
    </row>
    <row r="730" spans="2:2">
      <c r="B730">
        <v>1</v>
      </c>
    </row>
    <row r="731" spans="2:2">
      <c r="B731">
        <v>1</v>
      </c>
    </row>
    <row r="732" spans="2:2">
      <c r="B732">
        <v>1</v>
      </c>
    </row>
    <row r="733" spans="2:2">
      <c r="B733">
        <v>1</v>
      </c>
    </row>
    <row r="734" spans="2:2">
      <c r="B734">
        <v>1</v>
      </c>
    </row>
    <row r="735" spans="2:2">
      <c r="B735">
        <v>1</v>
      </c>
    </row>
    <row r="736" spans="2:2">
      <c r="B736">
        <v>1</v>
      </c>
    </row>
    <row r="737" spans="2:2">
      <c r="B737">
        <v>1</v>
      </c>
    </row>
    <row r="738" spans="2:2">
      <c r="B738">
        <v>1</v>
      </c>
    </row>
    <row r="739" spans="2:2">
      <c r="B739">
        <v>1</v>
      </c>
    </row>
    <row r="740" spans="2:2">
      <c r="B740">
        <v>1</v>
      </c>
    </row>
    <row r="741" spans="2:2">
      <c r="B741">
        <v>1</v>
      </c>
    </row>
    <row r="742" spans="2:2">
      <c r="B742">
        <v>1</v>
      </c>
    </row>
    <row r="743" spans="2:2">
      <c r="B743">
        <v>1</v>
      </c>
    </row>
    <row r="744" spans="2:2">
      <c r="B744">
        <v>1</v>
      </c>
    </row>
    <row r="745" spans="2:2">
      <c r="B745">
        <v>1</v>
      </c>
    </row>
    <row r="746" spans="2:2">
      <c r="B746">
        <v>1</v>
      </c>
    </row>
    <row r="747" spans="2:2">
      <c r="B747">
        <v>1</v>
      </c>
    </row>
    <row r="748" spans="2:2">
      <c r="B748">
        <v>1</v>
      </c>
    </row>
    <row r="749" spans="2:2">
      <c r="B749">
        <v>1</v>
      </c>
    </row>
    <row r="750" spans="2:2">
      <c r="B750">
        <v>1</v>
      </c>
    </row>
    <row r="751" spans="2:2">
      <c r="B751">
        <v>1</v>
      </c>
    </row>
    <row r="752" spans="2:2">
      <c r="B752">
        <v>1</v>
      </c>
    </row>
    <row r="753" spans="2:2">
      <c r="B753">
        <v>1</v>
      </c>
    </row>
    <row r="754" spans="2:2">
      <c r="B754">
        <v>1</v>
      </c>
    </row>
    <row r="755" spans="2:2">
      <c r="B755">
        <v>1</v>
      </c>
    </row>
    <row r="756" spans="2:2">
      <c r="B756">
        <v>1</v>
      </c>
    </row>
    <row r="757" spans="2:2">
      <c r="B757">
        <v>1</v>
      </c>
    </row>
    <row r="758" spans="2:2">
      <c r="B758">
        <v>1</v>
      </c>
    </row>
    <row r="759" spans="2:2">
      <c r="B759">
        <v>1</v>
      </c>
    </row>
    <row r="760" spans="2:2">
      <c r="B760">
        <v>1</v>
      </c>
    </row>
    <row r="761" spans="2:2">
      <c r="B761">
        <v>1</v>
      </c>
    </row>
    <row r="762" spans="2:2">
      <c r="B762">
        <v>1</v>
      </c>
    </row>
    <row r="763" spans="2:2">
      <c r="B763">
        <v>1</v>
      </c>
    </row>
    <row r="764" spans="2:2">
      <c r="B764">
        <v>1</v>
      </c>
    </row>
    <row r="765" spans="2:2">
      <c r="B765">
        <v>1</v>
      </c>
    </row>
    <row r="766" spans="2:2">
      <c r="B766">
        <v>1</v>
      </c>
    </row>
    <row r="767" spans="2:2">
      <c r="B767">
        <v>1</v>
      </c>
    </row>
    <row r="768" spans="2:2">
      <c r="B768">
        <v>1</v>
      </c>
    </row>
    <row r="769" spans="2:2">
      <c r="B769">
        <v>1</v>
      </c>
    </row>
    <row r="770" spans="2:2">
      <c r="B770">
        <v>1</v>
      </c>
    </row>
    <row r="771" spans="2:2">
      <c r="B771">
        <v>1</v>
      </c>
    </row>
    <row r="772" spans="2:2">
      <c r="B772">
        <v>1</v>
      </c>
    </row>
    <row r="773" spans="2:2">
      <c r="B773">
        <v>1</v>
      </c>
    </row>
    <row r="774" spans="2:2">
      <c r="B774">
        <v>1</v>
      </c>
    </row>
    <row r="775" spans="2:2">
      <c r="B775">
        <v>1</v>
      </c>
    </row>
    <row r="776" spans="2:2">
      <c r="B776">
        <v>1</v>
      </c>
    </row>
    <row r="777" spans="2:2">
      <c r="B777">
        <v>1</v>
      </c>
    </row>
    <row r="778" spans="2:2">
      <c r="B778">
        <v>1</v>
      </c>
    </row>
    <row r="779" spans="2:2">
      <c r="B779">
        <v>1</v>
      </c>
    </row>
    <row r="780" spans="2:2">
      <c r="B780">
        <v>1</v>
      </c>
    </row>
    <row r="781" spans="2:2">
      <c r="B781">
        <v>1</v>
      </c>
    </row>
    <row r="782" spans="2:2">
      <c r="B782">
        <v>1</v>
      </c>
    </row>
    <row r="783" spans="2:2">
      <c r="B783">
        <v>1</v>
      </c>
    </row>
    <row r="784" spans="2:2">
      <c r="B784">
        <v>1</v>
      </c>
    </row>
    <row r="785" spans="2:2">
      <c r="B785">
        <v>1</v>
      </c>
    </row>
    <row r="786" spans="2:2">
      <c r="B786">
        <v>1</v>
      </c>
    </row>
    <row r="787" spans="2:2">
      <c r="B787">
        <v>1</v>
      </c>
    </row>
    <row r="788" spans="2:2">
      <c r="B788">
        <v>1</v>
      </c>
    </row>
    <row r="789" spans="2:2">
      <c r="B789">
        <v>1</v>
      </c>
    </row>
    <row r="790" spans="2:2">
      <c r="B790">
        <v>1</v>
      </c>
    </row>
    <row r="791" spans="2:2">
      <c r="B791">
        <v>1</v>
      </c>
    </row>
    <row r="792" spans="2:2">
      <c r="B792">
        <v>1</v>
      </c>
    </row>
    <row r="793" spans="2:2">
      <c r="B793">
        <v>1</v>
      </c>
    </row>
    <row r="794" spans="2:2">
      <c r="B794">
        <v>1</v>
      </c>
    </row>
    <row r="795" spans="2:2">
      <c r="B795">
        <v>1</v>
      </c>
    </row>
    <row r="796" spans="2:2">
      <c r="B796">
        <v>1</v>
      </c>
    </row>
    <row r="797" spans="2:2">
      <c r="B797">
        <v>1</v>
      </c>
    </row>
    <row r="798" spans="2:2">
      <c r="B798">
        <v>1</v>
      </c>
    </row>
    <row r="799" spans="2:2">
      <c r="B799">
        <v>1</v>
      </c>
    </row>
    <row r="800" spans="2:2">
      <c r="B800">
        <v>1</v>
      </c>
    </row>
    <row r="801" spans="2:2">
      <c r="B801">
        <v>1</v>
      </c>
    </row>
    <row r="802" spans="2:2">
      <c r="B802">
        <v>1</v>
      </c>
    </row>
    <row r="803" spans="2:2">
      <c r="B803">
        <v>1</v>
      </c>
    </row>
    <row r="804" spans="2:2">
      <c r="B804">
        <v>1</v>
      </c>
    </row>
    <row r="805" spans="2:2">
      <c r="B805">
        <v>1</v>
      </c>
    </row>
    <row r="806" spans="2:2">
      <c r="B806">
        <v>1</v>
      </c>
    </row>
    <row r="807" spans="2:2">
      <c r="B807">
        <v>1</v>
      </c>
    </row>
    <row r="808" spans="2:2">
      <c r="B808">
        <v>1</v>
      </c>
    </row>
    <row r="809" spans="2:2">
      <c r="B809">
        <v>1</v>
      </c>
    </row>
    <row r="810" spans="2:2">
      <c r="B810">
        <v>1</v>
      </c>
    </row>
    <row r="811" spans="2:2">
      <c r="B811">
        <v>1</v>
      </c>
    </row>
    <row r="812" spans="2:2">
      <c r="B812">
        <v>1</v>
      </c>
    </row>
    <row r="813" spans="2:2">
      <c r="B813">
        <v>1</v>
      </c>
    </row>
    <row r="814" spans="2:2">
      <c r="B814">
        <v>1</v>
      </c>
    </row>
    <row r="815" spans="2:2">
      <c r="B815">
        <v>1</v>
      </c>
    </row>
    <row r="816" spans="2:2">
      <c r="B816">
        <v>1</v>
      </c>
    </row>
    <row r="817" spans="2:2">
      <c r="B817">
        <v>1</v>
      </c>
    </row>
    <row r="818" spans="2:2">
      <c r="B818">
        <v>1</v>
      </c>
    </row>
    <row r="819" spans="2:2">
      <c r="B819">
        <v>1</v>
      </c>
    </row>
    <row r="820" spans="2:2">
      <c r="B820">
        <v>1</v>
      </c>
    </row>
    <row r="821" spans="2:2">
      <c r="B821">
        <v>1</v>
      </c>
    </row>
    <row r="822" spans="2:2">
      <c r="B822">
        <v>1</v>
      </c>
    </row>
    <row r="823" spans="2:2">
      <c r="B823">
        <v>1</v>
      </c>
    </row>
    <row r="824" spans="2:2">
      <c r="B824">
        <v>1</v>
      </c>
    </row>
    <row r="825" spans="2:2">
      <c r="B825">
        <v>1</v>
      </c>
    </row>
    <row r="826" spans="2:2">
      <c r="B826">
        <v>1</v>
      </c>
    </row>
    <row r="827" spans="2:2">
      <c r="B827">
        <v>1</v>
      </c>
    </row>
    <row r="828" spans="2:2">
      <c r="B828">
        <v>1</v>
      </c>
    </row>
    <row r="829" spans="2:2">
      <c r="B829">
        <v>1</v>
      </c>
    </row>
    <row r="830" spans="2:2">
      <c r="B830">
        <v>1</v>
      </c>
    </row>
    <row r="831" spans="2:2">
      <c r="B831">
        <v>1</v>
      </c>
    </row>
    <row r="832" spans="2:2">
      <c r="B832">
        <v>1</v>
      </c>
    </row>
    <row r="833" spans="2:2">
      <c r="B833">
        <v>1</v>
      </c>
    </row>
    <row r="834" spans="2:2">
      <c r="B834">
        <v>1</v>
      </c>
    </row>
    <row r="835" spans="2:2">
      <c r="B835">
        <v>1</v>
      </c>
    </row>
    <row r="836" spans="2:2">
      <c r="B836">
        <v>1</v>
      </c>
    </row>
    <row r="837" spans="2:2">
      <c r="B837">
        <v>1</v>
      </c>
    </row>
    <row r="838" spans="2:2">
      <c r="B838">
        <v>1</v>
      </c>
    </row>
    <row r="839" spans="2:2">
      <c r="B839">
        <v>1</v>
      </c>
    </row>
    <row r="840" spans="2:2">
      <c r="B840">
        <v>1</v>
      </c>
    </row>
    <row r="841" spans="2:2">
      <c r="B841">
        <v>1</v>
      </c>
    </row>
    <row r="842" spans="2:2">
      <c r="B842">
        <v>1</v>
      </c>
    </row>
    <row r="843" spans="2:2">
      <c r="B843">
        <v>1</v>
      </c>
    </row>
    <row r="844" spans="2:2">
      <c r="B844">
        <v>1</v>
      </c>
    </row>
    <row r="845" spans="2:2">
      <c r="B845">
        <v>1</v>
      </c>
    </row>
    <row r="846" spans="2:2">
      <c r="B846">
        <v>1</v>
      </c>
    </row>
    <row r="847" spans="2:2">
      <c r="B847">
        <v>1</v>
      </c>
    </row>
    <row r="848" spans="2:2">
      <c r="B848">
        <v>1</v>
      </c>
    </row>
    <row r="849" spans="2:2">
      <c r="B849">
        <v>1</v>
      </c>
    </row>
    <row r="850" spans="2:2">
      <c r="B850">
        <v>1</v>
      </c>
    </row>
    <row r="851" spans="2:2">
      <c r="B851">
        <v>1</v>
      </c>
    </row>
    <row r="852" spans="2:2">
      <c r="B852">
        <v>1</v>
      </c>
    </row>
    <row r="853" spans="2:2">
      <c r="B853">
        <v>1</v>
      </c>
    </row>
    <row r="854" spans="2:2">
      <c r="B854">
        <v>1</v>
      </c>
    </row>
    <row r="855" spans="2:2">
      <c r="B855">
        <v>1</v>
      </c>
    </row>
    <row r="856" spans="2:2">
      <c r="B856">
        <v>1</v>
      </c>
    </row>
    <row r="857" spans="2:2">
      <c r="B857">
        <v>1</v>
      </c>
    </row>
    <row r="858" spans="2:2">
      <c r="B858">
        <v>1</v>
      </c>
    </row>
    <row r="859" spans="2:2">
      <c r="B859">
        <v>1</v>
      </c>
    </row>
    <row r="860" spans="2:2">
      <c r="B860">
        <v>1</v>
      </c>
    </row>
    <row r="861" spans="2:2">
      <c r="B861">
        <v>1</v>
      </c>
    </row>
    <row r="862" spans="2:2">
      <c r="B862">
        <v>1</v>
      </c>
    </row>
    <row r="863" spans="2:2">
      <c r="B863">
        <v>1</v>
      </c>
    </row>
    <row r="864" spans="2:2">
      <c r="B864">
        <v>1</v>
      </c>
    </row>
    <row r="865" spans="2:2">
      <c r="B865">
        <v>1</v>
      </c>
    </row>
    <row r="866" spans="2:2">
      <c r="B866">
        <v>1</v>
      </c>
    </row>
    <row r="867" spans="2:2">
      <c r="B867">
        <v>1</v>
      </c>
    </row>
    <row r="868" spans="2:2">
      <c r="B868">
        <v>1</v>
      </c>
    </row>
    <row r="869" spans="2:2">
      <c r="B869">
        <v>1</v>
      </c>
    </row>
    <row r="870" spans="2:2">
      <c r="B870">
        <v>1</v>
      </c>
    </row>
    <row r="871" spans="2:2">
      <c r="B871">
        <v>1</v>
      </c>
    </row>
    <row r="872" spans="2:2">
      <c r="B872">
        <v>1</v>
      </c>
    </row>
    <row r="873" spans="2:2">
      <c r="B873">
        <v>1</v>
      </c>
    </row>
    <row r="874" spans="2:2">
      <c r="B874">
        <v>1</v>
      </c>
    </row>
    <row r="875" spans="2:2">
      <c r="B875">
        <v>1</v>
      </c>
    </row>
    <row r="876" spans="2:2">
      <c r="B876">
        <v>1</v>
      </c>
    </row>
    <row r="877" spans="2:2">
      <c r="B877">
        <v>1</v>
      </c>
    </row>
    <row r="878" spans="2:2">
      <c r="B878">
        <v>1</v>
      </c>
    </row>
    <row r="879" spans="2:2">
      <c r="B879">
        <v>1</v>
      </c>
    </row>
    <row r="880" spans="2:2">
      <c r="B880">
        <v>1</v>
      </c>
    </row>
    <row r="881" spans="2:2">
      <c r="B881">
        <v>1</v>
      </c>
    </row>
    <row r="882" spans="2:2">
      <c r="B882">
        <v>1</v>
      </c>
    </row>
    <row r="883" spans="2:2">
      <c r="B883">
        <v>1</v>
      </c>
    </row>
    <row r="884" spans="2:2">
      <c r="B884">
        <v>1</v>
      </c>
    </row>
    <row r="885" spans="2:2">
      <c r="B885">
        <v>1</v>
      </c>
    </row>
    <row r="886" spans="2:2">
      <c r="B886">
        <v>1</v>
      </c>
    </row>
    <row r="887" spans="2:2">
      <c r="B887">
        <v>1</v>
      </c>
    </row>
    <row r="888" spans="2:2">
      <c r="B888">
        <v>1</v>
      </c>
    </row>
    <row r="889" spans="2:2">
      <c r="B889">
        <v>1</v>
      </c>
    </row>
    <row r="890" spans="2:2">
      <c r="B890">
        <v>1</v>
      </c>
    </row>
    <row r="891" spans="2:2">
      <c r="B891">
        <v>1</v>
      </c>
    </row>
    <row r="892" spans="2:2">
      <c r="B892">
        <v>1</v>
      </c>
    </row>
    <row r="893" spans="2:2">
      <c r="B893">
        <v>1</v>
      </c>
    </row>
    <row r="894" spans="2:2">
      <c r="B894">
        <v>1</v>
      </c>
    </row>
    <row r="895" spans="2:2">
      <c r="B895">
        <v>1</v>
      </c>
    </row>
    <row r="896" spans="2:2">
      <c r="B896">
        <v>1</v>
      </c>
    </row>
    <row r="897" spans="2:2">
      <c r="B897">
        <v>1</v>
      </c>
    </row>
    <row r="898" spans="2:2">
      <c r="B898">
        <v>1</v>
      </c>
    </row>
    <row r="899" spans="2:2">
      <c r="B899">
        <v>1</v>
      </c>
    </row>
    <row r="900" spans="2:2">
      <c r="B900">
        <v>1</v>
      </c>
    </row>
    <row r="901" spans="2:2">
      <c r="B901">
        <v>1</v>
      </c>
    </row>
    <row r="902" spans="2:2">
      <c r="B902">
        <v>1</v>
      </c>
    </row>
    <row r="903" spans="2:2">
      <c r="B903">
        <v>1</v>
      </c>
    </row>
    <row r="904" spans="2:2">
      <c r="B904">
        <v>1</v>
      </c>
    </row>
    <row r="905" spans="2:2">
      <c r="B905">
        <v>1</v>
      </c>
    </row>
    <row r="906" spans="2:2">
      <c r="B906">
        <v>1</v>
      </c>
    </row>
    <row r="907" spans="2:2">
      <c r="B907">
        <v>1</v>
      </c>
    </row>
    <row r="908" spans="2:2">
      <c r="B908">
        <v>1</v>
      </c>
    </row>
    <row r="909" spans="2:2">
      <c r="B909">
        <v>1</v>
      </c>
    </row>
    <row r="910" spans="2:2">
      <c r="B910">
        <v>1</v>
      </c>
    </row>
    <row r="911" spans="2:2">
      <c r="B911">
        <v>1</v>
      </c>
    </row>
    <row r="912" spans="2:2">
      <c r="B912">
        <v>1</v>
      </c>
    </row>
    <row r="913" spans="2:2">
      <c r="B913">
        <v>1</v>
      </c>
    </row>
    <row r="914" spans="2:2">
      <c r="B914">
        <v>1</v>
      </c>
    </row>
    <row r="915" spans="2:2">
      <c r="B915">
        <v>1</v>
      </c>
    </row>
    <row r="916" spans="2:2">
      <c r="B916">
        <v>1</v>
      </c>
    </row>
    <row r="917" spans="2:2">
      <c r="B917">
        <v>1</v>
      </c>
    </row>
    <row r="918" spans="2:2">
      <c r="B918">
        <v>1</v>
      </c>
    </row>
    <row r="919" spans="2:2">
      <c r="B919">
        <v>1</v>
      </c>
    </row>
    <row r="920" spans="2:2">
      <c r="B920">
        <v>1</v>
      </c>
    </row>
    <row r="921" spans="2:2">
      <c r="B921">
        <v>1</v>
      </c>
    </row>
    <row r="922" spans="2:2">
      <c r="B922">
        <v>1</v>
      </c>
    </row>
    <row r="923" spans="2:2">
      <c r="B923">
        <v>1</v>
      </c>
    </row>
    <row r="924" spans="2:2">
      <c r="B924">
        <v>1</v>
      </c>
    </row>
    <row r="925" spans="2:2">
      <c r="B925">
        <v>1</v>
      </c>
    </row>
    <row r="926" spans="2:2">
      <c r="B926">
        <v>1</v>
      </c>
    </row>
    <row r="927" spans="2:2">
      <c r="B927">
        <v>1</v>
      </c>
    </row>
    <row r="928" spans="2:2">
      <c r="B928">
        <v>1</v>
      </c>
    </row>
    <row r="929" spans="2:2">
      <c r="B929">
        <v>1</v>
      </c>
    </row>
    <row r="930" spans="2:2">
      <c r="B930">
        <v>1</v>
      </c>
    </row>
    <row r="931" spans="2:2">
      <c r="B931">
        <v>1</v>
      </c>
    </row>
    <row r="932" spans="2:2">
      <c r="B932">
        <v>1</v>
      </c>
    </row>
    <row r="933" spans="2:2">
      <c r="B933">
        <v>1</v>
      </c>
    </row>
    <row r="934" spans="2:2">
      <c r="B934">
        <v>1</v>
      </c>
    </row>
    <row r="935" spans="2:2">
      <c r="B935">
        <v>1</v>
      </c>
    </row>
    <row r="936" spans="2:2">
      <c r="B936">
        <v>1</v>
      </c>
    </row>
    <row r="937" spans="2:2">
      <c r="B937">
        <v>1</v>
      </c>
    </row>
    <row r="938" spans="2:2">
      <c r="B938">
        <v>1</v>
      </c>
    </row>
    <row r="939" spans="2:2">
      <c r="B939">
        <v>1</v>
      </c>
    </row>
    <row r="940" spans="2:2">
      <c r="B940">
        <v>1</v>
      </c>
    </row>
    <row r="941" spans="2:2">
      <c r="B941">
        <v>1</v>
      </c>
    </row>
    <row r="942" spans="2:2">
      <c r="B942">
        <v>1</v>
      </c>
    </row>
    <row r="943" spans="2:2">
      <c r="B943">
        <v>1</v>
      </c>
    </row>
    <row r="944" spans="2:2">
      <c r="B944">
        <v>1</v>
      </c>
    </row>
    <row r="945" spans="2:2">
      <c r="B945">
        <v>1</v>
      </c>
    </row>
    <row r="946" spans="2:2">
      <c r="B946">
        <v>1</v>
      </c>
    </row>
    <row r="947" spans="2:2">
      <c r="B947">
        <v>1</v>
      </c>
    </row>
    <row r="948" spans="2:2">
      <c r="B948">
        <v>1</v>
      </c>
    </row>
    <row r="949" spans="2:2">
      <c r="B949">
        <v>1</v>
      </c>
    </row>
    <row r="950" spans="2:2">
      <c r="B950">
        <v>1</v>
      </c>
    </row>
    <row r="951" spans="2:2">
      <c r="B951">
        <v>1</v>
      </c>
    </row>
    <row r="952" spans="2:2">
      <c r="B952">
        <v>1</v>
      </c>
    </row>
    <row r="953" spans="2:2">
      <c r="B953">
        <v>1</v>
      </c>
    </row>
    <row r="954" spans="2:2">
      <c r="B954">
        <v>1</v>
      </c>
    </row>
    <row r="955" spans="2:2">
      <c r="B955">
        <v>1</v>
      </c>
    </row>
    <row r="956" spans="2:2">
      <c r="B956">
        <v>1</v>
      </c>
    </row>
    <row r="957" spans="2:2">
      <c r="B957">
        <v>1</v>
      </c>
    </row>
    <row r="958" spans="2:2">
      <c r="B958">
        <v>1</v>
      </c>
    </row>
    <row r="959" spans="2:2">
      <c r="B959">
        <v>1</v>
      </c>
    </row>
    <row r="960" spans="2:2">
      <c r="B960">
        <v>1</v>
      </c>
    </row>
    <row r="961" spans="2:2">
      <c r="B961">
        <v>1</v>
      </c>
    </row>
    <row r="962" spans="2:2">
      <c r="B962">
        <v>1</v>
      </c>
    </row>
    <row r="963" spans="2:2">
      <c r="B963">
        <v>1</v>
      </c>
    </row>
    <row r="964" spans="2:2">
      <c r="B964">
        <v>1</v>
      </c>
    </row>
    <row r="965" spans="2:2">
      <c r="B965">
        <v>1</v>
      </c>
    </row>
    <row r="966" spans="2:2">
      <c r="B966">
        <v>1</v>
      </c>
    </row>
    <row r="967" spans="2:2">
      <c r="B967">
        <v>1</v>
      </c>
    </row>
    <row r="968" spans="2:2">
      <c r="B968">
        <v>1</v>
      </c>
    </row>
    <row r="969" spans="2:2">
      <c r="B969">
        <v>1</v>
      </c>
    </row>
    <row r="970" spans="2:2">
      <c r="B970">
        <v>1</v>
      </c>
    </row>
    <row r="971" spans="2:2">
      <c r="B971">
        <v>1</v>
      </c>
    </row>
    <row r="972" spans="2:2">
      <c r="B972">
        <v>1</v>
      </c>
    </row>
    <row r="973" spans="2:2">
      <c r="B973">
        <v>1</v>
      </c>
    </row>
    <row r="974" spans="2:2">
      <c r="B974">
        <v>1</v>
      </c>
    </row>
    <row r="975" spans="2:2">
      <c r="B975">
        <v>1</v>
      </c>
    </row>
    <row r="976" spans="2:2">
      <c r="B976">
        <v>1</v>
      </c>
    </row>
    <row r="977" spans="2:2">
      <c r="B977">
        <v>1</v>
      </c>
    </row>
    <row r="978" spans="2:2">
      <c r="B978">
        <v>1</v>
      </c>
    </row>
    <row r="979" spans="2:2">
      <c r="B979">
        <v>1</v>
      </c>
    </row>
    <row r="980" spans="2:2">
      <c r="B980">
        <v>1</v>
      </c>
    </row>
    <row r="981" spans="2:2">
      <c r="B981">
        <v>1</v>
      </c>
    </row>
    <row r="982" spans="2:2">
      <c r="B982">
        <v>1</v>
      </c>
    </row>
    <row r="983" spans="2:2">
      <c r="B983">
        <v>1</v>
      </c>
    </row>
    <row r="984" spans="2:2">
      <c r="B984">
        <v>1</v>
      </c>
    </row>
    <row r="985" spans="2:2">
      <c r="B985">
        <v>1</v>
      </c>
    </row>
    <row r="986" spans="2:2">
      <c r="B986">
        <v>1</v>
      </c>
    </row>
    <row r="987" spans="2:2">
      <c r="B987">
        <v>1</v>
      </c>
    </row>
    <row r="988" spans="2:2">
      <c r="B988">
        <v>1</v>
      </c>
    </row>
    <row r="989" spans="2:2">
      <c r="B989">
        <v>1</v>
      </c>
    </row>
    <row r="990" spans="2:2">
      <c r="B990">
        <v>1</v>
      </c>
    </row>
    <row r="991" spans="2:2">
      <c r="B991">
        <v>1</v>
      </c>
    </row>
    <row r="992" spans="2:2">
      <c r="B992">
        <v>1</v>
      </c>
    </row>
    <row r="993" spans="2:2">
      <c r="B993">
        <v>1</v>
      </c>
    </row>
    <row r="994" spans="2:2">
      <c r="B994">
        <v>1</v>
      </c>
    </row>
    <row r="995" spans="2:2">
      <c r="B995">
        <v>1</v>
      </c>
    </row>
    <row r="996" spans="2:2">
      <c r="B996">
        <v>1</v>
      </c>
    </row>
    <row r="997" spans="2:2">
      <c r="B997">
        <v>1</v>
      </c>
    </row>
    <row r="998" spans="2:2">
      <c r="B998">
        <v>1</v>
      </c>
    </row>
    <row r="999" spans="2:2">
      <c r="B999">
        <v>1</v>
      </c>
    </row>
    <row r="1000" spans="2:2">
      <c r="B1000">
        <v>1</v>
      </c>
    </row>
    <row r="1001" spans="2:2">
      <c r="B1001">
        <v>1</v>
      </c>
    </row>
    <row r="1002" spans="2:2">
      <c r="B1002">
        <v>1</v>
      </c>
    </row>
    <row r="1003" spans="2:2">
      <c r="B1003">
        <v>1</v>
      </c>
    </row>
    <row r="1004" spans="2:2">
      <c r="B1004">
        <v>1</v>
      </c>
    </row>
    <row r="1005" spans="2:2">
      <c r="B1005">
        <v>1</v>
      </c>
    </row>
    <row r="1006" spans="2:2">
      <c r="B1006">
        <v>1</v>
      </c>
    </row>
    <row r="1007" spans="2:2">
      <c r="B1007">
        <v>1</v>
      </c>
    </row>
    <row r="1008" spans="2:2">
      <c r="B1008">
        <v>1</v>
      </c>
    </row>
    <row r="1009" spans="2:2">
      <c r="B1009">
        <v>1</v>
      </c>
    </row>
    <row r="1010" spans="2:2">
      <c r="B1010">
        <v>1</v>
      </c>
    </row>
    <row r="1011" spans="2:2">
      <c r="B1011">
        <v>1</v>
      </c>
    </row>
    <row r="1012" spans="2:2">
      <c r="B1012">
        <v>1</v>
      </c>
    </row>
    <row r="1013" spans="2:2">
      <c r="B1013">
        <v>1</v>
      </c>
    </row>
    <row r="1014" spans="2:2">
      <c r="B1014">
        <v>1</v>
      </c>
    </row>
    <row r="1015" spans="2:2">
      <c r="B1015">
        <v>1</v>
      </c>
    </row>
    <row r="1016" spans="2:2">
      <c r="B1016">
        <v>1</v>
      </c>
    </row>
    <row r="1017" spans="2:2">
      <c r="B1017">
        <v>1</v>
      </c>
    </row>
    <row r="1018" spans="2:2">
      <c r="B1018">
        <v>1</v>
      </c>
    </row>
    <row r="1019" spans="2:2">
      <c r="B1019">
        <v>1</v>
      </c>
    </row>
    <row r="1020" spans="2:2">
      <c r="B1020">
        <v>1</v>
      </c>
    </row>
    <row r="1021" spans="2:2">
      <c r="B1021">
        <v>1</v>
      </c>
    </row>
    <row r="1022" spans="2:2">
      <c r="B1022">
        <v>1</v>
      </c>
    </row>
    <row r="1023" spans="2:2">
      <c r="B1023">
        <v>1</v>
      </c>
    </row>
    <row r="1024" spans="2:2">
      <c r="B1024">
        <v>1</v>
      </c>
    </row>
    <row r="1025" spans="2:2">
      <c r="B1025">
        <v>1</v>
      </c>
    </row>
    <row r="1026" spans="2:2">
      <c r="B1026">
        <v>1</v>
      </c>
    </row>
    <row r="1027" spans="2:2">
      <c r="B1027">
        <v>1</v>
      </c>
    </row>
    <row r="1028" spans="2:2">
      <c r="B1028">
        <v>1</v>
      </c>
    </row>
    <row r="1029" spans="2:2">
      <c r="B1029">
        <v>1</v>
      </c>
    </row>
    <row r="1030" spans="2:2">
      <c r="B1030">
        <v>1</v>
      </c>
    </row>
    <row r="1031" spans="2:2">
      <c r="B1031">
        <v>1</v>
      </c>
    </row>
    <row r="1032" spans="2:2">
      <c r="B1032">
        <v>1</v>
      </c>
    </row>
    <row r="1033" spans="2:2">
      <c r="B1033">
        <v>1</v>
      </c>
    </row>
    <row r="1034" spans="2:2">
      <c r="B1034">
        <v>1</v>
      </c>
    </row>
    <row r="1035" spans="2:2">
      <c r="B1035">
        <v>1</v>
      </c>
    </row>
    <row r="1036" spans="2:2">
      <c r="B1036">
        <v>1</v>
      </c>
    </row>
    <row r="1037" spans="2:2">
      <c r="B1037">
        <v>1</v>
      </c>
    </row>
    <row r="1038" spans="2:2">
      <c r="B1038">
        <v>1</v>
      </c>
    </row>
    <row r="1039" spans="2:2">
      <c r="B1039">
        <v>1</v>
      </c>
    </row>
    <row r="1040" spans="2:2">
      <c r="B1040">
        <v>1</v>
      </c>
    </row>
    <row r="1041" spans="2:2">
      <c r="B1041">
        <v>1</v>
      </c>
    </row>
    <row r="1042" spans="2:2">
      <c r="B1042">
        <v>1</v>
      </c>
    </row>
    <row r="1043" spans="2:2">
      <c r="B1043">
        <v>1</v>
      </c>
    </row>
    <row r="1044" spans="2:2">
      <c r="B1044">
        <v>1</v>
      </c>
    </row>
    <row r="1045" spans="2:2">
      <c r="B1045">
        <v>1</v>
      </c>
    </row>
    <row r="1046" spans="2:2">
      <c r="B1046">
        <v>1</v>
      </c>
    </row>
    <row r="1047" spans="2:2">
      <c r="B1047">
        <v>1</v>
      </c>
    </row>
    <row r="1048" spans="2:2">
      <c r="B1048">
        <v>1</v>
      </c>
    </row>
    <row r="1049" spans="2:2">
      <c r="B1049">
        <v>1</v>
      </c>
    </row>
    <row r="1050" spans="2:2">
      <c r="B1050">
        <v>1</v>
      </c>
    </row>
    <row r="1051" spans="2:2">
      <c r="B1051">
        <v>1</v>
      </c>
    </row>
    <row r="1052" spans="2:2">
      <c r="B1052">
        <v>1</v>
      </c>
    </row>
    <row r="1053" spans="2:2">
      <c r="B1053">
        <v>1</v>
      </c>
    </row>
    <row r="1054" spans="2:2">
      <c r="B1054">
        <v>1</v>
      </c>
    </row>
    <row r="1055" spans="2:2">
      <c r="B1055">
        <v>1</v>
      </c>
    </row>
    <row r="1056" spans="2:2">
      <c r="B1056">
        <v>1</v>
      </c>
    </row>
    <row r="1057" spans="2:2">
      <c r="B1057">
        <v>1</v>
      </c>
    </row>
    <row r="1058" spans="2:2">
      <c r="B1058">
        <v>1</v>
      </c>
    </row>
    <row r="1059" spans="2:2">
      <c r="B1059">
        <v>1</v>
      </c>
    </row>
    <row r="1060" spans="2:2">
      <c r="B1060">
        <v>1</v>
      </c>
    </row>
    <row r="1061" spans="2:2">
      <c r="B1061">
        <v>1</v>
      </c>
    </row>
    <row r="1062" spans="2:2">
      <c r="B1062">
        <v>1</v>
      </c>
    </row>
    <row r="1063" spans="2:2">
      <c r="B1063">
        <v>1</v>
      </c>
    </row>
    <row r="1064" spans="2:2">
      <c r="B1064">
        <v>1</v>
      </c>
    </row>
    <row r="1065" spans="2:2">
      <c r="B1065">
        <v>1</v>
      </c>
    </row>
    <row r="1066" spans="2:2">
      <c r="B1066">
        <v>1</v>
      </c>
    </row>
    <row r="1067" spans="2:2">
      <c r="B1067">
        <v>1</v>
      </c>
    </row>
    <row r="1068" spans="2:2">
      <c r="B1068">
        <v>1</v>
      </c>
    </row>
    <row r="1069" spans="2:2">
      <c r="B1069">
        <v>1</v>
      </c>
    </row>
    <row r="1070" spans="2:2">
      <c r="B1070">
        <v>1</v>
      </c>
    </row>
    <row r="1071" spans="2:2">
      <c r="B1071">
        <v>1</v>
      </c>
    </row>
    <row r="1072" spans="2:2">
      <c r="B1072">
        <v>1</v>
      </c>
    </row>
    <row r="1073" spans="2:2">
      <c r="B1073">
        <v>1</v>
      </c>
    </row>
    <row r="1074" spans="2:2">
      <c r="B1074">
        <v>1</v>
      </c>
    </row>
    <row r="1075" spans="2:2">
      <c r="B1075">
        <v>1</v>
      </c>
    </row>
    <row r="1076" spans="2:2">
      <c r="B1076">
        <v>1</v>
      </c>
    </row>
    <row r="1077" spans="2:2">
      <c r="B1077">
        <v>1</v>
      </c>
    </row>
    <row r="1078" spans="2:2">
      <c r="B1078">
        <v>1</v>
      </c>
    </row>
    <row r="1079" spans="2:2">
      <c r="B1079">
        <v>1</v>
      </c>
    </row>
    <row r="1080" spans="2:2">
      <c r="B1080">
        <v>1</v>
      </c>
    </row>
    <row r="1081" spans="2:2">
      <c r="B1081">
        <v>1</v>
      </c>
    </row>
    <row r="1082" spans="2:2">
      <c r="B1082">
        <v>1</v>
      </c>
    </row>
    <row r="1083" spans="2:2">
      <c r="B1083">
        <v>1</v>
      </c>
    </row>
    <row r="1084" spans="2:2">
      <c r="B1084">
        <v>1</v>
      </c>
    </row>
    <row r="1085" spans="2:2">
      <c r="B1085">
        <v>1</v>
      </c>
    </row>
    <row r="1086" spans="2:2">
      <c r="B1086">
        <v>1</v>
      </c>
    </row>
    <row r="1087" spans="2:2">
      <c r="B1087">
        <v>1</v>
      </c>
    </row>
    <row r="1088" spans="2:2">
      <c r="B1088">
        <v>1</v>
      </c>
    </row>
    <row r="1089" spans="2:2">
      <c r="B1089">
        <v>1</v>
      </c>
    </row>
    <row r="1090" spans="2:2">
      <c r="B1090">
        <v>1</v>
      </c>
    </row>
    <row r="1091" spans="2:2">
      <c r="B1091">
        <v>1</v>
      </c>
    </row>
    <row r="1092" spans="2:2">
      <c r="B1092">
        <v>1</v>
      </c>
    </row>
    <row r="1093" spans="2:2">
      <c r="B1093">
        <v>1</v>
      </c>
    </row>
    <row r="1094" spans="2:2">
      <c r="B1094">
        <v>1</v>
      </c>
    </row>
    <row r="1095" spans="2:2">
      <c r="B1095">
        <v>1</v>
      </c>
    </row>
    <row r="1096" spans="2:2">
      <c r="B1096">
        <v>1</v>
      </c>
    </row>
    <row r="1097" spans="2:2">
      <c r="B1097">
        <v>1</v>
      </c>
    </row>
    <row r="1098" spans="2:2">
      <c r="B1098">
        <v>1</v>
      </c>
    </row>
    <row r="1099" spans="2:2">
      <c r="B1099">
        <v>1</v>
      </c>
    </row>
    <row r="1100" spans="2:2">
      <c r="B1100">
        <v>1</v>
      </c>
    </row>
    <row r="1101" spans="2:2">
      <c r="B1101">
        <v>1</v>
      </c>
    </row>
    <row r="1102" spans="2:2">
      <c r="B1102">
        <v>1</v>
      </c>
    </row>
    <row r="1103" spans="2:2">
      <c r="B1103">
        <v>1</v>
      </c>
    </row>
    <row r="1104" spans="2:2">
      <c r="B1104">
        <v>1</v>
      </c>
    </row>
    <row r="1105" spans="2:2">
      <c r="B1105">
        <v>1</v>
      </c>
    </row>
    <row r="1106" spans="2:2">
      <c r="B1106">
        <v>1</v>
      </c>
    </row>
    <row r="1107" spans="2:2">
      <c r="B1107">
        <v>1</v>
      </c>
    </row>
    <row r="1108" spans="2:2">
      <c r="B1108">
        <v>1</v>
      </c>
    </row>
    <row r="1109" spans="2:2">
      <c r="B1109">
        <v>1</v>
      </c>
    </row>
    <row r="1110" spans="2:2">
      <c r="B1110">
        <v>1</v>
      </c>
    </row>
    <row r="1111" spans="2:2">
      <c r="B1111">
        <v>1</v>
      </c>
    </row>
    <row r="1112" spans="2:2">
      <c r="B1112">
        <v>1</v>
      </c>
    </row>
    <row r="1113" spans="2:2">
      <c r="B1113">
        <v>1</v>
      </c>
    </row>
    <row r="1114" spans="2:2">
      <c r="B1114">
        <v>1</v>
      </c>
    </row>
    <row r="1115" spans="2:2">
      <c r="B1115">
        <v>1</v>
      </c>
    </row>
    <row r="1116" spans="2:2">
      <c r="B1116">
        <v>1</v>
      </c>
    </row>
    <row r="1117" spans="2:2">
      <c r="B1117">
        <v>1</v>
      </c>
    </row>
    <row r="1118" spans="2:2">
      <c r="B1118">
        <v>1</v>
      </c>
    </row>
    <row r="1119" spans="2:2">
      <c r="B1119">
        <v>1</v>
      </c>
    </row>
    <row r="1120" spans="2:2">
      <c r="B1120">
        <v>1</v>
      </c>
    </row>
    <row r="1121" spans="2:2">
      <c r="B1121">
        <v>1</v>
      </c>
    </row>
    <row r="1122" spans="2:2">
      <c r="B1122">
        <v>1</v>
      </c>
    </row>
    <row r="1123" spans="2:2">
      <c r="B1123">
        <v>1</v>
      </c>
    </row>
    <row r="1124" spans="2:2">
      <c r="B1124">
        <v>1</v>
      </c>
    </row>
    <row r="1125" spans="2:2">
      <c r="B1125">
        <v>1</v>
      </c>
    </row>
    <row r="1126" spans="2:2">
      <c r="B1126">
        <v>1</v>
      </c>
    </row>
    <row r="1127" spans="2:2">
      <c r="B1127">
        <v>1</v>
      </c>
    </row>
    <row r="1128" spans="2:2">
      <c r="B1128">
        <v>1</v>
      </c>
    </row>
    <row r="1129" spans="2:2">
      <c r="B1129">
        <v>1</v>
      </c>
    </row>
    <row r="1130" spans="2:2">
      <c r="B1130">
        <v>1</v>
      </c>
    </row>
    <row r="1131" spans="2:2">
      <c r="B1131">
        <v>1</v>
      </c>
    </row>
    <row r="1132" spans="2:2">
      <c r="B1132">
        <v>1</v>
      </c>
    </row>
    <row r="1133" spans="2:2">
      <c r="B1133">
        <v>1</v>
      </c>
    </row>
    <row r="1134" spans="2:2">
      <c r="B1134">
        <v>1</v>
      </c>
    </row>
    <row r="1135" spans="2:2">
      <c r="B1135">
        <v>1</v>
      </c>
    </row>
    <row r="1136" spans="2:2">
      <c r="B1136">
        <v>1</v>
      </c>
    </row>
    <row r="1137" spans="2:2">
      <c r="B1137">
        <v>1</v>
      </c>
    </row>
    <row r="1138" spans="2:2">
      <c r="B1138">
        <v>1</v>
      </c>
    </row>
    <row r="1139" spans="2:2">
      <c r="B1139">
        <v>1</v>
      </c>
    </row>
    <row r="1140" spans="2:2">
      <c r="B1140">
        <v>1</v>
      </c>
    </row>
    <row r="1141" spans="2:2">
      <c r="B1141">
        <v>1</v>
      </c>
    </row>
    <row r="1142" spans="2:2">
      <c r="B1142">
        <v>1</v>
      </c>
    </row>
    <row r="1143" spans="2:2">
      <c r="B1143">
        <v>1</v>
      </c>
    </row>
    <row r="1144" spans="2:2">
      <c r="B1144">
        <v>1</v>
      </c>
    </row>
    <row r="1145" spans="2:2">
      <c r="B1145">
        <v>1</v>
      </c>
    </row>
    <row r="1146" spans="2:2">
      <c r="B1146">
        <v>1</v>
      </c>
    </row>
    <row r="1147" spans="2:2">
      <c r="B1147">
        <v>1</v>
      </c>
    </row>
    <row r="1148" spans="2:2">
      <c r="B1148">
        <v>1</v>
      </c>
    </row>
    <row r="1149" spans="2:2">
      <c r="B1149">
        <v>1</v>
      </c>
    </row>
    <row r="1150" spans="2:2">
      <c r="B1150">
        <v>1</v>
      </c>
    </row>
    <row r="1151" spans="2:2">
      <c r="B1151">
        <v>1</v>
      </c>
    </row>
    <row r="1152" spans="2:2">
      <c r="B1152">
        <v>1</v>
      </c>
    </row>
    <row r="1153" spans="2:2">
      <c r="B1153">
        <v>1</v>
      </c>
    </row>
    <row r="1154" spans="2:2">
      <c r="B1154">
        <v>1</v>
      </c>
    </row>
    <row r="1155" spans="2:2">
      <c r="B1155">
        <v>1</v>
      </c>
    </row>
    <row r="1156" spans="2:2">
      <c r="B1156">
        <v>1</v>
      </c>
    </row>
    <row r="1157" spans="2:2">
      <c r="B1157">
        <v>1</v>
      </c>
    </row>
    <row r="1158" spans="2:2">
      <c r="B1158">
        <v>1</v>
      </c>
    </row>
    <row r="1159" spans="2:2">
      <c r="B1159">
        <v>1</v>
      </c>
    </row>
    <row r="1160" spans="2:2">
      <c r="B1160">
        <v>1</v>
      </c>
    </row>
    <row r="1161" spans="2:2">
      <c r="B1161">
        <v>1</v>
      </c>
    </row>
    <row r="1162" spans="2:2">
      <c r="B1162">
        <v>1</v>
      </c>
    </row>
    <row r="1163" spans="2:2">
      <c r="B1163">
        <v>1</v>
      </c>
    </row>
    <row r="1164" spans="2:2">
      <c r="B1164">
        <v>1</v>
      </c>
    </row>
    <row r="1165" spans="2:2">
      <c r="B1165">
        <v>1</v>
      </c>
    </row>
    <row r="1166" spans="2:2">
      <c r="B1166">
        <v>1</v>
      </c>
    </row>
    <row r="1167" spans="2:2">
      <c r="B1167">
        <v>1</v>
      </c>
    </row>
    <row r="1168" spans="2:2">
      <c r="B1168">
        <v>1</v>
      </c>
    </row>
    <row r="1169" spans="2:2">
      <c r="B1169">
        <v>1</v>
      </c>
    </row>
    <row r="1170" spans="2:2">
      <c r="B1170">
        <v>1</v>
      </c>
    </row>
    <row r="1171" spans="2:2">
      <c r="B1171">
        <v>1</v>
      </c>
    </row>
    <row r="1172" spans="2:2">
      <c r="B1172">
        <v>1</v>
      </c>
    </row>
    <row r="1173" spans="2:2">
      <c r="B1173">
        <v>1</v>
      </c>
    </row>
    <row r="1174" spans="2:2">
      <c r="B1174">
        <v>1</v>
      </c>
    </row>
    <row r="1175" spans="2:2">
      <c r="B1175">
        <v>1</v>
      </c>
    </row>
    <row r="1176" spans="2:2">
      <c r="B1176">
        <v>1</v>
      </c>
    </row>
    <row r="1177" spans="2:2">
      <c r="B1177">
        <v>1</v>
      </c>
    </row>
    <row r="1178" spans="2:2">
      <c r="B1178">
        <v>1</v>
      </c>
    </row>
    <row r="1179" spans="2:2">
      <c r="B1179">
        <v>1</v>
      </c>
    </row>
    <row r="1180" spans="2:2">
      <c r="B1180">
        <v>1</v>
      </c>
    </row>
    <row r="1181" spans="2:2">
      <c r="B1181">
        <v>1</v>
      </c>
    </row>
    <row r="1182" spans="2:2">
      <c r="B1182">
        <v>1</v>
      </c>
    </row>
    <row r="1183" spans="2:2">
      <c r="B1183">
        <v>1</v>
      </c>
    </row>
    <row r="1184" spans="2:2">
      <c r="B1184">
        <v>1</v>
      </c>
    </row>
    <row r="1185" spans="2:2">
      <c r="B1185">
        <v>1</v>
      </c>
    </row>
    <row r="1186" spans="2:2">
      <c r="B1186">
        <v>1</v>
      </c>
    </row>
    <row r="1187" spans="2:2">
      <c r="B1187">
        <v>1</v>
      </c>
    </row>
    <row r="1188" spans="2:2">
      <c r="B1188">
        <v>1</v>
      </c>
    </row>
    <row r="1189" spans="2:2">
      <c r="B1189">
        <v>1</v>
      </c>
    </row>
    <row r="1190" spans="2:2">
      <c r="B1190">
        <v>1</v>
      </c>
    </row>
    <row r="1191" spans="2:2">
      <c r="B1191">
        <v>1</v>
      </c>
    </row>
    <row r="1192" spans="2:2">
      <c r="B1192">
        <v>1</v>
      </c>
    </row>
    <row r="1193" spans="2:2">
      <c r="B1193">
        <v>1</v>
      </c>
    </row>
    <row r="1194" spans="2:2">
      <c r="B1194">
        <v>1</v>
      </c>
    </row>
    <row r="1195" spans="2:2">
      <c r="B1195">
        <v>1</v>
      </c>
    </row>
    <row r="1196" spans="2:2">
      <c r="B1196">
        <v>1</v>
      </c>
    </row>
    <row r="1197" spans="2:2">
      <c r="B1197">
        <v>1</v>
      </c>
    </row>
    <row r="1198" spans="2:2">
      <c r="B1198">
        <v>1</v>
      </c>
    </row>
    <row r="1199" spans="2:2">
      <c r="B1199">
        <v>1</v>
      </c>
    </row>
    <row r="1200" spans="2:2">
      <c r="B1200">
        <v>1</v>
      </c>
    </row>
    <row r="1201" spans="2:2">
      <c r="B1201">
        <v>1</v>
      </c>
    </row>
    <row r="1202" spans="2:2">
      <c r="B1202">
        <v>1</v>
      </c>
    </row>
    <row r="1203" spans="2:2">
      <c r="B1203">
        <v>1</v>
      </c>
    </row>
    <row r="1204" spans="2:2">
      <c r="B1204">
        <v>1</v>
      </c>
    </row>
    <row r="1205" spans="2:2">
      <c r="B1205">
        <v>1</v>
      </c>
    </row>
    <row r="1206" spans="2:2">
      <c r="B1206">
        <v>1</v>
      </c>
    </row>
    <row r="1207" spans="2:2">
      <c r="B1207">
        <v>1</v>
      </c>
    </row>
    <row r="1208" spans="2:2">
      <c r="B1208">
        <v>1</v>
      </c>
    </row>
    <row r="1209" spans="2:2">
      <c r="B1209">
        <v>1</v>
      </c>
    </row>
    <row r="1210" spans="2:2">
      <c r="B1210">
        <v>1</v>
      </c>
    </row>
    <row r="1211" spans="2:2">
      <c r="B1211">
        <v>1</v>
      </c>
    </row>
    <row r="1212" spans="2:2">
      <c r="B1212">
        <v>1</v>
      </c>
    </row>
    <row r="1213" spans="2:2">
      <c r="B1213">
        <v>1</v>
      </c>
    </row>
    <row r="1214" spans="2:2">
      <c r="B1214">
        <v>1</v>
      </c>
    </row>
    <row r="1215" spans="2:2">
      <c r="B1215">
        <v>1</v>
      </c>
    </row>
    <row r="1216" spans="2:2">
      <c r="B1216">
        <v>1</v>
      </c>
    </row>
    <row r="1217" spans="2:2">
      <c r="B1217">
        <v>1</v>
      </c>
    </row>
    <row r="1218" spans="2:2">
      <c r="B1218">
        <v>1</v>
      </c>
    </row>
    <row r="1219" spans="2:2">
      <c r="B1219">
        <v>1</v>
      </c>
    </row>
    <row r="1220" spans="2:2">
      <c r="B1220">
        <v>1</v>
      </c>
    </row>
    <row r="1221" spans="2:2">
      <c r="B1221">
        <v>1</v>
      </c>
    </row>
    <row r="1222" spans="2:2">
      <c r="B1222">
        <v>1</v>
      </c>
    </row>
    <row r="1223" spans="2:2">
      <c r="B1223">
        <v>1</v>
      </c>
    </row>
    <row r="1224" spans="2:2">
      <c r="B1224">
        <v>1</v>
      </c>
    </row>
    <row r="1225" spans="2:2">
      <c r="B1225">
        <v>1</v>
      </c>
    </row>
    <row r="1226" spans="2:2">
      <c r="B1226">
        <v>1</v>
      </c>
    </row>
    <row r="1227" spans="2:2">
      <c r="B1227">
        <v>1</v>
      </c>
    </row>
    <row r="1228" spans="2:2">
      <c r="B1228">
        <v>1</v>
      </c>
    </row>
    <row r="1229" spans="2:2">
      <c r="B1229">
        <v>1</v>
      </c>
    </row>
    <row r="1230" spans="2:2">
      <c r="B1230">
        <v>1</v>
      </c>
    </row>
    <row r="1231" spans="2:2">
      <c r="B1231">
        <v>1</v>
      </c>
    </row>
    <row r="1232" spans="2:2">
      <c r="B1232">
        <v>1</v>
      </c>
    </row>
    <row r="1233" spans="2:2">
      <c r="B1233">
        <v>1</v>
      </c>
    </row>
    <row r="1234" spans="2:2">
      <c r="B1234">
        <v>1</v>
      </c>
    </row>
    <row r="1235" spans="2:2">
      <c r="B1235">
        <v>1</v>
      </c>
    </row>
    <row r="1236" spans="2:2">
      <c r="B1236">
        <v>1</v>
      </c>
    </row>
    <row r="1237" spans="2:2">
      <c r="B1237">
        <v>1</v>
      </c>
    </row>
    <row r="1238" spans="2:2">
      <c r="B1238">
        <v>1</v>
      </c>
    </row>
    <row r="1239" spans="2:2">
      <c r="B1239">
        <v>1</v>
      </c>
    </row>
    <row r="1240" spans="2:2">
      <c r="B1240">
        <v>1</v>
      </c>
    </row>
    <row r="1241" spans="2:2">
      <c r="B1241">
        <v>1</v>
      </c>
    </row>
    <row r="1242" spans="2:2">
      <c r="B1242">
        <v>1</v>
      </c>
    </row>
    <row r="1243" spans="2:2">
      <c r="B1243">
        <v>1</v>
      </c>
    </row>
    <row r="1244" spans="2:2">
      <c r="B1244">
        <v>1</v>
      </c>
    </row>
    <row r="1245" spans="2:2">
      <c r="B1245">
        <v>1</v>
      </c>
    </row>
    <row r="1246" spans="2:2">
      <c r="B1246">
        <v>1</v>
      </c>
    </row>
    <row r="1247" spans="2:2">
      <c r="B1247">
        <v>1</v>
      </c>
    </row>
    <row r="1248" spans="2:2">
      <c r="B1248">
        <v>1</v>
      </c>
    </row>
    <row r="1249" spans="2:2">
      <c r="B1249">
        <v>1</v>
      </c>
    </row>
    <row r="1250" spans="2:2">
      <c r="B1250">
        <v>1</v>
      </c>
    </row>
    <row r="1251" spans="2:2">
      <c r="B1251">
        <v>1</v>
      </c>
    </row>
    <row r="1252" spans="2:2">
      <c r="B1252">
        <v>1</v>
      </c>
    </row>
    <row r="1253" spans="2:2">
      <c r="B1253">
        <v>1</v>
      </c>
    </row>
    <row r="1254" spans="2:2">
      <c r="B1254">
        <v>1</v>
      </c>
    </row>
    <row r="1255" spans="2:2">
      <c r="B1255">
        <v>1</v>
      </c>
    </row>
    <row r="1256" spans="2:2">
      <c r="B1256">
        <v>1</v>
      </c>
    </row>
    <row r="1257" spans="2:2">
      <c r="B1257">
        <v>1</v>
      </c>
    </row>
    <row r="1258" spans="2:2">
      <c r="B1258">
        <v>1</v>
      </c>
    </row>
    <row r="1259" spans="2:2">
      <c r="B1259">
        <v>1</v>
      </c>
    </row>
    <row r="1260" spans="2:2">
      <c r="B1260">
        <v>1</v>
      </c>
    </row>
    <row r="1261" spans="2:2">
      <c r="B1261">
        <v>1</v>
      </c>
    </row>
    <row r="1262" spans="2:2">
      <c r="B1262">
        <v>1</v>
      </c>
    </row>
    <row r="1263" spans="2:2">
      <c r="B1263">
        <v>1</v>
      </c>
    </row>
    <row r="1264" spans="2:2">
      <c r="B1264">
        <v>1</v>
      </c>
    </row>
    <row r="1265" spans="2:2">
      <c r="B1265">
        <v>1</v>
      </c>
    </row>
    <row r="1266" spans="2:2">
      <c r="B1266">
        <v>1</v>
      </c>
    </row>
    <row r="1267" spans="2:2">
      <c r="B1267">
        <v>1</v>
      </c>
    </row>
    <row r="1268" spans="2:2">
      <c r="B1268">
        <v>1</v>
      </c>
    </row>
    <row r="1269" spans="2:2">
      <c r="B1269">
        <v>1</v>
      </c>
    </row>
    <row r="1270" spans="2:2">
      <c r="B1270">
        <v>1</v>
      </c>
    </row>
    <row r="1271" spans="2:2">
      <c r="B1271">
        <v>1</v>
      </c>
    </row>
    <row r="1272" spans="2:2">
      <c r="B1272">
        <v>1</v>
      </c>
    </row>
    <row r="1273" spans="2:2">
      <c r="B1273">
        <v>1</v>
      </c>
    </row>
    <row r="1274" spans="2:2">
      <c r="B1274">
        <v>1</v>
      </c>
    </row>
    <row r="1275" spans="2:2">
      <c r="B1275">
        <v>1</v>
      </c>
    </row>
    <row r="1276" spans="2:2">
      <c r="B1276">
        <v>1</v>
      </c>
    </row>
    <row r="1277" spans="2:2">
      <c r="B1277">
        <v>1</v>
      </c>
    </row>
    <row r="1278" spans="2:2">
      <c r="B1278">
        <v>1</v>
      </c>
    </row>
    <row r="1279" spans="2:2">
      <c r="B1279">
        <v>1</v>
      </c>
    </row>
    <row r="1280" spans="2:2">
      <c r="B1280">
        <v>1</v>
      </c>
    </row>
    <row r="1281" spans="2:2">
      <c r="B1281">
        <v>1</v>
      </c>
    </row>
    <row r="1282" spans="2:2">
      <c r="B1282">
        <v>1</v>
      </c>
    </row>
    <row r="1283" spans="2:2">
      <c r="B1283">
        <v>1</v>
      </c>
    </row>
    <row r="1284" spans="2:2">
      <c r="B1284">
        <v>1</v>
      </c>
    </row>
    <row r="1285" spans="2:2">
      <c r="B1285">
        <v>1</v>
      </c>
    </row>
    <row r="1286" spans="2:2">
      <c r="B1286">
        <v>1</v>
      </c>
    </row>
    <row r="1287" spans="2:2">
      <c r="B1287">
        <v>1</v>
      </c>
    </row>
    <row r="1288" spans="2:2">
      <c r="B1288">
        <v>1</v>
      </c>
    </row>
    <row r="1289" spans="2:2">
      <c r="B1289">
        <v>1</v>
      </c>
    </row>
    <row r="1290" spans="2:2">
      <c r="B1290">
        <v>1</v>
      </c>
    </row>
    <row r="1291" spans="2:2">
      <c r="B1291">
        <v>1</v>
      </c>
    </row>
    <row r="1292" spans="2:2">
      <c r="B1292">
        <v>1</v>
      </c>
    </row>
    <row r="1293" spans="2:2">
      <c r="B1293">
        <v>1</v>
      </c>
    </row>
    <row r="1294" spans="2:2">
      <c r="B1294">
        <v>1</v>
      </c>
    </row>
    <row r="1295" spans="2:2">
      <c r="B1295">
        <v>1</v>
      </c>
    </row>
    <row r="1296" spans="2:2">
      <c r="B1296">
        <v>1</v>
      </c>
    </row>
    <row r="1297" spans="2:2">
      <c r="B1297">
        <v>1</v>
      </c>
    </row>
    <row r="1298" spans="2:2">
      <c r="B1298">
        <v>1</v>
      </c>
    </row>
    <row r="1299" spans="2:2">
      <c r="B1299">
        <v>1</v>
      </c>
    </row>
    <row r="1300" spans="2:2">
      <c r="B1300">
        <v>1</v>
      </c>
    </row>
    <row r="1301" spans="2:2">
      <c r="B1301">
        <v>1</v>
      </c>
    </row>
    <row r="1302" spans="2:2">
      <c r="B1302">
        <v>1</v>
      </c>
    </row>
    <row r="1303" spans="2:2">
      <c r="B1303">
        <v>1</v>
      </c>
    </row>
    <row r="1304" spans="2:2">
      <c r="B1304">
        <v>1</v>
      </c>
    </row>
    <row r="1305" spans="2:2">
      <c r="B1305">
        <v>1</v>
      </c>
    </row>
    <row r="1306" spans="2:2">
      <c r="B1306">
        <v>1</v>
      </c>
    </row>
    <row r="1307" spans="2:2">
      <c r="B1307">
        <v>1</v>
      </c>
    </row>
    <row r="1308" spans="2:2">
      <c r="B1308">
        <v>1</v>
      </c>
    </row>
    <row r="1309" spans="2:2">
      <c r="B1309">
        <v>1</v>
      </c>
    </row>
    <row r="1310" spans="2:2">
      <c r="B1310">
        <v>1</v>
      </c>
    </row>
    <row r="1311" spans="2:2">
      <c r="B1311">
        <v>1</v>
      </c>
    </row>
    <row r="1312" spans="2:2">
      <c r="B1312">
        <v>1</v>
      </c>
    </row>
    <row r="1313" spans="2:2">
      <c r="B1313">
        <v>1</v>
      </c>
    </row>
    <row r="1314" spans="2:2">
      <c r="B1314">
        <v>1</v>
      </c>
    </row>
    <row r="1315" spans="2:2">
      <c r="B1315">
        <v>1</v>
      </c>
    </row>
    <row r="1316" spans="2:2">
      <c r="B1316">
        <v>1</v>
      </c>
    </row>
    <row r="1317" spans="2:2">
      <c r="B1317">
        <v>1</v>
      </c>
    </row>
    <row r="1318" spans="2:2">
      <c r="B1318">
        <v>1</v>
      </c>
    </row>
    <row r="1319" spans="2:2">
      <c r="B1319">
        <v>1</v>
      </c>
    </row>
    <row r="1320" spans="2:2">
      <c r="B1320">
        <v>1</v>
      </c>
    </row>
    <row r="1321" spans="2:2">
      <c r="B1321">
        <v>1</v>
      </c>
    </row>
    <row r="1322" spans="2:2">
      <c r="B1322">
        <v>1</v>
      </c>
    </row>
    <row r="1323" spans="2:2">
      <c r="B1323">
        <v>1</v>
      </c>
    </row>
    <row r="1324" spans="2:2">
      <c r="B1324">
        <v>1</v>
      </c>
    </row>
    <row r="1325" spans="2:2">
      <c r="B1325">
        <v>1</v>
      </c>
    </row>
    <row r="1326" spans="2:2">
      <c r="B1326">
        <v>1</v>
      </c>
    </row>
    <row r="1327" spans="2:2">
      <c r="B1327">
        <v>1</v>
      </c>
    </row>
    <row r="1328" spans="2:2">
      <c r="B1328">
        <v>1</v>
      </c>
    </row>
    <row r="1329" spans="2:2">
      <c r="B1329">
        <v>1</v>
      </c>
    </row>
    <row r="1330" spans="2:2">
      <c r="B1330">
        <v>1</v>
      </c>
    </row>
    <row r="1331" spans="2:2">
      <c r="B1331">
        <v>1</v>
      </c>
    </row>
    <row r="1332" spans="2:2">
      <c r="B1332">
        <v>1</v>
      </c>
    </row>
    <row r="1333" spans="2:2">
      <c r="B1333">
        <v>1</v>
      </c>
    </row>
    <row r="1334" spans="2:2">
      <c r="B1334">
        <v>1</v>
      </c>
    </row>
    <row r="1335" spans="2:2">
      <c r="B1335">
        <v>1</v>
      </c>
    </row>
    <row r="1336" spans="2:2">
      <c r="B1336">
        <v>1</v>
      </c>
    </row>
    <row r="1337" spans="2:2">
      <c r="B1337">
        <v>1</v>
      </c>
    </row>
    <row r="1338" spans="2:2">
      <c r="B1338">
        <v>1</v>
      </c>
    </row>
    <row r="1339" spans="2:2">
      <c r="B1339">
        <v>1</v>
      </c>
    </row>
    <row r="1340" spans="2:2">
      <c r="B1340">
        <v>1</v>
      </c>
    </row>
    <row r="1341" spans="2:2">
      <c r="B1341">
        <v>1</v>
      </c>
    </row>
    <row r="1342" spans="2:2">
      <c r="B1342">
        <v>1</v>
      </c>
    </row>
    <row r="1343" spans="2:2">
      <c r="B1343">
        <v>1</v>
      </c>
    </row>
    <row r="1344" spans="2:2">
      <c r="B1344">
        <v>1</v>
      </c>
    </row>
    <row r="1345" spans="2:2">
      <c r="B1345">
        <v>1</v>
      </c>
    </row>
    <row r="1346" spans="2:2">
      <c r="B1346">
        <v>1</v>
      </c>
    </row>
    <row r="1347" spans="2:2">
      <c r="B1347">
        <v>1</v>
      </c>
    </row>
    <row r="1348" spans="2:2">
      <c r="B1348">
        <v>1</v>
      </c>
    </row>
    <row r="1349" spans="2:2">
      <c r="B1349">
        <v>1</v>
      </c>
    </row>
    <row r="1350" spans="2:2">
      <c r="B1350">
        <v>1</v>
      </c>
    </row>
    <row r="1351" spans="2:2">
      <c r="B1351">
        <v>1</v>
      </c>
    </row>
    <row r="1352" spans="2:2">
      <c r="B1352">
        <v>1</v>
      </c>
    </row>
    <row r="1353" spans="2:2">
      <c r="B1353">
        <v>1</v>
      </c>
    </row>
    <row r="1354" spans="2:2">
      <c r="B1354">
        <v>1</v>
      </c>
    </row>
    <row r="1355" spans="2:2">
      <c r="B1355">
        <v>1</v>
      </c>
    </row>
    <row r="1356" spans="2:2">
      <c r="B1356">
        <v>1</v>
      </c>
    </row>
    <row r="1357" spans="2:2">
      <c r="B1357">
        <v>1</v>
      </c>
    </row>
    <row r="1358" spans="2:2">
      <c r="B1358">
        <v>1</v>
      </c>
    </row>
    <row r="1359" spans="2:2">
      <c r="B1359">
        <v>1</v>
      </c>
    </row>
    <row r="1360" spans="2:2">
      <c r="B1360">
        <v>1</v>
      </c>
    </row>
    <row r="1361" spans="2:2">
      <c r="B1361">
        <v>1</v>
      </c>
    </row>
    <row r="1362" spans="2:2">
      <c r="B1362">
        <v>1</v>
      </c>
    </row>
    <row r="1363" spans="2:2">
      <c r="B1363">
        <v>1</v>
      </c>
    </row>
    <row r="1364" spans="2:2">
      <c r="B1364">
        <v>1</v>
      </c>
    </row>
    <row r="1365" spans="2:2">
      <c r="B1365">
        <v>1</v>
      </c>
    </row>
    <row r="1366" spans="2:2">
      <c r="B1366">
        <v>1</v>
      </c>
    </row>
    <row r="1367" spans="2:2">
      <c r="B1367">
        <v>1</v>
      </c>
    </row>
    <row r="1368" spans="2:2">
      <c r="B1368">
        <v>1</v>
      </c>
    </row>
    <row r="1369" spans="2:2">
      <c r="B1369">
        <v>1</v>
      </c>
    </row>
    <row r="1370" spans="2:2">
      <c r="B1370">
        <v>1</v>
      </c>
    </row>
    <row r="1371" spans="2:2">
      <c r="B1371">
        <v>1</v>
      </c>
    </row>
    <row r="1372" spans="2:2">
      <c r="B1372">
        <v>1</v>
      </c>
    </row>
    <row r="1373" spans="2:2">
      <c r="B1373">
        <v>1</v>
      </c>
    </row>
    <row r="1374" spans="2:2">
      <c r="B1374">
        <v>1</v>
      </c>
    </row>
    <row r="1375" spans="2:2">
      <c r="B1375">
        <v>1</v>
      </c>
    </row>
    <row r="1376" spans="2:2">
      <c r="B1376">
        <v>1</v>
      </c>
    </row>
    <row r="1377" spans="2:2">
      <c r="B1377">
        <v>1</v>
      </c>
    </row>
    <row r="1378" spans="2:2">
      <c r="B1378">
        <v>1</v>
      </c>
    </row>
    <row r="1379" spans="2:2">
      <c r="B1379">
        <v>1</v>
      </c>
    </row>
    <row r="1380" spans="2:2">
      <c r="B1380">
        <v>1</v>
      </c>
    </row>
    <row r="1381" spans="2:2">
      <c r="B1381">
        <v>1</v>
      </c>
    </row>
    <row r="1382" spans="2:2">
      <c r="B1382">
        <v>1</v>
      </c>
    </row>
    <row r="1383" spans="2:2">
      <c r="B1383">
        <v>1</v>
      </c>
    </row>
    <row r="1384" spans="2:2">
      <c r="B1384">
        <v>1</v>
      </c>
    </row>
    <row r="1385" spans="2:2">
      <c r="B1385">
        <v>1</v>
      </c>
    </row>
    <row r="1386" spans="2:2">
      <c r="B1386">
        <v>1</v>
      </c>
    </row>
    <row r="1387" spans="2:2">
      <c r="B1387">
        <v>1</v>
      </c>
    </row>
    <row r="1388" spans="2:2">
      <c r="B1388">
        <v>1</v>
      </c>
    </row>
    <row r="1389" spans="2:2">
      <c r="B1389">
        <v>1</v>
      </c>
    </row>
    <row r="1390" spans="2:2">
      <c r="B1390">
        <v>1</v>
      </c>
    </row>
    <row r="1391" spans="2:2">
      <c r="B1391">
        <v>1</v>
      </c>
    </row>
    <row r="1392" spans="2:2">
      <c r="B1392">
        <v>1</v>
      </c>
    </row>
    <row r="1393" spans="2:2">
      <c r="B1393">
        <v>1</v>
      </c>
    </row>
    <row r="1394" spans="2:2">
      <c r="B1394">
        <v>1</v>
      </c>
    </row>
    <row r="1395" spans="2:2">
      <c r="B1395">
        <v>1</v>
      </c>
    </row>
    <row r="1396" spans="2:2">
      <c r="B1396">
        <v>1</v>
      </c>
    </row>
    <row r="1397" spans="2:2">
      <c r="B1397">
        <v>1</v>
      </c>
    </row>
    <row r="1398" spans="2:2">
      <c r="B1398">
        <v>1</v>
      </c>
    </row>
    <row r="1399" spans="2:2">
      <c r="B1399">
        <v>1</v>
      </c>
    </row>
    <row r="1400" spans="2:2">
      <c r="B1400">
        <v>1</v>
      </c>
    </row>
    <row r="1401" spans="2:2">
      <c r="B1401">
        <v>1</v>
      </c>
    </row>
    <row r="1402" spans="2:2">
      <c r="B1402">
        <v>1</v>
      </c>
    </row>
    <row r="1403" spans="2:2">
      <c r="B1403">
        <v>1</v>
      </c>
    </row>
    <row r="1404" spans="2:2">
      <c r="B1404">
        <v>1</v>
      </c>
    </row>
    <row r="1405" spans="2:2">
      <c r="B1405">
        <v>1</v>
      </c>
    </row>
    <row r="1406" spans="2:2">
      <c r="B1406">
        <v>1</v>
      </c>
    </row>
    <row r="1407" spans="2:2">
      <c r="B1407">
        <v>1</v>
      </c>
    </row>
    <row r="1408" spans="2:2">
      <c r="B1408">
        <v>1</v>
      </c>
    </row>
    <row r="1409" spans="2:2">
      <c r="B1409">
        <v>1</v>
      </c>
    </row>
    <row r="1410" spans="2:2">
      <c r="B1410">
        <v>1</v>
      </c>
    </row>
    <row r="1411" spans="2:2">
      <c r="B1411">
        <v>1</v>
      </c>
    </row>
    <row r="1412" spans="2:2">
      <c r="B1412">
        <v>1</v>
      </c>
    </row>
    <row r="1413" spans="2:2">
      <c r="B1413">
        <v>1</v>
      </c>
    </row>
    <row r="1414" spans="2:2">
      <c r="B1414">
        <v>1</v>
      </c>
    </row>
    <row r="1415" spans="2:2">
      <c r="B1415">
        <v>1</v>
      </c>
    </row>
    <row r="1416" spans="2:2">
      <c r="B1416">
        <v>1</v>
      </c>
    </row>
    <row r="1417" spans="2:2">
      <c r="B1417">
        <v>1</v>
      </c>
    </row>
    <row r="1418" spans="2:2">
      <c r="B1418">
        <v>1</v>
      </c>
    </row>
    <row r="1419" spans="2:2">
      <c r="B1419">
        <v>1</v>
      </c>
    </row>
    <row r="1420" spans="2:2">
      <c r="B1420">
        <v>1</v>
      </c>
    </row>
    <row r="1421" spans="2:2">
      <c r="B1421">
        <v>1</v>
      </c>
    </row>
    <row r="1422" spans="2:2">
      <c r="B1422">
        <v>1</v>
      </c>
    </row>
    <row r="1423" spans="2:2">
      <c r="B1423">
        <v>1</v>
      </c>
    </row>
    <row r="1424" spans="2:2">
      <c r="B1424">
        <v>1</v>
      </c>
    </row>
    <row r="1425" spans="2:2">
      <c r="B1425">
        <v>1</v>
      </c>
    </row>
    <row r="1426" spans="2:2">
      <c r="B1426">
        <v>1</v>
      </c>
    </row>
    <row r="1427" spans="2:2">
      <c r="B1427">
        <v>1</v>
      </c>
    </row>
    <row r="1428" spans="2:2">
      <c r="B1428">
        <v>1</v>
      </c>
    </row>
    <row r="1429" spans="2:2">
      <c r="B1429">
        <v>1</v>
      </c>
    </row>
    <row r="1430" spans="2:2">
      <c r="B1430">
        <v>1</v>
      </c>
    </row>
    <row r="1431" spans="2:2">
      <c r="B1431">
        <v>1</v>
      </c>
    </row>
    <row r="1432" spans="2:2">
      <c r="B1432">
        <v>1</v>
      </c>
    </row>
    <row r="1433" spans="2:2">
      <c r="B1433">
        <v>1</v>
      </c>
    </row>
    <row r="1434" spans="2:2">
      <c r="B1434">
        <v>1</v>
      </c>
    </row>
    <row r="1435" spans="2:2">
      <c r="B1435">
        <v>1</v>
      </c>
    </row>
    <row r="1436" spans="2:2">
      <c r="B1436">
        <v>1</v>
      </c>
    </row>
    <row r="1437" spans="2:2">
      <c r="B1437">
        <v>1</v>
      </c>
    </row>
    <row r="1438" spans="2:2">
      <c r="B1438">
        <v>1</v>
      </c>
    </row>
    <row r="1439" spans="2:2">
      <c r="B1439">
        <v>1</v>
      </c>
    </row>
    <row r="1440" spans="2:2">
      <c r="B1440">
        <v>1</v>
      </c>
    </row>
    <row r="1441" spans="2:2">
      <c r="B1441">
        <v>1</v>
      </c>
    </row>
    <row r="1442" spans="2:2">
      <c r="B1442">
        <v>1</v>
      </c>
    </row>
    <row r="1443" spans="2:2">
      <c r="B1443">
        <v>1</v>
      </c>
    </row>
    <row r="1444" spans="2:2">
      <c r="B1444">
        <v>1</v>
      </c>
    </row>
    <row r="1445" spans="2:2">
      <c r="B1445">
        <v>1</v>
      </c>
    </row>
    <row r="1446" spans="2:2">
      <c r="B1446">
        <v>1</v>
      </c>
    </row>
    <row r="1447" spans="2:2">
      <c r="B1447">
        <v>1</v>
      </c>
    </row>
    <row r="1448" spans="2:2">
      <c r="B1448">
        <v>1</v>
      </c>
    </row>
    <row r="1449" spans="2:2">
      <c r="B1449">
        <v>1</v>
      </c>
    </row>
    <row r="1450" spans="2:2">
      <c r="B1450">
        <v>1</v>
      </c>
    </row>
    <row r="1451" spans="2:2">
      <c r="B1451">
        <v>1</v>
      </c>
    </row>
    <row r="1452" spans="2:2">
      <c r="B1452">
        <v>1</v>
      </c>
    </row>
    <row r="1453" spans="2:2">
      <c r="B1453">
        <v>1</v>
      </c>
    </row>
    <row r="1454" spans="2:2">
      <c r="B1454">
        <v>1</v>
      </c>
    </row>
    <row r="1455" spans="2:2">
      <c r="B1455">
        <v>1</v>
      </c>
    </row>
    <row r="1456" spans="2:2">
      <c r="B1456">
        <v>1</v>
      </c>
    </row>
    <row r="1457" spans="2:2">
      <c r="B1457">
        <v>1</v>
      </c>
    </row>
    <row r="1458" spans="2:2">
      <c r="B1458">
        <v>1</v>
      </c>
    </row>
    <row r="1459" spans="2:2">
      <c r="B1459">
        <v>1</v>
      </c>
    </row>
    <row r="1460" spans="2:2">
      <c r="B1460">
        <v>1</v>
      </c>
    </row>
    <row r="1461" spans="2:2">
      <c r="B1461">
        <v>1</v>
      </c>
    </row>
    <row r="1462" spans="2:2">
      <c r="B1462">
        <v>1</v>
      </c>
    </row>
    <row r="1463" spans="2:2">
      <c r="B1463">
        <v>1</v>
      </c>
    </row>
    <row r="1464" spans="2:2">
      <c r="B1464">
        <v>1</v>
      </c>
    </row>
    <row r="1465" spans="2:2">
      <c r="B1465">
        <v>1</v>
      </c>
    </row>
    <row r="1466" spans="2:2">
      <c r="B1466">
        <v>1</v>
      </c>
    </row>
    <row r="1467" spans="2:2">
      <c r="B1467">
        <v>1</v>
      </c>
    </row>
    <row r="1468" spans="2:2">
      <c r="B1468">
        <v>1</v>
      </c>
    </row>
    <row r="1469" spans="2:2">
      <c r="B1469">
        <v>1</v>
      </c>
    </row>
    <row r="1470" spans="2:2">
      <c r="B1470">
        <v>1</v>
      </c>
    </row>
    <row r="1471" spans="2:2">
      <c r="B1471">
        <v>1</v>
      </c>
    </row>
    <row r="1472" spans="2:2">
      <c r="B1472">
        <v>1</v>
      </c>
    </row>
    <row r="1473" spans="2:2">
      <c r="B1473">
        <v>1</v>
      </c>
    </row>
    <row r="1474" spans="2:2">
      <c r="B1474">
        <v>1</v>
      </c>
    </row>
    <row r="1475" spans="2:2">
      <c r="B1475">
        <v>1</v>
      </c>
    </row>
    <row r="1476" spans="2:2">
      <c r="B1476">
        <v>1</v>
      </c>
    </row>
    <row r="1477" spans="2:2">
      <c r="B1477">
        <v>1</v>
      </c>
    </row>
    <row r="1478" spans="2:2">
      <c r="B1478">
        <v>1</v>
      </c>
    </row>
    <row r="1479" spans="2:2">
      <c r="B1479">
        <v>1</v>
      </c>
    </row>
    <row r="1480" spans="2:2">
      <c r="B1480">
        <v>1</v>
      </c>
    </row>
    <row r="1481" spans="2:2">
      <c r="B1481">
        <v>1</v>
      </c>
    </row>
    <row r="1482" spans="2:2">
      <c r="B1482">
        <v>1</v>
      </c>
    </row>
    <row r="1483" spans="2:2">
      <c r="B1483">
        <v>1</v>
      </c>
    </row>
    <row r="1484" spans="2:2">
      <c r="B1484">
        <v>1</v>
      </c>
    </row>
    <row r="1485" spans="2:2">
      <c r="B1485">
        <v>1</v>
      </c>
    </row>
    <row r="1486" spans="2:2">
      <c r="B1486">
        <v>1</v>
      </c>
    </row>
    <row r="1487" spans="2:2">
      <c r="B1487">
        <v>1</v>
      </c>
    </row>
    <row r="1488" spans="2:2">
      <c r="B1488">
        <v>1</v>
      </c>
    </row>
    <row r="1489" spans="2:2">
      <c r="B1489">
        <v>1</v>
      </c>
    </row>
    <row r="1490" spans="2:2">
      <c r="B1490">
        <v>1</v>
      </c>
    </row>
    <row r="1491" spans="2:2">
      <c r="B1491">
        <v>1</v>
      </c>
    </row>
    <row r="1492" spans="2:2">
      <c r="B1492">
        <v>1</v>
      </c>
    </row>
    <row r="1493" spans="2:2">
      <c r="B1493">
        <v>1</v>
      </c>
    </row>
    <row r="1494" spans="2:2">
      <c r="B1494">
        <v>1</v>
      </c>
    </row>
    <row r="1495" spans="2:2">
      <c r="B1495">
        <v>1</v>
      </c>
    </row>
    <row r="1496" spans="2:2">
      <c r="B1496">
        <v>1</v>
      </c>
    </row>
    <row r="1497" spans="2:2">
      <c r="B1497">
        <v>1</v>
      </c>
    </row>
    <row r="1498" spans="2:2">
      <c r="B1498">
        <v>1</v>
      </c>
    </row>
    <row r="1499" spans="2:2">
      <c r="B1499">
        <v>1</v>
      </c>
    </row>
    <row r="1500" spans="2:2">
      <c r="B1500">
        <v>1</v>
      </c>
    </row>
    <row r="1501" spans="2:2">
      <c r="B1501">
        <v>1</v>
      </c>
    </row>
    <row r="1502" spans="2:2">
      <c r="B1502">
        <v>1</v>
      </c>
    </row>
    <row r="1503" spans="2:2">
      <c r="B1503">
        <v>1</v>
      </c>
    </row>
    <row r="1504" spans="2:2">
      <c r="B1504">
        <v>1</v>
      </c>
    </row>
    <row r="1505" spans="2:2">
      <c r="B1505">
        <v>1</v>
      </c>
    </row>
    <row r="1506" spans="2:2">
      <c r="B1506">
        <v>1</v>
      </c>
    </row>
    <row r="1507" spans="2:2">
      <c r="B1507">
        <v>1</v>
      </c>
    </row>
    <row r="1508" spans="2:2">
      <c r="B1508">
        <v>1</v>
      </c>
    </row>
    <row r="1509" spans="2:2">
      <c r="B1509">
        <v>1</v>
      </c>
    </row>
    <row r="1510" spans="2:2">
      <c r="B1510">
        <v>1</v>
      </c>
    </row>
    <row r="1511" spans="2:2">
      <c r="B1511">
        <v>1</v>
      </c>
    </row>
    <row r="1512" spans="2:2">
      <c r="B1512">
        <v>1</v>
      </c>
    </row>
    <row r="1513" spans="2:2">
      <c r="B1513">
        <v>1</v>
      </c>
    </row>
    <row r="1514" spans="2:2">
      <c r="B1514">
        <v>1</v>
      </c>
    </row>
    <row r="1515" spans="2:2">
      <c r="B1515">
        <v>1</v>
      </c>
    </row>
    <row r="1516" spans="2:2">
      <c r="B1516">
        <v>1</v>
      </c>
    </row>
    <row r="1517" spans="2:2">
      <c r="B1517">
        <v>1</v>
      </c>
    </row>
    <row r="1518" spans="2:2">
      <c r="B1518">
        <v>1</v>
      </c>
    </row>
    <row r="1519" spans="2:2">
      <c r="B1519">
        <v>1</v>
      </c>
    </row>
    <row r="1520" spans="2:2">
      <c r="B1520">
        <v>1</v>
      </c>
    </row>
    <row r="1521" spans="2:2">
      <c r="B1521">
        <v>1</v>
      </c>
    </row>
    <row r="1522" spans="2:2">
      <c r="B1522">
        <v>1</v>
      </c>
    </row>
    <row r="1523" spans="2:2">
      <c r="B1523">
        <v>1</v>
      </c>
    </row>
    <row r="1524" spans="2:2">
      <c r="B1524">
        <v>1</v>
      </c>
    </row>
    <row r="1525" spans="2:2">
      <c r="B1525">
        <v>1</v>
      </c>
    </row>
    <row r="1526" spans="2:2">
      <c r="B1526">
        <v>1</v>
      </c>
    </row>
    <row r="1527" spans="2:2">
      <c r="B1527">
        <v>1</v>
      </c>
    </row>
    <row r="1528" spans="2:2">
      <c r="B1528">
        <v>1</v>
      </c>
    </row>
    <row r="1529" spans="2:2">
      <c r="B1529">
        <v>1</v>
      </c>
    </row>
    <row r="1530" spans="2:2">
      <c r="B1530">
        <v>1</v>
      </c>
    </row>
    <row r="1531" spans="2:2">
      <c r="B1531">
        <v>1</v>
      </c>
    </row>
    <row r="1532" spans="2:2">
      <c r="B1532">
        <v>1</v>
      </c>
    </row>
    <row r="1533" spans="2:2">
      <c r="B1533">
        <v>1</v>
      </c>
    </row>
    <row r="1534" spans="2:2">
      <c r="B1534">
        <v>1</v>
      </c>
    </row>
    <row r="1535" spans="2:2">
      <c r="B1535">
        <v>1</v>
      </c>
    </row>
    <row r="1536" spans="2:2">
      <c r="B1536">
        <v>1</v>
      </c>
    </row>
    <row r="1537" spans="2:2">
      <c r="B1537">
        <v>1</v>
      </c>
    </row>
    <row r="1538" spans="2:2">
      <c r="B1538">
        <v>1</v>
      </c>
    </row>
    <row r="1539" spans="2:2">
      <c r="B1539">
        <v>1</v>
      </c>
    </row>
    <row r="1540" spans="2:2">
      <c r="B1540">
        <v>1</v>
      </c>
    </row>
    <row r="1541" spans="2:2">
      <c r="B1541">
        <v>1</v>
      </c>
    </row>
    <row r="1542" spans="2:2">
      <c r="B1542">
        <v>1</v>
      </c>
    </row>
    <row r="1543" spans="2:2">
      <c r="B1543">
        <v>1</v>
      </c>
    </row>
    <row r="1544" spans="2:2">
      <c r="B1544">
        <v>1</v>
      </c>
    </row>
    <row r="1545" spans="2:2">
      <c r="B1545">
        <v>1</v>
      </c>
    </row>
    <row r="1546" spans="2:2">
      <c r="B1546">
        <v>1</v>
      </c>
    </row>
    <row r="1547" spans="2:2">
      <c r="B1547">
        <v>1</v>
      </c>
    </row>
    <row r="1548" spans="2:2">
      <c r="B1548">
        <v>1</v>
      </c>
    </row>
    <row r="1549" spans="2:2">
      <c r="B1549">
        <v>1</v>
      </c>
    </row>
    <row r="1550" spans="2:2">
      <c r="B1550">
        <v>1</v>
      </c>
    </row>
    <row r="1551" spans="2:2">
      <c r="B1551">
        <v>1</v>
      </c>
    </row>
    <row r="1552" spans="2:2">
      <c r="B1552">
        <v>1</v>
      </c>
    </row>
    <row r="1553" spans="2:2">
      <c r="B1553">
        <v>1</v>
      </c>
    </row>
    <row r="1554" spans="2:2">
      <c r="B1554">
        <v>1</v>
      </c>
    </row>
    <row r="1555" spans="2:2">
      <c r="B1555">
        <v>1</v>
      </c>
    </row>
    <row r="1556" spans="2:2">
      <c r="B1556">
        <v>1</v>
      </c>
    </row>
    <row r="1557" spans="2:2">
      <c r="B1557">
        <v>1</v>
      </c>
    </row>
    <row r="1558" spans="2:2">
      <c r="B1558">
        <v>1</v>
      </c>
    </row>
    <row r="1559" spans="2:2">
      <c r="B1559">
        <v>1</v>
      </c>
    </row>
    <row r="1560" spans="2:2">
      <c r="B1560">
        <v>1</v>
      </c>
    </row>
    <row r="1561" spans="2:2">
      <c r="B1561">
        <v>1</v>
      </c>
    </row>
    <row r="1562" spans="2:2">
      <c r="B1562">
        <v>1</v>
      </c>
    </row>
    <row r="1563" spans="2:2">
      <c r="B1563">
        <v>1</v>
      </c>
    </row>
    <row r="1564" spans="2:2">
      <c r="B1564">
        <v>1</v>
      </c>
    </row>
    <row r="1565" spans="2:2">
      <c r="B1565">
        <v>1</v>
      </c>
    </row>
    <row r="1566" spans="2:2">
      <c r="B1566">
        <v>1</v>
      </c>
    </row>
    <row r="1567" spans="2:2">
      <c r="B1567">
        <v>1</v>
      </c>
    </row>
    <row r="1568" spans="2:2">
      <c r="B1568">
        <v>1</v>
      </c>
    </row>
    <row r="1569" spans="2:2">
      <c r="B1569">
        <v>1</v>
      </c>
    </row>
    <row r="1570" spans="2:2">
      <c r="B1570">
        <v>1</v>
      </c>
    </row>
    <row r="1571" spans="2:2">
      <c r="B1571">
        <v>1</v>
      </c>
    </row>
    <row r="1572" spans="2:2">
      <c r="B1572">
        <v>1</v>
      </c>
    </row>
    <row r="1573" spans="2:2">
      <c r="B1573">
        <v>1</v>
      </c>
    </row>
    <row r="1574" spans="2:2">
      <c r="B1574">
        <v>1</v>
      </c>
    </row>
    <row r="1575" spans="2:2">
      <c r="B1575">
        <v>1</v>
      </c>
    </row>
    <row r="1576" spans="2:2">
      <c r="B1576">
        <v>1</v>
      </c>
    </row>
    <row r="1577" spans="2:2">
      <c r="B1577">
        <v>1</v>
      </c>
    </row>
    <row r="1578" spans="2:2">
      <c r="B1578">
        <v>1</v>
      </c>
    </row>
    <row r="1579" spans="2:2">
      <c r="B1579">
        <v>1</v>
      </c>
    </row>
    <row r="1580" spans="2:2">
      <c r="B1580">
        <v>1</v>
      </c>
    </row>
    <row r="1581" spans="2:2">
      <c r="B1581">
        <v>1</v>
      </c>
    </row>
    <row r="1582" spans="2:2">
      <c r="B1582">
        <v>1</v>
      </c>
    </row>
    <row r="1583" spans="2:2">
      <c r="B1583">
        <v>1</v>
      </c>
    </row>
    <row r="1584" spans="2:2">
      <c r="B1584">
        <v>1</v>
      </c>
    </row>
    <row r="1585" spans="2:2">
      <c r="B1585">
        <v>1</v>
      </c>
    </row>
    <row r="1586" spans="2:2">
      <c r="B1586">
        <v>1</v>
      </c>
    </row>
    <row r="1587" spans="2:2">
      <c r="B1587">
        <v>1</v>
      </c>
    </row>
    <row r="1588" spans="2:2">
      <c r="B1588">
        <v>1</v>
      </c>
    </row>
    <row r="1589" spans="2:2">
      <c r="B1589">
        <v>1</v>
      </c>
    </row>
    <row r="1590" spans="2:2">
      <c r="B1590">
        <v>1</v>
      </c>
    </row>
    <row r="1591" spans="2:2">
      <c r="B1591">
        <v>1</v>
      </c>
    </row>
    <row r="1592" spans="2:2">
      <c r="B1592">
        <v>1</v>
      </c>
    </row>
    <row r="1593" spans="2:2">
      <c r="B1593">
        <v>1</v>
      </c>
    </row>
    <row r="1594" spans="2:2">
      <c r="B1594">
        <v>1</v>
      </c>
    </row>
    <row r="1595" spans="2:2">
      <c r="B1595">
        <v>1</v>
      </c>
    </row>
    <row r="1596" spans="2:2">
      <c r="B1596">
        <v>1</v>
      </c>
    </row>
    <row r="1597" spans="2:2">
      <c r="B1597">
        <v>1</v>
      </c>
    </row>
    <row r="1598" spans="2:2">
      <c r="B1598">
        <v>1</v>
      </c>
    </row>
    <row r="1599" spans="2:2">
      <c r="B1599">
        <v>1</v>
      </c>
    </row>
    <row r="1600" spans="2:2">
      <c r="B1600">
        <v>1</v>
      </c>
    </row>
    <row r="1601" spans="2:2">
      <c r="B1601">
        <v>1</v>
      </c>
    </row>
    <row r="1602" spans="2:2">
      <c r="B1602">
        <v>1</v>
      </c>
    </row>
    <row r="1603" spans="2:2">
      <c r="B1603">
        <v>1</v>
      </c>
    </row>
    <row r="1604" spans="2:2">
      <c r="B1604">
        <v>1</v>
      </c>
    </row>
    <row r="1605" spans="2:2">
      <c r="B1605">
        <v>1</v>
      </c>
    </row>
    <row r="1606" spans="2:2">
      <c r="B1606">
        <v>1</v>
      </c>
    </row>
    <row r="1607" spans="2:2">
      <c r="B1607">
        <v>1</v>
      </c>
    </row>
    <row r="1608" spans="2:2">
      <c r="B1608">
        <v>1</v>
      </c>
    </row>
    <row r="1609" spans="2:2">
      <c r="B1609">
        <v>1</v>
      </c>
    </row>
    <row r="1610" spans="2:2">
      <c r="B1610">
        <v>1</v>
      </c>
    </row>
    <row r="1611" spans="2:2">
      <c r="B1611">
        <v>1</v>
      </c>
    </row>
    <row r="1612" spans="2:2">
      <c r="B1612">
        <v>1</v>
      </c>
    </row>
    <row r="1613" spans="2:2">
      <c r="B1613">
        <v>1</v>
      </c>
    </row>
    <row r="1614" spans="2:2">
      <c r="B1614">
        <v>1</v>
      </c>
    </row>
    <row r="1615" spans="2:2">
      <c r="B1615">
        <v>1</v>
      </c>
    </row>
    <row r="1616" spans="2:2">
      <c r="B1616">
        <v>1</v>
      </c>
    </row>
    <row r="1617" spans="2:2">
      <c r="B1617">
        <v>1</v>
      </c>
    </row>
    <row r="1618" spans="2:2">
      <c r="B1618">
        <v>1</v>
      </c>
    </row>
    <row r="1619" spans="2:2">
      <c r="B1619">
        <v>1</v>
      </c>
    </row>
    <row r="1620" spans="2:2">
      <c r="B1620">
        <v>1</v>
      </c>
    </row>
    <row r="1621" spans="2:2">
      <c r="B1621">
        <v>1</v>
      </c>
    </row>
    <row r="1622" spans="2:2">
      <c r="B1622">
        <v>1</v>
      </c>
    </row>
    <row r="1623" spans="2:2">
      <c r="B1623">
        <v>1</v>
      </c>
    </row>
    <row r="1624" spans="2:2">
      <c r="B1624">
        <v>1</v>
      </c>
    </row>
    <row r="1625" spans="2:2">
      <c r="B1625">
        <v>1</v>
      </c>
    </row>
    <row r="1626" spans="2:2">
      <c r="B1626">
        <v>1</v>
      </c>
    </row>
    <row r="1627" spans="2:2">
      <c r="B1627">
        <v>1</v>
      </c>
    </row>
    <row r="1628" spans="2:2">
      <c r="B1628">
        <v>1</v>
      </c>
    </row>
    <row r="1629" spans="2:2">
      <c r="B1629">
        <v>1</v>
      </c>
    </row>
    <row r="1630" spans="2:2">
      <c r="B1630">
        <v>1</v>
      </c>
    </row>
    <row r="1631" spans="2:2">
      <c r="B1631">
        <v>1</v>
      </c>
    </row>
    <row r="1632" spans="2:2">
      <c r="B1632">
        <v>1</v>
      </c>
    </row>
    <row r="1633" spans="2:2">
      <c r="B1633">
        <v>1</v>
      </c>
    </row>
    <row r="1634" spans="2:2">
      <c r="B1634">
        <v>1</v>
      </c>
    </row>
    <row r="1635" spans="2:2">
      <c r="B1635">
        <v>1</v>
      </c>
    </row>
    <row r="1636" spans="2:2">
      <c r="B1636">
        <v>1</v>
      </c>
    </row>
    <row r="1637" spans="2:2">
      <c r="B1637">
        <v>1</v>
      </c>
    </row>
    <row r="1638" spans="2:2">
      <c r="B1638">
        <v>1</v>
      </c>
    </row>
    <row r="1639" spans="2:2">
      <c r="B1639">
        <v>1</v>
      </c>
    </row>
    <row r="1640" spans="2:2">
      <c r="B1640">
        <v>1</v>
      </c>
    </row>
    <row r="1641" spans="2:2">
      <c r="B1641">
        <v>1</v>
      </c>
    </row>
    <row r="1642" spans="2:2">
      <c r="B1642">
        <v>1</v>
      </c>
    </row>
    <row r="1643" spans="2:2">
      <c r="B1643">
        <v>1</v>
      </c>
    </row>
    <row r="1644" spans="2:2">
      <c r="B1644">
        <v>1</v>
      </c>
    </row>
    <row r="1645" spans="2:2">
      <c r="B1645">
        <v>1</v>
      </c>
    </row>
    <row r="1646" spans="2:2">
      <c r="B1646">
        <v>1</v>
      </c>
    </row>
    <row r="1647" spans="2:2">
      <c r="B1647">
        <v>1</v>
      </c>
    </row>
    <row r="1648" spans="2:2">
      <c r="B1648">
        <v>1</v>
      </c>
    </row>
    <row r="1649" spans="2:2">
      <c r="B1649">
        <v>1</v>
      </c>
    </row>
    <row r="1650" spans="2:2">
      <c r="B1650">
        <v>1</v>
      </c>
    </row>
    <row r="1651" spans="2:2">
      <c r="B1651">
        <v>1</v>
      </c>
    </row>
    <row r="1652" spans="2:2">
      <c r="B1652">
        <v>1</v>
      </c>
    </row>
    <row r="1653" spans="2:2">
      <c r="B1653">
        <v>1</v>
      </c>
    </row>
    <row r="1654" spans="2:2">
      <c r="B1654">
        <v>1</v>
      </c>
    </row>
    <row r="1655" spans="2:2">
      <c r="B1655">
        <v>1</v>
      </c>
    </row>
    <row r="1656" spans="2:2">
      <c r="B1656">
        <v>1</v>
      </c>
    </row>
    <row r="1657" spans="2:2">
      <c r="B1657">
        <v>1</v>
      </c>
    </row>
    <row r="1658" spans="2:2">
      <c r="B1658">
        <v>1</v>
      </c>
    </row>
    <row r="1659" spans="2:2">
      <c r="B1659">
        <v>1</v>
      </c>
    </row>
    <row r="1660" spans="2:2">
      <c r="B1660">
        <v>1</v>
      </c>
    </row>
    <row r="1661" spans="2:2">
      <c r="B1661">
        <v>1</v>
      </c>
    </row>
    <row r="1662" spans="2:2">
      <c r="B1662">
        <v>1</v>
      </c>
    </row>
    <row r="1663" spans="2:2">
      <c r="B1663">
        <v>1</v>
      </c>
    </row>
    <row r="1664" spans="2:2">
      <c r="B1664">
        <v>1</v>
      </c>
    </row>
    <row r="1665" spans="2:2">
      <c r="B1665">
        <v>1</v>
      </c>
    </row>
    <row r="1666" spans="2:2">
      <c r="B1666">
        <v>1</v>
      </c>
    </row>
    <row r="1667" spans="2:2">
      <c r="B1667">
        <v>1</v>
      </c>
    </row>
    <row r="1668" spans="2:2">
      <c r="B1668">
        <v>1</v>
      </c>
    </row>
    <row r="1669" spans="2:2">
      <c r="B1669">
        <v>1</v>
      </c>
    </row>
    <row r="1670" spans="2:2">
      <c r="B1670">
        <v>1</v>
      </c>
    </row>
    <row r="1671" spans="2:2">
      <c r="B1671">
        <v>1</v>
      </c>
    </row>
    <row r="1672" spans="2:2">
      <c r="B1672">
        <v>1</v>
      </c>
    </row>
    <row r="1673" spans="2:2">
      <c r="B1673">
        <v>1</v>
      </c>
    </row>
    <row r="1674" spans="2:2">
      <c r="B1674">
        <v>1</v>
      </c>
    </row>
    <row r="1675" spans="2:2">
      <c r="B1675">
        <v>1</v>
      </c>
    </row>
    <row r="1676" spans="2:2">
      <c r="B1676">
        <v>1</v>
      </c>
    </row>
    <row r="1677" spans="2:2">
      <c r="B1677">
        <v>1</v>
      </c>
    </row>
    <row r="1678" spans="2:2">
      <c r="B1678">
        <v>1</v>
      </c>
    </row>
    <row r="1679" spans="2:2">
      <c r="B1679">
        <v>1</v>
      </c>
    </row>
    <row r="1680" spans="2:2">
      <c r="B1680">
        <v>1</v>
      </c>
    </row>
    <row r="1681" spans="2:2">
      <c r="B1681">
        <v>1</v>
      </c>
    </row>
    <row r="1682" spans="2:2">
      <c r="B1682">
        <v>1</v>
      </c>
    </row>
    <row r="1683" spans="2:2">
      <c r="B1683">
        <v>1</v>
      </c>
    </row>
    <row r="1684" spans="2:2">
      <c r="B1684">
        <v>1</v>
      </c>
    </row>
    <row r="1685" spans="2:2">
      <c r="B1685">
        <v>1</v>
      </c>
    </row>
    <row r="1686" spans="2:2">
      <c r="B1686">
        <v>1</v>
      </c>
    </row>
    <row r="1687" spans="2:2">
      <c r="B1687">
        <v>1</v>
      </c>
    </row>
    <row r="1688" spans="2:2">
      <c r="B1688">
        <v>1</v>
      </c>
    </row>
    <row r="1689" spans="2:2">
      <c r="B1689">
        <v>1</v>
      </c>
    </row>
    <row r="1690" spans="2:2">
      <c r="B1690">
        <v>1</v>
      </c>
    </row>
    <row r="1691" spans="2:2">
      <c r="B1691">
        <v>1</v>
      </c>
    </row>
    <row r="1692" spans="2:2">
      <c r="B1692">
        <v>1</v>
      </c>
    </row>
    <row r="1693" spans="2:2">
      <c r="B1693">
        <v>1</v>
      </c>
    </row>
    <row r="1694" spans="2:2">
      <c r="B1694">
        <v>1</v>
      </c>
    </row>
    <row r="1695" spans="2:2">
      <c r="B1695">
        <v>1</v>
      </c>
    </row>
    <row r="1696" spans="2:2">
      <c r="B1696">
        <v>1</v>
      </c>
    </row>
    <row r="1697" spans="2:2">
      <c r="B1697">
        <v>1</v>
      </c>
    </row>
    <row r="1698" spans="2:2">
      <c r="B1698">
        <v>1</v>
      </c>
    </row>
    <row r="1699" spans="2:2">
      <c r="B1699">
        <v>1</v>
      </c>
    </row>
    <row r="1700" spans="2:2">
      <c r="B1700">
        <v>1</v>
      </c>
    </row>
    <row r="1701" spans="2:2">
      <c r="B1701">
        <v>1</v>
      </c>
    </row>
    <row r="1702" spans="2:2">
      <c r="B1702">
        <v>1</v>
      </c>
    </row>
    <row r="1703" spans="2:2">
      <c r="B1703">
        <v>1</v>
      </c>
    </row>
    <row r="1704" spans="2:2">
      <c r="B1704">
        <v>1</v>
      </c>
    </row>
    <row r="1705" spans="2:2">
      <c r="B1705">
        <v>1</v>
      </c>
    </row>
    <row r="1706" spans="2:2">
      <c r="B1706">
        <v>1</v>
      </c>
    </row>
    <row r="1707" spans="2:2">
      <c r="B1707">
        <v>1</v>
      </c>
    </row>
    <row r="1708" spans="2:2">
      <c r="B1708">
        <v>1</v>
      </c>
    </row>
    <row r="1709" spans="2:2">
      <c r="B1709">
        <v>1</v>
      </c>
    </row>
    <row r="1710" spans="2:2">
      <c r="B1710">
        <v>1</v>
      </c>
    </row>
    <row r="1711" spans="2:2">
      <c r="B1711">
        <v>1</v>
      </c>
    </row>
    <row r="1712" spans="2:2">
      <c r="B1712">
        <v>1</v>
      </c>
    </row>
    <row r="1713" spans="2:2">
      <c r="B1713">
        <v>1</v>
      </c>
    </row>
    <row r="1714" spans="2:2">
      <c r="B1714">
        <v>1</v>
      </c>
    </row>
    <row r="1715" spans="2:2">
      <c r="B1715">
        <v>1</v>
      </c>
    </row>
    <row r="1716" spans="2:2">
      <c r="B1716">
        <v>1</v>
      </c>
    </row>
    <row r="1717" spans="2:2">
      <c r="B1717">
        <v>1</v>
      </c>
    </row>
    <row r="1718" spans="2:2">
      <c r="B1718">
        <v>1</v>
      </c>
    </row>
    <row r="1719" spans="2:2">
      <c r="B1719">
        <v>1</v>
      </c>
    </row>
    <row r="1720" spans="2:2">
      <c r="B1720">
        <v>1</v>
      </c>
    </row>
    <row r="1721" spans="2:2">
      <c r="B1721">
        <v>1</v>
      </c>
    </row>
    <row r="1722" spans="2:2">
      <c r="B1722">
        <v>1</v>
      </c>
    </row>
    <row r="1723" spans="2:2">
      <c r="B1723">
        <v>1</v>
      </c>
    </row>
    <row r="1724" spans="2:2">
      <c r="B1724">
        <v>1</v>
      </c>
    </row>
    <row r="1725" spans="2:2">
      <c r="B1725">
        <v>1</v>
      </c>
    </row>
    <row r="1726" spans="2:2">
      <c r="B1726">
        <v>1</v>
      </c>
    </row>
    <row r="1727" spans="2:2">
      <c r="B1727">
        <v>1</v>
      </c>
    </row>
    <row r="1728" spans="2:2">
      <c r="B1728">
        <v>1</v>
      </c>
    </row>
    <row r="1729" spans="2:2">
      <c r="B1729">
        <v>1</v>
      </c>
    </row>
    <row r="1730" spans="2:2">
      <c r="B1730">
        <v>1</v>
      </c>
    </row>
    <row r="1731" spans="2:2">
      <c r="B1731">
        <v>1</v>
      </c>
    </row>
    <row r="1732" spans="2:2">
      <c r="B1732">
        <v>1</v>
      </c>
    </row>
    <row r="1733" spans="2:2">
      <c r="B1733">
        <v>1</v>
      </c>
    </row>
    <row r="1734" spans="2:2">
      <c r="B1734">
        <v>1</v>
      </c>
    </row>
    <row r="1735" spans="2:2">
      <c r="B1735">
        <v>1</v>
      </c>
    </row>
    <row r="1736" spans="2:2">
      <c r="B1736">
        <v>1</v>
      </c>
    </row>
    <row r="1737" spans="2:2">
      <c r="B1737">
        <v>1</v>
      </c>
    </row>
    <row r="1738" spans="2:2">
      <c r="B1738">
        <v>1</v>
      </c>
    </row>
    <row r="1739" spans="2:2">
      <c r="B1739">
        <v>1</v>
      </c>
    </row>
    <row r="1740" spans="2:2">
      <c r="B1740">
        <v>1</v>
      </c>
    </row>
    <row r="1741" spans="2:2">
      <c r="B1741">
        <v>1</v>
      </c>
    </row>
    <row r="1742" spans="2:2">
      <c r="B1742">
        <v>1</v>
      </c>
    </row>
    <row r="1743" spans="2:2">
      <c r="B1743">
        <v>1</v>
      </c>
    </row>
    <row r="1744" spans="2:2">
      <c r="B1744">
        <v>1</v>
      </c>
    </row>
    <row r="1745" spans="2:2">
      <c r="B1745">
        <v>1</v>
      </c>
    </row>
    <row r="1746" spans="2:2">
      <c r="B1746">
        <v>1</v>
      </c>
    </row>
    <row r="1747" spans="2:2">
      <c r="B1747">
        <v>1</v>
      </c>
    </row>
    <row r="1748" spans="2:2">
      <c r="B1748">
        <v>1</v>
      </c>
    </row>
    <row r="1749" spans="2:2">
      <c r="B1749">
        <v>1</v>
      </c>
    </row>
    <row r="1750" spans="2:2">
      <c r="B1750">
        <v>1</v>
      </c>
    </row>
    <row r="1751" spans="2:2">
      <c r="B1751">
        <v>1</v>
      </c>
    </row>
    <row r="1752" spans="2:2">
      <c r="B1752">
        <v>1</v>
      </c>
    </row>
    <row r="1753" spans="2:2">
      <c r="B1753">
        <v>1</v>
      </c>
    </row>
    <row r="1754" spans="2:2">
      <c r="B1754">
        <v>1</v>
      </c>
    </row>
    <row r="1755" spans="2:2">
      <c r="B1755">
        <v>1</v>
      </c>
    </row>
    <row r="1756" spans="2:2">
      <c r="B1756">
        <v>1</v>
      </c>
    </row>
    <row r="1757" spans="2:2">
      <c r="B1757">
        <v>1</v>
      </c>
    </row>
    <row r="1758" spans="2:2">
      <c r="B1758">
        <v>1</v>
      </c>
    </row>
    <row r="1759" spans="2:2">
      <c r="B1759">
        <v>1</v>
      </c>
    </row>
    <row r="1760" spans="2:2">
      <c r="B1760">
        <v>1</v>
      </c>
    </row>
    <row r="1761" spans="2:2">
      <c r="B1761">
        <v>1</v>
      </c>
    </row>
    <row r="1762" spans="2:2">
      <c r="B1762">
        <v>1</v>
      </c>
    </row>
    <row r="1763" spans="2:2">
      <c r="B1763">
        <v>1</v>
      </c>
    </row>
    <row r="1764" spans="2:2">
      <c r="B1764">
        <v>1</v>
      </c>
    </row>
    <row r="1765" spans="2:2">
      <c r="B1765">
        <v>1</v>
      </c>
    </row>
    <row r="1766" spans="2:2">
      <c r="B1766">
        <v>1</v>
      </c>
    </row>
    <row r="1767" spans="2:2">
      <c r="B1767">
        <v>1</v>
      </c>
    </row>
    <row r="1768" spans="2:2">
      <c r="B1768">
        <v>1</v>
      </c>
    </row>
    <row r="1769" spans="2:2">
      <c r="B1769">
        <v>1</v>
      </c>
    </row>
    <row r="1770" spans="2:2">
      <c r="B1770">
        <v>1</v>
      </c>
    </row>
    <row r="1771" spans="2:2">
      <c r="B1771">
        <v>1</v>
      </c>
    </row>
    <row r="1772" spans="2:2">
      <c r="B1772">
        <v>1</v>
      </c>
    </row>
    <row r="1773" spans="2:2">
      <c r="B1773">
        <v>1</v>
      </c>
    </row>
    <row r="1774" spans="2:2">
      <c r="B1774">
        <v>1</v>
      </c>
    </row>
    <row r="1775" spans="2:2">
      <c r="B1775">
        <v>1</v>
      </c>
    </row>
    <row r="1776" spans="2:2">
      <c r="B1776">
        <v>1</v>
      </c>
    </row>
    <row r="1777" spans="2:2">
      <c r="B1777">
        <v>1</v>
      </c>
    </row>
    <row r="1778" spans="2:2">
      <c r="B1778">
        <v>1</v>
      </c>
    </row>
    <row r="1779" spans="2:2">
      <c r="B1779">
        <v>1</v>
      </c>
    </row>
    <row r="1780" spans="2:2">
      <c r="B1780">
        <v>1</v>
      </c>
    </row>
    <row r="1781" spans="2:2">
      <c r="B1781">
        <v>1</v>
      </c>
    </row>
    <row r="1782" spans="2:2">
      <c r="B1782">
        <v>1</v>
      </c>
    </row>
    <row r="1783" spans="2:2">
      <c r="B1783">
        <v>1</v>
      </c>
    </row>
    <row r="1784" spans="2:2">
      <c r="B1784">
        <v>1</v>
      </c>
    </row>
    <row r="1785" spans="2:2">
      <c r="B1785">
        <v>1</v>
      </c>
    </row>
    <row r="1786" spans="2:2">
      <c r="B1786">
        <v>1</v>
      </c>
    </row>
    <row r="1787" spans="2:2">
      <c r="B1787">
        <v>1</v>
      </c>
    </row>
    <row r="1788" spans="2:2">
      <c r="B1788">
        <v>1</v>
      </c>
    </row>
    <row r="1789" spans="2:2">
      <c r="B1789">
        <v>1</v>
      </c>
    </row>
    <row r="1790" spans="2:2">
      <c r="B1790">
        <v>1</v>
      </c>
    </row>
    <row r="1791" spans="2:2">
      <c r="B1791">
        <v>1</v>
      </c>
    </row>
    <row r="1792" spans="2:2">
      <c r="B1792">
        <v>1</v>
      </c>
    </row>
    <row r="1793" spans="2:2">
      <c r="B1793">
        <v>1</v>
      </c>
    </row>
    <row r="1794" spans="2:2">
      <c r="B1794">
        <v>1</v>
      </c>
    </row>
    <row r="1795" spans="2:2">
      <c r="B1795">
        <v>1</v>
      </c>
    </row>
    <row r="1796" spans="2:2">
      <c r="B1796">
        <v>1</v>
      </c>
    </row>
    <row r="1797" spans="2:2">
      <c r="B1797">
        <v>1</v>
      </c>
    </row>
    <row r="1798" spans="2:2">
      <c r="B1798">
        <v>1</v>
      </c>
    </row>
    <row r="1799" spans="2:2">
      <c r="B1799">
        <v>1</v>
      </c>
    </row>
    <row r="1800" spans="2:2">
      <c r="B1800">
        <v>1</v>
      </c>
    </row>
    <row r="1801" spans="2:2">
      <c r="B1801">
        <v>1</v>
      </c>
    </row>
    <row r="1802" spans="2:2">
      <c r="B1802">
        <v>1</v>
      </c>
    </row>
    <row r="1803" spans="2:2">
      <c r="B1803">
        <v>1</v>
      </c>
    </row>
    <row r="1804" spans="2:2">
      <c r="B1804">
        <v>1</v>
      </c>
    </row>
    <row r="1805" spans="2:2">
      <c r="B1805">
        <v>1</v>
      </c>
    </row>
    <row r="1806" spans="2:2">
      <c r="B1806">
        <v>1</v>
      </c>
    </row>
    <row r="1807" spans="2:2">
      <c r="B1807">
        <v>1</v>
      </c>
    </row>
    <row r="1808" spans="2:2">
      <c r="B1808">
        <v>1</v>
      </c>
    </row>
    <row r="1809" spans="2:2">
      <c r="B1809">
        <v>1</v>
      </c>
    </row>
    <row r="1810" spans="2:2">
      <c r="B1810">
        <v>1</v>
      </c>
    </row>
    <row r="1811" spans="2:2">
      <c r="B1811">
        <v>1</v>
      </c>
    </row>
    <row r="1812" spans="2:2">
      <c r="B1812">
        <v>1</v>
      </c>
    </row>
    <row r="1813" spans="2:2">
      <c r="B1813">
        <v>1</v>
      </c>
    </row>
    <row r="1814" spans="2:2">
      <c r="B1814">
        <v>1</v>
      </c>
    </row>
    <row r="1815" spans="2:2">
      <c r="B1815">
        <v>1</v>
      </c>
    </row>
    <row r="1816" spans="2:2">
      <c r="B1816">
        <v>1</v>
      </c>
    </row>
    <row r="1817" spans="2:2">
      <c r="B1817">
        <v>1</v>
      </c>
    </row>
    <row r="1818" spans="2:2">
      <c r="B1818">
        <v>1</v>
      </c>
    </row>
    <row r="1819" spans="2:2">
      <c r="B1819">
        <v>1</v>
      </c>
    </row>
    <row r="1820" spans="2:2">
      <c r="B1820">
        <v>1</v>
      </c>
    </row>
    <row r="1821" spans="2:2">
      <c r="B1821">
        <v>1</v>
      </c>
    </row>
    <row r="1822" spans="2:2">
      <c r="B1822">
        <v>1</v>
      </c>
    </row>
    <row r="1823" spans="2:2">
      <c r="B1823">
        <v>1</v>
      </c>
    </row>
    <row r="1824" spans="2:2">
      <c r="B1824">
        <v>1</v>
      </c>
    </row>
    <row r="1825" spans="2:2">
      <c r="B1825">
        <v>1</v>
      </c>
    </row>
    <row r="1826" spans="2:2">
      <c r="B1826">
        <v>1</v>
      </c>
    </row>
    <row r="1827" spans="2:2">
      <c r="B1827">
        <v>1</v>
      </c>
    </row>
    <row r="1828" spans="2:2">
      <c r="B1828">
        <v>1</v>
      </c>
    </row>
    <row r="1829" spans="2:2">
      <c r="B1829">
        <v>1</v>
      </c>
    </row>
    <row r="1830" spans="2:2">
      <c r="B1830">
        <v>1</v>
      </c>
    </row>
    <row r="1831" spans="2:2">
      <c r="B1831">
        <v>1</v>
      </c>
    </row>
    <row r="1832" spans="2:2">
      <c r="B1832">
        <v>1</v>
      </c>
    </row>
    <row r="1833" spans="2:2">
      <c r="B1833">
        <v>1</v>
      </c>
    </row>
    <row r="1834" spans="2:2">
      <c r="B1834">
        <v>1</v>
      </c>
    </row>
    <row r="1835" spans="2:2">
      <c r="B1835">
        <v>1</v>
      </c>
    </row>
    <row r="1836" spans="2:2">
      <c r="B1836">
        <v>1</v>
      </c>
    </row>
    <row r="1837" spans="2:2">
      <c r="B1837">
        <v>1</v>
      </c>
    </row>
    <row r="1838" spans="2:2">
      <c r="B1838">
        <v>1</v>
      </c>
    </row>
    <row r="1839" spans="2:2">
      <c r="B1839">
        <v>1</v>
      </c>
    </row>
    <row r="1840" spans="2:2">
      <c r="B1840">
        <v>1</v>
      </c>
    </row>
    <row r="1841" spans="2:2">
      <c r="B1841">
        <v>1</v>
      </c>
    </row>
    <row r="1842" spans="2:2">
      <c r="B1842">
        <v>1</v>
      </c>
    </row>
    <row r="1843" spans="2:2">
      <c r="B1843">
        <v>1</v>
      </c>
    </row>
    <row r="1844" spans="2:2">
      <c r="B1844">
        <v>1</v>
      </c>
    </row>
    <row r="1845" spans="2:2">
      <c r="B1845">
        <v>1</v>
      </c>
    </row>
    <row r="1846" spans="2:2">
      <c r="B1846">
        <v>1</v>
      </c>
    </row>
    <row r="1847" spans="2:2">
      <c r="B1847">
        <v>1</v>
      </c>
    </row>
    <row r="1848" spans="2:2">
      <c r="B1848">
        <v>1</v>
      </c>
    </row>
    <row r="1849" spans="2:2">
      <c r="B1849">
        <v>1</v>
      </c>
    </row>
    <row r="1850" spans="2:2">
      <c r="B1850">
        <v>1</v>
      </c>
    </row>
    <row r="1851" spans="2:2">
      <c r="B1851">
        <v>1</v>
      </c>
    </row>
    <row r="1852" spans="2:2">
      <c r="B1852">
        <v>1</v>
      </c>
    </row>
    <row r="1853" spans="2:2">
      <c r="B1853">
        <v>1</v>
      </c>
    </row>
    <row r="1854" spans="2:2">
      <c r="B1854">
        <v>1</v>
      </c>
    </row>
    <row r="1855" spans="2:2">
      <c r="B1855">
        <v>1</v>
      </c>
    </row>
    <row r="1856" spans="2:2">
      <c r="B1856">
        <v>1</v>
      </c>
    </row>
    <row r="1857" spans="2:2">
      <c r="B1857">
        <v>1</v>
      </c>
    </row>
    <row r="1858" spans="2:2">
      <c r="B1858">
        <v>1</v>
      </c>
    </row>
    <row r="1859" spans="2:2">
      <c r="B1859">
        <v>1</v>
      </c>
    </row>
    <row r="1860" spans="2:2">
      <c r="B1860">
        <v>1</v>
      </c>
    </row>
    <row r="1861" spans="2:2">
      <c r="B1861">
        <v>1</v>
      </c>
    </row>
    <row r="1862" spans="2:2">
      <c r="B1862">
        <v>1</v>
      </c>
    </row>
    <row r="1863" spans="2:2">
      <c r="B1863">
        <v>1</v>
      </c>
    </row>
    <row r="1864" spans="2:2">
      <c r="B1864">
        <v>1</v>
      </c>
    </row>
    <row r="1865" spans="2:2">
      <c r="B1865">
        <v>1</v>
      </c>
    </row>
    <row r="1866" spans="2:2">
      <c r="B1866">
        <v>1</v>
      </c>
    </row>
    <row r="1867" spans="2:2">
      <c r="B1867">
        <v>1</v>
      </c>
    </row>
    <row r="1868" spans="2:2">
      <c r="B1868">
        <v>1</v>
      </c>
    </row>
    <row r="1869" spans="2:2">
      <c r="B1869">
        <v>1</v>
      </c>
    </row>
    <row r="1870" spans="2:2">
      <c r="B1870">
        <v>1</v>
      </c>
    </row>
    <row r="1871" spans="2:2">
      <c r="B1871">
        <v>1</v>
      </c>
    </row>
    <row r="1872" spans="2:2">
      <c r="B1872">
        <v>1</v>
      </c>
    </row>
    <row r="1873" spans="2:2">
      <c r="B1873">
        <v>1</v>
      </c>
    </row>
    <row r="1874" spans="2:2">
      <c r="B1874">
        <v>1</v>
      </c>
    </row>
    <row r="1875" spans="2:2">
      <c r="B1875">
        <v>1</v>
      </c>
    </row>
    <row r="1876" spans="2:2">
      <c r="B1876">
        <v>1</v>
      </c>
    </row>
    <row r="1877" spans="2:2">
      <c r="B1877">
        <v>1</v>
      </c>
    </row>
    <row r="1878" spans="2:2">
      <c r="B1878">
        <v>1</v>
      </c>
    </row>
    <row r="1879" spans="2:2">
      <c r="B1879">
        <v>1</v>
      </c>
    </row>
    <row r="1880" spans="2:2">
      <c r="B1880">
        <v>1</v>
      </c>
    </row>
    <row r="1881" spans="2:2">
      <c r="B1881">
        <v>1</v>
      </c>
    </row>
    <row r="1882" spans="2:2">
      <c r="B1882">
        <v>1</v>
      </c>
    </row>
    <row r="1883" spans="2:2">
      <c r="B1883">
        <v>1</v>
      </c>
    </row>
    <row r="1884" spans="2:2">
      <c r="B1884">
        <v>1</v>
      </c>
    </row>
    <row r="1885" spans="2:2">
      <c r="B1885">
        <v>1</v>
      </c>
    </row>
    <row r="1886" spans="2:2">
      <c r="B1886">
        <v>1</v>
      </c>
    </row>
    <row r="1887" spans="2:2">
      <c r="B1887">
        <v>1</v>
      </c>
    </row>
    <row r="1888" spans="2:2">
      <c r="B1888">
        <v>1</v>
      </c>
    </row>
    <row r="1889" spans="2:2">
      <c r="B1889">
        <v>1</v>
      </c>
    </row>
    <row r="1890" spans="2:2">
      <c r="B1890">
        <v>1</v>
      </c>
    </row>
    <row r="1891" spans="2:2">
      <c r="B1891">
        <v>1</v>
      </c>
    </row>
    <row r="1892" spans="2:2">
      <c r="B1892">
        <v>1</v>
      </c>
    </row>
    <row r="1893" spans="2:2">
      <c r="B1893">
        <v>1</v>
      </c>
    </row>
    <row r="1894" spans="2:2">
      <c r="B1894">
        <v>1</v>
      </c>
    </row>
    <row r="1895" spans="2:2">
      <c r="B1895">
        <v>1</v>
      </c>
    </row>
    <row r="1896" spans="2:2">
      <c r="B1896">
        <v>1</v>
      </c>
    </row>
    <row r="1897" spans="2:2">
      <c r="B1897">
        <v>1</v>
      </c>
    </row>
    <row r="1898" spans="2:2">
      <c r="B1898">
        <v>1</v>
      </c>
    </row>
    <row r="1899" spans="2:2">
      <c r="B1899">
        <v>1</v>
      </c>
    </row>
    <row r="1900" spans="2:2">
      <c r="B1900">
        <v>1</v>
      </c>
    </row>
    <row r="1901" spans="2:2">
      <c r="B1901">
        <v>1</v>
      </c>
    </row>
    <row r="1902" spans="2:2">
      <c r="B1902">
        <v>1</v>
      </c>
    </row>
    <row r="1903" spans="2:2">
      <c r="B1903">
        <v>1</v>
      </c>
    </row>
    <row r="1904" spans="2:2">
      <c r="B1904">
        <v>1</v>
      </c>
    </row>
    <row r="1905" spans="2:2">
      <c r="B1905">
        <v>1</v>
      </c>
    </row>
    <row r="1906" spans="2:2">
      <c r="B1906">
        <v>1</v>
      </c>
    </row>
    <row r="1907" spans="2:2">
      <c r="B1907">
        <v>1</v>
      </c>
    </row>
    <row r="1908" spans="2:2">
      <c r="B1908">
        <v>1</v>
      </c>
    </row>
    <row r="1909" spans="2:2">
      <c r="B1909">
        <v>1</v>
      </c>
    </row>
    <row r="1910" spans="2:2">
      <c r="B1910">
        <v>1</v>
      </c>
    </row>
    <row r="1911" spans="2:2">
      <c r="B1911">
        <v>1</v>
      </c>
    </row>
    <row r="1912" spans="2:2">
      <c r="B1912">
        <v>1</v>
      </c>
    </row>
    <row r="1913" spans="2:2">
      <c r="B1913">
        <v>1</v>
      </c>
    </row>
    <row r="1914" spans="2:2">
      <c r="B1914">
        <v>1</v>
      </c>
    </row>
    <row r="1915" spans="2:2">
      <c r="B1915">
        <v>1</v>
      </c>
    </row>
    <row r="1916" spans="2:2">
      <c r="B1916">
        <v>1</v>
      </c>
    </row>
    <row r="1917" spans="2:2">
      <c r="B1917">
        <v>1</v>
      </c>
    </row>
    <row r="1918" spans="2:2">
      <c r="B1918">
        <v>1</v>
      </c>
    </row>
    <row r="1919" spans="2:2">
      <c r="B1919">
        <v>1</v>
      </c>
    </row>
    <row r="1920" spans="2:2">
      <c r="B1920">
        <v>1</v>
      </c>
    </row>
    <row r="1921" spans="2:2">
      <c r="B1921">
        <v>1</v>
      </c>
    </row>
    <row r="1922" spans="2:2">
      <c r="B1922">
        <v>1</v>
      </c>
    </row>
    <row r="1923" spans="2:2">
      <c r="B1923">
        <v>1</v>
      </c>
    </row>
    <row r="1924" spans="2:2">
      <c r="B1924">
        <v>1</v>
      </c>
    </row>
    <row r="1925" spans="2:2">
      <c r="B1925">
        <v>1</v>
      </c>
    </row>
    <row r="1926" spans="2:2">
      <c r="B1926">
        <v>1</v>
      </c>
    </row>
    <row r="1927" spans="2:2">
      <c r="B1927">
        <v>1</v>
      </c>
    </row>
    <row r="1928" spans="2:2">
      <c r="B1928">
        <v>1</v>
      </c>
    </row>
    <row r="1929" spans="2:2">
      <c r="B1929">
        <v>1</v>
      </c>
    </row>
    <row r="1930" spans="2:2">
      <c r="B1930">
        <v>1</v>
      </c>
    </row>
    <row r="1931" spans="2:2">
      <c r="B1931">
        <v>1</v>
      </c>
    </row>
    <row r="1932" spans="2:2">
      <c r="B1932">
        <v>1</v>
      </c>
    </row>
    <row r="1933" spans="2:2">
      <c r="B1933">
        <v>1</v>
      </c>
    </row>
    <row r="1934" spans="2:2">
      <c r="B1934">
        <v>1</v>
      </c>
    </row>
    <row r="1935" spans="2:2">
      <c r="B1935">
        <v>1</v>
      </c>
    </row>
    <row r="1936" spans="2:2">
      <c r="B1936">
        <v>1</v>
      </c>
    </row>
    <row r="1937" spans="2:2">
      <c r="B1937">
        <v>1</v>
      </c>
    </row>
    <row r="1938" spans="2:2">
      <c r="B1938">
        <v>1</v>
      </c>
    </row>
    <row r="1939" spans="2:2">
      <c r="B1939">
        <v>1</v>
      </c>
    </row>
    <row r="1940" spans="2:2">
      <c r="B1940">
        <v>1</v>
      </c>
    </row>
    <row r="1941" spans="2:2">
      <c r="B1941">
        <v>1</v>
      </c>
    </row>
    <row r="1942" spans="2:2">
      <c r="B1942">
        <v>1</v>
      </c>
    </row>
    <row r="1943" spans="2:2">
      <c r="B1943">
        <v>1</v>
      </c>
    </row>
    <row r="1944" spans="2:2">
      <c r="B1944">
        <v>1</v>
      </c>
    </row>
    <row r="1945" spans="2:2">
      <c r="B1945">
        <v>1</v>
      </c>
    </row>
    <row r="1946" spans="2:2">
      <c r="B1946">
        <v>1</v>
      </c>
    </row>
    <row r="1947" spans="2:2">
      <c r="B1947">
        <v>1</v>
      </c>
    </row>
    <row r="1948" spans="2:2">
      <c r="B1948">
        <v>1</v>
      </c>
    </row>
    <row r="1949" spans="2:2">
      <c r="B1949">
        <v>1</v>
      </c>
    </row>
    <row r="1950" spans="2:2">
      <c r="B1950">
        <v>1</v>
      </c>
    </row>
    <row r="1951" spans="2:2">
      <c r="B1951">
        <v>1</v>
      </c>
    </row>
    <row r="1952" spans="2:2">
      <c r="B1952">
        <v>1</v>
      </c>
    </row>
    <row r="1953" spans="2:2">
      <c r="B1953">
        <v>1</v>
      </c>
    </row>
    <row r="1954" spans="2:2">
      <c r="B1954">
        <v>1</v>
      </c>
    </row>
    <row r="1955" spans="2:2">
      <c r="B1955">
        <v>1</v>
      </c>
    </row>
    <row r="1956" spans="2:2">
      <c r="B1956">
        <v>1</v>
      </c>
    </row>
    <row r="1957" spans="2:2">
      <c r="B1957">
        <v>1</v>
      </c>
    </row>
    <row r="1958" spans="2:2">
      <c r="B1958">
        <v>1</v>
      </c>
    </row>
    <row r="1959" spans="2:2">
      <c r="B1959">
        <v>1</v>
      </c>
    </row>
    <row r="1960" spans="2:2">
      <c r="B1960">
        <v>1</v>
      </c>
    </row>
    <row r="1961" spans="2:2">
      <c r="B1961">
        <v>1</v>
      </c>
    </row>
    <row r="1962" spans="2:2">
      <c r="B1962">
        <v>1</v>
      </c>
    </row>
    <row r="1963" spans="2:2">
      <c r="B1963">
        <v>1</v>
      </c>
    </row>
    <row r="1964" spans="2:2">
      <c r="B1964">
        <v>1</v>
      </c>
    </row>
    <row r="1965" spans="2:2">
      <c r="B1965">
        <v>1</v>
      </c>
    </row>
    <row r="1966" spans="2:2">
      <c r="B1966">
        <v>1</v>
      </c>
    </row>
    <row r="1967" spans="2:2">
      <c r="B1967">
        <v>1</v>
      </c>
    </row>
    <row r="1968" spans="2:2">
      <c r="B1968">
        <v>1</v>
      </c>
    </row>
    <row r="1969" spans="2:2">
      <c r="B1969">
        <v>1</v>
      </c>
    </row>
    <row r="1970" spans="2:2">
      <c r="B1970">
        <v>1</v>
      </c>
    </row>
    <row r="1971" spans="2:2">
      <c r="B1971">
        <v>1</v>
      </c>
    </row>
    <row r="1972" spans="2:2">
      <c r="B1972">
        <v>1</v>
      </c>
    </row>
    <row r="1973" spans="2:2">
      <c r="B1973">
        <v>1</v>
      </c>
    </row>
    <row r="1974" spans="2:2">
      <c r="B1974">
        <v>1</v>
      </c>
    </row>
    <row r="1975" spans="2:2">
      <c r="B1975">
        <v>1</v>
      </c>
    </row>
    <row r="1976" spans="2:2">
      <c r="B1976">
        <v>1</v>
      </c>
    </row>
    <row r="1977" spans="2:2">
      <c r="B1977">
        <v>1</v>
      </c>
    </row>
    <row r="1978" spans="2:2">
      <c r="B1978">
        <v>1</v>
      </c>
    </row>
    <row r="1979" spans="2:2">
      <c r="B1979">
        <v>1</v>
      </c>
    </row>
    <row r="1980" spans="2:2">
      <c r="B1980">
        <v>1</v>
      </c>
    </row>
    <row r="1981" spans="2:2">
      <c r="B1981">
        <v>1</v>
      </c>
    </row>
    <row r="1982" spans="2:2">
      <c r="B1982">
        <v>1</v>
      </c>
    </row>
    <row r="1983" spans="2:2">
      <c r="B1983">
        <v>1</v>
      </c>
    </row>
    <row r="1984" spans="2:2">
      <c r="B1984">
        <v>1</v>
      </c>
    </row>
    <row r="1985" spans="2:2">
      <c r="B1985">
        <v>1</v>
      </c>
    </row>
    <row r="1986" spans="2:2">
      <c r="B1986">
        <v>1</v>
      </c>
    </row>
    <row r="1987" spans="2:2">
      <c r="B1987">
        <v>1</v>
      </c>
    </row>
    <row r="1988" spans="2:2">
      <c r="B1988">
        <v>1</v>
      </c>
    </row>
    <row r="1989" spans="2:2">
      <c r="B1989">
        <v>1</v>
      </c>
    </row>
    <row r="1990" spans="2:2">
      <c r="B1990">
        <v>1</v>
      </c>
    </row>
    <row r="1991" spans="2:2">
      <c r="B1991">
        <v>1</v>
      </c>
    </row>
    <row r="1992" spans="2:2">
      <c r="B1992">
        <v>1</v>
      </c>
    </row>
    <row r="1993" spans="2:2">
      <c r="B1993">
        <v>1</v>
      </c>
    </row>
    <row r="1994" spans="2:2">
      <c r="B1994">
        <v>1</v>
      </c>
    </row>
    <row r="1995" spans="2:2">
      <c r="B1995">
        <v>1</v>
      </c>
    </row>
    <row r="1996" spans="2:2">
      <c r="B1996">
        <v>1</v>
      </c>
    </row>
    <row r="1997" spans="2:2">
      <c r="B1997">
        <v>1</v>
      </c>
    </row>
    <row r="1998" spans="2:2">
      <c r="B1998">
        <v>1</v>
      </c>
    </row>
    <row r="1999" spans="2:2">
      <c r="B1999">
        <v>1</v>
      </c>
    </row>
    <row r="2000" spans="2:2">
      <c r="B2000">
        <v>1</v>
      </c>
    </row>
    <row r="2001" spans="2:2">
      <c r="B2001">
        <v>1</v>
      </c>
    </row>
    <row r="2002" spans="2:2">
      <c r="B2002">
        <v>1</v>
      </c>
    </row>
    <row r="2003" spans="2:2">
      <c r="B2003">
        <v>1</v>
      </c>
    </row>
    <row r="2004" spans="2:2">
      <c r="B2004">
        <v>1</v>
      </c>
    </row>
    <row r="2005" spans="2:2">
      <c r="B2005">
        <v>1</v>
      </c>
    </row>
    <row r="2006" spans="2:2">
      <c r="B2006">
        <v>1</v>
      </c>
    </row>
    <row r="2007" spans="2:2">
      <c r="B2007">
        <v>1</v>
      </c>
    </row>
    <row r="2008" spans="2:2">
      <c r="B2008">
        <v>1</v>
      </c>
    </row>
    <row r="2009" spans="2:2">
      <c r="B2009">
        <v>1</v>
      </c>
    </row>
    <row r="2010" spans="2:2">
      <c r="B2010">
        <v>1</v>
      </c>
    </row>
    <row r="2011" spans="2:2">
      <c r="B2011">
        <v>1</v>
      </c>
    </row>
    <row r="2012" spans="2:2">
      <c r="B2012">
        <v>1</v>
      </c>
    </row>
    <row r="2013" spans="2:2">
      <c r="B2013">
        <v>1</v>
      </c>
    </row>
    <row r="2014" spans="2:2">
      <c r="B2014">
        <v>1</v>
      </c>
    </row>
    <row r="2015" spans="2:2">
      <c r="B2015">
        <v>1</v>
      </c>
    </row>
    <row r="2016" spans="2:2">
      <c r="B2016">
        <v>1</v>
      </c>
    </row>
    <row r="2017" spans="2:2">
      <c r="B2017">
        <v>1</v>
      </c>
    </row>
    <row r="2018" spans="2:2">
      <c r="B2018">
        <v>1</v>
      </c>
    </row>
    <row r="2019" spans="2:2">
      <c r="B2019">
        <v>1</v>
      </c>
    </row>
    <row r="2020" spans="2:2">
      <c r="B2020">
        <v>1</v>
      </c>
    </row>
    <row r="2021" spans="2:2">
      <c r="B2021">
        <v>1</v>
      </c>
    </row>
    <row r="2022" spans="2:2">
      <c r="B2022">
        <v>1</v>
      </c>
    </row>
    <row r="2023" spans="2:2">
      <c r="B2023">
        <v>1</v>
      </c>
    </row>
    <row r="2024" spans="2:2">
      <c r="B2024">
        <v>1</v>
      </c>
    </row>
    <row r="2025" spans="2:2">
      <c r="B2025">
        <v>1</v>
      </c>
    </row>
    <row r="2026" spans="2:2">
      <c r="B2026">
        <v>1</v>
      </c>
    </row>
    <row r="2027" spans="2:2">
      <c r="B2027">
        <v>1</v>
      </c>
    </row>
    <row r="2028" spans="2:2">
      <c r="B2028">
        <v>1</v>
      </c>
    </row>
    <row r="2029" spans="2:2">
      <c r="B2029">
        <v>1</v>
      </c>
    </row>
    <row r="2030" spans="2:2">
      <c r="B2030">
        <v>1</v>
      </c>
    </row>
    <row r="2031" spans="2:2">
      <c r="B2031">
        <v>1</v>
      </c>
    </row>
    <row r="2032" spans="2:2">
      <c r="B2032">
        <v>1</v>
      </c>
    </row>
    <row r="2033" spans="2:2">
      <c r="B2033">
        <v>1</v>
      </c>
    </row>
    <row r="2034" spans="2:2">
      <c r="B2034">
        <v>1</v>
      </c>
    </row>
    <row r="2035" spans="2:2">
      <c r="B2035">
        <v>1</v>
      </c>
    </row>
    <row r="2036" spans="2:2">
      <c r="B2036">
        <v>1</v>
      </c>
    </row>
    <row r="2037" spans="2:2">
      <c r="B2037">
        <v>1</v>
      </c>
    </row>
    <row r="2038" spans="2:2">
      <c r="B2038">
        <v>1</v>
      </c>
    </row>
    <row r="2039" spans="2:2">
      <c r="B2039">
        <v>1</v>
      </c>
    </row>
    <row r="2040" spans="2:2">
      <c r="B2040">
        <v>1</v>
      </c>
    </row>
    <row r="2041" spans="2:2">
      <c r="B2041">
        <v>1</v>
      </c>
    </row>
    <row r="2042" spans="2:2">
      <c r="B2042">
        <v>1</v>
      </c>
    </row>
    <row r="2043" spans="2:2">
      <c r="B2043">
        <v>1</v>
      </c>
    </row>
    <row r="2044" spans="2:2">
      <c r="B2044">
        <v>1</v>
      </c>
    </row>
    <row r="2045" spans="2:2">
      <c r="B2045">
        <v>1</v>
      </c>
    </row>
    <row r="2046" spans="2:2">
      <c r="B2046">
        <v>1</v>
      </c>
    </row>
    <row r="2047" spans="2:2">
      <c r="B2047">
        <v>1</v>
      </c>
    </row>
    <row r="2048" spans="2:2">
      <c r="B2048">
        <v>1</v>
      </c>
    </row>
    <row r="2049" spans="2:2">
      <c r="B2049">
        <v>1</v>
      </c>
    </row>
    <row r="2050" spans="2:2">
      <c r="B2050">
        <v>1</v>
      </c>
    </row>
    <row r="2051" spans="2:2">
      <c r="B2051">
        <v>1</v>
      </c>
    </row>
    <row r="2052" spans="2:2">
      <c r="B2052">
        <v>1</v>
      </c>
    </row>
    <row r="2053" spans="2:2">
      <c r="B2053">
        <v>1</v>
      </c>
    </row>
    <row r="2054" spans="2:2">
      <c r="B2054">
        <v>1</v>
      </c>
    </row>
    <row r="2055" spans="2:2">
      <c r="B2055">
        <v>1</v>
      </c>
    </row>
    <row r="2056" spans="2:2">
      <c r="B2056">
        <v>1</v>
      </c>
    </row>
    <row r="2057" spans="2:2">
      <c r="B2057">
        <v>1</v>
      </c>
    </row>
    <row r="2058" spans="2:2">
      <c r="B2058">
        <v>1</v>
      </c>
    </row>
    <row r="2059" spans="2:2">
      <c r="B2059">
        <v>1</v>
      </c>
    </row>
    <row r="2060" spans="2:2">
      <c r="B2060">
        <v>1</v>
      </c>
    </row>
    <row r="2061" spans="2:2">
      <c r="B2061">
        <v>1</v>
      </c>
    </row>
    <row r="2062" spans="2:2">
      <c r="B2062">
        <v>1</v>
      </c>
    </row>
    <row r="2063" spans="2:2">
      <c r="B2063">
        <v>1</v>
      </c>
    </row>
    <row r="2064" spans="2:2">
      <c r="B2064">
        <v>1</v>
      </c>
    </row>
    <row r="2065" spans="2:2">
      <c r="B2065">
        <v>1</v>
      </c>
    </row>
    <row r="2066" spans="2:2">
      <c r="B2066">
        <v>1</v>
      </c>
    </row>
    <row r="2067" spans="2:2">
      <c r="B2067">
        <v>1</v>
      </c>
    </row>
    <row r="2068" spans="2:2">
      <c r="B2068">
        <v>1</v>
      </c>
    </row>
    <row r="2069" spans="2:2">
      <c r="B2069">
        <v>1</v>
      </c>
    </row>
    <row r="2070" spans="2:2">
      <c r="B2070">
        <v>1</v>
      </c>
    </row>
    <row r="2071" spans="2:2">
      <c r="B2071">
        <v>1</v>
      </c>
    </row>
    <row r="2072" spans="2:2">
      <c r="B2072">
        <v>1</v>
      </c>
    </row>
    <row r="2073" spans="2:2">
      <c r="B2073">
        <v>1</v>
      </c>
    </row>
    <row r="2074" spans="2:2">
      <c r="B2074">
        <v>1</v>
      </c>
    </row>
    <row r="2075" spans="2:2">
      <c r="B2075">
        <v>1</v>
      </c>
    </row>
    <row r="2076" spans="2:2">
      <c r="B2076">
        <v>1</v>
      </c>
    </row>
    <row r="2077" spans="2:2">
      <c r="B2077">
        <v>1</v>
      </c>
    </row>
    <row r="2078" spans="2:2">
      <c r="B2078">
        <v>1</v>
      </c>
    </row>
    <row r="2079" spans="2:2">
      <c r="B2079">
        <v>1</v>
      </c>
    </row>
    <row r="2080" spans="2:2">
      <c r="B2080">
        <v>1</v>
      </c>
    </row>
    <row r="2081" spans="2:2">
      <c r="B2081">
        <v>1</v>
      </c>
    </row>
    <row r="2082" spans="2:2">
      <c r="B2082">
        <v>1</v>
      </c>
    </row>
    <row r="2083" spans="2:2">
      <c r="B2083">
        <v>1</v>
      </c>
    </row>
    <row r="2084" spans="2:2">
      <c r="B2084">
        <v>1</v>
      </c>
    </row>
    <row r="2085" spans="2:2">
      <c r="B2085">
        <v>1</v>
      </c>
    </row>
    <row r="2086" spans="2:2">
      <c r="B2086">
        <v>1</v>
      </c>
    </row>
    <row r="2087" spans="2:2">
      <c r="B2087">
        <v>1</v>
      </c>
    </row>
    <row r="2088" spans="2:2">
      <c r="B2088">
        <v>1</v>
      </c>
    </row>
    <row r="2089" spans="2:2">
      <c r="B2089">
        <v>1</v>
      </c>
    </row>
    <row r="2090" spans="2:2">
      <c r="B2090">
        <v>1</v>
      </c>
    </row>
    <row r="2091" spans="2:2">
      <c r="B2091">
        <v>1</v>
      </c>
    </row>
    <row r="2092" spans="2:2">
      <c r="B2092">
        <v>1</v>
      </c>
    </row>
    <row r="2093" spans="2:2">
      <c r="B2093">
        <v>1</v>
      </c>
    </row>
    <row r="2094" spans="2:2">
      <c r="B2094">
        <v>1</v>
      </c>
    </row>
    <row r="2095" spans="2:2">
      <c r="B2095">
        <v>1</v>
      </c>
    </row>
    <row r="2096" spans="2:2">
      <c r="B2096">
        <v>1</v>
      </c>
    </row>
    <row r="2097" spans="2:2">
      <c r="B2097">
        <v>1</v>
      </c>
    </row>
    <row r="2098" spans="2:2">
      <c r="B2098">
        <v>1</v>
      </c>
    </row>
    <row r="2099" spans="2:2">
      <c r="B2099">
        <v>1</v>
      </c>
    </row>
    <row r="2100" spans="2:2">
      <c r="B2100">
        <v>1</v>
      </c>
    </row>
    <row r="2101" spans="2:2">
      <c r="B2101">
        <v>1</v>
      </c>
    </row>
    <row r="2102" spans="2:2">
      <c r="B2102">
        <v>1</v>
      </c>
    </row>
    <row r="2103" spans="2:2">
      <c r="B2103">
        <v>1</v>
      </c>
    </row>
    <row r="2104" spans="2:2">
      <c r="B2104">
        <v>1</v>
      </c>
    </row>
    <row r="2105" spans="2:2">
      <c r="B2105">
        <v>1</v>
      </c>
    </row>
    <row r="2106" spans="2:2">
      <c r="B2106">
        <v>1</v>
      </c>
    </row>
    <row r="2107" spans="2:2">
      <c r="B2107">
        <v>1</v>
      </c>
    </row>
    <row r="2108" spans="2:2">
      <c r="B2108">
        <v>1</v>
      </c>
    </row>
    <row r="2109" spans="2:2">
      <c r="B2109">
        <v>1</v>
      </c>
    </row>
    <row r="2110" spans="2:2">
      <c r="B2110">
        <v>1</v>
      </c>
    </row>
    <row r="2111" spans="2:2">
      <c r="B2111">
        <v>1</v>
      </c>
    </row>
    <row r="2112" spans="2:2">
      <c r="B2112">
        <v>1</v>
      </c>
    </row>
    <row r="2113" spans="2:2">
      <c r="B2113">
        <v>1</v>
      </c>
    </row>
    <row r="2114" spans="2:2">
      <c r="B2114">
        <v>1</v>
      </c>
    </row>
    <row r="2115" spans="2:2">
      <c r="B2115">
        <v>1</v>
      </c>
    </row>
    <row r="2116" spans="2:2">
      <c r="B2116">
        <v>1</v>
      </c>
    </row>
    <row r="2117" spans="2:2">
      <c r="B2117">
        <v>1</v>
      </c>
    </row>
    <row r="2118" spans="2:2">
      <c r="B2118">
        <v>1</v>
      </c>
    </row>
    <row r="2119" spans="2:2">
      <c r="B2119">
        <v>1</v>
      </c>
    </row>
    <row r="2120" spans="2:2">
      <c r="B2120">
        <v>1</v>
      </c>
    </row>
    <row r="2121" spans="2:2">
      <c r="B2121">
        <v>1</v>
      </c>
    </row>
    <row r="2122" spans="2:2">
      <c r="B2122">
        <v>1</v>
      </c>
    </row>
    <row r="2123" spans="2:2">
      <c r="B2123">
        <v>1</v>
      </c>
    </row>
    <row r="2124" spans="2:2">
      <c r="B2124">
        <v>1</v>
      </c>
    </row>
    <row r="2125" spans="2:2">
      <c r="B2125">
        <v>1</v>
      </c>
    </row>
    <row r="2126" spans="2:2">
      <c r="B2126">
        <v>1</v>
      </c>
    </row>
    <row r="2127" spans="2:2">
      <c r="B2127">
        <v>1</v>
      </c>
    </row>
    <row r="2128" spans="2:2">
      <c r="B2128">
        <v>1</v>
      </c>
    </row>
    <row r="2129" spans="2:2">
      <c r="B2129">
        <v>1</v>
      </c>
    </row>
    <row r="2130" spans="2:2">
      <c r="B2130">
        <v>1</v>
      </c>
    </row>
    <row r="2131" spans="2:2">
      <c r="B2131">
        <v>1</v>
      </c>
    </row>
    <row r="2132" spans="2:2">
      <c r="B2132">
        <v>1</v>
      </c>
    </row>
    <row r="2133" spans="2:2">
      <c r="B2133">
        <v>1</v>
      </c>
    </row>
    <row r="2134" spans="2:2">
      <c r="B2134">
        <v>1</v>
      </c>
    </row>
    <row r="2135" spans="2:2">
      <c r="B2135">
        <v>1</v>
      </c>
    </row>
    <row r="2136" spans="2:2">
      <c r="B2136">
        <v>1</v>
      </c>
    </row>
    <row r="2137" spans="2:2">
      <c r="B2137">
        <v>1</v>
      </c>
    </row>
    <row r="2138" spans="2:2">
      <c r="B2138">
        <v>1</v>
      </c>
    </row>
    <row r="2139" spans="2:2">
      <c r="B2139">
        <v>1</v>
      </c>
    </row>
    <row r="2140" spans="2:2">
      <c r="B2140">
        <v>1</v>
      </c>
    </row>
    <row r="2141" spans="2:2">
      <c r="B2141">
        <v>1</v>
      </c>
    </row>
    <row r="2142" spans="2:2">
      <c r="B2142">
        <v>1</v>
      </c>
    </row>
    <row r="2143" spans="2:2">
      <c r="B2143">
        <v>1</v>
      </c>
    </row>
    <row r="2144" spans="2:2">
      <c r="B2144">
        <v>1</v>
      </c>
    </row>
    <row r="2145" spans="2:2">
      <c r="B2145">
        <v>1</v>
      </c>
    </row>
    <row r="2146" spans="2:2">
      <c r="B2146">
        <v>1</v>
      </c>
    </row>
    <row r="2147" spans="2:2">
      <c r="B2147">
        <v>1</v>
      </c>
    </row>
    <row r="2148" spans="2:2">
      <c r="B2148">
        <v>1</v>
      </c>
    </row>
    <row r="2149" spans="2:2">
      <c r="B2149">
        <v>1</v>
      </c>
    </row>
    <row r="2150" spans="2:2">
      <c r="B2150">
        <v>1</v>
      </c>
    </row>
    <row r="2151" spans="2:2">
      <c r="B2151">
        <v>1</v>
      </c>
    </row>
    <row r="2152" spans="2:2">
      <c r="B2152">
        <v>1</v>
      </c>
    </row>
    <row r="2153" spans="2:2">
      <c r="B2153">
        <v>1</v>
      </c>
    </row>
    <row r="2154" spans="2:2">
      <c r="B2154">
        <v>1</v>
      </c>
    </row>
    <row r="2155" spans="2:2">
      <c r="B2155">
        <v>1</v>
      </c>
    </row>
    <row r="2156" spans="2:2">
      <c r="B2156">
        <v>1</v>
      </c>
    </row>
    <row r="2157" spans="2:2">
      <c r="B2157">
        <v>1</v>
      </c>
    </row>
    <row r="2158" spans="2:2">
      <c r="B2158">
        <v>1</v>
      </c>
    </row>
    <row r="2159" spans="2:2">
      <c r="B2159">
        <v>1</v>
      </c>
    </row>
    <row r="2160" spans="2:2">
      <c r="B2160">
        <v>1</v>
      </c>
    </row>
    <row r="2161" spans="2:2">
      <c r="B2161">
        <v>1</v>
      </c>
    </row>
    <row r="2162" spans="2:2">
      <c r="B2162">
        <v>1</v>
      </c>
    </row>
    <row r="2163" spans="2:2">
      <c r="B2163">
        <v>1</v>
      </c>
    </row>
    <row r="2164" spans="2:2">
      <c r="B2164">
        <v>1</v>
      </c>
    </row>
    <row r="2165" spans="2:2">
      <c r="B2165">
        <v>1</v>
      </c>
    </row>
    <row r="2166" spans="2:2">
      <c r="B2166">
        <v>1</v>
      </c>
    </row>
    <row r="2167" spans="2:2">
      <c r="B2167">
        <v>1</v>
      </c>
    </row>
    <row r="2168" spans="2:2">
      <c r="B2168">
        <v>1</v>
      </c>
    </row>
    <row r="2169" spans="2:2">
      <c r="B2169">
        <v>1</v>
      </c>
    </row>
    <row r="2170" spans="2:2">
      <c r="B2170">
        <v>1</v>
      </c>
    </row>
    <row r="2171" spans="2:2">
      <c r="B2171">
        <v>1</v>
      </c>
    </row>
    <row r="2172" spans="2:2">
      <c r="B2172">
        <v>1</v>
      </c>
    </row>
    <row r="2173" spans="2:2">
      <c r="B2173">
        <v>1</v>
      </c>
    </row>
    <row r="2174" spans="2:2">
      <c r="B2174">
        <v>1</v>
      </c>
    </row>
    <row r="2175" spans="2:2">
      <c r="B2175">
        <v>1</v>
      </c>
    </row>
    <row r="2176" spans="2:2">
      <c r="B2176">
        <v>1</v>
      </c>
    </row>
    <row r="2177" spans="2:2">
      <c r="B2177">
        <v>1</v>
      </c>
    </row>
    <row r="2178" spans="2:2">
      <c r="B2178">
        <v>1</v>
      </c>
    </row>
    <row r="2179" spans="2:2">
      <c r="B2179">
        <v>1</v>
      </c>
    </row>
    <row r="2180" spans="2:2">
      <c r="B2180">
        <v>1</v>
      </c>
    </row>
    <row r="2181" spans="2:2">
      <c r="B2181">
        <v>1</v>
      </c>
    </row>
    <row r="2182" spans="2:2">
      <c r="B2182">
        <v>1</v>
      </c>
    </row>
    <row r="2183" spans="2:2">
      <c r="B2183">
        <v>1</v>
      </c>
    </row>
    <row r="2184" spans="2:2">
      <c r="B2184">
        <v>1</v>
      </c>
    </row>
    <row r="2185" spans="2:2">
      <c r="B2185">
        <v>1</v>
      </c>
    </row>
    <row r="2186" spans="2:2">
      <c r="B2186">
        <v>1</v>
      </c>
    </row>
    <row r="2187" spans="2:2">
      <c r="B2187">
        <v>1</v>
      </c>
    </row>
    <row r="2188" spans="2:2">
      <c r="B2188">
        <v>1</v>
      </c>
    </row>
    <row r="2189" spans="2:2">
      <c r="B2189">
        <v>1</v>
      </c>
    </row>
    <row r="2190" spans="2:2">
      <c r="B2190">
        <v>1</v>
      </c>
    </row>
    <row r="2191" spans="2:2">
      <c r="B2191">
        <v>1</v>
      </c>
    </row>
    <row r="2192" spans="2:2">
      <c r="B2192">
        <v>1</v>
      </c>
    </row>
    <row r="2193" spans="2:2">
      <c r="B2193">
        <v>1</v>
      </c>
    </row>
    <row r="2194" spans="2:2">
      <c r="B2194">
        <v>1</v>
      </c>
    </row>
    <row r="2195" spans="2:2">
      <c r="B2195">
        <v>1</v>
      </c>
    </row>
    <row r="2196" spans="2:2">
      <c r="B2196">
        <v>1</v>
      </c>
    </row>
    <row r="2197" spans="2:2">
      <c r="B2197">
        <v>1</v>
      </c>
    </row>
    <row r="2198" spans="2:2">
      <c r="B2198">
        <v>1</v>
      </c>
    </row>
    <row r="2199" spans="2:2">
      <c r="B2199">
        <v>1</v>
      </c>
    </row>
    <row r="2200" spans="2:2">
      <c r="B2200">
        <v>1</v>
      </c>
    </row>
    <row r="2201" spans="2:2">
      <c r="B2201">
        <v>1</v>
      </c>
    </row>
    <row r="2202" spans="2:2">
      <c r="B2202">
        <v>1</v>
      </c>
    </row>
    <row r="2203" spans="2:2">
      <c r="B2203">
        <v>1</v>
      </c>
    </row>
    <row r="2204" spans="2:2">
      <c r="B2204">
        <v>1</v>
      </c>
    </row>
    <row r="2205" spans="2:2">
      <c r="B2205">
        <v>1</v>
      </c>
    </row>
    <row r="2206" spans="2:2">
      <c r="B2206">
        <v>1</v>
      </c>
    </row>
    <row r="2207" spans="2:2">
      <c r="B2207">
        <v>1</v>
      </c>
    </row>
    <row r="2208" spans="2:2">
      <c r="B2208">
        <v>1</v>
      </c>
    </row>
    <row r="2209" spans="2:2">
      <c r="B2209">
        <v>1</v>
      </c>
    </row>
    <row r="2210" spans="2:2">
      <c r="B2210">
        <v>1</v>
      </c>
    </row>
    <row r="2211" spans="2:2">
      <c r="B2211">
        <v>1</v>
      </c>
    </row>
    <row r="2212" spans="2:2">
      <c r="B2212">
        <v>1</v>
      </c>
    </row>
    <row r="2213" spans="2:2">
      <c r="B2213">
        <v>1</v>
      </c>
    </row>
    <row r="2214" spans="2:2">
      <c r="B2214">
        <v>1</v>
      </c>
    </row>
    <row r="2215" spans="2:2">
      <c r="B2215">
        <v>1</v>
      </c>
    </row>
    <row r="2216" spans="2:2">
      <c r="B2216">
        <v>1</v>
      </c>
    </row>
    <row r="2217" spans="2:2">
      <c r="B2217">
        <v>1</v>
      </c>
    </row>
    <row r="2218" spans="2:2">
      <c r="B2218">
        <v>1</v>
      </c>
    </row>
    <row r="2219" spans="2:2">
      <c r="B2219">
        <v>1</v>
      </c>
    </row>
    <row r="2220" spans="2:2">
      <c r="B2220">
        <v>1</v>
      </c>
    </row>
    <row r="2221" spans="2:2">
      <c r="B2221">
        <v>1</v>
      </c>
    </row>
    <row r="2222" spans="2:2">
      <c r="B2222">
        <v>1</v>
      </c>
    </row>
    <row r="2223" spans="2:2">
      <c r="B2223">
        <v>1</v>
      </c>
    </row>
    <row r="2224" spans="2:2">
      <c r="B2224">
        <v>1</v>
      </c>
    </row>
    <row r="2225" spans="2:2">
      <c r="B2225">
        <v>1</v>
      </c>
    </row>
    <row r="2226" spans="2:2">
      <c r="B2226">
        <v>1</v>
      </c>
    </row>
    <row r="2227" spans="2:2">
      <c r="B2227">
        <v>1</v>
      </c>
    </row>
    <row r="2228" spans="2:2">
      <c r="B2228">
        <v>1</v>
      </c>
    </row>
    <row r="2229" spans="2:2">
      <c r="B2229">
        <v>1</v>
      </c>
    </row>
    <row r="2230" spans="2:2">
      <c r="B2230">
        <v>1</v>
      </c>
    </row>
    <row r="2231" spans="2:2">
      <c r="B2231">
        <v>1</v>
      </c>
    </row>
    <row r="2232" spans="2:2">
      <c r="B2232">
        <v>1</v>
      </c>
    </row>
    <row r="2233" spans="2:2">
      <c r="B2233">
        <v>1</v>
      </c>
    </row>
    <row r="2234" spans="2:2">
      <c r="B2234">
        <v>1</v>
      </c>
    </row>
    <row r="2235" spans="2:2">
      <c r="B2235">
        <v>1</v>
      </c>
    </row>
    <row r="2236" spans="2:2">
      <c r="B2236">
        <v>1</v>
      </c>
    </row>
    <row r="2237" spans="2:2">
      <c r="B2237">
        <v>1</v>
      </c>
    </row>
    <row r="2238" spans="2:2">
      <c r="B2238">
        <v>1</v>
      </c>
    </row>
    <row r="2239" spans="2:2">
      <c r="B2239">
        <v>1</v>
      </c>
    </row>
    <row r="2240" spans="2:2">
      <c r="B2240">
        <v>1</v>
      </c>
    </row>
    <row r="2241" spans="2:2">
      <c r="B2241">
        <v>1</v>
      </c>
    </row>
    <row r="2242" spans="2:2">
      <c r="B2242">
        <v>1</v>
      </c>
    </row>
    <row r="2243" spans="2:2">
      <c r="B2243">
        <v>1</v>
      </c>
    </row>
    <row r="2244" spans="2:2">
      <c r="B2244">
        <v>1</v>
      </c>
    </row>
    <row r="2245" spans="2:2">
      <c r="B2245">
        <v>1</v>
      </c>
    </row>
    <row r="2246" spans="2:2">
      <c r="B2246">
        <v>1</v>
      </c>
    </row>
    <row r="2247" spans="2:2">
      <c r="B2247">
        <v>1</v>
      </c>
    </row>
    <row r="2248" spans="2:2">
      <c r="B2248">
        <v>1</v>
      </c>
    </row>
    <row r="2249" spans="2:2">
      <c r="B2249">
        <v>1</v>
      </c>
    </row>
    <row r="2250" spans="2:2">
      <c r="B2250">
        <v>1</v>
      </c>
    </row>
    <row r="2251" spans="2:2">
      <c r="B2251">
        <v>1</v>
      </c>
    </row>
    <row r="2252" spans="2:2">
      <c r="B2252">
        <v>1</v>
      </c>
    </row>
    <row r="2253" spans="2:2">
      <c r="B2253">
        <v>1</v>
      </c>
    </row>
    <row r="2254" spans="2:2">
      <c r="B2254">
        <v>1</v>
      </c>
    </row>
    <row r="2255" spans="2:2">
      <c r="B2255">
        <v>1</v>
      </c>
    </row>
    <row r="2256" spans="2:2">
      <c r="B2256">
        <v>1</v>
      </c>
    </row>
    <row r="2257" spans="2:2">
      <c r="B2257">
        <v>1</v>
      </c>
    </row>
    <row r="2258" spans="2:2">
      <c r="B2258">
        <v>1</v>
      </c>
    </row>
    <row r="2259" spans="2:2">
      <c r="B2259">
        <v>1</v>
      </c>
    </row>
    <row r="2260" spans="2:2">
      <c r="B2260">
        <v>1</v>
      </c>
    </row>
    <row r="2261" spans="2:2">
      <c r="B2261">
        <v>1</v>
      </c>
    </row>
    <row r="2262" spans="2:2">
      <c r="B2262">
        <v>1</v>
      </c>
    </row>
    <row r="2263" spans="2:2">
      <c r="B2263">
        <v>1</v>
      </c>
    </row>
    <row r="2264" spans="2:2">
      <c r="B2264">
        <v>1</v>
      </c>
    </row>
    <row r="2265" spans="2:2">
      <c r="B2265">
        <v>1</v>
      </c>
    </row>
    <row r="2266" spans="2:2">
      <c r="B2266">
        <v>1</v>
      </c>
    </row>
    <row r="2267" spans="2:2">
      <c r="B2267">
        <v>1</v>
      </c>
    </row>
    <row r="2268" spans="2:2">
      <c r="B2268">
        <v>1</v>
      </c>
    </row>
    <row r="2269" spans="2:2">
      <c r="B2269">
        <v>1</v>
      </c>
    </row>
    <row r="2270" spans="2:2">
      <c r="B2270">
        <v>1</v>
      </c>
    </row>
    <row r="2271" spans="2:2">
      <c r="B2271">
        <v>1</v>
      </c>
    </row>
    <row r="2272" spans="2:2">
      <c r="B2272">
        <v>1</v>
      </c>
    </row>
    <row r="2273" spans="2:2">
      <c r="B2273">
        <v>1</v>
      </c>
    </row>
    <row r="2274" spans="2:2">
      <c r="B2274">
        <v>1</v>
      </c>
    </row>
    <row r="2275" spans="2:2">
      <c r="B2275">
        <v>1</v>
      </c>
    </row>
    <row r="2276" spans="2:2">
      <c r="B2276">
        <v>1</v>
      </c>
    </row>
    <row r="2277" spans="2:2">
      <c r="B2277">
        <v>1</v>
      </c>
    </row>
    <row r="2278" spans="2:2">
      <c r="B2278">
        <v>1</v>
      </c>
    </row>
    <row r="2279" spans="2:2">
      <c r="B2279">
        <v>1</v>
      </c>
    </row>
    <row r="2280" spans="2:2">
      <c r="B2280">
        <v>1</v>
      </c>
    </row>
    <row r="2281" spans="2:2">
      <c r="B2281">
        <v>1</v>
      </c>
    </row>
    <row r="2282" spans="2:2">
      <c r="B2282">
        <v>1</v>
      </c>
    </row>
    <row r="2283" spans="2:2">
      <c r="B2283">
        <v>1</v>
      </c>
    </row>
    <row r="2284" spans="2:2">
      <c r="B2284">
        <v>1</v>
      </c>
    </row>
    <row r="2285" spans="2:2">
      <c r="B2285">
        <v>1</v>
      </c>
    </row>
    <row r="2286" spans="2:2">
      <c r="B2286">
        <v>1</v>
      </c>
    </row>
    <row r="2287" spans="2:2">
      <c r="B2287">
        <v>1</v>
      </c>
    </row>
    <row r="2288" spans="2:2">
      <c r="B2288">
        <v>1</v>
      </c>
    </row>
    <row r="2289" spans="2:2">
      <c r="B2289">
        <v>1</v>
      </c>
    </row>
    <row r="2290" spans="2:2">
      <c r="B2290">
        <v>1</v>
      </c>
    </row>
    <row r="2291" spans="2:2">
      <c r="B2291">
        <v>1</v>
      </c>
    </row>
    <row r="2292" spans="2:2">
      <c r="B2292">
        <v>1</v>
      </c>
    </row>
    <row r="2293" spans="2:2">
      <c r="B2293">
        <v>1</v>
      </c>
    </row>
    <row r="2294" spans="2:2">
      <c r="B2294">
        <v>1</v>
      </c>
    </row>
    <row r="2295" spans="2:2">
      <c r="B2295">
        <v>1</v>
      </c>
    </row>
    <row r="2296" spans="2:2">
      <c r="B2296">
        <v>1</v>
      </c>
    </row>
    <row r="2297" spans="2:2">
      <c r="B2297">
        <v>1</v>
      </c>
    </row>
    <row r="2298" spans="2:2">
      <c r="B2298">
        <v>1</v>
      </c>
    </row>
    <row r="2299" spans="2:2">
      <c r="B2299">
        <v>1</v>
      </c>
    </row>
    <row r="2300" spans="2:2">
      <c r="B2300">
        <v>1</v>
      </c>
    </row>
    <row r="2301" spans="2:2">
      <c r="B2301">
        <v>1</v>
      </c>
    </row>
    <row r="2302" spans="2:2">
      <c r="B2302">
        <v>1</v>
      </c>
    </row>
    <row r="2303" spans="2:2">
      <c r="B2303">
        <v>1</v>
      </c>
    </row>
    <row r="2304" spans="2:2">
      <c r="B2304">
        <v>1</v>
      </c>
    </row>
    <row r="2305" spans="2:2">
      <c r="B2305">
        <v>1</v>
      </c>
    </row>
    <row r="2306" spans="2:2">
      <c r="B2306">
        <v>1</v>
      </c>
    </row>
    <row r="2307" spans="2:2">
      <c r="B2307">
        <v>1</v>
      </c>
    </row>
    <row r="2308" spans="2:2">
      <c r="B2308">
        <v>1</v>
      </c>
    </row>
    <row r="2309" spans="2:2">
      <c r="B2309">
        <v>1</v>
      </c>
    </row>
    <row r="2310" spans="2:2">
      <c r="B2310">
        <v>1</v>
      </c>
    </row>
    <row r="2311" spans="2:2">
      <c r="B2311">
        <v>1</v>
      </c>
    </row>
    <row r="2312" spans="2:2">
      <c r="B2312">
        <v>1</v>
      </c>
    </row>
    <row r="2313" spans="2:2">
      <c r="B2313">
        <v>1</v>
      </c>
    </row>
    <row r="2314" spans="2:2">
      <c r="B2314">
        <v>1</v>
      </c>
    </row>
    <row r="2315" spans="2:2">
      <c r="B2315">
        <v>1</v>
      </c>
    </row>
    <row r="2316" spans="2:2">
      <c r="B2316">
        <v>1</v>
      </c>
    </row>
    <row r="2317" spans="2:2">
      <c r="B2317">
        <v>1</v>
      </c>
    </row>
    <row r="2318" spans="2:2">
      <c r="B2318">
        <v>1</v>
      </c>
    </row>
    <row r="2319" spans="2:2">
      <c r="B2319">
        <v>1</v>
      </c>
    </row>
    <row r="2320" spans="2:2">
      <c r="B2320">
        <v>1</v>
      </c>
    </row>
    <row r="2321" spans="2:2">
      <c r="B2321">
        <v>1</v>
      </c>
    </row>
    <row r="2322" spans="2:2">
      <c r="B2322">
        <v>1</v>
      </c>
    </row>
    <row r="2323" spans="2:2">
      <c r="B2323">
        <v>1</v>
      </c>
    </row>
    <row r="2324" spans="2:2">
      <c r="B2324">
        <v>1</v>
      </c>
    </row>
    <row r="2325" spans="2:2">
      <c r="B2325">
        <v>1</v>
      </c>
    </row>
    <row r="2326" spans="2:2">
      <c r="B2326">
        <v>1</v>
      </c>
    </row>
    <row r="2327" spans="2:2">
      <c r="B2327">
        <v>1</v>
      </c>
    </row>
    <row r="2328" spans="2:2">
      <c r="B2328">
        <v>1</v>
      </c>
    </row>
    <row r="2329" spans="2:2">
      <c r="B2329">
        <v>1</v>
      </c>
    </row>
    <row r="2330" spans="2:2">
      <c r="B2330">
        <v>1</v>
      </c>
    </row>
    <row r="2331" spans="2:2">
      <c r="B2331">
        <v>1</v>
      </c>
    </row>
    <row r="2332" spans="2:2">
      <c r="B2332">
        <v>1</v>
      </c>
    </row>
    <row r="2333" spans="2:2">
      <c r="B2333">
        <v>1</v>
      </c>
    </row>
    <row r="2334" spans="2:2">
      <c r="B2334">
        <v>1</v>
      </c>
    </row>
    <row r="2335" spans="2:2">
      <c r="B2335">
        <v>1</v>
      </c>
    </row>
    <row r="2336" spans="2:2">
      <c r="B2336">
        <v>1</v>
      </c>
    </row>
    <row r="2337" spans="2:2">
      <c r="B2337">
        <v>1</v>
      </c>
    </row>
    <row r="2338" spans="2:2">
      <c r="B2338">
        <v>1</v>
      </c>
    </row>
    <row r="2339" spans="2:2">
      <c r="B2339">
        <v>1</v>
      </c>
    </row>
    <row r="2340" spans="2:2">
      <c r="B2340">
        <v>1</v>
      </c>
    </row>
    <row r="2341" spans="2:2">
      <c r="B2341">
        <v>1</v>
      </c>
    </row>
    <row r="2342" spans="2:2">
      <c r="B2342">
        <v>1</v>
      </c>
    </row>
    <row r="2343" spans="2:2">
      <c r="B2343">
        <v>1</v>
      </c>
    </row>
    <row r="2344" spans="2:2">
      <c r="B2344">
        <v>1</v>
      </c>
    </row>
    <row r="2345" spans="2:2">
      <c r="B2345">
        <v>1</v>
      </c>
    </row>
    <row r="2346" spans="2:2">
      <c r="B2346">
        <v>1</v>
      </c>
    </row>
    <row r="2347" spans="2:2">
      <c r="B2347">
        <v>1</v>
      </c>
    </row>
    <row r="2348" spans="2:2">
      <c r="B2348">
        <v>1</v>
      </c>
    </row>
    <row r="2349" spans="2:2">
      <c r="B2349">
        <v>1</v>
      </c>
    </row>
    <row r="2350" spans="2:2">
      <c r="B2350">
        <v>1</v>
      </c>
    </row>
    <row r="2351" spans="2:2">
      <c r="B2351">
        <v>1</v>
      </c>
    </row>
    <row r="2352" spans="2:2">
      <c r="B2352">
        <v>1</v>
      </c>
    </row>
    <row r="2353" spans="2:2">
      <c r="B2353">
        <v>1</v>
      </c>
    </row>
    <row r="2354" spans="2:2">
      <c r="B2354">
        <v>1</v>
      </c>
    </row>
    <row r="2355" spans="2:2">
      <c r="B2355">
        <v>1</v>
      </c>
    </row>
    <row r="2356" spans="2:2">
      <c r="B2356">
        <v>1</v>
      </c>
    </row>
    <row r="2357" spans="2:2">
      <c r="B2357">
        <v>1</v>
      </c>
    </row>
    <row r="2358" spans="2:2">
      <c r="B2358">
        <v>1</v>
      </c>
    </row>
    <row r="2359" spans="2:2">
      <c r="B2359">
        <v>1</v>
      </c>
    </row>
    <row r="2360" spans="2:2">
      <c r="B2360">
        <v>1</v>
      </c>
    </row>
    <row r="2361" spans="2:2">
      <c r="B2361">
        <v>1</v>
      </c>
    </row>
    <row r="2362" spans="2:2">
      <c r="B2362">
        <v>1</v>
      </c>
    </row>
    <row r="2363" spans="2:2">
      <c r="B2363">
        <v>1</v>
      </c>
    </row>
    <row r="2364" spans="2:2">
      <c r="B2364">
        <v>1</v>
      </c>
    </row>
    <row r="2365" spans="2:2">
      <c r="B2365">
        <v>1</v>
      </c>
    </row>
    <row r="2366" spans="2:2">
      <c r="B2366">
        <v>1</v>
      </c>
    </row>
    <row r="2367" spans="2:2">
      <c r="B2367">
        <v>1</v>
      </c>
    </row>
    <row r="2368" spans="2:2">
      <c r="B2368">
        <v>1</v>
      </c>
    </row>
    <row r="2369" spans="2:2">
      <c r="B2369">
        <v>1</v>
      </c>
    </row>
    <row r="2370" spans="2:2">
      <c r="B2370">
        <v>1</v>
      </c>
    </row>
    <row r="2371" spans="2:2">
      <c r="B2371">
        <v>1</v>
      </c>
    </row>
    <row r="2372" spans="2:2">
      <c r="B2372">
        <v>1</v>
      </c>
    </row>
    <row r="2373" spans="2:2">
      <c r="B2373">
        <v>1</v>
      </c>
    </row>
    <row r="2374" spans="2:2">
      <c r="B2374">
        <v>1</v>
      </c>
    </row>
    <row r="2375" spans="2:2">
      <c r="B2375">
        <v>1</v>
      </c>
    </row>
    <row r="2376" spans="2:2">
      <c r="B2376">
        <v>1</v>
      </c>
    </row>
    <row r="2377" spans="2:2">
      <c r="B2377">
        <v>1</v>
      </c>
    </row>
    <row r="2378" spans="2:2">
      <c r="B2378">
        <v>1</v>
      </c>
    </row>
    <row r="2379" spans="2:2">
      <c r="B2379">
        <v>1</v>
      </c>
    </row>
    <row r="2380" spans="2:2">
      <c r="B2380">
        <v>1</v>
      </c>
    </row>
    <row r="2381" spans="2:2">
      <c r="B2381">
        <v>1</v>
      </c>
    </row>
    <row r="2382" spans="2:2">
      <c r="B2382">
        <v>1</v>
      </c>
    </row>
    <row r="2383" spans="2:2">
      <c r="B2383">
        <v>1</v>
      </c>
    </row>
    <row r="2384" spans="2:2">
      <c r="B2384">
        <v>1</v>
      </c>
    </row>
    <row r="2385" spans="2:2">
      <c r="B2385">
        <v>1</v>
      </c>
    </row>
    <row r="2386" spans="2:2">
      <c r="B2386">
        <v>1</v>
      </c>
    </row>
    <row r="2387" spans="2:2">
      <c r="B2387">
        <v>1</v>
      </c>
    </row>
    <row r="2388" spans="2:2">
      <c r="B2388">
        <v>1</v>
      </c>
    </row>
    <row r="2389" spans="2:2">
      <c r="B2389">
        <v>1</v>
      </c>
    </row>
    <row r="2390" spans="2:2">
      <c r="B2390">
        <v>1</v>
      </c>
    </row>
    <row r="2391" spans="2:2">
      <c r="B2391">
        <v>1</v>
      </c>
    </row>
    <row r="2392" spans="2:2">
      <c r="B2392">
        <v>1</v>
      </c>
    </row>
    <row r="2393" spans="2:2">
      <c r="B2393">
        <v>1</v>
      </c>
    </row>
    <row r="2394" spans="2:2">
      <c r="B2394">
        <v>1</v>
      </c>
    </row>
    <row r="2395" spans="2:2">
      <c r="B2395">
        <v>1</v>
      </c>
    </row>
    <row r="2396" spans="2:2">
      <c r="B2396">
        <v>1</v>
      </c>
    </row>
    <row r="2397" spans="2:2">
      <c r="B2397">
        <v>1</v>
      </c>
    </row>
    <row r="2398" spans="2:2">
      <c r="B2398">
        <v>1</v>
      </c>
    </row>
    <row r="2399" spans="2:2">
      <c r="B2399">
        <v>1</v>
      </c>
    </row>
    <row r="2400" spans="2:2">
      <c r="B2400">
        <v>1</v>
      </c>
    </row>
    <row r="2401" spans="2:2">
      <c r="B2401">
        <v>1</v>
      </c>
    </row>
    <row r="2402" spans="2:2">
      <c r="B2402">
        <v>1</v>
      </c>
    </row>
    <row r="2403" spans="2:2">
      <c r="B2403">
        <v>1</v>
      </c>
    </row>
    <row r="2404" spans="2:2">
      <c r="B2404">
        <v>1</v>
      </c>
    </row>
    <row r="2405" spans="2:2">
      <c r="B2405">
        <v>1</v>
      </c>
    </row>
    <row r="2406" spans="2:2">
      <c r="B2406">
        <v>1</v>
      </c>
    </row>
    <row r="2407" spans="2:2">
      <c r="B2407">
        <v>1</v>
      </c>
    </row>
    <row r="2408" spans="2:2">
      <c r="B2408">
        <v>1</v>
      </c>
    </row>
    <row r="2409" spans="2:2">
      <c r="B2409">
        <v>1</v>
      </c>
    </row>
    <row r="2410" spans="2:2">
      <c r="B2410">
        <v>1</v>
      </c>
    </row>
    <row r="2411" spans="2:2">
      <c r="B2411">
        <v>1</v>
      </c>
    </row>
    <row r="2412" spans="2:2">
      <c r="B2412">
        <v>1</v>
      </c>
    </row>
    <row r="2413" spans="2:2">
      <c r="B2413">
        <v>1</v>
      </c>
    </row>
    <row r="2414" spans="2:2">
      <c r="B2414">
        <v>1</v>
      </c>
    </row>
    <row r="2415" spans="2:2">
      <c r="B2415">
        <v>1</v>
      </c>
    </row>
    <row r="2416" spans="2:2">
      <c r="B2416">
        <v>1</v>
      </c>
    </row>
    <row r="2417" spans="2:2">
      <c r="B2417">
        <v>1</v>
      </c>
    </row>
    <row r="2418" spans="2:2">
      <c r="B2418">
        <v>1</v>
      </c>
    </row>
    <row r="2419" spans="2:2">
      <c r="B2419">
        <v>1</v>
      </c>
    </row>
    <row r="2420" spans="2:2">
      <c r="B2420">
        <v>1</v>
      </c>
    </row>
    <row r="2421" spans="2:2">
      <c r="B2421">
        <v>1</v>
      </c>
    </row>
    <row r="2422" spans="2:2">
      <c r="B2422">
        <v>1</v>
      </c>
    </row>
    <row r="2423" spans="2:2">
      <c r="B2423">
        <v>1</v>
      </c>
    </row>
    <row r="2424" spans="2:2">
      <c r="B2424">
        <v>1</v>
      </c>
    </row>
    <row r="2425" spans="2:2">
      <c r="B2425">
        <v>1</v>
      </c>
    </row>
    <row r="2426" spans="2:2">
      <c r="B2426">
        <v>1</v>
      </c>
    </row>
    <row r="2427" spans="2:2">
      <c r="B2427">
        <v>1</v>
      </c>
    </row>
    <row r="2428" spans="2:2">
      <c r="B2428">
        <v>1</v>
      </c>
    </row>
    <row r="2429" spans="2:2">
      <c r="B2429">
        <v>1</v>
      </c>
    </row>
    <row r="2430" spans="2:2">
      <c r="B2430">
        <v>1</v>
      </c>
    </row>
    <row r="2431" spans="2:2">
      <c r="B2431">
        <v>1</v>
      </c>
    </row>
    <row r="2432" spans="2:2">
      <c r="B2432">
        <v>1</v>
      </c>
    </row>
    <row r="2433" spans="2:2">
      <c r="B2433">
        <v>1</v>
      </c>
    </row>
    <row r="2434" spans="2:2">
      <c r="B2434">
        <v>1</v>
      </c>
    </row>
    <row r="2435" spans="2:2">
      <c r="B2435">
        <v>1</v>
      </c>
    </row>
    <row r="2436" spans="2:2">
      <c r="B2436">
        <v>1</v>
      </c>
    </row>
    <row r="2437" spans="2:2">
      <c r="B2437">
        <v>1</v>
      </c>
    </row>
    <row r="2438" spans="2:2">
      <c r="B2438">
        <v>1</v>
      </c>
    </row>
    <row r="2439" spans="2:2">
      <c r="B2439">
        <v>1</v>
      </c>
    </row>
    <row r="2440" spans="2:2">
      <c r="B2440">
        <v>1</v>
      </c>
    </row>
    <row r="2441" spans="2:2">
      <c r="B2441">
        <v>1</v>
      </c>
    </row>
    <row r="2442" spans="2:2">
      <c r="B2442">
        <v>1</v>
      </c>
    </row>
    <row r="2443" spans="2:2">
      <c r="B2443">
        <v>1</v>
      </c>
    </row>
    <row r="2444" spans="2:2">
      <c r="B2444">
        <v>1</v>
      </c>
    </row>
    <row r="2445" spans="2:2">
      <c r="B2445">
        <v>1</v>
      </c>
    </row>
    <row r="2446" spans="2:2">
      <c r="B2446">
        <v>1</v>
      </c>
    </row>
    <row r="2447" spans="2:2">
      <c r="B2447">
        <v>1</v>
      </c>
    </row>
    <row r="2448" spans="2:2">
      <c r="B2448">
        <v>1</v>
      </c>
    </row>
    <row r="2449" spans="2:2">
      <c r="B2449">
        <v>1</v>
      </c>
    </row>
    <row r="2450" spans="2:2">
      <c r="B2450">
        <v>1</v>
      </c>
    </row>
    <row r="2451" spans="2:2">
      <c r="B2451">
        <v>1</v>
      </c>
    </row>
    <row r="2452" spans="2:2">
      <c r="B2452">
        <v>1</v>
      </c>
    </row>
    <row r="2453" spans="2:2">
      <c r="B2453">
        <v>1</v>
      </c>
    </row>
    <row r="2454" spans="2:2">
      <c r="B2454">
        <v>1</v>
      </c>
    </row>
    <row r="2455" spans="2:2">
      <c r="B2455">
        <v>1</v>
      </c>
    </row>
    <row r="2456" spans="2:2">
      <c r="B2456">
        <v>1</v>
      </c>
    </row>
    <row r="2457" spans="2:2">
      <c r="B2457">
        <v>1</v>
      </c>
    </row>
    <row r="2458" spans="2:2">
      <c r="B2458">
        <v>1</v>
      </c>
    </row>
    <row r="2459" spans="2:2">
      <c r="B2459">
        <v>1</v>
      </c>
    </row>
    <row r="2460" spans="2:2">
      <c r="B2460">
        <v>1</v>
      </c>
    </row>
    <row r="2461" spans="2:2">
      <c r="B2461">
        <v>1</v>
      </c>
    </row>
    <row r="2462" spans="2:2">
      <c r="B2462">
        <v>1</v>
      </c>
    </row>
    <row r="2463" spans="2:2">
      <c r="B2463">
        <v>1</v>
      </c>
    </row>
    <row r="2464" spans="2:2">
      <c r="B2464">
        <v>1</v>
      </c>
    </row>
    <row r="2465" spans="2:2">
      <c r="B2465">
        <v>1</v>
      </c>
    </row>
    <row r="2466" spans="2:2">
      <c r="B2466">
        <v>1</v>
      </c>
    </row>
    <row r="2467" spans="2:2">
      <c r="B2467">
        <v>1</v>
      </c>
    </row>
    <row r="2468" spans="2:2">
      <c r="B2468">
        <v>1</v>
      </c>
    </row>
    <row r="2469" spans="2:2">
      <c r="B2469">
        <v>1</v>
      </c>
    </row>
    <row r="2470" spans="2:2">
      <c r="B2470">
        <v>1</v>
      </c>
    </row>
    <row r="2471" spans="2:2">
      <c r="B2471">
        <v>1</v>
      </c>
    </row>
    <row r="2472" spans="2:2">
      <c r="B2472">
        <v>1</v>
      </c>
    </row>
    <row r="2473" spans="2:2">
      <c r="B2473">
        <v>1</v>
      </c>
    </row>
    <row r="2474" spans="2:2">
      <c r="B2474">
        <v>1</v>
      </c>
    </row>
    <row r="2475" spans="2:2">
      <c r="B2475">
        <v>1</v>
      </c>
    </row>
    <row r="2476" spans="2:2">
      <c r="B2476">
        <v>1</v>
      </c>
    </row>
    <row r="2477" spans="2:2">
      <c r="B2477">
        <v>1</v>
      </c>
    </row>
    <row r="2478" spans="2:2">
      <c r="B2478">
        <v>1</v>
      </c>
    </row>
    <row r="2479" spans="2:2">
      <c r="B2479">
        <v>1</v>
      </c>
    </row>
    <row r="2480" spans="2:2">
      <c r="B2480">
        <v>1</v>
      </c>
    </row>
    <row r="2481" spans="2:2">
      <c r="B2481">
        <v>1</v>
      </c>
    </row>
    <row r="2482" spans="2:2">
      <c r="B2482">
        <v>1</v>
      </c>
    </row>
    <row r="2483" spans="2:2">
      <c r="B2483">
        <v>1</v>
      </c>
    </row>
    <row r="2484" spans="2:2">
      <c r="B2484">
        <v>1</v>
      </c>
    </row>
    <row r="2485" spans="2:2">
      <c r="B2485">
        <v>1</v>
      </c>
    </row>
    <row r="2486" spans="2:2">
      <c r="B2486">
        <v>1</v>
      </c>
    </row>
    <row r="2487" spans="2:2">
      <c r="B2487">
        <v>1</v>
      </c>
    </row>
    <row r="2488" spans="2:2">
      <c r="B2488">
        <v>1</v>
      </c>
    </row>
    <row r="2489" spans="2:2">
      <c r="B2489">
        <v>1</v>
      </c>
    </row>
    <row r="2490" spans="2:2">
      <c r="B2490">
        <v>1</v>
      </c>
    </row>
    <row r="2491" spans="2:2">
      <c r="B2491">
        <v>1</v>
      </c>
    </row>
    <row r="2492" spans="2:2">
      <c r="B2492">
        <v>1</v>
      </c>
    </row>
    <row r="2493" spans="2:2">
      <c r="B2493">
        <v>1</v>
      </c>
    </row>
    <row r="2494" spans="2:2">
      <c r="B2494">
        <v>1</v>
      </c>
    </row>
    <row r="2495" spans="2:2">
      <c r="B2495">
        <v>1</v>
      </c>
    </row>
    <row r="2496" spans="2:2">
      <c r="B2496">
        <v>1</v>
      </c>
    </row>
    <row r="2497" spans="2:2">
      <c r="B2497">
        <v>1</v>
      </c>
    </row>
    <row r="2498" spans="2:2">
      <c r="B2498">
        <v>1</v>
      </c>
    </row>
    <row r="2499" spans="2:2">
      <c r="B2499">
        <v>1</v>
      </c>
    </row>
    <row r="2500" spans="2:2">
      <c r="B2500">
        <v>1</v>
      </c>
    </row>
    <row r="2501" spans="2:2">
      <c r="B2501">
        <v>1</v>
      </c>
    </row>
    <row r="2502" spans="2:2">
      <c r="B2502">
        <v>1</v>
      </c>
    </row>
    <row r="2503" spans="2:2">
      <c r="B2503">
        <v>1</v>
      </c>
    </row>
    <row r="2504" spans="2:2">
      <c r="B2504">
        <v>1</v>
      </c>
    </row>
    <row r="2505" spans="2:2">
      <c r="B2505">
        <v>1</v>
      </c>
    </row>
    <row r="2506" spans="2:2">
      <c r="B2506">
        <v>1</v>
      </c>
    </row>
    <row r="2507" spans="2:2">
      <c r="B2507">
        <v>1</v>
      </c>
    </row>
    <row r="2508" spans="2:2">
      <c r="B2508">
        <v>1</v>
      </c>
    </row>
    <row r="2509" spans="2:2">
      <c r="B2509">
        <v>1</v>
      </c>
    </row>
    <row r="2510" spans="2:2">
      <c r="B2510">
        <v>1</v>
      </c>
    </row>
    <row r="2511" spans="2:2">
      <c r="B2511">
        <v>1</v>
      </c>
    </row>
    <row r="2512" spans="2:2">
      <c r="B2512">
        <v>1</v>
      </c>
    </row>
    <row r="2513" spans="2:2">
      <c r="B2513">
        <v>1</v>
      </c>
    </row>
    <row r="2514" spans="2:2">
      <c r="B2514">
        <v>1</v>
      </c>
    </row>
    <row r="2515" spans="2:2">
      <c r="B2515">
        <v>1</v>
      </c>
    </row>
    <row r="2516" spans="2:2">
      <c r="B2516">
        <v>1</v>
      </c>
    </row>
    <row r="2517" spans="2:2">
      <c r="B2517">
        <v>1</v>
      </c>
    </row>
    <row r="2518" spans="2:2">
      <c r="B2518">
        <v>1</v>
      </c>
    </row>
    <row r="2519" spans="2:2">
      <c r="B2519">
        <v>1</v>
      </c>
    </row>
    <row r="2520" spans="2:2">
      <c r="B2520">
        <v>1</v>
      </c>
    </row>
    <row r="2521" spans="2:2">
      <c r="B2521">
        <v>1</v>
      </c>
    </row>
    <row r="2522" spans="2:2">
      <c r="B2522">
        <v>1</v>
      </c>
    </row>
    <row r="2523" spans="2:2">
      <c r="B2523">
        <v>1</v>
      </c>
    </row>
    <row r="2524" spans="2:2">
      <c r="B2524">
        <v>1</v>
      </c>
    </row>
    <row r="2525" spans="2:2">
      <c r="B2525">
        <v>1</v>
      </c>
    </row>
    <row r="2526" spans="2:2">
      <c r="B2526">
        <v>1</v>
      </c>
    </row>
    <row r="2527" spans="2:2">
      <c r="B2527">
        <v>1</v>
      </c>
    </row>
    <row r="2528" spans="2:2">
      <c r="B2528">
        <v>1</v>
      </c>
    </row>
    <row r="2529" spans="2:2">
      <c r="B2529">
        <v>1</v>
      </c>
    </row>
    <row r="2530" spans="2:2">
      <c r="B2530">
        <v>1</v>
      </c>
    </row>
    <row r="2531" spans="2:2">
      <c r="B2531">
        <v>1</v>
      </c>
    </row>
    <row r="2532" spans="2:2">
      <c r="B2532">
        <v>1</v>
      </c>
    </row>
    <row r="2533" spans="2:2">
      <c r="B2533">
        <v>1</v>
      </c>
    </row>
    <row r="2534" spans="2:2">
      <c r="B2534">
        <v>1</v>
      </c>
    </row>
    <row r="2535" spans="2:2">
      <c r="B2535">
        <v>1</v>
      </c>
    </row>
    <row r="2536" spans="2:2">
      <c r="B2536">
        <v>1</v>
      </c>
    </row>
    <row r="2537" spans="2:2">
      <c r="B2537">
        <v>1</v>
      </c>
    </row>
    <row r="2538" spans="2:2">
      <c r="B2538">
        <v>1</v>
      </c>
    </row>
    <row r="2539" spans="2:2">
      <c r="B2539">
        <v>1</v>
      </c>
    </row>
    <row r="2540" spans="2:2">
      <c r="B2540">
        <v>1</v>
      </c>
    </row>
    <row r="2541" spans="2:2">
      <c r="B2541">
        <v>1</v>
      </c>
    </row>
    <row r="2542" spans="2:2">
      <c r="B2542">
        <v>1</v>
      </c>
    </row>
    <row r="2543" spans="2:2">
      <c r="B2543">
        <v>1</v>
      </c>
    </row>
    <row r="2544" spans="2:2">
      <c r="B2544">
        <v>1</v>
      </c>
    </row>
    <row r="2545" spans="2:2">
      <c r="B2545">
        <v>1</v>
      </c>
    </row>
    <row r="2546" spans="2:2">
      <c r="B2546">
        <v>1</v>
      </c>
    </row>
    <row r="2547" spans="2:2">
      <c r="B2547">
        <v>1</v>
      </c>
    </row>
    <row r="2548" spans="2:2">
      <c r="B2548">
        <v>1</v>
      </c>
    </row>
    <row r="2549" spans="2:2">
      <c r="B2549">
        <v>1</v>
      </c>
    </row>
    <row r="2550" spans="2:2">
      <c r="B2550">
        <v>1</v>
      </c>
    </row>
    <row r="2551" spans="2:2">
      <c r="B2551">
        <v>1</v>
      </c>
    </row>
    <row r="2552" spans="2:2">
      <c r="B2552">
        <v>1</v>
      </c>
    </row>
    <row r="2553" spans="2:2">
      <c r="B2553">
        <v>1</v>
      </c>
    </row>
    <row r="2554" spans="2:2">
      <c r="B2554">
        <v>1</v>
      </c>
    </row>
    <row r="2555" spans="2:2">
      <c r="B2555">
        <v>1</v>
      </c>
    </row>
    <row r="2556" spans="2:2">
      <c r="B2556">
        <v>1</v>
      </c>
    </row>
    <row r="2557" spans="2:2">
      <c r="B2557">
        <v>1</v>
      </c>
    </row>
    <row r="2558" spans="2:2">
      <c r="B2558">
        <v>1</v>
      </c>
    </row>
    <row r="2559" spans="2:2">
      <c r="B2559">
        <v>1</v>
      </c>
    </row>
    <row r="2560" spans="2:2">
      <c r="B2560">
        <v>1</v>
      </c>
    </row>
    <row r="2561" spans="2:2">
      <c r="B2561">
        <v>1</v>
      </c>
    </row>
    <row r="2562" spans="2:2">
      <c r="B2562">
        <v>1</v>
      </c>
    </row>
    <row r="2563" spans="2:2">
      <c r="B2563">
        <v>1</v>
      </c>
    </row>
    <row r="2564" spans="2:2">
      <c r="B2564">
        <v>1</v>
      </c>
    </row>
    <row r="2565" spans="2:2">
      <c r="B2565">
        <v>1</v>
      </c>
    </row>
    <row r="2566" spans="2:2">
      <c r="B2566">
        <v>1</v>
      </c>
    </row>
    <row r="2567" spans="2:2">
      <c r="B2567">
        <v>1</v>
      </c>
    </row>
    <row r="2568" spans="2:2">
      <c r="B2568">
        <v>1</v>
      </c>
    </row>
    <row r="2569" spans="2:2">
      <c r="B2569">
        <v>1</v>
      </c>
    </row>
    <row r="2570" spans="2:2">
      <c r="B2570">
        <v>1</v>
      </c>
    </row>
    <row r="2571" spans="2:2">
      <c r="B2571">
        <v>1</v>
      </c>
    </row>
    <row r="2572" spans="2:2">
      <c r="B2572">
        <v>1</v>
      </c>
    </row>
    <row r="2573" spans="2:2">
      <c r="B2573">
        <v>1</v>
      </c>
    </row>
    <row r="2574" spans="2:2">
      <c r="B2574">
        <v>1</v>
      </c>
    </row>
    <row r="2575" spans="2:2">
      <c r="B2575">
        <v>1</v>
      </c>
    </row>
    <row r="2576" spans="2:2">
      <c r="B2576">
        <v>1</v>
      </c>
    </row>
    <row r="2577" spans="2:2">
      <c r="B2577">
        <v>1</v>
      </c>
    </row>
    <row r="2578" spans="2:2">
      <c r="B2578">
        <v>1</v>
      </c>
    </row>
    <row r="2579" spans="2:2">
      <c r="B2579">
        <v>1</v>
      </c>
    </row>
    <row r="2580" spans="2:2">
      <c r="B2580">
        <v>1</v>
      </c>
    </row>
    <row r="2581" spans="2:2">
      <c r="B2581">
        <v>1</v>
      </c>
    </row>
    <row r="2582" spans="2:2">
      <c r="B2582">
        <v>1</v>
      </c>
    </row>
    <row r="2583" spans="2:2">
      <c r="B2583">
        <v>1</v>
      </c>
    </row>
    <row r="2584" spans="2:2">
      <c r="B2584">
        <v>1</v>
      </c>
    </row>
    <row r="2585" spans="2:2">
      <c r="B2585">
        <v>1</v>
      </c>
    </row>
    <row r="2586" spans="2:2">
      <c r="B2586">
        <v>1</v>
      </c>
    </row>
    <row r="2587" spans="2:2">
      <c r="B2587">
        <v>1</v>
      </c>
    </row>
    <row r="2588" spans="2:2">
      <c r="B2588">
        <v>1</v>
      </c>
    </row>
    <row r="2589" spans="2:2">
      <c r="B2589">
        <v>1</v>
      </c>
    </row>
    <row r="2590" spans="2:2">
      <c r="B2590">
        <v>1</v>
      </c>
    </row>
    <row r="2591" spans="2:2">
      <c r="B2591">
        <v>1</v>
      </c>
    </row>
    <row r="2592" spans="2:2">
      <c r="B2592">
        <v>1</v>
      </c>
    </row>
    <row r="2593" spans="2:2">
      <c r="B2593">
        <v>1</v>
      </c>
    </row>
    <row r="2594" spans="2:2">
      <c r="B2594">
        <v>1</v>
      </c>
    </row>
    <row r="2595" spans="2:2">
      <c r="B2595">
        <v>1</v>
      </c>
    </row>
    <row r="2596" spans="2:2">
      <c r="B2596">
        <v>1</v>
      </c>
    </row>
    <row r="2597" spans="2:2">
      <c r="B2597">
        <v>1</v>
      </c>
    </row>
    <row r="2598" spans="2:2">
      <c r="B2598">
        <v>1</v>
      </c>
    </row>
    <row r="2599" spans="2:2">
      <c r="B2599">
        <v>1</v>
      </c>
    </row>
    <row r="2600" spans="2:2">
      <c r="B2600">
        <v>1</v>
      </c>
    </row>
    <row r="2601" spans="2:2">
      <c r="B2601">
        <v>1</v>
      </c>
    </row>
    <row r="2602" spans="2:2">
      <c r="B2602">
        <v>1</v>
      </c>
    </row>
    <row r="2603" spans="2:2">
      <c r="B2603">
        <v>1</v>
      </c>
    </row>
    <row r="2604" spans="2:2">
      <c r="B2604">
        <v>1</v>
      </c>
    </row>
    <row r="2605" spans="2:2">
      <c r="B2605">
        <v>1</v>
      </c>
    </row>
    <row r="2606" spans="2:2">
      <c r="B2606">
        <v>1</v>
      </c>
    </row>
    <row r="2607" spans="2:2">
      <c r="B2607">
        <v>1</v>
      </c>
    </row>
    <row r="2608" spans="2:2">
      <c r="B2608">
        <v>1</v>
      </c>
    </row>
    <row r="2609" spans="2:2">
      <c r="B2609">
        <v>1</v>
      </c>
    </row>
    <row r="2610" spans="2:2">
      <c r="B2610">
        <v>1</v>
      </c>
    </row>
    <row r="2611" spans="2:2">
      <c r="B2611">
        <v>1</v>
      </c>
    </row>
    <row r="2612" spans="2:2">
      <c r="B2612">
        <v>1</v>
      </c>
    </row>
    <row r="2613" spans="2:2">
      <c r="B2613">
        <v>1</v>
      </c>
    </row>
    <row r="2614" spans="2:2">
      <c r="B2614">
        <v>1</v>
      </c>
    </row>
    <row r="2615" spans="2:2">
      <c r="B2615">
        <v>1</v>
      </c>
    </row>
    <row r="2616" spans="2:2">
      <c r="B2616">
        <v>1</v>
      </c>
    </row>
    <row r="2617" spans="2:2">
      <c r="B2617">
        <v>1</v>
      </c>
    </row>
    <row r="2618" spans="2:2">
      <c r="B2618">
        <v>1</v>
      </c>
    </row>
    <row r="2619" spans="2:2">
      <c r="B2619">
        <v>1</v>
      </c>
    </row>
    <row r="2620" spans="2:2">
      <c r="B2620">
        <v>1</v>
      </c>
    </row>
    <row r="2621" spans="2:2">
      <c r="B2621">
        <v>1</v>
      </c>
    </row>
    <row r="2622" spans="2:2">
      <c r="B2622">
        <v>1</v>
      </c>
    </row>
    <row r="2623" spans="2:2">
      <c r="B2623">
        <v>1</v>
      </c>
    </row>
    <row r="2624" spans="2:2">
      <c r="B2624">
        <v>1</v>
      </c>
    </row>
    <row r="2625" spans="2:2">
      <c r="B2625">
        <v>1</v>
      </c>
    </row>
    <row r="2626" spans="2:2">
      <c r="B2626">
        <v>1</v>
      </c>
    </row>
    <row r="2627" spans="2:2">
      <c r="B2627">
        <v>1</v>
      </c>
    </row>
    <row r="2628" spans="2:2">
      <c r="B2628">
        <v>1</v>
      </c>
    </row>
    <row r="2629" spans="2:2">
      <c r="B2629">
        <v>1</v>
      </c>
    </row>
    <row r="2630" spans="2:2">
      <c r="B2630">
        <v>1</v>
      </c>
    </row>
    <row r="2631" spans="2:2">
      <c r="B2631">
        <v>1</v>
      </c>
    </row>
    <row r="2632" spans="2:2">
      <c r="B2632">
        <v>1</v>
      </c>
    </row>
    <row r="2633" spans="2:2">
      <c r="B2633">
        <v>1</v>
      </c>
    </row>
    <row r="2634" spans="2:2">
      <c r="B2634">
        <v>1</v>
      </c>
    </row>
    <row r="2635" spans="2:2">
      <c r="B2635">
        <v>1</v>
      </c>
    </row>
    <row r="2636" spans="2:2">
      <c r="B2636">
        <v>1</v>
      </c>
    </row>
    <row r="2637" spans="2:2">
      <c r="B2637">
        <v>1</v>
      </c>
    </row>
    <row r="2638" spans="2:2">
      <c r="B2638">
        <v>1</v>
      </c>
    </row>
    <row r="2639" spans="2:2">
      <c r="B2639">
        <v>1</v>
      </c>
    </row>
    <row r="2640" spans="2:2">
      <c r="B2640">
        <v>1</v>
      </c>
    </row>
    <row r="2641" spans="2:2">
      <c r="B2641">
        <v>1</v>
      </c>
    </row>
    <row r="2642" spans="2:2">
      <c r="B2642">
        <v>1</v>
      </c>
    </row>
    <row r="2643" spans="2:2">
      <c r="B2643">
        <v>1</v>
      </c>
    </row>
    <row r="2644" spans="2:2">
      <c r="B2644">
        <v>1</v>
      </c>
    </row>
    <row r="2645" spans="2:2">
      <c r="B2645">
        <v>1</v>
      </c>
    </row>
    <row r="2646" spans="2:2">
      <c r="B2646">
        <v>1</v>
      </c>
    </row>
    <row r="2647" spans="2:2">
      <c r="B2647">
        <v>1</v>
      </c>
    </row>
    <row r="2648" spans="2:2">
      <c r="B2648">
        <v>1</v>
      </c>
    </row>
    <row r="2649" spans="2:2">
      <c r="B2649">
        <v>1</v>
      </c>
    </row>
    <row r="2650" spans="2:2">
      <c r="B2650">
        <v>1</v>
      </c>
    </row>
    <row r="2651" spans="2:2">
      <c r="B2651">
        <v>1</v>
      </c>
    </row>
    <row r="2652" spans="2:2">
      <c r="B2652">
        <v>1</v>
      </c>
    </row>
    <row r="2653" spans="2:2">
      <c r="B2653">
        <v>1</v>
      </c>
    </row>
    <row r="2654" spans="2:2">
      <c r="B2654">
        <v>1</v>
      </c>
    </row>
    <row r="2655" spans="2:2">
      <c r="B2655">
        <v>1</v>
      </c>
    </row>
    <row r="2656" spans="2:2">
      <c r="B2656">
        <v>1</v>
      </c>
    </row>
    <row r="2657" spans="2:2">
      <c r="B2657">
        <v>1</v>
      </c>
    </row>
    <row r="2658" spans="2:2">
      <c r="B2658">
        <v>1</v>
      </c>
    </row>
    <row r="2659" spans="2:2">
      <c r="B2659">
        <v>1</v>
      </c>
    </row>
    <row r="2660" spans="2:2">
      <c r="B2660">
        <v>1</v>
      </c>
    </row>
    <row r="2661" spans="2:2">
      <c r="B2661">
        <v>1</v>
      </c>
    </row>
    <row r="2662" spans="2:2">
      <c r="B2662">
        <v>1</v>
      </c>
    </row>
    <row r="2663" spans="2:2">
      <c r="B2663">
        <v>1</v>
      </c>
    </row>
    <row r="2664" spans="2:2">
      <c r="B2664">
        <v>1</v>
      </c>
    </row>
    <row r="2665" spans="2:2">
      <c r="B2665">
        <v>1</v>
      </c>
    </row>
    <row r="2666" spans="2:2">
      <c r="B2666">
        <v>1</v>
      </c>
    </row>
    <row r="2667" spans="2:2">
      <c r="B2667">
        <v>1</v>
      </c>
    </row>
    <row r="2668" spans="2:2">
      <c r="B2668">
        <v>1</v>
      </c>
    </row>
    <row r="2669" spans="2:2">
      <c r="B2669">
        <v>1</v>
      </c>
    </row>
    <row r="2670" spans="2:2">
      <c r="B2670">
        <v>1</v>
      </c>
    </row>
    <row r="2671" spans="2:2">
      <c r="B2671">
        <v>1</v>
      </c>
    </row>
    <row r="2672" spans="2:2">
      <c r="B2672">
        <v>1</v>
      </c>
    </row>
    <row r="2673" spans="2:2">
      <c r="B2673">
        <v>1</v>
      </c>
    </row>
    <row r="2674" spans="2:2">
      <c r="B2674">
        <v>1</v>
      </c>
    </row>
    <row r="2675" spans="2:2">
      <c r="B2675">
        <v>1</v>
      </c>
    </row>
    <row r="2676" spans="2:2">
      <c r="B2676">
        <v>1</v>
      </c>
    </row>
    <row r="2677" spans="2:2">
      <c r="B2677">
        <v>1</v>
      </c>
    </row>
    <row r="2678" spans="2:2">
      <c r="B2678">
        <v>1</v>
      </c>
    </row>
    <row r="2679" spans="2:2">
      <c r="B2679">
        <v>1</v>
      </c>
    </row>
    <row r="2680" spans="2:2">
      <c r="B2680">
        <v>1</v>
      </c>
    </row>
    <row r="2681" spans="2:2">
      <c r="B2681">
        <v>1</v>
      </c>
    </row>
    <row r="2682" spans="2:2">
      <c r="B2682">
        <v>1</v>
      </c>
    </row>
    <row r="2683" spans="2:2">
      <c r="B2683">
        <v>1</v>
      </c>
    </row>
    <row r="2684" spans="2:2">
      <c r="B2684">
        <v>1</v>
      </c>
    </row>
    <row r="2685" spans="2:2">
      <c r="B2685">
        <v>1</v>
      </c>
    </row>
    <row r="2686" spans="2:2">
      <c r="B2686">
        <v>1</v>
      </c>
    </row>
    <row r="2687" spans="2:2">
      <c r="B2687">
        <v>1</v>
      </c>
    </row>
    <row r="2688" spans="2:2">
      <c r="B2688">
        <v>1</v>
      </c>
    </row>
    <row r="2689" spans="2:2">
      <c r="B2689">
        <v>1</v>
      </c>
    </row>
    <row r="2690" spans="2:2">
      <c r="B2690">
        <v>1</v>
      </c>
    </row>
    <row r="2691" spans="2:2">
      <c r="B2691">
        <v>1</v>
      </c>
    </row>
    <row r="2692" spans="2:2">
      <c r="B2692">
        <v>1</v>
      </c>
    </row>
    <row r="2693" spans="2:2">
      <c r="B2693">
        <v>1</v>
      </c>
    </row>
    <row r="2694" spans="2:2">
      <c r="B2694">
        <v>1</v>
      </c>
    </row>
    <row r="2695" spans="2:2">
      <c r="B2695">
        <v>1</v>
      </c>
    </row>
    <row r="2696" spans="2:2">
      <c r="B2696">
        <v>1</v>
      </c>
    </row>
    <row r="2697" spans="2:2">
      <c r="B2697">
        <v>1</v>
      </c>
    </row>
    <row r="2698" spans="2:2">
      <c r="B2698">
        <v>1</v>
      </c>
    </row>
    <row r="2699" spans="2:2">
      <c r="B2699">
        <v>1</v>
      </c>
    </row>
    <row r="2700" spans="2:2">
      <c r="B2700">
        <v>1</v>
      </c>
    </row>
    <row r="2701" spans="2:2">
      <c r="B2701">
        <v>1</v>
      </c>
    </row>
    <row r="2702" spans="2:2">
      <c r="B2702">
        <v>1</v>
      </c>
    </row>
    <row r="2703" spans="2:2">
      <c r="B2703">
        <v>1</v>
      </c>
    </row>
    <row r="2704" spans="2:2">
      <c r="B2704">
        <v>1</v>
      </c>
    </row>
    <row r="2705" spans="2:2">
      <c r="B2705">
        <v>1</v>
      </c>
    </row>
    <row r="2706" spans="2:2">
      <c r="B2706">
        <v>1</v>
      </c>
    </row>
    <row r="2707" spans="2:2">
      <c r="B2707">
        <v>1</v>
      </c>
    </row>
    <row r="2708" spans="2:2">
      <c r="B2708">
        <v>1</v>
      </c>
    </row>
    <row r="2709" spans="2:2">
      <c r="B2709">
        <v>1</v>
      </c>
    </row>
    <row r="2710" spans="2:2">
      <c r="B2710">
        <v>1</v>
      </c>
    </row>
    <row r="2711" spans="2:2">
      <c r="B2711">
        <v>1</v>
      </c>
    </row>
    <row r="2712" spans="2:2">
      <c r="B2712">
        <v>1</v>
      </c>
    </row>
    <row r="2713" spans="2:2">
      <c r="B2713">
        <v>1</v>
      </c>
    </row>
    <row r="2714" spans="2:2">
      <c r="B2714">
        <v>1</v>
      </c>
    </row>
    <row r="2715" spans="2:2">
      <c r="B2715">
        <v>1</v>
      </c>
    </row>
    <row r="2716" spans="2:2">
      <c r="B2716">
        <v>1</v>
      </c>
    </row>
    <row r="2717" spans="2:2">
      <c r="B2717">
        <v>1</v>
      </c>
    </row>
    <row r="2718" spans="2:2">
      <c r="B2718">
        <v>1</v>
      </c>
    </row>
    <row r="2719" spans="2:2">
      <c r="B2719">
        <v>1</v>
      </c>
    </row>
    <row r="2720" spans="2:2">
      <c r="B2720">
        <v>1</v>
      </c>
    </row>
    <row r="2721" spans="2:2">
      <c r="B2721">
        <v>1</v>
      </c>
    </row>
    <row r="2722" spans="2:2">
      <c r="B2722">
        <v>1</v>
      </c>
    </row>
    <row r="2723" spans="2:2">
      <c r="B2723">
        <v>1</v>
      </c>
    </row>
    <row r="2724" spans="2:2">
      <c r="B2724">
        <v>1</v>
      </c>
    </row>
    <row r="2725" spans="2:2">
      <c r="B2725">
        <v>1</v>
      </c>
    </row>
    <row r="2726" spans="2:2">
      <c r="B2726">
        <v>1</v>
      </c>
    </row>
    <row r="2727" spans="2:2">
      <c r="B2727">
        <v>1</v>
      </c>
    </row>
    <row r="2728" spans="2:2">
      <c r="B2728">
        <v>1</v>
      </c>
    </row>
    <row r="2729" spans="2:2">
      <c r="B2729">
        <v>1</v>
      </c>
    </row>
    <row r="2730" spans="2:2">
      <c r="B2730">
        <v>1</v>
      </c>
    </row>
    <row r="2731" spans="2:2">
      <c r="B2731">
        <v>1</v>
      </c>
    </row>
    <row r="2732" spans="2:2">
      <c r="B2732">
        <v>1</v>
      </c>
    </row>
    <row r="2733" spans="2:2">
      <c r="B2733">
        <v>1</v>
      </c>
    </row>
    <row r="2734" spans="2:2">
      <c r="B2734">
        <v>1</v>
      </c>
    </row>
    <row r="2735" spans="2:2">
      <c r="B2735">
        <v>1</v>
      </c>
    </row>
    <row r="2736" spans="2:2">
      <c r="B2736">
        <v>1</v>
      </c>
    </row>
    <row r="2737" spans="2:2">
      <c r="B2737">
        <v>1</v>
      </c>
    </row>
    <row r="2738" spans="2:2">
      <c r="B2738">
        <v>1</v>
      </c>
    </row>
    <row r="2739" spans="2:2">
      <c r="B2739">
        <v>1</v>
      </c>
    </row>
    <row r="2740" spans="2:2">
      <c r="B2740">
        <v>1</v>
      </c>
    </row>
    <row r="2741" spans="2:2">
      <c r="B2741">
        <v>1</v>
      </c>
    </row>
    <row r="2742" spans="2:2">
      <c r="B2742">
        <v>1</v>
      </c>
    </row>
    <row r="2743" spans="2:2">
      <c r="B2743">
        <v>1</v>
      </c>
    </row>
    <row r="2744" spans="2:2">
      <c r="B2744">
        <v>1</v>
      </c>
    </row>
    <row r="2745" spans="2:2">
      <c r="B2745">
        <v>1</v>
      </c>
    </row>
    <row r="2746" spans="2:2">
      <c r="B2746">
        <v>1</v>
      </c>
    </row>
    <row r="2747" spans="2:2">
      <c r="B2747">
        <v>1</v>
      </c>
    </row>
    <row r="2748" spans="2:2">
      <c r="B2748">
        <v>1</v>
      </c>
    </row>
    <row r="2749" spans="2:2">
      <c r="B2749">
        <v>1</v>
      </c>
    </row>
    <row r="2750" spans="2:2">
      <c r="B2750">
        <v>1</v>
      </c>
    </row>
    <row r="2751" spans="2:2">
      <c r="B2751">
        <v>1</v>
      </c>
    </row>
    <row r="2752" spans="2:2">
      <c r="B2752">
        <v>1</v>
      </c>
    </row>
    <row r="2753" spans="2:2">
      <c r="B2753">
        <v>1</v>
      </c>
    </row>
    <row r="2754" spans="2:2">
      <c r="B2754">
        <v>1</v>
      </c>
    </row>
    <row r="2755" spans="2:2">
      <c r="B2755">
        <v>1</v>
      </c>
    </row>
    <row r="2756" spans="2:2">
      <c r="B2756">
        <v>1</v>
      </c>
    </row>
    <row r="2757" spans="2:2">
      <c r="B2757">
        <v>1</v>
      </c>
    </row>
    <row r="2758" spans="2:2">
      <c r="B2758">
        <v>1</v>
      </c>
    </row>
    <row r="2759" spans="2:2">
      <c r="B2759">
        <v>1</v>
      </c>
    </row>
    <row r="2760" spans="2:2">
      <c r="B2760">
        <v>1</v>
      </c>
    </row>
    <row r="2761" spans="2:2">
      <c r="B2761">
        <v>1</v>
      </c>
    </row>
    <row r="2762" spans="2:2">
      <c r="B2762">
        <v>1</v>
      </c>
    </row>
    <row r="2763" spans="2:2">
      <c r="B2763">
        <v>1</v>
      </c>
    </row>
    <row r="2764" spans="2:2">
      <c r="B2764">
        <v>1</v>
      </c>
    </row>
    <row r="2765" spans="2:2">
      <c r="B2765">
        <v>1</v>
      </c>
    </row>
    <row r="2766" spans="2:2">
      <c r="B2766">
        <v>1</v>
      </c>
    </row>
    <row r="2767" spans="2:2">
      <c r="B2767">
        <v>1</v>
      </c>
    </row>
    <row r="2768" spans="2:2">
      <c r="B2768">
        <v>1</v>
      </c>
    </row>
    <row r="2769" spans="2:2">
      <c r="B2769">
        <v>1</v>
      </c>
    </row>
    <row r="2770" spans="2:2">
      <c r="B2770">
        <v>1</v>
      </c>
    </row>
    <row r="2771" spans="2:2">
      <c r="B2771">
        <v>1</v>
      </c>
    </row>
    <row r="2772" spans="2:2">
      <c r="B2772">
        <v>1</v>
      </c>
    </row>
    <row r="2773" spans="2:2">
      <c r="B2773">
        <v>1</v>
      </c>
    </row>
    <row r="2774" spans="2:2">
      <c r="B2774">
        <v>1</v>
      </c>
    </row>
    <row r="2775" spans="2:2">
      <c r="B2775">
        <v>1</v>
      </c>
    </row>
    <row r="2776" spans="2:2">
      <c r="B2776">
        <v>1</v>
      </c>
    </row>
    <row r="2777" spans="2:2">
      <c r="B2777">
        <v>1</v>
      </c>
    </row>
    <row r="2778" spans="2:2">
      <c r="B2778">
        <v>1</v>
      </c>
    </row>
    <row r="2779" spans="2:2">
      <c r="B2779">
        <v>1</v>
      </c>
    </row>
    <row r="2780" spans="2:2">
      <c r="B2780">
        <v>1</v>
      </c>
    </row>
    <row r="2781" spans="2:2">
      <c r="B2781">
        <v>1</v>
      </c>
    </row>
    <row r="2782" spans="2:2">
      <c r="B2782">
        <v>1</v>
      </c>
    </row>
    <row r="2783" spans="2:2">
      <c r="B2783">
        <v>1</v>
      </c>
    </row>
    <row r="2784" spans="2:2">
      <c r="B2784">
        <v>1</v>
      </c>
    </row>
    <row r="2785" spans="2:2">
      <c r="B2785">
        <v>1</v>
      </c>
    </row>
    <row r="2786" spans="2:2">
      <c r="B2786">
        <v>1</v>
      </c>
    </row>
    <row r="2787" spans="2:2">
      <c r="B2787">
        <v>1</v>
      </c>
    </row>
    <row r="2788" spans="2:2">
      <c r="B2788">
        <v>1</v>
      </c>
    </row>
    <row r="2789" spans="2:2">
      <c r="B2789">
        <v>1</v>
      </c>
    </row>
    <row r="2790" spans="2:2">
      <c r="B2790">
        <v>1</v>
      </c>
    </row>
    <row r="2791" spans="2:2">
      <c r="B2791">
        <v>1</v>
      </c>
    </row>
    <row r="2792" spans="2:2">
      <c r="B2792">
        <v>1</v>
      </c>
    </row>
    <row r="2793" spans="2:2">
      <c r="B2793">
        <v>1</v>
      </c>
    </row>
    <row r="2794" spans="2:2">
      <c r="B2794">
        <v>1</v>
      </c>
    </row>
    <row r="2795" spans="2:2">
      <c r="B2795">
        <v>1</v>
      </c>
    </row>
    <row r="2796" spans="2:2">
      <c r="B2796">
        <v>1</v>
      </c>
    </row>
    <row r="2797" spans="2:2">
      <c r="B2797">
        <v>1</v>
      </c>
    </row>
    <row r="2798" spans="2:2">
      <c r="B2798">
        <v>1</v>
      </c>
    </row>
    <row r="2799" spans="2:2">
      <c r="B2799">
        <v>1</v>
      </c>
    </row>
    <row r="2800" spans="2:2">
      <c r="B2800">
        <v>1</v>
      </c>
    </row>
    <row r="2801" spans="2:2">
      <c r="B2801">
        <v>1</v>
      </c>
    </row>
    <row r="2802" spans="2:2">
      <c r="B2802">
        <v>1</v>
      </c>
    </row>
    <row r="2803" spans="2:2">
      <c r="B2803">
        <v>1</v>
      </c>
    </row>
    <row r="2804" spans="2:2">
      <c r="B2804">
        <v>1</v>
      </c>
    </row>
    <row r="2805" spans="2:2">
      <c r="B2805">
        <v>1</v>
      </c>
    </row>
    <row r="2806" spans="2:2">
      <c r="B2806">
        <v>1</v>
      </c>
    </row>
    <row r="2807" spans="2:2">
      <c r="B2807">
        <v>1</v>
      </c>
    </row>
    <row r="2808" spans="2:2">
      <c r="B2808">
        <v>1</v>
      </c>
    </row>
    <row r="2809" spans="2:2">
      <c r="B2809">
        <v>1</v>
      </c>
    </row>
    <row r="2810" spans="2:2">
      <c r="B2810">
        <v>1</v>
      </c>
    </row>
    <row r="2811" spans="2:2">
      <c r="B2811">
        <v>1</v>
      </c>
    </row>
    <row r="2812" spans="2:2">
      <c r="B2812">
        <v>1</v>
      </c>
    </row>
    <row r="2813" spans="2:2">
      <c r="B2813">
        <v>1</v>
      </c>
    </row>
    <row r="2814" spans="2:2">
      <c r="B2814">
        <v>1</v>
      </c>
    </row>
    <row r="2815" spans="2:2">
      <c r="B2815">
        <v>1</v>
      </c>
    </row>
    <row r="2816" spans="2:2">
      <c r="B2816">
        <v>1</v>
      </c>
    </row>
    <row r="2817" spans="2:2">
      <c r="B2817">
        <v>1</v>
      </c>
    </row>
    <row r="2818" spans="2:2">
      <c r="B2818">
        <v>1</v>
      </c>
    </row>
    <row r="2819" spans="2:2">
      <c r="B2819">
        <v>1</v>
      </c>
    </row>
    <row r="2820" spans="2:2">
      <c r="B2820">
        <v>1</v>
      </c>
    </row>
    <row r="2821" spans="2:2">
      <c r="B2821">
        <v>1</v>
      </c>
    </row>
    <row r="2822" spans="2:2">
      <c r="B2822">
        <v>1</v>
      </c>
    </row>
    <row r="2823" spans="2:2">
      <c r="B2823">
        <v>1</v>
      </c>
    </row>
    <row r="2824" spans="2:2">
      <c r="B2824">
        <v>1</v>
      </c>
    </row>
    <row r="2825" spans="2:2">
      <c r="B2825">
        <v>1</v>
      </c>
    </row>
    <row r="2826" spans="2:2">
      <c r="B2826">
        <v>1</v>
      </c>
    </row>
    <row r="2827" spans="2:2">
      <c r="B2827">
        <v>1</v>
      </c>
    </row>
    <row r="2828" spans="2:2">
      <c r="B2828">
        <v>1</v>
      </c>
    </row>
    <row r="2829" spans="2:2">
      <c r="B2829">
        <v>1</v>
      </c>
    </row>
    <row r="2830" spans="2:2">
      <c r="B2830">
        <v>1</v>
      </c>
    </row>
    <row r="2831" spans="2:2">
      <c r="B2831">
        <v>1</v>
      </c>
    </row>
    <row r="2832" spans="2:2">
      <c r="B2832">
        <v>1</v>
      </c>
    </row>
    <row r="2833" spans="2:2">
      <c r="B2833">
        <v>1</v>
      </c>
    </row>
    <row r="2834" spans="2:2">
      <c r="B2834">
        <v>1</v>
      </c>
    </row>
    <row r="2835" spans="2:2">
      <c r="B2835">
        <v>1</v>
      </c>
    </row>
    <row r="2836" spans="2:2">
      <c r="B2836">
        <v>1</v>
      </c>
    </row>
    <row r="2837" spans="2:2">
      <c r="B2837">
        <v>1</v>
      </c>
    </row>
    <row r="2838" spans="2:2">
      <c r="B2838">
        <v>1</v>
      </c>
    </row>
    <row r="2839" spans="2:2">
      <c r="B2839">
        <v>1</v>
      </c>
    </row>
    <row r="2840" spans="2:2">
      <c r="B2840">
        <v>1</v>
      </c>
    </row>
    <row r="2841" spans="2:2">
      <c r="B2841">
        <v>1</v>
      </c>
    </row>
    <row r="2842" spans="2:2">
      <c r="B2842">
        <v>1</v>
      </c>
    </row>
    <row r="2843" spans="2:2">
      <c r="B2843">
        <v>1</v>
      </c>
    </row>
    <row r="2844" spans="2:2">
      <c r="B2844">
        <v>1</v>
      </c>
    </row>
    <row r="2845" spans="2:2">
      <c r="B2845">
        <v>1</v>
      </c>
    </row>
    <row r="2846" spans="2:2">
      <c r="B2846">
        <v>1</v>
      </c>
    </row>
    <row r="2847" spans="2:2">
      <c r="B2847">
        <v>1</v>
      </c>
    </row>
    <row r="2848" spans="2:2">
      <c r="B2848">
        <v>1</v>
      </c>
    </row>
    <row r="2849" spans="2:2">
      <c r="B2849">
        <v>1</v>
      </c>
    </row>
    <row r="2850" spans="2:2">
      <c r="B2850">
        <v>1</v>
      </c>
    </row>
    <row r="2851" spans="2:2">
      <c r="B2851">
        <v>1</v>
      </c>
    </row>
    <row r="2852" spans="2:2">
      <c r="B2852">
        <v>1</v>
      </c>
    </row>
    <row r="2853" spans="2:2">
      <c r="B2853">
        <v>1</v>
      </c>
    </row>
    <row r="2854" spans="2:2">
      <c r="B2854">
        <v>1</v>
      </c>
    </row>
    <row r="2855" spans="2:2">
      <c r="B2855">
        <v>1</v>
      </c>
    </row>
    <row r="2856" spans="2:2">
      <c r="B2856">
        <v>1</v>
      </c>
    </row>
    <row r="2857" spans="2:2">
      <c r="B2857">
        <v>1</v>
      </c>
    </row>
    <row r="2858" spans="2:2">
      <c r="B2858">
        <v>1</v>
      </c>
    </row>
    <row r="2859" spans="2:2">
      <c r="B2859">
        <v>1</v>
      </c>
    </row>
    <row r="2860" spans="2:2">
      <c r="B2860">
        <v>1</v>
      </c>
    </row>
    <row r="2861" spans="2:2">
      <c r="B2861">
        <v>1</v>
      </c>
    </row>
    <row r="2862" spans="2:2">
      <c r="B2862">
        <v>1</v>
      </c>
    </row>
    <row r="2863" spans="2:2">
      <c r="B2863">
        <v>1</v>
      </c>
    </row>
    <row r="2864" spans="2:2">
      <c r="B2864">
        <v>1</v>
      </c>
    </row>
    <row r="2865" spans="2:2">
      <c r="B2865">
        <v>1</v>
      </c>
    </row>
    <row r="2866" spans="2:2">
      <c r="B2866">
        <v>1</v>
      </c>
    </row>
    <row r="2867" spans="2:2">
      <c r="B2867">
        <v>1</v>
      </c>
    </row>
    <row r="2868" spans="2:2">
      <c r="B2868">
        <v>1</v>
      </c>
    </row>
    <row r="2869" spans="2:2">
      <c r="B2869">
        <v>1</v>
      </c>
    </row>
    <row r="2870" spans="2:2">
      <c r="B2870">
        <v>1</v>
      </c>
    </row>
    <row r="2871" spans="2:2">
      <c r="B2871">
        <v>1</v>
      </c>
    </row>
    <row r="2872" spans="2:2">
      <c r="B2872">
        <v>1</v>
      </c>
    </row>
    <row r="2873" spans="2:2">
      <c r="B2873">
        <v>1</v>
      </c>
    </row>
    <row r="2874" spans="2:2">
      <c r="B2874">
        <v>1</v>
      </c>
    </row>
    <row r="2875" spans="2:2">
      <c r="B2875">
        <v>1</v>
      </c>
    </row>
    <row r="2876" spans="2:2">
      <c r="B2876">
        <v>1</v>
      </c>
    </row>
    <row r="2877" spans="2:2">
      <c r="B2877">
        <v>1</v>
      </c>
    </row>
    <row r="2878" spans="2:2">
      <c r="B2878">
        <v>1</v>
      </c>
    </row>
    <row r="2879" spans="2:2">
      <c r="B2879">
        <v>1</v>
      </c>
    </row>
    <row r="2880" spans="2:2">
      <c r="B2880">
        <v>1</v>
      </c>
    </row>
    <row r="2881" spans="2:2">
      <c r="B2881">
        <v>1</v>
      </c>
    </row>
    <row r="2882" spans="2:2">
      <c r="B2882">
        <v>1</v>
      </c>
    </row>
    <row r="2883" spans="2:2">
      <c r="B2883">
        <v>1</v>
      </c>
    </row>
    <row r="2884" spans="2:2">
      <c r="B2884">
        <v>1</v>
      </c>
    </row>
    <row r="2885" spans="2:2">
      <c r="B2885">
        <v>1</v>
      </c>
    </row>
    <row r="2886" spans="2:2">
      <c r="B2886">
        <v>1</v>
      </c>
    </row>
    <row r="2887" spans="2:2">
      <c r="B2887">
        <v>1</v>
      </c>
    </row>
    <row r="2888" spans="2:2">
      <c r="B2888">
        <v>1</v>
      </c>
    </row>
    <row r="2889" spans="2:2">
      <c r="B2889">
        <v>1</v>
      </c>
    </row>
    <row r="2890" spans="2:2">
      <c r="B2890">
        <v>1</v>
      </c>
    </row>
    <row r="2891" spans="2:2">
      <c r="B2891">
        <v>1</v>
      </c>
    </row>
    <row r="2892" spans="2:2">
      <c r="B2892">
        <v>1</v>
      </c>
    </row>
    <row r="2893" spans="2:2">
      <c r="B2893">
        <v>1</v>
      </c>
    </row>
    <row r="2894" spans="2:2">
      <c r="B2894">
        <v>1</v>
      </c>
    </row>
    <row r="2895" spans="2:2">
      <c r="B2895">
        <v>1</v>
      </c>
    </row>
    <row r="2896" spans="2:2">
      <c r="B2896">
        <v>1</v>
      </c>
    </row>
    <row r="2897" spans="2:2">
      <c r="B2897">
        <v>1</v>
      </c>
    </row>
    <row r="2898" spans="2:2">
      <c r="B2898">
        <v>1</v>
      </c>
    </row>
    <row r="2899" spans="2:2">
      <c r="B2899">
        <v>1</v>
      </c>
    </row>
    <row r="2900" spans="2:2">
      <c r="B2900">
        <v>1</v>
      </c>
    </row>
    <row r="2901" spans="2:2">
      <c r="B2901">
        <v>1</v>
      </c>
    </row>
    <row r="2902" spans="2:2">
      <c r="B2902">
        <v>1</v>
      </c>
    </row>
    <row r="2903" spans="2:2">
      <c r="B2903">
        <v>1</v>
      </c>
    </row>
    <row r="2904" spans="2:2">
      <c r="B2904">
        <v>1</v>
      </c>
    </row>
    <row r="2905" spans="2:2">
      <c r="B2905">
        <v>1</v>
      </c>
    </row>
    <row r="2906" spans="2:2">
      <c r="B2906">
        <v>1</v>
      </c>
    </row>
    <row r="2907" spans="2:2">
      <c r="B2907">
        <v>1</v>
      </c>
    </row>
    <row r="2908" spans="2:2">
      <c r="B2908">
        <v>1</v>
      </c>
    </row>
    <row r="2909" spans="2:2">
      <c r="B2909">
        <v>1</v>
      </c>
    </row>
    <row r="2910" spans="2:2">
      <c r="B2910">
        <v>1</v>
      </c>
    </row>
    <row r="2911" spans="2:2">
      <c r="B2911">
        <v>1</v>
      </c>
    </row>
    <row r="2912" spans="2:2">
      <c r="B2912">
        <v>1</v>
      </c>
    </row>
    <row r="2913" spans="2:2">
      <c r="B2913">
        <v>1</v>
      </c>
    </row>
    <row r="2914" spans="2:2">
      <c r="B2914">
        <v>1</v>
      </c>
    </row>
    <row r="2915" spans="2:2">
      <c r="B2915">
        <v>1</v>
      </c>
    </row>
    <row r="2916" spans="2:2">
      <c r="B2916">
        <v>1</v>
      </c>
    </row>
    <row r="2917" spans="2:2">
      <c r="B2917">
        <v>1</v>
      </c>
    </row>
    <row r="2918" spans="2:2">
      <c r="B2918">
        <v>1</v>
      </c>
    </row>
    <row r="2919" spans="2:2">
      <c r="B2919">
        <v>1</v>
      </c>
    </row>
    <row r="2920" spans="2:2">
      <c r="B2920">
        <v>1</v>
      </c>
    </row>
    <row r="2921" spans="2:2">
      <c r="B2921">
        <v>1</v>
      </c>
    </row>
    <row r="2922" spans="2:2">
      <c r="B2922">
        <v>1</v>
      </c>
    </row>
    <row r="2923" spans="2:2">
      <c r="B2923">
        <v>1</v>
      </c>
    </row>
    <row r="2924" spans="2:2">
      <c r="B2924">
        <v>1</v>
      </c>
    </row>
    <row r="2925" spans="2:2">
      <c r="B2925">
        <v>1</v>
      </c>
    </row>
    <row r="2926" spans="2:2">
      <c r="B2926">
        <v>1</v>
      </c>
    </row>
    <row r="2927" spans="2:2">
      <c r="B2927">
        <v>1</v>
      </c>
    </row>
    <row r="2928" spans="2:2">
      <c r="B2928">
        <v>1</v>
      </c>
    </row>
    <row r="2929" spans="2:2">
      <c r="B2929">
        <v>1</v>
      </c>
    </row>
    <row r="2930" spans="2:2">
      <c r="B2930">
        <v>1</v>
      </c>
    </row>
    <row r="2931" spans="2:2">
      <c r="B2931">
        <v>1</v>
      </c>
    </row>
    <row r="2932" spans="2:2">
      <c r="B2932">
        <v>1</v>
      </c>
    </row>
    <row r="2933" spans="2:2">
      <c r="B2933">
        <v>1</v>
      </c>
    </row>
    <row r="2934" spans="2:2">
      <c r="B2934">
        <v>1</v>
      </c>
    </row>
    <row r="2935" spans="2:2">
      <c r="B2935">
        <v>1</v>
      </c>
    </row>
    <row r="2936" spans="2:2">
      <c r="B2936">
        <v>1</v>
      </c>
    </row>
    <row r="2937" spans="2:2">
      <c r="B2937">
        <v>1</v>
      </c>
    </row>
    <row r="2938" spans="2:2">
      <c r="B2938">
        <v>1</v>
      </c>
    </row>
    <row r="2939" spans="2:2">
      <c r="B2939">
        <v>1</v>
      </c>
    </row>
    <row r="2940" spans="2:2">
      <c r="B2940">
        <v>1</v>
      </c>
    </row>
    <row r="2941" spans="2:2">
      <c r="B2941">
        <v>1</v>
      </c>
    </row>
    <row r="2942" spans="2:2">
      <c r="B2942">
        <v>1</v>
      </c>
    </row>
    <row r="2943" spans="2:2">
      <c r="B2943">
        <v>1</v>
      </c>
    </row>
    <row r="2944" spans="2:2">
      <c r="B2944">
        <v>1</v>
      </c>
    </row>
    <row r="2945" spans="2:2">
      <c r="B2945">
        <v>1</v>
      </c>
    </row>
    <row r="2946" spans="2:2">
      <c r="B2946">
        <v>1</v>
      </c>
    </row>
    <row r="2947" spans="2:2">
      <c r="B2947">
        <v>1</v>
      </c>
    </row>
    <row r="2948" spans="2:2">
      <c r="B2948">
        <v>1</v>
      </c>
    </row>
    <row r="2949" spans="2:2">
      <c r="B2949">
        <v>1</v>
      </c>
    </row>
    <row r="2950" spans="2:2">
      <c r="B2950">
        <v>1</v>
      </c>
    </row>
    <row r="2951" spans="2:2">
      <c r="B2951">
        <v>1</v>
      </c>
    </row>
    <row r="2952" spans="2:2">
      <c r="B2952">
        <v>1</v>
      </c>
    </row>
    <row r="2953" spans="2:2">
      <c r="B2953">
        <v>1</v>
      </c>
    </row>
    <row r="2954" spans="2:2">
      <c r="B2954">
        <v>1</v>
      </c>
    </row>
    <row r="2955" spans="2:2">
      <c r="B2955">
        <v>1</v>
      </c>
    </row>
    <row r="2956" spans="2:2">
      <c r="B2956">
        <v>1</v>
      </c>
    </row>
    <row r="2957" spans="2:2">
      <c r="B2957">
        <v>1</v>
      </c>
    </row>
    <row r="2958" spans="2:2">
      <c r="B2958">
        <v>1</v>
      </c>
    </row>
    <row r="2959" spans="2:2">
      <c r="B2959">
        <v>1</v>
      </c>
    </row>
    <row r="2960" spans="2:2">
      <c r="B2960">
        <v>1</v>
      </c>
    </row>
    <row r="2961" spans="2:2">
      <c r="B2961">
        <v>1</v>
      </c>
    </row>
    <row r="2962" spans="2:2">
      <c r="B2962">
        <v>1</v>
      </c>
    </row>
    <row r="2963" spans="2:2">
      <c r="B2963">
        <v>1</v>
      </c>
    </row>
    <row r="2964" spans="2:2">
      <c r="B2964">
        <v>1</v>
      </c>
    </row>
    <row r="2965" spans="2:2">
      <c r="B2965">
        <v>1</v>
      </c>
    </row>
    <row r="2966" spans="2:2">
      <c r="B2966">
        <v>1</v>
      </c>
    </row>
    <row r="2967" spans="2:2">
      <c r="B2967">
        <v>1</v>
      </c>
    </row>
    <row r="2968" spans="2:2">
      <c r="B2968">
        <v>1</v>
      </c>
    </row>
    <row r="2969" spans="2:2">
      <c r="B2969">
        <v>1</v>
      </c>
    </row>
    <row r="2970" spans="2:2">
      <c r="B2970">
        <v>1</v>
      </c>
    </row>
    <row r="2971" spans="2:2">
      <c r="B2971">
        <v>1</v>
      </c>
    </row>
    <row r="2972" spans="2:2">
      <c r="B2972">
        <v>1</v>
      </c>
    </row>
    <row r="2973" spans="2:2">
      <c r="B2973">
        <v>1</v>
      </c>
    </row>
    <row r="2974" spans="2:2">
      <c r="B2974">
        <v>1</v>
      </c>
    </row>
    <row r="2975" spans="2:2">
      <c r="B2975">
        <v>1</v>
      </c>
    </row>
    <row r="2976" spans="2:2">
      <c r="B2976">
        <v>1</v>
      </c>
    </row>
    <row r="2977" spans="2:2">
      <c r="B2977">
        <v>1</v>
      </c>
    </row>
    <row r="2978" spans="2:2">
      <c r="B2978">
        <v>1</v>
      </c>
    </row>
    <row r="2979" spans="2:2">
      <c r="B2979">
        <v>1</v>
      </c>
    </row>
    <row r="2980" spans="2:2">
      <c r="B2980">
        <v>1</v>
      </c>
    </row>
    <row r="2981" spans="2:2">
      <c r="B2981">
        <v>1</v>
      </c>
    </row>
    <row r="2982" spans="2:2">
      <c r="B2982">
        <v>1</v>
      </c>
    </row>
    <row r="2983" spans="2:2">
      <c r="B2983">
        <v>1</v>
      </c>
    </row>
    <row r="2984" spans="2:2">
      <c r="B2984">
        <v>1</v>
      </c>
    </row>
    <row r="2985" spans="2:2">
      <c r="B2985">
        <v>1</v>
      </c>
    </row>
    <row r="2986" spans="2:2">
      <c r="B2986">
        <v>1</v>
      </c>
    </row>
    <row r="2987" spans="2:2">
      <c r="B2987">
        <v>1</v>
      </c>
    </row>
    <row r="2988" spans="2:2">
      <c r="B2988">
        <v>1</v>
      </c>
    </row>
    <row r="2989" spans="2:2">
      <c r="B2989">
        <v>1</v>
      </c>
    </row>
    <row r="2990" spans="2:2">
      <c r="B2990">
        <v>1</v>
      </c>
    </row>
    <row r="2991" spans="2:2">
      <c r="B2991">
        <v>1</v>
      </c>
    </row>
    <row r="2992" spans="2:2">
      <c r="B2992">
        <v>1</v>
      </c>
    </row>
    <row r="2993" spans="2:2">
      <c r="B2993">
        <v>1</v>
      </c>
    </row>
    <row r="2994" spans="2:2">
      <c r="B2994">
        <v>1</v>
      </c>
    </row>
    <row r="2995" spans="2:2">
      <c r="B2995">
        <v>1</v>
      </c>
    </row>
    <row r="2996" spans="2:2">
      <c r="B2996">
        <v>1</v>
      </c>
    </row>
    <row r="2997" spans="2:2">
      <c r="B2997">
        <v>1</v>
      </c>
    </row>
    <row r="2998" spans="2:2">
      <c r="B2998">
        <v>1</v>
      </c>
    </row>
    <row r="2999" spans="2:2">
      <c r="B2999">
        <v>1</v>
      </c>
    </row>
    <row r="3000" spans="2:2">
      <c r="B3000">
        <v>1</v>
      </c>
    </row>
    <row r="3001" spans="2:2">
      <c r="B3001">
        <v>1</v>
      </c>
    </row>
    <row r="3002" spans="2:2">
      <c r="B3002">
        <v>1</v>
      </c>
    </row>
    <row r="3003" spans="2:2">
      <c r="B3003">
        <v>1</v>
      </c>
    </row>
    <row r="3004" spans="2:2">
      <c r="B3004">
        <v>1</v>
      </c>
    </row>
    <row r="3005" spans="2:2">
      <c r="B3005">
        <v>1</v>
      </c>
    </row>
    <row r="3006" spans="2:2">
      <c r="B3006">
        <v>1</v>
      </c>
    </row>
    <row r="3007" spans="2:2">
      <c r="B3007">
        <v>1</v>
      </c>
    </row>
    <row r="3008" spans="2:2">
      <c r="B3008">
        <v>1</v>
      </c>
    </row>
    <row r="3009" spans="2:2">
      <c r="B3009">
        <v>1</v>
      </c>
    </row>
    <row r="3010" spans="2:2">
      <c r="B3010">
        <v>1</v>
      </c>
    </row>
    <row r="3011" spans="2:2">
      <c r="B3011">
        <v>1</v>
      </c>
    </row>
    <row r="3012" spans="2:2">
      <c r="B3012">
        <v>1</v>
      </c>
    </row>
    <row r="3013" spans="2:2">
      <c r="B3013">
        <v>1</v>
      </c>
    </row>
    <row r="3014" spans="2:2">
      <c r="B3014">
        <v>1</v>
      </c>
    </row>
    <row r="3015" spans="2:2">
      <c r="B3015">
        <v>1</v>
      </c>
    </row>
    <row r="3016" spans="2:2">
      <c r="B3016">
        <v>1</v>
      </c>
    </row>
    <row r="3017" spans="2:2">
      <c r="B3017">
        <v>1</v>
      </c>
    </row>
    <row r="3018" spans="2:2">
      <c r="B3018">
        <v>1</v>
      </c>
    </row>
    <row r="3019" spans="2:2">
      <c r="B3019">
        <v>1</v>
      </c>
    </row>
    <row r="3020" spans="2:2">
      <c r="B3020">
        <v>1</v>
      </c>
    </row>
    <row r="3021" spans="2:2">
      <c r="B3021">
        <v>1</v>
      </c>
    </row>
    <row r="3022" spans="2:2">
      <c r="B3022">
        <v>1</v>
      </c>
    </row>
    <row r="3023" spans="2:2">
      <c r="B3023">
        <v>1</v>
      </c>
    </row>
    <row r="3024" spans="2:2">
      <c r="B3024">
        <v>1</v>
      </c>
    </row>
    <row r="3025" spans="2:2">
      <c r="B3025">
        <v>1</v>
      </c>
    </row>
    <row r="3026" spans="2:2">
      <c r="B3026">
        <v>1</v>
      </c>
    </row>
    <row r="3027" spans="2:2">
      <c r="B3027">
        <v>1</v>
      </c>
    </row>
    <row r="3028" spans="2:2">
      <c r="B3028">
        <v>1</v>
      </c>
    </row>
    <row r="3029" spans="2:2">
      <c r="B3029">
        <v>1</v>
      </c>
    </row>
    <row r="3030" spans="2:2">
      <c r="B3030">
        <v>1</v>
      </c>
    </row>
    <row r="3031" spans="2:2">
      <c r="B3031">
        <v>1</v>
      </c>
    </row>
    <row r="3032" spans="2:2">
      <c r="B3032">
        <v>1</v>
      </c>
    </row>
    <row r="3033" spans="2:2">
      <c r="B3033">
        <v>1</v>
      </c>
    </row>
    <row r="3034" spans="2:2">
      <c r="B3034">
        <v>1</v>
      </c>
    </row>
    <row r="3035" spans="2:2">
      <c r="B3035">
        <v>1</v>
      </c>
    </row>
    <row r="3036" spans="2:2">
      <c r="B3036">
        <v>1</v>
      </c>
    </row>
    <row r="3037" spans="2:2">
      <c r="B3037">
        <v>1</v>
      </c>
    </row>
    <row r="3038" spans="2:2">
      <c r="B3038">
        <v>1</v>
      </c>
    </row>
    <row r="3039" spans="2:2">
      <c r="B3039">
        <v>1</v>
      </c>
    </row>
    <row r="3040" spans="2:2">
      <c r="B3040">
        <v>1</v>
      </c>
    </row>
    <row r="3041" spans="2:2">
      <c r="B3041">
        <v>1</v>
      </c>
    </row>
    <row r="3042" spans="2:2">
      <c r="B3042">
        <v>1</v>
      </c>
    </row>
    <row r="3043" spans="2:2">
      <c r="B3043">
        <v>1</v>
      </c>
    </row>
    <row r="3044" spans="2:2">
      <c r="B3044">
        <v>1</v>
      </c>
    </row>
    <row r="3045" spans="2:2">
      <c r="B3045">
        <v>1</v>
      </c>
    </row>
    <row r="3046" spans="2:2">
      <c r="B3046">
        <v>1</v>
      </c>
    </row>
    <row r="3047" spans="2:2">
      <c r="B3047">
        <v>1</v>
      </c>
    </row>
    <row r="3048" spans="2:2">
      <c r="B3048">
        <v>1</v>
      </c>
    </row>
    <row r="3049" spans="2:2">
      <c r="B3049">
        <v>1</v>
      </c>
    </row>
    <row r="3050" spans="2:2">
      <c r="B3050">
        <v>1</v>
      </c>
    </row>
    <row r="3051" spans="2:2">
      <c r="B3051">
        <v>1</v>
      </c>
    </row>
    <row r="3052" spans="2:2">
      <c r="B3052">
        <v>1</v>
      </c>
    </row>
    <row r="3053" spans="2:2">
      <c r="B3053">
        <v>1</v>
      </c>
    </row>
    <row r="3054" spans="2:2">
      <c r="B3054">
        <v>1</v>
      </c>
    </row>
    <row r="3055" spans="2:2">
      <c r="B3055">
        <v>1</v>
      </c>
    </row>
    <row r="3056" spans="2:2">
      <c r="B3056">
        <v>1</v>
      </c>
    </row>
    <row r="3057" spans="2:2">
      <c r="B3057">
        <v>1</v>
      </c>
    </row>
    <row r="3058" spans="2:2">
      <c r="B3058">
        <v>1</v>
      </c>
    </row>
    <row r="3059" spans="2:2">
      <c r="B3059">
        <v>1</v>
      </c>
    </row>
    <row r="3060" spans="2:2">
      <c r="B3060">
        <v>1</v>
      </c>
    </row>
    <row r="3061" spans="2:2">
      <c r="B3061">
        <v>1</v>
      </c>
    </row>
    <row r="3062" spans="2:2">
      <c r="B3062">
        <v>1</v>
      </c>
    </row>
    <row r="3063" spans="2:2">
      <c r="B3063">
        <v>1</v>
      </c>
    </row>
    <row r="3064" spans="2:2">
      <c r="B3064">
        <v>1</v>
      </c>
    </row>
    <row r="3065" spans="2:2">
      <c r="B3065">
        <v>1</v>
      </c>
    </row>
    <row r="3066" spans="2:2">
      <c r="B3066">
        <v>1</v>
      </c>
    </row>
    <row r="3067" spans="2:2">
      <c r="B3067">
        <v>1</v>
      </c>
    </row>
    <row r="3068" spans="2:2">
      <c r="B3068">
        <v>1</v>
      </c>
    </row>
    <row r="3069" spans="2:2">
      <c r="B3069">
        <v>1</v>
      </c>
    </row>
    <row r="3070" spans="2:2">
      <c r="B3070">
        <v>1</v>
      </c>
    </row>
    <row r="3071" spans="2:2">
      <c r="B3071">
        <v>1</v>
      </c>
    </row>
    <row r="3072" spans="2:2">
      <c r="B3072">
        <v>1</v>
      </c>
    </row>
    <row r="3073" spans="2:2">
      <c r="B3073">
        <v>1</v>
      </c>
    </row>
    <row r="3074" spans="2:2">
      <c r="B3074">
        <v>1</v>
      </c>
    </row>
    <row r="3075" spans="2:2">
      <c r="B3075">
        <v>1</v>
      </c>
    </row>
    <row r="3076" spans="2:2">
      <c r="B3076">
        <v>1</v>
      </c>
    </row>
    <row r="3077" spans="2:2">
      <c r="B3077">
        <v>1</v>
      </c>
    </row>
    <row r="3078" spans="2:2">
      <c r="B3078">
        <v>1</v>
      </c>
    </row>
    <row r="3079" spans="2:2">
      <c r="B3079">
        <v>1</v>
      </c>
    </row>
    <row r="3080" spans="2:2">
      <c r="B3080">
        <v>1</v>
      </c>
    </row>
    <row r="3081" spans="2:2">
      <c r="B3081">
        <v>1</v>
      </c>
    </row>
    <row r="3082" spans="2:2">
      <c r="B3082">
        <v>1</v>
      </c>
    </row>
    <row r="3083" spans="2:2">
      <c r="B3083">
        <v>1</v>
      </c>
    </row>
    <row r="3084" spans="2:2">
      <c r="B3084">
        <v>1</v>
      </c>
    </row>
    <row r="3085" spans="2:2">
      <c r="B3085">
        <v>1</v>
      </c>
    </row>
    <row r="3086" spans="2:2">
      <c r="B3086">
        <v>1</v>
      </c>
    </row>
    <row r="3087" spans="2:2">
      <c r="B3087">
        <v>1</v>
      </c>
    </row>
    <row r="3088" spans="2:2">
      <c r="B3088">
        <v>1</v>
      </c>
    </row>
    <row r="3089" spans="2:2">
      <c r="B3089">
        <v>1</v>
      </c>
    </row>
    <row r="3090" spans="2:2">
      <c r="B3090">
        <v>1</v>
      </c>
    </row>
    <row r="3091" spans="2:2">
      <c r="B3091">
        <v>1</v>
      </c>
    </row>
    <row r="3092" spans="2:2">
      <c r="B3092">
        <v>1</v>
      </c>
    </row>
    <row r="3093" spans="2:2">
      <c r="B3093">
        <v>1</v>
      </c>
    </row>
    <row r="3094" spans="2:2">
      <c r="B3094">
        <v>1</v>
      </c>
    </row>
    <row r="3095" spans="2:2">
      <c r="B3095">
        <v>1</v>
      </c>
    </row>
    <row r="3096" spans="2:2">
      <c r="B3096">
        <v>1</v>
      </c>
    </row>
    <row r="3097" spans="2:2">
      <c r="B3097">
        <v>1</v>
      </c>
    </row>
    <row r="3098" spans="2:2">
      <c r="B3098">
        <v>1</v>
      </c>
    </row>
    <row r="3099" spans="2:2">
      <c r="B3099">
        <v>1</v>
      </c>
    </row>
    <row r="3100" spans="2:2">
      <c r="B3100">
        <v>1</v>
      </c>
    </row>
    <row r="3101" spans="2:2">
      <c r="B3101">
        <v>1</v>
      </c>
    </row>
    <row r="3102" spans="2:2">
      <c r="B3102">
        <v>1</v>
      </c>
    </row>
    <row r="3103" spans="2:2">
      <c r="B3103">
        <v>1</v>
      </c>
    </row>
    <row r="3104" spans="2:2">
      <c r="B3104">
        <v>1</v>
      </c>
    </row>
    <row r="3105" spans="2:2">
      <c r="B3105">
        <v>1</v>
      </c>
    </row>
    <row r="3106" spans="2:2">
      <c r="B3106">
        <v>1</v>
      </c>
    </row>
    <row r="3107" spans="2:2">
      <c r="B3107">
        <v>1</v>
      </c>
    </row>
    <row r="3108" spans="2:2">
      <c r="B3108">
        <v>1</v>
      </c>
    </row>
    <row r="3109" spans="2:2">
      <c r="B3109">
        <v>1</v>
      </c>
    </row>
    <row r="3110" spans="2:2">
      <c r="B3110">
        <v>1</v>
      </c>
    </row>
    <row r="3111" spans="2:2">
      <c r="B3111">
        <v>1</v>
      </c>
    </row>
    <row r="3112" spans="2:2">
      <c r="B3112">
        <v>1</v>
      </c>
    </row>
    <row r="3113" spans="2:2">
      <c r="B3113">
        <v>1</v>
      </c>
    </row>
    <row r="3114" spans="2:2">
      <c r="B3114">
        <v>1</v>
      </c>
    </row>
    <row r="3115" spans="2:2">
      <c r="B3115">
        <v>1</v>
      </c>
    </row>
    <row r="3116" spans="2:2">
      <c r="B3116">
        <v>1</v>
      </c>
    </row>
    <row r="3117" spans="2:2">
      <c r="B3117">
        <v>1</v>
      </c>
    </row>
    <row r="3118" spans="2:2">
      <c r="B3118">
        <v>1</v>
      </c>
    </row>
    <row r="3119" spans="2:2">
      <c r="B3119">
        <v>1</v>
      </c>
    </row>
    <row r="3120" spans="2:2">
      <c r="B3120">
        <v>1</v>
      </c>
    </row>
    <row r="3121" spans="2:2">
      <c r="B3121">
        <v>1</v>
      </c>
    </row>
    <row r="3122" spans="2:2">
      <c r="B3122">
        <v>1</v>
      </c>
    </row>
    <row r="3123" spans="2:2">
      <c r="B3123">
        <v>1</v>
      </c>
    </row>
    <row r="3124" spans="2:2">
      <c r="B3124">
        <v>1</v>
      </c>
    </row>
    <row r="3125" spans="2:2">
      <c r="B3125">
        <v>1</v>
      </c>
    </row>
    <row r="3126" spans="2:2">
      <c r="B3126">
        <v>1</v>
      </c>
    </row>
    <row r="3127" spans="2:2">
      <c r="B3127">
        <v>1</v>
      </c>
    </row>
    <row r="3128" spans="2:2">
      <c r="B3128">
        <v>1</v>
      </c>
    </row>
    <row r="3129" spans="2:2">
      <c r="B3129">
        <v>1</v>
      </c>
    </row>
    <row r="3130" spans="2:2">
      <c r="B3130">
        <v>1</v>
      </c>
    </row>
    <row r="3131" spans="2:2">
      <c r="B3131">
        <v>1</v>
      </c>
    </row>
    <row r="3132" spans="2:2">
      <c r="B3132">
        <v>1</v>
      </c>
    </row>
    <row r="3133" spans="2:2">
      <c r="B3133">
        <v>1</v>
      </c>
    </row>
    <row r="3134" spans="2:2">
      <c r="B3134">
        <v>1</v>
      </c>
    </row>
    <row r="3135" spans="2:2">
      <c r="B3135">
        <v>1</v>
      </c>
    </row>
    <row r="3136" spans="2:2">
      <c r="B3136">
        <v>1</v>
      </c>
    </row>
    <row r="3137" spans="2:2">
      <c r="B3137">
        <v>1</v>
      </c>
    </row>
    <row r="3138" spans="2:2">
      <c r="B3138">
        <v>1</v>
      </c>
    </row>
    <row r="3139" spans="2:2">
      <c r="B3139">
        <v>1</v>
      </c>
    </row>
    <row r="3140" spans="2:2">
      <c r="B3140">
        <v>1</v>
      </c>
    </row>
    <row r="3141" spans="2:2">
      <c r="B3141">
        <v>1</v>
      </c>
    </row>
    <row r="3142" spans="2:2">
      <c r="B3142">
        <v>1</v>
      </c>
    </row>
    <row r="3143" spans="2:2">
      <c r="B3143">
        <v>1</v>
      </c>
    </row>
    <row r="3144" spans="2:2">
      <c r="B3144">
        <v>1</v>
      </c>
    </row>
    <row r="3145" spans="2:2">
      <c r="B3145">
        <v>1</v>
      </c>
    </row>
    <row r="3146" spans="2:2">
      <c r="B3146">
        <v>1</v>
      </c>
    </row>
    <row r="3147" spans="2:2">
      <c r="B3147">
        <v>1</v>
      </c>
    </row>
    <row r="3148" spans="2:2">
      <c r="B3148">
        <v>1</v>
      </c>
    </row>
    <row r="3149" spans="2:2">
      <c r="B3149">
        <v>1</v>
      </c>
    </row>
    <row r="3150" spans="2:2">
      <c r="B3150">
        <v>1</v>
      </c>
    </row>
    <row r="3151" spans="2:2">
      <c r="B3151">
        <v>1</v>
      </c>
    </row>
    <row r="3152" spans="2:2">
      <c r="B3152">
        <v>1</v>
      </c>
    </row>
    <row r="3153" spans="2:2">
      <c r="B3153">
        <v>1</v>
      </c>
    </row>
    <row r="3154" spans="2:2">
      <c r="B3154">
        <v>1</v>
      </c>
    </row>
    <row r="3155" spans="2:2">
      <c r="B3155">
        <v>1</v>
      </c>
    </row>
    <row r="3156" spans="2:2">
      <c r="B3156">
        <v>1</v>
      </c>
    </row>
    <row r="3157" spans="2:2">
      <c r="B3157">
        <v>1</v>
      </c>
    </row>
    <row r="3158" spans="2:2">
      <c r="B3158">
        <v>1</v>
      </c>
    </row>
    <row r="3159" spans="2:2">
      <c r="B3159">
        <v>1</v>
      </c>
    </row>
    <row r="3160" spans="2:2">
      <c r="B3160">
        <v>1</v>
      </c>
    </row>
    <row r="3161" spans="2:2">
      <c r="B3161">
        <v>1</v>
      </c>
    </row>
    <row r="3162" spans="2:2">
      <c r="B3162">
        <v>1</v>
      </c>
    </row>
    <row r="3163" spans="2:2">
      <c r="B3163">
        <v>1</v>
      </c>
    </row>
    <row r="3164" spans="2:2">
      <c r="B3164">
        <v>1</v>
      </c>
    </row>
    <row r="3165" spans="2:2">
      <c r="B3165">
        <v>1</v>
      </c>
    </row>
    <row r="3166" spans="2:2">
      <c r="B3166">
        <v>1</v>
      </c>
    </row>
    <row r="3167" spans="2:2">
      <c r="B3167">
        <v>1</v>
      </c>
    </row>
    <row r="3168" spans="2:2">
      <c r="B3168">
        <v>1</v>
      </c>
    </row>
    <row r="3169" spans="2:2">
      <c r="B3169">
        <v>1</v>
      </c>
    </row>
    <row r="3170" spans="2:2">
      <c r="B3170">
        <v>1</v>
      </c>
    </row>
    <row r="3171" spans="2:2">
      <c r="B3171">
        <v>1</v>
      </c>
    </row>
    <row r="3172" spans="2:2">
      <c r="B3172">
        <v>1</v>
      </c>
    </row>
    <row r="3173" spans="2:2">
      <c r="B3173">
        <v>1</v>
      </c>
    </row>
    <row r="3174" spans="2:2">
      <c r="B3174">
        <v>1</v>
      </c>
    </row>
    <row r="3175" spans="2:2">
      <c r="B3175">
        <v>1</v>
      </c>
    </row>
    <row r="3176" spans="2:2">
      <c r="B3176">
        <v>1</v>
      </c>
    </row>
    <row r="3177" spans="2:2">
      <c r="B3177">
        <v>1</v>
      </c>
    </row>
    <row r="3178" spans="2:2">
      <c r="B3178">
        <v>1</v>
      </c>
    </row>
    <row r="3179" spans="2:2">
      <c r="B3179">
        <v>1</v>
      </c>
    </row>
    <row r="3180" spans="2:2">
      <c r="B3180">
        <v>1</v>
      </c>
    </row>
    <row r="3181" spans="2:2">
      <c r="B3181">
        <v>1</v>
      </c>
    </row>
    <row r="3182" spans="2:2">
      <c r="B3182">
        <v>1</v>
      </c>
    </row>
    <row r="3183" spans="2:2">
      <c r="B3183">
        <v>1</v>
      </c>
    </row>
    <row r="3184" spans="2:2">
      <c r="B3184">
        <v>1</v>
      </c>
    </row>
    <row r="3185" spans="2:2">
      <c r="B3185">
        <v>1</v>
      </c>
    </row>
    <row r="3186" spans="2:2">
      <c r="B3186">
        <v>1</v>
      </c>
    </row>
    <row r="3187" spans="2:2">
      <c r="B3187">
        <v>1</v>
      </c>
    </row>
    <row r="3188" spans="2:2">
      <c r="B3188">
        <v>1</v>
      </c>
    </row>
    <row r="3189" spans="2:2">
      <c r="B3189">
        <v>1</v>
      </c>
    </row>
    <row r="3190" spans="2:2">
      <c r="B3190">
        <v>1</v>
      </c>
    </row>
    <row r="3191" spans="2:2">
      <c r="B3191">
        <v>1</v>
      </c>
    </row>
    <row r="3192" spans="2:2">
      <c r="B3192">
        <v>1</v>
      </c>
    </row>
    <row r="3193" spans="2:2">
      <c r="B3193">
        <v>1</v>
      </c>
    </row>
    <row r="3194" spans="2:2">
      <c r="B3194">
        <v>1</v>
      </c>
    </row>
    <row r="3195" spans="2:2">
      <c r="B3195">
        <v>1</v>
      </c>
    </row>
    <row r="3196" spans="2:2">
      <c r="B3196">
        <v>1</v>
      </c>
    </row>
    <row r="3197" spans="2:2">
      <c r="B3197">
        <v>1</v>
      </c>
    </row>
    <row r="3198" spans="2:2">
      <c r="B3198">
        <v>1</v>
      </c>
    </row>
    <row r="3199" spans="2:2">
      <c r="B3199">
        <v>1</v>
      </c>
    </row>
    <row r="3200" spans="2:2">
      <c r="B3200">
        <v>1</v>
      </c>
    </row>
    <row r="3201" spans="2:2">
      <c r="B3201">
        <v>1</v>
      </c>
    </row>
    <row r="3202" spans="2:2">
      <c r="B3202">
        <v>1</v>
      </c>
    </row>
    <row r="3203" spans="2:2">
      <c r="B3203">
        <v>1</v>
      </c>
    </row>
    <row r="3204" spans="2:2">
      <c r="B3204">
        <v>1</v>
      </c>
    </row>
    <row r="3205" spans="2:2">
      <c r="B3205">
        <v>1</v>
      </c>
    </row>
    <row r="3206" spans="2:2">
      <c r="B3206">
        <v>1</v>
      </c>
    </row>
    <row r="3207" spans="2:2">
      <c r="B3207">
        <v>1</v>
      </c>
    </row>
    <row r="3208" spans="2:2">
      <c r="B3208">
        <v>1</v>
      </c>
    </row>
    <row r="3209" spans="2:2">
      <c r="B3209">
        <v>1</v>
      </c>
    </row>
    <row r="3210" spans="2:2">
      <c r="B3210">
        <v>1</v>
      </c>
    </row>
    <row r="3211" spans="2:2">
      <c r="B3211">
        <v>1</v>
      </c>
    </row>
    <row r="3212" spans="2:2">
      <c r="B3212">
        <v>1</v>
      </c>
    </row>
    <row r="3213" spans="2:2">
      <c r="B3213">
        <v>1</v>
      </c>
    </row>
    <row r="3214" spans="2:2">
      <c r="B3214">
        <v>1</v>
      </c>
    </row>
    <row r="3215" spans="2:2">
      <c r="B3215">
        <v>1</v>
      </c>
    </row>
    <row r="3216" spans="2:2">
      <c r="B3216">
        <v>1</v>
      </c>
    </row>
    <row r="3217" spans="2:2">
      <c r="B3217">
        <v>1</v>
      </c>
    </row>
    <row r="3218" spans="2:2">
      <c r="B3218">
        <v>1</v>
      </c>
    </row>
    <row r="3219" spans="2:2">
      <c r="B3219">
        <v>1</v>
      </c>
    </row>
    <row r="3220" spans="2:2">
      <c r="B3220">
        <v>1</v>
      </c>
    </row>
    <row r="3221" spans="2:2">
      <c r="B3221">
        <v>1</v>
      </c>
    </row>
    <row r="3222" spans="2:2">
      <c r="B3222">
        <v>1</v>
      </c>
    </row>
    <row r="3223" spans="2:2">
      <c r="B3223">
        <v>1</v>
      </c>
    </row>
    <row r="3224" spans="2:2">
      <c r="B3224">
        <v>1</v>
      </c>
    </row>
    <row r="3225" spans="2:2">
      <c r="B3225">
        <v>1</v>
      </c>
    </row>
    <row r="3226" spans="2:2">
      <c r="B3226">
        <v>1</v>
      </c>
    </row>
    <row r="3227" spans="2:2">
      <c r="B3227">
        <v>1</v>
      </c>
    </row>
    <row r="3228" spans="2:2">
      <c r="B3228">
        <v>1</v>
      </c>
    </row>
    <row r="3229" spans="2:2">
      <c r="B3229">
        <v>1</v>
      </c>
    </row>
    <row r="3230" spans="2:2">
      <c r="B3230">
        <v>1</v>
      </c>
    </row>
    <row r="3231" spans="2:2">
      <c r="B3231">
        <v>1</v>
      </c>
    </row>
    <row r="3232" spans="2:2">
      <c r="B3232">
        <v>1</v>
      </c>
    </row>
    <row r="3233" spans="2:2">
      <c r="B3233">
        <v>1</v>
      </c>
    </row>
    <row r="3234" spans="2:2">
      <c r="B3234">
        <v>1</v>
      </c>
    </row>
    <row r="3235" spans="2:2">
      <c r="B3235">
        <v>1</v>
      </c>
    </row>
    <row r="3236" spans="2:2">
      <c r="B3236">
        <v>1</v>
      </c>
    </row>
    <row r="3237" spans="2:2">
      <c r="B3237">
        <v>1</v>
      </c>
    </row>
    <row r="3238" spans="2:2">
      <c r="B3238">
        <v>1</v>
      </c>
    </row>
    <row r="3239" spans="2:2">
      <c r="B3239">
        <v>1</v>
      </c>
    </row>
    <row r="3240" spans="2:2">
      <c r="B3240">
        <v>1</v>
      </c>
    </row>
    <row r="3241" spans="2:2">
      <c r="B3241">
        <v>1</v>
      </c>
    </row>
    <row r="3242" spans="2:2">
      <c r="B3242">
        <v>1</v>
      </c>
    </row>
    <row r="3243" spans="2:2">
      <c r="B3243">
        <v>1</v>
      </c>
    </row>
    <row r="3244" spans="2:2">
      <c r="B3244">
        <v>1</v>
      </c>
    </row>
    <row r="3245" spans="2:2">
      <c r="B3245">
        <v>1</v>
      </c>
    </row>
    <row r="3246" spans="2:2">
      <c r="B3246">
        <v>1</v>
      </c>
    </row>
    <row r="3247" spans="2:2">
      <c r="B3247">
        <v>1</v>
      </c>
    </row>
    <row r="3248" spans="2:2">
      <c r="B3248">
        <v>1</v>
      </c>
    </row>
    <row r="3249" spans="2:2">
      <c r="B3249">
        <v>1</v>
      </c>
    </row>
    <row r="3250" spans="2:2">
      <c r="B3250">
        <v>1</v>
      </c>
    </row>
    <row r="3251" spans="2:2">
      <c r="B3251">
        <v>1</v>
      </c>
    </row>
    <row r="3252" spans="2:2">
      <c r="B3252">
        <v>1</v>
      </c>
    </row>
    <row r="3253" spans="2:2">
      <c r="B3253">
        <v>1</v>
      </c>
    </row>
    <row r="3254" spans="2:2">
      <c r="B3254">
        <v>1</v>
      </c>
    </row>
    <row r="3255" spans="2:2">
      <c r="B3255">
        <v>1</v>
      </c>
    </row>
    <row r="3256" spans="2:2">
      <c r="B3256">
        <v>1</v>
      </c>
    </row>
    <row r="3257" spans="2:2">
      <c r="B3257">
        <v>1</v>
      </c>
    </row>
    <row r="3258" spans="2:2">
      <c r="B3258">
        <v>1</v>
      </c>
    </row>
    <row r="3259" spans="2:2">
      <c r="B3259">
        <v>1</v>
      </c>
    </row>
    <row r="3260" spans="2:2">
      <c r="B3260">
        <v>1</v>
      </c>
    </row>
    <row r="3261" spans="2:2">
      <c r="B3261">
        <v>1</v>
      </c>
    </row>
    <row r="3262" spans="2:2">
      <c r="B3262">
        <v>1</v>
      </c>
    </row>
    <row r="3263" spans="2:2">
      <c r="B3263">
        <v>1</v>
      </c>
    </row>
    <row r="3264" spans="2:2">
      <c r="B3264">
        <v>1</v>
      </c>
    </row>
    <row r="3265" spans="2:2">
      <c r="B3265">
        <v>1</v>
      </c>
    </row>
    <row r="3266" spans="2:2">
      <c r="B3266">
        <v>1</v>
      </c>
    </row>
    <row r="3267" spans="2:2">
      <c r="B3267">
        <v>1</v>
      </c>
    </row>
    <row r="3268" spans="2:2">
      <c r="B3268">
        <v>1</v>
      </c>
    </row>
    <row r="3269" spans="2:2">
      <c r="B3269">
        <v>1</v>
      </c>
    </row>
    <row r="3270" spans="2:2">
      <c r="B3270">
        <v>1</v>
      </c>
    </row>
    <row r="3271" spans="2:2">
      <c r="B3271">
        <v>1</v>
      </c>
    </row>
    <row r="3272" spans="2:2">
      <c r="B3272">
        <v>1</v>
      </c>
    </row>
    <row r="3273" spans="2:2">
      <c r="B3273">
        <v>1</v>
      </c>
    </row>
    <row r="3274" spans="2:2">
      <c r="B3274">
        <v>1</v>
      </c>
    </row>
    <row r="3275" spans="2:2">
      <c r="B3275">
        <v>1</v>
      </c>
    </row>
    <row r="3276" spans="2:2">
      <c r="B3276">
        <v>1</v>
      </c>
    </row>
    <row r="3277" spans="2:2">
      <c r="B3277">
        <v>1</v>
      </c>
    </row>
    <row r="3278" spans="2:2">
      <c r="B3278">
        <v>1</v>
      </c>
    </row>
    <row r="3279" spans="2:2">
      <c r="B3279">
        <v>1</v>
      </c>
    </row>
    <row r="3280" spans="2:2">
      <c r="B3280">
        <v>1</v>
      </c>
    </row>
    <row r="3281" spans="2:2">
      <c r="B3281">
        <v>1</v>
      </c>
    </row>
    <row r="3282" spans="2:2">
      <c r="B3282">
        <v>1</v>
      </c>
    </row>
    <row r="3283" spans="2:2">
      <c r="B3283">
        <v>1</v>
      </c>
    </row>
    <row r="3284" spans="2:2">
      <c r="B3284">
        <v>1</v>
      </c>
    </row>
    <row r="3285" spans="2:2">
      <c r="B3285">
        <v>1</v>
      </c>
    </row>
    <row r="3286" spans="2:2">
      <c r="B3286">
        <v>1</v>
      </c>
    </row>
    <row r="3287" spans="2:2">
      <c r="B3287">
        <v>1</v>
      </c>
    </row>
    <row r="3288" spans="2:2">
      <c r="B3288">
        <v>1</v>
      </c>
    </row>
    <row r="3289" spans="2:2">
      <c r="B3289">
        <v>1</v>
      </c>
    </row>
    <row r="3290" spans="2:2">
      <c r="B3290">
        <v>1</v>
      </c>
    </row>
    <row r="3291" spans="2:2">
      <c r="B3291">
        <v>1</v>
      </c>
    </row>
    <row r="3292" spans="2:2">
      <c r="B3292">
        <v>1</v>
      </c>
    </row>
    <row r="3293" spans="2:2">
      <c r="B3293">
        <v>1</v>
      </c>
    </row>
    <row r="3294" spans="2:2">
      <c r="B3294">
        <v>1</v>
      </c>
    </row>
    <row r="3295" spans="2:2">
      <c r="B3295">
        <v>1</v>
      </c>
    </row>
    <row r="3296" spans="2:2">
      <c r="B3296">
        <v>1</v>
      </c>
    </row>
    <row r="3297" spans="2:2">
      <c r="B3297">
        <v>1</v>
      </c>
    </row>
    <row r="3298" spans="2:2">
      <c r="B3298">
        <v>1</v>
      </c>
    </row>
    <row r="3299" spans="2:2">
      <c r="B3299">
        <v>1</v>
      </c>
    </row>
    <row r="3300" spans="2:2">
      <c r="B3300">
        <v>1</v>
      </c>
    </row>
    <row r="3301" spans="2:2">
      <c r="B3301">
        <v>1</v>
      </c>
    </row>
    <row r="3302" spans="2:2">
      <c r="B3302">
        <v>1</v>
      </c>
    </row>
    <row r="3303" spans="2:2">
      <c r="B3303">
        <v>1</v>
      </c>
    </row>
    <row r="3304" spans="2:2">
      <c r="B3304">
        <v>1</v>
      </c>
    </row>
    <row r="3305" spans="2:2">
      <c r="B3305">
        <v>1</v>
      </c>
    </row>
    <row r="3306" spans="2:2">
      <c r="B3306">
        <v>1</v>
      </c>
    </row>
    <row r="3307" spans="2:2">
      <c r="B3307">
        <v>1</v>
      </c>
    </row>
    <row r="3308" spans="2:2">
      <c r="B3308">
        <v>1</v>
      </c>
    </row>
    <row r="3309" spans="2:2">
      <c r="B3309">
        <v>1</v>
      </c>
    </row>
    <row r="3310" spans="2:2">
      <c r="B3310">
        <v>1</v>
      </c>
    </row>
    <row r="3311" spans="2:2">
      <c r="B3311">
        <v>1</v>
      </c>
    </row>
    <row r="3312" spans="2:2">
      <c r="B3312">
        <v>1</v>
      </c>
    </row>
    <row r="3313" spans="2:2">
      <c r="B3313">
        <v>1</v>
      </c>
    </row>
    <row r="3314" spans="2:2">
      <c r="B3314">
        <v>1</v>
      </c>
    </row>
    <row r="3315" spans="2:2">
      <c r="B3315">
        <v>1</v>
      </c>
    </row>
    <row r="3316" spans="2:2">
      <c r="B3316">
        <v>1</v>
      </c>
    </row>
    <row r="3317" spans="2:2">
      <c r="B3317">
        <v>1</v>
      </c>
    </row>
    <row r="3318" spans="2:2">
      <c r="B3318">
        <v>1</v>
      </c>
    </row>
    <row r="3319" spans="2:2">
      <c r="B3319">
        <v>1</v>
      </c>
    </row>
    <row r="3320" spans="2:2">
      <c r="B3320">
        <v>1</v>
      </c>
    </row>
    <row r="3321" spans="2:2">
      <c r="B3321">
        <v>1</v>
      </c>
    </row>
    <row r="3322" spans="2:2">
      <c r="B3322">
        <v>1</v>
      </c>
    </row>
    <row r="3323" spans="2:2">
      <c r="B3323">
        <v>1</v>
      </c>
    </row>
    <row r="3324" spans="2:2">
      <c r="B3324">
        <v>1</v>
      </c>
    </row>
    <row r="3325" spans="2:2">
      <c r="B3325">
        <v>1</v>
      </c>
    </row>
    <row r="3326" spans="2:2">
      <c r="B3326">
        <v>1</v>
      </c>
    </row>
    <row r="3327" spans="2:2">
      <c r="B3327">
        <v>1</v>
      </c>
    </row>
    <row r="3328" spans="2:2">
      <c r="B3328">
        <v>1</v>
      </c>
    </row>
    <row r="3329" spans="2:2">
      <c r="B3329">
        <v>1</v>
      </c>
    </row>
    <row r="3330" spans="2:2">
      <c r="B3330">
        <v>1</v>
      </c>
    </row>
    <row r="3331" spans="2:2">
      <c r="B3331">
        <v>1</v>
      </c>
    </row>
    <row r="3332" spans="2:2">
      <c r="B3332">
        <v>1</v>
      </c>
    </row>
    <row r="3333" spans="2:2">
      <c r="B3333">
        <v>1</v>
      </c>
    </row>
    <row r="3334" spans="2:2">
      <c r="B3334">
        <v>1</v>
      </c>
    </row>
    <row r="3335" spans="2:2">
      <c r="B3335">
        <v>1</v>
      </c>
    </row>
    <row r="3336" spans="2:2">
      <c r="B3336">
        <v>1</v>
      </c>
    </row>
    <row r="3337" spans="2:2">
      <c r="B3337">
        <v>1</v>
      </c>
    </row>
    <row r="3338" spans="2:2">
      <c r="B3338">
        <v>1</v>
      </c>
    </row>
    <row r="3339" spans="2:2">
      <c r="B3339">
        <v>1</v>
      </c>
    </row>
    <row r="3340" spans="2:2">
      <c r="B3340">
        <v>1</v>
      </c>
    </row>
    <row r="3341" spans="2:2">
      <c r="B3341">
        <v>1</v>
      </c>
    </row>
    <row r="3342" spans="2:2">
      <c r="B3342">
        <v>1</v>
      </c>
    </row>
    <row r="3343" spans="2:2">
      <c r="B3343">
        <v>1</v>
      </c>
    </row>
    <row r="3344" spans="2:2">
      <c r="B3344">
        <v>1</v>
      </c>
    </row>
    <row r="3345" spans="2:2">
      <c r="B3345">
        <v>1</v>
      </c>
    </row>
    <row r="3346" spans="2:2">
      <c r="B3346">
        <v>1</v>
      </c>
    </row>
    <row r="3347" spans="2:2">
      <c r="B3347">
        <v>1</v>
      </c>
    </row>
    <row r="3348" spans="2:2">
      <c r="B3348">
        <v>1</v>
      </c>
    </row>
    <row r="3349" spans="2:2">
      <c r="B3349">
        <v>1</v>
      </c>
    </row>
    <row r="3350" spans="2:2">
      <c r="B3350">
        <v>1</v>
      </c>
    </row>
    <row r="3351" spans="2:2">
      <c r="B3351">
        <v>1</v>
      </c>
    </row>
    <row r="3352" spans="2:2">
      <c r="B3352">
        <v>1</v>
      </c>
    </row>
    <row r="3353" spans="2:2">
      <c r="B3353">
        <v>1</v>
      </c>
    </row>
    <row r="3354" spans="2:2">
      <c r="B3354">
        <v>1</v>
      </c>
    </row>
    <row r="3355" spans="2:2">
      <c r="B3355">
        <v>1</v>
      </c>
    </row>
    <row r="3356" spans="2:2">
      <c r="B3356">
        <v>1</v>
      </c>
    </row>
    <row r="3357" spans="2:2">
      <c r="B3357">
        <v>1</v>
      </c>
    </row>
    <row r="3358" spans="2:2">
      <c r="B3358">
        <v>1</v>
      </c>
    </row>
    <row r="3359" spans="2:2">
      <c r="B3359">
        <v>1</v>
      </c>
    </row>
    <row r="3360" spans="2:2">
      <c r="B3360">
        <v>1</v>
      </c>
    </row>
    <row r="3361" spans="2:2">
      <c r="B3361">
        <v>1</v>
      </c>
    </row>
    <row r="3362" spans="2:2">
      <c r="B3362">
        <v>1</v>
      </c>
    </row>
    <row r="3363" spans="2:2">
      <c r="B3363">
        <v>1</v>
      </c>
    </row>
    <row r="3364" spans="2:2">
      <c r="B3364">
        <v>1</v>
      </c>
    </row>
    <row r="3365" spans="2:2">
      <c r="B3365">
        <v>1</v>
      </c>
    </row>
    <row r="3366" spans="2:2">
      <c r="B3366">
        <v>1</v>
      </c>
    </row>
    <row r="3367" spans="2:2">
      <c r="B3367">
        <v>1</v>
      </c>
    </row>
    <row r="3368" spans="2:2">
      <c r="B3368">
        <v>1</v>
      </c>
    </row>
    <row r="3369" spans="2:2">
      <c r="B3369">
        <v>1</v>
      </c>
    </row>
    <row r="3370" spans="2:2">
      <c r="B3370">
        <v>1</v>
      </c>
    </row>
    <row r="3371" spans="2:2">
      <c r="B3371">
        <v>1</v>
      </c>
    </row>
    <row r="3372" spans="2:2">
      <c r="B3372">
        <v>1</v>
      </c>
    </row>
    <row r="3373" spans="2:2">
      <c r="B3373">
        <v>1</v>
      </c>
    </row>
    <row r="3374" spans="2:2">
      <c r="B3374">
        <v>1</v>
      </c>
    </row>
    <row r="3375" spans="2:2">
      <c r="B3375">
        <v>1</v>
      </c>
    </row>
    <row r="3376" spans="2:2">
      <c r="B3376">
        <v>1</v>
      </c>
    </row>
    <row r="3377" spans="2:2">
      <c r="B3377">
        <v>1</v>
      </c>
    </row>
    <row r="3378" spans="2:2">
      <c r="B3378">
        <v>1</v>
      </c>
    </row>
    <row r="3379" spans="2:2">
      <c r="B3379">
        <v>1</v>
      </c>
    </row>
    <row r="3380" spans="2:2">
      <c r="B3380">
        <v>1</v>
      </c>
    </row>
    <row r="3381" spans="2:2">
      <c r="B3381">
        <v>1</v>
      </c>
    </row>
    <row r="3382" spans="2:2">
      <c r="B3382">
        <v>1</v>
      </c>
    </row>
    <row r="3383" spans="2:2">
      <c r="B3383">
        <v>1</v>
      </c>
    </row>
    <row r="3384" spans="2:2">
      <c r="B3384">
        <v>1</v>
      </c>
    </row>
    <row r="3385" spans="2:2">
      <c r="B3385">
        <v>1</v>
      </c>
    </row>
    <row r="3386" spans="2:2">
      <c r="B3386">
        <v>1</v>
      </c>
    </row>
    <row r="3387" spans="2:2">
      <c r="B3387">
        <v>1</v>
      </c>
    </row>
    <row r="3388" spans="2:2">
      <c r="B3388">
        <v>1</v>
      </c>
    </row>
    <row r="3389" spans="2:2">
      <c r="B3389">
        <v>1</v>
      </c>
    </row>
    <row r="3390" spans="2:2">
      <c r="B3390">
        <v>1</v>
      </c>
    </row>
    <row r="3391" spans="2:2">
      <c r="B3391">
        <v>1</v>
      </c>
    </row>
    <row r="3392" spans="2:2">
      <c r="B3392">
        <v>1</v>
      </c>
    </row>
    <row r="3393" spans="2:2">
      <c r="B3393">
        <v>1</v>
      </c>
    </row>
    <row r="3394" spans="2:2">
      <c r="B3394">
        <v>1</v>
      </c>
    </row>
    <row r="3395" spans="2:2">
      <c r="B3395">
        <v>1</v>
      </c>
    </row>
    <row r="3396" spans="2:2">
      <c r="B3396">
        <v>1</v>
      </c>
    </row>
    <row r="3397" spans="2:2">
      <c r="B3397">
        <v>1</v>
      </c>
    </row>
    <row r="3398" spans="2:2">
      <c r="B3398">
        <v>1</v>
      </c>
    </row>
    <row r="3399" spans="2:2">
      <c r="B3399">
        <v>1</v>
      </c>
    </row>
    <row r="3400" spans="2:2">
      <c r="B3400">
        <v>1</v>
      </c>
    </row>
    <row r="3401" spans="2:2">
      <c r="B3401">
        <v>1</v>
      </c>
    </row>
    <row r="3402" spans="2:2">
      <c r="B3402">
        <v>1</v>
      </c>
    </row>
    <row r="3403" spans="2:2">
      <c r="B3403">
        <v>1</v>
      </c>
    </row>
    <row r="3404" spans="2:2">
      <c r="B3404">
        <v>1</v>
      </c>
    </row>
    <row r="3405" spans="2:2">
      <c r="B3405">
        <v>1</v>
      </c>
    </row>
    <row r="3406" spans="2:2">
      <c r="B3406">
        <v>1</v>
      </c>
    </row>
    <row r="3407" spans="2:2">
      <c r="B3407">
        <v>1</v>
      </c>
    </row>
    <row r="3408" spans="2:2">
      <c r="B3408">
        <v>1</v>
      </c>
    </row>
    <row r="3409" spans="2:2">
      <c r="B3409">
        <v>1</v>
      </c>
    </row>
    <row r="3410" spans="2:2">
      <c r="B3410">
        <v>1</v>
      </c>
    </row>
    <row r="3411" spans="2:2">
      <c r="B3411">
        <v>1</v>
      </c>
    </row>
    <row r="3412" spans="2:2">
      <c r="B3412">
        <v>1</v>
      </c>
    </row>
    <row r="3413" spans="2:2">
      <c r="B3413">
        <v>1</v>
      </c>
    </row>
    <row r="3414" spans="2:2">
      <c r="B3414">
        <v>1</v>
      </c>
    </row>
    <row r="3415" spans="2:2">
      <c r="B3415">
        <v>1</v>
      </c>
    </row>
    <row r="3416" spans="2:2">
      <c r="B3416">
        <v>1</v>
      </c>
    </row>
    <row r="3417" spans="2:2">
      <c r="B3417">
        <v>1</v>
      </c>
    </row>
    <row r="3418" spans="2:2">
      <c r="B3418">
        <v>1</v>
      </c>
    </row>
    <row r="3419" spans="2:2">
      <c r="B3419">
        <v>1</v>
      </c>
    </row>
    <row r="3420" spans="2:2">
      <c r="B3420">
        <v>1</v>
      </c>
    </row>
    <row r="3421" spans="2:2">
      <c r="B3421">
        <v>1</v>
      </c>
    </row>
    <row r="3422" spans="2:2">
      <c r="B3422">
        <v>1</v>
      </c>
    </row>
    <row r="3423" spans="2:2">
      <c r="B3423">
        <v>1</v>
      </c>
    </row>
    <row r="3424" spans="2:2">
      <c r="B3424">
        <v>1</v>
      </c>
    </row>
    <row r="3425" spans="2:2">
      <c r="B3425">
        <v>1</v>
      </c>
    </row>
    <row r="3426" spans="2:2">
      <c r="B3426">
        <v>1</v>
      </c>
    </row>
    <row r="3427" spans="2:2">
      <c r="B3427">
        <v>1</v>
      </c>
    </row>
    <row r="3428" spans="2:2">
      <c r="B3428">
        <v>1</v>
      </c>
    </row>
    <row r="3429" spans="2:2">
      <c r="B3429">
        <v>1</v>
      </c>
    </row>
    <row r="3430" spans="2:2">
      <c r="B3430">
        <v>1</v>
      </c>
    </row>
    <row r="3431" spans="2:2">
      <c r="B3431">
        <v>1</v>
      </c>
    </row>
    <row r="3432" spans="2:2">
      <c r="B3432">
        <v>1</v>
      </c>
    </row>
    <row r="3433" spans="2:2">
      <c r="B3433">
        <v>1</v>
      </c>
    </row>
    <row r="3434" spans="2:2">
      <c r="B3434">
        <v>1</v>
      </c>
    </row>
    <row r="3435" spans="2:2">
      <c r="B3435">
        <v>1</v>
      </c>
    </row>
    <row r="3436" spans="2:2">
      <c r="B3436">
        <v>1</v>
      </c>
    </row>
    <row r="3437" spans="2:2">
      <c r="B3437">
        <v>1</v>
      </c>
    </row>
    <row r="3438" spans="2:2">
      <c r="B3438">
        <v>1</v>
      </c>
    </row>
    <row r="3439" spans="2:2">
      <c r="B3439">
        <v>1</v>
      </c>
    </row>
    <row r="3440" spans="2:2">
      <c r="B3440">
        <v>1</v>
      </c>
    </row>
    <row r="3441" spans="2:2">
      <c r="B3441">
        <v>1</v>
      </c>
    </row>
    <row r="3442" spans="2:2">
      <c r="B3442">
        <v>1</v>
      </c>
    </row>
    <row r="3443" spans="2:2">
      <c r="B3443">
        <v>1</v>
      </c>
    </row>
    <row r="3444" spans="2:2">
      <c r="B3444">
        <v>1</v>
      </c>
    </row>
    <row r="3445" spans="2:2">
      <c r="B3445">
        <v>1</v>
      </c>
    </row>
    <row r="3446" spans="2:2">
      <c r="B3446">
        <v>1</v>
      </c>
    </row>
    <row r="3447" spans="2:2">
      <c r="B3447">
        <v>1</v>
      </c>
    </row>
    <row r="3448" spans="2:2">
      <c r="B3448">
        <v>1</v>
      </c>
    </row>
    <row r="3449" spans="2:2">
      <c r="B3449">
        <v>1</v>
      </c>
    </row>
    <row r="3450" spans="2:2">
      <c r="B3450">
        <v>1</v>
      </c>
    </row>
    <row r="3451" spans="2:2">
      <c r="B3451">
        <v>1</v>
      </c>
    </row>
    <row r="3452" spans="2:2">
      <c r="B3452">
        <v>1</v>
      </c>
    </row>
    <row r="3453" spans="2:2">
      <c r="B3453">
        <v>1</v>
      </c>
    </row>
    <row r="3454" spans="2:2">
      <c r="B3454">
        <v>1</v>
      </c>
    </row>
    <row r="3455" spans="2:2">
      <c r="B3455">
        <v>1</v>
      </c>
    </row>
    <row r="3456" spans="2:2">
      <c r="B3456">
        <v>1</v>
      </c>
    </row>
    <row r="3457" spans="2:2">
      <c r="B3457">
        <v>1</v>
      </c>
    </row>
    <row r="3458" spans="2:2">
      <c r="B3458">
        <v>1</v>
      </c>
    </row>
    <row r="3459" spans="2:2">
      <c r="B3459">
        <v>1</v>
      </c>
    </row>
    <row r="3460" spans="2:2">
      <c r="B3460">
        <v>1</v>
      </c>
    </row>
    <row r="3461" spans="2:2">
      <c r="B3461">
        <v>1</v>
      </c>
    </row>
    <row r="3462" spans="2:2">
      <c r="B3462">
        <v>1</v>
      </c>
    </row>
    <row r="3463" spans="2:2">
      <c r="B3463">
        <v>1</v>
      </c>
    </row>
    <row r="3464" spans="2:2">
      <c r="B3464">
        <v>1</v>
      </c>
    </row>
    <row r="3465" spans="2:2">
      <c r="B3465">
        <v>1</v>
      </c>
    </row>
    <row r="3466" spans="2:2">
      <c r="B3466">
        <v>1</v>
      </c>
    </row>
    <row r="3467" spans="2:2">
      <c r="B3467">
        <v>1</v>
      </c>
    </row>
    <row r="3468" spans="2:2">
      <c r="B3468">
        <v>1</v>
      </c>
    </row>
    <row r="3469" spans="2:2">
      <c r="B3469">
        <v>1</v>
      </c>
    </row>
    <row r="3470" spans="2:2">
      <c r="B3470">
        <v>1</v>
      </c>
    </row>
    <row r="3471" spans="2:2">
      <c r="B3471">
        <v>1</v>
      </c>
    </row>
    <row r="3472" spans="2:2">
      <c r="B3472">
        <v>1</v>
      </c>
    </row>
    <row r="3473" spans="2:2">
      <c r="B3473">
        <v>1</v>
      </c>
    </row>
    <row r="3474" spans="2:2">
      <c r="B3474">
        <v>1</v>
      </c>
    </row>
    <row r="3475" spans="2:2">
      <c r="B3475">
        <v>1</v>
      </c>
    </row>
    <row r="3476" spans="2:2">
      <c r="B3476">
        <v>1</v>
      </c>
    </row>
    <row r="3477" spans="2:2">
      <c r="B3477">
        <v>1</v>
      </c>
    </row>
    <row r="3478" spans="2:2">
      <c r="B3478">
        <v>1</v>
      </c>
    </row>
    <row r="3479" spans="2:2">
      <c r="B3479">
        <v>1</v>
      </c>
    </row>
    <row r="3480" spans="2:2">
      <c r="B3480">
        <v>1</v>
      </c>
    </row>
    <row r="3481" spans="2:2">
      <c r="B3481">
        <v>1</v>
      </c>
    </row>
    <row r="3482" spans="2:2">
      <c r="B3482">
        <v>1</v>
      </c>
    </row>
    <row r="3483" spans="2:2">
      <c r="B3483">
        <v>1</v>
      </c>
    </row>
    <row r="3484" spans="2:2">
      <c r="B3484">
        <v>1</v>
      </c>
    </row>
    <row r="3485" spans="2:2">
      <c r="B3485">
        <v>1</v>
      </c>
    </row>
    <row r="3486" spans="2:2">
      <c r="B3486">
        <v>1</v>
      </c>
    </row>
    <row r="3487" spans="2:2">
      <c r="B3487">
        <v>1</v>
      </c>
    </row>
    <row r="3488" spans="2:2">
      <c r="B3488">
        <v>1</v>
      </c>
    </row>
    <row r="3489" spans="2:2">
      <c r="B3489">
        <v>1</v>
      </c>
    </row>
    <row r="3490" spans="2:2">
      <c r="B3490">
        <v>1</v>
      </c>
    </row>
    <row r="3491" spans="2:2">
      <c r="B3491">
        <v>1</v>
      </c>
    </row>
    <row r="3492" spans="2:2">
      <c r="B3492">
        <v>1</v>
      </c>
    </row>
    <row r="3493" spans="2:2">
      <c r="B3493">
        <v>1</v>
      </c>
    </row>
    <row r="3494" spans="2:2">
      <c r="B3494">
        <v>1</v>
      </c>
    </row>
    <row r="3495" spans="2:2">
      <c r="B3495">
        <v>1</v>
      </c>
    </row>
    <row r="3496" spans="2:2">
      <c r="B3496">
        <v>1</v>
      </c>
    </row>
    <row r="3497" spans="2:2">
      <c r="B3497">
        <v>1</v>
      </c>
    </row>
    <row r="3498" spans="2:2">
      <c r="B3498">
        <v>1</v>
      </c>
    </row>
    <row r="3499" spans="2:2">
      <c r="B3499">
        <v>1</v>
      </c>
    </row>
    <row r="3500" spans="2:2">
      <c r="B3500">
        <v>1</v>
      </c>
    </row>
    <row r="3501" spans="2:2">
      <c r="B3501">
        <v>1</v>
      </c>
    </row>
    <row r="3502" spans="2:2">
      <c r="B3502">
        <v>1</v>
      </c>
    </row>
    <row r="3503" spans="2:2">
      <c r="B3503">
        <v>1</v>
      </c>
    </row>
    <row r="3504" spans="2:2">
      <c r="B3504">
        <v>1</v>
      </c>
    </row>
    <row r="3505" spans="2:2">
      <c r="B3505">
        <v>1</v>
      </c>
    </row>
    <row r="3506" spans="2:2">
      <c r="B3506">
        <v>1</v>
      </c>
    </row>
    <row r="3507" spans="2:2">
      <c r="B3507">
        <v>1</v>
      </c>
    </row>
    <row r="3508" spans="2:2">
      <c r="B3508">
        <v>1</v>
      </c>
    </row>
    <row r="3509" spans="2:2">
      <c r="B3509">
        <v>1</v>
      </c>
    </row>
    <row r="3510" spans="2:2">
      <c r="B3510">
        <v>1</v>
      </c>
    </row>
    <row r="3511" spans="2:2">
      <c r="B3511">
        <v>1</v>
      </c>
    </row>
    <row r="3512" spans="2:2">
      <c r="B3512">
        <v>1</v>
      </c>
    </row>
    <row r="3513" spans="2:2">
      <c r="B3513">
        <v>1</v>
      </c>
    </row>
    <row r="3514" spans="2:2">
      <c r="B3514">
        <v>1</v>
      </c>
    </row>
    <row r="3515" spans="2:2">
      <c r="B3515">
        <v>1</v>
      </c>
    </row>
    <row r="3516" spans="2:2">
      <c r="B3516">
        <v>1</v>
      </c>
    </row>
    <row r="3517" spans="2:2">
      <c r="B3517">
        <v>1</v>
      </c>
    </row>
    <row r="3518" spans="2:2">
      <c r="B3518">
        <v>1</v>
      </c>
    </row>
    <row r="3519" spans="2:2">
      <c r="B3519">
        <v>1</v>
      </c>
    </row>
    <row r="3520" spans="2:2">
      <c r="B3520">
        <v>1</v>
      </c>
    </row>
    <row r="3521" spans="2:2">
      <c r="B3521">
        <v>1</v>
      </c>
    </row>
    <row r="3522" spans="2:2">
      <c r="B3522">
        <v>1</v>
      </c>
    </row>
    <row r="3523" spans="2:2">
      <c r="B3523">
        <v>1</v>
      </c>
    </row>
    <row r="3524" spans="2:2">
      <c r="B3524">
        <v>1</v>
      </c>
    </row>
    <row r="3525" spans="2:2">
      <c r="B3525">
        <v>1</v>
      </c>
    </row>
    <row r="3526" spans="2:2">
      <c r="B3526">
        <v>1</v>
      </c>
    </row>
    <row r="3527" spans="2:2">
      <c r="B3527">
        <v>1</v>
      </c>
    </row>
    <row r="3528" spans="2:2">
      <c r="B3528">
        <v>1</v>
      </c>
    </row>
    <row r="3529" spans="2:2">
      <c r="B3529">
        <v>1</v>
      </c>
    </row>
    <row r="3530" spans="2:2">
      <c r="B3530">
        <v>1</v>
      </c>
    </row>
    <row r="3531" spans="2:2">
      <c r="B3531">
        <v>1</v>
      </c>
    </row>
    <row r="3532" spans="2:2">
      <c r="B3532">
        <v>1</v>
      </c>
    </row>
    <row r="3533" spans="2:2">
      <c r="B3533">
        <v>1</v>
      </c>
    </row>
    <row r="3534" spans="2:2">
      <c r="B3534">
        <v>1</v>
      </c>
    </row>
    <row r="3535" spans="2:2">
      <c r="B3535">
        <v>1</v>
      </c>
    </row>
    <row r="3536" spans="2:2">
      <c r="B3536">
        <v>1</v>
      </c>
    </row>
    <row r="3537" spans="2:2">
      <c r="B3537">
        <v>1</v>
      </c>
    </row>
    <row r="3538" spans="2:2">
      <c r="B3538">
        <v>1</v>
      </c>
    </row>
    <row r="3539" spans="2:2">
      <c r="B3539">
        <v>1</v>
      </c>
    </row>
    <row r="3540" spans="2:2">
      <c r="B3540">
        <v>1</v>
      </c>
    </row>
    <row r="3541" spans="2:2">
      <c r="B3541">
        <v>1</v>
      </c>
    </row>
    <row r="3542" spans="2:2">
      <c r="B3542">
        <v>1</v>
      </c>
    </row>
    <row r="3543" spans="2:2">
      <c r="B3543">
        <v>1</v>
      </c>
    </row>
    <row r="3544" spans="2:2">
      <c r="B3544">
        <v>1</v>
      </c>
    </row>
    <row r="3545" spans="2:2">
      <c r="B3545">
        <v>1</v>
      </c>
    </row>
    <row r="3546" spans="2:2">
      <c r="B3546">
        <v>1</v>
      </c>
    </row>
    <row r="3547" spans="2:2">
      <c r="B3547">
        <v>1</v>
      </c>
    </row>
    <row r="3548" spans="2:2">
      <c r="B3548">
        <v>1</v>
      </c>
    </row>
    <row r="3549" spans="2:2">
      <c r="B3549">
        <v>1</v>
      </c>
    </row>
    <row r="3550" spans="2:2">
      <c r="B3550">
        <v>1</v>
      </c>
    </row>
    <row r="3551" spans="2:2">
      <c r="B3551">
        <v>1</v>
      </c>
    </row>
    <row r="3552" spans="2:2">
      <c r="B3552">
        <v>1</v>
      </c>
    </row>
    <row r="3553" spans="2:2">
      <c r="B3553">
        <v>1</v>
      </c>
    </row>
    <row r="3554" spans="2:2">
      <c r="B3554">
        <v>1</v>
      </c>
    </row>
    <row r="3555" spans="2:2">
      <c r="B3555">
        <v>1</v>
      </c>
    </row>
    <row r="3556" spans="2:2">
      <c r="B3556">
        <v>1</v>
      </c>
    </row>
    <row r="3557" spans="2:2">
      <c r="B3557">
        <v>1</v>
      </c>
    </row>
    <row r="3558" spans="2:2">
      <c r="B3558">
        <v>1</v>
      </c>
    </row>
    <row r="3559" spans="2:2">
      <c r="B3559">
        <v>1</v>
      </c>
    </row>
    <row r="3560" spans="2:2">
      <c r="B3560">
        <v>1</v>
      </c>
    </row>
    <row r="3561" spans="2:2">
      <c r="B3561">
        <v>1</v>
      </c>
    </row>
    <row r="3562" spans="2:2">
      <c r="B3562">
        <v>1</v>
      </c>
    </row>
    <row r="3563" spans="2:2">
      <c r="B3563">
        <v>1</v>
      </c>
    </row>
    <row r="3564" spans="2:2">
      <c r="B3564">
        <v>1</v>
      </c>
    </row>
    <row r="3565" spans="2:2">
      <c r="B3565">
        <v>1</v>
      </c>
    </row>
    <row r="3566" spans="2:2">
      <c r="B3566">
        <v>1</v>
      </c>
    </row>
    <row r="3567" spans="2:2">
      <c r="B3567">
        <v>1</v>
      </c>
    </row>
    <row r="3568" spans="2:2">
      <c r="B3568">
        <v>1</v>
      </c>
    </row>
    <row r="3569" spans="2:2">
      <c r="B3569">
        <v>1</v>
      </c>
    </row>
    <row r="3570" spans="2:2">
      <c r="B3570">
        <v>1</v>
      </c>
    </row>
    <row r="3571" spans="2:2">
      <c r="B3571">
        <v>1</v>
      </c>
    </row>
    <row r="3572" spans="2:2">
      <c r="B3572">
        <v>1</v>
      </c>
    </row>
    <row r="3573" spans="2:2">
      <c r="B3573">
        <v>1</v>
      </c>
    </row>
    <row r="3574" spans="2:2">
      <c r="B3574">
        <v>1</v>
      </c>
    </row>
    <row r="3575" spans="2:2">
      <c r="B3575">
        <v>1</v>
      </c>
    </row>
    <row r="3576" spans="2:2">
      <c r="B3576">
        <v>1</v>
      </c>
    </row>
    <row r="3577" spans="2:2">
      <c r="B3577">
        <v>1</v>
      </c>
    </row>
    <row r="3578" spans="2:2">
      <c r="B3578">
        <v>1</v>
      </c>
    </row>
    <row r="3579" spans="2:2">
      <c r="B3579">
        <v>1</v>
      </c>
    </row>
    <row r="3580" spans="2:2">
      <c r="B3580">
        <v>1</v>
      </c>
    </row>
    <row r="3581" spans="2:2">
      <c r="B3581">
        <v>1</v>
      </c>
    </row>
    <row r="3582" spans="2:2">
      <c r="B3582">
        <v>1</v>
      </c>
    </row>
    <row r="3583" spans="2:2">
      <c r="B3583">
        <v>1</v>
      </c>
    </row>
    <row r="3584" spans="2:2">
      <c r="B3584">
        <v>1</v>
      </c>
    </row>
    <row r="3585" spans="2:2">
      <c r="B3585">
        <v>1</v>
      </c>
    </row>
    <row r="3586" spans="2:2">
      <c r="B3586">
        <v>1</v>
      </c>
    </row>
    <row r="3587" spans="2:2">
      <c r="B3587">
        <v>1</v>
      </c>
    </row>
    <row r="3588" spans="2:2">
      <c r="B3588">
        <v>1</v>
      </c>
    </row>
    <row r="3589" spans="2:2">
      <c r="B3589">
        <v>1</v>
      </c>
    </row>
    <row r="3590" spans="2:2">
      <c r="B3590">
        <v>1</v>
      </c>
    </row>
    <row r="3591" spans="2:2">
      <c r="B3591">
        <v>1</v>
      </c>
    </row>
    <row r="3592" spans="2:2">
      <c r="B3592">
        <v>1</v>
      </c>
    </row>
    <row r="3593" spans="2:2">
      <c r="B3593">
        <v>1</v>
      </c>
    </row>
    <row r="3594" spans="2:2">
      <c r="B3594">
        <v>1</v>
      </c>
    </row>
    <row r="3595" spans="2:2">
      <c r="B3595">
        <v>1</v>
      </c>
    </row>
    <row r="3596" spans="2:2">
      <c r="B3596">
        <v>1</v>
      </c>
    </row>
    <row r="3597" spans="2:2">
      <c r="B3597">
        <v>1</v>
      </c>
    </row>
    <row r="3598" spans="2:2">
      <c r="B3598">
        <v>1</v>
      </c>
    </row>
    <row r="3599" spans="2:2">
      <c r="B3599">
        <v>1</v>
      </c>
    </row>
    <row r="3600" spans="2:2">
      <c r="B3600">
        <v>1</v>
      </c>
    </row>
    <row r="3601" spans="2:2">
      <c r="B3601">
        <v>1</v>
      </c>
    </row>
    <row r="3602" spans="2:2">
      <c r="B3602">
        <v>1</v>
      </c>
    </row>
    <row r="3603" spans="2:2">
      <c r="B3603">
        <v>1</v>
      </c>
    </row>
    <row r="3604" spans="2:2">
      <c r="B3604">
        <v>1</v>
      </c>
    </row>
    <row r="3605" spans="2:2">
      <c r="B3605">
        <v>1</v>
      </c>
    </row>
    <row r="3606" spans="2:2">
      <c r="B3606">
        <v>1</v>
      </c>
    </row>
    <row r="3607" spans="2:2">
      <c r="B3607">
        <v>1</v>
      </c>
    </row>
    <row r="3608" spans="2:2">
      <c r="B3608">
        <v>1</v>
      </c>
    </row>
    <row r="3609" spans="2:2">
      <c r="B3609">
        <v>1</v>
      </c>
    </row>
    <row r="3610" spans="2:2">
      <c r="B3610">
        <v>1</v>
      </c>
    </row>
    <row r="3611" spans="2:2">
      <c r="B3611">
        <v>1</v>
      </c>
    </row>
    <row r="3612" spans="2:2">
      <c r="B3612">
        <v>1</v>
      </c>
    </row>
    <row r="3613" spans="2:2">
      <c r="B3613">
        <v>1</v>
      </c>
    </row>
    <row r="3614" spans="2:2">
      <c r="B3614">
        <v>1</v>
      </c>
    </row>
    <row r="3615" spans="2:2">
      <c r="B3615">
        <v>1</v>
      </c>
    </row>
    <row r="3616" spans="2:2">
      <c r="B3616">
        <v>1</v>
      </c>
    </row>
    <row r="3617" spans="2:2">
      <c r="B3617">
        <v>1</v>
      </c>
    </row>
    <row r="3618" spans="2:2">
      <c r="B3618">
        <v>1</v>
      </c>
    </row>
    <row r="3619" spans="2:2">
      <c r="B3619">
        <v>1</v>
      </c>
    </row>
    <row r="3620" spans="2:2">
      <c r="B3620">
        <v>1</v>
      </c>
    </row>
    <row r="3621" spans="2:2">
      <c r="B3621">
        <v>1</v>
      </c>
    </row>
    <row r="3622" spans="2:2">
      <c r="B3622">
        <v>1</v>
      </c>
    </row>
    <row r="3623" spans="2:2">
      <c r="B3623">
        <v>1</v>
      </c>
    </row>
    <row r="3624" spans="2:2">
      <c r="B3624">
        <v>1</v>
      </c>
    </row>
    <row r="3625" spans="2:2">
      <c r="B3625">
        <v>1</v>
      </c>
    </row>
    <row r="3626" spans="2:2">
      <c r="B3626">
        <v>1</v>
      </c>
    </row>
    <row r="3627" spans="2:2">
      <c r="B3627">
        <v>1</v>
      </c>
    </row>
    <row r="3628" spans="2:2">
      <c r="B3628">
        <v>1</v>
      </c>
    </row>
    <row r="3629" spans="2:2">
      <c r="B3629">
        <v>1</v>
      </c>
    </row>
    <row r="3630" spans="2:2">
      <c r="B3630">
        <v>1</v>
      </c>
    </row>
    <row r="3631" spans="2:2">
      <c r="B3631">
        <v>1</v>
      </c>
    </row>
    <row r="3632" spans="2:2">
      <c r="B3632">
        <v>1</v>
      </c>
    </row>
    <row r="3633" spans="2:2">
      <c r="B3633">
        <v>1</v>
      </c>
    </row>
    <row r="3634" spans="2:2">
      <c r="B3634">
        <v>1</v>
      </c>
    </row>
    <row r="3635" spans="2:2">
      <c r="B3635">
        <v>1</v>
      </c>
    </row>
    <row r="3636" spans="2:2">
      <c r="B3636">
        <v>1</v>
      </c>
    </row>
    <row r="3637" spans="2:2">
      <c r="B3637">
        <v>1</v>
      </c>
    </row>
    <row r="3638" spans="2:2">
      <c r="B3638">
        <v>1</v>
      </c>
    </row>
    <row r="3639" spans="2:2">
      <c r="B3639">
        <v>1</v>
      </c>
    </row>
    <row r="3640" spans="2:2">
      <c r="B3640">
        <v>1</v>
      </c>
    </row>
    <row r="3641" spans="2:2">
      <c r="B3641">
        <v>1</v>
      </c>
    </row>
    <row r="3642" spans="2:2">
      <c r="B3642">
        <v>1</v>
      </c>
    </row>
    <row r="3643" spans="2:2">
      <c r="B3643">
        <v>1</v>
      </c>
    </row>
    <row r="3644" spans="2:2">
      <c r="B3644">
        <v>1</v>
      </c>
    </row>
    <row r="3645" spans="2:2">
      <c r="B3645">
        <v>1</v>
      </c>
    </row>
    <row r="3646" spans="2:2">
      <c r="B3646">
        <v>1</v>
      </c>
    </row>
    <row r="3647" spans="2:2">
      <c r="B3647">
        <v>1</v>
      </c>
    </row>
    <row r="3648" spans="2:2">
      <c r="B3648">
        <v>1</v>
      </c>
    </row>
    <row r="3649" spans="2:2">
      <c r="B3649">
        <v>1</v>
      </c>
    </row>
    <row r="3650" spans="2:2">
      <c r="B3650">
        <v>1</v>
      </c>
    </row>
    <row r="3651" spans="2:2">
      <c r="B3651">
        <v>1</v>
      </c>
    </row>
    <row r="3652" spans="2:2">
      <c r="B3652">
        <v>1</v>
      </c>
    </row>
    <row r="3653" spans="2:2">
      <c r="B3653">
        <v>1</v>
      </c>
    </row>
    <row r="3654" spans="2:2">
      <c r="B3654">
        <v>1</v>
      </c>
    </row>
    <row r="3655" spans="2:2">
      <c r="B3655">
        <v>1</v>
      </c>
    </row>
    <row r="3656" spans="2:2">
      <c r="B3656">
        <v>1</v>
      </c>
    </row>
    <row r="3657" spans="2:2">
      <c r="B3657">
        <v>1</v>
      </c>
    </row>
    <row r="3658" spans="2:2">
      <c r="B3658">
        <v>1</v>
      </c>
    </row>
    <row r="3659" spans="2:2">
      <c r="B3659">
        <v>1</v>
      </c>
    </row>
    <row r="3660" spans="2:2">
      <c r="B3660">
        <v>1</v>
      </c>
    </row>
    <row r="3661" spans="2:2">
      <c r="B3661">
        <v>1</v>
      </c>
    </row>
    <row r="3662" spans="2:2">
      <c r="B3662">
        <v>1</v>
      </c>
    </row>
    <row r="3663" spans="2:2">
      <c r="B3663">
        <v>1</v>
      </c>
    </row>
    <row r="3664" spans="2:2">
      <c r="B3664">
        <v>1</v>
      </c>
    </row>
    <row r="3665" spans="2:2">
      <c r="B3665">
        <v>1</v>
      </c>
    </row>
    <row r="3666" spans="2:2">
      <c r="B3666">
        <v>1</v>
      </c>
    </row>
    <row r="3667" spans="2:2">
      <c r="B3667">
        <v>1</v>
      </c>
    </row>
    <row r="3668" spans="2:2">
      <c r="B3668">
        <v>1</v>
      </c>
    </row>
    <row r="3669" spans="2:2">
      <c r="B3669">
        <v>1</v>
      </c>
    </row>
    <row r="3670" spans="2:2">
      <c r="B3670">
        <v>1</v>
      </c>
    </row>
    <row r="3671" spans="2:2">
      <c r="B3671">
        <v>1</v>
      </c>
    </row>
    <row r="3672" spans="2:2">
      <c r="B3672">
        <v>1</v>
      </c>
    </row>
    <row r="3673" spans="2:2">
      <c r="B3673">
        <v>1</v>
      </c>
    </row>
    <row r="3674" spans="2:2">
      <c r="B3674">
        <v>1</v>
      </c>
    </row>
    <row r="3675" spans="2:2">
      <c r="B3675">
        <v>1</v>
      </c>
    </row>
    <row r="3676" spans="2:2">
      <c r="B3676">
        <v>1</v>
      </c>
    </row>
    <row r="3677" spans="2:2">
      <c r="B3677">
        <v>1</v>
      </c>
    </row>
    <row r="3678" spans="2:2">
      <c r="B3678">
        <v>1</v>
      </c>
    </row>
    <row r="3679" spans="2:2">
      <c r="B3679">
        <v>1</v>
      </c>
    </row>
    <row r="3680" spans="2:2">
      <c r="B3680">
        <v>1</v>
      </c>
    </row>
    <row r="3681" spans="2:2">
      <c r="B3681">
        <v>1</v>
      </c>
    </row>
    <row r="3682" spans="2:2">
      <c r="B3682">
        <v>1</v>
      </c>
    </row>
    <row r="3683" spans="2:2">
      <c r="B3683">
        <v>1</v>
      </c>
    </row>
    <row r="3684" spans="2:2">
      <c r="B3684">
        <v>1</v>
      </c>
    </row>
    <row r="3685" spans="2:2">
      <c r="B3685">
        <v>1</v>
      </c>
    </row>
    <row r="3686" spans="2:2">
      <c r="B3686">
        <v>1</v>
      </c>
    </row>
    <row r="3687" spans="2:2">
      <c r="B3687">
        <v>1</v>
      </c>
    </row>
    <row r="3688" spans="2:2">
      <c r="B3688">
        <v>1</v>
      </c>
    </row>
    <row r="3689" spans="2:2">
      <c r="B3689">
        <v>1</v>
      </c>
    </row>
    <row r="3690" spans="2:2">
      <c r="B3690">
        <v>1</v>
      </c>
    </row>
    <row r="3691" spans="2:2">
      <c r="B3691">
        <v>1</v>
      </c>
    </row>
    <row r="3692" spans="2:2">
      <c r="B3692">
        <v>1</v>
      </c>
    </row>
    <row r="3693" spans="2:2">
      <c r="B3693">
        <v>1</v>
      </c>
    </row>
    <row r="3694" spans="2:2">
      <c r="B3694">
        <v>1</v>
      </c>
    </row>
    <row r="3695" spans="2:2">
      <c r="B3695">
        <v>1</v>
      </c>
    </row>
    <row r="3696" spans="2:2">
      <c r="B3696">
        <v>1</v>
      </c>
    </row>
    <row r="3697" spans="2:2">
      <c r="B3697">
        <v>1</v>
      </c>
    </row>
    <row r="3698" spans="2:2">
      <c r="B3698">
        <v>1</v>
      </c>
    </row>
    <row r="3699" spans="2:2">
      <c r="B3699">
        <v>1</v>
      </c>
    </row>
    <row r="3700" spans="2:2">
      <c r="B3700">
        <v>1</v>
      </c>
    </row>
    <row r="3701" spans="2:2">
      <c r="B3701">
        <v>1</v>
      </c>
    </row>
    <row r="3702" spans="2:2">
      <c r="B3702">
        <v>1</v>
      </c>
    </row>
    <row r="3703" spans="2:2">
      <c r="B3703">
        <v>1</v>
      </c>
    </row>
    <row r="3704" spans="2:2">
      <c r="B3704">
        <v>1</v>
      </c>
    </row>
    <row r="3705" spans="2:2">
      <c r="B3705">
        <v>1</v>
      </c>
    </row>
    <row r="3706" spans="2:2">
      <c r="B3706">
        <v>1</v>
      </c>
    </row>
    <row r="3707" spans="2:2">
      <c r="B3707">
        <v>1</v>
      </c>
    </row>
    <row r="3708" spans="2:2">
      <c r="B3708">
        <v>1</v>
      </c>
    </row>
    <row r="3709" spans="2:2">
      <c r="B3709">
        <v>1</v>
      </c>
    </row>
    <row r="3710" spans="2:2">
      <c r="B3710">
        <v>1</v>
      </c>
    </row>
    <row r="3711" spans="2:2">
      <c r="B3711">
        <v>1</v>
      </c>
    </row>
    <row r="3712" spans="2:2">
      <c r="B3712">
        <v>1</v>
      </c>
    </row>
    <row r="3713" spans="2:2">
      <c r="B3713">
        <v>1</v>
      </c>
    </row>
    <row r="3714" spans="2:2">
      <c r="B3714">
        <v>1</v>
      </c>
    </row>
    <row r="3715" spans="2:2">
      <c r="B3715">
        <v>1</v>
      </c>
    </row>
    <row r="3716" spans="2:2">
      <c r="B3716">
        <v>1</v>
      </c>
    </row>
    <row r="3717" spans="2:2">
      <c r="B3717">
        <v>1</v>
      </c>
    </row>
    <row r="3718" spans="2:2">
      <c r="B3718">
        <v>1</v>
      </c>
    </row>
    <row r="3719" spans="2:2">
      <c r="B3719">
        <v>1</v>
      </c>
    </row>
    <row r="3720" spans="2:2">
      <c r="B3720">
        <v>1</v>
      </c>
    </row>
    <row r="3721" spans="2:2">
      <c r="B3721">
        <v>1</v>
      </c>
    </row>
    <row r="3722" spans="2:2">
      <c r="B3722">
        <v>1</v>
      </c>
    </row>
    <row r="3723" spans="2:2">
      <c r="B3723">
        <v>1</v>
      </c>
    </row>
    <row r="3724" spans="2:2">
      <c r="B3724">
        <v>1</v>
      </c>
    </row>
    <row r="3725" spans="2:2">
      <c r="B3725">
        <v>1</v>
      </c>
    </row>
    <row r="3726" spans="2:2">
      <c r="B3726">
        <v>1</v>
      </c>
    </row>
    <row r="3727" spans="2:2">
      <c r="B3727">
        <v>1</v>
      </c>
    </row>
    <row r="3728" spans="2:2">
      <c r="B3728">
        <v>1</v>
      </c>
    </row>
    <row r="3729" spans="2:2">
      <c r="B3729">
        <v>1</v>
      </c>
    </row>
    <row r="3730" spans="2:2">
      <c r="B3730">
        <v>1</v>
      </c>
    </row>
    <row r="3731" spans="2:2">
      <c r="B3731">
        <v>1</v>
      </c>
    </row>
    <row r="3732" spans="2:2">
      <c r="B3732">
        <v>1</v>
      </c>
    </row>
    <row r="3733" spans="2:2">
      <c r="B3733">
        <v>1</v>
      </c>
    </row>
    <row r="3734" spans="2:2">
      <c r="B3734">
        <v>1</v>
      </c>
    </row>
    <row r="3735" spans="2:2">
      <c r="B3735">
        <v>1</v>
      </c>
    </row>
    <row r="3736" spans="2:2">
      <c r="B3736">
        <v>1</v>
      </c>
    </row>
    <row r="3737" spans="2:2">
      <c r="B3737">
        <v>1</v>
      </c>
    </row>
    <row r="3738" spans="2:2">
      <c r="B3738">
        <v>1</v>
      </c>
    </row>
    <row r="3739" spans="2:2">
      <c r="B3739">
        <v>1</v>
      </c>
    </row>
    <row r="3740" spans="2:2">
      <c r="B3740">
        <v>1</v>
      </c>
    </row>
    <row r="3741" spans="2:2">
      <c r="B3741">
        <v>1</v>
      </c>
    </row>
    <row r="3742" spans="2:2">
      <c r="B3742">
        <v>1</v>
      </c>
    </row>
    <row r="3743" spans="2:2">
      <c r="B3743">
        <v>1</v>
      </c>
    </row>
    <row r="3744" spans="2:2">
      <c r="B3744">
        <v>1</v>
      </c>
    </row>
    <row r="3745" spans="2:2">
      <c r="B3745">
        <v>1</v>
      </c>
    </row>
    <row r="3746" spans="2:2">
      <c r="B3746">
        <v>1</v>
      </c>
    </row>
    <row r="3747" spans="2:2">
      <c r="B3747">
        <v>1</v>
      </c>
    </row>
    <row r="3748" spans="2:2">
      <c r="B3748">
        <v>1</v>
      </c>
    </row>
    <row r="3749" spans="2:2">
      <c r="B3749">
        <v>1</v>
      </c>
    </row>
    <row r="3750" spans="2:2">
      <c r="B3750">
        <v>1</v>
      </c>
    </row>
    <row r="3751" spans="2:2">
      <c r="B3751">
        <v>1</v>
      </c>
    </row>
    <row r="3752" spans="2:2">
      <c r="B3752">
        <v>1</v>
      </c>
    </row>
    <row r="3753" spans="2:2">
      <c r="B3753">
        <v>1</v>
      </c>
    </row>
    <row r="3754" spans="2:2">
      <c r="B3754">
        <v>1</v>
      </c>
    </row>
    <row r="3755" spans="2:2">
      <c r="B3755">
        <v>1</v>
      </c>
    </row>
    <row r="3756" spans="2:2">
      <c r="B3756">
        <v>1</v>
      </c>
    </row>
    <row r="3757" spans="2:2">
      <c r="B3757">
        <v>1</v>
      </c>
    </row>
    <row r="3758" spans="2:2">
      <c r="B3758">
        <v>1</v>
      </c>
    </row>
    <row r="3759" spans="2:2">
      <c r="B3759">
        <v>1</v>
      </c>
    </row>
    <row r="3760" spans="2:2">
      <c r="B3760">
        <v>1</v>
      </c>
    </row>
    <row r="3761" spans="2:2">
      <c r="B3761">
        <v>1</v>
      </c>
    </row>
    <row r="3762" spans="2:2">
      <c r="B3762">
        <v>1</v>
      </c>
    </row>
    <row r="3763" spans="2:2">
      <c r="B3763">
        <v>1</v>
      </c>
    </row>
    <row r="3764" spans="2:2">
      <c r="B3764">
        <v>1</v>
      </c>
    </row>
    <row r="3765" spans="2:2">
      <c r="B3765">
        <v>1</v>
      </c>
    </row>
    <row r="3766" spans="2:2">
      <c r="B3766">
        <v>1</v>
      </c>
    </row>
    <row r="3767" spans="2:2">
      <c r="B3767">
        <v>1</v>
      </c>
    </row>
    <row r="3768" spans="2:2">
      <c r="B3768">
        <v>1</v>
      </c>
    </row>
    <row r="3769" spans="2:2">
      <c r="B3769">
        <v>1</v>
      </c>
    </row>
    <row r="3770" spans="2:2">
      <c r="B3770">
        <v>1</v>
      </c>
    </row>
    <row r="3771" spans="2:2">
      <c r="B3771">
        <v>1</v>
      </c>
    </row>
    <row r="3772" spans="2:2">
      <c r="B3772">
        <v>1</v>
      </c>
    </row>
    <row r="3773" spans="2:2">
      <c r="B3773">
        <v>1</v>
      </c>
    </row>
    <row r="3774" spans="2:2">
      <c r="B3774">
        <v>1</v>
      </c>
    </row>
    <row r="3775" spans="2:2">
      <c r="B3775">
        <v>1</v>
      </c>
    </row>
    <row r="3776" spans="2:2">
      <c r="B3776">
        <v>1</v>
      </c>
    </row>
    <row r="3777" spans="2:2">
      <c r="B3777">
        <v>1</v>
      </c>
    </row>
    <row r="3778" spans="2:2">
      <c r="B3778">
        <v>1</v>
      </c>
    </row>
    <row r="3779" spans="2:2">
      <c r="B3779">
        <v>1</v>
      </c>
    </row>
    <row r="3780" spans="2:2">
      <c r="B3780">
        <v>1</v>
      </c>
    </row>
    <row r="3781" spans="2:2">
      <c r="B3781">
        <v>1</v>
      </c>
    </row>
    <row r="3782" spans="2:2">
      <c r="B3782">
        <v>1</v>
      </c>
    </row>
    <row r="3783" spans="2:2">
      <c r="B3783">
        <v>1</v>
      </c>
    </row>
    <row r="3784" spans="2:2">
      <c r="B3784">
        <v>1</v>
      </c>
    </row>
    <row r="3785" spans="2:2">
      <c r="B3785">
        <v>1</v>
      </c>
    </row>
    <row r="3786" spans="2:2">
      <c r="B3786">
        <v>1</v>
      </c>
    </row>
    <row r="3787" spans="2:2">
      <c r="B3787">
        <v>1</v>
      </c>
    </row>
    <row r="3788" spans="2:2">
      <c r="B3788">
        <v>1</v>
      </c>
    </row>
    <row r="3789" spans="2:2">
      <c r="B3789">
        <v>1</v>
      </c>
    </row>
    <row r="3790" spans="2:2">
      <c r="B3790">
        <v>1</v>
      </c>
    </row>
    <row r="3791" spans="2:2">
      <c r="B3791">
        <v>1</v>
      </c>
    </row>
    <row r="3792" spans="2:2">
      <c r="B3792">
        <v>1</v>
      </c>
    </row>
    <row r="3793" spans="2:2">
      <c r="B3793">
        <v>1</v>
      </c>
    </row>
    <row r="3794" spans="2:2">
      <c r="B3794">
        <v>1</v>
      </c>
    </row>
    <row r="3795" spans="2:2">
      <c r="B3795">
        <v>1</v>
      </c>
    </row>
    <row r="3796" spans="2:2">
      <c r="B3796">
        <v>1</v>
      </c>
    </row>
    <row r="3797" spans="2:2">
      <c r="B3797">
        <v>1</v>
      </c>
    </row>
    <row r="3798" spans="2:2">
      <c r="B3798">
        <v>1</v>
      </c>
    </row>
    <row r="3799" spans="2:2">
      <c r="B3799">
        <v>1</v>
      </c>
    </row>
    <row r="3800" spans="2:2">
      <c r="B3800">
        <v>1</v>
      </c>
    </row>
    <row r="3801" spans="2:2">
      <c r="B3801">
        <v>1</v>
      </c>
    </row>
    <row r="3802" spans="2:2">
      <c r="B3802">
        <v>1</v>
      </c>
    </row>
    <row r="3803" spans="2:2">
      <c r="B3803">
        <v>1</v>
      </c>
    </row>
    <row r="3804" spans="2:2">
      <c r="B3804">
        <v>1</v>
      </c>
    </row>
    <row r="3805" spans="2:2">
      <c r="B3805">
        <v>1</v>
      </c>
    </row>
    <row r="3806" spans="2:2">
      <c r="B3806">
        <v>1</v>
      </c>
    </row>
    <row r="3807" spans="2:2">
      <c r="B3807">
        <v>1</v>
      </c>
    </row>
    <row r="3808" spans="2:2">
      <c r="B3808">
        <v>1</v>
      </c>
    </row>
    <row r="3809" spans="2:2">
      <c r="B3809">
        <v>1</v>
      </c>
    </row>
    <row r="3810" spans="2:2">
      <c r="B3810">
        <v>1</v>
      </c>
    </row>
    <row r="3811" spans="2:2">
      <c r="B3811">
        <v>1</v>
      </c>
    </row>
    <row r="3812" spans="2:2">
      <c r="B3812">
        <v>1</v>
      </c>
    </row>
    <row r="3813" spans="2:2">
      <c r="B3813">
        <v>1</v>
      </c>
    </row>
    <row r="3814" spans="2:2">
      <c r="B3814">
        <v>1</v>
      </c>
    </row>
    <row r="3815" spans="2:2">
      <c r="B3815">
        <v>1</v>
      </c>
    </row>
    <row r="3816" spans="2:2">
      <c r="B3816">
        <v>1</v>
      </c>
    </row>
    <row r="3817" spans="2:2">
      <c r="B3817">
        <v>1</v>
      </c>
    </row>
    <row r="3818" spans="2:2">
      <c r="B3818">
        <v>1</v>
      </c>
    </row>
    <row r="3819" spans="2:2">
      <c r="B3819">
        <v>1</v>
      </c>
    </row>
    <row r="3820" spans="2:2">
      <c r="B3820">
        <v>1</v>
      </c>
    </row>
    <row r="3821" spans="2:2">
      <c r="B3821">
        <v>1</v>
      </c>
    </row>
    <row r="3822" spans="2:2">
      <c r="B3822">
        <v>1</v>
      </c>
    </row>
    <row r="3823" spans="2:2">
      <c r="B3823">
        <v>1</v>
      </c>
    </row>
    <row r="3824" spans="2:2">
      <c r="B3824">
        <v>1</v>
      </c>
    </row>
    <row r="3825" spans="2:2">
      <c r="B3825">
        <v>1</v>
      </c>
    </row>
    <row r="3826" spans="2:2">
      <c r="B3826">
        <v>1</v>
      </c>
    </row>
    <row r="3827" spans="2:2">
      <c r="B3827">
        <v>1</v>
      </c>
    </row>
    <row r="3828" spans="2:2">
      <c r="B3828">
        <v>1</v>
      </c>
    </row>
    <row r="3829" spans="2:2">
      <c r="B3829">
        <v>1</v>
      </c>
    </row>
    <row r="3830" spans="2:2">
      <c r="B3830">
        <v>1</v>
      </c>
    </row>
    <row r="3831" spans="2:2">
      <c r="B3831">
        <v>1</v>
      </c>
    </row>
    <row r="3832" spans="2:2">
      <c r="B3832">
        <v>1</v>
      </c>
    </row>
    <row r="3833" spans="2:2">
      <c r="B3833">
        <v>1</v>
      </c>
    </row>
    <row r="3834" spans="2:2">
      <c r="B3834">
        <v>1</v>
      </c>
    </row>
    <row r="3835" spans="2:2">
      <c r="B3835">
        <v>1</v>
      </c>
    </row>
    <row r="3836" spans="2:2">
      <c r="B3836">
        <v>1</v>
      </c>
    </row>
    <row r="3837" spans="2:2">
      <c r="B3837">
        <v>1</v>
      </c>
    </row>
    <row r="3838" spans="2:2">
      <c r="B3838">
        <v>1</v>
      </c>
    </row>
    <row r="3839" spans="2:2">
      <c r="B3839">
        <v>1</v>
      </c>
    </row>
    <row r="3840" spans="2:2">
      <c r="B3840">
        <v>1</v>
      </c>
    </row>
    <row r="3841" spans="2:2">
      <c r="B3841">
        <v>1</v>
      </c>
    </row>
    <row r="3842" spans="2:2">
      <c r="B3842">
        <v>1</v>
      </c>
    </row>
    <row r="3843" spans="2:2">
      <c r="B3843">
        <v>1</v>
      </c>
    </row>
    <row r="3844" spans="2:2">
      <c r="B3844">
        <v>1</v>
      </c>
    </row>
    <row r="3845" spans="2:2">
      <c r="B3845">
        <v>1</v>
      </c>
    </row>
    <row r="3846" spans="2:2">
      <c r="B3846">
        <v>1</v>
      </c>
    </row>
    <row r="3847" spans="2:2">
      <c r="B3847">
        <v>1</v>
      </c>
    </row>
    <row r="3848" spans="2:2">
      <c r="B3848">
        <v>1</v>
      </c>
    </row>
    <row r="3849" spans="2:2">
      <c r="B3849">
        <v>1</v>
      </c>
    </row>
    <row r="3850" spans="2:2">
      <c r="B3850">
        <v>1</v>
      </c>
    </row>
    <row r="3851" spans="2:2">
      <c r="B3851">
        <v>1</v>
      </c>
    </row>
    <row r="3852" spans="2:2">
      <c r="B3852">
        <v>1</v>
      </c>
    </row>
    <row r="3853" spans="2:2">
      <c r="B3853">
        <v>1</v>
      </c>
    </row>
    <row r="3854" spans="2:2">
      <c r="B3854">
        <v>1</v>
      </c>
    </row>
    <row r="3855" spans="2:2">
      <c r="B3855">
        <v>1</v>
      </c>
    </row>
    <row r="3856" spans="2:2">
      <c r="B3856">
        <v>1</v>
      </c>
    </row>
    <row r="3857" spans="2:2">
      <c r="B3857">
        <v>1</v>
      </c>
    </row>
    <row r="3858" spans="2:2">
      <c r="B3858">
        <v>1</v>
      </c>
    </row>
    <row r="3859" spans="2:2">
      <c r="B3859">
        <v>1</v>
      </c>
    </row>
    <row r="3860" spans="2:2">
      <c r="B3860">
        <v>1</v>
      </c>
    </row>
    <row r="3861" spans="2:2">
      <c r="B3861">
        <v>1</v>
      </c>
    </row>
    <row r="3862" spans="2:2">
      <c r="B3862">
        <v>1</v>
      </c>
    </row>
    <row r="3863" spans="2:2">
      <c r="B3863">
        <v>1</v>
      </c>
    </row>
    <row r="3864" spans="2:2">
      <c r="B3864">
        <v>1</v>
      </c>
    </row>
    <row r="3865" spans="2:2">
      <c r="B3865">
        <v>1</v>
      </c>
    </row>
    <row r="3866" spans="2:2">
      <c r="B3866">
        <v>1</v>
      </c>
    </row>
    <row r="3867" spans="2:2">
      <c r="B3867">
        <v>1</v>
      </c>
    </row>
    <row r="3868" spans="2:2">
      <c r="B3868">
        <v>1</v>
      </c>
    </row>
    <row r="3869" spans="2:2">
      <c r="B3869">
        <v>1</v>
      </c>
    </row>
    <row r="3870" spans="2:2">
      <c r="B3870">
        <v>1</v>
      </c>
    </row>
    <row r="3871" spans="2:2">
      <c r="B3871">
        <v>1</v>
      </c>
    </row>
    <row r="3872" spans="2:2">
      <c r="B3872">
        <v>1</v>
      </c>
    </row>
    <row r="3873" spans="2:2">
      <c r="B3873">
        <v>1</v>
      </c>
    </row>
    <row r="3874" spans="2:2">
      <c r="B3874">
        <v>1</v>
      </c>
    </row>
    <row r="3875" spans="2:2">
      <c r="B3875">
        <v>1</v>
      </c>
    </row>
    <row r="3876" spans="2:2">
      <c r="B3876">
        <v>1</v>
      </c>
    </row>
    <row r="3877" spans="2:2">
      <c r="B3877">
        <v>1</v>
      </c>
    </row>
    <row r="3878" spans="2:2">
      <c r="B3878">
        <v>1</v>
      </c>
    </row>
    <row r="3879" spans="2:2">
      <c r="B3879">
        <v>1</v>
      </c>
    </row>
    <row r="3880" spans="2:2">
      <c r="B3880">
        <v>1</v>
      </c>
    </row>
    <row r="3881" spans="2:2">
      <c r="B3881">
        <v>1</v>
      </c>
    </row>
    <row r="3882" spans="2:2">
      <c r="B3882">
        <v>1</v>
      </c>
    </row>
    <row r="3883" spans="2:2">
      <c r="B3883">
        <v>1</v>
      </c>
    </row>
    <row r="3884" spans="2:2">
      <c r="B3884">
        <v>1</v>
      </c>
    </row>
    <row r="3885" spans="2:2">
      <c r="B3885">
        <v>1</v>
      </c>
    </row>
    <row r="3886" spans="2:2">
      <c r="B3886">
        <v>1</v>
      </c>
    </row>
    <row r="3887" spans="2:2">
      <c r="B3887">
        <v>1</v>
      </c>
    </row>
    <row r="3888" spans="2:2">
      <c r="B3888">
        <v>1</v>
      </c>
    </row>
    <row r="3889" spans="2:2">
      <c r="B3889">
        <v>1</v>
      </c>
    </row>
    <row r="3890" spans="2:2">
      <c r="B3890">
        <v>1</v>
      </c>
    </row>
    <row r="3891" spans="2:2">
      <c r="B3891">
        <v>1</v>
      </c>
    </row>
    <row r="3892" spans="2:2">
      <c r="B3892">
        <v>1</v>
      </c>
    </row>
    <row r="3893" spans="2:2">
      <c r="B3893">
        <v>1</v>
      </c>
    </row>
    <row r="3894" spans="2:2">
      <c r="B3894">
        <v>1</v>
      </c>
    </row>
    <row r="3895" spans="2:2">
      <c r="B3895">
        <v>1</v>
      </c>
    </row>
    <row r="3896" spans="2:2">
      <c r="B3896">
        <v>1</v>
      </c>
    </row>
    <row r="3897" spans="2:2">
      <c r="B3897">
        <v>1</v>
      </c>
    </row>
    <row r="3898" spans="2:2">
      <c r="B3898">
        <v>1</v>
      </c>
    </row>
    <row r="3899" spans="2:2">
      <c r="B3899">
        <v>1</v>
      </c>
    </row>
    <row r="3900" spans="2:2">
      <c r="B3900">
        <v>1</v>
      </c>
    </row>
    <row r="3901" spans="2:2">
      <c r="B3901">
        <v>1</v>
      </c>
    </row>
    <row r="3902" spans="2:2">
      <c r="B3902">
        <v>1</v>
      </c>
    </row>
    <row r="3903" spans="2:2">
      <c r="B3903">
        <v>1</v>
      </c>
    </row>
    <row r="3904" spans="2:2">
      <c r="B3904">
        <v>1</v>
      </c>
    </row>
    <row r="3905" spans="2:2">
      <c r="B3905">
        <v>1</v>
      </c>
    </row>
    <row r="3906" spans="2:2">
      <c r="B3906">
        <v>1</v>
      </c>
    </row>
    <row r="3907" spans="2:2">
      <c r="B3907">
        <v>1</v>
      </c>
    </row>
    <row r="3908" spans="2:2">
      <c r="B3908">
        <v>1</v>
      </c>
    </row>
    <row r="3909" spans="2:2">
      <c r="B3909">
        <v>1</v>
      </c>
    </row>
    <row r="3910" spans="2:2">
      <c r="B3910">
        <v>1</v>
      </c>
    </row>
    <row r="3911" spans="2:2">
      <c r="B3911">
        <v>1</v>
      </c>
    </row>
    <row r="3912" spans="2:2">
      <c r="B3912">
        <v>1</v>
      </c>
    </row>
    <row r="3913" spans="2:2">
      <c r="B3913">
        <v>1</v>
      </c>
    </row>
    <row r="3914" spans="2:2">
      <c r="B3914">
        <v>1</v>
      </c>
    </row>
    <row r="3915" spans="2:2">
      <c r="B3915">
        <v>1</v>
      </c>
    </row>
    <row r="3916" spans="2:2">
      <c r="B3916">
        <v>1</v>
      </c>
    </row>
    <row r="3917" spans="2:2">
      <c r="B3917">
        <v>1</v>
      </c>
    </row>
    <row r="3918" spans="2:2">
      <c r="B3918">
        <v>1</v>
      </c>
    </row>
    <row r="3919" spans="2:2">
      <c r="B3919">
        <v>1</v>
      </c>
    </row>
    <row r="3920" spans="2:2">
      <c r="B3920">
        <v>1</v>
      </c>
    </row>
    <row r="3921" spans="2:2">
      <c r="B3921">
        <v>1</v>
      </c>
    </row>
    <row r="3922" spans="2:2">
      <c r="B3922">
        <v>1</v>
      </c>
    </row>
    <row r="3923" spans="2:2">
      <c r="B3923">
        <v>1</v>
      </c>
    </row>
    <row r="3924" spans="2:2">
      <c r="B3924">
        <v>1</v>
      </c>
    </row>
    <row r="3925" spans="2:2">
      <c r="B3925">
        <v>1</v>
      </c>
    </row>
    <row r="3926" spans="2:2">
      <c r="B3926">
        <v>1</v>
      </c>
    </row>
    <row r="3927" spans="2:2">
      <c r="B3927">
        <v>1</v>
      </c>
    </row>
    <row r="3928" spans="2:2">
      <c r="B3928">
        <v>1</v>
      </c>
    </row>
    <row r="3929" spans="2:2">
      <c r="B3929">
        <v>1</v>
      </c>
    </row>
    <row r="3930" spans="2:2">
      <c r="B3930">
        <v>1</v>
      </c>
    </row>
    <row r="3931" spans="2:2">
      <c r="B3931">
        <v>1</v>
      </c>
    </row>
    <row r="3932" spans="2:2">
      <c r="B3932">
        <v>1</v>
      </c>
    </row>
    <row r="3933" spans="2:2">
      <c r="B3933">
        <v>1</v>
      </c>
    </row>
    <row r="3934" spans="2:2">
      <c r="B3934">
        <v>1</v>
      </c>
    </row>
    <row r="3935" spans="2:2">
      <c r="B3935">
        <v>1</v>
      </c>
    </row>
    <row r="3936" spans="2:2">
      <c r="B3936">
        <v>1</v>
      </c>
    </row>
    <row r="3937" spans="2:2">
      <c r="B3937">
        <v>1</v>
      </c>
    </row>
    <row r="3938" spans="2:2">
      <c r="B3938">
        <v>1</v>
      </c>
    </row>
    <row r="3939" spans="2:2">
      <c r="B3939">
        <v>1</v>
      </c>
    </row>
    <row r="3940" spans="2:2">
      <c r="B3940">
        <v>1</v>
      </c>
    </row>
    <row r="3941" spans="2:2">
      <c r="B3941">
        <v>1</v>
      </c>
    </row>
    <row r="3942" spans="2:2">
      <c r="B3942">
        <v>1</v>
      </c>
    </row>
    <row r="3943" spans="2:2">
      <c r="B3943">
        <v>1</v>
      </c>
    </row>
    <row r="3944" spans="2:2">
      <c r="B3944">
        <v>1</v>
      </c>
    </row>
    <row r="3945" spans="2:2">
      <c r="B3945">
        <v>1</v>
      </c>
    </row>
    <row r="3946" spans="2:2">
      <c r="B3946">
        <v>1</v>
      </c>
    </row>
    <row r="3947" spans="2:2">
      <c r="B3947">
        <v>1</v>
      </c>
    </row>
    <row r="3948" spans="2:2">
      <c r="B3948">
        <v>1</v>
      </c>
    </row>
    <row r="3949" spans="2:2">
      <c r="B3949">
        <v>1</v>
      </c>
    </row>
    <row r="3950" spans="2:2">
      <c r="B3950">
        <v>1</v>
      </c>
    </row>
    <row r="3951" spans="2:2">
      <c r="B3951">
        <v>1</v>
      </c>
    </row>
    <row r="3952" spans="2:2">
      <c r="B3952">
        <v>1</v>
      </c>
    </row>
    <row r="3953" spans="2:2">
      <c r="B3953">
        <v>1</v>
      </c>
    </row>
    <row r="3954" spans="2:2">
      <c r="B3954">
        <v>1</v>
      </c>
    </row>
    <row r="3955" spans="2:2">
      <c r="B3955">
        <v>1</v>
      </c>
    </row>
    <row r="3956" spans="2:2">
      <c r="B3956">
        <v>1</v>
      </c>
    </row>
    <row r="3957" spans="2:2">
      <c r="B3957">
        <v>1</v>
      </c>
    </row>
    <row r="3958" spans="2:2">
      <c r="B3958">
        <v>1</v>
      </c>
    </row>
    <row r="3959" spans="2:2">
      <c r="B3959">
        <v>1</v>
      </c>
    </row>
    <row r="3960" spans="2:2">
      <c r="B3960">
        <v>1</v>
      </c>
    </row>
    <row r="3961" spans="2:2">
      <c r="B3961">
        <v>1</v>
      </c>
    </row>
    <row r="3962" spans="2:2">
      <c r="B3962">
        <v>1</v>
      </c>
    </row>
    <row r="3963" spans="2:2">
      <c r="B3963">
        <v>1</v>
      </c>
    </row>
    <row r="3964" spans="2:2">
      <c r="B3964">
        <v>1</v>
      </c>
    </row>
    <row r="3965" spans="2:2">
      <c r="B3965">
        <v>1</v>
      </c>
    </row>
    <row r="3966" spans="2:2">
      <c r="B3966">
        <v>1</v>
      </c>
    </row>
    <row r="3967" spans="2:2">
      <c r="B3967">
        <v>1</v>
      </c>
    </row>
    <row r="3968" spans="2:2">
      <c r="B3968">
        <v>1</v>
      </c>
    </row>
    <row r="3969" spans="2:2">
      <c r="B3969">
        <v>1</v>
      </c>
    </row>
    <row r="3970" spans="2:2">
      <c r="B3970">
        <v>1</v>
      </c>
    </row>
    <row r="3971" spans="2:2">
      <c r="B3971">
        <v>1</v>
      </c>
    </row>
    <row r="3972" spans="2:2">
      <c r="B3972">
        <v>1</v>
      </c>
    </row>
    <row r="3973" spans="2:2">
      <c r="B3973">
        <v>1</v>
      </c>
    </row>
    <row r="3974" spans="2:2">
      <c r="B3974">
        <v>1</v>
      </c>
    </row>
    <row r="3975" spans="2:2">
      <c r="B3975">
        <v>1</v>
      </c>
    </row>
    <row r="3976" spans="2:2">
      <c r="B3976">
        <v>1</v>
      </c>
    </row>
    <row r="3977" spans="2:2">
      <c r="B3977">
        <v>1</v>
      </c>
    </row>
    <row r="3978" spans="2:2">
      <c r="B3978">
        <v>1</v>
      </c>
    </row>
    <row r="3979" spans="2:2">
      <c r="B3979">
        <v>1</v>
      </c>
    </row>
    <row r="3980" spans="2:2">
      <c r="B3980">
        <v>1</v>
      </c>
    </row>
    <row r="3981" spans="2:2">
      <c r="B3981">
        <v>1</v>
      </c>
    </row>
    <row r="3982" spans="2:2">
      <c r="B3982">
        <v>1</v>
      </c>
    </row>
    <row r="3983" spans="2:2">
      <c r="B3983">
        <v>1</v>
      </c>
    </row>
    <row r="3984" spans="2:2">
      <c r="B3984">
        <v>1</v>
      </c>
    </row>
    <row r="3985" spans="2:2">
      <c r="B3985">
        <v>1</v>
      </c>
    </row>
    <row r="3986" spans="2:2">
      <c r="B3986">
        <v>1</v>
      </c>
    </row>
    <row r="3987" spans="2:2">
      <c r="B3987">
        <v>1</v>
      </c>
    </row>
    <row r="3988" spans="2:2">
      <c r="B3988">
        <v>1</v>
      </c>
    </row>
    <row r="3989" spans="2:2">
      <c r="B3989">
        <v>1</v>
      </c>
    </row>
    <row r="3990" spans="2:2">
      <c r="B3990">
        <v>1</v>
      </c>
    </row>
    <row r="3991" spans="2:2">
      <c r="B3991">
        <v>1</v>
      </c>
    </row>
    <row r="3992" spans="2:2">
      <c r="B3992">
        <v>1</v>
      </c>
    </row>
    <row r="3993" spans="2:2">
      <c r="B3993">
        <v>1</v>
      </c>
    </row>
    <row r="3994" spans="2:2">
      <c r="B3994">
        <v>1</v>
      </c>
    </row>
    <row r="3995" spans="2:2">
      <c r="B3995">
        <v>1</v>
      </c>
    </row>
    <row r="3996" spans="2:2">
      <c r="B3996">
        <v>1</v>
      </c>
    </row>
    <row r="3997" spans="2:2">
      <c r="B3997">
        <v>1</v>
      </c>
    </row>
    <row r="3998" spans="2:2">
      <c r="B3998">
        <v>1</v>
      </c>
    </row>
    <row r="3999" spans="2:2">
      <c r="B3999">
        <v>1</v>
      </c>
    </row>
    <row r="4000" spans="2:2">
      <c r="B4000">
        <v>1</v>
      </c>
    </row>
    <row r="4001" spans="2:2">
      <c r="B4001">
        <v>1</v>
      </c>
    </row>
    <row r="4002" spans="2:2">
      <c r="B4002">
        <v>1</v>
      </c>
    </row>
    <row r="4003" spans="2:2">
      <c r="B4003">
        <v>1</v>
      </c>
    </row>
    <row r="4004" spans="2:2">
      <c r="B4004">
        <v>1</v>
      </c>
    </row>
    <row r="4005" spans="2:2">
      <c r="B4005">
        <v>1</v>
      </c>
    </row>
    <row r="4006" spans="2:2">
      <c r="B4006">
        <v>1</v>
      </c>
    </row>
    <row r="4007" spans="2:2">
      <c r="B4007">
        <v>1</v>
      </c>
    </row>
    <row r="4008" spans="2:2">
      <c r="B4008">
        <v>1</v>
      </c>
    </row>
    <row r="4009" spans="2:2">
      <c r="B4009">
        <v>1</v>
      </c>
    </row>
    <row r="4010" spans="2:2">
      <c r="B4010">
        <v>1</v>
      </c>
    </row>
    <row r="4011" spans="2:2">
      <c r="B4011">
        <v>1</v>
      </c>
    </row>
    <row r="4012" spans="2:2">
      <c r="B4012">
        <v>1</v>
      </c>
    </row>
    <row r="4013" spans="2:2">
      <c r="B4013">
        <v>1</v>
      </c>
    </row>
    <row r="4014" spans="2:2">
      <c r="B4014">
        <v>1</v>
      </c>
    </row>
    <row r="4015" spans="2:2">
      <c r="B4015">
        <v>1</v>
      </c>
    </row>
    <row r="4016" spans="2:2">
      <c r="B4016">
        <v>1</v>
      </c>
    </row>
    <row r="4017" spans="2:2">
      <c r="B4017">
        <v>1</v>
      </c>
    </row>
    <row r="4018" spans="2:2">
      <c r="B4018">
        <v>1</v>
      </c>
    </row>
    <row r="4019" spans="2:2">
      <c r="B4019">
        <v>1</v>
      </c>
    </row>
    <row r="4020" spans="2:2">
      <c r="B4020">
        <v>1</v>
      </c>
    </row>
    <row r="4021" spans="2:2">
      <c r="B4021">
        <v>1</v>
      </c>
    </row>
    <row r="4022" spans="2:2">
      <c r="B4022">
        <v>1</v>
      </c>
    </row>
    <row r="4023" spans="2:2">
      <c r="B4023">
        <v>1</v>
      </c>
    </row>
    <row r="4024" spans="2:2">
      <c r="B4024">
        <v>1</v>
      </c>
    </row>
    <row r="4025" spans="2:2">
      <c r="B4025">
        <v>1</v>
      </c>
    </row>
    <row r="4026" spans="2:2">
      <c r="B4026">
        <v>1</v>
      </c>
    </row>
    <row r="4027" spans="2:2">
      <c r="B4027">
        <v>1</v>
      </c>
    </row>
    <row r="4028" spans="2:2">
      <c r="B4028">
        <v>1</v>
      </c>
    </row>
    <row r="4029" spans="2:2">
      <c r="B4029">
        <v>1</v>
      </c>
    </row>
    <row r="4030" spans="2:2">
      <c r="B4030">
        <v>1</v>
      </c>
    </row>
    <row r="4031" spans="2:2">
      <c r="B4031">
        <v>1</v>
      </c>
    </row>
    <row r="4032" spans="2:2">
      <c r="B4032">
        <v>1</v>
      </c>
    </row>
    <row r="4033" spans="2:2">
      <c r="B4033">
        <v>1</v>
      </c>
    </row>
    <row r="4034" spans="2:2">
      <c r="B4034">
        <v>1</v>
      </c>
    </row>
    <row r="4035" spans="2:2">
      <c r="B4035">
        <v>1</v>
      </c>
    </row>
    <row r="4036" spans="2:2">
      <c r="B4036">
        <v>1</v>
      </c>
    </row>
    <row r="4037" spans="2:2">
      <c r="B4037">
        <v>1</v>
      </c>
    </row>
    <row r="4038" spans="2:2">
      <c r="B4038">
        <v>1</v>
      </c>
    </row>
    <row r="4039" spans="2:2">
      <c r="B4039">
        <v>1</v>
      </c>
    </row>
    <row r="4040" spans="2:2">
      <c r="B4040">
        <v>1</v>
      </c>
    </row>
    <row r="4041" spans="2:2">
      <c r="B4041">
        <v>1</v>
      </c>
    </row>
    <row r="4042" spans="2:2">
      <c r="B4042">
        <v>1</v>
      </c>
    </row>
    <row r="4043" spans="2:2">
      <c r="B4043">
        <v>1</v>
      </c>
    </row>
    <row r="4044" spans="2:2">
      <c r="B4044">
        <v>1</v>
      </c>
    </row>
    <row r="4045" spans="2:2">
      <c r="B4045">
        <v>1</v>
      </c>
    </row>
    <row r="4046" spans="2:2">
      <c r="B4046">
        <v>1</v>
      </c>
    </row>
    <row r="4047" spans="2:2">
      <c r="B4047">
        <v>1</v>
      </c>
    </row>
    <row r="4048" spans="2:2">
      <c r="B4048">
        <v>1</v>
      </c>
    </row>
    <row r="4049" spans="2:2">
      <c r="B4049">
        <v>1</v>
      </c>
    </row>
    <row r="4050" spans="2:2">
      <c r="B4050">
        <v>1</v>
      </c>
    </row>
    <row r="4051" spans="2:2">
      <c r="B4051">
        <v>1</v>
      </c>
    </row>
    <row r="4052" spans="2:2">
      <c r="B4052">
        <v>1</v>
      </c>
    </row>
    <row r="4053" spans="2:2">
      <c r="B4053">
        <v>1</v>
      </c>
    </row>
    <row r="4054" spans="2:2">
      <c r="B4054">
        <v>1</v>
      </c>
    </row>
    <row r="4055" spans="2:2">
      <c r="B4055">
        <v>1</v>
      </c>
    </row>
    <row r="4056" spans="2:2">
      <c r="B4056">
        <v>1</v>
      </c>
    </row>
    <row r="4057" spans="2:2">
      <c r="B4057">
        <v>1</v>
      </c>
    </row>
    <row r="4058" spans="2:2">
      <c r="B4058">
        <v>1</v>
      </c>
    </row>
    <row r="4059" spans="2:2">
      <c r="B4059">
        <v>1</v>
      </c>
    </row>
    <row r="4060" spans="2:2">
      <c r="B4060">
        <v>1</v>
      </c>
    </row>
    <row r="4061" spans="2:2">
      <c r="B4061">
        <v>1</v>
      </c>
    </row>
    <row r="4062" spans="2:2">
      <c r="B4062">
        <v>1</v>
      </c>
    </row>
    <row r="4063" spans="2:2">
      <c r="B4063">
        <v>1</v>
      </c>
    </row>
    <row r="4064" spans="2:2">
      <c r="B4064">
        <v>1</v>
      </c>
    </row>
    <row r="4065" spans="2:2">
      <c r="B4065">
        <v>1</v>
      </c>
    </row>
    <row r="4066" spans="2:2">
      <c r="B4066">
        <v>1</v>
      </c>
    </row>
    <row r="4067" spans="2:2">
      <c r="B4067">
        <v>1</v>
      </c>
    </row>
    <row r="4068" spans="2:2">
      <c r="B4068">
        <v>1</v>
      </c>
    </row>
    <row r="4069" spans="2:2">
      <c r="B4069">
        <v>1</v>
      </c>
    </row>
    <row r="4070" spans="2:2">
      <c r="B4070">
        <v>1</v>
      </c>
    </row>
    <row r="4071" spans="2:2">
      <c r="B4071">
        <v>1</v>
      </c>
    </row>
    <row r="4072" spans="2:2">
      <c r="B4072">
        <v>1</v>
      </c>
    </row>
    <row r="4073" spans="2:2">
      <c r="B4073">
        <v>1</v>
      </c>
    </row>
    <row r="4074" spans="2:2">
      <c r="B4074">
        <v>1</v>
      </c>
    </row>
    <row r="4075" spans="2:2">
      <c r="B4075">
        <v>1</v>
      </c>
    </row>
    <row r="4076" spans="2:2">
      <c r="B4076">
        <v>1</v>
      </c>
    </row>
    <row r="4077" spans="2:2">
      <c r="B4077">
        <v>1</v>
      </c>
    </row>
    <row r="4078" spans="2:2">
      <c r="B4078">
        <v>1</v>
      </c>
    </row>
    <row r="4079" spans="2:2">
      <c r="B4079">
        <v>1</v>
      </c>
    </row>
    <row r="4080" spans="2:2">
      <c r="B4080">
        <v>1</v>
      </c>
    </row>
    <row r="4081" spans="2:2">
      <c r="B4081">
        <v>1</v>
      </c>
    </row>
    <row r="4082" spans="2:2">
      <c r="B4082">
        <v>1</v>
      </c>
    </row>
    <row r="4083" spans="2:2">
      <c r="B4083">
        <v>1</v>
      </c>
    </row>
    <row r="4084" spans="2:2">
      <c r="B4084">
        <v>1</v>
      </c>
    </row>
    <row r="4085" spans="2:2">
      <c r="B4085">
        <v>1</v>
      </c>
    </row>
    <row r="4086" spans="2:2">
      <c r="B4086">
        <v>1</v>
      </c>
    </row>
    <row r="4087" spans="2:2">
      <c r="B4087">
        <v>1</v>
      </c>
    </row>
    <row r="4088" spans="2:2">
      <c r="B4088">
        <v>1</v>
      </c>
    </row>
    <row r="4089" spans="2:2">
      <c r="B4089">
        <v>1</v>
      </c>
    </row>
    <row r="4090" spans="2:2">
      <c r="B4090">
        <v>1</v>
      </c>
    </row>
    <row r="4091" spans="2:2">
      <c r="B4091">
        <v>1</v>
      </c>
    </row>
    <row r="4092" spans="2:2">
      <c r="B4092">
        <v>1</v>
      </c>
    </row>
    <row r="4093" spans="2:2">
      <c r="B4093">
        <v>1</v>
      </c>
    </row>
    <row r="4094" spans="2:2">
      <c r="B4094">
        <v>1</v>
      </c>
    </row>
    <row r="4095" spans="2:2">
      <c r="B4095">
        <v>1</v>
      </c>
    </row>
    <row r="4096" spans="2:2">
      <c r="B4096">
        <v>1</v>
      </c>
    </row>
    <row r="4097" spans="2:2">
      <c r="B4097">
        <v>1</v>
      </c>
    </row>
    <row r="4098" spans="2:2">
      <c r="B4098">
        <v>1</v>
      </c>
    </row>
    <row r="4099" spans="2:2">
      <c r="B4099">
        <v>1</v>
      </c>
    </row>
    <row r="4100" spans="2:2">
      <c r="B4100">
        <v>1</v>
      </c>
    </row>
    <row r="4101" spans="2:2">
      <c r="B4101">
        <v>1</v>
      </c>
    </row>
    <row r="4102" spans="2:2">
      <c r="B4102">
        <v>1</v>
      </c>
    </row>
    <row r="4103" spans="2:2">
      <c r="B4103">
        <v>1</v>
      </c>
    </row>
    <row r="4104" spans="2:2">
      <c r="B4104">
        <v>1</v>
      </c>
    </row>
    <row r="4105" spans="2:2">
      <c r="B4105">
        <v>1</v>
      </c>
    </row>
    <row r="4106" spans="2:2">
      <c r="B4106">
        <v>1</v>
      </c>
    </row>
    <row r="4107" spans="2:2">
      <c r="B4107">
        <v>1</v>
      </c>
    </row>
    <row r="4108" spans="2:2">
      <c r="B4108">
        <v>1</v>
      </c>
    </row>
    <row r="4109" spans="2:2">
      <c r="B4109">
        <v>1</v>
      </c>
    </row>
    <row r="4110" spans="2:2">
      <c r="B4110">
        <v>1</v>
      </c>
    </row>
    <row r="4111" spans="2:2">
      <c r="B4111">
        <v>1</v>
      </c>
    </row>
    <row r="4112" spans="2:2">
      <c r="B4112">
        <v>1</v>
      </c>
    </row>
    <row r="4113" spans="2:2">
      <c r="B4113">
        <v>1</v>
      </c>
    </row>
    <row r="4114" spans="2:2">
      <c r="B4114">
        <v>1</v>
      </c>
    </row>
    <row r="4115" spans="2:2">
      <c r="B4115">
        <v>1</v>
      </c>
    </row>
    <row r="4116" spans="2:2">
      <c r="B4116">
        <v>1</v>
      </c>
    </row>
    <row r="4117" spans="2:2">
      <c r="B4117">
        <v>1</v>
      </c>
    </row>
    <row r="4118" spans="2:2">
      <c r="B4118">
        <v>1</v>
      </c>
    </row>
    <row r="4119" spans="2:2">
      <c r="B4119">
        <v>1</v>
      </c>
    </row>
    <row r="4120" spans="2:2">
      <c r="B4120">
        <v>1</v>
      </c>
    </row>
    <row r="4121" spans="2:2">
      <c r="B4121">
        <v>1</v>
      </c>
    </row>
    <row r="4122" spans="2:2">
      <c r="B4122">
        <v>1</v>
      </c>
    </row>
    <row r="4123" spans="2:2">
      <c r="B4123">
        <v>1</v>
      </c>
    </row>
    <row r="4124" spans="2:2">
      <c r="B4124">
        <v>1</v>
      </c>
    </row>
    <row r="4125" spans="2:2">
      <c r="B4125">
        <v>1</v>
      </c>
    </row>
    <row r="4126" spans="2:2">
      <c r="B4126">
        <v>1</v>
      </c>
    </row>
    <row r="4127" spans="2:2">
      <c r="B4127">
        <v>1</v>
      </c>
    </row>
    <row r="4128" spans="2:2">
      <c r="B4128">
        <v>1</v>
      </c>
    </row>
    <row r="4129" spans="2:2">
      <c r="B4129">
        <v>1</v>
      </c>
    </row>
    <row r="4130" spans="2:2">
      <c r="B4130">
        <v>1</v>
      </c>
    </row>
    <row r="4131" spans="2:2">
      <c r="B4131">
        <v>1</v>
      </c>
    </row>
    <row r="4132" spans="2:2">
      <c r="B4132">
        <v>1</v>
      </c>
    </row>
    <row r="4133" spans="2:2">
      <c r="B4133">
        <v>1</v>
      </c>
    </row>
    <row r="4134" spans="2:2">
      <c r="B4134">
        <v>1</v>
      </c>
    </row>
    <row r="4135" spans="2:2">
      <c r="B4135">
        <v>1</v>
      </c>
    </row>
    <row r="4136" spans="2:2">
      <c r="B4136">
        <v>1</v>
      </c>
    </row>
    <row r="4137" spans="2:2">
      <c r="B4137">
        <v>1</v>
      </c>
    </row>
    <row r="4138" spans="2:2">
      <c r="B4138">
        <v>1</v>
      </c>
    </row>
    <row r="4139" spans="2:2">
      <c r="B4139">
        <v>1</v>
      </c>
    </row>
    <row r="4140" spans="2:2">
      <c r="B4140">
        <v>1</v>
      </c>
    </row>
    <row r="4141" spans="2:2">
      <c r="B4141">
        <v>1</v>
      </c>
    </row>
    <row r="4142" spans="2:2">
      <c r="B4142">
        <v>1</v>
      </c>
    </row>
    <row r="4143" spans="2:2">
      <c r="B4143">
        <v>1</v>
      </c>
    </row>
    <row r="4144" spans="2:2">
      <c r="B4144">
        <v>1</v>
      </c>
    </row>
    <row r="4145" spans="2:2">
      <c r="B4145">
        <v>1</v>
      </c>
    </row>
    <row r="4146" spans="2:2">
      <c r="B4146">
        <v>1</v>
      </c>
    </row>
    <row r="4147" spans="2:2">
      <c r="B4147">
        <v>1</v>
      </c>
    </row>
    <row r="4148" spans="2:2">
      <c r="B4148">
        <v>1</v>
      </c>
    </row>
    <row r="4149" spans="2:2">
      <c r="B4149">
        <v>1</v>
      </c>
    </row>
    <row r="4150" spans="2:2">
      <c r="B4150">
        <v>1</v>
      </c>
    </row>
    <row r="4151" spans="2:2">
      <c r="B4151">
        <v>1</v>
      </c>
    </row>
    <row r="4152" spans="2:2">
      <c r="B4152">
        <v>1</v>
      </c>
    </row>
    <row r="4153" spans="2:2">
      <c r="B4153">
        <v>1</v>
      </c>
    </row>
    <row r="4154" spans="2:2">
      <c r="B4154">
        <v>1</v>
      </c>
    </row>
    <row r="4155" spans="2:2">
      <c r="B4155">
        <v>1</v>
      </c>
    </row>
    <row r="4156" spans="2:2">
      <c r="B4156">
        <v>1</v>
      </c>
    </row>
    <row r="4157" spans="2:2">
      <c r="B4157">
        <v>1</v>
      </c>
    </row>
    <row r="4158" spans="2:2">
      <c r="B4158">
        <v>1</v>
      </c>
    </row>
    <row r="4159" spans="2:2">
      <c r="B4159">
        <v>1</v>
      </c>
    </row>
    <row r="4160" spans="2:2">
      <c r="B4160">
        <v>1</v>
      </c>
    </row>
    <row r="4161" spans="2:2">
      <c r="B4161">
        <v>1</v>
      </c>
    </row>
    <row r="4162" spans="2:2">
      <c r="B4162">
        <v>1</v>
      </c>
    </row>
    <row r="4163" spans="2:2">
      <c r="B4163">
        <v>1</v>
      </c>
    </row>
    <row r="4164" spans="2:2">
      <c r="B4164">
        <v>1</v>
      </c>
    </row>
    <row r="4165" spans="2:2">
      <c r="B4165">
        <v>1</v>
      </c>
    </row>
    <row r="4166" spans="2:2">
      <c r="B4166">
        <v>1</v>
      </c>
    </row>
    <row r="4167" spans="2:2">
      <c r="B4167">
        <v>1</v>
      </c>
    </row>
    <row r="4168" spans="2:2">
      <c r="B4168">
        <v>1</v>
      </c>
    </row>
    <row r="4169" spans="2:2">
      <c r="B4169">
        <v>1</v>
      </c>
    </row>
    <row r="4170" spans="2:2">
      <c r="B4170">
        <v>1</v>
      </c>
    </row>
    <row r="4171" spans="2:2">
      <c r="B4171">
        <v>1</v>
      </c>
    </row>
    <row r="4172" spans="2:2">
      <c r="B4172">
        <v>1</v>
      </c>
    </row>
    <row r="4173" spans="2:2">
      <c r="B4173">
        <v>1</v>
      </c>
    </row>
    <row r="4174" spans="2:2">
      <c r="B4174">
        <v>1</v>
      </c>
    </row>
    <row r="4175" spans="2:2">
      <c r="B4175">
        <v>1</v>
      </c>
    </row>
    <row r="4176" spans="2:2">
      <c r="B4176">
        <v>1</v>
      </c>
    </row>
    <row r="4177" spans="2:2">
      <c r="B4177">
        <v>1</v>
      </c>
    </row>
    <row r="4178" spans="2:2">
      <c r="B4178">
        <v>1</v>
      </c>
    </row>
    <row r="4179" spans="2:2">
      <c r="B4179">
        <v>1</v>
      </c>
    </row>
    <row r="4180" spans="2:2">
      <c r="B4180">
        <v>1</v>
      </c>
    </row>
    <row r="4181" spans="2:2">
      <c r="B4181">
        <v>1</v>
      </c>
    </row>
    <row r="4182" spans="2:2">
      <c r="B4182">
        <v>1</v>
      </c>
    </row>
    <row r="4183" spans="2:2">
      <c r="B4183">
        <v>1</v>
      </c>
    </row>
    <row r="4184" spans="2:2">
      <c r="B4184">
        <v>1</v>
      </c>
    </row>
    <row r="4185" spans="2:2">
      <c r="B4185">
        <v>1</v>
      </c>
    </row>
    <row r="4186" spans="2:2">
      <c r="B4186">
        <v>1</v>
      </c>
    </row>
    <row r="4187" spans="2:2">
      <c r="B4187">
        <v>1</v>
      </c>
    </row>
    <row r="4188" spans="2:2">
      <c r="B4188">
        <v>1</v>
      </c>
    </row>
    <row r="4189" spans="2:2">
      <c r="B4189">
        <v>1</v>
      </c>
    </row>
    <row r="4190" spans="2:2">
      <c r="B4190">
        <v>1</v>
      </c>
    </row>
    <row r="4191" spans="2:2">
      <c r="B4191">
        <v>1</v>
      </c>
    </row>
    <row r="4192" spans="2:2">
      <c r="B4192">
        <v>1</v>
      </c>
    </row>
    <row r="4193" spans="2:2">
      <c r="B4193">
        <v>1</v>
      </c>
    </row>
    <row r="4194" spans="2:2">
      <c r="B4194">
        <v>1</v>
      </c>
    </row>
    <row r="4195" spans="2:2">
      <c r="B4195">
        <v>1</v>
      </c>
    </row>
    <row r="4196" spans="2:2">
      <c r="B4196">
        <v>1</v>
      </c>
    </row>
    <row r="4197" spans="2:2">
      <c r="B4197">
        <v>1</v>
      </c>
    </row>
    <row r="4198" spans="2:2">
      <c r="B4198">
        <v>1</v>
      </c>
    </row>
    <row r="4199" spans="2:2">
      <c r="B4199">
        <v>1</v>
      </c>
    </row>
    <row r="4200" spans="2:2">
      <c r="B4200">
        <v>1</v>
      </c>
    </row>
    <row r="4201" spans="2:2">
      <c r="B4201">
        <v>1</v>
      </c>
    </row>
    <row r="4202" spans="2:2">
      <c r="B4202">
        <v>1</v>
      </c>
    </row>
    <row r="4203" spans="2:2">
      <c r="B4203">
        <v>1</v>
      </c>
    </row>
    <row r="4204" spans="2:2">
      <c r="B4204">
        <v>1</v>
      </c>
    </row>
    <row r="4205" spans="2:2">
      <c r="B4205">
        <v>1</v>
      </c>
    </row>
    <row r="4206" spans="2:2">
      <c r="B4206">
        <v>1</v>
      </c>
    </row>
    <row r="4207" spans="2:2">
      <c r="B4207">
        <v>1</v>
      </c>
    </row>
    <row r="4208" spans="2:2">
      <c r="B4208">
        <v>1</v>
      </c>
    </row>
    <row r="4209" spans="2:2">
      <c r="B4209">
        <v>1</v>
      </c>
    </row>
    <row r="4210" spans="2:2">
      <c r="B4210">
        <v>1</v>
      </c>
    </row>
    <row r="4211" spans="2:2">
      <c r="B4211">
        <v>1</v>
      </c>
    </row>
    <row r="4212" spans="2:2">
      <c r="B4212">
        <v>1</v>
      </c>
    </row>
    <row r="4213" spans="2:2">
      <c r="B4213">
        <v>1</v>
      </c>
    </row>
    <row r="4214" spans="2:2">
      <c r="B4214">
        <v>1</v>
      </c>
    </row>
    <row r="4215" spans="2:2">
      <c r="B4215">
        <v>1</v>
      </c>
    </row>
    <row r="4216" spans="2:2">
      <c r="B4216">
        <v>1</v>
      </c>
    </row>
    <row r="4217" spans="2:2">
      <c r="B4217">
        <v>1</v>
      </c>
    </row>
    <row r="4218" spans="2:2">
      <c r="B4218">
        <v>1</v>
      </c>
    </row>
    <row r="4219" spans="2:2">
      <c r="B4219">
        <v>1</v>
      </c>
    </row>
    <row r="4220" spans="2:2">
      <c r="B4220">
        <v>1</v>
      </c>
    </row>
    <row r="4221" spans="2:2">
      <c r="B4221">
        <v>1</v>
      </c>
    </row>
    <row r="4222" spans="2:2">
      <c r="B4222">
        <v>1</v>
      </c>
    </row>
    <row r="4223" spans="2:2">
      <c r="B4223">
        <v>1</v>
      </c>
    </row>
    <row r="4224" spans="2:2">
      <c r="B4224">
        <v>1</v>
      </c>
    </row>
    <row r="4225" spans="2:2">
      <c r="B4225">
        <v>1</v>
      </c>
    </row>
    <row r="4226" spans="2:2">
      <c r="B4226">
        <v>1</v>
      </c>
    </row>
    <row r="4227" spans="2:2">
      <c r="B4227">
        <v>1</v>
      </c>
    </row>
    <row r="4228" spans="2:2">
      <c r="B4228">
        <v>1</v>
      </c>
    </row>
    <row r="4229" spans="2:2">
      <c r="B4229">
        <v>1</v>
      </c>
    </row>
    <row r="4230" spans="2:2">
      <c r="B4230">
        <v>1</v>
      </c>
    </row>
    <row r="4231" spans="2:2">
      <c r="B4231">
        <v>1</v>
      </c>
    </row>
    <row r="4232" spans="2:2">
      <c r="B4232">
        <v>1</v>
      </c>
    </row>
    <row r="4233" spans="2:2">
      <c r="B4233">
        <v>1</v>
      </c>
    </row>
    <row r="4234" spans="2:2">
      <c r="B4234">
        <v>1</v>
      </c>
    </row>
    <row r="4235" spans="2:2">
      <c r="B4235">
        <v>1</v>
      </c>
    </row>
    <row r="4236" spans="2:2">
      <c r="B4236">
        <v>1</v>
      </c>
    </row>
    <row r="4237" spans="2:2">
      <c r="B4237">
        <v>1</v>
      </c>
    </row>
    <row r="4238" spans="2:2">
      <c r="B4238">
        <v>1</v>
      </c>
    </row>
    <row r="4239" spans="2:2">
      <c r="B4239">
        <v>1</v>
      </c>
    </row>
    <row r="4240" spans="2:2">
      <c r="B4240">
        <v>1</v>
      </c>
    </row>
    <row r="4241" spans="2:2">
      <c r="B4241">
        <v>1</v>
      </c>
    </row>
    <row r="4242" spans="2:2">
      <c r="B4242">
        <v>1</v>
      </c>
    </row>
    <row r="4243" spans="2:2">
      <c r="B4243">
        <v>1</v>
      </c>
    </row>
    <row r="4244" spans="2:2">
      <c r="B4244">
        <v>1</v>
      </c>
    </row>
    <row r="4245" spans="2:2">
      <c r="B4245">
        <v>1</v>
      </c>
    </row>
    <row r="4246" spans="2:2">
      <c r="B4246">
        <v>1</v>
      </c>
    </row>
    <row r="4247" spans="2:2">
      <c r="B4247">
        <v>1</v>
      </c>
    </row>
    <row r="4248" spans="2:2">
      <c r="B4248">
        <v>1</v>
      </c>
    </row>
    <row r="4249" spans="2:2">
      <c r="B4249">
        <v>1</v>
      </c>
    </row>
    <row r="4250" spans="2:2">
      <c r="B4250">
        <v>1</v>
      </c>
    </row>
    <row r="4251" spans="2:2">
      <c r="B4251">
        <v>1</v>
      </c>
    </row>
    <row r="4252" spans="2:2">
      <c r="B4252">
        <v>1</v>
      </c>
    </row>
    <row r="4253" spans="2:2">
      <c r="B4253">
        <v>1</v>
      </c>
    </row>
    <row r="4254" spans="2:2">
      <c r="B4254">
        <v>1</v>
      </c>
    </row>
    <row r="4255" spans="2:2">
      <c r="B4255">
        <v>1</v>
      </c>
    </row>
    <row r="4256" spans="2:2">
      <c r="B4256">
        <v>1</v>
      </c>
    </row>
    <row r="4257" spans="2:2">
      <c r="B4257">
        <v>1</v>
      </c>
    </row>
    <row r="4258" spans="2:2">
      <c r="B4258">
        <v>1</v>
      </c>
    </row>
    <row r="4259" spans="2:2">
      <c r="B4259">
        <v>1</v>
      </c>
    </row>
    <row r="4260" spans="2:2">
      <c r="B4260">
        <v>1</v>
      </c>
    </row>
    <row r="4261" spans="2:2">
      <c r="B4261">
        <v>1</v>
      </c>
    </row>
    <row r="4262" spans="2:2">
      <c r="B4262">
        <v>1</v>
      </c>
    </row>
    <row r="4263" spans="2:2">
      <c r="B4263">
        <v>1</v>
      </c>
    </row>
    <row r="4264" spans="2:2">
      <c r="B4264">
        <v>1</v>
      </c>
    </row>
    <row r="4265" spans="2:2">
      <c r="B4265">
        <v>1</v>
      </c>
    </row>
    <row r="4266" spans="2:2">
      <c r="B4266">
        <v>1</v>
      </c>
    </row>
    <row r="4267" spans="2:2">
      <c r="B4267">
        <v>1</v>
      </c>
    </row>
    <row r="4268" spans="2:2">
      <c r="B4268">
        <v>1</v>
      </c>
    </row>
    <row r="4269" spans="2:2">
      <c r="B4269">
        <v>1</v>
      </c>
    </row>
    <row r="4270" spans="2:2">
      <c r="B4270">
        <v>1</v>
      </c>
    </row>
    <row r="4271" spans="2:2">
      <c r="B4271">
        <v>1</v>
      </c>
    </row>
    <row r="4272" spans="2:2">
      <c r="B4272">
        <v>1</v>
      </c>
    </row>
    <row r="4273" spans="2:2">
      <c r="B4273">
        <v>1</v>
      </c>
    </row>
    <row r="4274" spans="2:2">
      <c r="B4274">
        <v>1</v>
      </c>
    </row>
    <row r="4275" spans="2:2">
      <c r="B4275">
        <v>1</v>
      </c>
    </row>
    <row r="4276" spans="2:2">
      <c r="B4276">
        <v>1</v>
      </c>
    </row>
    <row r="4277" spans="2:2">
      <c r="B4277">
        <v>1</v>
      </c>
    </row>
    <row r="4278" spans="2:2">
      <c r="B4278">
        <v>1</v>
      </c>
    </row>
    <row r="4279" spans="2:2">
      <c r="B4279">
        <v>1</v>
      </c>
    </row>
    <row r="4280" spans="2:2">
      <c r="B4280">
        <v>1</v>
      </c>
    </row>
    <row r="4281" spans="2:2">
      <c r="B4281">
        <v>1</v>
      </c>
    </row>
    <row r="4282" spans="2:2">
      <c r="B4282">
        <v>1</v>
      </c>
    </row>
    <row r="4283" spans="2:2">
      <c r="B4283">
        <v>1</v>
      </c>
    </row>
    <row r="4284" spans="2:2">
      <c r="B4284">
        <v>1</v>
      </c>
    </row>
    <row r="4285" spans="2:2">
      <c r="B4285">
        <v>1</v>
      </c>
    </row>
    <row r="4286" spans="2:2">
      <c r="B4286">
        <v>1</v>
      </c>
    </row>
    <row r="4287" spans="2:2">
      <c r="B4287">
        <v>1</v>
      </c>
    </row>
    <row r="4288" spans="2:2">
      <c r="B4288">
        <v>1</v>
      </c>
    </row>
    <row r="4289" spans="2:2">
      <c r="B4289">
        <v>1</v>
      </c>
    </row>
    <row r="4290" spans="2:2">
      <c r="B4290">
        <v>1</v>
      </c>
    </row>
    <row r="4291" spans="2:2">
      <c r="B4291">
        <v>1</v>
      </c>
    </row>
    <row r="4292" spans="2:2">
      <c r="B4292">
        <v>1</v>
      </c>
    </row>
    <row r="4293" spans="2:2">
      <c r="B4293">
        <v>1</v>
      </c>
    </row>
    <row r="4294" spans="2:2">
      <c r="B4294">
        <v>1</v>
      </c>
    </row>
    <row r="4295" spans="2:2">
      <c r="B4295">
        <v>1</v>
      </c>
    </row>
    <row r="4296" spans="2:2">
      <c r="B4296">
        <v>1</v>
      </c>
    </row>
    <row r="4297" spans="2:2">
      <c r="B4297">
        <v>1</v>
      </c>
    </row>
    <row r="4298" spans="2:2">
      <c r="B4298">
        <v>1</v>
      </c>
    </row>
    <row r="4299" spans="2:2">
      <c r="B4299">
        <v>1</v>
      </c>
    </row>
    <row r="4300" spans="2:2">
      <c r="B4300">
        <v>1</v>
      </c>
    </row>
    <row r="4301" spans="2:2">
      <c r="B4301">
        <v>1</v>
      </c>
    </row>
    <row r="4302" spans="2:2">
      <c r="B4302">
        <v>1</v>
      </c>
    </row>
    <row r="4303" spans="2:2">
      <c r="B4303">
        <v>1</v>
      </c>
    </row>
    <row r="4304" spans="2:2">
      <c r="B4304">
        <v>1</v>
      </c>
    </row>
    <row r="4305" spans="2:2">
      <c r="B4305">
        <v>1</v>
      </c>
    </row>
    <row r="4306" spans="2:2">
      <c r="B4306">
        <v>1</v>
      </c>
    </row>
    <row r="4307" spans="2:2">
      <c r="B4307">
        <v>1</v>
      </c>
    </row>
    <row r="4308" spans="2:2">
      <c r="B4308">
        <v>1</v>
      </c>
    </row>
    <row r="4309" spans="2:2">
      <c r="B4309">
        <v>1</v>
      </c>
    </row>
    <row r="4310" spans="2:2">
      <c r="B4310">
        <v>1</v>
      </c>
    </row>
    <row r="4311" spans="2:2">
      <c r="B4311">
        <v>1</v>
      </c>
    </row>
    <row r="4312" spans="2:2">
      <c r="B4312">
        <v>1</v>
      </c>
    </row>
    <row r="4313" spans="2:2">
      <c r="B4313">
        <v>1</v>
      </c>
    </row>
    <row r="4314" spans="2:2">
      <c r="B4314">
        <v>1</v>
      </c>
    </row>
    <row r="4315" spans="2:2">
      <c r="B4315">
        <v>1</v>
      </c>
    </row>
    <row r="4316" spans="2:2">
      <c r="B4316">
        <v>1</v>
      </c>
    </row>
    <row r="4317" spans="2:2">
      <c r="B4317">
        <v>1</v>
      </c>
    </row>
    <row r="4318" spans="2:2">
      <c r="B4318">
        <v>1</v>
      </c>
    </row>
    <row r="4319" spans="2:2">
      <c r="B4319">
        <v>1</v>
      </c>
    </row>
    <row r="4320" spans="2:2">
      <c r="B4320">
        <v>1</v>
      </c>
    </row>
    <row r="4321" spans="2:2">
      <c r="B4321">
        <v>1</v>
      </c>
    </row>
    <row r="4322" spans="2:2">
      <c r="B4322">
        <v>1</v>
      </c>
    </row>
    <row r="4323" spans="2:2">
      <c r="B4323">
        <v>1</v>
      </c>
    </row>
    <row r="4324" spans="2:2">
      <c r="B4324">
        <v>1</v>
      </c>
    </row>
    <row r="4325" spans="2:2">
      <c r="B4325">
        <v>1</v>
      </c>
    </row>
    <row r="4326" spans="2:2">
      <c r="B4326">
        <v>1</v>
      </c>
    </row>
    <row r="4327" spans="2:2">
      <c r="B4327">
        <v>1</v>
      </c>
    </row>
    <row r="4328" spans="2:2">
      <c r="B4328">
        <v>1</v>
      </c>
    </row>
    <row r="4329" spans="2:2">
      <c r="B4329">
        <v>1</v>
      </c>
    </row>
    <row r="4330" spans="2:2">
      <c r="B4330">
        <v>1</v>
      </c>
    </row>
    <row r="4331" spans="2:2">
      <c r="B4331">
        <v>1</v>
      </c>
    </row>
    <row r="4332" spans="2:2">
      <c r="B4332">
        <v>1</v>
      </c>
    </row>
    <row r="4333" spans="2:2">
      <c r="B4333">
        <v>1</v>
      </c>
    </row>
    <row r="4334" spans="2:2">
      <c r="B4334">
        <v>1</v>
      </c>
    </row>
    <row r="4335" spans="2:2">
      <c r="B4335">
        <v>1</v>
      </c>
    </row>
    <row r="4336" spans="2:2">
      <c r="B4336">
        <v>1</v>
      </c>
    </row>
    <row r="4337" spans="2:2">
      <c r="B4337">
        <v>1</v>
      </c>
    </row>
    <row r="4338" spans="2:2">
      <c r="B4338">
        <v>1</v>
      </c>
    </row>
    <row r="4339" spans="2:2">
      <c r="B4339">
        <v>1</v>
      </c>
    </row>
    <row r="4340" spans="2:2">
      <c r="B4340">
        <v>1</v>
      </c>
    </row>
    <row r="4341" spans="2:2">
      <c r="B4341">
        <v>1</v>
      </c>
    </row>
    <row r="4342" spans="2:2">
      <c r="B4342">
        <v>1</v>
      </c>
    </row>
    <row r="4343" spans="2:2">
      <c r="B4343">
        <v>1</v>
      </c>
    </row>
    <row r="4344" spans="2:2">
      <c r="B4344">
        <v>1</v>
      </c>
    </row>
    <row r="4345" spans="2:2">
      <c r="B4345">
        <v>1</v>
      </c>
    </row>
    <row r="4346" spans="2:2">
      <c r="B4346">
        <v>1</v>
      </c>
    </row>
    <row r="4347" spans="2:2">
      <c r="B4347">
        <v>1</v>
      </c>
    </row>
    <row r="4348" spans="2:2">
      <c r="B4348">
        <v>1</v>
      </c>
    </row>
    <row r="4349" spans="2:2">
      <c r="B4349">
        <v>1</v>
      </c>
    </row>
    <row r="4350" spans="2:2">
      <c r="B4350">
        <v>1</v>
      </c>
    </row>
    <row r="4351" spans="2:2">
      <c r="B4351">
        <v>1</v>
      </c>
    </row>
    <row r="4352" spans="2:2">
      <c r="B4352">
        <v>1</v>
      </c>
    </row>
    <row r="4353" spans="2:2">
      <c r="B4353">
        <v>1</v>
      </c>
    </row>
    <row r="4354" spans="2:2">
      <c r="B4354">
        <v>1</v>
      </c>
    </row>
    <row r="4355" spans="2:2">
      <c r="B4355">
        <v>1</v>
      </c>
    </row>
    <row r="4356" spans="2:2">
      <c r="B4356">
        <v>1</v>
      </c>
    </row>
    <row r="4357" spans="2:2">
      <c r="B4357">
        <v>1</v>
      </c>
    </row>
    <row r="4358" spans="2:2">
      <c r="B4358">
        <v>1</v>
      </c>
    </row>
    <row r="4359" spans="2:2">
      <c r="B4359">
        <v>1</v>
      </c>
    </row>
    <row r="4360" spans="2:2">
      <c r="B4360">
        <v>1</v>
      </c>
    </row>
    <row r="4361" spans="2:2">
      <c r="B4361">
        <v>1</v>
      </c>
    </row>
    <row r="4362" spans="2:2">
      <c r="B4362">
        <v>1</v>
      </c>
    </row>
    <row r="4363" spans="2:2">
      <c r="B4363">
        <v>1</v>
      </c>
    </row>
    <row r="4364" spans="2:2">
      <c r="B4364">
        <v>1</v>
      </c>
    </row>
    <row r="4365" spans="2:2">
      <c r="B4365">
        <v>1</v>
      </c>
    </row>
    <row r="4366" spans="2:2">
      <c r="B4366">
        <v>1</v>
      </c>
    </row>
    <row r="4367" spans="2:2">
      <c r="B4367">
        <v>1</v>
      </c>
    </row>
    <row r="4368" spans="2:2">
      <c r="B4368">
        <v>1</v>
      </c>
    </row>
    <row r="4369" spans="2:2">
      <c r="B4369">
        <v>1</v>
      </c>
    </row>
    <row r="4370" spans="2:2">
      <c r="B4370">
        <v>1</v>
      </c>
    </row>
    <row r="4371" spans="2:2">
      <c r="B4371">
        <v>1</v>
      </c>
    </row>
    <row r="4372" spans="2:2">
      <c r="B4372">
        <v>1</v>
      </c>
    </row>
    <row r="4373" spans="2:2">
      <c r="B4373">
        <v>1</v>
      </c>
    </row>
    <row r="4374" spans="2:2">
      <c r="B4374">
        <v>1</v>
      </c>
    </row>
    <row r="4375" spans="2:2">
      <c r="B4375">
        <v>1</v>
      </c>
    </row>
    <row r="4376" spans="2:2">
      <c r="B4376">
        <v>1</v>
      </c>
    </row>
    <row r="4377" spans="2:2">
      <c r="B4377">
        <v>1</v>
      </c>
    </row>
    <row r="4378" spans="2:2">
      <c r="B4378">
        <v>1</v>
      </c>
    </row>
    <row r="4379" spans="2:2">
      <c r="B4379">
        <v>1</v>
      </c>
    </row>
    <row r="4380" spans="2:2">
      <c r="B4380">
        <v>1</v>
      </c>
    </row>
    <row r="4381" spans="2:2">
      <c r="B4381">
        <v>1</v>
      </c>
    </row>
    <row r="4382" spans="2:2">
      <c r="B4382">
        <v>1</v>
      </c>
    </row>
    <row r="4383" spans="2:2">
      <c r="B4383">
        <v>1</v>
      </c>
    </row>
    <row r="4384" spans="2:2">
      <c r="B4384">
        <v>1</v>
      </c>
    </row>
    <row r="4385" spans="2:2">
      <c r="B4385">
        <v>1</v>
      </c>
    </row>
    <row r="4386" spans="2:2">
      <c r="B4386">
        <v>1</v>
      </c>
    </row>
    <row r="4387" spans="2:2">
      <c r="B4387">
        <v>1</v>
      </c>
    </row>
    <row r="4388" spans="2:2">
      <c r="B4388">
        <v>1</v>
      </c>
    </row>
    <row r="4389" spans="2:2">
      <c r="B4389">
        <v>1</v>
      </c>
    </row>
    <row r="4390" spans="2:2">
      <c r="B4390">
        <v>1</v>
      </c>
    </row>
    <row r="4391" spans="2:2">
      <c r="B4391">
        <v>1</v>
      </c>
    </row>
    <row r="4392" spans="2:2">
      <c r="B4392">
        <v>1</v>
      </c>
    </row>
    <row r="4393" spans="2:2">
      <c r="B4393">
        <v>1</v>
      </c>
    </row>
    <row r="4394" spans="2:2">
      <c r="B4394">
        <v>1</v>
      </c>
    </row>
    <row r="4395" spans="2:2">
      <c r="B4395">
        <v>1</v>
      </c>
    </row>
    <row r="4396" spans="2:2">
      <c r="B4396">
        <v>1</v>
      </c>
    </row>
    <row r="4397" spans="2:2">
      <c r="B4397">
        <v>1</v>
      </c>
    </row>
    <row r="4398" spans="2:2">
      <c r="B4398">
        <v>1</v>
      </c>
    </row>
    <row r="4399" spans="2:2">
      <c r="B4399">
        <v>1</v>
      </c>
    </row>
    <row r="4400" spans="2:2">
      <c r="B4400">
        <v>1</v>
      </c>
    </row>
    <row r="4401" spans="2:2">
      <c r="B4401">
        <v>1</v>
      </c>
    </row>
    <row r="4402" spans="2:2">
      <c r="B4402">
        <v>1</v>
      </c>
    </row>
    <row r="4403" spans="2:2">
      <c r="B4403">
        <v>1</v>
      </c>
    </row>
    <row r="4404" spans="2:2">
      <c r="B4404">
        <v>1</v>
      </c>
    </row>
    <row r="4405" spans="2:2">
      <c r="B4405">
        <v>1</v>
      </c>
    </row>
    <row r="4406" spans="2:2">
      <c r="B4406">
        <v>1</v>
      </c>
    </row>
    <row r="4407" spans="2:2">
      <c r="B4407">
        <v>1</v>
      </c>
    </row>
    <row r="4408" spans="2:2">
      <c r="B4408">
        <v>1</v>
      </c>
    </row>
    <row r="4409" spans="2:2">
      <c r="B4409">
        <v>1</v>
      </c>
    </row>
    <row r="4410" spans="2:2">
      <c r="B4410">
        <v>1</v>
      </c>
    </row>
    <row r="4411" spans="2:2">
      <c r="B4411">
        <v>1</v>
      </c>
    </row>
    <row r="4412" spans="2:2">
      <c r="B4412">
        <v>1</v>
      </c>
    </row>
    <row r="4413" spans="2:2">
      <c r="B4413">
        <v>1</v>
      </c>
    </row>
    <row r="4414" spans="2:2">
      <c r="B4414">
        <v>1</v>
      </c>
    </row>
    <row r="4415" spans="2:2">
      <c r="B4415">
        <v>1</v>
      </c>
    </row>
    <row r="4416" spans="2:2">
      <c r="B4416">
        <v>1</v>
      </c>
    </row>
    <row r="4417" spans="2:2">
      <c r="B4417">
        <v>1</v>
      </c>
    </row>
    <row r="4418" spans="2:2">
      <c r="B4418">
        <v>1</v>
      </c>
    </row>
    <row r="4419" spans="2:2">
      <c r="B4419">
        <v>1</v>
      </c>
    </row>
    <row r="4420" spans="2:2">
      <c r="B4420">
        <v>1</v>
      </c>
    </row>
    <row r="4421" spans="2:2">
      <c r="B4421">
        <v>1</v>
      </c>
    </row>
    <row r="4422" spans="2:2">
      <c r="B4422">
        <v>1</v>
      </c>
    </row>
    <row r="4423" spans="2:2">
      <c r="B4423">
        <v>1</v>
      </c>
    </row>
    <row r="4424" spans="2:2">
      <c r="B4424">
        <v>1</v>
      </c>
    </row>
    <row r="4425" spans="2:2">
      <c r="B4425">
        <v>1</v>
      </c>
    </row>
    <row r="4426" spans="2:2">
      <c r="B4426">
        <v>1</v>
      </c>
    </row>
    <row r="4427" spans="2:2">
      <c r="B4427">
        <v>1</v>
      </c>
    </row>
    <row r="4428" spans="2:2">
      <c r="B4428">
        <v>1</v>
      </c>
    </row>
    <row r="4429" spans="2:2">
      <c r="B4429">
        <v>1</v>
      </c>
    </row>
    <row r="4430" spans="2:2">
      <c r="B4430">
        <v>1</v>
      </c>
    </row>
    <row r="4431" spans="2:2">
      <c r="B4431">
        <v>1</v>
      </c>
    </row>
    <row r="4432" spans="2:2">
      <c r="B4432">
        <v>1</v>
      </c>
    </row>
    <row r="4433" spans="2:2">
      <c r="B4433">
        <v>1</v>
      </c>
    </row>
    <row r="4434" spans="2:2">
      <c r="B4434">
        <v>1</v>
      </c>
    </row>
    <row r="4435" spans="2:2">
      <c r="B4435">
        <v>1</v>
      </c>
    </row>
    <row r="4436" spans="2:2">
      <c r="B4436">
        <v>1</v>
      </c>
    </row>
    <row r="4437" spans="2:2">
      <c r="B4437">
        <v>1</v>
      </c>
    </row>
    <row r="4438" spans="2:2">
      <c r="B4438">
        <v>1</v>
      </c>
    </row>
    <row r="4439" spans="2:2">
      <c r="B4439">
        <v>1</v>
      </c>
    </row>
    <row r="4440" spans="2:2">
      <c r="B4440">
        <v>1</v>
      </c>
    </row>
    <row r="4441" spans="2:2">
      <c r="B4441">
        <v>1</v>
      </c>
    </row>
    <row r="4442" spans="2:2">
      <c r="B4442">
        <v>1</v>
      </c>
    </row>
    <row r="4443" spans="2:2">
      <c r="B4443">
        <v>1</v>
      </c>
    </row>
    <row r="4444" spans="2:2">
      <c r="B4444">
        <v>1</v>
      </c>
    </row>
    <row r="4445" spans="2:2">
      <c r="B4445">
        <v>1</v>
      </c>
    </row>
    <row r="4446" spans="2:2">
      <c r="B4446">
        <v>1</v>
      </c>
    </row>
    <row r="4447" spans="2:2">
      <c r="B4447">
        <v>1</v>
      </c>
    </row>
    <row r="4448" spans="2:2">
      <c r="B4448">
        <v>1</v>
      </c>
    </row>
    <row r="4449" spans="2:2">
      <c r="B4449">
        <v>1</v>
      </c>
    </row>
    <row r="4450" spans="2:2">
      <c r="B4450">
        <v>1</v>
      </c>
    </row>
    <row r="4451" spans="2:2">
      <c r="B4451">
        <v>1</v>
      </c>
    </row>
    <row r="4452" spans="2:2">
      <c r="B4452">
        <v>1</v>
      </c>
    </row>
    <row r="4453" spans="2:2">
      <c r="B4453">
        <v>1</v>
      </c>
    </row>
    <row r="4454" spans="2:2">
      <c r="B4454">
        <v>1</v>
      </c>
    </row>
    <row r="4455" spans="2:2">
      <c r="B4455">
        <v>1</v>
      </c>
    </row>
    <row r="4456" spans="2:2">
      <c r="B4456">
        <v>1</v>
      </c>
    </row>
    <row r="4457" spans="2:2">
      <c r="B4457">
        <v>1</v>
      </c>
    </row>
    <row r="4458" spans="2:2">
      <c r="B4458">
        <v>1</v>
      </c>
    </row>
    <row r="4459" spans="2:2">
      <c r="B4459">
        <v>1</v>
      </c>
    </row>
    <row r="4460" spans="2:2">
      <c r="B4460">
        <v>1</v>
      </c>
    </row>
    <row r="4461" spans="2:2">
      <c r="B4461">
        <v>1</v>
      </c>
    </row>
    <row r="4462" spans="2:2">
      <c r="B4462">
        <v>1</v>
      </c>
    </row>
    <row r="4463" spans="2:2">
      <c r="B4463">
        <v>1</v>
      </c>
    </row>
    <row r="4464" spans="2:2">
      <c r="B4464">
        <v>1</v>
      </c>
    </row>
    <row r="4465" spans="2:2">
      <c r="B4465">
        <v>1</v>
      </c>
    </row>
    <row r="4466" spans="2:2">
      <c r="B4466">
        <v>1</v>
      </c>
    </row>
    <row r="4467" spans="2:2">
      <c r="B4467">
        <v>1</v>
      </c>
    </row>
    <row r="4468" spans="2:2">
      <c r="B4468">
        <v>1</v>
      </c>
    </row>
    <row r="4469" spans="2:2">
      <c r="B4469">
        <v>1</v>
      </c>
    </row>
    <row r="4470" spans="2:2">
      <c r="B4470">
        <v>1</v>
      </c>
    </row>
    <row r="4471" spans="2:2">
      <c r="B4471">
        <v>1</v>
      </c>
    </row>
    <row r="4472" spans="2:2">
      <c r="B4472">
        <v>1</v>
      </c>
    </row>
    <row r="4473" spans="2:2">
      <c r="B4473">
        <v>1</v>
      </c>
    </row>
    <row r="4474" spans="2:2">
      <c r="B4474">
        <v>1</v>
      </c>
    </row>
    <row r="4475" spans="2:2">
      <c r="B4475">
        <v>1</v>
      </c>
    </row>
    <row r="4476" spans="2:2">
      <c r="B4476">
        <v>1</v>
      </c>
    </row>
    <row r="4477" spans="2:2">
      <c r="B4477">
        <v>1</v>
      </c>
    </row>
    <row r="4478" spans="2:2">
      <c r="B4478">
        <v>1</v>
      </c>
    </row>
    <row r="4479" spans="2:2">
      <c r="B4479">
        <v>1</v>
      </c>
    </row>
    <row r="4480" spans="2:2">
      <c r="B4480">
        <v>1</v>
      </c>
    </row>
    <row r="4481" spans="2:2">
      <c r="B4481">
        <v>1</v>
      </c>
    </row>
    <row r="4482" spans="2:2">
      <c r="B4482">
        <v>1</v>
      </c>
    </row>
    <row r="4483" spans="2:2">
      <c r="B4483">
        <v>1</v>
      </c>
    </row>
    <row r="4484" spans="2:2">
      <c r="B4484">
        <v>1</v>
      </c>
    </row>
    <row r="4485" spans="2:2">
      <c r="B4485">
        <v>1</v>
      </c>
    </row>
    <row r="4486" spans="2:2">
      <c r="B4486">
        <v>1</v>
      </c>
    </row>
    <row r="4487" spans="2:2">
      <c r="B4487">
        <v>1</v>
      </c>
    </row>
    <row r="4488" spans="2:2">
      <c r="B4488">
        <v>1</v>
      </c>
    </row>
    <row r="4489" spans="2:2">
      <c r="B4489">
        <v>1</v>
      </c>
    </row>
    <row r="4490" spans="2:2">
      <c r="B4490">
        <v>1</v>
      </c>
    </row>
    <row r="4491" spans="2:2">
      <c r="B4491">
        <v>1</v>
      </c>
    </row>
    <row r="4492" spans="2:2">
      <c r="B4492">
        <v>1</v>
      </c>
    </row>
    <row r="4493" spans="2:2">
      <c r="B4493">
        <v>1</v>
      </c>
    </row>
    <row r="4494" spans="2:2">
      <c r="B4494">
        <v>1</v>
      </c>
    </row>
    <row r="4495" spans="2:2">
      <c r="B4495">
        <v>1</v>
      </c>
    </row>
    <row r="4496" spans="2:2">
      <c r="B4496">
        <v>1</v>
      </c>
    </row>
    <row r="4497" spans="2:2">
      <c r="B4497">
        <v>1</v>
      </c>
    </row>
    <row r="4498" spans="2:2">
      <c r="B4498">
        <v>1</v>
      </c>
    </row>
    <row r="4499" spans="2:2">
      <c r="B4499">
        <v>1</v>
      </c>
    </row>
    <row r="4500" spans="2:2">
      <c r="B4500">
        <v>1</v>
      </c>
    </row>
    <row r="4501" spans="2:2">
      <c r="B4501">
        <v>1</v>
      </c>
    </row>
    <row r="4502" spans="2:2">
      <c r="B4502">
        <v>1</v>
      </c>
    </row>
    <row r="4503" spans="2:2">
      <c r="B4503">
        <v>1</v>
      </c>
    </row>
    <row r="4504" spans="2:2">
      <c r="B4504">
        <v>1</v>
      </c>
    </row>
    <row r="4505" spans="2:2">
      <c r="B4505">
        <v>1</v>
      </c>
    </row>
    <row r="4506" spans="2:2">
      <c r="B4506">
        <v>1</v>
      </c>
    </row>
    <row r="4507" spans="2:2">
      <c r="B4507">
        <v>1</v>
      </c>
    </row>
    <row r="4508" spans="2:2">
      <c r="B4508">
        <v>1</v>
      </c>
    </row>
    <row r="4509" spans="2:2">
      <c r="B4509">
        <v>1</v>
      </c>
    </row>
    <row r="4510" spans="2:2">
      <c r="B4510">
        <v>1</v>
      </c>
    </row>
    <row r="4511" spans="2:2">
      <c r="B4511">
        <v>1</v>
      </c>
    </row>
    <row r="4512" spans="2:2">
      <c r="B4512">
        <v>1</v>
      </c>
    </row>
    <row r="4513" spans="2:2">
      <c r="B4513">
        <v>1</v>
      </c>
    </row>
    <row r="4514" spans="2:2">
      <c r="B4514">
        <v>1</v>
      </c>
    </row>
    <row r="4515" spans="2:2">
      <c r="B4515">
        <v>1</v>
      </c>
    </row>
    <row r="4516" spans="2:2">
      <c r="B4516">
        <v>1</v>
      </c>
    </row>
    <row r="4517" spans="2:2">
      <c r="B4517">
        <v>1</v>
      </c>
    </row>
    <row r="4518" spans="2:2">
      <c r="B4518">
        <v>1</v>
      </c>
    </row>
    <row r="4519" spans="2:2">
      <c r="B4519">
        <v>1</v>
      </c>
    </row>
    <row r="4520" spans="2:2">
      <c r="B4520">
        <v>1</v>
      </c>
    </row>
    <row r="4521" spans="2:2">
      <c r="B4521">
        <v>1</v>
      </c>
    </row>
    <row r="4522" spans="2:2">
      <c r="B4522">
        <v>1</v>
      </c>
    </row>
    <row r="4523" spans="2:2">
      <c r="B4523">
        <v>1</v>
      </c>
    </row>
    <row r="4524" spans="2:2">
      <c r="B4524">
        <v>1</v>
      </c>
    </row>
    <row r="4525" spans="2:2">
      <c r="B4525">
        <v>1</v>
      </c>
    </row>
    <row r="4526" spans="2:2">
      <c r="B4526">
        <v>1</v>
      </c>
    </row>
    <row r="4527" spans="2:2">
      <c r="B4527">
        <v>1</v>
      </c>
    </row>
    <row r="4528" spans="2:2">
      <c r="B4528">
        <v>1</v>
      </c>
    </row>
    <row r="4529" spans="2:2">
      <c r="B4529">
        <v>1</v>
      </c>
    </row>
    <row r="4530" spans="2:2">
      <c r="B4530">
        <v>1</v>
      </c>
    </row>
    <row r="4531" spans="2:2">
      <c r="B4531">
        <v>1</v>
      </c>
    </row>
    <row r="4532" spans="2:2">
      <c r="B4532">
        <v>1</v>
      </c>
    </row>
    <row r="4533" spans="2:2">
      <c r="B4533">
        <v>1</v>
      </c>
    </row>
    <row r="4534" spans="2:2">
      <c r="B4534">
        <v>1</v>
      </c>
    </row>
    <row r="4535" spans="2:2">
      <c r="B4535">
        <v>1</v>
      </c>
    </row>
    <row r="4536" spans="2:2">
      <c r="B4536">
        <v>1</v>
      </c>
    </row>
    <row r="4537" spans="2:2">
      <c r="B4537">
        <v>1</v>
      </c>
    </row>
    <row r="4538" spans="2:2">
      <c r="B4538">
        <v>1</v>
      </c>
    </row>
    <row r="4539" spans="2:2">
      <c r="B4539">
        <v>1</v>
      </c>
    </row>
    <row r="4540" spans="2:2">
      <c r="B4540">
        <v>1</v>
      </c>
    </row>
    <row r="4541" spans="2:2">
      <c r="B4541">
        <v>1</v>
      </c>
    </row>
    <row r="4542" spans="2:2">
      <c r="B4542">
        <v>1</v>
      </c>
    </row>
    <row r="4543" spans="2:2">
      <c r="B4543">
        <v>1</v>
      </c>
    </row>
    <row r="4544" spans="2:2">
      <c r="B4544">
        <v>1</v>
      </c>
    </row>
    <row r="4545" spans="2:2">
      <c r="B4545">
        <v>1</v>
      </c>
    </row>
    <row r="4546" spans="2:2">
      <c r="B4546">
        <v>1</v>
      </c>
    </row>
    <row r="4547" spans="2:2">
      <c r="B4547">
        <v>1</v>
      </c>
    </row>
    <row r="4548" spans="2:2">
      <c r="B4548">
        <v>1</v>
      </c>
    </row>
    <row r="4549" spans="2:2">
      <c r="B4549">
        <v>1</v>
      </c>
    </row>
    <row r="4550" spans="2:2">
      <c r="B4550">
        <v>1</v>
      </c>
    </row>
    <row r="4551" spans="2:2">
      <c r="B4551">
        <v>1</v>
      </c>
    </row>
    <row r="4552" spans="2:2">
      <c r="B4552">
        <v>1</v>
      </c>
    </row>
    <row r="4553" spans="2:2">
      <c r="B4553">
        <v>1</v>
      </c>
    </row>
    <row r="4554" spans="2:2">
      <c r="B4554">
        <v>1</v>
      </c>
    </row>
    <row r="4555" spans="2:2">
      <c r="B4555">
        <v>1</v>
      </c>
    </row>
    <row r="4556" spans="2:2">
      <c r="B4556">
        <v>1</v>
      </c>
    </row>
    <row r="4557" spans="2:2">
      <c r="B4557">
        <v>1</v>
      </c>
    </row>
    <row r="4558" spans="2:2">
      <c r="B4558">
        <v>1</v>
      </c>
    </row>
    <row r="4559" spans="2:2">
      <c r="B4559">
        <v>1</v>
      </c>
    </row>
    <row r="4560" spans="2:2">
      <c r="B4560">
        <v>1</v>
      </c>
    </row>
    <row r="4561" spans="2:2">
      <c r="B4561">
        <v>1</v>
      </c>
    </row>
    <row r="4562" spans="2:2">
      <c r="B4562">
        <v>1</v>
      </c>
    </row>
    <row r="4563" spans="2:2">
      <c r="B4563">
        <v>1</v>
      </c>
    </row>
    <row r="4564" spans="2:2">
      <c r="B4564">
        <v>1</v>
      </c>
    </row>
    <row r="4565" spans="2:2">
      <c r="B4565">
        <v>1</v>
      </c>
    </row>
    <row r="4566" spans="2:2">
      <c r="B4566">
        <v>1</v>
      </c>
    </row>
    <row r="4567" spans="2:2">
      <c r="B4567">
        <v>1</v>
      </c>
    </row>
    <row r="4568" spans="2:2">
      <c r="B4568">
        <v>1</v>
      </c>
    </row>
    <row r="4569" spans="2:2">
      <c r="B4569">
        <v>1</v>
      </c>
    </row>
    <row r="4570" spans="2:2">
      <c r="B4570">
        <v>1</v>
      </c>
    </row>
    <row r="4571" spans="2:2">
      <c r="B4571">
        <v>1</v>
      </c>
    </row>
    <row r="4572" spans="2:2">
      <c r="B4572">
        <v>1</v>
      </c>
    </row>
    <row r="4573" spans="2:2">
      <c r="B4573">
        <v>1</v>
      </c>
    </row>
    <row r="4574" spans="2:2">
      <c r="B4574">
        <v>1</v>
      </c>
    </row>
    <row r="4575" spans="2:2">
      <c r="B4575">
        <v>1</v>
      </c>
    </row>
    <row r="4576" spans="2:2">
      <c r="B4576">
        <v>1</v>
      </c>
    </row>
    <row r="4577" spans="2:2">
      <c r="B4577">
        <v>1</v>
      </c>
    </row>
    <row r="4578" spans="2:2">
      <c r="B4578">
        <v>1</v>
      </c>
    </row>
    <row r="4579" spans="2:2">
      <c r="B4579">
        <v>1</v>
      </c>
    </row>
    <row r="4580" spans="2:2">
      <c r="B4580">
        <v>1</v>
      </c>
    </row>
    <row r="4581" spans="2:2">
      <c r="B4581">
        <v>1</v>
      </c>
    </row>
    <row r="4582" spans="2:2">
      <c r="B4582">
        <v>1</v>
      </c>
    </row>
    <row r="4583" spans="2:2">
      <c r="B4583">
        <v>1</v>
      </c>
    </row>
    <row r="4584" spans="2:2">
      <c r="B4584">
        <v>1</v>
      </c>
    </row>
    <row r="4585" spans="2:2">
      <c r="B4585">
        <v>1</v>
      </c>
    </row>
    <row r="4586" spans="2:2">
      <c r="B4586">
        <v>1</v>
      </c>
    </row>
    <row r="4587" spans="2:2">
      <c r="B4587">
        <v>1</v>
      </c>
    </row>
    <row r="4588" spans="2:2">
      <c r="B4588">
        <v>1</v>
      </c>
    </row>
    <row r="4589" spans="2:2">
      <c r="B4589">
        <v>1</v>
      </c>
    </row>
    <row r="4590" spans="2:2">
      <c r="B4590">
        <v>1</v>
      </c>
    </row>
    <row r="4591" spans="2:2">
      <c r="B4591">
        <v>1</v>
      </c>
    </row>
    <row r="4592" spans="2:2">
      <c r="B4592">
        <v>1</v>
      </c>
    </row>
    <row r="4593" spans="2:2">
      <c r="B4593">
        <v>1</v>
      </c>
    </row>
    <row r="4594" spans="2:2">
      <c r="B4594">
        <v>1</v>
      </c>
    </row>
    <row r="4595" spans="2:2">
      <c r="B4595">
        <v>1</v>
      </c>
    </row>
    <row r="4596" spans="2:2">
      <c r="B4596">
        <v>1</v>
      </c>
    </row>
    <row r="4597" spans="2:2">
      <c r="B4597">
        <v>1</v>
      </c>
    </row>
    <row r="4598" spans="2:2">
      <c r="B4598">
        <v>1</v>
      </c>
    </row>
    <row r="4599" spans="2:2">
      <c r="B4599">
        <v>1</v>
      </c>
    </row>
    <row r="4600" spans="2:2">
      <c r="B4600">
        <v>1</v>
      </c>
    </row>
    <row r="4601" spans="2:2">
      <c r="B4601">
        <v>1</v>
      </c>
    </row>
    <row r="4602" spans="2:2">
      <c r="B4602">
        <v>1</v>
      </c>
    </row>
    <row r="4603" spans="2:2">
      <c r="B4603">
        <v>1</v>
      </c>
    </row>
    <row r="4604" spans="2:2">
      <c r="B4604">
        <v>1</v>
      </c>
    </row>
    <row r="4605" spans="2:2">
      <c r="B4605">
        <v>1</v>
      </c>
    </row>
    <row r="4606" spans="2:2">
      <c r="B4606">
        <v>1</v>
      </c>
    </row>
    <row r="4607" spans="2:2">
      <c r="B4607">
        <v>1</v>
      </c>
    </row>
    <row r="4608" spans="2:2">
      <c r="B4608">
        <v>1</v>
      </c>
    </row>
    <row r="4609" spans="2:2">
      <c r="B4609">
        <v>1</v>
      </c>
    </row>
    <row r="4610" spans="2:2">
      <c r="B4610">
        <v>1</v>
      </c>
    </row>
    <row r="4611" spans="2:2">
      <c r="B4611">
        <v>1</v>
      </c>
    </row>
    <row r="4612" spans="2:2">
      <c r="B4612">
        <v>1</v>
      </c>
    </row>
    <row r="4613" spans="2:2">
      <c r="B4613">
        <v>1</v>
      </c>
    </row>
    <row r="4614" spans="2:2">
      <c r="B4614">
        <v>1</v>
      </c>
    </row>
    <row r="4615" spans="2:2">
      <c r="B4615">
        <v>1</v>
      </c>
    </row>
    <row r="4616" spans="2:2">
      <c r="B4616">
        <v>1</v>
      </c>
    </row>
    <row r="4617" spans="2:2">
      <c r="B4617">
        <v>1</v>
      </c>
    </row>
    <row r="4618" spans="2:2">
      <c r="B4618">
        <v>1</v>
      </c>
    </row>
    <row r="4619" spans="2:2">
      <c r="B4619">
        <v>1</v>
      </c>
    </row>
    <row r="4620" spans="2:2">
      <c r="B4620">
        <v>1</v>
      </c>
    </row>
    <row r="4621" spans="2:2">
      <c r="B4621">
        <v>1</v>
      </c>
    </row>
    <row r="4622" spans="2:2">
      <c r="B4622">
        <v>1</v>
      </c>
    </row>
    <row r="4623" spans="2:2">
      <c r="B4623">
        <v>1</v>
      </c>
    </row>
    <row r="4624" spans="2:2">
      <c r="B4624">
        <v>1</v>
      </c>
    </row>
    <row r="4625" spans="2:2">
      <c r="B4625">
        <v>1</v>
      </c>
    </row>
    <row r="4626" spans="2:2">
      <c r="B4626">
        <v>1</v>
      </c>
    </row>
    <row r="4627" spans="2:2">
      <c r="B4627">
        <v>1</v>
      </c>
    </row>
    <row r="4628" spans="2:2">
      <c r="B4628">
        <v>1</v>
      </c>
    </row>
    <row r="4629" spans="2:2">
      <c r="B4629">
        <v>1</v>
      </c>
    </row>
    <row r="4630" spans="2:2">
      <c r="B4630">
        <v>1</v>
      </c>
    </row>
    <row r="4631" spans="2:2">
      <c r="B4631">
        <v>1</v>
      </c>
    </row>
    <row r="4632" spans="2:2">
      <c r="B4632">
        <v>1</v>
      </c>
    </row>
    <row r="4633" spans="2:2">
      <c r="B4633">
        <v>1</v>
      </c>
    </row>
    <row r="4634" spans="2:2">
      <c r="B4634">
        <v>1</v>
      </c>
    </row>
    <row r="4635" spans="2:2">
      <c r="B4635">
        <v>1</v>
      </c>
    </row>
    <row r="4636" spans="2:2">
      <c r="B4636">
        <v>1</v>
      </c>
    </row>
    <row r="4637" spans="2:2">
      <c r="B4637">
        <v>1</v>
      </c>
    </row>
    <row r="4638" spans="2:2">
      <c r="B4638">
        <v>1</v>
      </c>
    </row>
    <row r="4639" spans="2:2">
      <c r="B4639">
        <v>1</v>
      </c>
    </row>
    <row r="4640" spans="2:2">
      <c r="B4640">
        <v>1</v>
      </c>
    </row>
    <row r="4641" spans="2:2">
      <c r="B4641">
        <v>1</v>
      </c>
    </row>
    <row r="4642" spans="2:2">
      <c r="B4642">
        <v>1</v>
      </c>
    </row>
    <row r="4643" spans="2:2">
      <c r="B4643">
        <v>1</v>
      </c>
    </row>
    <row r="4644" spans="2:2">
      <c r="B4644">
        <v>1</v>
      </c>
    </row>
    <row r="4645" spans="2:2">
      <c r="B4645">
        <v>1</v>
      </c>
    </row>
    <row r="4646" spans="2:2">
      <c r="B4646">
        <v>1</v>
      </c>
    </row>
    <row r="4647" spans="2:2">
      <c r="B4647">
        <v>1</v>
      </c>
    </row>
    <row r="4648" spans="2:2">
      <c r="B4648">
        <v>1</v>
      </c>
    </row>
    <row r="4649" spans="2:2">
      <c r="B4649">
        <v>1</v>
      </c>
    </row>
    <row r="4650" spans="2:2">
      <c r="B4650">
        <v>1</v>
      </c>
    </row>
    <row r="4651" spans="2:2">
      <c r="B4651">
        <v>1</v>
      </c>
    </row>
    <row r="4652" spans="2:2">
      <c r="B4652">
        <v>1</v>
      </c>
    </row>
    <row r="4653" spans="2:2">
      <c r="B4653">
        <v>1</v>
      </c>
    </row>
    <row r="4654" spans="2:2">
      <c r="B4654">
        <v>1</v>
      </c>
    </row>
    <row r="4655" spans="2:2">
      <c r="B4655">
        <v>1</v>
      </c>
    </row>
    <row r="4656" spans="2:2">
      <c r="B4656">
        <v>1</v>
      </c>
    </row>
    <row r="4657" spans="2:2">
      <c r="B4657">
        <v>1</v>
      </c>
    </row>
    <row r="4658" spans="2:2">
      <c r="B4658">
        <v>1</v>
      </c>
    </row>
    <row r="4659" spans="2:2">
      <c r="B4659">
        <v>1</v>
      </c>
    </row>
    <row r="4660" spans="2:2">
      <c r="B4660">
        <v>1</v>
      </c>
    </row>
    <row r="4661" spans="2:2">
      <c r="B4661">
        <v>1</v>
      </c>
    </row>
    <row r="4662" spans="2:2">
      <c r="B4662">
        <v>1</v>
      </c>
    </row>
    <row r="4663" spans="2:2">
      <c r="B4663">
        <v>1</v>
      </c>
    </row>
    <row r="4664" spans="2:2">
      <c r="B4664">
        <v>1</v>
      </c>
    </row>
    <row r="4665" spans="2:2">
      <c r="B4665">
        <v>1</v>
      </c>
    </row>
    <row r="4666" spans="2:2">
      <c r="B4666">
        <v>1</v>
      </c>
    </row>
    <row r="4667" spans="2:2">
      <c r="B4667">
        <v>1</v>
      </c>
    </row>
    <row r="4668" spans="2:2">
      <c r="B4668">
        <v>1</v>
      </c>
    </row>
    <row r="4669" spans="2:2">
      <c r="B4669">
        <v>1</v>
      </c>
    </row>
    <row r="4670" spans="2:2">
      <c r="B4670">
        <v>1</v>
      </c>
    </row>
    <row r="4671" spans="2:2">
      <c r="B4671">
        <v>1</v>
      </c>
    </row>
    <row r="4672" spans="2:2">
      <c r="B4672">
        <v>1</v>
      </c>
    </row>
    <row r="4673" spans="2:2">
      <c r="B4673">
        <v>1</v>
      </c>
    </row>
    <row r="4674" spans="2:2">
      <c r="B4674">
        <v>1</v>
      </c>
    </row>
    <row r="4675" spans="2:2">
      <c r="B4675">
        <v>1</v>
      </c>
    </row>
    <row r="4676" spans="2:2">
      <c r="B4676">
        <v>1</v>
      </c>
    </row>
    <row r="4677" spans="2:2">
      <c r="B4677">
        <v>1</v>
      </c>
    </row>
    <row r="4678" spans="2:2">
      <c r="B4678">
        <v>1</v>
      </c>
    </row>
    <row r="4679" spans="2:2">
      <c r="B4679">
        <v>1</v>
      </c>
    </row>
    <row r="4680" spans="2:2">
      <c r="B4680">
        <v>1</v>
      </c>
    </row>
    <row r="4681" spans="2:2">
      <c r="B4681">
        <v>1</v>
      </c>
    </row>
    <row r="4682" spans="2:2">
      <c r="B4682">
        <v>1</v>
      </c>
    </row>
    <row r="4683" spans="2:2">
      <c r="B4683">
        <v>1</v>
      </c>
    </row>
    <row r="4684" spans="2:2">
      <c r="B4684">
        <v>1</v>
      </c>
    </row>
    <row r="4685" spans="2:2">
      <c r="B4685">
        <v>1</v>
      </c>
    </row>
    <row r="4686" spans="2:2">
      <c r="B4686">
        <v>1</v>
      </c>
    </row>
    <row r="4687" spans="2:2">
      <c r="B4687">
        <v>1</v>
      </c>
    </row>
    <row r="4688" spans="2:2">
      <c r="B4688">
        <v>1</v>
      </c>
    </row>
    <row r="4689" spans="2:2">
      <c r="B4689">
        <v>1</v>
      </c>
    </row>
    <row r="4690" spans="2:2">
      <c r="B4690">
        <v>1</v>
      </c>
    </row>
    <row r="4691" spans="2:2">
      <c r="B4691">
        <v>1</v>
      </c>
    </row>
    <row r="4692" spans="2:2">
      <c r="B4692">
        <v>1</v>
      </c>
    </row>
    <row r="4693" spans="2:2">
      <c r="B4693">
        <v>1</v>
      </c>
    </row>
    <row r="4694" spans="2:2">
      <c r="B4694">
        <v>1</v>
      </c>
    </row>
    <row r="4695" spans="2:2">
      <c r="B4695">
        <v>1</v>
      </c>
    </row>
    <row r="4696" spans="2:2">
      <c r="B4696">
        <v>1</v>
      </c>
    </row>
    <row r="4697" spans="2:2">
      <c r="B4697">
        <v>1</v>
      </c>
    </row>
    <row r="4698" spans="2:2">
      <c r="B4698">
        <v>1</v>
      </c>
    </row>
    <row r="4699" spans="2:2">
      <c r="B4699">
        <v>1</v>
      </c>
    </row>
    <row r="4700" spans="2:2">
      <c r="B4700">
        <v>1</v>
      </c>
    </row>
    <row r="4701" spans="2:2">
      <c r="B4701">
        <v>1</v>
      </c>
    </row>
    <row r="4702" spans="2:2">
      <c r="B4702">
        <v>1</v>
      </c>
    </row>
    <row r="4703" spans="2:2">
      <c r="B4703">
        <v>1</v>
      </c>
    </row>
    <row r="4704" spans="2:2">
      <c r="B4704">
        <v>1</v>
      </c>
    </row>
    <row r="4705" spans="2:2">
      <c r="B4705">
        <v>1</v>
      </c>
    </row>
    <row r="4706" spans="2:2">
      <c r="B4706">
        <v>1</v>
      </c>
    </row>
    <row r="4707" spans="2:2">
      <c r="B4707">
        <v>1</v>
      </c>
    </row>
    <row r="4708" spans="2:2">
      <c r="B4708">
        <v>1</v>
      </c>
    </row>
    <row r="4709" spans="2:2">
      <c r="B4709">
        <v>1</v>
      </c>
    </row>
    <row r="4710" spans="2:2">
      <c r="B4710">
        <v>1</v>
      </c>
    </row>
    <row r="4711" spans="2:2">
      <c r="B4711">
        <v>1</v>
      </c>
    </row>
    <row r="4712" spans="2:2">
      <c r="B4712">
        <v>1</v>
      </c>
    </row>
    <row r="4713" spans="2:2">
      <c r="B4713">
        <v>1</v>
      </c>
    </row>
    <row r="4714" spans="2:2">
      <c r="B4714">
        <v>1</v>
      </c>
    </row>
    <row r="4715" spans="2:2">
      <c r="B4715">
        <v>1</v>
      </c>
    </row>
    <row r="4716" spans="2:2">
      <c r="B4716">
        <v>1</v>
      </c>
    </row>
    <row r="4717" spans="2:2">
      <c r="B4717">
        <v>1</v>
      </c>
    </row>
    <row r="4718" spans="2:2">
      <c r="B4718">
        <v>1</v>
      </c>
    </row>
    <row r="4719" spans="2:2">
      <c r="B4719">
        <v>1</v>
      </c>
    </row>
    <row r="4720" spans="2:2">
      <c r="B4720">
        <v>1</v>
      </c>
    </row>
    <row r="4721" spans="2:2">
      <c r="B4721">
        <v>1</v>
      </c>
    </row>
    <row r="4722" spans="2:2">
      <c r="B4722">
        <v>1</v>
      </c>
    </row>
    <row r="4723" spans="2:2">
      <c r="B4723">
        <v>1</v>
      </c>
    </row>
    <row r="4724" spans="2:2">
      <c r="B4724">
        <v>1</v>
      </c>
    </row>
    <row r="4725" spans="2:2">
      <c r="B4725">
        <v>1</v>
      </c>
    </row>
    <row r="4726" spans="2:2">
      <c r="B4726">
        <v>1</v>
      </c>
    </row>
    <row r="4727" spans="2:2">
      <c r="B4727">
        <v>1</v>
      </c>
    </row>
    <row r="4728" spans="2:2">
      <c r="B4728">
        <v>1</v>
      </c>
    </row>
    <row r="4729" spans="2:2">
      <c r="B4729">
        <v>1</v>
      </c>
    </row>
    <row r="4730" spans="2:2">
      <c r="B4730">
        <v>1</v>
      </c>
    </row>
    <row r="4731" spans="2:2">
      <c r="B4731">
        <v>1</v>
      </c>
    </row>
    <row r="4732" spans="2:2">
      <c r="B4732">
        <v>1</v>
      </c>
    </row>
    <row r="4733" spans="2:2">
      <c r="B4733">
        <v>1</v>
      </c>
    </row>
    <row r="4734" spans="2:2">
      <c r="B4734">
        <v>1</v>
      </c>
    </row>
    <row r="4735" spans="2:2">
      <c r="B4735">
        <v>1</v>
      </c>
    </row>
    <row r="4736" spans="2:2">
      <c r="B4736">
        <v>1</v>
      </c>
    </row>
    <row r="4737" spans="2:2">
      <c r="B4737">
        <v>1</v>
      </c>
    </row>
    <row r="4738" spans="2:2">
      <c r="B4738">
        <v>1</v>
      </c>
    </row>
    <row r="4739" spans="2:2">
      <c r="B4739">
        <v>1</v>
      </c>
    </row>
    <row r="4740" spans="2:2">
      <c r="B4740">
        <v>1</v>
      </c>
    </row>
    <row r="4741" spans="2:2">
      <c r="B4741">
        <v>1</v>
      </c>
    </row>
    <row r="4742" spans="2:2">
      <c r="B4742">
        <v>1</v>
      </c>
    </row>
    <row r="4743" spans="2:2">
      <c r="B4743">
        <v>1</v>
      </c>
    </row>
    <row r="4744" spans="2:2">
      <c r="B4744">
        <v>1</v>
      </c>
    </row>
    <row r="4745" spans="2:2">
      <c r="B4745">
        <v>1</v>
      </c>
    </row>
    <row r="4746" spans="2:2">
      <c r="B4746">
        <v>1</v>
      </c>
    </row>
    <row r="4747" spans="2:2">
      <c r="B4747">
        <v>1</v>
      </c>
    </row>
    <row r="4748" spans="2:2">
      <c r="B4748">
        <v>1</v>
      </c>
    </row>
    <row r="4749" spans="2:2">
      <c r="B4749">
        <v>1</v>
      </c>
    </row>
    <row r="4750" spans="2:2">
      <c r="B4750">
        <v>1</v>
      </c>
    </row>
    <row r="4751" spans="2:2">
      <c r="B4751">
        <v>1</v>
      </c>
    </row>
    <row r="4752" spans="2:2">
      <c r="B4752">
        <v>1</v>
      </c>
    </row>
    <row r="4753" spans="2:2">
      <c r="B4753">
        <v>1</v>
      </c>
    </row>
    <row r="4754" spans="2:2">
      <c r="B4754">
        <v>1</v>
      </c>
    </row>
    <row r="4755" spans="2:2">
      <c r="B4755">
        <v>1</v>
      </c>
    </row>
    <row r="4756" spans="2:2">
      <c r="B4756">
        <v>1</v>
      </c>
    </row>
    <row r="4757" spans="2:2">
      <c r="B4757">
        <v>1</v>
      </c>
    </row>
    <row r="4758" spans="2:2">
      <c r="B4758">
        <v>1</v>
      </c>
    </row>
    <row r="4759" spans="2:2">
      <c r="B4759">
        <v>1</v>
      </c>
    </row>
    <row r="4760" spans="2:2">
      <c r="B4760">
        <v>1</v>
      </c>
    </row>
    <row r="4761" spans="2:2">
      <c r="B4761">
        <v>1</v>
      </c>
    </row>
    <row r="4762" spans="2:2">
      <c r="B4762">
        <v>1</v>
      </c>
    </row>
    <row r="4763" spans="2:2">
      <c r="B4763">
        <v>1</v>
      </c>
    </row>
    <row r="4764" spans="2:2">
      <c r="B4764">
        <v>1</v>
      </c>
    </row>
    <row r="4765" spans="2:2">
      <c r="B4765">
        <v>1</v>
      </c>
    </row>
    <row r="4766" spans="2:2">
      <c r="B4766">
        <v>1</v>
      </c>
    </row>
    <row r="4767" spans="2:2">
      <c r="B4767">
        <v>1</v>
      </c>
    </row>
    <row r="4768" spans="2:2">
      <c r="B4768">
        <v>1</v>
      </c>
    </row>
    <row r="4769" spans="2:2">
      <c r="B4769">
        <v>1</v>
      </c>
    </row>
    <row r="4770" spans="2:2">
      <c r="B4770">
        <v>1</v>
      </c>
    </row>
    <row r="4771" spans="2:2">
      <c r="B4771">
        <v>1</v>
      </c>
    </row>
    <row r="4772" spans="2:2">
      <c r="B4772">
        <v>1</v>
      </c>
    </row>
    <row r="4773" spans="2:2">
      <c r="B4773">
        <v>1</v>
      </c>
    </row>
    <row r="4774" spans="2:2">
      <c r="B4774">
        <v>1</v>
      </c>
    </row>
    <row r="4775" spans="2:2">
      <c r="B4775">
        <v>1</v>
      </c>
    </row>
    <row r="4776" spans="2:2">
      <c r="B4776">
        <v>1</v>
      </c>
    </row>
    <row r="4777" spans="2:2">
      <c r="B4777">
        <v>1</v>
      </c>
    </row>
    <row r="4778" spans="2:2">
      <c r="B4778">
        <v>1</v>
      </c>
    </row>
    <row r="4779" spans="2:2">
      <c r="B4779">
        <v>1</v>
      </c>
    </row>
    <row r="4780" spans="2:2">
      <c r="B4780">
        <v>1</v>
      </c>
    </row>
    <row r="4781" spans="2:2">
      <c r="B4781">
        <v>1</v>
      </c>
    </row>
    <row r="4782" spans="2:2">
      <c r="B4782">
        <v>1</v>
      </c>
    </row>
    <row r="4783" spans="2:2">
      <c r="B4783">
        <v>1</v>
      </c>
    </row>
    <row r="4784" spans="2:2">
      <c r="B4784">
        <v>1</v>
      </c>
    </row>
    <row r="4785" spans="2:2">
      <c r="B4785">
        <v>1</v>
      </c>
    </row>
    <row r="4786" spans="2:2">
      <c r="B4786">
        <v>1</v>
      </c>
    </row>
    <row r="4787" spans="2:2">
      <c r="B4787">
        <v>1</v>
      </c>
    </row>
    <row r="4788" spans="2:2">
      <c r="B4788">
        <v>1</v>
      </c>
    </row>
    <row r="4789" spans="2:2">
      <c r="B4789">
        <v>1</v>
      </c>
    </row>
    <row r="4790" spans="2:2">
      <c r="B4790">
        <v>1</v>
      </c>
    </row>
    <row r="4791" spans="2:2">
      <c r="B4791">
        <v>1</v>
      </c>
    </row>
    <row r="4792" spans="2:2">
      <c r="B4792">
        <v>1</v>
      </c>
    </row>
    <row r="4793" spans="2:2">
      <c r="B4793">
        <v>1</v>
      </c>
    </row>
    <row r="4794" spans="2:2">
      <c r="B4794">
        <v>1</v>
      </c>
    </row>
    <row r="4795" spans="2:2">
      <c r="B4795">
        <v>1</v>
      </c>
    </row>
    <row r="4796" spans="2:2">
      <c r="B4796">
        <v>1</v>
      </c>
    </row>
    <row r="4797" spans="2:2">
      <c r="B4797">
        <v>1</v>
      </c>
    </row>
    <row r="4798" spans="2:2">
      <c r="B4798">
        <v>1</v>
      </c>
    </row>
    <row r="4799" spans="2:2">
      <c r="B4799">
        <v>1</v>
      </c>
    </row>
    <row r="4800" spans="2:2">
      <c r="B4800">
        <v>1</v>
      </c>
    </row>
    <row r="4801" spans="2:2">
      <c r="B4801">
        <v>1</v>
      </c>
    </row>
    <row r="4802" spans="2:2">
      <c r="B4802">
        <v>1</v>
      </c>
    </row>
    <row r="4803" spans="2:2">
      <c r="B4803">
        <v>1</v>
      </c>
    </row>
    <row r="4804" spans="2:2">
      <c r="B4804">
        <v>1</v>
      </c>
    </row>
    <row r="4805" spans="2:2">
      <c r="B4805">
        <v>1</v>
      </c>
    </row>
    <row r="4806" spans="2:2">
      <c r="B4806">
        <v>1</v>
      </c>
    </row>
    <row r="4807" spans="2:2">
      <c r="B4807">
        <v>1</v>
      </c>
    </row>
    <row r="4808" spans="2:2">
      <c r="B4808">
        <v>1</v>
      </c>
    </row>
    <row r="4809" spans="2:2">
      <c r="B4809">
        <v>1</v>
      </c>
    </row>
    <row r="4810" spans="2:2">
      <c r="B4810">
        <v>1</v>
      </c>
    </row>
    <row r="4811" spans="2:2">
      <c r="B4811">
        <v>1</v>
      </c>
    </row>
    <row r="4812" spans="2:2">
      <c r="B4812">
        <v>1</v>
      </c>
    </row>
    <row r="4813" spans="2:2">
      <c r="B4813">
        <v>1</v>
      </c>
    </row>
    <row r="4814" spans="2:2">
      <c r="B4814">
        <v>1</v>
      </c>
    </row>
    <row r="4815" spans="2:2">
      <c r="B4815">
        <v>1</v>
      </c>
    </row>
    <row r="4816" spans="2:2">
      <c r="B4816">
        <v>1</v>
      </c>
    </row>
    <row r="4817" spans="2:2">
      <c r="B4817">
        <v>1</v>
      </c>
    </row>
    <row r="4818" spans="2:2">
      <c r="B4818">
        <v>1</v>
      </c>
    </row>
    <row r="4819" spans="2:2">
      <c r="B4819">
        <v>1</v>
      </c>
    </row>
    <row r="4820" spans="2:2">
      <c r="B4820">
        <v>1</v>
      </c>
    </row>
    <row r="4821" spans="2:2">
      <c r="B4821">
        <v>1</v>
      </c>
    </row>
    <row r="4822" spans="2:2">
      <c r="B4822">
        <v>1</v>
      </c>
    </row>
    <row r="4823" spans="2:2">
      <c r="B4823">
        <v>1</v>
      </c>
    </row>
    <row r="4824" spans="2:2">
      <c r="B4824">
        <v>1</v>
      </c>
    </row>
    <row r="4825" spans="2:2">
      <c r="B4825">
        <v>1</v>
      </c>
    </row>
    <row r="4826" spans="2:2">
      <c r="B4826">
        <v>1</v>
      </c>
    </row>
    <row r="4827" spans="2:2">
      <c r="B4827">
        <v>1</v>
      </c>
    </row>
    <row r="4828" spans="2:2">
      <c r="B4828">
        <v>1</v>
      </c>
    </row>
    <row r="4829" spans="2:2">
      <c r="B4829">
        <v>1</v>
      </c>
    </row>
    <row r="4830" spans="2:2">
      <c r="B4830">
        <v>1</v>
      </c>
    </row>
    <row r="4831" spans="2:2">
      <c r="B4831">
        <v>1</v>
      </c>
    </row>
    <row r="4832" spans="2:2">
      <c r="B4832">
        <v>1</v>
      </c>
    </row>
    <row r="4833" spans="2:2">
      <c r="B4833">
        <v>1</v>
      </c>
    </row>
    <row r="4834" spans="2:2">
      <c r="B4834">
        <v>1</v>
      </c>
    </row>
    <row r="4835" spans="2:2">
      <c r="B4835">
        <v>1</v>
      </c>
    </row>
    <row r="4836" spans="2:2">
      <c r="B4836">
        <v>1</v>
      </c>
    </row>
    <row r="4837" spans="2:2">
      <c r="B4837">
        <v>1</v>
      </c>
    </row>
    <row r="4838" spans="2:2">
      <c r="B4838">
        <v>1</v>
      </c>
    </row>
    <row r="4839" spans="2:2">
      <c r="B4839">
        <v>1</v>
      </c>
    </row>
    <row r="4840" spans="2:2">
      <c r="B4840">
        <v>1</v>
      </c>
    </row>
    <row r="4841" spans="2:2">
      <c r="B4841">
        <v>1</v>
      </c>
    </row>
    <row r="4842" spans="2:2">
      <c r="B4842">
        <v>1</v>
      </c>
    </row>
    <row r="4843" spans="2:2">
      <c r="B4843">
        <v>1</v>
      </c>
    </row>
    <row r="4844" spans="2:2">
      <c r="B4844">
        <v>1</v>
      </c>
    </row>
    <row r="4845" spans="2:2">
      <c r="B4845">
        <v>1</v>
      </c>
    </row>
    <row r="4846" spans="2:2">
      <c r="B4846">
        <v>1</v>
      </c>
    </row>
    <row r="4847" spans="2:2">
      <c r="B4847">
        <v>1</v>
      </c>
    </row>
    <row r="4848" spans="2:2">
      <c r="B4848">
        <v>1</v>
      </c>
    </row>
    <row r="4849" spans="2:2">
      <c r="B4849">
        <v>1</v>
      </c>
    </row>
    <row r="4850" spans="2:2">
      <c r="B4850">
        <v>1</v>
      </c>
    </row>
    <row r="4851" spans="2:2">
      <c r="B4851">
        <v>1</v>
      </c>
    </row>
    <row r="4852" spans="2:2">
      <c r="B4852">
        <v>1</v>
      </c>
    </row>
    <row r="4853" spans="2:2">
      <c r="B4853">
        <v>1</v>
      </c>
    </row>
    <row r="4854" spans="2:2">
      <c r="B4854">
        <v>1</v>
      </c>
    </row>
    <row r="4855" spans="2:2">
      <c r="B4855">
        <v>1</v>
      </c>
    </row>
    <row r="4856" spans="2:2">
      <c r="B4856">
        <v>1</v>
      </c>
    </row>
    <row r="4857" spans="2:2">
      <c r="B4857">
        <v>1</v>
      </c>
    </row>
    <row r="4858" spans="2:2">
      <c r="B4858">
        <v>1</v>
      </c>
    </row>
    <row r="4859" spans="2:2">
      <c r="B4859">
        <v>1</v>
      </c>
    </row>
    <row r="4860" spans="2:2">
      <c r="B4860">
        <v>1</v>
      </c>
    </row>
    <row r="4861" spans="2:2">
      <c r="B4861">
        <v>1</v>
      </c>
    </row>
    <row r="4862" spans="2:2">
      <c r="B4862">
        <v>1</v>
      </c>
    </row>
    <row r="4863" spans="2:2">
      <c r="B4863">
        <v>1</v>
      </c>
    </row>
    <row r="4864" spans="2:2">
      <c r="B4864">
        <v>1</v>
      </c>
    </row>
    <row r="4865" spans="2:2">
      <c r="B4865">
        <v>1</v>
      </c>
    </row>
    <row r="4866" spans="2:2">
      <c r="B4866">
        <v>1</v>
      </c>
    </row>
    <row r="4867" spans="2:2">
      <c r="B4867">
        <v>1</v>
      </c>
    </row>
    <row r="4868" spans="2:2">
      <c r="B4868">
        <v>1</v>
      </c>
    </row>
    <row r="4869" spans="2:2">
      <c r="B4869">
        <v>1</v>
      </c>
    </row>
    <row r="4870" spans="2:2">
      <c r="B4870">
        <v>1</v>
      </c>
    </row>
    <row r="4871" spans="2:2">
      <c r="B4871">
        <v>1</v>
      </c>
    </row>
    <row r="4872" spans="2:2">
      <c r="B4872">
        <v>1</v>
      </c>
    </row>
    <row r="4873" spans="2:2">
      <c r="B4873">
        <v>1</v>
      </c>
    </row>
    <row r="4874" spans="2:2">
      <c r="B4874">
        <v>1</v>
      </c>
    </row>
    <row r="4875" spans="2:2">
      <c r="B4875">
        <v>1</v>
      </c>
    </row>
    <row r="4876" spans="2:2">
      <c r="B4876">
        <v>1</v>
      </c>
    </row>
    <row r="4877" spans="2:2">
      <c r="B4877">
        <v>1</v>
      </c>
    </row>
    <row r="4878" spans="2:2">
      <c r="B4878">
        <v>1</v>
      </c>
    </row>
    <row r="4879" spans="2:2">
      <c r="B4879">
        <v>1</v>
      </c>
    </row>
    <row r="4880" spans="2:2">
      <c r="B4880">
        <v>1</v>
      </c>
    </row>
    <row r="4881" spans="2:2">
      <c r="B4881">
        <v>1</v>
      </c>
    </row>
    <row r="4882" spans="2:2">
      <c r="B4882">
        <v>1</v>
      </c>
    </row>
    <row r="4883" spans="2:2">
      <c r="B4883">
        <v>1</v>
      </c>
    </row>
    <row r="4884" spans="2:2">
      <c r="B4884">
        <v>1</v>
      </c>
    </row>
    <row r="4885" spans="2:2">
      <c r="B4885">
        <v>1</v>
      </c>
    </row>
    <row r="4886" spans="2:2">
      <c r="B4886">
        <v>1</v>
      </c>
    </row>
    <row r="4887" spans="2:2">
      <c r="B4887">
        <v>1</v>
      </c>
    </row>
    <row r="4888" spans="2:2">
      <c r="B4888">
        <v>1</v>
      </c>
    </row>
    <row r="4889" spans="2:2">
      <c r="B4889">
        <v>1</v>
      </c>
    </row>
    <row r="4890" spans="2:2">
      <c r="B4890">
        <v>1</v>
      </c>
    </row>
    <row r="4891" spans="2:2">
      <c r="B4891">
        <v>1</v>
      </c>
    </row>
    <row r="4892" spans="2:2">
      <c r="B4892">
        <v>1</v>
      </c>
    </row>
    <row r="4893" spans="2:2">
      <c r="B4893">
        <v>1</v>
      </c>
    </row>
    <row r="4894" spans="2:2">
      <c r="B4894">
        <v>1</v>
      </c>
    </row>
    <row r="4895" spans="2:2">
      <c r="B4895">
        <v>1</v>
      </c>
    </row>
    <row r="4896" spans="2:2">
      <c r="B4896">
        <v>1</v>
      </c>
    </row>
    <row r="4897" spans="2:2">
      <c r="B4897">
        <v>1</v>
      </c>
    </row>
    <row r="4898" spans="2:2">
      <c r="B4898">
        <v>1</v>
      </c>
    </row>
    <row r="4899" spans="2:2">
      <c r="B4899">
        <v>1</v>
      </c>
    </row>
    <row r="4900" spans="2:2">
      <c r="B4900">
        <v>1</v>
      </c>
    </row>
    <row r="4901" spans="2:2">
      <c r="B4901">
        <v>1</v>
      </c>
    </row>
    <row r="4902" spans="2:2">
      <c r="B4902">
        <v>1</v>
      </c>
    </row>
    <row r="4903" spans="2:2">
      <c r="B4903">
        <v>1</v>
      </c>
    </row>
    <row r="4904" spans="2:2">
      <c r="B4904">
        <v>1</v>
      </c>
    </row>
    <row r="4905" spans="2:2">
      <c r="B4905">
        <v>1</v>
      </c>
    </row>
    <row r="4906" spans="2:2">
      <c r="B4906">
        <v>1</v>
      </c>
    </row>
    <row r="4907" spans="2:2">
      <c r="B4907">
        <v>1</v>
      </c>
    </row>
    <row r="4908" spans="2:2">
      <c r="B4908">
        <v>1</v>
      </c>
    </row>
    <row r="4909" spans="2:2">
      <c r="B4909">
        <v>1</v>
      </c>
    </row>
    <row r="4910" spans="2:2">
      <c r="B4910">
        <v>1</v>
      </c>
    </row>
    <row r="4911" spans="2:2">
      <c r="B4911">
        <v>1</v>
      </c>
    </row>
    <row r="4912" spans="2:2">
      <c r="B4912">
        <v>1</v>
      </c>
    </row>
    <row r="4913" spans="2:2">
      <c r="B4913">
        <v>1</v>
      </c>
    </row>
    <row r="4914" spans="2:2">
      <c r="B4914">
        <v>1</v>
      </c>
    </row>
    <row r="4915" spans="2:2">
      <c r="B4915">
        <v>1</v>
      </c>
    </row>
    <row r="4916" spans="2:2">
      <c r="B4916">
        <v>1</v>
      </c>
    </row>
    <row r="4917" spans="2:2">
      <c r="B4917">
        <v>1</v>
      </c>
    </row>
    <row r="4918" spans="2:2">
      <c r="B4918">
        <v>1</v>
      </c>
    </row>
    <row r="4919" spans="2:2">
      <c r="B4919">
        <v>1</v>
      </c>
    </row>
    <row r="4920" spans="2:2">
      <c r="B4920">
        <v>1</v>
      </c>
    </row>
    <row r="4921" spans="2:2">
      <c r="B4921">
        <v>1</v>
      </c>
    </row>
    <row r="4922" spans="2:2">
      <c r="B4922">
        <v>1</v>
      </c>
    </row>
    <row r="4923" spans="2:2">
      <c r="B4923">
        <v>1</v>
      </c>
    </row>
    <row r="4924" spans="2:2">
      <c r="B4924">
        <v>1</v>
      </c>
    </row>
    <row r="4925" spans="2:2">
      <c r="B4925">
        <v>1</v>
      </c>
    </row>
    <row r="4926" spans="2:2">
      <c r="B4926">
        <v>1</v>
      </c>
    </row>
    <row r="4927" spans="2:2">
      <c r="B4927">
        <v>1</v>
      </c>
    </row>
    <row r="4928" spans="2:2">
      <c r="B4928">
        <v>1</v>
      </c>
    </row>
    <row r="4929" spans="2:2">
      <c r="B4929">
        <v>1</v>
      </c>
    </row>
    <row r="4930" spans="2:2">
      <c r="B4930">
        <v>1</v>
      </c>
    </row>
    <row r="4931" spans="2:2">
      <c r="B4931">
        <v>1</v>
      </c>
    </row>
    <row r="4932" spans="2:2">
      <c r="B4932">
        <v>1</v>
      </c>
    </row>
    <row r="4933" spans="2:2">
      <c r="B4933">
        <v>1</v>
      </c>
    </row>
    <row r="4934" spans="2:2">
      <c r="B4934">
        <v>1</v>
      </c>
    </row>
    <row r="4935" spans="2:2">
      <c r="B4935">
        <v>1</v>
      </c>
    </row>
    <row r="4936" spans="2:2">
      <c r="B4936">
        <v>1</v>
      </c>
    </row>
    <row r="4937" spans="2:2">
      <c r="B4937">
        <v>1</v>
      </c>
    </row>
    <row r="4938" spans="2:2">
      <c r="B4938">
        <v>1</v>
      </c>
    </row>
    <row r="4939" spans="2:2">
      <c r="B4939">
        <v>1</v>
      </c>
    </row>
    <row r="4940" spans="2:2">
      <c r="B4940">
        <v>1</v>
      </c>
    </row>
    <row r="4941" spans="2:2">
      <c r="B4941">
        <v>1</v>
      </c>
    </row>
    <row r="4942" spans="2:2">
      <c r="B4942">
        <v>1</v>
      </c>
    </row>
    <row r="4943" spans="2:2">
      <c r="B4943">
        <v>1</v>
      </c>
    </row>
    <row r="4944" spans="2:2">
      <c r="B4944">
        <v>1</v>
      </c>
    </row>
    <row r="4945" spans="2:2">
      <c r="B4945">
        <v>1</v>
      </c>
    </row>
    <row r="4946" spans="2:2">
      <c r="B4946">
        <v>1</v>
      </c>
    </row>
    <row r="4947" spans="2:2">
      <c r="B4947">
        <v>1</v>
      </c>
    </row>
    <row r="4948" spans="2:2">
      <c r="B4948">
        <v>1</v>
      </c>
    </row>
    <row r="4949" spans="2:2">
      <c r="B4949">
        <v>1</v>
      </c>
    </row>
    <row r="4950" spans="2:2">
      <c r="B4950">
        <v>1</v>
      </c>
    </row>
    <row r="4951" spans="2:2">
      <c r="B4951">
        <v>1</v>
      </c>
    </row>
    <row r="4952" spans="2:2">
      <c r="B4952">
        <v>1</v>
      </c>
    </row>
    <row r="4953" spans="2:2">
      <c r="B4953">
        <v>1</v>
      </c>
    </row>
    <row r="4954" spans="2:2">
      <c r="B4954">
        <v>1</v>
      </c>
    </row>
    <row r="4955" spans="2:2">
      <c r="B4955">
        <v>1</v>
      </c>
    </row>
    <row r="4956" spans="2:2">
      <c r="B4956">
        <v>1</v>
      </c>
    </row>
    <row r="4957" spans="2:2">
      <c r="B4957">
        <v>1</v>
      </c>
    </row>
    <row r="4958" spans="2:2">
      <c r="B4958">
        <v>1</v>
      </c>
    </row>
    <row r="4959" spans="2:2">
      <c r="B4959">
        <v>1</v>
      </c>
    </row>
    <row r="4960" spans="2:2">
      <c r="B4960">
        <v>1</v>
      </c>
    </row>
    <row r="4961" spans="2:2">
      <c r="B4961">
        <v>1</v>
      </c>
    </row>
    <row r="4962" spans="2:2">
      <c r="B4962">
        <v>1</v>
      </c>
    </row>
    <row r="4963" spans="2:2">
      <c r="B4963">
        <v>1</v>
      </c>
    </row>
    <row r="4964" spans="2:2">
      <c r="B4964">
        <v>1</v>
      </c>
    </row>
    <row r="4965" spans="2:2">
      <c r="B4965">
        <v>1</v>
      </c>
    </row>
    <row r="4966" spans="2:2">
      <c r="B4966">
        <v>1</v>
      </c>
    </row>
    <row r="4967" spans="2:2">
      <c r="B4967">
        <v>1</v>
      </c>
    </row>
    <row r="4968" spans="2:2">
      <c r="B4968">
        <v>1</v>
      </c>
    </row>
    <row r="4969" spans="2:2">
      <c r="B4969">
        <v>1</v>
      </c>
    </row>
    <row r="4970" spans="2:2">
      <c r="B4970">
        <v>1</v>
      </c>
    </row>
    <row r="4971" spans="2:2">
      <c r="B4971">
        <v>1</v>
      </c>
    </row>
    <row r="4972" spans="2:2">
      <c r="B4972">
        <v>1</v>
      </c>
    </row>
    <row r="4973" spans="2:2">
      <c r="B4973">
        <v>1</v>
      </c>
    </row>
    <row r="4974" spans="2:2">
      <c r="B4974">
        <v>1</v>
      </c>
    </row>
    <row r="4975" spans="2:2">
      <c r="B4975">
        <v>1</v>
      </c>
    </row>
    <row r="4976" spans="2:2">
      <c r="B4976">
        <v>1</v>
      </c>
    </row>
    <row r="4977" spans="2:2">
      <c r="B4977">
        <v>1</v>
      </c>
    </row>
    <row r="4978" spans="2:2">
      <c r="B4978">
        <v>1</v>
      </c>
    </row>
    <row r="4979" spans="2:2">
      <c r="B4979">
        <v>1</v>
      </c>
    </row>
    <row r="4980" spans="2:2">
      <c r="B4980">
        <v>1</v>
      </c>
    </row>
    <row r="4981" spans="2:2">
      <c r="B4981">
        <v>1</v>
      </c>
    </row>
    <row r="4982" spans="2:2">
      <c r="B4982">
        <v>1</v>
      </c>
    </row>
    <row r="4983" spans="2:2">
      <c r="B4983">
        <v>1</v>
      </c>
    </row>
    <row r="4984" spans="2:2">
      <c r="B4984">
        <v>1</v>
      </c>
    </row>
    <row r="4985" spans="2:2">
      <c r="B4985">
        <v>1</v>
      </c>
    </row>
    <row r="4986" spans="2:2">
      <c r="B4986">
        <v>1</v>
      </c>
    </row>
    <row r="4987" spans="2:2">
      <c r="B4987">
        <v>1</v>
      </c>
    </row>
    <row r="4988" spans="2:2">
      <c r="B4988">
        <v>1</v>
      </c>
    </row>
    <row r="4989" spans="2:2">
      <c r="B4989">
        <v>1</v>
      </c>
    </row>
    <row r="4990" spans="2:2">
      <c r="B4990">
        <v>1</v>
      </c>
    </row>
    <row r="4991" spans="2:2">
      <c r="B4991">
        <v>1</v>
      </c>
    </row>
    <row r="4992" spans="2:2">
      <c r="B4992">
        <v>1</v>
      </c>
    </row>
    <row r="4993" spans="2:2">
      <c r="B4993">
        <v>1</v>
      </c>
    </row>
    <row r="4994" spans="2:2">
      <c r="B4994">
        <v>1</v>
      </c>
    </row>
    <row r="4995" spans="2:2">
      <c r="B4995">
        <v>1</v>
      </c>
    </row>
    <row r="4996" spans="2:2">
      <c r="B4996">
        <v>1</v>
      </c>
    </row>
    <row r="4997" spans="2:2">
      <c r="B4997">
        <v>1</v>
      </c>
    </row>
    <row r="4998" spans="2:2">
      <c r="B4998">
        <v>1</v>
      </c>
    </row>
    <row r="4999" spans="2:2">
      <c r="B4999">
        <v>1</v>
      </c>
    </row>
    <row r="5000" spans="2:2">
      <c r="B5000">
        <v>1</v>
      </c>
    </row>
    <row r="5001" spans="2:2">
      <c r="B5001">
        <v>1</v>
      </c>
    </row>
    <row r="5002" spans="2:2">
      <c r="B5002">
        <v>1</v>
      </c>
    </row>
    <row r="5003" spans="2:2">
      <c r="B5003">
        <v>1</v>
      </c>
    </row>
    <row r="5004" spans="2:2">
      <c r="B5004">
        <v>1</v>
      </c>
    </row>
    <row r="5005" spans="2:2">
      <c r="B5005">
        <v>1</v>
      </c>
    </row>
    <row r="5006" spans="2:2">
      <c r="B5006">
        <v>1</v>
      </c>
    </row>
    <row r="5007" spans="2:2">
      <c r="B5007">
        <v>1</v>
      </c>
    </row>
    <row r="5008" spans="2:2">
      <c r="B5008">
        <v>1</v>
      </c>
    </row>
    <row r="5009" spans="2:2">
      <c r="B5009">
        <v>1</v>
      </c>
    </row>
    <row r="5010" spans="2:2">
      <c r="B5010">
        <v>1</v>
      </c>
    </row>
    <row r="5011" spans="2:2">
      <c r="B5011">
        <v>1</v>
      </c>
    </row>
    <row r="5012" spans="2:2">
      <c r="B5012">
        <v>1</v>
      </c>
    </row>
    <row r="5013" spans="2:2">
      <c r="B5013">
        <v>1</v>
      </c>
    </row>
    <row r="5014" spans="2:2">
      <c r="B5014">
        <v>1</v>
      </c>
    </row>
    <row r="5015" spans="2:2">
      <c r="B5015">
        <v>1</v>
      </c>
    </row>
    <row r="5016" spans="2:2">
      <c r="B5016">
        <v>1</v>
      </c>
    </row>
    <row r="5017" spans="2:2">
      <c r="B5017">
        <v>1</v>
      </c>
    </row>
    <row r="5018" spans="2:2">
      <c r="B5018">
        <v>1</v>
      </c>
    </row>
    <row r="5019" spans="2:2">
      <c r="B5019">
        <v>1</v>
      </c>
    </row>
    <row r="5020" spans="2:2">
      <c r="B5020">
        <v>1</v>
      </c>
    </row>
    <row r="5021" spans="2:2">
      <c r="B5021">
        <v>1</v>
      </c>
    </row>
    <row r="5022" spans="2:2">
      <c r="B5022">
        <v>1</v>
      </c>
    </row>
    <row r="5023" spans="2:2">
      <c r="B5023">
        <v>1</v>
      </c>
    </row>
    <row r="5024" spans="2:2">
      <c r="B5024">
        <v>1</v>
      </c>
    </row>
    <row r="5025" spans="2:2">
      <c r="B5025">
        <v>1</v>
      </c>
    </row>
    <row r="5026" spans="2:2">
      <c r="B5026">
        <v>1</v>
      </c>
    </row>
    <row r="5027" spans="2:2">
      <c r="B5027">
        <v>1</v>
      </c>
    </row>
    <row r="5028" spans="2:2">
      <c r="B5028">
        <v>1</v>
      </c>
    </row>
    <row r="5029" spans="2:2">
      <c r="B5029">
        <v>1</v>
      </c>
    </row>
    <row r="5030" spans="2:2">
      <c r="B5030">
        <v>1</v>
      </c>
    </row>
    <row r="5031" spans="2:2">
      <c r="B5031">
        <v>1</v>
      </c>
    </row>
    <row r="5032" spans="2:2">
      <c r="B5032">
        <v>1</v>
      </c>
    </row>
    <row r="5033" spans="2:2">
      <c r="B5033">
        <v>1</v>
      </c>
    </row>
    <row r="5034" spans="2:2">
      <c r="B5034">
        <v>1</v>
      </c>
    </row>
    <row r="5035" spans="2:2">
      <c r="B5035">
        <v>1</v>
      </c>
    </row>
    <row r="5036" spans="2:2">
      <c r="B5036">
        <v>1</v>
      </c>
    </row>
    <row r="5037" spans="2:2">
      <c r="B5037">
        <v>1</v>
      </c>
    </row>
    <row r="5038" spans="2:2">
      <c r="B5038">
        <v>1</v>
      </c>
    </row>
    <row r="5039" spans="2:2">
      <c r="B5039">
        <v>1</v>
      </c>
    </row>
    <row r="5040" spans="2:2">
      <c r="B5040">
        <v>1</v>
      </c>
    </row>
    <row r="5041" spans="2:2">
      <c r="B5041">
        <v>1</v>
      </c>
    </row>
    <row r="5042" spans="2:2">
      <c r="B5042">
        <v>1</v>
      </c>
    </row>
    <row r="5043" spans="2:2">
      <c r="B5043">
        <v>1</v>
      </c>
    </row>
    <row r="5044" spans="2:2">
      <c r="B5044">
        <v>1</v>
      </c>
    </row>
    <row r="5045" spans="2:2">
      <c r="B5045">
        <v>1</v>
      </c>
    </row>
    <row r="5046" spans="2:2">
      <c r="B5046">
        <v>1</v>
      </c>
    </row>
    <row r="5047" spans="2:2">
      <c r="B5047">
        <v>1</v>
      </c>
    </row>
    <row r="5048" spans="2:2">
      <c r="B5048">
        <v>1</v>
      </c>
    </row>
    <row r="5049" spans="2:2">
      <c r="B5049">
        <v>1</v>
      </c>
    </row>
    <row r="5050" spans="2:2">
      <c r="B5050">
        <v>1</v>
      </c>
    </row>
    <row r="5051" spans="2:2">
      <c r="B5051">
        <v>1</v>
      </c>
    </row>
    <row r="5052" spans="2:2">
      <c r="B5052">
        <v>1</v>
      </c>
    </row>
    <row r="5053" spans="2:2">
      <c r="B5053">
        <v>1</v>
      </c>
    </row>
    <row r="5054" spans="2:2">
      <c r="B5054">
        <v>1</v>
      </c>
    </row>
    <row r="5055" spans="2:2">
      <c r="B5055">
        <v>1</v>
      </c>
    </row>
    <row r="5056" spans="2:2">
      <c r="B5056">
        <v>1</v>
      </c>
    </row>
    <row r="5057" spans="2:2">
      <c r="B5057">
        <v>1</v>
      </c>
    </row>
    <row r="5058" spans="2:2">
      <c r="B5058">
        <v>1</v>
      </c>
    </row>
    <row r="5059" spans="2:2">
      <c r="B5059">
        <v>1</v>
      </c>
    </row>
    <row r="5060" spans="2:2">
      <c r="B5060">
        <v>1</v>
      </c>
    </row>
    <row r="5061" spans="2:2">
      <c r="B5061">
        <v>1</v>
      </c>
    </row>
    <row r="5062" spans="2:2">
      <c r="B5062">
        <v>1</v>
      </c>
    </row>
    <row r="5063" spans="2:2">
      <c r="B5063">
        <v>1</v>
      </c>
    </row>
    <row r="5064" spans="2:2">
      <c r="B5064">
        <v>1</v>
      </c>
    </row>
    <row r="5065" spans="2:2">
      <c r="B5065">
        <v>1</v>
      </c>
    </row>
    <row r="5066" spans="2:2">
      <c r="B5066">
        <v>1</v>
      </c>
    </row>
    <row r="5067" spans="2:2">
      <c r="B5067">
        <v>1</v>
      </c>
    </row>
    <row r="5068" spans="2:2">
      <c r="B5068">
        <v>1</v>
      </c>
    </row>
    <row r="5069" spans="2:2">
      <c r="B5069">
        <v>1</v>
      </c>
    </row>
    <row r="5070" spans="2:2">
      <c r="B5070">
        <v>1</v>
      </c>
    </row>
    <row r="5071" spans="2:2">
      <c r="B5071">
        <v>1</v>
      </c>
    </row>
    <row r="5072" spans="2:2">
      <c r="B5072">
        <v>1</v>
      </c>
    </row>
    <row r="5073" spans="2:2">
      <c r="B5073">
        <v>1</v>
      </c>
    </row>
    <row r="5074" spans="2:2">
      <c r="B5074">
        <v>1</v>
      </c>
    </row>
    <row r="5075" spans="2:2">
      <c r="B5075">
        <v>1</v>
      </c>
    </row>
    <row r="5076" spans="2:2">
      <c r="B5076">
        <v>1</v>
      </c>
    </row>
    <row r="5077" spans="2:2">
      <c r="B5077">
        <v>1</v>
      </c>
    </row>
    <row r="5078" spans="2:2">
      <c r="B5078">
        <v>1</v>
      </c>
    </row>
    <row r="5079" spans="2:2">
      <c r="B5079">
        <v>1</v>
      </c>
    </row>
    <row r="5080" spans="2:2">
      <c r="B5080">
        <v>1</v>
      </c>
    </row>
    <row r="5081" spans="2:2">
      <c r="B5081">
        <v>1</v>
      </c>
    </row>
    <row r="5082" spans="2:2">
      <c r="B5082">
        <v>1</v>
      </c>
    </row>
    <row r="5083" spans="2:2">
      <c r="B5083">
        <v>1</v>
      </c>
    </row>
    <row r="5084" spans="2:2">
      <c r="B5084">
        <v>1</v>
      </c>
    </row>
    <row r="5085" spans="2:2">
      <c r="B5085">
        <v>1</v>
      </c>
    </row>
    <row r="5086" spans="2:2">
      <c r="B5086">
        <v>1</v>
      </c>
    </row>
    <row r="5087" spans="2:2">
      <c r="B5087">
        <v>1</v>
      </c>
    </row>
    <row r="5088" spans="2:2">
      <c r="B5088">
        <v>1</v>
      </c>
    </row>
    <row r="5089" spans="2:2">
      <c r="B5089">
        <v>1</v>
      </c>
    </row>
    <row r="5090" spans="2:2">
      <c r="B5090">
        <v>1</v>
      </c>
    </row>
    <row r="5091" spans="2:2">
      <c r="B5091">
        <v>1</v>
      </c>
    </row>
    <row r="5092" spans="2:2">
      <c r="B5092">
        <v>1</v>
      </c>
    </row>
    <row r="5093" spans="2:2">
      <c r="B5093">
        <v>1</v>
      </c>
    </row>
    <row r="5094" spans="2:2">
      <c r="B5094">
        <v>1</v>
      </c>
    </row>
    <row r="5095" spans="2:2">
      <c r="B5095">
        <v>1</v>
      </c>
    </row>
    <row r="5096" spans="2:2">
      <c r="B5096">
        <v>1</v>
      </c>
    </row>
    <row r="5097" spans="2:2">
      <c r="B5097">
        <v>1</v>
      </c>
    </row>
    <row r="5098" spans="2:2">
      <c r="B5098">
        <v>1</v>
      </c>
    </row>
    <row r="5099" spans="2:2">
      <c r="B5099">
        <v>1</v>
      </c>
    </row>
    <row r="5100" spans="2:2">
      <c r="B5100">
        <v>1</v>
      </c>
    </row>
    <row r="5101" spans="2:2">
      <c r="B5101">
        <v>1</v>
      </c>
    </row>
    <row r="5102" spans="2:2">
      <c r="B5102">
        <v>1</v>
      </c>
    </row>
    <row r="5103" spans="2:2">
      <c r="B5103">
        <v>1</v>
      </c>
    </row>
    <row r="5104" spans="2:2">
      <c r="B5104">
        <v>1</v>
      </c>
    </row>
    <row r="5105" spans="2:2">
      <c r="B5105">
        <v>1</v>
      </c>
    </row>
    <row r="5106" spans="2:2">
      <c r="B5106">
        <v>1</v>
      </c>
    </row>
    <row r="5107" spans="2:2">
      <c r="B5107">
        <v>1</v>
      </c>
    </row>
    <row r="5108" spans="2:2">
      <c r="B5108">
        <v>1</v>
      </c>
    </row>
    <row r="5109" spans="2:2">
      <c r="B5109">
        <v>1</v>
      </c>
    </row>
    <row r="5110" spans="2:2">
      <c r="B5110">
        <v>1</v>
      </c>
    </row>
    <row r="5111" spans="2:2">
      <c r="B5111">
        <v>1</v>
      </c>
    </row>
    <row r="5112" spans="2:2">
      <c r="B5112">
        <v>1</v>
      </c>
    </row>
    <row r="5113" spans="2:2">
      <c r="B5113">
        <v>1</v>
      </c>
    </row>
    <row r="5114" spans="2:2">
      <c r="B5114">
        <v>1</v>
      </c>
    </row>
    <row r="5115" spans="2:2">
      <c r="B5115">
        <v>1</v>
      </c>
    </row>
    <row r="5116" spans="2:2">
      <c r="B5116">
        <v>1</v>
      </c>
    </row>
    <row r="5117" spans="2:2">
      <c r="B5117">
        <v>1</v>
      </c>
    </row>
    <row r="5118" spans="2:2">
      <c r="B5118">
        <v>1</v>
      </c>
    </row>
    <row r="5119" spans="2:2">
      <c r="B5119">
        <v>1</v>
      </c>
    </row>
    <row r="5120" spans="2:2">
      <c r="B5120">
        <v>1</v>
      </c>
    </row>
    <row r="5121" spans="2:2">
      <c r="B5121">
        <v>1</v>
      </c>
    </row>
    <row r="5122" spans="2:2">
      <c r="B5122">
        <v>1</v>
      </c>
    </row>
    <row r="5123" spans="2:2">
      <c r="B5123">
        <v>1</v>
      </c>
    </row>
    <row r="5124" spans="2:2">
      <c r="B5124">
        <v>1</v>
      </c>
    </row>
    <row r="5125" spans="2:2">
      <c r="B5125">
        <v>1</v>
      </c>
    </row>
    <row r="5126" spans="2:2">
      <c r="B5126">
        <v>1</v>
      </c>
    </row>
    <row r="5127" spans="2:2">
      <c r="B5127">
        <v>1</v>
      </c>
    </row>
    <row r="5128" spans="2:2">
      <c r="B5128">
        <v>1</v>
      </c>
    </row>
    <row r="5129" spans="2:2">
      <c r="B5129">
        <v>1</v>
      </c>
    </row>
    <row r="5130" spans="2:2">
      <c r="B5130">
        <v>1</v>
      </c>
    </row>
    <row r="5131" spans="2:2">
      <c r="B5131">
        <v>1</v>
      </c>
    </row>
    <row r="5132" spans="2:2">
      <c r="B5132">
        <v>1</v>
      </c>
    </row>
    <row r="5133" spans="2:2">
      <c r="B5133">
        <v>1</v>
      </c>
    </row>
    <row r="5134" spans="2:2">
      <c r="B5134">
        <v>1</v>
      </c>
    </row>
    <row r="5135" spans="2:2">
      <c r="B5135">
        <v>1</v>
      </c>
    </row>
    <row r="5136" spans="2:2">
      <c r="B5136">
        <v>1</v>
      </c>
    </row>
    <row r="5137" spans="2:2">
      <c r="B5137">
        <v>1</v>
      </c>
    </row>
    <row r="5138" spans="2:2">
      <c r="B5138">
        <v>1</v>
      </c>
    </row>
    <row r="5139" spans="2:2">
      <c r="B5139">
        <v>1</v>
      </c>
    </row>
    <row r="5140" spans="2:2">
      <c r="B5140">
        <v>1</v>
      </c>
    </row>
    <row r="5141" spans="2:2">
      <c r="B5141">
        <v>1</v>
      </c>
    </row>
    <row r="5142" spans="2:2">
      <c r="B5142">
        <v>1</v>
      </c>
    </row>
    <row r="5143" spans="2:2">
      <c r="B5143">
        <v>1</v>
      </c>
    </row>
    <row r="5144" spans="2:2">
      <c r="B5144">
        <v>1</v>
      </c>
    </row>
    <row r="5145" spans="2:2">
      <c r="B5145">
        <v>1</v>
      </c>
    </row>
    <row r="5146" spans="2:2">
      <c r="B5146">
        <v>1</v>
      </c>
    </row>
    <row r="5147" spans="2:2">
      <c r="B5147">
        <v>1</v>
      </c>
    </row>
    <row r="5148" spans="2:2">
      <c r="B5148">
        <v>1</v>
      </c>
    </row>
    <row r="5149" spans="2:2">
      <c r="B5149">
        <v>1</v>
      </c>
    </row>
    <row r="5150" spans="2:2">
      <c r="B5150">
        <v>1</v>
      </c>
    </row>
    <row r="5151" spans="2:2">
      <c r="B5151">
        <v>1</v>
      </c>
    </row>
    <row r="5152" spans="2:2">
      <c r="B5152">
        <v>1</v>
      </c>
    </row>
    <row r="5153" spans="2:2">
      <c r="B5153">
        <v>1</v>
      </c>
    </row>
    <row r="5154" spans="2:2">
      <c r="B5154">
        <v>1</v>
      </c>
    </row>
    <row r="5155" spans="2:2">
      <c r="B5155">
        <v>1</v>
      </c>
    </row>
    <row r="5156" spans="2:2">
      <c r="B5156">
        <v>1</v>
      </c>
    </row>
    <row r="5157" spans="2:2">
      <c r="B5157">
        <v>1</v>
      </c>
    </row>
    <row r="5158" spans="2:2">
      <c r="B5158">
        <v>1</v>
      </c>
    </row>
    <row r="5159" spans="2:2">
      <c r="B5159">
        <v>1</v>
      </c>
    </row>
    <row r="5160" spans="2:2">
      <c r="B5160">
        <v>1</v>
      </c>
    </row>
    <row r="5161" spans="2:2">
      <c r="B5161">
        <v>1</v>
      </c>
    </row>
    <row r="5162" spans="2:2">
      <c r="B5162">
        <v>1</v>
      </c>
    </row>
    <row r="5163" spans="2:2">
      <c r="B5163">
        <v>1</v>
      </c>
    </row>
    <row r="5164" spans="2:2">
      <c r="B5164">
        <v>1</v>
      </c>
    </row>
    <row r="5165" spans="2:2">
      <c r="B5165">
        <v>1</v>
      </c>
    </row>
    <row r="5166" spans="2:2">
      <c r="B5166">
        <v>1</v>
      </c>
    </row>
    <row r="5167" spans="2:2">
      <c r="B5167">
        <v>1</v>
      </c>
    </row>
    <row r="5168" spans="2:2">
      <c r="B5168">
        <v>1</v>
      </c>
    </row>
    <row r="5169" spans="2:2">
      <c r="B5169">
        <v>1</v>
      </c>
    </row>
    <row r="5170" spans="2:2">
      <c r="B5170">
        <v>1</v>
      </c>
    </row>
    <row r="5171" spans="2:2">
      <c r="B5171">
        <v>1</v>
      </c>
    </row>
    <row r="5172" spans="2:2">
      <c r="B5172">
        <v>1</v>
      </c>
    </row>
    <row r="5173" spans="2:2">
      <c r="B5173">
        <v>1</v>
      </c>
    </row>
    <row r="5174" spans="2:2">
      <c r="B5174">
        <v>1</v>
      </c>
    </row>
    <row r="5175" spans="2:2">
      <c r="B5175">
        <v>1</v>
      </c>
    </row>
    <row r="5176" spans="2:2">
      <c r="B5176">
        <v>1</v>
      </c>
    </row>
    <row r="5177" spans="2:2">
      <c r="B5177">
        <v>1</v>
      </c>
    </row>
    <row r="5178" spans="2:2">
      <c r="B5178">
        <v>1</v>
      </c>
    </row>
    <row r="5179" spans="2:2">
      <c r="B5179">
        <v>1</v>
      </c>
    </row>
    <row r="5180" spans="2:2">
      <c r="B5180">
        <v>1</v>
      </c>
    </row>
    <row r="5181" spans="2:2">
      <c r="B5181">
        <v>1</v>
      </c>
    </row>
    <row r="5182" spans="2:2">
      <c r="B5182">
        <v>1</v>
      </c>
    </row>
    <row r="5183" spans="2:2">
      <c r="B5183">
        <v>1</v>
      </c>
    </row>
    <row r="5184" spans="2:2">
      <c r="B5184">
        <v>1</v>
      </c>
    </row>
    <row r="5185" spans="2:2">
      <c r="B5185">
        <v>1</v>
      </c>
    </row>
    <row r="5186" spans="2:2">
      <c r="B5186">
        <v>1</v>
      </c>
    </row>
    <row r="5187" spans="2:2">
      <c r="B5187">
        <v>1</v>
      </c>
    </row>
    <row r="5188" spans="2:2">
      <c r="B5188">
        <v>1</v>
      </c>
    </row>
    <row r="5189" spans="2:2">
      <c r="B5189">
        <v>1</v>
      </c>
    </row>
    <row r="5190" spans="2:2">
      <c r="B5190">
        <v>1</v>
      </c>
    </row>
    <row r="5191" spans="2:2">
      <c r="B5191">
        <v>1</v>
      </c>
    </row>
    <row r="5192" spans="2:2">
      <c r="B5192">
        <v>1</v>
      </c>
    </row>
    <row r="5193" spans="2:2">
      <c r="B5193">
        <v>1</v>
      </c>
    </row>
    <row r="5194" spans="2:2">
      <c r="B5194">
        <v>1</v>
      </c>
    </row>
    <row r="5195" spans="2:2">
      <c r="B5195">
        <v>1</v>
      </c>
    </row>
    <row r="5196" spans="2:2">
      <c r="B5196">
        <v>1</v>
      </c>
    </row>
    <row r="5197" spans="2:2">
      <c r="B5197">
        <v>1</v>
      </c>
    </row>
    <row r="5198" spans="2:2">
      <c r="B5198">
        <v>1</v>
      </c>
    </row>
    <row r="5199" spans="2:2">
      <c r="B5199">
        <v>1</v>
      </c>
    </row>
    <row r="5200" spans="2:2">
      <c r="B5200">
        <v>1</v>
      </c>
    </row>
    <row r="5201" spans="2:2">
      <c r="B5201">
        <v>1</v>
      </c>
    </row>
    <row r="5202" spans="2:2">
      <c r="B5202">
        <v>1</v>
      </c>
    </row>
    <row r="5203" spans="2:2">
      <c r="B5203">
        <v>1</v>
      </c>
    </row>
    <row r="5204" spans="2:2">
      <c r="B5204">
        <v>1</v>
      </c>
    </row>
    <row r="5205" spans="2:2">
      <c r="B5205">
        <v>1</v>
      </c>
    </row>
    <row r="5206" spans="2:2">
      <c r="B5206">
        <v>1</v>
      </c>
    </row>
    <row r="5207" spans="2:2">
      <c r="B5207">
        <v>1</v>
      </c>
    </row>
    <row r="5208" spans="2:2">
      <c r="B5208">
        <v>1</v>
      </c>
    </row>
    <row r="5209" spans="2:2">
      <c r="B5209">
        <v>1</v>
      </c>
    </row>
    <row r="5210" spans="2:2">
      <c r="B5210">
        <v>1</v>
      </c>
    </row>
    <row r="5211" spans="2:2">
      <c r="B5211">
        <v>1</v>
      </c>
    </row>
    <row r="5212" spans="2:2">
      <c r="B5212">
        <v>1</v>
      </c>
    </row>
    <row r="5213" spans="2:2">
      <c r="B5213">
        <v>1</v>
      </c>
    </row>
    <row r="5214" spans="2:2">
      <c r="B5214">
        <v>1</v>
      </c>
    </row>
    <row r="5215" spans="2:2">
      <c r="B5215">
        <v>1</v>
      </c>
    </row>
    <row r="5216" spans="2:2">
      <c r="B5216">
        <v>1</v>
      </c>
    </row>
    <row r="5217" spans="2:2">
      <c r="B5217">
        <v>1</v>
      </c>
    </row>
    <row r="5218" spans="2:2">
      <c r="B5218">
        <v>1</v>
      </c>
    </row>
    <row r="5219" spans="2:2">
      <c r="B5219">
        <v>1</v>
      </c>
    </row>
    <row r="5220" spans="2:2">
      <c r="B5220">
        <v>1</v>
      </c>
    </row>
    <row r="5221" spans="2:2">
      <c r="B5221">
        <v>1</v>
      </c>
    </row>
    <row r="5222" spans="2:2">
      <c r="B5222">
        <v>1</v>
      </c>
    </row>
    <row r="5223" spans="2:2">
      <c r="B5223">
        <v>1</v>
      </c>
    </row>
    <row r="5224" spans="2:2">
      <c r="B5224">
        <v>1</v>
      </c>
    </row>
    <row r="5225" spans="2:2">
      <c r="B5225">
        <v>1</v>
      </c>
    </row>
    <row r="5226" spans="2:2">
      <c r="B5226">
        <v>1</v>
      </c>
    </row>
    <row r="5227" spans="2:2">
      <c r="B5227">
        <v>1</v>
      </c>
    </row>
    <row r="5228" spans="2:2">
      <c r="B5228">
        <v>1</v>
      </c>
    </row>
    <row r="5229" spans="2:2">
      <c r="B5229">
        <v>1</v>
      </c>
    </row>
    <row r="5230" spans="2:2">
      <c r="B5230">
        <v>1</v>
      </c>
    </row>
    <row r="5231" spans="2:2">
      <c r="B5231">
        <v>1</v>
      </c>
    </row>
    <row r="5232" spans="2:2">
      <c r="B5232">
        <v>1</v>
      </c>
    </row>
    <row r="5233" spans="2:2">
      <c r="B5233">
        <v>1</v>
      </c>
    </row>
    <row r="5234" spans="2:2">
      <c r="B5234">
        <v>1</v>
      </c>
    </row>
    <row r="5235" spans="2:2">
      <c r="B5235">
        <v>1</v>
      </c>
    </row>
    <row r="5236" spans="2:2">
      <c r="B5236">
        <v>1</v>
      </c>
    </row>
    <row r="5237" spans="2:2">
      <c r="B5237">
        <v>1</v>
      </c>
    </row>
    <row r="5238" spans="2:2">
      <c r="B5238">
        <v>1</v>
      </c>
    </row>
    <row r="5239" spans="2:2">
      <c r="B5239">
        <v>1</v>
      </c>
    </row>
    <row r="5240" spans="2:2">
      <c r="B5240">
        <v>1</v>
      </c>
    </row>
    <row r="5241" spans="2:2">
      <c r="B5241">
        <v>1</v>
      </c>
    </row>
    <row r="5242" spans="2:2">
      <c r="B5242">
        <v>1</v>
      </c>
    </row>
    <row r="5243" spans="2:2">
      <c r="B5243">
        <v>1</v>
      </c>
    </row>
    <row r="5244" spans="2:2">
      <c r="B5244">
        <v>1</v>
      </c>
    </row>
    <row r="5245" spans="2:2">
      <c r="B5245">
        <v>1</v>
      </c>
    </row>
    <row r="5246" spans="2:2">
      <c r="B5246">
        <v>1</v>
      </c>
    </row>
    <row r="5247" spans="2:2">
      <c r="B5247">
        <v>1</v>
      </c>
    </row>
    <row r="5248" spans="2:2">
      <c r="B5248">
        <v>1</v>
      </c>
    </row>
    <row r="5249" spans="2:2">
      <c r="B5249">
        <v>1</v>
      </c>
    </row>
    <row r="5250" spans="2:2">
      <c r="B5250">
        <v>1</v>
      </c>
    </row>
    <row r="5251" spans="2:2">
      <c r="B5251">
        <v>1</v>
      </c>
    </row>
    <row r="5252" spans="2:2">
      <c r="B5252">
        <v>1</v>
      </c>
    </row>
    <row r="5253" spans="2:2">
      <c r="B5253">
        <v>1</v>
      </c>
    </row>
    <row r="5254" spans="2:2">
      <c r="B5254">
        <v>1</v>
      </c>
    </row>
    <row r="5255" spans="2:2">
      <c r="B5255">
        <v>1</v>
      </c>
    </row>
    <row r="5256" spans="2:2">
      <c r="B5256">
        <v>1</v>
      </c>
    </row>
    <row r="5257" spans="2:2">
      <c r="B5257">
        <v>1</v>
      </c>
    </row>
    <row r="5258" spans="2:2">
      <c r="B5258">
        <v>1</v>
      </c>
    </row>
    <row r="5259" spans="2:2">
      <c r="B5259">
        <v>1</v>
      </c>
    </row>
    <row r="5260" spans="2:2">
      <c r="B5260">
        <v>1</v>
      </c>
    </row>
    <row r="5261" spans="2:2">
      <c r="B5261">
        <v>1</v>
      </c>
    </row>
    <row r="5262" spans="2:2">
      <c r="B5262">
        <v>1</v>
      </c>
    </row>
    <row r="5263" spans="2:2">
      <c r="B5263">
        <v>1</v>
      </c>
    </row>
    <row r="5264" spans="2:2">
      <c r="B5264">
        <v>1</v>
      </c>
    </row>
    <row r="5265" spans="2:2">
      <c r="B5265">
        <v>1</v>
      </c>
    </row>
    <row r="5266" spans="2:2">
      <c r="B5266">
        <v>1</v>
      </c>
    </row>
    <row r="5267" spans="2:2">
      <c r="B5267">
        <v>1</v>
      </c>
    </row>
    <row r="5268" spans="2:2">
      <c r="B5268">
        <v>1</v>
      </c>
    </row>
    <row r="5269" spans="2:2">
      <c r="B5269">
        <v>1</v>
      </c>
    </row>
    <row r="5270" spans="2:2">
      <c r="B5270">
        <v>1</v>
      </c>
    </row>
    <row r="5271" spans="2:2">
      <c r="B5271">
        <v>1</v>
      </c>
    </row>
    <row r="5272" spans="2:2">
      <c r="B5272">
        <v>1</v>
      </c>
    </row>
    <row r="5273" spans="2:2">
      <c r="B5273">
        <v>1</v>
      </c>
    </row>
    <row r="5274" spans="2:2">
      <c r="B5274">
        <v>1</v>
      </c>
    </row>
    <row r="5275" spans="2:2">
      <c r="B5275">
        <v>1</v>
      </c>
    </row>
    <row r="5276" spans="2:2">
      <c r="B5276">
        <v>1</v>
      </c>
    </row>
    <row r="5277" spans="2:2">
      <c r="B5277">
        <v>1</v>
      </c>
    </row>
    <row r="5278" spans="2:2">
      <c r="B5278">
        <v>1</v>
      </c>
    </row>
    <row r="5279" spans="2:2">
      <c r="B5279">
        <v>1</v>
      </c>
    </row>
    <row r="5280" spans="2:2">
      <c r="B5280">
        <v>1</v>
      </c>
    </row>
    <row r="5281" spans="2:2">
      <c r="B5281">
        <v>1</v>
      </c>
    </row>
    <row r="5282" spans="2:2">
      <c r="B5282">
        <v>1</v>
      </c>
    </row>
    <row r="5283" spans="2:2">
      <c r="B5283">
        <v>1</v>
      </c>
    </row>
    <row r="5284" spans="2:2">
      <c r="B5284">
        <v>1</v>
      </c>
    </row>
    <row r="5285" spans="2:2">
      <c r="B5285">
        <v>1</v>
      </c>
    </row>
    <row r="5286" spans="2:2">
      <c r="B5286">
        <v>1</v>
      </c>
    </row>
    <row r="5287" spans="2:2">
      <c r="B5287">
        <v>1</v>
      </c>
    </row>
    <row r="5288" spans="2:2">
      <c r="B5288">
        <v>1</v>
      </c>
    </row>
    <row r="5289" spans="2:2">
      <c r="B5289">
        <v>1</v>
      </c>
    </row>
    <row r="5290" spans="2:2">
      <c r="B5290">
        <v>1</v>
      </c>
    </row>
    <row r="5291" spans="2:2">
      <c r="B5291">
        <v>1</v>
      </c>
    </row>
    <row r="5292" spans="2:2">
      <c r="B5292">
        <v>1</v>
      </c>
    </row>
    <row r="5293" spans="2:2">
      <c r="B5293">
        <v>1</v>
      </c>
    </row>
    <row r="5294" spans="2:2">
      <c r="B5294">
        <v>1</v>
      </c>
    </row>
    <row r="5295" spans="2:2">
      <c r="B5295">
        <v>1</v>
      </c>
    </row>
    <row r="5296" spans="2:2">
      <c r="B5296">
        <v>1</v>
      </c>
    </row>
    <row r="5297" spans="2:2">
      <c r="B5297">
        <v>1</v>
      </c>
    </row>
    <row r="5298" spans="2:2">
      <c r="B5298">
        <v>1</v>
      </c>
    </row>
    <row r="5299" spans="2:2">
      <c r="B5299">
        <v>1</v>
      </c>
    </row>
    <row r="5300" spans="2:2">
      <c r="B5300">
        <v>1</v>
      </c>
    </row>
    <row r="5301" spans="2:2">
      <c r="B5301">
        <v>1</v>
      </c>
    </row>
    <row r="5302" spans="2:2">
      <c r="B5302">
        <v>1</v>
      </c>
    </row>
    <row r="5303" spans="2:2">
      <c r="B5303">
        <v>1</v>
      </c>
    </row>
    <row r="5304" spans="2:2">
      <c r="B5304">
        <v>1</v>
      </c>
    </row>
    <row r="5305" spans="2:2">
      <c r="B5305">
        <v>1</v>
      </c>
    </row>
    <row r="5306" spans="2:2">
      <c r="B5306">
        <v>1</v>
      </c>
    </row>
    <row r="5307" spans="2:2">
      <c r="B5307">
        <v>1</v>
      </c>
    </row>
    <row r="5308" spans="2:2">
      <c r="B5308">
        <v>1</v>
      </c>
    </row>
    <row r="5309" spans="2:2">
      <c r="B5309">
        <v>1</v>
      </c>
    </row>
    <row r="5310" spans="2:2">
      <c r="B5310">
        <v>1</v>
      </c>
    </row>
    <row r="5311" spans="2:2">
      <c r="B5311">
        <v>1</v>
      </c>
    </row>
    <row r="5312" spans="2:2">
      <c r="B5312">
        <v>1</v>
      </c>
    </row>
    <row r="5313" spans="2:2">
      <c r="B5313">
        <v>1</v>
      </c>
    </row>
    <row r="5314" spans="2:2">
      <c r="B5314">
        <v>1</v>
      </c>
    </row>
    <row r="5315" spans="2:2">
      <c r="B5315">
        <v>1</v>
      </c>
    </row>
    <row r="5316" spans="2:2">
      <c r="B5316">
        <v>1</v>
      </c>
    </row>
    <row r="5317" spans="2:2">
      <c r="B5317">
        <v>1</v>
      </c>
    </row>
    <row r="5318" spans="2:2">
      <c r="B5318">
        <v>1</v>
      </c>
    </row>
    <row r="5319" spans="2:2">
      <c r="B5319">
        <v>1</v>
      </c>
    </row>
    <row r="5320" spans="2:2">
      <c r="B5320">
        <v>1</v>
      </c>
    </row>
    <row r="5321" spans="2:2">
      <c r="B5321">
        <v>1</v>
      </c>
    </row>
    <row r="5322" spans="2:2">
      <c r="B5322">
        <v>1</v>
      </c>
    </row>
    <row r="5323" spans="2:2">
      <c r="B5323">
        <v>1</v>
      </c>
    </row>
    <row r="5324" spans="2:2">
      <c r="B5324">
        <v>1</v>
      </c>
    </row>
    <row r="5325" spans="2:2">
      <c r="B5325">
        <v>1</v>
      </c>
    </row>
    <row r="5326" spans="2:2">
      <c r="B5326">
        <v>1</v>
      </c>
    </row>
    <row r="5327" spans="2:2">
      <c r="B5327">
        <v>1</v>
      </c>
    </row>
    <row r="5328" spans="2:2">
      <c r="B5328">
        <v>1</v>
      </c>
    </row>
    <row r="5329" spans="2:2">
      <c r="B5329">
        <v>1</v>
      </c>
    </row>
    <row r="5330" spans="2:2">
      <c r="B5330">
        <v>1</v>
      </c>
    </row>
    <row r="5331" spans="2:2">
      <c r="B5331">
        <v>1</v>
      </c>
    </row>
    <row r="5332" spans="2:2">
      <c r="B5332">
        <v>1</v>
      </c>
    </row>
    <row r="5333" spans="2:2">
      <c r="B5333">
        <v>1</v>
      </c>
    </row>
    <row r="5334" spans="2:2">
      <c r="B5334">
        <v>1</v>
      </c>
    </row>
    <row r="5335" spans="2:2">
      <c r="B5335">
        <v>1</v>
      </c>
    </row>
    <row r="5336" spans="2:2">
      <c r="B5336">
        <v>1</v>
      </c>
    </row>
    <row r="5337" spans="2:2">
      <c r="B5337">
        <v>1</v>
      </c>
    </row>
    <row r="5338" spans="2:2">
      <c r="B5338">
        <v>1</v>
      </c>
    </row>
    <row r="5339" spans="2:2">
      <c r="B5339">
        <v>1</v>
      </c>
    </row>
    <row r="5340" spans="2:2">
      <c r="B5340">
        <v>1</v>
      </c>
    </row>
    <row r="5341" spans="2:2">
      <c r="B5341">
        <v>1</v>
      </c>
    </row>
    <row r="5342" spans="2:2">
      <c r="B5342">
        <v>1</v>
      </c>
    </row>
    <row r="5343" spans="2:2">
      <c r="B5343">
        <v>1</v>
      </c>
    </row>
    <row r="5344" spans="2:2">
      <c r="B5344">
        <v>1</v>
      </c>
    </row>
    <row r="5345" spans="2:2">
      <c r="B5345">
        <v>1</v>
      </c>
    </row>
    <row r="5346" spans="2:2">
      <c r="B5346">
        <v>1</v>
      </c>
    </row>
    <row r="5347" spans="2:2">
      <c r="B5347">
        <v>1</v>
      </c>
    </row>
    <row r="5348" spans="2:2">
      <c r="B5348">
        <v>1</v>
      </c>
    </row>
    <row r="5349" spans="2:2">
      <c r="B5349">
        <v>1</v>
      </c>
    </row>
    <row r="5350" spans="2:2">
      <c r="B5350">
        <v>1</v>
      </c>
    </row>
    <row r="5351" spans="2:2">
      <c r="B5351">
        <v>1</v>
      </c>
    </row>
    <row r="5352" spans="2:2">
      <c r="B5352">
        <v>1</v>
      </c>
    </row>
    <row r="5353" spans="2:2">
      <c r="B5353">
        <v>1</v>
      </c>
    </row>
    <row r="5354" spans="2:2">
      <c r="B5354">
        <v>1</v>
      </c>
    </row>
    <row r="5355" spans="2:2">
      <c r="B5355">
        <v>1</v>
      </c>
    </row>
    <row r="5356" spans="2:2">
      <c r="B5356">
        <v>1</v>
      </c>
    </row>
    <row r="5357" spans="2:2">
      <c r="B5357">
        <v>1</v>
      </c>
    </row>
    <row r="5358" spans="2:2">
      <c r="B5358">
        <v>1</v>
      </c>
    </row>
    <row r="5359" spans="2:2">
      <c r="B5359">
        <v>1</v>
      </c>
    </row>
    <row r="5360" spans="2:2">
      <c r="B5360">
        <v>1</v>
      </c>
    </row>
    <row r="5361" spans="2:2">
      <c r="B5361">
        <v>1</v>
      </c>
    </row>
    <row r="5362" spans="2:2">
      <c r="B5362">
        <v>1</v>
      </c>
    </row>
    <row r="5363" spans="2:2">
      <c r="B5363">
        <v>1</v>
      </c>
    </row>
    <row r="5364" spans="2:2">
      <c r="B5364">
        <v>1</v>
      </c>
    </row>
    <row r="5365" spans="2:2">
      <c r="B5365">
        <v>1</v>
      </c>
    </row>
    <row r="5366" spans="2:2">
      <c r="B5366">
        <v>1</v>
      </c>
    </row>
    <row r="5367" spans="2:2">
      <c r="B5367">
        <v>1</v>
      </c>
    </row>
    <row r="5368" spans="2:2">
      <c r="B5368">
        <v>1</v>
      </c>
    </row>
    <row r="5369" spans="2:2">
      <c r="B5369">
        <v>1</v>
      </c>
    </row>
    <row r="5370" spans="2:2">
      <c r="B5370">
        <v>1</v>
      </c>
    </row>
    <row r="5371" spans="2:2">
      <c r="B5371">
        <v>1</v>
      </c>
    </row>
    <row r="5372" spans="2:2">
      <c r="B5372">
        <v>1</v>
      </c>
    </row>
    <row r="5373" spans="2:2">
      <c r="B5373">
        <v>1</v>
      </c>
    </row>
    <row r="5374" spans="2:2">
      <c r="B5374">
        <v>1</v>
      </c>
    </row>
    <row r="5375" spans="2:2">
      <c r="B5375">
        <v>1</v>
      </c>
    </row>
    <row r="5376" spans="2:2">
      <c r="B5376">
        <v>1</v>
      </c>
    </row>
    <row r="5377" spans="2:2">
      <c r="B5377">
        <v>1</v>
      </c>
    </row>
    <row r="5378" spans="2:2">
      <c r="B5378">
        <v>1</v>
      </c>
    </row>
    <row r="5379" spans="2:2">
      <c r="B5379">
        <v>1</v>
      </c>
    </row>
    <row r="5380" spans="2:2">
      <c r="B5380">
        <v>1</v>
      </c>
    </row>
    <row r="5381" spans="2:2">
      <c r="B5381">
        <v>1</v>
      </c>
    </row>
    <row r="5382" spans="2:2">
      <c r="B5382">
        <v>1</v>
      </c>
    </row>
    <row r="5383" spans="2:2">
      <c r="B5383">
        <v>1</v>
      </c>
    </row>
    <row r="5384" spans="2:2">
      <c r="B5384">
        <v>1</v>
      </c>
    </row>
    <row r="5385" spans="2:2">
      <c r="B5385">
        <v>1</v>
      </c>
    </row>
    <row r="5386" spans="2:2">
      <c r="B5386">
        <v>1</v>
      </c>
    </row>
    <row r="5387" spans="2:2">
      <c r="B5387">
        <v>1</v>
      </c>
    </row>
    <row r="5388" spans="2:2">
      <c r="B5388">
        <v>1</v>
      </c>
    </row>
    <row r="5389" spans="2:2">
      <c r="B5389">
        <v>1</v>
      </c>
    </row>
    <row r="5390" spans="2:2">
      <c r="B5390">
        <v>1</v>
      </c>
    </row>
    <row r="5391" spans="2:2">
      <c r="B5391">
        <v>1</v>
      </c>
    </row>
    <row r="5392" spans="2:2">
      <c r="B5392">
        <v>1</v>
      </c>
    </row>
    <row r="5393" spans="2:2">
      <c r="B5393">
        <v>1</v>
      </c>
    </row>
    <row r="5394" spans="2:2">
      <c r="B5394">
        <v>1</v>
      </c>
    </row>
    <row r="5395" spans="2:2">
      <c r="B5395">
        <v>1</v>
      </c>
    </row>
    <row r="5396" spans="2:2">
      <c r="B5396">
        <v>1</v>
      </c>
    </row>
    <row r="5397" spans="2:2">
      <c r="B5397">
        <v>1</v>
      </c>
    </row>
    <row r="5398" spans="2:2">
      <c r="B5398">
        <v>1</v>
      </c>
    </row>
    <row r="5399" spans="2:2">
      <c r="B5399">
        <v>1</v>
      </c>
    </row>
    <row r="5400" spans="2:2">
      <c r="B5400">
        <v>1</v>
      </c>
    </row>
    <row r="5401" spans="2:2">
      <c r="B5401">
        <v>1</v>
      </c>
    </row>
    <row r="5402" spans="2:2">
      <c r="B5402">
        <v>1</v>
      </c>
    </row>
    <row r="5403" spans="2:2">
      <c r="B5403">
        <v>1</v>
      </c>
    </row>
    <row r="5404" spans="2:2">
      <c r="B5404">
        <v>1</v>
      </c>
    </row>
    <row r="5405" spans="2:2">
      <c r="B5405">
        <v>1</v>
      </c>
    </row>
    <row r="5406" spans="2:2">
      <c r="B5406">
        <v>1</v>
      </c>
    </row>
    <row r="5407" spans="2:2">
      <c r="B5407">
        <v>1</v>
      </c>
    </row>
    <row r="5408" spans="2:2">
      <c r="B5408">
        <v>1</v>
      </c>
    </row>
    <row r="5409" spans="2:2">
      <c r="B5409">
        <v>1</v>
      </c>
    </row>
    <row r="5410" spans="2:2">
      <c r="B5410">
        <v>1</v>
      </c>
    </row>
    <row r="5411" spans="2:2">
      <c r="B5411">
        <v>1</v>
      </c>
    </row>
    <row r="5412" spans="2:2">
      <c r="B5412">
        <v>1</v>
      </c>
    </row>
    <row r="5413" spans="2:2">
      <c r="B5413">
        <v>1</v>
      </c>
    </row>
    <row r="5414" spans="2:2">
      <c r="B5414">
        <v>1</v>
      </c>
    </row>
    <row r="5415" spans="2:2">
      <c r="B5415">
        <v>1</v>
      </c>
    </row>
    <row r="5416" spans="2:2">
      <c r="B5416">
        <v>1</v>
      </c>
    </row>
    <row r="5417" spans="2:2">
      <c r="B5417">
        <v>1</v>
      </c>
    </row>
    <row r="5418" spans="2:2">
      <c r="B5418">
        <v>1</v>
      </c>
    </row>
    <row r="5419" spans="2:2">
      <c r="B5419">
        <v>1</v>
      </c>
    </row>
    <row r="5420" spans="2:2">
      <c r="B5420">
        <v>1</v>
      </c>
    </row>
    <row r="5421" spans="2:2">
      <c r="B5421">
        <v>1</v>
      </c>
    </row>
    <row r="5422" spans="2:2">
      <c r="B5422">
        <v>1</v>
      </c>
    </row>
    <row r="5423" spans="2:2">
      <c r="B5423">
        <v>1</v>
      </c>
    </row>
    <row r="5424" spans="2:2">
      <c r="B5424">
        <v>1</v>
      </c>
    </row>
    <row r="5425" spans="2:2">
      <c r="B5425">
        <v>1</v>
      </c>
    </row>
    <row r="5426" spans="2:2">
      <c r="B5426">
        <v>1</v>
      </c>
    </row>
    <row r="5427" spans="2:2">
      <c r="B5427">
        <v>1</v>
      </c>
    </row>
    <row r="5428" spans="2:2">
      <c r="B5428">
        <v>1</v>
      </c>
    </row>
    <row r="5429" spans="2:2">
      <c r="B5429">
        <v>1</v>
      </c>
    </row>
    <row r="5430" spans="2:2">
      <c r="B5430">
        <v>1</v>
      </c>
    </row>
    <row r="5431" spans="2:2">
      <c r="B5431">
        <v>1</v>
      </c>
    </row>
    <row r="5432" spans="2:2">
      <c r="B5432">
        <v>1</v>
      </c>
    </row>
    <row r="5433" spans="2:2">
      <c r="B5433">
        <v>1</v>
      </c>
    </row>
    <row r="5434" spans="2:2">
      <c r="B5434">
        <v>1</v>
      </c>
    </row>
    <row r="5435" spans="2:2">
      <c r="B5435">
        <v>1</v>
      </c>
    </row>
    <row r="5436" spans="2:2">
      <c r="B5436">
        <v>1</v>
      </c>
    </row>
    <row r="5437" spans="2:2">
      <c r="B5437">
        <v>1</v>
      </c>
    </row>
    <row r="5438" spans="2:2">
      <c r="B5438">
        <v>1</v>
      </c>
    </row>
    <row r="5439" spans="2:2">
      <c r="B5439">
        <v>1</v>
      </c>
    </row>
    <row r="5440" spans="2:2">
      <c r="B5440">
        <v>1</v>
      </c>
    </row>
    <row r="5441" spans="2:2">
      <c r="B5441">
        <v>1</v>
      </c>
    </row>
    <row r="5442" spans="2:2">
      <c r="B5442">
        <v>1</v>
      </c>
    </row>
    <row r="5443" spans="2:2">
      <c r="B5443">
        <v>1</v>
      </c>
    </row>
    <row r="5444" spans="2:2">
      <c r="B5444">
        <v>1</v>
      </c>
    </row>
    <row r="5445" spans="2:2">
      <c r="B5445">
        <v>1</v>
      </c>
    </row>
    <row r="5446" spans="2:2">
      <c r="B5446">
        <v>1</v>
      </c>
    </row>
    <row r="5447" spans="2:2">
      <c r="B5447">
        <v>1</v>
      </c>
    </row>
    <row r="5448" spans="2:2">
      <c r="B5448">
        <v>1</v>
      </c>
    </row>
    <row r="5449" spans="2:2">
      <c r="B5449">
        <v>1</v>
      </c>
    </row>
    <row r="5450" spans="2:2">
      <c r="B5450">
        <v>1</v>
      </c>
    </row>
    <row r="5451" spans="2:2">
      <c r="B5451">
        <v>1</v>
      </c>
    </row>
    <row r="5452" spans="2:2">
      <c r="B5452">
        <v>1</v>
      </c>
    </row>
    <row r="5453" spans="2:2">
      <c r="B5453">
        <v>1</v>
      </c>
    </row>
    <row r="5454" spans="2:2">
      <c r="B5454">
        <v>1</v>
      </c>
    </row>
    <row r="5455" spans="2:2">
      <c r="B5455">
        <v>1</v>
      </c>
    </row>
    <row r="5456" spans="2:2">
      <c r="B5456">
        <v>1</v>
      </c>
    </row>
    <row r="5457" spans="2:2">
      <c r="B5457">
        <v>1</v>
      </c>
    </row>
    <row r="5458" spans="2:2">
      <c r="B5458">
        <v>1</v>
      </c>
    </row>
    <row r="5459" spans="2:2">
      <c r="B5459">
        <v>1</v>
      </c>
    </row>
    <row r="5460" spans="2:2">
      <c r="B5460">
        <v>1</v>
      </c>
    </row>
    <row r="5461" spans="2:2">
      <c r="B5461">
        <v>1</v>
      </c>
    </row>
    <row r="5462" spans="2:2">
      <c r="B5462">
        <v>1</v>
      </c>
    </row>
    <row r="5463" spans="2:2">
      <c r="B5463">
        <v>1</v>
      </c>
    </row>
    <row r="5464" spans="2:2">
      <c r="B5464">
        <v>1</v>
      </c>
    </row>
    <row r="5465" spans="2:2">
      <c r="B5465">
        <v>1</v>
      </c>
    </row>
    <row r="5466" spans="2:2">
      <c r="B5466">
        <v>1</v>
      </c>
    </row>
    <row r="5467" spans="2:2">
      <c r="B5467">
        <v>1</v>
      </c>
    </row>
    <row r="5468" spans="2:2">
      <c r="B5468">
        <v>1</v>
      </c>
    </row>
    <row r="5469" spans="2:2">
      <c r="B5469">
        <v>1</v>
      </c>
    </row>
    <row r="5470" spans="2:2">
      <c r="B5470">
        <v>1</v>
      </c>
    </row>
    <row r="5471" spans="2:2">
      <c r="B5471">
        <v>1</v>
      </c>
    </row>
    <row r="5472" spans="2:2">
      <c r="B5472">
        <v>1</v>
      </c>
    </row>
    <row r="5473" spans="2:2">
      <c r="B5473">
        <v>1</v>
      </c>
    </row>
    <row r="5474" spans="2:2">
      <c r="B5474">
        <v>1</v>
      </c>
    </row>
    <row r="5475" spans="2:2">
      <c r="B5475">
        <v>1</v>
      </c>
    </row>
    <row r="5476" spans="2:2">
      <c r="B5476">
        <v>1</v>
      </c>
    </row>
    <row r="5477" spans="2:2">
      <c r="B5477">
        <v>1</v>
      </c>
    </row>
    <row r="5478" spans="2:2">
      <c r="B5478">
        <v>1</v>
      </c>
    </row>
    <row r="5479" spans="2:2">
      <c r="B5479">
        <v>1</v>
      </c>
    </row>
    <row r="5480" spans="2:2">
      <c r="B5480">
        <v>1</v>
      </c>
    </row>
    <row r="5481" spans="2:2">
      <c r="B5481">
        <v>1</v>
      </c>
    </row>
    <row r="5482" spans="2:2">
      <c r="B5482">
        <v>1</v>
      </c>
    </row>
    <row r="5483" spans="2:2">
      <c r="B5483">
        <v>1</v>
      </c>
    </row>
    <row r="5484" spans="2:2">
      <c r="B5484">
        <v>1</v>
      </c>
    </row>
    <row r="5485" spans="2:2">
      <c r="B5485">
        <v>1</v>
      </c>
    </row>
    <row r="5486" spans="2:2">
      <c r="B5486">
        <v>1</v>
      </c>
    </row>
    <row r="5487" spans="2:2">
      <c r="B5487">
        <v>1</v>
      </c>
    </row>
    <row r="5488" spans="2:2">
      <c r="B5488">
        <v>1</v>
      </c>
    </row>
    <row r="5489" spans="2:2">
      <c r="B5489">
        <v>1</v>
      </c>
    </row>
    <row r="5490" spans="2:2">
      <c r="B5490">
        <v>1</v>
      </c>
    </row>
    <row r="5491" spans="2:2">
      <c r="B5491">
        <v>1</v>
      </c>
    </row>
    <row r="5492" spans="2:2">
      <c r="B5492">
        <v>1</v>
      </c>
    </row>
    <row r="5493" spans="2:2">
      <c r="B5493">
        <v>1</v>
      </c>
    </row>
    <row r="5494" spans="2:2">
      <c r="B5494">
        <v>1</v>
      </c>
    </row>
    <row r="5495" spans="2:2">
      <c r="B5495">
        <v>1</v>
      </c>
    </row>
    <row r="5496" spans="2:2">
      <c r="B5496">
        <v>1</v>
      </c>
    </row>
    <row r="5497" spans="2:2">
      <c r="B5497">
        <v>1</v>
      </c>
    </row>
    <row r="5498" spans="2:2">
      <c r="B5498">
        <v>1</v>
      </c>
    </row>
    <row r="5499" spans="2:2">
      <c r="B5499">
        <v>1</v>
      </c>
    </row>
    <row r="5500" spans="2:2">
      <c r="B5500">
        <v>1</v>
      </c>
    </row>
    <row r="5501" spans="2:2">
      <c r="B5501">
        <v>1</v>
      </c>
    </row>
    <row r="5502" spans="2:2">
      <c r="B5502">
        <v>1</v>
      </c>
    </row>
    <row r="5503" spans="2:2">
      <c r="B5503">
        <v>1</v>
      </c>
    </row>
    <row r="5504" spans="2:2">
      <c r="B5504">
        <v>1</v>
      </c>
    </row>
    <row r="5505" spans="2:2">
      <c r="B5505">
        <v>1</v>
      </c>
    </row>
    <row r="5506" spans="2:2">
      <c r="B5506">
        <v>1</v>
      </c>
    </row>
    <row r="5507" spans="2:2">
      <c r="B5507">
        <v>1</v>
      </c>
    </row>
    <row r="5508" spans="2:2">
      <c r="B5508">
        <v>1</v>
      </c>
    </row>
    <row r="5509" spans="2:2">
      <c r="B5509">
        <v>1</v>
      </c>
    </row>
    <row r="5510" spans="2:2">
      <c r="B5510">
        <v>1</v>
      </c>
    </row>
    <row r="5511" spans="2:2">
      <c r="B5511">
        <v>1</v>
      </c>
    </row>
    <row r="5512" spans="2:2">
      <c r="B5512">
        <v>1</v>
      </c>
    </row>
    <row r="5513" spans="2:2">
      <c r="B5513">
        <v>1</v>
      </c>
    </row>
    <row r="5514" spans="2:2">
      <c r="B5514">
        <v>1</v>
      </c>
    </row>
    <row r="5515" spans="2:2">
      <c r="B5515">
        <v>1</v>
      </c>
    </row>
    <row r="5516" spans="2:2">
      <c r="B5516">
        <v>1</v>
      </c>
    </row>
    <row r="5517" spans="2:2">
      <c r="B5517">
        <v>1</v>
      </c>
    </row>
    <row r="5518" spans="2:2">
      <c r="B5518">
        <v>1</v>
      </c>
    </row>
    <row r="5519" spans="2:2">
      <c r="B5519">
        <v>1</v>
      </c>
    </row>
    <row r="5520" spans="2:2">
      <c r="B5520">
        <v>1</v>
      </c>
    </row>
    <row r="5521" spans="2:2">
      <c r="B5521">
        <v>1</v>
      </c>
    </row>
    <row r="5522" spans="2:2">
      <c r="B5522">
        <v>1</v>
      </c>
    </row>
    <row r="5523" spans="2:2">
      <c r="B5523">
        <v>1</v>
      </c>
    </row>
    <row r="5524" spans="2:2">
      <c r="B5524">
        <v>1</v>
      </c>
    </row>
    <row r="5525" spans="2:2">
      <c r="B5525">
        <v>1</v>
      </c>
    </row>
    <row r="5526" spans="2:2">
      <c r="B5526">
        <v>1</v>
      </c>
    </row>
    <row r="5527" spans="2:2">
      <c r="B5527">
        <v>1</v>
      </c>
    </row>
    <row r="5528" spans="2:2">
      <c r="B5528">
        <v>1</v>
      </c>
    </row>
    <row r="5529" spans="2:2">
      <c r="B5529">
        <v>1</v>
      </c>
    </row>
    <row r="5530" spans="2:2">
      <c r="B5530">
        <v>1</v>
      </c>
    </row>
    <row r="5531" spans="2:2">
      <c r="B5531">
        <v>1</v>
      </c>
    </row>
    <row r="5532" spans="2:2">
      <c r="B5532">
        <v>1</v>
      </c>
    </row>
    <row r="5533" spans="2:2">
      <c r="B5533">
        <v>1</v>
      </c>
    </row>
    <row r="5534" spans="2:2">
      <c r="B5534">
        <v>1</v>
      </c>
    </row>
    <row r="5535" spans="2:2">
      <c r="B5535">
        <v>1</v>
      </c>
    </row>
    <row r="5536" spans="2:2">
      <c r="B5536">
        <v>1</v>
      </c>
    </row>
    <row r="5537" spans="2:2">
      <c r="B5537">
        <v>1</v>
      </c>
    </row>
    <row r="5538" spans="2:2">
      <c r="B5538">
        <v>1</v>
      </c>
    </row>
    <row r="5539" spans="2:2">
      <c r="B5539">
        <v>1</v>
      </c>
    </row>
    <row r="5540" spans="2:2">
      <c r="B5540">
        <v>1</v>
      </c>
    </row>
    <row r="5541" spans="2:2">
      <c r="B5541">
        <v>1</v>
      </c>
    </row>
    <row r="5542" spans="2:2">
      <c r="B5542">
        <v>1</v>
      </c>
    </row>
    <row r="5543" spans="2:2">
      <c r="B5543">
        <v>1</v>
      </c>
    </row>
    <row r="5544" spans="2:2">
      <c r="B5544">
        <v>1</v>
      </c>
    </row>
    <row r="5545" spans="2:2">
      <c r="B5545">
        <v>1</v>
      </c>
    </row>
    <row r="5546" spans="2:2">
      <c r="B5546">
        <v>1</v>
      </c>
    </row>
    <row r="5547" spans="2:2">
      <c r="B5547">
        <v>1</v>
      </c>
    </row>
    <row r="5548" spans="2:2">
      <c r="B5548">
        <v>1</v>
      </c>
    </row>
    <row r="5549" spans="2:2">
      <c r="B5549">
        <v>1</v>
      </c>
    </row>
    <row r="5550" spans="2:2">
      <c r="B5550">
        <v>1</v>
      </c>
    </row>
    <row r="5551" spans="2:2">
      <c r="B5551">
        <v>1</v>
      </c>
    </row>
    <row r="5552" spans="2:2">
      <c r="B5552">
        <v>1</v>
      </c>
    </row>
    <row r="5553" spans="2:2">
      <c r="B5553">
        <v>1</v>
      </c>
    </row>
    <row r="5554" spans="2:2">
      <c r="B5554">
        <v>1</v>
      </c>
    </row>
    <row r="5555" spans="2:2">
      <c r="B5555">
        <v>1</v>
      </c>
    </row>
    <row r="5556" spans="2:2">
      <c r="B5556">
        <v>1</v>
      </c>
    </row>
    <row r="5557" spans="2:2">
      <c r="B5557">
        <v>1</v>
      </c>
    </row>
    <row r="5558" spans="2:2">
      <c r="B5558">
        <v>1</v>
      </c>
    </row>
    <row r="5559" spans="2:2">
      <c r="B5559">
        <v>1</v>
      </c>
    </row>
    <row r="5560" spans="2:2">
      <c r="B5560">
        <v>1</v>
      </c>
    </row>
    <row r="5561" spans="2:2">
      <c r="B5561">
        <v>1</v>
      </c>
    </row>
    <row r="5562" spans="2:2">
      <c r="B5562">
        <v>1</v>
      </c>
    </row>
    <row r="5563" spans="2:2">
      <c r="B5563">
        <v>1</v>
      </c>
    </row>
    <row r="5564" spans="2:2">
      <c r="B5564">
        <v>1</v>
      </c>
    </row>
    <row r="5565" spans="2:2">
      <c r="B5565">
        <v>1</v>
      </c>
    </row>
    <row r="5566" spans="2:2">
      <c r="B5566">
        <v>1</v>
      </c>
    </row>
    <row r="5567" spans="2:2">
      <c r="B5567">
        <v>1</v>
      </c>
    </row>
    <row r="5568" spans="2:2">
      <c r="B5568">
        <v>1</v>
      </c>
    </row>
    <row r="5569" spans="2:2">
      <c r="B5569">
        <v>1</v>
      </c>
    </row>
    <row r="5570" spans="2:2">
      <c r="B5570">
        <v>1</v>
      </c>
    </row>
    <row r="5571" spans="2:2">
      <c r="B5571">
        <v>1</v>
      </c>
    </row>
    <row r="5572" spans="2:2">
      <c r="B5572">
        <v>1</v>
      </c>
    </row>
    <row r="5573" spans="2:2">
      <c r="B5573">
        <v>1</v>
      </c>
    </row>
    <row r="5574" spans="2:2">
      <c r="B5574">
        <v>1</v>
      </c>
    </row>
    <row r="5575" spans="2:2">
      <c r="B5575">
        <v>1</v>
      </c>
    </row>
    <row r="5576" spans="2:2">
      <c r="B5576">
        <v>1</v>
      </c>
    </row>
    <row r="5577" spans="2:2">
      <c r="B5577">
        <v>1</v>
      </c>
    </row>
    <row r="5578" spans="2:2">
      <c r="B5578">
        <v>1</v>
      </c>
    </row>
    <row r="5579" spans="2:2">
      <c r="B5579">
        <v>1</v>
      </c>
    </row>
    <row r="5580" spans="2:2">
      <c r="B5580">
        <v>1</v>
      </c>
    </row>
    <row r="5581" spans="2:2">
      <c r="B5581">
        <v>1</v>
      </c>
    </row>
    <row r="5582" spans="2:2">
      <c r="B5582">
        <v>1</v>
      </c>
    </row>
    <row r="5583" spans="2:2">
      <c r="B5583">
        <v>1</v>
      </c>
    </row>
    <row r="5584" spans="2:2">
      <c r="B5584">
        <v>1</v>
      </c>
    </row>
    <row r="5585" spans="2:2">
      <c r="B5585">
        <v>1</v>
      </c>
    </row>
    <row r="5586" spans="2:2">
      <c r="B5586">
        <v>1</v>
      </c>
    </row>
    <row r="5587" spans="2:2">
      <c r="B5587">
        <v>1</v>
      </c>
    </row>
    <row r="5588" spans="2:2">
      <c r="B5588">
        <v>1</v>
      </c>
    </row>
    <row r="5589" spans="2:2">
      <c r="B5589">
        <v>1</v>
      </c>
    </row>
    <row r="5590" spans="2:2">
      <c r="B5590">
        <v>1</v>
      </c>
    </row>
    <row r="5591" spans="2:2">
      <c r="B5591">
        <v>1</v>
      </c>
    </row>
    <row r="5592" spans="2:2">
      <c r="B5592">
        <v>1</v>
      </c>
    </row>
    <row r="5593" spans="2:2">
      <c r="B5593">
        <v>1</v>
      </c>
    </row>
    <row r="5594" spans="2:2">
      <c r="B5594">
        <v>1</v>
      </c>
    </row>
    <row r="5595" spans="2:2">
      <c r="B5595">
        <v>1</v>
      </c>
    </row>
    <row r="5596" spans="2:2">
      <c r="B5596">
        <v>1</v>
      </c>
    </row>
    <row r="5597" spans="2:2">
      <c r="B5597">
        <v>1</v>
      </c>
    </row>
    <row r="5598" spans="2:2">
      <c r="B5598">
        <v>1</v>
      </c>
    </row>
    <row r="5599" spans="2:2">
      <c r="B5599">
        <v>1</v>
      </c>
    </row>
    <row r="5600" spans="2:2">
      <c r="B5600">
        <v>1</v>
      </c>
    </row>
    <row r="5601" spans="2:2">
      <c r="B5601">
        <v>1</v>
      </c>
    </row>
    <row r="5602" spans="2:2">
      <c r="B5602">
        <v>1</v>
      </c>
    </row>
    <row r="5603" spans="2:2">
      <c r="B5603">
        <v>1</v>
      </c>
    </row>
    <row r="5604" spans="2:2">
      <c r="B5604">
        <v>1</v>
      </c>
    </row>
    <row r="5605" spans="2:2">
      <c r="B5605">
        <v>1</v>
      </c>
    </row>
    <row r="5606" spans="2:2">
      <c r="B5606">
        <v>1</v>
      </c>
    </row>
    <row r="5607" spans="2:2">
      <c r="B5607">
        <v>1</v>
      </c>
    </row>
    <row r="5608" spans="2:2">
      <c r="B5608">
        <v>1</v>
      </c>
    </row>
    <row r="5609" spans="2:2">
      <c r="B5609">
        <v>1</v>
      </c>
    </row>
    <row r="5610" spans="2:2">
      <c r="B5610">
        <v>1</v>
      </c>
    </row>
    <row r="5611" spans="2:2">
      <c r="B5611">
        <v>1</v>
      </c>
    </row>
    <row r="5612" spans="2:2">
      <c r="B5612">
        <v>1</v>
      </c>
    </row>
    <row r="5613" spans="2:2">
      <c r="B5613">
        <v>1</v>
      </c>
    </row>
    <row r="5614" spans="2:2">
      <c r="B5614">
        <v>1</v>
      </c>
    </row>
    <row r="5615" spans="2:2">
      <c r="B5615">
        <v>1</v>
      </c>
    </row>
    <row r="5616" spans="2:2">
      <c r="B5616">
        <v>1</v>
      </c>
    </row>
    <row r="5617" spans="2:2">
      <c r="B5617">
        <v>1</v>
      </c>
    </row>
    <row r="5618" spans="2:2">
      <c r="B5618">
        <v>1</v>
      </c>
    </row>
    <row r="5619" spans="2:2">
      <c r="B5619">
        <v>1</v>
      </c>
    </row>
    <row r="5620" spans="2:2">
      <c r="B5620">
        <v>1</v>
      </c>
    </row>
    <row r="5621" spans="2:2">
      <c r="B5621">
        <v>1</v>
      </c>
    </row>
    <row r="5622" spans="2:2">
      <c r="B5622">
        <v>1</v>
      </c>
    </row>
    <row r="5623" spans="2:2">
      <c r="B5623">
        <v>1</v>
      </c>
    </row>
    <row r="5624" spans="2:2">
      <c r="B5624">
        <v>1</v>
      </c>
    </row>
    <row r="5625" spans="2:2">
      <c r="B5625">
        <v>1</v>
      </c>
    </row>
    <row r="5626" spans="2:2">
      <c r="B5626">
        <v>1</v>
      </c>
    </row>
    <row r="5627" spans="2:2">
      <c r="B5627">
        <v>1</v>
      </c>
    </row>
    <row r="5628" spans="2:2">
      <c r="B5628">
        <v>1</v>
      </c>
    </row>
    <row r="5629" spans="2:2">
      <c r="B5629">
        <v>1</v>
      </c>
    </row>
    <row r="5630" spans="2:2">
      <c r="B5630">
        <v>1</v>
      </c>
    </row>
    <row r="5631" spans="2:2">
      <c r="B5631">
        <v>1</v>
      </c>
    </row>
    <row r="5632" spans="2:2">
      <c r="B5632">
        <v>1</v>
      </c>
    </row>
    <row r="5633" spans="2:2">
      <c r="B5633">
        <v>1</v>
      </c>
    </row>
    <row r="5634" spans="2:2">
      <c r="B5634">
        <v>1</v>
      </c>
    </row>
    <row r="5635" spans="2:2">
      <c r="B5635">
        <v>1</v>
      </c>
    </row>
    <row r="5636" spans="2:2">
      <c r="B5636">
        <v>1</v>
      </c>
    </row>
    <row r="5637" spans="2:2">
      <c r="B5637">
        <v>1</v>
      </c>
    </row>
    <row r="5638" spans="2:2">
      <c r="B5638">
        <v>1</v>
      </c>
    </row>
    <row r="5639" spans="2:2">
      <c r="B5639">
        <v>1</v>
      </c>
    </row>
    <row r="5640" spans="2:2">
      <c r="B5640">
        <v>1</v>
      </c>
    </row>
    <row r="5641" spans="2:2">
      <c r="B5641">
        <v>1</v>
      </c>
    </row>
    <row r="5642" spans="2:2">
      <c r="B5642">
        <v>1</v>
      </c>
    </row>
    <row r="5643" spans="2:2">
      <c r="B5643">
        <v>1</v>
      </c>
    </row>
    <row r="5644" spans="2:2">
      <c r="B5644">
        <v>1</v>
      </c>
    </row>
    <row r="5645" spans="2:2">
      <c r="B5645">
        <v>1</v>
      </c>
    </row>
    <row r="5646" spans="2:2">
      <c r="B5646">
        <v>1</v>
      </c>
    </row>
    <row r="5647" spans="2:2">
      <c r="B5647">
        <v>1</v>
      </c>
    </row>
    <row r="5648" spans="2:2">
      <c r="B5648">
        <v>1</v>
      </c>
    </row>
    <row r="5649" spans="2:2">
      <c r="B5649">
        <v>1</v>
      </c>
    </row>
    <row r="5650" spans="2:2">
      <c r="B5650">
        <v>1</v>
      </c>
    </row>
    <row r="5651" spans="2:2">
      <c r="B5651">
        <v>1</v>
      </c>
    </row>
    <row r="5652" spans="2:2">
      <c r="B5652">
        <v>1</v>
      </c>
    </row>
    <row r="5653" spans="2:2">
      <c r="B5653">
        <v>1</v>
      </c>
    </row>
    <row r="5654" spans="2:2">
      <c r="B5654">
        <v>1</v>
      </c>
    </row>
    <row r="5655" spans="2:2">
      <c r="B5655">
        <v>1</v>
      </c>
    </row>
    <row r="5656" spans="2:2">
      <c r="B5656">
        <v>1</v>
      </c>
    </row>
    <row r="5657" spans="2:2">
      <c r="B5657">
        <v>1</v>
      </c>
    </row>
    <row r="5658" spans="2:2">
      <c r="B5658">
        <v>1</v>
      </c>
    </row>
    <row r="5659" spans="2:2">
      <c r="B5659">
        <v>1</v>
      </c>
    </row>
    <row r="5660" spans="2:2">
      <c r="B5660">
        <v>1</v>
      </c>
    </row>
    <row r="5661" spans="2:2">
      <c r="B5661">
        <v>1</v>
      </c>
    </row>
    <row r="5662" spans="2:2">
      <c r="B5662">
        <v>1</v>
      </c>
    </row>
    <row r="5663" spans="2:2">
      <c r="B5663">
        <v>1</v>
      </c>
    </row>
    <row r="5664" spans="2:2">
      <c r="B5664">
        <v>1</v>
      </c>
    </row>
    <row r="5665" spans="2:2">
      <c r="B5665">
        <v>1</v>
      </c>
    </row>
    <row r="5666" spans="2:2">
      <c r="B5666">
        <v>1</v>
      </c>
    </row>
    <row r="5667" spans="2:2">
      <c r="B5667">
        <v>1</v>
      </c>
    </row>
    <row r="5668" spans="2:2">
      <c r="B5668">
        <v>1</v>
      </c>
    </row>
    <row r="5669" spans="2:2">
      <c r="B5669">
        <v>1</v>
      </c>
    </row>
    <row r="5670" spans="2:2">
      <c r="B5670">
        <v>1</v>
      </c>
    </row>
    <row r="5671" spans="2:2">
      <c r="B5671">
        <v>1</v>
      </c>
    </row>
    <row r="5672" spans="2:2">
      <c r="B5672">
        <v>1</v>
      </c>
    </row>
    <row r="5673" spans="2:2">
      <c r="B5673">
        <v>1</v>
      </c>
    </row>
    <row r="5674" spans="2:2">
      <c r="B5674">
        <v>1</v>
      </c>
    </row>
    <row r="5675" spans="2:2">
      <c r="B5675">
        <v>1</v>
      </c>
    </row>
    <row r="5676" spans="2:2">
      <c r="B5676">
        <v>1</v>
      </c>
    </row>
    <row r="5677" spans="2:2">
      <c r="B5677">
        <v>1</v>
      </c>
    </row>
    <row r="5678" spans="2:2">
      <c r="B5678">
        <v>1</v>
      </c>
    </row>
    <row r="5679" spans="2:2">
      <c r="B5679">
        <v>1</v>
      </c>
    </row>
    <row r="5680" spans="2:2">
      <c r="B5680">
        <v>1</v>
      </c>
    </row>
    <row r="5681" spans="2:2">
      <c r="B5681">
        <v>1</v>
      </c>
    </row>
    <row r="5682" spans="2:2">
      <c r="B5682">
        <v>1</v>
      </c>
    </row>
    <row r="5683" spans="2:2">
      <c r="B5683">
        <v>1</v>
      </c>
    </row>
    <row r="5684" spans="2:2">
      <c r="B5684">
        <v>1</v>
      </c>
    </row>
    <row r="5685" spans="2:2">
      <c r="B5685">
        <v>1</v>
      </c>
    </row>
    <row r="5686" spans="2:2">
      <c r="B5686">
        <v>1</v>
      </c>
    </row>
    <row r="5687" spans="2:2">
      <c r="B5687">
        <v>1</v>
      </c>
    </row>
    <row r="5688" spans="2:2">
      <c r="B5688">
        <v>1</v>
      </c>
    </row>
    <row r="5689" spans="2:2">
      <c r="B5689">
        <v>1</v>
      </c>
    </row>
    <row r="5690" spans="2:2">
      <c r="B5690">
        <v>1</v>
      </c>
    </row>
    <row r="5691" spans="2:2">
      <c r="B5691">
        <v>1</v>
      </c>
    </row>
    <row r="5692" spans="2:2">
      <c r="B5692">
        <v>1</v>
      </c>
    </row>
    <row r="5693" spans="2:2">
      <c r="B5693">
        <v>1</v>
      </c>
    </row>
    <row r="5694" spans="2:2">
      <c r="B5694">
        <v>1</v>
      </c>
    </row>
    <row r="5695" spans="2:2">
      <c r="B5695">
        <v>1</v>
      </c>
    </row>
    <row r="5696" spans="2:2">
      <c r="B5696">
        <v>1</v>
      </c>
    </row>
    <row r="5697" spans="2:2">
      <c r="B5697">
        <v>1</v>
      </c>
    </row>
    <row r="5698" spans="2:2">
      <c r="B5698">
        <v>1</v>
      </c>
    </row>
    <row r="5699" spans="2:2">
      <c r="B5699">
        <v>1</v>
      </c>
    </row>
    <row r="5700" spans="2:2">
      <c r="B5700">
        <v>1</v>
      </c>
    </row>
    <row r="5701" spans="2:2">
      <c r="B5701">
        <v>1</v>
      </c>
    </row>
    <row r="5702" spans="2:2">
      <c r="B5702">
        <v>1</v>
      </c>
    </row>
    <row r="5703" spans="2:2">
      <c r="B5703">
        <v>1</v>
      </c>
    </row>
    <row r="5704" spans="2:2">
      <c r="B5704">
        <v>1</v>
      </c>
    </row>
    <row r="5705" spans="2:2">
      <c r="B5705">
        <v>1</v>
      </c>
    </row>
    <row r="5706" spans="2:2">
      <c r="B5706">
        <v>1</v>
      </c>
    </row>
    <row r="5707" spans="2:2">
      <c r="B5707">
        <v>1</v>
      </c>
    </row>
    <row r="5708" spans="2:2">
      <c r="B5708">
        <v>1</v>
      </c>
    </row>
    <row r="5709" spans="2:2">
      <c r="B5709">
        <v>1</v>
      </c>
    </row>
    <row r="5710" spans="2:2">
      <c r="B5710">
        <v>1</v>
      </c>
    </row>
    <row r="5711" spans="2:2">
      <c r="B5711">
        <v>1</v>
      </c>
    </row>
    <row r="5712" spans="2:2">
      <c r="B5712">
        <v>1</v>
      </c>
    </row>
    <row r="5713" spans="2:2">
      <c r="B5713">
        <v>1</v>
      </c>
    </row>
    <row r="5714" spans="2:2">
      <c r="B5714">
        <v>1</v>
      </c>
    </row>
    <row r="5715" spans="2:2">
      <c r="B5715">
        <v>1</v>
      </c>
    </row>
    <row r="5716" spans="2:2">
      <c r="B5716">
        <v>1</v>
      </c>
    </row>
    <row r="5717" spans="2:2">
      <c r="B5717">
        <v>1</v>
      </c>
    </row>
    <row r="5718" spans="2:2">
      <c r="B5718">
        <v>1</v>
      </c>
    </row>
    <row r="5719" spans="2:2">
      <c r="B5719">
        <v>1</v>
      </c>
    </row>
    <row r="5720" spans="2:2">
      <c r="B5720">
        <v>1</v>
      </c>
    </row>
    <row r="5721" spans="2:2">
      <c r="B5721">
        <v>1</v>
      </c>
    </row>
    <row r="5722" spans="2:2">
      <c r="B5722">
        <v>1</v>
      </c>
    </row>
    <row r="5723" spans="2:2">
      <c r="B5723">
        <v>1</v>
      </c>
    </row>
    <row r="5724" spans="2:2">
      <c r="B5724">
        <v>1</v>
      </c>
    </row>
    <row r="5725" spans="2:2">
      <c r="B5725">
        <v>1</v>
      </c>
    </row>
    <row r="5726" spans="2:2">
      <c r="B5726">
        <v>1</v>
      </c>
    </row>
    <row r="5727" spans="2:2">
      <c r="B5727">
        <v>1</v>
      </c>
    </row>
    <row r="5728" spans="2:2">
      <c r="B5728">
        <v>1</v>
      </c>
    </row>
    <row r="5729" spans="2:2">
      <c r="B5729">
        <v>1</v>
      </c>
    </row>
    <row r="5730" spans="2:2">
      <c r="B5730">
        <v>1</v>
      </c>
    </row>
    <row r="5731" spans="2:2">
      <c r="B5731">
        <v>1</v>
      </c>
    </row>
    <row r="5732" spans="2:2">
      <c r="B5732">
        <v>1</v>
      </c>
    </row>
    <row r="5733" spans="2:2">
      <c r="B5733">
        <v>1</v>
      </c>
    </row>
    <row r="5734" spans="2:2">
      <c r="B5734">
        <v>1</v>
      </c>
    </row>
    <row r="5735" spans="2:2">
      <c r="B5735">
        <v>1</v>
      </c>
    </row>
    <row r="5736" spans="2:2">
      <c r="B5736">
        <v>1</v>
      </c>
    </row>
    <row r="5737" spans="2:2">
      <c r="B5737">
        <v>1</v>
      </c>
    </row>
    <row r="5738" spans="2:2">
      <c r="B5738">
        <v>1</v>
      </c>
    </row>
    <row r="5739" spans="2:2">
      <c r="B5739">
        <v>1</v>
      </c>
    </row>
    <row r="5740" spans="2:2">
      <c r="B5740">
        <v>1</v>
      </c>
    </row>
    <row r="5741" spans="2:2">
      <c r="B5741">
        <v>1</v>
      </c>
    </row>
    <row r="5742" spans="2:2">
      <c r="B5742">
        <v>1</v>
      </c>
    </row>
    <row r="5743" spans="2:2">
      <c r="B5743">
        <v>1</v>
      </c>
    </row>
    <row r="5744" spans="2:2">
      <c r="B5744">
        <v>1</v>
      </c>
    </row>
    <row r="5745" spans="2:2">
      <c r="B5745">
        <v>1</v>
      </c>
    </row>
    <row r="5746" spans="2:2">
      <c r="B5746">
        <v>1</v>
      </c>
    </row>
    <row r="5747" spans="2:2">
      <c r="B5747">
        <v>1</v>
      </c>
    </row>
    <row r="5748" spans="2:2">
      <c r="B5748">
        <v>1</v>
      </c>
    </row>
    <row r="5749" spans="2:2">
      <c r="B5749">
        <v>1</v>
      </c>
    </row>
    <row r="5750" spans="2:2">
      <c r="B5750">
        <v>1</v>
      </c>
    </row>
    <row r="5751" spans="2:2">
      <c r="B5751">
        <v>1</v>
      </c>
    </row>
    <row r="5752" spans="2:2">
      <c r="B5752">
        <v>1</v>
      </c>
    </row>
    <row r="5753" spans="2:2">
      <c r="B5753">
        <v>1</v>
      </c>
    </row>
    <row r="5754" spans="2:2">
      <c r="B5754">
        <v>1</v>
      </c>
    </row>
    <row r="5755" spans="2:2">
      <c r="B5755">
        <v>1</v>
      </c>
    </row>
    <row r="5756" spans="2:2">
      <c r="B5756">
        <v>1</v>
      </c>
    </row>
    <row r="5757" spans="2:2">
      <c r="B5757">
        <v>1</v>
      </c>
    </row>
    <row r="5758" spans="2:2">
      <c r="B5758">
        <v>1</v>
      </c>
    </row>
    <row r="5759" spans="2:2">
      <c r="B5759">
        <v>1</v>
      </c>
    </row>
    <row r="5760" spans="2:2">
      <c r="B5760">
        <v>1</v>
      </c>
    </row>
    <row r="5761" spans="2:2">
      <c r="B5761">
        <v>1</v>
      </c>
    </row>
    <row r="5762" spans="2:2">
      <c r="B5762">
        <v>1</v>
      </c>
    </row>
    <row r="5763" spans="2:2">
      <c r="B5763">
        <v>1</v>
      </c>
    </row>
    <row r="5764" spans="2:2">
      <c r="B5764">
        <v>1</v>
      </c>
    </row>
    <row r="5765" spans="2:2">
      <c r="B5765">
        <v>1</v>
      </c>
    </row>
    <row r="5766" spans="2:2">
      <c r="B5766">
        <v>1</v>
      </c>
    </row>
    <row r="5767" spans="2:2">
      <c r="B5767">
        <v>1</v>
      </c>
    </row>
    <row r="5768" spans="2:2">
      <c r="B5768">
        <v>1</v>
      </c>
    </row>
    <row r="5769" spans="2:2">
      <c r="B5769">
        <v>1</v>
      </c>
    </row>
    <row r="5770" spans="2:2">
      <c r="B5770">
        <v>1</v>
      </c>
    </row>
    <row r="5771" spans="2:2">
      <c r="B5771">
        <v>1</v>
      </c>
    </row>
    <row r="5772" spans="2:2">
      <c r="B5772">
        <v>1</v>
      </c>
    </row>
    <row r="5773" spans="2:2">
      <c r="B5773">
        <v>1</v>
      </c>
    </row>
    <row r="5774" spans="2:2">
      <c r="B5774">
        <v>1</v>
      </c>
    </row>
    <row r="5775" spans="2:2">
      <c r="B5775">
        <v>1</v>
      </c>
    </row>
    <row r="5776" spans="2:2">
      <c r="B5776">
        <v>1</v>
      </c>
    </row>
    <row r="5777" spans="2:2">
      <c r="B5777">
        <v>1</v>
      </c>
    </row>
    <row r="5778" spans="2:2">
      <c r="B5778">
        <v>1</v>
      </c>
    </row>
    <row r="5779" spans="2:2">
      <c r="B5779">
        <v>1</v>
      </c>
    </row>
    <row r="5780" spans="2:2">
      <c r="B5780">
        <v>1</v>
      </c>
    </row>
    <row r="5781" spans="2:2">
      <c r="B5781">
        <v>1</v>
      </c>
    </row>
    <row r="5782" spans="2:2">
      <c r="B5782">
        <v>1</v>
      </c>
    </row>
    <row r="5783" spans="2:2">
      <c r="B5783">
        <v>1</v>
      </c>
    </row>
    <row r="5784" spans="2:2">
      <c r="B5784">
        <v>1</v>
      </c>
    </row>
    <row r="5785" spans="2:2">
      <c r="B5785">
        <v>1</v>
      </c>
    </row>
    <row r="5786" spans="2:2">
      <c r="B5786">
        <v>1</v>
      </c>
    </row>
    <row r="5787" spans="2:2">
      <c r="B5787">
        <v>1</v>
      </c>
    </row>
    <row r="5788" spans="2:2">
      <c r="B5788">
        <v>1</v>
      </c>
    </row>
    <row r="5789" spans="2:2">
      <c r="B5789">
        <v>1</v>
      </c>
    </row>
    <row r="5790" spans="2:2">
      <c r="B5790">
        <v>1</v>
      </c>
    </row>
    <row r="5791" spans="2:2">
      <c r="B5791">
        <v>1</v>
      </c>
    </row>
    <row r="5792" spans="2:2">
      <c r="B5792">
        <v>1</v>
      </c>
    </row>
    <row r="5793" spans="2:2">
      <c r="B5793">
        <v>1</v>
      </c>
    </row>
    <row r="5794" spans="2:2">
      <c r="B5794">
        <v>1</v>
      </c>
    </row>
    <row r="5795" spans="2:2">
      <c r="B5795">
        <v>1</v>
      </c>
    </row>
    <row r="5796" spans="2:2">
      <c r="B5796">
        <v>1</v>
      </c>
    </row>
    <row r="5797" spans="2:2">
      <c r="B5797">
        <v>1</v>
      </c>
    </row>
    <row r="5798" spans="2:2">
      <c r="B5798">
        <v>1</v>
      </c>
    </row>
    <row r="5799" spans="2:2">
      <c r="B5799">
        <v>1</v>
      </c>
    </row>
    <row r="5800" spans="2:2">
      <c r="B5800">
        <v>1</v>
      </c>
    </row>
    <row r="5801" spans="2:2">
      <c r="B5801">
        <v>1</v>
      </c>
    </row>
    <row r="5802" spans="2:2">
      <c r="B5802">
        <v>1</v>
      </c>
    </row>
    <row r="5803" spans="2:2">
      <c r="B5803">
        <v>1</v>
      </c>
    </row>
    <row r="5804" spans="2:2">
      <c r="B5804">
        <v>1</v>
      </c>
    </row>
    <row r="5805" spans="2:2">
      <c r="B5805">
        <v>1</v>
      </c>
    </row>
    <row r="5806" spans="2:2">
      <c r="B5806">
        <v>1</v>
      </c>
    </row>
    <row r="5807" spans="2:2">
      <c r="B5807">
        <v>1</v>
      </c>
    </row>
    <row r="5808" spans="2:2">
      <c r="B5808">
        <v>1</v>
      </c>
    </row>
    <row r="5809" spans="2:2">
      <c r="B5809">
        <v>1</v>
      </c>
    </row>
    <row r="5810" spans="2:2">
      <c r="B5810">
        <v>1</v>
      </c>
    </row>
    <row r="5811" spans="2:2">
      <c r="B5811">
        <v>1</v>
      </c>
    </row>
    <row r="5812" spans="2:2">
      <c r="B5812">
        <v>1</v>
      </c>
    </row>
    <row r="5813" spans="2:2">
      <c r="B5813">
        <v>1</v>
      </c>
    </row>
    <row r="5814" spans="2:2">
      <c r="B5814">
        <v>1</v>
      </c>
    </row>
    <row r="5815" spans="2:2">
      <c r="B5815">
        <v>1</v>
      </c>
    </row>
    <row r="5816" spans="2:2">
      <c r="B5816">
        <v>1</v>
      </c>
    </row>
    <row r="5817" spans="2:2">
      <c r="B5817">
        <v>1</v>
      </c>
    </row>
    <row r="5818" spans="2:2">
      <c r="B5818">
        <v>1</v>
      </c>
    </row>
    <row r="5819" spans="2:2">
      <c r="B5819">
        <v>1</v>
      </c>
    </row>
    <row r="5820" spans="2:2">
      <c r="B5820">
        <v>1</v>
      </c>
    </row>
    <row r="5821" spans="2:2">
      <c r="B5821">
        <v>1</v>
      </c>
    </row>
    <row r="5822" spans="2:2">
      <c r="B5822">
        <v>1</v>
      </c>
    </row>
    <row r="5823" spans="2:2">
      <c r="B5823">
        <v>1</v>
      </c>
    </row>
    <row r="5824" spans="2:2">
      <c r="B5824">
        <v>1</v>
      </c>
    </row>
    <row r="5825" spans="2:2">
      <c r="B5825">
        <v>1</v>
      </c>
    </row>
    <row r="5826" spans="2:2">
      <c r="B5826">
        <v>1</v>
      </c>
    </row>
    <row r="5827" spans="2:2">
      <c r="B5827">
        <v>1</v>
      </c>
    </row>
    <row r="5828" spans="2:2">
      <c r="B5828">
        <v>1</v>
      </c>
    </row>
    <row r="5829" spans="2:2">
      <c r="B5829">
        <v>1</v>
      </c>
    </row>
    <row r="5830" spans="2:2">
      <c r="B5830">
        <v>1</v>
      </c>
    </row>
    <row r="5831" spans="2:2">
      <c r="B5831">
        <v>1</v>
      </c>
    </row>
    <row r="5832" spans="2:2">
      <c r="B5832">
        <v>1</v>
      </c>
    </row>
    <row r="5833" spans="2:2">
      <c r="B5833">
        <v>1</v>
      </c>
    </row>
    <row r="5834" spans="2:2">
      <c r="B5834">
        <v>1</v>
      </c>
    </row>
    <row r="5835" spans="2:2">
      <c r="B5835">
        <v>1</v>
      </c>
    </row>
    <row r="5836" spans="2:2">
      <c r="B5836">
        <v>1</v>
      </c>
    </row>
    <row r="5837" spans="2:2">
      <c r="B5837">
        <v>1</v>
      </c>
    </row>
    <row r="5838" spans="2:2">
      <c r="B5838">
        <v>1</v>
      </c>
    </row>
    <row r="5839" spans="2:2">
      <c r="B5839">
        <v>1</v>
      </c>
    </row>
    <row r="5840" spans="2:2">
      <c r="B5840">
        <v>1</v>
      </c>
    </row>
    <row r="5841" spans="2:2">
      <c r="B5841">
        <v>1</v>
      </c>
    </row>
    <row r="5842" spans="2:2">
      <c r="B5842">
        <v>1</v>
      </c>
    </row>
    <row r="5843" spans="2:2">
      <c r="B5843">
        <v>1</v>
      </c>
    </row>
    <row r="5844" spans="2:2">
      <c r="B5844">
        <v>1</v>
      </c>
    </row>
    <row r="5845" spans="2:2">
      <c r="B5845">
        <v>1</v>
      </c>
    </row>
    <row r="5846" spans="2:2">
      <c r="B5846">
        <v>1</v>
      </c>
    </row>
    <row r="5847" spans="2:2">
      <c r="B5847">
        <v>1</v>
      </c>
    </row>
    <row r="5848" spans="2:2">
      <c r="B5848">
        <v>1</v>
      </c>
    </row>
    <row r="5849" spans="2:2">
      <c r="B5849">
        <v>1</v>
      </c>
    </row>
    <row r="5850" spans="2:2">
      <c r="B5850">
        <v>1</v>
      </c>
    </row>
    <row r="5851" spans="2:2">
      <c r="B5851">
        <v>1</v>
      </c>
    </row>
    <row r="5852" spans="2:2">
      <c r="B5852">
        <v>1</v>
      </c>
    </row>
    <row r="5853" spans="2:2">
      <c r="B5853">
        <v>1</v>
      </c>
    </row>
    <row r="5854" spans="2:2">
      <c r="B5854">
        <v>1</v>
      </c>
    </row>
    <row r="5855" spans="2:2">
      <c r="B5855">
        <v>1</v>
      </c>
    </row>
    <row r="5856" spans="2:2">
      <c r="B5856">
        <v>1</v>
      </c>
    </row>
    <row r="5857" spans="2:2">
      <c r="B5857">
        <v>1</v>
      </c>
    </row>
    <row r="5858" spans="2:2">
      <c r="B5858">
        <v>1</v>
      </c>
    </row>
    <row r="5859" spans="2:2">
      <c r="B5859">
        <v>1</v>
      </c>
    </row>
    <row r="5860" spans="2:2">
      <c r="B5860">
        <v>1</v>
      </c>
    </row>
    <row r="5861" spans="2:2">
      <c r="B5861">
        <v>1</v>
      </c>
    </row>
    <row r="5862" spans="2:2">
      <c r="B5862">
        <v>1</v>
      </c>
    </row>
    <row r="5863" spans="2:2">
      <c r="B5863">
        <v>1</v>
      </c>
    </row>
    <row r="5864" spans="2:2">
      <c r="B5864">
        <v>1</v>
      </c>
    </row>
    <row r="5865" spans="2:2">
      <c r="B5865">
        <v>1</v>
      </c>
    </row>
    <row r="5866" spans="2:2">
      <c r="B5866">
        <v>1</v>
      </c>
    </row>
    <row r="5867" spans="2:2">
      <c r="B5867">
        <v>1</v>
      </c>
    </row>
    <row r="5868" spans="2:2">
      <c r="B5868">
        <v>1</v>
      </c>
    </row>
    <row r="5869" spans="2:2">
      <c r="B5869">
        <v>1</v>
      </c>
    </row>
    <row r="5870" spans="2:2">
      <c r="B5870">
        <v>1</v>
      </c>
    </row>
    <row r="5871" spans="2:2">
      <c r="B5871">
        <v>1</v>
      </c>
    </row>
    <row r="5872" spans="2:2">
      <c r="B5872">
        <v>1</v>
      </c>
    </row>
    <row r="5873" spans="2:2">
      <c r="B5873">
        <v>1</v>
      </c>
    </row>
    <row r="5874" spans="2:2">
      <c r="B5874">
        <v>1</v>
      </c>
    </row>
    <row r="5875" spans="2:2">
      <c r="B5875">
        <v>1</v>
      </c>
    </row>
    <row r="5876" spans="2:2">
      <c r="B5876">
        <v>1</v>
      </c>
    </row>
    <row r="5877" spans="2:2">
      <c r="B5877">
        <v>1</v>
      </c>
    </row>
    <row r="5878" spans="2:2">
      <c r="B5878">
        <v>1</v>
      </c>
    </row>
    <row r="5879" spans="2:2">
      <c r="B5879">
        <v>1</v>
      </c>
    </row>
    <row r="5880" spans="2:2">
      <c r="B5880">
        <v>1</v>
      </c>
    </row>
    <row r="5881" spans="2:2">
      <c r="B5881">
        <v>1</v>
      </c>
    </row>
    <row r="5882" spans="2:2">
      <c r="B5882">
        <v>1</v>
      </c>
    </row>
    <row r="5883" spans="2:2">
      <c r="B5883">
        <v>1</v>
      </c>
    </row>
    <row r="5884" spans="2:2">
      <c r="B5884">
        <v>1</v>
      </c>
    </row>
    <row r="5885" spans="2:2">
      <c r="B5885">
        <v>1</v>
      </c>
    </row>
    <row r="5886" spans="2:2">
      <c r="B5886">
        <v>1</v>
      </c>
    </row>
    <row r="5887" spans="2:2">
      <c r="B5887">
        <v>1</v>
      </c>
    </row>
    <row r="5888" spans="2:2">
      <c r="B5888">
        <v>1</v>
      </c>
    </row>
    <row r="5889" spans="2:2">
      <c r="B5889">
        <v>1</v>
      </c>
    </row>
    <row r="5890" spans="2:2">
      <c r="B5890">
        <v>1</v>
      </c>
    </row>
    <row r="5891" spans="2:2">
      <c r="B5891">
        <v>1</v>
      </c>
    </row>
    <row r="5892" spans="2:2">
      <c r="B5892">
        <v>1</v>
      </c>
    </row>
    <row r="5893" spans="2:2">
      <c r="B5893">
        <v>1</v>
      </c>
    </row>
    <row r="5894" spans="2:2">
      <c r="B5894">
        <v>1</v>
      </c>
    </row>
    <row r="5895" spans="2:2">
      <c r="B5895">
        <v>1</v>
      </c>
    </row>
    <row r="5896" spans="2:2">
      <c r="B5896">
        <v>1</v>
      </c>
    </row>
    <row r="5897" spans="2:2">
      <c r="B5897">
        <v>1</v>
      </c>
    </row>
    <row r="5898" spans="2:2">
      <c r="B5898">
        <v>1</v>
      </c>
    </row>
    <row r="5899" spans="2:2">
      <c r="B5899">
        <v>1</v>
      </c>
    </row>
    <row r="5900" spans="2:2">
      <c r="B5900">
        <v>1</v>
      </c>
    </row>
    <row r="5901" spans="2:2">
      <c r="B5901">
        <v>1</v>
      </c>
    </row>
    <row r="5902" spans="2:2">
      <c r="B5902">
        <v>1</v>
      </c>
    </row>
    <row r="5903" spans="2:2">
      <c r="B5903">
        <v>1</v>
      </c>
    </row>
    <row r="5904" spans="2:2">
      <c r="B5904">
        <v>1</v>
      </c>
    </row>
    <row r="5905" spans="2:2">
      <c r="B5905">
        <v>1</v>
      </c>
    </row>
    <row r="5906" spans="2:2">
      <c r="B5906">
        <v>1</v>
      </c>
    </row>
    <row r="5907" spans="2:2">
      <c r="B5907">
        <v>1</v>
      </c>
    </row>
    <row r="5908" spans="2:2">
      <c r="B5908">
        <v>1</v>
      </c>
    </row>
    <row r="5909" spans="2:2">
      <c r="B5909">
        <v>1</v>
      </c>
    </row>
    <row r="5910" spans="2:2">
      <c r="B5910">
        <v>1</v>
      </c>
    </row>
    <row r="5911" spans="2:2">
      <c r="B5911">
        <v>1</v>
      </c>
    </row>
    <row r="5912" spans="2:2">
      <c r="B5912">
        <v>1</v>
      </c>
    </row>
    <row r="5913" spans="2:2">
      <c r="B5913">
        <v>1</v>
      </c>
    </row>
    <row r="5914" spans="2:2">
      <c r="B5914">
        <v>1</v>
      </c>
    </row>
    <row r="5915" spans="2:2">
      <c r="B5915">
        <v>1</v>
      </c>
    </row>
    <row r="5916" spans="2:2">
      <c r="B5916">
        <v>1</v>
      </c>
    </row>
    <row r="5917" spans="2:2">
      <c r="B5917">
        <v>1</v>
      </c>
    </row>
    <row r="5918" spans="2:2">
      <c r="B5918">
        <v>1</v>
      </c>
    </row>
    <row r="5919" spans="2:2">
      <c r="B5919">
        <v>1</v>
      </c>
    </row>
    <row r="5920" spans="2:2">
      <c r="B5920">
        <v>1</v>
      </c>
    </row>
    <row r="5921" spans="2:2">
      <c r="B5921">
        <v>1</v>
      </c>
    </row>
    <row r="5922" spans="2:2">
      <c r="B5922">
        <v>1</v>
      </c>
    </row>
    <row r="5923" spans="2:2">
      <c r="B5923">
        <v>1</v>
      </c>
    </row>
    <row r="5924" spans="2:2">
      <c r="B5924">
        <v>1</v>
      </c>
    </row>
    <row r="5925" spans="2:2">
      <c r="B5925">
        <v>1</v>
      </c>
    </row>
    <row r="5926" spans="2:2">
      <c r="B5926">
        <v>1</v>
      </c>
    </row>
    <row r="5927" spans="2:2">
      <c r="B5927">
        <v>1</v>
      </c>
    </row>
    <row r="5928" spans="2:2">
      <c r="B5928">
        <v>1</v>
      </c>
    </row>
    <row r="5929" spans="2:2">
      <c r="B5929">
        <v>1</v>
      </c>
    </row>
    <row r="5930" spans="2:2">
      <c r="B5930">
        <v>1</v>
      </c>
    </row>
    <row r="5931" spans="2:2">
      <c r="B5931">
        <v>1</v>
      </c>
    </row>
    <row r="5932" spans="2:2">
      <c r="B5932">
        <v>1</v>
      </c>
    </row>
    <row r="5933" spans="2:2">
      <c r="B5933">
        <v>1</v>
      </c>
    </row>
    <row r="5934" spans="2:2">
      <c r="B5934">
        <v>1</v>
      </c>
    </row>
    <row r="5935" spans="2:2">
      <c r="B5935">
        <v>1</v>
      </c>
    </row>
    <row r="5936" spans="2:2">
      <c r="B5936">
        <v>1</v>
      </c>
    </row>
    <row r="5937" spans="2:2">
      <c r="B5937">
        <v>1</v>
      </c>
    </row>
    <row r="5938" spans="2:2">
      <c r="B5938">
        <v>1</v>
      </c>
    </row>
    <row r="5939" spans="2:2">
      <c r="B5939">
        <v>1</v>
      </c>
    </row>
    <row r="5940" spans="2:2">
      <c r="B5940">
        <v>1</v>
      </c>
    </row>
    <row r="5941" spans="2:2">
      <c r="B5941">
        <v>1</v>
      </c>
    </row>
    <row r="5942" spans="2:2">
      <c r="B5942">
        <v>1</v>
      </c>
    </row>
    <row r="5943" spans="2:2">
      <c r="B5943">
        <v>1</v>
      </c>
    </row>
    <row r="5944" spans="2:2">
      <c r="B5944">
        <v>1</v>
      </c>
    </row>
    <row r="5945" spans="2:2">
      <c r="B5945">
        <v>1</v>
      </c>
    </row>
    <row r="5946" spans="2:2">
      <c r="B5946">
        <v>1</v>
      </c>
    </row>
    <row r="5947" spans="2:2">
      <c r="B5947">
        <v>1</v>
      </c>
    </row>
    <row r="5948" spans="2:2">
      <c r="B5948">
        <v>1</v>
      </c>
    </row>
    <row r="5949" spans="2:2">
      <c r="B5949">
        <v>1</v>
      </c>
    </row>
    <row r="5950" spans="2:2">
      <c r="B5950">
        <v>1</v>
      </c>
    </row>
    <row r="5951" spans="2:2">
      <c r="B5951">
        <v>1</v>
      </c>
    </row>
    <row r="5952" spans="2:2">
      <c r="B5952">
        <v>1</v>
      </c>
    </row>
    <row r="5953" spans="2:2">
      <c r="B5953">
        <v>1</v>
      </c>
    </row>
    <row r="5954" spans="2:2">
      <c r="B5954">
        <v>1</v>
      </c>
    </row>
    <row r="5955" spans="2:2">
      <c r="B5955">
        <v>1</v>
      </c>
    </row>
    <row r="5956" spans="2:2">
      <c r="B5956">
        <v>1</v>
      </c>
    </row>
    <row r="5957" spans="2:2">
      <c r="B5957">
        <v>1</v>
      </c>
    </row>
    <row r="5958" spans="2:2">
      <c r="B5958">
        <v>1</v>
      </c>
    </row>
    <row r="5959" spans="2:2">
      <c r="B5959">
        <v>1</v>
      </c>
    </row>
    <row r="5960" spans="2:2">
      <c r="B5960">
        <v>1</v>
      </c>
    </row>
    <row r="5961" spans="2:2">
      <c r="B5961">
        <v>1</v>
      </c>
    </row>
    <row r="5962" spans="2:2">
      <c r="B5962">
        <v>1</v>
      </c>
    </row>
    <row r="5963" spans="2:2">
      <c r="B5963">
        <v>1</v>
      </c>
    </row>
    <row r="5964" spans="2:2">
      <c r="B5964">
        <v>1</v>
      </c>
    </row>
    <row r="5965" spans="2:2">
      <c r="B5965">
        <v>1</v>
      </c>
    </row>
    <row r="5966" spans="2:2">
      <c r="B5966">
        <v>1</v>
      </c>
    </row>
    <row r="5967" spans="2:2">
      <c r="B5967">
        <v>1</v>
      </c>
    </row>
    <row r="5968" spans="2:2">
      <c r="B5968">
        <v>1</v>
      </c>
    </row>
    <row r="5969" spans="2:2">
      <c r="B5969">
        <v>1</v>
      </c>
    </row>
    <row r="5970" spans="2:2">
      <c r="B5970">
        <v>1</v>
      </c>
    </row>
    <row r="5971" spans="2:2">
      <c r="B5971">
        <v>1</v>
      </c>
    </row>
    <row r="5972" spans="2:2">
      <c r="B5972">
        <v>1</v>
      </c>
    </row>
    <row r="5973" spans="2:2">
      <c r="B5973">
        <v>1</v>
      </c>
    </row>
    <row r="5974" spans="2:2">
      <c r="B5974">
        <v>1</v>
      </c>
    </row>
    <row r="5975" spans="2:2">
      <c r="B5975">
        <v>1</v>
      </c>
    </row>
    <row r="5976" spans="2:2">
      <c r="B5976">
        <v>1</v>
      </c>
    </row>
    <row r="5977" spans="2:2">
      <c r="B5977">
        <v>1</v>
      </c>
    </row>
    <row r="5978" spans="2:2">
      <c r="B5978">
        <v>1</v>
      </c>
    </row>
    <row r="5979" spans="2:2">
      <c r="B5979">
        <v>1</v>
      </c>
    </row>
    <row r="5980" spans="2:2">
      <c r="B5980">
        <v>1</v>
      </c>
    </row>
    <row r="5981" spans="2:2">
      <c r="B5981">
        <v>1</v>
      </c>
    </row>
    <row r="5982" spans="2:2">
      <c r="B5982">
        <v>1</v>
      </c>
    </row>
    <row r="5983" spans="2:2">
      <c r="B5983">
        <v>1</v>
      </c>
    </row>
    <row r="5984" spans="2:2">
      <c r="B5984">
        <v>1</v>
      </c>
    </row>
    <row r="5985" spans="2:2">
      <c r="B5985">
        <v>1</v>
      </c>
    </row>
    <row r="5986" spans="2:2">
      <c r="B5986">
        <v>1</v>
      </c>
    </row>
    <row r="5987" spans="2:2">
      <c r="B5987">
        <v>1</v>
      </c>
    </row>
    <row r="5988" spans="2:2">
      <c r="B5988">
        <v>1</v>
      </c>
    </row>
    <row r="5989" spans="2:2">
      <c r="B5989">
        <v>1</v>
      </c>
    </row>
    <row r="5990" spans="2:2">
      <c r="B5990">
        <v>1</v>
      </c>
    </row>
    <row r="5991" spans="2:2">
      <c r="B5991">
        <v>1</v>
      </c>
    </row>
    <row r="5992" spans="2:2">
      <c r="B5992">
        <v>1</v>
      </c>
    </row>
    <row r="5993" spans="2:2">
      <c r="B5993">
        <v>1</v>
      </c>
    </row>
    <row r="5994" spans="2:2">
      <c r="B5994">
        <v>1</v>
      </c>
    </row>
    <row r="5995" spans="2:2">
      <c r="B5995">
        <v>1</v>
      </c>
    </row>
    <row r="5996" spans="2:2">
      <c r="B5996">
        <v>1</v>
      </c>
    </row>
    <row r="5997" spans="2:2">
      <c r="B5997">
        <v>1</v>
      </c>
    </row>
    <row r="5998" spans="2:2">
      <c r="B5998">
        <v>1</v>
      </c>
    </row>
    <row r="5999" spans="2:2">
      <c r="B5999">
        <v>1</v>
      </c>
    </row>
    <row r="6000" spans="2:2">
      <c r="B6000">
        <v>1</v>
      </c>
    </row>
    <row r="6001" spans="2:2">
      <c r="B6001">
        <v>1</v>
      </c>
    </row>
    <row r="6002" spans="2:2">
      <c r="B6002">
        <v>1</v>
      </c>
    </row>
    <row r="6003" spans="2:2">
      <c r="B6003">
        <v>1</v>
      </c>
    </row>
    <row r="6004" spans="2:2">
      <c r="B6004">
        <v>1</v>
      </c>
    </row>
    <row r="6005" spans="2:2">
      <c r="B6005">
        <v>1</v>
      </c>
    </row>
    <row r="6006" spans="2:2">
      <c r="B6006">
        <v>1</v>
      </c>
    </row>
    <row r="6007" spans="2:2">
      <c r="B6007">
        <v>1</v>
      </c>
    </row>
    <row r="6008" spans="2:2">
      <c r="B6008">
        <v>1</v>
      </c>
    </row>
    <row r="6009" spans="2:2">
      <c r="B6009">
        <v>1</v>
      </c>
    </row>
    <row r="6010" spans="2:2">
      <c r="B6010">
        <v>1</v>
      </c>
    </row>
    <row r="6011" spans="2:2">
      <c r="B6011">
        <v>1</v>
      </c>
    </row>
    <row r="6012" spans="2:2">
      <c r="B6012">
        <v>1</v>
      </c>
    </row>
    <row r="6013" spans="2:2">
      <c r="B6013">
        <v>1</v>
      </c>
    </row>
    <row r="6014" spans="2:2">
      <c r="B6014">
        <v>1</v>
      </c>
    </row>
    <row r="6015" spans="2:2">
      <c r="B6015">
        <v>1</v>
      </c>
    </row>
    <row r="6016" spans="2:2">
      <c r="B6016">
        <v>1</v>
      </c>
    </row>
    <row r="6017" spans="2:2">
      <c r="B6017">
        <v>1</v>
      </c>
    </row>
    <row r="6018" spans="2:2">
      <c r="B6018">
        <v>1</v>
      </c>
    </row>
    <row r="6019" spans="2:2">
      <c r="B6019">
        <v>1</v>
      </c>
    </row>
    <row r="6020" spans="2:2">
      <c r="B6020">
        <v>1</v>
      </c>
    </row>
    <row r="6021" spans="2:2">
      <c r="B6021">
        <v>1</v>
      </c>
    </row>
    <row r="6022" spans="2:2">
      <c r="B6022">
        <v>1</v>
      </c>
    </row>
    <row r="6023" spans="2:2">
      <c r="B6023">
        <v>1</v>
      </c>
    </row>
    <row r="6024" spans="2:2">
      <c r="B6024">
        <v>1</v>
      </c>
    </row>
    <row r="6025" spans="2:2">
      <c r="B6025">
        <v>1</v>
      </c>
    </row>
    <row r="6026" spans="2:2">
      <c r="B6026">
        <v>1</v>
      </c>
    </row>
    <row r="6027" spans="2:2">
      <c r="B6027">
        <v>1</v>
      </c>
    </row>
    <row r="6028" spans="2:2">
      <c r="B6028">
        <v>1</v>
      </c>
    </row>
    <row r="6029" spans="2:2">
      <c r="B6029">
        <v>1</v>
      </c>
    </row>
    <row r="6030" spans="2:2">
      <c r="B6030">
        <v>1</v>
      </c>
    </row>
    <row r="6031" spans="2:2">
      <c r="B6031">
        <v>1</v>
      </c>
    </row>
    <row r="6032" spans="2:2">
      <c r="B6032">
        <v>1</v>
      </c>
    </row>
    <row r="6033" spans="2:2">
      <c r="B6033">
        <v>1</v>
      </c>
    </row>
    <row r="6034" spans="2:2">
      <c r="B6034">
        <v>1</v>
      </c>
    </row>
    <row r="6035" spans="2:2">
      <c r="B6035">
        <v>1</v>
      </c>
    </row>
    <row r="6036" spans="2:2">
      <c r="B6036">
        <v>1</v>
      </c>
    </row>
    <row r="6037" spans="2:2">
      <c r="B6037">
        <v>1</v>
      </c>
    </row>
    <row r="6038" spans="2:2">
      <c r="B6038">
        <v>1</v>
      </c>
    </row>
    <row r="6039" spans="2:2">
      <c r="B6039">
        <v>1</v>
      </c>
    </row>
    <row r="6040" spans="2:2">
      <c r="B6040">
        <v>1</v>
      </c>
    </row>
    <row r="6041" spans="2:2">
      <c r="B6041">
        <v>1</v>
      </c>
    </row>
    <row r="6042" spans="2:2">
      <c r="B6042">
        <v>1</v>
      </c>
    </row>
    <row r="6043" spans="2:2">
      <c r="B6043">
        <v>1</v>
      </c>
    </row>
    <row r="6044" spans="2:2">
      <c r="B6044">
        <v>1</v>
      </c>
    </row>
    <row r="6045" spans="2:2">
      <c r="B6045">
        <v>1</v>
      </c>
    </row>
    <row r="6046" spans="2:2">
      <c r="B6046">
        <v>1</v>
      </c>
    </row>
    <row r="6047" spans="2:2">
      <c r="B6047">
        <v>1</v>
      </c>
    </row>
    <row r="6048" spans="2:2">
      <c r="B6048">
        <v>1</v>
      </c>
    </row>
    <row r="6049" spans="2:2">
      <c r="B6049">
        <v>1</v>
      </c>
    </row>
    <row r="6050" spans="2:2">
      <c r="B6050">
        <v>1</v>
      </c>
    </row>
    <row r="6051" spans="2:2">
      <c r="B6051">
        <v>1</v>
      </c>
    </row>
    <row r="6052" spans="2:2">
      <c r="B6052">
        <v>1</v>
      </c>
    </row>
    <row r="6053" spans="2:2">
      <c r="B6053">
        <v>1</v>
      </c>
    </row>
    <row r="6054" spans="2:2">
      <c r="B6054">
        <v>1</v>
      </c>
    </row>
    <row r="6055" spans="2:2">
      <c r="B6055">
        <v>1</v>
      </c>
    </row>
    <row r="6056" spans="2:2">
      <c r="B6056">
        <v>1</v>
      </c>
    </row>
    <row r="6057" spans="2:2">
      <c r="B6057">
        <v>1</v>
      </c>
    </row>
    <row r="6058" spans="2:2">
      <c r="B6058">
        <v>1</v>
      </c>
    </row>
    <row r="6059" spans="2:2">
      <c r="B6059">
        <v>1</v>
      </c>
    </row>
    <row r="6060" spans="2:2">
      <c r="B6060">
        <v>1</v>
      </c>
    </row>
    <row r="6061" spans="2:2">
      <c r="B6061">
        <v>1</v>
      </c>
    </row>
    <row r="6062" spans="2:2">
      <c r="B6062">
        <v>1</v>
      </c>
    </row>
    <row r="6063" spans="2:2">
      <c r="B6063">
        <v>1</v>
      </c>
    </row>
    <row r="6064" spans="2:2">
      <c r="B6064">
        <v>1</v>
      </c>
    </row>
    <row r="6065" spans="2:2">
      <c r="B6065">
        <v>1</v>
      </c>
    </row>
    <row r="6066" spans="2:2">
      <c r="B6066">
        <v>1</v>
      </c>
    </row>
    <row r="6067" spans="2:2">
      <c r="B6067">
        <v>1</v>
      </c>
    </row>
    <row r="6068" spans="2:2">
      <c r="B6068">
        <v>1</v>
      </c>
    </row>
    <row r="6069" spans="2:2">
      <c r="B6069">
        <v>1</v>
      </c>
    </row>
    <row r="6070" spans="2:2">
      <c r="B6070">
        <v>1</v>
      </c>
    </row>
    <row r="6071" spans="2:2">
      <c r="B6071">
        <v>1</v>
      </c>
    </row>
    <row r="6072" spans="2:2">
      <c r="B6072">
        <v>1</v>
      </c>
    </row>
    <row r="6073" spans="2:2">
      <c r="B6073">
        <v>1</v>
      </c>
    </row>
    <row r="6074" spans="2:2">
      <c r="B6074">
        <v>1</v>
      </c>
    </row>
    <row r="6075" spans="2:2">
      <c r="B6075">
        <v>1</v>
      </c>
    </row>
    <row r="6076" spans="2:2">
      <c r="B6076">
        <v>1</v>
      </c>
    </row>
    <row r="6077" spans="2:2">
      <c r="B6077">
        <v>1</v>
      </c>
    </row>
    <row r="6078" spans="2:2">
      <c r="B6078">
        <v>1</v>
      </c>
    </row>
    <row r="6079" spans="2:2">
      <c r="B6079">
        <v>1</v>
      </c>
    </row>
    <row r="6080" spans="2:2">
      <c r="B6080">
        <v>1</v>
      </c>
    </row>
    <row r="6081" spans="2:2">
      <c r="B6081">
        <v>1</v>
      </c>
    </row>
    <row r="6082" spans="2:2">
      <c r="B6082">
        <v>1</v>
      </c>
    </row>
    <row r="6083" spans="2:2">
      <c r="B6083">
        <v>1</v>
      </c>
    </row>
    <row r="6084" spans="2:2">
      <c r="B6084">
        <v>1</v>
      </c>
    </row>
    <row r="6085" spans="2:2">
      <c r="B6085">
        <v>1</v>
      </c>
    </row>
    <row r="6086" spans="2:2">
      <c r="B6086">
        <v>1</v>
      </c>
    </row>
    <row r="6087" spans="2:2">
      <c r="B6087">
        <v>1</v>
      </c>
    </row>
    <row r="6088" spans="2:2">
      <c r="B6088">
        <v>1</v>
      </c>
    </row>
    <row r="6089" spans="2:2">
      <c r="B6089">
        <v>1</v>
      </c>
    </row>
    <row r="6090" spans="2:2">
      <c r="B6090">
        <v>1</v>
      </c>
    </row>
    <row r="6091" spans="2:2">
      <c r="B6091">
        <v>1</v>
      </c>
    </row>
    <row r="6092" spans="2:2">
      <c r="B6092">
        <v>1</v>
      </c>
    </row>
    <row r="6093" spans="2:2">
      <c r="B6093">
        <v>1</v>
      </c>
    </row>
    <row r="6094" spans="2:2">
      <c r="B6094">
        <v>1</v>
      </c>
    </row>
    <row r="6095" spans="2:2">
      <c r="B6095">
        <v>1</v>
      </c>
    </row>
    <row r="6096" spans="2:2">
      <c r="B6096">
        <v>1</v>
      </c>
    </row>
    <row r="6097" spans="2:2">
      <c r="B6097">
        <v>1</v>
      </c>
    </row>
    <row r="6098" spans="2:2">
      <c r="B6098">
        <v>1</v>
      </c>
    </row>
    <row r="6099" spans="2:2">
      <c r="B6099">
        <v>1</v>
      </c>
    </row>
    <row r="6100" spans="2:2">
      <c r="B6100">
        <v>1</v>
      </c>
    </row>
    <row r="6101" spans="2:2">
      <c r="B6101">
        <v>1</v>
      </c>
    </row>
    <row r="6102" spans="2:2">
      <c r="B6102">
        <v>1</v>
      </c>
    </row>
    <row r="6103" spans="2:2">
      <c r="B6103">
        <v>1</v>
      </c>
    </row>
    <row r="6104" spans="2:2">
      <c r="B6104">
        <v>1</v>
      </c>
    </row>
    <row r="6105" spans="2:2">
      <c r="B6105">
        <v>1</v>
      </c>
    </row>
    <row r="6106" spans="2:2">
      <c r="B6106">
        <v>1</v>
      </c>
    </row>
    <row r="6107" spans="2:2">
      <c r="B6107">
        <v>1</v>
      </c>
    </row>
    <row r="6108" spans="2:2">
      <c r="B6108">
        <v>1</v>
      </c>
    </row>
    <row r="6109" spans="2:2">
      <c r="B6109">
        <v>1</v>
      </c>
    </row>
    <row r="6110" spans="2:2">
      <c r="B6110">
        <v>1</v>
      </c>
    </row>
    <row r="6111" spans="2:2">
      <c r="B6111">
        <v>1</v>
      </c>
    </row>
    <row r="6112" spans="2:2">
      <c r="B6112">
        <v>1</v>
      </c>
    </row>
    <row r="6113" spans="2:2">
      <c r="B6113">
        <v>1</v>
      </c>
    </row>
    <row r="6114" spans="2:2">
      <c r="B6114">
        <v>1</v>
      </c>
    </row>
    <row r="6115" spans="2:2">
      <c r="B6115">
        <v>1</v>
      </c>
    </row>
    <row r="6116" spans="2:2">
      <c r="B6116">
        <v>1</v>
      </c>
    </row>
    <row r="6117" spans="2:2">
      <c r="B6117">
        <v>1</v>
      </c>
    </row>
    <row r="6118" spans="2:2">
      <c r="B6118">
        <v>1</v>
      </c>
    </row>
    <row r="6119" spans="2:2">
      <c r="B6119">
        <v>1</v>
      </c>
    </row>
    <row r="6120" spans="2:2">
      <c r="B6120">
        <v>1</v>
      </c>
    </row>
    <row r="6121" spans="2:2">
      <c r="B6121">
        <v>1</v>
      </c>
    </row>
    <row r="6122" spans="2:2">
      <c r="B6122">
        <v>1</v>
      </c>
    </row>
    <row r="6123" spans="2:2">
      <c r="B6123">
        <v>1</v>
      </c>
    </row>
    <row r="6124" spans="2:2">
      <c r="B6124">
        <v>1</v>
      </c>
    </row>
    <row r="6125" spans="2:2">
      <c r="B6125">
        <v>1</v>
      </c>
    </row>
    <row r="6126" spans="2:2">
      <c r="B6126">
        <v>1</v>
      </c>
    </row>
    <row r="6127" spans="2:2">
      <c r="B6127">
        <v>1</v>
      </c>
    </row>
    <row r="6128" spans="2:2">
      <c r="B6128">
        <v>1</v>
      </c>
    </row>
    <row r="6129" spans="2:2">
      <c r="B6129">
        <v>1</v>
      </c>
    </row>
    <row r="6130" spans="2:2">
      <c r="B6130">
        <v>1</v>
      </c>
    </row>
    <row r="6131" spans="2:2">
      <c r="B6131">
        <v>1</v>
      </c>
    </row>
    <row r="6132" spans="2:2">
      <c r="B6132">
        <v>1</v>
      </c>
    </row>
    <row r="6133" spans="2:2">
      <c r="B6133">
        <v>1</v>
      </c>
    </row>
    <row r="6134" spans="2:2">
      <c r="B6134">
        <v>1</v>
      </c>
    </row>
    <row r="6135" spans="2:2">
      <c r="B6135">
        <v>1</v>
      </c>
    </row>
    <row r="6136" spans="2:2">
      <c r="B6136">
        <v>1</v>
      </c>
    </row>
    <row r="6137" spans="2:2">
      <c r="B6137">
        <v>1</v>
      </c>
    </row>
    <row r="6138" spans="2:2">
      <c r="B6138">
        <v>1</v>
      </c>
    </row>
    <row r="6139" spans="2:2">
      <c r="B6139">
        <v>1</v>
      </c>
    </row>
    <row r="6140" spans="2:2">
      <c r="B6140">
        <v>1</v>
      </c>
    </row>
    <row r="6141" spans="2:2">
      <c r="B6141">
        <v>1</v>
      </c>
    </row>
    <row r="6142" spans="2:2">
      <c r="B6142">
        <v>1</v>
      </c>
    </row>
    <row r="6143" spans="2:2">
      <c r="B6143">
        <v>1</v>
      </c>
    </row>
    <row r="6144" spans="2:2">
      <c r="B6144">
        <v>1</v>
      </c>
    </row>
    <row r="6145" spans="2:2">
      <c r="B6145">
        <v>1</v>
      </c>
    </row>
    <row r="6146" spans="2:2">
      <c r="B6146">
        <v>1</v>
      </c>
    </row>
    <row r="6147" spans="2:2">
      <c r="B6147">
        <v>1</v>
      </c>
    </row>
    <row r="6148" spans="2:2">
      <c r="B6148">
        <v>1</v>
      </c>
    </row>
    <row r="6149" spans="2:2">
      <c r="B6149">
        <v>1</v>
      </c>
    </row>
    <row r="6150" spans="2:2">
      <c r="B6150">
        <v>1</v>
      </c>
    </row>
    <row r="6151" spans="2:2">
      <c r="B6151">
        <v>1</v>
      </c>
    </row>
    <row r="6152" spans="2:2">
      <c r="B6152">
        <v>1</v>
      </c>
    </row>
    <row r="6153" spans="2:2">
      <c r="B6153">
        <v>1</v>
      </c>
    </row>
    <row r="6154" spans="2:2">
      <c r="B6154">
        <v>1</v>
      </c>
    </row>
    <row r="6155" spans="2:2">
      <c r="B6155">
        <v>1</v>
      </c>
    </row>
    <row r="6156" spans="2:2">
      <c r="B6156">
        <v>1</v>
      </c>
    </row>
    <row r="6157" spans="2:2">
      <c r="B6157">
        <v>1</v>
      </c>
    </row>
    <row r="6158" spans="2:2">
      <c r="B6158">
        <v>1</v>
      </c>
    </row>
    <row r="6159" spans="2:2">
      <c r="B6159">
        <v>1</v>
      </c>
    </row>
    <row r="6160" spans="2:2">
      <c r="B6160">
        <v>1</v>
      </c>
    </row>
    <row r="6161" spans="2:2">
      <c r="B6161">
        <v>1</v>
      </c>
    </row>
    <row r="6162" spans="2:2">
      <c r="B6162">
        <v>1</v>
      </c>
    </row>
    <row r="6163" spans="2:2">
      <c r="B6163">
        <v>1</v>
      </c>
    </row>
    <row r="6164" spans="2:2">
      <c r="B6164">
        <v>1</v>
      </c>
    </row>
    <row r="6165" spans="2:2">
      <c r="B6165">
        <v>1</v>
      </c>
    </row>
    <row r="6166" spans="2:2">
      <c r="B6166">
        <v>1</v>
      </c>
    </row>
    <row r="6167" spans="2:2">
      <c r="B6167">
        <v>1</v>
      </c>
    </row>
    <row r="6168" spans="2:2">
      <c r="B6168">
        <v>1</v>
      </c>
    </row>
    <row r="6169" spans="2:2">
      <c r="B6169">
        <v>1</v>
      </c>
    </row>
    <row r="6170" spans="2:2">
      <c r="B6170">
        <v>1</v>
      </c>
    </row>
    <row r="6171" spans="2:2">
      <c r="B6171">
        <v>1</v>
      </c>
    </row>
    <row r="6172" spans="2:2">
      <c r="B6172">
        <v>1</v>
      </c>
    </row>
    <row r="6173" spans="2:2">
      <c r="B6173">
        <v>1</v>
      </c>
    </row>
    <row r="6174" spans="2:2">
      <c r="B6174">
        <v>1</v>
      </c>
    </row>
    <row r="6175" spans="2:2">
      <c r="B6175">
        <v>1</v>
      </c>
    </row>
    <row r="6176" spans="2:2">
      <c r="B6176">
        <v>1</v>
      </c>
    </row>
    <row r="6177" spans="2:2">
      <c r="B6177">
        <v>1</v>
      </c>
    </row>
    <row r="6178" spans="2:2">
      <c r="B6178">
        <v>1</v>
      </c>
    </row>
    <row r="6179" spans="2:2">
      <c r="B6179">
        <v>1</v>
      </c>
    </row>
    <row r="6180" spans="2:2">
      <c r="B6180">
        <v>1</v>
      </c>
    </row>
    <row r="6181" spans="2:2">
      <c r="B6181">
        <v>1</v>
      </c>
    </row>
    <row r="6182" spans="2:2">
      <c r="B6182">
        <v>1</v>
      </c>
    </row>
    <row r="6183" spans="2:2">
      <c r="B6183">
        <v>1</v>
      </c>
    </row>
    <row r="6184" spans="2:2">
      <c r="B6184">
        <v>1</v>
      </c>
    </row>
    <row r="6185" spans="2:2">
      <c r="B6185">
        <v>1</v>
      </c>
    </row>
    <row r="6186" spans="2:2">
      <c r="B6186">
        <v>1</v>
      </c>
    </row>
    <row r="6187" spans="2:2">
      <c r="B6187">
        <v>1</v>
      </c>
    </row>
    <row r="6188" spans="2:2">
      <c r="B6188">
        <v>1</v>
      </c>
    </row>
    <row r="6189" spans="2:2">
      <c r="B6189">
        <v>1</v>
      </c>
    </row>
    <row r="6190" spans="2:2">
      <c r="B6190">
        <v>1</v>
      </c>
    </row>
    <row r="6191" spans="2:2">
      <c r="B6191">
        <v>1</v>
      </c>
    </row>
    <row r="6192" spans="2:2">
      <c r="B6192">
        <v>1</v>
      </c>
    </row>
    <row r="6193" spans="2:2">
      <c r="B6193">
        <v>1</v>
      </c>
    </row>
    <row r="6194" spans="2:2">
      <c r="B6194">
        <v>1</v>
      </c>
    </row>
    <row r="6195" spans="2:2">
      <c r="B6195">
        <v>1</v>
      </c>
    </row>
    <row r="6196" spans="2:2">
      <c r="B6196">
        <v>1</v>
      </c>
    </row>
    <row r="6197" spans="2:2">
      <c r="B6197">
        <v>1</v>
      </c>
    </row>
    <row r="6198" spans="2:2">
      <c r="B6198">
        <v>1</v>
      </c>
    </row>
    <row r="6199" spans="2:2">
      <c r="B6199">
        <v>1</v>
      </c>
    </row>
    <row r="6200" spans="2:2">
      <c r="B6200">
        <v>1</v>
      </c>
    </row>
    <row r="6201" spans="2:2">
      <c r="B6201">
        <v>1</v>
      </c>
    </row>
    <row r="6202" spans="2:2">
      <c r="B6202">
        <v>1</v>
      </c>
    </row>
    <row r="6203" spans="2:2">
      <c r="B6203">
        <v>1</v>
      </c>
    </row>
    <row r="6204" spans="2:2">
      <c r="B6204">
        <v>1</v>
      </c>
    </row>
    <row r="6205" spans="2:2">
      <c r="B6205">
        <v>1</v>
      </c>
    </row>
    <row r="6206" spans="2:2">
      <c r="B6206">
        <v>1</v>
      </c>
    </row>
    <row r="6207" spans="2:2">
      <c r="B6207">
        <v>1</v>
      </c>
    </row>
    <row r="6208" spans="2:2">
      <c r="B6208">
        <v>1</v>
      </c>
    </row>
    <row r="6209" spans="2:2">
      <c r="B6209">
        <v>1</v>
      </c>
    </row>
    <row r="6210" spans="2:2">
      <c r="B6210">
        <v>1</v>
      </c>
    </row>
    <row r="6211" spans="2:2">
      <c r="B6211">
        <v>1</v>
      </c>
    </row>
    <row r="6212" spans="2:2">
      <c r="B6212">
        <v>1</v>
      </c>
    </row>
    <row r="6213" spans="2:2">
      <c r="B6213">
        <v>1</v>
      </c>
    </row>
    <row r="6214" spans="2:2">
      <c r="B6214">
        <v>1</v>
      </c>
    </row>
    <row r="6215" spans="2:2">
      <c r="B6215">
        <v>1</v>
      </c>
    </row>
    <row r="6216" spans="2:2">
      <c r="B6216">
        <v>1</v>
      </c>
    </row>
    <row r="6217" spans="2:2">
      <c r="B6217">
        <v>1</v>
      </c>
    </row>
    <row r="6218" spans="2:2">
      <c r="B6218">
        <v>1</v>
      </c>
    </row>
    <row r="6219" spans="2:2">
      <c r="B6219">
        <v>1</v>
      </c>
    </row>
    <row r="6220" spans="2:2">
      <c r="B6220">
        <v>1</v>
      </c>
    </row>
    <row r="6221" spans="2:2">
      <c r="B6221">
        <v>1</v>
      </c>
    </row>
    <row r="6222" spans="2:2">
      <c r="B6222">
        <v>1</v>
      </c>
    </row>
    <row r="6223" spans="2:2">
      <c r="B6223">
        <v>1</v>
      </c>
    </row>
    <row r="6224" spans="2:2">
      <c r="B6224">
        <v>1</v>
      </c>
    </row>
    <row r="6225" spans="2:2">
      <c r="B6225">
        <v>1</v>
      </c>
    </row>
    <row r="6226" spans="2:2">
      <c r="B6226">
        <v>1</v>
      </c>
    </row>
    <row r="6227" spans="2:2">
      <c r="B6227">
        <v>1</v>
      </c>
    </row>
    <row r="6228" spans="2:2">
      <c r="B6228">
        <v>1</v>
      </c>
    </row>
    <row r="6229" spans="2:2">
      <c r="B6229">
        <v>1</v>
      </c>
    </row>
    <row r="6230" spans="2:2">
      <c r="B6230">
        <v>1</v>
      </c>
    </row>
    <row r="6231" spans="2:2">
      <c r="B6231">
        <v>1</v>
      </c>
    </row>
    <row r="6232" spans="2:2">
      <c r="B6232">
        <v>1</v>
      </c>
    </row>
    <row r="6233" spans="2:2">
      <c r="B6233">
        <v>1</v>
      </c>
    </row>
    <row r="6234" spans="2:2">
      <c r="B6234">
        <v>1</v>
      </c>
    </row>
    <row r="6235" spans="2:2">
      <c r="B6235">
        <v>1</v>
      </c>
    </row>
    <row r="6236" spans="2:2">
      <c r="B6236">
        <v>1</v>
      </c>
    </row>
    <row r="6237" spans="2:2">
      <c r="B6237">
        <v>1</v>
      </c>
    </row>
    <row r="6238" spans="2:2">
      <c r="B6238">
        <v>1</v>
      </c>
    </row>
    <row r="6239" spans="2:2">
      <c r="B6239">
        <v>1</v>
      </c>
    </row>
    <row r="6240" spans="2:2">
      <c r="B6240">
        <v>1</v>
      </c>
    </row>
    <row r="6241" spans="2:2">
      <c r="B6241">
        <v>1</v>
      </c>
    </row>
    <row r="6242" spans="2:2">
      <c r="B6242">
        <v>1</v>
      </c>
    </row>
    <row r="6243" spans="2:2">
      <c r="B6243">
        <v>1</v>
      </c>
    </row>
    <row r="6244" spans="2:2">
      <c r="B6244">
        <v>1</v>
      </c>
    </row>
    <row r="6245" spans="2:2">
      <c r="B6245">
        <v>1</v>
      </c>
    </row>
    <row r="6246" spans="2:2">
      <c r="B6246">
        <v>1</v>
      </c>
    </row>
    <row r="6247" spans="2:2">
      <c r="B6247">
        <v>1</v>
      </c>
    </row>
    <row r="6248" spans="2:2">
      <c r="B6248">
        <v>1</v>
      </c>
    </row>
    <row r="6249" spans="2:2">
      <c r="B6249">
        <v>1</v>
      </c>
    </row>
    <row r="6250" spans="2:2">
      <c r="B6250">
        <v>1</v>
      </c>
    </row>
    <row r="6251" spans="2:2">
      <c r="B6251">
        <v>1</v>
      </c>
    </row>
    <row r="6252" spans="2:2">
      <c r="B6252">
        <v>1</v>
      </c>
    </row>
    <row r="6253" spans="2:2">
      <c r="B6253">
        <v>1</v>
      </c>
    </row>
    <row r="6254" spans="2:2">
      <c r="B6254">
        <v>1</v>
      </c>
    </row>
    <row r="6255" spans="2:2">
      <c r="B6255">
        <v>1</v>
      </c>
    </row>
    <row r="6256" spans="2:2">
      <c r="B6256">
        <v>1</v>
      </c>
    </row>
    <row r="6257" spans="2:2">
      <c r="B6257">
        <v>1</v>
      </c>
    </row>
    <row r="6258" spans="2:2">
      <c r="B6258">
        <v>1</v>
      </c>
    </row>
    <row r="6259" spans="2:2">
      <c r="B6259">
        <v>1</v>
      </c>
    </row>
    <row r="6260" spans="2:2">
      <c r="B6260">
        <v>1</v>
      </c>
    </row>
    <row r="6261" spans="2:2">
      <c r="B6261">
        <v>1</v>
      </c>
    </row>
    <row r="6262" spans="2:2">
      <c r="B6262">
        <v>1</v>
      </c>
    </row>
    <row r="6263" spans="2:2">
      <c r="B6263">
        <v>1</v>
      </c>
    </row>
    <row r="6264" spans="2:2">
      <c r="B6264">
        <v>1</v>
      </c>
    </row>
    <row r="6265" spans="2:2">
      <c r="B6265">
        <v>1</v>
      </c>
    </row>
    <row r="6266" spans="2:2">
      <c r="B6266">
        <v>1</v>
      </c>
    </row>
    <row r="6267" spans="2:2">
      <c r="B6267">
        <v>1</v>
      </c>
    </row>
    <row r="6268" spans="2:2">
      <c r="B6268">
        <v>1</v>
      </c>
    </row>
    <row r="6269" spans="2:2">
      <c r="B6269">
        <v>1</v>
      </c>
    </row>
    <row r="6270" spans="2:2">
      <c r="B6270">
        <v>1</v>
      </c>
    </row>
    <row r="6271" spans="2:2">
      <c r="B6271">
        <v>1</v>
      </c>
    </row>
    <row r="6272" spans="2:2">
      <c r="B6272">
        <v>1</v>
      </c>
    </row>
    <row r="6273" spans="2:2">
      <c r="B6273">
        <v>1</v>
      </c>
    </row>
    <row r="6274" spans="2:2">
      <c r="B6274">
        <v>1</v>
      </c>
    </row>
    <row r="6275" spans="2:2">
      <c r="B6275">
        <v>1</v>
      </c>
    </row>
    <row r="6276" spans="2:2">
      <c r="B6276">
        <v>1</v>
      </c>
    </row>
    <row r="6277" spans="2:2">
      <c r="B6277">
        <v>1</v>
      </c>
    </row>
    <row r="6278" spans="2:2">
      <c r="B6278">
        <v>1</v>
      </c>
    </row>
    <row r="6279" spans="2:2">
      <c r="B6279">
        <v>1</v>
      </c>
    </row>
    <row r="6280" spans="2:2">
      <c r="B6280">
        <v>1</v>
      </c>
    </row>
    <row r="6281" spans="2:2">
      <c r="B6281">
        <v>1</v>
      </c>
    </row>
    <row r="6282" spans="2:2">
      <c r="B6282">
        <v>1</v>
      </c>
    </row>
    <row r="6283" spans="2:2">
      <c r="B6283">
        <v>1</v>
      </c>
    </row>
    <row r="6284" spans="2:2">
      <c r="B6284">
        <v>1</v>
      </c>
    </row>
    <row r="6285" spans="2:2">
      <c r="B6285">
        <v>1</v>
      </c>
    </row>
    <row r="6286" spans="2:2">
      <c r="B6286">
        <v>1</v>
      </c>
    </row>
    <row r="6287" spans="2:2">
      <c r="B6287">
        <v>1</v>
      </c>
    </row>
    <row r="6288" spans="2:2">
      <c r="B6288">
        <v>1</v>
      </c>
    </row>
    <row r="6289" spans="2:2">
      <c r="B6289">
        <v>1</v>
      </c>
    </row>
    <row r="6290" spans="2:2">
      <c r="B6290">
        <v>1</v>
      </c>
    </row>
    <row r="6291" spans="2:2">
      <c r="B6291">
        <v>1</v>
      </c>
    </row>
    <row r="6292" spans="2:2">
      <c r="B6292">
        <v>1</v>
      </c>
    </row>
    <row r="6293" spans="2:2">
      <c r="B6293">
        <v>1</v>
      </c>
    </row>
    <row r="6294" spans="2:2">
      <c r="B6294">
        <v>1</v>
      </c>
    </row>
    <row r="6295" spans="2:2">
      <c r="B6295">
        <v>1</v>
      </c>
    </row>
    <row r="6296" spans="2:2">
      <c r="B6296">
        <v>1</v>
      </c>
    </row>
    <row r="6297" spans="2:2">
      <c r="B6297">
        <v>1</v>
      </c>
    </row>
    <row r="6298" spans="2:2">
      <c r="B6298">
        <v>1</v>
      </c>
    </row>
    <row r="6299" spans="2:2">
      <c r="B6299">
        <v>1</v>
      </c>
    </row>
    <row r="6300" spans="2:2">
      <c r="B6300">
        <v>1</v>
      </c>
    </row>
    <row r="6301" spans="2:2">
      <c r="B6301">
        <v>1</v>
      </c>
    </row>
    <row r="6302" spans="2:2">
      <c r="B6302">
        <v>1</v>
      </c>
    </row>
    <row r="6303" spans="2:2">
      <c r="B6303">
        <v>1</v>
      </c>
    </row>
    <row r="6304" spans="2:2">
      <c r="B6304">
        <v>1</v>
      </c>
    </row>
    <row r="6305" spans="2:2">
      <c r="B6305">
        <v>1</v>
      </c>
    </row>
    <row r="6306" spans="2:2">
      <c r="B6306">
        <v>1</v>
      </c>
    </row>
    <row r="6307" spans="2:2">
      <c r="B6307">
        <v>1</v>
      </c>
    </row>
    <row r="6308" spans="2:2">
      <c r="B6308">
        <v>1</v>
      </c>
    </row>
    <row r="6309" spans="2:2">
      <c r="B6309">
        <v>1</v>
      </c>
    </row>
    <row r="6310" spans="2:2">
      <c r="B6310">
        <v>1</v>
      </c>
    </row>
    <row r="6311" spans="2:2">
      <c r="B6311">
        <v>1</v>
      </c>
    </row>
    <row r="6312" spans="2:2">
      <c r="B6312">
        <v>1</v>
      </c>
    </row>
    <row r="6313" spans="2:2">
      <c r="B6313">
        <v>1</v>
      </c>
    </row>
    <row r="6314" spans="2:2">
      <c r="B6314">
        <v>1</v>
      </c>
    </row>
    <row r="6315" spans="2:2">
      <c r="B6315">
        <v>1</v>
      </c>
    </row>
    <row r="6316" spans="2:2">
      <c r="B6316">
        <v>1</v>
      </c>
    </row>
    <row r="6317" spans="2:2">
      <c r="B6317">
        <v>1</v>
      </c>
    </row>
    <row r="6318" spans="2:2">
      <c r="B6318">
        <v>1</v>
      </c>
    </row>
    <row r="6319" spans="2:2">
      <c r="B6319">
        <v>1</v>
      </c>
    </row>
    <row r="6320" spans="2:2">
      <c r="B6320">
        <v>1</v>
      </c>
    </row>
    <row r="6321" spans="2:2">
      <c r="B6321">
        <v>1</v>
      </c>
    </row>
    <row r="6322" spans="2:2">
      <c r="B6322">
        <v>1</v>
      </c>
    </row>
    <row r="6323" spans="2:2">
      <c r="B6323">
        <v>1</v>
      </c>
    </row>
    <row r="6324" spans="2:2">
      <c r="B6324">
        <v>1</v>
      </c>
    </row>
    <row r="6325" spans="2:2">
      <c r="B6325">
        <v>1</v>
      </c>
    </row>
    <row r="6326" spans="2:2">
      <c r="B6326">
        <v>1</v>
      </c>
    </row>
    <row r="6327" spans="2:2">
      <c r="B6327">
        <v>1</v>
      </c>
    </row>
    <row r="6328" spans="2:2">
      <c r="B6328">
        <v>1</v>
      </c>
    </row>
    <row r="6329" spans="2:2">
      <c r="B6329">
        <v>1</v>
      </c>
    </row>
    <row r="6330" spans="2:2">
      <c r="B6330">
        <v>1</v>
      </c>
    </row>
    <row r="6331" spans="2:2">
      <c r="B6331">
        <v>1</v>
      </c>
    </row>
    <row r="6332" spans="2:2">
      <c r="B6332">
        <v>1</v>
      </c>
    </row>
    <row r="6333" spans="2:2">
      <c r="B6333">
        <v>1</v>
      </c>
    </row>
    <row r="6334" spans="2:2">
      <c r="B6334">
        <v>1</v>
      </c>
    </row>
    <row r="6335" spans="2:2">
      <c r="B6335">
        <v>1</v>
      </c>
    </row>
    <row r="6336" spans="2:2">
      <c r="B6336">
        <v>1</v>
      </c>
    </row>
    <row r="6337" spans="2:2">
      <c r="B6337">
        <v>1</v>
      </c>
    </row>
    <row r="6338" spans="2:2">
      <c r="B6338">
        <v>1</v>
      </c>
    </row>
    <row r="6339" spans="2:2">
      <c r="B6339">
        <v>1</v>
      </c>
    </row>
    <row r="6340" spans="2:2">
      <c r="B6340">
        <v>1</v>
      </c>
    </row>
    <row r="6341" spans="2:2">
      <c r="B6341">
        <v>1</v>
      </c>
    </row>
    <row r="6342" spans="2:2">
      <c r="B6342">
        <v>1</v>
      </c>
    </row>
    <row r="6343" spans="2:2">
      <c r="B6343">
        <v>1</v>
      </c>
    </row>
    <row r="6344" spans="2:2">
      <c r="B6344">
        <v>1</v>
      </c>
    </row>
    <row r="6345" spans="2:2">
      <c r="B6345">
        <v>1</v>
      </c>
    </row>
    <row r="6346" spans="2:2">
      <c r="B6346">
        <v>1</v>
      </c>
    </row>
    <row r="6347" spans="2:2">
      <c r="B6347">
        <v>1</v>
      </c>
    </row>
    <row r="6348" spans="2:2">
      <c r="B6348">
        <v>1</v>
      </c>
    </row>
    <row r="6349" spans="2:2">
      <c r="B6349">
        <v>1</v>
      </c>
    </row>
    <row r="6350" spans="2:2">
      <c r="B6350">
        <v>1</v>
      </c>
    </row>
    <row r="6351" spans="2:2">
      <c r="B6351">
        <v>1</v>
      </c>
    </row>
    <row r="6352" spans="2:2">
      <c r="B6352">
        <v>1</v>
      </c>
    </row>
    <row r="6353" spans="2:2">
      <c r="B6353">
        <v>1</v>
      </c>
    </row>
    <row r="6354" spans="2:2">
      <c r="B6354">
        <v>1</v>
      </c>
    </row>
    <row r="6355" spans="2:2">
      <c r="B6355">
        <v>1</v>
      </c>
    </row>
    <row r="6356" spans="2:2">
      <c r="B6356">
        <v>1</v>
      </c>
    </row>
    <row r="6357" spans="2:2">
      <c r="B6357">
        <v>1</v>
      </c>
    </row>
    <row r="6358" spans="2:2">
      <c r="B6358">
        <v>1</v>
      </c>
    </row>
    <row r="6359" spans="2:2">
      <c r="B6359">
        <v>1</v>
      </c>
    </row>
    <row r="6360" spans="2:2">
      <c r="B6360">
        <v>1</v>
      </c>
    </row>
    <row r="6361" spans="2:2">
      <c r="B6361">
        <v>1</v>
      </c>
    </row>
    <row r="6362" spans="2:2">
      <c r="B6362">
        <v>1</v>
      </c>
    </row>
    <row r="6363" spans="2:2">
      <c r="B6363">
        <v>1</v>
      </c>
    </row>
    <row r="6364" spans="2:2">
      <c r="B6364">
        <v>1</v>
      </c>
    </row>
    <row r="6365" spans="2:2">
      <c r="B6365">
        <v>1</v>
      </c>
    </row>
    <row r="6366" spans="2:2">
      <c r="B6366">
        <v>1</v>
      </c>
    </row>
    <row r="6367" spans="2:2">
      <c r="B6367">
        <v>1</v>
      </c>
    </row>
    <row r="6368" spans="2:2">
      <c r="B6368">
        <v>1</v>
      </c>
    </row>
    <row r="6369" spans="2:2">
      <c r="B6369">
        <v>1</v>
      </c>
    </row>
    <row r="6370" spans="2:2">
      <c r="B6370">
        <v>1</v>
      </c>
    </row>
    <row r="6371" spans="2:2">
      <c r="B6371">
        <v>1</v>
      </c>
    </row>
    <row r="6372" spans="2:2">
      <c r="B6372">
        <v>1</v>
      </c>
    </row>
    <row r="6373" spans="2:2">
      <c r="B6373">
        <v>1</v>
      </c>
    </row>
    <row r="6374" spans="2:2">
      <c r="B6374">
        <v>1</v>
      </c>
    </row>
    <row r="6375" spans="2:2">
      <c r="B6375">
        <v>1</v>
      </c>
    </row>
    <row r="6376" spans="2:2">
      <c r="B6376">
        <v>1</v>
      </c>
    </row>
    <row r="6377" spans="2:2">
      <c r="B6377">
        <v>1</v>
      </c>
    </row>
    <row r="6378" spans="2:2">
      <c r="B6378">
        <v>1</v>
      </c>
    </row>
    <row r="6379" spans="2:2">
      <c r="B6379">
        <v>1</v>
      </c>
    </row>
    <row r="6380" spans="2:2">
      <c r="B6380">
        <v>1</v>
      </c>
    </row>
    <row r="6381" spans="2:2">
      <c r="B6381">
        <v>1</v>
      </c>
    </row>
    <row r="6382" spans="2:2">
      <c r="B6382">
        <v>1</v>
      </c>
    </row>
    <row r="6383" spans="2:2">
      <c r="B6383">
        <v>1</v>
      </c>
    </row>
    <row r="6384" spans="2:2">
      <c r="B6384">
        <v>1</v>
      </c>
    </row>
    <row r="6385" spans="2:2">
      <c r="B6385">
        <v>1</v>
      </c>
    </row>
    <row r="6386" spans="2:2">
      <c r="B6386">
        <v>1</v>
      </c>
    </row>
    <row r="6387" spans="2:2">
      <c r="B6387">
        <v>1</v>
      </c>
    </row>
    <row r="6388" spans="2:2">
      <c r="B6388">
        <v>1</v>
      </c>
    </row>
    <row r="6389" spans="2:2">
      <c r="B6389">
        <v>1</v>
      </c>
    </row>
    <row r="6390" spans="2:2">
      <c r="B6390">
        <v>1</v>
      </c>
    </row>
    <row r="6391" spans="2:2">
      <c r="B6391">
        <v>1</v>
      </c>
    </row>
    <row r="6392" spans="2:2">
      <c r="B6392">
        <v>1</v>
      </c>
    </row>
    <row r="6393" spans="2:2">
      <c r="B6393">
        <v>1</v>
      </c>
    </row>
    <row r="6394" spans="2:2">
      <c r="B6394">
        <v>1</v>
      </c>
    </row>
    <row r="6395" spans="2:2">
      <c r="B6395">
        <v>1</v>
      </c>
    </row>
    <row r="6396" spans="2:2">
      <c r="B6396">
        <v>1</v>
      </c>
    </row>
    <row r="6397" spans="2:2">
      <c r="B6397">
        <v>1</v>
      </c>
    </row>
    <row r="6398" spans="2:2">
      <c r="B6398">
        <v>1</v>
      </c>
    </row>
    <row r="6399" spans="2:2">
      <c r="B6399">
        <v>1</v>
      </c>
    </row>
    <row r="6400" spans="2:2">
      <c r="B6400">
        <v>1</v>
      </c>
    </row>
    <row r="6401" spans="2:2">
      <c r="B6401">
        <v>1</v>
      </c>
    </row>
    <row r="6402" spans="2:2">
      <c r="B6402">
        <v>1</v>
      </c>
    </row>
    <row r="6403" spans="2:2">
      <c r="B6403">
        <v>1</v>
      </c>
    </row>
    <row r="6404" spans="2:2">
      <c r="B6404">
        <v>1</v>
      </c>
    </row>
    <row r="6405" spans="2:2">
      <c r="B6405">
        <v>1</v>
      </c>
    </row>
    <row r="6406" spans="2:2">
      <c r="B6406">
        <v>1</v>
      </c>
    </row>
    <row r="6407" spans="2:2">
      <c r="B6407">
        <v>1</v>
      </c>
    </row>
    <row r="6408" spans="2:2">
      <c r="B6408">
        <v>1</v>
      </c>
    </row>
    <row r="6409" spans="2:2">
      <c r="B6409">
        <v>1</v>
      </c>
    </row>
    <row r="6410" spans="2:2">
      <c r="B6410">
        <v>1</v>
      </c>
    </row>
    <row r="6411" spans="2:2">
      <c r="B6411">
        <v>1</v>
      </c>
    </row>
    <row r="6412" spans="2:2">
      <c r="B6412">
        <v>1</v>
      </c>
    </row>
    <row r="6413" spans="2:2">
      <c r="B6413">
        <v>1</v>
      </c>
    </row>
    <row r="6414" spans="2:2">
      <c r="B6414">
        <v>1</v>
      </c>
    </row>
    <row r="6415" spans="2:2">
      <c r="B6415">
        <v>1</v>
      </c>
    </row>
    <row r="6416" spans="2:2">
      <c r="B6416">
        <v>1</v>
      </c>
    </row>
    <row r="6417" spans="2:2">
      <c r="B6417">
        <v>1</v>
      </c>
    </row>
    <row r="6418" spans="2:2">
      <c r="B6418">
        <v>1</v>
      </c>
    </row>
    <row r="6419" spans="2:2">
      <c r="B6419">
        <v>1</v>
      </c>
    </row>
    <row r="6420" spans="2:2">
      <c r="B6420">
        <v>1</v>
      </c>
    </row>
    <row r="6421" spans="2:2">
      <c r="B6421">
        <v>1</v>
      </c>
    </row>
    <row r="6422" spans="2:2">
      <c r="B6422">
        <v>1</v>
      </c>
    </row>
    <row r="6423" spans="2:2">
      <c r="B6423">
        <v>1</v>
      </c>
    </row>
    <row r="6424" spans="2:2">
      <c r="B6424">
        <v>1</v>
      </c>
    </row>
    <row r="6425" spans="2:2">
      <c r="B6425">
        <v>1</v>
      </c>
    </row>
    <row r="6426" spans="2:2">
      <c r="B6426">
        <v>1</v>
      </c>
    </row>
    <row r="6427" spans="2:2">
      <c r="B6427">
        <v>1</v>
      </c>
    </row>
    <row r="6428" spans="2:2">
      <c r="B6428">
        <v>1</v>
      </c>
    </row>
    <row r="6429" spans="2:2">
      <c r="B6429">
        <v>1</v>
      </c>
    </row>
    <row r="6430" spans="2:2">
      <c r="B6430">
        <v>1</v>
      </c>
    </row>
    <row r="6431" spans="2:2">
      <c r="B6431">
        <v>1</v>
      </c>
    </row>
    <row r="6432" spans="2:2">
      <c r="B6432">
        <v>1</v>
      </c>
    </row>
    <row r="6433" spans="2:2">
      <c r="B6433">
        <v>1</v>
      </c>
    </row>
    <row r="6434" spans="2:2">
      <c r="B6434">
        <v>1</v>
      </c>
    </row>
    <row r="6435" spans="2:2">
      <c r="B6435">
        <v>1</v>
      </c>
    </row>
    <row r="6436" spans="2:2">
      <c r="B6436">
        <v>1</v>
      </c>
    </row>
    <row r="6437" spans="2:2">
      <c r="B6437">
        <v>1</v>
      </c>
    </row>
    <row r="6438" spans="2:2">
      <c r="B6438">
        <v>1</v>
      </c>
    </row>
    <row r="6439" spans="2:2">
      <c r="B6439">
        <v>1</v>
      </c>
    </row>
    <row r="6440" spans="2:2">
      <c r="B6440">
        <v>1</v>
      </c>
    </row>
    <row r="6441" spans="2:2">
      <c r="B6441">
        <v>1</v>
      </c>
    </row>
    <row r="6442" spans="2:2">
      <c r="B6442">
        <v>1</v>
      </c>
    </row>
    <row r="6443" spans="2:2">
      <c r="B6443">
        <v>1</v>
      </c>
    </row>
    <row r="6444" spans="2:2">
      <c r="B6444">
        <v>1</v>
      </c>
    </row>
    <row r="6445" spans="2:2">
      <c r="B6445">
        <v>1</v>
      </c>
    </row>
    <row r="6446" spans="2:2">
      <c r="B6446">
        <v>1</v>
      </c>
    </row>
    <row r="6447" spans="2:2">
      <c r="B6447">
        <v>1</v>
      </c>
    </row>
    <row r="6448" spans="2:2">
      <c r="B6448">
        <v>1</v>
      </c>
    </row>
    <row r="6449" spans="2:2">
      <c r="B6449">
        <v>1</v>
      </c>
    </row>
    <row r="6450" spans="2:2">
      <c r="B6450">
        <v>1</v>
      </c>
    </row>
    <row r="6451" spans="2:2">
      <c r="B6451">
        <v>1</v>
      </c>
    </row>
    <row r="6452" spans="2:2">
      <c r="B6452">
        <v>1</v>
      </c>
    </row>
    <row r="6453" spans="2:2">
      <c r="B6453">
        <v>1</v>
      </c>
    </row>
    <row r="6454" spans="2:2">
      <c r="B6454">
        <v>1</v>
      </c>
    </row>
    <row r="6455" spans="2:2">
      <c r="B6455">
        <v>1</v>
      </c>
    </row>
    <row r="6456" spans="2:2">
      <c r="B6456">
        <v>1</v>
      </c>
    </row>
    <row r="6457" spans="2:2">
      <c r="B6457">
        <v>1</v>
      </c>
    </row>
    <row r="6458" spans="2:2">
      <c r="B6458">
        <v>1</v>
      </c>
    </row>
    <row r="6459" spans="2:2">
      <c r="B6459">
        <v>1</v>
      </c>
    </row>
    <row r="6460" spans="2:2">
      <c r="B6460">
        <v>1</v>
      </c>
    </row>
    <row r="6461" spans="2:2">
      <c r="B6461">
        <v>1</v>
      </c>
    </row>
    <row r="6462" spans="2:2">
      <c r="B6462">
        <v>1</v>
      </c>
    </row>
    <row r="6463" spans="2:2">
      <c r="B6463">
        <v>1</v>
      </c>
    </row>
    <row r="6464" spans="2:2">
      <c r="B6464">
        <v>1</v>
      </c>
    </row>
    <row r="6465" spans="2:2">
      <c r="B6465">
        <v>1</v>
      </c>
    </row>
    <row r="6466" spans="2:2">
      <c r="B6466">
        <v>1</v>
      </c>
    </row>
    <row r="6467" spans="2:2">
      <c r="B6467">
        <v>1</v>
      </c>
    </row>
    <row r="6468" spans="2:2">
      <c r="B6468">
        <v>1</v>
      </c>
    </row>
    <row r="6469" spans="2:2">
      <c r="B6469">
        <v>1</v>
      </c>
    </row>
    <row r="6470" spans="2:2">
      <c r="B6470">
        <v>1</v>
      </c>
    </row>
    <row r="6471" spans="2:2">
      <c r="B6471">
        <v>1</v>
      </c>
    </row>
    <row r="6472" spans="2:2">
      <c r="B6472">
        <v>1</v>
      </c>
    </row>
    <row r="6473" spans="2:2">
      <c r="B6473">
        <v>1</v>
      </c>
    </row>
    <row r="6474" spans="2:2">
      <c r="B6474">
        <v>1</v>
      </c>
    </row>
    <row r="6475" spans="2:2">
      <c r="B6475">
        <v>1</v>
      </c>
    </row>
    <row r="6476" spans="2:2">
      <c r="B6476">
        <v>1</v>
      </c>
    </row>
    <row r="6477" spans="2:2">
      <c r="B6477">
        <v>1</v>
      </c>
    </row>
    <row r="6478" spans="2:2">
      <c r="B6478">
        <v>1</v>
      </c>
    </row>
    <row r="6479" spans="2:2">
      <c r="B6479">
        <v>1</v>
      </c>
    </row>
    <row r="6480" spans="2:2">
      <c r="B6480">
        <v>1</v>
      </c>
    </row>
    <row r="6481" spans="2:2">
      <c r="B6481">
        <v>1</v>
      </c>
    </row>
    <row r="6482" spans="2:2">
      <c r="B6482">
        <v>1</v>
      </c>
    </row>
    <row r="6483" spans="2:2">
      <c r="B6483">
        <v>1</v>
      </c>
    </row>
    <row r="6484" spans="2:2">
      <c r="B6484">
        <v>1</v>
      </c>
    </row>
    <row r="6485" spans="2:2">
      <c r="B6485">
        <v>1</v>
      </c>
    </row>
    <row r="6486" spans="2:2">
      <c r="B6486">
        <v>1</v>
      </c>
    </row>
    <row r="6487" spans="2:2">
      <c r="B6487">
        <v>1</v>
      </c>
    </row>
    <row r="6488" spans="2:2">
      <c r="B6488">
        <v>1</v>
      </c>
    </row>
    <row r="6489" spans="2:2">
      <c r="B6489">
        <v>1</v>
      </c>
    </row>
    <row r="6490" spans="2:2">
      <c r="B6490">
        <v>1</v>
      </c>
    </row>
    <row r="6491" spans="2:2">
      <c r="B6491">
        <v>1</v>
      </c>
    </row>
    <row r="6492" spans="2:2">
      <c r="B6492">
        <v>1</v>
      </c>
    </row>
    <row r="6493" spans="2:2">
      <c r="B6493">
        <v>1</v>
      </c>
    </row>
    <row r="6494" spans="2:2">
      <c r="B6494">
        <v>1</v>
      </c>
    </row>
    <row r="6495" spans="2:2">
      <c r="B6495">
        <v>1</v>
      </c>
    </row>
    <row r="6496" spans="2:2">
      <c r="B6496">
        <v>1</v>
      </c>
    </row>
    <row r="6497" spans="2:2">
      <c r="B6497">
        <v>1</v>
      </c>
    </row>
    <row r="6498" spans="2:2">
      <c r="B6498">
        <v>1</v>
      </c>
    </row>
    <row r="6499" spans="2:2">
      <c r="B6499">
        <v>1</v>
      </c>
    </row>
    <row r="6500" spans="2:2">
      <c r="B6500">
        <v>1</v>
      </c>
    </row>
    <row r="6501" spans="2:2">
      <c r="B6501">
        <v>1</v>
      </c>
    </row>
    <row r="6502" spans="2:2">
      <c r="B6502">
        <v>1</v>
      </c>
    </row>
    <row r="6503" spans="2:2">
      <c r="B6503">
        <v>1</v>
      </c>
    </row>
    <row r="6504" spans="2:2">
      <c r="B6504">
        <v>1</v>
      </c>
    </row>
    <row r="6505" spans="2:2">
      <c r="B6505">
        <v>1</v>
      </c>
    </row>
    <row r="6506" spans="2:2">
      <c r="B6506">
        <v>1</v>
      </c>
    </row>
    <row r="6507" spans="2:2">
      <c r="B6507">
        <v>1</v>
      </c>
    </row>
    <row r="6508" spans="2:2">
      <c r="B6508">
        <v>1</v>
      </c>
    </row>
    <row r="6509" spans="2:2">
      <c r="B6509">
        <v>1</v>
      </c>
    </row>
    <row r="6510" spans="2:2">
      <c r="B6510">
        <v>1</v>
      </c>
    </row>
    <row r="6511" spans="2:2">
      <c r="B6511">
        <v>1</v>
      </c>
    </row>
    <row r="6512" spans="2:2">
      <c r="B6512">
        <v>1</v>
      </c>
    </row>
    <row r="6513" spans="2:2">
      <c r="B6513">
        <v>1</v>
      </c>
    </row>
    <row r="6514" spans="2:2">
      <c r="B6514">
        <v>1</v>
      </c>
    </row>
    <row r="6515" spans="2:2">
      <c r="B6515">
        <v>1</v>
      </c>
    </row>
    <row r="6516" spans="2:2">
      <c r="B6516">
        <v>1</v>
      </c>
    </row>
    <row r="6517" spans="2:2">
      <c r="B6517">
        <v>1</v>
      </c>
    </row>
    <row r="6518" spans="2:2">
      <c r="B6518">
        <v>1</v>
      </c>
    </row>
    <row r="6519" spans="2:2">
      <c r="B6519">
        <v>1</v>
      </c>
    </row>
    <row r="6520" spans="2:2">
      <c r="B6520">
        <v>1</v>
      </c>
    </row>
    <row r="6521" spans="2:2">
      <c r="B6521">
        <v>1</v>
      </c>
    </row>
    <row r="6522" spans="2:2">
      <c r="B6522">
        <v>1</v>
      </c>
    </row>
    <row r="6523" spans="2:2">
      <c r="B6523">
        <v>1</v>
      </c>
    </row>
    <row r="6524" spans="2:2">
      <c r="B6524">
        <v>1</v>
      </c>
    </row>
    <row r="6525" spans="2:2">
      <c r="B6525">
        <v>1</v>
      </c>
    </row>
    <row r="6526" spans="2:2">
      <c r="B6526">
        <v>1</v>
      </c>
    </row>
    <row r="6527" spans="2:2">
      <c r="B6527">
        <v>1</v>
      </c>
    </row>
    <row r="6528" spans="2:2">
      <c r="B6528">
        <v>1</v>
      </c>
    </row>
    <row r="6529" spans="2:2">
      <c r="B6529">
        <v>1</v>
      </c>
    </row>
    <row r="6530" spans="2:2">
      <c r="B6530">
        <v>1</v>
      </c>
    </row>
    <row r="6531" spans="2:2">
      <c r="B6531">
        <v>1</v>
      </c>
    </row>
    <row r="6532" spans="2:2">
      <c r="B6532">
        <v>1</v>
      </c>
    </row>
    <row r="6533" spans="2:2">
      <c r="B6533">
        <v>1</v>
      </c>
    </row>
    <row r="6534" spans="2:2">
      <c r="B6534">
        <v>1</v>
      </c>
    </row>
    <row r="6535" spans="2:2">
      <c r="B6535">
        <v>1</v>
      </c>
    </row>
    <row r="6536" spans="2:2">
      <c r="B6536">
        <v>1</v>
      </c>
    </row>
    <row r="6537" spans="2:2">
      <c r="B6537">
        <v>1</v>
      </c>
    </row>
    <row r="6538" spans="2:2">
      <c r="B6538">
        <v>1</v>
      </c>
    </row>
    <row r="6539" spans="2:2">
      <c r="B6539">
        <v>1</v>
      </c>
    </row>
    <row r="6540" spans="2:2">
      <c r="B6540">
        <v>1</v>
      </c>
    </row>
    <row r="6541" spans="2:2">
      <c r="B6541">
        <v>1</v>
      </c>
    </row>
    <row r="6542" spans="2:2">
      <c r="B6542">
        <v>1</v>
      </c>
    </row>
    <row r="6543" spans="2:2">
      <c r="B6543">
        <v>1</v>
      </c>
    </row>
    <row r="6544" spans="2:2">
      <c r="B6544">
        <v>1</v>
      </c>
    </row>
    <row r="6545" spans="2:2">
      <c r="B6545">
        <v>1</v>
      </c>
    </row>
    <row r="6546" spans="2:2">
      <c r="B6546">
        <v>1</v>
      </c>
    </row>
    <row r="6547" spans="2:2">
      <c r="B6547">
        <v>1</v>
      </c>
    </row>
    <row r="6548" spans="2:2">
      <c r="B6548">
        <v>1</v>
      </c>
    </row>
    <row r="6549" spans="2:2">
      <c r="B6549">
        <v>1</v>
      </c>
    </row>
    <row r="6550" spans="2:2">
      <c r="B6550">
        <v>1</v>
      </c>
    </row>
    <row r="6551" spans="2:2">
      <c r="B6551">
        <v>1</v>
      </c>
    </row>
    <row r="6552" spans="2:2">
      <c r="B6552">
        <v>1</v>
      </c>
    </row>
    <row r="6553" spans="2:2">
      <c r="B6553">
        <v>1</v>
      </c>
    </row>
    <row r="6554" spans="2:2">
      <c r="B6554">
        <v>1</v>
      </c>
    </row>
    <row r="6555" spans="2:2">
      <c r="B6555">
        <v>1</v>
      </c>
    </row>
    <row r="6556" spans="2:2">
      <c r="B6556">
        <v>1</v>
      </c>
    </row>
    <row r="6557" spans="2:2">
      <c r="B6557">
        <v>1</v>
      </c>
    </row>
    <row r="6558" spans="2:2">
      <c r="B6558">
        <v>1</v>
      </c>
    </row>
    <row r="6559" spans="2:2">
      <c r="B6559">
        <v>1</v>
      </c>
    </row>
    <row r="6560" spans="2:2">
      <c r="B6560">
        <v>1</v>
      </c>
    </row>
    <row r="6561" spans="2:2">
      <c r="B6561">
        <v>1</v>
      </c>
    </row>
    <row r="6562" spans="2:2">
      <c r="B6562">
        <v>1</v>
      </c>
    </row>
    <row r="6563" spans="2:2">
      <c r="B6563">
        <v>1</v>
      </c>
    </row>
    <row r="6564" spans="2:2">
      <c r="B6564">
        <v>1</v>
      </c>
    </row>
    <row r="6565" spans="2:2">
      <c r="B6565">
        <v>1</v>
      </c>
    </row>
    <row r="6566" spans="2:2">
      <c r="B6566">
        <v>1</v>
      </c>
    </row>
    <row r="6567" spans="2:2">
      <c r="B6567">
        <v>1</v>
      </c>
    </row>
    <row r="6568" spans="2:2">
      <c r="B6568">
        <v>1</v>
      </c>
    </row>
    <row r="6569" spans="2:2">
      <c r="B6569">
        <v>1</v>
      </c>
    </row>
    <row r="6570" spans="2:2">
      <c r="B6570">
        <v>1</v>
      </c>
    </row>
    <row r="6571" spans="2:2">
      <c r="B6571">
        <v>1</v>
      </c>
    </row>
    <row r="6572" spans="2:2">
      <c r="B6572">
        <v>1</v>
      </c>
    </row>
    <row r="6573" spans="2:2">
      <c r="B6573">
        <v>1</v>
      </c>
    </row>
    <row r="6574" spans="2:2">
      <c r="B6574">
        <v>1</v>
      </c>
    </row>
    <row r="6575" spans="2:2">
      <c r="B6575">
        <v>1</v>
      </c>
    </row>
    <row r="6576" spans="2:2">
      <c r="B6576">
        <v>1</v>
      </c>
    </row>
    <row r="6577" spans="2:2">
      <c r="B6577">
        <v>1</v>
      </c>
    </row>
    <row r="6578" spans="2:2">
      <c r="B6578">
        <v>1</v>
      </c>
    </row>
    <row r="6579" spans="2:2">
      <c r="B6579">
        <v>1</v>
      </c>
    </row>
    <row r="6580" spans="2:2">
      <c r="B6580">
        <v>1</v>
      </c>
    </row>
    <row r="6581" spans="2:2">
      <c r="B6581">
        <v>1</v>
      </c>
    </row>
    <row r="6582" spans="2:2">
      <c r="B6582">
        <v>1</v>
      </c>
    </row>
    <row r="6583" spans="2:2">
      <c r="B6583">
        <v>1</v>
      </c>
    </row>
    <row r="6584" spans="2:2">
      <c r="B6584">
        <v>1</v>
      </c>
    </row>
    <row r="6585" spans="2:2">
      <c r="B6585">
        <v>1</v>
      </c>
    </row>
    <row r="6586" spans="2:2">
      <c r="B6586">
        <v>1</v>
      </c>
    </row>
    <row r="6587" spans="2:2">
      <c r="B6587">
        <v>1</v>
      </c>
    </row>
    <row r="6588" spans="2:2">
      <c r="B6588">
        <v>1</v>
      </c>
    </row>
    <row r="6589" spans="2:2">
      <c r="B6589">
        <v>1</v>
      </c>
    </row>
    <row r="6590" spans="2:2">
      <c r="B6590">
        <v>1</v>
      </c>
    </row>
    <row r="6591" spans="2:2">
      <c r="B6591">
        <v>1</v>
      </c>
    </row>
    <row r="6592" spans="2:2">
      <c r="B6592">
        <v>1</v>
      </c>
    </row>
    <row r="6593" spans="2:2">
      <c r="B6593">
        <v>1</v>
      </c>
    </row>
    <row r="6594" spans="2:2">
      <c r="B6594">
        <v>1</v>
      </c>
    </row>
    <row r="6595" spans="2:2">
      <c r="B6595">
        <v>1</v>
      </c>
    </row>
    <row r="6596" spans="2:2">
      <c r="B6596">
        <v>1</v>
      </c>
    </row>
    <row r="6597" spans="2:2">
      <c r="B6597">
        <v>1</v>
      </c>
    </row>
    <row r="6598" spans="2:2">
      <c r="B6598">
        <v>1</v>
      </c>
    </row>
    <row r="6599" spans="2:2">
      <c r="B6599">
        <v>1</v>
      </c>
    </row>
    <row r="6600" spans="2:2">
      <c r="B6600">
        <v>1</v>
      </c>
    </row>
    <row r="6601" spans="2:2">
      <c r="B6601">
        <v>1</v>
      </c>
    </row>
    <row r="6602" spans="2:2">
      <c r="B6602">
        <v>1</v>
      </c>
    </row>
    <row r="6603" spans="2:2">
      <c r="B6603">
        <v>1</v>
      </c>
    </row>
    <row r="6604" spans="2:2">
      <c r="B6604">
        <v>1</v>
      </c>
    </row>
    <row r="6605" spans="2:2">
      <c r="B6605">
        <v>1</v>
      </c>
    </row>
    <row r="6606" spans="2:2">
      <c r="B6606">
        <v>1</v>
      </c>
    </row>
    <row r="6607" spans="2:2">
      <c r="B6607">
        <v>1</v>
      </c>
    </row>
    <row r="6608" spans="2:2">
      <c r="B6608">
        <v>1</v>
      </c>
    </row>
    <row r="6609" spans="2:2">
      <c r="B6609">
        <v>1</v>
      </c>
    </row>
    <row r="6610" spans="2:2">
      <c r="B6610">
        <v>1</v>
      </c>
    </row>
    <row r="6611" spans="2:2">
      <c r="B6611">
        <v>1</v>
      </c>
    </row>
    <row r="6612" spans="2:2">
      <c r="B6612">
        <v>1</v>
      </c>
    </row>
    <row r="6613" spans="2:2">
      <c r="B6613">
        <v>1</v>
      </c>
    </row>
    <row r="6614" spans="2:2">
      <c r="B6614">
        <v>1</v>
      </c>
    </row>
    <row r="6615" spans="2:2">
      <c r="B6615">
        <v>1</v>
      </c>
    </row>
    <row r="6616" spans="2:2">
      <c r="B6616">
        <v>1</v>
      </c>
    </row>
    <row r="6617" spans="2:2">
      <c r="B6617">
        <v>1</v>
      </c>
    </row>
    <row r="6618" spans="2:2">
      <c r="B6618">
        <v>1</v>
      </c>
    </row>
    <row r="6619" spans="2:2">
      <c r="B6619">
        <v>1</v>
      </c>
    </row>
    <row r="6620" spans="2:2">
      <c r="B6620">
        <v>1</v>
      </c>
    </row>
    <row r="6621" spans="2:2">
      <c r="B6621">
        <v>1</v>
      </c>
    </row>
    <row r="6622" spans="2:2">
      <c r="B6622">
        <v>1</v>
      </c>
    </row>
    <row r="6623" spans="2:2">
      <c r="B6623">
        <v>1</v>
      </c>
    </row>
    <row r="6624" spans="2:2">
      <c r="B6624">
        <v>1</v>
      </c>
    </row>
    <row r="6625" spans="2:2">
      <c r="B6625">
        <v>1</v>
      </c>
    </row>
    <row r="6626" spans="2:2">
      <c r="B6626">
        <v>1</v>
      </c>
    </row>
    <row r="6627" spans="2:2">
      <c r="B6627">
        <v>1</v>
      </c>
    </row>
    <row r="6628" spans="2:2">
      <c r="B6628">
        <v>1</v>
      </c>
    </row>
    <row r="6629" spans="2:2">
      <c r="B6629">
        <v>1</v>
      </c>
    </row>
    <row r="6630" spans="2:2">
      <c r="B6630">
        <v>1</v>
      </c>
    </row>
    <row r="6631" spans="2:2">
      <c r="B6631">
        <v>1</v>
      </c>
    </row>
    <row r="6632" spans="2:2">
      <c r="B6632">
        <v>1</v>
      </c>
    </row>
    <row r="6633" spans="2:2">
      <c r="B6633">
        <v>1</v>
      </c>
    </row>
    <row r="6634" spans="2:2">
      <c r="B6634">
        <v>1</v>
      </c>
    </row>
    <row r="6635" spans="2:2">
      <c r="B6635">
        <v>1</v>
      </c>
    </row>
    <row r="6636" spans="2:2">
      <c r="B6636">
        <v>1</v>
      </c>
    </row>
    <row r="6637" spans="2:2">
      <c r="B6637">
        <v>1</v>
      </c>
    </row>
    <row r="6638" spans="2:2">
      <c r="B6638">
        <v>1</v>
      </c>
    </row>
    <row r="6639" spans="2:2">
      <c r="B6639">
        <v>1</v>
      </c>
    </row>
    <row r="6640" spans="2:2">
      <c r="B6640">
        <v>1</v>
      </c>
    </row>
    <row r="6641" spans="2:2">
      <c r="B6641">
        <v>1</v>
      </c>
    </row>
    <row r="6642" spans="2:2">
      <c r="B6642">
        <v>1</v>
      </c>
    </row>
    <row r="6643" spans="2:2">
      <c r="B6643">
        <v>1</v>
      </c>
    </row>
    <row r="6644" spans="2:2">
      <c r="B6644">
        <v>1</v>
      </c>
    </row>
    <row r="6645" spans="2:2">
      <c r="B6645">
        <v>1</v>
      </c>
    </row>
    <row r="6646" spans="2:2">
      <c r="B6646">
        <v>1</v>
      </c>
    </row>
    <row r="6647" spans="2:2">
      <c r="B6647">
        <v>1</v>
      </c>
    </row>
    <row r="6648" spans="2:2">
      <c r="B6648">
        <v>1</v>
      </c>
    </row>
    <row r="6649" spans="2:2">
      <c r="B6649">
        <v>1</v>
      </c>
    </row>
    <row r="6650" spans="2:2">
      <c r="B6650">
        <v>1</v>
      </c>
    </row>
    <row r="6651" spans="2:2">
      <c r="B6651">
        <v>1</v>
      </c>
    </row>
    <row r="6652" spans="2:2">
      <c r="B6652">
        <v>1</v>
      </c>
    </row>
    <row r="6653" spans="2:2">
      <c r="B6653">
        <v>1</v>
      </c>
    </row>
    <row r="6654" spans="2:2">
      <c r="B6654">
        <v>1</v>
      </c>
    </row>
    <row r="6655" spans="2:2">
      <c r="B6655">
        <v>1</v>
      </c>
    </row>
    <row r="6656" spans="2:2">
      <c r="B6656">
        <v>1</v>
      </c>
    </row>
    <row r="6657" spans="2:2">
      <c r="B6657">
        <v>1</v>
      </c>
    </row>
    <row r="6658" spans="2:2">
      <c r="B6658">
        <v>1</v>
      </c>
    </row>
    <row r="6659" spans="2:2">
      <c r="B6659">
        <v>1</v>
      </c>
    </row>
    <row r="6660" spans="2:2">
      <c r="B6660">
        <v>1</v>
      </c>
    </row>
    <row r="6661" spans="2:2">
      <c r="B6661">
        <v>1</v>
      </c>
    </row>
    <row r="6662" spans="2:2">
      <c r="B6662">
        <v>1</v>
      </c>
    </row>
    <row r="6663" spans="2:2">
      <c r="B6663">
        <v>1</v>
      </c>
    </row>
    <row r="6664" spans="2:2">
      <c r="B6664">
        <v>1</v>
      </c>
    </row>
    <row r="6665" spans="2:2">
      <c r="B6665">
        <v>1</v>
      </c>
    </row>
    <row r="6666" spans="2:2">
      <c r="B6666">
        <v>1</v>
      </c>
    </row>
    <row r="6667" spans="2:2">
      <c r="B6667">
        <v>1</v>
      </c>
    </row>
    <row r="6668" spans="2:2">
      <c r="B6668">
        <v>1</v>
      </c>
    </row>
    <row r="6669" spans="2:2">
      <c r="B6669">
        <v>1</v>
      </c>
    </row>
    <row r="6670" spans="2:2">
      <c r="B6670">
        <v>1</v>
      </c>
    </row>
    <row r="6671" spans="2:2">
      <c r="B6671">
        <v>1</v>
      </c>
    </row>
    <row r="6672" spans="2:2">
      <c r="B6672">
        <v>1</v>
      </c>
    </row>
    <row r="6673" spans="2:2">
      <c r="B6673">
        <v>1</v>
      </c>
    </row>
    <row r="6674" spans="2:2">
      <c r="B6674">
        <v>1</v>
      </c>
    </row>
    <row r="6675" spans="2:2">
      <c r="B6675">
        <v>1</v>
      </c>
    </row>
    <row r="6676" spans="2:2">
      <c r="B6676">
        <v>1</v>
      </c>
    </row>
    <row r="6677" spans="2:2">
      <c r="B6677">
        <v>1</v>
      </c>
    </row>
    <row r="6678" spans="2:2">
      <c r="B6678">
        <v>1</v>
      </c>
    </row>
    <row r="6679" spans="2:2">
      <c r="B6679">
        <v>1</v>
      </c>
    </row>
    <row r="6680" spans="2:2">
      <c r="B6680">
        <v>1</v>
      </c>
    </row>
    <row r="6681" spans="2:2">
      <c r="B6681">
        <v>1</v>
      </c>
    </row>
    <row r="6682" spans="2:2">
      <c r="B6682">
        <v>1</v>
      </c>
    </row>
    <row r="6683" spans="2:2">
      <c r="B6683">
        <v>1</v>
      </c>
    </row>
    <row r="6684" spans="2:2">
      <c r="B6684">
        <v>1</v>
      </c>
    </row>
    <row r="6685" spans="2:2">
      <c r="B6685">
        <v>1</v>
      </c>
    </row>
    <row r="6686" spans="2:2">
      <c r="B6686">
        <v>1</v>
      </c>
    </row>
    <row r="6687" spans="2:2">
      <c r="B6687">
        <v>1</v>
      </c>
    </row>
    <row r="6688" spans="2:2">
      <c r="B6688">
        <v>1</v>
      </c>
    </row>
    <row r="6689" spans="2:2">
      <c r="B6689">
        <v>1</v>
      </c>
    </row>
    <row r="6690" spans="2:2">
      <c r="B6690">
        <v>1</v>
      </c>
    </row>
    <row r="6691" spans="2:2">
      <c r="B6691">
        <v>1</v>
      </c>
    </row>
    <row r="6692" spans="2:2">
      <c r="B6692">
        <v>1</v>
      </c>
    </row>
    <row r="6693" spans="2:2">
      <c r="B6693">
        <v>1</v>
      </c>
    </row>
    <row r="6694" spans="2:2">
      <c r="B6694">
        <v>1</v>
      </c>
    </row>
    <row r="6695" spans="2:2">
      <c r="B6695">
        <v>1</v>
      </c>
    </row>
    <row r="6696" spans="2:2">
      <c r="B6696">
        <v>1</v>
      </c>
    </row>
    <row r="6697" spans="2:2">
      <c r="B6697">
        <v>1</v>
      </c>
    </row>
    <row r="6698" spans="2:2">
      <c r="B6698">
        <v>1</v>
      </c>
    </row>
    <row r="6699" spans="2:2">
      <c r="B6699">
        <v>1</v>
      </c>
    </row>
    <row r="6700" spans="2:2">
      <c r="B6700">
        <v>1</v>
      </c>
    </row>
    <row r="6701" spans="2:2">
      <c r="B6701">
        <v>1</v>
      </c>
    </row>
    <row r="6702" spans="2:2">
      <c r="B6702">
        <v>1</v>
      </c>
    </row>
    <row r="6703" spans="2:2">
      <c r="B6703">
        <v>1</v>
      </c>
    </row>
    <row r="6704" spans="2:2">
      <c r="B6704">
        <v>1</v>
      </c>
    </row>
    <row r="6705" spans="2:2">
      <c r="B6705">
        <v>1</v>
      </c>
    </row>
    <row r="6706" spans="2:2">
      <c r="B6706">
        <v>1</v>
      </c>
    </row>
    <row r="6707" spans="2:2">
      <c r="B6707">
        <v>1</v>
      </c>
    </row>
    <row r="6708" spans="2:2">
      <c r="B6708">
        <v>1</v>
      </c>
    </row>
    <row r="6709" spans="2:2">
      <c r="B6709">
        <v>1</v>
      </c>
    </row>
    <row r="6710" spans="2:2">
      <c r="B6710">
        <v>1</v>
      </c>
    </row>
    <row r="6711" spans="2:2">
      <c r="B6711">
        <v>1</v>
      </c>
    </row>
    <row r="6712" spans="2:2">
      <c r="B6712">
        <v>1</v>
      </c>
    </row>
    <row r="6713" spans="2:2">
      <c r="B6713">
        <v>1</v>
      </c>
    </row>
    <row r="6714" spans="2:2">
      <c r="B6714">
        <v>1</v>
      </c>
    </row>
    <row r="6715" spans="2:2">
      <c r="B6715">
        <v>1</v>
      </c>
    </row>
    <row r="6716" spans="2:2">
      <c r="B6716">
        <v>1</v>
      </c>
    </row>
    <row r="6717" spans="2:2">
      <c r="B6717">
        <v>1</v>
      </c>
    </row>
    <row r="6718" spans="2:2">
      <c r="B6718">
        <v>1</v>
      </c>
    </row>
    <row r="6719" spans="2:2">
      <c r="B6719">
        <v>1</v>
      </c>
    </row>
    <row r="6720" spans="2:2">
      <c r="B6720">
        <v>1</v>
      </c>
    </row>
    <row r="6721" spans="2:2">
      <c r="B6721">
        <v>1</v>
      </c>
    </row>
    <row r="6722" spans="2:2">
      <c r="B6722">
        <v>1</v>
      </c>
    </row>
    <row r="6723" spans="2:2">
      <c r="B6723">
        <v>1</v>
      </c>
    </row>
    <row r="6724" spans="2:2">
      <c r="B6724">
        <v>1</v>
      </c>
    </row>
    <row r="6725" spans="2:2">
      <c r="B6725">
        <v>1</v>
      </c>
    </row>
    <row r="6726" spans="2:2">
      <c r="B6726">
        <v>1</v>
      </c>
    </row>
    <row r="6727" spans="2:2">
      <c r="B6727">
        <v>1</v>
      </c>
    </row>
    <row r="6728" spans="2:2">
      <c r="B6728">
        <v>1</v>
      </c>
    </row>
    <row r="6729" spans="2:2">
      <c r="B6729">
        <v>1</v>
      </c>
    </row>
    <row r="6730" spans="2:2">
      <c r="B6730">
        <v>1</v>
      </c>
    </row>
    <row r="6731" spans="2:2">
      <c r="B6731">
        <v>1</v>
      </c>
    </row>
    <row r="6732" spans="2:2">
      <c r="B6732">
        <v>1</v>
      </c>
    </row>
    <row r="6733" spans="2:2">
      <c r="B6733">
        <v>1</v>
      </c>
    </row>
    <row r="6734" spans="2:2">
      <c r="B6734">
        <v>1</v>
      </c>
    </row>
    <row r="6735" spans="2:2">
      <c r="B6735">
        <v>1</v>
      </c>
    </row>
    <row r="6736" spans="2:2">
      <c r="B6736">
        <v>1</v>
      </c>
    </row>
    <row r="6737" spans="2:2">
      <c r="B6737">
        <v>1</v>
      </c>
    </row>
    <row r="6738" spans="2:2">
      <c r="B6738">
        <v>1</v>
      </c>
    </row>
    <row r="6739" spans="2:2">
      <c r="B6739">
        <v>1</v>
      </c>
    </row>
    <row r="6740" spans="2:2">
      <c r="B6740">
        <v>1</v>
      </c>
    </row>
    <row r="6741" spans="2:2">
      <c r="B6741">
        <v>1</v>
      </c>
    </row>
    <row r="6742" spans="2:2">
      <c r="B6742">
        <v>1</v>
      </c>
    </row>
    <row r="6743" spans="2:2">
      <c r="B6743">
        <v>1</v>
      </c>
    </row>
    <row r="6744" spans="2:2">
      <c r="B6744">
        <v>1</v>
      </c>
    </row>
    <row r="6745" spans="2:2">
      <c r="B6745">
        <v>1</v>
      </c>
    </row>
    <row r="6746" spans="2:2">
      <c r="B6746">
        <v>1</v>
      </c>
    </row>
    <row r="6747" spans="2:2">
      <c r="B6747">
        <v>1</v>
      </c>
    </row>
    <row r="6748" spans="2:2">
      <c r="B6748">
        <v>1</v>
      </c>
    </row>
    <row r="6749" spans="2:2">
      <c r="B6749">
        <v>1</v>
      </c>
    </row>
    <row r="6750" spans="2:2">
      <c r="B6750">
        <v>1</v>
      </c>
    </row>
    <row r="6751" spans="2:2">
      <c r="B6751">
        <v>1</v>
      </c>
    </row>
    <row r="6752" spans="2:2">
      <c r="B6752">
        <v>1</v>
      </c>
    </row>
    <row r="6753" spans="2:2">
      <c r="B6753">
        <v>1</v>
      </c>
    </row>
    <row r="6754" spans="2:2">
      <c r="B6754">
        <v>1</v>
      </c>
    </row>
    <row r="6755" spans="2:2">
      <c r="B6755">
        <v>1</v>
      </c>
    </row>
    <row r="6756" spans="2:2">
      <c r="B6756">
        <v>1</v>
      </c>
    </row>
    <row r="6757" spans="2:2">
      <c r="B6757">
        <v>1</v>
      </c>
    </row>
    <row r="6758" spans="2:2">
      <c r="B6758">
        <v>1</v>
      </c>
    </row>
    <row r="6759" spans="2:2">
      <c r="B6759">
        <v>1</v>
      </c>
    </row>
    <row r="6760" spans="2:2">
      <c r="B6760">
        <v>1</v>
      </c>
    </row>
    <row r="6761" spans="2:2">
      <c r="B6761">
        <v>1</v>
      </c>
    </row>
    <row r="6762" spans="2:2">
      <c r="B6762">
        <v>1</v>
      </c>
    </row>
    <row r="6763" spans="2:2">
      <c r="B6763">
        <v>1</v>
      </c>
    </row>
    <row r="6764" spans="2:2">
      <c r="B6764">
        <v>1</v>
      </c>
    </row>
    <row r="6765" spans="2:2">
      <c r="B6765">
        <v>1</v>
      </c>
    </row>
    <row r="6766" spans="2:2">
      <c r="B6766">
        <v>1</v>
      </c>
    </row>
    <row r="6767" spans="2:2">
      <c r="B6767">
        <v>1</v>
      </c>
    </row>
    <row r="6768" spans="2:2">
      <c r="B6768">
        <v>1</v>
      </c>
    </row>
    <row r="6769" spans="2:2">
      <c r="B6769">
        <v>1</v>
      </c>
    </row>
    <row r="6770" spans="2:2">
      <c r="B6770">
        <v>1</v>
      </c>
    </row>
    <row r="6771" spans="2:2">
      <c r="B6771">
        <v>1</v>
      </c>
    </row>
    <row r="6772" spans="2:2">
      <c r="B6772">
        <v>1</v>
      </c>
    </row>
    <row r="6773" spans="2:2">
      <c r="B6773">
        <v>1</v>
      </c>
    </row>
    <row r="6774" spans="2:2">
      <c r="B6774">
        <v>1</v>
      </c>
    </row>
    <row r="6775" spans="2:2">
      <c r="B6775">
        <v>1</v>
      </c>
    </row>
    <row r="6776" spans="2:2">
      <c r="B6776">
        <v>1</v>
      </c>
    </row>
    <row r="6777" spans="2:2">
      <c r="B6777">
        <v>1</v>
      </c>
    </row>
    <row r="6778" spans="2:2">
      <c r="B6778">
        <v>1</v>
      </c>
    </row>
    <row r="6779" spans="2:2">
      <c r="B6779">
        <v>1</v>
      </c>
    </row>
    <row r="6780" spans="2:2">
      <c r="B6780">
        <v>1</v>
      </c>
    </row>
    <row r="6781" spans="2:2">
      <c r="B6781">
        <v>1</v>
      </c>
    </row>
    <row r="6782" spans="2:2">
      <c r="B6782">
        <v>1</v>
      </c>
    </row>
    <row r="6783" spans="2:2">
      <c r="B6783">
        <v>1</v>
      </c>
    </row>
    <row r="6784" spans="2:2">
      <c r="B6784">
        <v>1</v>
      </c>
    </row>
    <row r="6785" spans="2:2">
      <c r="B6785">
        <v>1</v>
      </c>
    </row>
    <row r="6786" spans="2:2">
      <c r="B6786">
        <v>1</v>
      </c>
    </row>
    <row r="6787" spans="2:2">
      <c r="B6787">
        <v>1</v>
      </c>
    </row>
    <row r="6788" spans="2:2">
      <c r="B6788">
        <v>1</v>
      </c>
    </row>
    <row r="6789" spans="2:2">
      <c r="B6789">
        <v>1</v>
      </c>
    </row>
    <row r="6790" spans="2:2">
      <c r="B6790">
        <v>1</v>
      </c>
    </row>
    <row r="6791" spans="2:2">
      <c r="B6791">
        <v>1</v>
      </c>
    </row>
    <row r="6792" spans="2:2">
      <c r="B6792">
        <v>1</v>
      </c>
    </row>
    <row r="6793" spans="2:2">
      <c r="B6793">
        <v>1</v>
      </c>
    </row>
    <row r="6794" spans="2:2">
      <c r="B6794">
        <v>1</v>
      </c>
    </row>
    <row r="6795" spans="2:2">
      <c r="B6795">
        <v>1</v>
      </c>
    </row>
    <row r="6796" spans="2:2">
      <c r="B6796">
        <v>1</v>
      </c>
    </row>
    <row r="6797" spans="2:2">
      <c r="B6797">
        <v>1</v>
      </c>
    </row>
    <row r="6798" spans="2:2">
      <c r="B6798">
        <v>1</v>
      </c>
    </row>
    <row r="6799" spans="2:2">
      <c r="B6799">
        <v>1</v>
      </c>
    </row>
    <row r="6800" spans="2:2">
      <c r="B6800">
        <v>1</v>
      </c>
    </row>
    <row r="6801" spans="2:2">
      <c r="B6801">
        <v>1</v>
      </c>
    </row>
    <row r="6802" spans="2:2">
      <c r="B6802">
        <v>1</v>
      </c>
    </row>
    <row r="6803" spans="2:2">
      <c r="B6803">
        <v>1</v>
      </c>
    </row>
    <row r="6804" spans="2:2">
      <c r="B6804">
        <v>1</v>
      </c>
    </row>
    <row r="6805" spans="2:2">
      <c r="B6805">
        <v>1</v>
      </c>
    </row>
    <row r="6806" spans="2:2">
      <c r="B6806">
        <v>1</v>
      </c>
    </row>
    <row r="6807" spans="2:2">
      <c r="B6807">
        <v>1</v>
      </c>
    </row>
    <row r="6808" spans="2:2">
      <c r="B6808">
        <v>1</v>
      </c>
    </row>
    <row r="6809" spans="2:2">
      <c r="B6809">
        <v>1</v>
      </c>
    </row>
    <row r="6810" spans="2:2">
      <c r="B6810">
        <v>1</v>
      </c>
    </row>
    <row r="6811" spans="2:2">
      <c r="B6811">
        <v>1</v>
      </c>
    </row>
    <row r="6812" spans="2:2">
      <c r="B6812">
        <v>1</v>
      </c>
    </row>
    <row r="6813" spans="2:2">
      <c r="B6813">
        <v>1</v>
      </c>
    </row>
    <row r="6814" spans="2:2">
      <c r="B6814">
        <v>1</v>
      </c>
    </row>
    <row r="6815" spans="2:2">
      <c r="B6815">
        <v>1</v>
      </c>
    </row>
    <row r="6816" spans="2:2">
      <c r="B6816">
        <v>1</v>
      </c>
    </row>
    <row r="6817" spans="2:2">
      <c r="B6817">
        <v>1</v>
      </c>
    </row>
    <row r="6818" spans="2:2">
      <c r="B6818">
        <v>1</v>
      </c>
    </row>
    <row r="6819" spans="2:2">
      <c r="B6819">
        <v>1</v>
      </c>
    </row>
    <row r="6820" spans="2:2">
      <c r="B6820">
        <v>1</v>
      </c>
    </row>
    <row r="6821" spans="2:2">
      <c r="B6821">
        <v>1</v>
      </c>
    </row>
    <row r="6822" spans="2:2">
      <c r="B6822">
        <v>1</v>
      </c>
    </row>
    <row r="6823" spans="2:2">
      <c r="B6823">
        <v>1</v>
      </c>
    </row>
    <row r="6824" spans="2:2">
      <c r="B6824">
        <v>1</v>
      </c>
    </row>
    <row r="6825" spans="2:2">
      <c r="B6825">
        <v>1</v>
      </c>
    </row>
    <row r="6826" spans="2:2">
      <c r="B6826">
        <v>1</v>
      </c>
    </row>
    <row r="6827" spans="2:2">
      <c r="B6827">
        <v>1</v>
      </c>
    </row>
    <row r="6828" spans="2:2">
      <c r="B6828">
        <v>1</v>
      </c>
    </row>
    <row r="6829" spans="2:2">
      <c r="B6829">
        <v>1</v>
      </c>
    </row>
    <row r="6830" spans="2:2">
      <c r="B6830">
        <v>1</v>
      </c>
    </row>
    <row r="6831" spans="2:2">
      <c r="B6831">
        <v>1</v>
      </c>
    </row>
    <row r="6832" spans="2:2">
      <c r="B6832">
        <v>1</v>
      </c>
    </row>
    <row r="6833" spans="2:2">
      <c r="B6833">
        <v>1</v>
      </c>
    </row>
    <row r="6834" spans="2:2">
      <c r="B6834">
        <v>1</v>
      </c>
    </row>
    <row r="6835" spans="2:2">
      <c r="B6835">
        <v>1</v>
      </c>
    </row>
    <row r="6836" spans="2:2">
      <c r="B6836">
        <v>1</v>
      </c>
    </row>
    <row r="6837" spans="2:2">
      <c r="B6837">
        <v>1</v>
      </c>
    </row>
    <row r="6838" spans="2:2">
      <c r="B6838">
        <v>1</v>
      </c>
    </row>
    <row r="6839" spans="2:2">
      <c r="B6839">
        <v>1</v>
      </c>
    </row>
    <row r="6840" spans="2:2">
      <c r="B6840">
        <v>1</v>
      </c>
    </row>
    <row r="6841" spans="2:2">
      <c r="B6841">
        <v>1</v>
      </c>
    </row>
    <row r="6842" spans="2:2">
      <c r="B6842">
        <v>1</v>
      </c>
    </row>
    <row r="6843" spans="2:2">
      <c r="B6843">
        <v>1</v>
      </c>
    </row>
    <row r="6844" spans="2:2">
      <c r="B6844">
        <v>1</v>
      </c>
    </row>
    <row r="6845" spans="2:2">
      <c r="B6845">
        <v>1</v>
      </c>
    </row>
    <row r="6846" spans="2:2">
      <c r="B6846">
        <v>1</v>
      </c>
    </row>
    <row r="6847" spans="2:2">
      <c r="B6847">
        <v>1</v>
      </c>
    </row>
    <row r="6848" spans="2:2">
      <c r="B6848">
        <v>1</v>
      </c>
    </row>
    <row r="6849" spans="2:2">
      <c r="B6849">
        <v>1</v>
      </c>
    </row>
    <row r="6850" spans="2:2">
      <c r="B6850">
        <v>1</v>
      </c>
    </row>
    <row r="6851" spans="2:2">
      <c r="B6851">
        <v>1</v>
      </c>
    </row>
    <row r="6852" spans="2:2">
      <c r="B6852">
        <v>1</v>
      </c>
    </row>
    <row r="6853" spans="2:2">
      <c r="B6853">
        <v>1</v>
      </c>
    </row>
    <row r="6854" spans="2:2">
      <c r="B6854">
        <v>1</v>
      </c>
    </row>
    <row r="6855" spans="2:2">
      <c r="B6855">
        <v>1</v>
      </c>
    </row>
    <row r="6856" spans="2:2">
      <c r="B6856">
        <v>1</v>
      </c>
    </row>
    <row r="6857" spans="2:2">
      <c r="B6857">
        <v>1</v>
      </c>
    </row>
    <row r="6858" spans="2:2">
      <c r="B6858">
        <v>1</v>
      </c>
    </row>
    <row r="6859" spans="2:2">
      <c r="B6859">
        <v>1</v>
      </c>
    </row>
    <row r="6860" spans="2:2">
      <c r="B6860">
        <v>1</v>
      </c>
    </row>
    <row r="6861" spans="2:2">
      <c r="B6861">
        <v>1</v>
      </c>
    </row>
    <row r="6862" spans="2:2">
      <c r="B6862">
        <v>1</v>
      </c>
    </row>
    <row r="6863" spans="2:2">
      <c r="B6863">
        <v>1</v>
      </c>
    </row>
    <row r="6864" spans="2:2">
      <c r="B6864">
        <v>1</v>
      </c>
    </row>
    <row r="6865" spans="2:2">
      <c r="B6865">
        <v>1</v>
      </c>
    </row>
    <row r="6866" spans="2:2">
      <c r="B6866">
        <v>1</v>
      </c>
    </row>
    <row r="6867" spans="2:2">
      <c r="B6867">
        <v>1</v>
      </c>
    </row>
    <row r="6868" spans="2:2">
      <c r="B6868">
        <v>1</v>
      </c>
    </row>
    <row r="6869" spans="2:2">
      <c r="B6869">
        <v>1</v>
      </c>
    </row>
    <row r="6870" spans="2:2">
      <c r="B6870">
        <v>1</v>
      </c>
    </row>
    <row r="6871" spans="2:2">
      <c r="B6871">
        <v>1</v>
      </c>
    </row>
    <row r="6872" spans="2:2">
      <c r="B6872">
        <v>1</v>
      </c>
    </row>
    <row r="6873" spans="2:2">
      <c r="B6873">
        <v>1</v>
      </c>
    </row>
    <row r="6874" spans="2:2">
      <c r="B6874">
        <v>1</v>
      </c>
    </row>
    <row r="6875" spans="2:2">
      <c r="B6875">
        <v>1</v>
      </c>
    </row>
    <row r="6876" spans="2:2">
      <c r="B6876">
        <v>1</v>
      </c>
    </row>
    <row r="6877" spans="2:2">
      <c r="B6877">
        <v>1</v>
      </c>
    </row>
    <row r="6878" spans="2:2">
      <c r="B6878">
        <v>1</v>
      </c>
    </row>
    <row r="6879" spans="2:2">
      <c r="B6879">
        <v>1</v>
      </c>
    </row>
    <row r="6880" spans="2:2">
      <c r="B6880">
        <v>1</v>
      </c>
    </row>
    <row r="6881" spans="2:2">
      <c r="B6881">
        <v>1</v>
      </c>
    </row>
    <row r="6882" spans="2:2">
      <c r="B6882">
        <v>1</v>
      </c>
    </row>
    <row r="6883" spans="2:2">
      <c r="B6883">
        <v>1</v>
      </c>
    </row>
    <row r="6884" spans="2:2">
      <c r="B6884">
        <v>1</v>
      </c>
    </row>
    <row r="6885" spans="2:2">
      <c r="B6885">
        <v>1</v>
      </c>
    </row>
    <row r="6886" spans="2:2">
      <c r="B6886">
        <v>1</v>
      </c>
    </row>
    <row r="6887" spans="2:2">
      <c r="B6887">
        <v>1</v>
      </c>
    </row>
    <row r="6888" spans="2:2">
      <c r="B6888">
        <v>1</v>
      </c>
    </row>
    <row r="6889" spans="2:2">
      <c r="B6889">
        <v>1</v>
      </c>
    </row>
    <row r="6890" spans="2:2">
      <c r="B6890">
        <v>1</v>
      </c>
    </row>
    <row r="6891" spans="2:2">
      <c r="B6891">
        <v>1</v>
      </c>
    </row>
    <row r="6892" spans="2:2">
      <c r="B6892">
        <v>1</v>
      </c>
    </row>
    <row r="6893" spans="2:2">
      <c r="B6893">
        <v>1</v>
      </c>
    </row>
    <row r="6894" spans="2:2">
      <c r="B6894">
        <v>1</v>
      </c>
    </row>
    <row r="6895" spans="2:2">
      <c r="B6895">
        <v>1</v>
      </c>
    </row>
    <row r="6896" spans="2:2">
      <c r="B6896">
        <v>1</v>
      </c>
    </row>
    <row r="6897" spans="2:2">
      <c r="B6897">
        <v>1</v>
      </c>
    </row>
    <row r="6898" spans="2:2">
      <c r="B6898">
        <v>1</v>
      </c>
    </row>
    <row r="6899" spans="2:2">
      <c r="B6899">
        <v>1</v>
      </c>
    </row>
    <row r="6900" spans="2:2">
      <c r="B6900">
        <v>1</v>
      </c>
    </row>
    <row r="6901" spans="2:2">
      <c r="B6901">
        <v>1</v>
      </c>
    </row>
    <row r="6902" spans="2:2">
      <c r="B6902">
        <v>1</v>
      </c>
    </row>
    <row r="6903" spans="2:2">
      <c r="B6903">
        <v>1</v>
      </c>
    </row>
    <row r="6904" spans="2:2">
      <c r="B6904">
        <v>1</v>
      </c>
    </row>
    <row r="6905" spans="2:2">
      <c r="B6905">
        <v>1</v>
      </c>
    </row>
    <row r="6906" spans="2:2">
      <c r="B6906">
        <v>1</v>
      </c>
    </row>
    <row r="6907" spans="2:2">
      <c r="B6907">
        <v>1</v>
      </c>
    </row>
    <row r="6908" spans="2:2">
      <c r="B6908">
        <v>1</v>
      </c>
    </row>
    <row r="6909" spans="2:2">
      <c r="B6909">
        <v>1</v>
      </c>
    </row>
    <row r="6910" spans="2:2">
      <c r="B6910">
        <v>1</v>
      </c>
    </row>
    <row r="6911" spans="2:2">
      <c r="B6911">
        <v>1</v>
      </c>
    </row>
    <row r="6912" spans="2:2">
      <c r="B6912">
        <v>1</v>
      </c>
    </row>
    <row r="6913" spans="2:2">
      <c r="B6913">
        <v>1</v>
      </c>
    </row>
    <row r="6914" spans="2:2">
      <c r="B6914">
        <v>1</v>
      </c>
    </row>
    <row r="6915" spans="2:2">
      <c r="B6915">
        <v>1</v>
      </c>
    </row>
    <row r="6916" spans="2:2">
      <c r="B6916">
        <v>1</v>
      </c>
    </row>
    <row r="6917" spans="2:2">
      <c r="B6917">
        <v>1</v>
      </c>
    </row>
    <row r="6918" spans="2:2">
      <c r="B6918">
        <v>1</v>
      </c>
    </row>
    <row r="6919" spans="2:2">
      <c r="B6919">
        <v>1</v>
      </c>
    </row>
    <row r="6920" spans="2:2">
      <c r="B6920">
        <v>1</v>
      </c>
    </row>
    <row r="6921" spans="2:2">
      <c r="B6921">
        <v>1</v>
      </c>
    </row>
    <row r="6922" spans="2:2">
      <c r="B6922">
        <v>1</v>
      </c>
    </row>
    <row r="6923" spans="2:2">
      <c r="B6923">
        <v>1</v>
      </c>
    </row>
    <row r="6924" spans="2:2">
      <c r="B6924">
        <v>1</v>
      </c>
    </row>
    <row r="6925" spans="2:2">
      <c r="B6925">
        <v>1</v>
      </c>
    </row>
    <row r="6926" spans="2:2">
      <c r="B6926">
        <v>1</v>
      </c>
    </row>
    <row r="6927" spans="2:2">
      <c r="B6927">
        <v>1</v>
      </c>
    </row>
    <row r="6928" spans="2:2">
      <c r="B6928">
        <v>1</v>
      </c>
    </row>
    <row r="6929" spans="2:2">
      <c r="B6929">
        <v>1</v>
      </c>
    </row>
    <row r="6930" spans="2:2">
      <c r="B6930">
        <v>1</v>
      </c>
    </row>
    <row r="6931" spans="2:2">
      <c r="B6931">
        <v>1</v>
      </c>
    </row>
    <row r="6932" spans="2:2">
      <c r="B6932">
        <v>1</v>
      </c>
    </row>
    <row r="6933" spans="2:2">
      <c r="B6933">
        <v>1</v>
      </c>
    </row>
    <row r="6934" spans="2:2">
      <c r="B6934">
        <v>1</v>
      </c>
    </row>
    <row r="6935" spans="2:2">
      <c r="B6935">
        <v>1</v>
      </c>
    </row>
    <row r="6936" spans="2:2">
      <c r="B6936">
        <v>1</v>
      </c>
    </row>
    <row r="6937" spans="2:2">
      <c r="B6937">
        <v>1</v>
      </c>
    </row>
    <row r="6938" spans="2:2">
      <c r="B6938">
        <v>1</v>
      </c>
    </row>
    <row r="6939" spans="2:2">
      <c r="B6939">
        <v>1</v>
      </c>
    </row>
    <row r="6940" spans="2:2">
      <c r="B6940">
        <v>1</v>
      </c>
    </row>
    <row r="6941" spans="2:2">
      <c r="B6941">
        <v>1</v>
      </c>
    </row>
    <row r="6942" spans="2:2">
      <c r="B6942">
        <v>1</v>
      </c>
    </row>
    <row r="6943" spans="2:2">
      <c r="B6943">
        <v>1</v>
      </c>
    </row>
    <row r="6944" spans="2:2">
      <c r="B6944">
        <v>1</v>
      </c>
    </row>
    <row r="6945" spans="2:2">
      <c r="B6945">
        <v>1</v>
      </c>
    </row>
    <row r="6946" spans="2:2">
      <c r="B6946">
        <v>1</v>
      </c>
    </row>
    <row r="6947" spans="2:2">
      <c r="B6947">
        <v>1</v>
      </c>
    </row>
    <row r="6948" spans="2:2">
      <c r="B6948">
        <v>1</v>
      </c>
    </row>
    <row r="6949" spans="2:2">
      <c r="B6949">
        <v>1</v>
      </c>
    </row>
    <row r="6950" spans="2:2">
      <c r="B6950">
        <v>1</v>
      </c>
    </row>
    <row r="6951" spans="2:2">
      <c r="B6951">
        <v>1</v>
      </c>
    </row>
    <row r="6952" spans="2:2">
      <c r="B6952">
        <v>1</v>
      </c>
    </row>
    <row r="6953" spans="2:2">
      <c r="B6953">
        <v>1</v>
      </c>
    </row>
    <row r="6954" spans="2:2">
      <c r="B6954">
        <v>1</v>
      </c>
    </row>
    <row r="6955" spans="2:2">
      <c r="B6955">
        <v>1</v>
      </c>
    </row>
    <row r="6956" spans="2:2">
      <c r="B6956">
        <v>1</v>
      </c>
    </row>
    <row r="6957" spans="2:2">
      <c r="B6957">
        <v>1</v>
      </c>
    </row>
    <row r="6958" spans="2:2">
      <c r="B6958">
        <v>1</v>
      </c>
    </row>
    <row r="6959" spans="2:2">
      <c r="B6959">
        <v>1</v>
      </c>
    </row>
    <row r="6960" spans="2:2">
      <c r="B6960">
        <v>1</v>
      </c>
    </row>
    <row r="6961" spans="2:2">
      <c r="B6961">
        <v>1</v>
      </c>
    </row>
    <row r="6962" spans="2:2">
      <c r="B6962">
        <v>1</v>
      </c>
    </row>
    <row r="6963" spans="2:2">
      <c r="B6963">
        <v>1</v>
      </c>
    </row>
    <row r="6964" spans="2:2">
      <c r="B6964">
        <v>1</v>
      </c>
    </row>
    <row r="6965" spans="2:2">
      <c r="B6965">
        <v>1</v>
      </c>
    </row>
    <row r="6966" spans="2:2">
      <c r="B6966">
        <v>1</v>
      </c>
    </row>
    <row r="6967" spans="2:2">
      <c r="B6967">
        <v>1</v>
      </c>
    </row>
    <row r="6968" spans="2:2">
      <c r="B6968">
        <v>1</v>
      </c>
    </row>
    <row r="6969" spans="2:2">
      <c r="B6969">
        <v>1</v>
      </c>
    </row>
    <row r="6970" spans="2:2">
      <c r="B6970">
        <v>1</v>
      </c>
    </row>
    <row r="6971" spans="2:2">
      <c r="B6971">
        <v>1</v>
      </c>
    </row>
    <row r="6972" spans="2:2">
      <c r="B6972">
        <v>1</v>
      </c>
    </row>
    <row r="6973" spans="2:2">
      <c r="B6973">
        <v>1</v>
      </c>
    </row>
    <row r="6974" spans="2:2">
      <c r="B6974">
        <v>1</v>
      </c>
    </row>
    <row r="6975" spans="2:2">
      <c r="B6975">
        <v>1</v>
      </c>
    </row>
    <row r="6976" spans="2:2">
      <c r="B6976">
        <v>1</v>
      </c>
    </row>
    <row r="6977" spans="2:2">
      <c r="B6977">
        <v>1</v>
      </c>
    </row>
    <row r="6978" spans="2:2">
      <c r="B6978">
        <v>1</v>
      </c>
    </row>
    <row r="6979" spans="2:2">
      <c r="B6979">
        <v>1</v>
      </c>
    </row>
    <row r="6980" spans="2:2">
      <c r="B6980">
        <v>1</v>
      </c>
    </row>
    <row r="6981" spans="2:2">
      <c r="B6981">
        <v>1</v>
      </c>
    </row>
    <row r="6982" spans="2:2">
      <c r="B6982">
        <v>1</v>
      </c>
    </row>
    <row r="6983" spans="2:2">
      <c r="B6983">
        <v>1</v>
      </c>
    </row>
    <row r="6984" spans="2:2">
      <c r="B6984">
        <v>1</v>
      </c>
    </row>
    <row r="6985" spans="2:2">
      <c r="B6985">
        <v>1</v>
      </c>
    </row>
    <row r="6986" spans="2:2">
      <c r="B6986">
        <v>1</v>
      </c>
    </row>
    <row r="6987" spans="2:2">
      <c r="B6987">
        <v>1</v>
      </c>
    </row>
    <row r="6988" spans="2:2">
      <c r="B6988">
        <v>1</v>
      </c>
    </row>
    <row r="6989" spans="2:2">
      <c r="B6989">
        <v>1</v>
      </c>
    </row>
    <row r="6990" spans="2:2">
      <c r="B6990">
        <v>1</v>
      </c>
    </row>
    <row r="6991" spans="2:2">
      <c r="B6991">
        <v>1</v>
      </c>
    </row>
    <row r="6992" spans="2:2">
      <c r="B6992">
        <v>1</v>
      </c>
    </row>
    <row r="6993" spans="2:2">
      <c r="B6993">
        <v>1</v>
      </c>
    </row>
    <row r="6994" spans="2:2">
      <c r="B6994">
        <v>1</v>
      </c>
    </row>
    <row r="6995" spans="2:2">
      <c r="B6995">
        <v>1</v>
      </c>
    </row>
    <row r="6996" spans="2:2">
      <c r="B6996">
        <v>1</v>
      </c>
    </row>
    <row r="6997" spans="2:2">
      <c r="B6997">
        <v>1</v>
      </c>
    </row>
    <row r="6998" spans="2:2">
      <c r="B6998">
        <v>1</v>
      </c>
    </row>
    <row r="6999" spans="2:2">
      <c r="B6999">
        <v>1</v>
      </c>
    </row>
    <row r="7000" spans="2:2">
      <c r="B7000">
        <v>1</v>
      </c>
    </row>
    <row r="7001" spans="2:2">
      <c r="B7001">
        <v>1</v>
      </c>
    </row>
    <row r="7002" spans="2:2">
      <c r="B7002">
        <v>1</v>
      </c>
    </row>
    <row r="7003" spans="2:2">
      <c r="B7003">
        <v>1</v>
      </c>
    </row>
    <row r="7004" spans="2:2">
      <c r="B7004">
        <v>1</v>
      </c>
    </row>
    <row r="7005" spans="2:2">
      <c r="B7005">
        <v>1</v>
      </c>
    </row>
    <row r="7006" spans="2:2">
      <c r="B7006">
        <v>1</v>
      </c>
    </row>
    <row r="7007" spans="2:2">
      <c r="B7007">
        <v>1</v>
      </c>
    </row>
    <row r="7008" spans="2:2">
      <c r="B7008">
        <v>1</v>
      </c>
    </row>
    <row r="7009" spans="2:2">
      <c r="B7009">
        <v>1</v>
      </c>
    </row>
    <row r="7010" spans="2:2">
      <c r="B7010">
        <v>1</v>
      </c>
    </row>
    <row r="7011" spans="2:2">
      <c r="B7011">
        <v>1</v>
      </c>
    </row>
    <row r="7012" spans="2:2">
      <c r="B7012">
        <v>1</v>
      </c>
    </row>
    <row r="7013" spans="2:2">
      <c r="B7013">
        <v>1</v>
      </c>
    </row>
    <row r="7014" spans="2:2">
      <c r="B7014">
        <v>1</v>
      </c>
    </row>
    <row r="7015" spans="2:2">
      <c r="B7015">
        <v>1</v>
      </c>
    </row>
    <row r="7016" spans="2:2">
      <c r="B7016">
        <v>1</v>
      </c>
    </row>
    <row r="7017" spans="2:2">
      <c r="B7017">
        <v>1</v>
      </c>
    </row>
    <row r="7018" spans="2:2">
      <c r="B7018">
        <v>1</v>
      </c>
    </row>
    <row r="7019" spans="2:2">
      <c r="B7019">
        <v>1</v>
      </c>
    </row>
    <row r="7020" spans="2:2">
      <c r="B7020">
        <v>1</v>
      </c>
    </row>
    <row r="7021" spans="2:2">
      <c r="B7021">
        <v>1</v>
      </c>
    </row>
    <row r="7022" spans="2:2">
      <c r="B7022">
        <v>1</v>
      </c>
    </row>
    <row r="7023" spans="2:2">
      <c r="B7023">
        <v>1</v>
      </c>
    </row>
    <row r="7024" spans="2:2">
      <c r="B7024">
        <v>1</v>
      </c>
    </row>
    <row r="7025" spans="2:2">
      <c r="B7025">
        <v>1</v>
      </c>
    </row>
    <row r="7026" spans="2:2">
      <c r="B7026">
        <v>1</v>
      </c>
    </row>
    <row r="7027" spans="2:2">
      <c r="B7027">
        <v>1</v>
      </c>
    </row>
    <row r="7028" spans="2:2">
      <c r="B7028">
        <v>1</v>
      </c>
    </row>
    <row r="7029" spans="2:2">
      <c r="B7029">
        <v>1</v>
      </c>
    </row>
    <row r="7030" spans="2:2">
      <c r="B7030">
        <v>1</v>
      </c>
    </row>
    <row r="7031" spans="2:2">
      <c r="B7031">
        <v>1</v>
      </c>
    </row>
    <row r="7032" spans="2:2">
      <c r="B7032">
        <v>1</v>
      </c>
    </row>
    <row r="7033" spans="2:2">
      <c r="B7033">
        <v>1</v>
      </c>
    </row>
    <row r="7034" spans="2:2">
      <c r="B7034">
        <v>1</v>
      </c>
    </row>
    <row r="7035" spans="2:2">
      <c r="B7035">
        <v>1</v>
      </c>
    </row>
    <row r="7036" spans="2:2">
      <c r="B7036">
        <v>1</v>
      </c>
    </row>
    <row r="7037" spans="2:2">
      <c r="B7037">
        <v>1</v>
      </c>
    </row>
    <row r="7038" spans="2:2">
      <c r="B7038">
        <v>1</v>
      </c>
    </row>
    <row r="7039" spans="2:2">
      <c r="B7039">
        <v>1</v>
      </c>
    </row>
    <row r="7040" spans="2:2">
      <c r="B7040">
        <v>1</v>
      </c>
    </row>
    <row r="7041" spans="2:2">
      <c r="B7041">
        <v>1</v>
      </c>
    </row>
    <row r="7042" spans="2:2">
      <c r="B7042">
        <v>1</v>
      </c>
    </row>
    <row r="7043" spans="2:2">
      <c r="B7043">
        <v>1</v>
      </c>
    </row>
    <row r="7044" spans="2:2">
      <c r="B7044">
        <v>1</v>
      </c>
    </row>
    <row r="7045" spans="2:2">
      <c r="B7045">
        <v>1</v>
      </c>
    </row>
    <row r="7046" spans="2:2">
      <c r="B7046">
        <v>1</v>
      </c>
    </row>
    <row r="7047" spans="2:2">
      <c r="B7047">
        <v>1</v>
      </c>
    </row>
    <row r="7048" spans="2:2">
      <c r="B7048">
        <v>1</v>
      </c>
    </row>
    <row r="7049" spans="2:2">
      <c r="B7049">
        <v>1</v>
      </c>
    </row>
    <row r="7050" spans="2:2">
      <c r="B7050">
        <v>1</v>
      </c>
    </row>
    <row r="7051" spans="2:2">
      <c r="B7051">
        <v>1</v>
      </c>
    </row>
    <row r="7052" spans="2:2">
      <c r="B7052">
        <v>1</v>
      </c>
    </row>
    <row r="7053" spans="2:2">
      <c r="B7053">
        <v>1</v>
      </c>
    </row>
    <row r="7054" spans="2:2">
      <c r="B7054">
        <v>1</v>
      </c>
    </row>
    <row r="7055" spans="2:2">
      <c r="B7055">
        <v>1</v>
      </c>
    </row>
    <row r="7056" spans="2:2">
      <c r="B7056">
        <v>1</v>
      </c>
    </row>
    <row r="7057" spans="2:2">
      <c r="B7057">
        <v>1</v>
      </c>
    </row>
    <row r="7058" spans="2:2">
      <c r="B7058">
        <v>1</v>
      </c>
    </row>
    <row r="7059" spans="2:2">
      <c r="B7059">
        <v>1</v>
      </c>
    </row>
    <row r="7060" spans="2:2">
      <c r="B7060">
        <v>1</v>
      </c>
    </row>
    <row r="7061" spans="2:2">
      <c r="B7061">
        <v>1</v>
      </c>
    </row>
    <row r="7062" spans="2:2">
      <c r="B7062">
        <v>1</v>
      </c>
    </row>
    <row r="7063" spans="2:2">
      <c r="B7063">
        <v>1</v>
      </c>
    </row>
    <row r="7064" spans="2:2">
      <c r="B7064">
        <v>1</v>
      </c>
    </row>
    <row r="7065" spans="2:2">
      <c r="B7065">
        <v>1</v>
      </c>
    </row>
    <row r="7066" spans="2:2">
      <c r="B7066">
        <v>1</v>
      </c>
    </row>
    <row r="7067" spans="2:2">
      <c r="B7067">
        <v>1</v>
      </c>
    </row>
    <row r="7068" spans="2:2">
      <c r="B7068">
        <v>1</v>
      </c>
    </row>
    <row r="7069" spans="2:2">
      <c r="B7069">
        <v>1</v>
      </c>
    </row>
    <row r="7070" spans="2:2">
      <c r="B7070">
        <v>1</v>
      </c>
    </row>
    <row r="7071" spans="2:2">
      <c r="B7071">
        <v>1</v>
      </c>
    </row>
    <row r="7072" spans="2:2">
      <c r="B7072">
        <v>1</v>
      </c>
    </row>
    <row r="7073" spans="2:2">
      <c r="B7073">
        <v>1</v>
      </c>
    </row>
    <row r="7074" spans="2:2">
      <c r="B7074">
        <v>1</v>
      </c>
    </row>
    <row r="7075" spans="2:2">
      <c r="B7075">
        <v>1</v>
      </c>
    </row>
    <row r="7076" spans="2:2">
      <c r="B7076">
        <v>1</v>
      </c>
    </row>
    <row r="7077" spans="2:2">
      <c r="B7077">
        <v>1</v>
      </c>
    </row>
    <row r="7078" spans="2:2">
      <c r="B7078">
        <v>1</v>
      </c>
    </row>
    <row r="7079" spans="2:2">
      <c r="B7079">
        <v>1</v>
      </c>
    </row>
    <row r="7080" spans="2:2">
      <c r="B7080">
        <v>1</v>
      </c>
    </row>
    <row r="7081" spans="2:2">
      <c r="B7081">
        <v>1</v>
      </c>
    </row>
    <row r="7082" spans="2:2">
      <c r="B7082">
        <v>1</v>
      </c>
    </row>
    <row r="7083" spans="2:2">
      <c r="B7083">
        <v>1</v>
      </c>
    </row>
    <row r="7084" spans="2:2">
      <c r="B7084">
        <v>1</v>
      </c>
    </row>
    <row r="7085" spans="2:2">
      <c r="B7085">
        <v>1</v>
      </c>
    </row>
    <row r="7086" spans="2:2">
      <c r="B7086">
        <v>1</v>
      </c>
    </row>
    <row r="7087" spans="2:2">
      <c r="B7087">
        <v>1</v>
      </c>
    </row>
    <row r="7088" spans="2:2">
      <c r="B7088">
        <v>1</v>
      </c>
    </row>
    <row r="7089" spans="2:2">
      <c r="B7089">
        <v>1</v>
      </c>
    </row>
    <row r="7090" spans="2:2">
      <c r="B7090">
        <v>1</v>
      </c>
    </row>
    <row r="7091" spans="2:2">
      <c r="B7091">
        <v>1</v>
      </c>
    </row>
    <row r="7092" spans="2:2">
      <c r="B7092">
        <v>1</v>
      </c>
    </row>
    <row r="7093" spans="2:2">
      <c r="B7093">
        <v>1</v>
      </c>
    </row>
    <row r="7094" spans="2:2">
      <c r="B7094">
        <v>1</v>
      </c>
    </row>
    <row r="7095" spans="2:2">
      <c r="B7095">
        <v>1</v>
      </c>
    </row>
    <row r="7096" spans="2:2">
      <c r="B7096">
        <v>1</v>
      </c>
    </row>
    <row r="7097" spans="2:2">
      <c r="B7097">
        <v>1</v>
      </c>
    </row>
    <row r="7098" spans="2:2">
      <c r="B7098">
        <v>1</v>
      </c>
    </row>
    <row r="7099" spans="2:2">
      <c r="B7099">
        <v>1</v>
      </c>
    </row>
    <row r="7100" spans="2:2">
      <c r="B7100">
        <v>1</v>
      </c>
    </row>
    <row r="7101" spans="2:2">
      <c r="B7101">
        <v>1</v>
      </c>
    </row>
    <row r="7102" spans="2:2">
      <c r="B7102">
        <v>1</v>
      </c>
    </row>
    <row r="7103" spans="2:2">
      <c r="B7103">
        <v>1</v>
      </c>
    </row>
    <row r="7104" spans="2:2">
      <c r="B7104">
        <v>1</v>
      </c>
    </row>
    <row r="7105" spans="2:2">
      <c r="B7105">
        <v>1</v>
      </c>
    </row>
    <row r="7106" spans="2:2">
      <c r="B7106">
        <v>1</v>
      </c>
    </row>
    <row r="7107" spans="2:2">
      <c r="B7107">
        <v>1</v>
      </c>
    </row>
    <row r="7108" spans="2:2">
      <c r="B7108">
        <v>1</v>
      </c>
    </row>
    <row r="7109" spans="2:2">
      <c r="B7109">
        <v>1</v>
      </c>
    </row>
    <row r="7110" spans="2:2">
      <c r="B7110">
        <v>1</v>
      </c>
    </row>
    <row r="7111" spans="2:2">
      <c r="B7111">
        <v>1</v>
      </c>
    </row>
    <row r="7112" spans="2:2">
      <c r="B7112">
        <v>1</v>
      </c>
    </row>
    <row r="7113" spans="2:2">
      <c r="B7113">
        <v>1</v>
      </c>
    </row>
    <row r="7114" spans="2:2">
      <c r="B7114">
        <v>1</v>
      </c>
    </row>
    <row r="7115" spans="2:2">
      <c r="B7115">
        <v>1</v>
      </c>
    </row>
    <row r="7116" spans="2:2">
      <c r="B7116">
        <v>1</v>
      </c>
    </row>
    <row r="7117" spans="2:2">
      <c r="B7117">
        <v>1</v>
      </c>
    </row>
    <row r="7118" spans="2:2">
      <c r="B7118">
        <v>1</v>
      </c>
    </row>
    <row r="7119" spans="2:2">
      <c r="B7119">
        <v>1</v>
      </c>
    </row>
    <row r="7120" spans="2:2">
      <c r="B7120">
        <v>1</v>
      </c>
    </row>
    <row r="7121" spans="2:2">
      <c r="B7121">
        <v>1</v>
      </c>
    </row>
    <row r="7122" spans="2:2">
      <c r="B7122">
        <v>1</v>
      </c>
    </row>
    <row r="7123" spans="2:2">
      <c r="B7123">
        <v>1</v>
      </c>
    </row>
    <row r="7124" spans="2:2">
      <c r="B7124">
        <v>1</v>
      </c>
    </row>
    <row r="7125" spans="2:2">
      <c r="B7125">
        <v>1</v>
      </c>
    </row>
    <row r="7126" spans="2:2">
      <c r="B7126">
        <v>1</v>
      </c>
    </row>
    <row r="7127" spans="2:2">
      <c r="B7127">
        <v>1</v>
      </c>
    </row>
    <row r="7128" spans="2:2">
      <c r="B7128">
        <v>1</v>
      </c>
    </row>
    <row r="7129" spans="2:2">
      <c r="B7129">
        <v>1</v>
      </c>
    </row>
    <row r="7130" spans="2:2">
      <c r="B7130">
        <v>1</v>
      </c>
    </row>
    <row r="7131" spans="2:2">
      <c r="B7131">
        <v>1</v>
      </c>
    </row>
    <row r="7132" spans="2:2">
      <c r="B7132">
        <v>1</v>
      </c>
    </row>
    <row r="7133" spans="2:2">
      <c r="B7133">
        <v>1</v>
      </c>
    </row>
    <row r="7134" spans="2:2">
      <c r="B7134">
        <v>1</v>
      </c>
    </row>
    <row r="7135" spans="2:2">
      <c r="B7135">
        <v>1</v>
      </c>
    </row>
    <row r="7136" spans="2:2">
      <c r="B7136">
        <v>1</v>
      </c>
    </row>
    <row r="7137" spans="2:2">
      <c r="B7137">
        <v>1</v>
      </c>
    </row>
    <row r="7138" spans="2:2">
      <c r="B7138">
        <v>1</v>
      </c>
    </row>
    <row r="7139" spans="2:2">
      <c r="B7139">
        <v>1</v>
      </c>
    </row>
    <row r="7140" spans="2:2">
      <c r="B7140">
        <v>1</v>
      </c>
    </row>
    <row r="7141" spans="2:2">
      <c r="B7141">
        <v>1</v>
      </c>
    </row>
    <row r="7142" spans="2:2">
      <c r="B7142">
        <v>1</v>
      </c>
    </row>
    <row r="7143" spans="2:2">
      <c r="B7143">
        <v>1</v>
      </c>
    </row>
    <row r="7144" spans="2:2">
      <c r="B7144">
        <v>1</v>
      </c>
    </row>
    <row r="7145" spans="2:2">
      <c r="B7145">
        <v>1</v>
      </c>
    </row>
    <row r="7146" spans="2:2">
      <c r="B7146">
        <v>1</v>
      </c>
    </row>
    <row r="7147" spans="2:2">
      <c r="B7147">
        <v>1</v>
      </c>
    </row>
    <row r="7148" spans="2:2">
      <c r="B7148">
        <v>1</v>
      </c>
    </row>
    <row r="7149" spans="2:2">
      <c r="B7149">
        <v>1</v>
      </c>
    </row>
    <row r="7150" spans="2:2">
      <c r="B7150">
        <v>1</v>
      </c>
    </row>
    <row r="7151" spans="2:2">
      <c r="B7151">
        <v>1</v>
      </c>
    </row>
    <row r="7152" spans="2:2">
      <c r="B7152">
        <v>1</v>
      </c>
    </row>
    <row r="7153" spans="2:2">
      <c r="B7153">
        <v>1</v>
      </c>
    </row>
    <row r="7154" spans="2:2">
      <c r="B7154">
        <v>1</v>
      </c>
    </row>
    <row r="7155" spans="2:2">
      <c r="B7155">
        <v>1</v>
      </c>
    </row>
    <row r="7156" spans="2:2">
      <c r="B7156">
        <v>1</v>
      </c>
    </row>
    <row r="7157" spans="2:2">
      <c r="B7157">
        <v>1</v>
      </c>
    </row>
    <row r="7158" spans="2:2">
      <c r="B7158">
        <v>1</v>
      </c>
    </row>
    <row r="7159" spans="2:2">
      <c r="B7159">
        <v>1</v>
      </c>
    </row>
    <row r="7160" spans="2:2">
      <c r="B7160">
        <v>1</v>
      </c>
    </row>
    <row r="7161" spans="2:2">
      <c r="B7161">
        <v>1</v>
      </c>
    </row>
    <row r="7162" spans="2:2">
      <c r="B7162">
        <v>1</v>
      </c>
    </row>
    <row r="7163" spans="2:2">
      <c r="B7163">
        <v>1</v>
      </c>
    </row>
    <row r="7164" spans="2:2">
      <c r="B7164">
        <v>1</v>
      </c>
    </row>
    <row r="7165" spans="2:2">
      <c r="B7165">
        <v>1</v>
      </c>
    </row>
    <row r="7166" spans="2:2">
      <c r="B7166">
        <v>1</v>
      </c>
    </row>
    <row r="7167" spans="2:2">
      <c r="B7167">
        <v>1</v>
      </c>
    </row>
    <row r="7168" spans="2:2">
      <c r="B7168">
        <v>1</v>
      </c>
    </row>
    <row r="7169" spans="2:2">
      <c r="B7169">
        <v>1</v>
      </c>
    </row>
    <row r="7170" spans="2:2">
      <c r="B7170">
        <v>1</v>
      </c>
    </row>
    <row r="7171" spans="2:2">
      <c r="B7171">
        <v>1</v>
      </c>
    </row>
    <row r="7172" spans="2:2">
      <c r="B7172">
        <v>1</v>
      </c>
    </row>
    <row r="7173" spans="2:2">
      <c r="B7173">
        <v>1</v>
      </c>
    </row>
    <row r="7174" spans="2:2">
      <c r="B7174">
        <v>1</v>
      </c>
    </row>
    <row r="7175" spans="2:2">
      <c r="B7175">
        <v>1</v>
      </c>
    </row>
    <row r="7176" spans="2:2">
      <c r="B7176">
        <v>1</v>
      </c>
    </row>
    <row r="7177" spans="2:2">
      <c r="B7177">
        <v>1</v>
      </c>
    </row>
    <row r="7178" spans="2:2">
      <c r="B7178">
        <v>1</v>
      </c>
    </row>
    <row r="7179" spans="2:2">
      <c r="B7179">
        <v>1</v>
      </c>
    </row>
    <row r="7180" spans="2:2">
      <c r="B7180">
        <v>1</v>
      </c>
    </row>
    <row r="7181" spans="2:2">
      <c r="B7181">
        <v>1</v>
      </c>
    </row>
    <row r="7182" spans="2:2">
      <c r="B7182">
        <v>1</v>
      </c>
    </row>
    <row r="7183" spans="2:2">
      <c r="B7183">
        <v>1</v>
      </c>
    </row>
    <row r="7184" spans="2:2">
      <c r="B7184">
        <v>1</v>
      </c>
    </row>
    <row r="7185" spans="2:2">
      <c r="B7185">
        <v>1</v>
      </c>
    </row>
    <row r="7186" spans="2:2">
      <c r="B7186">
        <v>1</v>
      </c>
    </row>
    <row r="7187" spans="2:2">
      <c r="B7187">
        <v>1</v>
      </c>
    </row>
    <row r="7188" spans="2:2">
      <c r="B7188">
        <v>1</v>
      </c>
    </row>
    <row r="7189" spans="2:2">
      <c r="B7189">
        <v>1</v>
      </c>
    </row>
    <row r="7190" spans="2:2">
      <c r="B7190">
        <v>1</v>
      </c>
    </row>
    <row r="7191" spans="2:2">
      <c r="B7191">
        <v>1</v>
      </c>
    </row>
    <row r="7192" spans="2:2">
      <c r="B7192">
        <v>1</v>
      </c>
    </row>
    <row r="7193" spans="2:2">
      <c r="B7193">
        <v>1</v>
      </c>
    </row>
    <row r="7194" spans="2:2">
      <c r="B7194">
        <v>1</v>
      </c>
    </row>
    <row r="7195" spans="2:2">
      <c r="B7195">
        <v>1</v>
      </c>
    </row>
    <row r="7196" spans="2:2">
      <c r="B7196">
        <v>1</v>
      </c>
    </row>
    <row r="7197" spans="2:2">
      <c r="B7197">
        <v>1</v>
      </c>
    </row>
    <row r="7198" spans="2:2">
      <c r="B7198">
        <v>1</v>
      </c>
    </row>
    <row r="7199" spans="2:2">
      <c r="B7199">
        <v>1</v>
      </c>
    </row>
    <row r="7200" spans="2:2">
      <c r="B7200">
        <v>1</v>
      </c>
    </row>
    <row r="7201" spans="2:2">
      <c r="B7201">
        <v>1</v>
      </c>
    </row>
    <row r="7202" spans="2:2">
      <c r="B7202">
        <v>1</v>
      </c>
    </row>
    <row r="7203" spans="2:2">
      <c r="B7203">
        <v>1</v>
      </c>
    </row>
    <row r="7204" spans="2:2">
      <c r="B7204">
        <v>1</v>
      </c>
    </row>
    <row r="7205" spans="2:2">
      <c r="B7205">
        <v>1</v>
      </c>
    </row>
    <row r="7206" spans="2:2">
      <c r="B7206">
        <v>1</v>
      </c>
    </row>
    <row r="7207" spans="2:2">
      <c r="B7207">
        <v>1</v>
      </c>
    </row>
    <row r="7208" spans="2:2">
      <c r="B7208">
        <v>1</v>
      </c>
    </row>
    <row r="7209" spans="2:2">
      <c r="B7209">
        <v>1</v>
      </c>
    </row>
    <row r="7210" spans="2:2">
      <c r="B7210">
        <v>1</v>
      </c>
    </row>
    <row r="7211" spans="2:2">
      <c r="B7211">
        <v>1</v>
      </c>
    </row>
    <row r="7212" spans="2:2">
      <c r="B7212">
        <v>1</v>
      </c>
    </row>
    <row r="7213" spans="2:2">
      <c r="B7213">
        <v>1</v>
      </c>
    </row>
    <row r="7214" spans="2:2">
      <c r="B7214">
        <v>1</v>
      </c>
    </row>
    <row r="7215" spans="2:2">
      <c r="B7215">
        <v>1</v>
      </c>
    </row>
    <row r="7216" spans="2:2">
      <c r="B7216">
        <v>1</v>
      </c>
    </row>
    <row r="7217" spans="2:2">
      <c r="B7217">
        <v>1</v>
      </c>
    </row>
    <row r="7218" spans="2:2">
      <c r="B7218">
        <v>1</v>
      </c>
    </row>
    <row r="7219" spans="2:2">
      <c r="B7219">
        <v>1</v>
      </c>
    </row>
    <row r="7220" spans="2:2">
      <c r="B7220">
        <v>1</v>
      </c>
    </row>
    <row r="7221" spans="2:2">
      <c r="B7221">
        <v>1</v>
      </c>
    </row>
    <row r="7222" spans="2:2">
      <c r="B7222">
        <v>1</v>
      </c>
    </row>
    <row r="7223" spans="2:2">
      <c r="B7223">
        <v>1</v>
      </c>
    </row>
    <row r="7224" spans="2:2">
      <c r="B7224">
        <v>1</v>
      </c>
    </row>
    <row r="7225" spans="2:2">
      <c r="B7225">
        <v>1</v>
      </c>
    </row>
    <row r="7226" spans="2:2">
      <c r="B7226">
        <v>1</v>
      </c>
    </row>
    <row r="7227" spans="2:2">
      <c r="B7227">
        <v>1</v>
      </c>
    </row>
    <row r="7228" spans="2:2">
      <c r="B7228">
        <v>1</v>
      </c>
    </row>
    <row r="7229" spans="2:2">
      <c r="B7229">
        <v>1</v>
      </c>
    </row>
    <row r="7230" spans="2:2">
      <c r="B7230">
        <v>1</v>
      </c>
    </row>
    <row r="7231" spans="2:2">
      <c r="B7231">
        <v>1</v>
      </c>
    </row>
    <row r="7232" spans="2:2">
      <c r="B7232">
        <v>1</v>
      </c>
    </row>
    <row r="7233" spans="2:2">
      <c r="B7233">
        <v>1</v>
      </c>
    </row>
    <row r="7234" spans="2:2">
      <c r="B7234">
        <v>1</v>
      </c>
    </row>
    <row r="7235" spans="2:2">
      <c r="B7235">
        <v>1</v>
      </c>
    </row>
    <row r="7236" spans="2:2">
      <c r="B7236">
        <v>1</v>
      </c>
    </row>
    <row r="7237" spans="2:2">
      <c r="B7237">
        <v>1</v>
      </c>
    </row>
    <row r="7238" spans="2:2">
      <c r="B7238">
        <v>1</v>
      </c>
    </row>
    <row r="7239" spans="2:2">
      <c r="B7239">
        <v>1</v>
      </c>
    </row>
    <row r="7240" spans="2:2">
      <c r="B7240">
        <v>1</v>
      </c>
    </row>
    <row r="7241" spans="2:2">
      <c r="B7241">
        <v>1</v>
      </c>
    </row>
    <row r="7242" spans="2:2">
      <c r="B7242">
        <v>1</v>
      </c>
    </row>
    <row r="7243" spans="2:2">
      <c r="B7243">
        <v>1</v>
      </c>
    </row>
    <row r="7244" spans="2:2">
      <c r="B7244">
        <v>1</v>
      </c>
    </row>
    <row r="7245" spans="2:2">
      <c r="B7245">
        <v>1</v>
      </c>
    </row>
    <row r="7246" spans="2:2">
      <c r="B7246">
        <v>1</v>
      </c>
    </row>
    <row r="7247" spans="2:2">
      <c r="B7247">
        <v>1</v>
      </c>
    </row>
    <row r="7248" spans="2:2">
      <c r="B7248">
        <v>1</v>
      </c>
    </row>
    <row r="7249" spans="2:2">
      <c r="B7249">
        <v>1</v>
      </c>
    </row>
    <row r="7250" spans="2:2">
      <c r="B7250">
        <v>1</v>
      </c>
    </row>
    <row r="7251" spans="2:2">
      <c r="B7251">
        <v>1</v>
      </c>
    </row>
    <row r="7252" spans="2:2">
      <c r="B7252">
        <v>1</v>
      </c>
    </row>
    <row r="7253" spans="2:2">
      <c r="B7253">
        <v>1</v>
      </c>
    </row>
    <row r="7254" spans="2:2">
      <c r="B7254">
        <v>1</v>
      </c>
    </row>
    <row r="7255" spans="2:2">
      <c r="B7255">
        <v>1</v>
      </c>
    </row>
    <row r="7256" spans="2:2">
      <c r="B7256">
        <v>1</v>
      </c>
    </row>
    <row r="7257" spans="2:2">
      <c r="B7257">
        <v>1</v>
      </c>
    </row>
    <row r="7258" spans="2:2">
      <c r="B7258">
        <v>1</v>
      </c>
    </row>
    <row r="7259" spans="2:2">
      <c r="B7259">
        <v>1</v>
      </c>
    </row>
    <row r="7260" spans="2:2">
      <c r="B7260">
        <v>1</v>
      </c>
    </row>
    <row r="7261" spans="2:2">
      <c r="B7261">
        <v>1</v>
      </c>
    </row>
    <row r="7262" spans="2:2">
      <c r="B7262">
        <v>1</v>
      </c>
    </row>
    <row r="7263" spans="2:2">
      <c r="B7263">
        <v>1</v>
      </c>
    </row>
    <row r="7264" spans="2:2">
      <c r="B7264">
        <v>1</v>
      </c>
    </row>
    <row r="7265" spans="2:2">
      <c r="B7265">
        <v>1</v>
      </c>
    </row>
    <row r="7266" spans="2:2">
      <c r="B7266">
        <v>1</v>
      </c>
    </row>
    <row r="7267" spans="2:2">
      <c r="B7267">
        <v>1</v>
      </c>
    </row>
    <row r="7268" spans="2:2">
      <c r="B7268">
        <v>1</v>
      </c>
    </row>
    <row r="7269" spans="2:2">
      <c r="B7269">
        <v>1</v>
      </c>
    </row>
    <row r="7270" spans="2:2">
      <c r="B7270">
        <v>1</v>
      </c>
    </row>
    <row r="7271" spans="2:2">
      <c r="B7271">
        <v>1</v>
      </c>
    </row>
    <row r="7272" spans="2:2">
      <c r="B7272">
        <v>1</v>
      </c>
    </row>
    <row r="7273" spans="2:2">
      <c r="B7273">
        <v>1</v>
      </c>
    </row>
    <row r="7274" spans="2:2">
      <c r="B7274">
        <v>1</v>
      </c>
    </row>
    <row r="7275" spans="2:2">
      <c r="B7275">
        <v>1</v>
      </c>
    </row>
    <row r="7276" spans="2:2">
      <c r="B7276">
        <v>1</v>
      </c>
    </row>
    <row r="7277" spans="2:2">
      <c r="B7277">
        <v>1</v>
      </c>
    </row>
    <row r="7278" spans="2:2">
      <c r="B7278">
        <v>1</v>
      </c>
    </row>
    <row r="7279" spans="2:2">
      <c r="B7279">
        <v>1</v>
      </c>
    </row>
    <row r="7280" spans="2:2">
      <c r="B7280">
        <v>1</v>
      </c>
    </row>
    <row r="7281" spans="2:2">
      <c r="B7281">
        <v>1</v>
      </c>
    </row>
    <row r="7282" spans="2:2">
      <c r="B7282">
        <v>1</v>
      </c>
    </row>
    <row r="7283" spans="2:2">
      <c r="B7283">
        <v>1</v>
      </c>
    </row>
    <row r="7284" spans="2:2">
      <c r="B7284">
        <v>1</v>
      </c>
    </row>
    <row r="7285" spans="2:2">
      <c r="B7285">
        <v>1</v>
      </c>
    </row>
    <row r="7286" spans="2:2">
      <c r="B7286">
        <v>1</v>
      </c>
    </row>
    <row r="7287" spans="2:2">
      <c r="B7287">
        <v>1</v>
      </c>
    </row>
    <row r="7288" spans="2:2">
      <c r="B7288">
        <v>1</v>
      </c>
    </row>
    <row r="7289" spans="2:2">
      <c r="B7289">
        <v>1</v>
      </c>
    </row>
    <row r="7290" spans="2:2">
      <c r="B7290">
        <v>1</v>
      </c>
    </row>
    <row r="7291" spans="2:2">
      <c r="B7291">
        <v>1</v>
      </c>
    </row>
    <row r="7292" spans="2:2">
      <c r="B7292">
        <v>1</v>
      </c>
    </row>
    <row r="7293" spans="2:2">
      <c r="B7293">
        <v>1</v>
      </c>
    </row>
    <row r="7294" spans="2:2">
      <c r="B7294">
        <v>1</v>
      </c>
    </row>
    <row r="7295" spans="2:2">
      <c r="B7295">
        <v>1</v>
      </c>
    </row>
    <row r="7296" spans="2:2">
      <c r="B7296">
        <v>1</v>
      </c>
    </row>
    <row r="7297" spans="2:2">
      <c r="B7297">
        <v>1</v>
      </c>
    </row>
    <row r="7298" spans="2:2">
      <c r="B7298">
        <v>1</v>
      </c>
    </row>
    <row r="7299" spans="2:2">
      <c r="B7299">
        <v>1</v>
      </c>
    </row>
    <row r="7300" spans="2:2">
      <c r="B7300">
        <v>1</v>
      </c>
    </row>
    <row r="7301" spans="2:2">
      <c r="B7301">
        <v>1</v>
      </c>
    </row>
    <row r="7302" spans="2:2">
      <c r="B7302">
        <v>1</v>
      </c>
    </row>
    <row r="7303" spans="2:2">
      <c r="B7303">
        <v>1</v>
      </c>
    </row>
    <row r="7304" spans="2:2">
      <c r="B7304">
        <v>1</v>
      </c>
    </row>
    <row r="7305" spans="2:2">
      <c r="B7305">
        <v>1</v>
      </c>
    </row>
    <row r="7306" spans="2:2">
      <c r="B7306">
        <v>1</v>
      </c>
    </row>
    <row r="7307" spans="2:2">
      <c r="B7307">
        <v>1</v>
      </c>
    </row>
    <row r="7308" spans="2:2">
      <c r="B7308">
        <v>1</v>
      </c>
    </row>
    <row r="7309" spans="2:2">
      <c r="B7309">
        <v>1</v>
      </c>
    </row>
    <row r="7310" spans="2:2">
      <c r="B7310">
        <v>1</v>
      </c>
    </row>
    <row r="7311" spans="2:2">
      <c r="B7311">
        <v>1</v>
      </c>
    </row>
    <row r="7312" spans="2:2">
      <c r="B7312">
        <v>1</v>
      </c>
    </row>
    <row r="7313" spans="2:2">
      <c r="B7313">
        <v>1</v>
      </c>
    </row>
    <row r="7314" spans="2:2">
      <c r="B7314">
        <v>1</v>
      </c>
    </row>
    <row r="7315" spans="2:2">
      <c r="B7315">
        <v>1</v>
      </c>
    </row>
    <row r="7316" spans="2:2">
      <c r="B7316">
        <v>1</v>
      </c>
    </row>
    <row r="7317" spans="2:2">
      <c r="B7317">
        <v>1</v>
      </c>
    </row>
    <row r="7318" spans="2:2">
      <c r="B7318">
        <v>1</v>
      </c>
    </row>
    <row r="7319" spans="2:2">
      <c r="B7319">
        <v>1</v>
      </c>
    </row>
    <row r="7320" spans="2:2">
      <c r="B7320">
        <v>1</v>
      </c>
    </row>
    <row r="7321" spans="2:2">
      <c r="B7321">
        <v>1</v>
      </c>
    </row>
    <row r="7322" spans="2:2">
      <c r="B7322">
        <v>1</v>
      </c>
    </row>
    <row r="7323" spans="2:2">
      <c r="B7323">
        <v>1</v>
      </c>
    </row>
    <row r="7324" spans="2:2">
      <c r="B7324">
        <v>1</v>
      </c>
    </row>
    <row r="7325" spans="2:2">
      <c r="B7325">
        <v>1</v>
      </c>
    </row>
    <row r="7326" spans="2:2">
      <c r="B7326">
        <v>1</v>
      </c>
    </row>
    <row r="7327" spans="2:2">
      <c r="B7327">
        <v>1</v>
      </c>
    </row>
    <row r="7328" spans="2:2">
      <c r="B7328">
        <v>1</v>
      </c>
    </row>
    <row r="7329" spans="2:2">
      <c r="B7329">
        <v>1</v>
      </c>
    </row>
    <row r="7330" spans="2:2">
      <c r="B7330">
        <v>1</v>
      </c>
    </row>
    <row r="7331" spans="2:2">
      <c r="B7331">
        <v>1</v>
      </c>
    </row>
    <row r="7332" spans="2:2">
      <c r="B7332">
        <v>1</v>
      </c>
    </row>
    <row r="7333" spans="2:2">
      <c r="B7333">
        <v>1</v>
      </c>
    </row>
    <row r="7334" spans="2:2">
      <c r="B7334">
        <v>1</v>
      </c>
    </row>
    <row r="7335" spans="2:2">
      <c r="B7335">
        <v>1</v>
      </c>
    </row>
    <row r="7336" spans="2:2">
      <c r="B7336">
        <v>1</v>
      </c>
    </row>
    <row r="7337" spans="2:2">
      <c r="B7337">
        <v>1</v>
      </c>
    </row>
    <row r="7338" spans="2:2">
      <c r="B7338">
        <v>1</v>
      </c>
    </row>
    <row r="7339" spans="2:2">
      <c r="B7339">
        <v>1</v>
      </c>
    </row>
    <row r="7340" spans="2:2">
      <c r="B7340">
        <v>1</v>
      </c>
    </row>
    <row r="7341" spans="2:2">
      <c r="B7341">
        <v>1</v>
      </c>
    </row>
    <row r="7342" spans="2:2">
      <c r="B7342">
        <v>1</v>
      </c>
    </row>
    <row r="7343" spans="2:2">
      <c r="B7343">
        <v>1</v>
      </c>
    </row>
    <row r="7344" spans="2:2">
      <c r="B7344">
        <v>1</v>
      </c>
    </row>
    <row r="7345" spans="2:2">
      <c r="B7345">
        <v>1</v>
      </c>
    </row>
    <row r="7346" spans="2:2">
      <c r="B7346">
        <v>1</v>
      </c>
    </row>
    <row r="7347" spans="2:2">
      <c r="B7347">
        <v>1</v>
      </c>
    </row>
    <row r="7348" spans="2:2">
      <c r="B7348">
        <v>1</v>
      </c>
    </row>
    <row r="7349" spans="2:2">
      <c r="B7349">
        <v>1</v>
      </c>
    </row>
    <row r="7350" spans="2:2">
      <c r="B7350">
        <v>1</v>
      </c>
    </row>
    <row r="7351" spans="2:2">
      <c r="B7351">
        <v>1</v>
      </c>
    </row>
    <row r="7352" spans="2:2">
      <c r="B7352">
        <v>1</v>
      </c>
    </row>
    <row r="7353" spans="2:2">
      <c r="B7353">
        <v>1</v>
      </c>
    </row>
    <row r="7354" spans="2:2">
      <c r="B7354">
        <v>1</v>
      </c>
    </row>
    <row r="7355" spans="2:2">
      <c r="B7355">
        <v>1</v>
      </c>
    </row>
    <row r="7356" spans="2:2">
      <c r="B7356">
        <v>1</v>
      </c>
    </row>
    <row r="7357" spans="2:2">
      <c r="B7357">
        <v>1</v>
      </c>
    </row>
    <row r="7358" spans="2:2">
      <c r="B7358">
        <v>1</v>
      </c>
    </row>
    <row r="7359" spans="2:2">
      <c r="B7359">
        <v>1</v>
      </c>
    </row>
    <row r="7360" spans="2:2">
      <c r="B7360">
        <v>1</v>
      </c>
    </row>
    <row r="7361" spans="2:2">
      <c r="B7361">
        <v>1</v>
      </c>
    </row>
    <row r="7362" spans="2:2">
      <c r="B7362">
        <v>1</v>
      </c>
    </row>
    <row r="7363" spans="2:2">
      <c r="B7363">
        <v>1</v>
      </c>
    </row>
    <row r="7364" spans="2:2">
      <c r="B7364">
        <v>1</v>
      </c>
    </row>
    <row r="7365" spans="2:2">
      <c r="B7365">
        <v>1</v>
      </c>
    </row>
    <row r="7366" spans="2:2">
      <c r="B7366">
        <v>1</v>
      </c>
    </row>
    <row r="7367" spans="2:2">
      <c r="B7367">
        <v>1</v>
      </c>
    </row>
    <row r="7368" spans="2:2">
      <c r="B7368">
        <v>1</v>
      </c>
    </row>
    <row r="7369" spans="2:2">
      <c r="B7369">
        <v>1</v>
      </c>
    </row>
    <row r="7370" spans="2:2">
      <c r="B7370">
        <v>1</v>
      </c>
    </row>
    <row r="7371" spans="2:2">
      <c r="B7371">
        <v>1</v>
      </c>
    </row>
    <row r="7372" spans="2:2">
      <c r="B7372">
        <v>1</v>
      </c>
    </row>
    <row r="7373" spans="2:2">
      <c r="B7373">
        <v>1</v>
      </c>
    </row>
    <row r="7374" spans="2:2">
      <c r="B7374">
        <v>1</v>
      </c>
    </row>
    <row r="7375" spans="2:2">
      <c r="B7375">
        <v>1</v>
      </c>
    </row>
    <row r="7376" spans="2:2">
      <c r="B7376">
        <v>1</v>
      </c>
    </row>
    <row r="7377" spans="2:2">
      <c r="B7377">
        <v>1</v>
      </c>
    </row>
    <row r="7378" spans="2:2">
      <c r="B7378">
        <v>1</v>
      </c>
    </row>
    <row r="7379" spans="2:2">
      <c r="B7379">
        <v>1</v>
      </c>
    </row>
    <row r="7380" spans="2:2">
      <c r="B7380">
        <v>1</v>
      </c>
    </row>
    <row r="7381" spans="2:2">
      <c r="B7381">
        <v>1</v>
      </c>
    </row>
    <row r="7382" spans="2:2">
      <c r="B7382">
        <v>1</v>
      </c>
    </row>
    <row r="7383" spans="2:2">
      <c r="B7383">
        <v>1</v>
      </c>
    </row>
    <row r="7384" spans="2:2">
      <c r="B7384">
        <v>1</v>
      </c>
    </row>
    <row r="7385" spans="2:2">
      <c r="B7385">
        <v>1</v>
      </c>
    </row>
    <row r="7386" spans="2:2">
      <c r="B7386">
        <v>1</v>
      </c>
    </row>
    <row r="7387" spans="2:2">
      <c r="B7387">
        <v>1</v>
      </c>
    </row>
    <row r="7388" spans="2:2">
      <c r="B7388">
        <v>1</v>
      </c>
    </row>
    <row r="7389" spans="2:2">
      <c r="B7389">
        <v>1</v>
      </c>
    </row>
    <row r="7390" spans="2:2">
      <c r="B7390">
        <v>1</v>
      </c>
    </row>
    <row r="7391" spans="2:2">
      <c r="B7391">
        <v>1</v>
      </c>
    </row>
    <row r="7392" spans="2:2">
      <c r="B7392">
        <v>1</v>
      </c>
    </row>
    <row r="7393" spans="2:2">
      <c r="B7393">
        <v>1</v>
      </c>
    </row>
    <row r="7394" spans="2:2">
      <c r="B7394">
        <v>1</v>
      </c>
    </row>
    <row r="7395" spans="2:2">
      <c r="B7395">
        <v>1</v>
      </c>
    </row>
    <row r="7396" spans="2:2">
      <c r="B7396">
        <v>1</v>
      </c>
    </row>
    <row r="7397" spans="2:2">
      <c r="B7397">
        <v>1</v>
      </c>
    </row>
    <row r="7398" spans="2:2">
      <c r="B7398">
        <v>1</v>
      </c>
    </row>
    <row r="7399" spans="2:2">
      <c r="B7399">
        <v>1</v>
      </c>
    </row>
    <row r="7400" spans="2:2">
      <c r="B7400">
        <v>1</v>
      </c>
    </row>
    <row r="7401" spans="2:2">
      <c r="B7401">
        <v>1</v>
      </c>
    </row>
    <row r="7402" spans="2:2">
      <c r="B7402">
        <v>1</v>
      </c>
    </row>
    <row r="7403" spans="2:2">
      <c r="B7403">
        <v>1</v>
      </c>
    </row>
    <row r="7404" spans="2:2">
      <c r="B7404">
        <v>1</v>
      </c>
    </row>
    <row r="7405" spans="2:2">
      <c r="B7405">
        <v>1</v>
      </c>
    </row>
    <row r="7406" spans="2:2">
      <c r="B7406">
        <v>1</v>
      </c>
    </row>
    <row r="7407" spans="2:2">
      <c r="B7407">
        <v>1</v>
      </c>
    </row>
    <row r="7408" spans="2:2">
      <c r="B7408">
        <v>1</v>
      </c>
    </row>
    <row r="7409" spans="2:2">
      <c r="B7409">
        <v>1</v>
      </c>
    </row>
    <row r="7410" spans="2:2">
      <c r="B7410">
        <v>1</v>
      </c>
    </row>
    <row r="7411" spans="2:2">
      <c r="B7411">
        <v>1</v>
      </c>
    </row>
    <row r="7412" spans="2:2">
      <c r="B7412">
        <v>1</v>
      </c>
    </row>
    <row r="7413" spans="2:2">
      <c r="B7413">
        <v>1</v>
      </c>
    </row>
    <row r="7414" spans="2:2">
      <c r="B7414">
        <v>1</v>
      </c>
    </row>
    <row r="7415" spans="2:2">
      <c r="B7415">
        <v>1</v>
      </c>
    </row>
    <row r="7416" spans="2:2">
      <c r="B7416">
        <v>1</v>
      </c>
    </row>
    <row r="7417" spans="2:2">
      <c r="B7417">
        <v>1</v>
      </c>
    </row>
    <row r="7418" spans="2:2">
      <c r="B7418">
        <v>1</v>
      </c>
    </row>
    <row r="7419" spans="2:2">
      <c r="B7419">
        <v>1</v>
      </c>
    </row>
    <row r="7420" spans="2:2">
      <c r="B7420">
        <v>1</v>
      </c>
    </row>
    <row r="7421" spans="2:2">
      <c r="B7421">
        <v>1</v>
      </c>
    </row>
    <row r="7422" spans="2:2">
      <c r="B7422">
        <v>1</v>
      </c>
    </row>
    <row r="7423" spans="2:2">
      <c r="B7423">
        <v>1</v>
      </c>
    </row>
    <row r="7424" spans="2:2">
      <c r="B7424">
        <v>1</v>
      </c>
    </row>
    <row r="7425" spans="2:2">
      <c r="B7425">
        <v>1</v>
      </c>
    </row>
    <row r="7426" spans="2:2">
      <c r="B7426">
        <v>1</v>
      </c>
    </row>
    <row r="7427" spans="2:2">
      <c r="B7427">
        <v>1</v>
      </c>
    </row>
    <row r="7428" spans="2:2">
      <c r="B7428">
        <v>1</v>
      </c>
    </row>
    <row r="7429" spans="2:2">
      <c r="B7429">
        <v>1</v>
      </c>
    </row>
    <row r="7430" spans="2:2">
      <c r="B7430">
        <v>1</v>
      </c>
    </row>
    <row r="7431" spans="2:2">
      <c r="B7431">
        <v>1</v>
      </c>
    </row>
    <row r="7432" spans="2:2">
      <c r="B7432">
        <v>1</v>
      </c>
    </row>
    <row r="7433" spans="2:2">
      <c r="B7433">
        <v>1</v>
      </c>
    </row>
    <row r="7434" spans="2:2">
      <c r="B7434">
        <v>1</v>
      </c>
    </row>
    <row r="7435" spans="2:2">
      <c r="B7435">
        <v>1</v>
      </c>
    </row>
    <row r="7436" spans="2:2">
      <c r="B7436">
        <v>1</v>
      </c>
    </row>
    <row r="7437" spans="2:2">
      <c r="B7437">
        <v>1</v>
      </c>
    </row>
    <row r="7438" spans="2:2">
      <c r="B7438">
        <v>1</v>
      </c>
    </row>
    <row r="7439" spans="2:2">
      <c r="B7439">
        <v>1</v>
      </c>
    </row>
    <row r="7440" spans="2:2">
      <c r="B7440">
        <v>1</v>
      </c>
    </row>
    <row r="7441" spans="2:2">
      <c r="B7441">
        <v>1</v>
      </c>
    </row>
    <row r="7442" spans="2:2">
      <c r="B7442">
        <v>1</v>
      </c>
    </row>
    <row r="7443" spans="2:2">
      <c r="B7443">
        <v>1</v>
      </c>
    </row>
    <row r="7444" spans="2:2">
      <c r="B7444">
        <v>1</v>
      </c>
    </row>
    <row r="7445" spans="2:2">
      <c r="B7445">
        <v>1</v>
      </c>
    </row>
    <row r="7446" spans="2:2">
      <c r="B7446">
        <v>1</v>
      </c>
    </row>
    <row r="7447" spans="2:2">
      <c r="B7447">
        <v>1</v>
      </c>
    </row>
    <row r="7448" spans="2:2">
      <c r="B7448">
        <v>1</v>
      </c>
    </row>
    <row r="7449" spans="2:2">
      <c r="B7449">
        <v>1</v>
      </c>
    </row>
    <row r="7450" spans="2:2">
      <c r="B7450">
        <v>1</v>
      </c>
    </row>
    <row r="7451" spans="2:2">
      <c r="B7451">
        <v>1</v>
      </c>
    </row>
    <row r="7452" spans="2:2">
      <c r="B7452">
        <v>1</v>
      </c>
    </row>
    <row r="7453" spans="2:2">
      <c r="B7453">
        <v>1</v>
      </c>
    </row>
    <row r="7454" spans="2:2">
      <c r="B7454">
        <v>1</v>
      </c>
    </row>
    <row r="7455" spans="2:2">
      <c r="B7455">
        <v>1</v>
      </c>
    </row>
    <row r="7456" spans="2:2">
      <c r="B7456">
        <v>1</v>
      </c>
    </row>
    <row r="7457" spans="2:2">
      <c r="B7457">
        <v>1</v>
      </c>
    </row>
    <row r="7458" spans="2:2">
      <c r="B7458">
        <v>1</v>
      </c>
    </row>
    <row r="7459" spans="2:2">
      <c r="B7459">
        <v>1</v>
      </c>
    </row>
    <row r="7460" spans="2:2">
      <c r="B7460">
        <v>1</v>
      </c>
    </row>
    <row r="7461" spans="2:2">
      <c r="B7461">
        <v>1</v>
      </c>
    </row>
    <row r="7462" spans="2:2">
      <c r="B7462">
        <v>1</v>
      </c>
    </row>
    <row r="7463" spans="2:2">
      <c r="B7463">
        <v>1</v>
      </c>
    </row>
    <row r="7464" spans="2:2">
      <c r="B7464">
        <v>1</v>
      </c>
    </row>
    <row r="7465" spans="2:2">
      <c r="B7465">
        <v>1</v>
      </c>
    </row>
    <row r="7466" spans="2:2">
      <c r="B7466">
        <v>1</v>
      </c>
    </row>
    <row r="7467" spans="2:2">
      <c r="B7467">
        <v>1</v>
      </c>
    </row>
    <row r="7468" spans="2:2">
      <c r="B7468">
        <v>1</v>
      </c>
    </row>
    <row r="7469" spans="2:2">
      <c r="B7469">
        <v>1</v>
      </c>
    </row>
    <row r="7470" spans="2:2">
      <c r="B7470">
        <v>1</v>
      </c>
    </row>
    <row r="7471" spans="2:2">
      <c r="B7471">
        <v>1</v>
      </c>
    </row>
    <row r="7472" spans="2:2">
      <c r="B7472">
        <v>1</v>
      </c>
    </row>
    <row r="7473" spans="2:2">
      <c r="B7473">
        <v>1</v>
      </c>
    </row>
    <row r="7474" spans="2:2">
      <c r="B7474">
        <v>1</v>
      </c>
    </row>
    <row r="7475" spans="2:2">
      <c r="B7475">
        <v>1</v>
      </c>
    </row>
    <row r="7476" spans="2:2">
      <c r="B7476">
        <v>1</v>
      </c>
    </row>
    <row r="7477" spans="2:2">
      <c r="B7477">
        <v>1</v>
      </c>
    </row>
    <row r="7478" spans="2:2">
      <c r="B7478">
        <v>1</v>
      </c>
    </row>
    <row r="7479" spans="2:2">
      <c r="B7479">
        <v>1</v>
      </c>
    </row>
    <row r="7480" spans="2:2">
      <c r="B7480">
        <v>1</v>
      </c>
    </row>
    <row r="7481" spans="2:2">
      <c r="B7481">
        <v>1</v>
      </c>
    </row>
    <row r="7482" spans="2:2">
      <c r="B7482">
        <v>1</v>
      </c>
    </row>
    <row r="7483" spans="2:2">
      <c r="B7483">
        <v>1</v>
      </c>
    </row>
    <row r="7484" spans="2:2">
      <c r="B7484">
        <v>1</v>
      </c>
    </row>
    <row r="7485" spans="2:2">
      <c r="B7485">
        <v>1</v>
      </c>
    </row>
    <row r="7486" spans="2:2">
      <c r="B7486">
        <v>1</v>
      </c>
    </row>
    <row r="7487" spans="2:2">
      <c r="B7487">
        <v>1</v>
      </c>
    </row>
    <row r="7488" spans="2:2">
      <c r="B7488">
        <v>1</v>
      </c>
    </row>
    <row r="7489" spans="2:2">
      <c r="B7489">
        <v>1</v>
      </c>
    </row>
    <row r="7490" spans="2:2">
      <c r="B7490">
        <v>1</v>
      </c>
    </row>
    <row r="7491" spans="2:2">
      <c r="B7491">
        <v>1</v>
      </c>
    </row>
    <row r="7492" spans="2:2">
      <c r="B7492">
        <v>1</v>
      </c>
    </row>
    <row r="7493" spans="2:2">
      <c r="B7493">
        <v>1</v>
      </c>
    </row>
    <row r="7494" spans="2:2">
      <c r="B7494">
        <v>1</v>
      </c>
    </row>
    <row r="7495" spans="2:2">
      <c r="B7495">
        <v>1</v>
      </c>
    </row>
    <row r="7496" spans="2:2">
      <c r="B7496">
        <v>1</v>
      </c>
    </row>
    <row r="7497" spans="2:2">
      <c r="B7497">
        <v>1</v>
      </c>
    </row>
    <row r="7498" spans="2:2">
      <c r="B7498">
        <v>1</v>
      </c>
    </row>
    <row r="7499" spans="2:2">
      <c r="B7499">
        <v>1</v>
      </c>
    </row>
    <row r="7500" spans="2:2">
      <c r="B7500">
        <v>1</v>
      </c>
    </row>
    <row r="7501" spans="2:2">
      <c r="B7501">
        <v>1</v>
      </c>
    </row>
    <row r="7502" spans="2:2">
      <c r="B7502">
        <v>1</v>
      </c>
    </row>
    <row r="7503" spans="2:2">
      <c r="B7503">
        <v>1</v>
      </c>
    </row>
    <row r="7504" spans="2:2">
      <c r="B7504">
        <v>1</v>
      </c>
    </row>
    <row r="7505" spans="2:2">
      <c r="B7505">
        <v>1</v>
      </c>
    </row>
    <row r="7506" spans="2:2">
      <c r="B7506">
        <v>1</v>
      </c>
    </row>
    <row r="7507" spans="2:2">
      <c r="B7507">
        <v>1</v>
      </c>
    </row>
    <row r="7508" spans="2:2">
      <c r="B7508">
        <v>1</v>
      </c>
    </row>
    <row r="7509" spans="2:2">
      <c r="B7509">
        <v>1</v>
      </c>
    </row>
    <row r="7510" spans="2:2">
      <c r="B7510">
        <v>1</v>
      </c>
    </row>
    <row r="7511" spans="2:2">
      <c r="B7511">
        <v>1</v>
      </c>
    </row>
    <row r="7512" spans="2:2">
      <c r="B7512">
        <v>1</v>
      </c>
    </row>
    <row r="7513" spans="2:2">
      <c r="B7513">
        <v>1</v>
      </c>
    </row>
    <row r="7514" spans="2:2">
      <c r="B7514">
        <v>1</v>
      </c>
    </row>
    <row r="7515" spans="2:2">
      <c r="B7515">
        <v>1</v>
      </c>
    </row>
    <row r="7516" spans="2:2">
      <c r="B7516">
        <v>1</v>
      </c>
    </row>
    <row r="7517" spans="2:2">
      <c r="B7517">
        <v>1</v>
      </c>
    </row>
    <row r="7518" spans="2:2">
      <c r="B7518">
        <v>1</v>
      </c>
    </row>
    <row r="7519" spans="2:2">
      <c r="B7519">
        <v>1</v>
      </c>
    </row>
    <row r="7520" spans="2:2">
      <c r="B7520">
        <v>1</v>
      </c>
    </row>
    <row r="7521" spans="2:2">
      <c r="B7521">
        <v>1</v>
      </c>
    </row>
    <row r="7522" spans="2:2">
      <c r="B7522">
        <v>1</v>
      </c>
    </row>
    <row r="7523" spans="2:2">
      <c r="B7523">
        <v>1</v>
      </c>
    </row>
    <row r="7524" spans="2:2">
      <c r="B7524">
        <v>1</v>
      </c>
    </row>
    <row r="7525" spans="2:2">
      <c r="B7525">
        <v>1</v>
      </c>
    </row>
    <row r="7526" spans="2:2">
      <c r="B7526">
        <v>1</v>
      </c>
    </row>
    <row r="7527" spans="2:2">
      <c r="B7527">
        <v>1</v>
      </c>
    </row>
    <row r="7528" spans="2:2">
      <c r="B7528">
        <v>1</v>
      </c>
    </row>
    <row r="7529" spans="2:2">
      <c r="B7529">
        <v>1</v>
      </c>
    </row>
    <row r="7530" spans="2:2">
      <c r="B7530">
        <v>1</v>
      </c>
    </row>
    <row r="7531" spans="2:2">
      <c r="B7531">
        <v>1</v>
      </c>
    </row>
    <row r="7532" spans="2:2">
      <c r="B7532">
        <v>1</v>
      </c>
    </row>
    <row r="7533" spans="2:2">
      <c r="B7533">
        <v>1</v>
      </c>
    </row>
    <row r="7534" spans="2:2">
      <c r="B7534">
        <v>1</v>
      </c>
    </row>
    <row r="7535" spans="2:2">
      <c r="B7535">
        <v>1</v>
      </c>
    </row>
    <row r="7536" spans="2:2">
      <c r="B7536">
        <v>1</v>
      </c>
    </row>
    <row r="7537" spans="2:2">
      <c r="B7537">
        <v>1</v>
      </c>
    </row>
    <row r="7538" spans="2:2">
      <c r="B7538">
        <v>1</v>
      </c>
    </row>
    <row r="7539" spans="2:2">
      <c r="B7539">
        <v>1</v>
      </c>
    </row>
    <row r="7540" spans="2:2">
      <c r="B7540">
        <v>1</v>
      </c>
    </row>
    <row r="7541" spans="2:2">
      <c r="B7541">
        <v>1</v>
      </c>
    </row>
    <row r="7542" spans="2:2">
      <c r="B7542">
        <v>1</v>
      </c>
    </row>
    <row r="7543" spans="2:2">
      <c r="B7543">
        <v>1</v>
      </c>
    </row>
    <row r="7544" spans="2:2">
      <c r="B7544">
        <v>1</v>
      </c>
    </row>
    <row r="7545" spans="2:2">
      <c r="B7545">
        <v>1</v>
      </c>
    </row>
    <row r="7546" spans="2:2">
      <c r="B7546">
        <v>1</v>
      </c>
    </row>
    <row r="7547" spans="2:2">
      <c r="B7547">
        <v>1</v>
      </c>
    </row>
    <row r="7548" spans="2:2">
      <c r="B7548">
        <v>1</v>
      </c>
    </row>
    <row r="7549" spans="2:2">
      <c r="B7549">
        <v>1</v>
      </c>
    </row>
    <row r="7550" spans="2:2">
      <c r="B7550">
        <v>1</v>
      </c>
    </row>
    <row r="7551" spans="2:2">
      <c r="B7551">
        <v>1</v>
      </c>
    </row>
    <row r="7552" spans="2:2">
      <c r="B7552">
        <v>1</v>
      </c>
    </row>
    <row r="7553" spans="2:2">
      <c r="B7553">
        <v>1</v>
      </c>
    </row>
    <row r="7554" spans="2:2">
      <c r="B7554">
        <v>1</v>
      </c>
    </row>
    <row r="7555" spans="2:2">
      <c r="B7555">
        <v>1</v>
      </c>
    </row>
    <row r="7556" spans="2:2">
      <c r="B7556">
        <v>1</v>
      </c>
    </row>
    <row r="7557" spans="2:2">
      <c r="B7557">
        <v>1</v>
      </c>
    </row>
    <row r="7558" spans="2:2">
      <c r="B7558">
        <v>1</v>
      </c>
    </row>
    <row r="7559" spans="2:2">
      <c r="B7559">
        <v>1</v>
      </c>
    </row>
    <row r="7560" spans="2:2">
      <c r="B7560">
        <v>1</v>
      </c>
    </row>
    <row r="7561" spans="2:2">
      <c r="B7561">
        <v>1</v>
      </c>
    </row>
    <row r="7562" spans="2:2">
      <c r="B7562">
        <v>1</v>
      </c>
    </row>
    <row r="7563" spans="2:2">
      <c r="B7563">
        <v>1</v>
      </c>
    </row>
    <row r="7564" spans="2:2">
      <c r="B7564">
        <v>1</v>
      </c>
    </row>
    <row r="7565" spans="2:2">
      <c r="B7565">
        <v>1</v>
      </c>
    </row>
    <row r="7566" spans="2:2">
      <c r="B7566">
        <v>1</v>
      </c>
    </row>
    <row r="7567" spans="2:2">
      <c r="B7567">
        <v>1</v>
      </c>
    </row>
    <row r="7568" spans="2:2">
      <c r="B7568">
        <v>1</v>
      </c>
    </row>
    <row r="7569" spans="2:2">
      <c r="B7569">
        <v>1</v>
      </c>
    </row>
    <row r="7570" spans="2:2">
      <c r="B7570">
        <v>1</v>
      </c>
    </row>
    <row r="7571" spans="2:2">
      <c r="B7571">
        <v>1</v>
      </c>
    </row>
    <row r="7572" spans="2:2">
      <c r="B7572">
        <v>1</v>
      </c>
    </row>
    <row r="7573" spans="2:2">
      <c r="B7573">
        <v>1</v>
      </c>
    </row>
    <row r="7574" spans="2:2">
      <c r="B7574">
        <v>1</v>
      </c>
    </row>
    <row r="7575" spans="2:2">
      <c r="B7575">
        <v>1</v>
      </c>
    </row>
    <row r="7576" spans="2:2">
      <c r="B7576">
        <v>1</v>
      </c>
    </row>
    <row r="7577" spans="2:2">
      <c r="B7577">
        <v>1</v>
      </c>
    </row>
    <row r="7578" spans="2:2">
      <c r="B7578">
        <v>1</v>
      </c>
    </row>
    <row r="7579" spans="2:2">
      <c r="B7579">
        <v>1</v>
      </c>
    </row>
    <row r="7580" spans="2:2">
      <c r="B7580">
        <v>1</v>
      </c>
    </row>
    <row r="7581" spans="2:2">
      <c r="B7581">
        <v>1</v>
      </c>
    </row>
    <row r="7582" spans="2:2">
      <c r="B7582">
        <v>1</v>
      </c>
    </row>
    <row r="7583" spans="2:2">
      <c r="B7583">
        <v>1</v>
      </c>
    </row>
    <row r="7584" spans="2:2">
      <c r="B7584">
        <v>1</v>
      </c>
    </row>
    <row r="7585" spans="2:2">
      <c r="B7585">
        <v>1</v>
      </c>
    </row>
    <row r="7586" spans="2:2">
      <c r="B7586">
        <v>1</v>
      </c>
    </row>
    <row r="7587" spans="2:2">
      <c r="B7587">
        <v>1</v>
      </c>
    </row>
    <row r="7588" spans="2:2">
      <c r="B7588">
        <v>1</v>
      </c>
    </row>
    <row r="7589" spans="2:2">
      <c r="B7589">
        <v>1</v>
      </c>
    </row>
    <row r="7590" spans="2:2">
      <c r="B7590">
        <v>1</v>
      </c>
    </row>
    <row r="7591" spans="2:2">
      <c r="B7591">
        <v>1</v>
      </c>
    </row>
    <row r="7592" spans="2:2">
      <c r="B7592">
        <v>1</v>
      </c>
    </row>
    <row r="7593" spans="2:2">
      <c r="B7593">
        <v>1</v>
      </c>
    </row>
    <row r="7594" spans="2:2">
      <c r="B7594">
        <v>1</v>
      </c>
    </row>
    <row r="7595" spans="2:2">
      <c r="B7595">
        <v>1</v>
      </c>
    </row>
    <row r="7596" spans="2:2">
      <c r="B7596">
        <v>1</v>
      </c>
    </row>
    <row r="7597" spans="2:2">
      <c r="B7597">
        <v>1</v>
      </c>
    </row>
    <row r="7598" spans="2:2">
      <c r="B7598">
        <v>1</v>
      </c>
    </row>
    <row r="7599" spans="2:2">
      <c r="B7599">
        <v>1</v>
      </c>
    </row>
    <row r="7600" spans="2:2">
      <c r="B7600">
        <v>1</v>
      </c>
    </row>
    <row r="7601" spans="2:2">
      <c r="B7601">
        <v>1</v>
      </c>
    </row>
    <row r="7602" spans="2:2">
      <c r="B7602">
        <v>1</v>
      </c>
    </row>
    <row r="7603" spans="2:2">
      <c r="B7603">
        <v>1</v>
      </c>
    </row>
    <row r="7604" spans="2:2">
      <c r="B7604">
        <v>1</v>
      </c>
    </row>
    <row r="7605" spans="2:2">
      <c r="B7605">
        <v>1</v>
      </c>
    </row>
    <row r="7606" spans="2:2">
      <c r="B7606">
        <v>1</v>
      </c>
    </row>
    <row r="7607" spans="2:2">
      <c r="B7607">
        <v>1</v>
      </c>
    </row>
    <row r="7608" spans="2:2">
      <c r="B7608">
        <v>1</v>
      </c>
    </row>
    <row r="7609" spans="2:2">
      <c r="B7609">
        <v>1</v>
      </c>
    </row>
    <row r="7610" spans="2:2">
      <c r="B7610">
        <v>1</v>
      </c>
    </row>
    <row r="7611" spans="2:2">
      <c r="B7611">
        <v>1</v>
      </c>
    </row>
    <row r="7612" spans="2:2">
      <c r="B7612">
        <v>1</v>
      </c>
    </row>
    <row r="7613" spans="2:2">
      <c r="B7613">
        <v>1</v>
      </c>
    </row>
    <row r="7614" spans="2:2">
      <c r="B7614">
        <v>1</v>
      </c>
    </row>
    <row r="7615" spans="2:2">
      <c r="B7615">
        <v>1</v>
      </c>
    </row>
    <row r="7616" spans="2:2">
      <c r="B7616">
        <v>1</v>
      </c>
    </row>
    <row r="7617" spans="2:2">
      <c r="B7617">
        <v>1</v>
      </c>
    </row>
    <row r="7618" spans="2:2">
      <c r="B7618">
        <v>1</v>
      </c>
    </row>
    <row r="7619" spans="2:2">
      <c r="B7619">
        <v>1</v>
      </c>
    </row>
    <row r="7620" spans="2:2">
      <c r="B7620">
        <v>1</v>
      </c>
    </row>
    <row r="7621" spans="2:2">
      <c r="B7621">
        <v>1</v>
      </c>
    </row>
    <row r="7622" spans="2:2">
      <c r="B7622">
        <v>1</v>
      </c>
    </row>
    <row r="7623" spans="2:2">
      <c r="B7623">
        <v>1</v>
      </c>
    </row>
    <row r="7624" spans="2:2">
      <c r="B7624">
        <v>1</v>
      </c>
    </row>
    <row r="7625" spans="2:2">
      <c r="B7625">
        <v>1</v>
      </c>
    </row>
    <row r="7626" spans="2:2">
      <c r="B7626">
        <v>1</v>
      </c>
    </row>
    <row r="7627" spans="2:2">
      <c r="B7627">
        <v>1</v>
      </c>
    </row>
    <row r="7628" spans="2:2">
      <c r="B7628">
        <v>1</v>
      </c>
    </row>
    <row r="7629" spans="2:2">
      <c r="B7629">
        <v>1</v>
      </c>
    </row>
    <row r="7630" spans="2:2">
      <c r="B7630">
        <v>1</v>
      </c>
    </row>
    <row r="7631" spans="2:2">
      <c r="B7631">
        <v>1</v>
      </c>
    </row>
    <row r="7632" spans="2:2">
      <c r="B7632">
        <v>1</v>
      </c>
    </row>
    <row r="7633" spans="2:2">
      <c r="B7633">
        <v>1</v>
      </c>
    </row>
    <row r="7634" spans="2:2">
      <c r="B7634">
        <v>1</v>
      </c>
    </row>
    <row r="7635" spans="2:2">
      <c r="B7635">
        <v>1</v>
      </c>
    </row>
    <row r="7636" spans="2:2">
      <c r="B7636">
        <v>1</v>
      </c>
    </row>
    <row r="7637" spans="2:2">
      <c r="B7637">
        <v>1</v>
      </c>
    </row>
    <row r="7638" spans="2:2">
      <c r="B7638">
        <v>1</v>
      </c>
    </row>
    <row r="7639" spans="2:2">
      <c r="B7639">
        <v>1</v>
      </c>
    </row>
    <row r="7640" spans="2:2">
      <c r="B7640">
        <v>1</v>
      </c>
    </row>
    <row r="7641" spans="2:2">
      <c r="B7641">
        <v>1</v>
      </c>
    </row>
    <row r="7642" spans="2:2">
      <c r="B7642">
        <v>1</v>
      </c>
    </row>
    <row r="7643" spans="2:2">
      <c r="B7643">
        <v>1</v>
      </c>
    </row>
    <row r="7644" spans="2:2">
      <c r="B7644">
        <v>1</v>
      </c>
    </row>
    <row r="7645" spans="2:2">
      <c r="B7645">
        <v>1</v>
      </c>
    </row>
    <row r="7646" spans="2:2">
      <c r="B7646">
        <v>1</v>
      </c>
    </row>
    <row r="7647" spans="2:2">
      <c r="B7647">
        <v>1</v>
      </c>
    </row>
    <row r="7648" spans="2:2">
      <c r="B7648">
        <v>1</v>
      </c>
    </row>
    <row r="7649" spans="2:2">
      <c r="B7649">
        <v>1</v>
      </c>
    </row>
    <row r="7650" spans="2:2">
      <c r="B7650">
        <v>1</v>
      </c>
    </row>
    <row r="7651" spans="2:2">
      <c r="B7651">
        <v>1</v>
      </c>
    </row>
    <row r="7652" spans="2:2">
      <c r="B7652">
        <v>1</v>
      </c>
    </row>
    <row r="7653" spans="2:2">
      <c r="B7653">
        <v>1</v>
      </c>
    </row>
    <row r="7654" spans="2:2">
      <c r="B7654">
        <v>1</v>
      </c>
    </row>
    <row r="7655" spans="2:2">
      <c r="B7655">
        <v>1</v>
      </c>
    </row>
    <row r="7656" spans="2:2">
      <c r="B7656">
        <v>1</v>
      </c>
    </row>
    <row r="7657" spans="2:2">
      <c r="B7657">
        <v>1</v>
      </c>
    </row>
    <row r="7658" spans="2:2">
      <c r="B7658">
        <v>1</v>
      </c>
    </row>
    <row r="7659" spans="2:2">
      <c r="B7659">
        <v>1</v>
      </c>
    </row>
    <row r="7660" spans="2:2">
      <c r="B7660">
        <v>1</v>
      </c>
    </row>
    <row r="7661" spans="2:2">
      <c r="B7661">
        <v>1</v>
      </c>
    </row>
    <row r="7662" spans="2:2">
      <c r="B7662">
        <v>1</v>
      </c>
    </row>
    <row r="7663" spans="2:2">
      <c r="B7663">
        <v>1</v>
      </c>
    </row>
    <row r="7664" spans="2:2">
      <c r="B7664">
        <v>1</v>
      </c>
    </row>
    <row r="7665" spans="2:2">
      <c r="B7665">
        <v>1</v>
      </c>
    </row>
    <row r="7666" spans="2:2">
      <c r="B7666">
        <v>1</v>
      </c>
    </row>
    <row r="7667" spans="2:2">
      <c r="B7667">
        <v>1</v>
      </c>
    </row>
    <row r="7668" spans="2:2">
      <c r="B7668">
        <v>1</v>
      </c>
    </row>
    <row r="7669" spans="2:2">
      <c r="B7669">
        <v>1</v>
      </c>
    </row>
    <row r="7670" spans="2:2">
      <c r="B7670">
        <v>1</v>
      </c>
    </row>
    <row r="7671" spans="2:2">
      <c r="B7671">
        <v>1</v>
      </c>
    </row>
    <row r="7672" spans="2:2">
      <c r="B7672">
        <v>1</v>
      </c>
    </row>
    <row r="7673" spans="2:2">
      <c r="B7673">
        <v>1</v>
      </c>
    </row>
    <row r="7674" spans="2:2">
      <c r="B7674">
        <v>1</v>
      </c>
    </row>
    <row r="7675" spans="2:2">
      <c r="B7675">
        <v>1</v>
      </c>
    </row>
    <row r="7676" spans="2:2">
      <c r="B7676">
        <v>1</v>
      </c>
    </row>
    <row r="7677" spans="2:2">
      <c r="B7677">
        <v>1</v>
      </c>
    </row>
    <row r="7678" spans="2:2">
      <c r="B7678">
        <v>1</v>
      </c>
    </row>
    <row r="7679" spans="2:2">
      <c r="B7679">
        <v>1</v>
      </c>
    </row>
    <row r="7680" spans="2:2">
      <c r="B7680">
        <v>1</v>
      </c>
    </row>
    <row r="7681" spans="2:2">
      <c r="B7681">
        <v>1</v>
      </c>
    </row>
    <row r="7682" spans="2:2">
      <c r="B7682">
        <v>1</v>
      </c>
    </row>
    <row r="7683" spans="2:2">
      <c r="B7683">
        <v>1</v>
      </c>
    </row>
    <row r="7684" spans="2:2">
      <c r="B7684">
        <v>1</v>
      </c>
    </row>
    <row r="7685" spans="2:2">
      <c r="B7685">
        <v>1</v>
      </c>
    </row>
    <row r="7686" spans="2:2">
      <c r="B7686">
        <v>1</v>
      </c>
    </row>
    <row r="7687" spans="2:2">
      <c r="B7687">
        <v>1</v>
      </c>
    </row>
    <row r="7688" spans="2:2">
      <c r="B7688">
        <v>1</v>
      </c>
    </row>
    <row r="7689" spans="2:2">
      <c r="B7689">
        <v>1</v>
      </c>
    </row>
    <row r="7690" spans="2:2">
      <c r="B7690">
        <v>1</v>
      </c>
    </row>
    <row r="7691" spans="2:2">
      <c r="B7691">
        <v>1</v>
      </c>
    </row>
    <row r="7692" spans="2:2">
      <c r="B7692">
        <v>1</v>
      </c>
    </row>
    <row r="7693" spans="2:2">
      <c r="B7693">
        <v>1</v>
      </c>
    </row>
    <row r="7694" spans="2:2">
      <c r="B7694">
        <v>1</v>
      </c>
    </row>
    <row r="7695" spans="2:2">
      <c r="B7695">
        <v>1</v>
      </c>
    </row>
    <row r="7696" spans="2:2">
      <c r="B7696">
        <v>1</v>
      </c>
    </row>
    <row r="7697" spans="2:2">
      <c r="B7697">
        <v>1</v>
      </c>
    </row>
    <row r="7698" spans="2:2">
      <c r="B7698">
        <v>1</v>
      </c>
    </row>
    <row r="7699" spans="2:2">
      <c r="B7699">
        <v>1</v>
      </c>
    </row>
    <row r="7700" spans="2:2">
      <c r="B7700">
        <v>1</v>
      </c>
    </row>
    <row r="7701" spans="2:2">
      <c r="B7701">
        <v>1</v>
      </c>
    </row>
    <row r="7702" spans="2:2">
      <c r="B7702">
        <v>1</v>
      </c>
    </row>
    <row r="7703" spans="2:2">
      <c r="B7703">
        <v>1</v>
      </c>
    </row>
    <row r="7704" spans="2:2">
      <c r="B7704">
        <v>1</v>
      </c>
    </row>
    <row r="7705" spans="2:2">
      <c r="B7705">
        <v>1</v>
      </c>
    </row>
    <row r="7706" spans="2:2">
      <c r="B7706">
        <v>1</v>
      </c>
    </row>
    <row r="7707" spans="2:2">
      <c r="B7707">
        <v>1</v>
      </c>
    </row>
    <row r="7708" spans="2:2">
      <c r="B7708">
        <v>1</v>
      </c>
    </row>
    <row r="7709" spans="2:2">
      <c r="B7709">
        <v>1</v>
      </c>
    </row>
    <row r="7710" spans="2:2">
      <c r="B7710">
        <v>1</v>
      </c>
    </row>
    <row r="7711" spans="2:2">
      <c r="B7711">
        <v>1</v>
      </c>
    </row>
    <row r="7712" spans="2:2">
      <c r="B7712">
        <v>1</v>
      </c>
    </row>
    <row r="7713" spans="2:2">
      <c r="B7713">
        <v>1</v>
      </c>
    </row>
    <row r="7714" spans="2:2">
      <c r="B7714">
        <v>1</v>
      </c>
    </row>
    <row r="7715" spans="2:2">
      <c r="B7715">
        <v>1</v>
      </c>
    </row>
    <row r="7716" spans="2:2">
      <c r="B7716">
        <v>1</v>
      </c>
    </row>
    <row r="7717" spans="2:2">
      <c r="B7717">
        <v>1</v>
      </c>
    </row>
    <row r="7718" spans="2:2">
      <c r="B7718">
        <v>1</v>
      </c>
    </row>
    <row r="7719" spans="2:2">
      <c r="B7719">
        <v>1</v>
      </c>
    </row>
    <row r="7720" spans="2:2">
      <c r="B7720">
        <v>1</v>
      </c>
    </row>
    <row r="7721" spans="2:2">
      <c r="B7721">
        <v>1</v>
      </c>
    </row>
    <row r="7722" spans="2:2">
      <c r="B7722">
        <v>1</v>
      </c>
    </row>
    <row r="7723" spans="2:2">
      <c r="B7723">
        <v>1</v>
      </c>
    </row>
    <row r="7724" spans="2:2">
      <c r="B7724">
        <v>1</v>
      </c>
    </row>
    <row r="7725" spans="2:2">
      <c r="B7725">
        <v>1</v>
      </c>
    </row>
    <row r="7726" spans="2:2">
      <c r="B7726">
        <v>1</v>
      </c>
    </row>
    <row r="7727" spans="2:2">
      <c r="B7727">
        <v>1</v>
      </c>
    </row>
    <row r="7728" spans="2:2">
      <c r="B7728">
        <v>1</v>
      </c>
    </row>
    <row r="7729" spans="2:2">
      <c r="B7729">
        <v>1</v>
      </c>
    </row>
    <row r="7730" spans="2:2">
      <c r="B7730">
        <v>1</v>
      </c>
    </row>
    <row r="7731" spans="2:2">
      <c r="B7731">
        <v>1</v>
      </c>
    </row>
    <row r="7732" spans="2:2">
      <c r="B7732">
        <v>1</v>
      </c>
    </row>
    <row r="7733" spans="2:2">
      <c r="B7733">
        <v>1</v>
      </c>
    </row>
    <row r="7734" spans="2:2">
      <c r="B7734">
        <v>1</v>
      </c>
    </row>
    <row r="7735" spans="2:2">
      <c r="B7735">
        <v>1</v>
      </c>
    </row>
    <row r="7736" spans="2:2">
      <c r="B7736">
        <v>1</v>
      </c>
    </row>
    <row r="7737" spans="2:2">
      <c r="B7737">
        <v>1</v>
      </c>
    </row>
    <row r="7738" spans="2:2">
      <c r="B7738">
        <v>1</v>
      </c>
    </row>
    <row r="7739" spans="2:2">
      <c r="B7739">
        <v>1</v>
      </c>
    </row>
    <row r="7740" spans="2:2">
      <c r="B7740">
        <v>1</v>
      </c>
    </row>
    <row r="7741" spans="2:2">
      <c r="B7741">
        <v>1</v>
      </c>
    </row>
    <row r="7742" spans="2:2">
      <c r="B7742">
        <v>1</v>
      </c>
    </row>
    <row r="7743" spans="2:2">
      <c r="B7743">
        <v>1</v>
      </c>
    </row>
    <row r="7744" spans="2:2">
      <c r="B7744">
        <v>1</v>
      </c>
    </row>
    <row r="7745" spans="2:2">
      <c r="B7745">
        <v>1</v>
      </c>
    </row>
    <row r="7746" spans="2:2">
      <c r="B7746">
        <v>1</v>
      </c>
    </row>
    <row r="7747" spans="2:2">
      <c r="B7747">
        <v>1</v>
      </c>
    </row>
    <row r="7748" spans="2:2">
      <c r="B7748">
        <v>1</v>
      </c>
    </row>
    <row r="7749" spans="2:2">
      <c r="B7749">
        <v>1</v>
      </c>
    </row>
    <row r="7750" spans="2:2">
      <c r="B7750">
        <v>1</v>
      </c>
    </row>
    <row r="7751" spans="2:2">
      <c r="B7751">
        <v>1</v>
      </c>
    </row>
    <row r="7752" spans="2:2">
      <c r="B7752">
        <v>1</v>
      </c>
    </row>
    <row r="7753" spans="2:2">
      <c r="B7753">
        <v>1</v>
      </c>
    </row>
    <row r="7754" spans="2:2">
      <c r="B7754">
        <v>1</v>
      </c>
    </row>
    <row r="7755" spans="2:2">
      <c r="B7755">
        <v>1</v>
      </c>
    </row>
    <row r="7756" spans="2:2">
      <c r="B7756">
        <v>1</v>
      </c>
    </row>
    <row r="7757" spans="2:2">
      <c r="B7757">
        <v>1</v>
      </c>
    </row>
    <row r="7758" spans="2:2">
      <c r="B7758">
        <v>1</v>
      </c>
    </row>
    <row r="7759" spans="2:2">
      <c r="B7759">
        <v>1</v>
      </c>
    </row>
    <row r="7760" spans="2:2">
      <c r="B7760">
        <v>1</v>
      </c>
    </row>
    <row r="7761" spans="2:2">
      <c r="B7761">
        <v>1</v>
      </c>
    </row>
    <row r="7762" spans="2:2">
      <c r="B7762">
        <v>1</v>
      </c>
    </row>
    <row r="7763" spans="2:2">
      <c r="B7763">
        <v>1</v>
      </c>
    </row>
    <row r="7764" spans="2:2">
      <c r="B7764">
        <v>1</v>
      </c>
    </row>
    <row r="7765" spans="2:2">
      <c r="B7765">
        <v>1</v>
      </c>
    </row>
    <row r="7766" spans="2:2">
      <c r="B7766">
        <v>1</v>
      </c>
    </row>
    <row r="7767" spans="2:2">
      <c r="B7767">
        <v>1</v>
      </c>
    </row>
    <row r="7768" spans="2:2">
      <c r="B7768">
        <v>1</v>
      </c>
    </row>
    <row r="7769" spans="2:2">
      <c r="B7769">
        <v>1</v>
      </c>
    </row>
    <row r="7770" spans="2:2">
      <c r="B7770">
        <v>1</v>
      </c>
    </row>
    <row r="7771" spans="2:2">
      <c r="B7771">
        <v>1</v>
      </c>
    </row>
    <row r="7772" spans="2:2">
      <c r="B7772">
        <v>1</v>
      </c>
    </row>
    <row r="7773" spans="2:2">
      <c r="B7773">
        <v>1</v>
      </c>
    </row>
    <row r="7774" spans="2:2">
      <c r="B7774">
        <v>1</v>
      </c>
    </row>
    <row r="7775" spans="2:2">
      <c r="B7775">
        <v>1</v>
      </c>
    </row>
    <row r="7776" spans="2:2">
      <c r="B7776">
        <v>1</v>
      </c>
    </row>
    <row r="7777" spans="2:2">
      <c r="B7777">
        <v>1</v>
      </c>
    </row>
    <row r="7778" spans="2:2">
      <c r="B7778">
        <v>1</v>
      </c>
    </row>
    <row r="7779" spans="2:2">
      <c r="B7779">
        <v>1</v>
      </c>
    </row>
    <row r="7780" spans="2:2">
      <c r="B7780">
        <v>1</v>
      </c>
    </row>
    <row r="7781" spans="2:2">
      <c r="B7781">
        <v>1</v>
      </c>
    </row>
    <row r="7782" spans="2:2">
      <c r="B7782">
        <v>1</v>
      </c>
    </row>
    <row r="7783" spans="2:2">
      <c r="B7783">
        <v>1</v>
      </c>
    </row>
    <row r="7784" spans="2:2">
      <c r="B7784">
        <v>1</v>
      </c>
    </row>
    <row r="7785" spans="2:2">
      <c r="B7785">
        <v>1</v>
      </c>
    </row>
    <row r="7786" spans="2:2">
      <c r="B7786">
        <v>1</v>
      </c>
    </row>
    <row r="7787" spans="2:2">
      <c r="B7787">
        <v>1</v>
      </c>
    </row>
    <row r="7788" spans="2:2">
      <c r="B7788">
        <v>1</v>
      </c>
    </row>
    <row r="7789" spans="2:2">
      <c r="B7789">
        <v>1</v>
      </c>
    </row>
    <row r="7790" spans="2:2">
      <c r="B7790">
        <v>1</v>
      </c>
    </row>
    <row r="7791" spans="2:2">
      <c r="B7791">
        <v>1</v>
      </c>
    </row>
    <row r="7792" spans="2:2">
      <c r="B7792">
        <v>1</v>
      </c>
    </row>
    <row r="7793" spans="2:2">
      <c r="B7793">
        <v>1</v>
      </c>
    </row>
    <row r="7794" spans="2:2">
      <c r="B7794">
        <v>1</v>
      </c>
    </row>
    <row r="7795" spans="2:2">
      <c r="B7795">
        <v>1</v>
      </c>
    </row>
    <row r="7796" spans="2:2">
      <c r="B7796">
        <v>1</v>
      </c>
    </row>
    <row r="7797" spans="2:2">
      <c r="B7797">
        <v>1</v>
      </c>
    </row>
    <row r="7798" spans="2:2">
      <c r="B7798">
        <v>1</v>
      </c>
    </row>
    <row r="7799" spans="2:2">
      <c r="B7799">
        <v>1</v>
      </c>
    </row>
    <row r="7800" spans="2:2">
      <c r="B7800">
        <v>1</v>
      </c>
    </row>
    <row r="7801" spans="2:2">
      <c r="B7801">
        <v>1</v>
      </c>
    </row>
    <row r="7802" spans="2:2">
      <c r="B7802">
        <v>1</v>
      </c>
    </row>
    <row r="7803" spans="2:2">
      <c r="B7803">
        <v>1</v>
      </c>
    </row>
    <row r="7804" spans="2:2">
      <c r="B7804">
        <v>1</v>
      </c>
    </row>
    <row r="7805" spans="2:2">
      <c r="B7805">
        <v>1</v>
      </c>
    </row>
    <row r="7806" spans="2:2">
      <c r="B7806">
        <v>1</v>
      </c>
    </row>
    <row r="7807" spans="2:2">
      <c r="B7807">
        <v>1</v>
      </c>
    </row>
    <row r="7808" spans="2:2">
      <c r="B7808">
        <v>1</v>
      </c>
    </row>
    <row r="7809" spans="2:2">
      <c r="B7809">
        <v>1</v>
      </c>
    </row>
    <row r="7810" spans="2:2">
      <c r="B7810">
        <v>1</v>
      </c>
    </row>
    <row r="7811" spans="2:2">
      <c r="B7811">
        <v>1</v>
      </c>
    </row>
    <row r="7812" spans="2:2">
      <c r="B7812">
        <v>1</v>
      </c>
    </row>
    <row r="7813" spans="2:2">
      <c r="B7813">
        <v>1</v>
      </c>
    </row>
    <row r="7814" spans="2:2">
      <c r="B7814">
        <v>1</v>
      </c>
    </row>
    <row r="7815" spans="2:2">
      <c r="B7815">
        <v>1</v>
      </c>
    </row>
    <row r="7816" spans="2:2">
      <c r="B7816">
        <v>1</v>
      </c>
    </row>
    <row r="7817" spans="2:2">
      <c r="B7817">
        <v>1</v>
      </c>
    </row>
    <row r="7818" spans="2:2">
      <c r="B7818">
        <v>1</v>
      </c>
    </row>
    <row r="7819" spans="2:2">
      <c r="B7819">
        <v>1</v>
      </c>
    </row>
    <row r="7820" spans="2:2">
      <c r="B7820">
        <v>1</v>
      </c>
    </row>
    <row r="7821" spans="2:2">
      <c r="B7821">
        <v>1</v>
      </c>
    </row>
    <row r="7822" spans="2:2">
      <c r="B7822">
        <v>1</v>
      </c>
    </row>
    <row r="7823" spans="2:2">
      <c r="B7823">
        <v>1</v>
      </c>
    </row>
    <row r="7824" spans="2:2">
      <c r="B7824">
        <v>1</v>
      </c>
    </row>
    <row r="7825" spans="2:2">
      <c r="B7825">
        <v>1</v>
      </c>
    </row>
    <row r="7826" spans="2:2">
      <c r="B7826">
        <v>1</v>
      </c>
    </row>
    <row r="7827" spans="2:2">
      <c r="B7827">
        <v>1</v>
      </c>
    </row>
    <row r="7828" spans="2:2">
      <c r="B7828">
        <v>1</v>
      </c>
    </row>
    <row r="7829" spans="2:2">
      <c r="B7829">
        <v>1</v>
      </c>
    </row>
    <row r="7830" spans="2:2">
      <c r="B7830">
        <v>1</v>
      </c>
    </row>
    <row r="7831" spans="2:2">
      <c r="B7831">
        <v>1</v>
      </c>
    </row>
    <row r="7832" spans="2:2">
      <c r="B7832">
        <v>1</v>
      </c>
    </row>
    <row r="7833" spans="2:2">
      <c r="B7833">
        <v>1</v>
      </c>
    </row>
    <row r="7834" spans="2:2">
      <c r="B7834">
        <v>1</v>
      </c>
    </row>
    <row r="7835" spans="2:2">
      <c r="B7835">
        <v>1</v>
      </c>
    </row>
    <row r="7836" spans="2:2">
      <c r="B7836">
        <v>1</v>
      </c>
    </row>
    <row r="7837" spans="2:2">
      <c r="B7837">
        <v>1</v>
      </c>
    </row>
    <row r="7838" spans="2:2">
      <c r="B7838">
        <v>1</v>
      </c>
    </row>
    <row r="7839" spans="2:2">
      <c r="B7839">
        <v>1</v>
      </c>
    </row>
    <row r="7840" spans="2:2">
      <c r="B7840">
        <v>1</v>
      </c>
    </row>
    <row r="7841" spans="2:2">
      <c r="B7841">
        <v>1</v>
      </c>
    </row>
    <row r="7842" spans="2:2">
      <c r="B7842">
        <v>1</v>
      </c>
    </row>
    <row r="7843" spans="2:2">
      <c r="B7843">
        <v>1</v>
      </c>
    </row>
    <row r="7844" spans="2:2">
      <c r="B7844">
        <v>1</v>
      </c>
    </row>
    <row r="7845" spans="2:2">
      <c r="B7845">
        <v>1</v>
      </c>
    </row>
    <row r="7846" spans="2:2">
      <c r="B7846">
        <v>1</v>
      </c>
    </row>
    <row r="7847" spans="2:2">
      <c r="B7847">
        <v>1</v>
      </c>
    </row>
    <row r="7848" spans="2:2">
      <c r="B7848">
        <v>1</v>
      </c>
    </row>
    <row r="7849" spans="2:2">
      <c r="B7849">
        <v>1</v>
      </c>
    </row>
    <row r="7850" spans="2:2">
      <c r="B7850">
        <v>1</v>
      </c>
    </row>
    <row r="7851" spans="2:2">
      <c r="B7851">
        <v>1</v>
      </c>
    </row>
    <row r="7852" spans="2:2">
      <c r="B7852">
        <v>1</v>
      </c>
    </row>
    <row r="7853" spans="2:2">
      <c r="B7853">
        <v>1</v>
      </c>
    </row>
    <row r="7854" spans="2:2">
      <c r="B7854">
        <v>1</v>
      </c>
    </row>
    <row r="7855" spans="2:2">
      <c r="B7855">
        <v>1</v>
      </c>
    </row>
    <row r="7856" spans="2:2">
      <c r="B7856">
        <v>1</v>
      </c>
    </row>
    <row r="7857" spans="2:2">
      <c r="B7857">
        <v>1</v>
      </c>
    </row>
    <row r="7858" spans="2:2">
      <c r="B7858">
        <v>1</v>
      </c>
    </row>
    <row r="7859" spans="2:2">
      <c r="B7859">
        <v>1</v>
      </c>
    </row>
    <row r="7860" spans="2:2">
      <c r="B7860">
        <v>1</v>
      </c>
    </row>
    <row r="7861" spans="2:2">
      <c r="B7861">
        <v>1</v>
      </c>
    </row>
    <row r="7862" spans="2:2">
      <c r="B7862">
        <v>1</v>
      </c>
    </row>
    <row r="7863" spans="2:2">
      <c r="B7863">
        <v>1</v>
      </c>
    </row>
    <row r="7864" spans="2:2">
      <c r="B7864">
        <v>1</v>
      </c>
    </row>
    <row r="7865" spans="2:2">
      <c r="B7865">
        <v>1</v>
      </c>
    </row>
    <row r="7866" spans="2:2">
      <c r="B7866">
        <v>1</v>
      </c>
    </row>
    <row r="7867" spans="2:2">
      <c r="B7867">
        <v>1</v>
      </c>
    </row>
    <row r="7868" spans="2:2">
      <c r="B7868">
        <v>1</v>
      </c>
    </row>
    <row r="7869" spans="2:2">
      <c r="B7869">
        <v>1</v>
      </c>
    </row>
    <row r="7870" spans="2:2">
      <c r="B7870">
        <v>1</v>
      </c>
    </row>
    <row r="7871" spans="2:2">
      <c r="B7871">
        <v>1</v>
      </c>
    </row>
    <row r="7872" spans="2:2">
      <c r="B7872">
        <v>1</v>
      </c>
    </row>
    <row r="7873" spans="2:2">
      <c r="B7873">
        <v>1</v>
      </c>
    </row>
    <row r="7874" spans="2:2">
      <c r="B7874">
        <v>1</v>
      </c>
    </row>
    <row r="7875" spans="2:2">
      <c r="B7875">
        <v>1</v>
      </c>
    </row>
    <row r="7876" spans="2:2">
      <c r="B7876">
        <v>1</v>
      </c>
    </row>
    <row r="7877" spans="2:2">
      <c r="B7877">
        <v>1</v>
      </c>
    </row>
    <row r="7878" spans="2:2">
      <c r="B7878">
        <v>1</v>
      </c>
    </row>
    <row r="7879" spans="2:2">
      <c r="B7879">
        <v>1</v>
      </c>
    </row>
    <row r="7880" spans="2:2">
      <c r="B7880">
        <v>1</v>
      </c>
    </row>
    <row r="7881" spans="2:2">
      <c r="B7881">
        <v>1</v>
      </c>
    </row>
    <row r="7882" spans="2:2">
      <c r="B7882">
        <v>1</v>
      </c>
    </row>
    <row r="7883" spans="2:2">
      <c r="B7883">
        <v>1</v>
      </c>
    </row>
    <row r="7884" spans="2:2">
      <c r="B7884">
        <v>1</v>
      </c>
    </row>
    <row r="7885" spans="2:2">
      <c r="B7885">
        <v>1</v>
      </c>
    </row>
    <row r="7886" spans="2:2">
      <c r="B7886">
        <v>1</v>
      </c>
    </row>
    <row r="7887" spans="2:2">
      <c r="B7887">
        <v>1</v>
      </c>
    </row>
    <row r="7888" spans="2:2">
      <c r="B7888">
        <v>1</v>
      </c>
    </row>
    <row r="7889" spans="2:2">
      <c r="B7889">
        <v>1</v>
      </c>
    </row>
    <row r="7890" spans="2:2">
      <c r="B7890">
        <v>1</v>
      </c>
    </row>
    <row r="7891" spans="2:2">
      <c r="B7891">
        <v>1</v>
      </c>
    </row>
    <row r="7892" spans="2:2">
      <c r="B7892">
        <v>1</v>
      </c>
    </row>
    <row r="7893" spans="2:2">
      <c r="B7893">
        <v>1</v>
      </c>
    </row>
    <row r="7894" spans="2:2">
      <c r="B7894">
        <v>1</v>
      </c>
    </row>
    <row r="7895" spans="2:2">
      <c r="B7895">
        <v>1</v>
      </c>
    </row>
    <row r="7896" spans="2:2">
      <c r="B7896">
        <v>1</v>
      </c>
    </row>
    <row r="7897" spans="2:2">
      <c r="B7897">
        <v>1</v>
      </c>
    </row>
    <row r="7898" spans="2:2">
      <c r="B7898">
        <v>1</v>
      </c>
    </row>
    <row r="7899" spans="2:2">
      <c r="B7899">
        <v>1</v>
      </c>
    </row>
    <row r="7900" spans="2:2">
      <c r="B7900">
        <v>1</v>
      </c>
    </row>
    <row r="7901" spans="2:2">
      <c r="B7901">
        <v>1</v>
      </c>
    </row>
    <row r="7902" spans="2:2">
      <c r="B7902">
        <v>1</v>
      </c>
    </row>
    <row r="7903" spans="2:2">
      <c r="B7903">
        <v>1</v>
      </c>
    </row>
    <row r="7904" spans="2:2">
      <c r="B7904">
        <v>1</v>
      </c>
    </row>
    <row r="7905" spans="2:2">
      <c r="B7905">
        <v>1</v>
      </c>
    </row>
    <row r="7906" spans="2:2">
      <c r="B7906">
        <v>1</v>
      </c>
    </row>
    <row r="7907" spans="2:2">
      <c r="B7907">
        <v>1</v>
      </c>
    </row>
    <row r="7908" spans="2:2">
      <c r="B7908">
        <v>1</v>
      </c>
    </row>
    <row r="7909" spans="2:2">
      <c r="B7909">
        <v>1</v>
      </c>
    </row>
    <row r="7910" spans="2:2">
      <c r="B7910">
        <v>1</v>
      </c>
    </row>
    <row r="7911" spans="2:2">
      <c r="B7911">
        <v>1</v>
      </c>
    </row>
    <row r="7912" spans="2:2">
      <c r="B7912">
        <v>1</v>
      </c>
    </row>
    <row r="7913" spans="2:2">
      <c r="B7913">
        <v>1</v>
      </c>
    </row>
    <row r="7914" spans="2:2">
      <c r="B7914">
        <v>1</v>
      </c>
    </row>
    <row r="7915" spans="2:2">
      <c r="B7915">
        <v>1</v>
      </c>
    </row>
    <row r="7916" spans="2:2">
      <c r="B7916">
        <v>1</v>
      </c>
    </row>
    <row r="7917" spans="2:2">
      <c r="B7917">
        <v>1</v>
      </c>
    </row>
    <row r="7918" spans="2:2">
      <c r="B7918">
        <v>1</v>
      </c>
    </row>
    <row r="7919" spans="2:2">
      <c r="B7919">
        <v>1</v>
      </c>
    </row>
    <row r="7920" spans="2:2">
      <c r="B7920">
        <v>1</v>
      </c>
    </row>
    <row r="7921" spans="2:2">
      <c r="B7921">
        <v>1</v>
      </c>
    </row>
    <row r="7922" spans="2:2">
      <c r="B7922">
        <v>1</v>
      </c>
    </row>
    <row r="7923" spans="2:2">
      <c r="B7923">
        <v>1</v>
      </c>
    </row>
    <row r="7924" spans="2:2">
      <c r="B7924">
        <v>1</v>
      </c>
    </row>
    <row r="7925" spans="2:2">
      <c r="B7925">
        <v>1</v>
      </c>
    </row>
    <row r="7926" spans="2:2">
      <c r="B7926">
        <v>1</v>
      </c>
    </row>
    <row r="7927" spans="2:2">
      <c r="B7927">
        <v>1</v>
      </c>
    </row>
    <row r="7928" spans="2:2">
      <c r="B7928">
        <v>1</v>
      </c>
    </row>
    <row r="7929" spans="2:2">
      <c r="B7929">
        <v>1</v>
      </c>
    </row>
    <row r="7930" spans="2:2">
      <c r="B7930">
        <v>1</v>
      </c>
    </row>
    <row r="7931" spans="2:2">
      <c r="B7931">
        <v>1</v>
      </c>
    </row>
    <row r="7932" spans="2:2">
      <c r="B7932">
        <v>1</v>
      </c>
    </row>
    <row r="7933" spans="2:2">
      <c r="B7933">
        <v>1</v>
      </c>
    </row>
    <row r="7934" spans="2:2">
      <c r="B7934">
        <v>1</v>
      </c>
    </row>
    <row r="7935" spans="2:2">
      <c r="B7935">
        <v>1</v>
      </c>
    </row>
    <row r="7936" spans="2:2">
      <c r="B7936">
        <v>1</v>
      </c>
    </row>
    <row r="7937" spans="2:2">
      <c r="B7937">
        <v>1</v>
      </c>
    </row>
    <row r="7938" spans="2:2">
      <c r="B7938">
        <v>1</v>
      </c>
    </row>
    <row r="7939" spans="2:2">
      <c r="B7939">
        <v>1</v>
      </c>
    </row>
    <row r="7940" spans="2:2">
      <c r="B7940">
        <v>1</v>
      </c>
    </row>
    <row r="7941" spans="2:2">
      <c r="B7941">
        <v>1</v>
      </c>
    </row>
    <row r="7942" spans="2:2">
      <c r="B7942">
        <v>1</v>
      </c>
    </row>
    <row r="7943" spans="2:2">
      <c r="B7943">
        <v>1</v>
      </c>
    </row>
    <row r="7944" spans="2:2">
      <c r="B7944">
        <v>1</v>
      </c>
    </row>
    <row r="7945" spans="2:2">
      <c r="B7945">
        <v>1</v>
      </c>
    </row>
    <row r="7946" spans="2:2">
      <c r="B7946">
        <v>1</v>
      </c>
    </row>
    <row r="7947" spans="2:2">
      <c r="B7947">
        <v>1</v>
      </c>
    </row>
    <row r="7948" spans="2:2">
      <c r="B7948">
        <v>1</v>
      </c>
    </row>
    <row r="7949" spans="2:2">
      <c r="B7949">
        <v>1</v>
      </c>
    </row>
    <row r="7950" spans="2:2">
      <c r="B7950">
        <v>1</v>
      </c>
    </row>
    <row r="7951" spans="2:2">
      <c r="B7951">
        <v>1</v>
      </c>
    </row>
    <row r="7952" spans="2:2">
      <c r="B7952">
        <v>1</v>
      </c>
    </row>
    <row r="7953" spans="2:2">
      <c r="B7953">
        <v>1</v>
      </c>
    </row>
    <row r="7954" spans="2:2">
      <c r="B7954">
        <v>1</v>
      </c>
    </row>
    <row r="7955" spans="2:2">
      <c r="B7955">
        <v>1</v>
      </c>
    </row>
    <row r="7956" spans="2:2">
      <c r="B7956">
        <v>1</v>
      </c>
    </row>
    <row r="7957" spans="2:2">
      <c r="B7957">
        <v>1</v>
      </c>
    </row>
    <row r="7958" spans="2:2">
      <c r="B7958">
        <v>1</v>
      </c>
    </row>
    <row r="7959" spans="2:2">
      <c r="B7959">
        <v>1</v>
      </c>
    </row>
    <row r="7960" spans="2:2">
      <c r="B7960">
        <v>1</v>
      </c>
    </row>
    <row r="7961" spans="2:2">
      <c r="B7961">
        <v>1</v>
      </c>
    </row>
    <row r="7962" spans="2:2">
      <c r="B7962">
        <v>1</v>
      </c>
    </row>
    <row r="7963" spans="2:2">
      <c r="B7963">
        <v>1</v>
      </c>
    </row>
    <row r="7964" spans="2:2">
      <c r="B7964">
        <v>1</v>
      </c>
    </row>
    <row r="7965" spans="2:2">
      <c r="B7965">
        <v>1</v>
      </c>
    </row>
    <row r="7966" spans="2:2">
      <c r="B7966">
        <v>1</v>
      </c>
    </row>
    <row r="7967" spans="2:2">
      <c r="B7967">
        <v>1</v>
      </c>
    </row>
    <row r="7968" spans="2:2">
      <c r="B7968">
        <v>1</v>
      </c>
    </row>
    <row r="7969" spans="2:2">
      <c r="B7969">
        <v>1</v>
      </c>
    </row>
    <row r="7970" spans="2:2">
      <c r="B7970">
        <v>1</v>
      </c>
    </row>
    <row r="7971" spans="2:2">
      <c r="B7971">
        <v>1</v>
      </c>
    </row>
    <row r="7972" spans="2:2">
      <c r="B7972">
        <v>1</v>
      </c>
    </row>
    <row r="7973" spans="2:2">
      <c r="B7973">
        <v>1</v>
      </c>
    </row>
    <row r="7974" spans="2:2">
      <c r="B7974">
        <v>1</v>
      </c>
    </row>
    <row r="7975" spans="2:2">
      <c r="B7975">
        <v>1</v>
      </c>
    </row>
    <row r="7976" spans="2:2">
      <c r="B7976">
        <v>1</v>
      </c>
    </row>
    <row r="7977" spans="2:2">
      <c r="B7977">
        <v>1</v>
      </c>
    </row>
    <row r="7978" spans="2:2">
      <c r="B7978">
        <v>1</v>
      </c>
    </row>
    <row r="7979" spans="2:2">
      <c r="B7979">
        <v>1</v>
      </c>
    </row>
    <row r="7980" spans="2:2">
      <c r="B7980">
        <v>1</v>
      </c>
    </row>
    <row r="7981" spans="2:2">
      <c r="B7981">
        <v>1</v>
      </c>
    </row>
    <row r="7982" spans="2:2">
      <c r="B7982">
        <v>1</v>
      </c>
    </row>
    <row r="7983" spans="2:2">
      <c r="B7983">
        <v>1</v>
      </c>
    </row>
    <row r="7984" spans="2:2">
      <c r="B7984">
        <v>1</v>
      </c>
    </row>
    <row r="7985" spans="2:2">
      <c r="B7985">
        <v>1</v>
      </c>
    </row>
    <row r="7986" spans="2:2">
      <c r="B7986">
        <v>1</v>
      </c>
    </row>
    <row r="7987" spans="2:2">
      <c r="B7987">
        <v>1</v>
      </c>
    </row>
    <row r="7988" spans="2:2">
      <c r="B7988">
        <v>1</v>
      </c>
    </row>
    <row r="7989" spans="2:2">
      <c r="B7989">
        <v>1</v>
      </c>
    </row>
    <row r="7990" spans="2:2">
      <c r="B7990">
        <v>1</v>
      </c>
    </row>
    <row r="7991" spans="2:2">
      <c r="B7991">
        <v>1</v>
      </c>
    </row>
    <row r="7992" spans="2:2">
      <c r="B7992">
        <v>1</v>
      </c>
    </row>
    <row r="7993" spans="2:2">
      <c r="B7993">
        <v>1</v>
      </c>
    </row>
    <row r="7994" spans="2:2">
      <c r="B7994">
        <v>1</v>
      </c>
    </row>
    <row r="7995" spans="2:2">
      <c r="B7995">
        <v>1</v>
      </c>
    </row>
    <row r="7996" spans="2:2">
      <c r="B7996">
        <v>1</v>
      </c>
    </row>
    <row r="7997" spans="2:2">
      <c r="B7997">
        <v>1</v>
      </c>
    </row>
    <row r="7998" spans="2:2">
      <c r="B7998">
        <v>1</v>
      </c>
    </row>
    <row r="7999" spans="2:2">
      <c r="B7999">
        <v>1</v>
      </c>
    </row>
    <row r="8000" spans="2:2">
      <c r="B8000">
        <v>1</v>
      </c>
    </row>
    <row r="8001" spans="2:2">
      <c r="B8001">
        <v>1</v>
      </c>
    </row>
    <row r="8002" spans="2:2">
      <c r="B8002">
        <v>1</v>
      </c>
    </row>
    <row r="8003" spans="2:2">
      <c r="B8003">
        <v>1</v>
      </c>
    </row>
    <row r="8004" spans="2:2">
      <c r="B8004">
        <v>1</v>
      </c>
    </row>
    <row r="8005" spans="2:2">
      <c r="B8005">
        <v>1</v>
      </c>
    </row>
    <row r="8006" spans="2:2">
      <c r="B8006">
        <v>1</v>
      </c>
    </row>
    <row r="8007" spans="2:2">
      <c r="B8007">
        <v>1</v>
      </c>
    </row>
    <row r="8008" spans="2:2">
      <c r="B8008">
        <v>1</v>
      </c>
    </row>
    <row r="8009" spans="2:2">
      <c r="B8009">
        <v>1</v>
      </c>
    </row>
    <row r="8010" spans="2:2">
      <c r="B8010">
        <v>1</v>
      </c>
    </row>
    <row r="8011" spans="2:2">
      <c r="B8011">
        <v>1</v>
      </c>
    </row>
    <row r="8012" spans="2:2">
      <c r="B8012">
        <v>1</v>
      </c>
    </row>
    <row r="8013" spans="2:2">
      <c r="B8013">
        <v>1</v>
      </c>
    </row>
    <row r="8014" spans="2:2">
      <c r="B8014">
        <v>1</v>
      </c>
    </row>
    <row r="8015" spans="2:2">
      <c r="B8015">
        <v>1</v>
      </c>
    </row>
    <row r="8016" spans="2:2">
      <c r="B8016">
        <v>1</v>
      </c>
    </row>
    <row r="8017" spans="2:2">
      <c r="B8017">
        <v>1</v>
      </c>
    </row>
    <row r="8018" spans="2:2">
      <c r="B8018">
        <v>1</v>
      </c>
    </row>
    <row r="8019" spans="2:2">
      <c r="B8019">
        <v>1</v>
      </c>
    </row>
    <row r="8020" spans="2:2">
      <c r="B8020">
        <v>1</v>
      </c>
    </row>
    <row r="8021" spans="2:2">
      <c r="B8021">
        <v>1</v>
      </c>
    </row>
    <row r="8022" spans="2:2">
      <c r="B8022">
        <v>1</v>
      </c>
    </row>
    <row r="8023" spans="2:2">
      <c r="B8023">
        <v>1</v>
      </c>
    </row>
    <row r="8024" spans="2:2">
      <c r="B8024">
        <v>1</v>
      </c>
    </row>
    <row r="8025" spans="2:2">
      <c r="B8025">
        <v>1</v>
      </c>
    </row>
    <row r="8026" spans="2:2">
      <c r="B8026">
        <v>1</v>
      </c>
    </row>
    <row r="8027" spans="2:2">
      <c r="B8027">
        <v>1</v>
      </c>
    </row>
    <row r="8028" spans="2:2">
      <c r="B8028">
        <v>1</v>
      </c>
    </row>
    <row r="8029" spans="2:2">
      <c r="B8029">
        <v>1</v>
      </c>
    </row>
    <row r="8030" spans="2:2">
      <c r="B8030">
        <v>1</v>
      </c>
    </row>
    <row r="8031" spans="2:2">
      <c r="B8031">
        <v>1</v>
      </c>
    </row>
    <row r="8032" spans="2:2">
      <c r="B8032">
        <v>1</v>
      </c>
    </row>
    <row r="8033" spans="2:2">
      <c r="B8033">
        <v>1</v>
      </c>
    </row>
    <row r="8034" spans="2:2">
      <c r="B8034">
        <v>1</v>
      </c>
    </row>
    <row r="8035" spans="2:2">
      <c r="B8035">
        <v>1</v>
      </c>
    </row>
    <row r="8036" spans="2:2">
      <c r="B8036">
        <v>1</v>
      </c>
    </row>
    <row r="8037" spans="2:2">
      <c r="B8037">
        <v>1</v>
      </c>
    </row>
    <row r="8038" spans="2:2">
      <c r="B8038">
        <v>1</v>
      </c>
    </row>
    <row r="8039" spans="2:2">
      <c r="B8039">
        <v>1</v>
      </c>
    </row>
    <row r="8040" spans="2:2">
      <c r="B8040">
        <v>1</v>
      </c>
    </row>
    <row r="8041" spans="2:2">
      <c r="B8041">
        <v>1</v>
      </c>
    </row>
    <row r="8042" spans="2:2">
      <c r="B8042">
        <v>1</v>
      </c>
    </row>
    <row r="8043" spans="2:2">
      <c r="B8043">
        <v>1</v>
      </c>
    </row>
    <row r="8044" spans="2:2">
      <c r="B8044">
        <v>1</v>
      </c>
    </row>
    <row r="8045" spans="2:2">
      <c r="B8045">
        <v>1</v>
      </c>
    </row>
    <row r="8046" spans="2:2">
      <c r="B8046">
        <v>1</v>
      </c>
    </row>
    <row r="8047" spans="2:2">
      <c r="B8047">
        <v>1</v>
      </c>
    </row>
    <row r="8048" spans="2:2">
      <c r="B8048">
        <v>1</v>
      </c>
    </row>
    <row r="8049" spans="2:2">
      <c r="B8049">
        <v>1</v>
      </c>
    </row>
    <row r="8050" spans="2:2">
      <c r="B8050">
        <v>1</v>
      </c>
    </row>
    <row r="8051" spans="2:2">
      <c r="B8051">
        <v>1</v>
      </c>
    </row>
    <row r="8052" spans="2:2">
      <c r="B8052">
        <v>1</v>
      </c>
    </row>
    <row r="8053" spans="2:2">
      <c r="B8053">
        <v>1</v>
      </c>
    </row>
    <row r="8054" spans="2:2">
      <c r="B8054">
        <v>1</v>
      </c>
    </row>
    <row r="8055" spans="2:2">
      <c r="B8055">
        <v>1</v>
      </c>
    </row>
    <row r="8056" spans="2:2">
      <c r="B8056">
        <v>1</v>
      </c>
    </row>
    <row r="8057" spans="2:2">
      <c r="B8057">
        <v>1</v>
      </c>
    </row>
    <row r="8058" spans="2:2">
      <c r="B8058">
        <v>1</v>
      </c>
    </row>
    <row r="8059" spans="2:2">
      <c r="B8059">
        <v>1</v>
      </c>
    </row>
    <row r="8060" spans="2:2">
      <c r="B8060">
        <v>1</v>
      </c>
    </row>
    <row r="8061" spans="2:2">
      <c r="B8061">
        <v>1</v>
      </c>
    </row>
    <row r="8062" spans="2:2">
      <c r="B8062">
        <v>1</v>
      </c>
    </row>
    <row r="8063" spans="2:2">
      <c r="B8063">
        <v>1</v>
      </c>
    </row>
    <row r="8064" spans="2:2">
      <c r="B8064">
        <v>1</v>
      </c>
    </row>
    <row r="8065" spans="2:2">
      <c r="B8065">
        <v>1</v>
      </c>
    </row>
    <row r="8066" spans="2:2">
      <c r="B8066">
        <v>1</v>
      </c>
    </row>
    <row r="8067" spans="2:2">
      <c r="B8067">
        <v>1</v>
      </c>
    </row>
    <row r="8068" spans="2:2">
      <c r="B8068">
        <v>1</v>
      </c>
    </row>
    <row r="8069" spans="2:2">
      <c r="B8069">
        <v>1</v>
      </c>
    </row>
    <row r="8070" spans="2:2">
      <c r="B8070">
        <v>1</v>
      </c>
    </row>
    <row r="8071" spans="2:2">
      <c r="B8071">
        <v>1</v>
      </c>
    </row>
    <row r="8072" spans="2:2">
      <c r="B8072">
        <v>1</v>
      </c>
    </row>
    <row r="8073" spans="2:2">
      <c r="B8073">
        <v>1</v>
      </c>
    </row>
    <row r="8074" spans="2:2">
      <c r="B8074">
        <v>1</v>
      </c>
    </row>
    <row r="8075" spans="2:2">
      <c r="B8075">
        <v>1</v>
      </c>
    </row>
    <row r="8076" spans="2:2">
      <c r="B8076">
        <v>1</v>
      </c>
    </row>
    <row r="8077" spans="2:2">
      <c r="B8077">
        <v>1</v>
      </c>
    </row>
    <row r="8078" spans="2:2">
      <c r="B8078">
        <v>1</v>
      </c>
    </row>
    <row r="8079" spans="2:2">
      <c r="B8079">
        <v>1</v>
      </c>
    </row>
    <row r="8080" spans="2:2">
      <c r="B8080">
        <v>1</v>
      </c>
    </row>
    <row r="8081" spans="2:2">
      <c r="B8081">
        <v>1</v>
      </c>
    </row>
    <row r="8082" spans="2:2">
      <c r="B8082">
        <v>1</v>
      </c>
    </row>
    <row r="8083" spans="2:2">
      <c r="B8083">
        <v>1</v>
      </c>
    </row>
    <row r="8084" spans="2:2">
      <c r="B8084">
        <v>1</v>
      </c>
    </row>
    <row r="8085" spans="2:2">
      <c r="B8085">
        <v>1</v>
      </c>
    </row>
    <row r="8086" spans="2:2">
      <c r="B8086">
        <v>1</v>
      </c>
    </row>
    <row r="8087" spans="2:2">
      <c r="B8087">
        <v>1</v>
      </c>
    </row>
    <row r="8088" spans="2:2">
      <c r="B8088">
        <v>1</v>
      </c>
    </row>
    <row r="8089" spans="2:2">
      <c r="B8089">
        <v>1</v>
      </c>
    </row>
    <row r="8090" spans="2:2">
      <c r="B8090">
        <v>1</v>
      </c>
    </row>
    <row r="8091" spans="2:2">
      <c r="B8091">
        <v>1</v>
      </c>
    </row>
    <row r="8092" spans="2:2">
      <c r="B8092">
        <v>1</v>
      </c>
    </row>
    <row r="8093" spans="2:2">
      <c r="B8093">
        <v>1</v>
      </c>
    </row>
    <row r="8094" spans="2:2">
      <c r="B8094">
        <v>1</v>
      </c>
    </row>
    <row r="8095" spans="2:2">
      <c r="B8095">
        <v>1</v>
      </c>
    </row>
    <row r="8096" spans="2:2">
      <c r="B8096">
        <v>1</v>
      </c>
    </row>
    <row r="8097" spans="2:2">
      <c r="B8097">
        <v>1</v>
      </c>
    </row>
    <row r="8098" spans="2:2">
      <c r="B8098">
        <v>1</v>
      </c>
    </row>
    <row r="8099" spans="2:2">
      <c r="B8099">
        <v>1</v>
      </c>
    </row>
    <row r="8100" spans="2:2">
      <c r="B8100">
        <v>1</v>
      </c>
    </row>
    <row r="8101" spans="2:2">
      <c r="B8101">
        <v>1</v>
      </c>
    </row>
    <row r="8102" spans="2:2">
      <c r="B8102">
        <v>1</v>
      </c>
    </row>
    <row r="8103" spans="2:2">
      <c r="B8103">
        <v>1</v>
      </c>
    </row>
    <row r="8104" spans="2:2">
      <c r="B8104">
        <v>1</v>
      </c>
    </row>
    <row r="8105" spans="2:2">
      <c r="B8105">
        <v>1</v>
      </c>
    </row>
    <row r="8106" spans="2:2">
      <c r="B8106">
        <v>1</v>
      </c>
    </row>
    <row r="8107" spans="2:2">
      <c r="B8107">
        <v>1</v>
      </c>
    </row>
    <row r="8108" spans="2:2">
      <c r="B8108">
        <v>1</v>
      </c>
    </row>
    <row r="8109" spans="2:2">
      <c r="B8109">
        <v>1</v>
      </c>
    </row>
    <row r="8110" spans="2:2">
      <c r="B8110">
        <v>1</v>
      </c>
    </row>
    <row r="8111" spans="2:2">
      <c r="B8111">
        <v>1</v>
      </c>
    </row>
    <row r="8112" spans="2:2">
      <c r="B8112">
        <v>1</v>
      </c>
    </row>
    <row r="8113" spans="2:2">
      <c r="B8113">
        <v>1</v>
      </c>
    </row>
    <row r="8114" spans="2:2">
      <c r="B8114">
        <v>1</v>
      </c>
    </row>
    <row r="8115" spans="2:2">
      <c r="B8115">
        <v>1</v>
      </c>
    </row>
    <row r="8116" spans="2:2">
      <c r="B8116">
        <v>1</v>
      </c>
    </row>
    <row r="8117" spans="2:2">
      <c r="B8117">
        <v>1</v>
      </c>
    </row>
    <row r="8118" spans="2:2">
      <c r="B8118">
        <v>1</v>
      </c>
    </row>
    <row r="8119" spans="2:2">
      <c r="B8119">
        <v>1</v>
      </c>
    </row>
    <row r="8120" spans="2:2">
      <c r="B8120">
        <v>1</v>
      </c>
    </row>
    <row r="8121" spans="2:2">
      <c r="B8121">
        <v>1</v>
      </c>
    </row>
    <row r="8122" spans="2:2">
      <c r="B8122">
        <v>1</v>
      </c>
    </row>
    <row r="8123" spans="2:2">
      <c r="B8123">
        <v>1</v>
      </c>
    </row>
    <row r="8124" spans="2:2">
      <c r="B8124">
        <v>1</v>
      </c>
    </row>
    <row r="8125" spans="2:2">
      <c r="B8125">
        <v>1</v>
      </c>
    </row>
    <row r="8126" spans="2:2">
      <c r="B8126">
        <v>1</v>
      </c>
    </row>
    <row r="8127" spans="2:2">
      <c r="B8127">
        <v>1</v>
      </c>
    </row>
    <row r="8128" spans="2:2">
      <c r="B8128">
        <v>1</v>
      </c>
    </row>
    <row r="8129" spans="2:2">
      <c r="B8129">
        <v>1</v>
      </c>
    </row>
    <row r="8130" spans="2:2">
      <c r="B8130">
        <v>1</v>
      </c>
    </row>
    <row r="8131" spans="2:2">
      <c r="B8131">
        <v>1</v>
      </c>
    </row>
    <row r="8132" spans="2:2">
      <c r="B8132">
        <v>1</v>
      </c>
    </row>
    <row r="8133" spans="2:2">
      <c r="B8133">
        <v>1</v>
      </c>
    </row>
    <row r="8134" spans="2:2">
      <c r="B8134">
        <v>1</v>
      </c>
    </row>
    <row r="8135" spans="2:2">
      <c r="B8135">
        <v>1</v>
      </c>
    </row>
    <row r="8136" spans="2:2">
      <c r="B8136">
        <v>1</v>
      </c>
    </row>
    <row r="8137" spans="2:2">
      <c r="B8137">
        <v>1</v>
      </c>
    </row>
    <row r="8138" spans="2:2">
      <c r="B8138">
        <v>1</v>
      </c>
    </row>
    <row r="8139" spans="2:2">
      <c r="B8139">
        <v>1</v>
      </c>
    </row>
    <row r="8140" spans="2:2">
      <c r="B8140">
        <v>1</v>
      </c>
    </row>
    <row r="8141" spans="2:2">
      <c r="B8141">
        <v>1</v>
      </c>
    </row>
    <row r="8142" spans="2:2">
      <c r="B8142">
        <v>1</v>
      </c>
    </row>
    <row r="8143" spans="2:2">
      <c r="B8143">
        <v>1</v>
      </c>
    </row>
    <row r="8144" spans="2:2">
      <c r="B8144">
        <v>1</v>
      </c>
    </row>
    <row r="8145" spans="2:2">
      <c r="B8145">
        <v>1</v>
      </c>
    </row>
    <row r="8146" spans="2:2">
      <c r="B8146">
        <v>1</v>
      </c>
    </row>
    <row r="8147" spans="2:2">
      <c r="B8147">
        <v>1</v>
      </c>
    </row>
    <row r="8148" spans="2:2">
      <c r="B8148">
        <v>1</v>
      </c>
    </row>
    <row r="8149" spans="2:2">
      <c r="B8149">
        <v>1</v>
      </c>
    </row>
    <row r="8150" spans="2:2">
      <c r="B8150">
        <v>1</v>
      </c>
    </row>
    <row r="8151" spans="2:2">
      <c r="B8151">
        <v>1</v>
      </c>
    </row>
    <row r="8152" spans="2:2">
      <c r="B8152">
        <v>1</v>
      </c>
    </row>
    <row r="8153" spans="2:2">
      <c r="B8153">
        <v>1</v>
      </c>
    </row>
    <row r="8154" spans="2:2">
      <c r="B8154">
        <v>1</v>
      </c>
    </row>
    <row r="8155" spans="2:2">
      <c r="B8155">
        <v>1</v>
      </c>
    </row>
    <row r="8156" spans="2:2">
      <c r="B8156">
        <v>1</v>
      </c>
    </row>
    <row r="8157" spans="2:2">
      <c r="B8157">
        <v>1</v>
      </c>
    </row>
    <row r="8158" spans="2:2">
      <c r="B8158">
        <v>1</v>
      </c>
    </row>
    <row r="8159" spans="2:2">
      <c r="B8159">
        <v>1</v>
      </c>
    </row>
    <row r="8160" spans="2:2">
      <c r="B8160">
        <v>1</v>
      </c>
    </row>
    <row r="8161" spans="2:2">
      <c r="B8161">
        <v>1</v>
      </c>
    </row>
    <row r="8162" spans="2:2">
      <c r="B8162">
        <v>1</v>
      </c>
    </row>
    <row r="8163" spans="2:2">
      <c r="B8163">
        <v>1</v>
      </c>
    </row>
    <row r="8164" spans="2:2">
      <c r="B8164">
        <v>1</v>
      </c>
    </row>
    <row r="8165" spans="2:2">
      <c r="B8165">
        <v>1</v>
      </c>
    </row>
    <row r="8166" spans="2:2">
      <c r="B8166">
        <v>1</v>
      </c>
    </row>
    <row r="8167" spans="2:2">
      <c r="B8167">
        <v>1</v>
      </c>
    </row>
    <row r="8168" spans="2:2">
      <c r="B8168">
        <v>1</v>
      </c>
    </row>
    <row r="8169" spans="2:2">
      <c r="B8169">
        <v>1</v>
      </c>
    </row>
    <row r="8170" spans="2:2">
      <c r="B8170">
        <v>1</v>
      </c>
    </row>
    <row r="8171" spans="2:2">
      <c r="B8171">
        <v>1</v>
      </c>
    </row>
    <row r="8172" spans="2:2">
      <c r="B8172">
        <v>1</v>
      </c>
    </row>
    <row r="8173" spans="2:2">
      <c r="B8173">
        <v>1</v>
      </c>
    </row>
    <row r="8174" spans="2:2">
      <c r="B8174">
        <v>1</v>
      </c>
    </row>
    <row r="8175" spans="2:2">
      <c r="B8175">
        <v>1</v>
      </c>
    </row>
    <row r="8176" spans="2:2">
      <c r="B8176">
        <v>1</v>
      </c>
    </row>
    <row r="8177" spans="2:2">
      <c r="B8177">
        <v>1</v>
      </c>
    </row>
    <row r="8178" spans="2:2">
      <c r="B8178">
        <v>1</v>
      </c>
    </row>
    <row r="8179" spans="2:2">
      <c r="B8179">
        <v>1</v>
      </c>
    </row>
    <row r="8180" spans="2:2">
      <c r="B8180">
        <v>1</v>
      </c>
    </row>
    <row r="8181" spans="2:2">
      <c r="B8181">
        <v>1</v>
      </c>
    </row>
    <row r="8182" spans="2:2">
      <c r="B8182">
        <v>1</v>
      </c>
    </row>
    <row r="8183" spans="2:2">
      <c r="B8183">
        <v>1</v>
      </c>
    </row>
    <row r="8184" spans="2:2">
      <c r="B8184">
        <v>1</v>
      </c>
    </row>
    <row r="8185" spans="2:2">
      <c r="B8185">
        <v>1</v>
      </c>
    </row>
    <row r="8186" spans="2:2">
      <c r="B8186">
        <v>1</v>
      </c>
    </row>
    <row r="8187" spans="2:2">
      <c r="B8187">
        <v>1</v>
      </c>
    </row>
    <row r="8188" spans="2:2">
      <c r="B8188">
        <v>1</v>
      </c>
    </row>
    <row r="8189" spans="2:2">
      <c r="B8189">
        <v>1</v>
      </c>
    </row>
    <row r="8190" spans="2:2">
      <c r="B8190">
        <v>1</v>
      </c>
    </row>
    <row r="8191" spans="2:2">
      <c r="B8191">
        <v>1</v>
      </c>
    </row>
    <row r="8192" spans="2:2">
      <c r="B8192">
        <v>1</v>
      </c>
    </row>
    <row r="8193" spans="2:2">
      <c r="B8193">
        <v>1</v>
      </c>
    </row>
    <row r="8194" spans="2:2">
      <c r="B8194">
        <v>1</v>
      </c>
    </row>
    <row r="8195" spans="2:2">
      <c r="B8195">
        <v>1</v>
      </c>
    </row>
    <row r="8196" spans="2:2">
      <c r="B8196">
        <v>1</v>
      </c>
    </row>
    <row r="8197" spans="2:2">
      <c r="B8197">
        <v>1</v>
      </c>
    </row>
    <row r="8198" spans="2:2">
      <c r="B8198">
        <v>1</v>
      </c>
    </row>
    <row r="8199" spans="2:2">
      <c r="B8199">
        <v>1</v>
      </c>
    </row>
    <row r="8200" spans="2:2">
      <c r="B8200">
        <v>1</v>
      </c>
    </row>
    <row r="8201" spans="2:2">
      <c r="B8201">
        <v>1</v>
      </c>
    </row>
    <row r="8202" spans="2:2">
      <c r="B8202">
        <v>1</v>
      </c>
    </row>
    <row r="8203" spans="2:2">
      <c r="B8203">
        <v>1</v>
      </c>
    </row>
    <row r="8204" spans="2:2">
      <c r="B8204">
        <v>1</v>
      </c>
    </row>
    <row r="8205" spans="2:2">
      <c r="B8205">
        <v>1</v>
      </c>
    </row>
    <row r="8206" spans="2:2">
      <c r="B8206">
        <v>1</v>
      </c>
    </row>
    <row r="8207" spans="2:2">
      <c r="B8207">
        <v>1</v>
      </c>
    </row>
    <row r="8208" spans="2:2">
      <c r="B8208">
        <v>1</v>
      </c>
    </row>
    <row r="8209" spans="2:2">
      <c r="B8209">
        <v>1</v>
      </c>
    </row>
    <row r="8210" spans="2:2">
      <c r="B8210">
        <v>1</v>
      </c>
    </row>
    <row r="8211" spans="2:2">
      <c r="B8211">
        <v>1</v>
      </c>
    </row>
    <row r="8212" spans="2:2">
      <c r="B8212">
        <v>1</v>
      </c>
    </row>
    <row r="8213" spans="2:2">
      <c r="B8213">
        <v>1</v>
      </c>
    </row>
    <row r="8214" spans="2:2">
      <c r="B8214">
        <v>1</v>
      </c>
    </row>
    <row r="8215" spans="2:2">
      <c r="B8215">
        <v>1</v>
      </c>
    </row>
    <row r="8216" spans="2:2">
      <c r="B8216">
        <v>1</v>
      </c>
    </row>
    <row r="8217" spans="2:2">
      <c r="B8217">
        <v>1</v>
      </c>
    </row>
    <row r="8218" spans="2:2">
      <c r="B8218">
        <v>1</v>
      </c>
    </row>
    <row r="8219" spans="2:2">
      <c r="B8219">
        <v>1</v>
      </c>
    </row>
    <row r="8220" spans="2:2">
      <c r="B8220">
        <v>1</v>
      </c>
    </row>
    <row r="8221" spans="2:2">
      <c r="B8221">
        <v>1</v>
      </c>
    </row>
    <row r="8222" spans="2:2">
      <c r="B8222">
        <v>1</v>
      </c>
    </row>
    <row r="8223" spans="2:2">
      <c r="B8223">
        <v>1</v>
      </c>
    </row>
    <row r="8224" spans="2:2">
      <c r="B8224">
        <v>1</v>
      </c>
    </row>
    <row r="8225" spans="2:2">
      <c r="B8225">
        <v>1</v>
      </c>
    </row>
    <row r="8226" spans="2:2">
      <c r="B8226">
        <v>1</v>
      </c>
    </row>
    <row r="8227" spans="2:2">
      <c r="B8227">
        <v>1</v>
      </c>
    </row>
    <row r="8228" spans="2:2">
      <c r="B8228">
        <v>1</v>
      </c>
    </row>
    <row r="8229" spans="2:2">
      <c r="B8229">
        <v>1</v>
      </c>
    </row>
    <row r="8230" spans="2:2">
      <c r="B8230">
        <v>1</v>
      </c>
    </row>
    <row r="8231" spans="2:2">
      <c r="B8231">
        <v>1</v>
      </c>
    </row>
    <row r="8232" spans="2:2">
      <c r="B8232">
        <v>1</v>
      </c>
    </row>
    <row r="8233" spans="2:2">
      <c r="B8233">
        <v>1</v>
      </c>
    </row>
    <row r="8234" spans="2:2">
      <c r="B8234">
        <v>1</v>
      </c>
    </row>
    <row r="8235" spans="2:2">
      <c r="B8235">
        <v>1</v>
      </c>
    </row>
    <row r="8236" spans="2:2">
      <c r="B8236">
        <v>1</v>
      </c>
    </row>
    <row r="8237" spans="2:2">
      <c r="B8237">
        <v>1</v>
      </c>
    </row>
    <row r="8238" spans="2:2">
      <c r="B8238">
        <v>1</v>
      </c>
    </row>
    <row r="8239" spans="2:2">
      <c r="B8239">
        <v>1</v>
      </c>
    </row>
    <row r="8240" spans="2:2">
      <c r="B8240">
        <v>1</v>
      </c>
    </row>
    <row r="8241" spans="2:2">
      <c r="B8241">
        <v>1</v>
      </c>
    </row>
    <row r="8242" spans="2:2">
      <c r="B8242">
        <v>1</v>
      </c>
    </row>
    <row r="8243" spans="2:2">
      <c r="B8243">
        <v>1</v>
      </c>
    </row>
    <row r="8244" spans="2:2">
      <c r="B8244">
        <v>1</v>
      </c>
    </row>
    <row r="8245" spans="2:2">
      <c r="B8245">
        <v>1</v>
      </c>
    </row>
    <row r="8246" spans="2:2">
      <c r="B8246">
        <v>1</v>
      </c>
    </row>
    <row r="8247" spans="2:2">
      <c r="B8247">
        <v>1</v>
      </c>
    </row>
    <row r="8248" spans="2:2">
      <c r="B8248">
        <v>1</v>
      </c>
    </row>
    <row r="8249" spans="2:2">
      <c r="B8249">
        <v>1</v>
      </c>
    </row>
    <row r="8250" spans="2:2">
      <c r="B8250">
        <v>1</v>
      </c>
    </row>
    <row r="8251" spans="2:2">
      <c r="B8251">
        <v>1</v>
      </c>
    </row>
    <row r="8252" spans="2:2">
      <c r="B8252">
        <v>1</v>
      </c>
    </row>
    <row r="8253" spans="2:2">
      <c r="B8253">
        <v>1</v>
      </c>
    </row>
    <row r="8254" spans="2:2">
      <c r="B8254">
        <v>1</v>
      </c>
    </row>
    <row r="8255" spans="2:2">
      <c r="B8255">
        <v>1</v>
      </c>
    </row>
    <row r="8256" spans="2:2">
      <c r="B8256">
        <v>1</v>
      </c>
    </row>
    <row r="8257" spans="2:2">
      <c r="B8257">
        <v>1</v>
      </c>
    </row>
    <row r="8258" spans="2:2">
      <c r="B8258">
        <v>1</v>
      </c>
    </row>
    <row r="8259" spans="2:2">
      <c r="B8259">
        <v>1</v>
      </c>
    </row>
    <row r="8260" spans="2:2">
      <c r="B8260">
        <v>1</v>
      </c>
    </row>
    <row r="8261" spans="2:2">
      <c r="B8261">
        <v>1</v>
      </c>
    </row>
    <row r="8262" spans="2:2">
      <c r="B8262">
        <v>1</v>
      </c>
    </row>
    <row r="8263" spans="2:2">
      <c r="B8263">
        <v>1</v>
      </c>
    </row>
    <row r="8264" spans="2:2">
      <c r="B8264">
        <v>1</v>
      </c>
    </row>
    <row r="8265" spans="2:2">
      <c r="B8265">
        <v>1</v>
      </c>
    </row>
    <row r="8266" spans="2:2">
      <c r="B8266">
        <v>1</v>
      </c>
    </row>
    <row r="8267" spans="2:2">
      <c r="B8267">
        <v>1</v>
      </c>
    </row>
    <row r="8268" spans="2:2">
      <c r="B8268">
        <v>1</v>
      </c>
    </row>
    <row r="8269" spans="2:2">
      <c r="B8269">
        <v>1</v>
      </c>
    </row>
    <row r="8270" spans="2:2">
      <c r="B8270">
        <v>1</v>
      </c>
    </row>
    <row r="8271" spans="2:2">
      <c r="B8271">
        <v>1</v>
      </c>
    </row>
    <row r="8272" spans="2:2">
      <c r="B8272">
        <v>1</v>
      </c>
    </row>
    <row r="8273" spans="2:2">
      <c r="B8273">
        <v>1</v>
      </c>
    </row>
    <row r="8274" spans="2:2">
      <c r="B8274">
        <v>1</v>
      </c>
    </row>
    <row r="8275" spans="2:2">
      <c r="B8275">
        <v>1</v>
      </c>
    </row>
    <row r="8276" spans="2:2">
      <c r="B8276">
        <v>1</v>
      </c>
    </row>
    <row r="8277" spans="2:2">
      <c r="B8277">
        <v>1</v>
      </c>
    </row>
    <row r="8278" spans="2:2">
      <c r="B8278">
        <v>1</v>
      </c>
    </row>
    <row r="8279" spans="2:2">
      <c r="B8279">
        <v>1</v>
      </c>
    </row>
    <row r="8280" spans="2:2">
      <c r="B8280">
        <v>1</v>
      </c>
    </row>
    <row r="8281" spans="2:2">
      <c r="B8281">
        <v>1</v>
      </c>
    </row>
    <row r="8282" spans="2:2">
      <c r="B8282">
        <v>1</v>
      </c>
    </row>
    <row r="8283" spans="2:2">
      <c r="B8283">
        <v>1</v>
      </c>
    </row>
    <row r="8284" spans="2:2">
      <c r="B8284">
        <v>1</v>
      </c>
    </row>
    <row r="8285" spans="2:2">
      <c r="B8285">
        <v>1</v>
      </c>
    </row>
    <row r="8286" spans="2:2">
      <c r="B8286">
        <v>1</v>
      </c>
    </row>
    <row r="8287" spans="2:2">
      <c r="B8287">
        <v>1</v>
      </c>
    </row>
    <row r="8288" spans="2:2">
      <c r="B8288">
        <v>1</v>
      </c>
    </row>
    <row r="8289" spans="2:2">
      <c r="B8289">
        <v>1</v>
      </c>
    </row>
    <row r="8290" spans="2:2">
      <c r="B8290">
        <v>1</v>
      </c>
    </row>
    <row r="8291" spans="2:2">
      <c r="B8291">
        <v>1</v>
      </c>
    </row>
    <row r="8292" spans="2:2">
      <c r="B8292">
        <v>1</v>
      </c>
    </row>
    <row r="8293" spans="2:2">
      <c r="B8293">
        <v>1</v>
      </c>
    </row>
    <row r="8294" spans="2:2">
      <c r="B8294">
        <v>1</v>
      </c>
    </row>
    <row r="8295" spans="2:2">
      <c r="B8295">
        <v>1</v>
      </c>
    </row>
    <row r="8296" spans="2:2">
      <c r="B8296">
        <v>1</v>
      </c>
    </row>
    <row r="8297" spans="2:2">
      <c r="B8297">
        <v>1</v>
      </c>
    </row>
    <row r="8298" spans="2:2">
      <c r="B8298">
        <v>1</v>
      </c>
    </row>
    <row r="8299" spans="2:2">
      <c r="B8299">
        <v>1</v>
      </c>
    </row>
    <row r="8300" spans="2:2">
      <c r="B8300">
        <v>1</v>
      </c>
    </row>
    <row r="8301" spans="2:2">
      <c r="B8301">
        <v>1</v>
      </c>
    </row>
    <row r="8302" spans="2:2">
      <c r="B8302">
        <v>1</v>
      </c>
    </row>
    <row r="8303" spans="2:2">
      <c r="B8303">
        <v>1</v>
      </c>
    </row>
    <row r="8304" spans="2:2">
      <c r="B8304">
        <v>1</v>
      </c>
    </row>
    <row r="8305" spans="2:2">
      <c r="B8305">
        <v>1</v>
      </c>
    </row>
    <row r="8306" spans="2:2">
      <c r="B8306">
        <v>1</v>
      </c>
    </row>
    <row r="8307" spans="2:2">
      <c r="B8307">
        <v>1</v>
      </c>
    </row>
    <row r="8308" spans="2:2">
      <c r="B8308">
        <v>1</v>
      </c>
    </row>
    <row r="8309" spans="2:2">
      <c r="B8309">
        <v>1</v>
      </c>
    </row>
    <row r="8310" spans="2:2">
      <c r="B8310">
        <v>1</v>
      </c>
    </row>
    <row r="8311" spans="2:2">
      <c r="B8311">
        <v>1</v>
      </c>
    </row>
    <row r="8312" spans="2:2">
      <c r="B8312">
        <v>1</v>
      </c>
    </row>
    <row r="8313" spans="2:2">
      <c r="B8313">
        <v>1</v>
      </c>
    </row>
    <row r="8314" spans="2:2">
      <c r="B8314">
        <v>1</v>
      </c>
    </row>
    <row r="8315" spans="2:2">
      <c r="B8315">
        <v>1</v>
      </c>
    </row>
    <row r="8316" spans="2:2">
      <c r="B8316">
        <v>1</v>
      </c>
    </row>
    <row r="8317" spans="2:2">
      <c r="B8317">
        <v>1</v>
      </c>
    </row>
    <row r="8318" spans="2:2">
      <c r="B8318">
        <v>1</v>
      </c>
    </row>
    <row r="8319" spans="2:2">
      <c r="B8319">
        <v>1</v>
      </c>
    </row>
    <row r="8320" spans="2:2">
      <c r="B8320">
        <v>1</v>
      </c>
    </row>
    <row r="8321" spans="2:2">
      <c r="B8321">
        <v>1</v>
      </c>
    </row>
    <row r="8322" spans="2:2">
      <c r="B8322">
        <v>1</v>
      </c>
    </row>
    <row r="8323" spans="2:2">
      <c r="B8323">
        <v>1</v>
      </c>
    </row>
    <row r="8324" spans="2:2">
      <c r="B8324">
        <v>1</v>
      </c>
    </row>
    <row r="8325" spans="2:2">
      <c r="B8325">
        <v>1</v>
      </c>
    </row>
    <row r="8326" spans="2:2">
      <c r="B8326">
        <v>1</v>
      </c>
    </row>
    <row r="8327" spans="2:2">
      <c r="B8327">
        <v>1</v>
      </c>
    </row>
    <row r="8328" spans="2:2">
      <c r="B8328">
        <v>1</v>
      </c>
    </row>
    <row r="8329" spans="2:2">
      <c r="B8329">
        <v>1</v>
      </c>
    </row>
    <row r="8330" spans="2:2">
      <c r="B8330">
        <v>1</v>
      </c>
    </row>
    <row r="8331" spans="2:2">
      <c r="B8331">
        <v>1</v>
      </c>
    </row>
    <row r="8332" spans="2:2">
      <c r="B8332">
        <v>1</v>
      </c>
    </row>
    <row r="8333" spans="2:2">
      <c r="B8333">
        <v>1</v>
      </c>
    </row>
    <row r="8334" spans="2:2">
      <c r="B8334">
        <v>1</v>
      </c>
    </row>
    <row r="8335" spans="2:2">
      <c r="B8335">
        <v>1</v>
      </c>
    </row>
    <row r="8336" spans="2:2">
      <c r="B8336">
        <v>1</v>
      </c>
    </row>
    <row r="8337" spans="2:2">
      <c r="B8337">
        <v>1</v>
      </c>
    </row>
    <row r="8338" spans="2:2">
      <c r="B8338">
        <v>1</v>
      </c>
    </row>
    <row r="8339" spans="2:2">
      <c r="B8339">
        <v>1</v>
      </c>
    </row>
    <row r="8340" spans="2:2">
      <c r="B8340">
        <v>1</v>
      </c>
    </row>
    <row r="8341" spans="2:2">
      <c r="B8341">
        <v>1</v>
      </c>
    </row>
    <row r="8342" spans="2:2">
      <c r="B8342">
        <v>1</v>
      </c>
    </row>
    <row r="8343" spans="2:2">
      <c r="B8343">
        <v>1</v>
      </c>
    </row>
    <row r="8344" spans="2:2">
      <c r="B8344">
        <v>1</v>
      </c>
    </row>
    <row r="8345" spans="2:2">
      <c r="B8345">
        <v>1</v>
      </c>
    </row>
    <row r="8346" spans="2:2">
      <c r="B8346">
        <v>1</v>
      </c>
    </row>
    <row r="8347" spans="2:2">
      <c r="B8347">
        <v>1</v>
      </c>
    </row>
    <row r="8348" spans="2:2">
      <c r="B8348">
        <v>1</v>
      </c>
    </row>
    <row r="8349" spans="2:2">
      <c r="B8349">
        <v>1</v>
      </c>
    </row>
    <row r="8350" spans="2:2">
      <c r="B8350">
        <v>1</v>
      </c>
    </row>
    <row r="8351" spans="2:2">
      <c r="B8351">
        <v>1</v>
      </c>
    </row>
    <row r="8352" spans="2:2">
      <c r="B8352">
        <v>1</v>
      </c>
    </row>
    <row r="8353" spans="2:2">
      <c r="B8353">
        <v>1</v>
      </c>
    </row>
    <row r="8354" spans="2:2">
      <c r="B8354">
        <v>1</v>
      </c>
    </row>
    <row r="8355" spans="2:2">
      <c r="B8355">
        <v>1</v>
      </c>
    </row>
    <row r="8356" spans="2:2">
      <c r="B8356">
        <v>1</v>
      </c>
    </row>
    <row r="8357" spans="2:2">
      <c r="B8357">
        <v>1</v>
      </c>
    </row>
    <row r="8358" spans="2:2">
      <c r="B8358">
        <v>1</v>
      </c>
    </row>
    <row r="8359" spans="2:2">
      <c r="B8359">
        <v>1</v>
      </c>
    </row>
    <row r="8360" spans="2:2">
      <c r="B8360">
        <v>1</v>
      </c>
    </row>
    <row r="8361" spans="2:2">
      <c r="B8361">
        <v>1</v>
      </c>
    </row>
    <row r="8362" spans="2:2">
      <c r="B8362">
        <v>1</v>
      </c>
    </row>
    <row r="8363" spans="2:2">
      <c r="B8363">
        <v>1</v>
      </c>
    </row>
    <row r="8364" spans="2:2">
      <c r="B8364">
        <v>1</v>
      </c>
    </row>
    <row r="8365" spans="2:2">
      <c r="B8365">
        <v>1</v>
      </c>
    </row>
    <row r="8366" spans="2:2">
      <c r="B8366">
        <v>1</v>
      </c>
    </row>
    <row r="8367" spans="2:2">
      <c r="B8367">
        <v>1</v>
      </c>
    </row>
    <row r="8368" spans="2:2">
      <c r="B8368">
        <v>1</v>
      </c>
    </row>
    <row r="8369" spans="2:2">
      <c r="B8369">
        <v>1</v>
      </c>
    </row>
    <row r="8370" spans="2:2">
      <c r="B8370">
        <v>1</v>
      </c>
    </row>
    <row r="8371" spans="2:2">
      <c r="B8371">
        <v>1</v>
      </c>
    </row>
    <row r="8372" spans="2:2">
      <c r="B8372">
        <v>1</v>
      </c>
    </row>
    <row r="8373" spans="2:2">
      <c r="B8373">
        <v>1</v>
      </c>
    </row>
    <row r="8374" spans="2:2">
      <c r="B8374">
        <v>1</v>
      </c>
    </row>
    <row r="8375" spans="2:2">
      <c r="B8375">
        <v>1</v>
      </c>
    </row>
    <row r="8376" spans="2:2">
      <c r="B8376">
        <v>1</v>
      </c>
    </row>
    <row r="8377" spans="2:2">
      <c r="B8377">
        <v>1</v>
      </c>
    </row>
    <row r="8378" spans="2:2">
      <c r="B8378">
        <v>1</v>
      </c>
    </row>
    <row r="8379" spans="2:2">
      <c r="B8379">
        <v>1</v>
      </c>
    </row>
    <row r="8380" spans="2:2">
      <c r="B8380">
        <v>1</v>
      </c>
    </row>
    <row r="8381" spans="2:2">
      <c r="B8381">
        <v>1</v>
      </c>
    </row>
    <row r="8382" spans="2:2">
      <c r="B8382">
        <v>1</v>
      </c>
    </row>
    <row r="8383" spans="2:2">
      <c r="B8383">
        <v>1</v>
      </c>
    </row>
    <row r="8384" spans="2:2">
      <c r="B8384">
        <v>1</v>
      </c>
    </row>
    <row r="8385" spans="2:2">
      <c r="B8385">
        <v>1</v>
      </c>
    </row>
    <row r="8386" spans="2:2">
      <c r="B8386">
        <v>1</v>
      </c>
    </row>
    <row r="8387" spans="2:2">
      <c r="B8387">
        <v>1</v>
      </c>
    </row>
    <row r="8388" spans="2:2">
      <c r="B8388">
        <v>1</v>
      </c>
    </row>
    <row r="8389" spans="2:2">
      <c r="B8389">
        <v>1</v>
      </c>
    </row>
    <row r="8390" spans="2:2">
      <c r="B8390">
        <v>1</v>
      </c>
    </row>
    <row r="8391" spans="2:2">
      <c r="B8391">
        <v>1</v>
      </c>
    </row>
    <row r="8392" spans="2:2">
      <c r="B8392">
        <v>1</v>
      </c>
    </row>
    <row r="8393" spans="2:2">
      <c r="B8393">
        <v>1</v>
      </c>
    </row>
    <row r="8394" spans="2:2">
      <c r="B8394">
        <v>1</v>
      </c>
    </row>
    <row r="8395" spans="2:2">
      <c r="B8395">
        <v>1</v>
      </c>
    </row>
    <row r="8396" spans="2:2">
      <c r="B8396">
        <v>1</v>
      </c>
    </row>
    <row r="8397" spans="2:2">
      <c r="B8397">
        <v>1</v>
      </c>
    </row>
    <row r="8398" spans="2:2">
      <c r="B8398">
        <v>1</v>
      </c>
    </row>
    <row r="8399" spans="2:2">
      <c r="B8399">
        <v>1</v>
      </c>
    </row>
    <row r="8400" spans="2:2">
      <c r="B8400">
        <v>1</v>
      </c>
    </row>
    <row r="8401" spans="2:2">
      <c r="B8401">
        <v>1</v>
      </c>
    </row>
    <row r="8402" spans="2:2">
      <c r="B8402">
        <v>1</v>
      </c>
    </row>
    <row r="8403" spans="2:2">
      <c r="B8403">
        <v>1</v>
      </c>
    </row>
    <row r="8404" spans="2:2">
      <c r="B8404">
        <v>1</v>
      </c>
    </row>
    <row r="8405" spans="2:2">
      <c r="B8405">
        <v>1</v>
      </c>
    </row>
    <row r="8406" spans="2:2">
      <c r="B8406">
        <v>1</v>
      </c>
    </row>
    <row r="8407" spans="2:2">
      <c r="B8407">
        <v>1</v>
      </c>
    </row>
    <row r="8408" spans="2:2">
      <c r="B8408">
        <v>1</v>
      </c>
    </row>
    <row r="8409" spans="2:2">
      <c r="B8409">
        <v>1</v>
      </c>
    </row>
    <row r="8410" spans="2:2">
      <c r="B8410">
        <v>1</v>
      </c>
    </row>
    <row r="8411" spans="2:2">
      <c r="B8411">
        <v>1</v>
      </c>
    </row>
    <row r="8412" spans="2:2">
      <c r="B8412">
        <v>1</v>
      </c>
    </row>
    <row r="8413" spans="2:2">
      <c r="B8413">
        <v>1</v>
      </c>
    </row>
    <row r="8414" spans="2:2">
      <c r="B8414">
        <v>1</v>
      </c>
    </row>
    <row r="8415" spans="2:2">
      <c r="B8415">
        <v>1</v>
      </c>
    </row>
    <row r="8416" spans="2:2">
      <c r="B8416">
        <v>1</v>
      </c>
    </row>
    <row r="8417" spans="2:2">
      <c r="B8417">
        <v>1</v>
      </c>
    </row>
    <row r="8418" spans="2:2">
      <c r="B8418">
        <v>1</v>
      </c>
    </row>
    <row r="8419" spans="2:2">
      <c r="B8419">
        <v>1</v>
      </c>
    </row>
    <row r="8420" spans="2:2">
      <c r="B8420">
        <v>1</v>
      </c>
    </row>
    <row r="8421" spans="2:2">
      <c r="B8421">
        <v>1</v>
      </c>
    </row>
    <row r="8422" spans="2:2">
      <c r="B8422">
        <v>1</v>
      </c>
    </row>
    <row r="8423" spans="2:2">
      <c r="B8423">
        <v>1</v>
      </c>
    </row>
    <row r="8424" spans="2:2">
      <c r="B8424">
        <v>1</v>
      </c>
    </row>
    <row r="8425" spans="2:2">
      <c r="B8425">
        <v>1</v>
      </c>
    </row>
    <row r="8426" spans="2:2">
      <c r="B8426">
        <v>1</v>
      </c>
    </row>
    <row r="8427" spans="2:2">
      <c r="B8427">
        <v>1</v>
      </c>
    </row>
    <row r="8428" spans="2:2">
      <c r="B8428">
        <v>1</v>
      </c>
    </row>
    <row r="8429" spans="2:2">
      <c r="B8429">
        <v>1</v>
      </c>
    </row>
    <row r="8430" spans="2:2">
      <c r="B8430">
        <v>1</v>
      </c>
    </row>
    <row r="8431" spans="2:2">
      <c r="B8431">
        <v>1</v>
      </c>
    </row>
    <row r="8432" spans="2:2">
      <c r="B8432">
        <v>1</v>
      </c>
    </row>
    <row r="8433" spans="2:2">
      <c r="B8433">
        <v>1</v>
      </c>
    </row>
    <row r="8434" spans="2:2">
      <c r="B8434">
        <v>1</v>
      </c>
    </row>
    <row r="8435" spans="2:2">
      <c r="B8435">
        <v>1</v>
      </c>
    </row>
    <row r="8436" spans="2:2">
      <c r="B8436">
        <v>1</v>
      </c>
    </row>
    <row r="8437" spans="2:2">
      <c r="B8437">
        <v>1</v>
      </c>
    </row>
    <row r="8438" spans="2:2">
      <c r="B8438">
        <v>1</v>
      </c>
    </row>
    <row r="8439" spans="2:2">
      <c r="B8439">
        <v>1</v>
      </c>
    </row>
    <row r="8440" spans="2:2">
      <c r="B8440">
        <v>1</v>
      </c>
    </row>
    <row r="8441" spans="2:2">
      <c r="B8441">
        <v>1</v>
      </c>
    </row>
    <row r="8442" spans="2:2">
      <c r="B8442">
        <v>1</v>
      </c>
    </row>
    <row r="8443" spans="2:2">
      <c r="B8443">
        <v>1</v>
      </c>
    </row>
    <row r="8444" spans="2:2">
      <c r="B8444">
        <v>1</v>
      </c>
    </row>
    <row r="8445" spans="2:2">
      <c r="B8445">
        <v>1</v>
      </c>
    </row>
    <row r="8446" spans="2:2">
      <c r="B8446">
        <v>1</v>
      </c>
    </row>
    <row r="8447" spans="2:2">
      <c r="B8447">
        <v>1</v>
      </c>
    </row>
    <row r="8448" spans="2:2">
      <c r="B8448">
        <v>1</v>
      </c>
    </row>
    <row r="8449" spans="2:2">
      <c r="B8449">
        <v>1</v>
      </c>
    </row>
    <row r="8450" spans="2:2">
      <c r="B8450">
        <v>1</v>
      </c>
    </row>
    <row r="8451" spans="2:2">
      <c r="B8451">
        <v>1</v>
      </c>
    </row>
    <row r="8452" spans="2:2">
      <c r="B8452">
        <v>1</v>
      </c>
    </row>
    <row r="8453" spans="2:2">
      <c r="B8453">
        <v>1</v>
      </c>
    </row>
    <row r="8454" spans="2:2">
      <c r="B8454">
        <v>1</v>
      </c>
    </row>
    <row r="8455" spans="2:2">
      <c r="B8455">
        <v>1</v>
      </c>
    </row>
    <row r="8456" spans="2:2">
      <c r="B8456">
        <v>1</v>
      </c>
    </row>
    <row r="8457" spans="2:2">
      <c r="B8457">
        <v>1</v>
      </c>
    </row>
    <row r="8458" spans="2:2">
      <c r="B8458">
        <v>1</v>
      </c>
    </row>
    <row r="8459" spans="2:2">
      <c r="B8459">
        <v>1</v>
      </c>
    </row>
    <row r="8460" spans="2:2">
      <c r="B8460">
        <v>1</v>
      </c>
    </row>
    <row r="8461" spans="2:2">
      <c r="B8461">
        <v>1</v>
      </c>
    </row>
    <row r="8462" spans="2:2">
      <c r="B8462">
        <v>1</v>
      </c>
    </row>
    <row r="8463" spans="2:2">
      <c r="B8463">
        <v>1</v>
      </c>
    </row>
    <row r="8464" spans="2:2">
      <c r="B8464">
        <v>1</v>
      </c>
    </row>
    <row r="8465" spans="2:2">
      <c r="B8465">
        <v>1</v>
      </c>
    </row>
    <row r="8466" spans="2:2">
      <c r="B8466">
        <v>1</v>
      </c>
    </row>
    <row r="8467" spans="2:2">
      <c r="B8467">
        <v>1</v>
      </c>
    </row>
    <row r="8468" spans="2:2">
      <c r="B8468">
        <v>1</v>
      </c>
    </row>
    <row r="8469" spans="2:2">
      <c r="B8469">
        <v>1</v>
      </c>
    </row>
    <row r="8470" spans="2:2">
      <c r="B8470">
        <v>1</v>
      </c>
    </row>
    <row r="8471" spans="2:2">
      <c r="B8471">
        <v>1</v>
      </c>
    </row>
    <row r="8472" spans="2:2">
      <c r="B8472">
        <v>1</v>
      </c>
    </row>
    <row r="8473" spans="2:2">
      <c r="B8473">
        <v>1</v>
      </c>
    </row>
    <row r="8474" spans="2:2">
      <c r="B8474">
        <v>1</v>
      </c>
    </row>
    <row r="8475" spans="2:2">
      <c r="B8475">
        <v>1</v>
      </c>
    </row>
    <row r="8476" spans="2:2">
      <c r="B8476">
        <v>1</v>
      </c>
    </row>
    <row r="8477" spans="2:2">
      <c r="B8477">
        <v>1</v>
      </c>
    </row>
    <row r="8478" spans="2:2">
      <c r="B8478">
        <v>1</v>
      </c>
    </row>
    <row r="8479" spans="2:2">
      <c r="B8479">
        <v>1</v>
      </c>
    </row>
    <row r="8480" spans="2:2">
      <c r="B8480">
        <v>1</v>
      </c>
    </row>
    <row r="8481" spans="2:2">
      <c r="B8481">
        <v>1</v>
      </c>
    </row>
    <row r="8482" spans="2:2">
      <c r="B8482">
        <v>1</v>
      </c>
    </row>
    <row r="8483" spans="2:2">
      <c r="B8483">
        <v>1</v>
      </c>
    </row>
    <row r="8484" spans="2:2">
      <c r="B8484">
        <v>1</v>
      </c>
    </row>
    <row r="8485" spans="2:2">
      <c r="B8485">
        <v>1</v>
      </c>
    </row>
    <row r="8486" spans="2:2">
      <c r="B8486">
        <v>1</v>
      </c>
    </row>
    <row r="8487" spans="2:2">
      <c r="B8487">
        <v>1</v>
      </c>
    </row>
    <row r="8488" spans="2:2">
      <c r="B8488">
        <v>1</v>
      </c>
    </row>
    <row r="8489" spans="2:2">
      <c r="B8489">
        <v>1</v>
      </c>
    </row>
    <row r="8490" spans="2:2">
      <c r="B8490">
        <v>1</v>
      </c>
    </row>
    <row r="8491" spans="2:2">
      <c r="B8491">
        <v>1</v>
      </c>
    </row>
    <row r="8492" spans="2:2">
      <c r="B8492">
        <v>1</v>
      </c>
    </row>
    <row r="8493" spans="2:2">
      <c r="B8493">
        <v>1</v>
      </c>
    </row>
    <row r="8494" spans="2:2">
      <c r="B8494">
        <v>1</v>
      </c>
    </row>
    <row r="8495" spans="2:2">
      <c r="B8495">
        <v>1</v>
      </c>
    </row>
    <row r="8496" spans="2:2">
      <c r="B8496">
        <v>1</v>
      </c>
    </row>
    <row r="8497" spans="2:2">
      <c r="B8497">
        <v>1</v>
      </c>
    </row>
    <row r="8498" spans="2:2">
      <c r="B8498">
        <v>1</v>
      </c>
    </row>
    <row r="8499" spans="2:2">
      <c r="B8499">
        <v>1</v>
      </c>
    </row>
    <row r="8500" spans="2:2">
      <c r="B8500">
        <v>1</v>
      </c>
    </row>
    <row r="8501" spans="2:2">
      <c r="B8501">
        <v>1</v>
      </c>
    </row>
    <row r="8502" spans="2:2">
      <c r="B8502">
        <v>1</v>
      </c>
    </row>
    <row r="8503" spans="2:2">
      <c r="B8503">
        <v>1</v>
      </c>
    </row>
    <row r="8504" spans="2:2">
      <c r="B8504">
        <v>1</v>
      </c>
    </row>
    <row r="8505" spans="2:2">
      <c r="B8505">
        <v>1</v>
      </c>
    </row>
    <row r="8506" spans="2:2">
      <c r="B8506">
        <v>1</v>
      </c>
    </row>
    <row r="8507" spans="2:2">
      <c r="B8507">
        <v>1</v>
      </c>
    </row>
    <row r="8508" spans="2:2">
      <c r="B8508">
        <v>1</v>
      </c>
    </row>
    <row r="8509" spans="2:2">
      <c r="B8509">
        <v>1</v>
      </c>
    </row>
    <row r="8510" spans="2:2">
      <c r="B8510">
        <v>1</v>
      </c>
    </row>
    <row r="8511" spans="2:2">
      <c r="B8511">
        <v>1</v>
      </c>
    </row>
    <row r="8512" spans="2:2">
      <c r="B8512">
        <v>1</v>
      </c>
    </row>
    <row r="8513" spans="2:2">
      <c r="B8513">
        <v>1</v>
      </c>
    </row>
    <row r="8514" spans="2:2">
      <c r="B8514">
        <v>1</v>
      </c>
    </row>
    <row r="8515" spans="2:2">
      <c r="B8515">
        <v>1</v>
      </c>
    </row>
    <row r="8516" spans="2:2">
      <c r="B8516">
        <v>1</v>
      </c>
    </row>
    <row r="8517" spans="2:2">
      <c r="B8517">
        <v>1</v>
      </c>
    </row>
    <row r="8518" spans="2:2">
      <c r="B8518">
        <v>1</v>
      </c>
    </row>
    <row r="8519" spans="2:2">
      <c r="B8519">
        <v>1</v>
      </c>
    </row>
    <row r="8520" spans="2:2">
      <c r="B8520">
        <v>1</v>
      </c>
    </row>
    <row r="8521" spans="2:2">
      <c r="B8521">
        <v>1</v>
      </c>
    </row>
    <row r="8522" spans="2:2">
      <c r="B8522">
        <v>1</v>
      </c>
    </row>
    <row r="8523" spans="2:2">
      <c r="B8523">
        <v>1</v>
      </c>
    </row>
    <row r="8524" spans="2:2">
      <c r="B8524">
        <v>1</v>
      </c>
    </row>
    <row r="8525" spans="2:2">
      <c r="B8525">
        <v>1</v>
      </c>
    </row>
    <row r="8526" spans="2:2">
      <c r="B8526">
        <v>1</v>
      </c>
    </row>
    <row r="8527" spans="2:2">
      <c r="B8527">
        <v>1</v>
      </c>
    </row>
    <row r="8528" spans="2:2">
      <c r="B8528">
        <v>1</v>
      </c>
    </row>
    <row r="8529" spans="2:2">
      <c r="B8529">
        <v>1</v>
      </c>
    </row>
    <row r="8530" spans="2:2">
      <c r="B8530">
        <v>1</v>
      </c>
    </row>
    <row r="8531" spans="2:2">
      <c r="B8531">
        <v>1</v>
      </c>
    </row>
    <row r="8532" spans="2:2">
      <c r="B8532">
        <v>1</v>
      </c>
    </row>
    <row r="8533" spans="2:2">
      <c r="B8533">
        <v>1</v>
      </c>
    </row>
    <row r="8534" spans="2:2">
      <c r="B8534">
        <v>1</v>
      </c>
    </row>
    <row r="8535" spans="2:2">
      <c r="B8535">
        <v>1</v>
      </c>
    </row>
    <row r="8536" spans="2:2">
      <c r="B8536">
        <v>1</v>
      </c>
    </row>
    <row r="8537" spans="2:2">
      <c r="B8537">
        <v>1</v>
      </c>
    </row>
    <row r="8538" spans="2:2">
      <c r="B8538">
        <v>1</v>
      </c>
    </row>
    <row r="8539" spans="2:2">
      <c r="B8539">
        <v>1</v>
      </c>
    </row>
    <row r="8540" spans="2:2">
      <c r="B8540">
        <v>1</v>
      </c>
    </row>
    <row r="8541" spans="2:2">
      <c r="B8541">
        <v>1</v>
      </c>
    </row>
    <row r="8542" spans="2:2">
      <c r="B8542">
        <v>1</v>
      </c>
    </row>
    <row r="8543" spans="2:2">
      <c r="B8543">
        <v>1</v>
      </c>
    </row>
    <row r="8544" spans="2:2">
      <c r="B8544">
        <v>1</v>
      </c>
    </row>
    <row r="8545" spans="2:2">
      <c r="B8545">
        <v>1</v>
      </c>
    </row>
    <row r="8546" spans="2:2">
      <c r="B8546">
        <v>1</v>
      </c>
    </row>
    <row r="8547" spans="2:2">
      <c r="B8547">
        <v>1</v>
      </c>
    </row>
    <row r="8548" spans="2:2">
      <c r="B8548">
        <v>1</v>
      </c>
    </row>
    <row r="8549" spans="2:2">
      <c r="B8549">
        <v>1</v>
      </c>
    </row>
    <row r="8550" spans="2:2">
      <c r="B8550">
        <v>1</v>
      </c>
    </row>
    <row r="8551" spans="2:2">
      <c r="B8551">
        <v>1</v>
      </c>
    </row>
    <row r="8552" spans="2:2">
      <c r="B8552">
        <v>1</v>
      </c>
    </row>
    <row r="8553" spans="2:2">
      <c r="B8553">
        <v>1</v>
      </c>
    </row>
    <row r="8554" spans="2:2">
      <c r="B8554">
        <v>1</v>
      </c>
    </row>
    <row r="8555" spans="2:2">
      <c r="B8555">
        <v>1</v>
      </c>
    </row>
    <row r="8556" spans="2:2">
      <c r="B8556">
        <v>1</v>
      </c>
    </row>
    <row r="8557" spans="2:2">
      <c r="B8557">
        <v>1</v>
      </c>
    </row>
    <row r="8558" spans="2:2">
      <c r="B8558">
        <v>1</v>
      </c>
    </row>
    <row r="8559" spans="2:2">
      <c r="B8559">
        <v>1</v>
      </c>
    </row>
    <row r="8560" spans="2:2">
      <c r="B8560">
        <v>1</v>
      </c>
    </row>
    <row r="8561" spans="2:2">
      <c r="B8561">
        <v>1</v>
      </c>
    </row>
    <row r="8562" spans="2:2">
      <c r="B8562">
        <v>1</v>
      </c>
    </row>
    <row r="8563" spans="2:2">
      <c r="B8563">
        <v>1</v>
      </c>
    </row>
    <row r="8564" spans="2:2">
      <c r="B8564">
        <v>1</v>
      </c>
    </row>
    <row r="8565" spans="2:2">
      <c r="B8565">
        <v>1</v>
      </c>
    </row>
    <row r="8566" spans="2:2">
      <c r="B8566">
        <v>1</v>
      </c>
    </row>
    <row r="8567" spans="2:2">
      <c r="B8567">
        <v>1</v>
      </c>
    </row>
    <row r="8568" spans="2:2">
      <c r="B8568">
        <v>1</v>
      </c>
    </row>
    <row r="8569" spans="2:2">
      <c r="B8569">
        <v>1</v>
      </c>
    </row>
    <row r="8570" spans="2:2">
      <c r="B8570">
        <v>1</v>
      </c>
    </row>
    <row r="8571" spans="2:2">
      <c r="B8571">
        <v>1</v>
      </c>
    </row>
    <row r="8572" spans="2:2">
      <c r="B8572">
        <v>1</v>
      </c>
    </row>
    <row r="8573" spans="2:2">
      <c r="B8573">
        <v>1</v>
      </c>
    </row>
    <row r="8574" spans="2:2">
      <c r="B8574">
        <v>1</v>
      </c>
    </row>
    <row r="8575" spans="2:2">
      <c r="B8575">
        <v>1</v>
      </c>
    </row>
    <row r="8576" spans="2:2">
      <c r="B8576">
        <v>1</v>
      </c>
    </row>
    <row r="8577" spans="2:2">
      <c r="B8577">
        <v>1</v>
      </c>
    </row>
    <row r="8578" spans="2:2">
      <c r="B8578">
        <v>1</v>
      </c>
    </row>
    <row r="8579" spans="2:2">
      <c r="B8579">
        <v>1</v>
      </c>
    </row>
    <row r="8580" spans="2:2">
      <c r="B8580">
        <v>1</v>
      </c>
    </row>
    <row r="8581" spans="2:2">
      <c r="B8581">
        <v>1</v>
      </c>
    </row>
    <row r="8582" spans="2:2">
      <c r="B8582">
        <v>1</v>
      </c>
    </row>
    <row r="8583" spans="2:2">
      <c r="B8583">
        <v>1</v>
      </c>
    </row>
    <row r="8584" spans="2:2">
      <c r="B8584">
        <v>1</v>
      </c>
    </row>
    <row r="8585" spans="2:2">
      <c r="B8585">
        <v>1</v>
      </c>
    </row>
    <row r="8586" spans="2:2">
      <c r="B8586">
        <v>1</v>
      </c>
    </row>
    <row r="8587" spans="2:2">
      <c r="B8587">
        <v>1</v>
      </c>
    </row>
    <row r="8588" spans="2:2">
      <c r="B8588">
        <v>1</v>
      </c>
    </row>
    <row r="8589" spans="2:2">
      <c r="B8589">
        <v>1</v>
      </c>
    </row>
    <row r="8590" spans="2:2">
      <c r="B8590">
        <v>1</v>
      </c>
    </row>
    <row r="8591" spans="2:2">
      <c r="B8591">
        <v>1</v>
      </c>
    </row>
    <row r="8592" spans="2:2">
      <c r="B8592">
        <v>1</v>
      </c>
    </row>
    <row r="8593" spans="2:2">
      <c r="B8593">
        <v>1</v>
      </c>
    </row>
    <row r="8594" spans="2:2">
      <c r="B8594">
        <v>1</v>
      </c>
    </row>
    <row r="8595" spans="2:2">
      <c r="B8595">
        <v>1</v>
      </c>
    </row>
    <row r="8596" spans="2:2">
      <c r="B8596">
        <v>1</v>
      </c>
    </row>
    <row r="8597" spans="2:2">
      <c r="B8597">
        <v>1</v>
      </c>
    </row>
    <row r="8598" spans="2:2">
      <c r="B8598">
        <v>1</v>
      </c>
    </row>
    <row r="8599" spans="2:2">
      <c r="B8599">
        <v>1</v>
      </c>
    </row>
    <row r="8600" spans="2:2">
      <c r="B8600">
        <v>1</v>
      </c>
    </row>
    <row r="8601" spans="2:2">
      <c r="B8601">
        <v>1</v>
      </c>
    </row>
    <row r="8602" spans="2:2">
      <c r="B8602">
        <v>1</v>
      </c>
    </row>
    <row r="8603" spans="2:2">
      <c r="B8603">
        <v>1</v>
      </c>
    </row>
    <row r="8604" spans="2:2">
      <c r="B8604">
        <v>1</v>
      </c>
    </row>
    <row r="8605" spans="2:2">
      <c r="B8605">
        <v>1</v>
      </c>
    </row>
    <row r="8606" spans="2:2">
      <c r="B8606">
        <v>1</v>
      </c>
    </row>
    <row r="8607" spans="2:2">
      <c r="B8607">
        <v>1</v>
      </c>
    </row>
    <row r="8608" spans="2:2">
      <c r="B8608">
        <v>1</v>
      </c>
    </row>
    <row r="8609" spans="2:2">
      <c r="B8609">
        <v>1</v>
      </c>
    </row>
    <row r="8610" spans="2:2">
      <c r="B8610">
        <v>1</v>
      </c>
    </row>
    <row r="8611" spans="2:2">
      <c r="B8611">
        <v>1</v>
      </c>
    </row>
    <row r="8612" spans="2:2">
      <c r="B8612">
        <v>1</v>
      </c>
    </row>
    <row r="8613" spans="2:2">
      <c r="B8613">
        <v>1</v>
      </c>
    </row>
    <row r="8614" spans="2:2">
      <c r="B8614">
        <v>1</v>
      </c>
    </row>
    <row r="8615" spans="2:2">
      <c r="B8615">
        <v>1</v>
      </c>
    </row>
    <row r="8616" spans="2:2">
      <c r="B8616">
        <v>1</v>
      </c>
    </row>
    <row r="8617" spans="2:2">
      <c r="B8617">
        <v>1</v>
      </c>
    </row>
    <row r="8618" spans="2:2">
      <c r="B8618">
        <v>1</v>
      </c>
    </row>
    <row r="8619" spans="2:2">
      <c r="B8619">
        <v>1</v>
      </c>
    </row>
    <row r="8620" spans="2:2">
      <c r="B8620">
        <v>1</v>
      </c>
    </row>
    <row r="8621" spans="2:2">
      <c r="B8621">
        <v>1</v>
      </c>
    </row>
    <row r="8622" spans="2:2">
      <c r="B8622">
        <v>1</v>
      </c>
    </row>
    <row r="8623" spans="2:2">
      <c r="B8623">
        <v>1</v>
      </c>
    </row>
    <row r="8624" spans="2:2">
      <c r="B8624">
        <v>1</v>
      </c>
    </row>
    <row r="8625" spans="2:2">
      <c r="B8625">
        <v>1</v>
      </c>
    </row>
    <row r="8626" spans="2:2">
      <c r="B8626">
        <v>1</v>
      </c>
    </row>
    <row r="8627" spans="2:2">
      <c r="B8627">
        <v>1</v>
      </c>
    </row>
    <row r="8628" spans="2:2">
      <c r="B8628">
        <v>1</v>
      </c>
    </row>
    <row r="8629" spans="2:2">
      <c r="B8629">
        <v>1</v>
      </c>
    </row>
    <row r="8630" spans="2:2">
      <c r="B8630">
        <v>1</v>
      </c>
    </row>
    <row r="8631" spans="2:2">
      <c r="B8631">
        <v>1</v>
      </c>
    </row>
    <row r="8632" spans="2:2">
      <c r="B8632">
        <v>1</v>
      </c>
    </row>
    <row r="8633" spans="2:2">
      <c r="B8633">
        <v>1</v>
      </c>
    </row>
    <row r="8634" spans="2:2">
      <c r="B8634">
        <v>1</v>
      </c>
    </row>
    <row r="8635" spans="2:2">
      <c r="B8635">
        <v>1</v>
      </c>
    </row>
    <row r="8636" spans="2:2">
      <c r="B8636">
        <v>1</v>
      </c>
    </row>
    <row r="8637" spans="2:2">
      <c r="B8637">
        <v>1</v>
      </c>
    </row>
    <row r="8638" spans="2:2">
      <c r="B8638">
        <v>1</v>
      </c>
    </row>
    <row r="8639" spans="2:2">
      <c r="B8639">
        <v>1</v>
      </c>
    </row>
    <row r="8640" spans="2:2">
      <c r="B8640">
        <v>1</v>
      </c>
    </row>
    <row r="8641" spans="2:2">
      <c r="B8641">
        <v>1</v>
      </c>
    </row>
    <row r="8642" spans="2:2">
      <c r="B8642">
        <v>1</v>
      </c>
    </row>
    <row r="8643" spans="2:2">
      <c r="B8643">
        <v>1</v>
      </c>
    </row>
    <row r="8644" spans="2:2">
      <c r="B8644">
        <v>1</v>
      </c>
    </row>
    <row r="8645" spans="2:2">
      <c r="B8645">
        <v>1</v>
      </c>
    </row>
    <row r="8646" spans="2:2">
      <c r="B8646">
        <v>1</v>
      </c>
    </row>
    <row r="8647" spans="2:2">
      <c r="B8647">
        <v>1</v>
      </c>
    </row>
    <row r="8648" spans="2:2">
      <c r="B8648">
        <v>1</v>
      </c>
    </row>
    <row r="8649" spans="2:2">
      <c r="B8649">
        <v>1</v>
      </c>
    </row>
    <row r="8650" spans="2:2">
      <c r="B8650">
        <v>1</v>
      </c>
    </row>
    <row r="8651" spans="2:2">
      <c r="B8651">
        <v>1</v>
      </c>
    </row>
    <row r="8652" spans="2:2">
      <c r="B8652">
        <v>1</v>
      </c>
    </row>
    <row r="8653" spans="2:2">
      <c r="B8653">
        <v>1</v>
      </c>
    </row>
    <row r="8654" spans="2:2">
      <c r="B8654">
        <v>1</v>
      </c>
    </row>
    <row r="8655" spans="2:2">
      <c r="B8655">
        <v>1</v>
      </c>
    </row>
    <row r="8656" spans="2:2">
      <c r="B8656">
        <v>1</v>
      </c>
    </row>
    <row r="8657" spans="2:2">
      <c r="B8657">
        <v>1</v>
      </c>
    </row>
    <row r="8658" spans="2:2">
      <c r="B8658">
        <v>1</v>
      </c>
    </row>
    <row r="8659" spans="2:2">
      <c r="B8659">
        <v>1</v>
      </c>
    </row>
    <row r="8660" spans="2:2">
      <c r="B8660">
        <v>1</v>
      </c>
    </row>
    <row r="8661" spans="2:2">
      <c r="B8661">
        <v>1</v>
      </c>
    </row>
    <row r="8662" spans="2:2">
      <c r="B8662">
        <v>1</v>
      </c>
    </row>
    <row r="8663" spans="2:2">
      <c r="B8663">
        <v>1</v>
      </c>
    </row>
    <row r="8664" spans="2:2">
      <c r="B8664">
        <v>1</v>
      </c>
    </row>
    <row r="8665" spans="2:2">
      <c r="B8665">
        <v>1</v>
      </c>
    </row>
    <row r="8666" spans="2:2">
      <c r="B8666">
        <v>1</v>
      </c>
    </row>
    <row r="8667" spans="2:2">
      <c r="B8667">
        <v>1</v>
      </c>
    </row>
    <row r="8668" spans="2:2">
      <c r="B8668">
        <v>1</v>
      </c>
    </row>
    <row r="8669" spans="2:2">
      <c r="B8669">
        <v>1</v>
      </c>
    </row>
    <row r="8670" spans="2:2">
      <c r="B8670">
        <v>1</v>
      </c>
    </row>
    <row r="8671" spans="2:2">
      <c r="B8671">
        <v>1</v>
      </c>
    </row>
    <row r="8672" spans="2:2">
      <c r="B8672">
        <v>1</v>
      </c>
    </row>
    <row r="8673" spans="2:2">
      <c r="B8673">
        <v>1</v>
      </c>
    </row>
    <row r="8674" spans="2:2">
      <c r="B8674">
        <v>1</v>
      </c>
    </row>
    <row r="8675" spans="2:2">
      <c r="B8675">
        <v>1</v>
      </c>
    </row>
    <row r="8676" spans="2:2">
      <c r="B8676">
        <v>1</v>
      </c>
    </row>
    <row r="8677" spans="2:2">
      <c r="B8677">
        <v>1</v>
      </c>
    </row>
    <row r="8678" spans="2:2">
      <c r="B8678">
        <v>1</v>
      </c>
    </row>
    <row r="8679" spans="2:2">
      <c r="B8679">
        <v>1</v>
      </c>
    </row>
    <row r="8680" spans="2:2">
      <c r="B8680">
        <v>1</v>
      </c>
    </row>
    <row r="8681" spans="2:2">
      <c r="B8681">
        <v>1</v>
      </c>
    </row>
    <row r="8682" spans="2:2">
      <c r="B8682">
        <v>1</v>
      </c>
    </row>
    <row r="8683" spans="2:2">
      <c r="B8683">
        <v>1</v>
      </c>
    </row>
    <row r="8684" spans="2:2">
      <c r="B8684">
        <v>1</v>
      </c>
    </row>
    <row r="8685" spans="2:2">
      <c r="B8685">
        <v>1</v>
      </c>
    </row>
    <row r="8686" spans="2:2">
      <c r="B8686">
        <v>1</v>
      </c>
    </row>
    <row r="8687" spans="2:2">
      <c r="B8687">
        <v>1</v>
      </c>
    </row>
    <row r="8688" spans="2:2">
      <c r="B8688">
        <v>1</v>
      </c>
    </row>
    <row r="8689" spans="2:2">
      <c r="B8689">
        <v>1</v>
      </c>
    </row>
    <row r="8690" spans="2:2">
      <c r="B8690">
        <v>1</v>
      </c>
    </row>
    <row r="8691" spans="2:2">
      <c r="B8691">
        <v>1</v>
      </c>
    </row>
    <row r="8692" spans="2:2">
      <c r="B8692">
        <v>1</v>
      </c>
    </row>
    <row r="8693" spans="2:2">
      <c r="B8693">
        <v>1</v>
      </c>
    </row>
    <row r="8694" spans="2:2">
      <c r="B8694">
        <v>1</v>
      </c>
    </row>
    <row r="8695" spans="2:2">
      <c r="B8695">
        <v>1</v>
      </c>
    </row>
    <row r="8696" spans="2:2">
      <c r="B8696">
        <v>1</v>
      </c>
    </row>
    <row r="8697" spans="2:2">
      <c r="B8697">
        <v>1</v>
      </c>
    </row>
    <row r="8698" spans="2:2">
      <c r="B8698">
        <v>1</v>
      </c>
    </row>
    <row r="8699" spans="2:2">
      <c r="B8699">
        <v>1</v>
      </c>
    </row>
    <row r="8700" spans="2:2">
      <c r="B8700">
        <v>1</v>
      </c>
    </row>
    <row r="8701" spans="2:2">
      <c r="B8701">
        <v>1</v>
      </c>
    </row>
    <row r="8702" spans="2:2">
      <c r="B8702">
        <v>1</v>
      </c>
    </row>
    <row r="8703" spans="2:2">
      <c r="B8703">
        <v>1</v>
      </c>
    </row>
    <row r="8704" spans="2:2">
      <c r="B8704">
        <v>1</v>
      </c>
    </row>
    <row r="8705" spans="2:2">
      <c r="B8705">
        <v>1</v>
      </c>
    </row>
    <row r="8706" spans="2:2">
      <c r="B8706">
        <v>1</v>
      </c>
    </row>
    <row r="8707" spans="2:2">
      <c r="B8707">
        <v>1</v>
      </c>
    </row>
    <row r="8708" spans="2:2">
      <c r="B8708">
        <v>1</v>
      </c>
    </row>
    <row r="8709" spans="2:2">
      <c r="B8709">
        <v>1</v>
      </c>
    </row>
    <row r="8710" spans="2:2">
      <c r="B8710">
        <v>1</v>
      </c>
    </row>
    <row r="8711" spans="2:2">
      <c r="B8711">
        <v>1</v>
      </c>
    </row>
    <row r="8712" spans="2:2">
      <c r="B8712">
        <v>1</v>
      </c>
    </row>
    <row r="8713" spans="2:2">
      <c r="B8713">
        <v>1</v>
      </c>
    </row>
    <row r="8714" spans="2:2">
      <c r="B8714">
        <v>1</v>
      </c>
    </row>
    <row r="8715" spans="2:2">
      <c r="B8715">
        <v>1</v>
      </c>
    </row>
    <row r="8716" spans="2:2">
      <c r="B8716">
        <v>1</v>
      </c>
    </row>
    <row r="8717" spans="2:2">
      <c r="B8717">
        <v>1</v>
      </c>
    </row>
    <row r="8718" spans="2:2">
      <c r="B8718">
        <v>1</v>
      </c>
    </row>
    <row r="8719" spans="2:2">
      <c r="B8719">
        <v>1</v>
      </c>
    </row>
    <row r="8720" spans="2:2">
      <c r="B8720">
        <v>1</v>
      </c>
    </row>
    <row r="8721" spans="2:2">
      <c r="B8721">
        <v>1</v>
      </c>
    </row>
    <row r="8722" spans="2:2">
      <c r="B8722">
        <v>1</v>
      </c>
    </row>
    <row r="8723" spans="2:2">
      <c r="B8723">
        <v>1</v>
      </c>
    </row>
    <row r="8724" spans="2:2">
      <c r="B8724">
        <v>1</v>
      </c>
    </row>
    <row r="8725" spans="2:2">
      <c r="B8725">
        <v>1</v>
      </c>
    </row>
    <row r="8726" spans="2:2">
      <c r="B8726">
        <v>1</v>
      </c>
    </row>
    <row r="8727" spans="2:2">
      <c r="B8727">
        <v>1</v>
      </c>
    </row>
    <row r="8728" spans="2:2">
      <c r="B8728">
        <v>1</v>
      </c>
    </row>
    <row r="8729" spans="2:2">
      <c r="B8729">
        <v>1</v>
      </c>
    </row>
    <row r="8730" spans="2:2">
      <c r="B8730">
        <v>1</v>
      </c>
    </row>
    <row r="8731" spans="2:2">
      <c r="B8731">
        <v>1</v>
      </c>
    </row>
    <row r="8732" spans="2:2">
      <c r="B8732">
        <v>1</v>
      </c>
    </row>
    <row r="8733" spans="2:2">
      <c r="B8733">
        <v>1</v>
      </c>
    </row>
    <row r="8734" spans="2:2">
      <c r="B8734">
        <v>1</v>
      </c>
    </row>
    <row r="8735" spans="2:2">
      <c r="B8735">
        <v>1</v>
      </c>
    </row>
    <row r="8736" spans="2:2">
      <c r="B8736">
        <v>1</v>
      </c>
    </row>
    <row r="8737" spans="2:2">
      <c r="B8737">
        <v>1</v>
      </c>
    </row>
    <row r="8738" spans="2:2">
      <c r="B8738">
        <v>1</v>
      </c>
    </row>
    <row r="8739" spans="2:2">
      <c r="B8739">
        <v>1</v>
      </c>
    </row>
    <row r="8740" spans="2:2">
      <c r="B8740">
        <v>1</v>
      </c>
    </row>
    <row r="8741" spans="2:2">
      <c r="B8741">
        <v>1</v>
      </c>
    </row>
    <row r="8742" spans="2:2">
      <c r="B8742">
        <v>1</v>
      </c>
    </row>
    <row r="8743" spans="2:2">
      <c r="B8743">
        <v>1</v>
      </c>
    </row>
    <row r="8744" spans="2:2">
      <c r="B8744">
        <v>1</v>
      </c>
    </row>
    <row r="8745" spans="2:2">
      <c r="B8745">
        <v>1</v>
      </c>
    </row>
    <row r="8746" spans="2:2">
      <c r="B8746">
        <v>1</v>
      </c>
    </row>
    <row r="8747" spans="2:2">
      <c r="B8747">
        <v>1</v>
      </c>
    </row>
    <row r="8748" spans="2:2">
      <c r="B8748">
        <v>1</v>
      </c>
    </row>
    <row r="8749" spans="2:2">
      <c r="B8749">
        <v>1</v>
      </c>
    </row>
    <row r="8750" spans="2:2">
      <c r="B8750">
        <v>1</v>
      </c>
    </row>
    <row r="8751" spans="2:2">
      <c r="B8751">
        <v>1</v>
      </c>
    </row>
    <row r="8752" spans="2:2">
      <c r="B8752">
        <v>1</v>
      </c>
    </row>
    <row r="8753" spans="2:2">
      <c r="B8753">
        <v>1</v>
      </c>
    </row>
    <row r="8754" spans="2:2">
      <c r="B8754">
        <v>1</v>
      </c>
    </row>
    <row r="8755" spans="2:2">
      <c r="B8755">
        <v>1</v>
      </c>
    </row>
    <row r="8756" spans="2:2">
      <c r="B8756">
        <v>1</v>
      </c>
    </row>
    <row r="8757" spans="2:2">
      <c r="B8757">
        <v>1</v>
      </c>
    </row>
    <row r="8758" spans="2:2">
      <c r="B8758">
        <v>1</v>
      </c>
    </row>
    <row r="8759" spans="2:2">
      <c r="B8759">
        <v>1</v>
      </c>
    </row>
    <row r="8760" spans="2:2">
      <c r="B8760">
        <v>1</v>
      </c>
    </row>
    <row r="8761" spans="2:2">
      <c r="B8761">
        <v>1</v>
      </c>
    </row>
    <row r="8762" spans="2:2">
      <c r="B8762">
        <v>1</v>
      </c>
    </row>
    <row r="8763" spans="2:2">
      <c r="B8763">
        <v>1</v>
      </c>
    </row>
    <row r="8764" spans="2:2">
      <c r="B8764">
        <v>1</v>
      </c>
    </row>
    <row r="8765" spans="2:2">
      <c r="B8765">
        <v>1</v>
      </c>
    </row>
    <row r="8766" spans="2:2">
      <c r="B8766">
        <v>1</v>
      </c>
    </row>
    <row r="8767" spans="2:2">
      <c r="B8767">
        <v>1</v>
      </c>
    </row>
    <row r="8768" spans="2:2">
      <c r="B8768">
        <v>1</v>
      </c>
    </row>
    <row r="8769" spans="2:2">
      <c r="B8769">
        <v>1</v>
      </c>
    </row>
    <row r="8770" spans="2:2">
      <c r="B8770">
        <v>1</v>
      </c>
    </row>
    <row r="8771" spans="2:2">
      <c r="B8771">
        <v>1</v>
      </c>
    </row>
    <row r="8772" spans="2:2">
      <c r="B8772">
        <v>1</v>
      </c>
    </row>
    <row r="8773" spans="2:2">
      <c r="B8773">
        <v>1</v>
      </c>
    </row>
    <row r="8774" spans="2:2">
      <c r="B8774">
        <v>1</v>
      </c>
    </row>
    <row r="8775" spans="2:2">
      <c r="B8775">
        <v>1</v>
      </c>
    </row>
    <row r="8776" spans="2:2">
      <c r="B8776">
        <v>1</v>
      </c>
    </row>
    <row r="8777" spans="2:2">
      <c r="B8777">
        <v>1</v>
      </c>
    </row>
    <row r="8778" spans="2:2">
      <c r="B8778">
        <v>1</v>
      </c>
    </row>
    <row r="8779" spans="2:2">
      <c r="B8779">
        <v>1</v>
      </c>
    </row>
    <row r="8780" spans="2:2">
      <c r="B8780">
        <v>1</v>
      </c>
    </row>
    <row r="8781" spans="2:2">
      <c r="B8781">
        <v>1</v>
      </c>
    </row>
    <row r="8782" spans="2:2">
      <c r="B8782">
        <v>1</v>
      </c>
    </row>
    <row r="8783" spans="2:2">
      <c r="B8783">
        <v>1</v>
      </c>
    </row>
    <row r="8784" spans="2:2">
      <c r="B8784">
        <v>1</v>
      </c>
    </row>
    <row r="8785" spans="2:2">
      <c r="B8785">
        <v>1</v>
      </c>
    </row>
    <row r="8786" spans="2:2">
      <c r="B8786">
        <v>1</v>
      </c>
    </row>
    <row r="8787" spans="2:2">
      <c r="B8787">
        <v>1</v>
      </c>
    </row>
    <row r="8788" spans="2:2">
      <c r="B8788">
        <v>1</v>
      </c>
    </row>
    <row r="8789" spans="2:2">
      <c r="B8789">
        <v>1</v>
      </c>
    </row>
    <row r="8790" spans="2:2">
      <c r="B8790">
        <v>1</v>
      </c>
    </row>
    <row r="8791" spans="2:2">
      <c r="B8791">
        <v>1</v>
      </c>
    </row>
    <row r="8792" spans="2:2">
      <c r="B8792">
        <v>1</v>
      </c>
    </row>
    <row r="8793" spans="2:2">
      <c r="B8793">
        <v>1</v>
      </c>
    </row>
    <row r="8794" spans="2:2">
      <c r="B8794">
        <v>1</v>
      </c>
    </row>
    <row r="8795" spans="2:2">
      <c r="B8795">
        <v>1</v>
      </c>
    </row>
    <row r="8796" spans="2:2">
      <c r="B8796">
        <v>1</v>
      </c>
    </row>
    <row r="8797" spans="2:2">
      <c r="B8797">
        <v>1</v>
      </c>
    </row>
    <row r="8798" spans="2:2">
      <c r="B8798">
        <v>1</v>
      </c>
    </row>
    <row r="8799" spans="2:2">
      <c r="B8799">
        <v>1</v>
      </c>
    </row>
    <row r="8800" spans="2:2">
      <c r="B8800">
        <v>1</v>
      </c>
    </row>
    <row r="8801" spans="2:2">
      <c r="B8801">
        <v>1</v>
      </c>
    </row>
    <row r="8802" spans="2:2">
      <c r="B8802">
        <v>1</v>
      </c>
    </row>
    <row r="8803" spans="2:2">
      <c r="B8803">
        <v>1</v>
      </c>
    </row>
    <row r="8804" spans="2:2">
      <c r="B8804">
        <v>1</v>
      </c>
    </row>
    <row r="8805" spans="2:2">
      <c r="B8805">
        <v>1</v>
      </c>
    </row>
    <row r="8806" spans="2:2">
      <c r="B8806">
        <v>1</v>
      </c>
    </row>
    <row r="8807" spans="2:2">
      <c r="B8807">
        <v>1</v>
      </c>
    </row>
    <row r="8808" spans="2:2">
      <c r="B8808">
        <v>1</v>
      </c>
    </row>
    <row r="8809" spans="2:2">
      <c r="B8809">
        <v>1</v>
      </c>
    </row>
    <row r="8810" spans="2:2">
      <c r="B8810">
        <v>1</v>
      </c>
    </row>
    <row r="8811" spans="2:2">
      <c r="B8811">
        <v>1</v>
      </c>
    </row>
    <row r="8812" spans="2:2">
      <c r="B8812">
        <v>1</v>
      </c>
    </row>
    <row r="8813" spans="2:2">
      <c r="B8813">
        <v>1</v>
      </c>
    </row>
    <row r="8814" spans="2:2">
      <c r="B8814">
        <v>1</v>
      </c>
    </row>
    <row r="8815" spans="2:2">
      <c r="B8815">
        <v>1</v>
      </c>
    </row>
    <row r="8816" spans="2:2">
      <c r="B8816">
        <v>1</v>
      </c>
    </row>
    <row r="8817" spans="2:2">
      <c r="B8817">
        <v>1</v>
      </c>
    </row>
    <row r="8818" spans="2:2">
      <c r="B8818">
        <v>1</v>
      </c>
    </row>
    <row r="8819" spans="2:2">
      <c r="B8819">
        <v>1</v>
      </c>
    </row>
    <row r="8820" spans="2:2">
      <c r="B8820">
        <v>1</v>
      </c>
    </row>
    <row r="8821" spans="2:2">
      <c r="B8821">
        <v>1</v>
      </c>
    </row>
    <row r="8822" spans="2:2">
      <c r="B8822">
        <v>1</v>
      </c>
    </row>
    <row r="8823" spans="2:2">
      <c r="B8823">
        <v>1</v>
      </c>
    </row>
    <row r="8824" spans="2:2">
      <c r="B8824">
        <v>1</v>
      </c>
    </row>
    <row r="8825" spans="2:2">
      <c r="B8825">
        <v>1</v>
      </c>
    </row>
    <row r="8826" spans="2:2">
      <c r="B8826">
        <v>1</v>
      </c>
    </row>
    <row r="8827" spans="2:2">
      <c r="B8827">
        <v>1</v>
      </c>
    </row>
    <row r="8828" spans="2:2">
      <c r="B8828">
        <v>1</v>
      </c>
    </row>
    <row r="8829" spans="2:2">
      <c r="B8829">
        <v>1</v>
      </c>
    </row>
    <row r="8830" spans="2:2">
      <c r="B8830">
        <v>1</v>
      </c>
    </row>
    <row r="8831" spans="2:2">
      <c r="B8831">
        <v>1</v>
      </c>
    </row>
    <row r="8832" spans="2:2">
      <c r="B8832">
        <v>1</v>
      </c>
    </row>
    <row r="8833" spans="2:2">
      <c r="B8833">
        <v>1</v>
      </c>
    </row>
    <row r="8834" spans="2:2">
      <c r="B8834">
        <v>1</v>
      </c>
    </row>
    <row r="8835" spans="2:2">
      <c r="B8835">
        <v>1</v>
      </c>
    </row>
    <row r="8836" spans="2:2">
      <c r="B8836">
        <v>1</v>
      </c>
    </row>
    <row r="8837" spans="2:2">
      <c r="B8837">
        <v>1</v>
      </c>
    </row>
    <row r="8838" spans="2:2">
      <c r="B8838">
        <v>1</v>
      </c>
    </row>
    <row r="8839" spans="2:2">
      <c r="B8839">
        <v>1</v>
      </c>
    </row>
    <row r="8840" spans="2:2">
      <c r="B8840">
        <v>1</v>
      </c>
    </row>
    <row r="8841" spans="2:2">
      <c r="B8841">
        <v>1</v>
      </c>
    </row>
    <row r="8842" spans="2:2">
      <c r="B8842">
        <v>1</v>
      </c>
    </row>
    <row r="8843" spans="2:2">
      <c r="B8843">
        <v>1</v>
      </c>
    </row>
    <row r="8844" spans="2:2">
      <c r="B8844">
        <v>1</v>
      </c>
    </row>
    <row r="8845" spans="2:2">
      <c r="B8845">
        <v>1</v>
      </c>
    </row>
    <row r="8846" spans="2:2">
      <c r="B8846">
        <v>1</v>
      </c>
    </row>
    <row r="8847" spans="2:2">
      <c r="B8847">
        <v>1</v>
      </c>
    </row>
    <row r="8848" spans="2:2">
      <c r="B8848">
        <v>1</v>
      </c>
    </row>
    <row r="8849" spans="2:2">
      <c r="B8849">
        <v>1</v>
      </c>
    </row>
    <row r="8850" spans="2:2">
      <c r="B8850">
        <v>1</v>
      </c>
    </row>
    <row r="8851" spans="2:2">
      <c r="B8851">
        <v>1</v>
      </c>
    </row>
    <row r="8852" spans="2:2">
      <c r="B8852">
        <v>1</v>
      </c>
    </row>
    <row r="8853" spans="2:2">
      <c r="B8853">
        <v>1</v>
      </c>
    </row>
    <row r="8854" spans="2:2">
      <c r="B8854">
        <v>1</v>
      </c>
    </row>
    <row r="8855" spans="2:2">
      <c r="B8855">
        <v>1</v>
      </c>
    </row>
    <row r="8856" spans="2:2">
      <c r="B8856">
        <v>1</v>
      </c>
    </row>
    <row r="8857" spans="2:2">
      <c r="B8857">
        <v>1</v>
      </c>
    </row>
    <row r="8858" spans="2:2">
      <c r="B8858">
        <v>1</v>
      </c>
    </row>
    <row r="8859" spans="2:2">
      <c r="B8859">
        <v>1</v>
      </c>
    </row>
    <row r="8860" spans="2:2">
      <c r="B8860">
        <v>1</v>
      </c>
    </row>
    <row r="8861" spans="2:2">
      <c r="B8861">
        <v>1</v>
      </c>
    </row>
    <row r="8862" spans="2:2">
      <c r="B8862">
        <v>1</v>
      </c>
    </row>
    <row r="8863" spans="2:2">
      <c r="B8863">
        <v>1</v>
      </c>
    </row>
    <row r="8864" spans="2:2">
      <c r="B8864">
        <v>1</v>
      </c>
    </row>
    <row r="8865" spans="2:2">
      <c r="B8865">
        <v>1</v>
      </c>
    </row>
    <row r="8866" spans="2:2">
      <c r="B8866">
        <v>1</v>
      </c>
    </row>
    <row r="8867" spans="2:2">
      <c r="B8867">
        <v>1</v>
      </c>
    </row>
    <row r="8868" spans="2:2">
      <c r="B8868">
        <v>1</v>
      </c>
    </row>
    <row r="8869" spans="2:2">
      <c r="B8869">
        <v>1</v>
      </c>
    </row>
    <row r="8870" spans="2:2">
      <c r="B8870">
        <v>1</v>
      </c>
    </row>
    <row r="8871" spans="2:2">
      <c r="B8871">
        <v>1</v>
      </c>
    </row>
    <row r="8872" spans="2:2">
      <c r="B8872">
        <v>1</v>
      </c>
    </row>
    <row r="8873" spans="2:2">
      <c r="B8873">
        <v>1</v>
      </c>
    </row>
    <row r="8874" spans="2:2">
      <c r="B8874">
        <v>1</v>
      </c>
    </row>
    <row r="8875" spans="2:2">
      <c r="B8875">
        <v>1</v>
      </c>
    </row>
    <row r="8876" spans="2:2">
      <c r="B8876">
        <v>1</v>
      </c>
    </row>
    <row r="8877" spans="2:2">
      <c r="B8877">
        <v>1</v>
      </c>
    </row>
    <row r="8878" spans="2:2">
      <c r="B8878">
        <v>1</v>
      </c>
    </row>
    <row r="8879" spans="2:2">
      <c r="B8879">
        <v>1</v>
      </c>
    </row>
    <row r="8880" spans="2:2">
      <c r="B8880">
        <v>1</v>
      </c>
    </row>
    <row r="8881" spans="2:2">
      <c r="B8881">
        <v>1</v>
      </c>
    </row>
    <row r="8882" spans="2:2">
      <c r="B8882">
        <v>1</v>
      </c>
    </row>
    <row r="8883" spans="2:2">
      <c r="B8883">
        <v>1</v>
      </c>
    </row>
    <row r="8884" spans="2:2">
      <c r="B8884">
        <v>1</v>
      </c>
    </row>
    <row r="8885" spans="2:2">
      <c r="B8885">
        <v>1</v>
      </c>
    </row>
    <row r="8886" spans="2:2">
      <c r="B8886">
        <v>1</v>
      </c>
    </row>
    <row r="8887" spans="2:2">
      <c r="B8887">
        <v>1</v>
      </c>
    </row>
    <row r="8888" spans="2:2">
      <c r="B8888">
        <v>1</v>
      </c>
    </row>
    <row r="8889" spans="2:2">
      <c r="B8889">
        <v>1</v>
      </c>
    </row>
    <row r="8890" spans="2:2">
      <c r="B8890">
        <v>1</v>
      </c>
    </row>
    <row r="8891" spans="2:2">
      <c r="B8891">
        <v>1</v>
      </c>
    </row>
    <row r="8892" spans="2:2">
      <c r="B8892">
        <v>1</v>
      </c>
    </row>
    <row r="8893" spans="2:2">
      <c r="B8893">
        <v>1</v>
      </c>
    </row>
    <row r="8894" spans="2:2">
      <c r="B8894">
        <v>1</v>
      </c>
    </row>
    <row r="8895" spans="2:2">
      <c r="B8895">
        <v>1</v>
      </c>
    </row>
    <row r="8896" spans="2:2">
      <c r="B8896">
        <v>1</v>
      </c>
    </row>
    <row r="8897" spans="2:2">
      <c r="B8897">
        <v>1</v>
      </c>
    </row>
    <row r="8898" spans="2:2">
      <c r="B8898">
        <v>1</v>
      </c>
    </row>
    <row r="8899" spans="2:2">
      <c r="B8899">
        <v>1</v>
      </c>
    </row>
    <row r="8900" spans="2:2">
      <c r="B8900">
        <v>1</v>
      </c>
    </row>
    <row r="8901" spans="2:2">
      <c r="B8901">
        <v>1</v>
      </c>
    </row>
    <row r="8902" spans="2:2">
      <c r="B8902">
        <v>1</v>
      </c>
    </row>
    <row r="8903" spans="2:2">
      <c r="B8903">
        <v>1</v>
      </c>
    </row>
    <row r="8904" spans="2:2">
      <c r="B8904">
        <v>1</v>
      </c>
    </row>
    <row r="8905" spans="2:2">
      <c r="B8905">
        <v>1</v>
      </c>
    </row>
    <row r="8906" spans="2:2">
      <c r="B8906">
        <v>1</v>
      </c>
    </row>
    <row r="8907" spans="2:2">
      <c r="B8907">
        <v>1</v>
      </c>
    </row>
    <row r="8908" spans="2:2">
      <c r="B8908">
        <v>1</v>
      </c>
    </row>
    <row r="8909" spans="2:2">
      <c r="B8909">
        <v>1</v>
      </c>
    </row>
    <row r="8910" spans="2:2">
      <c r="B8910">
        <v>1</v>
      </c>
    </row>
    <row r="8911" spans="2:2">
      <c r="B8911">
        <v>1</v>
      </c>
    </row>
    <row r="8912" spans="2:2">
      <c r="B8912">
        <v>1</v>
      </c>
    </row>
    <row r="8913" spans="2:2">
      <c r="B8913">
        <v>1</v>
      </c>
    </row>
    <row r="8914" spans="2:2">
      <c r="B8914">
        <v>1</v>
      </c>
    </row>
    <row r="8915" spans="2:2">
      <c r="B8915">
        <v>1</v>
      </c>
    </row>
    <row r="8916" spans="2:2">
      <c r="B8916">
        <v>1</v>
      </c>
    </row>
    <row r="8917" spans="2:2">
      <c r="B8917">
        <v>1</v>
      </c>
    </row>
    <row r="8918" spans="2:2">
      <c r="B8918">
        <v>1</v>
      </c>
    </row>
    <row r="8919" spans="2:2">
      <c r="B8919">
        <v>1</v>
      </c>
    </row>
    <row r="8920" spans="2:2">
      <c r="B8920">
        <v>1</v>
      </c>
    </row>
    <row r="8921" spans="2:2">
      <c r="B8921">
        <v>1</v>
      </c>
    </row>
    <row r="8922" spans="2:2">
      <c r="B8922">
        <v>1</v>
      </c>
    </row>
    <row r="8923" spans="2:2">
      <c r="B8923">
        <v>1</v>
      </c>
    </row>
    <row r="8924" spans="2:2">
      <c r="B8924">
        <v>1</v>
      </c>
    </row>
    <row r="8925" spans="2:2">
      <c r="B8925">
        <v>1</v>
      </c>
    </row>
    <row r="8926" spans="2:2">
      <c r="B8926">
        <v>1</v>
      </c>
    </row>
    <row r="8927" spans="2:2">
      <c r="B8927">
        <v>1</v>
      </c>
    </row>
    <row r="8928" spans="2:2">
      <c r="B8928">
        <v>1</v>
      </c>
    </row>
    <row r="8929" spans="2:2">
      <c r="B8929">
        <v>1</v>
      </c>
    </row>
    <row r="8930" spans="2:2">
      <c r="B8930">
        <v>1</v>
      </c>
    </row>
    <row r="8931" spans="2:2">
      <c r="B8931">
        <v>1</v>
      </c>
    </row>
    <row r="8932" spans="2:2">
      <c r="B8932">
        <v>1</v>
      </c>
    </row>
    <row r="8933" spans="2:2">
      <c r="B8933">
        <v>1</v>
      </c>
    </row>
    <row r="8934" spans="2:2">
      <c r="B8934">
        <v>1</v>
      </c>
    </row>
    <row r="8935" spans="2:2">
      <c r="B8935">
        <v>1</v>
      </c>
    </row>
    <row r="8936" spans="2:2">
      <c r="B8936">
        <v>1</v>
      </c>
    </row>
    <row r="8937" spans="2:2">
      <c r="B8937">
        <v>1</v>
      </c>
    </row>
    <row r="8938" spans="2:2">
      <c r="B8938">
        <v>1</v>
      </c>
    </row>
    <row r="8939" spans="2:2">
      <c r="B8939">
        <v>1</v>
      </c>
    </row>
    <row r="8940" spans="2:2">
      <c r="B8940">
        <v>1</v>
      </c>
    </row>
    <row r="8941" spans="2:2">
      <c r="B8941">
        <v>1</v>
      </c>
    </row>
    <row r="8942" spans="2:2">
      <c r="B8942">
        <v>1</v>
      </c>
    </row>
    <row r="8943" spans="2:2">
      <c r="B8943">
        <v>1</v>
      </c>
    </row>
    <row r="8944" spans="2:2">
      <c r="B8944">
        <v>1</v>
      </c>
    </row>
    <row r="8945" spans="2:2">
      <c r="B8945">
        <v>1</v>
      </c>
    </row>
    <row r="8946" spans="2:2">
      <c r="B8946">
        <v>1</v>
      </c>
    </row>
    <row r="8947" spans="2:2">
      <c r="B8947">
        <v>1</v>
      </c>
    </row>
    <row r="8948" spans="2:2">
      <c r="B8948">
        <v>1</v>
      </c>
    </row>
    <row r="8949" spans="2:2">
      <c r="B8949">
        <v>1</v>
      </c>
    </row>
    <row r="8950" spans="2:2">
      <c r="B8950">
        <v>1</v>
      </c>
    </row>
    <row r="8951" spans="2:2">
      <c r="B8951">
        <v>1</v>
      </c>
    </row>
    <row r="8952" spans="2:2">
      <c r="B8952">
        <v>1</v>
      </c>
    </row>
    <row r="8953" spans="2:2">
      <c r="B8953">
        <v>1</v>
      </c>
    </row>
    <row r="8954" spans="2:2">
      <c r="B8954">
        <v>1</v>
      </c>
    </row>
    <row r="8955" spans="2:2">
      <c r="B8955">
        <v>1</v>
      </c>
    </row>
    <row r="8956" spans="2:2">
      <c r="B8956">
        <v>1</v>
      </c>
    </row>
    <row r="8957" spans="2:2">
      <c r="B8957">
        <v>1</v>
      </c>
    </row>
    <row r="8958" spans="2:2">
      <c r="B8958">
        <v>1</v>
      </c>
    </row>
    <row r="8959" spans="2:2">
      <c r="B8959">
        <v>1</v>
      </c>
    </row>
    <row r="8960" spans="2:2">
      <c r="B8960">
        <v>1</v>
      </c>
    </row>
    <row r="8961" spans="2:2">
      <c r="B8961">
        <v>1</v>
      </c>
    </row>
    <row r="8962" spans="2:2">
      <c r="B8962">
        <v>1</v>
      </c>
    </row>
    <row r="8963" spans="2:2">
      <c r="B8963">
        <v>1</v>
      </c>
    </row>
    <row r="8964" spans="2:2">
      <c r="B8964">
        <v>1</v>
      </c>
    </row>
    <row r="8965" spans="2:2">
      <c r="B8965">
        <v>1</v>
      </c>
    </row>
    <row r="8966" spans="2:2">
      <c r="B8966">
        <v>1</v>
      </c>
    </row>
    <row r="8967" spans="2:2">
      <c r="B8967">
        <v>1</v>
      </c>
    </row>
    <row r="8968" spans="2:2">
      <c r="B8968">
        <v>1</v>
      </c>
    </row>
    <row r="8969" spans="2:2">
      <c r="B8969">
        <v>1</v>
      </c>
    </row>
    <row r="8970" spans="2:2">
      <c r="B8970">
        <v>1</v>
      </c>
    </row>
    <row r="8971" spans="2:2">
      <c r="B8971">
        <v>1</v>
      </c>
    </row>
    <row r="8972" spans="2:2">
      <c r="B8972">
        <v>1</v>
      </c>
    </row>
    <row r="8973" spans="2:2">
      <c r="B8973">
        <v>1</v>
      </c>
    </row>
    <row r="8974" spans="2:2">
      <c r="B8974">
        <v>1</v>
      </c>
    </row>
    <row r="8975" spans="2:2">
      <c r="B8975">
        <v>1</v>
      </c>
    </row>
    <row r="8976" spans="2:2">
      <c r="B8976">
        <v>1</v>
      </c>
    </row>
    <row r="8977" spans="2:2">
      <c r="B8977">
        <v>1</v>
      </c>
    </row>
    <row r="8978" spans="2:2">
      <c r="B8978">
        <v>1</v>
      </c>
    </row>
    <row r="8979" spans="2:2">
      <c r="B8979">
        <v>1</v>
      </c>
    </row>
    <row r="8980" spans="2:2">
      <c r="B8980">
        <v>1</v>
      </c>
    </row>
    <row r="8981" spans="2:2">
      <c r="B8981">
        <v>1</v>
      </c>
    </row>
    <row r="8982" spans="2:2">
      <c r="B8982">
        <v>1</v>
      </c>
    </row>
    <row r="8983" spans="2:2">
      <c r="B8983">
        <v>1</v>
      </c>
    </row>
    <row r="8984" spans="2:2">
      <c r="B8984">
        <v>1</v>
      </c>
    </row>
    <row r="8985" spans="2:2">
      <c r="B8985">
        <v>1</v>
      </c>
    </row>
    <row r="8986" spans="2:2">
      <c r="B8986">
        <v>1</v>
      </c>
    </row>
    <row r="8987" spans="2:2">
      <c r="B8987">
        <v>1</v>
      </c>
    </row>
    <row r="8988" spans="2:2">
      <c r="B8988">
        <v>1</v>
      </c>
    </row>
    <row r="8989" spans="2:2">
      <c r="B8989">
        <v>1</v>
      </c>
    </row>
    <row r="8990" spans="2:2">
      <c r="B8990">
        <v>1</v>
      </c>
    </row>
    <row r="8991" spans="2:2">
      <c r="B8991">
        <v>1</v>
      </c>
    </row>
    <row r="8992" spans="2:2">
      <c r="B8992">
        <v>1</v>
      </c>
    </row>
    <row r="8993" spans="2:2">
      <c r="B8993">
        <v>1</v>
      </c>
    </row>
    <row r="8994" spans="2:2">
      <c r="B8994">
        <v>1</v>
      </c>
    </row>
    <row r="8995" spans="2:2">
      <c r="B8995">
        <v>1</v>
      </c>
    </row>
    <row r="8996" spans="2:2">
      <c r="B8996">
        <v>1</v>
      </c>
    </row>
    <row r="8997" spans="2:2">
      <c r="B8997">
        <v>1</v>
      </c>
    </row>
    <row r="8998" spans="2:2">
      <c r="B8998">
        <v>1</v>
      </c>
    </row>
    <row r="8999" spans="2:2">
      <c r="B8999">
        <v>1</v>
      </c>
    </row>
    <row r="9000" spans="2:2">
      <c r="B9000">
        <v>1</v>
      </c>
    </row>
    <row r="9001" spans="2:2">
      <c r="B9001">
        <v>1</v>
      </c>
    </row>
    <row r="9002" spans="2:2">
      <c r="B9002">
        <v>1</v>
      </c>
    </row>
    <row r="9003" spans="2:2">
      <c r="B9003">
        <v>1</v>
      </c>
    </row>
    <row r="9004" spans="2:2">
      <c r="B9004">
        <v>1</v>
      </c>
    </row>
    <row r="9005" spans="2:2">
      <c r="B9005">
        <v>1</v>
      </c>
    </row>
    <row r="9006" spans="2:2">
      <c r="B9006">
        <v>1</v>
      </c>
    </row>
    <row r="9007" spans="2:2">
      <c r="B9007">
        <v>1</v>
      </c>
    </row>
    <row r="9008" spans="2:2">
      <c r="B9008">
        <v>1</v>
      </c>
    </row>
    <row r="9009" spans="2:2">
      <c r="B9009">
        <v>1</v>
      </c>
    </row>
    <row r="9010" spans="2:2">
      <c r="B9010">
        <v>1</v>
      </c>
    </row>
    <row r="9011" spans="2:2">
      <c r="B9011">
        <v>1</v>
      </c>
    </row>
    <row r="9012" spans="2:2">
      <c r="B9012">
        <v>1</v>
      </c>
    </row>
    <row r="9013" spans="2:2">
      <c r="B9013">
        <v>1</v>
      </c>
    </row>
    <row r="9014" spans="2:2">
      <c r="B9014">
        <v>1</v>
      </c>
    </row>
    <row r="9015" spans="2:2">
      <c r="B9015">
        <v>1</v>
      </c>
    </row>
    <row r="9016" spans="2:2">
      <c r="B9016">
        <v>1</v>
      </c>
    </row>
    <row r="9017" spans="2:2">
      <c r="B9017">
        <v>1</v>
      </c>
    </row>
    <row r="9018" spans="2:2">
      <c r="B9018">
        <v>1</v>
      </c>
    </row>
    <row r="9019" spans="2:2">
      <c r="B9019">
        <v>1</v>
      </c>
    </row>
    <row r="9020" spans="2:2">
      <c r="B9020">
        <v>1</v>
      </c>
    </row>
    <row r="9021" spans="2:2">
      <c r="B9021">
        <v>1</v>
      </c>
    </row>
    <row r="9022" spans="2:2">
      <c r="B9022">
        <v>1</v>
      </c>
    </row>
    <row r="9023" spans="2:2">
      <c r="B9023">
        <v>1</v>
      </c>
    </row>
    <row r="9024" spans="2:2">
      <c r="B9024">
        <v>1</v>
      </c>
    </row>
    <row r="9025" spans="2:2">
      <c r="B9025">
        <v>1</v>
      </c>
    </row>
    <row r="9026" spans="2:2">
      <c r="B9026">
        <v>1</v>
      </c>
    </row>
    <row r="9027" spans="2:2">
      <c r="B9027">
        <v>1</v>
      </c>
    </row>
    <row r="9028" spans="2:2">
      <c r="B9028">
        <v>1</v>
      </c>
    </row>
    <row r="9029" spans="2:2">
      <c r="B9029">
        <v>1</v>
      </c>
    </row>
    <row r="9030" spans="2:2">
      <c r="B9030">
        <v>1</v>
      </c>
    </row>
    <row r="9031" spans="2:2">
      <c r="B9031">
        <v>1</v>
      </c>
    </row>
    <row r="9032" spans="2:2">
      <c r="B9032">
        <v>1</v>
      </c>
    </row>
    <row r="9033" spans="2:2">
      <c r="B9033">
        <v>1</v>
      </c>
    </row>
    <row r="9034" spans="2:2">
      <c r="B9034">
        <v>1</v>
      </c>
    </row>
    <row r="9035" spans="2:2">
      <c r="B9035">
        <v>1</v>
      </c>
    </row>
    <row r="9036" spans="2:2">
      <c r="B9036">
        <v>1</v>
      </c>
    </row>
    <row r="9037" spans="2:2">
      <c r="B9037">
        <v>1</v>
      </c>
    </row>
    <row r="9038" spans="2:2">
      <c r="B9038">
        <v>1</v>
      </c>
    </row>
    <row r="9039" spans="2:2">
      <c r="B9039">
        <v>1</v>
      </c>
    </row>
    <row r="9040" spans="2:2">
      <c r="B9040">
        <v>1</v>
      </c>
    </row>
    <row r="9041" spans="2:2">
      <c r="B9041">
        <v>1</v>
      </c>
    </row>
    <row r="9042" spans="2:2">
      <c r="B9042">
        <v>1</v>
      </c>
    </row>
    <row r="9043" spans="2:2">
      <c r="B9043">
        <v>1</v>
      </c>
    </row>
    <row r="9044" spans="2:2">
      <c r="B9044">
        <v>1</v>
      </c>
    </row>
    <row r="9045" spans="2:2">
      <c r="B9045">
        <v>1</v>
      </c>
    </row>
    <row r="9046" spans="2:2">
      <c r="B9046">
        <v>1</v>
      </c>
    </row>
    <row r="9047" spans="2:2">
      <c r="B9047">
        <v>1</v>
      </c>
    </row>
    <row r="9048" spans="2:2">
      <c r="B9048">
        <v>1</v>
      </c>
    </row>
    <row r="9049" spans="2:2">
      <c r="B9049">
        <v>1</v>
      </c>
    </row>
    <row r="9050" spans="2:2">
      <c r="B9050">
        <v>1</v>
      </c>
    </row>
    <row r="9051" spans="2:2">
      <c r="B9051">
        <v>1</v>
      </c>
    </row>
    <row r="9052" spans="2:2">
      <c r="B9052">
        <v>1</v>
      </c>
    </row>
    <row r="9053" spans="2:2">
      <c r="B9053">
        <v>1</v>
      </c>
    </row>
    <row r="9054" spans="2:2">
      <c r="B9054">
        <v>1</v>
      </c>
    </row>
    <row r="9055" spans="2:2">
      <c r="B9055">
        <v>1</v>
      </c>
    </row>
    <row r="9056" spans="2:2">
      <c r="B9056">
        <v>1</v>
      </c>
    </row>
    <row r="9057" spans="2:2">
      <c r="B9057">
        <v>1</v>
      </c>
    </row>
    <row r="9058" spans="2:2">
      <c r="B9058">
        <v>1</v>
      </c>
    </row>
    <row r="9059" spans="2:2">
      <c r="B9059">
        <v>1</v>
      </c>
    </row>
    <row r="9060" spans="2:2">
      <c r="B9060">
        <v>1</v>
      </c>
    </row>
    <row r="9061" spans="2:2">
      <c r="B9061">
        <v>1</v>
      </c>
    </row>
    <row r="9062" spans="2:2">
      <c r="B9062">
        <v>1</v>
      </c>
    </row>
    <row r="9063" spans="2:2">
      <c r="B9063">
        <v>1</v>
      </c>
    </row>
    <row r="9064" spans="2:2">
      <c r="B9064">
        <v>1</v>
      </c>
    </row>
    <row r="9065" spans="2:2">
      <c r="B9065">
        <v>1</v>
      </c>
    </row>
    <row r="9066" spans="2:2">
      <c r="B9066">
        <v>1</v>
      </c>
    </row>
    <row r="9067" spans="2:2">
      <c r="B9067">
        <v>1</v>
      </c>
    </row>
    <row r="9068" spans="2:2">
      <c r="B9068">
        <v>1</v>
      </c>
    </row>
    <row r="9069" spans="2:2">
      <c r="B9069">
        <v>1</v>
      </c>
    </row>
    <row r="9070" spans="2:2">
      <c r="B9070">
        <v>1</v>
      </c>
    </row>
    <row r="9071" spans="2:2">
      <c r="B9071">
        <v>1</v>
      </c>
    </row>
    <row r="9072" spans="2:2">
      <c r="B9072">
        <v>1</v>
      </c>
    </row>
    <row r="9073" spans="2:2">
      <c r="B9073">
        <v>1</v>
      </c>
    </row>
    <row r="9074" spans="2:2">
      <c r="B9074">
        <v>1</v>
      </c>
    </row>
    <row r="9075" spans="2:2">
      <c r="B9075">
        <v>1</v>
      </c>
    </row>
    <row r="9076" spans="2:2">
      <c r="B9076">
        <v>1</v>
      </c>
    </row>
    <row r="9077" spans="2:2">
      <c r="B9077">
        <v>1</v>
      </c>
    </row>
    <row r="9078" spans="2:2">
      <c r="B9078">
        <v>1</v>
      </c>
    </row>
    <row r="9079" spans="2:2">
      <c r="B9079">
        <v>1</v>
      </c>
    </row>
    <row r="9080" spans="2:2">
      <c r="B9080">
        <v>1</v>
      </c>
    </row>
    <row r="9081" spans="2:2">
      <c r="B9081">
        <v>1</v>
      </c>
    </row>
    <row r="9082" spans="2:2">
      <c r="B9082">
        <v>1</v>
      </c>
    </row>
    <row r="9083" spans="2:2">
      <c r="B9083">
        <v>1</v>
      </c>
    </row>
    <row r="9084" spans="2:2">
      <c r="B9084">
        <v>1</v>
      </c>
    </row>
    <row r="9085" spans="2:2">
      <c r="B9085">
        <v>1</v>
      </c>
    </row>
    <row r="9086" spans="2:2">
      <c r="B9086">
        <v>1</v>
      </c>
    </row>
    <row r="9087" spans="2:2">
      <c r="B9087">
        <v>1</v>
      </c>
    </row>
    <row r="9088" spans="2:2">
      <c r="B9088">
        <v>1</v>
      </c>
    </row>
    <row r="9089" spans="2:2">
      <c r="B9089">
        <v>1</v>
      </c>
    </row>
    <row r="9090" spans="2:2">
      <c r="B9090">
        <v>1</v>
      </c>
    </row>
    <row r="9091" spans="2:2">
      <c r="B9091">
        <v>1</v>
      </c>
    </row>
    <row r="9092" spans="2:2">
      <c r="B9092">
        <v>1</v>
      </c>
    </row>
    <row r="9093" spans="2:2">
      <c r="B9093">
        <v>1</v>
      </c>
    </row>
    <row r="9094" spans="2:2">
      <c r="B9094">
        <v>1</v>
      </c>
    </row>
    <row r="9095" spans="2:2">
      <c r="B9095">
        <v>1</v>
      </c>
    </row>
    <row r="9096" spans="2:2">
      <c r="B9096">
        <v>1</v>
      </c>
    </row>
    <row r="9097" spans="2:2">
      <c r="B9097">
        <v>1</v>
      </c>
    </row>
    <row r="9098" spans="2:2">
      <c r="B9098">
        <v>1</v>
      </c>
    </row>
    <row r="9099" spans="2:2">
      <c r="B9099">
        <v>1</v>
      </c>
    </row>
    <row r="9100" spans="2:2">
      <c r="B9100">
        <v>1</v>
      </c>
    </row>
    <row r="9101" spans="2:2">
      <c r="B9101">
        <v>1</v>
      </c>
    </row>
    <row r="9102" spans="2:2">
      <c r="B9102">
        <v>1</v>
      </c>
    </row>
    <row r="9103" spans="2:2">
      <c r="B9103">
        <v>1</v>
      </c>
    </row>
    <row r="9104" spans="2:2">
      <c r="B9104">
        <v>1</v>
      </c>
    </row>
    <row r="9105" spans="2:2">
      <c r="B9105">
        <v>1</v>
      </c>
    </row>
    <row r="9106" spans="2:2">
      <c r="B9106">
        <v>1</v>
      </c>
    </row>
    <row r="9107" spans="2:2">
      <c r="B9107">
        <v>1</v>
      </c>
    </row>
    <row r="9108" spans="2:2">
      <c r="B9108">
        <v>1</v>
      </c>
    </row>
    <row r="9109" spans="2:2">
      <c r="B9109">
        <v>1</v>
      </c>
    </row>
    <row r="9110" spans="2:2">
      <c r="B9110">
        <v>1</v>
      </c>
    </row>
    <row r="9111" spans="2:2">
      <c r="B9111">
        <v>1</v>
      </c>
    </row>
    <row r="9112" spans="2:2">
      <c r="B9112">
        <v>1</v>
      </c>
    </row>
    <row r="9113" spans="2:2">
      <c r="B9113">
        <v>1</v>
      </c>
    </row>
    <row r="9114" spans="2:2">
      <c r="B9114">
        <v>1</v>
      </c>
    </row>
    <row r="9115" spans="2:2">
      <c r="B9115">
        <v>1</v>
      </c>
    </row>
    <row r="9116" spans="2:2">
      <c r="B9116">
        <v>1</v>
      </c>
    </row>
    <row r="9117" spans="2:2">
      <c r="B9117">
        <v>1</v>
      </c>
    </row>
    <row r="9118" spans="2:2">
      <c r="B9118">
        <v>1</v>
      </c>
    </row>
    <row r="9119" spans="2:2">
      <c r="B9119">
        <v>1</v>
      </c>
    </row>
    <row r="9120" spans="2:2">
      <c r="B9120">
        <v>1</v>
      </c>
    </row>
    <row r="9121" spans="2:2">
      <c r="B9121">
        <v>1</v>
      </c>
    </row>
    <row r="9122" spans="2:2">
      <c r="B9122">
        <v>1</v>
      </c>
    </row>
    <row r="9123" spans="2:2">
      <c r="B9123">
        <v>1</v>
      </c>
    </row>
    <row r="9124" spans="2:2">
      <c r="B9124">
        <v>1</v>
      </c>
    </row>
    <row r="9125" spans="2:2">
      <c r="B9125">
        <v>1</v>
      </c>
    </row>
    <row r="9126" spans="2:2">
      <c r="B9126">
        <v>1</v>
      </c>
    </row>
    <row r="9127" spans="2:2">
      <c r="B9127">
        <v>1</v>
      </c>
    </row>
    <row r="9128" spans="2:2">
      <c r="B9128">
        <v>1</v>
      </c>
    </row>
    <row r="9129" spans="2:2">
      <c r="B9129">
        <v>1</v>
      </c>
    </row>
    <row r="9130" spans="2:2">
      <c r="B9130">
        <v>1</v>
      </c>
    </row>
    <row r="9131" spans="2:2">
      <c r="B9131">
        <v>1</v>
      </c>
    </row>
    <row r="9132" spans="2:2">
      <c r="B9132">
        <v>1</v>
      </c>
    </row>
    <row r="9133" spans="2:2">
      <c r="B9133">
        <v>1</v>
      </c>
    </row>
    <row r="9134" spans="2:2">
      <c r="B9134">
        <v>1</v>
      </c>
    </row>
    <row r="9135" spans="2:2">
      <c r="B9135">
        <v>1</v>
      </c>
    </row>
    <row r="9136" spans="2:2">
      <c r="B9136">
        <v>1</v>
      </c>
    </row>
    <row r="9137" spans="2:2">
      <c r="B9137">
        <v>1</v>
      </c>
    </row>
    <row r="9138" spans="2:2">
      <c r="B9138">
        <v>1</v>
      </c>
    </row>
    <row r="9139" spans="2:2">
      <c r="B9139">
        <v>1</v>
      </c>
    </row>
    <row r="9140" spans="2:2">
      <c r="B9140">
        <v>1</v>
      </c>
    </row>
    <row r="9141" spans="2:2">
      <c r="B9141">
        <v>1</v>
      </c>
    </row>
    <row r="9142" spans="2:2">
      <c r="B9142">
        <v>1</v>
      </c>
    </row>
    <row r="9143" spans="2:2">
      <c r="B9143">
        <v>1</v>
      </c>
    </row>
    <row r="9144" spans="2:2">
      <c r="B9144">
        <v>1</v>
      </c>
    </row>
    <row r="9145" spans="2:2">
      <c r="B9145">
        <v>1</v>
      </c>
    </row>
    <row r="9146" spans="2:2">
      <c r="B9146">
        <v>1</v>
      </c>
    </row>
    <row r="9147" spans="2:2">
      <c r="B9147">
        <v>1</v>
      </c>
    </row>
    <row r="9148" spans="2:2">
      <c r="B9148">
        <v>1</v>
      </c>
    </row>
    <row r="9149" spans="2:2">
      <c r="B9149">
        <v>1</v>
      </c>
    </row>
    <row r="9150" spans="2:2">
      <c r="B9150">
        <v>1</v>
      </c>
    </row>
    <row r="9151" spans="2:2">
      <c r="B9151">
        <v>1</v>
      </c>
    </row>
    <row r="9152" spans="2:2">
      <c r="B9152">
        <v>1</v>
      </c>
    </row>
    <row r="9153" spans="2:2">
      <c r="B9153">
        <v>1</v>
      </c>
    </row>
    <row r="9154" spans="2:2">
      <c r="B9154">
        <v>1</v>
      </c>
    </row>
    <row r="9155" spans="2:2">
      <c r="B9155">
        <v>1</v>
      </c>
    </row>
    <row r="9156" spans="2:2">
      <c r="B9156">
        <v>1</v>
      </c>
    </row>
    <row r="9157" spans="2:2">
      <c r="B9157">
        <v>1</v>
      </c>
    </row>
    <row r="9158" spans="2:2">
      <c r="B9158">
        <v>1</v>
      </c>
    </row>
    <row r="9159" spans="2:2">
      <c r="B9159">
        <v>1</v>
      </c>
    </row>
    <row r="9160" spans="2:2">
      <c r="B9160">
        <v>1</v>
      </c>
    </row>
    <row r="9161" spans="2:2">
      <c r="B9161">
        <v>1</v>
      </c>
    </row>
    <row r="9162" spans="2:2">
      <c r="B9162">
        <v>1</v>
      </c>
    </row>
    <row r="9163" spans="2:2">
      <c r="B9163">
        <v>1</v>
      </c>
    </row>
    <row r="9164" spans="2:2">
      <c r="B9164">
        <v>1</v>
      </c>
    </row>
    <row r="9165" spans="2:2">
      <c r="B9165">
        <v>1</v>
      </c>
    </row>
    <row r="9166" spans="2:2">
      <c r="B9166">
        <v>1</v>
      </c>
    </row>
    <row r="9167" spans="2:2">
      <c r="B9167">
        <v>1</v>
      </c>
    </row>
    <row r="9168" spans="2:2">
      <c r="B9168">
        <v>1</v>
      </c>
    </row>
    <row r="9169" spans="2:2">
      <c r="B9169">
        <v>1</v>
      </c>
    </row>
    <row r="9170" spans="2:2">
      <c r="B9170">
        <v>1</v>
      </c>
    </row>
    <row r="9171" spans="2:2">
      <c r="B9171">
        <v>1</v>
      </c>
    </row>
    <row r="9172" spans="2:2">
      <c r="B9172">
        <v>1</v>
      </c>
    </row>
    <row r="9173" spans="2:2">
      <c r="B9173">
        <v>1</v>
      </c>
    </row>
    <row r="9174" spans="2:2">
      <c r="B9174">
        <v>1</v>
      </c>
    </row>
    <row r="9175" spans="2:2">
      <c r="B9175">
        <v>1</v>
      </c>
    </row>
    <row r="9176" spans="2:2">
      <c r="B9176">
        <v>1</v>
      </c>
    </row>
    <row r="9177" spans="2:2">
      <c r="B9177">
        <v>1</v>
      </c>
    </row>
    <row r="9178" spans="2:2">
      <c r="B9178">
        <v>1</v>
      </c>
    </row>
    <row r="9179" spans="2:2">
      <c r="B9179">
        <v>1</v>
      </c>
    </row>
    <row r="9180" spans="2:2">
      <c r="B9180">
        <v>1</v>
      </c>
    </row>
    <row r="9181" spans="2:2">
      <c r="B9181">
        <v>1</v>
      </c>
    </row>
    <row r="9182" spans="2:2">
      <c r="B9182">
        <v>1</v>
      </c>
    </row>
    <row r="9183" spans="2:2">
      <c r="B9183">
        <v>1</v>
      </c>
    </row>
    <row r="9184" spans="2:2">
      <c r="B9184">
        <v>1</v>
      </c>
    </row>
    <row r="9185" spans="2:2">
      <c r="B9185">
        <v>1</v>
      </c>
    </row>
    <row r="9186" spans="2:2">
      <c r="B9186">
        <v>1</v>
      </c>
    </row>
    <row r="9187" spans="2:2">
      <c r="B9187">
        <v>1</v>
      </c>
    </row>
    <row r="9188" spans="2:2">
      <c r="B9188">
        <v>1</v>
      </c>
    </row>
    <row r="9189" spans="2:2">
      <c r="B9189">
        <v>1</v>
      </c>
    </row>
    <row r="9190" spans="2:2">
      <c r="B9190">
        <v>1</v>
      </c>
    </row>
    <row r="9191" spans="2:2">
      <c r="B9191">
        <v>1</v>
      </c>
    </row>
    <row r="9192" spans="2:2">
      <c r="B9192">
        <v>1</v>
      </c>
    </row>
    <row r="9193" spans="2:2">
      <c r="B9193">
        <v>1</v>
      </c>
    </row>
    <row r="9194" spans="2:2">
      <c r="B9194">
        <v>1</v>
      </c>
    </row>
    <row r="9195" spans="2:2">
      <c r="B9195">
        <v>1</v>
      </c>
    </row>
    <row r="9196" spans="2:2">
      <c r="B9196">
        <v>1</v>
      </c>
    </row>
    <row r="9197" spans="2:2">
      <c r="B9197">
        <v>1</v>
      </c>
    </row>
    <row r="9198" spans="2:2">
      <c r="B9198">
        <v>1</v>
      </c>
    </row>
    <row r="9199" spans="2:2">
      <c r="B9199">
        <v>1</v>
      </c>
    </row>
    <row r="9200" spans="2:2">
      <c r="B9200">
        <v>1</v>
      </c>
    </row>
    <row r="9201" spans="2:2">
      <c r="B9201">
        <v>1</v>
      </c>
    </row>
    <row r="9202" spans="2:2">
      <c r="B9202">
        <v>1</v>
      </c>
    </row>
    <row r="9203" spans="2:2">
      <c r="B9203">
        <v>1</v>
      </c>
    </row>
    <row r="9204" spans="2:2">
      <c r="B9204">
        <v>1</v>
      </c>
    </row>
    <row r="9205" spans="2:2">
      <c r="B9205">
        <v>1</v>
      </c>
    </row>
    <row r="9206" spans="2:2">
      <c r="B9206">
        <v>1</v>
      </c>
    </row>
    <row r="9207" spans="2:2">
      <c r="B9207">
        <v>1</v>
      </c>
    </row>
    <row r="9208" spans="2:2">
      <c r="B9208">
        <v>1</v>
      </c>
    </row>
    <row r="9209" spans="2:2">
      <c r="B9209">
        <v>1</v>
      </c>
    </row>
    <row r="9210" spans="2:2">
      <c r="B9210">
        <v>1</v>
      </c>
    </row>
    <row r="9211" spans="2:2">
      <c r="B9211">
        <v>1</v>
      </c>
    </row>
    <row r="9212" spans="2:2">
      <c r="B9212">
        <v>1</v>
      </c>
    </row>
    <row r="9213" spans="2:2">
      <c r="B9213">
        <v>1</v>
      </c>
    </row>
    <row r="9214" spans="2:2">
      <c r="B9214">
        <v>1</v>
      </c>
    </row>
    <row r="9215" spans="2:2">
      <c r="B9215">
        <v>1</v>
      </c>
    </row>
    <row r="9216" spans="2:2">
      <c r="B9216">
        <v>1</v>
      </c>
    </row>
    <row r="9217" spans="2:2">
      <c r="B9217">
        <v>1</v>
      </c>
    </row>
    <row r="9218" spans="2:2">
      <c r="B9218">
        <v>1</v>
      </c>
    </row>
    <row r="9219" spans="2:2">
      <c r="B9219">
        <v>1</v>
      </c>
    </row>
    <row r="9220" spans="2:2">
      <c r="B9220">
        <v>1</v>
      </c>
    </row>
    <row r="9221" spans="2:2">
      <c r="B9221">
        <v>1</v>
      </c>
    </row>
    <row r="9222" spans="2:2">
      <c r="B9222">
        <v>1</v>
      </c>
    </row>
    <row r="9223" spans="2:2">
      <c r="B9223">
        <v>1</v>
      </c>
    </row>
    <row r="9224" spans="2:2">
      <c r="B9224">
        <v>1</v>
      </c>
    </row>
    <row r="9225" spans="2:2">
      <c r="B9225">
        <v>1</v>
      </c>
    </row>
    <row r="9226" spans="2:2">
      <c r="B9226">
        <v>1</v>
      </c>
    </row>
    <row r="9227" spans="2:2">
      <c r="B9227">
        <v>1</v>
      </c>
    </row>
    <row r="9228" spans="2:2">
      <c r="B9228">
        <v>1</v>
      </c>
    </row>
    <row r="9229" spans="2:2">
      <c r="B9229">
        <v>1</v>
      </c>
    </row>
    <row r="9230" spans="2:2">
      <c r="B9230">
        <v>1</v>
      </c>
    </row>
    <row r="9231" spans="2:2">
      <c r="B9231">
        <v>1</v>
      </c>
    </row>
    <row r="9232" spans="2:2">
      <c r="B9232">
        <v>1</v>
      </c>
    </row>
    <row r="9233" spans="2:2">
      <c r="B9233">
        <v>1</v>
      </c>
    </row>
    <row r="9234" spans="2:2">
      <c r="B9234">
        <v>1</v>
      </c>
    </row>
    <row r="9235" spans="2:2">
      <c r="B9235">
        <v>1</v>
      </c>
    </row>
    <row r="9236" spans="2:2">
      <c r="B9236">
        <v>1</v>
      </c>
    </row>
    <row r="9237" spans="2:2">
      <c r="B9237">
        <v>1</v>
      </c>
    </row>
    <row r="9238" spans="2:2">
      <c r="B9238">
        <v>1</v>
      </c>
    </row>
    <row r="9239" spans="2:2">
      <c r="B9239">
        <v>1</v>
      </c>
    </row>
    <row r="9240" spans="2:2">
      <c r="B9240">
        <v>1</v>
      </c>
    </row>
    <row r="9241" spans="2:2">
      <c r="B9241">
        <v>1</v>
      </c>
    </row>
    <row r="9242" spans="2:2">
      <c r="B9242">
        <v>1</v>
      </c>
    </row>
    <row r="9243" spans="2:2">
      <c r="B9243">
        <v>1</v>
      </c>
    </row>
    <row r="9244" spans="2:2">
      <c r="B9244">
        <v>1</v>
      </c>
    </row>
    <row r="9245" spans="2:2">
      <c r="B9245">
        <v>1</v>
      </c>
    </row>
    <row r="9246" spans="2:2">
      <c r="B9246">
        <v>1</v>
      </c>
    </row>
    <row r="9247" spans="2:2">
      <c r="B9247">
        <v>1</v>
      </c>
    </row>
    <row r="9248" spans="2:2">
      <c r="B9248">
        <v>1</v>
      </c>
    </row>
    <row r="9249" spans="2:2">
      <c r="B9249">
        <v>1</v>
      </c>
    </row>
    <row r="9250" spans="2:2">
      <c r="B9250">
        <v>1</v>
      </c>
    </row>
    <row r="9251" spans="2:2">
      <c r="B9251">
        <v>1</v>
      </c>
    </row>
    <row r="9252" spans="2:2">
      <c r="B9252">
        <v>1</v>
      </c>
    </row>
    <row r="9253" spans="2:2">
      <c r="B9253">
        <v>1</v>
      </c>
    </row>
    <row r="9254" spans="2:2">
      <c r="B9254">
        <v>1</v>
      </c>
    </row>
    <row r="9255" spans="2:2">
      <c r="B9255">
        <v>1</v>
      </c>
    </row>
    <row r="9256" spans="2:2">
      <c r="B9256">
        <v>1</v>
      </c>
    </row>
    <row r="9257" spans="2:2">
      <c r="B9257">
        <v>1</v>
      </c>
    </row>
    <row r="9258" spans="2:2">
      <c r="B9258">
        <v>1</v>
      </c>
    </row>
    <row r="9259" spans="2:2">
      <c r="B9259">
        <v>1</v>
      </c>
    </row>
    <row r="9260" spans="2:2">
      <c r="B9260">
        <v>1</v>
      </c>
    </row>
    <row r="9261" spans="2:2">
      <c r="B9261">
        <v>1</v>
      </c>
    </row>
    <row r="9262" spans="2:2">
      <c r="B9262">
        <v>1</v>
      </c>
    </row>
    <row r="9263" spans="2:2">
      <c r="B9263">
        <v>1</v>
      </c>
    </row>
    <row r="9264" spans="2:2">
      <c r="B9264">
        <v>1</v>
      </c>
    </row>
    <row r="9265" spans="2:2">
      <c r="B9265">
        <v>1</v>
      </c>
    </row>
    <row r="9266" spans="2:2">
      <c r="B9266">
        <v>1</v>
      </c>
    </row>
    <row r="9267" spans="2:2">
      <c r="B9267">
        <v>1</v>
      </c>
    </row>
    <row r="9268" spans="2:2">
      <c r="B9268">
        <v>1</v>
      </c>
    </row>
    <row r="9269" spans="2:2">
      <c r="B9269">
        <v>1</v>
      </c>
    </row>
    <row r="9270" spans="2:2">
      <c r="B9270">
        <v>1</v>
      </c>
    </row>
    <row r="9271" spans="2:2">
      <c r="B9271">
        <v>1</v>
      </c>
    </row>
    <row r="9272" spans="2:2">
      <c r="B9272">
        <v>1</v>
      </c>
    </row>
    <row r="9273" spans="2:2">
      <c r="B9273">
        <v>1</v>
      </c>
    </row>
    <row r="9274" spans="2:2">
      <c r="B9274">
        <v>1</v>
      </c>
    </row>
    <row r="9275" spans="2:2">
      <c r="B9275">
        <v>1</v>
      </c>
    </row>
    <row r="9276" spans="2:2">
      <c r="B9276">
        <v>1</v>
      </c>
    </row>
    <row r="9277" spans="2:2">
      <c r="B9277">
        <v>1</v>
      </c>
    </row>
    <row r="9278" spans="2:2">
      <c r="B9278">
        <v>1</v>
      </c>
    </row>
    <row r="9279" spans="2:2">
      <c r="B9279">
        <v>1</v>
      </c>
    </row>
    <row r="9280" spans="2:2">
      <c r="B9280">
        <v>1</v>
      </c>
    </row>
    <row r="9281" spans="2:2">
      <c r="B9281">
        <v>1</v>
      </c>
    </row>
    <row r="9282" spans="2:2">
      <c r="B9282">
        <v>1</v>
      </c>
    </row>
    <row r="9283" spans="2:2">
      <c r="B9283">
        <v>1</v>
      </c>
    </row>
    <row r="9284" spans="2:2">
      <c r="B9284">
        <v>1</v>
      </c>
    </row>
    <row r="9285" spans="2:2">
      <c r="B9285">
        <v>1</v>
      </c>
    </row>
    <row r="9286" spans="2:2">
      <c r="B9286">
        <v>1</v>
      </c>
    </row>
    <row r="9287" spans="2:2">
      <c r="B9287">
        <v>1</v>
      </c>
    </row>
    <row r="9288" spans="2:2">
      <c r="B9288">
        <v>1</v>
      </c>
    </row>
    <row r="9289" spans="2:2">
      <c r="B9289">
        <v>1</v>
      </c>
    </row>
    <row r="9290" spans="2:2">
      <c r="B9290">
        <v>1</v>
      </c>
    </row>
    <row r="9291" spans="2:2">
      <c r="B9291">
        <v>1</v>
      </c>
    </row>
    <row r="9292" spans="2:2">
      <c r="B9292">
        <v>1</v>
      </c>
    </row>
    <row r="9293" spans="2:2">
      <c r="B9293">
        <v>1</v>
      </c>
    </row>
    <row r="9294" spans="2:2">
      <c r="B9294">
        <v>1</v>
      </c>
    </row>
    <row r="9295" spans="2:2">
      <c r="B9295">
        <v>1</v>
      </c>
    </row>
    <row r="9296" spans="2:2">
      <c r="B9296">
        <v>1</v>
      </c>
    </row>
    <row r="9297" spans="2:2">
      <c r="B9297">
        <v>1</v>
      </c>
    </row>
    <row r="9298" spans="2:2">
      <c r="B9298">
        <v>1</v>
      </c>
    </row>
    <row r="9299" spans="2:2">
      <c r="B9299">
        <v>1</v>
      </c>
    </row>
    <row r="9300" spans="2:2">
      <c r="B9300">
        <v>1</v>
      </c>
    </row>
    <row r="9301" spans="2:2">
      <c r="B9301">
        <v>1</v>
      </c>
    </row>
    <row r="9302" spans="2:2">
      <c r="B9302">
        <v>1</v>
      </c>
    </row>
    <row r="9303" spans="2:2">
      <c r="B9303">
        <v>1</v>
      </c>
    </row>
    <row r="9304" spans="2:2">
      <c r="B9304">
        <v>1</v>
      </c>
    </row>
    <row r="9305" spans="2:2">
      <c r="B9305">
        <v>1</v>
      </c>
    </row>
    <row r="9306" spans="2:2">
      <c r="B9306">
        <v>1</v>
      </c>
    </row>
    <row r="9307" spans="2:2">
      <c r="B9307">
        <v>1</v>
      </c>
    </row>
    <row r="9308" spans="2:2">
      <c r="B9308">
        <v>1</v>
      </c>
    </row>
    <row r="9309" spans="2:2">
      <c r="B9309">
        <v>1</v>
      </c>
    </row>
    <row r="9310" spans="2:2">
      <c r="B9310">
        <v>1</v>
      </c>
    </row>
    <row r="9311" spans="2:2">
      <c r="B9311">
        <v>1</v>
      </c>
    </row>
    <row r="9312" spans="2:2">
      <c r="B9312">
        <v>1</v>
      </c>
    </row>
    <row r="9313" spans="2:2">
      <c r="B9313">
        <v>1</v>
      </c>
    </row>
    <row r="9314" spans="2:2">
      <c r="B9314">
        <v>1</v>
      </c>
    </row>
    <row r="9315" spans="2:2">
      <c r="B9315">
        <v>1</v>
      </c>
    </row>
    <row r="9316" spans="2:2">
      <c r="B9316">
        <v>1</v>
      </c>
    </row>
    <row r="9317" spans="2:2">
      <c r="B9317">
        <v>1</v>
      </c>
    </row>
    <row r="9318" spans="2:2">
      <c r="B9318">
        <v>1</v>
      </c>
    </row>
    <row r="9319" spans="2:2">
      <c r="B9319">
        <v>1</v>
      </c>
    </row>
    <row r="9320" spans="2:2">
      <c r="B9320">
        <v>1</v>
      </c>
    </row>
    <row r="9321" spans="2:2">
      <c r="B9321">
        <v>1</v>
      </c>
    </row>
    <row r="9322" spans="2:2">
      <c r="B9322">
        <v>1</v>
      </c>
    </row>
    <row r="9323" spans="2:2">
      <c r="B9323">
        <v>1</v>
      </c>
    </row>
    <row r="9324" spans="2:2">
      <c r="B9324">
        <v>1</v>
      </c>
    </row>
    <row r="9325" spans="2:2">
      <c r="B9325">
        <v>1</v>
      </c>
    </row>
    <row r="9326" spans="2:2">
      <c r="B9326">
        <v>1</v>
      </c>
    </row>
    <row r="9327" spans="2:2">
      <c r="B9327">
        <v>1</v>
      </c>
    </row>
    <row r="9328" spans="2:2">
      <c r="B9328">
        <v>1</v>
      </c>
    </row>
    <row r="9329" spans="2:2">
      <c r="B9329">
        <v>1</v>
      </c>
    </row>
    <row r="9330" spans="2:2">
      <c r="B9330">
        <v>1</v>
      </c>
    </row>
    <row r="9331" spans="2:2">
      <c r="B9331">
        <v>1</v>
      </c>
    </row>
    <row r="9332" spans="2:2">
      <c r="B9332">
        <v>1</v>
      </c>
    </row>
    <row r="9333" spans="2:2">
      <c r="B9333">
        <v>1</v>
      </c>
    </row>
    <row r="9334" spans="2:2">
      <c r="B9334">
        <v>1</v>
      </c>
    </row>
    <row r="9335" spans="2:2">
      <c r="B9335">
        <v>1</v>
      </c>
    </row>
    <row r="9336" spans="2:2">
      <c r="B9336">
        <v>1</v>
      </c>
    </row>
    <row r="9337" spans="2:2">
      <c r="B9337">
        <v>1</v>
      </c>
    </row>
    <row r="9338" spans="2:2">
      <c r="B9338">
        <v>1</v>
      </c>
    </row>
    <row r="9339" spans="2:2">
      <c r="B9339">
        <v>1</v>
      </c>
    </row>
    <row r="9340" spans="2:2">
      <c r="B9340">
        <v>1</v>
      </c>
    </row>
    <row r="9341" spans="2:2">
      <c r="B9341">
        <v>1</v>
      </c>
    </row>
    <row r="9342" spans="2:2">
      <c r="B9342">
        <v>1</v>
      </c>
    </row>
    <row r="9343" spans="2:2">
      <c r="B9343">
        <v>1</v>
      </c>
    </row>
    <row r="9344" spans="2:2">
      <c r="B9344">
        <v>1</v>
      </c>
    </row>
    <row r="9345" spans="2:2">
      <c r="B9345">
        <v>1</v>
      </c>
    </row>
    <row r="9346" spans="2:2">
      <c r="B9346">
        <v>1</v>
      </c>
    </row>
    <row r="9347" spans="2:2">
      <c r="B9347">
        <v>1</v>
      </c>
    </row>
    <row r="9348" spans="2:2">
      <c r="B9348">
        <v>1</v>
      </c>
    </row>
    <row r="9349" spans="2:2">
      <c r="B9349">
        <v>1</v>
      </c>
    </row>
    <row r="9350" spans="2:2">
      <c r="B9350">
        <v>1</v>
      </c>
    </row>
    <row r="9351" spans="2:2">
      <c r="B9351">
        <v>1</v>
      </c>
    </row>
    <row r="9352" spans="2:2">
      <c r="B9352">
        <v>1</v>
      </c>
    </row>
    <row r="9353" spans="2:2">
      <c r="B9353">
        <v>1</v>
      </c>
    </row>
    <row r="9354" spans="2:2">
      <c r="B9354">
        <v>1</v>
      </c>
    </row>
    <row r="9355" spans="2:2">
      <c r="B9355">
        <v>1</v>
      </c>
    </row>
    <row r="9356" spans="2:2">
      <c r="B9356">
        <v>1</v>
      </c>
    </row>
    <row r="9357" spans="2:2">
      <c r="B9357">
        <v>1</v>
      </c>
    </row>
    <row r="9358" spans="2:2">
      <c r="B9358">
        <v>1</v>
      </c>
    </row>
    <row r="9359" spans="2:2">
      <c r="B9359">
        <v>1</v>
      </c>
    </row>
    <row r="9360" spans="2:2">
      <c r="B9360">
        <v>1</v>
      </c>
    </row>
    <row r="9361" spans="2:2">
      <c r="B9361">
        <v>1</v>
      </c>
    </row>
    <row r="9362" spans="2:2">
      <c r="B9362">
        <v>1</v>
      </c>
    </row>
    <row r="9363" spans="2:2">
      <c r="B9363">
        <v>1</v>
      </c>
    </row>
    <row r="9364" spans="2:2">
      <c r="B9364">
        <v>1</v>
      </c>
    </row>
    <row r="9365" spans="2:2">
      <c r="B9365">
        <v>1</v>
      </c>
    </row>
    <row r="9366" spans="2:2">
      <c r="B9366">
        <v>1</v>
      </c>
    </row>
    <row r="9367" spans="2:2">
      <c r="B9367">
        <v>1</v>
      </c>
    </row>
    <row r="9368" spans="2:2">
      <c r="B9368">
        <v>1</v>
      </c>
    </row>
    <row r="9369" spans="2:2">
      <c r="B9369">
        <v>1</v>
      </c>
    </row>
    <row r="9370" spans="2:2">
      <c r="B9370">
        <v>1</v>
      </c>
    </row>
    <row r="9371" spans="2:2">
      <c r="B9371">
        <v>1</v>
      </c>
    </row>
    <row r="9372" spans="2:2">
      <c r="B9372">
        <v>1</v>
      </c>
    </row>
    <row r="9373" spans="2:2">
      <c r="B9373">
        <v>1</v>
      </c>
    </row>
    <row r="9374" spans="2:2">
      <c r="B9374">
        <v>1</v>
      </c>
    </row>
    <row r="9375" spans="2:2">
      <c r="B9375">
        <v>1</v>
      </c>
    </row>
    <row r="9376" spans="2:2">
      <c r="B9376">
        <v>1</v>
      </c>
    </row>
    <row r="9377" spans="2:2">
      <c r="B9377">
        <v>1</v>
      </c>
    </row>
    <row r="9378" spans="2:2">
      <c r="B9378">
        <v>1</v>
      </c>
    </row>
    <row r="9379" spans="2:2">
      <c r="B9379">
        <v>1</v>
      </c>
    </row>
    <row r="9380" spans="2:2">
      <c r="B9380">
        <v>1</v>
      </c>
    </row>
    <row r="9381" spans="2:2">
      <c r="B9381">
        <v>1</v>
      </c>
    </row>
    <row r="9382" spans="2:2">
      <c r="B9382">
        <v>1</v>
      </c>
    </row>
    <row r="9383" spans="2:2">
      <c r="B9383">
        <v>1</v>
      </c>
    </row>
    <row r="9384" spans="2:2">
      <c r="B9384">
        <v>1</v>
      </c>
    </row>
    <row r="9385" spans="2:2">
      <c r="B9385">
        <v>1</v>
      </c>
    </row>
    <row r="9386" spans="2:2">
      <c r="B9386">
        <v>1</v>
      </c>
    </row>
    <row r="9387" spans="2:2">
      <c r="B9387">
        <v>1</v>
      </c>
    </row>
    <row r="9388" spans="2:2">
      <c r="B9388">
        <v>1</v>
      </c>
    </row>
    <row r="9389" spans="2:2">
      <c r="B9389">
        <v>1</v>
      </c>
    </row>
    <row r="9390" spans="2:2">
      <c r="B9390">
        <v>1</v>
      </c>
    </row>
    <row r="9391" spans="2:2">
      <c r="B9391">
        <v>1</v>
      </c>
    </row>
    <row r="9392" spans="2:2">
      <c r="B9392">
        <v>1</v>
      </c>
    </row>
    <row r="9393" spans="2:2">
      <c r="B9393">
        <v>1</v>
      </c>
    </row>
    <row r="9394" spans="2:2">
      <c r="B9394">
        <v>1</v>
      </c>
    </row>
    <row r="9395" spans="2:2">
      <c r="B9395">
        <v>1</v>
      </c>
    </row>
    <row r="9396" spans="2:2">
      <c r="B9396">
        <v>1</v>
      </c>
    </row>
    <row r="9397" spans="2:2">
      <c r="B9397">
        <v>1</v>
      </c>
    </row>
    <row r="9398" spans="2:2">
      <c r="B9398">
        <v>1</v>
      </c>
    </row>
    <row r="9399" spans="2:2">
      <c r="B9399">
        <v>1</v>
      </c>
    </row>
    <row r="9400" spans="2:2">
      <c r="B9400">
        <v>1</v>
      </c>
    </row>
    <row r="9401" spans="2:2">
      <c r="B9401">
        <v>1</v>
      </c>
    </row>
    <row r="9402" spans="2:2">
      <c r="B9402">
        <v>1</v>
      </c>
    </row>
    <row r="9403" spans="2:2">
      <c r="B9403">
        <v>1</v>
      </c>
    </row>
    <row r="9404" spans="2:2">
      <c r="B9404">
        <v>1</v>
      </c>
    </row>
    <row r="9405" spans="2:2">
      <c r="B9405">
        <v>1</v>
      </c>
    </row>
    <row r="9406" spans="2:2">
      <c r="B9406">
        <v>1</v>
      </c>
    </row>
    <row r="9407" spans="2:2">
      <c r="B9407">
        <v>1</v>
      </c>
    </row>
    <row r="9408" spans="2:2">
      <c r="B9408">
        <v>1</v>
      </c>
    </row>
    <row r="9409" spans="2:2">
      <c r="B9409">
        <v>1</v>
      </c>
    </row>
    <row r="9410" spans="2:2">
      <c r="B9410">
        <v>1</v>
      </c>
    </row>
    <row r="9411" spans="2:2">
      <c r="B9411">
        <v>1</v>
      </c>
    </row>
    <row r="9412" spans="2:2">
      <c r="B9412">
        <v>1</v>
      </c>
    </row>
    <row r="9413" spans="2:2">
      <c r="B9413">
        <v>1</v>
      </c>
    </row>
    <row r="9414" spans="2:2">
      <c r="B9414">
        <v>1</v>
      </c>
    </row>
    <row r="9415" spans="2:2">
      <c r="B9415">
        <v>1</v>
      </c>
    </row>
    <row r="9416" spans="2:2">
      <c r="B9416">
        <v>1</v>
      </c>
    </row>
    <row r="9417" spans="2:2">
      <c r="B9417">
        <v>1</v>
      </c>
    </row>
    <row r="9418" spans="2:2">
      <c r="B9418">
        <v>1</v>
      </c>
    </row>
    <row r="9419" spans="2:2">
      <c r="B9419">
        <v>1</v>
      </c>
    </row>
    <row r="9420" spans="2:2">
      <c r="B9420">
        <v>1</v>
      </c>
    </row>
    <row r="9421" spans="2:2">
      <c r="B9421">
        <v>1</v>
      </c>
    </row>
    <row r="9422" spans="2:2">
      <c r="B9422">
        <v>1</v>
      </c>
    </row>
    <row r="9423" spans="2:2">
      <c r="B9423">
        <v>1</v>
      </c>
    </row>
    <row r="9424" spans="2:2">
      <c r="B9424">
        <v>1</v>
      </c>
    </row>
    <row r="9425" spans="2:2">
      <c r="B9425">
        <v>1</v>
      </c>
    </row>
    <row r="9426" spans="2:2">
      <c r="B9426">
        <v>1</v>
      </c>
    </row>
    <row r="9427" spans="2:2">
      <c r="B9427">
        <v>1</v>
      </c>
    </row>
    <row r="9428" spans="2:2">
      <c r="B9428">
        <v>1</v>
      </c>
    </row>
    <row r="9429" spans="2:2">
      <c r="B9429">
        <v>1</v>
      </c>
    </row>
    <row r="9430" spans="2:2">
      <c r="B9430">
        <v>1</v>
      </c>
    </row>
    <row r="9431" spans="2:2">
      <c r="B9431">
        <v>1</v>
      </c>
    </row>
    <row r="9432" spans="2:2">
      <c r="B9432">
        <v>1</v>
      </c>
    </row>
    <row r="9433" spans="2:2">
      <c r="B9433">
        <v>1</v>
      </c>
    </row>
    <row r="9434" spans="2:2">
      <c r="B9434">
        <v>1</v>
      </c>
    </row>
    <row r="9435" spans="2:2">
      <c r="B9435">
        <v>1</v>
      </c>
    </row>
    <row r="9436" spans="2:2">
      <c r="B9436">
        <v>1</v>
      </c>
    </row>
    <row r="9437" spans="2:2">
      <c r="B9437">
        <v>1</v>
      </c>
    </row>
    <row r="9438" spans="2:2">
      <c r="B9438">
        <v>1</v>
      </c>
    </row>
    <row r="9439" spans="2:2">
      <c r="B9439">
        <v>1</v>
      </c>
    </row>
    <row r="9440" spans="2:2">
      <c r="B9440">
        <v>1</v>
      </c>
    </row>
    <row r="9441" spans="2:2">
      <c r="B9441">
        <v>1</v>
      </c>
    </row>
    <row r="9442" spans="2:2">
      <c r="B9442">
        <v>1</v>
      </c>
    </row>
    <row r="9443" spans="2:2">
      <c r="B9443">
        <v>1</v>
      </c>
    </row>
    <row r="9444" spans="2:2">
      <c r="B9444">
        <v>1</v>
      </c>
    </row>
    <row r="9445" spans="2:2">
      <c r="B9445">
        <v>1</v>
      </c>
    </row>
    <row r="9446" spans="2:2">
      <c r="B9446">
        <v>1</v>
      </c>
    </row>
    <row r="9447" spans="2:2">
      <c r="B9447">
        <v>1</v>
      </c>
    </row>
    <row r="9448" spans="2:2">
      <c r="B9448">
        <v>1</v>
      </c>
    </row>
    <row r="9449" spans="2:2">
      <c r="B9449">
        <v>1</v>
      </c>
    </row>
    <row r="9450" spans="2:2">
      <c r="B9450">
        <v>1</v>
      </c>
    </row>
    <row r="9451" spans="2:2">
      <c r="B9451">
        <v>1</v>
      </c>
    </row>
    <row r="9452" spans="2:2">
      <c r="B9452">
        <v>1</v>
      </c>
    </row>
    <row r="9453" spans="2:2">
      <c r="B9453">
        <v>1</v>
      </c>
    </row>
    <row r="9454" spans="2:2">
      <c r="B9454">
        <v>1</v>
      </c>
    </row>
    <row r="9455" spans="2:2">
      <c r="B9455">
        <v>1</v>
      </c>
    </row>
    <row r="9456" spans="2:2">
      <c r="B9456">
        <v>1</v>
      </c>
    </row>
    <row r="9457" spans="2:2">
      <c r="B9457">
        <v>1</v>
      </c>
    </row>
    <row r="9458" spans="2:2">
      <c r="B9458">
        <v>1</v>
      </c>
    </row>
    <row r="9459" spans="2:2">
      <c r="B9459">
        <v>1</v>
      </c>
    </row>
    <row r="9460" spans="2:2">
      <c r="B9460">
        <v>1</v>
      </c>
    </row>
    <row r="9461" spans="2:2">
      <c r="B9461">
        <v>1</v>
      </c>
    </row>
    <row r="9462" spans="2:2">
      <c r="B9462">
        <v>1</v>
      </c>
    </row>
    <row r="9463" spans="2:2">
      <c r="B9463">
        <v>1</v>
      </c>
    </row>
    <row r="9464" spans="2:2">
      <c r="B9464">
        <v>1</v>
      </c>
    </row>
    <row r="9465" spans="2:2">
      <c r="B9465">
        <v>1</v>
      </c>
    </row>
    <row r="9466" spans="2:2">
      <c r="B9466">
        <v>1</v>
      </c>
    </row>
    <row r="9467" spans="2:2">
      <c r="B9467">
        <v>1</v>
      </c>
    </row>
    <row r="9468" spans="2:2">
      <c r="B9468">
        <v>1</v>
      </c>
    </row>
    <row r="9469" spans="2:2">
      <c r="B9469">
        <v>1</v>
      </c>
    </row>
    <row r="9470" spans="2:2">
      <c r="B9470">
        <v>1</v>
      </c>
    </row>
    <row r="9471" spans="2:2">
      <c r="B9471">
        <v>1</v>
      </c>
    </row>
    <row r="9472" spans="2:2">
      <c r="B9472">
        <v>1</v>
      </c>
    </row>
    <row r="9473" spans="2:2">
      <c r="B9473">
        <v>1</v>
      </c>
    </row>
    <row r="9474" spans="2:2">
      <c r="B9474">
        <v>1</v>
      </c>
    </row>
    <row r="9475" spans="2:2">
      <c r="B9475">
        <v>1</v>
      </c>
    </row>
    <row r="9476" spans="2:2">
      <c r="B9476">
        <v>1</v>
      </c>
    </row>
    <row r="9477" spans="2:2">
      <c r="B9477">
        <v>1</v>
      </c>
    </row>
    <row r="9478" spans="2:2">
      <c r="B9478">
        <v>1</v>
      </c>
    </row>
    <row r="9479" spans="2:2">
      <c r="B9479">
        <v>1</v>
      </c>
    </row>
    <row r="9480" spans="2:2">
      <c r="B9480">
        <v>1</v>
      </c>
    </row>
    <row r="9481" spans="2:2">
      <c r="B9481">
        <v>1</v>
      </c>
    </row>
    <row r="9482" spans="2:2">
      <c r="B9482">
        <v>1</v>
      </c>
    </row>
    <row r="9483" spans="2:2">
      <c r="B9483">
        <v>1</v>
      </c>
    </row>
    <row r="9484" spans="2:2">
      <c r="B9484">
        <v>1</v>
      </c>
    </row>
    <row r="9485" spans="2:2">
      <c r="B9485">
        <v>1</v>
      </c>
    </row>
    <row r="9486" spans="2:2">
      <c r="B9486">
        <v>1</v>
      </c>
    </row>
    <row r="9487" spans="2:2">
      <c r="B9487">
        <v>1</v>
      </c>
    </row>
    <row r="9488" spans="2:2">
      <c r="B9488">
        <v>1</v>
      </c>
    </row>
    <row r="9489" spans="2:2">
      <c r="B9489">
        <v>1</v>
      </c>
    </row>
    <row r="9490" spans="2:2">
      <c r="B9490">
        <v>1</v>
      </c>
    </row>
    <row r="9491" spans="2:2">
      <c r="B9491">
        <v>1</v>
      </c>
    </row>
    <row r="9492" spans="2:2">
      <c r="B9492">
        <v>1</v>
      </c>
    </row>
    <row r="9493" spans="2:2">
      <c r="B9493">
        <v>1</v>
      </c>
    </row>
    <row r="9494" spans="2:2">
      <c r="B9494">
        <v>1</v>
      </c>
    </row>
    <row r="9495" spans="2:2">
      <c r="B9495">
        <v>1</v>
      </c>
    </row>
    <row r="9496" spans="2:2">
      <c r="B9496">
        <v>1</v>
      </c>
    </row>
    <row r="9497" spans="2:2">
      <c r="B9497">
        <v>1</v>
      </c>
    </row>
    <row r="9498" spans="2:2">
      <c r="B9498">
        <v>1</v>
      </c>
    </row>
    <row r="9499" spans="2:2">
      <c r="B9499">
        <v>1</v>
      </c>
    </row>
    <row r="9500" spans="2:2">
      <c r="B9500">
        <v>1</v>
      </c>
    </row>
    <row r="9501" spans="2:2">
      <c r="B9501">
        <v>1</v>
      </c>
    </row>
    <row r="9502" spans="2:2">
      <c r="B9502">
        <v>1</v>
      </c>
    </row>
    <row r="9503" spans="2:2">
      <c r="B9503">
        <v>1</v>
      </c>
    </row>
    <row r="9504" spans="2:2">
      <c r="B9504">
        <v>1</v>
      </c>
    </row>
    <row r="9505" spans="2:2">
      <c r="B9505">
        <v>1</v>
      </c>
    </row>
    <row r="9506" spans="2:2">
      <c r="B9506">
        <v>1</v>
      </c>
    </row>
    <row r="9507" spans="2:2">
      <c r="B9507">
        <v>1</v>
      </c>
    </row>
    <row r="9508" spans="2:2">
      <c r="B9508">
        <v>1</v>
      </c>
    </row>
    <row r="9509" spans="2:2">
      <c r="B9509">
        <v>1</v>
      </c>
    </row>
    <row r="9510" spans="2:2">
      <c r="B9510">
        <v>1</v>
      </c>
    </row>
    <row r="9511" spans="2:2">
      <c r="B9511">
        <v>1</v>
      </c>
    </row>
    <row r="9512" spans="2:2">
      <c r="B9512">
        <v>1</v>
      </c>
    </row>
    <row r="9513" spans="2:2">
      <c r="B9513">
        <v>1</v>
      </c>
    </row>
    <row r="9514" spans="2:2">
      <c r="B9514">
        <v>1</v>
      </c>
    </row>
    <row r="9515" spans="2:2">
      <c r="B9515">
        <v>1</v>
      </c>
    </row>
    <row r="9516" spans="2:2">
      <c r="B9516">
        <v>1</v>
      </c>
    </row>
    <row r="9517" spans="2:2">
      <c r="B9517">
        <v>1</v>
      </c>
    </row>
    <row r="9518" spans="2:2">
      <c r="B9518">
        <v>1</v>
      </c>
    </row>
    <row r="9519" spans="2:2">
      <c r="B9519">
        <v>1</v>
      </c>
    </row>
    <row r="9520" spans="2:2">
      <c r="B9520">
        <v>1</v>
      </c>
    </row>
    <row r="9521" spans="2:2">
      <c r="B9521">
        <v>1</v>
      </c>
    </row>
    <row r="9522" spans="2:2">
      <c r="B9522">
        <v>1</v>
      </c>
    </row>
    <row r="9523" spans="2:2">
      <c r="B9523">
        <v>1</v>
      </c>
    </row>
    <row r="9524" spans="2:2">
      <c r="B9524">
        <v>1</v>
      </c>
    </row>
    <row r="9525" spans="2:2">
      <c r="B9525">
        <v>1</v>
      </c>
    </row>
    <row r="9526" spans="2:2">
      <c r="B9526">
        <v>1</v>
      </c>
    </row>
    <row r="9527" spans="2:2">
      <c r="B9527">
        <v>1</v>
      </c>
    </row>
    <row r="9528" spans="2:2">
      <c r="B9528">
        <v>1</v>
      </c>
    </row>
    <row r="9529" spans="2:2">
      <c r="B9529">
        <v>1</v>
      </c>
    </row>
    <row r="9530" spans="2:2">
      <c r="B9530">
        <v>1</v>
      </c>
    </row>
    <row r="9531" spans="2:2">
      <c r="B9531">
        <v>1</v>
      </c>
    </row>
    <row r="9532" spans="2:2">
      <c r="B9532">
        <v>1</v>
      </c>
    </row>
    <row r="9533" spans="2:2">
      <c r="B9533">
        <v>1</v>
      </c>
    </row>
    <row r="9534" spans="2:2">
      <c r="B9534">
        <v>1</v>
      </c>
    </row>
    <row r="9535" spans="2:2">
      <c r="B9535">
        <v>1</v>
      </c>
    </row>
    <row r="9536" spans="2:2">
      <c r="B9536">
        <v>1</v>
      </c>
    </row>
    <row r="9537" spans="2:2">
      <c r="B9537">
        <v>1</v>
      </c>
    </row>
    <row r="9538" spans="2:2">
      <c r="B9538">
        <v>1</v>
      </c>
    </row>
    <row r="9539" spans="2:2">
      <c r="B9539">
        <v>1</v>
      </c>
    </row>
    <row r="9540" spans="2:2">
      <c r="B9540">
        <v>1</v>
      </c>
    </row>
    <row r="9541" spans="2:2">
      <c r="B9541">
        <v>1</v>
      </c>
    </row>
    <row r="9542" spans="2:2">
      <c r="B9542">
        <v>1</v>
      </c>
    </row>
    <row r="9543" spans="2:2">
      <c r="B9543">
        <v>1</v>
      </c>
    </row>
    <row r="9544" spans="2:2">
      <c r="B9544">
        <v>1</v>
      </c>
    </row>
    <row r="9545" spans="2:2">
      <c r="B9545">
        <v>1</v>
      </c>
    </row>
    <row r="9546" spans="2:2">
      <c r="B9546">
        <v>1</v>
      </c>
    </row>
    <row r="9547" spans="2:2">
      <c r="B9547">
        <v>1</v>
      </c>
    </row>
    <row r="9548" spans="2:2">
      <c r="B9548">
        <v>1</v>
      </c>
    </row>
    <row r="9549" spans="2:2">
      <c r="B9549">
        <v>1</v>
      </c>
    </row>
    <row r="9550" spans="2:2">
      <c r="B9550">
        <v>1</v>
      </c>
    </row>
    <row r="9551" spans="2:2">
      <c r="B9551">
        <v>1</v>
      </c>
    </row>
    <row r="9552" spans="2:2">
      <c r="B9552">
        <v>1</v>
      </c>
    </row>
    <row r="9553" spans="2:2">
      <c r="B9553">
        <v>1</v>
      </c>
    </row>
    <row r="9554" spans="2:2">
      <c r="B9554">
        <v>1</v>
      </c>
    </row>
    <row r="9555" spans="2:2">
      <c r="B9555">
        <v>1</v>
      </c>
    </row>
    <row r="9556" spans="2:2">
      <c r="B9556">
        <v>1</v>
      </c>
    </row>
    <row r="9557" spans="2:2">
      <c r="B9557">
        <v>1</v>
      </c>
    </row>
    <row r="9558" spans="2:2">
      <c r="B9558">
        <v>1</v>
      </c>
    </row>
    <row r="9559" spans="2:2">
      <c r="B9559">
        <v>1</v>
      </c>
    </row>
    <row r="9560" spans="2:2">
      <c r="B9560">
        <v>1</v>
      </c>
    </row>
    <row r="9561" spans="2:2">
      <c r="B9561">
        <v>1</v>
      </c>
    </row>
    <row r="9562" spans="2:2">
      <c r="B9562">
        <v>1</v>
      </c>
    </row>
    <row r="9563" spans="2:2">
      <c r="B9563">
        <v>1</v>
      </c>
    </row>
    <row r="9564" spans="2:2">
      <c r="B9564">
        <v>1</v>
      </c>
    </row>
    <row r="9565" spans="2:2">
      <c r="B9565">
        <v>1</v>
      </c>
    </row>
    <row r="9566" spans="2:2">
      <c r="B9566">
        <v>1</v>
      </c>
    </row>
    <row r="9567" spans="2:2">
      <c r="B9567">
        <v>1</v>
      </c>
    </row>
    <row r="9568" spans="2:2">
      <c r="B9568">
        <v>1</v>
      </c>
    </row>
    <row r="9569" spans="2:2">
      <c r="B9569">
        <v>1</v>
      </c>
    </row>
    <row r="9570" spans="2:2">
      <c r="B9570">
        <v>1</v>
      </c>
    </row>
    <row r="9571" spans="2:2">
      <c r="B9571">
        <v>1</v>
      </c>
    </row>
    <row r="9572" spans="2:2">
      <c r="B9572">
        <v>1</v>
      </c>
    </row>
    <row r="9573" spans="2:2">
      <c r="B9573">
        <v>1</v>
      </c>
    </row>
    <row r="9574" spans="2:2">
      <c r="B9574">
        <v>1</v>
      </c>
    </row>
    <row r="9575" spans="2:2">
      <c r="B9575">
        <v>1</v>
      </c>
    </row>
    <row r="9576" spans="2:2">
      <c r="B9576">
        <v>1</v>
      </c>
    </row>
    <row r="9577" spans="2:2">
      <c r="B9577">
        <v>1</v>
      </c>
    </row>
    <row r="9578" spans="2:2">
      <c r="B9578">
        <v>1</v>
      </c>
    </row>
    <row r="9579" spans="2:2">
      <c r="B9579">
        <v>1</v>
      </c>
    </row>
    <row r="9580" spans="2:2">
      <c r="B9580">
        <v>1</v>
      </c>
    </row>
    <row r="9581" spans="2:2">
      <c r="B9581">
        <v>1</v>
      </c>
    </row>
    <row r="9582" spans="2:2">
      <c r="B9582">
        <v>1</v>
      </c>
    </row>
    <row r="9583" spans="2:2">
      <c r="B9583">
        <v>1</v>
      </c>
    </row>
    <row r="9584" spans="2:2">
      <c r="B9584">
        <v>1</v>
      </c>
    </row>
    <row r="9585" spans="2:2">
      <c r="B9585">
        <v>1</v>
      </c>
    </row>
    <row r="9586" spans="2:2">
      <c r="B9586">
        <v>1</v>
      </c>
    </row>
    <row r="9587" spans="2:2">
      <c r="B9587">
        <v>1</v>
      </c>
    </row>
    <row r="9588" spans="2:2">
      <c r="B9588">
        <v>1</v>
      </c>
    </row>
    <row r="9589" spans="2:2">
      <c r="B9589">
        <v>1</v>
      </c>
    </row>
    <row r="9590" spans="2:2">
      <c r="B9590">
        <v>1</v>
      </c>
    </row>
    <row r="9591" spans="2:2">
      <c r="B9591">
        <v>1</v>
      </c>
    </row>
    <row r="9592" spans="2:2">
      <c r="B9592">
        <v>1</v>
      </c>
    </row>
    <row r="9593" spans="2:2">
      <c r="B9593">
        <v>1</v>
      </c>
    </row>
    <row r="9594" spans="2:2">
      <c r="B9594">
        <v>1</v>
      </c>
    </row>
    <row r="9595" spans="2:2">
      <c r="B9595">
        <v>1</v>
      </c>
    </row>
    <row r="9596" spans="2:2">
      <c r="B9596">
        <v>1</v>
      </c>
    </row>
    <row r="9597" spans="2:2">
      <c r="B9597">
        <v>1</v>
      </c>
    </row>
    <row r="9598" spans="2:2">
      <c r="B9598">
        <v>1</v>
      </c>
    </row>
    <row r="9599" spans="2:2">
      <c r="B9599">
        <v>1</v>
      </c>
    </row>
    <row r="9600" spans="2:2">
      <c r="B9600">
        <v>1</v>
      </c>
    </row>
    <row r="9601" spans="2:2">
      <c r="B9601">
        <v>1</v>
      </c>
    </row>
    <row r="9602" spans="2:2">
      <c r="B9602">
        <v>1</v>
      </c>
    </row>
    <row r="9603" spans="2:2">
      <c r="B9603">
        <v>1</v>
      </c>
    </row>
    <row r="9604" spans="2:2">
      <c r="B9604">
        <v>1</v>
      </c>
    </row>
    <row r="9605" spans="2:2">
      <c r="B9605">
        <v>1</v>
      </c>
    </row>
    <row r="9606" spans="2:2">
      <c r="B9606">
        <v>1</v>
      </c>
    </row>
    <row r="9607" spans="2:2">
      <c r="B9607">
        <v>1</v>
      </c>
    </row>
    <row r="9608" spans="2:2">
      <c r="B9608">
        <v>1</v>
      </c>
    </row>
    <row r="9609" spans="2:2">
      <c r="B9609">
        <v>1</v>
      </c>
    </row>
    <row r="9610" spans="2:2">
      <c r="B9610">
        <v>1</v>
      </c>
    </row>
    <row r="9611" spans="2:2">
      <c r="B9611">
        <v>1</v>
      </c>
    </row>
    <row r="9612" spans="2:2">
      <c r="B9612">
        <v>1</v>
      </c>
    </row>
    <row r="9613" spans="2:2">
      <c r="B9613">
        <v>1</v>
      </c>
    </row>
    <row r="9614" spans="2:2">
      <c r="B9614">
        <v>1</v>
      </c>
    </row>
    <row r="9615" spans="2:2">
      <c r="B9615">
        <v>1</v>
      </c>
    </row>
    <row r="9616" spans="2:2">
      <c r="B9616">
        <v>1</v>
      </c>
    </row>
    <row r="9617" spans="2:2">
      <c r="B9617">
        <v>1</v>
      </c>
    </row>
    <row r="9618" spans="2:2">
      <c r="B9618">
        <v>1</v>
      </c>
    </row>
    <row r="9619" spans="2:2">
      <c r="B9619">
        <v>1</v>
      </c>
    </row>
    <row r="9620" spans="2:2">
      <c r="B9620">
        <v>1</v>
      </c>
    </row>
    <row r="9621" spans="2:2">
      <c r="B9621">
        <v>1</v>
      </c>
    </row>
    <row r="9622" spans="2:2">
      <c r="B9622">
        <v>1</v>
      </c>
    </row>
    <row r="9623" spans="2:2">
      <c r="B9623">
        <v>1</v>
      </c>
    </row>
    <row r="9624" spans="2:2">
      <c r="B9624">
        <v>1</v>
      </c>
    </row>
    <row r="9625" spans="2:2">
      <c r="B9625">
        <v>1</v>
      </c>
    </row>
    <row r="9626" spans="2:2">
      <c r="B9626">
        <v>1</v>
      </c>
    </row>
    <row r="9627" spans="2:2">
      <c r="B9627">
        <v>1</v>
      </c>
    </row>
    <row r="9628" spans="2:2">
      <c r="B9628">
        <v>1</v>
      </c>
    </row>
    <row r="9629" spans="2:2">
      <c r="B9629">
        <v>1</v>
      </c>
    </row>
    <row r="9630" spans="2:2">
      <c r="B9630">
        <v>1</v>
      </c>
    </row>
    <row r="9631" spans="2:2">
      <c r="B9631">
        <v>1</v>
      </c>
    </row>
    <row r="9632" spans="2:2">
      <c r="B9632">
        <v>1</v>
      </c>
    </row>
    <row r="9633" spans="2:2">
      <c r="B9633">
        <v>1</v>
      </c>
    </row>
    <row r="9634" spans="2:2">
      <c r="B9634">
        <v>1</v>
      </c>
    </row>
    <row r="9635" spans="2:2">
      <c r="B9635">
        <v>1</v>
      </c>
    </row>
    <row r="9636" spans="2:2">
      <c r="B9636">
        <v>1</v>
      </c>
    </row>
    <row r="9637" spans="2:2">
      <c r="B9637">
        <v>1</v>
      </c>
    </row>
    <row r="9638" spans="2:2">
      <c r="B9638">
        <v>1</v>
      </c>
    </row>
    <row r="9639" spans="2:2">
      <c r="B9639">
        <v>1</v>
      </c>
    </row>
    <row r="9640" spans="2:2">
      <c r="B9640">
        <v>1</v>
      </c>
    </row>
    <row r="9641" spans="2:2">
      <c r="B9641">
        <v>1</v>
      </c>
    </row>
    <row r="9642" spans="2:2">
      <c r="B9642">
        <v>1</v>
      </c>
    </row>
    <row r="9643" spans="2:2">
      <c r="B9643">
        <v>1</v>
      </c>
    </row>
    <row r="9644" spans="2:2">
      <c r="B9644">
        <v>1</v>
      </c>
    </row>
    <row r="9645" spans="2:2">
      <c r="B9645">
        <v>1</v>
      </c>
    </row>
    <row r="9646" spans="2:2">
      <c r="B9646">
        <v>1</v>
      </c>
    </row>
    <row r="9647" spans="2:2">
      <c r="B9647">
        <v>1</v>
      </c>
    </row>
    <row r="9648" spans="2:2">
      <c r="B9648">
        <v>1</v>
      </c>
    </row>
    <row r="9649" spans="2:2">
      <c r="B9649">
        <v>1</v>
      </c>
    </row>
    <row r="9650" spans="2:2">
      <c r="B9650">
        <v>1</v>
      </c>
    </row>
    <row r="9651" spans="2:2">
      <c r="B9651">
        <v>1</v>
      </c>
    </row>
    <row r="9652" spans="2:2">
      <c r="B9652">
        <v>1</v>
      </c>
    </row>
    <row r="9653" spans="2:2">
      <c r="B9653">
        <v>1</v>
      </c>
    </row>
    <row r="9654" spans="2:2">
      <c r="B9654">
        <v>1</v>
      </c>
    </row>
    <row r="9655" spans="2:2">
      <c r="B9655">
        <v>1</v>
      </c>
    </row>
    <row r="9656" spans="2:2">
      <c r="B9656">
        <v>1</v>
      </c>
    </row>
    <row r="9657" spans="2:2">
      <c r="B9657">
        <v>1</v>
      </c>
    </row>
    <row r="9658" spans="2:2">
      <c r="B9658">
        <v>1</v>
      </c>
    </row>
    <row r="9659" spans="2:2">
      <c r="B9659">
        <v>1</v>
      </c>
    </row>
    <row r="9660" spans="2:2">
      <c r="B9660">
        <v>1</v>
      </c>
    </row>
    <row r="9661" spans="2:2">
      <c r="B9661">
        <v>1</v>
      </c>
    </row>
    <row r="9662" spans="2:2">
      <c r="B9662">
        <v>1</v>
      </c>
    </row>
    <row r="9663" spans="2:2">
      <c r="B9663">
        <v>1</v>
      </c>
    </row>
    <row r="9664" spans="2:2">
      <c r="B9664">
        <v>1</v>
      </c>
    </row>
    <row r="9665" spans="2:2">
      <c r="B9665">
        <v>1</v>
      </c>
    </row>
    <row r="9666" spans="2:2">
      <c r="B9666">
        <v>1</v>
      </c>
    </row>
    <row r="9667" spans="2:2">
      <c r="B9667">
        <v>1</v>
      </c>
    </row>
    <row r="9668" spans="2:2">
      <c r="B9668">
        <v>1</v>
      </c>
    </row>
    <row r="9669" spans="2:2">
      <c r="B9669">
        <v>1</v>
      </c>
    </row>
    <row r="9670" spans="2:2">
      <c r="B9670">
        <v>1</v>
      </c>
    </row>
    <row r="9671" spans="2:2">
      <c r="B9671">
        <v>1</v>
      </c>
    </row>
    <row r="9672" spans="2:2">
      <c r="B9672">
        <v>1</v>
      </c>
    </row>
    <row r="9673" spans="2:2">
      <c r="B9673">
        <v>1</v>
      </c>
    </row>
    <row r="9674" spans="2:2">
      <c r="B9674">
        <v>1</v>
      </c>
    </row>
    <row r="9675" spans="2:2">
      <c r="B9675">
        <v>1</v>
      </c>
    </row>
    <row r="9676" spans="2:2">
      <c r="B9676">
        <v>1</v>
      </c>
    </row>
    <row r="9677" spans="2:2">
      <c r="B9677">
        <v>1</v>
      </c>
    </row>
    <row r="9678" spans="2:2">
      <c r="B9678">
        <v>1</v>
      </c>
    </row>
    <row r="9679" spans="2:2">
      <c r="B9679">
        <v>1</v>
      </c>
    </row>
    <row r="9680" spans="2:2">
      <c r="B9680">
        <v>1</v>
      </c>
    </row>
    <row r="9681" spans="2:2">
      <c r="B9681">
        <v>1</v>
      </c>
    </row>
    <row r="9682" spans="2:2">
      <c r="B9682">
        <v>1</v>
      </c>
    </row>
    <row r="9683" spans="2:2">
      <c r="B9683">
        <v>1</v>
      </c>
    </row>
    <row r="9684" spans="2:2">
      <c r="B9684">
        <v>1</v>
      </c>
    </row>
    <row r="9685" spans="2:2">
      <c r="B9685">
        <v>1</v>
      </c>
    </row>
    <row r="9686" spans="2:2">
      <c r="B9686">
        <v>1</v>
      </c>
    </row>
    <row r="9687" spans="2:2">
      <c r="B9687">
        <v>1</v>
      </c>
    </row>
    <row r="9688" spans="2:2">
      <c r="B9688">
        <v>1</v>
      </c>
    </row>
    <row r="9689" spans="2:2">
      <c r="B9689">
        <v>1</v>
      </c>
    </row>
    <row r="9690" spans="2:2">
      <c r="B9690">
        <v>1</v>
      </c>
    </row>
    <row r="9691" spans="2:2">
      <c r="B9691">
        <v>1</v>
      </c>
    </row>
    <row r="9692" spans="2:2">
      <c r="B9692">
        <v>1</v>
      </c>
    </row>
    <row r="9693" spans="2:2">
      <c r="B9693">
        <v>1</v>
      </c>
    </row>
    <row r="9694" spans="2:2">
      <c r="B9694">
        <v>1</v>
      </c>
    </row>
    <row r="9695" spans="2:2">
      <c r="B9695">
        <v>1</v>
      </c>
    </row>
    <row r="9696" spans="2:2">
      <c r="B9696">
        <v>1</v>
      </c>
    </row>
    <row r="9697" spans="2:2">
      <c r="B9697">
        <v>1</v>
      </c>
    </row>
    <row r="9698" spans="2:2">
      <c r="B9698">
        <v>1</v>
      </c>
    </row>
    <row r="9699" spans="2:2">
      <c r="B9699">
        <v>1</v>
      </c>
    </row>
    <row r="9700" spans="2:2">
      <c r="B9700">
        <v>1</v>
      </c>
    </row>
    <row r="9701" spans="2:2">
      <c r="B9701">
        <v>1</v>
      </c>
    </row>
    <row r="9702" spans="2:2">
      <c r="B9702">
        <v>1</v>
      </c>
    </row>
    <row r="9703" spans="2:2">
      <c r="B9703">
        <v>1</v>
      </c>
    </row>
    <row r="9704" spans="2:2">
      <c r="B9704">
        <v>1</v>
      </c>
    </row>
    <row r="9705" spans="2:2">
      <c r="B9705">
        <v>1</v>
      </c>
    </row>
    <row r="9706" spans="2:2">
      <c r="B9706">
        <v>1</v>
      </c>
    </row>
    <row r="9707" spans="2:2">
      <c r="B9707">
        <v>1</v>
      </c>
    </row>
    <row r="9708" spans="2:2">
      <c r="B9708">
        <v>1</v>
      </c>
    </row>
    <row r="9709" spans="2:2">
      <c r="B9709">
        <v>1</v>
      </c>
    </row>
    <row r="9710" spans="2:2">
      <c r="B9710">
        <v>1</v>
      </c>
    </row>
    <row r="9711" spans="2:2">
      <c r="B9711">
        <v>1</v>
      </c>
    </row>
    <row r="9712" spans="2:2">
      <c r="B9712">
        <v>1</v>
      </c>
    </row>
    <row r="9713" spans="2:2">
      <c r="B9713">
        <v>1</v>
      </c>
    </row>
    <row r="9714" spans="2:2">
      <c r="B9714">
        <v>1</v>
      </c>
    </row>
    <row r="9715" spans="2:2">
      <c r="B9715">
        <v>1</v>
      </c>
    </row>
    <row r="9716" spans="2:2">
      <c r="B9716">
        <v>1</v>
      </c>
    </row>
    <row r="9717" spans="2:2">
      <c r="B9717">
        <v>1</v>
      </c>
    </row>
    <row r="9718" spans="2:2">
      <c r="B9718">
        <v>1</v>
      </c>
    </row>
    <row r="9719" spans="2:2">
      <c r="B9719">
        <v>1</v>
      </c>
    </row>
    <row r="9720" spans="2:2">
      <c r="B9720">
        <v>1</v>
      </c>
    </row>
    <row r="9721" spans="2:2">
      <c r="B9721">
        <v>1</v>
      </c>
    </row>
    <row r="9722" spans="2:2">
      <c r="B9722">
        <v>1</v>
      </c>
    </row>
    <row r="9723" spans="2:2">
      <c r="B9723">
        <v>1</v>
      </c>
    </row>
    <row r="9724" spans="2:2">
      <c r="B9724">
        <v>1</v>
      </c>
    </row>
    <row r="9725" spans="2:2">
      <c r="B9725">
        <v>1</v>
      </c>
    </row>
    <row r="9726" spans="2:2">
      <c r="B9726">
        <v>1</v>
      </c>
    </row>
    <row r="9727" spans="2:2">
      <c r="B9727">
        <v>1</v>
      </c>
    </row>
    <row r="9728" spans="2:2">
      <c r="B9728">
        <v>1</v>
      </c>
    </row>
    <row r="9729" spans="2:2">
      <c r="B9729">
        <v>1</v>
      </c>
    </row>
    <row r="9730" spans="2:2">
      <c r="B9730">
        <v>1</v>
      </c>
    </row>
    <row r="9731" spans="2:2">
      <c r="B9731">
        <v>1</v>
      </c>
    </row>
    <row r="9732" spans="2:2">
      <c r="B9732">
        <v>1</v>
      </c>
    </row>
    <row r="9733" spans="2:2">
      <c r="B9733">
        <v>1</v>
      </c>
    </row>
    <row r="9734" spans="2:2">
      <c r="B9734">
        <v>1</v>
      </c>
    </row>
    <row r="9735" spans="2:2">
      <c r="B9735">
        <v>1</v>
      </c>
    </row>
    <row r="9736" spans="2:2">
      <c r="B9736">
        <v>1</v>
      </c>
    </row>
    <row r="9737" spans="2:2">
      <c r="B9737">
        <v>1</v>
      </c>
    </row>
    <row r="9738" spans="2:2">
      <c r="B9738">
        <v>1</v>
      </c>
    </row>
    <row r="9739" spans="2:2">
      <c r="B9739">
        <v>1</v>
      </c>
    </row>
    <row r="9740" spans="2:2">
      <c r="B9740">
        <v>1</v>
      </c>
    </row>
    <row r="9741" spans="2:2">
      <c r="B9741">
        <v>1</v>
      </c>
    </row>
    <row r="9742" spans="2:2">
      <c r="B9742">
        <v>1</v>
      </c>
    </row>
    <row r="9743" spans="2:2">
      <c r="B9743">
        <v>1</v>
      </c>
    </row>
    <row r="9744" spans="2:2">
      <c r="B9744">
        <v>1</v>
      </c>
    </row>
    <row r="9745" spans="2:2">
      <c r="B9745">
        <v>1</v>
      </c>
    </row>
    <row r="9746" spans="2:2">
      <c r="B9746">
        <v>1</v>
      </c>
    </row>
    <row r="9747" spans="2:2">
      <c r="B9747">
        <v>1</v>
      </c>
    </row>
    <row r="9748" spans="2:2">
      <c r="B9748">
        <v>1</v>
      </c>
    </row>
    <row r="9749" spans="2:2">
      <c r="B9749">
        <v>1</v>
      </c>
    </row>
    <row r="9750" spans="2:2">
      <c r="B9750">
        <v>1</v>
      </c>
    </row>
    <row r="9751" spans="2:2">
      <c r="B9751">
        <v>1</v>
      </c>
    </row>
    <row r="9752" spans="2:2">
      <c r="B9752">
        <v>1</v>
      </c>
    </row>
    <row r="9753" spans="2:2">
      <c r="B9753">
        <v>1</v>
      </c>
    </row>
    <row r="9754" spans="2:2">
      <c r="B9754">
        <v>1</v>
      </c>
    </row>
    <row r="9755" spans="2:2">
      <c r="B9755">
        <v>1</v>
      </c>
    </row>
    <row r="9756" spans="2:2">
      <c r="B9756">
        <v>1</v>
      </c>
    </row>
    <row r="9757" spans="2:2">
      <c r="B9757">
        <v>1</v>
      </c>
    </row>
    <row r="9758" spans="2:2">
      <c r="B9758">
        <v>1</v>
      </c>
    </row>
    <row r="9759" spans="2:2">
      <c r="B9759">
        <v>1</v>
      </c>
    </row>
    <row r="9760" spans="2:2">
      <c r="B9760">
        <v>1</v>
      </c>
    </row>
    <row r="9761" spans="2:2">
      <c r="B9761">
        <v>1</v>
      </c>
    </row>
    <row r="9762" spans="2:2">
      <c r="B9762">
        <v>1</v>
      </c>
    </row>
    <row r="9763" spans="2:2">
      <c r="B9763">
        <v>1</v>
      </c>
    </row>
    <row r="9764" spans="2:2">
      <c r="B9764">
        <v>1</v>
      </c>
    </row>
    <row r="9765" spans="2:2">
      <c r="B9765">
        <v>1</v>
      </c>
    </row>
    <row r="9766" spans="2:2">
      <c r="B9766">
        <v>1</v>
      </c>
    </row>
    <row r="9767" spans="2:2">
      <c r="B9767">
        <v>1</v>
      </c>
    </row>
    <row r="9768" spans="2:2">
      <c r="B9768">
        <v>1</v>
      </c>
    </row>
    <row r="9769" spans="2:2">
      <c r="B9769">
        <v>1</v>
      </c>
    </row>
    <row r="9770" spans="2:2">
      <c r="B9770">
        <v>1</v>
      </c>
    </row>
    <row r="9771" spans="2:2">
      <c r="B9771">
        <v>1</v>
      </c>
    </row>
    <row r="9772" spans="2:2">
      <c r="B9772">
        <v>1</v>
      </c>
    </row>
    <row r="9773" spans="2:2">
      <c r="B9773">
        <v>1</v>
      </c>
    </row>
    <row r="9774" spans="2:2">
      <c r="B9774">
        <v>1</v>
      </c>
    </row>
    <row r="9775" spans="2:2">
      <c r="B9775">
        <v>1</v>
      </c>
    </row>
    <row r="9776" spans="2:2">
      <c r="B9776">
        <v>1</v>
      </c>
    </row>
    <row r="9777" spans="2:2">
      <c r="B9777">
        <v>1</v>
      </c>
    </row>
    <row r="9778" spans="2:2">
      <c r="B9778">
        <v>1</v>
      </c>
    </row>
    <row r="9779" spans="2:2">
      <c r="B9779">
        <v>1</v>
      </c>
    </row>
    <row r="9780" spans="2:2">
      <c r="B9780">
        <v>1</v>
      </c>
    </row>
    <row r="9781" spans="2:2">
      <c r="B9781">
        <v>1</v>
      </c>
    </row>
    <row r="9782" spans="2:2">
      <c r="B9782">
        <v>1</v>
      </c>
    </row>
    <row r="9783" spans="2:2">
      <c r="B9783">
        <v>1</v>
      </c>
    </row>
    <row r="9784" spans="2:2">
      <c r="B9784">
        <v>1</v>
      </c>
    </row>
    <row r="9785" spans="2:2">
      <c r="B9785">
        <v>1</v>
      </c>
    </row>
    <row r="9786" spans="2:2">
      <c r="B9786">
        <v>1</v>
      </c>
    </row>
    <row r="9787" spans="2:2">
      <c r="B9787">
        <v>1</v>
      </c>
    </row>
    <row r="9788" spans="2:2">
      <c r="B9788">
        <v>1</v>
      </c>
    </row>
    <row r="9789" spans="2:2">
      <c r="B9789">
        <v>1</v>
      </c>
    </row>
    <row r="9790" spans="2:2">
      <c r="B9790">
        <v>1</v>
      </c>
    </row>
    <row r="9791" spans="2:2">
      <c r="B9791">
        <v>1</v>
      </c>
    </row>
    <row r="9792" spans="2:2">
      <c r="B9792">
        <v>1</v>
      </c>
    </row>
    <row r="9793" spans="2:2">
      <c r="B9793">
        <v>1</v>
      </c>
    </row>
    <row r="9794" spans="2:2">
      <c r="B9794">
        <v>1</v>
      </c>
    </row>
    <row r="9795" spans="2:2">
      <c r="B9795">
        <v>1</v>
      </c>
    </row>
    <row r="9796" spans="2:2">
      <c r="B9796">
        <v>1</v>
      </c>
    </row>
    <row r="9797" spans="2:2">
      <c r="B9797">
        <v>1</v>
      </c>
    </row>
    <row r="9798" spans="2:2">
      <c r="B9798">
        <v>1</v>
      </c>
    </row>
    <row r="9799" spans="2:2">
      <c r="B9799">
        <v>1</v>
      </c>
    </row>
    <row r="9800" spans="2:2">
      <c r="B9800">
        <v>1</v>
      </c>
    </row>
    <row r="9801" spans="2:2">
      <c r="B9801">
        <v>1</v>
      </c>
    </row>
    <row r="9802" spans="2:2">
      <c r="B9802">
        <v>1</v>
      </c>
    </row>
    <row r="9803" spans="2:2">
      <c r="B9803">
        <v>1</v>
      </c>
    </row>
    <row r="9804" spans="2:2">
      <c r="B9804">
        <v>1</v>
      </c>
    </row>
    <row r="9805" spans="2:2">
      <c r="B9805">
        <v>1</v>
      </c>
    </row>
    <row r="9806" spans="2:2">
      <c r="B9806">
        <v>1</v>
      </c>
    </row>
    <row r="9807" spans="2:2">
      <c r="B9807">
        <v>1</v>
      </c>
    </row>
    <row r="9808" spans="2:2">
      <c r="B9808">
        <v>1</v>
      </c>
    </row>
    <row r="9809" spans="2:2">
      <c r="B9809">
        <v>1</v>
      </c>
    </row>
    <row r="9810" spans="2:2">
      <c r="B9810">
        <v>1</v>
      </c>
    </row>
    <row r="9811" spans="2:2">
      <c r="B9811">
        <v>1</v>
      </c>
    </row>
    <row r="9812" spans="2:2">
      <c r="B9812">
        <v>1</v>
      </c>
    </row>
    <row r="9813" spans="2:2">
      <c r="B9813">
        <v>1</v>
      </c>
    </row>
    <row r="9814" spans="2:2">
      <c r="B9814">
        <v>1</v>
      </c>
    </row>
    <row r="9815" spans="2:2">
      <c r="B9815">
        <v>1</v>
      </c>
    </row>
    <row r="9816" spans="2:2">
      <c r="B9816">
        <v>1</v>
      </c>
    </row>
    <row r="9817" spans="2:2">
      <c r="B9817">
        <v>1</v>
      </c>
    </row>
    <row r="9818" spans="2:2">
      <c r="B9818">
        <v>1</v>
      </c>
    </row>
    <row r="9819" spans="2:2">
      <c r="B9819">
        <v>1</v>
      </c>
    </row>
    <row r="9820" spans="2:2">
      <c r="B9820">
        <v>1</v>
      </c>
    </row>
    <row r="9821" spans="2:2">
      <c r="B9821">
        <v>1</v>
      </c>
    </row>
    <row r="9822" spans="2:2">
      <c r="B9822">
        <v>1</v>
      </c>
    </row>
    <row r="9823" spans="2:2">
      <c r="B9823">
        <v>1</v>
      </c>
    </row>
    <row r="9824" spans="2:2">
      <c r="B9824">
        <v>1</v>
      </c>
    </row>
    <row r="9825" spans="2:2">
      <c r="B9825">
        <v>1</v>
      </c>
    </row>
    <row r="9826" spans="2:2">
      <c r="B9826">
        <v>1</v>
      </c>
    </row>
    <row r="9827" spans="2:2">
      <c r="B9827">
        <v>1</v>
      </c>
    </row>
    <row r="9828" spans="2:2">
      <c r="B9828">
        <v>1</v>
      </c>
    </row>
    <row r="9829" spans="2:2">
      <c r="B9829">
        <v>1</v>
      </c>
    </row>
    <row r="9830" spans="2:2">
      <c r="B9830">
        <v>1</v>
      </c>
    </row>
    <row r="9831" spans="2:2">
      <c r="B9831">
        <v>1</v>
      </c>
    </row>
    <row r="9832" spans="2:2">
      <c r="B9832">
        <v>1</v>
      </c>
    </row>
    <row r="9833" spans="2:2">
      <c r="B9833">
        <v>1</v>
      </c>
    </row>
    <row r="9834" spans="2:2">
      <c r="B9834">
        <v>1</v>
      </c>
    </row>
    <row r="9835" spans="2:2">
      <c r="B9835">
        <v>1</v>
      </c>
    </row>
    <row r="9836" spans="2:2">
      <c r="B9836">
        <v>1</v>
      </c>
    </row>
    <row r="9837" spans="2:2">
      <c r="B9837">
        <v>1</v>
      </c>
    </row>
    <row r="9838" spans="2:2">
      <c r="B9838">
        <v>1</v>
      </c>
    </row>
    <row r="9839" spans="2:2">
      <c r="B9839">
        <v>1</v>
      </c>
    </row>
    <row r="9840" spans="2:2">
      <c r="B9840">
        <v>1</v>
      </c>
    </row>
    <row r="9841" spans="2:2">
      <c r="B9841">
        <v>1</v>
      </c>
    </row>
    <row r="9842" spans="2:2">
      <c r="B9842">
        <v>1</v>
      </c>
    </row>
    <row r="9843" spans="2:2">
      <c r="B9843">
        <v>1</v>
      </c>
    </row>
    <row r="9844" spans="2:2">
      <c r="B9844">
        <v>1</v>
      </c>
    </row>
    <row r="9845" spans="2:2">
      <c r="B9845">
        <v>1</v>
      </c>
    </row>
    <row r="9846" spans="2:2">
      <c r="B9846">
        <v>1</v>
      </c>
    </row>
    <row r="9847" spans="2:2">
      <c r="B9847">
        <v>1</v>
      </c>
    </row>
    <row r="9848" spans="2:2">
      <c r="B9848">
        <v>1</v>
      </c>
    </row>
    <row r="9849" spans="2:2">
      <c r="B9849">
        <v>1</v>
      </c>
    </row>
    <row r="9850" spans="2:2">
      <c r="B9850">
        <v>1</v>
      </c>
    </row>
    <row r="9851" spans="2:2">
      <c r="B9851">
        <v>1</v>
      </c>
    </row>
    <row r="9852" spans="2:2">
      <c r="B9852">
        <v>1</v>
      </c>
    </row>
    <row r="9853" spans="2:2">
      <c r="B9853">
        <v>1</v>
      </c>
    </row>
    <row r="9854" spans="2:2">
      <c r="B9854">
        <v>1</v>
      </c>
    </row>
    <row r="9855" spans="2:2">
      <c r="B9855">
        <v>1</v>
      </c>
    </row>
    <row r="9856" spans="2:2">
      <c r="B9856">
        <v>1</v>
      </c>
    </row>
    <row r="9857" spans="2:2">
      <c r="B9857">
        <v>1</v>
      </c>
    </row>
    <row r="9858" spans="2:2">
      <c r="B9858">
        <v>1</v>
      </c>
    </row>
    <row r="9859" spans="2:2">
      <c r="B9859">
        <v>1</v>
      </c>
    </row>
    <row r="9860" spans="2:2">
      <c r="B9860">
        <v>1</v>
      </c>
    </row>
    <row r="9861" spans="2:2">
      <c r="B9861">
        <v>1</v>
      </c>
    </row>
    <row r="9862" spans="2:2">
      <c r="B9862">
        <v>1</v>
      </c>
    </row>
    <row r="9863" spans="2:2">
      <c r="B9863">
        <v>1</v>
      </c>
    </row>
    <row r="9864" spans="2:2">
      <c r="B9864">
        <v>1</v>
      </c>
    </row>
    <row r="9865" spans="2:2">
      <c r="B9865">
        <v>1</v>
      </c>
    </row>
    <row r="9866" spans="2:2">
      <c r="B9866">
        <v>1</v>
      </c>
    </row>
    <row r="9867" spans="2:2">
      <c r="B9867">
        <v>1</v>
      </c>
    </row>
    <row r="9868" spans="2:2">
      <c r="B9868">
        <v>1</v>
      </c>
    </row>
    <row r="9869" spans="2:2">
      <c r="B9869">
        <v>1</v>
      </c>
    </row>
    <row r="9870" spans="2:2">
      <c r="B9870">
        <v>1</v>
      </c>
    </row>
    <row r="9871" spans="2:2">
      <c r="B9871">
        <v>1</v>
      </c>
    </row>
    <row r="9872" spans="2:2">
      <c r="B9872">
        <v>1</v>
      </c>
    </row>
    <row r="9873" spans="2:2">
      <c r="B9873">
        <v>1</v>
      </c>
    </row>
    <row r="9874" spans="2:2">
      <c r="B9874">
        <v>1</v>
      </c>
    </row>
    <row r="9875" spans="2:2">
      <c r="B9875">
        <v>1</v>
      </c>
    </row>
    <row r="9876" spans="2:2">
      <c r="B9876">
        <v>1</v>
      </c>
    </row>
    <row r="9877" spans="2:2">
      <c r="B9877">
        <v>1</v>
      </c>
    </row>
    <row r="9878" spans="2:2">
      <c r="B9878">
        <v>1</v>
      </c>
    </row>
    <row r="9879" spans="2:2">
      <c r="B9879">
        <v>1</v>
      </c>
    </row>
    <row r="9880" spans="2:2">
      <c r="B9880">
        <v>1</v>
      </c>
    </row>
    <row r="9881" spans="2:2">
      <c r="B9881">
        <v>1</v>
      </c>
    </row>
    <row r="9882" spans="2:2">
      <c r="B9882">
        <v>1</v>
      </c>
    </row>
    <row r="9883" spans="2:2">
      <c r="B9883">
        <v>1</v>
      </c>
    </row>
    <row r="9884" spans="2:2">
      <c r="B9884">
        <v>1</v>
      </c>
    </row>
    <row r="9885" spans="2:2">
      <c r="B9885">
        <v>1</v>
      </c>
    </row>
    <row r="9886" spans="2:2">
      <c r="B9886">
        <v>1</v>
      </c>
    </row>
    <row r="9887" spans="2:2">
      <c r="B9887">
        <v>1</v>
      </c>
    </row>
    <row r="9888" spans="2:2">
      <c r="B9888">
        <v>1</v>
      </c>
    </row>
    <row r="9889" spans="2:2">
      <c r="B9889">
        <v>1</v>
      </c>
    </row>
    <row r="9890" spans="2:2">
      <c r="B9890">
        <v>1</v>
      </c>
    </row>
    <row r="9891" spans="2:2">
      <c r="B9891">
        <v>1</v>
      </c>
    </row>
    <row r="9892" spans="2:2">
      <c r="B9892">
        <v>1</v>
      </c>
    </row>
    <row r="9893" spans="2:2">
      <c r="B9893">
        <v>1</v>
      </c>
    </row>
    <row r="9894" spans="2:2">
      <c r="B9894">
        <v>1</v>
      </c>
    </row>
    <row r="9895" spans="2:2">
      <c r="B9895">
        <v>1</v>
      </c>
    </row>
    <row r="9896" spans="2:2">
      <c r="B9896">
        <v>1</v>
      </c>
    </row>
    <row r="9897" spans="2:2">
      <c r="B9897">
        <v>1</v>
      </c>
    </row>
    <row r="9898" spans="2:2">
      <c r="B9898">
        <v>1</v>
      </c>
    </row>
    <row r="9899" spans="2:2">
      <c r="B9899">
        <v>1</v>
      </c>
    </row>
    <row r="9900" spans="2:2">
      <c r="B9900">
        <v>1</v>
      </c>
    </row>
    <row r="9901" spans="2:2">
      <c r="B9901">
        <v>1</v>
      </c>
    </row>
    <row r="9902" spans="2:2">
      <c r="B9902">
        <v>1</v>
      </c>
    </row>
    <row r="9903" spans="2:2">
      <c r="B9903">
        <v>1</v>
      </c>
    </row>
    <row r="9904" spans="2:2">
      <c r="B9904">
        <v>1</v>
      </c>
    </row>
    <row r="9905" spans="2:2">
      <c r="B9905">
        <v>1</v>
      </c>
    </row>
    <row r="9906" spans="2:2">
      <c r="B9906">
        <v>1</v>
      </c>
    </row>
    <row r="9907" spans="2:2">
      <c r="B9907">
        <v>1</v>
      </c>
    </row>
    <row r="9908" spans="2:2">
      <c r="B9908">
        <v>1</v>
      </c>
    </row>
    <row r="9909" spans="2:2">
      <c r="B9909">
        <v>1</v>
      </c>
    </row>
    <row r="9910" spans="2:2">
      <c r="B9910">
        <v>1</v>
      </c>
    </row>
    <row r="9911" spans="2:2">
      <c r="B9911">
        <v>1</v>
      </c>
    </row>
    <row r="9912" spans="2:2">
      <c r="B9912">
        <v>1</v>
      </c>
    </row>
    <row r="9913" spans="2:2">
      <c r="B9913">
        <v>1</v>
      </c>
    </row>
    <row r="9914" spans="2:2">
      <c r="B9914">
        <v>1</v>
      </c>
    </row>
    <row r="9915" spans="2:2">
      <c r="B9915">
        <v>1</v>
      </c>
    </row>
    <row r="9916" spans="2:2">
      <c r="B9916">
        <v>1</v>
      </c>
    </row>
    <row r="9917" spans="2:2">
      <c r="B9917">
        <v>1</v>
      </c>
    </row>
    <row r="9918" spans="2:2">
      <c r="B9918">
        <v>1</v>
      </c>
    </row>
    <row r="9919" spans="2:2">
      <c r="B9919">
        <v>1</v>
      </c>
    </row>
    <row r="9920" spans="2:2">
      <c r="B9920">
        <v>1</v>
      </c>
    </row>
    <row r="9921" spans="2:2">
      <c r="B9921">
        <v>1</v>
      </c>
    </row>
    <row r="9922" spans="2:2">
      <c r="B9922">
        <v>1</v>
      </c>
    </row>
    <row r="9923" spans="2:2">
      <c r="B9923">
        <v>1</v>
      </c>
    </row>
    <row r="9924" spans="2:2">
      <c r="B9924">
        <v>1</v>
      </c>
    </row>
    <row r="9925" spans="2:2">
      <c r="B9925">
        <v>1</v>
      </c>
    </row>
    <row r="9926" spans="2:2">
      <c r="B9926">
        <v>1</v>
      </c>
    </row>
    <row r="9927" spans="2:2">
      <c r="B9927">
        <v>1</v>
      </c>
    </row>
    <row r="9928" spans="2:2">
      <c r="B9928">
        <v>1</v>
      </c>
    </row>
    <row r="9929" spans="2:2">
      <c r="B9929">
        <v>1</v>
      </c>
    </row>
    <row r="9930" spans="2:2">
      <c r="B9930">
        <v>1</v>
      </c>
    </row>
    <row r="9931" spans="2:2">
      <c r="B9931">
        <v>1</v>
      </c>
    </row>
    <row r="9932" spans="2:2">
      <c r="B9932">
        <v>1</v>
      </c>
    </row>
    <row r="9933" spans="2:2">
      <c r="B9933">
        <v>1</v>
      </c>
    </row>
    <row r="9934" spans="2:2">
      <c r="B9934">
        <v>1</v>
      </c>
    </row>
    <row r="9935" spans="2:2">
      <c r="B9935">
        <v>1</v>
      </c>
    </row>
    <row r="9936" spans="2:2">
      <c r="B9936">
        <v>1</v>
      </c>
    </row>
    <row r="9937" spans="2:2">
      <c r="B9937">
        <v>1</v>
      </c>
    </row>
    <row r="9938" spans="2:2">
      <c r="B9938">
        <v>1</v>
      </c>
    </row>
    <row r="9939" spans="2:2">
      <c r="B9939">
        <v>1</v>
      </c>
    </row>
    <row r="9940" spans="2:2">
      <c r="B9940">
        <v>1</v>
      </c>
    </row>
    <row r="9941" spans="2:2">
      <c r="B9941">
        <v>1</v>
      </c>
    </row>
    <row r="9942" spans="2:2">
      <c r="B9942">
        <v>1</v>
      </c>
    </row>
    <row r="9943" spans="2:2">
      <c r="B9943">
        <v>1</v>
      </c>
    </row>
    <row r="9944" spans="2:2">
      <c r="B9944">
        <v>1</v>
      </c>
    </row>
    <row r="9945" spans="2:2">
      <c r="B9945">
        <v>1</v>
      </c>
    </row>
    <row r="9946" spans="2:2">
      <c r="B9946">
        <v>1</v>
      </c>
    </row>
    <row r="9947" spans="2:2">
      <c r="B9947">
        <v>1</v>
      </c>
    </row>
    <row r="9948" spans="2:2">
      <c r="B9948">
        <v>1</v>
      </c>
    </row>
    <row r="9949" spans="2:2">
      <c r="B9949">
        <v>1</v>
      </c>
    </row>
    <row r="9950" spans="2:2">
      <c r="B9950">
        <v>1</v>
      </c>
    </row>
    <row r="9951" spans="2:2">
      <c r="B9951">
        <v>1</v>
      </c>
    </row>
    <row r="9952" spans="2:2">
      <c r="B9952">
        <v>1</v>
      </c>
    </row>
    <row r="9953" spans="2:2">
      <c r="B9953">
        <v>1</v>
      </c>
    </row>
    <row r="9954" spans="2:2">
      <c r="B9954">
        <v>1</v>
      </c>
    </row>
    <row r="9955" spans="2:2">
      <c r="B9955">
        <v>1</v>
      </c>
    </row>
    <row r="9956" spans="2:2">
      <c r="B9956">
        <v>1</v>
      </c>
    </row>
    <row r="9957" spans="2:2">
      <c r="B9957">
        <v>1</v>
      </c>
    </row>
    <row r="9958" spans="2:2">
      <c r="B9958">
        <v>1</v>
      </c>
    </row>
    <row r="9959" spans="2:2">
      <c r="B9959">
        <v>1</v>
      </c>
    </row>
    <row r="9960" spans="2:2">
      <c r="B9960">
        <v>1</v>
      </c>
    </row>
    <row r="9961" spans="2:2">
      <c r="B9961">
        <v>1</v>
      </c>
    </row>
    <row r="9962" spans="2:2">
      <c r="B9962">
        <v>1</v>
      </c>
    </row>
    <row r="9963" spans="2:2">
      <c r="B9963">
        <v>1</v>
      </c>
    </row>
    <row r="9964" spans="2:2">
      <c r="B9964">
        <v>1</v>
      </c>
    </row>
    <row r="9965" spans="2:2">
      <c r="B9965">
        <v>1</v>
      </c>
    </row>
    <row r="9966" spans="2:2">
      <c r="B9966">
        <v>1</v>
      </c>
    </row>
    <row r="9967" spans="2:2">
      <c r="B9967">
        <v>1</v>
      </c>
    </row>
    <row r="9968" spans="2:2">
      <c r="B9968">
        <v>1</v>
      </c>
    </row>
    <row r="9969" spans="2:2">
      <c r="B9969">
        <v>1</v>
      </c>
    </row>
    <row r="9970" spans="2:2">
      <c r="B9970">
        <v>1</v>
      </c>
    </row>
    <row r="9971" spans="2:2">
      <c r="B9971">
        <v>1</v>
      </c>
    </row>
    <row r="9972" spans="2:2">
      <c r="B9972">
        <v>1</v>
      </c>
    </row>
    <row r="9973" spans="2:2">
      <c r="B9973">
        <v>1</v>
      </c>
    </row>
    <row r="9974" spans="2:2">
      <c r="B9974">
        <v>1</v>
      </c>
    </row>
    <row r="9975" spans="2:2">
      <c r="B9975">
        <v>1</v>
      </c>
    </row>
    <row r="9976" spans="2:2">
      <c r="B9976">
        <v>1</v>
      </c>
    </row>
    <row r="9977" spans="2:2">
      <c r="B9977">
        <v>1</v>
      </c>
    </row>
    <row r="9978" spans="2:2">
      <c r="B9978">
        <v>1</v>
      </c>
    </row>
    <row r="9979" spans="2:2">
      <c r="B9979">
        <v>1</v>
      </c>
    </row>
    <row r="9980" spans="2:2">
      <c r="B9980">
        <v>1</v>
      </c>
    </row>
    <row r="9981" spans="2:2">
      <c r="B9981">
        <v>1</v>
      </c>
    </row>
    <row r="9982" spans="2:2">
      <c r="B9982">
        <v>1</v>
      </c>
    </row>
    <row r="9983" spans="2:2">
      <c r="B9983">
        <v>1</v>
      </c>
    </row>
    <row r="9984" spans="2:2">
      <c r="B9984">
        <v>1</v>
      </c>
    </row>
    <row r="9985" spans="2:2">
      <c r="B9985">
        <v>1</v>
      </c>
    </row>
    <row r="9986" spans="2:2">
      <c r="B9986">
        <v>1</v>
      </c>
    </row>
    <row r="9987" spans="2:2">
      <c r="B9987">
        <v>1</v>
      </c>
    </row>
    <row r="9988" spans="2:2">
      <c r="B9988">
        <v>1</v>
      </c>
    </row>
    <row r="9989" spans="2:2">
      <c r="B9989">
        <v>1</v>
      </c>
    </row>
    <row r="9990" spans="2:2">
      <c r="B9990">
        <v>1</v>
      </c>
    </row>
    <row r="9991" spans="2:2">
      <c r="B9991">
        <v>1</v>
      </c>
    </row>
    <row r="9992" spans="2:2">
      <c r="B9992">
        <v>1</v>
      </c>
    </row>
    <row r="9993" spans="2:2">
      <c r="B9993">
        <v>1</v>
      </c>
    </row>
    <row r="9994" spans="2:2">
      <c r="B9994">
        <v>1</v>
      </c>
    </row>
    <row r="9995" spans="2:2">
      <c r="B9995">
        <v>1</v>
      </c>
    </row>
    <row r="9996" spans="2:2">
      <c r="B9996">
        <v>1</v>
      </c>
    </row>
    <row r="9997" spans="2:2">
      <c r="B9997">
        <v>1</v>
      </c>
    </row>
    <row r="9998" spans="2:2">
      <c r="B9998">
        <v>1</v>
      </c>
    </row>
    <row r="9999" spans="2:2">
      <c r="B9999">
        <v>1</v>
      </c>
    </row>
    <row r="10000" spans="2:2">
      <c r="B10000">
        <v>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6">
    <pageSetUpPr fitToPage="1"/>
  </sheetPr>
  <dimension ref="A1:AJ112"/>
  <sheetViews>
    <sheetView showGridLines="0" zoomScale="60" zoomScaleNormal="60" zoomScaleSheetLayoutView="30" workbookViewId="0">
      <selection activeCell="A24" sqref="A24:O24"/>
    </sheetView>
  </sheetViews>
  <sheetFormatPr defaultColWidth="8.69921875" defaultRowHeight="13.2"/>
  <cols>
    <col min="1" max="3" width="11.19921875" style="318" customWidth="1"/>
    <col min="4" max="4" width="12.69921875" style="318" customWidth="1"/>
    <col min="5" max="8" width="11.19921875" style="318" customWidth="1"/>
    <col min="9" max="9" width="12.69921875" style="318" customWidth="1"/>
    <col min="10" max="10" width="12.09765625" style="318" customWidth="1"/>
    <col min="11" max="11" width="11.19921875" style="318" customWidth="1"/>
    <col min="12" max="12" width="12.69921875" style="318" customWidth="1"/>
    <col min="13" max="14" width="11.19921875" style="318" customWidth="1"/>
    <col min="15" max="15" width="12.69921875" style="318" customWidth="1"/>
    <col min="16" max="16" width="8.69921875" style="318"/>
    <col min="17" max="17" width="8.19921875" style="318" customWidth="1"/>
    <col min="18" max="226" width="8.69921875" style="318"/>
    <col min="227" max="228" width="1.19921875" style="318" customWidth="1"/>
    <col min="229" max="229" width="9.19921875" style="318" customWidth="1"/>
    <col min="230" max="230" width="8" style="318" customWidth="1"/>
    <col min="231" max="231" width="5.69921875" style="318" customWidth="1"/>
    <col min="232" max="232" width="8.69921875" style="318" customWidth="1"/>
    <col min="233" max="233" width="11.19921875" style="318" customWidth="1"/>
    <col min="234" max="235" width="6" style="318" customWidth="1"/>
    <col min="236" max="237" width="11.19921875" style="318" customWidth="1"/>
    <col min="238" max="239" width="5.69921875" style="318" customWidth="1"/>
    <col min="240" max="241" width="11.19921875" style="318" customWidth="1"/>
    <col min="242" max="243" width="5.69921875" style="318" customWidth="1"/>
    <col min="244" max="245" width="11.19921875" style="318" customWidth="1"/>
    <col min="246" max="246" width="6.19921875" style="318" customWidth="1"/>
    <col min="247" max="247" width="6" style="318" customWidth="1"/>
    <col min="248" max="248" width="11.19921875" style="318" customWidth="1"/>
    <col min="249" max="251" width="8.69921875" style="318"/>
    <col min="252" max="252" width="10.69921875" style="318" customWidth="1"/>
    <col min="253" max="253" width="8" style="318" customWidth="1"/>
    <col min="254" max="254" width="5.69921875" style="318" customWidth="1"/>
    <col min="255" max="255" width="8.69921875" style="318" customWidth="1"/>
    <col min="256" max="256" width="11.19921875" style="318" customWidth="1"/>
    <col min="257" max="258" width="5.69921875" style="318" customWidth="1"/>
    <col min="259" max="260" width="11.19921875" style="318" customWidth="1"/>
    <col min="261" max="262" width="5.69921875" style="318" customWidth="1"/>
    <col min="263" max="264" width="11.19921875" style="318" customWidth="1"/>
    <col min="265" max="266" width="5.69921875" style="318" customWidth="1"/>
    <col min="267" max="268" width="11.19921875" style="318" customWidth="1"/>
    <col min="269" max="270" width="5.69921875" style="318" customWidth="1"/>
    <col min="271" max="271" width="11.19921875" style="318" customWidth="1"/>
    <col min="272" max="272" width="8.69921875" style="318"/>
    <col min="273" max="273" width="8.19921875" style="318" customWidth="1"/>
    <col min="274" max="482" width="8.69921875" style="318"/>
    <col min="483" max="484" width="1.19921875" style="318" customWidth="1"/>
    <col min="485" max="485" width="9.19921875" style="318" customWidth="1"/>
    <col min="486" max="486" width="8" style="318" customWidth="1"/>
    <col min="487" max="487" width="5.69921875" style="318" customWidth="1"/>
    <col min="488" max="488" width="8.69921875" style="318" customWidth="1"/>
    <col min="489" max="489" width="11.19921875" style="318" customWidth="1"/>
    <col min="490" max="491" width="6" style="318" customWidth="1"/>
    <col min="492" max="493" width="11.19921875" style="318" customWidth="1"/>
    <col min="494" max="495" width="5.69921875" style="318" customWidth="1"/>
    <col min="496" max="497" width="11.19921875" style="318" customWidth="1"/>
    <col min="498" max="499" width="5.69921875" style="318" customWidth="1"/>
    <col min="500" max="501" width="11.19921875" style="318" customWidth="1"/>
    <col min="502" max="502" width="6.19921875" style="318" customWidth="1"/>
    <col min="503" max="503" width="6" style="318" customWidth="1"/>
    <col min="504" max="504" width="11.19921875" style="318" customWidth="1"/>
    <col min="505" max="507" width="8.69921875" style="318"/>
    <col min="508" max="508" width="10.69921875" style="318" customWidth="1"/>
    <col min="509" max="509" width="8" style="318" customWidth="1"/>
    <col min="510" max="510" width="5.69921875" style="318" customWidth="1"/>
    <col min="511" max="511" width="8.69921875" style="318" customWidth="1"/>
    <col min="512" max="512" width="11.19921875" style="318" customWidth="1"/>
    <col min="513" max="514" width="5.69921875" style="318" customWidth="1"/>
    <col min="515" max="516" width="11.19921875" style="318" customWidth="1"/>
    <col min="517" max="518" width="5.69921875" style="318" customWidth="1"/>
    <col min="519" max="520" width="11.19921875" style="318" customWidth="1"/>
    <col min="521" max="522" width="5.69921875" style="318" customWidth="1"/>
    <col min="523" max="524" width="11.19921875" style="318" customWidth="1"/>
    <col min="525" max="526" width="5.69921875" style="318" customWidth="1"/>
    <col min="527" max="527" width="11.19921875" style="318" customWidth="1"/>
    <col min="528" max="528" width="8.69921875" style="318"/>
    <col min="529" max="529" width="8.19921875" style="318" customWidth="1"/>
    <col min="530" max="738" width="8.69921875" style="318"/>
    <col min="739" max="740" width="1.19921875" style="318" customWidth="1"/>
    <col min="741" max="741" width="9.19921875" style="318" customWidth="1"/>
    <col min="742" max="742" width="8" style="318" customWidth="1"/>
    <col min="743" max="743" width="5.69921875" style="318" customWidth="1"/>
    <col min="744" max="744" width="8.69921875" style="318" customWidth="1"/>
    <col min="745" max="745" width="11.19921875" style="318" customWidth="1"/>
    <col min="746" max="747" width="6" style="318" customWidth="1"/>
    <col min="748" max="749" width="11.19921875" style="318" customWidth="1"/>
    <col min="750" max="751" width="5.69921875" style="318" customWidth="1"/>
    <col min="752" max="753" width="11.19921875" style="318" customWidth="1"/>
    <col min="754" max="755" width="5.69921875" style="318" customWidth="1"/>
    <col min="756" max="757" width="11.19921875" style="318" customWidth="1"/>
    <col min="758" max="758" width="6.19921875" style="318" customWidth="1"/>
    <col min="759" max="759" width="6" style="318" customWidth="1"/>
    <col min="760" max="760" width="11.19921875" style="318" customWidth="1"/>
    <col min="761" max="763" width="8.69921875" style="318"/>
    <col min="764" max="764" width="10.69921875" style="318" customWidth="1"/>
    <col min="765" max="765" width="8" style="318" customWidth="1"/>
    <col min="766" max="766" width="5.69921875" style="318" customWidth="1"/>
    <col min="767" max="767" width="8.69921875" style="318" customWidth="1"/>
    <col min="768" max="768" width="11.19921875" style="318" customWidth="1"/>
    <col min="769" max="770" width="5.69921875" style="318" customWidth="1"/>
    <col min="771" max="772" width="11.19921875" style="318" customWidth="1"/>
    <col min="773" max="774" width="5.69921875" style="318" customWidth="1"/>
    <col min="775" max="776" width="11.19921875" style="318" customWidth="1"/>
    <col min="777" max="778" width="5.69921875" style="318" customWidth="1"/>
    <col min="779" max="780" width="11.19921875" style="318" customWidth="1"/>
    <col min="781" max="782" width="5.69921875" style="318" customWidth="1"/>
    <col min="783" max="783" width="11.19921875" style="318" customWidth="1"/>
    <col min="784" max="784" width="8.69921875" style="318"/>
    <col min="785" max="785" width="8.19921875" style="318" customWidth="1"/>
    <col min="786" max="994" width="8.69921875" style="318"/>
    <col min="995" max="996" width="1.19921875" style="318" customWidth="1"/>
    <col min="997" max="997" width="9.19921875" style="318" customWidth="1"/>
    <col min="998" max="998" width="8" style="318" customWidth="1"/>
    <col min="999" max="999" width="5.69921875" style="318" customWidth="1"/>
    <col min="1000" max="1000" width="8.69921875" style="318" customWidth="1"/>
    <col min="1001" max="1001" width="11.19921875" style="318" customWidth="1"/>
    <col min="1002" max="1003" width="6" style="318" customWidth="1"/>
    <col min="1004" max="1005" width="11.19921875" style="318" customWidth="1"/>
    <col min="1006" max="1007" width="5.69921875" style="318" customWidth="1"/>
    <col min="1008" max="1009" width="11.19921875" style="318" customWidth="1"/>
    <col min="1010" max="1011" width="5.69921875" style="318" customWidth="1"/>
    <col min="1012" max="1013" width="11.19921875" style="318" customWidth="1"/>
    <col min="1014" max="1014" width="6.19921875" style="318" customWidth="1"/>
    <col min="1015" max="1015" width="6" style="318" customWidth="1"/>
    <col min="1016" max="1016" width="11.19921875" style="318" customWidth="1"/>
    <col min="1017" max="1019" width="8.69921875" style="318"/>
    <col min="1020" max="1020" width="10.69921875" style="318" customWidth="1"/>
    <col min="1021" max="1021" width="8" style="318" customWidth="1"/>
    <col min="1022" max="1022" width="5.69921875" style="318" customWidth="1"/>
    <col min="1023" max="1023" width="8.69921875" style="318" customWidth="1"/>
    <col min="1024" max="1024" width="11.19921875" style="318" customWidth="1"/>
    <col min="1025" max="1026" width="5.69921875" style="318" customWidth="1"/>
    <col min="1027" max="1028" width="11.19921875" style="318" customWidth="1"/>
    <col min="1029" max="1030" width="5.69921875" style="318" customWidth="1"/>
    <col min="1031" max="1032" width="11.19921875" style="318" customWidth="1"/>
    <col min="1033" max="1034" width="5.69921875" style="318" customWidth="1"/>
    <col min="1035" max="1036" width="11.19921875" style="318" customWidth="1"/>
    <col min="1037" max="1038" width="5.69921875" style="318" customWidth="1"/>
    <col min="1039" max="1039" width="11.19921875" style="318" customWidth="1"/>
    <col min="1040" max="1040" width="8.69921875" style="318"/>
    <col min="1041" max="1041" width="8.19921875" style="318" customWidth="1"/>
    <col min="1042" max="1250" width="8.69921875" style="318"/>
    <col min="1251" max="1252" width="1.19921875" style="318" customWidth="1"/>
    <col min="1253" max="1253" width="9.19921875" style="318" customWidth="1"/>
    <col min="1254" max="1254" width="8" style="318" customWidth="1"/>
    <col min="1255" max="1255" width="5.69921875" style="318" customWidth="1"/>
    <col min="1256" max="1256" width="8.69921875" style="318" customWidth="1"/>
    <col min="1257" max="1257" width="11.19921875" style="318" customWidth="1"/>
    <col min="1258" max="1259" width="6" style="318" customWidth="1"/>
    <col min="1260" max="1261" width="11.19921875" style="318" customWidth="1"/>
    <col min="1262" max="1263" width="5.69921875" style="318" customWidth="1"/>
    <col min="1264" max="1265" width="11.19921875" style="318" customWidth="1"/>
    <col min="1266" max="1267" width="5.69921875" style="318" customWidth="1"/>
    <col min="1268" max="1269" width="11.19921875" style="318" customWidth="1"/>
    <col min="1270" max="1270" width="6.19921875" style="318" customWidth="1"/>
    <col min="1271" max="1271" width="6" style="318" customWidth="1"/>
    <col min="1272" max="1272" width="11.19921875" style="318" customWidth="1"/>
    <col min="1273" max="1275" width="8.69921875" style="318"/>
    <col min="1276" max="1276" width="10.69921875" style="318" customWidth="1"/>
    <col min="1277" max="1277" width="8" style="318" customWidth="1"/>
    <col min="1278" max="1278" width="5.69921875" style="318" customWidth="1"/>
    <col min="1279" max="1279" width="8.69921875" style="318" customWidth="1"/>
    <col min="1280" max="1280" width="11.19921875" style="318" customWidth="1"/>
    <col min="1281" max="1282" width="5.69921875" style="318" customWidth="1"/>
    <col min="1283" max="1284" width="11.19921875" style="318" customWidth="1"/>
    <col min="1285" max="1286" width="5.69921875" style="318" customWidth="1"/>
    <col min="1287" max="1288" width="11.19921875" style="318" customWidth="1"/>
    <col min="1289" max="1290" width="5.69921875" style="318" customWidth="1"/>
    <col min="1291" max="1292" width="11.19921875" style="318" customWidth="1"/>
    <col min="1293" max="1294" width="5.69921875" style="318" customWidth="1"/>
    <col min="1295" max="1295" width="11.19921875" style="318" customWidth="1"/>
    <col min="1296" max="1296" width="8.69921875" style="318"/>
    <col min="1297" max="1297" width="8.19921875" style="318" customWidth="1"/>
    <col min="1298" max="1506" width="8.69921875" style="318"/>
    <col min="1507" max="1508" width="1.19921875" style="318" customWidth="1"/>
    <col min="1509" max="1509" width="9.19921875" style="318" customWidth="1"/>
    <col min="1510" max="1510" width="8" style="318" customWidth="1"/>
    <col min="1511" max="1511" width="5.69921875" style="318" customWidth="1"/>
    <col min="1512" max="1512" width="8.69921875" style="318" customWidth="1"/>
    <col min="1513" max="1513" width="11.19921875" style="318" customWidth="1"/>
    <col min="1514" max="1515" width="6" style="318" customWidth="1"/>
    <col min="1516" max="1517" width="11.19921875" style="318" customWidth="1"/>
    <col min="1518" max="1519" width="5.69921875" style="318" customWidth="1"/>
    <col min="1520" max="1521" width="11.19921875" style="318" customWidth="1"/>
    <col min="1522" max="1523" width="5.69921875" style="318" customWidth="1"/>
    <col min="1524" max="1525" width="11.19921875" style="318" customWidth="1"/>
    <col min="1526" max="1526" width="6.19921875" style="318" customWidth="1"/>
    <col min="1527" max="1527" width="6" style="318" customWidth="1"/>
    <col min="1528" max="1528" width="11.19921875" style="318" customWidth="1"/>
    <col min="1529" max="1531" width="8.69921875" style="318"/>
    <col min="1532" max="1532" width="10.69921875" style="318" customWidth="1"/>
    <col min="1533" max="1533" width="8" style="318" customWidth="1"/>
    <col min="1534" max="1534" width="5.69921875" style="318" customWidth="1"/>
    <col min="1535" max="1535" width="8.69921875" style="318" customWidth="1"/>
    <col min="1536" max="1536" width="11.19921875" style="318" customWidth="1"/>
    <col min="1537" max="1538" width="5.69921875" style="318" customWidth="1"/>
    <col min="1539" max="1540" width="11.19921875" style="318" customWidth="1"/>
    <col min="1541" max="1542" width="5.69921875" style="318" customWidth="1"/>
    <col min="1543" max="1544" width="11.19921875" style="318" customWidth="1"/>
    <col min="1545" max="1546" width="5.69921875" style="318" customWidth="1"/>
    <col min="1547" max="1548" width="11.19921875" style="318" customWidth="1"/>
    <col min="1549" max="1550" width="5.69921875" style="318" customWidth="1"/>
    <col min="1551" max="1551" width="11.19921875" style="318" customWidth="1"/>
    <col min="1552" max="1552" width="8.69921875" style="318"/>
    <col min="1553" max="1553" width="8.19921875" style="318" customWidth="1"/>
    <col min="1554" max="1762" width="8.69921875" style="318"/>
    <col min="1763" max="1764" width="1.19921875" style="318" customWidth="1"/>
    <col min="1765" max="1765" width="9.19921875" style="318" customWidth="1"/>
    <col min="1766" max="1766" width="8" style="318" customWidth="1"/>
    <col min="1767" max="1767" width="5.69921875" style="318" customWidth="1"/>
    <col min="1768" max="1768" width="8.69921875" style="318" customWidth="1"/>
    <col min="1769" max="1769" width="11.19921875" style="318" customWidth="1"/>
    <col min="1770" max="1771" width="6" style="318" customWidth="1"/>
    <col min="1772" max="1773" width="11.19921875" style="318" customWidth="1"/>
    <col min="1774" max="1775" width="5.69921875" style="318" customWidth="1"/>
    <col min="1776" max="1777" width="11.19921875" style="318" customWidth="1"/>
    <col min="1778" max="1779" width="5.69921875" style="318" customWidth="1"/>
    <col min="1780" max="1781" width="11.19921875" style="318" customWidth="1"/>
    <col min="1782" max="1782" width="6.19921875" style="318" customWidth="1"/>
    <col min="1783" max="1783" width="6" style="318" customWidth="1"/>
    <col min="1784" max="1784" width="11.19921875" style="318" customWidth="1"/>
    <col min="1785" max="1787" width="8.69921875" style="318"/>
    <col min="1788" max="1788" width="10.69921875" style="318" customWidth="1"/>
    <col min="1789" max="1789" width="8" style="318" customWidth="1"/>
    <col min="1790" max="1790" width="5.69921875" style="318" customWidth="1"/>
    <col min="1791" max="1791" width="8.69921875" style="318" customWidth="1"/>
    <col min="1792" max="1792" width="11.19921875" style="318" customWidth="1"/>
    <col min="1793" max="1794" width="5.69921875" style="318" customWidth="1"/>
    <col min="1795" max="1796" width="11.19921875" style="318" customWidth="1"/>
    <col min="1797" max="1798" width="5.69921875" style="318" customWidth="1"/>
    <col min="1799" max="1800" width="11.19921875" style="318" customWidth="1"/>
    <col min="1801" max="1802" width="5.69921875" style="318" customWidth="1"/>
    <col min="1803" max="1804" width="11.19921875" style="318" customWidth="1"/>
    <col min="1805" max="1806" width="5.69921875" style="318" customWidth="1"/>
    <col min="1807" max="1807" width="11.19921875" style="318" customWidth="1"/>
    <col min="1808" max="1808" width="8.69921875" style="318"/>
    <col min="1809" max="1809" width="8.19921875" style="318" customWidth="1"/>
    <col min="1810" max="2018" width="8.69921875" style="318"/>
    <col min="2019" max="2020" width="1.19921875" style="318" customWidth="1"/>
    <col min="2021" max="2021" width="9.19921875" style="318" customWidth="1"/>
    <col min="2022" max="2022" width="8" style="318" customWidth="1"/>
    <col min="2023" max="2023" width="5.69921875" style="318" customWidth="1"/>
    <col min="2024" max="2024" width="8.69921875" style="318" customWidth="1"/>
    <col min="2025" max="2025" width="11.19921875" style="318" customWidth="1"/>
    <col min="2026" max="2027" width="6" style="318" customWidth="1"/>
    <col min="2028" max="2029" width="11.19921875" style="318" customWidth="1"/>
    <col min="2030" max="2031" width="5.69921875" style="318" customWidth="1"/>
    <col min="2032" max="2033" width="11.19921875" style="318" customWidth="1"/>
    <col min="2034" max="2035" width="5.69921875" style="318" customWidth="1"/>
    <col min="2036" max="2037" width="11.19921875" style="318" customWidth="1"/>
    <col min="2038" max="2038" width="6.19921875" style="318" customWidth="1"/>
    <col min="2039" max="2039" width="6" style="318" customWidth="1"/>
    <col min="2040" max="2040" width="11.19921875" style="318" customWidth="1"/>
    <col min="2041" max="2043" width="8.69921875" style="318"/>
    <col min="2044" max="2044" width="10.69921875" style="318" customWidth="1"/>
    <col min="2045" max="2045" width="8" style="318" customWidth="1"/>
    <col min="2046" max="2046" width="5.69921875" style="318" customWidth="1"/>
    <col min="2047" max="2047" width="8.69921875" style="318" customWidth="1"/>
    <col min="2048" max="2048" width="11.19921875" style="318" customWidth="1"/>
    <col min="2049" max="2050" width="5.69921875" style="318" customWidth="1"/>
    <col min="2051" max="2052" width="11.19921875" style="318" customWidth="1"/>
    <col min="2053" max="2054" width="5.69921875" style="318" customWidth="1"/>
    <col min="2055" max="2056" width="11.19921875" style="318" customWidth="1"/>
    <col min="2057" max="2058" width="5.69921875" style="318" customWidth="1"/>
    <col min="2059" max="2060" width="11.19921875" style="318" customWidth="1"/>
    <col min="2061" max="2062" width="5.69921875" style="318" customWidth="1"/>
    <col min="2063" max="2063" width="11.19921875" style="318" customWidth="1"/>
    <col min="2064" max="2064" width="8.69921875" style="318"/>
    <col min="2065" max="2065" width="8.19921875" style="318" customWidth="1"/>
    <col min="2066" max="2274" width="8.69921875" style="318"/>
    <col min="2275" max="2276" width="1.19921875" style="318" customWidth="1"/>
    <col min="2277" max="2277" width="9.19921875" style="318" customWidth="1"/>
    <col min="2278" max="2278" width="8" style="318" customWidth="1"/>
    <col min="2279" max="2279" width="5.69921875" style="318" customWidth="1"/>
    <col min="2280" max="2280" width="8.69921875" style="318" customWidth="1"/>
    <col min="2281" max="2281" width="11.19921875" style="318" customWidth="1"/>
    <col min="2282" max="2283" width="6" style="318" customWidth="1"/>
    <col min="2284" max="2285" width="11.19921875" style="318" customWidth="1"/>
    <col min="2286" max="2287" width="5.69921875" style="318" customWidth="1"/>
    <col min="2288" max="2289" width="11.19921875" style="318" customWidth="1"/>
    <col min="2290" max="2291" width="5.69921875" style="318" customWidth="1"/>
    <col min="2292" max="2293" width="11.19921875" style="318" customWidth="1"/>
    <col min="2294" max="2294" width="6.19921875" style="318" customWidth="1"/>
    <col min="2295" max="2295" width="6" style="318" customWidth="1"/>
    <col min="2296" max="2296" width="11.19921875" style="318" customWidth="1"/>
    <col min="2297" max="2299" width="8.69921875" style="318"/>
    <col min="2300" max="2300" width="10.69921875" style="318" customWidth="1"/>
    <col min="2301" max="2301" width="8" style="318" customWidth="1"/>
    <col min="2302" max="2302" width="5.69921875" style="318" customWidth="1"/>
    <col min="2303" max="2303" width="8.69921875" style="318" customWidth="1"/>
    <col min="2304" max="2304" width="11.19921875" style="318" customWidth="1"/>
    <col min="2305" max="2306" width="5.69921875" style="318" customWidth="1"/>
    <col min="2307" max="2308" width="11.19921875" style="318" customWidth="1"/>
    <col min="2309" max="2310" width="5.69921875" style="318" customWidth="1"/>
    <col min="2311" max="2312" width="11.19921875" style="318" customWidth="1"/>
    <col min="2313" max="2314" width="5.69921875" style="318" customWidth="1"/>
    <col min="2315" max="2316" width="11.19921875" style="318" customWidth="1"/>
    <col min="2317" max="2318" width="5.69921875" style="318" customWidth="1"/>
    <col min="2319" max="2319" width="11.19921875" style="318" customWidth="1"/>
    <col min="2320" max="2320" width="8.69921875" style="318"/>
    <col min="2321" max="2321" width="8.19921875" style="318" customWidth="1"/>
    <col min="2322" max="2530" width="8.69921875" style="318"/>
    <col min="2531" max="2532" width="1.19921875" style="318" customWidth="1"/>
    <col min="2533" max="2533" width="9.19921875" style="318" customWidth="1"/>
    <col min="2534" max="2534" width="8" style="318" customWidth="1"/>
    <col min="2535" max="2535" width="5.69921875" style="318" customWidth="1"/>
    <col min="2536" max="2536" width="8.69921875" style="318" customWidth="1"/>
    <col min="2537" max="2537" width="11.19921875" style="318" customWidth="1"/>
    <col min="2538" max="2539" width="6" style="318" customWidth="1"/>
    <col min="2540" max="2541" width="11.19921875" style="318" customWidth="1"/>
    <col min="2542" max="2543" width="5.69921875" style="318" customWidth="1"/>
    <col min="2544" max="2545" width="11.19921875" style="318" customWidth="1"/>
    <col min="2546" max="2547" width="5.69921875" style="318" customWidth="1"/>
    <col min="2548" max="2549" width="11.19921875" style="318" customWidth="1"/>
    <col min="2550" max="2550" width="6.19921875" style="318" customWidth="1"/>
    <col min="2551" max="2551" width="6" style="318" customWidth="1"/>
    <col min="2552" max="2552" width="11.19921875" style="318" customWidth="1"/>
    <col min="2553" max="2555" width="8.69921875" style="318"/>
    <col min="2556" max="2556" width="10.69921875" style="318" customWidth="1"/>
    <col min="2557" max="2557" width="8" style="318" customWidth="1"/>
    <col min="2558" max="2558" width="5.69921875" style="318" customWidth="1"/>
    <col min="2559" max="2559" width="8.69921875" style="318" customWidth="1"/>
    <col min="2560" max="2560" width="11.19921875" style="318" customWidth="1"/>
    <col min="2561" max="2562" width="5.69921875" style="318" customWidth="1"/>
    <col min="2563" max="2564" width="11.19921875" style="318" customWidth="1"/>
    <col min="2565" max="2566" width="5.69921875" style="318" customWidth="1"/>
    <col min="2567" max="2568" width="11.19921875" style="318" customWidth="1"/>
    <col min="2569" max="2570" width="5.69921875" style="318" customWidth="1"/>
    <col min="2571" max="2572" width="11.19921875" style="318" customWidth="1"/>
    <col min="2573" max="2574" width="5.69921875" style="318" customWidth="1"/>
    <col min="2575" max="2575" width="11.19921875" style="318" customWidth="1"/>
    <col min="2576" max="2576" width="8.69921875" style="318"/>
    <col min="2577" max="2577" width="8.19921875" style="318" customWidth="1"/>
    <col min="2578" max="2786" width="8.69921875" style="318"/>
    <col min="2787" max="2788" width="1.19921875" style="318" customWidth="1"/>
    <col min="2789" max="2789" width="9.19921875" style="318" customWidth="1"/>
    <col min="2790" max="2790" width="8" style="318" customWidth="1"/>
    <col min="2791" max="2791" width="5.69921875" style="318" customWidth="1"/>
    <col min="2792" max="2792" width="8.69921875" style="318" customWidth="1"/>
    <col min="2793" max="2793" width="11.19921875" style="318" customWidth="1"/>
    <col min="2794" max="2795" width="6" style="318" customWidth="1"/>
    <col min="2796" max="2797" width="11.19921875" style="318" customWidth="1"/>
    <col min="2798" max="2799" width="5.69921875" style="318" customWidth="1"/>
    <col min="2800" max="2801" width="11.19921875" style="318" customWidth="1"/>
    <col min="2802" max="2803" width="5.69921875" style="318" customWidth="1"/>
    <col min="2804" max="2805" width="11.19921875" style="318" customWidth="1"/>
    <col min="2806" max="2806" width="6.19921875" style="318" customWidth="1"/>
    <col min="2807" max="2807" width="6" style="318" customWidth="1"/>
    <col min="2808" max="2808" width="11.19921875" style="318" customWidth="1"/>
    <col min="2809" max="2811" width="8.69921875" style="318"/>
    <col min="2812" max="2812" width="10.69921875" style="318" customWidth="1"/>
    <col min="2813" max="2813" width="8" style="318" customWidth="1"/>
    <col min="2814" max="2814" width="5.69921875" style="318" customWidth="1"/>
    <col min="2815" max="2815" width="8.69921875" style="318" customWidth="1"/>
    <col min="2816" max="2816" width="11.19921875" style="318" customWidth="1"/>
    <col min="2817" max="2818" width="5.69921875" style="318" customWidth="1"/>
    <col min="2819" max="2820" width="11.19921875" style="318" customWidth="1"/>
    <col min="2821" max="2822" width="5.69921875" style="318" customWidth="1"/>
    <col min="2823" max="2824" width="11.19921875" style="318" customWidth="1"/>
    <col min="2825" max="2826" width="5.69921875" style="318" customWidth="1"/>
    <col min="2827" max="2828" width="11.19921875" style="318" customWidth="1"/>
    <col min="2829" max="2830" width="5.69921875" style="318" customWidth="1"/>
    <col min="2831" max="2831" width="11.19921875" style="318" customWidth="1"/>
    <col min="2832" max="2832" width="8.69921875" style="318"/>
    <col min="2833" max="2833" width="8.19921875" style="318" customWidth="1"/>
    <col min="2834" max="3042" width="8.69921875" style="318"/>
    <col min="3043" max="3044" width="1.19921875" style="318" customWidth="1"/>
    <col min="3045" max="3045" width="9.19921875" style="318" customWidth="1"/>
    <col min="3046" max="3046" width="8" style="318" customWidth="1"/>
    <col min="3047" max="3047" width="5.69921875" style="318" customWidth="1"/>
    <col min="3048" max="3048" width="8.69921875" style="318" customWidth="1"/>
    <col min="3049" max="3049" width="11.19921875" style="318" customWidth="1"/>
    <col min="3050" max="3051" width="6" style="318" customWidth="1"/>
    <col min="3052" max="3053" width="11.19921875" style="318" customWidth="1"/>
    <col min="3054" max="3055" width="5.69921875" style="318" customWidth="1"/>
    <col min="3056" max="3057" width="11.19921875" style="318" customWidth="1"/>
    <col min="3058" max="3059" width="5.69921875" style="318" customWidth="1"/>
    <col min="3060" max="3061" width="11.19921875" style="318" customWidth="1"/>
    <col min="3062" max="3062" width="6.19921875" style="318" customWidth="1"/>
    <col min="3063" max="3063" width="6" style="318" customWidth="1"/>
    <col min="3064" max="3064" width="11.19921875" style="318" customWidth="1"/>
    <col min="3065" max="3067" width="8.69921875" style="318"/>
    <col min="3068" max="3068" width="10.69921875" style="318" customWidth="1"/>
    <col min="3069" max="3069" width="8" style="318" customWidth="1"/>
    <col min="3070" max="3070" width="5.69921875" style="318" customWidth="1"/>
    <col min="3071" max="3071" width="8.69921875" style="318" customWidth="1"/>
    <col min="3072" max="3072" width="11.19921875" style="318" customWidth="1"/>
    <col min="3073" max="3074" width="5.69921875" style="318" customWidth="1"/>
    <col min="3075" max="3076" width="11.19921875" style="318" customWidth="1"/>
    <col min="3077" max="3078" width="5.69921875" style="318" customWidth="1"/>
    <col min="3079" max="3080" width="11.19921875" style="318" customWidth="1"/>
    <col min="3081" max="3082" width="5.69921875" style="318" customWidth="1"/>
    <col min="3083" max="3084" width="11.19921875" style="318" customWidth="1"/>
    <col min="3085" max="3086" width="5.69921875" style="318" customWidth="1"/>
    <col min="3087" max="3087" width="11.19921875" style="318" customWidth="1"/>
    <col min="3088" max="3088" width="8.69921875" style="318"/>
    <col min="3089" max="3089" width="8.19921875" style="318" customWidth="1"/>
    <col min="3090" max="3298" width="8.69921875" style="318"/>
    <col min="3299" max="3300" width="1.19921875" style="318" customWidth="1"/>
    <col min="3301" max="3301" width="9.19921875" style="318" customWidth="1"/>
    <col min="3302" max="3302" width="8" style="318" customWidth="1"/>
    <col min="3303" max="3303" width="5.69921875" style="318" customWidth="1"/>
    <col min="3304" max="3304" width="8.69921875" style="318" customWidth="1"/>
    <col min="3305" max="3305" width="11.19921875" style="318" customWidth="1"/>
    <col min="3306" max="3307" width="6" style="318" customWidth="1"/>
    <col min="3308" max="3309" width="11.19921875" style="318" customWidth="1"/>
    <col min="3310" max="3311" width="5.69921875" style="318" customWidth="1"/>
    <col min="3312" max="3313" width="11.19921875" style="318" customWidth="1"/>
    <col min="3314" max="3315" width="5.69921875" style="318" customWidth="1"/>
    <col min="3316" max="3317" width="11.19921875" style="318" customWidth="1"/>
    <col min="3318" max="3318" width="6.19921875" style="318" customWidth="1"/>
    <col min="3319" max="3319" width="6" style="318" customWidth="1"/>
    <col min="3320" max="3320" width="11.19921875" style="318" customWidth="1"/>
    <col min="3321" max="3323" width="8.69921875" style="318"/>
    <col min="3324" max="3324" width="10.69921875" style="318" customWidth="1"/>
    <col min="3325" max="3325" width="8" style="318" customWidth="1"/>
    <col min="3326" max="3326" width="5.69921875" style="318" customWidth="1"/>
    <col min="3327" max="3327" width="8.69921875" style="318" customWidth="1"/>
    <col min="3328" max="3328" width="11.19921875" style="318" customWidth="1"/>
    <col min="3329" max="3330" width="5.69921875" style="318" customWidth="1"/>
    <col min="3331" max="3332" width="11.19921875" style="318" customWidth="1"/>
    <col min="3333" max="3334" width="5.69921875" style="318" customWidth="1"/>
    <col min="3335" max="3336" width="11.19921875" style="318" customWidth="1"/>
    <col min="3337" max="3338" width="5.69921875" style="318" customWidth="1"/>
    <col min="3339" max="3340" width="11.19921875" style="318" customWidth="1"/>
    <col min="3341" max="3342" width="5.69921875" style="318" customWidth="1"/>
    <col min="3343" max="3343" width="11.19921875" style="318" customWidth="1"/>
    <col min="3344" max="3344" width="8.69921875" style="318"/>
    <col min="3345" max="3345" width="8.19921875" style="318" customWidth="1"/>
    <col min="3346" max="3554" width="8.69921875" style="318"/>
    <col min="3555" max="3556" width="1.19921875" style="318" customWidth="1"/>
    <col min="3557" max="3557" width="9.19921875" style="318" customWidth="1"/>
    <col min="3558" max="3558" width="8" style="318" customWidth="1"/>
    <col min="3559" max="3559" width="5.69921875" style="318" customWidth="1"/>
    <col min="3560" max="3560" width="8.69921875" style="318" customWidth="1"/>
    <col min="3561" max="3561" width="11.19921875" style="318" customWidth="1"/>
    <col min="3562" max="3563" width="6" style="318" customWidth="1"/>
    <col min="3564" max="3565" width="11.19921875" style="318" customWidth="1"/>
    <col min="3566" max="3567" width="5.69921875" style="318" customWidth="1"/>
    <col min="3568" max="3569" width="11.19921875" style="318" customWidth="1"/>
    <col min="3570" max="3571" width="5.69921875" style="318" customWidth="1"/>
    <col min="3572" max="3573" width="11.19921875" style="318" customWidth="1"/>
    <col min="3574" max="3574" width="6.19921875" style="318" customWidth="1"/>
    <col min="3575" max="3575" width="6" style="318" customWidth="1"/>
    <col min="3576" max="3576" width="11.19921875" style="318" customWidth="1"/>
    <col min="3577" max="3579" width="8.69921875" style="318"/>
    <col min="3580" max="3580" width="10.69921875" style="318" customWidth="1"/>
    <col min="3581" max="3581" width="8" style="318" customWidth="1"/>
    <col min="3582" max="3582" width="5.69921875" style="318" customWidth="1"/>
    <col min="3583" max="3583" width="8.69921875" style="318" customWidth="1"/>
    <col min="3584" max="3584" width="11.19921875" style="318" customWidth="1"/>
    <col min="3585" max="3586" width="5.69921875" style="318" customWidth="1"/>
    <col min="3587" max="3588" width="11.19921875" style="318" customWidth="1"/>
    <col min="3589" max="3590" width="5.69921875" style="318" customWidth="1"/>
    <col min="3591" max="3592" width="11.19921875" style="318" customWidth="1"/>
    <col min="3593" max="3594" width="5.69921875" style="318" customWidth="1"/>
    <col min="3595" max="3596" width="11.19921875" style="318" customWidth="1"/>
    <col min="3597" max="3598" width="5.69921875" style="318" customWidth="1"/>
    <col min="3599" max="3599" width="11.19921875" style="318" customWidth="1"/>
    <col min="3600" max="3600" width="8.69921875" style="318"/>
    <col min="3601" max="3601" width="8.19921875" style="318" customWidth="1"/>
    <col min="3602" max="3810" width="8.69921875" style="318"/>
    <col min="3811" max="3812" width="1.19921875" style="318" customWidth="1"/>
    <col min="3813" max="3813" width="9.19921875" style="318" customWidth="1"/>
    <col min="3814" max="3814" width="8" style="318" customWidth="1"/>
    <col min="3815" max="3815" width="5.69921875" style="318" customWidth="1"/>
    <col min="3816" max="3816" width="8.69921875" style="318" customWidth="1"/>
    <col min="3817" max="3817" width="11.19921875" style="318" customWidth="1"/>
    <col min="3818" max="3819" width="6" style="318" customWidth="1"/>
    <col min="3820" max="3821" width="11.19921875" style="318" customWidth="1"/>
    <col min="3822" max="3823" width="5.69921875" style="318" customWidth="1"/>
    <col min="3824" max="3825" width="11.19921875" style="318" customWidth="1"/>
    <col min="3826" max="3827" width="5.69921875" style="318" customWidth="1"/>
    <col min="3828" max="3829" width="11.19921875" style="318" customWidth="1"/>
    <col min="3830" max="3830" width="6.19921875" style="318" customWidth="1"/>
    <col min="3831" max="3831" width="6" style="318" customWidth="1"/>
    <col min="3832" max="3832" width="11.19921875" style="318" customWidth="1"/>
    <col min="3833" max="3835" width="8.69921875" style="318"/>
    <col min="3836" max="3836" width="10.69921875" style="318" customWidth="1"/>
    <col min="3837" max="3837" width="8" style="318" customWidth="1"/>
    <col min="3838" max="3838" width="5.69921875" style="318" customWidth="1"/>
    <col min="3839" max="3839" width="8.69921875" style="318" customWidth="1"/>
    <col min="3840" max="3840" width="11.19921875" style="318" customWidth="1"/>
    <col min="3841" max="3842" width="5.69921875" style="318" customWidth="1"/>
    <col min="3843" max="3844" width="11.19921875" style="318" customWidth="1"/>
    <col min="3845" max="3846" width="5.69921875" style="318" customWidth="1"/>
    <col min="3847" max="3848" width="11.19921875" style="318" customWidth="1"/>
    <col min="3849" max="3850" width="5.69921875" style="318" customWidth="1"/>
    <col min="3851" max="3852" width="11.19921875" style="318" customWidth="1"/>
    <col min="3853" max="3854" width="5.69921875" style="318" customWidth="1"/>
    <col min="3855" max="3855" width="11.19921875" style="318" customWidth="1"/>
    <col min="3856" max="3856" width="8.69921875" style="318"/>
    <col min="3857" max="3857" width="8.19921875" style="318" customWidth="1"/>
    <col min="3858" max="4066" width="8.69921875" style="318"/>
    <col min="4067" max="4068" width="1.19921875" style="318" customWidth="1"/>
    <col min="4069" max="4069" width="9.19921875" style="318" customWidth="1"/>
    <col min="4070" max="4070" width="8" style="318" customWidth="1"/>
    <col min="4071" max="4071" width="5.69921875" style="318" customWidth="1"/>
    <col min="4072" max="4072" width="8.69921875" style="318" customWidth="1"/>
    <col min="4073" max="4073" width="11.19921875" style="318" customWidth="1"/>
    <col min="4074" max="4075" width="6" style="318" customWidth="1"/>
    <col min="4076" max="4077" width="11.19921875" style="318" customWidth="1"/>
    <col min="4078" max="4079" width="5.69921875" style="318" customWidth="1"/>
    <col min="4080" max="4081" width="11.19921875" style="318" customWidth="1"/>
    <col min="4082" max="4083" width="5.69921875" style="318" customWidth="1"/>
    <col min="4084" max="4085" width="11.19921875" style="318" customWidth="1"/>
    <col min="4086" max="4086" width="6.19921875" style="318" customWidth="1"/>
    <col min="4087" max="4087" width="6" style="318" customWidth="1"/>
    <col min="4088" max="4088" width="11.19921875" style="318" customWidth="1"/>
    <col min="4089" max="4091" width="8.69921875" style="318"/>
    <col min="4092" max="4092" width="10.69921875" style="318" customWidth="1"/>
    <col min="4093" max="4093" width="8" style="318" customWidth="1"/>
    <col min="4094" max="4094" width="5.69921875" style="318" customWidth="1"/>
    <col min="4095" max="4095" width="8.69921875" style="318" customWidth="1"/>
    <col min="4096" max="4096" width="11.19921875" style="318" customWidth="1"/>
    <col min="4097" max="4098" width="5.69921875" style="318" customWidth="1"/>
    <col min="4099" max="4100" width="11.19921875" style="318" customWidth="1"/>
    <col min="4101" max="4102" width="5.69921875" style="318" customWidth="1"/>
    <col min="4103" max="4104" width="11.19921875" style="318" customWidth="1"/>
    <col min="4105" max="4106" width="5.69921875" style="318" customWidth="1"/>
    <col min="4107" max="4108" width="11.19921875" style="318" customWidth="1"/>
    <col min="4109" max="4110" width="5.69921875" style="318" customWidth="1"/>
    <col min="4111" max="4111" width="11.19921875" style="318" customWidth="1"/>
    <col min="4112" max="4112" width="8.69921875" style="318"/>
    <col min="4113" max="4113" width="8.19921875" style="318" customWidth="1"/>
    <col min="4114" max="4322" width="8.69921875" style="318"/>
    <col min="4323" max="4324" width="1.19921875" style="318" customWidth="1"/>
    <col min="4325" max="4325" width="9.19921875" style="318" customWidth="1"/>
    <col min="4326" max="4326" width="8" style="318" customWidth="1"/>
    <col min="4327" max="4327" width="5.69921875" style="318" customWidth="1"/>
    <col min="4328" max="4328" width="8.69921875" style="318" customWidth="1"/>
    <col min="4329" max="4329" width="11.19921875" style="318" customWidth="1"/>
    <col min="4330" max="4331" width="6" style="318" customWidth="1"/>
    <col min="4332" max="4333" width="11.19921875" style="318" customWidth="1"/>
    <col min="4334" max="4335" width="5.69921875" style="318" customWidth="1"/>
    <col min="4336" max="4337" width="11.19921875" style="318" customWidth="1"/>
    <col min="4338" max="4339" width="5.69921875" style="318" customWidth="1"/>
    <col min="4340" max="4341" width="11.19921875" style="318" customWidth="1"/>
    <col min="4342" max="4342" width="6.19921875" style="318" customWidth="1"/>
    <col min="4343" max="4343" width="6" style="318" customWidth="1"/>
    <col min="4344" max="4344" width="11.19921875" style="318" customWidth="1"/>
    <col min="4345" max="4347" width="8.69921875" style="318"/>
    <col min="4348" max="4348" width="10.69921875" style="318" customWidth="1"/>
    <col min="4349" max="4349" width="8" style="318" customWidth="1"/>
    <col min="4350" max="4350" width="5.69921875" style="318" customWidth="1"/>
    <col min="4351" max="4351" width="8.69921875" style="318" customWidth="1"/>
    <col min="4352" max="4352" width="11.19921875" style="318" customWidth="1"/>
    <col min="4353" max="4354" width="5.69921875" style="318" customWidth="1"/>
    <col min="4355" max="4356" width="11.19921875" style="318" customWidth="1"/>
    <col min="4357" max="4358" width="5.69921875" style="318" customWidth="1"/>
    <col min="4359" max="4360" width="11.19921875" style="318" customWidth="1"/>
    <col min="4361" max="4362" width="5.69921875" style="318" customWidth="1"/>
    <col min="4363" max="4364" width="11.19921875" style="318" customWidth="1"/>
    <col min="4365" max="4366" width="5.69921875" style="318" customWidth="1"/>
    <col min="4367" max="4367" width="11.19921875" style="318" customWidth="1"/>
    <col min="4368" max="4368" width="8.69921875" style="318"/>
    <col min="4369" max="4369" width="8.19921875" style="318" customWidth="1"/>
    <col min="4370" max="4578" width="8.69921875" style="318"/>
    <col min="4579" max="4580" width="1.19921875" style="318" customWidth="1"/>
    <col min="4581" max="4581" width="9.19921875" style="318" customWidth="1"/>
    <col min="4582" max="4582" width="8" style="318" customWidth="1"/>
    <col min="4583" max="4583" width="5.69921875" style="318" customWidth="1"/>
    <col min="4584" max="4584" width="8.69921875" style="318" customWidth="1"/>
    <col min="4585" max="4585" width="11.19921875" style="318" customWidth="1"/>
    <col min="4586" max="4587" width="6" style="318" customWidth="1"/>
    <col min="4588" max="4589" width="11.19921875" style="318" customWidth="1"/>
    <col min="4590" max="4591" width="5.69921875" style="318" customWidth="1"/>
    <col min="4592" max="4593" width="11.19921875" style="318" customWidth="1"/>
    <col min="4594" max="4595" width="5.69921875" style="318" customWidth="1"/>
    <col min="4596" max="4597" width="11.19921875" style="318" customWidth="1"/>
    <col min="4598" max="4598" width="6.19921875" style="318" customWidth="1"/>
    <col min="4599" max="4599" width="6" style="318" customWidth="1"/>
    <col min="4600" max="4600" width="11.19921875" style="318" customWidth="1"/>
    <col min="4601" max="4603" width="8.69921875" style="318"/>
    <col min="4604" max="4604" width="10.69921875" style="318" customWidth="1"/>
    <col min="4605" max="4605" width="8" style="318" customWidth="1"/>
    <col min="4606" max="4606" width="5.69921875" style="318" customWidth="1"/>
    <col min="4607" max="4607" width="8.69921875" style="318" customWidth="1"/>
    <col min="4608" max="4608" width="11.19921875" style="318" customWidth="1"/>
    <col min="4609" max="4610" width="5.69921875" style="318" customWidth="1"/>
    <col min="4611" max="4612" width="11.19921875" style="318" customWidth="1"/>
    <col min="4613" max="4614" width="5.69921875" style="318" customWidth="1"/>
    <col min="4615" max="4616" width="11.19921875" style="318" customWidth="1"/>
    <col min="4617" max="4618" width="5.69921875" style="318" customWidth="1"/>
    <col min="4619" max="4620" width="11.19921875" style="318" customWidth="1"/>
    <col min="4621" max="4622" width="5.69921875" style="318" customWidth="1"/>
    <col min="4623" max="4623" width="11.19921875" style="318" customWidth="1"/>
    <col min="4624" max="4624" width="8.69921875" style="318"/>
    <col min="4625" max="4625" width="8.19921875" style="318" customWidth="1"/>
    <col min="4626" max="4834" width="8.69921875" style="318"/>
    <col min="4835" max="4836" width="1.19921875" style="318" customWidth="1"/>
    <col min="4837" max="4837" width="9.19921875" style="318" customWidth="1"/>
    <col min="4838" max="4838" width="8" style="318" customWidth="1"/>
    <col min="4839" max="4839" width="5.69921875" style="318" customWidth="1"/>
    <col min="4840" max="4840" width="8.69921875" style="318" customWidth="1"/>
    <col min="4841" max="4841" width="11.19921875" style="318" customWidth="1"/>
    <col min="4842" max="4843" width="6" style="318" customWidth="1"/>
    <col min="4844" max="4845" width="11.19921875" style="318" customWidth="1"/>
    <col min="4846" max="4847" width="5.69921875" style="318" customWidth="1"/>
    <col min="4848" max="4849" width="11.19921875" style="318" customWidth="1"/>
    <col min="4850" max="4851" width="5.69921875" style="318" customWidth="1"/>
    <col min="4852" max="4853" width="11.19921875" style="318" customWidth="1"/>
    <col min="4854" max="4854" width="6.19921875" style="318" customWidth="1"/>
    <col min="4855" max="4855" width="6" style="318" customWidth="1"/>
    <col min="4856" max="4856" width="11.19921875" style="318" customWidth="1"/>
    <col min="4857" max="4859" width="8.69921875" style="318"/>
    <col min="4860" max="4860" width="10.69921875" style="318" customWidth="1"/>
    <col min="4861" max="4861" width="8" style="318" customWidth="1"/>
    <col min="4862" max="4862" width="5.69921875" style="318" customWidth="1"/>
    <col min="4863" max="4863" width="8.69921875" style="318" customWidth="1"/>
    <col min="4864" max="4864" width="11.19921875" style="318" customWidth="1"/>
    <col min="4865" max="4866" width="5.69921875" style="318" customWidth="1"/>
    <col min="4867" max="4868" width="11.19921875" style="318" customWidth="1"/>
    <col min="4869" max="4870" width="5.69921875" style="318" customWidth="1"/>
    <col min="4871" max="4872" width="11.19921875" style="318" customWidth="1"/>
    <col min="4873" max="4874" width="5.69921875" style="318" customWidth="1"/>
    <col min="4875" max="4876" width="11.19921875" style="318" customWidth="1"/>
    <col min="4877" max="4878" width="5.69921875" style="318" customWidth="1"/>
    <col min="4879" max="4879" width="11.19921875" style="318" customWidth="1"/>
    <col min="4880" max="4880" width="8.69921875" style="318"/>
    <col min="4881" max="4881" width="8.19921875" style="318" customWidth="1"/>
    <col min="4882" max="5090" width="8.69921875" style="318"/>
    <col min="5091" max="5092" width="1.19921875" style="318" customWidth="1"/>
    <col min="5093" max="5093" width="9.19921875" style="318" customWidth="1"/>
    <col min="5094" max="5094" width="8" style="318" customWidth="1"/>
    <col min="5095" max="5095" width="5.69921875" style="318" customWidth="1"/>
    <col min="5096" max="5096" width="8.69921875" style="318" customWidth="1"/>
    <col min="5097" max="5097" width="11.19921875" style="318" customWidth="1"/>
    <col min="5098" max="5099" width="6" style="318" customWidth="1"/>
    <col min="5100" max="5101" width="11.19921875" style="318" customWidth="1"/>
    <col min="5102" max="5103" width="5.69921875" style="318" customWidth="1"/>
    <col min="5104" max="5105" width="11.19921875" style="318" customWidth="1"/>
    <col min="5106" max="5107" width="5.69921875" style="318" customWidth="1"/>
    <col min="5108" max="5109" width="11.19921875" style="318" customWidth="1"/>
    <col min="5110" max="5110" width="6.19921875" style="318" customWidth="1"/>
    <col min="5111" max="5111" width="6" style="318" customWidth="1"/>
    <col min="5112" max="5112" width="11.19921875" style="318" customWidth="1"/>
    <col min="5113" max="5115" width="8.69921875" style="318"/>
    <col min="5116" max="5116" width="10.69921875" style="318" customWidth="1"/>
    <col min="5117" max="5117" width="8" style="318" customWidth="1"/>
    <col min="5118" max="5118" width="5.69921875" style="318" customWidth="1"/>
    <col min="5119" max="5119" width="8.69921875" style="318" customWidth="1"/>
    <col min="5120" max="5120" width="11.19921875" style="318" customWidth="1"/>
    <col min="5121" max="5122" width="5.69921875" style="318" customWidth="1"/>
    <col min="5123" max="5124" width="11.19921875" style="318" customWidth="1"/>
    <col min="5125" max="5126" width="5.69921875" style="318" customWidth="1"/>
    <col min="5127" max="5128" width="11.19921875" style="318" customWidth="1"/>
    <col min="5129" max="5130" width="5.69921875" style="318" customWidth="1"/>
    <col min="5131" max="5132" width="11.19921875" style="318" customWidth="1"/>
    <col min="5133" max="5134" width="5.69921875" style="318" customWidth="1"/>
    <col min="5135" max="5135" width="11.19921875" style="318" customWidth="1"/>
    <col min="5136" max="5136" width="8.69921875" style="318"/>
    <col min="5137" max="5137" width="8.19921875" style="318" customWidth="1"/>
    <col min="5138" max="5346" width="8.69921875" style="318"/>
    <col min="5347" max="5348" width="1.19921875" style="318" customWidth="1"/>
    <col min="5349" max="5349" width="9.19921875" style="318" customWidth="1"/>
    <col min="5350" max="5350" width="8" style="318" customWidth="1"/>
    <col min="5351" max="5351" width="5.69921875" style="318" customWidth="1"/>
    <col min="5352" max="5352" width="8.69921875" style="318" customWidth="1"/>
    <col min="5353" max="5353" width="11.19921875" style="318" customWidth="1"/>
    <col min="5354" max="5355" width="6" style="318" customWidth="1"/>
    <col min="5356" max="5357" width="11.19921875" style="318" customWidth="1"/>
    <col min="5358" max="5359" width="5.69921875" style="318" customWidth="1"/>
    <col min="5360" max="5361" width="11.19921875" style="318" customWidth="1"/>
    <col min="5362" max="5363" width="5.69921875" style="318" customWidth="1"/>
    <col min="5364" max="5365" width="11.19921875" style="318" customWidth="1"/>
    <col min="5366" max="5366" width="6.19921875" style="318" customWidth="1"/>
    <col min="5367" max="5367" width="6" style="318" customWidth="1"/>
    <col min="5368" max="5368" width="11.19921875" style="318" customWidth="1"/>
    <col min="5369" max="5371" width="8.69921875" style="318"/>
    <col min="5372" max="5372" width="10.69921875" style="318" customWidth="1"/>
    <col min="5373" max="5373" width="8" style="318" customWidth="1"/>
    <col min="5374" max="5374" width="5.69921875" style="318" customWidth="1"/>
    <col min="5375" max="5375" width="8.69921875" style="318" customWidth="1"/>
    <col min="5376" max="5376" width="11.19921875" style="318" customWidth="1"/>
    <col min="5377" max="5378" width="5.69921875" style="318" customWidth="1"/>
    <col min="5379" max="5380" width="11.19921875" style="318" customWidth="1"/>
    <col min="5381" max="5382" width="5.69921875" style="318" customWidth="1"/>
    <col min="5383" max="5384" width="11.19921875" style="318" customWidth="1"/>
    <col min="5385" max="5386" width="5.69921875" style="318" customWidth="1"/>
    <col min="5387" max="5388" width="11.19921875" style="318" customWidth="1"/>
    <col min="5389" max="5390" width="5.69921875" style="318" customWidth="1"/>
    <col min="5391" max="5391" width="11.19921875" style="318" customWidth="1"/>
    <col min="5392" max="5392" width="8.69921875" style="318"/>
    <col min="5393" max="5393" width="8.19921875" style="318" customWidth="1"/>
    <col min="5394" max="5602" width="8.69921875" style="318"/>
    <col min="5603" max="5604" width="1.19921875" style="318" customWidth="1"/>
    <col min="5605" max="5605" width="9.19921875" style="318" customWidth="1"/>
    <col min="5606" max="5606" width="8" style="318" customWidth="1"/>
    <col min="5607" max="5607" width="5.69921875" style="318" customWidth="1"/>
    <col min="5608" max="5608" width="8.69921875" style="318" customWidth="1"/>
    <col min="5609" max="5609" width="11.19921875" style="318" customWidth="1"/>
    <col min="5610" max="5611" width="6" style="318" customWidth="1"/>
    <col min="5612" max="5613" width="11.19921875" style="318" customWidth="1"/>
    <col min="5614" max="5615" width="5.69921875" style="318" customWidth="1"/>
    <col min="5616" max="5617" width="11.19921875" style="318" customWidth="1"/>
    <col min="5618" max="5619" width="5.69921875" style="318" customWidth="1"/>
    <col min="5620" max="5621" width="11.19921875" style="318" customWidth="1"/>
    <col min="5622" max="5622" width="6.19921875" style="318" customWidth="1"/>
    <col min="5623" max="5623" width="6" style="318" customWidth="1"/>
    <col min="5624" max="5624" width="11.19921875" style="318" customWidth="1"/>
    <col min="5625" max="5627" width="8.69921875" style="318"/>
    <col min="5628" max="5628" width="10.69921875" style="318" customWidth="1"/>
    <col min="5629" max="5629" width="8" style="318" customWidth="1"/>
    <col min="5630" max="5630" width="5.69921875" style="318" customWidth="1"/>
    <col min="5631" max="5631" width="8.69921875" style="318" customWidth="1"/>
    <col min="5632" max="5632" width="11.19921875" style="318" customWidth="1"/>
    <col min="5633" max="5634" width="5.69921875" style="318" customWidth="1"/>
    <col min="5635" max="5636" width="11.19921875" style="318" customWidth="1"/>
    <col min="5637" max="5638" width="5.69921875" style="318" customWidth="1"/>
    <col min="5639" max="5640" width="11.19921875" style="318" customWidth="1"/>
    <col min="5641" max="5642" width="5.69921875" style="318" customWidth="1"/>
    <col min="5643" max="5644" width="11.19921875" style="318" customWidth="1"/>
    <col min="5645" max="5646" width="5.69921875" style="318" customWidth="1"/>
    <col min="5647" max="5647" width="11.19921875" style="318" customWidth="1"/>
    <col min="5648" max="5648" width="8.69921875" style="318"/>
    <col min="5649" max="5649" width="8.19921875" style="318" customWidth="1"/>
    <col min="5650" max="5858" width="8.69921875" style="318"/>
    <col min="5859" max="5860" width="1.19921875" style="318" customWidth="1"/>
    <col min="5861" max="5861" width="9.19921875" style="318" customWidth="1"/>
    <col min="5862" max="5862" width="8" style="318" customWidth="1"/>
    <col min="5863" max="5863" width="5.69921875" style="318" customWidth="1"/>
    <col min="5864" max="5864" width="8.69921875" style="318" customWidth="1"/>
    <col min="5865" max="5865" width="11.19921875" style="318" customWidth="1"/>
    <col min="5866" max="5867" width="6" style="318" customWidth="1"/>
    <col min="5868" max="5869" width="11.19921875" style="318" customWidth="1"/>
    <col min="5870" max="5871" width="5.69921875" style="318" customWidth="1"/>
    <col min="5872" max="5873" width="11.19921875" style="318" customWidth="1"/>
    <col min="5874" max="5875" width="5.69921875" style="318" customWidth="1"/>
    <col min="5876" max="5877" width="11.19921875" style="318" customWidth="1"/>
    <col min="5878" max="5878" width="6.19921875" style="318" customWidth="1"/>
    <col min="5879" max="5879" width="6" style="318" customWidth="1"/>
    <col min="5880" max="5880" width="11.19921875" style="318" customWidth="1"/>
    <col min="5881" max="5883" width="8.69921875" style="318"/>
    <col min="5884" max="5884" width="10.69921875" style="318" customWidth="1"/>
    <col min="5885" max="5885" width="8" style="318" customWidth="1"/>
    <col min="5886" max="5886" width="5.69921875" style="318" customWidth="1"/>
    <col min="5887" max="5887" width="8.69921875" style="318" customWidth="1"/>
    <col min="5888" max="5888" width="11.19921875" style="318" customWidth="1"/>
    <col min="5889" max="5890" width="5.69921875" style="318" customWidth="1"/>
    <col min="5891" max="5892" width="11.19921875" style="318" customWidth="1"/>
    <col min="5893" max="5894" width="5.69921875" style="318" customWidth="1"/>
    <col min="5895" max="5896" width="11.19921875" style="318" customWidth="1"/>
    <col min="5897" max="5898" width="5.69921875" style="318" customWidth="1"/>
    <col min="5899" max="5900" width="11.19921875" style="318" customWidth="1"/>
    <col min="5901" max="5902" width="5.69921875" style="318" customWidth="1"/>
    <col min="5903" max="5903" width="11.19921875" style="318" customWidth="1"/>
    <col min="5904" max="5904" width="8.69921875" style="318"/>
    <col min="5905" max="5905" width="8.19921875" style="318" customWidth="1"/>
    <col min="5906" max="6114" width="8.69921875" style="318"/>
    <col min="6115" max="6116" width="1.19921875" style="318" customWidth="1"/>
    <col min="6117" max="6117" width="9.19921875" style="318" customWidth="1"/>
    <col min="6118" max="6118" width="8" style="318" customWidth="1"/>
    <col min="6119" max="6119" width="5.69921875" style="318" customWidth="1"/>
    <col min="6120" max="6120" width="8.69921875" style="318" customWidth="1"/>
    <col min="6121" max="6121" width="11.19921875" style="318" customWidth="1"/>
    <col min="6122" max="6123" width="6" style="318" customWidth="1"/>
    <col min="6124" max="6125" width="11.19921875" style="318" customWidth="1"/>
    <col min="6126" max="6127" width="5.69921875" style="318" customWidth="1"/>
    <col min="6128" max="6129" width="11.19921875" style="318" customWidth="1"/>
    <col min="6130" max="6131" width="5.69921875" style="318" customWidth="1"/>
    <col min="6132" max="6133" width="11.19921875" style="318" customWidth="1"/>
    <col min="6134" max="6134" width="6.19921875" style="318" customWidth="1"/>
    <col min="6135" max="6135" width="6" style="318" customWidth="1"/>
    <col min="6136" max="6136" width="11.19921875" style="318" customWidth="1"/>
    <col min="6137" max="6139" width="8.69921875" style="318"/>
    <col min="6140" max="6140" width="10.69921875" style="318" customWidth="1"/>
    <col min="6141" max="6141" width="8" style="318" customWidth="1"/>
    <col min="6142" max="6142" width="5.69921875" style="318" customWidth="1"/>
    <col min="6143" max="6143" width="8.69921875" style="318" customWidth="1"/>
    <col min="6144" max="6144" width="11.19921875" style="318" customWidth="1"/>
    <col min="6145" max="6146" width="5.69921875" style="318" customWidth="1"/>
    <col min="6147" max="6148" width="11.19921875" style="318" customWidth="1"/>
    <col min="6149" max="6150" width="5.69921875" style="318" customWidth="1"/>
    <col min="6151" max="6152" width="11.19921875" style="318" customWidth="1"/>
    <col min="6153" max="6154" width="5.69921875" style="318" customWidth="1"/>
    <col min="6155" max="6156" width="11.19921875" style="318" customWidth="1"/>
    <col min="6157" max="6158" width="5.69921875" style="318" customWidth="1"/>
    <col min="6159" max="6159" width="11.19921875" style="318" customWidth="1"/>
    <col min="6160" max="6160" width="8.69921875" style="318"/>
    <col min="6161" max="6161" width="8.19921875" style="318" customWidth="1"/>
    <col min="6162" max="6370" width="8.69921875" style="318"/>
    <col min="6371" max="6372" width="1.19921875" style="318" customWidth="1"/>
    <col min="6373" max="6373" width="9.19921875" style="318" customWidth="1"/>
    <col min="6374" max="6374" width="8" style="318" customWidth="1"/>
    <col min="6375" max="6375" width="5.69921875" style="318" customWidth="1"/>
    <col min="6376" max="6376" width="8.69921875" style="318" customWidth="1"/>
    <col min="6377" max="6377" width="11.19921875" style="318" customWidth="1"/>
    <col min="6378" max="6379" width="6" style="318" customWidth="1"/>
    <col min="6380" max="6381" width="11.19921875" style="318" customWidth="1"/>
    <col min="6382" max="6383" width="5.69921875" style="318" customWidth="1"/>
    <col min="6384" max="6385" width="11.19921875" style="318" customWidth="1"/>
    <col min="6386" max="6387" width="5.69921875" style="318" customWidth="1"/>
    <col min="6388" max="6389" width="11.19921875" style="318" customWidth="1"/>
    <col min="6390" max="6390" width="6.19921875" style="318" customWidth="1"/>
    <col min="6391" max="6391" width="6" style="318" customWidth="1"/>
    <col min="6392" max="6392" width="11.19921875" style="318" customWidth="1"/>
    <col min="6393" max="6395" width="8.69921875" style="318"/>
    <col min="6396" max="6396" width="10.69921875" style="318" customWidth="1"/>
    <col min="6397" max="6397" width="8" style="318" customWidth="1"/>
    <col min="6398" max="6398" width="5.69921875" style="318" customWidth="1"/>
    <col min="6399" max="6399" width="8.69921875" style="318" customWidth="1"/>
    <col min="6400" max="6400" width="11.19921875" style="318" customWidth="1"/>
    <col min="6401" max="6402" width="5.69921875" style="318" customWidth="1"/>
    <col min="6403" max="6404" width="11.19921875" style="318" customWidth="1"/>
    <col min="6405" max="6406" width="5.69921875" style="318" customWidth="1"/>
    <col min="6407" max="6408" width="11.19921875" style="318" customWidth="1"/>
    <col min="6409" max="6410" width="5.69921875" style="318" customWidth="1"/>
    <col min="6411" max="6412" width="11.19921875" style="318" customWidth="1"/>
    <col min="6413" max="6414" width="5.69921875" style="318" customWidth="1"/>
    <col min="6415" max="6415" width="11.19921875" style="318" customWidth="1"/>
    <col min="6416" max="6416" width="8.69921875" style="318"/>
    <col min="6417" max="6417" width="8.19921875" style="318" customWidth="1"/>
    <col min="6418" max="6626" width="8.69921875" style="318"/>
    <col min="6627" max="6628" width="1.19921875" style="318" customWidth="1"/>
    <col min="6629" max="6629" width="9.19921875" style="318" customWidth="1"/>
    <col min="6630" max="6630" width="8" style="318" customWidth="1"/>
    <col min="6631" max="6631" width="5.69921875" style="318" customWidth="1"/>
    <col min="6632" max="6632" width="8.69921875" style="318" customWidth="1"/>
    <col min="6633" max="6633" width="11.19921875" style="318" customWidth="1"/>
    <col min="6634" max="6635" width="6" style="318" customWidth="1"/>
    <col min="6636" max="6637" width="11.19921875" style="318" customWidth="1"/>
    <col min="6638" max="6639" width="5.69921875" style="318" customWidth="1"/>
    <col min="6640" max="6641" width="11.19921875" style="318" customWidth="1"/>
    <col min="6642" max="6643" width="5.69921875" style="318" customWidth="1"/>
    <col min="6644" max="6645" width="11.19921875" style="318" customWidth="1"/>
    <col min="6646" max="6646" width="6.19921875" style="318" customWidth="1"/>
    <col min="6647" max="6647" width="6" style="318" customWidth="1"/>
    <col min="6648" max="6648" width="11.19921875" style="318" customWidth="1"/>
    <col min="6649" max="6651" width="8.69921875" style="318"/>
    <col min="6652" max="6652" width="10.69921875" style="318" customWidth="1"/>
    <col min="6653" max="6653" width="8" style="318" customWidth="1"/>
    <col min="6654" max="6654" width="5.69921875" style="318" customWidth="1"/>
    <col min="6655" max="6655" width="8.69921875" style="318" customWidth="1"/>
    <col min="6656" max="6656" width="11.19921875" style="318" customWidth="1"/>
    <col min="6657" max="6658" width="5.69921875" style="318" customWidth="1"/>
    <col min="6659" max="6660" width="11.19921875" style="318" customWidth="1"/>
    <col min="6661" max="6662" width="5.69921875" style="318" customWidth="1"/>
    <col min="6663" max="6664" width="11.19921875" style="318" customWidth="1"/>
    <col min="6665" max="6666" width="5.69921875" style="318" customWidth="1"/>
    <col min="6667" max="6668" width="11.19921875" style="318" customWidth="1"/>
    <col min="6669" max="6670" width="5.69921875" style="318" customWidth="1"/>
    <col min="6671" max="6671" width="11.19921875" style="318" customWidth="1"/>
    <col min="6672" max="6672" width="8.69921875" style="318"/>
    <col min="6673" max="6673" width="8.19921875" style="318" customWidth="1"/>
    <col min="6674" max="6882" width="8.69921875" style="318"/>
    <col min="6883" max="6884" width="1.19921875" style="318" customWidth="1"/>
    <col min="6885" max="6885" width="9.19921875" style="318" customWidth="1"/>
    <col min="6886" max="6886" width="8" style="318" customWidth="1"/>
    <col min="6887" max="6887" width="5.69921875" style="318" customWidth="1"/>
    <col min="6888" max="6888" width="8.69921875" style="318" customWidth="1"/>
    <col min="6889" max="6889" width="11.19921875" style="318" customWidth="1"/>
    <col min="6890" max="6891" width="6" style="318" customWidth="1"/>
    <col min="6892" max="6893" width="11.19921875" style="318" customWidth="1"/>
    <col min="6894" max="6895" width="5.69921875" style="318" customWidth="1"/>
    <col min="6896" max="6897" width="11.19921875" style="318" customWidth="1"/>
    <col min="6898" max="6899" width="5.69921875" style="318" customWidth="1"/>
    <col min="6900" max="6901" width="11.19921875" style="318" customWidth="1"/>
    <col min="6902" max="6902" width="6.19921875" style="318" customWidth="1"/>
    <col min="6903" max="6903" width="6" style="318" customWidth="1"/>
    <col min="6904" max="6904" width="11.19921875" style="318" customWidth="1"/>
    <col min="6905" max="6907" width="8.69921875" style="318"/>
    <col min="6908" max="6908" width="10.69921875" style="318" customWidth="1"/>
    <col min="6909" max="6909" width="8" style="318" customWidth="1"/>
    <col min="6910" max="6910" width="5.69921875" style="318" customWidth="1"/>
    <col min="6911" max="6911" width="8.69921875" style="318" customWidth="1"/>
    <col min="6912" max="6912" width="11.19921875" style="318" customWidth="1"/>
    <col min="6913" max="6914" width="5.69921875" style="318" customWidth="1"/>
    <col min="6915" max="6916" width="11.19921875" style="318" customWidth="1"/>
    <col min="6917" max="6918" width="5.69921875" style="318" customWidth="1"/>
    <col min="6919" max="6920" width="11.19921875" style="318" customWidth="1"/>
    <col min="6921" max="6922" width="5.69921875" style="318" customWidth="1"/>
    <col min="6923" max="6924" width="11.19921875" style="318" customWidth="1"/>
    <col min="6925" max="6926" width="5.69921875" style="318" customWidth="1"/>
    <col min="6927" max="6927" width="11.19921875" style="318" customWidth="1"/>
    <col min="6928" max="6928" width="8.69921875" style="318"/>
    <col min="6929" max="6929" width="8.19921875" style="318" customWidth="1"/>
    <col min="6930" max="7138" width="8.69921875" style="318"/>
    <col min="7139" max="7140" width="1.19921875" style="318" customWidth="1"/>
    <col min="7141" max="7141" width="9.19921875" style="318" customWidth="1"/>
    <col min="7142" max="7142" width="8" style="318" customWidth="1"/>
    <col min="7143" max="7143" width="5.69921875" style="318" customWidth="1"/>
    <col min="7144" max="7144" width="8.69921875" style="318" customWidth="1"/>
    <col min="7145" max="7145" width="11.19921875" style="318" customWidth="1"/>
    <col min="7146" max="7147" width="6" style="318" customWidth="1"/>
    <col min="7148" max="7149" width="11.19921875" style="318" customWidth="1"/>
    <col min="7150" max="7151" width="5.69921875" style="318" customWidth="1"/>
    <col min="7152" max="7153" width="11.19921875" style="318" customWidth="1"/>
    <col min="7154" max="7155" width="5.69921875" style="318" customWidth="1"/>
    <col min="7156" max="7157" width="11.19921875" style="318" customWidth="1"/>
    <col min="7158" max="7158" width="6.19921875" style="318" customWidth="1"/>
    <col min="7159" max="7159" width="6" style="318" customWidth="1"/>
    <col min="7160" max="7160" width="11.19921875" style="318" customWidth="1"/>
    <col min="7161" max="7163" width="8.69921875" style="318"/>
    <col min="7164" max="7164" width="10.69921875" style="318" customWidth="1"/>
    <col min="7165" max="7165" width="8" style="318" customWidth="1"/>
    <col min="7166" max="7166" width="5.69921875" style="318" customWidth="1"/>
    <col min="7167" max="7167" width="8.69921875" style="318" customWidth="1"/>
    <col min="7168" max="7168" width="11.19921875" style="318" customWidth="1"/>
    <col min="7169" max="7170" width="5.69921875" style="318" customWidth="1"/>
    <col min="7171" max="7172" width="11.19921875" style="318" customWidth="1"/>
    <col min="7173" max="7174" width="5.69921875" style="318" customWidth="1"/>
    <col min="7175" max="7176" width="11.19921875" style="318" customWidth="1"/>
    <col min="7177" max="7178" width="5.69921875" style="318" customWidth="1"/>
    <col min="7179" max="7180" width="11.19921875" style="318" customWidth="1"/>
    <col min="7181" max="7182" width="5.69921875" style="318" customWidth="1"/>
    <col min="7183" max="7183" width="11.19921875" style="318" customWidth="1"/>
    <col min="7184" max="7184" width="8.69921875" style="318"/>
    <col min="7185" max="7185" width="8.19921875" style="318" customWidth="1"/>
    <col min="7186" max="7394" width="8.69921875" style="318"/>
    <col min="7395" max="7396" width="1.19921875" style="318" customWidth="1"/>
    <col min="7397" max="7397" width="9.19921875" style="318" customWidth="1"/>
    <col min="7398" max="7398" width="8" style="318" customWidth="1"/>
    <col min="7399" max="7399" width="5.69921875" style="318" customWidth="1"/>
    <col min="7400" max="7400" width="8.69921875" style="318" customWidth="1"/>
    <col min="7401" max="7401" width="11.19921875" style="318" customWidth="1"/>
    <col min="7402" max="7403" width="6" style="318" customWidth="1"/>
    <col min="7404" max="7405" width="11.19921875" style="318" customWidth="1"/>
    <col min="7406" max="7407" width="5.69921875" style="318" customWidth="1"/>
    <col min="7408" max="7409" width="11.19921875" style="318" customWidth="1"/>
    <col min="7410" max="7411" width="5.69921875" style="318" customWidth="1"/>
    <col min="7412" max="7413" width="11.19921875" style="318" customWidth="1"/>
    <col min="7414" max="7414" width="6.19921875" style="318" customWidth="1"/>
    <col min="7415" max="7415" width="6" style="318" customWidth="1"/>
    <col min="7416" max="7416" width="11.19921875" style="318" customWidth="1"/>
    <col min="7417" max="7419" width="8.69921875" style="318"/>
    <col min="7420" max="7420" width="10.69921875" style="318" customWidth="1"/>
    <col min="7421" max="7421" width="8" style="318" customWidth="1"/>
    <col min="7422" max="7422" width="5.69921875" style="318" customWidth="1"/>
    <col min="7423" max="7423" width="8.69921875" style="318" customWidth="1"/>
    <col min="7424" max="7424" width="11.19921875" style="318" customWidth="1"/>
    <col min="7425" max="7426" width="5.69921875" style="318" customWidth="1"/>
    <col min="7427" max="7428" width="11.19921875" style="318" customWidth="1"/>
    <col min="7429" max="7430" width="5.69921875" style="318" customWidth="1"/>
    <col min="7431" max="7432" width="11.19921875" style="318" customWidth="1"/>
    <col min="7433" max="7434" width="5.69921875" style="318" customWidth="1"/>
    <col min="7435" max="7436" width="11.19921875" style="318" customWidth="1"/>
    <col min="7437" max="7438" width="5.69921875" style="318" customWidth="1"/>
    <col min="7439" max="7439" width="11.19921875" style="318" customWidth="1"/>
    <col min="7440" max="7440" width="8.69921875" style="318"/>
    <col min="7441" max="7441" width="8.19921875" style="318" customWidth="1"/>
    <col min="7442" max="7650" width="8.69921875" style="318"/>
    <col min="7651" max="7652" width="1.19921875" style="318" customWidth="1"/>
    <col min="7653" max="7653" width="9.19921875" style="318" customWidth="1"/>
    <col min="7654" max="7654" width="8" style="318" customWidth="1"/>
    <col min="7655" max="7655" width="5.69921875" style="318" customWidth="1"/>
    <col min="7656" max="7656" width="8.69921875" style="318" customWidth="1"/>
    <col min="7657" max="7657" width="11.19921875" style="318" customWidth="1"/>
    <col min="7658" max="7659" width="6" style="318" customWidth="1"/>
    <col min="7660" max="7661" width="11.19921875" style="318" customWidth="1"/>
    <col min="7662" max="7663" width="5.69921875" style="318" customWidth="1"/>
    <col min="7664" max="7665" width="11.19921875" style="318" customWidth="1"/>
    <col min="7666" max="7667" width="5.69921875" style="318" customWidth="1"/>
    <col min="7668" max="7669" width="11.19921875" style="318" customWidth="1"/>
    <col min="7670" max="7670" width="6.19921875" style="318" customWidth="1"/>
    <col min="7671" max="7671" width="6" style="318" customWidth="1"/>
    <col min="7672" max="7672" width="11.19921875" style="318" customWidth="1"/>
    <col min="7673" max="7675" width="8.69921875" style="318"/>
    <col min="7676" max="7676" width="10.69921875" style="318" customWidth="1"/>
    <col min="7677" max="7677" width="8" style="318" customWidth="1"/>
    <col min="7678" max="7678" width="5.69921875" style="318" customWidth="1"/>
    <col min="7679" max="7679" width="8.69921875" style="318" customWidth="1"/>
    <col min="7680" max="7680" width="11.19921875" style="318" customWidth="1"/>
    <col min="7681" max="7682" width="5.69921875" style="318" customWidth="1"/>
    <col min="7683" max="7684" width="11.19921875" style="318" customWidth="1"/>
    <col min="7685" max="7686" width="5.69921875" style="318" customWidth="1"/>
    <col min="7687" max="7688" width="11.19921875" style="318" customWidth="1"/>
    <col min="7689" max="7690" width="5.69921875" style="318" customWidth="1"/>
    <col min="7691" max="7692" width="11.19921875" style="318" customWidth="1"/>
    <col min="7693" max="7694" width="5.69921875" style="318" customWidth="1"/>
    <col min="7695" max="7695" width="11.19921875" style="318" customWidth="1"/>
    <col min="7696" max="7696" width="8.69921875" style="318"/>
    <col min="7697" max="7697" width="8.19921875" style="318" customWidth="1"/>
    <col min="7698" max="7906" width="8.69921875" style="318"/>
    <col min="7907" max="7908" width="1.19921875" style="318" customWidth="1"/>
    <col min="7909" max="7909" width="9.19921875" style="318" customWidth="1"/>
    <col min="7910" max="7910" width="8" style="318" customWidth="1"/>
    <col min="7911" max="7911" width="5.69921875" style="318" customWidth="1"/>
    <col min="7912" max="7912" width="8.69921875" style="318" customWidth="1"/>
    <col min="7913" max="7913" width="11.19921875" style="318" customWidth="1"/>
    <col min="7914" max="7915" width="6" style="318" customWidth="1"/>
    <col min="7916" max="7917" width="11.19921875" style="318" customWidth="1"/>
    <col min="7918" max="7919" width="5.69921875" style="318" customWidth="1"/>
    <col min="7920" max="7921" width="11.19921875" style="318" customWidth="1"/>
    <col min="7922" max="7923" width="5.69921875" style="318" customWidth="1"/>
    <col min="7924" max="7925" width="11.19921875" style="318" customWidth="1"/>
    <col min="7926" max="7926" width="6.19921875" style="318" customWidth="1"/>
    <col min="7927" max="7927" width="6" style="318" customWidth="1"/>
    <col min="7928" max="7928" width="11.19921875" style="318" customWidth="1"/>
    <col min="7929" max="7931" width="8.69921875" style="318"/>
    <col min="7932" max="7932" width="10.69921875" style="318" customWidth="1"/>
    <col min="7933" max="7933" width="8" style="318" customWidth="1"/>
    <col min="7934" max="7934" width="5.69921875" style="318" customWidth="1"/>
    <col min="7935" max="7935" width="8.69921875" style="318" customWidth="1"/>
    <col min="7936" max="7936" width="11.19921875" style="318" customWidth="1"/>
    <col min="7937" max="7938" width="5.69921875" style="318" customWidth="1"/>
    <col min="7939" max="7940" width="11.19921875" style="318" customWidth="1"/>
    <col min="7941" max="7942" width="5.69921875" style="318" customWidth="1"/>
    <col min="7943" max="7944" width="11.19921875" style="318" customWidth="1"/>
    <col min="7945" max="7946" width="5.69921875" style="318" customWidth="1"/>
    <col min="7947" max="7948" width="11.19921875" style="318" customWidth="1"/>
    <col min="7949" max="7950" width="5.69921875" style="318" customWidth="1"/>
    <col min="7951" max="7951" width="11.19921875" style="318" customWidth="1"/>
    <col min="7952" max="7952" width="8.69921875" style="318"/>
    <col min="7953" max="7953" width="8.19921875" style="318" customWidth="1"/>
    <col min="7954" max="8162" width="8.69921875" style="318"/>
    <col min="8163" max="8164" width="1.19921875" style="318" customWidth="1"/>
    <col min="8165" max="8165" width="9.19921875" style="318" customWidth="1"/>
    <col min="8166" max="8166" width="8" style="318" customWidth="1"/>
    <col min="8167" max="8167" width="5.69921875" style="318" customWidth="1"/>
    <col min="8168" max="8168" width="8.69921875" style="318" customWidth="1"/>
    <col min="8169" max="8169" width="11.19921875" style="318" customWidth="1"/>
    <col min="8170" max="8171" width="6" style="318" customWidth="1"/>
    <col min="8172" max="8173" width="11.19921875" style="318" customWidth="1"/>
    <col min="8174" max="8175" width="5.69921875" style="318" customWidth="1"/>
    <col min="8176" max="8177" width="11.19921875" style="318" customWidth="1"/>
    <col min="8178" max="8179" width="5.69921875" style="318" customWidth="1"/>
    <col min="8180" max="8181" width="11.19921875" style="318" customWidth="1"/>
    <col min="8182" max="8182" width="6.19921875" style="318" customWidth="1"/>
    <col min="8183" max="8183" width="6" style="318" customWidth="1"/>
    <col min="8184" max="8184" width="11.19921875" style="318" customWidth="1"/>
    <col min="8185" max="8187" width="8.69921875" style="318"/>
    <col min="8188" max="8188" width="10.69921875" style="318" customWidth="1"/>
    <col min="8189" max="8189" width="8" style="318" customWidth="1"/>
    <col min="8190" max="8190" width="5.69921875" style="318" customWidth="1"/>
    <col min="8191" max="8191" width="8.69921875" style="318" customWidth="1"/>
    <col min="8192" max="8192" width="11.19921875" style="318" customWidth="1"/>
    <col min="8193" max="8194" width="5.69921875" style="318" customWidth="1"/>
    <col min="8195" max="8196" width="11.19921875" style="318" customWidth="1"/>
    <col min="8197" max="8198" width="5.69921875" style="318" customWidth="1"/>
    <col min="8199" max="8200" width="11.19921875" style="318" customWidth="1"/>
    <col min="8201" max="8202" width="5.69921875" style="318" customWidth="1"/>
    <col min="8203" max="8204" width="11.19921875" style="318" customWidth="1"/>
    <col min="8205" max="8206" width="5.69921875" style="318" customWidth="1"/>
    <col min="8207" max="8207" width="11.19921875" style="318" customWidth="1"/>
    <col min="8208" max="8208" width="8.69921875" style="318"/>
    <col min="8209" max="8209" width="8.19921875" style="318" customWidth="1"/>
    <col min="8210" max="8418" width="8.69921875" style="318"/>
    <col min="8419" max="8420" width="1.19921875" style="318" customWidth="1"/>
    <col min="8421" max="8421" width="9.19921875" style="318" customWidth="1"/>
    <col min="8422" max="8422" width="8" style="318" customWidth="1"/>
    <col min="8423" max="8423" width="5.69921875" style="318" customWidth="1"/>
    <col min="8424" max="8424" width="8.69921875" style="318" customWidth="1"/>
    <col min="8425" max="8425" width="11.19921875" style="318" customWidth="1"/>
    <col min="8426" max="8427" width="6" style="318" customWidth="1"/>
    <col min="8428" max="8429" width="11.19921875" style="318" customWidth="1"/>
    <col min="8430" max="8431" width="5.69921875" style="318" customWidth="1"/>
    <col min="8432" max="8433" width="11.19921875" style="318" customWidth="1"/>
    <col min="8434" max="8435" width="5.69921875" style="318" customWidth="1"/>
    <col min="8436" max="8437" width="11.19921875" style="318" customWidth="1"/>
    <col min="8438" max="8438" width="6.19921875" style="318" customWidth="1"/>
    <col min="8439" max="8439" width="6" style="318" customWidth="1"/>
    <col min="8440" max="8440" width="11.19921875" style="318" customWidth="1"/>
    <col min="8441" max="8443" width="8.69921875" style="318"/>
    <col min="8444" max="8444" width="10.69921875" style="318" customWidth="1"/>
    <col min="8445" max="8445" width="8" style="318" customWidth="1"/>
    <col min="8446" max="8446" width="5.69921875" style="318" customWidth="1"/>
    <col min="8447" max="8447" width="8.69921875" style="318" customWidth="1"/>
    <col min="8448" max="8448" width="11.19921875" style="318" customWidth="1"/>
    <col min="8449" max="8450" width="5.69921875" style="318" customWidth="1"/>
    <col min="8451" max="8452" width="11.19921875" style="318" customWidth="1"/>
    <col min="8453" max="8454" width="5.69921875" style="318" customWidth="1"/>
    <col min="8455" max="8456" width="11.19921875" style="318" customWidth="1"/>
    <col min="8457" max="8458" width="5.69921875" style="318" customWidth="1"/>
    <col min="8459" max="8460" width="11.19921875" style="318" customWidth="1"/>
    <col min="8461" max="8462" width="5.69921875" style="318" customWidth="1"/>
    <col min="8463" max="8463" width="11.19921875" style="318" customWidth="1"/>
    <col min="8464" max="8464" width="8.69921875" style="318"/>
    <col min="8465" max="8465" width="8.19921875" style="318" customWidth="1"/>
    <col min="8466" max="8674" width="8.69921875" style="318"/>
    <col min="8675" max="8676" width="1.19921875" style="318" customWidth="1"/>
    <col min="8677" max="8677" width="9.19921875" style="318" customWidth="1"/>
    <col min="8678" max="8678" width="8" style="318" customWidth="1"/>
    <col min="8679" max="8679" width="5.69921875" style="318" customWidth="1"/>
    <col min="8680" max="8680" width="8.69921875" style="318" customWidth="1"/>
    <col min="8681" max="8681" width="11.19921875" style="318" customWidth="1"/>
    <col min="8682" max="8683" width="6" style="318" customWidth="1"/>
    <col min="8684" max="8685" width="11.19921875" style="318" customWidth="1"/>
    <col min="8686" max="8687" width="5.69921875" style="318" customWidth="1"/>
    <col min="8688" max="8689" width="11.19921875" style="318" customWidth="1"/>
    <col min="8690" max="8691" width="5.69921875" style="318" customWidth="1"/>
    <col min="8692" max="8693" width="11.19921875" style="318" customWidth="1"/>
    <col min="8694" max="8694" width="6.19921875" style="318" customWidth="1"/>
    <col min="8695" max="8695" width="6" style="318" customWidth="1"/>
    <col min="8696" max="8696" width="11.19921875" style="318" customWidth="1"/>
    <col min="8697" max="8699" width="8.69921875" style="318"/>
    <col min="8700" max="8700" width="10.69921875" style="318" customWidth="1"/>
    <col min="8701" max="8701" width="8" style="318" customWidth="1"/>
    <col min="8702" max="8702" width="5.69921875" style="318" customWidth="1"/>
    <col min="8703" max="8703" width="8.69921875" style="318" customWidth="1"/>
    <col min="8704" max="8704" width="11.19921875" style="318" customWidth="1"/>
    <col min="8705" max="8706" width="5.69921875" style="318" customWidth="1"/>
    <col min="8707" max="8708" width="11.19921875" style="318" customWidth="1"/>
    <col min="8709" max="8710" width="5.69921875" style="318" customWidth="1"/>
    <col min="8711" max="8712" width="11.19921875" style="318" customWidth="1"/>
    <col min="8713" max="8714" width="5.69921875" style="318" customWidth="1"/>
    <col min="8715" max="8716" width="11.19921875" style="318" customWidth="1"/>
    <col min="8717" max="8718" width="5.69921875" style="318" customWidth="1"/>
    <col min="8719" max="8719" width="11.19921875" style="318" customWidth="1"/>
    <col min="8720" max="8720" width="8.69921875" style="318"/>
    <col min="8721" max="8721" width="8.19921875" style="318" customWidth="1"/>
    <col min="8722" max="8930" width="8.69921875" style="318"/>
    <col min="8931" max="8932" width="1.19921875" style="318" customWidth="1"/>
    <col min="8933" max="8933" width="9.19921875" style="318" customWidth="1"/>
    <col min="8934" max="8934" width="8" style="318" customWidth="1"/>
    <col min="8935" max="8935" width="5.69921875" style="318" customWidth="1"/>
    <col min="8936" max="8936" width="8.69921875" style="318" customWidth="1"/>
    <col min="8937" max="8937" width="11.19921875" style="318" customWidth="1"/>
    <col min="8938" max="8939" width="6" style="318" customWidth="1"/>
    <col min="8940" max="8941" width="11.19921875" style="318" customWidth="1"/>
    <col min="8942" max="8943" width="5.69921875" style="318" customWidth="1"/>
    <col min="8944" max="8945" width="11.19921875" style="318" customWidth="1"/>
    <col min="8946" max="8947" width="5.69921875" style="318" customWidth="1"/>
    <col min="8948" max="8949" width="11.19921875" style="318" customWidth="1"/>
    <col min="8950" max="8950" width="6.19921875" style="318" customWidth="1"/>
    <col min="8951" max="8951" width="6" style="318" customWidth="1"/>
    <col min="8952" max="8952" width="11.19921875" style="318" customWidth="1"/>
    <col min="8953" max="8955" width="8.69921875" style="318"/>
    <col min="8956" max="8956" width="10.69921875" style="318" customWidth="1"/>
    <col min="8957" max="8957" width="8" style="318" customWidth="1"/>
    <col min="8958" max="8958" width="5.69921875" style="318" customWidth="1"/>
    <col min="8959" max="8959" width="8.69921875" style="318" customWidth="1"/>
    <col min="8960" max="8960" width="11.19921875" style="318" customWidth="1"/>
    <col min="8961" max="8962" width="5.69921875" style="318" customWidth="1"/>
    <col min="8963" max="8964" width="11.19921875" style="318" customWidth="1"/>
    <col min="8965" max="8966" width="5.69921875" style="318" customWidth="1"/>
    <col min="8967" max="8968" width="11.19921875" style="318" customWidth="1"/>
    <col min="8969" max="8970" width="5.69921875" style="318" customWidth="1"/>
    <col min="8971" max="8972" width="11.19921875" style="318" customWidth="1"/>
    <col min="8973" max="8974" width="5.69921875" style="318" customWidth="1"/>
    <col min="8975" max="8975" width="11.19921875" style="318" customWidth="1"/>
    <col min="8976" max="8976" width="8.69921875" style="318"/>
    <col min="8977" max="8977" width="8.19921875" style="318" customWidth="1"/>
    <col min="8978" max="9186" width="8.69921875" style="318"/>
    <col min="9187" max="9188" width="1.19921875" style="318" customWidth="1"/>
    <col min="9189" max="9189" width="9.19921875" style="318" customWidth="1"/>
    <col min="9190" max="9190" width="8" style="318" customWidth="1"/>
    <col min="9191" max="9191" width="5.69921875" style="318" customWidth="1"/>
    <col min="9192" max="9192" width="8.69921875" style="318" customWidth="1"/>
    <col min="9193" max="9193" width="11.19921875" style="318" customWidth="1"/>
    <col min="9194" max="9195" width="6" style="318" customWidth="1"/>
    <col min="9196" max="9197" width="11.19921875" style="318" customWidth="1"/>
    <col min="9198" max="9199" width="5.69921875" style="318" customWidth="1"/>
    <col min="9200" max="9201" width="11.19921875" style="318" customWidth="1"/>
    <col min="9202" max="9203" width="5.69921875" style="318" customWidth="1"/>
    <col min="9204" max="9205" width="11.19921875" style="318" customWidth="1"/>
    <col min="9206" max="9206" width="6.19921875" style="318" customWidth="1"/>
    <col min="9207" max="9207" width="6" style="318" customWidth="1"/>
    <col min="9208" max="9208" width="11.19921875" style="318" customWidth="1"/>
    <col min="9209" max="9211" width="8.69921875" style="318"/>
    <col min="9212" max="9212" width="10.69921875" style="318" customWidth="1"/>
    <col min="9213" max="9213" width="8" style="318" customWidth="1"/>
    <col min="9214" max="9214" width="5.69921875" style="318" customWidth="1"/>
    <col min="9215" max="9215" width="8.69921875" style="318" customWidth="1"/>
    <col min="9216" max="9216" width="11.19921875" style="318" customWidth="1"/>
    <col min="9217" max="9218" width="5.69921875" style="318" customWidth="1"/>
    <col min="9219" max="9220" width="11.19921875" style="318" customWidth="1"/>
    <col min="9221" max="9222" width="5.69921875" style="318" customWidth="1"/>
    <col min="9223" max="9224" width="11.19921875" style="318" customWidth="1"/>
    <col min="9225" max="9226" width="5.69921875" style="318" customWidth="1"/>
    <col min="9227" max="9228" width="11.19921875" style="318" customWidth="1"/>
    <col min="9229" max="9230" width="5.69921875" style="318" customWidth="1"/>
    <col min="9231" max="9231" width="11.19921875" style="318" customWidth="1"/>
    <col min="9232" max="9232" width="8.69921875" style="318"/>
    <col min="9233" max="9233" width="8.19921875" style="318" customWidth="1"/>
    <col min="9234" max="9442" width="8.69921875" style="318"/>
    <col min="9443" max="9444" width="1.19921875" style="318" customWidth="1"/>
    <col min="9445" max="9445" width="9.19921875" style="318" customWidth="1"/>
    <col min="9446" max="9446" width="8" style="318" customWidth="1"/>
    <col min="9447" max="9447" width="5.69921875" style="318" customWidth="1"/>
    <col min="9448" max="9448" width="8.69921875" style="318" customWidth="1"/>
    <col min="9449" max="9449" width="11.19921875" style="318" customWidth="1"/>
    <col min="9450" max="9451" width="6" style="318" customWidth="1"/>
    <col min="9452" max="9453" width="11.19921875" style="318" customWidth="1"/>
    <col min="9454" max="9455" width="5.69921875" style="318" customWidth="1"/>
    <col min="9456" max="9457" width="11.19921875" style="318" customWidth="1"/>
    <col min="9458" max="9459" width="5.69921875" style="318" customWidth="1"/>
    <col min="9460" max="9461" width="11.19921875" style="318" customWidth="1"/>
    <col min="9462" max="9462" width="6.19921875" style="318" customWidth="1"/>
    <col min="9463" max="9463" width="6" style="318" customWidth="1"/>
    <col min="9464" max="9464" width="11.19921875" style="318" customWidth="1"/>
    <col min="9465" max="9467" width="8.69921875" style="318"/>
    <col min="9468" max="9468" width="10.69921875" style="318" customWidth="1"/>
    <col min="9469" max="9469" width="8" style="318" customWidth="1"/>
    <col min="9470" max="9470" width="5.69921875" style="318" customWidth="1"/>
    <col min="9471" max="9471" width="8.69921875" style="318" customWidth="1"/>
    <col min="9472" max="9472" width="11.19921875" style="318" customWidth="1"/>
    <col min="9473" max="9474" width="5.69921875" style="318" customWidth="1"/>
    <col min="9475" max="9476" width="11.19921875" style="318" customWidth="1"/>
    <col min="9477" max="9478" width="5.69921875" style="318" customWidth="1"/>
    <col min="9479" max="9480" width="11.19921875" style="318" customWidth="1"/>
    <col min="9481" max="9482" width="5.69921875" style="318" customWidth="1"/>
    <col min="9483" max="9484" width="11.19921875" style="318" customWidth="1"/>
    <col min="9485" max="9486" width="5.69921875" style="318" customWidth="1"/>
    <col min="9487" max="9487" width="11.19921875" style="318" customWidth="1"/>
    <col min="9488" max="9488" width="8.69921875" style="318"/>
    <col min="9489" max="9489" width="8.19921875" style="318" customWidth="1"/>
    <col min="9490" max="9698" width="8.69921875" style="318"/>
    <col min="9699" max="9700" width="1.19921875" style="318" customWidth="1"/>
    <col min="9701" max="9701" width="9.19921875" style="318" customWidth="1"/>
    <col min="9702" max="9702" width="8" style="318" customWidth="1"/>
    <col min="9703" max="9703" width="5.69921875" style="318" customWidth="1"/>
    <col min="9704" max="9704" width="8.69921875" style="318" customWidth="1"/>
    <col min="9705" max="9705" width="11.19921875" style="318" customWidth="1"/>
    <col min="9706" max="9707" width="6" style="318" customWidth="1"/>
    <col min="9708" max="9709" width="11.19921875" style="318" customWidth="1"/>
    <col min="9710" max="9711" width="5.69921875" style="318" customWidth="1"/>
    <col min="9712" max="9713" width="11.19921875" style="318" customWidth="1"/>
    <col min="9714" max="9715" width="5.69921875" style="318" customWidth="1"/>
    <col min="9716" max="9717" width="11.19921875" style="318" customWidth="1"/>
    <col min="9718" max="9718" width="6.19921875" style="318" customWidth="1"/>
    <col min="9719" max="9719" width="6" style="318" customWidth="1"/>
    <col min="9720" max="9720" width="11.19921875" style="318" customWidth="1"/>
    <col min="9721" max="9723" width="8.69921875" style="318"/>
    <col min="9724" max="9724" width="10.69921875" style="318" customWidth="1"/>
    <col min="9725" max="9725" width="8" style="318" customWidth="1"/>
    <col min="9726" max="9726" width="5.69921875" style="318" customWidth="1"/>
    <col min="9727" max="9727" width="8.69921875" style="318" customWidth="1"/>
    <col min="9728" max="9728" width="11.19921875" style="318" customWidth="1"/>
    <col min="9729" max="9730" width="5.69921875" style="318" customWidth="1"/>
    <col min="9731" max="9732" width="11.19921875" style="318" customWidth="1"/>
    <col min="9733" max="9734" width="5.69921875" style="318" customWidth="1"/>
    <col min="9735" max="9736" width="11.19921875" style="318" customWidth="1"/>
    <col min="9737" max="9738" width="5.69921875" style="318" customWidth="1"/>
    <col min="9739" max="9740" width="11.19921875" style="318" customWidth="1"/>
    <col min="9741" max="9742" width="5.69921875" style="318" customWidth="1"/>
    <col min="9743" max="9743" width="11.19921875" style="318" customWidth="1"/>
    <col min="9744" max="9744" width="8.69921875" style="318"/>
    <col min="9745" max="9745" width="8.19921875" style="318" customWidth="1"/>
    <col min="9746" max="9954" width="8.69921875" style="318"/>
    <col min="9955" max="9956" width="1.19921875" style="318" customWidth="1"/>
    <col min="9957" max="9957" width="9.19921875" style="318" customWidth="1"/>
    <col min="9958" max="9958" width="8" style="318" customWidth="1"/>
    <col min="9959" max="9959" width="5.69921875" style="318" customWidth="1"/>
    <col min="9960" max="9960" width="8.69921875" style="318" customWidth="1"/>
    <col min="9961" max="9961" width="11.19921875" style="318" customWidth="1"/>
    <col min="9962" max="9963" width="6" style="318" customWidth="1"/>
    <col min="9964" max="9965" width="11.19921875" style="318" customWidth="1"/>
    <col min="9966" max="9967" width="5.69921875" style="318" customWidth="1"/>
    <col min="9968" max="9969" width="11.19921875" style="318" customWidth="1"/>
    <col min="9970" max="9971" width="5.69921875" style="318" customWidth="1"/>
    <col min="9972" max="9973" width="11.19921875" style="318" customWidth="1"/>
    <col min="9974" max="9974" width="6.19921875" style="318" customWidth="1"/>
    <col min="9975" max="9975" width="6" style="318" customWidth="1"/>
    <col min="9976" max="9976" width="11.19921875" style="318" customWidth="1"/>
    <col min="9977" max="9979" width="8.69921875" style="318"/>
    <col min="9980" max="9980" width="10.69921875" style="318" customWidth="1"/>
    <col min="9981" max="9981" width="8" style="318" customWidth="1"/>
    <col min="9982" max="9982" width="5.69921875" style="318" customWidth="1"/>
    <col min="9983" max="9983" width="8.69921875" style="318" customWidth="1"/>
    <col min="9984" max="9984" width="11.19921875" style="318" customWidth="1"/>
    <col min="9985" max="9986" width="5.69921875" style="318" customWidth="1"/>
    <col min="9987" max="9988" width="11.19921875" style="318" customWidth="1"/>
    <col min="9989" max="9990" width="5.69921875" style="318" customWidth="1"/>
    <col min="9991" max="9992" width="11.19921875" style="318" customWidth="1"/>
    <col min="9993" max="9994" width="5.69921875" style="318" customWidth="1"/>
    <col min="9995" max="9996" width="11.19921875" style="318" customWidth="1"/>
    <col min="9997" max="9998" width="5.69921875" style="318" customWidth="1"/>
    <col min="9999" max="9999" width="11.19921875" style="318" customWidth="1"/>
    <col min="10000" max="10000" width="8.69921875" style="318"/>
    <col min="10001" max="10001" width="8.19921875" style="318" customWidth="1"/>
    <col min="10002" max="10210" width="8.69921875" style="318"/>
    <col min="10211" max="10212" width="1.19921875" style="318" customWidth="1"/>
    <col min="10213" max="10213" width="9.19921875" style="318" customWidth="1"/>
    <col min="10214" max="10214" width="8" style="318" customWidth="1"/>
    <col min="10215" max="10215" width="5.69921875" style="318" customWidth="1"/>
    <col min="10216" max="10216" width="8.69921875" style="318" customWidth="1"/>
    <col min="10217" max="10217" width="11.19921875" style="318" customWidth="1"/>
    <col min="10218" max="10219" width="6" style="318" customWidth="1"/>
    <col min="10220" max="10221" width="11.19921875" style="318" customWidth="1"/>
    <col min="10222" max="10223" width="5.69921875" style="318" customWidth="1"/>
    <col min="10224" max="10225" width="11.19921875" style="318" customWidth="1"/>
    <col min="10226" max="10227" width="5.69921875" style="318" customWidth="1"/>
    <col min="10228" max="10229" width="11.19921875" style="318" customWidth="1"/>
    <col min="10230" max="10230" width="6.19921875" style="318" customWidth="1"/>
    <col min="10231" max="10231" width="6" style="318" customWidth="1"/>
    <col min="10232" max="10232" width="11.19921875" style="318" customWidth="1"/>
    <col min="10233" max="10235" width="8.69921875" style="318"/>
    <col min="10236" max="10236" width="10.69921875" style="318" customWidth="1"/>
    <col min="10237" max="10237" width="8" style="318" customWidth="1"/>
    <col min="10238" max="10238" width="5.69921875" style="318" customWidth="1"/>
    <col min="10239" max="10239" width="8.69921875" style="318" customWidth="1"/>
    <col min="10240" max="10240" width="11.19921875" style="318" customWidth="1"/>
    <col min="10241" max="10242" width="5.69921875" style="318" customWidth="1"/>
    <col min="10243" max="10244" width="11.19921875" style="318" customWidth="1"/>
    <col min="10245" max="10246" width="5.69921875" style="318" customWidth="1"/>
    <col min="10247" max="10248" width="11.19921875" style="318" customWidth="1"/>
    <col min="10249" max="10250" width="5.69921875" style="318" customWidth="1"/>
    <col min="10251" max="10252" width="11.19921875" style="318" customWidth="1"/>
    <col min="10253" max="10254" width="5.69921875" style="318" customWidth="1"/>
    <col min="10255" max="10255" width="11.19921875" style="318" customWidth="1"/>
    <col min="10256" max="10256" width="8.69921875" style="318"/>
    <col min="10257" max="10257" width="8.19921875" style="318" customWidth="1"/>
    <col min="10258" max="10466" width="8.69921875" style="318"/>
    <col min="10467" max="10468" width="1.19921875" style="318" customWidth="1"/>
    <col min="10469" max="10469" width="9.19921875" style="318" customWidth="1"/>
    <col min="10470" max="10470" width="8" style="318" customWidth="1"/>
    <col min="10471" max="10471" width="5.69921875" style="318" customWidth="1"/>
    <col min="10472" max="10472" width="8.69921875" style="318" customWidth="1"/>
    <col min="10473" max="10473" width="11.19921875" style="318" customWidth="1"/>
    <col min="10474" max="10475" width="6" style="318" customWidth="1"/>
    <col min="10476" max="10477" width="11.19921875" style="318" customWidth="1"/>
    <col min="10478" max="10479" width="5.69921875" style="318" customWidth="1"/>
    <col min="10480" max="10481" width="11.19921875" style="318" customWidth="1"/>
    <col min="10482" max="10483" width="5.69921875" style="318" customWidth="1"/>
    <col min="10484" max="10485" width="11.19921875" style="318" customWidth="1"/>
    <col min="10486" max="10486" width="6.19921875" style="318" customWidth="1"/>
    <col min="10487" max="10487" width="6" style="318" customWidth="1"/>
    <col min="10488" max="10488" width="11.19921875" style="318" customWidth="1"/>
    <col min="10489" max="10491" width="8.69921875" style="318"/>
    <col min="10492" max="10492" width="10.69921875" style="318" customWidth="1"/>
    <col min="10493" max="10493" width="8" style="318" customWidth="1"/>
    <col min="10494" max="10494" width="5.69921875" style="318" customWidth="1"/>
    <col min="10495" max="10495" width="8.69921875" style="318" customWidth="1"/>
    <col min="10496" max="10496" width="11.19921875" style="318" customWidth="1"/>
    <col min="10497" max="10498" width="5.69921875" style="318" customWidth="1"/>
    <col min="10499" max="10500" width="11.19921875" style="318" customWidth="1"/>
    <col min="10501" max="10502" width="5.69921875" style="318" customWidth="1"/>
    <col min="10503" max="10504" width="11.19921875" style="318" customWidth="1"/>
    <col min="10505" max="10506" width="5.69921875" style="318" customWidth="1"/>
    <col min="10507" max="10508" width="11.19921875" style="318" customWidth="1"/>
    <col min="10509" max="10510" width="5.69921875" style="318" customWidth="1"/>
    <col min="10511" max="10511" width="11.19921875" style="318" customWidth="1"/>
    <col min="10512" max="10512" width="8.69921875" style="318"/>
    <col min="10513" max="10513" width="8.19921875" style="318" customWidth="1"/>
    <col min="10514" max="10722" width="8.69921875" style="318"/>
    <col min="10723" max="10724" width="1.19921875" style="318" customWidth="1"/>
    <col min="10725" max="10725" width="9.19921875" style="318" customWidth="1"/>
    <col min="10726" max="10726" width="8" style="318" customWidth="1"/>
    <col min="10727" max="10727" width="5.69921875" style="318" customWidth="1"/>
    <col min="10728" max="10728" width="8.69921875" style="318" customWidth="1"/>
    <col min="10729" max="10729" width="11.19921875" style="318" customWidth="1"/>
    <col min="10730" max="10731" width="6" style="318" customWidth="1"/>
    <col min="10732" max="10733" width="11.19921875" style="318" customWidth="1"/>
    <col min="10734" max="10735" width="5.69921875" style="318" customWidth="1"/>
    <col min="10736" max="10737" width="11.19921875" style="318" customWidth="1"/>
    <col min="10738" max="10739" width="5.69921875" style="318" customWidth="1"/>
    <col min="10740" max="10741" width="11.19921875" style="318" customWidth="1"/>
    <col min="10742" max="10742" width="6.19921875" style="318" customWidth="1"/>
    <col min="10743" max="10743" width="6" style="318" customWidth="1"/>
    <col min="10744" max="10744" width="11.19921875" style="318" customWidth="1"/>
    <col min="10745" max="10747" width="8.69921875" style="318"/>
    <col min="10748" max="10748" width="10.69921875" style="318" customWidth="1"/>
    <col min="10749" max="10749" width="8" style="318" customWidth="1"/>
    <col min="10750" max="10750" width="5.69921875" style="318" customWidth="1"/>
    <col min="10751" max="10751" width="8.69921875" style="318" customWidth="1"/>
    <col min="10752" max="10752" width="11.19921875" style="318" customWidth="1"/>
    <col min="10753" max="10754" width="5.69921875" style="318" customWidth="1"/>
    <col min="10755" max="10756" width="11.19921875" style="318" customWidth="1"/>
    <col min="10757" max="10758" width="5.69921875" style="318" customWidth="1"/>
    <col min="10759" max="10760" width="11.19921875" style="318" customWidth="1"/>
    <col min="10761" max="10762" width="5.69921875" style="318" customWidth="1"/>
    <col min="10763" max="10764" width="11.19921875" style="318" customWidth="1"/>
    <col min="10765" max="10766" width="5.69921875" style="318" customWidth="1"/>
    <col min="10767" max="10767" width="11.19921875" style="318" customWidth="1"/>
    <col min="10768" max="10768" width="8.69921875" style="318"/>
    <col min="10769" max="10769" width="8.19921875" style="318" customWidth="1"/>
    <col min="10770" max="10978" width="8.69921875" style="318"/>
    <col min="10979" max="10980" width="1.19921875" style="318" customWidth="1"/>
    <col min="10981" max="10981" width="9.19921875" style="318" customWidth="1"/>
    <col min="10982" max="10982" width="8" style="318" customWidth="1"/>
    <col min="10983" max="10983" width="5.69921875" style="318" customWidth="1"/>
    <col min="10984" max="10984" width="8.69921875" style="318" customWidth="1"/>
    <col min="10985" max="10985" width="11.19921875" style="318" customWidth="1"/>
    <col min="10986" max="10987" width="6" style="318" customWidth="1"/>
    <col min="10988" max="10989" width="11.19921875" style="318" customWidth="1"/>
    <col min="10990" max="10991" width="5.69921875" style="318" customWidth="1"/>
    <col min="10992" max="10993" width="11.19921875" style="318" customWidth="1"/>
    <col min="10994" max="10995" width="5.69921875" style="318" customWidth="1"/>
    <col min="10996" max="10997" width="11.19921875" style="318" customWidth="1"/>
    <col min="10998" max="10998" width="6.19921875" style="318" customWidth="1"/>
    <col min="10999" max="10999" width="6" style="318" customWidth="1"/>
    <col min="11000" max="11000" width="11.19921875" style="318" customWidth="1"/>
    <col min="11001" max="11003" width="8.69921875" style="318"/>
    <col min="11004" max="11004" width="10.69921875" style="318" customWidth="1"/>
    <col min="11005" max="11005" width="8" style="318" customWidth="1"/>
    <col min="11006" max="11006" width="5.69921875" style="318" customWidth="1"/>
    <col min="11007" max="11007" width="8.69921875" style="318" customWidth="1"/>
    <col min="11008" max="11008" width="11.19921875" style="318" customWidth="1"/>
    <col min="11009" max="11010" width="5.69921875" style="318" customWidth="1"/>
    <col min="11011" max="11012" width="11.19921875" style="318" customWidth="1"/>
    <col min="11013" max="11014" width="5.69921875" style="318" customWidth="1"/>
    <col min="11015" max="11016" width="11.19921875" style="318" customWidth="1"/>
    <col min="11017" max="11018" width="5.69921875" style="318" customWidth="1"/>
    <col min="11019" max="11020" width="11.19921875" style="318" customWidth="1"/>
    <col min="11021" max="11022" width="5.69921875" style="318" customWidth="1"/>
    <col min="11023" max="11023" width="11.19921875" style="318" customWidth="1"/>
    <col min="11024" max="11024" width="8.69921875" style="318"/>
    <col min="11025" max="11025" width="8.19921875" style="318" customWidth="1"/>
    <col min="11026" max="11234" width="8.69921875" style="318"/>
    <col min="11235" max="11236" width="1.19921875" style="318" customWidth="1"/>
    <col min="11237" max="11237" width="9.19921875" style="318" customWidth="1"/>
    <col min="11238" max="11238" width="8" style="318" customWidth="1"/>
    <col min="11239" max="11239" width="5.69921875" style="318" customWidth="1"/>
    <col min="11240" max="11240" width="8.69921875" style="318" customWidth="1"/>
    <col min="11241" max="11241" width="11.19921875" style="318" customWidth="1"/>
    <col min="11242" max="11243" width="6" style="318" customWidth="1"/>
    <col min="11244" max="11245" width="11.19921875" style="318" customWidth="1"/>
    <col min="11246" max="11247" width="5.69921875" style="318" customWidth="1"/>
    <col min="11248" max="11249" width="11.19921875" style="318" customWidth="1"/>
    <col min="11250" max="11251" width="5.69921875" style="318" customWidth="1"/>
    <col min="11252" max="11253" width="11.19921875" style="318" customWidth="1"/>
    <col min="11254" max="11254" width="6.19921875" style="318" customWidth="1"/>
    <col min="11255" max="11255" width="6" style="318" customWidth="1"/>
    <col min="11256" max="11256" width="11.19921875" style="318" customWidth="1"/>
    <col min="11257" max="11259" width="8.69921875" style="318"/>
    <col min="11260" max="11260" width="10.69921875" style="318" customWidth="1"/>
    <col min="11261" max="11261" width="8" style="318" customWidth="1"/>
    <col min="11262" max="11262" width="5.69921875" style="318" customWidth="1"/>
    <col min="11263" max="11263" width="8.69921875" style="318" customWidth="1"/>
    <col min="11264" max="11264" width="11.19921875" style="318" customWidth="1"/>
    <col min="11265" max="11266" width="5.69921875" style="318" customWidth="1"/>
    <col min="11267" max="11268" width="11.19921875" style="318" customWidth="1"/>
    <col min="11269" max="11270" width="5.69921875" style="318" customWidth="1"/>
    <col min="11271" max="11272" width="11.19921875" style="318" customWidth="1"/>
    <col min="11273" max="11274" width="5.69921875" style="318" customWidth="1"/>
    <col min="11275" max="11276" width="11.19921875" style="318" customWidth="1"/>
    <col min="11277" max="11278" width="5.69921875" style="318" customWidth="1"/>
    <col min="11279" max="11279" width="11.19921875" style="318" customWidth="1"/>
    <col min="11280" max="11280" width="8.69921875" style="318"/>
    <col min="11281" max="11281" width="8.19921875" style="318" customWidth="1"/>
    <col min="11282" max="11490" width="8.69921875" style="318"/>
    <col min="11491" max="11492" width="1.19921875" style="318" customWidth="1"/>
    <col min="11493" max="11493" width="9.19921875" style="318" customWidth="1"/>
    <col min="11494" max="11494" width="8" style="318" customWidth="1"/>
    <col min="11495" max="11495" width="5.69921875" style="318" customWidth="1"/>
    <col min="11496" max="11496" width="8.69921875" style="318" customWidth="1"/>
    <col min="11497" max="11497" width="11.19921875" style="318" customWidth="1"/>
    <col min="11498" max="11499" width="6" style="318" customWidth="1"/>
    <col min="11500" max="11501" width="11.19921875" style="318" customWidth="1"/>
    <col min="11502" max="11503" width="5.69921875" style="318" customWidth="1"/>
    <col min="11504" max="11505" width="11.19921875" style="318" customWidth="1"/>
    <col min="11506" max="11507" width="5.69921875" style="318" customWidth="1"/>
    <col min="11508" max="11509" width="11.19921875" style="318" customWidth="1"/>
    <col min="11510" max="11510" width="6.19921875" style="318" customWidth="1"/>
    <col min="11511" max="11511" width="6" style="318" customWidth="1"/>
    <col min="11512" max="11512" width="11.19921875" style="318" customWidth="1"/>
    <col min="11513" max="11515" width="8.69921875" style="318"/>
    <col min="11516" max="11516" width="10.69921875" style="318" customWidth="1"/>
    <col min="11517" max="11517" width="8" style="318" customWidth="1"/>
    <col min="11518" max="11518" width="5.69921875" style="318" customWidth="1"/>
    <col min="11519" max="11519" width="8.69921875" style="318" customWidth="1"/>
    <col min="11520" max="11520" width="11.19921875" style="318" customWidth="1"/>
    <col min="11521" max="11522" width="5.69921875" style="318" customWidth="1"/>
    <col min="11523" max="11524" width="11.19921875" style="318" customWidth="1"/>
    <col min="11525" max="11526" width="5.69921875" style="318" customWidth="1"/>
    <col min="11527" max="11528" width="11.19921875" style="318" customWidth="1"/>
    <col min="11529" max="11530" width="5.69921875" style="318" customWidth="1"/>
    <col min="11531" max="11532" width="11.19921875" style="318" customWidth="1"/>
    <col min="11533" max="11534" width="5.69921875" style="318" customWidth="1"/>
    <col min="11535" max="11535" width="11.19921875" style="318" customWidth="1"/>
    <col min="11536" max="11536" width="8.69921875" style="318"/>
    <col min="11537" max="11537" width="8.19921875" style="318" customWidth="1"/>
    <col min="11538" max="11746" width="8.69921875" style="318"/>
    <col min="11747" max="11748" width="1.19921875" style="318" customWidth="1"/>
    <col min="11749" max="11749" width="9.19921875" style="318" customWidth="1"/>
    <col min="11750" max="11750" width="8" style="318" customWidth="1"/>
    <col min="11751" max="11751" width="5.69921875" style="318" customWidth="1"/>
    <col min="11752" max="11752" width="8.69921875" style="318" customWidth="1"/>
    <col min="11753" max="11753" width="11.19921875" style="318" customWidth="1"/>
    <col min="11754" max="11755" width="6" style="318" customWidth="1"/>
    <col min="11756" max="11757" width="11.19921875" style="318" customWidth="1"/>
    <col min="11758" max="11759" width="5.69921875" style="318" customWidth="1"/>
    <col min="11760" max="11761" width="11.19921875" style="318" customWidth="1"/>
    <col min="11762" max="11763" width="5.69921875" style="318" customWidth="1"/>
    <col min="11764" max="11765" width="11.19921875" style="318" customWidth="1"/>
    <col min="11766" max="11766" width="6.19921875" style="318" customWidth="1"/>
    <col min="11767" max="11767" width="6" style="318" customWidth="1"/>
    <col min="11768" max="11768" width="11.19921875" style="318" customWidth="1"/>
    <col min="11769" max="11771" width="8.69921875" style="318"/>
    <col min="11772" max="11772" width="10.69921875" style="318" customWidth="1"/>
    <col min="11773" max="11773" width="8" style="318" customWidth="1"/>
    <col min="11774" max="11774" width="5.69921875" style="318" customWidth="1"/>
    <col min="11775" max="11775" width="8.69921875" style="318" customWidth="1"/>
    <col min="11776" max="11776" width="11.19921875" style="318" customWidth="1"/>
    <col min="11777" max="11778" width="5.69921875" style="318" customWidth="1"/>
    <col min="11779" max="11780" width="11.19921875" style="318" customWidth="1"/>
    <col min="11781" max="11782" width="5.69921875" style="318" customWidth="1"/>
    <col min="11783" max="11784" width="11.19921875" style="318" customWidth="1"/>
    <col min="11785" max="11786" width="5.69921875" style="318" customWidth="1"/>
    <col min="11787" max="11788" width="11.19921875" style="318" customWidth="1"/>
    <col min="11789" max="11790" width="5.69921875" style="318" customWidth="1"/>
    <col min="11791" max="11791" width="11.19921875" style="318" customWidth="1"/>
    <col min="11792" max="11792" width="8.69921875" style="318"/>
    <col min="11793" max="11793" width="8.19921875" style="318" customWidth="1"/>
    <col min="11794" max="12002" width="8.69921875" style="318"/>
    <col min="12003" max="12004" width="1.19921875" style="318" customWidth="1"/>
    <col min="12005" max="12005" width="9.19921875" style="318" customWidth="1"/>
    <col min="12006" max="12006" width="8" style="318" customWidth="1"/>
    <col min="12007" max="12007" width="5.69921875" style="318" customWidth="1"/>
    <col min="12008" max="12008" width="8.69921875" style="318" customWidth="1"/>
    <col min="12009" max="12009" width="11.19921875" style="318" customWidth="1"/>
    <col min="12010" max="12011" width="6" style="318" customWidth="1"/>
    <col min="12012" max="12013" width="11.19921875" style="318" customWidth="1"/>
    <col min="12014" max="12015" width="5.69921875" style="318" customWidth="1"/>
    <col min="12016" max="12017" width="11.19921875" style="318" customWidth="1"/>
    <col min="12018" max="12019" width="5.69921875" style="318" customWidth="1"/>
    <col min="12020" max="12021" width="11.19921875" style="318" customWidth="1"/>
    <col min="12022" max="12022" width="6.19921875" style="318" customWidth="1"/>
    <col min="12023" max="12023" width="6" style="318" customWidth="1"/>
    <col min="12024" max="12024" width="11.19921875" style="318" customWidth="1"/>
    <col min="12025" max="12027" width="8.69921875" style="318"/>
    <col min="12028" max="12028" width="10.69921875" style="318" customWidth="1"/>
    <col min="12029" max="12029" width="8" style="318" customWidth="1"/>
    <col min="12030" max="12030" width="5.69921875" style="318" customWidth="1"/>
    <col min="12031" max="12031" width="8.69921875" style="318" customWidth="1"/>
    <col min="12032" max="12032" width="11.19921875" style="318" customWidth="1"/>
    <col min="12033" max="12034" width="5.69921875" style="318" customWidth="1"/>
    <col min="12035" max="12036" width="11.19921875" style="318" customWidth="1"/>
    <col min="12037" max="12038" width="5.69921875" style="318" customWidth="1"/>
    <col min="12039" max="12040" width="11.19921875" style="318" customWidth="1"/>
    <col min="12041" max="12042" width="5.69921875" style="318" customWidth="1"/>
    <col min="12043" max="12044" width="11.19921875" style="318" customWidth="1"/>
    <col min="12045" max="12046" width="5.69921875" style="318" customWidth="1"/>
    <col min="12047" max="12047" width="11.19921875" style="318" customWidth="1"/>
    <col min="12048" max="12048" width="8.69921875" style="318"/>
    <col min="12049" max="12049" width="8.19921875" style="318" customWidth="1"/>
    <col min="12050" max="12258" width="8.69921875" style="318"/>
    <col min="12259" max="12260" width="1.19921875" style="318" customWidth="1"/>
    <col min="12261" max="12261" width="9.19921875" style="318" customWidth="1"/>
    <col min="12262" max="12262" width="8" style="318" customWidth="1"/>
    <col min="12263" max="12263" width="5.69921875" style="318" customWidth="1"/>
    <col min="12264" max="12264" width="8.69921875" style="318" customWidth="1"/>
    <col min="12265" max="12265" width="11.19921875" style="318" customWidth="1"/>
    <col min="12266" max="12267" width="6" style="318" customWidth="1"/>
    <col min="12268" max="12269" width="11.19921875" style="318" customWidth="1"/>
    <col min="12270" max="12271" width="5.69921875" style="318" customWidth="1"/>
    <col min="12272" max="12273" width="11.19921875" style="318" customWidth="1"/>
    <col min="12274" max="12275" width="5.69921875" style="318" customWidth="1"/>
    <col min="12276" max="12277" width="11.19921875" style="318" customWidth="1"/>
    <col min="12278" max="12278" width="6.19921875" style="318" customWidth="1"/>
    <col min="12279" max="12279" width="6" style="318" customWidth="1"/>
    <col min="12280" max="12280" width="11.19921875" style="318" customWidth="1"/>
    <col min="12281" max="12283" width="8.69921875" style="318"/>
    <col min="12284" max="12284" width="10.69921875" style="318" customWidth="1"/>
    <col min="12285" max="12285" width="8" style="318" customWidth="1"/>
    <col min="12286" max="12286" width="5.69921875" style="318" customWidth="1"/>
    <col min="12287" max="12287" width="8.69921875" style="318" customWidth="1"/>
    <col min="12288" max="12288" width="11.19921875" style="318" customWidth="1"/>
    <col min="12289" max="12290" width="5.69921875" style="318" customWidth="1"/>
    <col min="12291" max="12292" width="11.19921875" style="318" customWidth="1"/>
    <col min="12293" max="12294" width="5.69921875" style="318" customWidth="1"/>
    <col min="12295" max="12296" width="11.19921875" style="318" customWidth="1"/>
    <col min="12297" max="12298" width="5.69921875" style="318" customWidth="1"/>
    <col min="12299" max="12300" width="11.19921875" style="318" customWidth="1"/>
    <col min="12301" max="12302" width="5.69921875" style="318" customWidth="1"/>
    <col min="12303" max="12303" width="11.19921875" style="318" customWidth="1"/>
    <col min="12304" max="12304" width="8.69921875" style="318"/>
    <col min="12305" max="12305" width="8.19921875" style="318" customWidth="1"/>
    <col min="12306" max="12514" width="8.69921875" style="318"/>
    <col min="12515" max="12516" width="1.19921875" style="318" customWidth="1"/>
    <col min="12517" max="12517" width="9.19921875" style="318" customWidth="1"/>
    <col min="12518" max="12518" width="8" style="318" customWidth="1"/>
    <col min="12519" max="12519" width="5.69921875" style="318" customWidth="1"/>
    <col min="12520" max="12520" width="8.69921875" style="318" customWidth="1"/>
    <col min="12521" max="12521" width="11.19921875" style="318" customWidth="1"/>
    <col min="12522" max="12523" width="6" style="318" customWidth="1"/>
    <col min="12524" max="12525" width="11.19921875" style="318" customWidth="1"/>
    <col min="12526" max="12527" width="5.69921875" style="318" customWidth="1"/>
    <col min="12528" max="12529" width="11.19921875" style="318" customWidth="1"/>
    <col min="12530" max="12531" width="5.69921875" style="318" customWidth="1"/>
    <col min="12532" max="12533" width="11.19921875" style="318" customWidth="1"/>
    <col min="12534" max="12534" width="6.19921875" style="318" customWidth="1"/>
    <col min="12535" max="12535" width="6" style="318" customWidth="1"/>
    <col min="12536" max="12536" width="11.19921875" style="318" customWidth="1"/>
    <col min="12537" max="12539" width="8.69921875" style="318"/>
    <col min="12540" max="12540" width="10.69921875" style="318" customWidth="1"/>
    <col min="12541" max="12541" width="8" style="318" customWidth="1"/>
    <col min="12542" max="12542" width="5.69921875" style="318" customWidth="1"/>
    <col min="12543" max="12543" width="8.69921875" style="318" customWidth="1"/>
    <col min="12544" max="12544" width="11.19921875" style="318" customWidth="1"/>
    <col min="12545" max="12546" width="5.69921875" style="318" customWidth="1"/>
    <col min="12547" max="12548" width="11.19921875" style="318" customWidth="1"/>
    <col min="12549" max="12550" width="5.69921875" style="318" customWidth="1"/>
    <col min="12551" max="12552" width="11.19921875" style="318" customWidth="1"/>
    <col min="12553" max="12554" width="5.69921875" style="318" customWidth="1"/>
    <col min="12555" max="12556" width="11.19921875" style="318" customWidth="1"/>
    <col min="12557" max="12558" width="5.69921875" style="318" customWidth="1"/>
    <col min="12559" max="12559" width="11.19921875" style="318" customWidth="1"/>
    <col min="12560" max="12560" width="8.69921875" style="318"/>
    <col min="12561" max="12561" width="8.19921875" style="318" customWidth="1"/>
    <col min="12562" max="12770" width="8.69921875" style="318"/>
    <col min="12771" max="12772" width="1.19921875" style="318" customWidth="1"/>
    <col min="12773" max="12773" width="9.19921875" style="318" customWidth="1"/>
    <col min="12774" max="12774" width="8" style="318" customWidth="1"/>
    <col min="12775" max="12775" width="5.69921875" style="318" customWidth="1"/>
    <col min="12776" max="12776" width="8.69921875" style="318" customWidth="1"/>
    <col min="12777" max="12777" width="11.19921875" style="318" customWidth="1"/>
    <col min="12778" max="12779" width="6" style="318" customWidth="1"/>
    <col min="12780" max="12781" width="11.19921875" style="318" customWidth="1"/>
    <col min="12782" max="12783" width="5.69921875" style="318" customWidth="1"/>
    <col min="12784" max="12785" width="11.19921875" style="318" customWidth="1"/>
    <col min="12786" max="12787" width="5.69921875" style="318" customWidth="1"/>
    <col min="12788" max="12789" width="11.19921875" style="318" customWidth="1"/>
    <col min="12790" max="12790" width="6.19921875" style="318" customWidth="1"/>
    <col min="12791" max="12791" width="6" style="318" customWidth="1"/>
    <col min="12792" max="12792" width="11.19921875" style="318" customWidth="1"/>
    <col min="12793" max="12795" width="8.69921875" style="318"/>
    <col min="12796" max="12796" width="10.69921875" style="318" customWidth="1"/>
    <col min="12797" max="12797" width="8" style="318" customWidth="1"/>
    <col min="12798" max="12798" width="5.69921875" style="318" customWidth="1"/>
    <col min="12799" max="12799" width="8.69921875" style="318" customWidth="1"/>
    <col min="12800" max="12800" width="11.19921875" style="318" customWidth="1"/>
    <col min="12801" max="12802" width="5.69921875" style="318" customWidth="1"/>
    <col min="12803" max="12804" width="11.19921875" style="318" customWidth="1"/>
    <col min="12805" max="12806" width="5.69921875" style="318" customWidth="1"/>
    <col min="12807" max="12808" width="11.19921875" style="318" customWidth="1"/>
    <col min="12809" max="12810" width="5.69921875" style="318" customWidth="1"/>
    <col min="12811" max="12812" width="11.19921875" style="318" customWidth="1"/>
    <col min="12813" max="12814" width="5.69921875" style="318" customWidth="1"/>
    <col min="12815" max="12815" width="11.19921875" style="318" customWidth="1"/>
    <col min="12816" max="12816" width="8.69921875" style="318"/>
    <col min="12817" max="12817" width="8.19921875" style="318" customWidth="1"/>
    <col min="12818" max="13026" width="8.69921875" style="318"/>
    <col min="13027" max="13028" width="1.19921875" style="318" customWidth="1"/>
    <col min="13029" max="13029" width="9.19921875" style="318" customWidth="1"/>
    <col min="13030" max="13030" width="8" style="318" customWidth="1"/>
    <col min="13031" max="13031" width="5.69921875" style="318" customWidth="1"/>
    <col min="13032" max="13032" width="8.69921875" style="318" customWidth="1"/>
    <col min="13033" max="13033" width="11.19921875" style="318" customWidth="1"/>
    <col min="13034" max="13035" width="6" style="318" customWidth="1"/>
    <col min="13036" max="13037" width="11.19921875" style="318" customWidth="1"/>
    <col min="13038" max="13039" width="5.69921875" style="318" customWidth="1"/>
    <col min="13040" max="13041" width="11.19921875" style="318" customWidth="1"/>
    <col min="13042" max="13043" width="5.69921875" style="318" customWidth="1"/>
    <col min="13044" max="13045" width="11.19921875" style="318" customWidth="1"/>
    <col min="13046" max="13046" width="6.19921875" style="318" customWidth="1"/>
    <col min="13047" max="13047" width="6" style="318" customWidth="1"/>
    <col min="13048" max="13048" width="11.19921875" style="318" customWidth="1"/>
    <col min="13049" max="13051" width="8.69921875" style="318"/>
    <col min="13052" max="13052" width="10.69921875" style="318" customWidth="1"/>
    <col min="13053" max="13053" width="8" style="318" customWidth="1"/>
    <col min="13054" max="13054" width="5.69921875" style="318" customWidth="1"/>
    <col min="13055" max="13055" width="8.69921875" style="318" customWidth="1"/>
    <col min="13056" max="13056" width="11.19921875" style="318" customWidth="1"/>
    <col min="13057" max="13058" width="5.69921875" style="318" customWidth="1"/>
    <col min="13059" max="13060" width="11.19921875" style="318" customWidth="1"/>
    <col min="13061" max="13062" width="5.69921875" style="318" customWidth="1"/>
    <col min="13063" max="13064" width="11.19921875" style="318" customWidth="1"/>
    <col min="13065" max="13066" width="5.69921875" style="318" customWidth="1"/>
    <col min="13067" max="13068" width="11.19921875" style="318" customWidth="1"/>
    <col min="13069" max="13070" width="5.69921875" style="318" customWidth="1"/>
    <col min="13071" max="13071" width="11.19921875" style="318" customWidth="1"/>
    <col min="13072" max="13072" width="8.69921875" style="318"/>
    <col min="13073" max="13073" width="8.19921875" style="318" customWidth="1"/>
    <col min="13074" max="13282" width="8.69921875" style="318"/>
    <col min="13283" max="13284" width="1.19921875" style="318" customWidth="1"/>
    <col min="13285" max="13285" width="9.19921875" style="318" customWidth="1"/>
    <col min="13286" max="13286" width="8" style="318" customWidth="1"/>
    <col min="13287" max="13287" width="5.69921875" style="318" customWidth="1"/>
    <col min="13288" max="13288" width="8.69921875" style="318" customWidth="1"/>
    <col min="13289" max="13289" width="11.19921875" style="318" customWidth="1"/>
    <col min="13290" max="13291" width="6" style="318" customWidth="1"/>
    <col min="13292" max="13293" width="11.19921875" style="318" customWidth="1"/>
    <col min="13294" max="13295" width="5.69921875" style="318" customWidth="1"/>
    <col min="13296" max="13297" width="11.19921875" style="318" customWidth="1"/>
    <col min="13298" max="13299" width="5.69921875" style="318" customWidth="1"/>
    <col min="13300" max="13301" width="11.19921875" style="318" customWidth="1"/>
    <col min="13302" max="13302" width="6.19921875" style="318" customWidth="1"/>
    <col min="13303" max="13303" width="6" style="318" customWidth="1"/>
    <col min="13304" max="13304" width="11.19921875" style="318" customWidth="1"/>
    <col min="13305" max="13307" width="8.69921875" style="318"/>
    <col min="13308" max="13308" width="10.69921875" style="318" customWidth="1"/>
    <col min="13309" max="13309" width="8" style="318" customWidth="1"/>
    <col min="13310" max="13310" width="5.69921875" style="318" customWidth="1"/>
    <col min="13311" max="13311" width="8.69921875" style="318" customWidth="1"/>
    <col min="13312" max="13312" width="11.19921875" style="318" customWidth="1"/>
    <col min="13313" max="13314" width="5.69921875" style="318" customWidth="1"/>
    <col min="13315" max="13316" width="11.19921875" style="318" customWidth="1"/>
    <col min="13317" max="13318" width="5.69921875" style="318" customWidth="1"/>
    <col min="13319" max="13320" width="11.19921875" style="318" customWidth="1"/>
    <col min="13321" max="13322" width="5.69921875" style="318" customWidth="1"/>
    <col min="13323" max="13324" width="11.19921875" style="318" customWidth="1"/>
    <col min="13325" max="13326" width="5.69921875" style="318" customWidth="1"/>
    <col min="13327" max="13327" width="11.19921875" style="318" customWidth="1"/>
    <col min="13328" max="13328" width="8.69921875" style="318"/>
    <col min="13329" max="13329" width="8.19921875" style="318" customWidth="1"/>
    <col min="13330" max="13538" width="8.69921875" style="318"/>
    <col min="13539" max="13540" width="1.19921875" style="318" customWidth="1"/>
    <col min="13541" max="13541" width="9.19921875" style="318" customWidth="1"/>
    <col min="13542" max="13542" width="8" style="318" customWidth="1"/>
    <col min="13543" max="13543" width="5.69921875" style="318" customWidth="1"/>
    <col min="13544" max="13544" width="8.69921875" style="318" customWidth="1"/>
    <col min="13545" max="13545" width="11.19921875" style="318" customWidth="1"/>
    <col min="13546" max="13547" width="6" style="318" customWidth="1"/>
    <col min="13548" max="13549" width="11.19921875" style="318" customWidth="1"/>
    <col min="13550" max="13551" width="5.69921875" style="318" customWidth="1"/>
    <col min="13552" max="13553" width="11.19921875" style="318" customWidth="1"/>
    <col min="13554" max="13555" width="5.69921875" style="318" customWidth="1"/>
    <col min="13556" max="13557" width="11.19921875" style="318" customWidth="1"/>
    <col min="13558" max="13558" width="6.19921875" style="318" customWidth="1"/>
    <col min="13559" max="13559" width="6" style="318" customWidth="1"/>
    <col min="13560" max="13560" width="11.19921875" style="318" customWidth="1"/>
    <col min="13561" max="13563" width="8.69921875" style="318"/>
    <col min="13564" max="13564" width="10.69921875" style="318" customWidth="1"/>
    <col min="13565" max="13565" width="8" style="318" customWidth="1"/>
    <col min="13566" max="13566" width="5.69921875" style="318" customWidth="1"/>
    <col min="13567" max="13567" width="8.69921875" style="318" customWidth="1"/>
    <col min="13568" max="13568" width="11.19921875" style="318" customWidth="1"/>
    <col min="13569" max="13570" width="5.69921875" style="318" customWidth="1"/>
    <col min="13571" max="13572" width="11.19921875" style="318" customWidth="1"/>
    <col min="13573" max="13574" width="5.69921875" style="318" customWidth="1"/>
    <col min="13575" max="13576" width="11.19921875" style="318" customWidth="1"/>
    <col min="13577" max="13578" width="5.69921875" style="318" customWidth="1"/>
    <col min="13579" max="13580" width="11.19921875" style="318" customWidth="1"/>
    <col min="13581" max="13582" width="5.69921875" style="318" customWidth="1"/>
    <col min="13583" max="13583" width="11.19921875" style="318" customWidth="1"/>
    <col min="13584" max="13584" width="8.69921875" style="318"/>
    <col min="13585" max="13585" width="8.19921875" style="318" customWidth="1"/>
    <col min="13586" max="13794" width="8.69921875" style="318"/>
    <col min="13795" max="13796" width="1.19921875" style="318" customWidth="1"/>
    <col min="13797" max="13797" width="9.19921875" style="318" customWidth="1"/>
    <col min="13798" max="13798" width="8" style="318" customWidth="1"/>
    <col min="13799" max="13799" width="5.69921875" style="318" customWidth="1"/>
    <col min="13800" max="13800" width="8.69921875" style="318" customWidth="1"/>
    <col min="13801" max="13801" width="11.19921875" style="318" customWidth="1"/>
    <col min="13802" max="13803" width="6" style="318" customWidth="1"/>
    <col min="13804" max="13805" width="11.19921875" style="318" customWidth="1"/>
    <col min="13806" max="13807" width="5.69921875" style="318" customWidth="1"/>
    <col min="13808" max="13809" width="11.19921875" style="318" customWidth="1"/>
    <col min="13810" max="13811" width="5.69921875" style="318" customWidth="1"/>
    <col min="13812" max="13813" width="11.19921875" style="318" customWidth="1"/>
    <col min="13814" max="13814" width="6.19921875" style="318" customWidth="1"/>
    <col min="13815" max="13815" width="6" style="318" customWidth="1"/>
    <col min="13816" max="13816" width="11.19921875" style="318" customWidth="1"/>
    <col min="13817" max="13819" width="8.69921875" style="318"/>
    <col min="13820" max="13820" width="10.69921875" style="318" customWidth="1"/>
    <col min="13821" max="13821" width="8" style="318" customWidth="1"/>
    <col min="13822" max="13822" width="5.69921875" style="318" customWidth="1"/>
    <col min="13823" max="13823" width="8.69921875" style="318" customWidth="1"/>
    <col min="13824" max="13824" width="11.19921875" style="318" customWidth="1"/>
    <col min="13825" max="13826" width="5.69921875" style="318" customWidth="1"/>
    <col min="13827" max="13828" width="11.19921875" style="318" customWidth="1"/>
    <col min="13829" max="13830" width="5.69921875" style="318" customWidth="1"/>
    <col min="13831" max="13832" width="11.19921875" style="318" customWidth="1"/>
    <col min="13833" max="13834" width="5.69921875" style="318" customWidth="1"/>
    <col min="13835" max="13836" width="11.19921875" style="318" customWidth="1"/>
    <col min="13837" max="13838" width="5.69921875" style="318" customWidth="1"/>
    <col min="13839" max="13839" width="11.19921875" style="318" customWidth="1"/>
    <col min="13840" max="13840" width="8.69921875" style="318"/>
    <col min="13841" max="13841" width="8.19921875" style="318" customWidth="1"/>
    <col min="13842" max="14050" width="8.69921875" style="318"/>
    <col min="14051" max="14052" width="1.19921875" style="318" customWidth="1"/>
    <col min="14053" max="14053" width="9.19921875" style="318" customWidth="1"/>
    <col min="14054" max="14054" width="8" style="318" customWidth="1"/>
    <col min="14055" max="14055" width="5.69921875" style="318" customWidth="1"/>
    <col min="14056" max="14056" width="8.69921875" style="318" customWidth="1"/>
    <col min="14057" max="14057" width="11.19921875" style="318" customWidth="1"/>
    <col min="14058" max="14059" width="6" style="318" customWidth="1"/>
    <col min="14060" max="14061" width="11.19921875" style="318" customWidth="1"/>
    <col min="14062" max="14063" width="5.69921875" style="318" customWidth="1"/>
    <col min="14064" max="14065" width="11.19921875" style="318" customWidth="1"/>
    <col min="14066" max="14067" width="5.69921875" style="318" customWidth="1"/>
    <col min="14068" max="14069" width="11.19921875" style="318" customWidth="1"/>
    <col min="14070" max="14070" width="6.19921875" style="318" customWidth="1"/>
    <col min="14071" max="14071" width="6" style="318" customWidth="1"/>
    <col min="14072" max="14072" width="11.19921875" style="318" customWidth="1"/>
    <col min="14073" max="14075" width="8.69921875" style="318"/>
    <col min="14076" max="14076" width="10.69921875" style="318" customWidth="1"/>
    <col min="14077" max="14077" width="8" style="318" customWidth="1"/>
    <col min="14078" max="14078" width="5.69921875" style="318" customWidth="1"/>
    <col min="14079" max="14079" width="8.69921875" style="318" customWidth="1"/>
    <col min="14080" max="14080" width="11.19921875" style="318" customWidth="1"/>
    <col min="14081" max="14082" width="5.69921875" style="318" customWidth="1"/>
    <col min="14083" max="14084" width="11.19921875" style="318" customWidth="1"/>
    <col min="14085" max="14086" width="5.69921875" style="318" customWidth="1"/>
    <col min="14087" max="14088" width="11.19921875" style="318" customWidth="1"/>
    <col min="14089" max="14090" width="5.69921875" style="318" customWidth="1"/>
    <col min="14091" max="14092" width="11.19921875" style="318" customWidth="1"/>
    <col min="14093" max="14094" width="5.69921875" style="318" customWidth="1"/>
    <col min="14095" max="14095" width="11.19921875" style="318" customWidth="1"/>
    <col min="14096" max="14096" width="8.69921875" style="318"/>
    <col min="14097" max="14097" width="8.19921875" style="318" customWidth="1"/>
    <col min="14098" max="14306" width="8.69921875" style="318"/>
    <col min="14307" max="14308" width="1.19921875" style="318" customWidth="1"/>
    <col min="14309" max="14309" width="9.19921875" style="318" customWidth="1"/>
    <col min="14310" max="14310" width="8" style="318" customWidth="1"/>
    <col min="14311" max="14311" width="5.69921875" style="318" customWidth="1"/>
    <col min="14312" max="14312" width="8.69921875" style="318" customWidth="1"/>
    <col min="14313" max="14313" width="11.19921875" style="318" customWidth="1"/>
    <col min="14314" max="14315" width="6" style="318" customWidth="1"/>
    <col min="14316" max="14317" width="11.19921875" style="318" customWidth="1"/>
    <col min="14318" max="14319" width="5.69921875" style="318" customWidth="1"/>
    <col min="14320" max="14321" width="11.19921875" style="318" customWidth="1"/>
    <col min="14322" max="14323" width="5.69921875" style="318" customWidth="1"/>
    <col min="14324" max="14325" width="11.19921875" style="318" customWidth="1"/>
    <col min="14326" max="14326" width="6.19921875" style="318" customWidth="1"/>
    <col min="14327" max="14327" width="6" style="318" customWidth="1"/>
    <col min="14328" max="14328" width="11.19921875" style="318" customWidth="1"/>
    <col min="14329" max="14331" width="8.69921875" style="318"/>
    <col min="14332" max="14332" width="10.69921875" style="318" customWidth="1"/>
    <col min="14333" max="14333" width="8" style="318" customWidth="1"/>
    <col min="14334" max="14334" width="5.69921875" style="318" customWidth="1"/>
    <col min="14335" max="14335" width="8.69921875" style="318" customWidth="1"/>
    <col min="14336" max="14336" width="11.19921875" style="318" customWidth="1"/>
    <col min="14337" max="14338" width="5.69921875" style="318" customWidth="1"/>
    <col min="14339" max="14340" width="11.19921875" style="318" customWidth="1"/>
    <col min="14341" max="14342" width="5.69921875" style="318" customWidth="1"/>
    <col min="14343" max="14344" width="11.19921875" style="318" customWidth="1"/>
    <col min="14345" max="14346" width="5.69921875" style="318" customWidth="1"/>
    <col min="14347" max="14348" width="11.19921875" style="318" customWidth="1"/>
    <col min="14349" max="14350" width="5.69921875" style="318" customWidth="1"/>
    <col min="14351" max="14351" width="11.19921875" style="318" customWidth="1"/>
    <col min="14352" max="14352" width="8.69921875" style="318"/>
    <col min="14353" max="14353" width="8.19921875" style="318" customWidth="1"/>
    <col min="14354" max="14562" width="8.69921875" style="318"/>
    <col min="14563" max="14564" width="1.19921875" style="318" customWidth="1"/>
    <col min="14565" max="14565" width="9.19921875" style="318" customWidth="1"/>
    <col min="14566" max="14566" width="8" style="318" customWidth="1"/>
    <col min="14567" max="14567" width="5.69921875" style="318" customWidth="1"/>
    <col min="14568" max="14568" width="8.69921875" style="318" customWidth="1"/>
    <col min="14569" max="14569" width="11.19921875" style="318" customWidth="1"/>
    <col min="14570" max="14571" width="6" style="318" customWidth="1"/>
    <col min="14572" max="14573" width="11.19921875" style="318" customWidth="1"/>
    <col min="14574" max="14575" width="5.69921875" style="318" customWidth="1"/>
    <col min="14576" max="14577" width="11.19921875" style="318" customWidth="1"/>
    <col min="14578" max="14579" width="5.69921875" style="318" customWidth="1"/>
    <col min="14580" max="14581" width="11.19921875" style="318" customWidth="1"/>
    <col min="14582" max="14582" width="6.19921875" style="318" customWidth="1"/>
    <col min="14583" max="14583" width="6" style="318" customWidth="1"/>
    <col min="14584" max="14584" width="11.19921875" style="318" customWidth="1"/>
    <col min="14585" max="14587" width="8.69921875" style="318"/>
    <col min="14588" max="14588" width="10.69921875" style="318" customWidth="1"/>
    <col min="14589" max="14589" width="8" style="318" customWidth="1"/>
    <col min="14590" max="14590" width="5.69921875" style="318" customWidth="1"/>
    <col min="14591" max="14591" width="8.69921875" style="318" customWidth="1"/>
    <col min="14592" max="14592" width="11.19921875" style="318" customWidth="1"/>
    <col min="14593" max="14594" width="5.69921875" style="318" customWidth="1"/>
    <col min="14595" max="14596" width="11.19921875" style="318" customWidth="1"/>
    <col min="14597" max="14598" width="5.69921875" style="318" customWidth="1"/>
    <col min="14599" max="14600" width="11.19921875" style="318" customWidth="1"/>
    <col min="14601" max="14602" width="5.69921875" style="318" customWidth="1"/>
    <col min="14603" max="14604" width="11.19921875" style="318" customWidth="1"/>
    <col min="14605" max="14606" width="5.69921875" style="318" customWidth="1"/>
    <col min="14607" max="14607" width="11.19921875" style="318" customWidth="1"/>
    <col min="14608" max="14608" width="8.69921875" style="318"/>
    <col min="14609" max="14609" width="8.19921875" style="318" customWidth="1"/>
    <col min="14610" max="14818" width="8.69921875" style="318"/>
    <col min="14819" max="14820" width="1.19921875" style="318" customWidth="1"/>
    <col min="14821" max="14821" width="9.19921875" style="318" customWidth="1"/>
    <col min="14822" max="14822" width="8" style="318" customWidth="1"/>
    <col min="14823" max="14823" width="5.69921875" style="318" customWidth="1"/>
    <col min="14824" max="14824" width="8.69921875" style="318" customWidth="1"/>
    <col min="14825" max="14825" width="11.19921875" style="318" customWidth="1"/>
    <col min="14826" max="14827" width="6" style="318" customWidth="1"/>
    <col min="14828" max="14829" width="11.19921875" style="318" customWidth="1"/>
    <col min="14830" max="14831" width="5.69921875" style="318" customWidth="1"/>
    <col min="14832" max="14833" width="11.19921875" style="318" customWidth="1"/>
    <col min="14834" max="14835" width="5.69921875" style="318" customWidth="1"/>
    <col min="14836" max="14837" width="11.19921875" style="318" customWidth="1"/>
    <col min="14838" max="14838" width="6.19921875" style="318" customWidth="1"/>
    <col min="14839" max="14839" width="6" style="318" customWidth="1"/>
    <col min="14840" max="14840" width="11.19921875" style="318" customWidth="1"/>
    <col min="14841" max="14843" width="8.69921875" style="318"/>
    <col min="14844" max="14844" width="10.69921875" style="318" customWidth="1"/>
    <col min="14845" max="14845" width="8" style="318" customWidth="1"/>
    <col min="14846" max="14846" width="5.69921875" style="318" customWidth="1"/>
    <col min="14847" max="14847" width="8.69921875" style="318" customWidth="1"/>
    <col min="14848" max="14848" width="11.19921875" style="318" customWidth="1"/>
    <col min="14849" max="14850" width="5.69921875" style="318" customWidth="1"/>
    <col min="14851" max="14852" width="11.19921875" style="318" customWidth="1"/>
    <col min="14853" max="14854" width="5.69921875" style="318" customWidth="1"/>
    <col min="14855" max="14856" width="11.19921875" style="318" customWidth="1"/>
    <col min="14857" max="14858" width="5.69921875" style="318" customWidth="1"/>
    <col min="14859" max="14860" width="11.19921875" style="318" customWidth="1"/>
    <col min="14861" max="14862" width="5.69921875" style="318" customWidth="1"/>
    <col min="14863" max="14863" width="11.19921875" style="318" customWidth="1"/>
    <col min="14864" max="14864" width="8.69921875" style="318"/>
    <col min="14865" max="14865" width="8.19921875" style="318" customWidth="1"/>
    <col min="14866" max="15074" width="8.69921875" style="318"/>
    <col min="15075" max="15076" width="1.19921875" style="318" customWidth="1"/>
    <col min="15077" max="15077" width="9.19921875" style="318" customWidth="1"/>
    <col min="15078" max="15078" width="8" style="318" customWidth="1"/>
    <col min="15079" max="15079" width="5.69921875" style="318" customWidth="1"/>
    <col min="15080" max="15080" width="8.69921875" style="318" customWidth="1"/>
    <col min="15081" max="15081" width="11.19921875" style="318" customWidth="1"/>
    <col min="15082" max="15083" width="6" style="318" customWidth="1"/>
    <col min="15084" max="15085" width="11.19921875" style="318" customWidth="1"/>
    <col min="15086" max="15087" width="5.69921875" style="318" customWidth="1"/>
    <col min="15088" max="15089" width="11.19921875" style="318" customWidth="1"/>
    <col min="15090" max="15091" width="5.69921875" style="318" customWidth="1"/>
    <col min="15092" max="15093" width="11.19921875" style="318" customWidth="1"/>
    <col min="15094" max="15094" width="6.19921875" style="318" customWidth="1"/>
    <col min="15095" max="15095" width="6" style="318" customWidth="1"/>
    <col min="15096" max="15096" width="11.19921875" style="318" customWidth="1"/>
    <col min="15097" max="15099" width="8.69921875" style="318"/>
    <col min="15100" max="15100" width="10.69921875" style="318" customWidth="1"/>
    <col min="15101" max="15101" width="8" style="318" customWidth="1"/>
    <col min="15102" max="15102" width="5.69921875" style="318" customWidth="1"/>
    <col min="15103" max="15103" width="8.69921875" style="318" customWidth="1"/>
    <col min="15104" max="15104" width="11.19921875" style="318" customWidth="1"/>
    <col min="15105" max="15106" width="5.69921875" style="318" customWidth="1"/>
    <col min="15107" max="15108" width="11.19921875" style="318" customWidth="1"/>
    <col min="15109" max="15110" width="5.69921875" style="318" customWidth="1"/>
    <col min="15111" max="15112" width="11.19921875" style="318" customWidth="1"/>
    <col min="15113" max="15114" width="5.69921875" style="318" customWidth="1"/>
    <col min="15115" max="15116" width="11.19921875" style="318" customWidth="1"/>
    <col min="15117" max="15118" width="5.69921875" style="318" customWidth="1"/>
    <col min="15119" max="15119" width="11.19921875" style="318" customWidth="1"/>
    <col min="15120" max="15120" width="8.69921875" style="318"/>
    <col min="15121" max="15121" width="8.19921875" style="318" customWidth="1"/>
    <col min="15122" max="15330" width="8.69921875" style="318"/>
    <col min="15331" max="15332" width="1.19921875" style="318" customWidth="1"/>
    <col min="15333" max="15333" width="9.19921875" style="318" customWidth="1"/>
    <col min="15334" max="15334" width="8" style="318" customWidth="1"/>
    <col min="15335" max="15335" width="5.69921875" style="318" customWidth="1"/>
    <col min="15336" max="15336" width="8.69921875" style="318" customWidth="1"/>
    <col min="15337" max="15337" width="11.19921875" style="318" customWidth="1"/>
    <col min="15338" max="15339" width="6" style="318" customWidth="1"/>
    <col min="15340" max="15341" width="11.19921875" style="318" customWidth="1"/>
    <col min="15342" max="15343" width="5.69921875" style="318" customWidth="1"/>
    <col min="15344" max="15345" width="11.19921875" style="318" customWidth="1"/>
    <col min="15346" max="15347" width="5.69921875" style="318" customWidth="1"/>
    <col min="15348" max="15349" width="11.19921875" style="318" customWidth="1"/>
    <col min="15350" max="15350" width="6.19921875" style="318" customWidth="1"/>
    <col min="15351" max="15351" width="6" style="318" customWidth="1"/>
    <col min="15352" max="15352" width="11.19921875" style="318" customWidth="1"/>
    <col min="15353" max="15355" width="8.69921875" style="318"/>
    <col min="15356" max="15356" width="10.69921875" style="318" customWidth="1"/>
    <col min="15357" max="15357" width="8" style="318" customWidth="1"/>
    <col min="15358" max="15358" width="5.69921875" style="318" customWidth="1"/>
    <col min="15359" max="15359" width="8.69921875" style="318" customWidth="1"/>
    <col min="15360" max="15360" width="11.19921875" style="318" customWidth="1"/>
    <col min="15361" max="15362" width="5.69921875" style="318" customWidth="1"/>
    <col min="15363" max="15364" width="11.19921875" style="318" customWidth="1"/>
    <col min="15365" max="15366" width="5.69921875" style="318" customWidth="1"/>
    <col min="15367" max="15368" width="11.19921875" style="318" customWidth="1"/>
    <col min="15369" max="15370" width="5.69921875" style="318" customWidth="1"/>
    <col min="15371" max="15372" width="11.19921875" style="318" customWidth="1"/>
    <col min="15373" max="15374" width="5.69921875" style="318" customWidth="1"/>
    <col min="15375" max="15375" width="11.19921875" style="318" customWidth="1"/>
    <col min="15376" max="15376" width="8.69921875" style="318"/>
    <col min="15377" max="15377" width="8.19921875" style="318" customWidth="1"/>
    <col min="15378" max="15586" width="8.69921875" style="318"/>
    <col min="15587" max="15588" width="1.19921875" style="318" customWidth="1"/>
    <col min="15589" max="15589" width="9.19921875" style="318" customWidth="1"/>
    <col min="15590" max="15590" width="8" style="318" customWidth="1"/>
    <col min="15591" max="15591" width="5.69921875" style="318" customWidth="1"/>
    <col min="15592" max="15592" width="8.69921875" style="318" customWidth="1"/>
    <col min="15593" max="15593" width="11.19921875" style="318" customWidth="1"/>
    <col min="15594" max="15595" width="6" style="318" customWidth="1"/>
    <col min="15596" max="15597" width="11.19921875" style="318" customWidth="1"/>
    <col min="15598" max="15599" width="5.69921875" style="318" customWidth="1"/>
    <col min="15600" max="15601" width="11.19921875" style="318" customWidth="1"/>
    <col min="15602" max="15603" width="5.69921875" style="318" customWidth="1"/>
    <col min="15604" max="15605" width="11.19921875" style="318" customWidth="1"/>
    <col min="15606" max="15606" width="6.19921875" style="318" customWidth="1"/>
    <col min="15607" max="15607" width="6" style="318" customWidth="1"/>
    <col min="15608" max="15608" width="11.19921875" style="318" customWidth="1"/>
    <col min="15609" max="15611" width="8.69921875" style="318"/>
    <col min="15612" max="15612" width="10.69921875" style="318" customWidth="1"/>
    <col min="15613" max="15613" width="8" style="318" customWidth="1"/>
    <col min="15614" max="15614" width="5.69921875" style="318" customWidth="1"/>
    <col min="15615" max="15615" width="8.69921875" style="318" customWidth="1"/>
    <col min="15616" max="15616" width="11.19921875" style="318" customWidth="1"/>
    <col min="15617" max="15618" width="5.69921875" style="318" customWidth="1"/>
    <col min="15619" max="15620" width="11.19921875" style="318" customWidth="1"/>
    <col min="15621" max="15622" width="5.69921875" style="318" customWidth="1"/>
    <col min="15623" max="15624" width="11.19921875" style="318" customWidth="1"/>
    <col min="15625" max="15626" width="5.69921875" style="318" customWidth="1"/>
    <col min="15627" max="15628" width="11.19921875" style="318" customWidth="1"/>
    <col min="15629" max="15630" width="5.69921875" style="318" customWidth="1"/>
    <col min="15631" max="15631" width="11.19921875" style="318" customWidth="1"/>
    <col min="15632" max="15632" width="8.69921875" style="318"/>
    <col min="15633" max="15633" width="8.19921875" style="318" customWidth="1"/>
    <col min="15634" max="15842" width="8.69921875" style="318"/>
    <col min="15843" max="15844" width="1.19921875" style="318" customWidth="1"/>
    <col min="15845" max="15845" width="9.19921875" style="318" customWidth="1"/>
    <col min="15846" max="15846" width="8" style="318" customWidth="1"/>
    <col min="15847" max="15847" width="5.69921875" style="318" customWidth="1"/>
    <col min="15848" max="15848" width="8.69921875" style="318" customWidth="1"/>
    <col min="15849" max="15849" width="11.19921875" style="318" customWidth="1"/>
    <col min="15850" max="15851" width="6" style="318" customWidth="1"/>
    <col min="15852" max="15853" width="11.19921875" style="318" customWidth="1"/>
    <col min="15854" max="15855" width="5.69921875" style="318" customWidth="1"/>
    <col min="15856" max="15857" width="11.19921875" style="318" customWidth="1"/>
    <col min="15858" max="15859" width="5.69921875" style="318" customWidth="1"/>
    <col min="15860" max="15861" width="11.19921875" style="318" customWidth="1"/>
    <col min="15862" max="15862" width="6.19921875" style="318" customWidth="1"/>
    <col min="15863" max="15863" width="6" style="318" customWidth="1"/>
    <col min="15864" max="15864" width="11.19921875" style="318" customWidth="1"/>
    <col min="15865" max="15867" width="8.69921875" style="318"/>
    <col min="15868" max="15868" width="10.69921875" style="318" customWidth="1"/>
    <col min="15869" max="15869" width="8" style="318" customWidth="1"/>
    <col min="15870" max="15870" width="5.69921875" style="318" customWidth="1"/>
    <col min="15871" max="15871" width="8.69921875" style="318" customWidth="1"/>
    <col min="15872" max="15872" width="11.19921875" style="318" customWidth="1"/>
    <col min="15873" max="15874" width="5.69921875" style="318" customWidth="1"/>
    <col min="15875" max="15876" width="11.19921875" style="318" customWidth="1"/>
    <col min="15877" max="15878" width="5.69921875" style="318" customWidth="1"/>
    <col min="15879" max="15880" width="11.19921875" style="318" customWidth="1"/>
    <col min="15881" max="15882" width="5.69921875" style="318" customWidth="1"/>
    <col min="15883" max="15884" width="11.19921875" style="318" customWidth="1"/>
    <col min="15885" max="15886" width="5.69921875" style="318" customWidth="1"/>
    <col min="15887" max="15887" width="11.19921875" style="318" customWidth="1"/>
    <col min="15888" max="15888" width="8.69921875" style="318"/>
    <col min="15889" max="15889" width="8.19921875" style="318" customWidth="1"/>
    <col min="15890" max="16098" width="8.69921875" style="318"/>
    <col min="16099" max="16100" width="1.19921875" style="318" customWidth="1"/>
    <col min="16101" max="16101" width="9.19921875" style="318" customWidth="1"/>
    <col min="16102" max="16102" width="8" style="318" customWidth="1"/>
    <col min="16103" max="16103" width="5.69921875" style="318" customWidth="1"/>
    <col min="16104" max="16104" width="8.69921875" style="318" customWidth="1"/>
    <col min="16105" max="16105" width="11.19921875" style="318" customWidth="1"/>
    <col min="16106" max="16107" width="6" style="318" customWidth="1"/>
    <col min="16108" max="16109" width="11.19921875" style="318" customWidth="1"/>
    <col min="16110" max="16111" width="5.69921875" style="318" customWidth="1"/>
    <col min="16112" max="16113" width="11.19921875" style="318" customWidth="1"/>
    <col min="16114" max="16115" width="5.69921875" style="318" customWidth="1"/>
    <col min="16116" max="16117" width="11.19921875" style="318" customWidth="1"/>
    <col min="16118" max="16118" width="6.19921875" style="318" customWidth="1"/>
    <col min="16119" max="16119" width="6" style="318" customWidth="1"/>
    <col min="16120" max="16120" width="11.19921875" style="318" customWidth="1"/>
    <col min="16121" max="16123" width="8.69921875" style="318"/>
    <col min="16124" max="16124" width="10.69921875" style="318" customWidth="1"/>
    <col min="16125" max="16125" width="8" style="318" customWidth="1"/>
    <col min="16126" max="16126" width="5.69921875" style="318" customWidth="1"/>
    <col min="16127" max="16127" width="8.69921875" style="318" customWidth="1"/>
    <col min="16128" max="16128" width="11.19921875" style="318" customWidth="1"/>
    <col min="16129" max="16130" width="5.69921875" style="318" customWidth="1"/>
    <col min="16131" max="16132" width="11.19921875" style="318" customWidth="1"/>
    <col min="16133" max="16134" width="5.69921875" style="318" customWidth="1"/>
    <col min="16135" max="16136" width="11.19921875" style="318" customWidth="1"/>
    <col min="16137" max="16138" width="5.69921875" style="318" customWidth="1"/>
    <col min="16139" max="16140" width="11.19921875" style="318" customWidth="1"/>
    <col min="16141" max="16142" width="5.69921875" style="318" customWidth="1"/>
    <col min="16143" max="16143" width="11.19921875" style="318" customWidth="1"/>
    <col min="16144" max="16144" width="8.69921875" style="318"/>
    <col min="16145" max="16145" width="8.19921875" style="318" customWidth="1"/>
    <col min="16146" max="16354" width="8.69921875" style="318"/>
    <col min="16355" max="16356" width="1.19921875" style="318" customWidth="1"/>
    <col min="16357" max="16357" width="9.19921875" style="318" customWidth="1"/>
    <col min="16358" max="16358" width="8" style="318" customWidth="1"/>
    <col min="16359" max="16359" width="5.69921875" style="318" customWidth="1"/>
    <col min="16360" max="16360" width="8.69921875" style="318" customWidth="1"/>
    <col min="16361" max="16361" width="11.19921875" style="318" customWidth="1"/>
    <col min="16362" max="16363" width="6" style="318" customWidth="1"/>
    <col min="16364" max="16365" width="11.19921875" style="318" customWidth="1"/>
    <col min="16366" max="16367" width="5.69921875" style="318" customWidth="1"/>
    <col min="16368" max="16369" width="11.19921875" style="318" customWidth="1"/>
    <col min="16370" max="16371" width="5.69921875" style="318" customWidth="1"/>
    <col min="16372" max="16373" width="11.19921875" style="318" customWidth="1"/>
    <col min="16374" max="16374" width="6.19921875" style="318" customWidth="1"/>
    <col min="16375" max="16375" width="6" style="318" customWidth="1"/>
    <col min="16376" max="16376" width="11.19921875" style="318" customWidth="1"/>
    <col min="16377" max="16384" width="8.69921875" style="318"/>
  </cols>
  <sheetData>
    <row r="1" spans="1:36" s="256" customFormat="1" ht="36" customHeight="1">
      <c r="A1" s="314"/>
      <c r="B1" s="1502" t="s">
        <v>0</v>
      </c>
      <c r="C1" s="1502"/>
      <c r="D1" s="1502"/>
      <c r="E1" s="1502"/>
      <c r="F1" s="1502"/>
      <c r="G1" s="1502"/>
      <c r="H1" s="1502"/>
      <c r="I1" s="1502"/>
      <c r="J1" s="1502"/>
      <c r="K1" s="1502"/>
      <c r="L1" s="1502"/>
      <c r="M1" s="1502"/>
      <c r="N1" s="1502"/>
      <c r="O1" s="1502"/>
      <c r="P1"/>
      <c r="Q1"/>
      <c r="R1"/>
      <c r="S1"/>
      <c r="V1"/>
      <c r="W1"/>
      <c r="X1"/>
      <c r="AB1"/>
      <c r="AC1"/>
      <c r="AD1"/>
      <c r="AE1"/>
      <c r="AF1"/>
      <c r="AG1"/>
      <c r="AH1"/>
      <c r="AI1"/>
      <c r="AJ1"/>
    </row>
    <row r="2" spans="1:36" s="256" customFormat="1" ht="36" customHeight="1">
      <c r="A2" s="1"/>
      <c r="B2" s="1502"/>
      <c r="C2" s="1502"/>
      <c r="D2" s="1502"/>
      <c r="E2" s="1502"/>
      <c r="F2" s="1502"/>
      <c r="G2" s="1502"/>
      <c r="H2" s="1502"/>
      <c r="I2" s="1502"/>
      <c r="J2" s="1502"/>
      <c r="K2" s="1502"/>
      <c r="L2" s="1502"/>
      <c r="M2" s="1502"/>
      <c r="N2" s="1502"/>
      <c r="O2" s="1502"/>
      <c r="P2"/>
      <c r="Q2"/>
      <c r="R2"/>
      <c r="S2"/>
      <c r="V2"/>
      <c r="W2"/>
      <c r="X2"/>
      <c r="Y2"/>
      <c r="AA2"/>
      <c r="AB2"/>
      <c r="AC2"/>
      <c r="AD2"/>
      <c r="AE2"/>
      <c r="AF2"/>
      <c r="AG2"/>
      <c r="AH2"/>
      <c r="AI2"/>
      <c r="AJ2"/>
    </row>
    <row r="3" spans="1:36" s="256" customFormat="1" ht="36" customHeight="1">
      <c r="A3" s="1"/>
      <c r="B3" s="1"/>
      <c r="C3" s="315"/>
      <c r="D3" s="315"/>
      <c r="E3" s="315"/>
      <c r="F3" s="315"/>
      <c r="G3" s="315"/>
      <c r="H3" s="315"/>
      <c r="I3" s="315"/>
      <c r="J3" s="315"/>
      <c r="K3" s="315"/>
      <c r="L3"/>
      <c r="M3"/>
      <c r="N3"/>
      <c r="O3"/>
      <c r="P3"/>
      <c r="Q3"/>
      <c r="R3"/>
      <c r="S3"/>
      <c r="V3"/>
      <c r="W3"/>
      <c r="X3"/>
      <c r="Y3"/>
      <c r="AA3"/>
      <c r="AB3"/>
      <c r="AC3"/>
      <c r="AD3"/>
      <c r="AE3"/>
      <c r="AF3"/>
      <c r="AG3"/>
      <c r="AH3"/>
      <c r="AI3"/>
      <c r="AJ3"/>
    </row>
    <row r="4" spans="1:36" s="256" customFormat="1" ht="36" customHeight="1">
      <c r="A4" s="316"/>
      <c r="B4" s="316"/>
      <c r="C4" s="316"/>
      <c r="D4" s="316"/>
      <c r="E4" s="316"/>
      <c r="F4" s="316"/>
      <c r="G4" s="316"/>
      <c r="H4" s="316"/>
      <c r="I4" s="316"/>
      <c r="J4" s="316"/>
      <c r="K4" s="316"/>
      <c r="L4" s="316"/>
      <c r="M4" s="316"/>
      <c r="N4" s="316"/>
      <c r="O4" s="316"/>
      <c r="P4"/>
      <c r="Q4"/>
      <c r="R4"/>
      <c r="S4"/>
      <c r="V4"/>
      <c r="W4"/>
      <c r="X4"/>
      <c r="Y4"/>
      <c r="AA4"/>
      <c r="AB4"/>
      <c r="AC4"/>
      <c r="AD4"/>
      <c r="AE4"/>
      <c r="AF4"/>
      <c r="AG4"/>
      <c r="AH4"/>
      <c r="AI4"/>
      <c r="AJ4"/>
    </row>
    <row r="5" spans="1:36" s="256" customFormat="1" ht="36" customHeight="1">
      <c r="A5" s="1510" t="s">
        <v>87</v>
      </c>
      <c r="B5" s="1510"/>
      <c r="C5" s="1510"/>
      <c r="D5" s="1510"/>
      <c r="E5" s="1510"/>
      <c r="F5" s="1510"/>
      <c r="G5" s="1510"/>
      <c r="H5" s="1510"/>
      <c r="I5" s="1510"/>
      <c r="J5" s="1510"/>
      <c r="K5" s="1510"/>
      <c r="L5" s="1510"/>
      <c r="M5" s="1510"/>
      <c r="N5" s="1510"/>
      <c r="O5" s="1510"/>
      <c r="P5"/>
      <c r="Q5"/>
      <c r="R5"/>
      <c r="S5"/>
      <c r="T5"/>
      <c r="U5"/>
      <c r="V5"/>
      <c r="W5"/>
      <c r="X5"/>
      <c r="Y5"/>
      <c r="Z5"/>
      <c r="AA5"/>
      <c r="AB5"/>
      <c r="AC5"/>
      <c r="AD5"/>
      <c r="AE5"/>
      <c r="AF5"/>
      <c r="AG5"/>
      <c r="AH5"/>
      <c r="AI5"/>
      <c r="AJ5"/>
    </row>
    <row r="6" spans="1:36" ht="30" customHeight="1">
      <c r="A6" s="317"/>
      <c r="B6" s="317"/>
      <c r="C6" s="317"/>
      <c r="D6" s="317"/>
      <c r="E6" s="317"/>
      <c r="F6" s="317"/>
      <c r="G6" s="317"/>
      <c r="H6" s="317"/>
      <c r="I6" s="317"/>
      <c r="J6" s="317"/>
      <c r="K6" s="317"/>
      <c r="L6" s="317"/>
      <c r="M6" s="317"/>
      <c r="N6" s="317"/>
      <c r="O6" s="317"/>
    </row>
    <row r="7" spans="1:36" ht="30" customHeight="1">
      <c r="A7" s="1451" t="str">
        <f>CONCATENATE("Riepilogo dei risultati per il campione di risposta: ",Riepilogo!F9," (",TEXT(Riepilogo!F84+Riepilogo!J84,"#.##0")," imprese, risultati evidenziati in verde).")</f>
        <v>Riepilogo dei risultati per il campione di risposta: ANCE (214 imprese, risultati evidenziati in verde).</v>
      </c>
      <c r="B7" s="1451"/>
      <c r="C7" s="1451"/>
      <c r="D7" s="1451"/>
      <c r="E7" s="1451"/>
      <c r="F7" s="1451"/>
      <c r="G7" s="1451"/>
      <c r="H7" s="1451"/>
      <c r="I7" s="1451"/>
      <c r="J7" s="1451"/>
      <c r="K7" s="1451"/>
      <c r="L7" s="1451"/>
      <c r="M7" s="1451"/>
      <c r="N7" s="1451"/>
      <c r="O7" s="1451"/>
    </row>
    <row r="8" spans="1:36" ht="30" customHeight="1">
      <c r="A8" s="1511" t="s">
        <v>88</v>
      </c>
      <c r="B8" s="1511"/>
      <c r="C8" s="1511"/>
      <c r="D8" s="1511"/>
      <c r="E8" s="1511"/>
      <c r="F8" s="1511"/>
      <c r="G8" s="1511"/>
      <c r="H8" s="1511"/>
      <c r="I8" s="1511"/>
      <c r="J8" s="1511"/>
      <c r="K8" s="1511"/>
      <c r="L8" s="1511"/>
      <c r="M8" s="1511"/>
      <c r="N8" s="1511"/>
      <c r="O8" s="1511"/>
    </row>
    <row r="9" spans="1:36" ht="79.5" customHeight="1">
      <c r="A9" s="1708" t="s">
        <v>149</v>
      </c>
      <c r="B9" s="1708"/>
      <c r="C9" s="1708"/>
      <c r="D9" s="1708"/>
      <c r="E9" s="1708"/>
      <c r="F9" s="1708"/>
      <c r="G9" s="1708"/>
      <c r="H9" s="1708"/>
      <c r="I9" s="1708"/>
      <c r="J9" s="1708"/>
      <c r="K9" s="1708"/>
      <c r="L9" s="1708"/>
      <c r="M9" s="1708"/>
      <c r="N9" s="1708"/>
      <c r="O9" s="1708"/>
    </row>
    <row r="10" spans="1:36" ht="36" customHeight="1">
      <c r="A10" s="331"/>
      <c r="B10" s="332"/>
      <c r="C10" s="332"/>
      <c r="D10" s="332"/>
      <c r="E10" s="332"/>
      <c r="F10" s="332"/>
      <c r="G10" s="332"/>
      <c r="H10" s="332"/>
      <c r="I10" s="1064"/>
      <c r="J10" s="332"/>
      <c r="K10" s="332"/>
      <c r="L10" s="332"/>
      <c r="M10" s="332"/>
      <c r="N10" s="332"/>
      <c r="O10" s="332"/>
    </row>
    <row r="11" spans="1:36" ht="51.6" customHeight="1">
      <c r="A11" s="1536" t="s">
        <v>89</v>
      </c>
      <c r="B11" s="1536"/>
      <c r="C11" s="1536"/>
      <c r="D11" s="1536"/>
      <c r="E11" s="1536"/>
      <c r="F11" s="1536"/>
      <c r="G11" s="1536"/>
      <c r="H11" s="1536"/>
      <c r="I11" s="1536"/>
      <c r="J11" s="1536"/>
      <c r="K11" s="1536"/>
      <c r="L11" s="1536"/>
      <c r="M11" s="1536"/>
      <c r="N11" s="1536"/>
      <c r="O11" s="1536"/>
    </row>
    <row r="12" spans="1:36" s="322" customFormat="1" ht="30" customHeight="1">
      <c r="A12" s="1709"/>
      <c r="B12" s="1710"/>
      <c r="C12" s="1710"/>
      <c r="D12" s="1710"/>
      <c r="E12" s="1459" t="str">
        <f>Riepilogo!$F$9</f>
        <v>ANCE</v>
      </c>
      <c r="F12" s="1460"/>
      <c r="G12" s="1700" t="s">
        <v>5</v>
      </c>
      <c r="H12" s="1452" t="s">
        <v>6</v>
      </c>
      <c r="I12" s="1453"/>
      <c r="J12" s="1452" t="s">
        <v>7</v>
      </c>
      <c r="K12" s="1454"/>
      <c r="L12" s="1453"/>
      <c r="M12" s="1449" t="s">
        <v>8</v>
      </c>
      <c r="N12" s="1450"/>
      <c r="O12" s="1450"/>
    </row>
    <row r="13" spans="1:36" s="322" customFormat="1" ht="30" customHeight="1">
      <c r="A13" s="1711"/>
      <c r="B13" s="1712"/>
      <c r="C13" s="1712"/>
      <c r="D13" s="1712"/>
      <c r="E13" s="1461"/>
      <c r="F13" s="1462"/>
      <c r="G13" s="1700"/>
      <c r="H13" s="323" t="s">
        <v>9</v>
      </c>
      <c r="I13" s="324" t="s">
        <v>10</v>
      </c>
      <c r="J13" s="325" t="s">
        <v>11</v>
      </c>
      <c r="K13" s="326" t="s">
        <v>12</v>
      </c>
      <c r="L13" s="327" t="s">
        <v>13</v>
      </c>
      <c r="M13" s="325" t="s">
        <v>11</v>
      </c>
      <c r="N13" s="328" t="s">
        <v>12</v>
      </c>
      <c r="O13" s="437" t="s">
        <v>13</v>
      </c>
    </row>
    <row r="14" spans="1:36" ht="32.700000000000003" customHeight="1">
      <c r="A14" s="1713" t="s">
        <v>90</v>
      </c>
      <c r="B14" s="1713"/>
      <c r="C14" s="1713"/>
      <c r="D14" s="1713"/>
      <c r="E14" s="1446">
        <f>Riepilogo!K85</f>
        <v>6.5420560747663545E-2</v>
      </c>
      <c r="F14" s="1446"/>
      <c r="G14" s="1063">
        <v>0.30776369234833267</v>
      </c>
      <c r="H14" s="1058">
        <v>0.26106760985781619</v>
      </c>
      <c r="I14" s="1059">
        <v>0.37079700464934445</v>
      </c>
      <c r="J14" s="1058">
        <v>0.20301338791637996</v>
      </c>
      <c r="K14" s="1060">
        <v>0.34774136198542804</v>
      </c>
      <c r="L14" s="1061">
        <v>0.66061252981080409</v>
      </c>
      <c r="M14" s="1058">
        <v>0.14129420038514551</v>
      </c>
      <c r="N14" s="1060">
        <v>0.30232307549092369</v>
      </c>
      <c r="O14" s="1062">
        <v>0.67094519578488876</v>
      </c>
    </row>
    <row r="15" spans="1:36" ht="24.6" customHeight="1">
      <c r="A15" s="335"/>
      <c r="B15" s="335"/>
      <c r="C15" s="335"/>
      <c r="D15" s="330"/>
      <c r="E15" s="330"/>
      <c r="F15" s="1054"/>
      <c r="G15" s="1054"/>
      <c r="H15" s="1065"/>
      <c r="I15" s="1065"/>
      <c r="J15" s="1065"/>
      <c r="K15" s="1065"/>
      <c r="L15" s="1065"/>
      <c r="M15" s="1054"/>
      <c r="N15" s="1054"/>
      <c r="O15" s="1054"/>
    </row>
    <row r="16" spans="1:36" ht="51.6" customHeight="1">
      <c r="A16" s="1536" t="s">
        <v>91</v>
      </c>
      <c r="B16" s="1536"/>
      <c r="C16" s="1536"/>
      <c r="D16" s="1536"/>
      <c r="E16" s="1536"/>
      <c r="F16" s="1536"/>
      <c r="G16" s="1536"/>
      <c r="H16" s="1536"/>
      <c r="I16" s="1536"/>
      <c r="J16" s="1536"/>
      <c r="K16" s="1536"/>
      <c r="L16" s="1536"/>
      <c r="M16" s="1536"/>
      <c r="N16" s="1536"/>
      <c r="O16" s="1536"/>
    </row>
    <row r="17" spans="1:15" s="322" customFormat="1" ht="30" customHeight="1">
      <c r="A17" s="1709"/>
      <c r="B17" s="1710"/>
      <c r="C17" s="1710"/>
      <c r="D17" s="1710"/>
      <c r="E17" s="1459" t="str">
        <f>Riepilogo!$F$9</f>
        <v>ANCE</v>
      </c>
      <c r="F17" s="1460"/>
      <c r="G17" s="1700" t="s">
        <v>5</v>
      </c>
      <c r="H17" s="1452" t="s">
        <v>6</v>
      </c>
      <c r="I17" s="1453"/>
      <c r="J17" s="1452" t="s">
        <v>7</v>
      </c>
      <c r="K17" s="1454"/>
      <c r="L17" s="1453"/>
      <c r="M17" s="1449" t="s">
        <v>8</v>
      </c>
      <c r="N17" s="1450"/>
      <c r="O17" s="1450"/>
    </row>
    <row r="18" spans="1:15" s="322" customFormat="1" ht="30" customHeight="1">
      <c r="A18" s="1711"/>
      <c r="B18" s="1712"/>
      <c r="C18" s="1712"/>
      <c r="D18" s="1712"/>
      <c r="E18" s="1461"/>
      <c r="F18" s="1462"/>
      <c r="G18" s="1700"/>
      <c r="H18" s="323" t="s">
        <v>9</v>
      </c>
      <c r="I18" s="324" t="s">
        <v>10</v>
      </c>
      <c r="J18" s="325" t="s">
        <v>11</v>
      </c>
      <c r="K18" s="326" t="s">
        <v>12</v>
      </c>
      <c r="L18" s="327" t="s">
        <v>13</v>
      </c>
      <c r="M18" s="325" t="s">
        <v>11</v>
      </c>
      <c r="N18" s="328" t="s">
        <v>12</v>
      </c>
      <c r="O18" s="437" t="s">
        <v>13</v>
      </c>
    </row>
    <row r="19" spans="1:15" ht="39.75" customHeight="1">
      <c r="A19" s="1701" t="s">
        <v>92</v>
      </c>
      <c r="B19" s="1701"/>
      <c r="C19" s="1701"/>
      <c r="D19" s="1701"/>
      <c r="E19" s="1488">
        <f>Riepilogo!D90</f>
        <v>1.7069701280227598E-2</v>
      </c>
      <c r="F19" s="1488"/>
      <c r="G19" s="1055">
        <v>8.244843838164384E-2</v>
      </c>
      <c r="H19" s="1087">
        <v>8.5069382296389856E-2</v>
      </c>
      <c r="I19" s="1088">
        <v>7.8532367310786097E-2</v>
      </c>
      <c r="J19" s="1087">
        <v>0.12831727480726479</v>
      </c>
      <c r="K19" s="1089">
        <v>9.1847431093836876E-2</v>
      </c>
      <c r="L19" s="1090">
        <v>7.4286369510469949E-2</v>
      </c>
      <c r="M19" s="1087">
        <v>0.1459331123891123</v>
      </c>
      <c r="N19" s="1089">
        <v>8.6279177642720042E-2</v>
      </c>
      <c r="O19" s="1091">
        <v>8.3814596397602956E-2</v>
      </c>
    </row>
    <row r="20" spans="1:15" ht="39.75" customHeight="1">
      <c r="A20" s="1716" t="s">
        <v>93</v>
      </c>
      <c r="B20" s="1716"/>
      <c r="C20" s="1716"/>
      <c r="D20" s="1716"/>
      <c r="E20" s="1527">
        <f>Riepilogo!D91</f>
        <v>1.5647226173541962E-2</v>
      </c>
      <c r="F20" s="1527"/>
      <c r="G20" s="1052">
        <v>0.1640920884515549</v>
      </c>
      <c r="H20" s="867">
        <v>0.17235042278555246</v>
      </c>
      <c r="I20" s="868">
        <v>0.15175293689745806</v>
      </c>
      <c r="J20" s="867">
        <v>0.17254186463900589</v>
      </c>
      <c r="K20" s="869">
        <v>0.13668079091070634</v>
      </c>
      <c r="L20" s="870">
        <v>0.17494304492350332</v>
      </c>
      <c r="M20" s="867">
        <v>0.15285613985515814</v>
      </c>
      <c r="N20" s="869">
        <v>0.12990105384296663</v>
      </c>
      <c r="O20" s="871">
        <v>0.20310286412708098</v>
      </c>
    </row>
    <row r="21" spans="1:15" ht="39.75" customHeight="1">
      <c r="A21" s="1714" t="s">
        <v>94</v>
      </c>
      <c r="B21" s="1714"/>
      <c r="C21" s="1714"/>
      <c r="D21" s="1714"/>
      <c r="E21" s="1717">
        <f>Riepilogo!D92</f>
        <v>1.2802275960170697E-2</v>
      </c>
      <c r="F21" s="1717"/>
      <c r="G21" s="1114">
        <v>9.079764375459945E-2</v>
      </c>
      <c r="H21" s="1115">
        <v>7.4036481005123903E-2</v>
      </c>
      <c r="I21" s="1116">
        <v>0.11584125654916014</v>
      </c>
      <c r="J21" s="1115">
        <v>8.8066971565560564E-2</v>
      </c>
      <c r="K21" s="1117">
        <v>5.7541472687221464E-2</v>
      </c>
      <c r="L21" s="1118">
        <v>0.10514469591522976</v>
      </c>
      <c r="M21" s="1115">
        <v>7.7968411627469078E-2</v>
      </c>
      <c r="N21" s="1117">
        <v>3.5048851100762203E-2</v>
      </c>
      <c r="O21" s="1119">
        <v>9.6271615241953629E-2</v>
      </c>
    </row>
    <row r="22" spans="1:15" ht="39.75" customHeight="1">
      <c r="A22" s="1695" t="s">
        <v>19</v>
      </c>
      <c r="B22" s="1695"/>
      <c r="C22" s="1695"/>
      <c r="D22" s="1696"/>
      <c r="E22" s="1718">
        <f>Riepilogo!D93</f>
        <v>4.5519203413940258E-2</v>
      </c>
      <c r="F22" s="1718"/>
      <c r="G22" s="1429">
        <v>0.33733817058779814</v>
      </c>
      <c r="H22" s="1430">
        <v>0.33145628608706623</v>
      </c>
      <c r="I22" s="1431">
        <v>0.34612656075740428</v>
      </c>
      <c r="J22" s="1430">
        <v>0.38892611101183128</v>
      </c>
      <c r="K22" s="1432">
        <v>0.28606969469176469</v>
      </c>
      <c r="L22" s="1433">
        <v>0.35437411034920302</v>
      </c>
      <c r="M22" s="1430">
        <v>0.37675766387173953</v>
      </c>
      <c r="N22" s="1432">
        <v>0.25122908258644888</v>
      </c>
      <c r="O22" s="1434">
        <v>0.38318907576663752</v>
      </c>
    </row>
    <row r="23" spans="1:15" ht="81.75" customHeight="1">
      <c r="A23" s="1085"/>
      <c r="B23" s="1085"/>
      <c r="C23" s="1085"/>
      <c r="D23" s="1085"/>
      <c r="E23" s="1697"/>
      <c r="F23" s="1697"/>
      <c r="G23" s="1086"/>
      <c r="H23" s="1086"/>
      <c r="I23" s="1086"/>
      <c r="J23" s="1086"/>
      <c r="K23" s="1086"/>
      <c r="L23" s="1086"/>
      <c r="M23" s="1086"/>
      <c r="N23" s="1086"/>
      <c r="O23" s="1086"/>
    </row>
    <row r="24" spans="1:15" ht="36" customHeight="1">
      <c r="A24" s="1699" t="s">
        <v>95</v>
      </c>
      <c r="B24" s="1699"/>
      <c r="C24" s="1699"/>
      <c r="D24" s="1699"/>
      <c r="E24" s="1699"/>
      <c r="F24" s="1699"/>
      <c r="G24" s="1699"/>
      <c r="H24" s="1699"/>
      <c r="I24" s="1699"/>
      <c r="J24" s="1699"/>
      <c r="K24" s="1699"/>
      <c r="L24" s="1699"/>
      <c r="M24" s="1699"/>
      <c r="N24" s="1699"/>
      <c r="O24" s="1699"/>
    </row>
    <row r="25" spans="1:15" ht="30" customHeight="1">
      <c r="A25" s="317"/>
      <c r="B25" s="317"/>
      <c r="C25" s="317"/>
      <c r="D25" s="317"/>
      <c r="E25" s="317"/>
      <c r="F25" s="317"/>
      <c r="G25" s="317"/>
      <c r="H25" s="317"/>
      <c r="I25" s="317"/>
      <c r="J25" s="317"/>
      <c r="K25" s="317"/>
      <c r="L25" s="317"/>
      <c r="M25" s="317"/>
      <c r="N25" s="317"/>
      <c r="O25" s="317"/>
    </row>
    <row r="26" spans="1:15" ht="30" customHeight="1">
      <c r="A26" s="1451" t="str">
        <f>CONCATENATE("Riepilogo dei risultati per il campione di risposta: ",Riepilogo!F9," (",TEXT(Riepilogo!J11-Riepilogo!D108,"#.##0")," imprese, risultati evidenziati in verde).")</f>
        <v>Riepilogo dei risultati per il campione di risposta: ANCE (213 imprese, risultati evidenziati in verde).</v>
      </c>
      <c r="B26" s="1451"/>
      <c r="C26" s="1451"/>
      <c r="D26" s="1451"/>
      <c r="E26" s="1451"/>
      <c r="F26" s="1451"/>
      <c r="G26" s="1451"/>
      <c r="H26" s="1451"/>
      <c r="I26" s="1451"/>
      <c r="J26" s="1451"/>
      <c r="K26" s="1451"/>
      <c r="L26" s="1451"/>
      <c r="M26" s="1451"/>
      <c r="N26" s="1451"/>
      <c r="O26" s="1451"/>
    </row>
    <row r="27" spans="1:15" ht="30" customHeight="1">
      <c r="A27" s="1511" t="s">
        <v>96</v>
      </c>
      <c r="B27" s="1511"/>
      <c r="C27" s="1511"/>
      <c r="D27" s="1511"/>
      <c r="E27" s="1511"/>
      <c r="F27" s="1511"/>
      <c r="G27" s="1511"/>
      <c r="H27" s="1511"/>
      <c r="I27" s="1511"/>
      <c r="J27" s="1511"/>
      <c r="K27" s="1511"/>
      <c r="L27" s="1511"/>
      <c r="M27" s="1511"/>
      <c r="N27" s="1511"/>
      <c r="O27" s="1511"/>
    </row>
    <row r="28" spans="1:15" ht="66" customHeight="1">
      <c r="A28" s="1512" t="s">
        <v>3</v>
      </c>
      <c r="B28" s="1512"/>
      <c r="C28" s="1512"/>
      <c r="D28" s="1512"/>
      <c r="E28" s="1512"/>
      <c r="F28" s="1512"/>
      <c r="G28" s="1512"/>
      <c r="H28" s="1512"/>
      <c r="I28" s="1512"/>
      <c r="J28" s="1512"/>
      <c r="K28" s="1512"/>
      <c r="L28" s="1512"/>
      <c r="M28" s="1512"/>
      <c r="N28" s="1512"/>
      <c r="O28" s="1512"/>
    </row>
    <row r="29" spans="1:15" ht="36" customHeight="1">
      <c r="A29" s="331"/>
      <c r="B29" s="332"/>
      <c r="C29" s="332"/>
      <c r="D29" s="332"/>
      <c r="E29" s="332"/>
      <c r="F29" s="332"/>
      <c r="G29" s="332"/>
      <c r="H29" s="332"/>
      <c r="I29" s="1064"/>
      <c r="J29" s="332"/>
      <c r="K29" s="332"/>
      <c r="L29" s="332"/>
      <c r="M29" s="332"/>
      <c r="N29" s="332"/>
      <c r="O29" s="332"/>
    </row>
    <row r="30" spans="1:15" ht="45.6" customHeight="1">
      <c r="A30" s="1536" t="s">
        <v>97</v>
      </c>
      <c r="B30" s="1536"/>
      <c r="C30" s="1536"/>
      <c r="D30" s="1536"/>
      <c r="E30" s="1536"/>
      <c r="F30" s="1536"/>
      <c r="G30" s="1536"/>
      <c r="H30" s="1536"/>
      <c r="I30" s="1536"/>
      <c r="J30" s="1536"/>
      <c r="K30" s="1536"/>
      <c r="L30" s="1536"/>
      <c r="M30" s="1536"/>
      <c r="N30" s="1536"/>
      <c r="O30" s="1536"/>
    </row>
    <row r="31" spans="1:15" ht="30" customHeight="1">
      <c r="A31" s="1709"/>
      <c r="B31" s="1710"/>
      <c r="C31" s="1710"/>
      <c r="D31" s="1710"/>
      <c r="E31" s="1459" t="str">
        <f>Riepilogo!$F$9</f>
        <v>ANCE</v>
      </c>
      <c r="F31" s="1460"/>
      <c r="G31" s="1700" t="s">
        <v>5</v>
      </c>
      <c r="H31" s="1452" t="s">
        <v>6</v>
      </c>
      <c r="I31" s="1453"/>
      <c r="J31" s="1452" t="s">
        <v>7</v>
      </c>
      <c r="K31" s="1454"/>
      <c r="L31" s="1453"/>
      <c r="M31" s="1449" t="s">
        <v>8</v>
      </c>
      <c r="N31" s="1450"/>
      <c r="O31" s="1450"/>
    </row>
    <row r="32" spans="1:15" ht="30" customHeight="1">
      <c r="A32" s="1711"/>
      <c r="B32" s="1712"/>
      <c r="C32" s="1712"/>
      <c r="D32" s="1712"/>
      <c r="E32" s="1461"/>
      <c r="F32" s="1462"/>
      <c r="G32" s="1700"/>
      <c r="H32" s="323" t="s">
        <v>9</v>
      </c>
      <c r="I32" s="324" t="s">
        <v>10</v>
      </c>
      <c r="J32" s="325" t="s">
        <v>11</v>
      </c>
      <c r="K32" s="326" t="s">
        <v>12</v>
      </c>
      <c r="L32" s="327" t="s">
        <v>13</v>
      </c>
      <c r="M32" s="325" t="s">
        <v>11</v>
      </c>
      <c r="N32" s="328" t="s">
        <v>12</v>
      </c>
      <c r="O32" s="437" t="s">
        <v>13</v>
      </c>
    </row>
    <row r="33" spans="1:16" s="322" customFormat="1" ht="42.6" customHeight="1">
      <c r="A33" s="1701" t="s">
        <v>98</v>
      </c>
      <c r="B33" s="1701"/>
      <c r="C33" s="1701"/>
      <c r="D33" s="1701"/>
      <c r="E33" s="1488">
        <f>Riepilogo!F109</f>
        <v>0.28169014084507044</v>
      </c>
      <c r="F33" s="1488"/>
      <c r="G33" s="1055">
        <v>0.35225371363667723</v>
      </c>
      <c r="H33" s="1087">
        <v>0.33101036456268612</v>
      </c>
      <c r="I33" s="1088">
        <v>0.38092932377532712</v>
      </c>
      <c r="J33" s="1087">
        <v>0.48517342715791067</v>
      </c>
      <c r="K33" s="1089">
        <v>0.24268423907902301</v>
      </c>
      <c r="L33" s="1090">
        <v>0.1062611434825648</v>
      </c>
      <c r="M33" s="1087">
        <v>0.49254470375241732</v>
      </c>
      <c r="N33" s="1089">
        <v>0.25234510113240638</v>
      </c>
      <c r="O33" s="1091">
        <v>0.1114756049325397</v>
      </c>
      <c r="P33" s="1072"/>
    </row>
    <row r="34" spans="1:16" s="322" customFormat="1" ht="42.6" customHeight="1">
      <c r="A34" s="1716" t="s">
        <v>99</v>
      </c>
      <c r="B34" s="1716"/>
      <c r="C34" s="1716"/>
      <c r="D34" s="1716"/>
      <c r="E34" s="1527">
        <f>Riepilogo!F110</f>
        <v>0.15023474178403756</v>
      </c>
      <c r="F34" s="1527"/>
      <c r="G34" s="1052">
        <v>0.19173895276510663</v>
      </c>
      <c r="H34" s="867">
        <v>0.17856602183927259</v>
      </c>
      <c r="I34" s="868">
        <v>0.20952060434447384</v>
      </c>
      <c r="J34" s="867">
        <v>0.18664829923000575</v>
      </c>
      <c r="K34" s="869">
        <v>0.1992728031665639</v>
      </c>
      <c r="L34" s="870">
        <v>0.18971715665074262</v>
      </c>
      <c r="M34" s="867">
        <v>0.19524605925954758</v>
      </c>
      <c r="N34" s="869">
        <v>0.17772559972389468</v>
      </c>
      <c r="O34" s="871">
        <v>0.15692947575411673</v>
      </c>
      <c r="P34" s="1072"/>
    </row>
    <row r="35" spans="1:16" s="322" customFormat="1" ht="42.6" customHeight="1">
      <c r="A35" s="1693" t="s">
        <v>100</v>
      </c>
      <c r="B35" s="1693"/>
      <c r="C35" s="1693"/>
      <c r="D35" s="1693"/>
      <c r="E35" s="1698">
        <f>Riepilogo!F116</f>
        <v>0.568075117370892</v>
      </c>
      <c r="F35" s="1698"/>
      <c r="G35" s="1120">
        <v>0.45600733359821627</v>
      </c>
      <c r="H35" s="1121">
        <v>0.49042361359804126</v>
      </c>
      <c r="I35" s="1122">
        <v>0.40955007188019915</v>
      </c>
      <c r="J35" s="1121">
        <v>0.32817827361208363</v>
      </c>
      <c r="K35" s="1123">
        <v>0.55804295775441304</v>
      </c>
      <c r="L35" s="1124">
        <v>0.70402169986669261</v>
      </c>
      <c r="M35" s="1121">
        <v>0.3122092369880351</v>
      </c>
      <c r="N35" s="1123">
        <v>0.56992929914369883</v>
      </c>
      <c r="O35" s="1125">
        <v>0.73159491931334364</v>
      </c>
      <c r="P35" s="1072"/>
    </row>
    <row r="36" spans="1:16" ht="45.75" customHeight="1">
      <c r="A36" s="1092"/>
      <c r="B36" s="1092"/>
      <c r="C36" s="1092"/>
      <c r="D36" s="1092"/>
      <c r="E36" s="1092"/>
      <c r="F36" s="1092"/>
      <c r="G36" s="1093"/>
      <c r="H36" s="1092"/>
      <c r="I36" s="1092"/>
      <c r="J36" s="1092"/>
      <c r="K36" s="1092"/>
      <c r="L36" s="1092"/>
      <c r="M36" s="1092"/>
      <c r="N36" s="1092"/>
      <c r="O36" s="1092"/>
    </row>
    <row r="37" spans="1:16" ht="36" customHeight="1">
      <c r="A37" s="1694" t="s">
        <v>101</v>
      </c>
      <c r="B37" s="1694"/>
      <c r="C37" s="1694"/>
      <c r="D37" s="1694"/>
      <c r="E37" s="1694"/>
      <c r="F37" s="1694"/>
      <c r="G37" s="1694"/>
      <c r="H37" s="1694"/>
      <c r="I37" s="1694"/>
      <c r="J37" s="1694"/>
      <c r="K37" s="1694"/>
      <c r="L37" s="1694"/>
      <c r="M37" s="1694"/>
      <c r="N37" s="1694"/>
      <c r="O37" s="1694"/>
    </row>
    <row r="38" spans="1:16" ht="30" customHeight="1">
      <c r="A38" s="1704" t="s">
        <v>102</v>
      </c>
      <c r="B38" s="1705"/>
      <c r="C38" s="1705"/>
      <c r="D38" s="1705"/>
      <c r="E38" s="1459" t="str">
        <f>Riepilogo!$F$9</f>
        <v>ANCE</v>
      </c>
      <c r="F38" s="1460"/>
      <c r="G38" s="1700" t="s">
        <v>5</v>
      </c>
      <c r="H38" s="1452" t="s">
        <v>6</v>
      </c>
      <c r="I38" s="1453"/>
      <c r="J38" s="1452" t="s">
        <v>7</v>
      </c>
      <c r="K38" s="1454"/>
      <c r="L38" s="1453"/>
      <c r="M38" s="1449" t="s">
        <v>8</v>
      </c>
      <c r="N38" s="1450"/>
      <c r="O38" s="1450"/>
    </row>
    <row r="39" spans="1:16" ht="30" customHeight="1">
      <c r="A39" s="1706"/>
      <c r="B39" s="1707"/>
      <c r="C39" s="1707"/>
      <c r="D39" s="1707"/>
      <c r="E39" s="1461"/>
      <c r="F39" s="1462"/>
      <c r="G39" s="1700"/>
      <c r="H39" s="323" t="s">
        <v>9</v>
      </c>
      <c r="I39" s="324" t="s">
        <v>10</v>
      </c>
      <c r="J39" s="325" t="s">
        <v>11</v>
      </c>
      <c r="K39" s="326" t="s">
        <v>12</v>
      </c>
      <c r="L39" s="327" t="s">
        <v>13</v>
      </c>
      <c r="M39" s="325" t="s">
        <v>11</v>
      </c>
      <c r="N39" s="328" t="s">
        <v>12</v>
      </c>
      <c r="O39" s="437" t="s">
        <v>13</v>
      </c>
    </row>
    <row r="40" spans="1:16" s="322" customFormat="1" ht="33.75" customHeight="1">
      <c r="A40" s="1720" t="s">
        <v>103</v>
      </c>
      <c r="B40" s="1720"/>
      <c r="C40" s="1720"/>
      <c r="D40" s="1720"/>
      <c r="E40" s="1488">
        <f>Riepilogo!H111</f>
        <v>4.9586776859504134E-2</v>
      </c>
      <c r="F40" s="1488"/>
      <c r="G40" s="1396">
        <v>0.2117290978285386</v>
      </c>
      <c r="H40" s="1397">
        <v>9.3842586681342058E-2</v>
      </c>
      <c r="I40" s="1398">
        <v>0.37085973313883613</v>
      </c>
      <c r="J40" s="1397">
        <v>0.25019815178699434</v>
      </c>
      <c r="K40" s="1399">
        <v>0.17677721939163576</v>
      </c>
      <c r="L40" s="1400">
        <v>0.15164632374172096</v>
      </c>
      <c r="M40" s="1397">
        <v>5.3064414426415865E-2</v>
      </c>
      <c r="N40" s="1399">
        <v>0.12952643329661065</v>
      </c>
      <c r="O40" s="1401">
        <v>0.13307130374512555</v>
      </c>
      <c r="P40" s="1072"/>
    </row>
    <row r="41" spans="1:16" s="322" customFormat="1" ht="33.75" customHeight="1">
      <c r="A41" s="1692" t="s">
        <v>104</v>
      </c>
      <c r="B41" s="1692"/>
      <c r="C41" s="1692"/>
      <c r="D41" s="1692"/>
      <c r="E41" s="1527">
        <f>Riepilogo!H112</f>
        <v>3.3057851239669422E-2</v>
      </c>
      <c r="F41" s="1527"/>
      <c r="G41" s="1079">
        <v>7.5878459377492907E-2</v>
      </c>
      <c r="H41" s="1080">
        <v>6.7018331610119206E-2</v>
      </c>
      <c r="I41" s="1081">
        <v>8.7838417703786226E-2</v>
      </c>
      <c r="J41" s="1080">
        <v>5.5162573339415003E-2</v>
      </c>
      <c r="K41" s="1082">
        <v>9.5280407679179335E-2</v>
      </c>
      <c r="L41" s="1083">
        <v>0.10624459159541157</v>
      </c>
      <c r="M41" s="1080">
        <v>4.8371545593989845E-2</v>
      </c>
      <c r="N41" s="1082">
        <v>8.8047957128809293E-2</v>
      </c>
      <c r="O41" s="1084">
        <v>0.1056873128811939</v>
      </c>
      <c r="P41" s="1072"/>
    </row>
    <row r="42" spans="1:16" s="322" customFormat="1" ht="33.75" customHeight="1">
      <c r="A42" s="1692" t="s">
        <v>105</v>
      </c>
      <c r="B42" s="1692"/>
      <c r="C42" s="1692"/>
      <c r="D42" s="1692"/>
      <c r="E42" s="1527">
        <f>Riepilogo!H113</f>
        <v>0.36363636363636365</v>
      </c>
      <c r="F42" s="1527"/>
      <c r="G42" s="1079">
        <v>0.55826297572776695</v>
      </c>
      <c r="H42" s="1080">
        <v>0.5719490588765741</v>
      </c>
      <c r="I42" s="1081">
        <v>0.53978863896789886</v>
      </c>
      <c r="J42" s="1080">
        <v>0.49790333608660131</v>
      </c>
      <c r="K42" s="1082">
        <v>0.60054342686670548</v>
      </c>
      <c r="L42" s="1083">
        <v>0.69560111991934648</v>
      </c>
      <c r="M42" s="1080">
        <v>0.5446998214442863</v>
      </c>
      <c r="N42" s="1082">
        <v>0.64297952617066945</v>
      </c>
      <c r="O42" s="1084">
        <v>0.78253997082884752</v>
      </c>
      <c r="P42" s="1072"/>
    </row>
    <row r="43" spans="1:16" ht="33.75" customHeight="1">
      <c r="A43" s="1692" t="s">
        <v>106</v>
      </c>
      <c r="B43" s="1692"/>
      <c r="C43" s="1692"/>
      <c r="D43" s="1692"/>
      <c r="E43" s="1527">
        <f>Riepilogo!H114</f>
        <v>4.1322314049586778E-2</v>
      </c>
      <c r="F43" s="1527"/>
      <c r="G43" s="1079">
        <v>0.1563566358836595</v>
      </c>
      <c r="H43" s="1080">
        <v>0.13639184695123946</v>
      </c>
      <c r="I43" s="1081">
        <v>0.18330636504041678</v>
      </c>
      <c r="J43" s="1080">
        <v>0.14685275419565896</v>
      </c>
      <c r="K43" s="1082">
        <v>0.15242945142508174</v>
      </c>
      <c r="L43" s="1083">
        <v>0.21427119628701727</v>
      </c>
      <c r="M43" s="1080">
        <v>0.15402171918437604</v>
      </c>
      <c r="N43" s="1082">
        <v>0.13459135136508785</v>
      </c>
      <c r="O43" s="1084">
        <v>0.20281283731686389</v>
      </c>
    </row>
    <row r="44" spans="1:16" s="322" customFormat="1" ht="33.75" customHeight="1">
      <c r="A44" s="1719" t="s">
        <v>107</v>
      </c>
      <c r="B44" s="1719"/>
      <c r="C44" s="1719"/>
      <c r="D44" s="1719"/>
      <c r="E44" s="1698">
        <f>Riepilogo!H115</f>
        <v>0.86776859504132231</v>
      </c>
      <c r="F44" s="1698"/>
      <c r="G44" s="1402">
        <v>0.44012998973486661</v>
      </c>
      <c r="H44" s="1403">
        <v>0.56685098689561464</v>
      </c>
      <c r="I44" s="1404">
        <v>0.26907400895208305</v>
      </c>
      <c r="J44" s="1403">
        <v>0.41838404028272641</v>
      </c>
      <c r="K44" s="1405">
        <v>0.47292327551719143</v>
      </c>
      <c r="L44" s="1406">
        <v>0.42939976257645629</v>
      </c>
      <c r="M44" s="1403">
        <v>0.55073014535087905</v>
      </c>
      <c r="N44" s="1405">
        <v>0.52334398022258033</v>
      </c>
      <c r="O44" s="1407">
        <v>0.40475520624038386</v>
      </c>
      <c r="P44" s="1072"/>
    </row>
    <row r="45" spans="1:16" ht="45.75" customHeight="1">
      <c r="A45" s="1092"/>
      <c r="B45" s="1092"/>
      <c r="C45" s="1092"/>
      <c r="D45" s="1092"/>
      <c r="E45" s="1092"/>
      <c r="F45" s="1092"/>
      <c r="G45" s="1093"/>
      <c r="H45" s="1092"/>
      <c r="I45" s="1092"/>
      <c r="J45" s="1092"/>
      <c r="K45" s="1092"/>
      <c r="L45" s="1092"/>
      <c r="M45" s="1092"/>
      <c r="N45" s="1092"/>
      <c r="O45" s="1092"/>
    </row>
    <row r="46" spans="1:16" ht="46.95" customHeight="1">
      <c r="A46" s="1694" t="s">
        <v>108</v>
      </c>
      <c r="B46" s="1694"/>
      <c r="C46" s="1694"/>
      <c r="D46" s="1694"/>
      <c r="E46" s="1694"/>
      <c r="F46" s="1694"/>
      <c r="G46" s="1694"/>
      <c r="H46" s="1694"/>
      <c r="I46" s="1694"/>
      <c r="J46" s="1694"/>
      <c r="K46" s="1694"/>
      <c r="L46" s="1694"/>
      <c r="M46" s="1694"/>
      <c r="N46" s="1694"/>
      <c r="O46" s="1694"/>
    </row>
    <row r="47" spans="1:16" s="322" customFormat="1" ht="30" customHeight="1">
      <c r="A47" s="1704"/>
      <c r="B47" s="1705"/>
      <c r="C47" s="1705"/>
      <c r="D47" s="1705"/>
      <c r="E47" s="1459" t="str">
        <f>Riepilogo!$F$9</f>
        <v>ANCE</v>
      </c>
      <c r="F47" s="1460"/>
      <c r="G47" s="1700" t="s">
        <v>5</v>
      </c>
      <c r="H47" s="1452" t="s">
        <v>6</v>
      </c>
      <c r="I47" s="1453"/>
      <c r="J47" s="1452" t="s">
        <v>7</v>
      </c>
      <c r="K47" s="1454"/>
      <c r="L47" s="1453"/>
      <c r="M47" s="1449" t="s">
        <v>8</v>
      </c>
      <c r="N47" s="1450"/>
      <c r="O47" s="1450"/>
    </row>
    <row r="48" spans="1:16" s="322" customFormat="1" ht="30" customHeight="1">
      <c r="A48" s="1706"/>
      <c r="B48" s="1707"/>
      <c r="C48" s="1707"/>
      <c r="D48" s="1707"/>
      <c r="E48" s="1461"/>
      <c r="F48" s="1462"/>
      <c r="G48" s="1700"/>
      <c r="H48" s="323" t="s">
        <v>9</v>
      </c>
      <c r="I48" s="324" t="s">
        <v>10</v>
      </c>
      <c r="J48" s="325" t="s">
        <v>11</v>
      </c>
      <c r="K48" s="326" t="s">
        <v>12</v>
      </c>
      <c r="L48" s="327" t="s">
        <v>13</v>
      </c>
      <c r="M48" s="325" t="s">
        <v>11</v>
      </c>
      <c r="N48" s="328" t="s">
        <v>12</v>
      </c>
      <c r="O48" s="437" t="s">
        <v>13</v>
      </c>
    </row>
    <row r="49" spans="1:16" s="322" customFormat="1" ht="39.6" customHeight="1">
      <c r="A49" s="1715" t="s">
        <v>109</v>
      </c>
      <c r="B49" s="1715"/>
      <c r="C49" s="1715"/>
      <c r="D49" s="1715"/>
      <c r="E49" s="1481">
        <f>Riepilogo!F120</f>
        <v>0.19491525423728814</v>
      </c>
      <c r="F49" s="1481"/>
      <c r="G49" s="1066">
        <v>0.16635700320149555</v>
      </c>
      <c r="H49" s="1067">
        <v>0.20071097711448846</v>
      </c>
      <c r="I49" s="1068">
        <v>0.11998384616250245</v>
      </c>
      <c r="J49" s="1067">
        <v>0.21372908974915242</v>
      </c>
      <c r="K49" s="1069">
        <v>0.13444775604879355</v>
      </c>
      <c r="L49" s="1070">
        <v>5.4202649580115309E-2</v>
      </c>
      <c r="M49" s="1067">
        <v>0.28977319006892982</v>
      </c>
      <c r="N49" s="1069">
        <v>0.14977406413597594</v>
      </c>
      <c r="O49" s="1071">
        <v>5.3411688266700737E-2</v>
      </c>
      <c r="P49" s="1072"/>
    </row>
    <row r="50" spans="1:16" s="322" customFormat="1" ht="39.6" customHeight="1">
      <c r="A50" s="1722" t="s">
        <v>110</v>
      </c>
      <c r="B50" s="1722"/>
      <c r="C50" s="1722"/>
      <c r="D50" s="1722"/>
      <c r="E50" s="1472">
        <f>1-E49</f>
        <v>0.80508474576271183</v>
      </c>
      <c r="F50" s="1472"/>
      <c r="G50" s="1056">
        <v>0.8336429967985044</v>
      </c>
      <c r="H50" s="1094">
        <v>0.79928902288551151</v>
      </c>
      <c r="I50" s="1095">
        <v>0.88001615383749754</v>
      </c>
      <c r="J50" s="1094">
        <v>0.78627091025084761</v>
      </c>
      <c r="K50" s="1096">
        <v>0.86555224395120645</v>
      </c>
      <c r="L50" s="1097">
        <v>0.94579735041988466</v>
      </c>
      <c r="M50" s="1094">
        <v>0.71022680993107024</v>
      </c>
      <c r="N50" s="1096">
        <v>0.85022593586402406</v>
      </c>
      <c r="O50" s="1098">
        <v>0.94658831173329927</v>
      </c>
      <c r="P50" s="1072"/>
    </row>
    <row r="51" spans="1:16" s="322" customFormat="1" ht="39.6" customHeight="1">
      <c r="A51" s="1723" t="s">
        <v>111</v>
      </c>
      <c r="B51" s="1723"/>
      <c r="C51" s="1723"/>
      <c r="D51" s="1723">
        <f>Riepilogo!I76</f>
        <v>4.4444444444444446E-2</v>
      </c>
      <c r="E51" s="1723"/>
      <c r="F51" s="1723" t="e">
        <f>#REF!</f>
        <v>#REF!</v>
      </c>
      <c r="G51" s="1723"/>
      <c r="H51" s="1723" t="e">
        <f>#REF!</f>
        <v>#REF!</v>
      </c>
      <c r="I51" s="1723" t="e">
        <f>#REF!</f>
        <v>#REF!</v>
      </c>
      <c r="J51" s="1723" t="e">
        <f>#REF!</f>
        <v>#REF!</v>
      </c>
      <c r="K51" s="1723" t="e">
        <f>#REF!</f>
        <v>#REF!</v>
      </c>
      <c r="L51" s="1723" t="e">
        <f>#REF!</f>
        <v>#REF!</v>
      </c>
      <c r="M51" s="1723" t="e">
        <f>#REF!</f>
        <v>#REF!</v>
      </c>
      <c r="N51" s="1723" t="e">
        <f>#REF!</f>
        <v>#REF!</v>
      </c>
      <c r="O51" s="1723" t="e">
        <f>#REF!</f>
        <v>#REF!</v>
      </c>
      <c r="P51" s="1072"/>
    </row>
    <row r="52" spans="1:16" ht="39.6" customHeight="1">
      <c r="A52" s="1702" t="s">
        <v>112</v>
      </c>
      <c r="B52" s="1702"/>
      <c r="C52" s="1702"/>
      <c r="D52" s="1702"/>
      <c r="E52" s="1527">
        <f>Riepilogo!G121</f>
        <v>0.44210526315789472</v>
      </c>
      <c r="F52" s="1527"/>
      <c r="G52" s="1073">
        <v>0.57164503074616491</v>
      </c>
      <c r="H52" s="1074">
        <v>0.54913816570758323</v>
      </c>
      <c r="I52" s="1075">
        <v>0.6020262142893833</v>
      </c>
      <c r="J52" s="1074">
        <v>0.5264644312437734</v>
      </c>
      <c r="K52" s="1076">
        <v>0.5931986162960684</v>
      </c>
      <c r="L52" s="1077">
        <v>0.70905554533759518</v>
      </c>
      <c r="M52" s="1074">
        <v>0.50930839775726033</v>
      </c>
      <c r="N52" s="1076">
        <v>0.58069617358486991</v>
      </c>
      <c r="O52" s="1078">
        <v>0.72911577838193176</v>
      </c>
    </row>
    <row r="53" spans="1:16" s="322" customFormat="1" ht="45.6" customHeight="1">
      <c r="A53" s="1703" t="s">
        <v>113</v>
      </c>
      <c r="B53" s="1703"/>
      <c r="C53" s="1703"/>
      <c r="D53" s="1703"/>
      <c r="E53" s="1527">
        <f>Riepilogo!G122</f>
        <v>0.52631578947368418</v>
      </c>
      <c r="F53" s="1527"/>
      <c r="G53" s="1079">
        <v>0.49876831850487358</v>
      </c>
      <c r="H53" s="1080">
        <v>0.50166708813163863</v>
      </c>
      <c r="I53" s="1081">
        <v>0.49485537674557972</v>
      </c>
      <c r="J53" s="1080">
        <v>0.51269452398051174</v>
      </c>
      <c r="K53" s="1082">
        <v>0.4903110526853719</v>
      </c>
      <c r="L53" s="1083">
        <v>0.46263225742199909</v>
      </c>
      <c r="M53" s="1080">
        <v>0.45648434029217078</v>
      </c>
      <c r="N53" s="1082">
        <v>0.51139241238347455</v>
      </c>
      <c r="O53" s="1084">
        <v>0.4811002751753557</v>
      </c>
      <c r="P53" s="1072"/>
    </row>
    <row r="54" spans="1:16" s="322" customFormat="1" ht="45.6" customHeight="1">
      <c r="A54" s="1703" t="s">
        <v>114</v>
      </c>
      <c r="B54" s="1703"/>
      <c r="C54" s="1703"/>
      <c r="D54" s="1703"/>
      <c r="E54" s="1527">
        <f>Riepilogo!G123</f>
        <v>0.4</v>
      </c>
      <c r="F54" s="1527"/>
      <c r="G54" s="1079">
        <v>0.41455309582985644</v>
      </c>
      <c r="H54" s="1080">
        <v>0.38195207668727321</v>
      </c>
      <c r="I54" s="1081">
        <v>0.45856000414733794</v>
      </c>
      <c r="J54" s="1080">
        <v>0.41219000038438558</v>
      </c>
      <c r="K54" s="1082">
        <v>0.39456500684796569</v>
      </c>
      <c r="L54" s="1083">
        <v>0.49413710574021846</v>
      </c>
      <c r="M54" s="1080">
        <v>0.38546575137909644</v>
      </c>
      <c r="N54" s="1082">
        <v>0.37613111592048137</v>
      </c>
      <c r="O54" s="1084">
        <v>0.48595338170438601</v>
      </c>
      <c r="P54" s="1072"/>
    </row>
    <row r="55" spans="1:16" ht="45.6" customHeight="1">
      <c r="A55" s="1703" t="s">
        <v>115</v>
      </c>
      <c r="B55" s="1703"/>
      <c r="C55" s="1703"/>
      <c r="D55" s="1703"/>
      <c r="E55" s="1527">
        <f>Riepilogo!G124</f>
        <v>0.14736842105263157</v>
      </c>
      <c r="F55" s="1527"/>
      <c r="G55" s="1079">
        <v>6.2905459627321886E-2</v>
      </c>
      <c r="H55" s="1080">
        <v>7.3715761233573748E-2</v>
      </c>
      <c r="I55" s="1081">
        <v>4.8313033863267879E-2</v>
      </c>
      <c r="J55" s="1080">
        <v>4.0366763569496755E-2</v>
      </c>
      <c r="K55" s="1082">
        <v>8.2390264871448307E-2</v>
      </c>
      <c r="L55" s="1083">
        <v>0.10151279504474929</v>
      </c>
      <c r="M55" s="1080">
        <v>3.7132594634551055E-2</v>
      </c>
      <c r="N55" s="1082">
        <v>7.1640154978679815E-2</v>
      </c>
      <c r="O55" s="1084">
        <v>9.8588242532707038E-2</v>
      </c>
    </row>
    <row r="56" spans="1:16" ht="45.6" customHeight="1">
      <c r="A56" s="1703" t="s">
        <v>116</v>
      </c>
      <c r="B56" s="1703"/>
      <c r="C56" s="1703"/>
      <c r="D56" s="1703"/>
      <c r="E56" s="1527">
        <f>Riepilogo!G125</f>
        <v>0</v>
      </c>
      <c r="F56" s="1527"/>
      <c r="G56" s="1079">
        <v>1.0152084600687365E-2</v>
      </c>
      <c r="H56" s="1080">
        <v>1.6879155779584921E-2</v>
      </c>
      <c r="I56" s="1081">
        <v>1.0714603625255918E-3</v>
      </c>
      <c r="J56" s="1080">
        <v>8.2484388369209825E-3</v>
      </c>
      <c r="K56" s="1082">
        <v>9.9325244414276495E-3</v>
      </c>
      <c r="L56" s="1083">
        <v>1.9808233859763436E-2</v>
      </c>
      <c r="M56" s="1080">
        <v>2.0640441063027329E-2</v>
      </c>
      <c r="N56" s="1082">
        <v>1.5317629351935216E-2</v>
      </c>
      <c r="O56" s="1084">
        <v>2.9183380211525091E-2</v>
      </c>
    </row>
    <row r="57" spans="1:16" s="322" customFormat="1" ht="58.5" customHeight="1">
      <c r="A57" s="1721" t="s">
        <v>117</v>
      </c>
      <c r="B57" s="1721"/>
      <c r="C57" s="1721"/>
      <c r="D57" s="1721"/>
      <c r="E57" s="1472">
        <f>Riepilogo!G126</f>
        <v>1.0526315789473684E-2</v>
      </c>
      <c r="F57" s="1472"/>
      <c r="G57" s="1099">
        <v>1.4557951689993368E-2</v>
      </c>
      <c r="H57" s="1100">
        <v>1.4606241423374623E-2</v>
      </c>
      <c r="I57" s="1101">
        <v>1.4492767167377978E-2</v>
      </c>
      <c r="J57" s="1100">
        <v>8.5279290396471398E-3</v>
      </c>
      <c r="K57" s="1102">
        <v>1.6657976051065896E-2</v>
      </c>
      <c r="L57" s="1103">
        <v>3.5560178858449393E-2</v>
      </c>
      <c r="M57" s="1100">
        <v>1.0320220531513664E-2</v>
      </c>
      <c r="N57" s="1102">
        <v>1.6231672231398896E-2</v>
      </c>
      <c r="O57" s="1104">
        <v>3.2149085748030243E-2</v>
      </c>
      <c r="P57" s="1072"/>
    </row>
    <row r="58" spans="1:16" ht="29.25" customHeight="1">
      <c r="A58" s="1105"/>
      <c r="B58" s="1105"/>
      <c r="C58" s="1105"/>
      <c r="D58" s="1105"/>
      <c r="E58" s="1106"/>
      <c r="F58" s="1107"/>
      <c r="G58" s="1107"/>
      <c r="H58" s="1106"/>
      <c r="I58" s="1106"/>
      <c r="J58" s="1107"/>
      <c r="K58" s="1107"/>
      <c r="L58" s="1106"/>
      <c r="M58" s="1106"/>
      <c r="N58" s="1107"/>
      <c r="O58" s="1107"/>
    </row>
    <row r="59" spans="1:16" ht="36" customHeight="1">
      <c r="A59" s="1694" t="s">
        <v>118</v>
      </c>
      <c r="B59" s="1694"/>
      <c r="C59" s="1694"/>
      <c r="D59" s="1694"/>
      <c r="E59" s="1694"/>
      <c r="F59" s="1694"/>
      <c r="G59" s="1694"/>
      <c r="H59" s="1694"/>
      <c r="I59" s="1694"/>
      <c r="J59" s="1694"/>
      <c r="K59" s="1694"/>
      <c r="L59" s="1694"/>
      <c r="M59" s="1694"/>
      <c r="N59" s="1694"/>
      <c r="O59" s="1694"/>
    </row>
    <row r="60" spans="1:16" ht="30" customHeight="1">
      <c r="A60" s="659" t="s">
        <v>119</v>
      </c>
      <c r="B60" s="658"/>
      <c r="C60" s="658"/>
      <c r="D60" s="658"/>
      <c r="E60" s="658"/>
      <c r="F60" s="658"/>
      <c r="G60" s="658"/>
      <c r="H60" s="658"/>
      <c r="I60" s="658"/>
      <c r="J60" s="658"/>
      <c r="K60" s="658"/>
      <c r="L60" s="658"/>
      <c r="M60" s="658"/>
      <c r="N60" s="658"/>
      <c r="O60" s="658"/>
      <c r="P60" s="11"/>
    </row>
    <row r="61" spans="1:16" ht="30" customHeight="1">
      <c r="A61" s="1704" t="s">
        <v>120</v>
      </c>
      <c r="B61" s="1705"/>
      <c r="C61" s="1705"/>
      <c r="D61" s="1705"/>
      <c r="E61" s="1459" t="str">
        <f>Riepilogo!$F$9</f>
        <v>ANCE</v>
      </c>
      <c r="F61" s="1460"/>
      <c r="G61" s="1700" t="s">
        <v>5</v>
      </c>
      <c r="H61" s="1452" t="s">
        <v>6</v>
      </c>
      <c r="I61" s="1453"/>
      <c r="J61" s="1452" t="s">
        <v>7</v>
      </c>
      <c r="K61" s="1454"/>
      <c r="L61" s="1453"/>
      <c r="M61" s="1449" t="s">
        <v>8</v>
      </c>
      <c r="N61" s="1450"/>
      <c r="O61" s="1450"/>
    </row>
    <row r="62" spans="1:16" ht="30" customHeight="1">
      <c r="A62" s="1706"/>
      <c r="B62" s="1707"/>
      <c r="C62" s="1707"/>
      <c r="D62" s="1707"/>
      <c r="E62" s="1461"/>
      <c r="F62" s="1462"/>
      <c r="G62" s="1700"/>
      <c r="H62" s="323" t="s">
        <v>9</v>
      </c>
      <c r="I62" s="324" t="s">
        <v>10</v>
      </c>
      <c r="J62" s="325" t="s">
        <v>11</v>
      </c>
      <c r="K62" s="326" t="s">
        <v>12</v>
      </c>
      <c r="L62" s="327" t="s">
        <v>13</v>
      </c>
      <c r="M62" s="325" t="s">
        <v>11</v>
      </c>
      <c r="N62" s="328" t="s">
        <v>12</v>
      </c>
      <c r="O62" s="437" t="s">
        <v>13</v>
      </c>
    </row>
    <row r="63" spans="1:16" s="322" customFormat="1" ht="58.8" customHeight="1">
      <c r="A63" s="1701" t="s">
        <v>121</v>
      </c>
      <c r="B63" s="1701"/>
      <c r="C63" s="1701"/>
      <c r="D63" s="1701"/>
      <c r="E63" s="1488">
        <f>Riepilogo!G121</f>
        <v>0.44210526315789472</v>
      </c>
      <c r="F63" s="1488"/>
      <c r="G63" s="1055">
        <v>0.13710820908705484</v>
      </c>
      <c r="H63" s="1087">
        <v>0.13055415344140117</v>
      </c>
      <c r="I63" s="1088">
        <v>0.1459552860647563</v>
      </c>
      <c r="J63" s="1087">
        <v>9.763124281209179E-2</v>
      </c>
      <c r="K63" s="1089">
        <v>0.15664311289711944</v>
      </c>
      <c r="L63" s="1090">
        <v>0.25476412711915036</v>
      </c>
      <c r="M63" s="1087">
        <v>3.3064236804944983E-2</v>
      </c>
      <c r="N63" s="1089">
        <v>0.19237082200045161</v>
      </c>
      <c r="O63" s="1091">
        <v>0.30193430222070161</v>
      </c>
      <c r="P63" s="1072"/>
    </row>
    <row r="64" spans="1:16" s="322" customFormat="1" ht="60.6" customHeight="1">
      <c r="A64" s="1716" t="s">
        <v>122</v>
      </c>
      <c r="B64" s="1716"/>
      <c r="C64" s="1716"/>
      <c r="D64" s="1716"/>
      <c r="E64" s="1527">
        <f>Riepilogo!G122</f>
        <v>0.52631578947368418</v>
      </c>
      <c r="F64" s="1527"/>
      <c r="G64" s="1052">
        <v>0.82247286482882054</v>
      </c>
      <c r="H64" s="867">
        <v>0.83485306031062378</v>
      </c>
      <c r="I64" s="868">
        <v>0.80576129746531489</v>
      </c>
      <c r="J64" s="867">
        <v>0.84087611194554102</v>
      </c>
      <c r="K64" s="869">
        <v>0.78614066283096018</v>
      </c>
      <c r="L64" s="870">
        <v>0.86097056490755475</v>
      </c>
      <c r="M64" s="867">
        <v>0.77333280046892072</v>
      </c>
      <c r="N64" s="869">
        <v>0.83339416857935367</v>
      </c>
      <c r="O64" s="871">
        <v>0.88730572177721934</v>
      </c>
      <c r="P64" s="1072"/>
    </row>
    <row r="65" spans="1:16" s="322" customFormat="1" ht="42.75" customHeight="1">
      <c r="A65" s="1716" t="s">
        <v>123</v>
      </c>
      <c r="B65" s="1716"/>
      <c r="C65" s="1716"/>
      <c r="D65" s="1716"/>
      <c r="E65" s="1527">
        <f>Riepilogo!G123</f>
        <v>0.4</v>
      </c>
      <c r="F65" s="1527"/>
      <c r="G65" s="1052">
        <v>0.57413856989694145</v>
      </c>
      <c r="H65" s="867">
        <v>0.56028911562660544</v>
      </c>
      <c r="I65" s="868">
        <v>0.59283343528308929</v>
      </c>
      <c r="J65" s="867">
        <v>0.53303263140297008</v>
      </c>
      <c r="K65" s="869">
        <v>0.58934365540626277</v>
      </c>
      <c r="L65" s="870">
        <v>0.71425855107510294</v>
      </c>
      <c r="M65" s="867">
        <v>0.38905762928622811</v>
      </c>
      <c r="N65" s="869">
        <v>0.53608562867822129</v>
      </c>
      <c r="O65" s="871">
        <v>0.69825338559192207</v>
      </c>
      <c r="P65" s="1072"/>
    </row>
    <row r="66" spans="1:16" ht="42.75" customHeight="1">
      <c r="A66" s="1693" t="s">
        <v>124</v>
      </c>
      <c r="B66" s="1693"/>
      <c r="C66" s="1693"/>
      <c r="D66" s="1693"/>
      <c r="E66" s="1698">
        <f>Riepilogo!G124</f>
        <v>0.14736842105263157</v>
      </c>
      <c r="F66" s="1698"/>
      <c r="G66" s="1120">
        <v>0.44613549405121344</v>
      </c>
      <c r="H66" s="1121">
        <v>0.35439780088203476</v>
      </c>
      <c r="I66" s="1122">
        <v>0.56996880843002917</v>
      </c>
      <c r="J66" s="1121">
        <v>0.41408937512532906</v>
      </c>
      <c r="K66" s="1123">
        <v>0.42615179077850052</v>
      </c>
      <c r="L66" s="1124">
        <v>0.66453207707942574</v>
      </c>
      <c r="M66" s="1121">
        <v>0.3463085817813657</v>
      </c>
      <c r="N66" s="1123">
        <v>0.36050742902594757</v>
      </c>
      <c r="O66" s="1125">
        <v>0.59056759324037633</v>
      </c>
    </row>
    <row r="67" spans="1:16" ht="31.5" customHeight="1">
      <c r="A67" s="1085"/>
      <c r="B67" s="1085"/>
      <c r="C67" s="1085"/>
      <c r="D67" s="1085"/>
      <c r="E67" s="1697"/>
      <c r="F67" s="1697"/>
      <c r="G67" s="1086"/>
      <c r="H67" s="1086"/>
      <c r="I67" s="1086"/>
      <c r="J67" s="1086"/>
      <c r="K67" s="1086"/>
      <c r="L67" s="1086"/>
      <c r="M67" s="1086"/>
      <c r="N67" s="1086"/>
      <c r="O67" s="1086"/>
    </row>
    <row r="68" spans="1:16" ht="36" customHeight="1">
      <c r="A68" s="1694" t="s">
        <v>125</v>
      </c>
      <c r="B68" s="1694"/>
      <c r="C68" s="1694"/>
      <c r="D68" s="1694"/>
      <c r="E68" s="1694"/>
      <c r="F68" s="1694"/>
      <c r="G68" s="1694"/>
      <c r="H68" s="1694"/>
      <c r="I68" s="1694"/>
      <c r="J68" s="1694"/>
      <c r="K68" s="1694"/>
      <c r="L68" s="1694"/>
      <c r="M68" s="1694"/>
      <c r="N68" s="1694"/>
      <c r="O68" s="1694"/>
    </row>
    <row r="69" spans="1:16" ht="30" customHeight="1">
      <c r="A69" s="659" t="s">
        <v>119</v>
      </c>
      <c r="B69" s="658"/>
      <c r="C69" s="658"/>
      <c r="D69" s="658"/>
      <c r="E69" s="658"/>
      <c r="F69" s="658"/>
      <c r="G69" s="658"/>
      <c r="H69" s="658"/>
      <c r="I69" s="658"/>
      <c r="J69" s="658"/>
      <c r="K69" s="658"/>
      <c r="L69" s="658"/>
      <c r="M69" s="658"/>
      <c r="N69" s="658"/>
      <c r="O69" s="658"/>
      <c r="P69" s="11"/>
    </row>
    <row r="70" spans="1:16" ht="30" customHeight="1">
      <c r="A70" s="1704" t="s">
        <v>120</v>
      </c>
      <c r="B70" s="1705"/>
      <c r="C70" s="1705"/>
      <c r="D70" s="1705"/>
      <c r="E70" s="1459" t="str">
        <f>Riepilogo!$F$9</f>
        <v>ANCE</v>
      </c>
      <c r="F70" s="1460"/>
      <c r="G70" s="1700" t="s">
        <v>5</v>
      </c>
      <c r="H70" s="1452" t="s">
        <v>6</v>
      </c>
      <c r="I70" s="1453"/>
      <c r="J70" s="1452" t="s">
        <v>7</v>
      </c>
      <c r="K70" s="1454"/>
      <c r="L70" s="1453"/>
      <c r="M70" s="1449" t="s">
        <v>8</v>
      </c>
      <c r="N70" s="1450"/>
      <c r="O70" s="1450"/>
    </row>
    <row r="71" spans="1:16" ht="30" customHeight="1">
      <c r="A71" s="1706"/>
      <c r="B71" s="1707"/>
      <c r="C71" s="1707"/>
      <c r="D71" s="1707"/>
      <c r="E71" s="1461"/>
      <c r="F71" s="1462"/>
      <c r="G71" s="1700"/>
      <c r="H71" s="323" t="s">
        <v>9</v>
      </c>
      <c r="I71" s="324" t="s">
        <v>10</v>
      </c>
      <c r="J71" s="325" t="s">
        <v>11</v>
      </c>
      <c r="K71" s="326" t="s">
        <v>12</v>
      </c>
      <c r="L71" s="327" t="s">
        <v>13</v>
      </c>
      <c r="M71" s="325" t="s">
        <v>11</v>
      </c>
      <c r="N71" s="328" t="s">
        <v>12</v>
      </c>
      <c r="O71" s="437" t="s">
        <v>13</v>
      </c>
    </row>
    <row r="72" spans="1:16" s="322" customFormat="1" ht="42.75" customHeight="1">
      <c r="A72" s="1701" t="s">
        <v>126</v>
      </c>
      <c r="B72" s="1701"/>
      <c r="C72" s="1701"/>
      <c r="D72" s="1701"/>
      <c r="E72" s="1488">
        <f>Riepilogo!N131</f>
        <v>0.66666666666666663</v>
      </c>
      <c r="F72" s="1488"/>
      <c r="G72" s="1055">
        <v>0.8987875783505781</v>
      </c>
      <c r="H72" s="1087">
        <v>0.92012311336945163</v>
      </c>
      <c r="I72" s="1088">
        <v>0.86998752981916316</v>
      </c>
      <c r="J72" s="1087">
        <v>0.92324171863022442</v>
      </c>
      <c r="K72" s="1089">
        <v>0.87635030411018511</v>
      </c>
      <c r="L72" s="1090">
        <v>0.86134463327640642</v>
      </c>
      <c r="M72" s="1087">
        <v>0.97843636730112293</v>
      </c>
      <c r="N72" s="1089">
        <v>0.90113675002563887</v>
      </c>
      <c r="O72" s="1091">
        <v>0.84042165003561164</v>
      </c>
      <c r="P72" s="1072"/>
    </row>
    <row r="73" spans="1:16" s="322" customFormat="1" ht="42.75" customHeight="1">
      <c r="A73" s="1716" t="s">
        <v>127</v>
      </c>
      <c r="B73" s="1716"/>
      <c r="C73" s="1716"/>
      <c r="D73" s="1716"/>
      <c r="E73" s="1527">
        <f>Riepilogo!N132</f>
        <v>0.1111111111111111</v>
      </c>
      <c r="F73" s="1527"/>
      <c r="G73" s="1052">
        <v>0.159522045131162</v>
      </c>
      <c r="H73" s="867">
        <v>0.13044265680531203</v>
      </c>
      <c r="I73" s="868">
        <v>0.19877523443752312</v>
      </c>
      <c r="J73" s="867">
        <v>0.13417612951171737</v>
      </c>
      <c r="K73" s="869">
        <v>0.18221665653830194</v>
      </c>
      <c r="L73" s="870">
        <v>0.20025351227836655</v>
      </c>
      <c r="M73" s="867">
        <v>0.16330633873109537</v>
      </c>
      <c r="N73" s="869">
        <v>0.10846401957513067</v>
      </c>
      <c r="O73" s="871">
        <v>0.21448879005232294</v>
      </c>
      <c r="P73" s="1072"/>
    </row>
    <row r="74" spans="1:16" s="322" customFormat="1" ht="42.75" customHeight="1">
      <c r="A74" s="1716" t="s">
        <v>128</v>
      </c>
      <c r="B74" s="1716"/>
      <c r="C74" s="1716"/>
      <c r="D74" s="1716"/>
      <c r="E74" s="1527">
        <f>Riepilogo!N133</f>
        <v>0.66666666666666663</v>
      </c>
      <c r="F74" s="1527"/>
      <c r="G74" s="1052">
        <v>0.3395323782392593</v>
      </c>
      <c r="H74" s="867">
        <v>0.35144238590814852</v>
      </c>
      <c r="I74" s="868">
        <v>0.323455499990361</v>
      </c>
      <c r="J74" s="867">
        <v>0.13798759485698633</v>
      </c>
      <c r="K74" s="869">
        <v>0.50380037162963687</v>
      </c>
      <c r="L74" s="870">
        <v>0.71894355444598246</v>
      </c>
      <c r="M74" s="867">
        <v>0.14413210094923232</v>
      </c>
      <c r="N74" s="869">
        <v>0.46616024393802175</v>
      </c>
      <c r="O74" s="871">
        <v>0.70501662495678341</v>
      </c>
      <c r="P74" s="1072"/>
    </row>
    <row r="75" spans="1:16" ht="42.75" customHeight="1">
      <c r="A75" s="1693" t="s">
        <v>129</v>
      </c>
      <c r="B75" s="1693"/>
      <c r="C75" s="1693"/>
      <c r="D75" s="1693"/>
      <c r="E75" s="1698">
        <f>Riepilogo!N134</f>
        <v>0.1111111111111111</v>
      </c>
      <c r="F75" s="1698"/>
      <c r="G75" s="1120">
        <v>3.2325622852588998E-2</v>
      </c>
      <c r="H75" s="1121">
        <v>3.2255908450138884E-2</v>
      </c>
      <c r="I75" s="1122">
        <v>3.2419727742488677E-2</v>
      </c>
      <c r="J75" s="1121">
        <v>1.863682084094449E-3</v>
      </c>
      <c r="K75" s="1123">
        <v>5.7764129068800116E-2</v>
      </c>
      <c r="L75" s="1124">
        <v>8.757695259338294E-2</v>
      </c>
      <c r="M75" s="1121">
        <v>0</v>
      </c>
      <c r="N75" s="1123">
        <v>4.5988845988845985E-2</v>
      </c>
      <c r="O75" s="1125">
        <v>7.5249009911163886E-2</v>
      </c>
    </row>
    <row r="76" spans="1:16" ht="81.75" customHeight="1">
      <c r="A76" s="1085"/>
      <c r="B76" s="1085"/>
      <c r="C76" s="1085"/>
      <c r="D76" s="1085"/>
      <c r="E76" s="1697"/>
      <c r="F76" s="1697"/>
      <c r="G76" s="1086"/>
      <c r="H76" s="1086"/>
      <c r="I76" s="1086"/>
      <c r="J76" s="1086"/>
      <c r="K76" s="1086"/>
      <c r="L76" s="1086"/>
      <c r="M76" s="1086"/>
      <c r="N76" s="1086"/>
      <c r="O76" s="1086"/>
    </row>
    <row r="77" spans="1:16" ht="36" customHeight="1">
      <c r="A77" s="1699" t="s">
        <v>130</v>
      </c>
      <c r="B77" s="1699"/>
      <c r="C77" s="1699"/>
      <c r="D77" s="1699"/>
      <c r="E77" s="1699"/>
      <c r="F77" s="1699"/>
      <c r="G77" s="1699"/>
      <c r="H77" s="1699"/>
      <c r="I77" s="1699"/>
      <c r="J77" s="1699"/>
      <c r="K77" s="1699"/>
      <c r="L77" s="1699"/>
      <c r="M77" s="1699"/>
      <c r="N77" s="1699"/>
      <c r="O77" s="1699"/>
    </row>
    <row r="78" spans="1:16" ht="30" customHeight="1">
      <c r="A78" s="317"/>
      <c r="B78" s="317"/>
      <c r="C78" s="317"/>
      <c r="D78" s="317"/>
      <c r="E78" s="317"/>
      <c r="F78" s="317"/>
      <c r="G78" s="317"/>
      <c r="H78" s="317"/>
      <c r="I78" s="317"/>
      <c r="J78" s="317"/>
      <c r="K78" s="317"/>
      <c r="L78" s="317"/>
      <c r="M78" s="317"/>
      <c r="N78" s="317"/>
      <c r="O78" s="317"/>
    </row>
    <row r="79" spans="1:16" ht="30" customHeight="1">
      <c r="A79" s="1451" t="str">
        <f>CONCATENATE("Riepilogo dei risultati per il campione di risposta: ",Riepilogo!F9," (",TEXT(Riepilogo!J11-Riepilogo!E137,"#.##0")," imprese, risultati evidenziati in verde).")</f>
        <v>Riepilogo dei risultati per il campione di risposta: ANCE (212 imprese, risultati evidenziati in verde).</v>
      </c>
      <c r="B79" s="1451"/>
      <c r="C79" s="1451"/>
      <c r="D79" s="1451"/>
      <c r="E79" s="1451"/>
      <c r="F79" s="1451"/>
      <c r="G79" s="1451"/>
      <c r="H79" s="1451"/>
      <c r="I79" s="1451"/>
      <c r="J79" s="1451"/>
      <c r="K79" s="1451"/>
      <c r="L79" s="1451"/>
      <c r="M79" s="1451"/>
      <c r="N79" s="1451"/>
      <c r="O79" s="1451"/>
    </row>
    <row r="80" spans="1:16" ht="30" customHeight="1">
      <c r="A80" s="1511" t="s">
        <v>131</v>
      </c>
      <c r="B80" s="1511"/>
      <c r="C80" s="1511"/>
      <c r="D80" s="1511"/>
      <c r="E80" s="1511"/>
      <c r="F80" s="1511"/>
      <c r="G80" s="1511"/>
      <c r="H80" s="1511"/>
      <c r="I80" s="1511"/>
      <c r="J80" s="1511"/>
      <c r="K80" s="1511"/>
      <c r="L80" s="1511"/>
      <c r="M80" s="1511"/>
      <c r="N80" s="1511"/>
      <c r="O80" s="1511"/>
    </row>
    <row r="81" spans="1:16" ht="66" customHeight="1">
      <c r="A81" s="1512" t="s">
        <v>3</v>
      </c>
      <c r="B81" s="1512"/>
      <c r="C81" s="1512"/>
      <c r="D81" s="1512"/>
      <c r="E81" s="1512"/>
      <c r="F81" s="1512"/>
      <c r="G81" s="1512"/>
      <c r="H81" s="1512"/>
      <c r="I81" s="1512"/>
      <c r="J81" s="1512"/>
      <c r="K81" s="1512"/>
      <c r="L81" s="1512"/>
      <c r="M81" s="1512"/>
      <c r="N81" s="1512"/>
      <c r="O81" s="1512"/>
    </row>
    <row r="82" spans="1:16" ht="36" customHeight="1">
      <c r="A82" s="331"/>
      <c r="B82" s="332"/>
      <c r="C82" s="332"/>
      <c r="D82" s="332"/>
      <c r="E82" s="332"/>
      <c r="F82" s="332"/>
      <c r="G82" s="332"/>
      <c r="H82" s="332"/>
      <c r="I82" s="1064"/>
      <c r="J82" s="332"/>
      <c r="K82" s="332"/>
      <c r="L82" s="332"/>
      <c r="M82" s="332"/>
      <c r="N82" s="332"/>
      <c r="O82" s="332"/>
    </row>
    <row r="83" spans="1:16" ht="45.6" customHeight="1">
      <c r="A83" s="1536" t="s">
        <v>132</v>
      </c>
      <c r="B83" s="1536"/>
      <c r="C83" s="1536"/>
      <c r="D83" s="1536"/>
      <c r="E83" s="1536"/>
      <c r="F83" s="1536"/>
      <c r="G83" s="1536"/>
      <c r="H83" s="1536"/>
      <c r="I83" s="1536"/>
      <c r="J83" s="1536"/>
      <c r="K83" s="1536"/>
      <c r="L83" s="1536"/>
      <c r="M83" s="1536"/>
      <c r="N83" s="1536"/>
      <c r="O83" s="1536"/>
    </row>
    <row r="84" spans="1:16" ht="30" customHeight="1">
      <c r="A84" s="1709"/>
      <c r="B84" s="1710"/>
      <c r="C84" s="1710"/>
      <c r="D84" s="1710"/>
      <c r="E84" s="1459" t="str">
        <f>Riepilogo!$F$9</f>
        <v>ANCE</v>
      </c>
      <c r="F84" s="1460"/>
      <c r="G84" s="1700" t="s">
        <v>5</v>
      </c>
      <c r="H84" s="1452" t="s">
        <v>6</v>
      </c>
      <c r="I84" s="1453"/>
      <c r="J84" s="1452" t="s">
        <v>7</v>
      </c>
      <c r="K84" s="1454"/>
      <c r="L84" s="1453"/>
      <c r="M84" s="1449" t="s">
        <v>8</v>
      </c>
      <c r="N84" s="1450"/>
      <c r="O84" s="1450"/>
    </row>
    <row r="85" spans="1:16" ht="30" customHeight="1">
      <c r="A85" s="1711"/>
      <c r="B85" s="1712"/>
      <c r="C85" s="1712"/>
      <c r="D85" s="1712"/>
      <c r="E85" s="1461"/>
      <c r="F85" s="1462"/>
      <c r="G85" s="1700"/>
      <c r="H85" s="323" t="s">
        <v>9</v>
      </c>
      <c r="I85" s="324" t="s">
        <v>10</v>
      </c>
      <c r="J85" s="325" t="s">
        <v>11</v>
      </c>
      <c r="K85" s="326" t="s">
        <v>12</v>
      </c>
      <c r="L85" s="327" t="s">
        <v>13</v>
      </c>
      <c r="M85" s="325" t="s">
        <v>11</v>
      </c>
      <c r="N85" s="328" t="s">
        <v>12</v>
      </c>
      <c r="O85" s="437" t="s">
        <v>13</v>
      </c>
    </row>
    <row r="86" spans="1:16" s="322" customFormat="1" ht="42.6" customHeight="1">
      <c r="A86" s="1701" t="s">
        <v>133</v>
      </c>
      <c r="B86" s="1701"/>
      <c r="C86" s="1701"/>
      <c r="D86" s="1701"/>
      <c r="E86" s="1488">
        <f>Riepilogo!F138</f>
        <v>0.660377358490566</v>
      </c>
      <c r="F86" s="1488"/>
      <c r="G86" s="1055">
        <v>0.44358814298101007</v>
      </c>
      <c r="H86" s="1087">
        <v>0.50458752521600103</v>
      </c>
      <c r="I86" s="1088">
        <v>0.36124733609709508</v>
      </c>
      <c r="J86" s="1087">
        <v>0.52942958166672582</v>
      </c>
      <c r="K86" s="1089">
        <v>0.39992948510798265</v>
      </c>
      <c r="L86" s="1090">
        <v>0.1917968947126871</v>
      </c>
      <c r="M86" s="1087">
        <v>0.645098308355607</v>
      </c>
      <c r="N86" s="1089">
        <v>0.42569392370982428</v>
      </c>
      <c r="O86" s="1091">
        <v>0.17064952913099249</v>
      </c>
      <c r="P86" s="1072"/>
    </row>
    <row r="87" spans="1:16" s="322" customFormat="1" ht="42.6" customHeight="1">
      <c r="A87" s="1716" t="s">
        <v>134</v>
      </c>
      <c r="B87" s="1716"/>
      <c r="C87" s="1716"/>
      <c r="D87" s="1716"/>
      <c r="E87" s="1527">
        <f>Riepilogo!F139</f>
        <v>0.27358490566037735</v>
      </c>
      <c r="F87" s="1527"/>
      <c r="G87" s="1052">
        <v>0.3695765377305541</v>
      </c>
      <c r="H87" s="867">
        <v>0.3529544020366856</v>
      </c>
      <c r="I87" s="868">
        <v>0.39201414308030041</v>
      </c>
      <c r="J87" s="867">
        <v>0.2947727144731046</v>
      </c>
      <c r="K87" s="869">
        <v>0.43304261746064066</v>
      </c>
      <c r="L87" s="870">
        <v>0.50183245529862419</v>
      </c>
      <c r="M87" s="867">
        <v>0.22796039684114222</v>
      </c>
      <c r="N87" s="869">
        <v>0.44190451605967651</v>
      </c>
      <c r="O87" s="871">
        <v>0.5250771087069741</v>
      </c>
      <c r="P87" s="1072"/>
    </row>
    <row r="88" spans="1:16" s="322" customFormat="1" ht="42.6" customHeight="1">
      <c r="A88" s="1693" t="s">
        <v>135</v>
      </c>
      <c r="B88" s="1693"/>
      <c r="C88" s="1693"/>
      <c r="D88" s="1693"/>
      <c r="E88" s="1698">
        <f>Riepilogo!F140</f>
        <v>6.6037735849056603E-2</v>
      </c>
      <c r="F88" s="1698"/>
      <c r="G88" s="1120">
        <v>0.18683531928843594</v>
      </c>
      <c r="H88" s="1121">
        <v>0.14245807274731342</v>
      </c>
      <c r="I88" s="1122">
        <v>0.24673852082260456</v>
      </c>
      <c r="J88" s="1121">
        <v>0.17579770386016957</v>
      </c>
      <c r="K88" s="1123">
        <v>0.16702789743137669</v>
      </c>
      <c r="L88" s="1124">
        <v>0.30637064998868879</v>
      </c>
      <c r="M88" s="1121">
        <v>0.1269412948032507</v>
      </c>
      <c r="N88" s="1123">
        <v>0.1324015602304992</v>
      </c>
      <c r="O88" s="1125">
        <v>0.30427336216203343</v>
      </c>
      <c r="P88" s="1072"/>
    </row>
    <row r="89" spans="1:16" ht="45.75" customHeight="1">
      <c r="A89" s="1092"/>
      <c r="B89" s="1092"/>
      <c r="C89" s="1092"/>
      <c r="D89" s="1092"/>
      <c r="E89" s="1092"/>
      <c r="F89" s="1092"/>
      <c r="G89" s="1093"/>
      <c r="H89" s="1092"/>
      <c r="I89" s="1092"/>
      <c r="J89" s="1092"/>
      <c r="K89" s="1092"/>
      <c r="L89" s="1092"/>
      <c r="M89" s="1092"/>
      <c r="N89" s="1092"/>
      <c r="O89" s="1092"/>
    </row>
    <row r="90" spans="1:16" ht="46.95" customHeight="1">
      <c r="A90" s="1694" t="s">
        <v>136</v>
      </c>
      <c r="B90" s="1694"/>
      <c r="C90" s="1694"/>
      <c r="D90" s="1694"/>
      <c r="E90" s="1694"/>
      <c r="F90" s="1694"/>
      <c r="G90" s="1694"/>
      <c r="H90" s="1694"/>
      <c r="I90" s="1694"/>
      <c r="J90" s="1694"/>
      <c r="K90" s="1694"/>
      <c r="L90" s="1694"/>
      <c r="M90" s="1694"/>
      <c r="N90" s="1694"/>
      <c r="O90" s="1694"/>
    </row>
    <row r="91" spans="1:16" s="322" customFormat="1" ht="30" customHeight="1">
      <c r="A91" s="1704"/>
      <c r="B91" s="1705"/>
      <c r="C91" s="1705"/>
      <c r="D91" s="1705"/>
      <c r="E91" s="1459" t="str">
        <f>Riepilogo!$F$9</f>
        <v>ANCE</v>
      </c>
      <c r="F91" s="1460"/>
      <c r="G91" s="1700" t="s">
        <v>5</v>
      </c>
      <c r="H91" s="1452" t="s">
        <v>6</v>
      </c>
      <c r="I91" s="1453"/>
      <c r="J91" s="1452" t="s">
        <v>7</v>
      </c>
      <c r="K91" s="1454"/>
      <c r="L91" s="1453"/>
      <c r="M91" s="1449" t="s">
        <v>8</v>
      </c>
      <c r="N91" s="1450"/>
      <c r="O91" s="1450"/>
    </row>
    <row r="92" spans="1:16" s="322" customFormat="1" ht="30" customHeight="1">
      <c r="A92" s="1706"/>
      <c r="B92" s="1707"/>
      <c r="C92" s="1707"/>
      <c r="D92" s="1707"/>
      <c r="E92" s="1461"/>
      <c r="F92" s="1462"/>
      <c r="G92" s="1700"/>
      <c r="H92" s="323" t="s">
        <v>9</v>
      </c>
      <c r="I92" s="324" t="s">
        <v>10</v>
      </c>
      <c r="J92" s="325" t="s">
        <v>11</v>
      </c>
      <c r="K92" s="326" t="s">
        <v>12</v>
      </c>
      <c r="L92" s="327" t="s">
        <v>13</v>
      </c>
      <c r="M92" s="325" t="s">
        <v>11</v>
      </c>
      <c r="N92" s="328" t="s">
        <v>12</v>
      </c>
      <c r="O92" s="437" t="s">
        <v>13</v>
      </c>
    </row>
    <row r="93" spans="1:16" s="322" customFormat="1" ht="39.6" customHeight="1">
      <c r="A93" s="1715" t="s">
        <v>109</v>
      </c>
      <c r="B93" s="1715"/>
      <c r="C93" s="1715"/>
      <c r="D93" s="1715"/>
      <c r="E93" s="1481">
        <f>Riepilogo!F144</f>
        <v>0.52112676056338025</v>
      </c>
      <c r="F93" s="1481"/>
      <c r="G93" s="1066">
        <v>0.50902165310242242</v>
      </c>
      <c r="H93" s="1067">
        <v>0.53775841533001245</v>
      </c>
      <c r="I93" s="1068">
        <v>0.47023096207647863</v>
      </c>
      <c r="J93" s="1067">
        <v>0.52267235464527029</v>
      </c>
      <c r="K93" s="1069">
        <v>0.53576906782953815</v>
      </c>
      <c r="L93" s="1070">
        <v>0.35347022658778332</v>
      </c>
      <c r="M93" s="1067">
        <v>0.5767285497297</v>
      </c>
      <c r="N93" s="1069">
        <v>0.55684312530295565</v>
      </c>
      <c r="O93" s="1071">
        <v>0.36425134068850995</v>
      </c>
      <c r="P93" s="1072"/>
    </row>
    <row r="94" spans="1:16" s="322" customFormat="1" ht="39.6" customHeight="1">
      <c r="A94" s="1722" t="s">
        <v>110</v>
      </c>
      <c r="B94" s="1722"/>
      <c r="C94" s="1722"/>
      <c r="D94" s="1722"/>
      <c r="E94" s="1472">
        <f>1-E93</f>
        <v>0.47887323943661975</v>
      </c>
      <c r="F94" s="1472"/>
      <c r="G94" s="1056">
        <v>0.49097834689757758</v>
      </c>
      <c r="H94" s="1094">
        <v>0.46224158466998755</v>
      </c>
      <c r="I94" s="1095">
        <v>0.52976903792352137</v>
      </c>
      <c r="J94" s="1094">
        <v>0.47732764535472971</v>
      </c>
      <c r="K94" s="1096">
        <v>0.46423093217046185</v>
      </c>
      <c r="L94" s="1097">
        <v>0.64652977341221662</v>
      </c>
      <c r="M94" s="1094">
        <v>0.4232714502703</v>
      </c>
      <c r="N94" s="1096">
        <v>0.44315687469704435</v>
      </c>
      <c r="O94" s="1098">
        <v>0.63574865931149005</v>
      </c>
      <c r="P94" s="1072"/>
    </row>
    <row r="95" spans="1:16" s="322" customFormat="1" ht="39.6" customHeight="1">
      <c r="A95" s="1723" t="s">
        <v>111</v>
      </c>
      <c r="B95" s="1723"/>
      <c r="C95" s="1723"/>
      <c r="D95" s="1723">
        <f>Riepilogo!I111</f>
        <v>0</v>
      </c>
      <c r="E95" s="1723"/>
      <c r="F95" s="1723" t="e">
        <f>#REF!</f>
        <v>#REF!</v>
      </c>
      <c r="G95" s="1723"/>
      <c r="H95" s="1723" t="e">
        <f>#REF!</f>
        <v>#REF!</v>
      </c>
      <c r="I95" s="1723" t="e">
        <f>#REF!</f>
        <v>#REF!</v>
      </c>
      <c r="J95" s="1723" t="e">
        <f>#REF!</f>
        <v>#REF!</v>
      </c>
      <c r="K95" s="1723" t="e">
        <f>#REF!</f>
        <v>#REF!</v>
      </c>
      <c r="L95" s="1723" t="e">
        <f>#REF!</f>
        <v>#REF!</v>
      </c>
      <c r="M95" s="1723" t="e">
        <f>#REF!</f>
        <v>#REF!</v>
      </c>
      <c r="N95" s="1723" t="e">
        <f>#REF!</f>
        <v>#REF!</v>
      </c>
      <c r="O95" s="1723" t="e">
        <f>#REF!</f>
        <v>#REF!</v>
      </c>
      <c r="P95" s="1072"/>
    </row>
    <row r="96" spans="1:16" ht="45" customHeight="1">
      <c r="A96" s="1702" t="s">
        <v>137</v>
      </c>
      <c r="B96" s="1702"/>
      <c r="C96" s="1702"/>
      <c r="D96" s="1702"/>
      <c r="E96" s="1527">
        <f>Riepilogo!G145</f>
        <v>2.9411764705882353E-2</v>
      </c>
      <c r="F96" s="1527"/>
      <c r="G96" s="1073">
        <v>8.657308859611651E-2</v>
      </c>
      <c r="H96" s="1074">
        <v>8.3770339667508673E-2</v>
      </c>
      <c r="I96" s="1075">
        <v>9.0356415571225035E-2</v>
      </c>
      <c r="J96" s="1074">
        <v>5.5056901423391091E-2</v>
      </c>
      <c r="K96" s="1076">
        <v>0.10190910538962879</v>
      </c>
      <c r="L96" s="1077">
        <v>0.18139285233254177</v>
      </c>
      <c r="M96" s="1074">
        <v>6.6200043556811708E-2</v>
      </c>
      <c r="N96" s="1076">
        <v>9.6491759930198373E-2</v>
      </c>
      <c r="O96" s="1078">
        <v>0.16496125768325295</v>
      </c>
    </row>
    <row r="97" spans="1:35" s="322" customFormat="1" ht="37.5" customHeight="1">
      <c r="A97" s="1703" t="s">
        <v>138</v>
      </c>
      <c r="B97" s="1703"/>
      <c r="C97" s="1703"/>
      <c r="D97" s="1703"/>
      <c r="E97" s="1527">
        <f>Riepilogo!G146</f>
        <v>0.79411764705882348</v>
      </c>
      <c r="F97" s="1527"/>
      <c r="G97" s="1079">
        <v>0.79453358111517647</v>
      </c>
      <c r="H97" s="1080">
        <v>0.80551155739125668</v>
      </c>
      <c r="I97" s="1081">
        <v>0.77971481752438065</v>
      </c>
      <c r="J97" s="1080">
        <v>0.78861409590671472</v>
      </c>
      <c r="K97" s="1082">
        <v>0.79746610908607951</v>
      </c>
      <c r="L97" s="1083">
        <v>0.81216447564800043</v>
      </c>
      <c r="M97" s="1080">
        <v>0.81598935177259946</v>
      </c>
      <c r="N97" s="1082">
        <v>0.80711401094283974</v>
      </c>
      <c r="O97" s="1084">
        <v>0.82687588258970757</v>
      </c>
      <c r="P97" s="1072"/>
    </row>
    <row r="98" spans="1:35" s="322" customFormat="1" ht="37.5" customHeight="1">
      <c r="A98" s="1721" t="s">
        <v>139</v>
      </c>
      <c r="B98" s="1721"/>
      <c r="C98" s="1721"/>
      <c r="D98" s="1721"/>
      <c r="E98" s="1472">
        <f>Riepilogo!G147</f>
        <v>0.41176470588235292</v>
      </c>
      <c r="F98" s="1472"/>
      <c r="G98" s="1099">
        <v>0.36744078422579096</v>
      </c>
      <c r="H98" s="1100">
        <v>0.38727025459513409</v>
      </c>
      <c r="I98" s="1101">
        <v>0.34067371658562412</v>
      </c>
      <c r="J98" s="1100">
        <v>0.35320059258373854</v>
      </c>
      <c r="K98" s="1102">
        <v>0.37474125550221937</v>
      </c>
      <c r="L98" s="1103">
        <v>0.40901158268645177</v>
      </c>
      <c r="M98" s="1100">
        <v>0.3389678890943042</v>
      </c>
      <c r="N98" s="1102">
        <v>0.40039387914763291</v>
      </c>
      <c r="O98" s="1104">
        <v>0.42217920574341622</v>
      </c>
      <c r="P98" s="1072"/>
    </row>
    <row r="99" spans="1:35" s="322" customFormat="1" ht="45.6" customHeight="1">
      <c r="A99" s="1197"/>
      <c r="B99" s="1197"/>
      <c r="C99" s="1197"/>
      <c r="D99" s="1197"/>
      <c r="E99" s="330"/>
      <c r="F99" s="330"/>
      <c r="G99" s="1054"/>
      <c r="H99" s="1054"/>
      <c r="I99" s="1054"/>
      <c r="J99" s="1054"/>
      <c r="K99" s="1054"/>
      <c r="L99" s="1054"/>
      <c r="M99" s="1054"/>
      <c r="N99" s="1054"/>
      <c r="O99" s="1054"/>
      <c r="P99" s="1072"/>
    </row>
    <row r="100" spans="1:35" ht="36" customHeight="1">
      <c r="A100" s="1694" t="s">
        <v>140</v>
      </c>
      <c r="B100" s="1694"/>
      <c r="C100" s="1694"/>
      <c r="D100" s="1694"/>
      <c r="E100" s="1694"/>
      <c r="F100" s="1694"/>
      <c r="G100" s="1694"/>
      <c r="H100" s="1694"/>
      <c r="I100" s="1694"/>
      <c r="J100" s="1694"/>
      <c r="K100" s="1694"/>
      <c r="L100" s="1694"/>
      <c r="M100" s="1694"/>
      <c r="N100" s="1694"/>
      <c r="O100" s="1694"/>
    </row>
    <row r="101" spans="1:35" ht="30" customHeight="1">
      <c r="A101" s="1704" t="s">
        <v>120</v>
      </c>
      <c r="B101" s="1705"/>
      <c r="C101" s="1705"/>
      <c r="D101" s="1705"/>
      <c r="E101" s="1459" t="str">
        <f>Riepilogo!$F$9</f>
        <v>ANCE</v>
      </c>
      <c r="F101" s="1460"/>
      <c r="G101" s="1700" t="s">
        <v>5</v>
      </c>
      <c r="H101" s="1452" t="s">
        <v>6</v>
      </c>
      <c r="I101" s="1453"/>
      <c r="J101" s="1452" t="s">
        <v>7</v>
      </c>
      <c r="K101" s="1454"/>
      <c r="L101" s="1453"/>
      <c r="M101" s="1449" t="s">
        <v>8</v>
      </c>
      <c r="N101" s="1450"/>
      <c r="O101" s="1450"/>
    </row>
    <row r="102" spans="1:35" ht="30" customHeight="1">
      <c r="A102" s="1706"/>
      <c r="B102" s="1707"/>
      <c r="C102" s="1707"/>
      <c r="D102" s="1707"/>
      <c r="E102" s="1461"/>
      <c r="F102" s="1462"/>
      <c r="G102" s="1700"/>
      <c r="H102" s="323" t="s">
        <v>9</v>
      </c>
      <c r="I102" s="324" t="s">
        <v>10</v>
      </c>
      <c r="J102" s="325" t="s">
        <v>11</v>
      </c>
      <c r="K102" s="326" t="s">
        <v>12</v>
      </c>
      <c r="L102" s="327" t="s">
        <v>13</v>
      </c>
      <c r="M102" s="325" t="s">
        <v>11</v>
      </c>
      <c r="N102" s="328" t="s">
        <v>12</v>
      </c>
      <c r="O102" s="437" t="s">
        <v>13</v>
      </c>
    </row>
    <row r="103" spans="1:35" s="322" customFormat="1" ht="39" customHeight="1">
      <c r="A103" s="1715" t="s">
        <v>141</v>
      </c>
      <c r="B103" s="1715"/>
      <c r="C103" s="1715"/>
      <c r="D103" s="1479"/>
      <c r="E103" s="1488">
        <f>Riepilogo!G164</f>
        <v>0.36363636363636365</v>
      </c>
      <c r="F103" s="1488"/>
      <c r="G103" s="1055">
        <v>0.28608079027863831</v>
      </c>
      <c r="H103" s="1087">
        <v>0.30583870968813637</v>
      </c>
      <c r="I103" s="1088">
        <v>0.25941030662917913</v>
      </c>
      <c r="J103" s="1087">
        <v>0.30818307130037131</v>
      </c>
      <c r="K103" s="1089">
        <v>0.27361654101048238</v>
      </c>
      <c r="L103" s="1090">
        <v>0.2254436659035379</v>
      </c>
      <c r="M103" s="1087">
        <v>0.33232149647703962</v>
      </c>
      <c r="N103" s="1089">
        <v>0.26692786126361001</v>
      </c>
      <c r="O103" s="1091">
        <v>0.25847533994658856</v>
      </c>
      <c r="P103" s="1072"/>
      <c r="AA103" s="1243"/>
      <c r="AB103" s="1243"/>
      <c r="AC103" s="1243"/>
      <c r="AD103" s="1243"/>
      <c r="AE103" s="1243"/>
      <c r="AF103" s="1243"/>
      <c r="AG103" s="1243"/>
      <c r="AH103" s="1243"/>
      <c r="AI103" s="1243"/>
    </row>
    <row r="104" spans="1:35" s="322" customFormat="1" ht="39" customHeight="1">
      <c r="A104" s="1716" t="s">
        <v>142</v>
      </c>
      <c r="B104" s="1716"/>
      <c r="C104" s="1716"/>
      <c r="D104" s="1525"/>
      <c r="E104" s="1527">
        <f>Riepilogo!G165</f>
        <v>0.45454545454545453</v>
      </c>
      <c r="F104" s="1527"/>
      <c r="G104" s="1052">
        <v>0.34561727080597338</v>
      </c>
      <c r="H104" s="867">
        <v>0.37669614448180205</v>
      </c>
      <c r="I104" s="868">
        <v>0.30366505027933582</v>
      </c>
      <c r="J104" s="867">
        <v>0.33206765266993266</v>
      </c>
      <c r="K104" s="869">
        <v>0.34947339859456927</v>
      </c>
      <c r="L104" s="870">
        <v>0.39576764113591001</v>
      </c>
      <c r="M104" s="867">
        <v>0.35055987094992769</v>
      </c>
      <c r="N104" s="869">
        <v>0.37688715630744613</v>
      </c>
      <c r="O104" s="871">
        <v>0.38295375560939088</v>
      </c>
      <c r="P104" s="1072"/>
      <c r="AA104" s="1243"/>
      <c r="AB104" s="1243"/>
      <c r="AC104" s="1243"/>
      <c r="AD104" s="1243"/>
      <c r="AE104" s="1243"/>
      <c r="AF104" s="1243"/>
      <c r="AG104" s="1243"/>
      <c r="AH104" s="1243"/>
      <c r="AI104" s="1243"/>
    </row>
    <row r="105" spans="1:35" s="322" customFormat="1" ht="39" customHeight="1">
      <c r="A105" s="1716" t="s">
        <v>143</v>
      </c>
      <c r="B105" s="1716"/>
      <c r="C105" s="1716"/>
      <c r="D105" s="1525"/>
      <c r="E105" s="1527">
        <f>Riepilogo!G166</f>
        <v>0.13636363636363635</v>
      </c>
      <c r="F105" s="1527"/>
      <c r="G105" s="1052">
        <v>0.13612814854220268</v>
      </c>
      <c r="H105" s="867">
        <v>0.124729470393994</v>
      </c>
      <c r="I105" s="868">
        <v>0.15151480200891854</v>
      </c>
      <c r="J105" s="867">
        <v>0.11218989337245286</v>
      </c>
      <c r="K105" s="869">
        <v>0.15239579107176296</v>
      </c>
      <c r="L105" s="870">
        <v>0.19231169448293095</v>
      </c>
      <c r="M105" s="867">
        <v>7.0695363837398856E-2</v>
      </c>
      <c r="N105" s="869">
        <v>0.14723220632640921</v>
      </c>
      <c r="O105" s="871">
        <v>0.18139662295224698</v>
      </c>
      <c r="P105" s="1072"/>
      <c r="AA105" s="1243"/>
      <c r="AB105" s="1243"/>
      <c r="AC105" s="1243"/>
      <c r="AD105" s="1243"/>
      <c r="AE105" s="1243"/>
      <c r="AF105" s="1243"/>
      <c r="AG105" s="1243"/>
      <c r="AH105" s="1243"/>
      <c r="AI105" s="1243"/>
    </row>
    <row r="106" spans="1:35" ht="39" customHeight="1">
      <c r="A106" s="1716" t="s">
        <v>144</v>
      </c>
      <c r="B106" s="1716"/>
      <c r="C106" s="1716"/>
      <c r="D106" s="1525"/>
      <c r="E106" s="1527">
        <f>Riepilogo!G167</f>
        <v>0.22727272727272727</v>
      </c>
      <c r="F106" s="1527"/>
      <c r="G106" s="1052">
        <v>0.2379432277213232</v>
      </c>
      <c r="H106" s="867">
        <v>0.2340960745598859</v>
      </c>
      <c r="I106" s="868">
        <v>0.24313635728939667</v>
      </c>
      <c r="J106" s="867">
        <v>0.28489800791994846</v>
      </c>
      <c r="K106" s="869">
        <v>0.18311981133697147</v>
      </c>
      <c r="L106" s="870">
        <v>0.20630487395948716</v>
      </c>
      <c r="M106" s="867">
        <v>0.2631601766203317</v>
      </c>
      <c r="N106" s="869">
        <v>0.18097726435890688</v>
      </c>
      <c r="O106" s="871">
        <v>0.20406677584033292</v>
      </c>
      <c r="AA106" s="1243"/>
      <c r="AB106" s="1243"/>
      <c r="AC106" s="1243"/>
      <c r="AD106" s="1243"/>
      <c r="AE106" s="1243"/>
      <c r="AF106" s="1243"/>
      <c r="AG106" s="1243"/>
      <c r="AH106" s="1243"/>
      <c r="AI106" s="1243"/>
    </row>
    <row r="107" spans="1:35" s="322" customFormat="1" ht="39" customHeight="1">
      <c r="A107" s="1716" t="s">
        <v>145</v>
      </c>
      <c r="B107" s="1716"/>
      <c r="C107" s="1716"/>
      <c r="D107" s="1525"/>
      <c r="E107" s="1527">
        <f>Riepilogo!G168</f>
        <v>0.18181818181818182</v>
      </c>
      <c r="F107" s="1527"/>
      <c r="G107" s="1052">
        <v>0.31858532233852632</v>
      </c>
      <c r="H107" s="867">
        <v>0.32636471092478653</v>
      </c>
      <c r="I107" s="868">
        <v>0.30808421380617235</v>
      </c>
      <c r="J107" s="867">
        <v>0.2764928309103975</v>
      </c>
      <c r="K107" s="869">
        <v>0.34918247828469851</v>
      </c>
      <c r="L107" s="870">
        <v>0.410545668197348</v>
      </c>
      <c r="M107" s="867">
        <v>0.28561459854721782</v>
      </c>
      <c r="N107" s="869">
        <v>0.38227484903813402</v>
      </c>
      <c r="O107" s="871">
        <v>0.42993864333722609</v>
      </c>
      <c r="P107" s="1072"/>
      <c r="AA107" s="1243"/>
      <c r="AB107" s="1243"/>
      <c r="AC107" s="1243"/>
      <c r="AD107" s="1243"/>
      <c r="AE107" s="1243"/>
      <c r="AF107" s="1243"/>
      <c r="AG107" s="1243"/>
      <c r="AH107" s="1243"/>
      <c r="AI107" s="1243"/>
    </row>
    <row r="108" spans="1:35" s="322" customFormat="1" ht="39" customHeight="1">
      <c r="A108" s="1722" t="s">
        <v>146</v>
      </c>
      <c r="B108" s="1722"/>
      <c r="C108" s="1722"/>
      <c r="D108" s="1470"/>
      <c r="E108" s="1472">
        <f>Riepilogo!G169</f>
        <v>0.18181818181818182</v>
      </c>
      <c r="F108" s="1472"/>
      <c r="G108" s="1056">
        <v>0.3278920320587434</v>
      </c>
      <c r="H108" s="1094">
        <v>0.33436502240886501</v>
      </c>
      <c r="I108" s="1095">
        <v>0.31915438212111719</v>
      </c>
      <c r="J108" s="1094">
        <v>0.27981954430082573</v>
      </c>
      <c r="K108" s="1096">
        <v>0.36471373394327877</v>
      </c>
      <c r="L108" s="1097">
        <v>0.42647916465942393</v>
      </c>
      <c r="M108" s="1094">
        <v>0.3774255624747192</v>
      </c>
      <c r="N108" s="1096">
        <v>0.35013277597818659</v>
      </c>
      <c r="O108" s="1098">
        <v>0.4423418696925519</v>
      </c>
      <c r="P108" s="1072"/>
      <c r="AA108" s="1243"/>
      <c r="AB108" s="1243"/>
      <c r="AC108" s="1243"/>
      <c r="AD108" s="1243"/>
      <c r="AE108" s="1243"/>
      <c r="AF108" s="1243"/>
      <c r="AG108" s="1243"/>
      <c r="AH108" s="1243"/>
      <c r="AI108" s="1243"/>
    </row>
    <row r="109" spans="1:35" s="322" customFormat="1" ht="45.6" customHeight="1">
      <c r="A109" s="1197"/>
      <c r="B109" s="1197"/>
      <c r="C109" s="1197"/>
      <c r="D109" s="1197"/>
      <c r="E109" s="330"/>
      <c r="F109" s="330"/>
      <c r="G109" s="1054"/>
      <c r="H109" s="1054"/>
      <c r="I109" s="1054"/>
      <c r="J109" s="1054"/>
      <c r="K109" s="1054"/>
      <c r="L109" s="1054"/>
      <c r="M109" s="1054"/>
      <c r="N109" s="1054"/>
      <c r="O109" s="1054"/>
      <c r="P109" s="1072"/>
    </row>
    <row r="110" spans="1:35" ht="36" customHeight="1">
      <c r="A110" s="336"/>
      <c r="B110" s="336"/>
      <c r="C110" s="336"/>
      <c r="D110" s="336"/>
      <c r="E110" s="336"/>
      <c r="F110" s="336"/>
      <c r="G110" s="336"/>
      <c r="H110" s="336"/>
      <c r="I110" s="336"/>
      <c r="J110" s="336"/>
      <c r="K110" s="336"/>
      <c r="L110" s="336"/>
      <c r="M110" s="336"/>
      <c r="N110" s="336"/>
      <c r="O110" s="336"/>
    </row>
    <row r="111" spans="1:35" ht="11.25" customHeight="1">
      <c r="A111" s="1539"/>
      <c r="B111" s="1539"/>
      <c r="C111" s="1539"/>
      <c r="D111" s="1539"/>
      <c r="E111" s="1539"/>
      <c r="F111" s="1539"/>
      <c r="G111" s="1539"/>
      <c r="H111" s="1539"/>
      <c r="I111" s="1539"/>
      <c r="J111" s="1539"/>
      <c r="K111" s="1539"/>
      <c r="L111" s="1539"/>
      <c r="M111" s="1539"/>
      <c r="N111" s="1539"/>
      <c r="O111" s="1539"/>
    </row>
    <row r="112" spans="1:35" ht="11.25" customHeight="1">
      <c r="A112" s="334"/>
      <c r="B112" s="334"/>
      <c r="C112" s="334"/>
      <c r="D112" s="334"/>
      <c r="E112" s="334"/>
      <c r="F112" s="334"/>
      <c r="G112" s="334"/>
      <c r="H112" s="334"/>
      <c r="I112" s="334"/>
      <c r="J112" s="334"/>
      <c r="K112" s="334"/>
      <c r="L112" s="334"/>
      <c r="M112" s="334"/>
      <c r="N112" s="334"/>
      <c r="O112" s="334"/>
    </row>
  </sheetData>
  <mergeCells count="175">
    <mergeCell ref="E67:F67"/>
    <mergeCell ref="J61:L61"/>
    <mergeCell ref="M61:O61"/>
    <mergeCell ref="A63:D63"/>
    <mergeCell ref="E63:F63"/>
    <mergeCell ref="A64:D64"/>
    <mergeCell ref="E64:F64"/>
    <mergeCell ref="A65:D65"/>
    <mergeCell ref="E65:F65"/>
    <mergeCell ref="A66:D66"/>
    <mergeCell ref="E66:F66"/>
    <mergeCell ref="A108:D108"/>
    <mergeCell ref="E108:F108"/>
    <mergeCell ref="A103:D103"/>
    <mergeCell ref="E103:F103"/>
    <mergeCell ref="A104:D104"/>
    <mergeCell ref="E104:F104"/>
    <mergeCell ref="A105:D105"/>
    <mergeCell ref="E105:F105"/>
    <mergeCell ref="A106:D106"/>
    <mergeCell ref="E106:F106"/>
    <mergeCell ref="A107:D107"/>
    <mergeCell ref="E107:F107"/>
    <mergeCell ref="A100:O100"/>
    <mergeCell ref="A101:D102"/>
    <mergeCell ref="E101:F102"/>
    <mergeCell ref="G101:G102"/>
    <mergeCell ref="H101:I101"/>
    <mergeCell ref="J101:L101"/>
    <mergeCell ref="M101:O101"/>
    <mergeCell ref="A98:D98"/>
    <mergeCell ref="E98:F98"/>
    <mergeCell ref="A93:D93"/>
    <mergeCell ref="E93:F93"/>
    <mergeCell ref="A94:D94"/>
    <mergeCell ref="E94:F94"/>
    <mergeCell ref="A95:O95"/>
    <mergeCell ref="A96:D96"/>
    <mergeCell ref="E96:F96"/>
    <mergeCell ref="A97:D97"/>
    <mergeCell ref="E97:F97"/>
    <mergeCell ref="A87:D87"/>
    <mergeCell ref="E87:F87"/>
    <mergeCell ref="A88:D88"/>
    <mergeCell ref="E88:F88"/>
    <mergeCell ref="E76:F76"/>
    <mergeCell ref="A90:O90"/>
    <mergeCell ref="A91:D92"/>
    <mergeCell ref="E91:F92"/>
    <mergeCell ref="G91:G92"/>
    <mergeCell ref="H91:I91"/>
    <mergeCell ref="J91:L91"/>
    <mergeCell ref="M91:O91"/>
    <mergeCell ref="A83:O83"/>
    <mergeCell ref="A84:D85"/>
    <mergeCell ref="E84:F85"/>
    <mergeCell ref="G84:G85"/>
    <mergeCell ref="H84:I84"/>
    <mergeCell ref="J84:L84"/>
    <mergeCell ref="M84:O84"/>
    <mergeCell ref="A86:D86"/>
    <mergeCell ref="E86:F86"/>
    <mergeCell ref="A43:D43"/>
    <mergeCell ref="E43:F43"/>
    <mergeCell ref="A56:D56"/>
    <mergeCell ref="E56:F56"/>
    <mergeCell ref="E57:F57"/>
    <mergeCell ref="A73:D73"/>
    <mergeCell ref="E73:F73"/>
    <mergeCell ref="A74:D74"/>
    <mergeCell ref="E74:F74"/>
    <mergeCell ref="A57:D57"/>
    <mergeCell ref="A50:D50"/>
    <mergeCell ref="E50:F50"/>
    <mergeCell ref="A51:O51"/>
    <mergeCell ref="E47:F48"/>
    <mergeCell ref="E72:F72"/>
    <mergeCell ref="J70:L70"/>
    <mergeCell ref="M70:O70"/>
    <mergeCell ref="A55:D55"/>
    <mergeCell ref="E55:F55"/>
    <mergeCell ref="A59:O59"/>
    <mergeCell ref="A61:D62"/>
    <mergeCell ref="E61:F62"/>
    <mergeCell ref="G61:G62"/>
    <mergeCell ref="H61:I61"/>
    <mergeCell ref="E19:F19"/>
    <mergeCell ref="A21:D21"/>
    <mergeCell ref="A49:D49"/>
    <mergeCell ref="E49:F49"/>
    <mergeCell ref="E33:F33"/>
    <mergeCell ref="A34:D34"/>
    <mergeCell ref="E34:F34"/>
    <mergeCell ref="A19:D19"/>
    <mergeCell ref="G38:G39"/>
    <mergeCell ref="A20:D20"/>
    <mergeCell ref="E20:F20"/>
    <mergeCell ref="E21:F21"/>
    <mergeCell ref="E22:F22"/>
    <mergeCell ref="A44:D44"/>
    <mergeCell ref="E44:F44"/>
    <mergeCell ref="A38:D39"/>
    <mergeCell ref="E38:F39"/>
    <mergeCell ref="A40:D40"/>
    <mergeCell ref="A42:D42"/>
    <mergeCell ref="E42:F42"/>
    <mergeCell ref="A46:O46"/>
    <mergeCell ref="J38:L38"/>
    <mergeCell ref="M38:O38"/>
    <mergeCell ref="A31:D32"/>
    <mergeCell ref="B1:O2"/>
    <mergeCell ref="A5:O5"/>
    <mergeCell ref="A7:O7"/>
    <mergeCell ref="A8:O8"/>
    <mergeCell ref="A9:O9"/>
    <mergeCell ref="A16:O16"/>
    <mergeCell ref="A17:D18"/>
    <mergeCell ref="E17:F18"/>
    <mergeCell ref="G17:G18"/>
    <mergeCell ref="H17:I17"/>
    <mergeCell ref="J17:L17"/>
    <mergeCell ref="M17:O17"/>
    <mergeCell ref="A11:O11"/>
    <mergeCell ref="H12:I12"/>
    <mergeCell ref="J12:L12"/>
    <mergeCell ref="M12:O12"/>
    <mergeCell ref="A12:D13"/>
    <mergeCell ref="E12:F13"/>
    <mergeCell ref="G12:G13"/>
    <mergeCell ref="A14:D14"/>
    <mergeCell ref="E14:F14"/>
    <mergeCell ref="A111:O111"/>
    <mergeCell ref="G47:G48"/>
    <mergeCell ref="H47:I47"/>
    <mergeCell ref="J47:L47"/>
    <mergeCell ref="M47:O47"/>
    <mergeCell ref="A52:D52"/>
    <mergeCell ref="E52:F52"/>
    <mergeCell ref="A53:D53"/>
    <mergeCell ref="E53:F53"/>
    <mergeCell ref="A72:D72"/>
    <mergeCell ref="A54:D54"/>
    <mergeCell ref="E54:F54"/>
    <mergeCell ref="A68:O68"/>
    <mergeCell ref="A70:D71"/>
    <mergeCell ref="E70:F71"/>
    <mergeCell ref="G70:G71"/>
    <mergeCell ref="H70:I70"/>
    <mergeCell ref="A47:D48"/>
    <mergeCell ref="A75:D75"/>
    <mergeCell ref="E75:F75"/>
    <mergeCell ref="A77:O77"/>
    <mergeCell ref="A79:O79"/>
    <mergeCell ref="A80:O80"/>
    <mergeCell ref="A81:O81"/>
    <mergeCell ref="E40:F40"/>
    <mergeCell ref="A41:D41"/>
    <mergeCell ref="A35:D35"/>
    <mergeCell ref="A26:O26"/>
    <mergeCell ref="A27:O27"/>
    <mergeCell ref="A30:O30"/>
    <mergeCell ref="A37:O37"/>
    <mergeCell ref="A22:D22"/>
    <mergeCell ref="E41:F41"/>
    <mergeCell ref="E23:F23"/>
    <mergeCell ref="E35:F35"/>
    <mergeCell ref="A28:O28"/>
    <mergeCell ref="A24:O24"/>
    <mergeCell ref="E31:F32"/>
    <mergeCell ref="G31:G32"/>
    <mergeCell ref="H31:I31"/>
    <mergeCell ref="J31:L31"/>
    <mergeCell ref="M31:O31"/>
    <mergeCell ref="A33:D33"/>
    <mergeCell ref="H38:I38"/>
  </mergeCells>
  <conditionalFormatting sqref="AA103:AI108">
    <cfRule type="expression" dxfId="269" priority="3">
      <formula>$P$185+$P$186&gt;0</formula>
    </cfRule>
    <cfRule type="expression" dxfId="268" priority="4">
      <formula>$P$185+$P$186&gt;0</formula>
    </cfRule>
  </conditionalFormatting>
  <pageMargins left="0.78740157480314965" right="0.78740157480314965" top="0.78740157480314965" bottom="0.78740157480314965" header="0.31496062992125984" footer="0.31496062992125984"/>
  <pageSetup paperSize="9" scale="44" fitToHeight="0" orientation="portrait" r:id="rId1"/>
  <headerFooter alignWithMargins="0"/>
  <rowBreaks count="2" manualBreakCount="2">
    <brk id="36" max="14" man="1"/>
    <brk id="76" max="14" man="1"/>
  </rowBreaks>
  <ignoredErrors>
    <ignoredError sqref="F40 F52 F72 F35 F34" unlockedFormula="1"/>
    <ignoredError sqref="J39 J71:M71 J48:M48 M39 J32:M32 J13:M13 J18 M18" twoDigitTextYea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7">
    <pageSetUpPr fitToPage="1"/>
  </sheetPr>
  <dimension ref="A1:AO70"/>
  <sheetViews>
    <sheetView showGridLines="0" zoomScale="60" zoomScaleNormal="60" zoomScaleSheetLayoutView="25" workbookViewId="0">
      <selection activeCell="P70" sqref="P70"/>
    </sheetView>
  </sheetViews>
  <sheetFormatPr defaultColWidth="8.69921875" defaultRowHeight="13.2"/>
  <cols>
    <col min="1" max="1" width="17.19921875" style="318" customWidth="1"/>
    <col min="2" max="3" width="11.19921875" style="318" customWidth="1"/>
    <col min="4" max="4" width="11.09765625" style="318" customWidth="1"/>
    <col min="5" max="5" width="11" style="318" customWidth="1"/>
    <col min="6" max="6" width="7.5" style="318" customWidth="1"/>
    <col min="7" max="7" width="13.19921875" style="318" customWidth="1"/>
    <col min="8" max="8" width="12.5" style="318" customWidth="1"/>
    <col min="9" max="9" width="11.19921875" style="318" customWidth="1"/>
    <col min="10" max="10" width="12.19921875" style="318" customWidth="1"/>
    <col min="11" max="12" width="13.19921875" style="318" customWidth="1"/>
    <col min="13" max="13" width="12.19921875" style="318" customWidth="1"/>
    <col min="14" max="14" width="11.59765625" style="318" customWidth="1"/>
    <col min="15" max="15" width="12.69921875" style="318" customWidth="1"/>
    <col min="16" max="16" width="8.69921875" style="318" customWidth="1"/>
    <col min="17" max="256" width="8.69921875" style="318"/>
    <col min="257" max="257" width="13.19921875" style="318" customWidth="1"/>
    <col min="258" max="259" width="11.19921875" style="318" customWidth="1"/>
    <col min="260" max="268" width="11.09765625" style="318" customWidth="1"/>
    <col min="269" max="269" width="13.59765625" style="318" customWidth="1"/>
    <col min="270" max="270" width="11.09765625" style="318" customWidth="1"/>
    <col min="271" max="271" width="9.19921875" style="318" customWidth="1"/>
    <col min="272" max="272" width="8.69921875" style="318" customWidth="1"/>
    <col min="273" max="512" width="8.69921875" style="318"/>
    <col min="513" max="513" width="13.19921875" style="318" customWidth="1"/>
    <col min="514" max="515" width="11.19921875" style="318" customWidth="1"/>
    <col min="516" max="524" width="11.09765625" style="318" customWidth="1"/>
    <col min="525" max="525" width="13.59765625" style="318" customWidth="1"/>
    <col min="526" max="526" width="11.09765625" style="318" customWidth="1"/>
    <col min="527" max="527" width="9.19921875" style="318" customWidth="1"/>
    <col min="528" max="528" width="8.69921875" style="318" customWidth="1"/>
    <col min="529" max="768" width="8.69921875" style="318"/>
    <col min="769" max="769" width="13.19921875" style="318" customWidth="1"/>
    <col min="770" max="771" width="11.19921875" style="318" customWidth="1"/>
    <col min="772" max="780" width="11.09765625" style="318" customWidth="1"/>
    <col min="781" max="781" width="13.59765625" style="318" customWidth="1"/>
    <col min="782" max="782" width="11.09765625" style="318" customWidth="1"/>
    <col min="783" max="783" width="9.19921875" style="318" customWidth="1"/>
    <col min="784" max="784" width="8.69921875" style="318" customWidth="1"/>
    <col min="785" max="1024" width="8.69921875" style="318"/>
    <col min="1025" max="1025" width="13.19921875" style="318" customWidth="1"/>
    <col min="1026" max="1027" width="11.19921875" style="318" customWidth="1"/>
    <col min="1028" max="1036" width="11.09765625" style="318" customWidth="1"/>
    <col min="1037" max="1037" width="13.59765625" style="318" customWidth="1"/>
    <col min="1038" max="1038" width="11.09765625" style="318" customWidth="1"/>
    <col min="1039" max="1039" width="9.19921875" style="318" customWidth="1"/>
    <col min="1040" max="1040" width="8.69921875" style="318" customWidth="1"/>
    <col min="1041" max="1280" width="8.69921875" style="318"/>
    <col min="1281" max="1281" width="13.19921875" style="318" customWidth="1"/>
    <col min="1282" max="1283" width="11.19921875" style="318" customWidth="1"/>
    <col min="1284" max="1292" width="11.09765625" style="318" customWidth="1"/>
    <col min="1293" max="1293" width="13.59765625" style="318" customWidth="1"/>
    <col min="1294" max="1294" width="11.09765625" style="318" customWidth="1"/>
    <col min="1295" max="1295" width="9.19921875" style="318" customWidth="1"/>
    <col min="1296" max="1296" width="8.69921875" style="318" customWidth="1"/>
    <col min="1297" max="1536" width="8.69921875" style="318"/>
    <col min="1537" max="1537" width="13.19921875" style="318" customWidth="1"/>
    <col min="1538" max="1539" width="11.19921875" style="318" customWidth="1"/>
    <col min="1540" max="1548" width="11.09765625" style="318" customWidth="1"/>
    <col min="1549" max="1549" width="13.59765625" style="318" customWidth="1"/>
    <col min="1550" max="1550" width="11.09765625" style="318" customWidth="1"/>
    <col min="1551" max="1551" width="9.19921875" style="318" customWidth="1"/>
    <col min="1552" max="1552" width="8.69921875" style="318" customWidth="1"/>
    <col min="1553" max="1792" width="8.69921875" style="318"/>
    <col min="1793" max="1793" width="13.19921875" style="318" customWidth="1"/>
    <col min="1794" max="1795" width="11.19921875" style="318" customWidth="1"/>
    <col min="1796" max="1804" width="11.09765625" style="318" customWidth="1"/>
    <col min="1805" max="1805" width="13.59765625" style="318" customWidth="1"/>
    <col min="1806" max="1806" width="11.09765625" style="318" customWidth="1"/>
    <col min="1807" max="1807" width="9.19921875" style="318" customWidth="1"/>
    <col min="1808" max="1808" width="8.69921875" style="318" customWidth="1"/>
    <col min="1809" max="2048" width="8.69921875" style="318"/>
    <col min="2049" max="2049" width="13.19921875" style="318" customWidth="1"/>
    <col min="2050" max="2051" width="11.19921875" style="318" customWidth="1"/>
    <col min="2052" max="2060" width="11.09765625" style="318" customWidth="1"/>
    <col min="2061" max="2061" width="13.59765625" style="318" customWidth="1"/>
    <col min="2062" max="2062" width="11.09765625" style="318" customWidth="1"/>
    <col min="2063" max="2063" width="9.19921875" style="318" customWidth="1"/>
    <col min="2064" max="2064" width="8.69921875" style="318" customWidth="1"/>
    <col min="2065" max="2304" width="8.69921875" style="318"/>
    <col min="2305" max="2305" width="13.19921875" style="318" customWidth="1"/>
    <col min="2306" max="2307" width="11.19921875" style="318" customWidth="1"/>
    <col min="2308" max="2316" width="11.09765625" style="318" customWidth="1"/>
    <col min="2317" max="2317" width="13.59765625" style="318" customWidth="1"/>
    <col min="2318" max="2318" width="11.09765625" style="318" customWidth="1"/>
    <col min="2319" max="2319" width="9.19921875" style="318" customWidth="1"/>
    <col min="2320" max="2320" width="8.69921875" style="318" customWidth="1"/>
    <col min="2321" max="2560" width="8.69921875" style="318"/>
    <col min="2561" max="2561" width="13.19921875" style="318" customWidth="1"/>
    <col min="2562" max="2563" width="11.19921875" style="318" customWidth="1"/>
    <col min="2564" max="2572" width="11.09765625" style="318" customWidth="1"/>
    <col min="2573" max="2573" width="13.59765625" style="318" customWidth="1"/>
    <col min="2574" max="2574" width="11.09765625" style="318" customWidth="1"/>
    <col min="2575" max="2575" width="9.19921875" style="318" customWidth="1"/>
    <col min="2576" max="2576" width="8.69921875" style="318" customWidth="1"/>
    <col min="2577" max="2816" width="8.69921875" style="318"/>
    <col min="2817" max="2817" width="13.19921875" style="318" customWidth="1"/>
    <col min="2818" max="2819" width="11.19921875" style="318" customWidth="1"/>
    <col min="2820" max="2828" width="11.09765625" style="318" customWidth="1"/>
    <col min="2829" max="2829" width="13.59765625" style="318" customWidth="1"/>
    <col min="2830" max="2830" width="11.09765625" style="318" customWidth="1"/>
    <col min="2831" max="2831" width="9.19921875" style="318" customWidth="1"/>
    <col min="2832" max="2832" width="8.69921875" style="318" customWidth="1"/>
    <col min="2833" max="3072" width="8.69921875" style="318"/>
    <col min="3073" max="3073" width="13.19921875" style="318" customWidth="1"/>
    <col min="3074" max="3075" width="11.19921875" style="318" customWidth="1"/>
    <col min="3076" max="3084" width="11.09765625" style="318" customWidth="1"/>
    <col min="3085" max="3085" width="13.59765625" style="318" customWidth="1"/>
    <col min="3086" max="3086" width="11.09765625" style="318" customWidth="1"/>
    <col min="3087" max="3087" width="9.19921875" style="318" customWidth="1"/>
    <col min="3088" max="3088" width="8.69921875" style="318" customWidth="1"/>
    <col min="3089" max="3328" width="8.69921875" style="318"/>
    <col min="3329" max="3329" width="13.19921875" style="318" customWidth="1"/>
    <col min="3330" max="3331" width="11.19921875" style="318" customWidth="1"/>
    <col min="3332" max="3340" width="11.09765625" style="318" customWidth="1"/>
    <col min="3341" max="3341" width="13.59765625" style="318" customWidth="1"/>
    <col min="3342" max="3342" width="11.09765625" style="318" customWidth="1"/>
    <col min="3343" max="3343" width="9.19921875" style="318" customWidth="1"/>
    <col min="3344" max="3344" width="8.69921875" style="318" customWidth="1"/>
    <col min="3345" max="3584" width="8.69921875" style="318"/>
    <col min="3585" max="3585" width="13.19921875" style="318" customWidth="1"/>
    <col min="3586" max="3587" width="11.19921875" style="318" customWidth="1"/>
    <col min="3588" max="3596" width="11.09765625" style="318" customWidth="1"/>
    <col min="3597" max="3597" width="13.59765625" style="318" customWidth="1"/>
    <col min="3598" max="3598" width="11.09765625" style="318" customWidth="1"/>
    <col min="3599" max="3599" width="9.19921875" style="318" customWidth="1"/>
    <col min="3600" max="3600" width="8.69921875" style="318" customWidth="1"/>
    <col min="3601" max="3840" width="8.69921875" style="318"/>
    <col min="3841" max="3841" width="13.19921875" style="318" customWidth="1"/>
    <col min="3842" max="3843" width="11.19921875" style="318" customWidth="1"/>
    <col min="3844" max="3852" width="11.09765625" style="318" customWidth="1"/>
    <col min="3853" max="3853" width="13.59765625" style="318" customWidth="1"/>
    <col min="3854" max="3854" width="11.09765625" style="318" customWidth="1"/>
    <col min="3855" max="3855" width="9.19921875" style="318" customWidth="1"/>
    <col min="3856" max="3856" width="8.69921875" style="318" customWidth="1"/>
    <col min="3857" max="4096" width="8.69921875" style="318"/>
    <col min="4097" max="4097" width="13.19921875" style="318" customWidth="1"/>
    <col min="4098" max="4099" width="11.19921875" style="318" customWidth="1"/>
    <col min="4100" max="4108" width="11.09765625" style="318" customWidth="1"/>
    <col min="4109" max="4109" width="13.59765625" style="318" customWidth="1"/>
    <col min="4110" max="4110" width="11.09765625" style="318" customWidth="1"/>
    <col min="4111" max="4111" width="9.19921875" style="318" customWidth="1"/>
    <col min="4112" max="4112" width="8.69921875" style="318" customWidth="1"/>
    <col min="4113" max="4352" width="8.69921875" style="318"/>
    <col min="4353" max="4353" width="13.19921875" style="318" customWidth="1"/>
    <col min="4354" max="4355" width="11.19921875" style="318" customWidth="1"/>
    <col min="4356" max="4364" width="11.09765625" style="318" customWidth="1"/>
    <col min="4365" max="4365" width="13.59765625" style="318" customWidth="1"/>
    <col min="4366" max="4366" width="11.09765625" style="318" customWidth="1"/>
    <col min="4367" max="4367" width="9.19921875" style="318" customWidth="1"/>
    <col min="4368" max="4368" width="8.69921875" style="318" customWidth="1"/>
    <col min="4369" max="4608" width="8.69921875" style="318"/>
    <col min="4609" max="4609" width="13.19921875" style="318" customWidth="1"/>
    <col min="4610" max="4611" width="11.19921875" style="318" customWidth="1"/>
    <col min="4612" max="4620" width="11.09765625" style="318" customWidth="1"/>
    <col min="4621" max="4621" width="13.59765625" style="318" customWidth="1"/>
    <col min="4622" max="4622" width="11.09765625" style="318" customWidth="1"/>
    <col min="4623" max="4623" width="9.19921875" style="318" customWidth="1"/>
    <col min="4624" max="4624" width="8.69921875" style="318" customWidth="1"/>
    <col min="4625" max="4864" width="8.69921875" style="318"/>
    <col min="4865" max="4865" width="13.19921875" style="318" customWidth="1"/>
    <col min="4866" max="4867" width="11.19921875" style="318" customWidth="1"/>
    <col min="4868" max="4876" width="11.09765625" style="318" customWidth="1"/>
    <col min="4877" max="4877" width="13.59765625" style="318" customWidth="1"/>
    <col min="4878" max="4878" width="11.09765625" style="318" customWidth="1"/>
    <col min="4879" max="4879" width="9.19921875" style="318" customWidth="1"/>
    <col min="4880" max="4880" width="8.69921875" style="318" customWidth="1"/>
    <col min="4881" max="5120" width="8.69921875" style="318"/>
    <col min="5121" max="5121" width="13.19921875" style="318" customWidth="1"/>
    <col min="5122" max="5123" width="11.19921875" style="318" customWidth="1"/>
    <col min="5124" max="5132" width="11.09765625" style="318" customWidth="1"/>
    <col min="5133" max="5133" width="13.59765625" style="318" customWidth="1"/>
    <col min="5134" max="5134" width="11.09765625" style="318" customWidth="1"/>
    <col min="5135" max="5135" width="9.19921875" style="318" customWidth="1"/>
    <col min="5136" max="5136" width="8.69921875" style="318" customWidth="1"/>
    <col min="5137" max="5376" width="8.69921875" style="318"/>
    <col min="5377" max="5377" width="13.19921875" style="318" customWidth="1"/>
    <col min="5378" max="5379" width="11.19921875" style="318" customWidth="1"/>
    <col min="5380" max="5388" width="11.09765625" style="318" customWidth="1"/>
    <col min="5389" max="5389" width="13.59765625" style="318" customWidth="1"/>
    <col min="5390" max="5390" width="11.09765625" style="318" customWidth="1"/>
    <col min="5391" max="5391" width="9.19921875" style="318" customWidth="1"/>
    <col min="5392" max="5392" width="8.69921875" style="318" customWidth="1"/>
    <col min="5393" max="5632" width="8.69921875" style="318"/>
    <col min="5633" max="5633" width="13.19921875" style="318" customWidth="1"/>
    <col min="5634" max="5635" width="11.19921875" style="318" customWidth="1"/>
    <col min="5636" max="5644" width="11.09765625" style="318" customWidth="1"/>
    <col min="5645" max="5645" width="13.59765625" style="318" customWidth="1"/>
    <col min="5646" max="5646" width="11.09765625" style="318" customWidth="1"/>
    <col min="5647" max="5647" width="9.19921875" style="318" customWidth="1"/>
    <col min="5648" max="5648" width="8.69921875" style="318" customWidth="1"/>
    <col min="5649" max="5888" width="8.69921875" style="318"/>
    <col min="5889" max="5889" width="13.19921875" style="318" customWidth="1"/>
    <col min="5890" max="5891" width="11.19921875" style="318" customWidth="1"/>
    <col min="5892" max="5900" width="11.09765625" style="318" customWidth="1"/>
    <col min="5901" max="5901" width="13.59765625" style="318" customWidth="1"/>
    <col min="5902" max="5902" width="11.09765625" style="318" customWidth="1"/>
    <col min="5903" max="5903" width="9.19921875" style="318" customWidth="1"/>
    <col min="5904" max="5904" width="8.69921875" style="318" customWidth="1"/>
    <col min="5905" max="6144" width="8.69921875" style="318"/>
    <col min="6145" max="6145" width="13.19921875" style="318" customWidth="1"/>
    <col min="6146" max="6147" width="11.19921875" style="318" customWidth="1"/>
    <col min="6148" max="6156" width="11.09765625" style="318" customWidth="1"/>
    <col min="6157" max="6157" width="13.59765625" style="318" customWidth="1"/>
    <col min="6158" max="6158" width="11.09765625" style="318" customWidth="1"/>
    <col min="6159" max="6159" width="9.19921875" style="318" customWidth="1"/>
    <col min="6160" max="6160" width="8.69921875" style="318" customWidth="1"/>
    <col min="6161" max="6400" width="8.69921875" style="318"/>
    <col min="6401" max="6401" width="13.19921875" style="318" customWidth="1"/>
    <col min="6402" max="6403" width="11.19921875" style="318" customWidth="1"/>
    <col min="6404" max="6412" width="11.09765625" style="318" customWidth="1"/>
    <col min="6413" max="6413" width="13.59765625" style="318" customWidth="1"/>
    <col min="6414" max="6414" width="11.09765625" style="318" customWidth="1"/>
    <col min="6415" max="6415" width="9.19921875" style="318" customWidth="1"/>
    <col min="6416" max="6416" width="8.69921875" style="318" customWidth="1"/>
    <col min="6417" max="6656" width="8.69921875" style="318"/>
    <col min="6657" max="6657" width="13.19921875" style="318" customWidth="1"/>
    <col min="6658" max="6659" width="11.19921875" style="318" customWidth="1"/>
    <col min="6660" max="6668" width="11.09765625" style="318" customWidth="1"/>
    <col min="6669" max="6669" width="13.59765625" style="318" customWidth="1"/>
    <col min="6670" max="6670" width="11.09765625" style="318" customWidth="1"/>
    <col min="6671" max="6671" width="9.19921875" style="318" customWidth="1"/>
    <col min="6672" max="6672" width="8.69921875" style="318" customWidth="1"/>
    <col min="6673" max="6912" width="8.69921875" style="318"/>
    <col min="6913" max="6913" width="13.19921875" style="318" customWidth="1"/>
    <col min="6914" max="6915" width="11.19921875" style="318" customWidth="1"/>
    <col min="6916" max="6924" width="11.09765625" style="318" customWidth="1"/>
    <col min="6925" max="6925" width="13.59765625" style="318" customWidth="1"/>
    <col min="6926" max="6926" width="11.09765625" style="318" customWidth="1"/>
    <col min="6927" max="6927" width="9.19921875" style="318" customWidth="1"/>
    <col min="6928" max="6928" width="8.69921875" style="318" customWidth="1"/>
    <col min="6929" max="7168" width="8.69921875" style="318"/>
    <col min="7169" max="7169" width="13.19921875" style="318" customWidth="1"/>
    <col min="7170" max="7171" width="11.19921875" style="318" customWidth="1"/>
    <col min="7172" max="7180" width="11.09765625" style="318" customWidth="1"/>
    <col min="7181" max="7181" width="13.59765625" style="318" customWidth="1"/>
    <col min="7182" max="7182" width="11.09765625" style="318" customWidth="1"/>
    <col min="7183" max="7183" width="9.19921875" style="318" customWidth="1"/>
    <col min="7184" max="7184" width="8.69921875" style="318" customWidth="1"/>
    <col min="7185" max="7424" width="8.69921875" style="318"/>
    <col min="7425" max="7425" width="13.19921875" style="318" customWidth="1"/>
    <col min="7426" max="7427" width="11.19921875" style="318" customWidth="1"/>
    <col min="7428" max="7436" width="11.09765625" style="318" customWidth="1"/>
    <col min="7437" max="7437" width="13.59765625" style="318" customWidth="1"/>
    <col min="7438" max="7438" width="11.09765625" style="318" customWidth="1"/>
    <col min="7439" max="7439" width="9.19921875" style="318" customWidth="1"/>
    <col min="7440" max="7440" width="8.69921875" style="318" customWidth="1"/>
    <col min="7441" max="7680" width="8.69921875" style="318"/>
    <col min="7681" max="7681" width="13.19921875" style="318" customWidth="1"/>
    <col min="7682" max="7683" width="11.19921875" style="318" customWidth="1"/>
    <col min="7684" max="7692" width="11.09765625" style="318" customWidth="1"/>
    <col min="7693" max="7693" width="13.59765625" style="318" customWidth="1"/>
    <col min="7694" max="7694" width="11.09765625" style="318" customWidth="1"/>
    <col min="7695" max="7695" width="9.19921875" style="318" customWidth="1"/>
    <col min="7696" max="7696" width="8.69921875" style="318" customWidth="1"/>
    <col min="7697" max="7936" width="8.69921875" style="318"/>
    <col min="7937" max="7937" width="13.19921875" style="318" customWidth="1"/>
    <col min="7938" max="7939" width="11.19921875" style="318" customWidth="1"/>
    <col min="7940" max="7948" width="11.09765625" style="318" customWidth="1"/>
    <col min="7949" max="7949" width="13.59765625" style="318" customWidth="1"/>
    <col min="7950" max="7950" width="11.09765625" style="318" customWidth="1"/>
    <col min="7951" max="7951" width="9.19921875" style="318" customWidth="1"/>
    <col min="7952" max="7952" width="8.69921875" style="318" customWidth="1"/>
    <col min="7953" max="8192" width="8.69921875" style="318"/>
    <col min="8193" max="8193" width="13.19921875" style="318" customWidth="1"/>
    <col min="8194" max="8195" width="11.19921875" style="318" customWidth="1"/>
    <col min="8196" max="8204" width="11.09765625" style="318" customWidth="1"/>
    <col min="8205" max="8205" width="13.59765625" style="318" customWidth="1"/>
    <col min="8206" max="8206" width="11.09765625" style="318" customWidth="1"/>
    <col min="8207" max="8207" width="9.19921875" style="318" customWidth="1"/>
    <col min="8208" max="8208" width="8.69921875" style="318" customWidth="1"/>
    <col min="8209" max="8448" width="8.69921875" style="318"/>
    <col min="8449" max="8449" width="13.19921875" style="318" customWidth="1"/>
    <col min="8450" max="8451" width="11.19921875" style="318" customWidth="1"/>
    <col min="8452" max="8460" width="11.09765625" style="318" customWidth="1"/>
    <col min="8461" max="8461" width="13.59765625" style="318" customWidth="1"/>
    <col min="8462" max="8462" width="11.09765625" style="318" customWidth="1"/>
    <col min="8463" max="8463" width="9.19921875" style="318" customWidth="1"/>
    <col min="8464" max="8464" width="8.69921875" style="318" customWidth="1"/>
    <col min="8465" max="8704" width="8.69921875" style="318"/>
    <col min="8705" max="8705" width="13.19921875" style="318" customWidth="1"/>
    <col min="8706" max="8707" width="11.19921875" style="318" customWidth="1"/>
    <col min="8708" max="8716" width="11.09765625" style="318" customWidth="1"/>
    <col min="8717" max="8717" width="13.59765625" style="318" customWidth="1"/>
    <col min="8718" max="8718" width="11.09765625" style="318" customWidth="1"/>
    <col min="8719" max="8719" width="9.19921875" style="318" customWidth="1"/>
    <col min="8720" max="8720" width="8.69921875" style="318" customWidth="1"/>
    <col min="8721" max="8960" width="8.69921875" style="318"/>
    <col min="8961" max="8961" width="13.19921875" style="318" customWidth="1"/>
    <col min="8962" max="8963" width="11.19921875" style="318" customWidth="1"/>
    <col min="8964" max="8972" width="11.09765625" style="318" customWidth="1"/>
    <col min="8973" max="8973" width="13.59765625" style="318" customWidth="1"/>
    <col min="8974" max="8974" width="11.09765625" style="318" customWidth="1"/>
    <col min="8975" max="8975" width="9.19921875" style="318" customWidth="1"/>
    <col min="8976" max="8976" width="8.69921875" style="318" customWidth="1"/>
    <col min="8977" max="9216" width="8.69921875" style="318"/>
    <col min="9217" max="9217" width="13.19921875" style="318" customWidth="1"/>
    <col min="9218" max="9219" width="11.19921875" style="318" customWidth="1"/>
    <col min="9220" max="9228" width="11.09765625" style="318" customWidth="1"/>
    <col min="9229" max="9229" width="13.59765625" style="318" customWidth="1"/>
    <col min="9230" max="9230" width="11.09765625" style="318" customWidth="1"/>
    <col min="9231" max="9231" width="9.19921875" style="318" customWidth="1"/>
    <col min="9232" max="9232" width="8.69921875" style="318" customWidth="1"/>
    <col min="9233" max="9472" width="8.69921875" style="318"/>
    <col min="9473" max="9473" width="13.19921875" style="318" customWidth="1"/>
    <col min="9474" max="9475" width="11.19921875" style="318" customWidth="1"/>
    <col min="9476" max="9484" width="11.09765625" style="318" customWidth="1"/>
    <col min="9485" max="9485" width="13.59765625" style="318" customWidth="1"/>
    <col min="9486" max="9486" width="11.09765625" style="318" customWidth="1"/>
    <col min="9487" max="9487" width="9.19921875" style="318" customWidth="1"/>
    <col min="9488" max="9488" width="8.69921875" style="318" customWidth="1"/>
    <col min="9489" max="9728" width="8.69921875" style="318"/>
    <col min="9729" max="9729" width="13.19921875" style="318" customWidth="1"/>
    <col min="9730" max="9731" width="11.19921875" style="318" customWidth="1"/>
    <col min="9732" max="9740" width="11.09765625" style="318" customWidth="1"/>
    <col min="9741" max="9741" width="13.59765625" style="318" customWidth="1"/>
    <col min="9742" max="9742" width="11.09765625" style="318" customWidth="1"/>
    <col min="9743" max="9743" width="9.19921875" style="318" customWidth="1"/>
    <col min="9744" max="9744" width="8.69921875" style="318" customWidth="1"/>
    <col min="9745" max="9984" width="8.69921875" style="318"/>
    <col min="9985" max="9985" width="13.19921875" style="318" customWidth="1"/>
    <col min="9986" max="9987" width="11.19921875" style="318" customWidth="1"/>
    <col min="9988" max="9996" width="11.09765625" style="318" customWidth="1"/>
    <col min="9997" max="9997" width="13.59765625" style="318" customWidth="1"/>
    <col min="9998" max="9998" width="11.09765625" style="318" customWidth="1"/>
    <col min="9999" max="9999" width="9.19921875" style="318" customWidth="1"/>
    <col min="10000" max="10000" width="8.69921875" style="318" customWidth="1"/>
    <col min="10001" max="10240" width="8.69921875" style="318"/>
    <col min="10241" max="10241" width="13.19921875" style="318" customWidth="1"/>
    <col min="10242" max="10243" width="11.19921875" style="318" customWidth="1"/>
    <col min="10244" max="10252" width="11.09765625" style="318" customWidth="1"/>
    <col min="10253" max="10253" width="13.59765625" style="318" customWidth="1"/>
    <col min="10254" max="10254" width="11.09765625" style="318" customWidth="1"/>
    <col min="10255" max="10255" width="9.19921875" style="318" customWidth="1"/>
    <col min="10256" max="10256" width="8.69921875" style="318" customWidth="1"/>
    <col min="10257" max="10496" width="8.69921875" style="318"/>
    <col min="10497" max="10497" width="13.19921875" style="318" customWidth="1"/>
    <col min="10498" max="10499" width="11.19921875" style="318" customWidth="1"/>
    <col min="10500" max="10508" width="11.09765625" style="318" customWidth="1"/>
    <col min="10509" max="10509" width="13.59765625" style="318" customWidth="1"/>
    <col min="10510" max="10510" width="11.09765625" style="318" customWidth="1"/>
    <col min="10511" max="10511" width="9.19921875" style="318" customWidth="1"/>
    <col min="10512" max="10512" width="8.69921875" style="318" customWidth="1"/>
    <col min="10513" max="10752" width="8.69921875" style="318"/>
    <col min="10753" max="10753" width="13.19921875" style="318" customWidth="1"/>
    <col min="10754" max="10755" width="11.19921875" style="318" customWidth="1"/>
    <col min="10756" max="10764" width="11.09765625" style="318" customWidth="1"/>
    <col min="10765" max="10765" width="13.59765625" style="318" customWidth="1"/>
    <col min="10766" max="10766" width="11.09765625" style="318" customWidth="1"/>
    <col min="10767" max="10767" width="9.19921875" style="318" customWidth="1"/>
    <col min="10768" max="10768" width="8.69921875" style="318" customWidth="1"/>
    <col min="10769" max="11008" width="8.69921875" style="318"/>
    <col min="11009" max="11009" width="13.19921875" style="318" customWidth="1"/>
    <col min="11010" max="11011" width="11.19921875" style="318" customWidth="1"/>
    <col min="11012" max="11020" width="11.09765625" style="318" customWidth="1"/>
    <col min="11021" max="11021" width="13.59765625" style="318" customWidth="1"/>
    <col min="11022" max="11022" width="11.09765625" style="318" customWidth="1"/>
    <col min="11023" max="11023" width="9.19921875" style="318" customWidth="1"/>
    <col min="11024" max="11024" width="8.69921875" style="318" customWidth="1"/>
    <col min="11025" max="11264" width="8.69921875" style="318"/>
    <col min="11265" max="11265" width="13.19921875" style="318" customWidth="1"/>
    <col min="11266" max="11267" width="11.19921875" style="318" customWidth="1"/>
    <col min="11268" max="11276" width="11.09765625" style="318" customWidth="1"/>
    <col min="11277" max="11277" width="13.59765625" style="318" customWidth="1"/>
    <col min="11278" max="11278" width="11.09765625" style="318" customWidth="1"/>
    <col min="11279" max="11279" width="9.19921875" style="318" customWidth="1"/>
    <col min="11280" max="11280" width="8.69921875" style="318" customWidth="1"/>
    <col min="11281" max="11520" width="8.69921875" style="318"/>
    <col min="11521" max="11521" width="13.19921875" style="318" customWidth="1"/>
    <col min="11522" max="11523" width="11.19921875" style="318" customWidth="1"/>
    <col min="11524" max="11532" width="11.09765625" style="318" customWidth="1"/>
    <col min="11533" max="11533" width="13.59765625" style="318" customWidth="1"/>
    <col min="11534" max="11534" width="11.09765625" style="318" customWidth="1"/>
    <col min="11535" max="11535" width="9.19921875" style="318" customWidth="1"/>
    <col min="11536" max="11536" width="8.69921875" style="318" customWidth="1"/>
    <col min="11537" max="11776" width="8.69921875" style="318"/>
    <col min="11777" max="11777" width="13.19921875" style="318" customWidth="1"/>
    <col min="11778" max="11779" width="11.19921875" style="318" customWidth="1"/>
    <col min="11780" max="11788" width="11.09765625" style="318" customWidth="1"/>
    <col min="11789" max="11789" width="13.59765625" style="318" customWidth="1"/>
    <col min="11790" max="11790" width="11.09765625" style="318" customWidth="1"/>
    <col min="11791" max="11791" width="9.19921875" style="318" customWidth="1"/>
    <col min="11792" max="11792" width="8.69921875" style="318" customWidth="1"/>
    <col min="11793" max="12032" width="8.69921875" style="318"/>
    <col min="12033" max="12033" width="13.19921875" style="318" customWidth="1"/>
    <col min="12034" max="12035" width="11.19921875" style="318" customWidth="1"/>
    <col min="12036" max="12044" width="11.09765625" style="318" customWidth="1"/>
    <col min="12045" max="12045" width="13.59765625" style="318" customWidth="1"/>
    <col min="12046" max="12046" width="11.09765625" style="318" customWidth="1"/>
    <col min="12047" max="12047" width="9.19921875" style="318" customWidth="1"/>
    <col min="12048" max="12048" width="8.69921875" style="318" customWidth="1"/>
    <col min="12049" max="12288" width="8.69921875" style="318"/>
    <col min="12289" max="12289" width="13.19921875" style="318" customWidth="1"/>
    <col min="12290" max="12291" width="11.19921875" style="318" customWidth="1"/>
    <col min="12292" max="12300" width="11.09765625" style="318" customWidth="1"/>
    <col min="12301" max="12301" width="13.59765625" style="318" customWidth="1"/>
    <col min="12302" max="12302" width="11.09765625" style="318" customWidth="1"/>
    <col min="12303" max="12303" width="9.19921875" style="318" customWidth="1"/>
    <col min="12304" max="12304" width="8.69921875" style="318" customWidth="1"/>
    <col min="12305" max="12544" width="8.69921875" style="318"/>
    <col min="12545" max="12545" width="13.19921875" style="318" customWidth="1"/>
    <col min="12546" max="12547" width="11.19921875" style="318" customWidth="1"/>
    <col min="12548" max="12556" width="11.09765625" style="318" customWidth="1"/>
    <col min="12557" max="12557" width="13.59765625" style="318" customWidth="1"/>
    <col min="12558" max="12558" width="11.09765625" style="318" customWidth="1"/>
    <col min="12559" max="12559" width="9.19921875" style="318" customWidth="1"/>
    <col min="12560" max="12560" width="8.69921875" style="318" customWidth="1"/>
    <col min="12561" max="12800" width="8.69921875" style="318"/>
    <col min="12801" max="12801" width="13.19921875" style="318" customWidth="1"/>
    <col min="12802" max="12803" width="11.19921875" style="318" customWidth="1"/>
    <col min="12804" max="12812" width="11.09765625" style="318" customWidth="1"/>
    <col min="12813" max="12813" width="13.59765625" style="318" customWidth="1"/>
    <col min="12814" max="12814" width="11.09765625" style="318" customWidth="1"/>
    <col min="12815" max="12815" width="9.19921875" style="318" customWidth="1"/>
    <col min="12816" max="12816" width="8.69921875" style="318" customWidth="1"/>
    <col min="12817" max="13056" width="8.69921875" style="318"/>
    <col min="13057" max="13057" width="13.19921875" style="318" customWidth="1"/>
    <col min="13058" max="13059" width="11.19921875" style="318" customWidth="1"/>
    <col min="13060" max="13068" width="11.09765625" style="318" customWidth="1"/>
    <col min="13069" max="13069" width="13.59765625" style="318" customWidth="1"/>
    <col min="13070" max="13070" width="11.09765625" style="318" customWidth="1"/>
    <col min="13071" max="13071" width="9.19921875" style="318" customWidth="1"/>
    <col min="13072" max="13072" width="8.69921875" style="318" customWidth="1"/>
    <col min="13073" max="13312" width="8.69921875" style="318"/>
    <col min="13313" max="13313" width="13.19921875" style="318" customWidth="1"/>
    <col min="13314" max="13315" width="11.19921875" style="318" customWidth="1"/>
    <col min="13316" max="13324" width="11.09765625" style="318" customWidth="1"/>
    <col min="13325" max="13325" width="13.59765625" style="318" customWidth="1"/>
    <col min="13326" max="13326" width="11.09765625" style="318" customWidth="1"/>
    <col min="13327" max="13327" width="9.19921875" style="318" customWidth="1"/>
    <col min="13328" max="13328" width="8.69921875" style="318" customWidth="1"/>
    <col min="13329" max="13568" width="8.69921875" style="318"/>
    <col min="13569" max="13569" width="13.19921875" style="318" customWidth="1"/>
    <col min="13570" max="13571" width="11.19921875" style="318" customWidth="1"/>
    <col min="13572" max="13580" width="11.09765625" style="318" customWidth="1"/>
    <col min="13581" max="13581" width="13.59765625" style="318" customWidth="1"/>
    <col min="13582" max="13582" width="11.09765625" style="318" customWidth="1"/>
    <col min="13583" max="13583" width="9.19921875" style="318" customWidth="1"/>
    <col min="13584" max="13584" width="8.69921875" style="318" customWidth="1"/>
    <col min="13585" max="13824" width="8.69921875" style="318"/>
    <col min="13825" max="13825" width="13.19921875" style="318" customWidth="1"/>
    <col min="13826" max="13827" width="11.19921875" style="318" customWidth="1"/>
    <col min="13828" max="13836" width="11.09765625" style="318" customWidth="1"/>
    <col min="13837" max="13837" width="13.59765625" style="318" customWidth="1"/>
    <col min="13838" max="13838" width="11.09765625" style="318" customWidth="1"/>
    <col min="13839" max="13839" width="9.19921875" style="318" customWidth="1"/>
    <col min="13840" max="13840" width="8.69921875" style="318" customWidth="1"/>
    <col min="13841" max="14080" width="8.69921875" style="318"/>
    <col min="14081" max="14081" width="13.19921875" style="318" customWidth="1"/>
    <col min="14082" max="14083" width="11.19921875" style="318" customWidth="1"/>
    <col min="14084" max="14092" width="11.09765625" style="318" customWidth="1"/>
    <col min="14093" max="14093" width="13.59765625" style="318" customWidth="1"/>
    <col min="14094" max="14094" width="11.09765625" style="318" customWidth="1"/>
    <col min="14095" max="14095" width="9.19921875" style="318" customWidth="1"/>
    <col min="14096" max="14096" width="8.69921875" style="318" customWidth="1"/>
    <col min="14097" max="14336" width="8.69921875" style="318"/>
    <col min="14337" max="14337" width="13.19921875" style="318" customWidth="1"/>
    <col min="14338" max="14339" width="11.19921875" style="318" customWidth="1"/>
    <col min="14340" max="14348" width="11.09765625" style="318" customWidth="1"/>
    <col min="14349" max="14349" width="13.59765625" style="318" customWidth="1"/>
    <col min="14350" max="14350" width="11.09765625" style="318" customWidth="1"/>
    <col min="14351" max="14351" width="9.19921875" style="318" customWidth="1"/>
    <col min="14352" max="14352" width="8.69921875" style="318" customWidth="1"/>
    <col min="14353" max="14592" width="8.69921875" style="318"/>
    <col min="14593" max="14593" width="13.19921875" style="318" customWidth="1"/>
    <col min="14594" max="14595" width="11.19921875" style="318" customWidth="1"/>
    <col min="14596" max="14604" width="11.09765625" style="318" customWidth="1"/>
    <col min="14605" max="14605" width="13.59765625" style="318" customWidth="1"/>
    <col min="14606" max="14606" width="11.09765625" style="318" customWidth="1"/>
    <col min="14607" max="14607" width="9.19921875" style="318" customWidth="1"/>
    <col min="14608" max="14608" width="8.69921875" style="318" customWidth="1"/>
    <col min="14609" max="14848" width="8.69921875" style="318"/>
    <col min="14849" max="14849" width="13.19921875" style="318" customWidth="1"/>
    <col min="14850" max="14851" width="11.19921875" style="318" customWidth="1"/>
    <col min="14852" max="14860" width="11.09765625" style="318" customWidth="1"/>
    <col min="14861" max="14861" width="13.59765625" style="318" customWidth="1"/>
    <col min="14862" max="14862" width="11.09765625" style="318" customWidth="1"/>
    <col min="14863" max="14863" width="9.19921875" style="318" customWidth="1"/>
    <col min="14864" max="14864" width="8.69921875" style="318" customWidth="1"/>
    <col min="14865" max="15104" width="8.69921875" style="318"/>
    <col min="15105" max="15105" width="13.19921875" style="318" customWidth="1"/>
    <col min="15106" max="15107" width="11.19921875" style="318" customWidth="1"/>
    <col min="15108" max="15116" width="11.09765625" style="318" customWidth="1"/>
    <col min="15117" max="15117" width="13.59765625" style="318" customWidth="1"/>
    <col min="15118" max="15118" width="11.09765625" style="318" customWidth="1"/>
    <col min="15119" max="15119" width="9.19921875" style="318" customWidth="1"/>
    <col min="15120" max="15120" width="8.69921875" style="318" customWidth="1"/>
    <col min="15121" max="15360" width="8.69921875" style="318"/>
    <col min="15361" max="15361" width="13.19921875" style="318" customWidth="1"/>
    <col min="15362" max="15363" width="11.19921875" style="318" customWidth="1"/>
    <col min="15364" max="15372" width="11.09765625" style="318" customWidth="1"/>
    <col min="15373" max="15373" width="13.59765625" style="318" customWidth="1"/>
    <col min="15374" max="15374" width="11.09765625" style="318" customWidth="1"/>
    <col min="15375" max="15375" width="9.19921875" style="318" customWidth="1"/>
    <col min="15376" max="15376" width="8.69921875" style="318" customWidth="1"/>
    <col min="15377" max="15616" width="8.69921875" style="318"/>
    <col min="15617" max="15617" width="13.19921875" style="318" customWidth="1"/>
    <col min="15618" max="15619" width="11.19921875" style="318" customWidth="1"/>
    <col min="15620" max="15628" width="11.09765625" style="318" customWidth="1"/>
    <col min="15629" max="15629" width="13.59765625" style="318" customWidth="1"/>
    <col min="15630" max="15630" width="11.09765625" style="318" customWidth="1"/>
    <col min="15631" max="15631" width="9.19921875" style="318" customWidth="1"/>
    <col min="15632" max="15632" width="8.69921875" style="318" customWidth="1"/>
    <col min="15633" max="15872" width="8.69921875" style="318"/>
    <col min="15873" max="15873" width="13.19921875" style="318" customWidth="1"/>
    <col min="15874" max="15875" width="11.19921875" style="318" customWidth="1"/>
    <col min="15876" max="15884" width="11.09765625" style="318" customWidth="1"/>
    <col min="15885" max="15885" width="13.59765625" style="318" customWidth="1"/>
    <col min="15886" max="15886" width="11.09765625" style="318" customWidth="1"/>
    <col min="15887" max="15887" width="9.19921875" style="318" customWidth="1"/>
    <col min="15888" max="15888" width="8.69921875" style="318" customWidth="1"/>
    <col min="15889" max="16128" width="8.69921875" style="318"/>
    <col min="16129" max="16129" width="13.19921875" style="318" customWidth="1"/>
    <col min="16130" max="16131" width="11.19921875" style="318" customWidth="1"/>
    <col min="16132" max="16140" width="11.09765625" style="318" customWidth="1"/>
    <col min="16141" max="16141" width="13.59765625" style="318" customWidth="1"/>
    <col min="16142" max="16142" width="11.09765625" style="318" customWidth="1"/>
    <col min="16143" max="16143" width="9.19921875" style="318" customWidth="1"/>
    <col min="16144" max="16144" width="8.69921875" style="318" customWidth="1"/>
    <col min="16145" max="16384" width="8.69921875" style="318"/>
  </cols>
  <sheetData>
    <row r="1" spans="1:41" s="256" customFormat="1" ht="36" customHeight="1">
      <c r="A1" s="314"/>
      <c r="B1" s="1502" t="s">
        <v>0</v>
      </c>
      <c r="C1" s="1502"/>
      <c r="D1" s="1502"/>
      <c r="E1" s="1502"/>
      <c r="F1" s="1502"/>
      <c r="G1" s="1502"/>
      <c r="H1" s="1502"/>
      <c r="I1" s="1502"/>
      <c r="J1" s="1502"/>
      <c r="K1" s="1502"/>
      <c r="L1" s="1502"/>
      <c r="M1" s="1502"/>
      <c r="N1" s="1502"/>
      <c r="O1" s="1502"/>
      <c r="P1" s="1199"/>
      <c r="Q1"/>
      <c r="R1"/>
      <c r="S1"/>
      <c r="T1"/>
      <c r="U1"/>
      <c r="V1"/>
      <c r="W1"/>
      <c r="X1"/>
      <c r="AA1"/>
      <c r="AB1"/>
      <c r="AC1"/>
      <c r="AG1"/>
      <c r="AH1"/>
      <c r="AI1"/>
      <c r="AJ1"/>
      <c r="AK1"/>
      <c r="AL1"/>
      <c r="AM1"/>
      <c r="AN1"/>
      <c r="AO1"/>
    </row>
    <row r="2" spans="1:41" s="256" customFormat="1" ht="36" customHeight="1">
      <c r="A2" s="1"/>
      <c r="B2" s="1502"/>
      <c r="C2" s="1502"/>
      <c r="D2" s="1502"/>
      <c r="E2" s="1502"/>
      <c r="F2" s="1502"/>
      <c r="G2" s="1502"/>
      <c r="H2" s="1502"/>
      <c r="I2" s="1502"/>
      <c r="J2" s="1502"/>
      <c r="K2" s="1502"/>
      <c r="L2" s="1502"/>
      <c r="M2" s="1502"/>
      <c r="N2" s="1502"/>
      <c r="O2" s="1502"/>
      <c r="P2" s="1199"/>
      <c r="Q2"/>
      <c r="R2"/>
      <c r="S2"/>
      <c r="T2"/>
      <c r="U2"/>
      <c r="V2"/>
      <c r="W2"/>
      <c r="X2"/>
      <c r="AA2"/>
      <c r="AB2"/>
      <c r="AC2"/>
      <c r="AD2"/>
      <c r="AF2"/>
      <c r="AG2"/>
      <c r="AH2"/>
      <c r="AI2"/>
      <c r="AJ2"/>
      <c r="AK2"/>
      <c r="AL2"/>
      <c r="AM2"/>
      <c r="AN2"/>
      <c r="AO2"/>
    </row>
    <row r="3" spans="1:41" s="256" customFormat="1" ht="31.95" customHeight="1">
      <c r="A3" s="1"/>
      <c r="B3" s="1"/>
      <c r="C3" s="315"/>
      <c r="D3" s="315"/>
      <c r="E3" s="315"/>
      <c r="F3" s="315"/>
      <c r="G3" s="315"/>
      <c r="H3" s="315"/>
      <c r="I3" s="315"/>
      <c r="J3" s="315"/>
      <c r="K3" s="315"/>
      <c r="L3"/>
      <c r="M3"/>
      <c r="N3"/>
      <c r="O3"/>
      <c r="P3"/>
      <c r="Q3"/>
      <c r="R3"/>
      <c r="S3"/>
      <c r="T3"/>
      <c r="U3"/>
      <c r="V3"/>
      <c r="W3"/>
      <c r="X3"/>
      <c r="AA3"/>
      <c r="AB3"/>
      <c r="AC3"/>
      <c r="AD3"/>
      <c r="AF3"/>
      <c r="AG3"/>
      <c r="AH3"/>
      <c r="AI3"/>
      <c r="AJ3"/>
      <c r="AK3"/>
      <c r="AL3"/>
      <c r="AM3"/>
      <c r="AN3"/>
      <c r="AO3"/>
    </row>
    <row r="4" spans="1:41" s="256" customFormat="1" ht="31.95" customHeight="1">
      <c r="A4" s="1"/>
      <c r="B4" s="1"/>
      <c r="C4" s="315"/>
      <c r="D4" s="315"/>
      <c r="E4" s="315"/>
      <c r="F4" s="315"/>
      <c r="G4" s="315"/>
      <c r="H4" s="315"/>
      <c r="I4" s="315"/>
      <c r="J4" s="315"/>
      <c r="K4" s="315"/>
      <c r="L4"/>
      <c r="M4"/>
      <c r="N4"/>
      <c r="O4"/>
      <c r="P4"/>
      <c r="Q4"/>
      <c r="R4"/>
      <c r="S4"/>
      <c r="T4"/>
      <c r="U4"/>
      <c r="V4"/>
      <c r="W4"/>
      <c r="X4"/>
      <c r="AA4"/>
      <c r="AB4"/>
      <c r="AC4"/>
      <c r="AD4"/>
      <c r="AF4"/>
      <c r="AG4"/>
      <c r="AH4"/>
      <c r="AI4"/>
      <c r="AJ4"/>
      <c r="AK4"/>
      <c r="AL4"/>
      <c r="AM4"/>
      <c r="AN4"/>
      <c r="AO4"/>
    </row>
    <row r="5" spans="1:41" s="256" customFormat="1" ht="36" customHeight="1">
      <c r="A5" s="1510" t="s">
        <v>147</v>
      </c>
      <c r="B5" s="1510"/>
      <c r="C5" s="1510"/>
      <c r="D5" s="1510"/>
      <c r="E5" s="1510"/>
      <c r="F5" s="1510"/>
      <c r="G5" s="1510"/>
      <c r="H5" s="1510"/>
      <c r="I5" s="1510"/>
      <c r="J5" s="1510"/>
      <c r="K5" s="1510"/>
      <c r="L5" s="1510"/>
      <c r="M5" s="1510"/>
      <c r="N5" s="1510"/>
      <c r="O5" s="1510"/>
      <c r="P5" s="316"/>
      <c r="Q5"/>
      <c r="R5"/>
      <c r="S5"/>
      <c r="T5"/>
      <c r="U5"/>
      <c r="V5"/>
      <c r="W5"/>
      <c r="X5"/>
      <c r="Y5"/>
      <c r="Z5"/>
      <c r="AA5"/>
      <c r="AB5"/>
      <c r="AC5"/>
      <c r="AD5"/>
      <c r="AE5"/>
      <c r="AF5"/>
      <c r="AG5"/>
      <c r="AH5"/>
      <c r="AI5"/>
      <c r="AJ5"/>
      <c r="AK5"/>
      <c r="AL5"/>
      <c r="AM5"/>
      <c r="AN5"/>
      <c r="AO5"/>
    </row>
    <row r="6" spans="1:41" ht="30" customHeight="1">
      <c r="A6" s="317"/>
      <c r="B6" s="317"/>
      <c r="C6" s="317"/>
      <c r="D6" s="317"/>
      <c r="E6" s="317"/>
      <c r="F6" s="317"/>
      <c r="G6" s="317"/>
      <c r="H6" s="317"/>
      <c r="I6" s="317"/>
      <c r="J6" s="317"/>
      <c r="K6" s="317"/>
      <c r="L6" s="317"/>
      <c r="M6" s="317"/>
      <c r="N6" s="317"/>
      <c r="O6" s="317"/>
      <c r="P6" s="317"/>
    </row>
    <row r="7" spans="1:41" ht="30" customHeight="1">
      <c r="A7" s="1451" t="str">
        <f>CONCATENATE("Riepilogo dei risultati per il campione di risposta: ",Riepilogo!F9," (",TEXT(Riepilogo!O238,"#.##0")," imprese, risultati evidenziati in verde).")</f>
        <v>Riepilogo dei risultati per il campione di risposta: ANCE (210 imprese, risultati evidenziati in verde).</v>
      </c>
      <c r="B7" s="1451"/>
      <c r="C7" s="1451"/>
      <c r="D7" s="1451"/>
      <c r="E7" s="1451"/>
      <c r="F7" s="1451"/>
      <c r="G7" s="1451"/>
      <c r="H7" s="1451"/>
      <c r="I7" s="1451"/>
      <c r="J7" s="1451"/>
      <c r="K7" s="1451"/>
      <c r="L7" s="1451"/>
      <c r="M7" s="1451"/>
      <c r="N7" s="1451"/>
      <c r="O7" s="1451"/>
      <c r="P7" s="1175"/>
    </row>
    <row r="8" spans="1:41" ht="30" customHeight="1">
      <c r="A8" s="1511" t="s">
        <v>148</v>
      </c>
      <c r="B8" s="1511"/>
      <c r="C8" s="1511"/>
      <c r="D8" s="1511"/>
      <c r="E8" s="1511"/>
      <c r="F8" s="1511"/>
      <c r="G8" s="1511"/>
      <c r="H8" s="1511"/>
      <c r="I8" s="1511"/>
      <c r="J8" s="1511"/>
      <c r="K8" s="1511"/>
      <c r="L8" s="1511"/>
      <c r="M8" s="1511"/>
      <c r="N8" s="1511"/>
      <c r="O8" s="1511"/>
      <c r="P8" s="1175"/>
    </row>
    <row r="9" spans="1:41" ht="72" customHeight="1">
      <c r="A9" s="1708" t="s">
        <v>149</v>
      </c>
      <c r="B9" s="1708"/>
      <c r="C9" s="1708"/>
      <c r="D9" s="1708"/>
      <c r="E9" s="1708"/>
      <c r="F9" s="1708"/>
      <c r="G9" s="1708"/>
      <c r="H9" s="1708"/>
      <c r="I9" s="1708"/>
      <c r="J9" s="1708"/>
      <c r="K9" s="1708"/>
      <c r="L9" s="1708"/>
      <c r="M9" s="1708"/>
      <c r="N9" s="1708"/>
      <c r="O9" s="1708"/>
      <c r="P9" s="1176"/>
      <c r="R9" s="1724"/>
      <c r="S9" s="1724"/>
      <c r="T9" s="1724"/>
      <c r="U9" s="1724"/>
      <c r="V9" s="1724"/>
      <c r="W9" s="1724"/>
      <c r="X9" s="1724"/>
      <c r="Y9" s="1724"/>
      <c r="Z9" s="1724"/>
    </row>
    <row r="10" spans="1:41" ht="45" customHeight="1">
      <c r="A10" s="317"/>
      <c r="B10" s="317"/>
      <c r="C10" s="317"/>
      <c r="D10" s="317"/>
      <c r="E10" s="317"/>
      <c r="F10" s="317"/>
      <c r="G10" s="317"/>
      <c r="H10" s="317"/>
      <c r="I10" s="317"/>
      <c r="J10" s="317"/>
      <c r="K10" s="317"/>
      <c r="L10" s="317"/>
      <c r="M10" s="317"/>
      <c r="N10" s="317"/>
      <c r="O10" s="317"/>
      <c r="P10" s="317"/>
    </row>
    <row r="11" spans="1:41" ht="38.700000000000003" customHeight="1">
      <c r="A11" s="1451" t="s">
        <v>150</v>
      </c>
      <c r="B11" s="1451"/>
      <c r="C11" s="1451"/>
      <c r="D11" s="1451"/>
      <c r="E11" s="1451"/>
      <c r="F11" s="1451"/>
      <c r="G11" s="1451"/>
      <c r="H11" s="1451"/>
      <c r="I11" s="1451"/>
      <c r="J11" s="1451"/>
      <c r="K11" s="1451"/>
      <c r="L11" s="1451"/>
      <c r="M11" s="1451"/>
      <c r="N11" s="1451"/>
      <c r="O11" s="1451"/>
      <c r="P11" s="11"/>
    </row>
    <row r="12" spans="1:41" s="322" customFormat="1" ht="30" customHeight="1">
      <c r="A12" s="1709"/>
      <c r="B12" s="1710"/>
      <c r="C12" s="1710"/>
      <c r="D12" s="1710"/>
      <c r="E12" s="1459" t="str">
        <f>Riepilogo!$F$9</f>
        <v>ANCE</v>
      </c>
      <c r="F12" s="1460"/>
      <c r="G12" s="1700" t="s">
        <v>5</v>
      </c>
      <c r="H12" s="1452" t="s">
        <v>6</v>
      </c>
      <c r="I12" s="1453"/>
      <c r="J12" s="1452" t="s">
        <v>7</v>
      </c>
      <c r="K12" s="1454"/>
      <c r="L12" s="1453"/>
      <c r="M12" s="1449" t="s">
        <v>8</v>
      </c>
      <c r="N12" s="1450"/>
      <c r="O12" s="1450"/>
      <c r="P12" s="1173"/>
    </row>
    <row r="13" spans="1:41" s="322" customFormat="1" ht="30" customHeight="1">
      <c r="A13" s="1711"/>
      <c r="B13" s="1712"/>
      <c r="C13" s="1712"/>
      <c r="D13" s="1712"/>
      <c r="E13" s="1461"/>
      <c r="F13" s="1462"/>
      <c r="G13" s="1700"/>
      <c r="H13" s="323" t="s">
        <v>9</v>
      </c>
      <c r="I13" s="324" t="s">
        <v>10</v>
      </c>
      <c r="J13" s="325" t="s">
        <v>11</v>
      </c>
      <c r="K13" s="326" t="s">
        <v>12</v>
      </c>
      <c r="L13" s="327" t="s">
        <v>13</v>
      </c>
      <c r="M13" s="325" t="s">
        <v>11</v>
      </c>
      <c r="N13" s="328" t="s">
        <v>12</v>
      </c>
      <c r="O13" s="437" t="s">
        <v>13</v>
      </c>
      <c r="P13" s="1191"/>
    </row>
    <row r="14" spans="1:41" ht="45.6" customHeight="1">
      <c r="A14" s="1731" t="s">
        <v>151</v>
      </c>
      <c r="B14" s="1731"/>
      <c r="C14" s="1731"/>
      <c r="D14" s="1731"/>
      <c r="E14" s="1488">
        <f>Riepilogo!G238</f>
        <v>0.23809523809523808</v>
      </c>
      <c r="F14" s="1488"/>
      <c r="G14" s="1055">
        <v>0.29333664103301144</v>
      </c>
      <c r="H14" s="1087">
        <v>0.333763811754413</v>
      </c>
      <c r="I14" s="1088">
        <v>0.23876550055145279</v>
      </c>
      <c r="J14" s="1087">
        <v>0.17625945038846869</v>
      </c>
      <c r="K14" s="1089">
        <v>0.33777244859506905</v>
      </c>
      <c r="L14" s="1090">
        <v>0.68855305583030679</v>
      </c>
      <c r="M14" s="1087">
        <v>0.1550121149520865</v>
      </c>
      <c r="N14" s="1089">
        <v>0.38160130624407679</v>
      </c>
      <c r="O14" s="1091">
        <v>0.77832114747056003</v>
      </c>
      <c r="P14" s="1054"/>
    </row>
    <row r="15" spans="1:41" ht="45.6" customHeight="1">
      <c r="A15" s="1734" t="s">
        <v>152</v>
      </c>
      <c r="B15" s="1734"/>
      <c r="C15" s="1734"/>
      <c r="D15" s="1734"/>
      <c r="E15" s="1446">
        <f>Riepilogo!G239</f>
        <v>0.28038351904638509</v>
      </c>
      <c r="F15" s="1446"/>
      <c r="G15" s="1063">
        <v>0.64731825402736098</v>
      </c>
      <c r="H15" s="1058">
        <v>0.70214200934725213</v>
      </c>
      <c r="I15" s="1059">
        <v>0.56540359687041353</v>
      </c>
      <c r="J15" s="1058">
        <v>0.20587043401543415</v>
      </c>
      <c r="K15" s="1060">
        <v>0.40004893186369073</v>
      </c>
      <c r="L15" s="1061">
        <v>0.7923487854607032</v>
      </c>
      <c r="M15" s="1058">
        <v>0.17140542008847445</v>
      </c>
      <c r="N15" s="1060">
        <v>0.44820852481285134</v>
      </c>
      <c r="O15" s="1062">
        <v>0.88811270063922898</v>
      </c>
      <c r="P15" s="1054"/>
    </row>
    <row r="16" spans="1:41" ht="29.7" customHeight="1">
      <c r="A16" s="335"/>
      <c r="B16" s="335"/>
      <c r="C16" s="335"/>
      <c r="D16" s="330"/>
      <c r="E16" s="330"/>
      <c r="F16" s="1054"/>
      <c r="G16" s="1054"/>
      <c r="H16" s="1054"/>
      <c r="I16" s="1054"/>
      <c r="J16" s="1054"/>
      <c r="K16" s="1054"/>
      <c r="L16" s="1054"/>
      <c r="M16" s="1054"/>
      <c r="N16" s="1054"/>
      <c r="O16" s="1054"/>
      <c r="P16" s="1054"/>
    </row>
    <row r="17" spans="1:16" ht="38.700000000000003" customHeight="1">
      <c r="A17" s="1451" t="s">
        <v>153</v>
      </c>
      <c r="B17" s="1451"/>
      <c r="C17" s="1451"/>
      <c r="D17" s="1451"/>
      <c r="E17" s="1451"/>
      <c r="F17" s="1451"/>
      <c r="G17" s="1451"/>
      <c r="H17" s="1451"/>
      <c r="I17" s="1451"/>
      <c r="J17" s="1451"/>
      <c r="K17" s="1451"/>
      <c r="L17" s="1451"/>
      <c r="M17" s="1451"/>
      <c r="N17" s="1451"/>
      <c r="O17" s="1451"/>
      <c r="P17" s="11"/>
    </row>
    <row r="18" spans="1:16" s="322" customFormat="1" ht="30" customHeight="1">
      <c r="A18" s="1709"/>
      <c r="B18" s="1710"/>
      <c r="C18" s="1710"/>
      <c r="D18" s="1710"/>
      <c r="E18" s="1459" t="str">
        <f>Riepilogo!$F$9</f>
        <v>ANCE</v>
      </c>
      <c r="F18" s="1460"/>
      <c r="G18" s="1700" t="s">
        <v>5</v>
      </c>
      <c r="H18" s="1452" t="s">
        <v>6</v>
      </c>
      <c r="I18" s="1453"/>
      <c r="J18" s="1452" t="s">
        <v>7</v>
      </c>
      <c r="K18" s="1454"/>
      <c r="L18" s="1453"/>
      <c r="M18" s="1449" t="s">
        <v>8</v>
      </c>
      <c r="N18" s="1450"/>
      <c r="O18" s="1450"/>
      <c r="P18" s="1173"/>
    </row>
    <row r="19" spans="1:16" s="322" customFormat="1" ht="30" customHeight="1">
      <c r="A19" s="1711"/>
      <c r="B19" s="1712"/>
      <c r="C19" s="1712"/>
      <c r="D19" s="1712"/>
      <c r="E19" s="1461"/>
      <c r="F19" s="1462"/>
      <c r="G19" s="1700"/>
      <c r="H19" s="323" t="s">
        <v>9</v>
      </c>
      <c r="I19" s="324" t="s">
        <v>10</v>
      </c>
      <c r="J19" s="325" t="s">
        <v>11</v>
      </c>
      <c r="K19" s="326" t="s">
        <v>12</v>
      </c>
      <c r="L19" s="327" t="s">
        <v>13</v>
      </c>
      <c r="M19" s="325" t="s">
        <v>11</v>
      </c>
      <c r="N19" s="328" t="s">
        <v>12</v>
      </c>
      <c r="O19" s="437" t="s">
        <v>13</v>
      </c>
      <c r="P19" s="1191"/>
    </row>
    <row r="20" spans="1:16" ht="45.6" customHeight="1">
      <c r="A20" s="1731" t="s">
        <v>154</v>
      </c>
      <c r="B20" s="1731"/>
      <c r="C20" s="1731"/>
      <c r="D20" s="1731"/>
      <c r="E20" s="1488">
        <f>Riepilogo!G244</f>
        <v>0.15238095238095239</v>
      </c>
      <c r="F20" s="1488"/>
      <c r="G20" s="1063">
        <v>0.29898197480561051</v>
      </c>
      <c r="H20" s="1087">
        <v>0.3376486498979876</v>
      </c>
      <c r="I20" s="1088">
        <v>0.24678726217132152</v>
      </c>
      <c r="J20" s="1087">
        <v>0.19361623899031352</v>
      </c>
      <c r="K20" s="1089">
        <v>0.35067555030719905</v>
      </c>
      <c r="L20" s="1090">
        <v>0.61453965600406435</v>
      </c>
      <c r="M20" s="1087">
        <v>0.23031314394265145</v>
      </c>
      <c r="N20" s="1089">
        <v>0.3810984182327084</v>
      </c>
      <c r="O20" s="1091">
        <v>0.69973075804771745</v>
      </c>
      <c r="P20" s="1054"/>
    </row>
    <row r="21" spans="1:16" ht="45.6" customHeight="1">
      <c r="A21" s="1734" t="s">
        <v>155</v>
      </c>
      <c r="B21" s="1734"/>
      <c r="C21" s="1734"/>
      <c r="D21" s="1734"/>
      <c r="E21" s="1446">
        <f>Riepilogo!G245</f>
        <v>0.1820091923834537</v>
      </c>
      <c r="F21" s="1446"/>
      <c r="G21" s="1063">
        <v>0.5929961891856752</v>
      </c>
      <c r="H21" s="1058">
        <v>0.6570241331534501</v>
      </c>
      <c r="I21" s="1059">
        <v>0.49732913668295092</v>
      </c>
      <c r="J21" s="1058">
        <v>0.22975609473042896</v>
      </c>
      <c r="K21" s="1060">
        <v>0.3941189709197957</v>
      </c>
      <c r="L21" s="1061">
        <v>0.71038893883222298</v>
      </c>
      <c r="M21" s="1058">
        <v>0.24775530669209905</v>
      </c>
      <c r="N21" s="1060">
        <v>0.42031355570289597</v>
      </c>
      <c r="O21" s="1062">
        <v>0.8290535188788285</v>
      </c>
      <c r="P21" s="1054"/>
    </row>
    <row r="22" spans="1:16" ht="45.6" customHeight="1">
      <c r="A22" s="1200"/>
      <c r="B22" s="1200"/>
      <c r="C22" s="1200"/>
      <c r="D22" s="1200"/>
      <c r="E22" s="1086"/>
      <c r="F22" s="1086"/>
      <c r="G22" s="1113"/>
      <c r="H22" s="1113"/>
      <c r="I22" s="1113"/>
      <c r="J22" s="1113"/>
      <c r="K22" s="1113"/>
      <c r="L22" s="1113"/>
      <c r="M22" s="1113"/>
      <c r="N22" s="1113"/>
      <c r="O22" s="1113"/>
      <c r="P22" s="1054"/>
    </row>
    <row r="23" spans="1:16" ht="38.25" customHeight="1">
      <c r="A23" s="1451" t="s">
        <v>156</v>
      </c>
      <c r="B23" s="1451"/>
      <c r="C23" s="1451"/>
      <c r="D23" s="1451"/>
      <c r="E23" s="1451"/>
      <c r="F23" s="1451"/>
      <c r="G23" s="1451"/>
      <c r="H23" s="1451"/>
      <c r="I23" s="1451"/>
      <c r="J23" s="1451"/>
      <c r="K23" s="1451"/>
      <c r="L23" s="1451"/>
      <c r="M23" s="1451"/>
      <c r="N23" s="1451"/>
      <c r="O23" s="1451"/>
      <c r="P23" s="11"/>
    </row>
    <row r="24" spans="1:16" s="322" customFormat="1" ht="30" customHeight="1">
      <c r="A24" s="1709"/>
      <c r="B24" s="1710"/>
      <c r="C24" s="1710"/>
      <c r="D24" s="1710"/>
      <c r="E24" s="1459" t="str">
        <f>Riepilogo!$F$9</f>
        <v>ANCE</v>
      </c>
      <c r="F24" s="1460"/>
      <c r="G24" s="1700" t="s">
        <v>5</v>
      </c>
      <c r="H24" s="1452" t="s">
        <v>6</v>
      </c>
      <c r="I24" s="1453"/>
      <c r="J24" s="1452" t="s">
        <v>7</v>
      </c>
      <c r="K24" s="1454"/>
      <c r="L24" s="1453"/>
      <c r="M24" s="1449" t="s">
        <v>8</v>
      </c>
      <c r="N24" s="1450"/>
      <c r="O24" s="1450"/>
      <c r="P24" s="1173"/>
    </row>
    <row r="25" spans="1:16" s="322" customFormat="1" ht="30" customHeight="1">
      <c r="A25" s="1711"/>
      <c r="B25" s="1712"/>
      <c r="C25" s="1712"/>
      <c r="D25" s="1712"/>
      <c r="E25" s="1461"/>
      <c r="F25" s="1462"/>
      <c r="G25" s="1700"/>
      <c r="H25" s="323" t="s">
        <v>9</v>
      </c>
      <c r="I25" s="324" t="s">
        <v>10</v>
      </c>
      <c r="J25" s="325" t="s">
        <v>11</v>
      </c>
      <c r="K25" s="326" t="s">
        <v>12</v>
      </c>
      <c r="L25" s="327" t="s">
        <v>13</v>
      </c>
      <c r="M25" s="325" t="s">
        <v>11</v>
      </c>
      <c r="N25" s="328" t="s">
        <v>12</v>
      </c>
      <c r="O25" s="437" t="s">
        <v>13</v>
      </c>
      <c r="P25" s="1191"/>
    </row>
    <row r="26" spans="1:16" ht="45.6" customHeight="1">
      <c r="A26" s="1731" t="s">
        <v>157</v>
      </c>
      <c r="B26" s="1731"/>
      <c r="C26" s="1731"/>
      <c r="D26" s="1731"/>
      <c r="E26" s="1488">
        <f>Riepilogo!G253</f>
        <v>0.431924882629108</v>
      </c>
      <c r="F26" s="1488"/>
      <c r="G26" s="1055">
        <v>0.67818998434549382</v>
      </c>
      <c r="H26" s="1087">
        <v>0.72987217109401037</v>
      </c>
      <c r="I26" s="1088">
        <v>0.6084261145737615</v>
      </c>
      <c r="J26" s="1087">
        <v>0.56289445096105717</v>
      </c>
      <c r="K26" s="1089">
        <v>0.77275078240691575</v>
      </c>
      <c r="L26" s="1090">
        <v>0.89321342936012726</v>
      </c>
      <c r="M26" s="1087">
        <v>0.6857904337228331</v>
      </c>
      <c r="N26" s="1089">
        <v>0.81824259854915093</v>
      </c>
      <c r="O26" s="1091">
        <v>0.93821672906245368</v>
      </c>
      <c r="P26" s="1054"/>
    </row>
    <row r="27" spans="1:16" ht="32.25" customHeight="1">
      <c r="A27" s="1443" t="s">
        <v>158</v>
      </c>
      <c r="B27" s="1443"/>
      <c r="C27" s="1443"/>
      <c r="D27" s="1443"/>
      <c r="E27" s="1443"/>
      <c r="F27" s="1443"/>
      <c r="G27" s="1443"/>
      <c r="H27" s="1443"/>
      <c r="I27" s="1443"/>
      <c r="J27" s="1443"/>
      <c r="K27" s="1443"/>
      <c r="L27" s="1443"/>
      <c r="M27" s="1443"/>
      <c r="N27" s="1443"/>
      <c r="O27" s="1443"/>
      <c r="P27" s="1054"/>
    </row>
    <row r="28" spans="1:16" ht="41.25" customHeight="1">
      <c r="A28" s="1732" t="s">
        <v>159</v>
      </c>
      <c r="B28" s="1732"/>
      <c r="C28" s="1732"/>
      <c r="D28" s="1732"/>
      <c r="E28" s="1733">
        <f>Riepilogo!G259</f>
        <v>0.46739130434782611</v>
      </c>
      <c r="F28" s="1733"/>
      <c r="G28" s="1126">
        <v>0.54886999482547394</v>
      </c>
      <c r="H28" s="1127">
        <v>0.5379615636271462</v>
      </c>
      <c r="I28" s="1128">
        <v>0.5635948820915081</v>
      </c>
      <c r="J28" s="1127">
        <v>0.50627566339795937</v>
      </c>
      <c r="K28" s="1129">
        <v>0.55998232279262916</v>
      </c>
      <c r="L28" s="1130">
        <v>0.70998375518381995</v>
      </c>
      <c r="M28" s="1127">
        <v>0.49838049519224203</v>
      </c>
      <c r="N28" s="1129">
        <v>0.54170991890224518</v>
      </c>
      <c r="O28" s="1131">
        <v>0.71508561499314693</v>
      </c>
      <c r="P28" s="1054"/>
    </row>
    <row r="29" spans="1:16" ht="41.25" customHeight="1">
      <c r="A29" s="1735" t="s">
        <v>160</v>
      </c>
      <c r="B29" s="1735"/>
      <c r="C29" s="1735"/>
      <c r="D29" s="1441"/>
      <c r="E29" s="1733">
        <f>Riepilogo!G260</f>
        <v>0.30434782608695654</v>
      </c>
      <c r="F29" s="1733"/>
      <c r="G29" s="1126">
        <v>0.28861248566974035</v>
      </c>
      <c r="H29" s="1127">
        <v>0.3090753578514901</v>
      </c>
      <c r="I29" s="1128">
        <v>0.26099041238190351</v>
      </c>
      <c r="J29" s="1127">
        <v>0.20607089989681895</v>
      </c>
      <c r="K29" s="1129">
        <v>0.31697475634567357</v>
      </c>
      <c r="L29" s="1130">
        <v>0.57741599411174671</v>
      </c>
      <c r="M29" s="1127">
        <v>0.16076264178193306</v>
      </c>
      <c r="N29" s="1129">
        <v>0.33762437560225178</v>
      </c>
      <c r="O29" s="1131">
        <v>0.65031075395960258</v>
      </c>
      <c r="P29" s="1054"/>
    </row>
    <row r="30" spans="1:16" ht="41.25" customHeight="1">
      <c r="A30" s="1735" t="s">
        <v>161</v>
      </c>
      <c r="B30" s="1735"/>
      <c r="C30" s="1735"/>
      <c r="D30" s="1441"/>
      <c r="E30" s="1733">
        <f>Riepilogo!G261</f>
        <v>8.6956521739130432E-2</v>
      </c>
      <c r="F30" s="1733"/>
      <c r="G30" s="1126">
        <v>8.7221407312283769E-2</v>
      </c>
      <c r="H30" s="1127">
        <v>8.2022496080436477E-2</v>
      </c>
      <c r="I30" s="1128">
        <v>9.4239225035404786E-2</v>
      </c>
      <c r="J30" s="1127">
        <v>5.9053049363545287E-2</v>
      </c>
      <c r="K30" s="1129">
        <v>8.6962175567468575E-2</v>
      </c>
      <c r="L30" s="1130">
        <v>0.2198537314309601</v>
      </c>
      <c r="M30" s="1127">
        <v>2.8833869174369538E-2</v>
      </c>
      <c r="N30" s="1129">
        <v>8.1525719446480835E-2</v>
      </c>
      <c r="O30" s="1131">
        <v>0.21538020065231525</v>
      </c>
      <c r="P30" s="1054"/>
    </row>
    <row r="31" spans="1:16" ht="41.25" customHeight="1">
      <c r="A31" s="1735" t="s">
        <v>162</v>
      </c>
      <c r="B31" s="1735"/>
      <c r="C31" s="1735"/>
      <c r="D31" s="1441"/>
      <c r="E31" s="1733">
        <f>Riepilogo!G262</f>
        <v>0.2608695652173913</v>
      </c>
      <c r="F31" s="1733"/>
      <c r="G31" s="1126">
        <v>0.18415179938337561</v>
      </c>
      <c r="H31" s="1127">
        <v>0.21772561902946508</v>
      </c>
      <c r="I31" s="1128">
        <v>0.13883174369520096</v>
      </c>
      <c r="J31" s="1127">
        <v>0.12420241668497314</v>
      </c>
      <c r="K31" s="1129">
        <v>0.1888226166330392</v>
      </c>
      <c r="L31" s="1130">
        <v>0.44852076894998966</v>
      </c>
      <c r="M31" s="1127">
        <v>8.8573245086807278E-2</v>
      </c>
      <c r="N31" s="1129">
        <v>0.19358628277833115</v>
      </c>
      <c r="O31" s="1131">
        <v>0.5387896645219844</v>
      </c>
      <c r="P31" s="1054"/>
    </row>
    <row r="32" spans="1:16" ht="41.25" customHeight="1">
      <c r="A32" s="1735" t="s">
        <v>163</v>
      </c>
      <c r="B32" s="1735"/>
      <c r="C32" s="1735"/>
      <c r="D32" s="1441"/>
      <c r="E32" s="1733">
        <f>Riepilogo!G263</f>
        <v>0.35869565217391303</v>
      </c>
      <c r="F32" s="1733"/>
      <c r="G32" s="1126">
        <v>0.47963809124561751</v>
      </c>
      <c r="H32" s="1127">
        <v>0.41538396549712908</v>
      </c>
      <c r="I32" s="1128">
        <v>0.56637235585454915</v>
      </c>
      <c r="J32" s="1127">
        <v>0.44283202356450102</v>
      </c>
      <c r="K32" s="1129">
        <v>0.51341075107439571</v>
      </c>
      <c r="L32" s="1130">
        <v>0.53598617918180957</v>
      </c>
      <c r="M32" s="1127">
        <v>0.34386794479724464</v>
      </c>
      <c r="N32" s="1129">
        <v>0.47313197556560271</v>
      </c>
      <c r="O32" s="1131">
        <v>0.50304239826028907</v>
      </c>
      <c r="P32" s="1054"/>
    </row>
    <row r="33" spans="1:16" ht="62.25" customHeight="1">
      <c r="A33" s="1735" t="s">
        <v>164</v>
      </c>
      <c r="B33" s="1735"/>
      <c r="C33" s="1735"/>
      <c r="D33" s="1441"/>
      <c r="E33" s="1733">
        <f>Riepilogo!G264</f>
        <v>0.10869565217391304</v>
      </c>
      <c r="F33" s="1733"/>
      <c r="G33" s="1126">
        <v>0.11862671686077841</v>
      </c>
      <c r="H33" s="1127">
        <v>0.11387083633486744</v>
      </c>
      <c r="I33" s="1128">
        <v>0.12504650384220084</v>
      </c>
      <c r="J33" s="1127">
        <v>6.6541066657518855E-2</v>
      </c>
      <c r="K33" s="1129">
        <v>0.1447311079991711</v>
      </c>
      <c r="L33" s="1130">
        <v>0.27272914081002192</v>
      </c>
      <c r="M33" s="1127">
        <v>4.7322787463228586E-2</v>
      </c>
      <c r="N33" s="1129">
        <v>0.13318280374298611</v>
      </c>
      <c r="O33" s="1131">
        <v>0.28453334590411672</v>
      </c>
      <c r="P33" s="1054"/>
    </row>
    <row r="34" spans="1:16" ht="41.25" customHeight="1">
      <c r="A34" s="1735" t="s">
        <v>165</v>
      </c>
      <c r="B34" s="1735"/>
      <c r="C34" s="1735"/>
      <c r="D34" s="1441"/>
      <c r="E34" s="1733">
        <f>Riepilogo!G265</f>
        <v>7.6086956521739135E-2</v>
      </c>
      <c r="F34" s="1733"/>
      <c r="G34" s="1126">
        <v>0.1072824943749057</v>
      </c>
      <c r="H34" s="1127">
        <v>0.10813616119101464</v>
      </c>
      <c r="I34" s="1128">
        <v>0.10613016115655198</v>
      </c>
      <c r="J34" s="1127">
        <v>6.5256478604173232E-2</v>
      </c>
      <c r="K34" s="1129">
        <v>0.11262423687379097</v>
      </c>
      <c r="L34" s="1130">
        <v>0.28552345497615356</v>
      </c>
      <c r="M34" s="1127">
        <v>5.7199198283044504E-2</v>
      </c>
      <c r="N34" s="1129">
        <v>0.10950662872477954</v>
      </c>
      <c r="O34" s="1131">
        <v>0.30159233567286764</v>
      </c>
      <c r="P34" s="1054"/>
    </row>
    <row r="35" spans="1:16" ht="41.25" customHeight="1">
      <c r="A35" s="1735" t="s">
        <v>166</v>
      </c>
      <c r="B35" s="1735"/>
      <c r="C35" s="1735"/>
      <c r="D35" s="1441"/>
      <c r="E35" s="1733">
        <f>Riepilogo!G266</f>
        <v>3.2608695652173912E-2</v>
      </c>
      <c r="F35" s="1733"/>
      <c r="G35" s="1126">
        <v>7.4314814459078921E-2</v>
      </c>
      <c r="H35" s="1127">
        <v>6.328580680969173E-2</v>
      </c>
      <c r="I35" s="1128">
        <v>8.9202463410685481E-2</v>
      </c>
      <c r="J35" s="1127">
        <v>4.9096427318862858E-2</v>
      </c>
      <c r="K35" s="1129">
        <v>7.83048826291005E-2</v>
      </c>
      <c r="L35" s="1130">
        <v>0.17858082808885292</v>
      </c>
      <c r="M35" s="1127">
        <v>2.5040967611505538E-2</v>
      </c>
      <c r="N35" s="1129">
        <v>7.3561361799645175E-2</v>
      </c>
      <c r="O35" s="1131">
        <v>0.18537068280280433</v>
      </c>
      <c r="P35" s="1054"/>
    </row>
    <row r="36" spans="1:16" ht="41.25" customHeight="1">
      <c r="A36" s="1735" t="s">
        <v>167</v>
      </c>
      <c r="B36" s="1735"/>
      <c r="C36" s="1735"/>
      <c r="D36" s="1441"/>
      <c r="E36" s="1733">
        <f>Riepilogo!G267</f>
        <v>0.38043478260869568</v>
      </c>
      <c r="F36" s="1733"/>
      <c r="G36" s="1126">
        <v>0.47547010967703801</v>
      </c>
      <c r="H36" s="1127">
        <v>0.53146078495835858</v>
      </c>
      <c r="I36" s="1128">
        <v>0.39989037080560724</v>
      </c>
      <c r="J36" s="1127">
        <v>0.43095958140813206</v>
      </c>
      <c r="K36" s="1129">
        <v>0.52535410654960235</v>
      </c>
      <c r="L36" s="1130">
        <v>0.51261214053490956</v>
      </c>
      <c r="M36" s="1127">
        <v>0.5180766418620637</v>
      </c>
      <c r="N36" s="1129">
        <v>0.58928804049176065</v>
      </c>
      <c r="O36" s="1131">
        <v>0.55300935614212476</v>
      </c>
      <c r="P36" s="1054"/>
    </row>
    <row r="37" spans="1:16" ht="41.25" customHeight="1">
      <c r="A37" s="1735" t="s">
        <v>168</v>
      </c>
      <c r="B37" s="1735"/>
      <c r="C37" s="1735"/>
      <c r="D37" s="1441"/>
      <c r="E37" s="1733">
        <f>Riepilogo!G268</f>
        <v>0.25</v>
      </c>
      <c r="F37" s="1733"/>
      <c r="G37" s="1126">
        <v>0.16506228289371233</v>
      </c>
      <c r="H37" s="1127">
        <v>0.16614943969901821</v>
      </c>
      <c r="I37" s="1128">
        <v>0.16359477018656104</v>
      </c>
      <c r="J37" s="1127">
        <v>0.14028965013718622</v>
      </c>
      <c r="K37" s="1129">
        <v>0.17983665894775069</v>
      </c>
      <c r="L37" s="1130">
        <v>0.23026807727474741</v>
      </c>
      <c r="M37" s="1127">
        <v>0.1337979957512416</v>
      </c>
      <c r="N37" s="1129">
        <v>0.16100454532039782</v>
      </c>
      <c r="O37" s="1131">
        <v>0.21920546506125693</v>
      </c>
      <c r="P37" s="1054"/>
    </row>
    <row r="38" spans="1:16" ht="77.25" customHeight="1">
      <c r="A38" s="1725" t="s">
        <v>169</v>
      </c>
      <c r="B38" s="1725"/>
      <c r="C38" s="1725"/>
      <c r="D38" s="1530"/>
      <c r="E38" s="1472">
        <f>Riepilogo!G269</f>
        <v>0.32608695652173914</v>
      </c>
      <c r="F38" s="1472"/>
      <c r="G38" s="1391">
        <v>0.38957776765538893</v>
      </c>
      <c r="H38" s="1192">
        <v>0.41817600209942246</v>
      </c>
      <c r="I38" s="1193">
        <v>0.35097407015390325</v>
      </c>
      <c r="J38" s="1192">
        <v>0.25065186025658459</v>
      </c>
      <c r="K38" s="1194">
        <v>0.49615999978777664</v>
      </c>
      <c r="L38" s="1195">
        <v>0.67390348400395894</v>
      </c>
      <c r="M38" s="1192">
        <v>0.31233520520759517</v>
      </c>
      <c r="N38" s="1194">
        <v>0.4785186794209253</v>
      </c>
      <c r="O38" s="1196">
        <v>0.70799713858540225</v>
      </c>
      <c r="P38" s="1054"/>
    </row>
    <row r="39" spans="1:16" ht="6" customHeight="1">
      <c r="A39" s="1736"/>
      <c r="B39" s="1736"/>
      <c r="C39" s="1736"/>
      <c r="D39" s="1736"/>
      <c r="E39" s="1736"/>
      <c r="F39" s="1736"/>
      <c r="G39" s="1736"/>
      <c r="H39" s="1736"/>
      <c r="I39" s="1736"/>
      <c r="J39" s="1736"/>
      <c r="K39" s="1736"/>
      <c r="L39" s="1736"/>
      <c r="M39" s="1736"/>
      <c r="N39" s="1736"/>
      <c r="O39" s="1736"/>
      <c r="P39" s="1054"/>
    </row>
    <row r="40" spans="1:16" ht="41.25" customHeight="1">
      <c r="A40" s="1729" t="s">
        <v>170</v>
      </c>
      <c r="B40" s="1729"/>
      <c r="C40" s="1729"/>
      <c r="D40" s="1729"/>
      <c r="E40" s="1730">
        <f>Riepilogo!K263</f>
        <v>5.8162215239591522</v>
      </c>
      <c r="F40" s="1730"/>
      <c r="G40" s="1416">
        <v>7.2386814657658931</v>
      </c>
      <c r="H40" s="1417">
        <v>7.4691327008787676</v>
      </c>
      <c r="I40" s="1418">
        <v>6.8943538325069378</v>
      </c>
      <c r="J40" s="1417">
        <v>6.6012761345634763</v>
      </c>
      <c r="K40" s="1419">
        <v>6.9425159818525426</v>
      </c>
      <c r="L40" s="1420">
        <v>7.4222876066181751</v>
      </c>
      <c r="M40" s="1417">
        <v>6.5642394715975092</v>
      </c>
      <c r="N40" s="1419">
        <v>7.2374845207627727</v>
      </c>
      <c r="O40" s="1421">
        <v>7.7377046736468049</v>
      </c>
      <c r="P40" s="1054"/>
    </row>
    <row r="41" spans="1:16" ht="29.7" customHeight="1">
      <c r="A41" s="335"/>
      <c r="B41" s="335"/>
      <c r="C41" s="335"/>
      <c r="D41" s="330"/>
      <c r="E41" s="330"/>
      <c r="F41" s="1054"/>
      <c r="G41" s="1054"/>
      <c r="H41" s="1054"/>
      <c r="I41" s="1054"/>
      <c r="J41" s="1054"/>
      <c r="K41" s="1054"/>
      <c r="L41" s="1054"/>
      <c r="M41" s="1054"/>
      <c r="N41" s="1054"/>
      <c r="O41" s="1054"/>
      <c r="P41" s="1054"/>
    </row>
    <row r="42" spans="1:16" ht="38.700000000000003" customHeight="1">
      <c r="A42" s="1451" t="s">
        <v>171</v>
      </c>
      <c r="B42" s="1451"/>
      <c r="C42" s="1451"/>
      <c r="D42" s="1451"/>
      <c r="E42" s="1451"/>
      <c r="F42" s="1451"/>
      <c r="G42" s="1451"/>
      <c r="H42" s="1451"/>
      <c r="I42" s="1451"/>
      <c r="J42" s="1451"/>
      <c r="K42" s="1451"/>
      <c r="L42" s="1451"/>
      <c r="M42" s="1451"/>
      <c r="N42" s="1451"/>
      <c r="O42" s="1451"/>
      <c r="P42" s="11"/>
    </row>
    <row r="43" spans="1:16" s="322" customFormat="1" ht="30" customHeight="1">
      <c r="A43" s="1709"/>
      <c r="B43" s="1710"/>
      <c r="C43" s="1710"/>
      <c r="D43" s="1710"/>
      <c r="E43" s="1459" t="str">
        <f>Riepilogo!$F$9</f>
        <v>ANCE</v>
      </c>
      <c r="F43" s="1460"/>
      <c r="G43" s="1700" t="s">
        <v>5</v>
      </c>
      <c r="H43" s="1452" t="s">
        <v>6</v>
      </c>
      <c r="I43" s="1453"/>
      <c r="J43" s="1452" t="s">
        <v>7</v>
      </c>
      <c r="K43" s="1454"/>
      <c r="L43" s="1453"/>
      <c r="M43" s="1449" t="s">
        <v>8</v>
      </c>
      <c r="N43" s="1450"/>
      <c r="O43" s="1450"/>
      <c r="P43" s="1173"/>
    </row>
    <row r="44" spans="1:16" s="322" customFormat="1" ht="30" customHeight="1">
      <c r="A44" s="1711"/>
      <c r="B44" s="1712"/>
      <c r="C44" s="1712"/>
      <c r="D44" s="1712"/>
      <c r="E44" s="1461"/>
      <c r="F44" s="1462"/>
      <c r="G44" s="1700"/>
      <c r="H44" s="323" t="s">
        <v>9</v>
      </c>
      <c r="I44" s="324" t="s">
        <v>10</v>
      </c>
      <c r="J44" s="325" t="s">
        <v>11</v>
      </c>
      <c r="K44" s="326" t="s">
        <v>12</v>
      </c>
      <c r="L44" s="327" t="s">
        <v>13</v>
      </c>
      <c r="M44" s="325" t="s">
        <v>11</v>
      </c>
      <c r="N44" s="328" t="s">
        <v>12</v>
      </c>
      <c r="O44" s="437" t="s">
        <v>13</v>
      </c>
      <c r="P44" s="1191"/>
    </row>
    <row r="45" spans="1:16" ht="45.6" customHeight="1">
      <c r="A45" s="1731" t="s">
        <v>172</v>
      </c>
      <c r="B45" s="1731"/>
      <c r="C45" s="1731"/>
      <c r="D45" s="1731"/>
      <c r="E45" s="1488">
        <f>Riepilogo!G273</f>
        <v>3.896103896103896E-2</v>
      </c>
      <c r="F45" s="1488"/>
      <c r="G45" s="1055">
        <v>0.18935980607635799</v>
      </c>
      <c r="H45" s="1087">
        <v>0.18808491718933723</v>
      </c>
      <c r="I45" s="1088">
        <v>0.19108073136770309</v>
      </c>
      <c r="J45" s="1087">
        <v>0.11803379433768676</v>
      </c>
      <c r="K45" s="1089">
        <v>0.19616269606177603</v>
      </c>
      <c r="L45" s="1090">
        <v>0.49962721849488567</v>
      </c>
      <c r="M45" s="1087">
        <v>9.1837927398633987E-2</v>
      </c>
      <c r="N45" s="1089">
        <v>0.20684911840144504</v>
      </c>
      <c r="O45" s="1091">
        <v>0.56519533090734053</v>
      </c>
      <c r="P45" s="1054"/>
    </row>
    <row r="46" spans="1:16" ht="45.6" customHeight="1">
      <c r="A46" s="1731" t="s">
        <v>173</v>
      </c>
      <c r="B46" s="1731"/>
      <c r="C46" s="1731"/>
      <c r="D46" s="1731"/>
      <c r="E46" s="1488">
        <f>Riepilogo!G274</f>
        <v>0.41558441558441561</v>
      </c>
      <c r="F46" s="1488"/>
      <c r="G46" s="1055">
        <v>0.43035620153779763</v>
      </c>
      <c r="H46" s="1087">
        <v>0.5589686429773939</v>
      </c>
      <c r="I46" s="1088">
        <v>0.25674703017520872</v>
      </c>
      <c r="J46" s="1087">
        <v>0.39040588677756749</v>
      </c>
      <c r="K46" s="1089">
        <v>0.47317885780552005</v>
      </c>
      <c r="L46" s="1090">
        <v>0.47038083620294613</v>
      </c>
      <c r="M46" s="1087">
        <v>0.54443077008019858</v>
      </c>
      <c r="N46" s="1089">
        <v>0.60267203779521872</v>
      </c>
      <c r="O46" s="1091">
        <v>0.56362990717288419</v>
      </c>
      <c r="P46" s="1054"/>
    </row>
    <row r="47" spans="1:16" ht="60" customHeight="1">
      <c r="A47" s="1731" t="s">
        <v>174</v>
      </c>
      <c r="B47" s="1731"/>
      <c r="C47" s="1731"/>
      <c r="D47" s="1731"/>
      <c r="E47" s="1488">
        <f>Riepilogo!G275</f>
        <v>6.4935064935064929E-2</v>
      </c>
      <c r="F47" s="1488"/>
      <c r="G47" s="1055">
        <v>0.10498307567285761</v>
      </c>
      <c r="H47" s="1087">
        <v>0.1193429894007758</v>
      </c>
      <c r="I47" s="1088">
        <v>8.559915997047976E-2</v>
      </c>
      <c r="J47" s="1087">
        <v>5.731972853756976E-2</v>
      </c>
      <c r="K47" s="1089">
        <v>0.12646552335531397</v>
      </c>
      <c r="L47" s="1090">
        <v>0.25424931566097803</v>
      </c>
      <c r="M47" s="1087">
        <v>5.1754332946883502E-2</v>
      </c>
      <c r="N47" s="1089">
        <v>0.13631073462851678</v>
      </c>
      <c r="O47" s="1091">
        <v>0.26717937049749696</v>
      </c>
      <c r="P47" s="1054"/>
    </row>
    <row r="48" spans="1:16" ht="45.6" customHeight="1">
      <c r="A48" s="1734" t="s">
        <v>175</v>
      </c>
      <c r="B48" s="1734"/>
      <c r="C48" s="1734"/>
      <c r="D48" s="1734"/>
      <c r="E48" s="1446">
        <f>Riepilogo!G276</f>
        <v>0.68831168831168832</v>
      </c>
      <c r="F48" s="1446"/>
      <c r="G48" s="1063">
        <v>0.65792390015980473</v>
      </c>
      <c r="H48" s="1058">
        <v>0.5899815006524437</v>
      </c>
      <c r="I48" s="1059">
        <v>0.74963682891560246</v>
      </c>
      <c r="J48" s="1058">
        <v>0.67441377449026652</v>
      </c>
      <c r="K48" s="1060">
        <v>0.66094334537799015</v>
      </c>
      <c r="L48" s="1061">
        <v>0.57044813035964181</v>
      </c>
      <c r="M48" s="1058">
        <v>0.60542095261941797</v>
      </c>
      <c r="N48" s="1060">
        <v>0.58476741675855226</v>
      </c>
      <c r="O48" s="1062">
        <v>0.52065312447742063</v>
      </c>
      <c r="P48" s="1054"/>
    </row>
    <row r="49" spans="1:16" ht="29.7" customHeight="1">
      <c r="A49" s="335"/>
      <c r="B49" s="335"/>
      <c r="C49" s="335"/>
      <c r="D49" s="330"/>
      <c r="E49" s="330"/>
      <c r="F49" s="1054"/>
      <c r="G49" s="1054"/>
      <c r="H49" s="1054"/>
      <c r="I49" s="1054"/>
      <c r="J49" s="1054"/>
      <c r="K49" s="1054"/>
      <c r="L49" s="1054"/>
      <c r="M49" s="1054"/>
      <c r="N49" s="1054"/>
      <c r="O49" s="1054"/>
      <c r="P49" s="1054"/>
    </row>
    <row r="50" spans="1:16" ht="38.700000000000003" customHeight="1">
      <c r="A50" s="1451" t="s">
        <v>176</v>
      </c>
      <c r="B50" s="1451"/>
      <c r="C50" s="1451"/>
      <c r="D50" s="1451"/>
      <c r="E50" s="1451"/>
      <c r="F50" s="1451"/>
      <c r="G50" s="1451"/>
      <c r="H50" s="1451"/>
      <c r="I50" s="1451"/>
      <c r="J50" s="1451"/>
      <c r="K50" s="1451"/>
      <c r="L50" s="1451"/>
      <c r="M50" s="1451"/>
      <c r="N50" s="1451"/>
      <c r="O50" s="1451"/>
      <c r="P50" s="11"/>
    </row>
    <row r="51" spans="1:16" s="322" customFormat="1" ht="30" customHeight="1">
      <c r="A51" s="1709"/>
      <c r="B51" s="1710"/>
      <c r="C51" s="1710"/>
      <c r="D51" s="1710"/>
      <c r="E51" s="1459" t="str">
        <f>Riepilogo!$F$9</f>
        <v>ANCE</v>
      </c>
      <c r="F51" s="1460"/>
      <c r="G51" s="1700" t="s">
        <v>5</v>
      </c>
      <c r="H51" s="1452" t="s">
        <v>6</v>
      </c>
      <c r="I51" s="1453"/>
      <c r="J51" s="1452" t="s">
        <v>7</v>
      </c>
      <c r="K51" s="1454"/>
      <c r="L51" s="1453"/>
      <c r="M51" s="1449" t="s">
        <v>8</v>
      </c>
      <c r="N51" s="1450"/>
      <c r="O51" s="1450"/>
      <c r="P51" s="1173"/>
    </row>
    <row r="52" spans="1:16" s="322" customFormat="1" ht="30" customHeight="1">
      <c r="A52" s="1711"/>
      <c r="B52" s="1712"/>
      <c r="C52" s="1712"/>
      <c r="D52" s="1712"/>
      <c r="E52" s="1461"/>
      <c r="F52" s="1462"/>
      <c r="G52" s="1700"/>
      <c r="H52" s="323" t="s">
        <v>9</v>
      </c>
      <c r="I52" s="324" t="s">
        <v>10</v>
      </c>
      <c r="J52" s="325" t="s">
        <v>11</v>
      </c>
      <c r="K52" s="326" t="s">
        <v>12</v>
      </c>
      <c r="L52" s="327" t="s">
        <v>13</v>
      </c>
      <c r="M52" s="325" t="s">
        <v>11</v>
      </c>
      <c r="N52" s="328" t="s">
        <v>12</v>
      </c>
      <c r="O52" s="437" t="s">
        <v>13</v>
      </c>
      <c r="P52" s="1191"/>
    </row>
    <row r="53" spans="1:16" ht="61.5" customHeight="1">
      <c r="A53" s="1731" t="s">
        <v>177</v>
      </c>
      <c r="B53" s="1731"/>
      <c r="C53" s="1731"/>
      <c r="D53" s="1731"/>
      <c r="E53" s="1488">
        <f>Riepilogo!B282</f>
        <v>9.375E-2</v>
      </c>
      <c r="F53" s="1488"/>
      <c r="G53" s="1055">
        <v>0.52391076046766361</v>
      </c>
      <c r="H53" s="1087">
        <v>0.52630356478329443</v>
      </c>
      <c r="I53" s="1088">
        <v>0.52033556310996909</v>
      </c>
      <c r="J53" s="1087">
        <v>0.24911536968584475</v>
      </c>
      <c r="K53" s="1089">
        <v>0.32342360064902576</v>
      </c>
      <c r="L53" s="1090">
        <v>0.6339308545947473</v>
      </c>
      <c r="M53" s="1087">
        <v>0.2105023485957267</v>
      </c>
      <c r="N53" s="1089">
        <v>0.33168304110024688</v>
      </c>
      <c r="O53" s="1091">
        <v>0.66726616458545662</v>
      </c>
      <c r="P53" s="1054"/>
    </row>
    <row r="54" spans="1:16" ht="32.25" customHeight="1">
      <c r="A54" s="1741" t="s">
        <v>178</v>
      </c>
      <c r="B54" s="1741"/>
      <c r="C54" s="1741"/>
      <c r="D54" s="1741"/>
      <c r="E54" s="1741"/>
      <c r="F54" s="1741"/>
      <c r="G54" s="1741"/>
      <c r="H54" s="1741"/>
      <c r="I54" s="1741"/>
      <c r="J54" s="1741"/>
      <c r="K54" s="1741"/>
      <c r="L54" s="1741"/>
      <c r="M54" s="1741"/>
      <c r="N54" s="1741"/>
      <c r="O54" s="1741"/>
      <c r="P54" s="1054"/>
    </row>
    <row r="55" spans="1:16" ht="45.6" customHeight="1">
      <c r="A55" s="1740" t="s">
        <v>179</v>
      </c>
      <c r="B55" s="1740"/>
      <c r="C55" s="1740"/>
      <c r="D55" s="1740"/>
      <c r="E55" s="1488">
        <f>Riepilogo!C287</f>
        <v>0.43243243243243246</v>
      </c>
      <c r="F55" s="1488"/>
      <c r="G55" s="1108">
        <v>0.44361128550679246</v>
      </c>
      <c r="H55" s="1109">
        <v>0.46218382951434189</v>
      </c>
      <c r="I55" s="1110">
        <v>0.41586120589196618</v>
      </c>
      <c r="J55" s="1109">
        <v>0.67145422701453217</v>
      </c>
      <c r="K55" s="1111">
        <v>0.59296353265699986</v>
      </c>
      <c r="L55" s="1112">
        <v>0.35954514207752397</v>
      </c>
      <c r="M55" s="1109">
        <v>0.741356326103221</v>
      </c>
      <c r="N55" s="1111">
        <v>0.58246245417190867</v>
      </c>
      <c r="O55" s="1113">
        <v>0.38193682081867558</v>
      </c>
      <c r="P55" s="1054"/>
    </row>
    <row r="56" spans="1:16" ht="45.6" customHeight="1">
      <c r="A56" s="1738" t="s">
        <v>180</v>
      </c>
      <c r="B56" s="1738"/>
      <c r="C56" s="1738"/>
      <c r="D56" s="1738"/>
      <c r="E56" s="1739">
        <f>Riepilogo!E287</f>
        <v>0.56605817617866006</v>
      </c>
      <c r="F56" s="1739"/>
      <c r="G56" s="1138">
        <v>0.69613400823357885</v>
      </c>
      <c r="H56" s="1139">
        <v>0.69387996690044906</v>
      </c>
      <c r="I56" s="1140">
        <v>0.6995018735310865</v>
      </c>
      <c r="J56" s="1139">
        <v>0.71622653049671148</v>
      </c>
      <c r="K56" s="1141">
        <v>0.73431816806515293</v>
      </c>
      <c r="L56" s="1142">
        <v>0.67811658181246703</v>
      </c>
      <c r="M56" s="1139">
        <v>0.89522989035692302</v>
      </c>
      <c r="N56" s="1141">
        <v>0.75431744888817831</v>
      </c>
      <c r="O56" s="1143">
        <v>0.65455679461177751</v>
      </c>
      <c r="P56" s="1054"/>
    </row>
    <row r="57" spans="1:16" ht="45.6" customHeight="1">
      <c r="A57" s="1740" t="s">
        <v>181</v>
      </c>
      <c r="B57" s="1740"/>
      <c r="C57" s="1740"/>
      <c r="D57" s="1740"/>
      <c r="E57" s="1488">
        <f>Riepilogo!C285</f>
        <v>0.4258064516129032</v>
      </c>
      <c r="F57" s="1488"/>
      <c r="G57" s="1108">
        <v>0.44208026553963553</v>
      </c>
      <c r="H57" s="1109">
        <v>0.4631507469574534</v>
      </c>
      <c r="I57" s="1110">
        <v>0.41059790444632016</v>
      </c>
      <c r="J57" s="1109">
        <v>0.68757332907151536</v>
      </c>
      <c r="K57" s="1111">
        <v>0.59304370846786503</v>
      </c>
      <c r="L57" s="1112">
        <v>0.35572358789448622</v>
      </c>
      <c r="M57" s="1109">
        <v>0.74902320667952016</v>
      </c>
      <c r="N57" s="1111">
        <v>0.58317678479555013</v>
      </c>
      <c r="O57" s="1113">
        <v>0.38277298699434431</v>
      </c>
      <c r="P57" s="1054"/>
    </row>
    <row r="58" spans="1:16" ht="45.6" customHeight="1">
      <c r="A58" s="1738" t="s">
        <v>182</v>
      </c>
      <c r="B58" s="1738"/>
      <c r="C58" s="1738"/>
      <c r="D58" s="1738"/>
      <c r="E58" s="1739">
        <f>Riepilogo!E285</f>
        <v>0.55045505376344084</v>
      </c>
      <c r="F58" s="1739"/>
      <c r="G58" s="1138">
        <v>0.69638410444176779</v>
      </c>
      <c r="H58" s="1139">
        <v>0.69211427065347075</v>
      </c>
      <c r="I58" s="1140">
        <v>0.70276385659199325</v>
      </c>
      <c r="J58" s="1139">
        <v>0.71256625647606897</v>
      </c>
      <c r="K58" s="1141">
        <v>0.74022713280716224</v>
      </c>
      <c r="L58" s="1142">
        <v>0.67632384231045428</v>
      </c>
      <c r="M58" s="1139">
        <v>0.88597253513749774</v>
      </c>
      <c r="N58" s="1141">
        <v>0.75383339158889628</v>
      </c>
      <c r="O58" s="1143">
        <v>0.65326642804934909</v>
      </c>
      <c r="P58" s="1054"/>
    </row>
    <row r="59" spans="1:16" ht="45.6" customHeight="1">
      <c r="A59" s="1737" t="s">
        <v>183</v>
      </c>
      <c r="B59" s="1737"/>
      <c r="C59" s="1737"/>
      <c r="D59" s="1737"/>
      <c r="E59" s="1481">
        <f>Riepilogo!C286</f>
        <v>0.625</v>
      </c>
      <c r="F59" s="1481"/>
      <c r="G59" s="1132">
        <v>0.45769347172062769</v>
      </c>
      <c r="H59" s="1133">
        <v>0.45677979979211042</v>
      </c>
      <c r="I59" s="1134">
        <v>0.45905863035198591</v>
      </c>
      <c r="J59" s="1133">
        <v>0.57065522700169102</v>
      </c>
      <c r="K59" s="1135">
        <v>0.60060038051715159</v>
      </c>
      <c r="L59" s="1136">
        <v>0.38682259507997735</v>
      </c>
      <c r="M59" s="1133">
        <v>0.80655332813367342</v>
      </c>
      <c r="N59" s="1135">
        <v>0.55756478394072229</v>
      </c>
      <c r="O59" s="1137">
        <v>0.3738617818704113</v>
      </c>
      <c r="P59" s="1054"/>
    </row>
    <row r="60" spans="1:16" ht="45.6" customHeight="1">
      <c r="A60" s="1738" t="s">
        <v>184</v>
      </c>
      <c r="B60" s="1738"/>
      <c r="C60" s="1738"/>
      <c r="D60" s="1738"/>
      <c r="E60" s="1739">
        <f>Riepilogo!E286</f>
        <v>0.875</v>
      </c>
      <c r="F60" s="1739"/>
      <c r="G60" s="1138">
        <v>0.6935963286997664</v>
      </c>
      <c r="H60" s="1139">
        <v>0.72387389258518064</v>
      </c>
      <c r="I60" s="1140">
        <v>0.64835724847350851</v>
      </c>
      <c r="J60" s="1139">
        <v>0.7409680547319395</v>
      </c>
      <c r="K60" s="1141">
        <v>0.64928709323324352</v>
      </c>
      <c r="L60" s="1142">
        <v>0.70806601848663664</v>
      </c>
      <c r="M60" s="1139">
        <v>0.88244394555815542</v>
      </c>
      <c r="N60" s="1141">
        <v>0.76470674371114211</v>
      </c>
      <c r="O60" s="1143">
        <v>0.68587641536018285</v>
      </c>
      <c r="P60" s="1054"/>
    </row>
    <row r="61" spans="1:16" ht="45.6" customHeight="1">
      <c r="A61" s="1200"/>
      <c r="B61" s="1200"/>
      <c r="C61" s="1200"/>
      <c r="D61" s="1200"/>
      <c r="E61" s="1086"/>
      <c r="F61" s="1086"/>
      <c r="G61" s="1113"/>
      <c r="H61" s="1113"/>
      <c r="I61" s="1113"/>
      <c r="J61" s="1113"/>
      <c r="K61" s="1113"/>
      <c r="L61" s="1113"/>
      <c r="M61" s="1113"/>
      <c r="N61" s="1113"/>
      <c r="O61" s="1113"/>
      <c r="P61" s="1054"/>
    </row>
    <row r="62" spans="1:16" ht="59.25" customHeight="1">
      <c r="A62" s="1536" t="s">
        <v>185</v>
      </c>
      <c r="B62" s="1536"/>
      <c r="C62" s="1536"/>
      <c r="D62" s="1536"/>
      <c r="E62" s="1536"/>
      <c r="F62" s="1536"/>
      <c r="G62" s="1536"/>
      <c r="H62" s="1536"/>
      <c r="I62" s="1536"/>
      <c r="J62" s="1536"/>
      <c r="K62" s="1536"/>
      <c r="L62" s="1536"/>
      <c r="M62" s="1536"/>
      <c r="N62" s="1536"/>
      <c r="O62" s="1536"/>
      <c r="P62" s="11"/>
    </row>
    <row r="63" spans="1:16" s="322" customFormat="1" ht="30" customHeight="1">
      <c r="A63" s="1709"/>
      <c r="B63" s="1710"/>
      <c r="C63" s="1710"/>
      <c r="D63" s="1710"/>
      <c r="E63" s="1459" t="str">
        <f>Riepilogo!$F$9</f>
        <v>ANCE</v>
      </c>
      <c r="F63" s="1460"/>
      <c r="G63" s="1700" t="s">
        <v>5</v>
      </c>
      <c r="H63" s="1452" t="s">
        <v>6</v>
      </c>
      <c r="I63" s="1453"/>
      <c r="J63" s="1452" t="s">
        <v>7</v>
      </c>
      <c r="K63" s="1454"/>
      <c r="L63" s="1453"/>
      <c r="M63" s="1449" t="s">
        <v>8</v>
      </c>
      <c r="N63" s="1450"/>
      <c r="O63" s="1450"/>
      <c r="P63" s="1173"/>
    </row>
    <row r="64" spans="1:16" s="322" customFormat="1" ht="30" customHeight="1">
      <c r="A64" s="1711"/>
      <c r="B64" s="1712"/>
      <c r="C64" s="1712"/>
      <c r="D64" s="1712"/>
      <c r="E64" s="1461"/>
      <c r="F64" s="1462"/>
      <c r="G64" s="1700"/>
      <c r="H64" s="323" t="s">
        <v>9</v>
      </c>
      <c r="I64" s="324" t="s">
        <v>10</v>
      </c>
      <c r="J64" s="325" t="s">
        <v>11</v>
      </c>
      <c r="K64" s="326" t="s">
        <v>12</v>
      </c>
      <c r="L64" s="327" t="s">
        <v>13</v>
      </c>
      <c r="M64" s="325" t="s">
        <v>11</v>
      </c>
      <c r="N64" s="328" t="s">
        <v>12</v>
      </c>
      <c r="O64" s="437" t="s">
        <v>13</v>
      </c>
      <c r="P64" s="1191"/>
    </row>
    <row r="65" spans="1:16" ht="45.6" customHeight="1">
      <c r="A65" s="1726" t="s">
        <v>28</v>
      </c>
      <c r="B65" s="1726"/>
      <c r="C65" s="1726"/>
      <c r="D65" s="1726"/>
      <c r="E65" s="1727">
        <f>Riepilogo!H291</f>
        <v>640.20140572642822</v>
      </c>
      <c r="F65" s="1727"/>
      <c r="G65" s="1422">
        <v>679.39759389440053</v>
      </c>
      <c r="H65" s="1423">
        <v>737.69608571899755</v>
      </c>
      <c r="I65" s="1424">
        <v>592.29117546840234</v>
      </c>
      <c r="J65" s="1423">
        <v>820.75094103374909</v>
      </c>
      <c r="K65" s="1425">
        <v>662.19061367763834</v>
      </c>
      <c r="L65" s="1426">
        <v>673.81833130986922</v>
      </c>
      <c r="M65" s="1423">
        <v>995.10476284142044</v>
      </c>
      <c r="N65" s="1425">
        <v>648.82504226352489</v>
      </c>
      <c r="O65" s="1427">
        <v>767.73471721252884</v>
      </c>
      <c r="P65" s="1054"/>
    </row>
    <row r="66" spans="1:16" ht="45.6" customHeight="1">
      <c r="A66" s="1726" t="s">
        <v>26</v>
      </c>
      <c r="B66" s="1726"/>
      <c r="C66" s="1726"/>
      <c r="D66" s="1726"/>
      <c r="E66" s="1727">
        <f>Riepilogo!H292</f>
        <v>528.35338537247583</v>
      </c>
      <c r="F66" s="1727"/>
      <c r="G66" s="1422">
        <v>887.27212146727993</v>
      </c>
      <c r="H66" s="1423">
        <v>1074.3426178978366</v>
      </c>
      <c r="I66" s="1424">
        <v>607.76161566781207</v>
      </c>
      <c r="J66" s="1423">
        <v>976.87790077475074</v>
      </c>
      <c r="K66" s="1425">
        <v>800.54568638189312</v>
      </c>
      <c r="L66" s="1426">
        <v>915.87732356606102</v>
      </c>
      <c r="M66" s="1423">
        <v>935.61281428041457</v>
      </c>
      <c r="N66" s="1425">
        <v>737.87587106002184</v>
      </c>
      <c r="O66" s="1427">
        <v>1267.7156652122228</v>
      </c>
      <c r="P66" s="1054"/>
    </row>
    <row r="67" spans="1:16" ht="45.6" customHeight="1">
      <c r="A67" s="1726" t="s">
        <v>25</v>
      </c>
      <c r="B67" s="1726"/>
      <c r="C67" s="1726"/>
      <c r="D67" s="1726"/>
      <c r="E67" s="1727">
        <f>Riepilogo!H293</f>
        <v>907.37142857142862</v>
      </c>
      <c r="F67" s="1727"/>
      <c r="G67" s="1422">
        <v>1116.5675222745956</v>
      </c>
      <c r="H67" s="1423">
        <v>1284.5540510764272</v>
      </c>
      <c r="I67" s="1424">
        <v>865.57123729746752</v>
      </c>
      <c r="J67" s="1423">
        <v>1438.5616497750416</v>
      </c>
      <c r="K67" s="1425">
        <v>998.10913096537422</v>
      </c>
      <c r="L67" s="1426">
        <v>1137.4599892705101</v>
      </c>
      <c r="M67" s="1423">
        <v>1420.4047519368405</v>
      </c>
      <c r="N67" s="1425">
        <v>980.22238623042892</v>
      </c>
      <c r="O67" s="1427">
        <v>1416.0664141394755</v>
      </c>
      <c r="P67" s="1054"/>
    </row>
    <row r="68" spans="1:16" ht="45.6" customHeight="1">
      <c r="A68" s="1728" t="s">
        <v>186</v>
      </c>
      <c r="B68" s="1728"/>
      <c r="C68" s="1728"/>
      <c r="D68" s="1728"/>
      <c r="E68" s="1727">
        <f>Riepilogo!H294</f>
        <v>605.40458640458644</v>
      </c>
      <c r="F68" s="1727"/>
      <c r="G68" s="1435">
        <v>805.21526092507793</v>
      </c>
      <c r="H68" s="1436">
        <v>934.03605640130945</v>
      </c>
      <c r="I68" s="1437">
        <v>612.73827290138092</v>
      </c>
      <c r="J68" s="1436">
        <v>946.9469594761556</v>
      </c>
      <c r="K68" s="1438">
        <v>745.7396233889649</v>
      </c>
      <c r="L68" s="1439">
        <v>817.52057518659035</v>
      </c>
      <c r="M68" s="1436">
        <v>979.75327735661074</v>
      </c>
      <c r="N68" s="1438">
        <v>696.64985760040997</v>
      </c>
      <c r="O68" s="1440">
        <v>1061.8276553168084</v>
      </c>
      <c r="P68" s="1054"/>
    </row>
    <row r="69" spans="1:16" ht="45.6" customHeight="1">
      <c r="A69" s="1200"/>
      <c r="B69" s="1200"/>
      <c r="C69" s="1200"/>
      <c r="D69" s="1200"/>
      <c r="E69" s="1086"/>
      <c r="F69" s="1086"/>
      <c r="G69" s="1113"/>
      <c r="H69" s="1113"/>
      <c r="I69" s="1113"/>
      <c r="J69" s="1113"/>
      <c r="K69" s="1113"/>
      <c r="L69" s="1113"/>
      <c r="M69" s="1113"/>
      <c r="N69" s="1113"/>
      <c r="O69" s="1113"/>
      <c r="P69" s="1054"/>
    </row>
    <row r="70" spans="1:16" ht="30.6" customHeight="1">
      <c r="A70" s="336"/>
      <c r="B70" s="336"/>
      <c r="C70" s="336"/>
      <c r="D70" s="336"/>
      <c r="E70" s="336"/>
      <c r="F70" s="336"/>
      <c r="G70" s="336"/>
      <c r="H70" s="336"/>
      <c r="I70" s="336"/>
      <c r="J70" s="336"/>
      <c r="K70" s="336"/>
      <c r="L70" s="336"/>
      <c r="M70" s="336"/>
      <c r="N70" s="336"/>
      <c r="O70" s="336"/>
      <c r="P70" s="316"/>
    </row>
  </sheetData>
  <mergeCells count="115">
    <mergeCell ref="M51:O51"/>
    <mergeCell ref="A53:D53"/>
    <mergeCell ref="E53:F53"/>
    <mergeCell ref="A51:D52"/>
    <mergeCell ref="E51:F52"/>
    <mergeCell ref="E48:F48"/>
    <mergeCell ref="A59:D59"/>
    <mergeCell ref="E59:F59"/>
    <mergeCell ref="A60:D60"/>
    <mergeCell ref="E60:F60"/>
    <mergeCell ref="A55:D55"/>
    <mergeCell ref="E55:F55"/>
    <mergeCell ref="A56:D56"/>
    <mergeCell ref="E56:F56"/>
    <mergeCell ref="A54:O54"/>
    <mergeCell ref="A57:D57"/>
    <mergeCell ref="E57:F57"/>
    <mergeCell ref="A58:D58"/>
    <mergeCell ref="E58:F58"/>
    <mergeCell ref="G51:G52"/>
    <mergeCell ref="H51:I51"/>
    <mergeCell ref="J51:L51"/>
    <mergeCell ref="A50:O50"/>
    <mergeCell ref="G43:G44"/>
    <mergeCell ref="A27:O27"/>
    <mergeCell ref="A33:D33"/>
    <mergeCell ref="E33:F33"/>
    <mergeCell ref="A31:D31"/>
    <mergeCell ref="E31:F31"/>
    <mergeCell ref="H43:I43"/>
    <mergeCell ref="J43:L43"/>
    <mergeCell ref="M43:O43"/>
    <mergeCell ref="A37:D37"/>
    <mergeCell ref="E37:F37"/>
    <mergeCell ref="A29:D29"/>
    <mergeCell ref="E29:F29"/>
    <mergeCell ref="A30:D30"/>
    <mergeCell ref="E30:F30"/>
    <mergeCell ref="A39:O39"/>
    <mergeCell ref="A45:D45"/>
    <mergeCell ref="E45:F45"/>
    <mergeCell ref="A46:D46"/>
    <mergeCell ref="E46:F46"/>
    <mergeCell ref="A47:D47"/>
    <mergeCell ref="E47:F47"/>
    <mergeCell ref="A48:D48"/>
    <mergeCell ref="E36:F36"/>
    <mergeCell ref="A32:D32"/>
    <mergeCell ref="E32:F32"/>
    <mergeCell ref="A34:D34"/>
    <mergeCell ref="E34:F34"/>
    <mergeCell ref="A35:D35"/>
    <mergeCell ref="E35:F35"/>
    <mergeCell ref="A36:D36"/>
    <mergeCell ref="J18:L18"/>
    <mergeCell ref="M18:O18"/>
    <mergeCell ref="A23:O23"/>
    <mergeCell ref="A24:D25"/>
    <mergeCell ref="E24:F25"/>
    <mergeCell ref="G24:G25"/>
    <mergeCell ref="H24:I24"/>
    <mergeCell ref="J24:L24"/>
    <mergeCell ref="M24:O24"/>
    <mergeCell ref="A20:D20"/>
    <mergeCell ref="E20:F20"/>
    <mergeCell ref="A21:D21"/>
    <mergeCell ref="E21:F21"/>
    <mergeCell ref="A26:D26"/>
    <mergeCell ref="E26:F26"/>
    <mergeCell ref="A28:D28"/>
    <mergeCell ref="E28:F28"/>
    <mergeCell ref="B1:O2"/>
    <mergeCell ref="A9:O9"/>
    <mergeCell ref="H12:I12"/>
    <mergeCell ref="J12:L12"/>
    <mergeCell ref="M12:O12"/>
    <mergeCell ref="A5:O5"/>
    <mergeCell ref="A7:O7"/>
    <mergeCell ref="A8:O8"/>
    <mergeCell ref="A11:O11"/>
    <mergeCell ref="E12:F13"/>
    <mergeCell ref="G12:G13"/>
    <mergeCell ref="A12:D13"/>
    <mergeCell ref="A14:D14"/>
    <mergeCell ref="A15:D15"/>
    <mergeCell ref="E15:F15"/>
    <mergeCell ref="A17:O17"/>
    <mergeCell ref="A18:D19"/>
    <mergeCell ref="E18:F19"/>
    <mergeCell ref="G18:G19"/>
    <mergeCell ref="H18:I18"/>
    <mergeCell ref="R9:Z9"/>
    <mergeCell ref="A38:D38"/>
    <mergeCell ref="E38:F38"/>
    <mergeCell ref="A66:D66"/>
    <mergeCell ref="E66:F66"/>
    <mergeCell ref="A67:D67"/>
    <mergeCell ref="E67:F67"/>
    <mergeCell ref="A68:D68"/>
    <mergeCell ref="E68:F68"/>
    <mergeCell ref="A62:O62"/>
    <mergeCell ref="A63:D64"/>
    <mergeCell ref="E63:F64"/>
    <mergeCell ref="G63:G64"/>
    <mergeCell ref="H63:I63"/>
    <mergeCell ref="J63:L63"/>
    <mergeCell ref="M63:O63"/>
    <mergeCell ref="A65:D65"/>
    <mergeCell ref="E65:F65"/>
    <mergeCell ref="A40:D40"/>
    <mergeCell ref="E40:F40"/>
    <mergeCell ref="A42:O42"/>
    <mergeCell ref="A43:D44"/>
    <mergeCell ref="E43:F44"/>
    <mergeCell ref="E14:F14"/>
  </mergeCells>
  <printOptions horizontalCentered="1"/>
  <pageMargins left="0.74803149606299213" right="0.74803149606299213" top="0.98425196850393704" bottom="0.98425196850393704" header="0.51181102362204722" footer="0.51181102362204722"/>
  <pageSetup paperSize="9" scale="43" fitToHeight="0" orientation="portrait" r:id="rId1"/>
  <headerFooter alignWithMargins="0"/>
  <rowBreaks count="2" manualBreakCount="2">
    <brk id="22" max="14" man="1"/>
    <brk id="49" max="14" man="1"/>
  </rowBreaks>
  <ignoredErrors>
    <ignoredError sqref="E14:F15" unlockedFormula="1"/>
    <ignoredError sqref="J13:M13" twoDigitTextYear="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8E095-8DD0-494E-BCCA-4F7E51736AFC}">
  <sheetPr>
    <tabColor rgb="FFCDFFCD"/>
  </sheetPr>
  <dimension ref="A1:FD324"/>
  <sheetViews>
    <sheetView zoomScale="99" zoomScaleNormal="100" workbookViewId="0">
      <pane xSplit="1" ySplit="5" topLeftCell="B208" activePane="bottomRight" state="frozen"/>
      <selection activeCell="E1" sqref="E1:G1048576"/>
      <selection pane="topRight" activeCell="E1" sqref="E1:G1048576"/>
      <selection pane="bottomLeft" activeCell="E1" sqref="E1:G1048576"/>
      <selection pane="bottomRight" activeCell="E1" sqref="E1:G1048576"/>
    </sheetView>
  </sheetViews>
  <sheetFormatPr defaultColWidth="8.69921875" defaultRowHeight="13.8"/>
  <cols>
    <col min="1" max="1" width="7.69921875" style="10" customWidth="1"/>
    <col min="2" max="2" width="10.69921875" style="10" customWidth="1"/>
    <col min="3" max="3" width="14.59765625" style="10" hidden="1" customWidth="1"/>
    <col min="4" max="4" width="14.09765625" style="10" hidden="1" customWidth="1"/>
    <col min="5" max="5" width="16.69921875" style="10" hidden="1" customWidth="1"/>
    <col min="6" max="6" width="10.59765625" style="10" hidden="1" customWidth="1"/>
    <col min="7" max="7" width="13.69921875" style="12" hidden="1" customWidth="1"/>
    <col min="8" max="9" width="17" style="12" customWidth="1"/>
    <col min="10" max="11" width="12.19921875" style="12" customWidth="1"/>
    <col min="12" max="15" width="10.59765625" style="12" customWidth="1"/>
    <col min="16" max="85" width="25.5" style="12" customWidth="1"/>
    <col min="86" max="96" width="11.19921875" style="11" customWidth="1"/>
    <col min="97" max="98" width="12.19921875" style="11" customWidth="1"/>
    <col min="99" max="99" width="12.19921875" style="12" customWidth="1"/>
    <col min="100" max="100" width="12.19921875" style="11" customWidth="1"/>
    <col min="101" max="101" width="12.19921875" style="444" customWidth="1"/>
    <col min="102" max="114" width="12.19921875" style="11" customWidth="1"/>
    <col min="115" max="115" width="4" style="11" customWidth="1"/>
    <col min="116" max="137" width="25.5" style="11" customWidth="1"/>
    <col min="138" max="138" width="13.59765625" style="11" customWidth="1"/>
    <col min="139" max="139" width="19.69921875" style="11" customWidth="1"/>
    <col min="140" max="149" width="13.59765625" style="11" customWidth="1"/>
    <col min="150" max="150" width="4.59765625" style="11" customWidth="1"/>
    <col min="151" max="154" width="25.5" style="11" customWidth="1"/>
    <col min="155" max="156" width="26" style="11" customWidth="1"/>
    <col min="157" max="16384" width="8.69921875" style="11"/>
  </cols>
  <sheetData>
    <row r="1" spans="1:160">
      <c r="CH1" s="12"/>
      <c r="CI1" s="12"/>
      <c r="CJ1" s="12"/>
      <c r="CK1" s="12"/>
      <c r="CL1" s="12"/>
      <c r="CM1" s="12"/>
      <c r="CU1" s="11"/>
      <c r="CW1" s="11"/>
      <c r="DN1" s="12"/>
      <c r="DP1" s="444"/>
      <c r="ER1" s="444"/>
      <c r="ES1" s="444"/>
    </row>
    <row r="2" spans="1:160" s="303" customFormat="1" ht="29.25" customHeight="1">
      <c r="A2" s="1745" t="s">
        <v>238</v>
      </c>
      <c r="B2" s="1745"/>
      <c r="C2" s="1745"/>
      <c r="D2" s="1746"/>
      <c r="E2" s="1747"/>
      <c r="F2" s="1748"/>
      <c r="G2" s="1748"/>
      <c r="H2" s="1748"/>
      <c r="I2" s="1749"/>
      <c r="J2" s="1750" t="s">
        <v>239</v>
      </c>
      <c r="K2" s="1751"/>
      <c r="L2" s="1750" t="s">
        <v>240</v>
      </c>
      <c r="M2" s="1751"/>
      <c r="N2" s="1752" t="s">
        <v>241</v>
      </c>
      <c r="O2" s="1753"/>
      <c r="P2" s="1742" t="s">
        <v>242</v>
      </c>
      <c r="Q2" s="1743"/>
      <c r="R2" s="1743"/>
      <c r="S2" s="1744"/>
      <c r="T2" s="1742" t="s">
        <v>243</v>
      </c>
      <c r="U2" s="1743"/>
      <c r="V2" s="1743"/>
      <c r="W2" s="1744"/>
      <c r="X2" s="945" t="s">
        <v>244</v>
      </c>
      <c r="Y2" s="945"/>
      <c r="Z2" s="945"/>
      <c r="AA2" s="945"/>
      <c r="AB2" s="1742" t="s">
        <v>245</v>
      </c>
      <c r="AC2" s="1743"/>
      <c r="AD2" s="1743"/>
      <c r="AE2" s="1744"/>
      <c r="AF2" s="1742" t="s">
        <v>246</v>
      </c>
      <c r="AG2" s="1743"/>
      <c r="AH2" s="1743"/>
      <c r="AI2" s="1744"/>
      <c r="AJ2" s="1742" t="s">
        <v>247</v>
      </c>
      <c r="AK2" s="1743"/>
      <c r="AL2" s="1743"/>
      <c r="AM2" s="1744"/>
      <c r="AN2" s="1742" t="s">
        <v>248</v>
      </c>
      <c r="AO2" s="1743"/>
      <c r="AP2" s="1743"/>
      <c r="AQ2" s="1744"/>
      <c r="AR2" s="1742" t="s">
        <v>249</v>
      </c>
      <c r="AS2" s="1743"/>
      <c r="AT2" s="1743"/>
      <c r="AU2" s="1743"/>
      <c r="AV2" s="1743"/>
      <c r="AW2" s="1743"/>
      <c r="AX2" s="1743"/>
      <c r="AY2" s="1744"/>
      <c r="AZ2" s="1742" t="s">
        <v>250</v>
      </c>
      <c r="BA2" s="1743"/>
      <c r="BB2" s="1743"/>
      <c r="BC2" s="1743"/>
      <c r="BD2" s="1743"/>
      <c r="BE2" s="1743"/>
      <c r="BF2" s="1743"/>
      <c r="BG2" s="1744"/>
      <c r="BH2" s="1742" t="s">
        <v>251</v>
      </c>
      <c r="BI2" s="1743"/>
      <c r="BJ2" s="1743"/>
      <c r="BK2" s="1743"/>
      <c r="BL2" s="1743"/>
      <c r="BM2" s="1743"/>
      <c r="BN2" s="1743"/>
      <c r="BO2" s="1744"/>
      <c r="BP2" s="1742" t="s">
        <v>252</v>
      </c>
      <c r="BQ2" s="1743"/>
      <c r="BR2" s="1743"/>
      <c r="BS2" s="1743"/>
      <c r="BT2" s="1743"/>
      <c r="BU2" s="1743"/>
      <c r="BV2" s="1743"/>
      <c r="BW2" s="1744"/>
      <c r="BX2" s="1742" t="s">
        <v>253</v>
      </c>
      <c r="BY2" s="1743"/>
      <c r="BZ2" s="1743"/>
      <c r="CA2" s="1743"/>
      <c r="CB2" s="1743"/>
      <c r="CC2" s="1743"/>
      <c r="CD2" s="1743"/>
      <c r="CE2" s="1744"/>
      <c r="CF2" s="1742" t="s">
        <v>254</v>
      </c>
      <c r="CG2" s="1743"/>
      <c r="CH2" s="1743"/>
      <c r="CI2" s="1743"/>
      <c r="CJ2" s="1743"/>
      <c r="CK2" s="1743"/>
      <c r="CL2" s="1743"/>
      <c r="CM2" s="1744"/>
      <c r="CN2" s="1742" t="s">
        <v>255</v>
      </c>
      <c r="CO2" s="1743"/>
      <c r="CP2" s="1743"/>
      <c r="CQ2" s="1743"/>
      <c r="CR2" s="1744"/>
      <c r="CS2" s="446" t="s">
        <v>256</v>
      </c>
      <c r="CT2" s="1248"/>
      <c r="CU2" s="1248"/>
      <c r="CV2" s="1248"/>
      <c r="CW2" s="1248"/>
      <c r="CX2" s="1248"/>
      <c r="CY2" s="1248"/>
      <c r="CZ2" s="1248"/>
      <c r="DA2" s="828"/>
      <c r="DB2" s="446" t="s">
        <v>257</v>
      </c>
      <c r="DC2" s="1248"/>
      <c r="DD2" s="1248"/>
      <c r="DE2" s="1248"/>
      <c r="DF2" s="1248"/>
      <c r="DG2" s="1248"/>
      <c r="DH2" s="1248"/>
      <c r="DI2" s="1248"/>
      <c r="DJ2" s="828"/>
      <c r="DK2" s="453"/>
      <c r="DL2" s="844" t="s">
        <v>258</v>
      </c>
      <c r="DP2" s="446" t="s">
        <v>259</v>
      </c>
      <c r="DT2" s="446" t="s">
        <v>260</v>
      </c>
      <c r="DU2" s="447"/>
      <c r="DV2" s="911"/>
      <c r="DW2" s="911"/>
      <c r="DX2" s="911"/>
      <c r="DY2" s="911"/>
      <c r="DZ2" s="911"/>
      <c r="EA2" s="911"/>
      <c r="EB2" s="911"/>
      <c r="EC2" s="911"/>
      <c r="ED2" s="844" t="s">
        <v>261</v>
      </c>
      <c r="EE2" s="911"/>
      <c r="EF2" s="911"/>
      <c r="EG2" s="914"/>
      <c r="EH2" s="446" t="s">
        <v>262</v>
      </c>
      <c r="EI2" s="447"/>
      <c r="EK2" s="446" t="s">
        <v>263</v>
      </c>
      <c r="EL2" s="969"/>
      <c r="EM2" s="969"/>
      <c r="EN2" s="447"/>
      <c r="EO2" s="911"/>
      <c r="ET2" s="973"/>
    </row>
    <row r="3" spans="1:160" ht="77.7" customHeight="1">
      <c r="A3" s="448" t="s">
        <v>264</v>
      </c>
      <c r="B3" s="448" t="s">
        <v>265</v>
      </c>
      <c r="C3" s="448" t="s">
        <v>266</v>
      </c>
      <c r="D3" s="448" t="s">
        <v>267</v>
      </c>
      <c r="E3" s="449" t="s">
        <v>268</v>
      </c>
      <c r="F3" s="448" t="s">
        <v>269</v>
      </c>
      <c r="G3" s="450" t="s">
        <v>270</v>
      </c>
      <c r="H3" s="305" t="s">
        <v>271</v>
      </c>
      <c r="I3" s="305" t="s">
        <v>272</v>
      </c>
      <c r="J3" s="304" t="s">
        <v>273</v>
      </c>
      <c r="K3" s="372" t="s">
        <v>274</v>
      </c>
      <c r="L3" s="304" t="s">
        <v>275</v>
      </c>
      <c r="M3" s="372" t="s">
        <v>276</v>
      </c>
      <c r="N3" s="304" t="s">
        <v>277</v>
      </c>
      <c r="O3" s="372" t="s">
        <v>276</v>
      </c>
      <c r="P3" s="304" t="s">
        <v>278</v>
      </c>
      <c r="Q3" s="305" t="s">
        <v>279</v>
      </c>
      <c r="R3" s="305" t="s">
        <v>280</v>
      </c>
      <c r="S3" s="372" t="s">
        <v>281</v>
      </c>
      <c r="T3" s="304" t="s">
        <v>278</v>
      </c>
      <c r="U3" s="305" t="s">
        <v>279</v>
      </c>
      <c r="V3" s="305" t="s">
        <v>280</v>
      </c>
      <c r="W3" s="372" t="s">
        <v>281</v>
      </c>
      <c r="X3" s="304" t="s">
        <v>278</v>
      </c>
      <c r="Y3" s="305" t="s">
        <v>279</v>
      </c>
      <c r="Z3" s="305" t="s">
        <v>280</v>
      </c>
      <c r="AA3" s="372" t="s">
        <v>281</v>
      </c>
      <c r="AB3" s="304" t="s">
        <v>278</v>
      </c>
      <c r="AC3" s="305" t="s">
        <v>279</v>
      </c>
      <c r="AD3" s="305" t="s">
        <v>280</v>
      </c>
      <c r="AE3" s="372" t="s">
        <v>281</v>
      </c>
      <c r="AF3" s="304" t="s">
        <v>278</v>
      </c>
      <c r="AG3" s="305" t="s">
        <v>279</v>
      </c>
      <c r="AH3" s="305" t="s">
        <v>280</v>
      </c>
      <c r="AI3" s="372" t="s">
        <v>281</v>
      </c>
      <c r="AJ3" s="304" t="s">
        <v>278</v>
      </c>
      <c r="AK3" s="305" t="s">
        <v>279</v>
      </c>
      <c r="AL3" s="305" t="s">
        <v>280</v>
      </c>
      <c r="AM3" s="372" t="s">
        <v>281</v>
      </c>
      <c r="AN3" s="304" t="s">
        <v>278</v>
      </c>
      <c r="AO3" s="305" t="s">
        <v>279</v>
      </c>
      <c r="AP3" s="305" t="s">
        <v>280</v>
      </c>
      <c r="AQ3" s="372" t="s">
        <v>281</v>
      </c>
      <c r="AR3" s="304" t="s">
        <v>278</v>
      </c>
      <c r="AS3" s="451" t="s">
        <v>282</v>
      </c>
      <c r="AT3" s="305" t="s">
        <v>279</v>
      </c>
      <c r="AU3" s="451" t="s">
        <v>283</v>
      </c>
      <c r="AV3" s="304" t="s">
        <v>280</v>
      </c>
      <c r="AW3" s="451" t="s">
        <v>284</v>
      </c>
      <c r="AX3" s="305" t="s">
        <v>281</v>
      </c>
      <c r="AY3" s="452" t="s">
        <v>285</v>
      </c>
      <c r="AZ3" s="304" t="s">
        <v>278</v>
      </c>
      <c r="BA3" s="451" t="s">
        <v>282</v>
      </c>
      <c r="BB3" s="305" t="s">
        <v>279</v>
      </c>
      <c r="BC3" s="451" t="s">
        <v>283</v>
      </c>
      <c r="BD3" s="304" t="s">
        <v>280</v>
      </c>
      <c r="BE3" s="451" t="s">
        <v>284</v>
      </c>
      <c r="BF3" s="305" t="s">
        <v>281</v>
      </c>
      <c r="BG3" s="452" t="s">
        <v>285</v>
      </c>
      <c r="BH3" s="304" t="s">
        <v>278</v>
      </c>
      <c r="BI3" s="451" t="s">
        <v>282</v>
      </c>
      <c r="BJ3" s="305" t="s">
        <v>279</v>
      </c>
      <c r="BK3" s="451" t="s">
        <v>283</v>
      </c>
      <c r="BL3" s="304" t="s">
        <v>280</v>
      </c>
      <c r="BM3" s="451" t="s">
        <v>284</v>
      </c>
      <c r="BN3" s="305" t="s">
        <v>281</v>
      </c>
      <c r="BO3" s="452" t="s">
        <v>285</v>
      </c>
      <c r="BP3" s="304" t="s">
        <v>278</v>
      </c>
      <c r="BQ3" s="451" t="s">
        <v>282</v>
      </c>
      <c r="BR3" s="305" t="s">
        <v>279</v>
      </c>
      <c r="BS3" s="451" t="s">
        <v>283</v>
      </c>
      <c r="BT3" s="304" t="s">
        <v>280</v>
      </c>
      <c r="BU3" s="451" t="s">
        <v>284</v>
      </c>
      <c r="BV3" s="305" t="s">
        <v>281</v>
      </c>
      <c r="BW3" s="452" t="s">
        <v>285</v>
      </c>
      <c r="BX3" s="304" t="s">
        <v>278</v>
      </c>
      <c r="BY3" s="451" t="s">
        <v>282</v>
      </c>
      <c r="BZ3" s="305" t="s">
        <v>279</v>
      </c>
      <c r="CA3" s="827" t="s">
        <v>283</v>
      </c>
      <c r="CB3" s="304" t="s">
        <v>280</v>
      </c>
      <c r="CC3" s="451" t="s">
        <v>284</v>
      </c>
      <c r="CD3" s="305" t="s">
        <v>281</v>
      </c>
      <c r="CE3" s="452" t="s">
        <v>285</v>
      </c>
      <c r="CF3" s="304" t="s">
        <v>278</v>
      </c>
      <c r="CG3" s="451" t="s">
        <v>282</v>
      </c>
      <c r="CH3" s="305" t="s">
        <v>279</v>
      </c>
      <c r="CI3" s="451" t="s">
        <v>283</v>
      </c>
      <c r="CJ3" s="304" t="s">
        <v>280</v>
      </c>
      <c r="CK3" s="451" t="s">
        <v>284</v>
      </c>
      <c r="CL3" s="305" t="s">
        <v>281</v>
      </c>
      <c r="CM3" s="452" t="s">
        <v>285</v>
      </c>
      <c r="CN3" s="304" t="s">
        <v>286</v>
      </c>
      <c r="CO3" s="305" t="s">
        <v>287</v>
      </c>
      <c r="CP3" s="305" t="s">
        <v>288</v>
      </c>
      <c r="CQ3" s="305" t="s">
        <v>289</v>
      </c>
      <c r="CR3" s="372" t="s">
        <v>290</v>
      </c>
      <c r="CS3" s="304" t="s">
        <v>291</v>
      </c>
      <c r="CT3" s="305" t="s">
        <v>292</v>
      </c>
      <c r="CU3" s="305" t="s">
        <v>293</v>
      </c>
      <c r="CV3" s="305" t="s">
        <v>294</v>
      </c>
      <c r="CW3" s="305" t="s">
        <v>221</v>
      </c>
      <c r="CX3" s="305" t="s">
        <v>295</v>
      </c>
      <c r="CY3" s="305" t="s">
        <v>296</v>
      </c>
      <c r="CZ3" s="305" t="s">
        <v>50</v>
      </c>
      <c r="DA3" s="372" t="s">
        <v>297</v>
      </c>
      <c r="DB3" s="304" t="s">
        <v>298</v>
      </c>
      <c r="DC3" s="305" t="s">
        <v>299</v>
      </c>
      <c r="DD3" s="305" t="s">
        <v>300</v>
      </c>
      <c r="DE3" s="305" t="s">
        <v>301</v>
      </c>
      <c r="DF3" s="305" t="s">
        <v>302</v>
      </c>
      <c r="DG3" s="305" t="s">
        <v>303</v>
      </c>
      <c r="DH3" s="305" t="s">
        <v>304</v>
      </c>
      <c r="DI3" s="305" t="s">
        <v>305</v>
      </c>
      <c r="DJ3" s="372" t="s">
        <v>62</v>
      </c>
      <c r="DK3" s="973"/>
      <c r="DL3" s="26" t="s">
        <v>278</v>
      </c>
      <c r="DM3" s="17" t="s">
        <v>279</v>
      </c>
      <c r="DN3" s="17" t="s">
        <v>280</v>
      </c>
      <c r="DO3" s="28" t="s">
        <v>281</v>
      </c>
      <c r="DP3" s="17" t="s">
        <v>278</v>
      </c>
      <c r="DQ3" s="17" t="s">
        <v>279</v>
      </c>
      <c r="DR3" s="17" t="s">
        <v>280</v>
      </c>
      <c r="DS3" s="17" t="s">
        <v>281</v>
      </c>
      <c r="DT3" s="26" t="s">
        <v>306</v>
      </c>
      <c r="DU3" s="17" t="s">
        <v>307</v>
      </c>
      <c r="DV3" s="17" t="s">
        <v>308</v>
      </c>
      <c r="DW3" s="17" t="s">
        <v>309</v>
      </c>
      <c r="DX3" s="17" t="s">
        <v>310</v>
      </c>
      <c r="DY3" s="17" t="s">
        <v>311</v>
      </c>
      <c r="DZ3" s="17" t="s">
        <v>312</v>
      </c>
      <c r="EA3" s="17" t="s">
        <v>313</v>
      </c>
      <c r="EB3" s="17" t="s">
        <v>314</v>
      </c>
      <c r="EC3" s="17" t="s">
        <v>315</v>
      </c>
      <c r="ED3" s="26" t="s">
        <v>316</v>
      </c>
      <c r="EE3" s="17" t="s">
        <v>317</v>
      </c>
      <c r="EF3" s="17" t="s">
        <v>318</v>
      </c>
      <c r="EG3" s="28" t="s">
        <v>319</v>
      </c>
      <c r="EH3" s="70" t="s">
        <v>320</v>
      </c>
      <c r="EI3" s="454" t="s">
        <v>321</v>
      </c>
      <c r="EJ3" s="657" t="s">
        <v>322</v>
      </c>
      <c r="EK3" s="454" t="s">
        <v>323</v>
      </c>
      <c r="EL3" s="912" t="s">
        <v>324</v>
      </c>
      <c r="EM3" s="912" t="s">
        <v>325</v>
      </c>
      <c r="EN3" s="17" t="s">
        <v>326</v>
      </c>
      <c r="EO3" s="17" t="s">
        <v>327</v>
      </c>
      <c r="EP3" s="17" t="s">
        <v>328</v>
      </c>
      <c r="EQ3" s="912" t="s">
        <v>329</v>
      </c>
      <c r="ER3" s="17" t="s">
        <v>330</v>
      </c>
      <c r="ES3" s="17" t="s">
        <v>331</v>
      </c>
      <c r="ET3" s="973"/>
      <c r="EU3" s="17" t="s">
        <v>332</v>
      </c>
      <c r="EV3" s="17" t="s">
        <v>333</v>
      </c>
      <c r="EW3" s="17" t="s">
        <v>334</v>
      </c>
      <c r="EX3" s="17" t="s">
        <v>335</v>
      </c>
      <c r="EY3" s="18" t="s">
        <v>336</v>
      </c>
      <c r="EZ3" s="17" t="s">
        <v>337</v>
      </c>
      <c r="FA3" s="17" t="s">
        <v>6</v>
      </c>
      <c r="FB3" s="17" t="s">
        <v>338</v>
      </c>
      <c r="FC3" s="17" t="s">
        <v>339</v>
      </c>
      <c r="FD3" s="17" t="s">
        <v>340</v>
      </c>
    </row>
    <row r="4" spans="1:160">
      <c r="A4" s="19"/>
      <c r="B4" s="19"/>
      <c r="C4" s="20"/>
      <c r="D4" s="20"/>
      <c r="E4" s="25"/>
      <c r="F4" s="20"/>
      <c r="G4" s="21"/>
      <c r="H4" s="21"/>
      <c r="I4" s="21"/>
      <c r="J4" s="27"/>
      <c r="K4" s="29"/>
      <c r="L4" s="27"/>
      <c r="M4" s="29"/>
      <c r="N4" s="27"/>
      <c r="O4" s="29"/>
      <c r="P4" s="27"/>
      <c r="Q4" s="21"/>
      <c r="R4" s="21"/>
      <c r="S4" s="29"/>
      <c r="T4" s="27"/>
      <c r="U4" s="21"/>
      <c r="V4" s="21"/>
      <c r="W4" s="29"/>
      <c r="X4" s="271"/>
      <c r="Y4" s="271"/>
      <c r="Z4" s="271"/>
      <c r="AA4" s="271"/>
      <c r="AB4" s="27"/>
      <c r="AC4" s="21"/>
      <c r="AD4" s="21"/>
      <c r="AE4" s="29"/>
      <c r="AF4" s="27"/>
      <c r="AG4" s="21"/>
      <c r="AH4" s="21"/>
      <c r="AI4" s="29"/>
      <c r="AJ4" s="27"/>
      <c r="AK4" s="21"/>
      <c r="AL4" s="21"/>
      <c r="AM4" s="29"/>
      <c r="AN4" s="27"/>
      <c r="AO4" s="21"/>
      <c r="AP4" s="21"/>
      <c r="AQ4" s="29"/>
      <c r="AR4" s="27"/>
      <c r="AS4" s="21"/>
      <c r="AT4" s="21"/>
      <c r="AU4" s="21"/>
      <c r="AV4" s="21"/>
      <c r="AW4" s="21"/>
      <c r="AX4" s="21"/>
      <c r="AY4" s="29"/>
      <c r="AZ4" s="27"/>
      <c r="BA4" s="21"/>
      <c r="BB4" s="21"/>
      <c r="BC4" s="21"/>
      <c r="BD4" s="21"/>
      <c r="BE4" s="21"/>
      <c r="BF4" s="21"/>
      <c r="BG4" s="29"/>
      <c r="BH4" s="27"/>
      <c r="BI4" s="21"/>
      <c r="BJ4" s="21"/>
      <c r="BK4" s="21"/>
      <c r="BL4" s="21"/>
      <c r="BM4" s="21"/>
      <c r="BN4" s="21"/>
      <c r="BO4" s="29"/>
      <c r="BP4" s="27"/>
      <c r="BQ4" s="21"/>
      <c r="BR4" s="21"/>
      <c r="BS4" s="21"/>
      <c r="BT4" s="21"/>
      <c r="BU4" s="21"/>
      <c r="BV4" s="21"/>
      <c r="BW4" s="29"/>
      <c r="BX4" s="27"/>
      <c r="BY4" s="21"/>
      <c r="BZ4" s="21"/>
      <c r="CA4" s="21"/>
      <c r="CB4" s="21"/>
      <c r="CC4" s="21"/>
      <c r="CD4" s="21"/>
      <c r="CE4" s="29"/>
      <c r="CF4" s="27"/>
      <c r="CG4" s="21"/>
      <c r="CH4" s="21"/>
      <c r="CI4" s="21"/>
      <c r="CJ4" s="21"/>
      <c r="CK4" s="21"/>
      <c r="CL4" s="21"/>
      <c r="CM4" s="21"/>
      <c r="CN4" s="385"/>
      <c r="CO4" s="444"/>
      <c r="CP4" s="444"/>
      <c r="CQ4" s="444"/>
      <c r="CR4" s="379"/>
      <c r="CS4" s="338"/>
      <c r="CT4" s="337"/>
      <c r="CU4" s="337"/>
      <c r="CV4" s="337"/>
      <c r="CW4" s="337"/>
      <c r="CX4" s="337"/>
      <c r="CY4" s="337"/>
      <c r="CZ4" s="337"/>
      <c r="DA4" s="339"/>
      <c r="DB4" s="338"/>
      <c r="DC4" s="337"/>
      <c r="DD4" s="337"/>
      <c r="DE4" s="337"/>
      <c r="DF4" s="337"/>
      <c r="DG4" s="337"/>
      <c r="DH4" s="337"/>
      <c r="DI4" s="337"/>
      <c r="DJ4" s="339"/>
      <c r="DK4" s="438"/>
      <c r="DL4" s="458"/>
      <c r="DM4" s="456"/>
      <c r="DN4" s="456"/>
      <c r="DO4" s="457"/>
      <c r="DP4" s="458"/>
      <c r="DQ4" s="456"/>
      <c r="DR4" s="456"/>
      <c r="DS4" s="456"/>
      <c r="DT4" s="458"/>
      <c r="DU4" s="456"/>
      <c r="DV4" s="456"/>
      <c r="DW4" s="456"/>
      <c r="DX4" s="456"/>
      <c r="DY4" s="456"/>
      <c r="DZ4" s="456"/>
      <c r="EA4" s="456"/>
      <c r="EB4" s="456"/>
      <c r="EC4" s="456"/>
      <c r="ED4" s="458"/>
      <c r="EE4" s="456"/>
      <c r="EF4" s="456"/>
      <c r="EG4" s="456"/>
      <c r="EH4" s="834"/>
      <c r="EI4" s="45"/>
      <c r="EJ4" s="47"/>
      <c r="EK4" s="456"/>
      <c r="EL4" s="456"/>
      <c r="EM4" s="456"/>
      <c r="EN4" s="46"/>
      <c r="EO4" s="46"/>
      <c r="EP4" s="46"/>
      <c r="EQ4" s="46"/>
      <c r="ER4" s="46"/>
      <c r="ES4" s="46"/>
      <c r="ET4" s="438"/>
      <c r="EU4" s="19" t="s">
        <v>7701</v>
      </c>
      <c r="EV4" s="365"/>
      <c r="EW4" s="365"/>
      <c r="EX4" s="365"/>
      <c r="EY4" s="46"/>
      <c r="EZ4" s="365"/>
      <c r="FA4" s="365"/>
      <c r="FB4" s="365"/>
      <c r="FC4" s="365"/>
      <c r="FD4" s="365"/>
    </row>
    <row r="5" spans="1:160" s="38" customFormat="1">
      <c r="A5" s="54"/>
      <c r="B5" s="54"/>
      <c r="C5" s="54"/>
      <c r="D5" s="54"/>
      <c r="E5" s="54"/>
      <c r="F5" s="54"/>
      <c r="G5" s="54"/>
      <c r="H5" s="54"/>
      <c r="I5" s="54"/>
      <c r="J5" s="54"/>
      <c r="K5" s="54"/>
      <c r="L5" s="54"/>
      <c r="M5" s="54"/>
      <c r="N5" s="1249"/>
      <c r="O5" s="1249"/>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4"/>
      <c r="CA5" s="54"/>
      <c r="CB5" s="54"/>
      <c r="CC5" s="54"/>
      <c r="CD5" s="54"/>
      <c r="CE5" s="54"/>
      <c r="CF5" s="54"/>
      <c r="CG5" s="54"/>
      <c r="CH5" s="54"/>
      <c r="CI5" s="54"/>
      <c r="CJ5" s="54"/>
      <c r="CK5" s="54"/>
      <c r="CL5" s="54"/>
      <c r="CM5" s="54"/>
      <c r="CN5" s="386"/>
      <c r="CO5" s="54"/>
      <c r="CP5" s="54"/>
      <c r="CQ5" s="54"/>
      <c r="CR5" s="378"/>
      <c r="CS5" s="946"/>
      <c r="CT5" s="947"/>
      <c r="CU5" s="947"/>
      <c r="CV5" s="947"/>
      <c r="CW5" s="947"/>
      <c r="CX5" s="947"/>
      <c r="CY5" s="947"/>
      <c r="CZ5" s="947"/>
      <c r="DA5" s="948"/>
      <c r="DB5" s="946"/>
      <c r="DC5" s="947"/>
      <c r="DD5" s="947"/>
      <c r="DE5" s="947"/>
      <c r="DF5" s="947"/>
      <c r="DG5" s="947"/>
      <c r="DH5" s="947"/>
      <c r="DI5" s="947"/>
      <c r="DJ5" s="948"/>
      <c r="DK5" s="438"/>
      <c r="DL5" s="459"/>
      <c r="DM5" s="54"/>
      <c r="DN5" s="54"/>
      <c r="DO5" s="401"/>
      <c r="DP5" s="54"/>
      <c r="DQ5" s="54"/>
      <c r="DR5" s="54"/>
      <c r="DS5" s="378"/>
      <c r="DT5" s="54"/>
      <c r="DU5" s="54"/>
      <c r="DV5" s="54"/>
      <c r="DW5" s="54"/>
      <c r="DX5" s="54"/>
      <c r="DY5" s="54"/>
      <c r="DZ5" s="54"/>
      <c r="EA5" s="54"/>
      <c r="EB5" s="54"/>
      <c r="EC5" s="54"/>
      <c r="ED5" s="386"/>
      <c r="EE5" s="54"/>
      <c r="EF5" s="54"/>
      <c r="EG5" s="378"/>
      <c r="EH5" s="664"/>
      <c r="EI5" s="459"/>
      <c r="EJ5" s="663"/>
      <c r="EK5" s="54"/>
      <c r="EL5" s="54"/>
      <c r="EM5" s="54"/>
      <c r="EN5" s="972"/>
      <c r="EO5" s="972"/>
      <c r="EP5" s="970"/>
      <c r="EQ5" s="970"/>
      <c r="ER5" s="970"/>
      <c r="ES5" s="972"/>
      <c r="ET5" s="438"/>
      <c r="EU5" s="54"/>
      <c r="EV5" s="54"/>
      <c r="EW5" s="54"/>
      <c r="EX5" s="54"/>
      <c r="EY5" s="54"/>
      <c r="EZ5" s="54"/>
      <c r="FA5" s="54"/>
      <c r="FB5" s="54"/>
      <c r="FC5" s="54"/>
      <c r="FD5" s="54"/>
    </row>
    <row r="6" spans="1:160" customFormat="1">
      <c r="A6">
        <v>4</v>
      </c>
      <c r="B6">
        <v>1</v>
      </c>
      <c r="C6">
        <v>0</v>
      </c>
      <c r="D6">
        <v>0</v>
      </c>
      <c r="H6">
        <v>700</v>
      </c>
      <c r="I6">
        <v>68</v>
      </c>
      <c r="J6">
        <v>1</v>
      </c>
      <c r="K6">
        <v>0</v>
      </c>
      <c r="L6">
        <v>1</v>
      </c>
      <c r="M6">
        <v>0</v>
      </c>
      <c r="N6" s="1250" t="s">
        <v>352</v>
      </c>
      <c r="O6" s="1250">
        <v>0</v>
      </c>
      <c r="P6">
        <v>0</v>
      </c>
      <c r="Q6">
        <v>1</v>
      </c>
      <c r="R6">
        <v>0</v>
      </c>
      <c r="S6">
        <v>1</v>
      </c>
      <c r="T6">
        <v>0</v>
      </c>
      <c r="U6">
        <v>0</v>
      </c>
      <c r="V6">
        <v>0</v>
      </c>
      <c r="W6">
        <v>0</v>
      </c>
      <c r="X6">
        <v>0</v>
      </c>
      <c r="Y6">
        <v>1</v>
      </c>
      <c r="Z6">
        <v>0</v>
      </c>
      <c r="AA6">
        <v>1</v>
      </c>
      <c r="AB6">
        <v>0</v>
      </c>
      <c r="AC6">
        <v>0</v>
      </c>
      <c r="AD6">
        <v>0</v>
      </c>
      <c r="AE6">
        <v>0</v>
      </c>
      <c r="AF6">
        <v>0</v>
      </c>
      <c r="AG6">
        <v>0</v>
      </c>
      <c r="AH6">
        <v>0</v>
      </c>
      <c r="AI6">
        <v>0</v>
      </c>
      <c r="AJ6">
        <v>0</v>
      </c>
      <c r="AK6">
        <v>0</v>
      </c>
      <c r="AL6">
        <v>0</v>
      </c>
      <c r="AM6">
        <v>0</v>
      </c>
      <c r="AN6">
        <v>0</v>
      </c>
      <c r="AO6">
        <v>1</v>
      </c>
      <c r="AP6">
        <v>0</v>
      </c>
      <c r="AQ6">
        <v>1</v>
      </c>
      <c r="AR6">
        <v>0</v>
      </c>
      <c r="AS6">
        <v>0</v>
      </c>
      <c r="AT6">
        <v>0</v>
      </c>
      <c r="AU6">
        <v>0</v>
      </c>
      <c r="AV6">
        <v>0</v>
      </c>
      <c r="AW6">
        <v>0</v>
      </c>
      <c r="AX6">
        <v>0</v>
      </c>
      <c r="AY6">
        <v>0</v>
      </c>
      <c r="AZ6">
        <v>0</v>
      </c>
      <c r="BA6">
        <v>0</v>
      </c>
      <c r="BB6">
        <v>0</v>
      </c>
      <c r="BC6">
        <v>0</v>
      </c>
      <c r="BD6">
        <v>0</v>
      </c>
      <c r="BE6">
        <v>0</v>
      </c>
      <c r="BF6">
        <v>0</v>
      </c>
      <c r="BG6">
        <v>0</v>
      </c>
      <c r="BH6">
        <v>0</v>
      </c>
      <c r="BI6">
        <v>0</v>
      </c>
      <c r="BJ6">
        <v>1</v>
      </c>
      <c r="BK6">
        <v>0</v>
      </c>
      <c r="BL6">
        <v>0</v>
      </c>
      <c r="BM6">
        <v>0</v>
      </c>
      <c r="BN6">
        <v>1</v>
      </c>
      <c r="BO6">
        <v>0</v>
      </c>
      <c r="BP6">
        <v>0</v>
      </c>
      <c r="BQ6">
        <v>0</v>
      </c>
      <c r="BR6">
        <v>0</v>
      </c>
      <c r="BS6">
        <v>0</v>
      </c>
      <c r="BT6">
        <v>0</v>
      </c>
      <c r="BU6">
        <v>0</v>
      </c>
      <c r="BV6">
        <v>0</v>
      </c>
      <c r="BW6">
        <v>0</v>
      </c>
      <c r="BX6">
        <v>0</v>
      </c>
      <c r="BY6">
        <v>0</v>
      </c>
      <c r="BZ6">
        <v>0</v>
      </c>
      <c r="CA6">
        <v>0</v>
      </c>
      <c r="CB6">
        <v>0</v>
      </c>
      <c r="CC6">
        <v>0</v>
      </c>
      <c r="CD6">
        <v>0</v>
      </c>
      <c r="CE6">
        <v>0</v>
      </c>
      <c r="CF6">
        <v>0</v>
      </c>
      <c r="CG6">
        <v>0</v>
      </c>
      <c r="CH6">
        <v>1</v>
      </c>
      <c r="CI6">
        <v>0</v>
      </c>
      <c r="CJ6">
        <v>0</v>
      </c>
      <c r="CK6">
        <v>0</v>
      </c>
      <c r="CL6">
        <v>1</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s="664"/>
      <c r="DL6" s="398">
        <v>0</v>
      </c>
      <c r="DM6" s="303">
        <v>0</v>
      </c>
      <c r="DN6" s="303">
        <v>0</v>
      </c>
      <c r="DO6" s="393">
        <v>0</v>
      </c>
      <c r="DP6" s="303">
        <v>0</v>
      </c>
      <c r="DQ6" s="303">
        <v>0</v>
      </c>
      <c r="DR6" s="303">
        <v>0</v>
      </c>
      <c r="DS6" s="393">
        <v>0</v>
      </c>
      <c r="DT6" s="303">
        <v>0</v>
      </c>
      <c r="DU6" s="303">
        <v>0</v>
      </c>
      <c r="DV6" s="303">
        <v>0</v>
      </c>
      <c r="DW6" s="303">
        <v>0</v>
      </c>
      <c r="DX6" s="303">
        <v>0</v>
      </c>
      <c r="DY6" s="303">
        <v>0</v>
      </c>
      <c r="DZ6" s="303">
        <v>0</v>
      </c>
      <c r="EA6" s="303">
        <v>0</v>
      </c>
      <c r="EB6" s="303">
        <v>0</v>
      </c>
      <c r="EC6" s="303">
        <v>0</v>
      </c>
      <c r="ED6" s="398">
        <v>0</v>
      </c>
      <c r="EE6" s="303">
        <v>0</v>
      </c>
      <c r="EF6" s="303">
        <v>0</v>
      </c>
      <c r="EG6" s="393">
        <v>0</v>
      </c>
      <c r="EH6" s="910">
        <v>0</v>
      </c>
      <c r="EI6" s="398">
        <v>1</v>
      </c>
      <c r="EJ6" s="393" t="b">
        <v>1</v>
      </c>
      <c r="EK6" s="971">
        <v>0</v>
      </c>
      <c r="EL6" s="971">
        <v>0</v>
      </c>
      <c r="EM6" s="396">
        <v>0</v>
      </c>
      <c r="EN6" s="396">
        <v>0</v>
      </c>
      <c r="EO6" s="396">
        <v>0</v>
      </c>
      <c r="EP6" s="971">
        <v>0</v>
      </c>
      <c r="EQ6" s="396">
        <v>0</v>
      </c>
      <c r="ER6" s="396">
        <v>0</v>
      </c>
      <c r="ES6" s="396">
        <v>0</v>
      </c>
      <c r="ET6" s="664"/>
      <c r="EU6" s="303"/>
      <c r="EV6" s="396" t="s">
        <v>352</v>
      </c>
      <c r="EW6" s="396" t="s">
        <v>353</v>
      </c>
      <c r="EX6" s="396" t="s">
        <v>354</v>
      </c>
      <c r="EY6" s="396">
        <v>1</v>
      </c>
      <c r="EZ6" s="396" t="s">
        <v>11</v>
      </c>
      <c r="FA6" s="396" t="s">
        <v>232</v>
      </c>
      <c r="FB6" s="396" t="s">
        <v>9</v>
      </c>
      <c r="FC6" s="396" t="s">
        <v>232</v>
      </c>
      <c r="FD6" s="396" t="s">
        <v>355</v>
      </c>
    </row>
    <row r="7" spans="1:160" customFormat="1">
      <c r="A7">
        <v>5</v>
      </c>
      <c r="B7">
        <v>1</v>
      </c>
      <c r="C7" t="s">
        <v>356</v>
      </c>
      <c r="D7" t="s">
        <v>357</v>
      </c>
      <c r="H7">
        <v>700</v>
      </c>
      <c r="I7">
        <v>41</v>
      </c>
      <c r="J7">
        <v>0</v>
      </c>
      <c r="K7">
        <v>1</v>
      </c>
      <c r="L7">
        <v>0</v>
      </c>
      <c r="M7">
        <v>1</v>
      </c>
      <c r="N7" s="1250">
        <v>0</v>
      </c>
      <c r="O7" s="1250" t="s">
        <v>352</v>
      </c>
      <c r="P7">
        <v>10</v>
      </c>
      <c r="Q7">
        <v>1</v>
      </c>
      <c r="R7">
        <v>7</v>
      </c>
      <c r="S7">
        <v>2</v>
      </c>
      <c r="T7">
        <v>4</v>
      </c>
      <c r="U7">
        <v>3</v>
      </c>
      <c r="V7">
        <v>2</v>
      </c>
      <c r="W7">
        <v>2</v>
      </c>
      <c r="X7">
        <v>14</v>
      </c>
      <c r="Y7">
        <v>4</v>
      </c>
      <c r="Z7">
        <v>9</v>
      </c>
      <c r="AA7">
        <v>4</v>
      </c>
      <c r="AB7">
        <v>1</v>
      </c>
      <c r="AC7">
        <v>0</v>
      </c>
      <c r="AD7">
        <v>1</v>
      </c>
      <c r="AE7">
        <v>0</v>
      </c>
      <c r="AF7">
        <v>0</v>
      </c>
      <c r="AG7">
        <v>0</v>
      </c>
      <c r="AH7">
        <v>0</v>
      </c>
      <c r="AI7">
        <v>0</v>
      </c>
      <c r="AJ7">
        <v>0</v>
      </c>
      <c r="AK7">
        <v>0</v>
      </c>
      <c r="AL7">
        <v>2</v>
      </c>
      <c r="AM7">
        <v>0</v>
      </c>
      <c r="AN7">
        <v>15</v>
      </c>
      <c r="AO7">
        <v>4</v>
      </c>
      <c r="AP7">
        <v>12</v>
      </c>
      <c r="AQ7">
        <v>4</v>
      </c>
      <c r="AR7">
        <v>1</v>
      </c>
      <c r="AS7">
        <v>0</v>
      </c>
      <c r="AT7">
        <v>0</v>
      </c>
      <c r="AU7">
        <v>0</v>
      </c>
      <c r="AV7">
        <v>2</v>
      </c>
      <c r="AW7">
        <v>0</v>
      </c>
      <c r="AX7">
        <v>0</v>
      </c>
      <c r="AY7">
        <v>0</v>
      </c>
      <c r="AZ7">
        <v>0</v>
      </c>
      <c r="BA7">
        <v>0</v>
      </c>
      <c r="BB7">
        <v>0</v>
      </c>
      <c r="BC7">
        <v>0</v>
      </c>
      <c r="BD7">
        <v>0</v>
      </c>
      <c r="BE7">
        <v>0</v>
      </c>
      <c r="BF7">
        <v>0</v>
      </c>
      <c r="BG7">
        <v>0</v>
      </c>
      <c r="BH7">
        <v>0</v>
      </c>
      <c r="BI7">
        <v>0</v>
      </c>
      <c r="BJ7">
        <v>4</v>
      </c>
      <c r="BK7">
        <v>3</v>
      </c>
      <c r="BL7">
        <v>0</v>
      </c>
      <c r="BM7">
        <v>0</v>
      </c>
      <c r="BN7">
        <v>4</v>
      </c>
      <c r="BO7">
        <v>2</v>
      </c>
      <c r="BP7">
        <v>0</v>
      </c>
      <c r="BQ7">
        <v>0</v>
      </c>
      <c r="BR7">
        <v>0</v>
      </c>
      <c r="BS7">
        <v>0</v>
      </c>
      <c r="BT7">
        <v>0</v>
      </c>
      <c r="BU7">
        <v>0</v>
      </c>
      <c r="BV7">
        <v>0</v>
      </c>
      <c r="BW7">
        <v>0</v>
      </c>
      <c r="BX7">
        <v>13</v>
      </c>
      <c r="BY7">
        <v>4</v>
      </c>
      <c r="BZ7">
        <v>0</v>
      </c>
      <c r="CA7">
        <v>0</v>
      </c>
      <c r="CB7">
        <v>7</v>
      </c>
      <c r="CC7">
        <v>2</v>
      </c>
      <c r="CD7">
        <v>0</v>
      </c>
      <c r="CE7">
        <v>0</v>
      </c>
      <c r="CF7">
        <v>14</v>
      </c>
      <c r="CG7">
        <v>4</v>
      </c>
      <c r="CH7">
        <v>4</v>
      </c>
      <c r="CI7">
        <v>3</v>
      </c>
      <c r="CJ7">
        <v>9</v>
      </c>
      <c r="CK7">
        <v>2</v>
      </c>
      <c r="CL7">
        <v>4</v>
      </c>
      <c r="CM7">
        <v>2</v>
      </c>
      <c r="CN7">
        <v>2</v>
      </c>
      <c r="CO7">
        <v>5</v>
      </c>
      <c r="CP7">
        <v>4</v>
      </c>
      <c r="CQ7">
        <v>0</v>
      </c>
      <c r="CR7">
        <v>0.36842105263157893</v>
      </c>
      <c r="CS7">
        <v>1</v>
      </c>
      <c r="CT7">
        <v>0</v>
      </c>
      <c r="CU7">
        <v>1</v>
      </c>
      <c r="CV7">
        <v>1</v>
      </c>
      <c r="CW7">
        <v>1</v>
      </c>
      <c r="CX7">
        <v>0</v>
      </c>
      <c r="CY7">
        <v>0</v>
      </c>
      <c r="CZ7">
        <v>0</v>
      </c>
      <c r="DA7">
        <v>1</v>
      </c>
      <c r="DB7">
        <v>3</v>
      </c>
      <c r="DC7">
        <v>1</v>
      </c>
      <c r="DD7">
        <v>1</v>
      </c>
      <c r="DE7">
        <v>1</v>
      </c>
      <c r="DF7">
        <v>1</v>
      </c>
      <c r="DG7">
        <v>1</v>
      </c>
      <c r="DH7">
        <v>0</v>
      </c>
      <c r="DI7">
        <v>1</v>
      </c>
      <c r="DJ7">
        <v>0</v>
      </c>
      <c r="DK7" s="664"/>
      <c r="DL7" s="398">
        <v>0</v>
      </c>
      <c r="DM7" s="303">
        <v>0</v>
      </c>
      <c r="DN7" s="303">
        <v>0</v>
      </c>
      <c r="DO7" s="393">
        <v>0</v>
      </c>
      <c r="DP7" s="303">
        <v>0</v>
      </c>
      <c r="DQ7" s="303">
        <v>0</v>
      </c>
      <c r="DR7" s="303">
        <v>0</v>
      </c>
      <c r="DS7" s="393">
        <v>0</v>
      </c>
      <c r="DT7" s="303">
        <v>0</v>
      </c>
      <c r="DU7" s="303">
        <v>0</v>
      </c>
      <c r="DV7" s="303">
        <v>0</v>
      </c>
      <c r="DW7" s="303">
        <v>0</v>
      </c>
      <c r="DX7" s="303">
        <v>0</v>
      </c>
      <c r="DY7" s="303">
        <v>0</v>
      </c>
      <c r="DZ7" s="303">
        <v>0</v>
      </c>
      <c r="EA7" s="303">
        <v>0</v>
      </c>
      <c r="EB7" s="303">
        <v>0</v>
      </c>
      <c r="EC7" s="303">
        <v>0</v>
      </c>
      <c r="ED7" s="398">
        <v>0</v>
      </c>
      <c r="EE7" s="303">
        <v>0</v>
      </c>
      <c r="EF7" s="303">
        <v>0</v>
      </c>
      <c r="EG7" s="393">
        <v>0</v>
      </c>
      <c r="EH7" s="910">
        <v>0</v>
      </c>
      <c r="EI7" s="398">
        <v>19</v>
      </c>
      <c r="EJ7" s="393" t="b">
        <v>0</v>
      </c>
      <c r="EK7" s="971">
        <v>12</v>
      </c>
      <c r="EL7" s="971">
        <v>16</v>
      </c>
      <c r="EM7" s="396">
        <v>0</v>
      </c>
      <c r="EN7" s="396">
        <v>0</v>
      </c>
      <c r="EO7" s="396">
        <v>1</v>
      </c>
      <c r="EP7" s="971">
        <v>16</v>
      </c>
      <c r="EQ7" s="396">
        <v>0</v>
      </c>
      <c r="ER7" s="396">
        <v>0</v>
      </c>
      <c r="ES7" s="396">
        <v>1</v>
      </c>
      <c r="ET7" s="664"/>
      <c r="EU7" s="303"/>
      <c r="EV7" s="396" t="s">
        <v>352</v>
      </c>
      <c r="EW7" s="396" t="s">
        <v>353</v>
      </c>
      <c r="EX7" s="396" t="s">
        <v>354</v>
      </c>
      <c r="EY7" s="396">
        <v>16</v>
      </c>
      <c r="EZ7" s="396" t="s">
        <v>12</v>
      </c>
      <c r="FA7" s="396" t="s">
        <v>232</v>
      </c>
      <c r="FB7" s="396" t="s">
        <v>9</v>
      </c>
      <c r="FC7" s="396" t="s">
        <v>232</v>
      </c>
      <c r="FD7" s="396" t="s">
        <v>358</v>
      </c>
    </row>
    <row r="8" spans="1:160" customFormat="1">
      <c r="A8">
        <v>6</v>
      </c>
      <c r="B8">
        <v>1</v>
      </c>
      <c r="C8" t="s">
        <v>359</v>
      </c>
      <c r="D8" t="s">
        <v>360</v>
      </c>
      <c r="H8">
        <v>700</v>
      </c>
      <c r="I8">
        <v>41</v>
      </c>
      <c r="J8">
        <v>1</v>
      </c>
      <c r="K8">
        <v>0</v>
      </c>
      <c r="L8">
        <v>1</v>
      </c>
      <c r="M8">
        <v>0</v>
      </c>
      <c r="N8" s="1250" t="s">
        <v>352</v>
      </c>
      <c r="O8" s="1250">
        <v>0</v>
      </c>
      <c r="P8">
        <v>3</v>
      </c>
      <c r="Q8">
        <v>1</v>
      </c>
      <c r="R8">
        <v>3</v>
      </c>
      <c r="S8">
        <v>1</v>
      </c>
      <c r="T8">
        <v>0</v>
      </c>
      <c r="U8">
        <v>1</v>
      </c>
      <c r="V8">
        <v>0</v>
      </c>
      <c r="W8">
        <v>1</v>
      </c>
      <c r="X8">
        <v>3</v>
      </c>
      <c r="Y8">
        <v>2</v>
      </c>
      <c r="Z8">
        <v>3</v>
      </c>
      <c r="AA8">
        <v>2</v>
      </c>
      <c r="AB8">
        <v>0</v>
      </c>
      <c r="AC8">
        <v>0</v>
      </c>
      <c r="AD8">
        <v>0</v>
      </c>
      <c r="AE8">
        <v>0</v>
      </c>
      <c r="AF8">
        <v>0</v>
      </c>
      <c r="AG8">
        <v>0</v>
      </c>
      <c r="AH8">
        <v>0</v>
      </c>
      <c r="AI8">
        <v>0</v>
      </c>
      <c r="AJ8">
        <v>0</v>
      </c>
      <c r="AK8">
        <v>0</v>
      </c>
      <c r="AL8">
        <v>0</v>
      </c>
      <c r="AM8">
        <v>0</v>
      </c>
      <c r="AN8">
        <v>3</v>
      </c>
      <c r="AO8">
        <v>2</v>
      </c>
      <c r="AP8">
        <v>3</v>
      </c>
      <c r="AQ8">
        <v>2</v>
      </c>
      <c r="AR8">
        <v>0</v>
      </c>
      <c r="AS8">
        <v>0</v>
      </c>
      <c r="AT8">
        <v>0</v>
      </c>
      <c r="AU8">
        <v>0</v>
      </c>
      <c r="AV8">
        <v>0</v>
      </c>
      <c r="AW8">
        <v>0</v>
      </c>
      <c r="AX8">
        <v>0</v>
      </c>
      <c r="AY8">
        <v>0</v>
      </c>
      <c r="AZ8">
        <v>0</v>
      </c>
      <c r="BA8">
        <v>0</v>
      </c>
      <c r="BB8">
        <v>0</v>
      </c>
      <c r="BC8">
        <v>0</v>
      </c>
      <c r="BD8">
        <v>0</v>
      </c>
      <c r="BE8">
        <v>0</v>
      </c>
      <c r="BF8">
        <v>0</v>
      </c>
      <c r="BG8">
        <v>0</v>
      </c>
      <c r="BH8">
        <v>0</v>
      </c>
      <c r="BI8">
        <v>0</v>
      </c>
      <c r="BJ8">
        <v>2</v>
      </c>
      <c r="BK8">
        <v>1</v>
      </c>
      <c r="BL8">
        <v>0</v>
      </c>
      <c r="BM8">
        <v>0</v>
      </c>
      <c r="BN8">
        <v>2</v>
      </c>
      <c r="BO8">
        <v>1</v>
      </c>
      <c r="BP8">
        <v>0</v>
      </c>
      <c r="BQ8">
        <v>0</v>
      </c>
      <c r="BR8">
        <v>0</v>
      </c>
      <c r="BS8">
        <v>0</v>
      </c>
      <c r="BT8">
        <v>0</v>
      </c>
      <c r="BU8">
        <v>0</v>
      </c>
      <c r="BV8">
        <v>0</v>
      </c>
      <c r="BW8">
        <v>0</v>
      </c>
      <c r="BX8">
        <v>3</v>
      </c>
      <c r="BY8">
        <v>0</v>
      </c>
      <c r="BZ8">
        <v>0</v>
      </c>
      <c r="CA8">
        <v>0</v>
      </c>
      <c r="CB8">
        <v>3</v>
      </c>
      <c r="CC8">
        <v>0</v>
      </c>
      <c r="CD8">
        <v>0</v>
      </c>
      <c r="CE8">
        <v>0</v>
      </c>
      <c r="CF8">
        <v>3</v>
      </c>
      <c r="CG8">
        <v>0</v>
      </c>
      <c r="CH8">
        <v>2</v>
      </c>
      <c r="CI8">
        <v>1</v>
      </c>
      <c r="CJ8">
        <v>3</v>
      </c>
      <c r="CK8">
        <v>0</v>
      </c>
      <c r="CL8">
        <v>2</v>
      </c>
      <c r="CM8">
        <v>1</v>
      </c>
      <c r="CN8">
        <v>0</v>
      </c>
      <c r="CO8">
        <v>0</v>
      </c>
      <c r="CP8">
        <v>0</v>
      </c>
      <c r="CQ8">
        <v>0</v>
      </c>
      <c r="CR8">
        <v>0</v>
      </c>
      <c r="CS8">
        <v>1</v>
      </c>
      <c r="CT8">
        <v>0</v>
      </c>
      <c r="CU8">
        <v>0</v>
      </c>
      <c r="CV8">
        <v>0</v>
      </c>
      <c r="CW8">
        <v>0</v>
      </c>
      <c r="CX8">
        <v>0</v>
      </c>
      <c r="CY8">
        <v>0</v>
      </c>
      <c r="CZ8">
        <v>0</v>
      </c>
      <c r="DA8">
        <v>1</v>
      </c>
      <c r="DB8">
        <v>0</v>
      </c>
      <c r="DC8">
        <v>0</v>
      </c>
      <c r="DD8">
        <v>0</v>
      </c>
      <c r="DE8">
        <v>0</v>
      </c>
      <c r="DF8">
        <v>0</v>
      </c>
      <c r="DG8">
        <v>0</v>
      </c>
      <c r="DH8">
        <v>0</v>
      </c>
      <c r="DI8">
        <v>0</v>
      </c>
      <c r="DJ8">
        <v>0</v>
      </c>
      <c r="DK8" s="664"/>
      <c r="DL8" s="398">
        <v>0</v>
      </c>
      <c r="DM8" s="303">
        <v>0</v>
      </c>
      <c r="DN8" s="303">
        <v>0</v>
      </c>
      <c r="DO8" s="393">
        <v>0</v>
      </c>
      <c r="DP8" s="303">
        <v>0</v>
      </c>
      <c r="DQ8" s="303">
        <v>0</v>
      </c>
      <c r="DR8" s="303">
        <v>0</v>
      </c>
      <c r="DS8" s="393">
        <v>0</v>
      </c>
      <c r="DT8" s="303">
        <v>0</v>
      </c>
      <c r="DU8" s="303">
        <v>0</v>
      </c>
      <c r="DV8" s="303">
        <v>0</v>
      </c>
      <c r="DW8" s="303">
        <v>0</v>
      </c>
      <c r="DX8" s="303">
        <v>0</v>
      </c>
      <c r="DY8" s="303">
        <v>0</v>
      </c>
      <c r="DZ8" s="303">
        <v>0</v>
      </c>
      <c r="EA8" s="303">
        <v>0</v>
      </c>
      <c r="EB8" s="303">
        <v>0</v>
      </c>
      <c r="EC8" s="303">
        <v>0</v>
      </c>
      <c r="ED8" s="398">
        <v>0</v>
      </c>
      <c r="EE8" s="303">
        <v>0</v>
      </c>
      <c r="EF8" s="303">
        <v>0</v>
      </c>
      <c r="EG8" s="393">
        <v>0</v>
      </c>
      <c r="EH8" s="910">
        <v>0</v>
      </c>
      <c r="EI8" s="398">
        <v>5</v>
      </c>
      <c r="EJ8" s="393" t="b">
        <v>1</v>
      </c>
      <c r="EK8" s="971">
        <v>4</v>
      </c>
      <c r="EL8" s="971">
        <v>5</v>
      </c>
      <c r="EM8" s="396">
        <v>0</v>
      </c>
      <c r="EN8" s="396">
        <v>1</v>
      </c>
      <c r="EO8" s="396">
        <v>0</v>
      </c>
      <c r="EP8" s="971">
        <v>0</v>
      </c>
      <c r="EQ8" s="396">
        <v>0</v>
      </c>
      <c r="ER8" s="396">
        <v>0</v>
      </c>
      <c r="ES8" s="396">
        <v>0</v>
      </c>
      <c r="ET8" s="664"/>
      <c r="EU8" s="303"/>
      <c r="EV8" s="396" t="s">
        <v>352</v>
      </c>
      <c r="EW8" s="396" t="s">
        <v>353</v>
      </c>
      <c r="EX8" s="396" t="s">
        <v>354</v>
      </c>
      <c r="EY8" s="396">
        <v>5</v>
      </c>
      <c r="EZ8" s="396" t="s">
        <v>11</v>
      </c>
      <c r="FA8" s="396" t="s">
        <v>232</v>
      </c>
      <c r="FB8" s="396" t="s">
        <v>9</v>
      </c>
      <c r="FC8" s="396" t="s">
        <v>232</v>
      </c>
      <c r="FD8" s="396" t="s">
        <v>358</v>
      </c>
    </row>
    <row r="9" spans="1:160" customFormat="1">
      <c r="A9">
        <v>7</v>
      </c>
      <c r="B9">
        <v>1</v>
      </c>
      <c r="C9">
        <v>0</v>
      </c>
      <c r="D9" t="s">
        <v>361</v>
      </c>
      <c r="H9">
        <v>700</v>
      </c>
      <c r="I9">
        <v>41</v>
      </c>
      <c r="J9">
        <v>1</v>
      </c>
      <c r="K9">
        <v>0</v>
      </c>
      <c r="L9">
        <v>1</v>
      </c>
      <c r="M9">
        <v>0</v>
      </c>
      <c r="N9" s="1250" t="s">
        <v>352</v>
      </c>
      <c r="O9" s="1250">
        <v>0</v>
      </c>
      <c r="P9">
        <v>7</v>
      </c>
      <c r="Q9">
        <v>2</v>
      </c>
      <c r="R9">
        <v>8</v>
      </c>
      <c r="S9">
        <v>2</v>
      </c>
      <c r="T9">
        <v>0</v>
      </c>
      <c r="U9">
        <v>0</v>
      </c>
      <c r="V9">
        <v>0</v>
      </c>
      <c r="W9">
        <v>0</v>
      </c>
      <c r="X9">
        <v>7</v>
      </c>
      <c r="Y9">
        <v>2</v>
      </c>
      <c r="Z9">
        <v>8</v>
      </c>
      <c r="AA9">
        <v>2</v>
      </c>
      <c r="AB9">
        <v>3</v>
      </c>
      <c r="AC9">
        <v>0</v>
      </c>
      <c r="AD9">
        <v>3</v>
      </c>
      <c r="AE9">
        <v>0</v>
      </c>
      <c r="AF9">
        <v>0</v>
      </c>
      <c r="AG9">
        <v>0</v>
      </c>
      <c r="AH9">
        <v>0</v>
      </c>
      <c r="AI9">
        <v>0</v>
      </c>
      <c r="AJ9">
        <v>0</v>
      </c>
      <c r="AK9">
        <v>0</v>
      </c>
      <c r="AL9">
        <v>0</v>
      </c>
      <c r="AM9">
        <v>0</v>
      </c>
      <c r="AN9">
        <v>10</v>
      </c>
      <c r="AO9">
        <v>2</v>
      </c>
      <c r="AP9">
        <v>11</v>
      </c>
      <c r="AQ9">
        <v>2</v>
      </c>
      <c r="AR9">
        <v>0</v>
      </c>
      <c r="AS9">
        <v>0</v>
      </c>
      <c r="AT9">
        <v>0</v>
      </c>
      <c r="AU9">
        <v>0</v>
      </c>
      <c r="AV9">
        <v>0</v>
      </c>
      <c r="AW9">
        <v>0</v>
      </c>
      <c r="AX9">
        <v>0</v>
      </c>
      <c r="AY9">
        <v>0</v>
      </c>
      <c r="AZ9">
        <v>0</v>
      </c>
      <c r="BA9">
        <v>0</v>
      </c>
      <c r="BB9">
        <v>0</v>
      </c>
      <c r="BC9">
        <v>0</v>
      </c>
      <c r="BD9">
        <v>0</v>
      </c>
      <c r="BE9">
        <v>0</v>
      </c>
      <c r="BF9">
        <v>0</v>
      </c>
      <c r="BG9">
        <v>0</v>
      </c>
      <c r="BH9">
        <v>1</v>
      </c>
      <c r="BI9">
        <v>0</v>
      </c>
      <c r="BJ9">
        <v>2</v>
      </c>
      <c r="BK9">
        <v>0</v>
      </c>
      <c r="BL9">
        <v>1</v>
      </c>
      <c r="BM9">
        <v>0</v>
      </c>
      <c r="BN9">
        <v>2</v>
      </c>
      <c r="BO9">
        <v>0</v>
      </c>
      <c r="BP9">
        <v>0</v>
      </c>
      <c r="BQ9">
        <v>0</v>
      </c>
      <c r="BR9">
        <v>0</v>
      </c>
      <c r="BS9">
        <v>0</v>
      </c>
      <c r="BT9">
        <v>0</v>
      </c>
      <c r="BU9">
        <v>0</v>
      </c>
      <c r="BV9">
        <v>0</v>
      </c>
      <c r="BW9">
        <v>0</v>
      </c>
      <c r="BX9">
        <v>6</v>
      </c>
      <c r="BY9">
        <v>0</v>
      </c>
      <c r="BZ9">
        <v>0</v>
      </c>
      <c r="CA9">
        <v>0</v>
      </c>
      <c r="CB9">
        <v>7</v>
      </c>
      <c r="CC9">
        <v>0</v>
      </c>
      <c r="CD9">
        <v>0</v>
      </c>
      <c r="CE9">
        <v>0</v>
      </c>
      <c r="CF9">
        <v>7</v>
      </c>
      <c r="CG9">
        <v>0</v>
      </c>
      <c r="CH9">
        <v>2</v>
      </c>
      <c r="CI9">
        <v>0</v>
      </c>
      <c r="CJ9">
        <v>8</v>
      </c>
      <c r="CK9">
        <v>0</v>
      </c>
      <c r="CL9">
        <v>2</v>
      </c>
      <c r="CM9">
        <v>0</v>
      </c>
      <c r="CN9">
        <v>3</v>
      </c>
      <c r="CO9">
        <v>2</v>
      </c>
      <c r="CP9">
        <v>1</v>
      </c>
      <c r="CQ9">
        <v>0</v>
      </c>
      <c r="CR9">
        <v>0.41666666666666669</v>
      </c>
      <c r="CS9">
        <v>3</v>
      </c>
      <c r="CT9">
        <v>1</v>
      </c>
      <c r="CU9">
        <v>1</v>
      </c>
      <c r="CV9">
        <v>0</v>
      </c>
      <c r="CW9">
        <v>0</v>
      </c>
      <c r="CX9">
        <v>0</v>
      </c>
      <c r="CY9">
        <v>0</v>
      </c>
      <c r="CZ9">
        <v>0</v>
      </c>
      <c r="DA9">
        <v>0</v>
      </c>
      <c r="DB9">
        <v>1</v>
      </c>
      <c r="DC9">
        <v>0</v>
      </c>
      <c r="DD9">
        <v>0</v>
      </c>
      <c r="DE9">
        <v>0</v>
      </c>
      <c r="DF9">
        <v>1</v>
      </c>
      <c r="DG9">
        <v>1</v>
      </c>
      <c r="DH9">
        <v>0</v>
      </c>
      <c r="DI9">
        <v>0</v>
      </c>
      <c r="DJ9">
        <v>0</v>
      </c>
      <c r="DK9" s="664"/>
      <c r="DL9" s="398">
        <v>0</v>
      </c>
      <c r="DM9" s="303">
        <v>0</v>
      </c>
      <c r="DN9" s="303">
        <v>0</v>
      </c>
      <c r="DO9" s="393">
        <v>0</v>
      </c>
      <c r="DP9" s="303">
        <v>0</v>
      </c>
      <c r="DQ9" s="303">
        <v>0</v>
      </c>
      <c r="DR9" s="303">
        <v>0</v>
      </c>
      <c r="DS9" s="393">
        <v>0</v>
      </c>
      <c r="DT9" s="303">
        <v>0</v>
      </c>
      <c r="DU9" s="303">
        <v>0</v>
      </c>
      <c r="DV9" s="303">
        <v>0</v>
      </c>
      <c r="DW9" s="303">
        <v>0</v>
      </c>
      <c r="DX9" s="303">
        <v>0</v>
      </c>
      <c r="DY9" s="303">
        <v>0</v>
      </c>
      <c r="DZ9" s="303">
        <v>0</v>
      </c>
      <c r="EA9" s="303">
        <v>0</v>
      </c>
      <c r="EB9" s="303">
        <v>0</v>
      </c>
      <c r="EC9" s="303">
        <v>0</v>
      </c>
      <c r="ED9" s="398">
        <v>0</v>
      </c>
      <c r="EE9" s="303">
        <v>0</v>
      </c>
      <c r="EF9" s="303">
        <v>0</v>
      </c>
      <c r="EG9" s="393">
        <v>0</v>
      </c>
      <c r="EH9" s="910">
        <v>0</v>
      </c>
      <c r="EI9" s="398">
        <v>12</v>
      </c>
      <c r="EJ9" s="393" t="b">
        <v>0</v>
      </c>
      <c r="EK9" s="971">
        <v>9</v>
      </c>
      <c r="EL9" s="971">
        <v>13</v>
      </c>
      <c r="EM9" s="396">
        <v>0</v>
      </c>
      <c r="EN9" s="396">
        <v>1</v>
      </c>
      <c r="EO9" s="396">
        <v>0</v>
      </c>
      <c r="EP9" s="971">
        <v>13</v>
      </c>
      <c r="EQ9" s="396">
        <v>0</v>
      </c>
      <c r="ER9" s="396">
        <v>1</v>
      </c>
      <c r="ES9" s="396">
        <v>0</v>
      </c>
      <c r="ET9" s="664"/>
      <c r="EU9" s="303"/>
      <c r="EV9" s="396" t="s">
        <v>352</v>
      </c>
      <c r="EW9" s="396" t="s">
        <v>353</v>
      </c>
      <c r="EX9" s="396" t="s">
        <v>354</v>
      </c>
      <c r="EY9" s="396">
        <v>13</v>
      </c>
      <c r="EZ9" s="396" t="s">
        <v>11</v>
      </c>
      <c r="FA9" s="396" t="s">
        <v>232</v>
      </c>
      <c r="FB9" s="396" t="s">
        <v>9</v>
      </c>
      <c r="FC9" s="396" t="s">
        <v>232</v>
      </c>
      <c r="FD9" s="396" t="s">
        <v>358</v>
      </c>
    </row>
    <row r="10" spans="1:160" customFormat="1">
      <c r="A10">
        <v>8</v>
      </c>
      <c r="B10">
        <v>1</v>
      </c>
      <c r="C10">
        <v>0</v>
      </c>
      <c r="D10">
        <v>0</v>
      </c>
      <c r="H10">
        <v>700</v>
      </c>
      <c r="I10">
        <v>42</v>
      </c>
      <c r="J10">
        <v>1</v>
      </c>
      <c r="K10">
        <v>0</v>
      </c>
      <c r="L10">
        <v>1</v>
      </c>
      <c r="M10">
        <v>0</v>
      </c>
      <c r="N10" s="1250" t="s">
        <v>362</v>
      </c>
      <c r="O10" s="1250">
        <v>0</v>
      </c>
      <c r="P10">
        <v>19</v>
      </c>
      <c r="Q10">
        <v>0</v>
      </c>
      <c r="R10">
        <v>17</v>
      </c>
      <c r="S10">
        <v>0</v>
      </c>
      <c r="T10">
        <v>1</v>
      </c>
      <c r="U10">
        <v>2</v>
      </c>
      <c r="V10">
        <v>1</v>
      </c>
      <c r="W10">
        <v>2</v>
      </c>
      <c r="X10">
        <v>20</v>
      </c>
      <c r="Y10">
        <v>2</v>
      </c>
      <c r="Z10">
        <v>18</v>
      </c>
      <c r="AA10">
        <v>2</v>
      </c>
      <c r="AB10">
        <v>0</v>
      </c>
      <c r="AC10">
        <v>0</v>
      </c>
      <c r="AD10">
        <v>0</v>
      </c>
      <c r="AE10">
        <v>0</v>
      </c>
      <c r="AF10">
        <v>0</v>
      </c>
      <c r="AG10">
        <v>0</v>
      </c>
      <c r="AH10">
        <v>0</v>
      </c>
      <c r="AI10">
        <v>0</v>
      </c>
      <c r="AJ10">
        <v>0</v>
      </c>
      <c r="AK10">
        <v>0</v>
      </c>
      <c r="AL10">
        <v>0</v>
      </c>
      <c r="AM10">
        <v>0</v>
      </c>
      <c r="AN10">
        <v>20</v>
      </c>
      <c r="AO10">
        <v>2</v>
      </c>
      <c r="AP10">
        <v>18</v>
      </c>
      <c r="AQ10">
        <v>2</v>
      </c>
      <c r="AR10">
        <v>1</v>
      </c>
      <c r="AS10">
        <v>0</v>
      </c>
      <c r="AT10">
        <v>0</v>
      </c>
      <c r="AU10">
        <v>0</v>
      </c>
      <c r="AV10">
        <v>1</v>
      </c>
      <c r="AW10">
        <v>0</v>
      </c>
      <c r="AX10">
        <v>0</v>
      </c>
      <c r="AY10">
        <v>0</v>
      </c>
      <c r="AZ10">
        <v>0</v>
      </c>
      <c r="BA10">
        <v>0</v>
      </c>
      <c r="BB10">
        <v>0</v>
      </c>
      <c r="BC10">
        <v>0</v>
      </c>
      <c r="BD10">
        <v>0</v>
      </c>
      <c r="BE10">
        <v>0</v>
      </c>
      <c r="BF10">
        <v>0</v>
      </c>
      <c r="BG10">
        <v>0</v>
      </c>
      <c r="BH10">
        <v>2</v>
      </c>
      <c r="BI10">
        <v>1</v>
      </c>
      <c r="BJ10">
        <v>2</v>
      </c>
      <c r="BK10">
        <v>2</v>
      </c>
      <c r="BL10">
        <v>2</v>
      </c>
      <c r="BM10">
        <v>1</v>
      </c>
      <c r="BN10">
        <v>2</v>
      </c>
      <c r="BO10">
        <v>2</v>
      </c>
      <c r="BP10">
        <v>0</v>
      </c>
      <c r="BQ10">
        <v>0</v>
      </c>
      <c r="BR10">
        <v>0</v>
      </c>
      <c r="BS10">
        <v>0</v>
      </c>
      <c r="BT10">
        <v>0</v>
      </c>
      <c r="BU10">
        <v>0</v>
      </c>
      <c r="BV10">
        <v>0</v>
      </c>
      <c r="BW10">
        <v>0</v>
      </c>
      <c r="BX10">
        <v>17</v>
      </c>
      <c r="BY10">
        <v>0</v>
      </c>
      <c r="BZ10">
        <v>0</v>
      </c>
      <c r="CA10">
        <v>0</v>
      </c>
      <c r="CB10">
        <v>15</v>
      </c>
      <c r="CC10">
        <v>0</v>
      </c>
      <c r="CD10">
        <v>0</v>
      </c>
      <c r="CE10">
        <v>0</v>
      </c>
      <c r="CF10">
        <v>20</v>
      </c>
      <c r="CG10">
        <v>1</v>
      </c>
      <c r="CH10">
        <v>2</v>
      </c>
      <c r="CI10">
        <v>2</v>
      </c>
      <c r="CJ10">
        <v>18</v>
      </c>
      <c r="CK10">
        <v>1</v>
      </c>
      <c r="CL10">
        <v>2</v>
      </c>
      <c r="CM10">
        <v>2</v>
      </c>
      <c r="CN10">
        <v>1</v>
      </c>
      <c r="CO10">
        <v>3</v>
      </c>
      <c r="CP10">
        <v>3</v>
      </c>
      <c r="CQ10">
        <v>0</v>
      </c>
      <c r="CR10">
        <v>0.18181818181818182</v>
      </c>
      <c r="CS10">
        <v>3</v>
      </c>
      <c r="CT10">
        <v>1</v>
      </c>
      <c r="CU10">
        <v>0</v>
      </c>
      <c r="CV10">
        <v>0</v>
      </c>
      <c r="CW10">
        <v>0</v>
      </c>
      <c r="CX10">
        <v>0</v>
      </c>
      <c r="CY10">
        <v>0</v>
      </c>
      <c r="CZ10">
        <v>1</v>
      </c>
      <c r="DA10">
        <v>0</v>
      </c>
      <c r="DB10">
        <v>1</v>
      </c>
      <c r="DC10">
        <v>0</v>
      </c>
      <c r="DD10">
        <v>0</v>
      </c>
      <c r="DE10">
        <v>0</v>
      </c>
      <c r="DF10">
        <v>0</v>
      </c>
      <c r="DG10">
        <v>1</v>
      </c>
      <c r="DH10">
        <v>0</v>
      </c>
      <c r="DI10">
        <v>0</v>
      </c>
      <c r="DJ10">
        <v>0</v>
      </c>
      <c r="DK10" s="664"/>
      <c r="DL10" s="398">
        <v>0</v>
      </c>
      <c r="DM10" s="303">
        <v>0</v>
      </c>
      <c r="DN10" s="303">
        <v>0</v>
      </c>
      <c r="DO10" s="393">
        <v>0</v>
      </c>
      <c r="DP10" s="303">
        <v>0</v>
      </c>
      <c r="DQ10" s="303">
        <v>0</v>
      </c>
      <c r="DR10" s="303">
        <v>0</v>
      </c>
      <c r="DS10" s="393">
        <v>0</v>
      </c>
      <c r="DT10" s="303">
        <v>0</v>
      </c>
      <c r="DU10" s="303">
        <v>0</v>
      </c>
      <c r="DV10" s="303">
        <v>0</v>
      </c>
      <c r="DW10" s="303">
        <v>0</v>
      </c>
      <c r="DX10" s="303">
        <v>0</v>
      </c>
      <c r="DY10" s="303">
        <v>0</v>
      </c>
      <c r="DZ10" s="303">
        <v>0</v>
      </c>
      <c r="EA10" s="303">
        <v>0</v>
      </c>
      <c r="EB10" s="303">
        <v>0</v>
      </c>
      <c r="EC10" s="303">
        <v>0</v>
      </c>
      <c r="ED10" s="398">
        <v>0</v>
      </c>
      <c r="EE10" s="303">
        <v>0</v>
      </c>
      <c r="EF10" s="303">
        <v>0</v>
      </c>
      <c r="EG10" s="393">
        <v>0</v>
      </c>
      <c r="EH10" s="910">
        <v>0</v>
      </c>
      <c r="EI10" s="398">
        <v>22</v>
      </c>
      <c r="EJ10" s="393" t="b">
        <v>0</v>
      </c>
      <c r="EK10" s="971">
        <v>16</v>
      </c>
      <c r="EL10" s="971">
        <v>20</v>
      </c>
      <c r="EM10" s="396">
        <v>0</v>
      </c>
      <c r="EN10" s="396">
        <v>1</v>
      </c>
      <c r="EO10" s="396">
        <v>0</v>
      </c>
      <c r="EP10" s="971">
        <v>20</v>
      </c>
      <c r="EQ10" s="396">
        <v>0</v>
      </c>
      <c r="ER10" s="396">
        <v>1</v>
      </c>
      <c r="ES10" s="396">
        <v>0</v>
      </c>
      <c r="ET10" s="664"/>
      <c r="EU10" s="303"/>
      <c r="EV10" s="396" t="s">
        <v>362</v>
      </c>
      <c r="EW10" s="396" t="s">
        <v>363</v>
      </c>
      <c r="EX10" s="396" t="s">
        <v>354</v>
      </c>
      <c r="EY10" s="396">
        <v>20</v>
      </c>
      <c r="EZ10" s="396" t="s">
        <v>12</v>
      </c>
      <c r="FA10" s="396" t="s">
        <v>232</v>
      </c>
      <c r="FB10" s="396" t="s">
        <v>9</v>
      </c>
      <c r="FC10" s="396" t="s">
        <v>232</v>
      </c>
      <c r="FD10" s="396" t="s">
        <v>358</v>
      </c>
    </row>
    <row r="11" spans="1:160" customFormat="1">
      <c r="A11">
        <v>9</v>
      </c>
      <c r="B11">
        <v>1</v>
      </c>
      <c r="C11" t="s">
        <v>364</v>
      </c>
      <c r="D11" t="s">
        <v>365</v>
      </c>
      <c r="H11">
        <v>700</v>
      </c>
      <c r="I11">
        <v>8</v>
      </c>
      <c r="J11">
        <v>1</v>
      </c>
      <c r="K11">
        <v>0</v>
      </c>
      <c r="L11">
        <v>1</v>
      </c>
      <c r="M11">
        <v>0</v>
      </c>
      <c r="N11" s="1250" t="s">
        <v>362</v>
      </c>
      <c r="O11" s="1250">
        <v>0</v>
      </c>
      <c r="P11">
        <v>6</v>
      </c>
      <c r="Q11">
        <v>3</v>
      </c>
      <c r="R11">
        <v>7</v>
      </c>
      <c r="S11">
        <v>3</v>
      </c>
      <c r="T11">
        <v>0</v>
      </c>
      <c r="U11">
        <v>0</v>
      </c>
      <c r="V11">
        <v>0</v>
      </c>
      <c r="W11">
        <v>0</v>
      </c>
      <c r="X11">
        <v>6</v>
      </c>
      <c r="Y11">
        <v>3</v>
      </c>
      <c r="Z11">
        <v>7</v>
      </c>
      <c r="AA11">
        <v>3</v>
      </c>
      <c r="AB11">
        <v>0</v>
      </c>
      <c r="AC11">
        <v>0</v>
      </c>
      <c r="AD11">
        <v>1</v>
      </c>
      <c r="AE11">
        <v>0</v>
      </c>
      <c r="AF11">
        <v>0</v>
      </c>
      <c r="AG11">
        <v>0</v>
      </c>
      <c r="AH11">
        <v>0</v>
      </c>
      <c r="AI11">
        <v>0</v>
      </c>
      <c r="AJ11">
        <v>0</v>
      </c>
      <c r="AK11">
        <v>0</v>
      </c>
      <c r="AL11">
        <v>0</v>
      </c>
      <c r="AM11">
        <v>0</v>
      </c>
      <c r="AN11">
        <v>6</v>
      </c>
      <c r="AO11">
        <v>3</v>
      </c>
      <c r="AP11">
        <v>8</v>
      </c>
      <c r="AQ11">
        <v>3</v>
      </c>
      <c r="AR11">
        <v>0</v>
      </c>
      <c r="AS11">
        <v>0</v>
      </c>
      <c r="AT11">
        <v>0</v>
      </c>
      <c r="AU11">
        <v>0</v>
      </c>
      <c r="AV11">
        <v>0</v>
      </c>
      <c r="AW11">
        <v>0</v>
      </c>
      <c r="AX11">
        <v>0</v>
      </c>
      <c r="AY11">
        <v>0</v>
      </c>
      <c r="AZ11">
        <v>0</v>
      </c>
      <c r="BA11">
        <v>0</v>
      </c>
      <c r="BB11">
        <v>0</v>
      </c>
      <c r="BC11">
        <v>0</v>
      </c>
      <c r="BD11">
        <v>0</v>
      </c>
      <c r="BE11">
        <v>0</v>
      </c>
      <c r="BF11">
        <v>0</v>
      </c>
      <c r="BG11">
        <v>0</v>
      </c>
      <c r="BH11">
        <v>0</v>
      </c>
      <c r="BI11">
        <v>0</v>
      </c>
      <c r="BJ11">
        <v>3</v>
      </c>
      <c r="BK11">
        <v>0</v>
      </c>
      <c r="BL11">
        <v>0</v>
      </c>
      <c r="BM11">
        <v>0</v>
      </c>
      <c r="BN11">
        <v>3</v>
      </c>
      <c r="BO11">
        <v>0</v>
      </c>
      <c r="BP11">
        <v>0</v>
      </c>
      <c r="BQ11">
        <v>0</v>
      </c>
      <c r="BR11">
        <v>0</v>
      </c>
      <c r="BS11">
        <v>0</v>
      </c>
      <c r="BT11">
        <v>0</v>
      </c>
      <c r="BU11">
        <v>0</v>
      </c>
      <c r="BV11">
        <v>0</v>
      </c>
      <c r="BW11">
        <v>0</v>
      </c>
      <c r="BX11">
        <v>6</v>
      </c>
      <c r="BY11">
        <v>0</v>
      </c>
      <c r="BZ11">
        <v>0</v>
      </c>
      <c r="CA11">
        <v>0</v>
      </c>
      <c r="CB11">
        <v>7</v>
      </c>
      <c r="CC11">
        <v>0</v>
      </c>
      <c r="CD11">
        <v>0</v>
      </c>
      <c r="CE11">
        <v>0</v>
      </c>
      <c r="CF11">
        <v>6</v>
      </c>
      <c r="CG11">
        <v>0</v>
      </c>
      <c r="CH11">
        <v>3</v>
      </c>
      <c r="CI11">
        <v>0</v>
      </c>
      <c r="CJ11">
        <v>7</v>
      </c>
      <c r="CK11">
        <v>0</v>
      </c>
      <c r="CL11">
        <v>3</v>
      </c>
      <c r="CM11">
        <v>0</v>
      </c>
      <c r="CN11">
        <v>5</v>
      </c>
      <c r="CO11">
        <v>3</v>
      </c>
      <c r="CP11">
        <v>3</v>
      </c>
      <c r="CQ11">
        <v>0</v>
      </c>
      <c r="CR11">
        <v>0.88888888888888884</v>
      </c>
      <c r="CS11">
        <v>0</v>
      </c>
      <c r="CT11">
        <v>0</v>
      </c>
      <c r="CU11">
        <v>0</v>
      </c>
      <c r="CV11">
        <v>0</v>
      </c>
      <c r="CW11">
        <v>0</v>
      </c>
      <c r="CX11">
        <v>0</v>
      </c>
      <c r="CY11">
        <v>0</v>
      </c>
      <c r="CZ11">
        <v>0</v>
      </c>
      <c r="DA11">
        <v>0</v>
      </c>
      <c r="DB11">
        <v>2</v>
      </c>
      <c r="DC11">
        <v>0</v>
      </c>
      <c r="DD11">
        <v>0</v>
      </c>
      <c r="DE11">
        <v>0</v>
      </c>
      <c r="DF11">
        <v>1</v>
      </c>
      <c r="DG11">
        <v>0</v>
      </c>
      <c r="DH11">
        <v>0</v>
      </c>
      <c r="DI11">
        <v>0</v>
      </c>
      <c r="DJ11">
        <v>0</v>
      </c>
      <c r="DK11" s="664"/>
      <c r="DL11" s="398">
        <v>0</v>
      </c>
      <c r="DM11" s="303">
        <v>0</v>
      </c>
      <c r="DN11" s="303">
        <v>0</v>
      </c>
      <c r="DO11" s="393">
        <v>0</v>
      </c>
      <c r="DP11" s="303">
        <v>0</v>
      </c>
      <c r="DQ11" s="303">
        <v>0</v>
      </c>
      <c r="DR11" s="303">
        <v>0</v>
      </c>
      <c r="DS11" s="393">
        <v>0</v>
      </c>
      <c r="DT11" s="303">
        <v>0</v>
      </c>
      <c r="DU11" s="303">
        <v>0</v>
      </c>
      <c r="DV11" s="303">
        <v>0</v>
      </c>
      <c r="DW11" s="303">
        <v>0</v>
      </c>
      <c r="DX11" s="303">
        <v>0</v>
      </c>
      <c r="DY11" s="303">
        <v>0</v>
      </c>
      <c r="DZ11" s="303">
        <v>0</v>
      </c>
      <c r="EA11" s="303">
        <v>0</v>
      </c>
      <c r="EB11" s="303">
        <v>0</v>
      </c>
      <c r="EC11" s="303">
        <v>0</v>
      </c>
      <c r="ED11" s="398">
        <v>0</v>
      </c>
      <c r="EE11" s="303">
        <v>0</v>
      </c>
      <c r="EF11" s="303">
        <v>0</v>
      </c>
      <c r="EG11" s="393">
        <v>0</v>
      </c>
      <c r="EH11" s="910">
        <v>0</v>
      </c>
      <c r="EI11" s="398">
        <v>9</v>
      </c>
      <c r="EJ11" s="393" t="b">
        <v>0</v>
      </c>
      <c r="EK11" s="971">
        <v>9</v>
      </c>
      <c r="EL11" s="971">
        <v>0</v>
      </c>
      <c r="EM11" s="396">
        <v>0</v>
      </c>
      <c r="EN11" s="396">
        <v>0</v>
      </c>
      <c r="EO11" s="396">
        <v>0</v>
      </c>
      <c r="EP11" s="971">
        <v>11</v>
      </c>
      <c r="EQ11" s="396">
        <v>0</v>
      </c>
      <c r="ER11" s="396">
        <v>1</v>
      </c>
      <c r="ES11" s="396">
        <v>0</v>
      </c>
      <c r="ET11" s="664"/>
      <c r="EU11" s="303"/>
      <c r="EV11" s="396" t="s">
        <v>362</v>
      </c>
      <c r="EW11" s="396" t="s">
        <v>363</v>
      </c>
      <c r="EX11" s="396" t="s">
        <v>354</v>
      </c>
      <c r="EY11" s="396">
        <v>11</v>
      </c>
      <c r="EZ11" s="396" t="s">
        <v>11</v>
      </c>
      <c r="FA11" s="396" t="s">
        <v>232</v>
      </c>
      <c r="FB11" s="396" t="s">
        <v>9</v>
      </c>
      <c r="FC11" s="396" t="s">
        <v>232</v>
      </c>
      <c r="FD11" s="396" t="s">
        <v>366</v>
      </c>
    </row>
    <row r="12" spans="1:160" customFormat="1">
      <c r="A12">
        <v>10</v>
      </c>
      <c r="B12">
        <v>1</v>
      </c>
      <c r="C12" t="s">
        <v>367</v>
      </c>
      <c r="D12" t="s">
        <v>368</v>
      </c>
      <c r="H12">
        <v>700</v>
      </c>
      <c r="I12">
        <v>41</v>
      </c>
      <c r="J12">
        <v>1</v>
      </c>
      <c r="K12">
        <v>0</v>
      </c>
      <c r="L12">
        <v>1</v>
      </c>
      <c r="M12">
        <v>0</v>
      </c>
      <c r="N12" s="1250" t="s">
        <v>362</v>
      </c>
      <c r="O12" s="1250">
        <v>0</v>
      </c>
      <c r="P12">
        <v>16</v>
      </c>
      <c r="Q12">
        <v>1</v>
      </c>
      <c r="R12">
        <v>16</v>
      </c>
      <c r="S12">
        <v>1</v>
      </c>
      <c r="T12">
        <v>1</v>
      </c>
      <c r="U12">
        <v>1</v>
      </c>
      <c r="V12">
        <v>0</v>
      </c>
      <c r="W12">
        <v>1</v>
      </c>
      <c r="X12">
        <v>17</v>
      </c>
      <c r="Y12">
        <v>2</v>
      </c>
      <c r="Z12">
        <v>16</v>
      </c>
      <c r="AA12">
        <v>2</v>
      </c>
      <c r="AB12">
        <v>1</v>
      </c>
      <c r="AC12">
        <v>0</v>
      </c>
      <c r="AD12">
        <v>2</v>
      </c>
      <c r="AE12">
        <v>0</v>
      </c>
      <c r="AF12">
        <v>0</v>
      </c>
      <c r="AG12">
        <v>0</v>
      </c>
      <c r="AH12">
        <v>0</v>
      </c>
      <c r="AI12">
        <v>0</v>
      </c>
      <c r="AJ12">
        <v>2</v>
      </c>
      <c r="AK12">
        <v>0</v>
      </c>
      <c r="AL12">
        <v>0</v>
      </c>
      <c r="AM12">
        <v>0</v>
      </c>
      <c r="AN12">
        <v>20</v>
      </c>
      <c r="AO12">
        <v>2</v>
      </c>
      <c r="AP12">
        <v>18</v>
      </c>
      <c r="AQ12">
        <v>2</v>
      </c>
      <c r="AR12">
        <v>0</v>
      </c>
      <c r="AS12">
        <v>0</v>
      </c>
      <c r="AT12">
        <v>0</v>
      </c>
      <c r="AU12">
        <v>0</v>
      </c>
      <c r="AV12">
        <v>0</v>
      </c>
      <c r="AW12">
        <v>0</v>
      </c>
      <c r="AX12">
        <v>0</v>
      </c>
      <c r="AY12">
        <v>0</v>
      </c>
      <c r="AZ12">
        <v>0</v>
      </c>
      <c r="BA12">
        <v>0</v>
      </c>
      <c r="BB12">
        <v>0</v>
      </c>
      <c r="BC12">
        <v>0</v>
      </c>
      <c r="BD12">
        <v>0</v>
      </c>
      <c r="BE12">
        <v>0</v>
      </c>
      <c r="BF12">
        <v>0</v>
      </c>
      <c r="BG12">
        <v>0</v>
      </c>
      <c r="BH12">
        <v>4</v>
      </c>
      <c r="BI12">
        <v>1</v>
      </c>
      <c r="BJ12">
        <v>2</v>
      </c>
      <c r="BK12">
        <v>1</v>
      </c>
      <c r="BL12">
        <v>3</v>
      </c>
      <c r="BM12">
        <v>0</v>
      </c>
      <c r="BN12">
        <v>2</v>
      </c>
      <c r="BO12">
        <v>1</v>
      </c>
      <c r="BP12">
        <v>0</v>
      </c>
      <c r="BQ12">
        <v>0</v>
      </c>
      <c r="BR12">
        <v>0</v>
      </c>
      <c r="BS12">
        <v>0</v>
      </c>
      <c r="BT12">
        <v>0</v>
      </c>
      <c r="BU12">
        <v>0</v>
      </c>
      <c r="BV12">
        <v>0</v>
      </c>
      <c r="BW12">
        <v>0</v>
      </c>
      <c r="BX12">
        <v>13</v>
      </c>
      <c r="BY12">
        <v>0</v>
      </c>
      <c r="BZ12">
        <v>0</v>
      </c>
      <c r="CA12">
        <v>0</v>
      </c>
      <c r="CB12">
        <v>13</v>
      </c>
      <c r="CC12">
        <v>0</v>
      </c>
      <c r="CD12">
        <v>0</v>
      </c>
      <c r="CE12">
        <v>0</v>
      </c>
      <c r="CF12">
        <v>17</v>
      </c>
      <c r="CG12">
        <v>1</v>
      </c>
      <c r="CH12">
        <v>2</v>
      </c>
      <c r="CI12">
        <v>1</v>
      </c>
      <c r="CJ12">
        <v>16</v>
      </c>
      <c r="CK12">
        <v>0</v>
      </c>
      <c r="CL12">
        <v>2</v>
      </c>
      <c r="CM12">
        <v>1</v>
      </c>
      <c r="CN12">
        <v>2</v>
      </c>
      <c r="CO12">
        <v>4</v>
      </c>
      <c r="CP12">
        <v>4</v>
      </c>
      <c r="CQ12">
        <v>0</v>
      </c>
      <c r="CR12">
        <v>0.27272727272727271</v>
      </c>
      <c r="CS12">
        <v>4</v>
      </c>
      <c r="CT12">
        <v>1</v>
      </c>
      <c r="CU12">
        <v>0</v>
      </c>
      <c r="CV12">
        <v>0</v>
      </c>
      <c r="CW12">
        <v>0</v>
      </c>
      <c r="CX12">
        <v>0</v>
      </c>
      <c r="CY12">
        <v>0</v>
      </c>
      <c r="CZ12">
        <v>1</v>
      </c>
      <c r="DA12">
        <v>0</v>
      </c>
      <c r="DB12">
        <v>3</v>
      </c>
      <c r="DC12">
        <v>0</v>
      </c>
      <c r="DD12">
        <v>0</v>
      </c>
      <c r="DE12">
        <v>1</v>
      </c>
      <c r="DF12">
        <v>1</v>
      </c>
      <c r="DG12">
        <v>0</v>
      </c>
      <c r="DH12">
        <v>0</v>
      </c>
      <c r="DI12">
        <v>0</v>
      </c>
      <c r="DJ12">
        <v>0</v>
      </c>
      <c r="DK12" s="664"/>
      <c r="DL12" s="398">
        <v>0</v>
      </c>
      <c r="DM12" s="303">
        <v>0</v>
      </c>
      <c r="DN12" s="303">
        <v>0</v>
      </c>
      <c r="DO12" s="393">
        <v>0</v>
      </c>
      <c r="DP12" s="303">
        <v>0</v>
      </c>
      <c r="DQ12" s="303">
        <v>0</v>
      </c>
      <c r="DR12" s="303">
        <v>0</v>
      </c>
      <c r="DS12" s="393">
        <v>0</v>
      </c>
      <c r="DT12" s="303">
        <v>0</v>
      </c>
      <c r="DU12" s="303">
        <v>0</v>
      </c>
      <c r="DV12" s="303">
        <v>0</v>
      </c>
      <c r="DW12" s="303">
        <v>0</v>
      </c>
      <c r="DX12" s="303">
        <v>0</v>
      </c>
      <c r="DY12" s="303">
        <v>0</v>
      </c>
      <c r="DZ12" s="303">
        <v>0</v>
      </c>
      <c r="EA12" s="303">
        <v>0</v>
      </c>
      <c r="EB12" s="303">
        <v>0</v>
      </c>
      <c r="EC12" s="303">
        <v>0</v>
      </c>
      <c r="ED12" s="398">
        <v>0</v>
      </c>
      <c r="EE12" s="303">
        <v>0</v>
      </c>
      <c r="EF12" s="303">
        <v>0</v>
      </c>
      <c r="EG12" s="393">
        <v>0</v>
      </c>
      <c r="EH12" s="910">
        <v>0</v>
      </c>
      <c r="EI12" s="398">
        <v>22</v>
      </c>
      <c r="EJ12" s="393" t="b">
        <v>0</v>
      </c>
      <c r="EK12" s="971">
        <v>13</v>
      </c>
      <c r="EL12" s="971">
        <v>20</v>
      </c>
      <c r="EM12" s="396">
        <v>0</v>
      </c>
      <c r="EN12" s="396">
        <v>1</v>
      </c>
      <c r="EO12" s="396">
        <v>0</v>
      </c>
      <c r="EP12" s="971">
        <v>20</v>
      </c>
      <c r="EQ12" s="396">
        <v>0</v>
      </c>
      <c r="ER12" s="396">
        <v>1</v>
      </c>
      <c r="ES12" s="396">
        <v>0</v>
      </c>
      <c r="ET12" s="664"/>
      <c r="EU12" s="303"/>
      <c r="EV12" s="396" t="s">
        <v>362</v>
      </c>
      <c r="EW12" s="396" t="s">
        <v>363</v>
      </c>
      <c r="EX12" s="396" t="s">
        <v>354</v>
      </c>
      <c r="EY12" s="396">
        <v>20</v>
      </c>
      <c r="EZ12" s="396" t="s">
        <v>12</v>
      </c>
      <c r="FA12" s="396" t="s">
        <v>232</v>
      </c>
      <c r="FB12" s="396" t="s">
        <v>9</v>
      </c>
      <c r="FC12" s="396" t="s">
        <v>232</v>
      </c>
      <c r="FD12" s="396" t="s">
        <v>358</v>
      </c>
    </row>
    <row r="13" spans="1:160" customFormat="1">
      <c r="A13">
        <v>11</v>
      </c>
      <c r="B13">
        <v>1</v>
      </c>
      <c r="C13" t="s">
        <v>369</v>
      </c>
      <c r="D13" t="s">
        <v>370</v>
      </c>
      <c r="H13">
        <v>700</v>
      </c>
      <c r="I13">
        <v>43</v>
      </c>
      <c r="J13">
        <v>0</v>
      </c>
      <c r="K13">
        <v>1</v>
      </c>
      <c r="L13">
        <v>1</v>
      </c>
      <c r="M13">
        <v>0</v>
      </c>
      <c r="N13" s="1250" t="s">
        <v>362</v>
      </c>
      <c r="O13" s="1250">
        <v>0</v>
      </c>
      <c r="P13">
        <v>8</v>
      </c>
      <c r="Q13">
        <v>1</v>
      </c>
      <c r="R13">
        <v>8</v>
      </c>
      <c r="S13">
        <v>1</v>
      </c>
      <c r="T13">
        <v>0</v>
      </c>
      <c r="U13">
        <v>0</v>
      </c>
      <c r="V13">
        <v>0</v>
      </c>
      <c r="W13">
        <v>0</v>
      </c>
      <c r="X13">
        <v>8</v>
      </c>
      <c r="Y13">
        <v>1</v>
      </c>
      <c r="Z13">
        <v>8</v>
      </c>
      <c r="AA13">
        <v>1</v>
      </c>
      <c r="AB13">
        <v>0</v>
      </c>
      <c r="AC13">
        <v>0</v>
      </c>
      <c r="AD13">
        <v>0</v>
      </c>
      <c r="AE13">
        <v>0</v>
      </c>
      <c r="AF13">
        <v>0</v>
      </c>
      <c r="AG13">
        <v>0</v>
      </c>
      <c r="AH13">
        <v>0</v>
      </c>
      <c r="AI13">
        <v>0</v>
      </c>
      <c r="AJ13">
        <v>0</v>
      </c>
      <c r="AK13">
        <v>0</v>
      </c>
      <c r="AL13">
        <v>0</v>
      </c>
      <c r="AM13">
        <v>0</v>
      </c>
      <c r="AN13">
        <v>8</v>
      </c>
      <c r="AO13">
        <v>1</v>
      </c>
      <c r="AP13">
        <v>8</v>
      </c>
      <c r="AQ13">
        <v>1</v>
      </c>
      <c r="AR13">
        <v>0</v>
      </c>
      <c r="AS13">
        <v>0</v>
      </c>
      <c r="AT13">
        <v>0</v>
      </c>
      <c r="AU13">
        <v>0</v>
      </c>
      <c r="AV13">
        <v>0</v>
      </c>
      <c r="AW13">
        <v>0</v>
      </c>
      <c r="AX13">
        <v>0</v>
      </c>
      <c r="AY13">
        <v>0</v>
      </c>
      <c r="AZ13">
        <v>0</v>
      </c>
      <c r="BA13">
        <v>0</v>
      </c>
      <c r="BB13">
        <v>0</v>
      </c>
      <c r="BC13">
        <v>0</v>
      </c>
      <c r="BD13">
        <v>0</v>
      </c>
      <c r="BE13">
        <v>0</v>
      </c>
      <c r="BF13">
        <v>0</v>
      </c>
      <c r="BG13">
        <v>0</v>
      </c>
      <c r="BH13">
        <v>0</v>
      </c>
      <c r="BI13">
        <v>0</v>
      </c>
      <c r="BJ13">
        <v>1</v>
      </c>
      <c r="BK13">
        <v>0</v>
      </c>
      <c r="BL13">
        <v>0</v>
      </c>
      <c r="BM13">
        <v>0</v>
      </c>
      <c r="BN13">
        <v>1</v>
      </c>
      <c r="BO13">
        <v>0</v>
      </c>
      <c r="BP13">
        <v>0</v>
      </c>
      <c r="BQ13">
        <v>0</v>
      </c>
      <c r="BR13">
        <v>0</v>
      </c>
      <c r="BS13">
        <v>0</v>
      </c>
      <c r="BT13">
        <v>0</v>
      </c>
      <c r="BU13">
        <v>0</v>
      </c>
      <c r="BV13">
        <v>0</v>
      </c>
      <c r="BW13">
        <v>0</v>
      </c>
      <c r="BX13">
        <v>8</v>
      </c>
      <c r="BY13">
        <v>0</v>
      </c>
      <c r="BZ13">
        <v>0</v>
      </c>
      <c r="CA13">
        <v>0</v>
      </c>
      <c r="CB13">
        <v>8</v>
      </c>
      <c r="CC13">
        <v>0</v>
      </c>
      <c r="CD13">
        <v>0</v>
      </c>
      <c r="CE13">
        <v>0</v>
      </c>
      <c r="CF13">
        <v>8</v>
      </c>
      <c r="CG13">
        <v>0</v>
      </c>
      <c r="CH13">
        <v>1</v>
      </c>
      <c r="CI13">
        <v>0</v>
      </c>
      <c r="CJ13">
        <v>8</v>
      </c>
      <c r="CK13">
        <v>0</v>
      </c>
      <c r="CL13">
        <v>1</v>
      </c>
      <c r="CM13">
        <v>0</v>
      </c>
      <c r="CN13">
        <v>2</v>
      </c>
      <c r="CO13">
        <v>2</v>
      </c>
      <c r="CP13">
        <v>2</v>
      </c>
      <c r="CQ13">
        <v>0</v>
      </c>
      <c r="CR13">
        <v>0.44444444444444442</v>
      </c>
      <c r="CS13">
        <v>0</v>
      </c>
      <c r="CT13">
        <v>0</v>
      </c>
      <c r="CU13">
        <v>0</v>
      </c>
      <c r="CV13">
        <v>0</v>
      </c>
      <c r="CW13">
        <v>0</v>
      </c>
      <c r="CX13">
        <v>0</v>
      </c>
      <c r="CY13">
        <v>0</v>
      </c>
      <c r="CZ13">
        <v>0</v>
      </c>
      <c r="DA13">
        <v>0</v>
      </c>
      <c r="DB13">
        <v>3</v>
      </c>
      <c r="DC13">
        <v>0</v>
      </c>
      <c r="DD13">
        <v>0</v>
      </c>
      <c r="DE13">
        <v>0</v>
      </c>
      <c r="DF13">
        <v>1</v>
      </c>
      <c r="DG13">
        <v>0</v>
      </c>
      <c r="DH13">
        <v>0</v>
      </c>
      <c r="DI13">
        <v>0</v>
      </c>
      <c r="DJ13">
        <v>0</v>
      </c>
      <c r="DK13" s="664"/>
      <c r="DL13" s="398">
        <v>0</v>
      </c>
      <c r="DM13" s="303">
        <v>0</v>
      </c>
      <c r="DN13" s="303">
        <v>0</v>
      </c>
      <c r="DO13" s="393">
        <v>0</v>
      </c>
      <c r="DP13" s="303">
        <v>0</v>
      </c>
      <c r="DQ13" s="303">
        <v>0</v>
      </c>
      <c r="DR13" s="303">
        <v>0</v>
      </c>
      <c r="DS13" s="393">
        <v>0</v>
      </c>
      <c r="DT13" s="303">
        <v>0</v>
      </c>
      <c r="DU13" s="303">
        <v>0</v>
      </c>
      <c r="DV13" s="303">
        <v>0</v>
      </c>
      <c r="DW13" s="303">
        <v>0</v>
      </c>
      <c r="DX13" s="303">
        <v>0</v>
      </c>
      <c r="DY13" s="303">
        <v>0</v>
      </c>
      <c r="DZ13" s="303">
        <v>0</v>
      </c>
      <c r="EA13" s="303">
        <v>0</v>
      </c>
      <c r="EB13" s="303">
        <v>0</v>
      </c>
      <c r="EC13" s="303">
        <v>0</v>
      </c>
      <c r="ED13" s="398">
        <v>0</v>
      </c>
      <c r="EE13" s="303">
        <v>0</v>
      </c>
      <c r="EF13" s="303">
        <v>0</v>
      </c>
      <c r="EG13" s="393">
        <v>0</v>
      </c>
      <c r="EH13" s="910">
        <v>0</v>
      </c>
      <c r="EI13" s="398">
        <v>9</v>
      </c>
      <c r="EJ13" s="393" t="b">
        <v>1</v>
      </c>
      <c r="EK13" s="971">
        <v>6</v>
      </c>
      <c r="EL13" s="971">
        <v>0</v>
      </c>
      <c r="EM13" s="396">
        <v>0</v>
      </c>
      <c r="EN13" s="396">
        <v>0</v>
      </c>
      <c r="EO13" s="396">
        <v>0</v>
      </c>
      <c r="EP13" s="971">
        <v>9</v>
      </c>
      <c r="EQ13" s="396">
        <v>0</v>
      </c>
      <c r="ER13" s="396">
        <v>1</v>
      </c>
      <c r="ES13" s="396">
        <v>0</v>
      </c>
      <c r="ET13" s="664"/>
      <c r="EU13" s="303"/>
      <c r="EV13" s="396" t="s">
        <v>362</v>
      </c>
      <c r="EW13" s="396" t="s">
        <v>363</v>
      </c>
      <c r="EX13" s="396" t="s">
        <v>354</v>
      </c>
      <c r="EY13" s="396">
        <v>9</v>
      </c>
      <c r="EZ13" s="396" t="s">
        <v>11</v>
      </c>
      <c r="FA13" s="396" t="s">
        <v>232</v>
      </c>
      <c r="FB13" s="396" t="s">
        <v>9</v>
      </c>
      <c r="FC13" s="396" t="s">
        <v>232</v>
      </c>
      <c r="FD13" s="396" t="s">
        <v>358</v>
      </c>
    </row>
    <row r="14" spans="1:160" customFormat="1">
      <c r="A14">
        <v>12</v>
      </c>
      <c r="B14">
        <v>1</v>
      </c>
      <c r="C14" t="s">
        <v>371</v>
      </c>
      <c r="D14" t="s">
        <v>372</v>
      </c>
      <c r="H14">
        <v>700</v>
      </c>
      <c r="I14">
        <v>41</v>
      </c>
      <c r="J14">
        <v>1</v>
      </c>
      <c r="K14">
        <v>0</v>
      </c>
      <c r="L14">
        <v>1</v>
      </c>
      <c r="M14">
        <v>0</v>
      </c>
      <c r="N14" s="1250" t="s">
        <v>362</v>
      </c>
      <c r="O14" s="1250">
        <v>0</v>
      </c>
      <c r="P14">
        <v>3</v>
      </c>
      <c r="Q14">
        <v>0</v>
      </c>
      <c r="R14">
        <v>3</v>
      </c>
      <c r="S14">
        <v>0</v>
      </c>
      <c r="T14">
        <v>0</v>
      </c>
      <c r="U14">
        <v>0</v>
      </c>
      <c r="V14">
        <v>0</v>
      </c>
      <c r="W14">
        <v>0</v>
      </c>
      <c r="X14">
        <v>3</v>
      </c>
      <c r="Y14">
        <v>0</v>
      </c>
      <c r="Z14">
        <v>3</v>
      </c>
      <c r="AA14">
        <v>0</v>
      </c>
      <c r="AB14">
        <v>0</v>
      </c>
      <c r="AC14">
        <v>0</v>
      </c>
      <c r="AD14">
        <v>0</v>
      </c>
      <c r="AE14">
        <v>0</v>
      </c>
      <c r="AF14">
        <v>0</v>
      </c>
      <c r="AG14">
        <v>0</v>
      </c>
      <c r="AH14">
        <v>0</v>
      </c>
      <c r="AI14">
        <v>0</v>
      </c>
      <c r="AJ14">
        <v>0</v>
      </c>
      <c r="AK14">
        <v>0</v>
      </c>
      <c r="AL14">
        <v>0</v>
      </c>
      <c r="AM14">
        <v>0</v>
      </c>
      <c r="AN14">
        <v>3</v>
      </c>
      <c r="AO14">
        <v>0</v>
      </c>
      <c r="AP14">
        <v>3</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3</v>
      </c>
      <c r="BY14">
        <v>0</v>
      </c>
      <c r="BZ14">
        <v>0</v>
      </c>
      <c r="CA14">
        <v>0</v>
      </c>
      <c r="CB14">
        <v>3</v>
      </c>
      <c r="CC14">
        <v>0</v>
      </c>
      <c r="CD14">
        <v>0</v>
      </c>
      <c r="CE14">
        <v>0</v>
      </c>
      <c r="CF14">
        <v>3</v>
      </c>
      <c r="CG14">
        <v>0</v>
      </c>
      <c r="CH14">
        <v>0</v>
      </c>
      <c r="CI14">
        <v>0</v>
      </c>
      <c r="CJ14">
        <v>3</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s="664"/>
      <c r="DL14" s="398">
        <v>0</v>
      </c>
      <c r="DM14" s="303">
        <v>0</v>
      </c>
      <c r="DN14" s="303">
        <v>0</v>
      </c>
      <c r="DO14" s="393">
        <v>0</v>
      </c>
      <c r="DP14" s="303">
        <v>0</v>
      </c>
      <c r="DQ14" s="303">
        <v>0</v>
      </c>
      <c r="DR14" s="303">
        <v>0</v>
      </c>
      <c r="DS14" s="393">
        <v>0</v>
      </c>
      <c r="DT14" s="303">
        <v>0</v>
      </c>
      <c r="DU14" s="303">
        <v>0</v>
      </c>
      <c r="DV14" s="303">
        <v>0</v>
      </c>
      <c r="DW14" s="303">
        <v>0</v>
      </c>
      <c r="DX14" s="303">
        <v>0</v>
      </c>
      <c r="DY14" s="303">
        <v>0</v>
      </c>
      <c r="DZ14" s="303">
        <v>0</v>
      </c>
      <c r="EA14" s="303">
        <v>0</v>
      </c>
      <c r="EB14" s="303">
        <v>0</v>
      </c>
      <c r="EC14" s="303">
        <v>0</v>
      </c>
      <c r="ED14" s="398">
        <v>0</v>
      </c>
      <c r="EE14" s="303">
        <v>0</v>
      </c>
      <c r="EF14" s="303">
        <v>0</v>
      </c>
      <c r="EG14" s="393">
        <v>0</v>
      </c>
      <c r="EH14" s="910">
        <v>0</v>
      </c>
      <c r="EI14" s="398">
        <v>3</v>
      </c>
      <c r="EJ14" s="393" t="b">
        <v>1</v>
      </c>
      <c r="EK14" s="971">
        <v>0</v>
      </c>
      <c r="EL14" s="971">
        <v>0</v>
      </c>
      <c r="EM14" s="396">
        <v>0</v>
      </c>
      <c r="EN14" s="396">
        <v>0</v>
      </c>
      <c r="EO14" s="396">
        <v>0</v>
      </c>
      <c r="EP14" s="971">
        <v>0</v>
      </c>
      <c r="EQ14" s="396">
        <v>0</v>
      </c>
      <c r="ER14" s="396">
        <v>0</v>
      </c>
      <c r="ES14" s="396">
        <v>0</v>
      </c>
      <c r="ET14" s="664"/>
      <c r="EU14" s="303"/>
      <c r="EV14" s="396" t="s">
        <v>362</v>
      </c>
      <c r="EW14" s="396" t="s">
        <v>363</v>
      </c>
      <c r="EX14" s="396" t="s">
        <v>354</v>
      </c>
      <c r="EY14" s="396">
        <v>3</v>
      </c>
      <c r="EZ14" s="396" t="s">
        <v>11</v>
      </c>
      <c r="FA14" s="396" t="s">
        <v>232</v>
      </c>
      <c r="FB14" s="396" t="s">
        <v>9</v>
      </c>
      <c r="FC14" s="396" t="s">
        <v>232</v>
      </c>
      <c r="FD14" s="396" t="s">
        <v>358</v>
      </c>
    </row>
    <row r="15" spans="1:160" customFormat="1">
      <c r="A15">
        <v>13</v>
      </c>
      <c r="B15">
        <v>1</v>
      </c>
      <c r="C15" t="s">
        <v>373</v>
      </c>
      <c r="D15" t="s">
        <v>374</v>
      </c>
      <c r="H15">
        <v>700</v>
      </c>
      <c r="I15">
        <v>43</v>
      </c>
      <c r="J15">
        <v>1</v>
      </c>
      <c r="K15">
        <v>0</v>
      </c>
      <c r="L15">
        <v>1</v>
      </c>
      <c r="M15">
        <v>0</v>
      </c>
      <c r="N15" s="1250" t="s">
        <v>362</v>
      </c>
      <c r="O15" s="1250">
        <v>0</v>
      </c>
      <c r="P15">
        <v>19</v>
      </c>
      <c r="Q15">
        <v>2</v>
      </c>
      <c r="R15">
        <v>15</v>
      </c>
      <c r="S15">
        <v>2</v>
      </c>
      <c r="T15">
        <v>0</v>
      </c>
      <c r="U15">
        <v>0</v>
      </c>
      <c r="V15">
        <v>0</v>
      </c>
      <c r="W15">
        <v>0</v>
      </c>
      <c r="X15">
        <v>19</v>
      </c>
      <c r="Y15">
        <v>2</v>
      </c>
      <c r="Z15">
        <v>15</v>
      </c>
      <c r="AA15">
        <v>2</v>
      </c>
      <c r="AB15">
        <v>1</v>
      </c>
      <c r="AC15">
        <v>0</v>
      </c>
      <c r="AD15">
        <v>6</v>
      </c>
      <c r="AE15">
        <v>0</v>
      </c>
      <c r="AF15">
        <v>0</v>
      </c>
      <c r="AG15">
        <v>0</v>
      </c>
      <c r="AH15">
        <v>0</v>
      </c>
      <c r="AI15">
        <v>0</v>
      </c>
      <c r="AJ15">
        <v>0</v>
      </c>
      <c r="AK15">
        <v>1</v>
      </c>
      <c r="AL15">
        <v>0</v>
      </c>
      <c r="AM15">
        <v>0</v>
      </c>
      <c r="AN15">
        <v>20</v>
      </c>
      <c r="AO15">
        <v>3</v>
      </c>
      <c r="AP15">
        <v>21</v>
      </c>
      <c r="AQ15">
        <v>2</v>
      </c>
      <c r="AR15">
        <v>0</v>
      </c>
      <c r="AS15">
        <v>0</v>
      </c>
      <c r="AT15">
        <v>0</v>
      </c>
      <c r="AU15">
        <v>0</v>
      </c>
      <c r="AV15">
        <v>0</v>
      </c>
      <c r="AW15">
        <v>0</v>
      </c>
      <c r="AX15">
        <v>0</v>
      </c>
      <c r="AY15">
        <v>0</v>
      </c>
      <c r="AZ15">
        <v>0</v>
      </c>
      <c r="BA15">
        <v>0</v>
      </c>
      <c r="BB15">
        <v>0</v>
      </c>
      <c r="BC15">
        <v>0</v>
      </c>
      <c r="BD15">
        <v>0</v>
      </c>
      <c r="BE15">
        <v>0</v>
      </c>
      <c r="BF15">
        <v>0</v>
      </c>
      <c r="BG15">
        <v>0</v>
      </c>
      <c r="BH15">
        <v>1</v>
      </c>
      <c r="BI15">
        <v>0</v>
      </c>
      <c r="BJ15">
        <v>2</v>
      </c>
      <c r="BK15">
        <v>0</v>
      </c>
      <c r="BL15">
        <v>1</v>
      </c>
      <c r="BM15">
        <v>0</v>
      </c>
      <c r="BN15">
        <v>2</v>
      </c>
      <c r="BO15">
        <v>0</v>
      </c>
      <c r="BP15">
        <v>0</v>
      </c>
      <c r="BQ15">
        <v>0</v>
      </c>
      <c r="BR15">
        <v>0</v>
      </c>
      <c r="BS15">
        <v>0</v>
      </c>
      <c r="BT15">
        <v>0</v>
      </c>
      <c r="BU15">
        <v>0</v>
      </c>
      <c r="BV15">
        <v>0</v>
      </c>
      <c r="BW15">
        <v>0</v>
      </c>
      <c r="BX15">
        <v>18</v>
      </c>
      <c r="BY15">
        <v>0</v>
      </c>
      <c r="BZ15">
        <v>0</v>
      </c>
      <c r="CA15">
        <v>0</v>
      </c>
      <c r="CB15">
        <v>14</v>
      </c>
      <c r="CC15">
        <v>0</v>
      </c>
      <c r="CD15">
        <v>0</v>
      </c>
      <c r="CE15">
        <v>0</v>
      </c>
      <c r="CF15">
        <v>19</v>
      </c>
      <c r="CG15">
        <v>0</v>
      </c>
      <c r="CH15">
        <v>2</v>
      </c>
      <c r="CI15">
        <v>0</v>
      </c>
      <c r="CJ15">
        <v>15</v>
      </c>
      <c r="CK15">
        <v>0</v>
      </c>
      <c r="CL15">
        <v>2</v>
      </c>
      <c r="CM15">
        <v>0</v>
      </c>
      <c r="CN15">
        <v>13</v>
      </c>
      <c r="CO15">
        <v>13</v>
      </c>
      <c r="CP15">
        <v>8</v>
      </c>
      <c r="CQ15">
        <v>0</v>
      </c>
      <c r="CR15">
        <v>1.1304347826086956</v>
      </c>
      <c r="CS15">
        <v>1</v>
      </c>
      <c r="CT15">
        <v>0</v>
      </c>
      <c r="CU15">
        <v>0</v>
      </c>
      <c r="CV15">
        <v>0</v>
      </c>
      <c r="CW15">
        <v>0</v>
      </c>
      <c r="CX15">
        <v>0</v>
      </c>
      <c r="CY15">
        <v>0</v>
      </c>
      <c r="CZ15">
        <v>1</v>
      </c>
      <c r="DA15">
        <v>0</v>
      </c>
      <c r="DB15">
        <v>1</v>
      </c>
      <c r="DC15">
        <v>1</v>
      </c>
      <c r="DD15">
        <v>0</v>
      </c>
      <c r="DE15">
        <v>1</v>
      </c>
      <c r="DF15">
        <v>0</v>
      </c>
      <c r="DG15">
        <v>1</v>
      </c>
      <c r="DH15">
        <v>0</v>
      </c>
      <c r="DI15">
        <v>0</v>
      </c>
      <c r="DJ15">
        <v>1</v>
      </c>
      <c r="DK15" s="664"/>
      <c r="DL15" s="398">
        <v>0</v>
      </c>
      <c r="DM15" s="303">
        <v>0</v>
      </c>
      <c r="DN15" s="303">
        <v>0</v>
      </c>
      <c r="DO15" s="393">
        <v>0</v>
      </c>
      <c r="DP15" s="303">
        <v>0</v>
      </c>
      <c r="DQ15" s="303">
        <v>0</v>
      </c>
      <c r="DR15" s="303">
        <v>0</v>
      </c>
      <c r="DS15" s="393">
        <v>0</v>
      </c>
      <c r="DT15" s="303">
        <v>0</v>
      </c>
      <c r="DU15" s="303">
        <v>0</v>
      </c>
      <c r="DV15" s="303">
        <v>0</v>
      </c>
      <c r="DW15" s="303">
        <v>0</v>
      </c>
      <c r="DX15" s="303">
        <v>0</v>
      </c>
      <c r="DY15" s="303">
        <v>0</v>
      </c>
      <c r="DZ15" s="303">
        <v>0</v>
      </c>
      <c r="EA15" s="303">
        <v>0</v>
      </c>
      <c r="EB15" s="303">
        <v>0</v>
      </c>
      <c r="EC15" s="303">
        <v>0</v>
      </c>
      <c r="ED15" s="398">
        <v>0</v>
      </c>
      <c r="EE15" s="303">
        <v>0</v>
      </c>
      <c r="EF15" s="303">
        <v>0</v>
      </c>
      <c r="EG15" s="393">
        <v>0</v>
      </c>
      <c r="EH15" s="910">
        <v>0</v>
      </c>
      <c r="EI15" s="398">
        <v>23</v>
      </c>
      <c r="EJ15" s="393" t="b">
        <v>0</v>
      </c>
      <c r="EK15" s="971">
        <v>21</v>
      </c>
      <c r="EL15" s="971">
        <v>23</v>
      </c>
      <c r="EM15" s="396">
        <v>0</v>
      </c>
      <c r="EN15" s="396">
        <v>1</v>
      </c>
      <c r="EO15" s="396">
        <v>0</v>
      </c>
      <c r="EP15" s="971">
        <v>23</v>
      </c>
      <c r="EQ15" s="396">
        <v>0</v>
      </c>
      <c r="ER15" s="396">
        <v>0</v>
      </c>
      <c r="ES15" s="396">
        <v>1</v>
      </c>
      <c r="ET15" s="664"/>
      <c r="EU15" s="303"/>
      <c r="EV15" s="396" t="s">
        <v>362</v>
      </c>
      <c r="EW15" s="396" t="s">
        <v>363</v>
      </c>
      <c r="EX15" s="396" t="s">
        <v>354</v>
      </c>
      <c r="EY15" s="396">
        <v>23</v>
      </c>
      <c r="EZ15" s="396" t="s">
        <v>12</v>
      </c>
      <c r="FA15" s="396" t="s">
        <v>232</v>
      </c>
      <c r="FB15" s="396" t="s">
        <v>9</v>
      </c>
      <c r="FC15" s="396" t="s">
        <v>232</v>
      </c>
      <c r="FD15" s="396" t="s">
        <v>358</v>
      </c>
    </row>
    <row r="16" spans="1:160" customFormat="1">
      <c r="A16">
        <v>14</v>
      </c>
      <c r="B16">
        <v>1</v>
      </c>
      <c r="C16">
        <v>0</v>
      </c>
      <c r="D16">
        <v>0</v>
      </c>
      <c r="H16">
        <v>700</v>
      </c>
      <c r="I16">
        <v>41</v>
      </c>
      <c r="J16">
        <v>1</v>
      </c>
      <c r="K16">
        <v>0</v>
      </c>
      <c r="L16">
        <v>1</v>
      </c>
      <c r="M16">
        <v>0</v>
      </c>
      <c r="N16" s="1250" t="s">
        <v>362</v>
      </c>
      <c r="O16" s="1250">
        <v>0</v>
      </c>
      <c r="P16">
        <v>6</v>
      </c>
      <c r="Q16">
        <v>0</v>
      </c>
      <c r="R16">
        <v>5</v>
      </c>
      <c r="S16">
        <v>0</v>
      </c>
      <c r="T16">
        <v>1</v>
      </c>
      <c r="U16">
        <v>0</v>
      </c>
      <c r="V16">
        <v>1</v>
      </c>
      <c r="W16">
        <v>0</v>
      </c>
      <c r="X16">
        <v>7</v>
      </c>
      <c r="Y16">
        <v>0</v>
      </c>
      <c r="Z16">
        <v>6</v>
      </c>
      <c r="AA16">
        <v>0</v>
      </c>
      <c r="AB16">
        <v>0</v>
      </c>
      <c r="AC16">
        <v>0</v>
      </c>
      <c r="AD16">
        <v>1</v>
      </c>
      <c r="AE16">
        <v>0</v>
      </c>
      <c r="AF16">
        <v>0</v>
      </c>
      <c r="AG16">
        <v>0</v>
      </c>
      <c r="AH16">
        <v>0</v>
      </c>
      <c r="AI16">
        <v>0</v>
      </c>
      <c r="AJ16">
        <v>1</v>
      </c>
      <c r="AK16">
        <v>0</v>
      </c>
      <c r="AL16">
        <v>1</v>
      </c>
      <c r="AM16">
        <v>0</v>
      </c>
      <c r="AN16">
        <v>8</v>
      </c>
      <c r="AO16">
        <v>0</v>
      </c>
      <c r="AP16">
        <v>8</v>
      </c>
      <c r="AQ16">
        <v>0</v>
      </c>
      <c r="AR16">
        <v>0</v>
      </c>
      <c r="AS16">
        <v>0</v>
      </c>
      <c r="AT16">
        <v>0</v>
      </c>
      <c r="AU16">
        <v>0</v>
      </c>
      <c r="AV16">
        <v>0</v>
      </c>
      <c r="AW16">
        <v>0</v>
      </c>
      <c r="AX16">
        <v>0</v>
      </c>
      <c r="AY16">
        <v>0</v>
      </c>
      <c r="AZ16">
        <v>0</v>
      </c>
      <c r="BA16">
        <v>0</v>
      </c>
      <c r="BB16">
        <v>0</v>
      </c>
      <c r="BC16">
        <v>0</v>
      </c>
      <c r="BD16">
        <v>0</v>
      </c>
      <c r="BE16">
        <v>0</v>
      </c>
      <c r="BF16">
        <v>0</v>
      </c>
      <c r="BG16">
        <v>0</v>
      </c>
      <c r="BH16">
        <v>2</v>
      </c>
      <c r="BI16">
        <v>1</v>
      </c>
      <c r="BJ16">
        <v>0</v>
      </c>
      <c r="BK16">
        <v>0</v>
      </c>
      <c r="BL16">
        <v>2</v>
      </c>
      <c r="BM16">
        <v>1</v>
      </c>
      <c r="BN16">
        <v>0</v>
      </c>
      <c r="BO16">
        <v>0</v>
      </c>
      <c r="BP16">
        <v>0</v>
      </c>
      <c r="BQ16">
        <v>0</v>
      </c>
      <c r="BR16">
        <v>0</v>
      </c>
      <c r="BS16">
        <v>0</v>
      </c>
      <c r="BT16">
        <v>0</v>
      </c>
      <c r="BU16">
        <v>0</v>
      </c>
      <c r="BV16">
        <v>0</v>
      </c>
      <c r="BW16">
        <v>0</v>
      </c>
      <c r="BX16">
        <v>5</v>
      </c>
      <c r="BY16">
        <v>0</v>
      </c>
      <c r="BZ16">
        <v>0</v>
      </c>
      <c r="CA16">
        <v>0</v>
      </c>
      <c r="CB16">
        <v>4</v>
      </c>
      <c r="CC16">
        <v>0</v>
      </c>
      <c r="CD16">
        <v>0</v>
      </c>
      <c r="CE16">
        <v>0</v>
      </c>
      <c r="CF16">
        <v>7</v>
      </c>
      <c r="CG16">
        <v>1</v>
      </c>
      <c r="CH16">
        <v>0</v>
      </c>
      <c r="CI16">
        <v>0</v>
      </c>
      <c r="CJ16">
        <v>6</v>
      </c>
      <c r="CK16">
        <v>1</v>
      </c>
      <c r="CL16">
        <v>0</v>
      </c>
      <c r="CM16">
        <v>0</v>
      </c>
      <c r="CN16">
        <v>1</v>
      </c>
      <c r="CO16">
        <v>1</v>
      </c>
      <c r="CP16">
        <v>0</v>
      </c>
      <c r="CQ16">
        <v>0</v>
      </c>
      <c r="CR16">
        <v>0.25</v>
      </c>
      <c r="CS16">
        <v>2</v>
      </c>
      <c r="CT16">
        <v>0</v>
      </c>
      <c r="CU16">
        <v>0</v>
      </c>
      <c r="CV16">
        <v>0</v>
      </c>
      <c r="CW16">
        <v>0</v>
      </c>
      <c r="CX16">
        <v>0</v>
      </c>
      <c r="CY16">
        <v>0</v>
      </c>
      <c r="CZ16">
        <v>1</v>
      </c>
      <c r="DA16">
        <v>0</v>
      </c>
      <c r="DB16">
        <v>1</v>
      </c>
      <c r="DC16">
        <v>0</v>
      </c>
      <c r="DD16">
        <v>0</v>
      </c>
      <c r="DE16">
        <v>0</v>
      </c>
      <c r="DF16">
        <v>0</v>
      </c>
      <c r="DG16">
        <v>1</v>
      </c>
      <c r="DH16">
        <v>0</v>
      </c>
      <c r="DI16">
        <v>0</v>
      </c>
      <c r="DJ16">
        <v>0</v>
      </c>
      <c r="DK16" s="664"/>
      <c r="DL16" s="398">
        <v>0</v>
      </c>
      <c r="DM16" s="303">
        <v>0</v>
      </c>
      <c r="DN16" s="303">
        <v>0</v>
      </c>
      <c r="DO16" s="393">
        <v>0</v>
      </c>
      <c r="DP16" s="303">
        <v>0</v>
      </c>
      <c r="DQ16" s="303">
        <v>0</v>
      </c>
      <c r="DR16" s="303">
        <v>0</v>
      </c>
      <c r="DS16" s="393">
        <v>0</v>
      </c>
      <c r="DT16" s="303">
        <v>0</v>
      </c>
      <c r="DU16" s="303">
        <v>0</v>
      </c>
      <c r="DV16" s="303">
        <v>0</v>
      </c>
      <c r="DW16" s="303">
        <v>0</v>
      </c>
      <c r="DX16" s="303">
        <v>0</v>
      </c>
      <c r="DY16" s="303">
        <v>0</v>
      </c>
      <c r="DZ16" s="303">
        <v>0</v>
      </c>
      <c r="EA16" s="303">
        <v>0</v>
      </c>
      <c r="EB16" s="303">
        <v>0</v>
      </c>
      <c r="EC16" s="303">
        <v>0</v>
      </c>
      <c r="ED16" s="398">
        <v>0</v>
      </c>
      <c r="EE16" s="303">
        <v>0</v>
      </c>
      <c r="EF16" s="303">
        <v>0</v>
      </c>
      <c r="EG16" s="393">
        <v>0</v>
      </c>
      <c r="EH16" s="910">
        <v>0</v>
      </c>
      <c r="EI16" s="398">
        <v>8</v>
      </c>
      <c r="EJ16" s="393" t="b">
        <v>1</v>
      </c>
      <c r="EK16" s="971">
        <v>5</v>
      </c>
      <c r="EL16" s="971">
        <v>8</v>
      </c>
      <c r="EM16" s="396">
        <v>0</v>
      </c>
      <c r="EN16" s="396">
        <v>1</v>
      </c>
      <c r="EO16" s="396">
        <v>0</v>
      </c>
      <c r="EP16" s="971">
        <v>8</v>
      </c>
      <c r="EQ16" s="396">
        <v>0</v>
      </c>
      <c r="ER16" s="396">
        <v>1</v>
      </c>
      <c r="ES16" s="396">
        <v>0</v>
      </c>
      <c r="ET16" s="664"/>
      <c r="EU16" s="303"/>
      <c r="EV16" s="396" t="s">
        <v>362</v>
      </c>
      <c r="EW16" s="396" t="s">
        <v>363</v>
      </c>
      <c r="EX16" s="396" t="s">
        <v>354</v>
      </c>
      <c r="EY16" s="396">
        <v>8</v>
      </c>
      <c r="EZ16" s="396" t="s">
        <v>11</v>
      </c>
      <c r="FA16" s="396" t="s">
        <v>232</v>
      </c>
      <c r="FB16" s="396" t="s">
        <v>9</v>
      </c>
      <c r="FC16" s="396" t="s">
        <v>232</v>
      </c>
      <c r="FD16" s="396" t="s">
        <v>358</v>
      </c>
    </row>
    <row r="17" spans="1:160" customFormat="1">
      <c r="A17">
        <v>15</v>
      </c>
      <c r="B17">
        <v>1</v>
      </c>
      <c r="C17">
        <v>0</v>
      </c>
      <c r="D17" t="s">
        <v>375</v>
      </c>
      <c r="H17">
        <v>700</v>
      </c>
      <c r="I17">
        <v>43</v>
      </c>
      <c r="J17">
        <v>1</v>
      </c>
      <c r="K17">
        <v>0</v>
      </c>
      <c r="L17">
        <v>1</v>
      </c>
      <c r="M17">
        <v>0</v>
      </c>
      <c r="N17" s="1250" t="s">
        <v>362</v>
      </c>
      <c r="O17" s="1250">
        <v>0</v>
      </c>
      <c r="P17">
        <v>11</v>
      </c>
      <c r="Q17">
        <v>0</v>
      </c>
      <c r="R17">
        <v>12</v>
      </c>
      <c r="S17">
        <v>0</v>
      </c>
      <c r="T17">
        <v>1</v>
      </c>
      <c r="U17">
        <v>2</v>
      </c>
      <c r="V17">
        <v>1</v>
      </c>
      <c r="W17">
        <v>2</v>
      </c>
      <c r="X17">
        <v>12</v>
      </c>
      <c r="Y17">
        <v>2</v>
      </c>
      <c r="Z17">
        <v>13</v>
      </c>
      <c r="AA17">
        <v>2</v>
      </c>
      <c r="AB17">
        <v>0</v>
      </c>
      <c r="AC17">
        <v>0</v>
      </c>
      <c r="AD17">
        <v>1</v>
      </c>
      <c r="AE17">
        <v>0</v>
      </c>
      <c r="AF17">
        <v>0</v>
      </c>
      <c r="AG17">
        <v>0</v>
      </c>
      <c r="AH17">
        <v>0</v>
      </c>
      <c r="AI17">
        <v>0</v>
      </c>
      <c r="AJ17">
        <v>0</v>
      </c>
      <c r="AK17">
        <v>0</v>
      </c>
      <c r="AL17">
        <v>0</v>
      </c>
      <c r="AM17">
        <v>0</v>
      </c>
      <c r="AN17">
        <v>12</v>
      </c>
      <c r="AO17">
        <v>2</v>
      </c>
      <c r="AP17">
        <v>14</v>
      </c>
      <c r="AQ17">
        <v>2</v>
      </c>
      <c r="AR17">
        <v>0</v>
      </c>
      <c r="AS17">
        <v>0</v>
      </c>
      <c r="AT17">
        <v>0</v>
      </c>
      <c r="AU17">
        <v>0</v>
      </c>
      <c r="AV17">
        <v>0</v>
      </c>
      <c r="AW17">
        <v>0</v>
      </c>
      <c r="AX17">
        <v>0</v>
      </c>
      <c r="AY17">
        <v>0</v>
      </c>
      <c r="AZ17">
        <v>0</v>
      </c>
      <c r="BA17">
        <v>0</v>
      </c>
      <c r="BB17">
        <v>0</v>
      </c>
      <c r="BC17">
        <v>0</v>
      </c>
      <c r="BD17">
        <v>0</v>
      </c>
      <c r="BE17">
        <v>0</v>
      </c>
      <c r="BF17">
        <v>0</v>
      </c>
      <c r="BG17">
        <v>0</v>
      </c>
      <c r="BH17">
        <v>3</v>
      </c>
      <c r="BI17">
        <v>1</v>
      </c>
      <c r="BJ17">
        <v>2</v>
      </c>
      <c r="BK17">
        <v>2</v>
      </c>
      <c r="BL17">
        <v>4</v>
      </c>
      <c r="BM17">
        <v>0</v>
      </c>
      <c r="BN17">
        <v>2</v>
      </c>
      <c r="BO17">
        <v>2</v>
      </c>
      <c r="BP17">
        <v>0</v>
      </c>
      <c r="BQ17">
        <v>0</v>
      </c>
      <c r="BR17">
        <v>0</v>
      </c>
      <c r="BS17">
        <v>0</v>
      </c>
      <c r="BT17">
        <v>0</v>
      </c>
      <c r="BU17">
        <v>0</v>
      </c>
      <c r="BV17">
        <v>0</v>
      </c>
      <c r="BW17">
        <v>0</v>
      </c>
      <c r="BX17">
        <v>9</v>
      </c>
      <c r="BY17">
        <v>0</v>
      </c>
      <c r="BZ17">
        <v>0</v>
      </c>
      <c r="CA17">
        <v>0</v>
      </c>
      <c r="CB17">
        <v>9</v>
      </c>
      <c r="CC17">
        <v>1</v>
      </c>
      <c r="CD17">
        <v>0</v>
      </c>
      <c r="CE17">
        <v>0</v>
      </c>
      <c r="CF17">
        <v>12</v>
      </c>
      <c r="CG17">
        <v>1</v>
      </c>
      <c r="CH17">
        <v>2</v>
      </c>
      <c r="CI17">
        <v>2</v>
      </c>
      <c r="CJ17">
        <v>13</v>
      </c>
      <c r="CK17">
        <v>1</v>
      </c>
      <c r="CL17">
        <v>2</v>
      </c>
      <c r="CM17">
        <v>2</v>
      </c>
      <c r="CN17">
        <v>2</v>
      </c>
      <c r="CO17">
        <v>0</v>
      </c>
      <c r="CP17">
        <v>0</v>
      </c>
      <c r="CQ17">
        <v>0</v>
      </c>
      <c r="CR17">
        <v>0.14285714285714285</v>
      </c>
      <c r="CS17">
        <v>0</v>
      </c>
      <c r="CT17">
        <v>0</v>
      </c>
      <c r="CU17">
        <v>0</v>
      </c>
      <c r="CV17">
        <v>0</v>
      </c>
      <c r="CW17">
        <v>0</v>
      </c>
      <c r="CX17">
        <v>0</v>
      </c>
      <c r="CY17">
        <v>0</v>
      </c>
      <c r="CZ17">
        <v>0</v>
      </c>
      <c r="DA17">
        <v>0</v>
      </c>
      <c r="DB17">
        <v>0</v>
      </c>
      <c r="DC17">
        <v>0</v>
      </c>
      <c r="DD17">
        <v>0</v>
      </c>
      <c r="DE17">
        <v>0</v>
      </c>
      <c r="DF17">
        <v>0</v>
      </c>
      <c r="DG17">
        <v>0</v>
      </c>
      <c r="DH17">
        <v>0</v>
      </c>
      <c r="DI17">
        <v>0</v>
      </c>
      <c r="DJ17">
        <v>0</v>
      </c>
      <c r="DK17" s="664"/>
      <c r="DL17" s="398">
        <v>0</v>
      </c>
      <c r="DM17" s="303">
        <v>0</v>
      </c>
      <c r="DN17" s="303">
        <v>0</v>
      </c>
      <c r="DO17" s="393">
        <v>0</v>
      </c>
      <c r="DP17" s="303">
        <v>0</v>
      </c>
      <c r="DQ17" s="303">
        <v>0</v>
      </c>
      <c r="DR17" s="303">
        <v>0</v>
      </c>
      <c r="DS17" s="393">
        <v>0</v>
      </c>
      <c r="DT17" s="303">
        <v>0</v>
      </c>
      <c r="DU17" s="303">
        <v>0</v>
      </c>
      <c r="DV17" s="303">
        <v>0</v>
      </c>
      <c r="DW17" s="303">
        <v>0</v>
      </c>
      <c r="DX17" s="303">
        <v>0</v>
      </c>
      <c r="DY17" s="303">
        <v>0</v>
      </c>
      <c r="DZ17" s="303">
        <v>0</v>
      </c>
      <c r="EA17" s="303">
        <v>0</v>
      </c>
      <c r="EB17" s="303">
        <v>0</v>
      </c>
      <c r="EC17" s="303">
        <v>0</v>
      </c>
      <c r="ED17" s="398">
        <v>0</v>
      </c>
      <c r="EE17" s="303">
        <v>0</v>
      </c>
      <c r="EF17" s="303">
        <v>0</v>
      </c>
      <c r="EG17" s="393">
        <v>0</v>
      </c>
      <c r="EH17" s="910">
        <v>0</v>
      </c>
      <c r="EI17" s="398">
        <v>14</v>
      </c>
      <c r="EJ17" s="393" t="b">
        <v>0</v>
      </c>
      <c r="EK17" s="971">
        <v>0</v>
      </c>
      <c r="EL17" s="971">
        <v>0</v>
      </c>
      <c r="EM17" s="396">
        <v>0</v>
      </c>
      <c r="EN17" s="396">
        <v>0</v>
      </c>
      <c r="EO17" s="396">
        <v>0</v>
      </c>
      <c r="EP17" s="971">
        <v>0</v>
      </c>
      <c r="EQ17" s="396">
        <v>0</v>
      </c>
      <c r="ER17" s="396">
        <v>0</v>
      </c>
      <c r="ES17" s="396">
        <v>0</v>
      </c>
      <c r="ET17" s="664"/>
      <c r="EU17" s="303"/>
      <c r="EV17" s="396" t="s">
        <v>362</v>
      </c>
      <c r="EW17" s="396" t="s">
        <v>363</v>
      </c>
      <c r="EX17" s="396" t="s">
        <v>354</v>
      </c>
      <c r="EY17" s="396">
        <v>16</v>
      </c>
      <c r="EZ17" s="396" t="s">
        <v>12</v>
      </c>
      <c r="FA17" s="396" t="s">
        <v>232</v>
      </c>
      <c r="FB17" s="396" t="s">
        <v>9</v>
      </c>
      <c r="FC17" s="396" t="s">
        <v>232</v>
      </c>
      <c r="FD17" s="396" t="s">
        <v>358</v>
      </c>
    </row>
    <row r="18" spans="1:160" customFormat="1">
      <c r="A18">
        <v>16</v>
      </c>
      <c r="B18">
        <v>1</v>
      </c>
      <c r="C18">
        <v>0</v>
      </c>
      <c r="D18">
        <v>0</v>
      </c>
      <c r="H18">
        <v>700</v>
      </c>
      <c r="I18">
        <v>32</v>
      </c>
      <c r="J18">
        <v>1</v>
      </c>
      <c r="K18">
        <v>0</v>
      </c>
      <c r="L18">
        <v>1</v>
      </c>
      <c r="M18">
        <v>0</v>
      </c>
      <c r="N18" s="1250" t="s">
        <v>362</v>
      </c>
      <c r="O18" s="1250">
        <v>0</v>
      </c>
      <c r="P18">
        <v>26</v>
      </c>
      <c r="Q18">
        <v>4</v>
      </c>
      <c r="R18">
        <v>28</v>
      </c>
      <c r="S18">
        <v>4</v>
      </c>
      <c r="T18">
        <v>1</v>
      </c>
      <c r="U18">
        <v>1</v>
      </c>
      <c r="V18">
        <v>1</v>
      </c>
      <c r="W18">
        <v>1</v>
      </c>
      <c r="X18">
        <v>27</v>
      </c>
      <c r="Y18">
        <v>5</v>
      </c>
      <c r="Z18">
        <v>29</v>
      </c>
      <c r="AA18">
        <v>5</v>
      </c>
      <c r="AB18">
        <v>2</v>
      </c>
      <c r="AC18">
        <v>0</v>
      </c>
      <c r="AD18">
        <v>1</v>
      </c>
      <c r="AE18">
        <v>0</v>
      </c>
      <c r="AF18">
        <v>0</v>
      </c>
      <c r="AG18">
        <v>0</v>
      </c>
      <c r="AH18">
        <v>0</v>
      </c>
      <c r="AI18">
        <v>0</v>
      </c>
      <c r="AJ18">
        <v>0</v>
      </c>
      <c r="AK18">
        <v>0</v>
      </c>
      <c r="AL18">
        <v>0</v>
      </c>
      <c r="AM18">
        <v>0</v>
      </c>
      <c r="AN18">
        <v>29</v>
      </c>
      <c r="AO18">
        <v>5</v>
      </c>
      <c r="AP18">
        <v>30</v>
      </c>
      <c r="AQ18">
        <v>5</v>
      </c>
      <c r="AR18">
        <v>0</v>
      </c>
      <c r="AS18">
        <v>0</v>
      </c>
      <c r="AT18">
        <v>0</v>
      </c>
      <c r="AU18">
        <v>0</v>
      </c>
      <c r="AV18">
        <v>0</v>
      </c>
      <c r="AW18">
        <v>0</v>
      </c>
      <c r="AX18">
        <v>0</v>
      </c>
      <c r="AY18">
        <v>0</v>
      </c>
      <c r="AZ18">
        <v>0</v>
      </c>
      <c r="BA18">
        <v>0</v>
      </c>
      <c r="BB18">
        <v>0</v>
      </c>
      <c r="BC18">
        <v>0</v>
      </c>
      <c r="BD18">
        <v>0</v>
      </c>
      <c r="BE18">
        <v>0</v>
      </c>
      <c r="BF18">
        <v>0</v>
      </c>
      <c r="BG18">
        <v>0</v>
      </c>
      <c r="BH18">
        <v>2</v>
      </c>
      <c r="BI18">
        <v>0</v>
      </c>
      <c r="BJ18">
        <v>5</v>
      </c>
      <c r="BK18">
        <v>1</v>
      </c>
      <c r="BL18">
        <v>2</v>
      </c>
      <c r="BM18">
        <v>0</v>
      </c>
      <c r="BN18">
        <v>5</v>
      </c>
      <c r="BO18">
        <v>1</v>
      </c>
      <c r="BP18">
        <v>0</v>
      </c>
      <c r="BQ18">
        <v>0</v>
      </c>
      <c r="BR18">
        <v>0</v>
      </c>
      <c r="BS18">
        <v>0</v>
      </c>
      <c r="BT18">
        <v>0</v>
      </c>
      <c r="BU18">
        <v>0</v>
      </c>
      <c r="BV18">
        <v>0</v>
      </c>
      <c r="BW18">
        <v>0</v>
      </c>
      <c r="BX18">
        <v>25</v>
      </c>
      <c r="BY18">
        <v>1</v>
      </c>
      <c r="BZ18">
        <v>0</v>
      </c>
      <c r="CA18">
        <v>0</v>
      </c>
      <c r="CB18">
        <v>27</v>
      </c>
      <c r="CC18">
        <v>1</v>
      </c>
      <c r="CD18">
        <v>0</v>
      </c>
      <c r="CE18">
        <v>0</v>
      </c>
      <c r="CF18">
        <v>27</v>
      </c>
      <c r="CG18">
        <v>1</v>
      </c>
      <c r="CH18">
        <v>5</v>
      </c>
      <c r="CI18">
        <v>1</v>
      </c>
      <c r="CJ18">
        <v>29</v>
      </c>
      <c r="CK18">
        <v>1</v>
      </c>
      <c r="CL18">
        <v>5</v>
      </c>
      <c r="CM18">
        <v>1</v>
      </c>
      <c r="CN18">
        <v>1</v>
      </c>
      <c r="CO18">
        <v>0</v>
      </c>
      <c r="CP18">
        <v>0</v>
      </c>
      <c r="CQ18">
        <v>0</v>
      </c>
      <c r="CR18">
        <v>2.9411764705882353E-2</v>
      </c>
      <c r="CS18">
        <v>6</v>
      </c>
      <c r="CT18">
        <v>0</v>
      </c>
      <c r="CU18">
        <v>1</v>
      </c>
      <c r="CV18">
        <v>0</v>
      </c>
      <c r="CW18">
        <v>1</v>
      </c>
      <c r="CX18">
        <v>0</v>
      </c>
      <c r="CY18">
        <v>0</v>
      </c>
      <c r="CZ18">
        <v>0</v>
      </c>
      <c r="DA18">
        <v>1</v>
      </c>
      <c r="DB18">
        <v>3</v>
      </c>
      <c r="DC18">
        <v>0</v>
      </c>
      <c r="DD18">
        <v>0</v>
      </c>
      <c r="DE18">
        <v>0</v>
      </c>
      <c r="DF18">
        <v>1</v>
      </c>
      <c r="DG18">
        <v>1</v>
      </c>
      <c r="DH18">
        <v>0</v>
      </c>
      <c r="DI18">
        <v>0</v>
      </c>
      <c r="DJ18">
        <v>0</v>
      </c>
      <c r="DK18" s="664"/>
      <c r="DL18" s="398">
        <v>0</v>
      </c>
      <c r="DM18" s="303">
        <v>0</v>
      </c>
      <c r="DN18" s="303">
        <v>0</v>
      </c>
      <c r="DO18" s="393">
        <v>0</v>
      </c>
      <c r="DP18" s="303">
        <v>0</v>
      </c>
      <c r="DQ18" s="303">
        <v>0</v>
      </c>
      <c r="DR18" s="303">
        <v>0</v>
      </c>
      <c r="DS18" s="393">
        <v>0</v>
      </c>
      <c r="DT18" s="303">
        <v>0</v>
      </c>
      <c r="DU18" s="303">
        <v>0</v>
      </c>
      <c r="DV18" s="303">
        <v>0</v>
      </c>
      <c r="DW18" s="303">
        <v>0</v>
      </c>
      <c r="DX18" s="303">
        <v>0</v>
      </c>
      <c r="DY18" s="303">
        <v>0</v>
      </c>
      <c r="DZ18" s="303">
        <v>0</v>
      </c>
      <c r="EA18" s="303">
        <v>0</v>
      </c>
      <c r="EB18" s="303">
        <v>0</v>
      </c>
      <c r="EC18" s="303">
        <v>0</v>
      </c>
      <c r="ED18" s="398">
        <v>0</v>
      </c>
      <c r="EE18" s="303">
        <v>0</v>
      </c>
      <c r="EF18" s="303">
        <v>0</v>
      </c>
      <c r="EG18" s="393">
        <v>0</v>
      </c>
      <c r="EH18" s="910">
        <v>0</v>
      </c>
      <c r="EI18" s="398">
        <v>34</v>
      </c>
      <c r="EJ18" s="393" t="b">
        <v>0</v>
      </c>
      <c r="EK18" s="971">
        <v>26</v>
      </c>
      <c r="EL18" s="971">
        <v>35</v>
      </c>
      <c r="EM18" s="396">
        <v>0</v>
      </c>
      <c r="EN18" s="396">
        <v>0</v>
      </c>
      <c r="EO18" s="396">
        <v>1</v>
      </c>
      <c r="EP18" s="971">
        <v>35</v>
      </c>
      <c r="EQ18" s="396">
        <v>0</v>
      </c>
      <c r="ER18" s="396">
        <v>1</v>
      </c>
      <c r="ES18" s="396">
        <v>0</v>
      </c>
      <c r="ET18" s="664"/>
      <c r="EU18" s="303"/>
      <c r="EV18" s="396" t="s">
        <v>362</v>
      </c>
      <c r="EW18" s="396" t="s">
        <v>363</v>
      </c>
      <c r="EX18" s="396" t="s">
        <v>354</v>
      </c>
      <c r="EY18" s="396">
        <v>35</v>
      </c>
      <c r="EZ18" s="396" t="s">
        <v>12</v>
      </c>
      <c r="FA18" s="396" t="s">
        <v>232</v>
      </c>
      <c r="FB18" s="396" t="s">
        <v>9</v>
      </c>
      <c r="FC18" s="396" t="s">
        <v>232</v>
      </c>
      <c r="FD18" s="396" t="s">
        <v>346</v>
      </c>
    </row>
    <row r="19" spans="1:160" customFormat="1">
      <c r="A19">
        <v>17</v>
      </c>
      <c r="B19">
        <v>1</v>
      </c>
      <c r="C19" t="s">
        <v>376</v>
      </c>
      <c r="D19" t="s">
        <v>377</v>
      </c>
      <c r="H19">
        <v>700</v>
      </c>
      <c r="I19">
        <v>43</v>
      </c>
      <c r="J19">
        <v>1</v>
      </c>
      <c r="K19">
        <v>0</v>
      </c>
      <c r="L19">
        <v>1</v>
      </c>
      <c r="M19">
        <v>0</v>
      </c>
      <c r="N19" s="1250" t="s">
        <v>362</v>
      </c>
      <c r="O19" s="1250">
        <v>0</v>
      </c>
      <c r="P19">
        <v>65</v>
      </c>
      <c r="Q19">
        <v>3</v>
      </c>
      <c r="R19">
        <v>63</v>
      </c>
      <c r="S19">
        <v>3</v>
      </c>
      <c r="T19">
        <v>0</v>
      </c>
      <c r="U19">
        <v>3</v>
      </c>
      <c r="V19">
        <v>3</v>
      </c>
      <c r="W19">
        <v>3</v>
      </c>
      <c r="X19">
        <v>65</v>
      </c>
      <c r="Y19">
        <v>6</v>
      </c>
      <c r="Z19">
        <v>66</v>
      </c>
      <c r="AA19">
        <v>6</v>
      </c>
      <c r="AB19">
        <v>11</v>
      </c>
      <c r="AC19">
        <v>1</v>
      </c>
      <c r="AD19">
        <v>3</v>
      </c>
      <c r="AE19">
        <v>2</v>
      </c>
      <c r="AF19">
        <v>2</v>
      </c>
      <c r="AG19">
        <v>0</v>
      </c>
      <c r="AH19">
        <v>1</v>
      </c>
      <c r="AI19">
        <v>0</v>
      </c>
      <c r="AJ19">
        <v>0</v>
      </c>
      <c r="AK19">
        <v>0</v>
      </c>
      <c r="AL19">
        <v>0</v>
      </c>
      <c r="AM19">
        <v>0</v>
      </c>
      <c r="AN19">
        <v>78</v>
      </c>
      <c r="AO19">
        <v>7</v>
      </c>
      <c r="AP19">
        <v>70</v>
      </c>
      <c r="AQ19">
        <v>8</v>
      </c>
      <c r="AR19">
        <v>0</v>
      </c>
      <c r="AS19">
        <v>0</v>
      </c>
      <c r="AT19">
        <v>0</v>
      </c>
      <c r="AU19">
        <v>0</v>
      </c>
      <c r="AV19">
        <v>0</v>
      </c>
      <c r="AW19">
        <v>0</v>
      </c>
      <c r="AX19">
        <v>0</v>
      </c>
      <c r="AY19">
        <v>0</v>
      </c>
      <c r="AZ19">
        <v>0</v>
      </c>
      <c r="BA19">
        <v>0</v>
      </c>
      <c r="BB19">
        <v>0</v>
      </c>
      <c r="BC19">
        <v>0</v>
      </c>
      <c r="BD19">
        <v>0</v>
      </c>
      <c r="BE19">
        <v>0</v>
      </c>
      <c r="BF19">
        <v>0</v>
      </c>
      <c r="BG19">
        <v>0</v>
      </c>
      <c r="BH19">
        <v>21</v>
      </c>
      <c r="BI19">
        <v>0</v>
      </c>
      <c r="BJ19">
        <v>6</v>
      </c>
      <c r="BK19">
        <v>3</v>
      </c>
      <c r="BL19">
        <v>23</v>
      </c>
      <c r="BM19">
        <v>1</v>
      </c>
      <c r="BN19">
        <v>6</v>
      </c>
      <c r="BO19">
        <v>3</v>
      </c>
      <c r="BP19">
        <v>0</v>
      </c>
      <c r="BQ19">
        <v>0</v>
      </c>
      <c r="BR19">
        <v>0</v>
      </c>
      <c r="BS19">
        <v>0</v>
      </c>
      <c r="BT19">
        <v>0</v>
      </c>
      <c r="BU19">
        <v>0</v>
      </c>
      <c r="BV19">
        <v>0</v>
      </c>
      <c r="BW19">
        <v>0</v>
      </c>
      <c r="BX19">
        <v>44</v>
      </c>
      <c r="BY19">
        <v>0</v>
      </c>
      <c r="BZ19">
        <v>0</v>
      </c>
      <c r="CA19">
        <v>0</v>
      </c>
      <c r="CB19">
        <v>43</v>
      </c>
      <c r="CC19">
        <v>2</v>
      </c>
      <c r="CD19">
        <v>0</v>
      </c>
      <c r="CE19">
        <v>0</v>
      </c>
      <c r="CF19">
        <v>65</v>
      </c>
      <c r="CG19">
        <v>0</v>
      </c>
      <c r="CH19">
        <v>6</v>
      </c>
      <c r="CI19">
        <v>3</v>
      </c>
      <c r="CJ19">
        <v>66</v>
      </c>
      <c r="CK19">
        <v>3</v>
      </c>
      <c r="CL19">
        <v>6</v>
      </c>
      <c r="CM19">
        <v>3</v>
      </c>
      <c r="CN19">
        <v>7</v>
      </c>
      <c r="CO19">
        <v>14</v>
      </c>
      <c r="CP19">
        <v>13</v>
      </c>
      <c r="CQ19">
        <v>1</v>
      </c>
      <c r="CR19">
        <v>0.24705882352941178</v>
      </c>
      <c r="CS19">
        <v>4</v>
      </c>
      <c r="CT19">
        <v>1</v>
      </c>
      <c r="CU19">
        <v>0</v>
      </c>
      <c r="CV19">
        <v>0</v>
      </c>
      <c r="CW19">
        <v>1</v>
      </c>
      <c r="CX19">
        <v>0</v>
      </c>
      <c r="CY19">
        <v>0</v>
      </c>
      <c r="CZ19">
        <v>1</v>
      </c>
      <c r="DA19">
        <v>0</v>
      </c>
      <c r="DB19">
        <v>6</v>
      </c>
      <c r="DC19">
        <v>0</v>
      </c>
      <c r="DD19">
        <v>0</v>
      </c>
      <c r="DE19">
        <v>0</v>
      </c>
      <c r="DF19">
        <v>1</v>
      </c>
      <c r="DG19">
        <v>1</v>
      </c>
      <c r="DH19">
        <v>0</v>
      </c>
      <c r="DI19">
        <v>0</v>
      </c>
      <c r="DJ19">
        <v>0</v>
      </c>
      <c r="DK19" s="664"/>
      <c r="DL19" s="398">
        <v>0</v>
      </c>
      <c r="DM19" s="303">
        <v>0</v>
      </c>
      <c r="DN19" s="303">
        <v>0</v>
      </c>
      <c r="DO19" s="393">
        <v>0</v>
      </c>
      <c r="DP19" s="303">
        <v>0</v>
      </c>
      <c r="DQ19" s="303">
        <v>0</v>
      </c>
      <c r="DR19" s="303">
        <v>0</v>
      </c>
      <c r="DS19" s="393">
        <v>0</v>
      </c>
      <c r="DT19" s="303">
        <v>0</v>
      </c>
      <c r="DU19" s="303">
        <v>0</v>
      </c>
      <c r="DV19" s="303">
        <v>0</v>
      </c>
      <c r="DW19" s="303">
        <v>0</v>
      </c>
      <c r="DX19" s="303">
        <v>0</v>
      </c>
      <c r="DY19" s="303">
        <v>0</v>
      </c>
      <c r="DZ19" s="303">
        <v>0</v>
      </c>
      <c r="EA19" s="303">
        <v>0</v>
      </c>
      <c r="EB19" s="303">
        <v>0</v>
      </c>
      <c r="EC19" s="303">
        <v>0</v>
      </c>
      <c r="ED19" s="398">
        <v>0</v>
      </c>
      <c r="EE19" s="303">
        <v>0</v>
      </c>
      <c r="EF19" s="303">
        <v>0</v>
      </c>
      <c r="EG19" s="393">
        <v>0</v>
      </c>
      <c r="EH19" s="910">
        <v>0</v>
      </c>
      <c r="EI19" s="398">
        <v>85</v>
      </c>
      <c r="EJ19" s="393" t="b">
        <v>0</v>
      </c>
      <c r="EK19" s="971">
        <v>68</v>
      </c>
      <c r="EL19" s="971">
        <v>78</v>
      </c>
      <c r="EM19" s="396">
        <v>0</v>
      </c>
      <c r="EN19" s="396">
        <v>0</v>
      </c>
      <c r="EO19" s="396">
        <v>1</v>
      </c>
      <c r="EP19" s="971">
        <v>78</v>
      </c>
      <c r="EQ19" s="396">
        <v>0</v>
      </c>
      <c r="ER19" s="396">
        <v>1</v>
      </c>
      <c r="ES19" s="396">
        <v>0</v>
      </c>
      <c r="ET19" s="664"/>
      <c r="EU19" s="303"/>
      <c r="EV19" s="396" t="s">
        <v>362</v>
      </c>
      <c r="EW19" s="396" t="s">
        <v>363</v>
      </c>
      <c r="EX19" s="396" t="s">
        <v>354</v>
      </c>
      <c r="EY19" s="396">
        <v>78</v>
      </c>
      <c r="EZ19" s="396" t="s">
        <v>12</v>
      </c>
      <c r="FA19" s="396" t="s">
        <v>232</v>
      </c>
      <c r="FB19" s="396" t="s">
        <v>9</v>
      </c>
      <c r="FC19" s="396" t="s">
        <v>232</v>
      </c>
      <c r="FD19" s="396" t="s">
        <v>358</v>
      </c>
    </row>
    <row r="20" spans="1:160" customFormat="1">
      <c r="A20">
        <v>18</v>
      </c>
      <c r="B20">
        <v>1</v>
      </c>
      <c r="C20" t="s">
        <v>378</v>
      </c>
      <c r="D20" t="s">
        <v>379</v>
      </c>
      <c r="H20">
        <v>700</v>
      </c>
      <c r="I20">
        <v>43</v>
      </c>
      <c r="J20">
        <v>1</v>
      </c>
      <c r="K20">
        <v>0</v>
      </c>
      <c r="L20">
        <v>1</v>
      </c>
      <c r="M20">
        <v>0</v>
      </c>
      <c r="N20" s="1250" t="s">
        <v>362</v>
      </c>
      <c r="O20" s="1250">
        <v>0</v>
      </c>
      <c r="P20">
        <v>31</v>
      </c>
      <c r="Q20">
        <v>1</v>
      </c>
      <c r="R20">
        <v>41</v>
      </c>
      <c r="S20">
        <v>1</v>
      </c>
      <c r="T20">
        <v>1</v>
      </c>
      <c r="U20">
        <v>0</v>
      </c>
      <c r="V20">
        <v>1</v>
      </c>
      <c r="W20">
        <v>0</v>
      </c>
      <c r="X20">
        <v>32</v>
      </c>
      <c r="Y20">
        <v>1</v>
      </c>
      <c r="Z20">
        <v>42</v>
      </c>
      <c r="AA20">
        <v>1</v>
      </c>
      <c r="AB20">
        <v>1</v>
      </c>
      <c r="AC20">
        <v>0</v>
      </c>
      <c r="AD20">
        <v>0</v>
      </c>
      <c r="AE20">
        <v>0</v>
      </c>
      <c r="AF20">
        <v>0</v>
      </c>
      <c r="AG20">
        <v>0</v>
      </c>
      <c r="AH20">
        <v>0</v>
      </c>
      <c r="AI20">
        <v>0</v>
      </c>
      <c r="AJ20">
        <v>0</v>
      </c>
      <c r="AK20">
        <v>0</v>
      </c>
      <c r="AL20">
        <v>0</v>
      </c>
      <c r="AM20">
        <v>0</v>
      </c>
      <c r="AN20">
        <v>33</v>
      </c>
      <c r="AO20">
        <v>1</v>
      </c>
      <c r="AP20">
        <v>42</v>
      </c>
      <c r="AQ20">
        <v>1</v>
      </c>
      <c r="AR20">
        <v>0</v>
      </c>
      <c r="AS20">
        <v>0</v>
      </c>
      <c r="AT20">
        <v>0</v>
      </c>
      <c r="AU20">
        <v>0</v>
      </c>
      <c r="AV20">
        <v>0</v>
      </c>
      <c r="AW20">
        <v>0</v>
      </c>
      <c r="AX20">
        <v>0</v>
      </c>
      <c r="AY20">
        <v>0</v>
      </c>
      <c r="AZ20">
        <v>0</v>
      </c>
      <c r="BA20">
        <v>0</v>
      </c>
      <c r="BB20">
        <v>0</v>
      </c>
      <c r="BC20">
        <v>0</v>
      </c>
      <c r="BD20">
        <v>0</v>
      </c>
      <c r="BE20">
        <v>0</v>
      </c>
      <c r="BF20">
        <v>0</v>
      </c>
      <c r="BG20">
        <v>0</v>
      </c>
      <c r="BH20">
        <v>1</v>
      </c>
      <c r="BI20">
        <v>1</v>
      </c>
      <c r="BJ20">
        <v>1</v>
      </c>
      <c r="BK20">
        <v>0</v>
      </c>
      <c r="BL20">
        <v>2</v>
      </c>
      <c r="BM20">
        <v>1</v>
      </c>
      <c r="BN20">
        <v>1</v>
      </c>
      <c r="BO20">
        <v>0</v>
      </c>
      <c r="BP20">
        <v>0</v>
      </c>
      <c r="BQ20">
        <v>0</v>
      </c>
      <c r="BR20">
        <v>0</v>
      </c>
      <c r="BS20">
        <v>0</v>
      </c>
      <c r="BT20">
        <v>0</v>
      </c>
      <c r="BU20">
        <v>0</v>
      </c>
      <c r="BV20">
        <v>0</v>
      </c>
      <c r="BW20">
        <v>0</v>
      </c>
      <c r="BX20">
        <v>31</v>
      </c>
      <c r="BY20">
        <v>0</v>
      </c>
      <c r="BZ20">
        <v>0</v>
      </c>
      <c r="CA20">
        <v>0</v>
      </c>
      <c r="CB20">
        <v>40</v>
      </c>
      <c r="CC20">
        <v>0</v>
      </c>
      <c r="CD20">
        <v>0</v>
      </c>
      <c r="CE20">
        <v>0</v>
      </c>
      <c r="CF20">
        <v>32</v>
      </c>
      <c r="CG20">
        <v>1</v>
      </c>
      <c r="CH20">
        <v>1</v>
      </c>
      <c r="CI20">
        <v>0</v>
      </c>
      <c r="CJ20">
        <v>42</v>
      </c>
      <c r="CK20">
        <v>1</v>
      </c>
      <c r="CL20">
        <v>1</v>
      </c>
      <c r="CM20">
        <v>0</v>
      </c>
      <c r="CN20">
        <v>20</v>
      </c>
      <c r="CO20">
        <v>11</v>
      </c>
      <c r="CP20">
        <v>11</v>
      </c>
      <c r="CQ20">
        <v>0</v>
      </c>
      <c r="CR20">
        <v>0.91176470588235292</v>
      </c>
      <c r="CS20">
        <v>0</v>
      </c>
      <c r="CT20">
        <v>0</v>
      </c>
      <c r="CU20">
        <v>0</v>
      </c>
      <c r="CV20">
        <v>0</v>
      </c>
      <c r="CW20">
        <v>0</v>
      </c>
      <c r="CX20">
        <v>0</v>
      </c>
      <c r="CY20">
        <v>0</v>
      </c>
      <c r="CZ20">
        <v>0</v>
      </c>
      <c r="DA20">
        <v>0</v>
      </c>
      <c r="DB20">
        <v>31</v>
      </c>
      <c r="DC20">
        <v>0</v>
      </c>
      <c r="DD20">
        <v>1</v>
      </c>
      <c r="DE20">
        <v>0</v>
      </c>
      <c r="DF20">
        <v>1</v>
      </c>
      <c r="DG20">
        <v>0</v>
      </c>
      <c r="DH20">
        <v>0</v>
      </c>
      <c r="DI20">
        <v>0</v>
      </c>
      <c r="DJ20">
        <v>0</v>
      </c>
      <c r="DK20" s="664"/>
      <c r="DL20" s="398">
        <v>0</v>
      </c>
      <c r="DM20" s="303">
        <v>0</v>
      </c>
      <c r="DN20" s="303">
        <v>0</v>
      </c>
      <c r="DO20" s="393">
        <v>0</v>
      </c>
      <c r="DP20" s="303">
        <v>0</v>
      </c>
      <c r="DQ20" s="303">
        <v>0</v>
      </c>
      <c r="DR20" s="303">
        <v>0</v>
      </c>
      <c r="DS20" s="393">
        <v>0</v>
      </c>
      <c r="DT20" s="303">
        <v>0</v>
      </c>
      <c r="DU20" s="303">
        <v>0</v>
      </c>
      <c r="DV20" s="303">
        <v>0</v>
      </c>
      <c r="DW20" s="303">
        <v>0</v>
      </c>
      <c r="DX20" s="303">
        <v>0</v>
      </c>
      <c r="DY20" s="303">
        <v>0</v>
      </c>
      <c r="DZ20" s="303">
        <v>0</v>
      </c>
      <c r="EA20" s="303">
        <v>0</v>
      </c>
      <c r="EB20" s="303">
        <v>0</v>
      </c>
      <c r="EC20" s="303">
        <v>0</v>
      </c>
      <c r="ED20" s="398">
        <v>0</v>
      </c>
      <c r="EE20" s="303">
        <v>0</v>
      </c>
      <c r="EF20" s="303">
        <v>0</v>
      </c>
      <c r="EG20" s="393">
        <v>0</v>
      </c>
      <c r="EH20" s="910">
        <v>0</v>
      </c>
      <c r="EI20" s="398">
        <v>34</v>
      </c>
      <c r="EJ20" s="393" t="b">
        <v>0</v>
      </c>
      <c r="EK20" s="971">
        <v>12</v>
      </c>
      <c r="EL20" s="971">
        <v>0</v>
      </c>
      <c r="EM20" s="396">
        <v>0</v>
      </c>
      <c r="EN20" s="396">
        <v>0</v>
      </c>
      <c r="EO20" s="396">
        <v>0</v>
      </c>
      <c r="EP20" s="971">
        <v>43</v>
      </c>
      <c r="EQ20" s="396">
        <v>0</v>
      </c>
      <c r="ER20" s="396">
        <v>1</v>
      </c>
      <c r="ES20" s="396">
        <v>0</v>
      </c>
      <c r="ET20" s="664"/>
      <c r="EU20" s="303"/>
      <c r="EV20" s="396" t="s">
        <v>362</v>
      </c>
      <c r="EW20" s="396" t="s">
        <v>363</v>
      </c>
      <c r="EX20" s="396" t="s">
        <v>354</v>
      </c>
      <c r="EY20" s="396">
        <v>43</v>
      </c>
      <c r="EZ20" s="396" t="s">
        <v>12</v>
      </c>
      <c r="FA20" s="396" t="s">
        <v>232</v>
      </c>
      <c r="FB20" s="396" t="s">
        <v>9</v>
      </c>
      <c r="FC20" s="396" t="s">
        <v>232</v>
      </c>
      <c r="FD20" s="396" t="s">
        <v>358</v>
      </c>
    </row>
    <row r="21" spans="1:160" customFormat="1">
      <c r="A21">
        <v>19</v>
      </c>
      <c r="B21">
        <v>1</v>
      </c>
      <c r="C21" t="s">
        <v>380</v>
      </c>
      <c r="D21" t="s">
        <v>381</v>
      </c>
      <c r="H21">
        <v>700</v>
      </c>
      <c r="I21">
        <v>42</v>
      </c>
      <c r="J21">
        <v>0</v>
      </c>
      <c r="K21">
        <v>1</v>
      </c>
      <c r="L21">
        <v>1</v>
      </c>
      <c r="M21">
        <v>0</v>
      </c>
      <c r="N21" s="1250" t="s">
        <v>362</v>
      </c>
      <c r="O21" s="1250">
        <v>0</v>
      </c>
      <c r="P21">
        <v>198</v>
      </c>
      <c r="Q21">
        <v>14</v>
      </c>
      <c r="R21">
        <v>193</v>
      </c>
      <c r="S21">
        <v>13</v>
      </c>
      <c r="T21">
        <v>0</v>
      </c>
      <c r="U21">
        <v>2</v>
      </c>
      <c r="V21">
        <v>0</v>
      </c>
      <c r="W21">
        <v>3</v>
      </c>
      <c r="X21">
        <v>198</v>
      </c>
      <c r="Y21">
        <v>16</v>
      </c>
      <c r="Z21">
        <v>193</v>
      </c>
      <c r="AA21">
        <v>16</v>
      </c>
      <c r="AB21">
        <v>18</v>
      </c>
      <c r="AC21">
        <v>0</v>
      </c>
      <c r="AD21">
        <v>11</v>
      </c>
      <c r="AE21">
        <v>1</v>
      </c>
      <c r="AF21">
        <v>0</v>
      </c>
      <c r="AG21">
        <v>0</v>
      </c>
      <c r="AH21">
        <v>0</v>
      </c>
      <c r="AI21">
        <v>0</v>
      </c>
      <c r="AJ21">
        <v>3</v>
      </c>
      <c r="AK21">
        <v>0</v>
      </c>
      <c r="AL21">
        <v>5</v>
      </c>
      <c r="AM21">
        <v>1</v>
      </c>
      <c r="AN21">
        <v>219</v>
      </c>
      <c r="AO21">
        <v>16</v>
      </c>
      <c r="AP21">
        <v>209</v>
      </c>
      <c r="AQ21">
        <v>18</v>
      </c>
      <c r="AR21">
        <v>8</v>
      </c>
      <c r="AS21">
        <v>0</v>
      </c>
      <c r="AT21">
        <v>2</v>
      </c>
      <c r="AU21">
        <v>0</v>
      </c>
      <c r="AV21">
        <v>8</v>
      </c>
      <c r="AW21">
        <v>0</v>
      </c>
      <c r="AX21">
        <v>2</v>
      </c>
      <c r="AY21">
        <v>0</v>
      </c>
      <c r="AZ21">
        <v>6</v>
      </c>
      <c r="BA21">
        <v>0</v>
      </c>
      <c r="BB21">
        <v>0</v>
      </c>
      <c r="BC21">
        <v>0</v>
      </c>
      <c r="BD21">
        <v>5</v>
      </c>
      <c r="BE21">
        <v>0</v>
      </c>
      <c r="BF21">
        <v>0</v>
      </c>
      <c r="BG21">
        <v>0</v>
      </c>
      <c r="BH21">
        <v>34</v>
      </c>
      <c r="BI21">
        <v>0</v>
      </c>
      <c r="BJ21">
        <v>14</v>
      </c>
      <c r="BK21">
        <v>2</v>
      </c>
      <c r="BL21">
        <v>34</v>
      </c>
      <c r="BM21">
        <v>0</v>
      </c>
      <c r="BN21">
        <v>14</v>
      </c>
      <c r="BO21">
        <v>3</v>
      </c>
      <c r="BP21">
        <v>0</v>
      </c>
      <c r="BQ21">
        <v>0</v>
      </c>
      <c r="BR21">
        <v>0</v>
      </c>
      <c r="BS21">
        <v>0</v>
      </c>
      <c r="BT21">
        <v>0</v>
      </c>
      <c r="BU21">
        <v>0</v>
      </c>
      <c r="BV21">
        <v>0</v>
      </c>
      <c r="BW21">
        <v>0</v>
      </c>
      <c r="BX21">
        <v>150</v>
      </c>
      <c r="BY21">
        <v>0</v>
      </c>
      <c r="BZ21">
        <v>0</v>
      </c>
      <c r="CA21">
        <v>0</v>
      </c>
      <c r="CB21">
        <v>146</v>
      </c>
      <c r="CC21">
        <v>0</v>
      </c>
      <c r="CD21">
        <v>0</v>
      </c>
      <c r="CE21">
        <v>0</v>
      </c>
      <c r="CF21">
        <v>198</v>
      </c>
      <c r="CG21">
        <v>0</v>
      </c>
      <c r="CH21">
        <v>16</v>
      </c>
      <c r="CI21">
        <v>2</v>
      </c>
      <c r="CJ21">
        <v>193</v>
      </c>
      <c r="CK21">
        <v>0</v>
      </c>
      <c r="CL21">
        <v>16</v>
      </c>
      <c r="CM21">
        <v>3</v>
      </c>
      <c r="CN21">
        <v>37</v>
      </c>
      <c r="CO21">
        <v>45</v>
      </c>
      <c r="CP21">
        <v>44</v>
      </c>
      <c r="CQ21">
        <v>1</v>
      </c>
      <c r="CR21">
        <v>0.34893617021276596</v>
      </c>
      <c r="CS21">
        <v>32</v>
      </c>
      <c r="CT21">
        <v>1</v>
      </c>
      <c r="CU21">
        <v>0</v>
      </c>
      <c r="CV21">
        <v>0</v>
      </c>
      <c r="CW21">
        <v>0</v>
      </c>
      <c r="CX21">
        <v>0</v>
      </c>
      <c r="CY21">
        <v>0</v>
      </c>
      <c r="CZ21">
        <v>1</v>
      </c>
      <c r="DA21">
        <v>0</v>
      </c>
      <c r="DB21">
        <v>29</v>
      </c>
      <c r="DC21">
        <v>1</v>
      </c>
      <c r="DD21">
        <v>0</v>
      </c>
      <c r="DE21">
        <v>0</v>
      </c>
      <c r="DF21">
        <v>1</v>
      </c>
      <c r="DG21">
        <v>0</v>
      </c>
      <c r="DH21">
        <v>0</v>
      </c>
      <c r="DI21">
        <v>0</v>
      </c>
      <c r="DJ21">
        <v>0</v>
      </c>
      <c r="DK21" s="664"/>
      <c r="DL21" s="398">
        <v>0</v>
      </c>
      <c r="DM21" s="303">
        <v>0</v>
      </c>
      <c r="DN21" s="303">
        <v>0</v>
      </c>
      <c r="DO21" s="393">
        <v>0</v>
      </c>
      <c r="DP21" s="303">
        <v>0</v>
      </c>
      <c r="DQ21" s="303">
        <v>0</v>
      </c>
      <c r="DR21" s="303">
        <v>0</v>
      </c>
      <c r="DS21" s="393">
        <v>0</v>
      </c>
      <c r="DT21" s="303">
        <v>0</v>
      </c>
      <c r="DU21" s="303">
        <v>0</v>
      </c>
      <c r="DV21" s="303">
        <v>0</v>
      </c>
      <c r="DW21" s="303">
        <v>0</v>
      </c>
      <c r="DX21" s="303">
        <v>0</v>
      </c>
      <c r="DY21" s="303">
        <v>0</v>
      </c>
      <c r="DZ21" s="303">
        <v>0</v>
      </c>
      <c r="EA21" s="303">
        <v>0</v>
      </c>
      <c r="EB21" s="303">
        <v>0</v>
      </c>
      <c r="EC21" s="303">
        <v>0</v>
      </c>
      <c r="ED21" s="398">
        <v>0</v>
      </c>
      <c r="EE21" s="303">
        <v>0</v>
      </c>
      <c r="EF21" s="303">
        <v>0</v>
      </c>
      <c r="EG21" s="393">
        <v>0</v>
      </c>
      <c r="EH21" s="910">
        <v>0</v>
      </c>
      <c r="EI21" s="398">
        <v>235</v>
      </c>
      <c r="EJ21" s="393" t="b">
        <v>0</v>
      </c>
      <c r="EK21" s="971">
        <v>166</v>
      </c>
      <c r="EL21" s="971">
        <v>227</v>
      </c>
      <c r="EM21" s="396">
        <v>0</v>
      </c>
      <c r="EN21" s="396">
        <v>1</v>
      </c>
      <c r="EO21" s="396">
        <v>0</v>
      </c>
      <c r="EP21" s="971">
        <v>227</v>
      </c>
      <c r="EQ21" s="396">
        <v>0</v>
      </c>
      <c r="ER21" s="396">
        <v>1</v>
      </c>
      <c r="ES21" s="396">
        <v>0</v>
      </c>
      <c r="ET21" s="664"/>
      <c r="EU21" s="303"/>
      <c r="EV21" s="396" t="s">
        <v>362</v>
      </c>
      <c r="EW21" s="396" t="s">
        <v>363</v>
      </c>
      <c r="EX21" s="396" t="s">
        <v>354</v>
      </c>
      <c r="EY21" s="396">
        <v>227</v>
      </c>
      <c r="EZ21" s="396" t="s">
        <v>13</v>
      </c>
      <c r="FA21" s="396" t="s">
        <v>232</v>
      </c>
      <c r="FB21" s="396" t="s">
        <v>9</v>
      </c>
      <c r="FC21" s="396" t="s">
        <v>232</v>
      </c>
      <c r="FD21" s="396" t="s">
        <v>358</v>
      </c>
    </row>
    <row r="22" spans="1:160" customFormat="1">
      <c r="A22">
        <v>20</v>
      </c>
      <c r="B22">
        <v>1</v>
      </c>
      <c r="C22" t="s">
        <v>382</v>
      </c>
      <c r="D22" t="s">
        <v>383</v>
      </c>
      <c r="H22">
        <v>700</v>
      </c>
      <c r="I22">
        <v>43</v>
      </c>
      <c r="J22">
        <v>0</v>
      </c>
      <c r="K22">
        <v>1</v>
      </c>
      <c r="L22">
        <v>1</v>
      </c>
      <c r="M22">
        <v>0</v>
      </c>
      <c r="N22" s="1250" t="s">
        <v>362</v>
      </c>
      <c r="O22" s="1250">
        <v>0</v>
      </c>
      <c r="P22">
        <v>49</v>
      </c>
      <c r="Q22">
        <v>4</v>
      </c>
      <c r="R22">
        <v>48</v>
      </c>
      <c r="S22">
        <v>3</v>
      </c>
      <c r="T22">
        <v>0</v>
      </c>
      <c r="U22">
        <v>0</v>
      </c>
      <c r="V22">
        <v>0</v>
      </c>
      <c r="W22">
        <v>0</v>
      </c>
      <c r="X22">
        <v>49</v>
      </c>
      <c r="Y22">
        <v>4</v>
      </c>
      <c r="Z22">
        <v>48</v>
      </c>
      <c r="AA22">
        <v>3</v>
      </c>
      <c r="AB22">
        <v>7</v>
      </c>
      <c r="AC22">
        <v>0</v>
      </c>
      <c r="AD22">
        <v>14</v>
      </c>
      <c r="AE22">
        <v>0</v>
      </c>
      <c r="AF22">
        <v>0</v>
      </c>
      <c r="AG22">
        <v>0</v>
      </c>
      <c r="AH22">
        <v>0</v>
      </c>
      <c r="AI22">
        <v>0</v>
      </c>
      <c r="AJ22">
        <v>2</v>
      </c>
      <c r="AK22">
        <v>0</v>
      </c>
      <c r="AL22">
        <v>2</v>
      </c>
      <c r="AM22">
        <v>0</v>
      </c>
      <c r="AN22">
        <v>58</v>
      </c>
      <c r="AO22">
        <v>4</v>
      </c>
      <c r="AP22">
        <v>64</v>
      </c>
      <c r="AQ22">
        <v>3</v>
      </c>
      <c r="AR22">
        <v>0</v>
      </c>
      <c r="AS22">
        <v>0</v>
      </c>
      <c r="AT22">
        <v>0</v>
      </c>
      <c r="AU22">
        <v>0</v>
      </c>
      <c r="AV22">
        <v>0</v>
      </c>
      <c r="AW22">
        <v>0</v>
      </c>
      <c r="AX22">
        <v>0</v>
      </c>
      <c r="AY22">
        <v>0</v>
      </c>
      <c r="AZ22">
        <v>0</v>
      </c>
      <c r="BA22">
        <v>0</v>
      </c>
      <c r="BB22">
        <v>0</v>
      </c>
      <c r="BC22">
        <v>0</v>
      </c>
      <c r="BD22">
        <v>0</v>
      </c>
      <c r="BE22">
        <v>0</v>
      </c>
      <c r="BF22">
        <v>0</v>
      </c>
      <c r="BG22">
        <v>0</v>
      </c>
      <c r="BH22">
        <v>7</v>
      </c>
      <c r="BI22">
        <v>0</v>
      </c>
      <c r="BJ22">
        <v>4</v>
      </c>
      <c r="BK22">
        <v>0</v>
      </c>
      <c r="BL22">
        <v>9</v>
      </c>
      <c r="BM22">
        <v>0</v>
      </c>
      <c r="BN22">
        <v>3</v>
      </c>
      <c r="BO22">
        <v>0</v>
      </c>
      <c r="BP22">
        <v>0</v>
      </c>
      <c r="BQ22">
        <v>0</v>
      </c>
      <c r="BR22">
        <v>0</v>
      </c>
      <c r="BS22">
        <v>0</v>
      </c>
      <c r="BT22">
        <v>0</v>
      </c>
      <c r="BU22">
        <v>0</v>
      </c>
      <c r="BV22">
        <v>0</v>
      </c>
      <c r="BW22">
        <v>0</v>
      </c>
      <c r="BX22">
        <v>42</v>
      </c>
      <c r="BY22">
        <v>0</v>
      </c>
      <c r="BZ22">
        <v>0</v>
      </c>
      <c r="CA22">
        <v>0</v>
      </c>
      <c r="CB22">
        <v>39</v>
      </c>
      <c r="CC22">
        <v>0</v>
      </c>
      <c r="CD22">
        <v>0</v>
      </c>
      <c r="CE22">
        <v>0</v>
      </c>
      <c r="CF22">
        <v>49</v>
      </c>
      <c r="CG22">
        <v>0</v>
      </c>
      <c r="CH22">
        <v>4</v>
      </c>
      <c r="CI22">
        <v>0</v>
      </c>
      <c r="CJ22">
        <v>48</v>
      </c>
      <c r="CK22">
        <v>0</v>
      </c>
      <c r="CL22">
        <v>3</v>
      </c>
      <c r="CM22">
        <v>0</v>
      </c>
      <c r="CN22">
        <v>19</v>
      </c>
      <c r="CO22">
        <v>14</v>
      </c>
      <c r="CP22">
        <v>14</v>
      </c>
      <c r="CQ22">
        <v>0</v>
      </c>
      <c r="CR22">
        <v>0.532258064516129</v>
      </c>
      <c r="CS22">
        <v>8</v>
      </c>
      <c r="CT22">
        <v>1</v>
      </c>
      <c r="CU22">
        <v>0</v>
      </c>
      <c r="CV22">
        <v>0</v>
      </c>
      <c r="CW22">
        <v>1</v>
      </c>
      <c r="CX22">
        <v>0</v>
      </c>
      <c r="CY22">
        <v>0</v>
      </c>
      <c r="CZ22">
        <v>0</v>
      </c>
      <c r="DA22">
        <v>0</v>
      </c>
      <c r="DB22">
        <v>9</v>
      </c>
      <c r="DC22">
        <v>1</v>
      </c>
      <c r="DD22">
        <v>0</v>
      </c>
      <c r="DE22">
        <v>1</v>
      </c>
      <c r="DF22">
        <v>1</v>
      </c>
      <c r="DG22">
        <v>0</v>
      </c>
      <c r="DH22">
        <v>0</v>
      </c>
      <c r="DI22">
        <v>0</v>
      </c>
      <c r="DJ22">
        <v>0</v>
      </c>
      <c r="DK22" s="664"/>
      <c r="DL22" s="398">
        <v>0</v>
      </c>
      <c r="DM22" s="303">
        <v>0</v>
      </c>
      <c r="DN22" s="303">
        <v>0</v>
      </c>
      <c r="DO22" s="393">
        <v>0</v>
      </c>
      <c r="DP22" s="303">
        <v>0</v>
      </c>
      <c r="DQ22" s="303">
        <v>0</v>
      </c>
      <c r="DR22" s="303">
        <v>0</v>
      </c>
      <c r="DS22" s="393">
        <v>0</v>
      </c>
      <c r="DT22" s="303">
        <v>0</v>
      </c>
      <c r="DU22" s="303">
        <v>0</v>
      </c>
      <c r="DV22" s="303">
        <v>0</v>
      </c>
      <c r="DW22" s="303">
        <v>0</v>
      </c>
      <c r="DX22" s="303">
        <v>0</v>
      </c>
      <c r="DY22" s="303">
        <v>0</v>
      </c>
      <c r="DZ22" s="303">
        <v>0</v>
      </c>
      <c r="EA22" s="303">
        <v>0</v>
      </c>
      <c r="EB22" s="303">
        <v>0</v>
      </c>
      <c r="EC22" s="303">
        <v>0</v>
      </c>
      <c r="ED22" s="398">
        <v>0</v>
      </c>
      <c r="EE22" s="303">
        <v>0</v>
      </c>
      <c r="EF22" s="303">
        <v>0</v>
      </c>
      <c r="EG22" s="393">
        <v>0</v>
      </c>
      <c r="EH22" s="910">
        <v>0</v>
      </c>
      <c r="EI22" s="398">
        <v>62</v>
      </c>
      <c r="EJ22" s="393" t="b">
        <v>0</v>
      </c>
      <c r="EK22" s="971">
        <v>50</v>
      </c>
      <c r="EL22" s="971">
        <v>67</v>
      </c>
      <c r="EM22" s="396">
        <v>0</v>
      </c>
      <c r="EN22" s="396">
        <v>1</v>
      </c>
      <c r="EO22" s="396">
        <v>0</v>
      </c>
      <c r="EP22" s="971">
        <v>67</v>
      </c>
      <c r="EQ22" s="396">
        <v>0</v>
      </c>
      <c r="ER22" s="396">
        <v>0</v>
      </c>
      <c r="ES22" s="396">
        <v>1</v>
      </c>
      <c r="ET22" s="664"/>
      <c r="EU22" s="303"/>
      <c r="EV22" s="396" t="s">
        <v>362</v>
      </c>
      <c r="EW22" s="396" t="s">
        <v>363</v>
      </c>
      <c r="EX22" s="396" t="s">
        <v>354</v>
      </c>
      <c r="EY22" s="396">
        <v>67</v>
      </c>
      <c r="EZ22" s="396" t="s">
        <v>12</v>
      </c>
      <c r="FA22" s="396" t="s">
        <v>232</v>
      </c>
      <c r="FB22" s="396" t="s">
        <v>9</v>
      </c>
      <c r="FC22" s="396" t="s">
        <v>232</v>
      </c>
      <c r="FD22" s="396" t="s">
        <v>358</v>
      </c>
    </row>
    <row r="23" spans="1:160" customFormat="1">
      <c r="A23">
        <v>21</v>
      </c>
      <c r="B23">
        <v>1</v>
      </c>
      <c r="C23" t="s">
        <v>384</v>
      </c>
      <c r="D23" t="s">
        <v>385</v>
      </c>
      <c r="H23">
        <v>700</v>
      </c>
      <c r="I23">
        <v>8</v>
      </c>
      <c r="J23">
        <v>0</v>
      </c>
      <c r="K23">
        <v>1</v>
      </c>
      <c r="L23">
        <v>1</v>
      </c>
      <c r="M23">
        <v>0</v>
      </c>
      <c r="N23" s="1250" t="s">
        <v>362</v>
      </c>
      <c r="O23" s="1250">
        <v>0</v>
      </c>
      <c r="P23">
        <v>22</v>
      </c>
      <c r="Q23">
        <v>4</v>
      </c>
      <c r="R23">
        <v>19</v>
      </c>
      <c r="S23">
        <v>4</v>
      </c>
      <c r="T23">
        <v>0</v>
      </c>
      <c r="U23">
        <v>1</v>
      </c>
      <c r="V23">
        <v>0</v>
      </c>
      <c r="W23">
        <v>1</v>
      </c>
      <c r="X23">
        <v>22</v>
      </c>
      <c r="Y23">
        <v>5</v>
      </c>
      <c r="Z23">
        <v>19</v>
      </c>
      <c r="AA23">
        <v>5</v>
      </c>
      <c r="AB23">
        <v>3</v>
      </c>
      <c r="AC23">
        <v>0</v>
      </c>
      <c r="AD23">
        <v>4</v>
      </c>
      <c r="AE23">
        <v>1</v>
      </c>
      <c r="AF23">
        <v>0</v>
      </c>
      <c r="AG23">
        <v>0</v>
      </c>
      <c r="AH23">
        <v>0</v>
      </c>
      <c r="AI23">
        <v>0</v>
      </c>
      <c r="AJ23">
        <v>0</v>
      </c>
      <c r="AK23">
        <v>0</v>
      </c>
      <c r="AL23">
        <v>0</v>
      </c>
      <c r="AM23">
        <v>0</v>
      </c>
      <c r="AN23">
        <v>25</v>
      </c>
      <c r="AO23">
        <v>5</v>
      </c>
      <c r="AP23">
        <v>23</v>
      </c>
      <c r="AQ23">
        <v>6</v>
      </c>
      <c r="AR23">
        <v>0</v>
      </c>
      <c r="AS23">
        <v>0</v>
      </c>
      <c r="AT23">
        <v>0</v>
      </c>
      <c r="AU23">
        <v>0</v>
      </c>
      <c r="AV23">
        <v>0</v>
      </c>
      <c r="AW23">
        <v>0</v>
      </c>
      <c r="AX23">
        <v>0</v>
      </c>
      <c r="AY23">
        <v>0</v>
      </c>
      <c r="AZ23">
        <v>0</v>
      </c>
      <c r="BA23">
        <v>0</v>
      </c>
      <c r="BB23">
        <v>0</v>
      </c>
      <c r="BC23">
        <v>0</v>
      </c>
      <c r="BD23">
        <v>0</v>
      </c>
      <c r="BE23">
        <v>0</v>
      </c>
      <c r="BF23">
        <v>0</v>
      </c>
      <c r="BG23">
        <v>0</v>
      </c>
      <c r="BH23">
        <v>5</v>
      </c>
      <c r="BI23">
        <v>0</v>
      </c>
      <c r="BJ23">
        <v>5</v>
      </c>
      <c r="BK23">
        <v>1</v>
      </c>
      <c r="BL23">
        <v>4</v>
      </c>
      <c r="BM23">
        <v>0</v>
      </c>
      <c r="BN23">
        <v>5</v>
      </c>
      <c r="BO23">
        <v>1</v>
      </c>
      <c r="BP23">
        <v>0</v>
      </c>
      <c r="BQ23">
        <v>0</v>
      </c>
      <c r="BR23">
        <v>0</v>
      </c>
      <c r="BS23">
        <v>0</v>
      </c>
      <c r="BT23">
        <v>0</v>
      </c>
      <c r="BU23">
        <v>0</v>
      </c>
      <c r="BV23">
        <v>0</v>
      </c>
      <c r="BW23">
        <v>0</v>
      </c>
      <c r="BX23">
        <v>17</v>
      </c>
      <c r="BY23">
        <v>0</v>
      </c>
      <c r="BZ23">
        <v>0</v>
      </c>
      <c r="CA23">
        <v>0</v>
      </c>
      <c r="CB23">
        <v>15</v>
      </c>
      <c r="CC23">
        <v>0</v>
      </c>
      <c r="CD23">
        <v>0</v>
      </c>
      <c r="CE23">
        <v>0</v>
      </c>
      <c r="CF23">
        <v>22</v>
      </c>
      <c r="CG23">
        <v>0</v>
      </c>
      <c r="CH23">
        <v>5</v>
      </c>
      <c r="CI23">
        <v>1</v>
      </c>
      <c r="CJ23">
        <v>19</v>
      </c>
      <c r="CK23">
        <v>0</v>
      </c>
      <c r="CL23">
        <v>5</v>
      </c>
      <c r="CM23">
        <v>1</v>
      </c>
      <c r="CN23">
        <v>6</v>
      </c>
      <c r="CO23">
        <v>7</v>
      </c>
      <c r="CP23">
        <v>7</v>
      </c>
      <c r="CQ23">
        <v>0</v>
      </c>
      <c r="CR23">
        <v>0.43333333333333335</v>
      </c>
      <c r="CS23">
        <v>2</v>
      </c>
      <c r="CT23">
        <v>1</v>
      </c>
      <c r="CU23">
        <v>0</v>
      </c>
      <c r="CV23">
        <v>0</v>
      </c>
      <c r="CW23">
        <v>0</v>
      </c>
      <c r="CX23">
        <v>0</v>
      </c>
      <c r="CY23">
        <v>0</v>
      </c>
      <c r="CZ23">
        <v>0</v>
      </c>
      <c r="DA23">
        <v>0</v>
      </c>
      <c r="DB23">
        <v>3</v>
      </c>
      <c r="DC23">
        <v>0</v>
      </c>
      <c r="DD23">
        <v>0</v>
      </c>
      <c r="DE23">
        <v>0</v>
      </c>
      <c r="DF23">
        <v>1</v>
      </c>
      <c r="DG23">
        <v>0</v>
      </c>
      <c r="DH23">
        <v>0</v>
      </c>
      <c r="DI23">
        <v>0</v>
      </c>
      <c r="DJ23">
        <v>0</v>
      </c>
      <c r="DK23" s="664"/>
      <c r="DL23" s="398">
        <v>0</v>
      </c>
      <c r="DM23" s="303">
        <v>0</v>
      </c>
      <c r="DN23" s="303">
        <v>0</v>
      </c>
      <c r="DO23" s="393">
        <v>0</v>
      </c>
      <c r="DP23" s="303">
        <v>0</v>
      </c>
      <c r="DQ23" s="303">
        <v>0</v>
      </c>
      <c r="DR23" s="303">
        <v>0</v>
      </c>
      <c r="DS23" s="393">
        <v>0</v>
      </c>
      <c r="DT23" s="303">
        <v>0</v>
      </c>
      <c r="DU23" s="303">
        <v>0</v>
      </c>
      <c r="DV23" s="303">
        <v>0</v>
      </c>
      <c r="DW23" s="303">
        <v>0</v>
      </c>
      <c r="DX23" s="303">
        <v>0</v>
      </c>
      <c r="DY23" s="303">
        <v>0</v>
      </c>
      <c r="DZ23" s="303">
        <v>0</v>
      </c>
      <c r="EA23" s="303">
        <v>0</v>
      </c>
      <c r="EB23" s="303">
        <v>0</v>
      </c>
      <c r="EC23" s="303">
        <v>0</v>
      </c>
      <c r="ED23" s="398">
        <v>0</v>
      </c>
      <c r="EE23" s="303">
        <v>0</v>
      </c>
      <c r="EF23" s="303">
        <v>0</v>
      </c>
      <c r="EG23" s="393">
        <v>0</v>
      </c>
      <c r="EH23" s="910">
        <v>0</v>
      </c>
      <c r="EI23" s="398">
        <v>30</v>
      </c>
      <c r="EJ23" s="393" t="b">
        <v>0</v>
      </c>
      <c r="EK23" s="971">
        <v>24</v>
      </c>
      <c r="EL23" s="971">
        <v>29</v>
      </c>
      <c r="EM23" s="396">
        <v>0</v>
      </c>
      <c r="EN23" s="396">
        <v>1</v>
      </c>
      <c r="EO23" s="396">
        <v>0</v>
      </c>
      <c r="EP23" s="971">
        <v>29</v>
      </c>
      <c r="EQ23" s="396">
        <v>0</v>
      </c>
      <c r="ER23" s="396">
        <v>1</v>
      </c>
      <c r="ES23" s="396">
        <v>0</v>
      </c>
      <c r="ET23" s="664"/>
      <c r="EU23" s="303"/>
      <c r="EV23" s="396" t="s">
        <v>362</v>
      </c>
      <c r="EW23" s="396" t="s">
        <v>363</v>
      </c>
      <c r="EX23" s="396" t="s">
        <v>354</v>
      </c>
      <c r="EY23" s="396">
        <v>29</v>
      </c>
      <c r="EZ23" s="396" t="s">
        <v>12</v>
      </c>
      <c r="FA23" s="396" t="s">
        <v>232</v>
      </c>
      <c r="FB23" s="396" t="s">
        <v>9</v>
      </c>
      <c r="FC23" s="396" t="s">
        <v>232</v>
      </c>
      <c r="FD23" s="396" t="s">
        <v>366</v>
      </c>
    </row>
    <row r="24" spans="1:160" customFormat="1">
      <c r="A24">
        <v>22</v>
      </c>
      <c r="B24">
        <v>1</v>
      </c>
      <c r="C24" t="s">
        <v>386</v>
      </c>
      <c r="D24" t="s">
        <v>368</v>
      </c>
      <c r="H24">
        <v>700</v>
      </c>
      <c r="I24">
        <v>42</v>
      </c>
      <c r="J24">
        <v>1</v>
      </c>
      <c r="K24">
        <v>0</v>
      </c>
      <c r="L24">
        <v>1</v>
      </c>
      <c r="M24">
        <v>0</v>
      </c>
      <c r="N24" s="1250" t="s">
        <v>362</v>
      </c>
      <c r="O24" s="1250">
        <v>0</v>
      </c>
      <c r="P24">
        <v>8</v>
      </c>
      <c r="Q24">
        <v>1</v>
      </c>
      <c r="R24">
        <v>8</v>
      </c>
      <c r="S24">
        <v>1</v>
      </c>
      <c r="T24">
        <v>0</v>
      </c>
      <c r="U24">
        <v>0</v>
      </c>
      <c r="V24">
        <v>0</v>
      </c>
      <c r="W24">
        <v>0</v>
      </c>
      <c r="X24">
        <v>8</v>
      </c>
      <c r="Y24">
        <v>1</v>
      </c>
      <c r="Z24">
        <v>8</v>
      </c>
      <c r="AA24">
        <v>1</v>
      </c>
      <c r="AB24">
        <v>0</v>
      </c>
      <c r="AC24">
        <v>0</v>
      </c>
      <c r="AD24">
        <v>1</v>
      </c>
      <c r="AE24">
        <v>0</v>
      </c>
      <c r="AF24">
        <v>1</v>
      </c>
      <c r="AG24">
        <v>0</v>
      </c>
      <c r="AH24">
        <v>0</v>
      </c>
      <c r="AI24">
        <v>0</v>
      </c>
      <c r="AJ24">
        <v>2</v>
      </c>
      <c r="AK24">
        <v>1</v>
      </c>
      <c r="AL24">
        <v>1</v>
      </c>
      <c r="AM24">
        <v>1</v>
      </c>
      <c r="AN24">
        <v>11</v>
      </c>
      <c r="AO24">
        <v>2</v>
      </c>
      <c r="AP24">
        <v>10</v>
      </c>
      <c r="AQ24">
        <v>2</v>
      </c>
      <c r="AR24">
        <v>0</v>
      </c>
      <c r="AS24">
        <v>0</v>
      </c>
      <c r="AT24">
        <v>0</v>
      </c>
      <c r="AU24">
        <v>0</v>
      </c>
      <c r="AV24">
        <v>0</v>
      </c>
      <c r="AW24">
        <v>0</v>
      </c>
      <c r="AX24">
        <v>0</v>
      </c>
      <c r="AY24">
        <v>0</v>
      </c>
      <c r="AZ24">
        <v>0</v>
      </c>
      <c r="BA24">
        <v>0</v>
      </c>
      <c r="BB24">
        <v>0</v>
      </c>
      <c r="BC24">
        <v>0</v>
      </c>
      <c r="BD24">
        <v>0</v>
      </c>
      <c r="BE24">
        <v>0</v>
      </c>
      <c r="BF24">
        <v>0</v>
      </c>
      <c r="BG24">
        <v>0</v>
      </c>
      <c r="BH24">
        <v>1</v>
      </c>
      <c r="BI24">
        <v>0</v>
      </c>
      <c r="BJ24">
        <v>1</v>
      </c>
      <c r="BK24">
        <v>0</v>
      </c>
      <c r="BL24">
        <v>1</v>
      </c>
      <c r="BM24">
        <v>0</v>
      </c>
      <c r="BN24">
        <v>1</v>
      </c>
      <c r="BO24">
        <v>0</v>
      </c>
      <c r="BP24">
        <v>0</v>
      </c>
      <c r="BQ24">
        <v>0</v>
      </c>
      <c r="BR24">
        <v>0</v>
      </c>
      <c r="BS24">
        <v>0</v>
      </c>
      <c r="BT24">
        <v>0</v>
      </c>
      <c r="BU24">
        <v>0</v>
      </c>
      <c r="BV24">
        <v>0</v>
      </c>
      <c r="BW24">
        <v>0</v>
      </c>
      <c r="BX24">
        <v>7</v>
      </c>
      <c r="BY24">
        <v>0</v>
      </c>
      <c r="BZ24">
        <v>0</v>
      </c>
      <c r="CA24">
        <v>0</v>
      </c>
      <c r="CB24">
        <v>7</v>
      </c>
      <c r="CC24">
        <v>0</v>
      </c>
      <c r="CD24">
        <v>0</v>
      </c>
      <c r="CE24">
        <v>0</v>
      </c>
      <c r="CF24">
        <v>8</v>
      </c>
      <c r="CG24">
        <v>0</v>
      </c>
      <c r="CH24">
        <v>1</v>
      </c>
      <c r="CI24">
        <v>0</v>
      </c>
      <c r="CJ24">
        <v>8</v>
      </c>
      <c r="CK24">
        <v>0</v>
      </c>
      <c r="CL24">
        <v>1</v>
      </c>
      <c r="CM24">
        <v>0</v>
      </c>
      <c r="CN24">
        <v>1</v>
      </c>
      <c r="CO24">
        <v>2</v>
      </c>
      <c r="CP24">
        <v>2</v>
      </c>
      <c r="CQ24">
        <v>0</v>
      </c>
      <c r="CR24">
        <v>0.23076923076923078</v>
      </c>
      <c r="CS24">
        <v>0</v>
      </c>
      <c r="CT24">
        <v>0</v>
      </c>
      <c r="CU24">
        <v>0</v>
      </c>
      <c r="CV24">
        <v>0</v>
      </c>
      <c r="CW24">
        <v>0</v>
      </c>
      <c r="CX24">
        <v>0</v>
      </c>
      <c r="CY24">
        <v>0</v>
      </c>
      <c r="CZ24">
        <v>0</v>
      </c>
      <c r="DA24">
        <v>0</v>
      </c>
      <c r="DB24">
        <v>2</v>
      </c>
      <c r="DC24">
        <v>0</v>
      </c>
      <c r="DD24">
        <v>0</v>
      </c>
      <c r="DE24">
        <v>1</v>
      </c>
      <c r="DF24">
        <v>1</v>
      </c>
      <c r="DG24">
        <v>1</v>
      </c>
      <c r="DH24">
        <v>0</v>
      </c>
      <c r="DI24">
        <v>0</v>
      </c>
      <c r="DJ24">
        <v>0</v>
      </c>
      <c r="DK24" s="664"/>
      <c r="DL24" s="398">
        <v>0</v>
      </c>
      <c r="DM24" s="303">
        <v>0</v>
      </c>
      <c r="DN24" s="303">
        <v>0</v>
      </c>
      <c r="DO24" s="393">
        <v>0</v>
      </c>
      <c r="DP24" s="303">
        <v>0</v>
      </c>
      <c r="DQ24" s="303">
        <v>0</v>
      </c>
      <c r="DR24" s="303">
        <v>0</v>
      </c>
      <c r="DS24" s="393">
        <v>0</v>
      </c>
      <c r="DT24" s="303">
        <v>0</v>
      </c>
      <c r="DU24" s="303">
        <v>0</v>
      </c>
      <c r="DV24" s="303">
        <v>0</v>
      </c>
      <c r="DW24" s="303">
        <v>0</v>
      </c>
      <c r="DX24" s="303">
        <v>0</v>
      </c>
      <c r="DY24" s="303">
        <v>0</v>
      </c>
      <c r="DZ24" s="303">
        <v>0</v>
      </c>
      <c r="EA24" s="303">
        <v>0</v>
      </c>
      <c r="EB24" s="303">
        <v>0</v>
      </c>
      <c r="EC24" s="303">
        <v>0</v>
      </c>
      <c r="ED24" s="398">
        <v>0</v>
      </c>
      <c r="EE24" s="303">
        <v>0</v>
      </c>
      <c r="EF24" s="303">
        <v>0</v>
      </c>
      <c r="EG24" s="393">
        <v>0</v>
      </c>
      <c r="EH24" s="910">
        <v>0</v>
      </c>
      <c r="EI24" s="398">
        <v>13</v>
      </c>
      <c r="EJ24" s="393" t="b">
        <v>0</v>
      </c>
      <c r="EK24" s="971">
        <v>10</v>
      </c>
      <c r="EL24" s="971">
        <v>0</v>
      </c>
      <c r="EM24" s="396">
        <v>0</v>
      </c>
      <c r="EN24" s="396">
        <v>0</v>
      </c>
      <c r="EO24" s="396">
        <v>0</v>
      </c>
      <c r="EP24" s="971">
        <v>12</v>
      </c>
      <c r="EQ24" s="396">
        <v>0</v>
      </c>
      <c r="ER24" s="396">
        <v>0</v>
      </c>
      <c r="ES24" s="396">
        <v>1</v>
      </c>
      <c r="ET24" s="664"/>
      <c r="EU24" s="303"/>
      <c r="EV24" s="396" t="s">
        <v>362</v>
      </c>
      <c r="EW24" s="396" t="s">
        <v>363</v>
      </c>
      <c r="EX24" s="396" t="s">
        <v>354</v>
      </c>
      <c r="EY24" s="396">
        <v>12</v>
      </c>
      <c r="EZ24" s="396" t="s">
        <v>11</v>
      </c>
      <c r="FA24" s="396" t="s">
        <v>232</v>
      </c>
      <c r="FB24" s="396" t="s">
        <v>9</v>
      </c>
      <c r="FC24" s="396" t="s">
        <v>232</v>
      </c>
      <c r="FD24" s="396" t="s">
        <v>358</v>
      </c>
    </row>
    <row r="25" spans="1:160" customFormat="1">
      <c r="A25">
        <v>24</v>
      </c>
      <c r="B25">
        <v>1</v>
      </c>
      <c r="C25">
        <v>0</v>
      </c>
      <c r="D25" t="s">
        <v>392</v>
      </c>
      <c r="H25">
        <v>700</v>
      </c>
      <c r="I25">
        <v>41</v>
      </c>
      <c r="J25">
        <v>1</v>
      </c>
      <c r="K25">
        <v>0</v>
      </c>
      <c r="L25">
        <v>1</v>
      </c>
      <c r="M25">
        <v>0</v>
      </c>
      <c r="N25" s="1250" t="s">
        <v>393</v>
      </c>
      <c r="O25" s="1250">
        <v>0</v>
      </c>
      <c r="P25">
        <v>11</v>
      </c>
      <c r="Q25">
        <v>1</v>
      </c>
      <c r="R25">
        <v>10</v>
      </c>
      <c r="S25">
        <v>1</v>
      </c>
      <c r="T25">
        <v>1</v>
      </c>
      <c r="U25">
        <v>1</v>
      </c>
      <c r="V25">
        <v>1</v>
      </c>
      <c r="W25">
        <v>1</v>
      </c>
      <c r="X25">
        <v>12</v>
      </c>
      <c r="Y25">
        <v>2</v>
      </c>
      <c r="Z25">
        <v>11</v>
      </c>
      <c r="AA25">
        <v>2</v>
      </c>
      <c r="AB25">
        <v>3</v>
      </c>
      <c r="AC25">
        <v>0</v>
      </c>
      <c r="AD25">
        <v>6</v>
      </c>
      <c r="AE25">
        <v>0</v>
      </c>
      <c r="AF25">
        <v>0</v>
      </c>
      <c r="AG25">
        <v>0</v>
      </c>
      <c r="AH25">
        <v>0</v>
      </c>
      <c r="AI25">
        <v>0</v>
      </c>
      <c r="AJ25">
        <v>1</v>
      </c>
      <c r="AK25">
        <v>0</v>
      </c>
      <c r="AL25">
        <v>0</v>
      </c>
      <c r="AM25">
        <v>1</v>
      </c>
      <c r="AN25">
        <v>16</v>
      </c>
      <c r="AO25">
        <v>2</v>
      </c>
      <c r="AP25">
        <v>17</v>
      </c>
      <c r="AQ25">
        <v>3</v>
      </c>
      <c r="AR25">
        <v>0</v>
      </c>
      <c r="AS25">
        <v>0</v>
      </c>
      <c r="AT25">
        <v>0</v>
      </c>
      <c r="AU25">
        <v>0</v>
      </c>
      <c r="AV25">
        <v>0</v>
      </c>
      <c r="AW25">
        <v>0</v>
      </c>
      <c r="AX25">
        <v>0</v>
      </c>
      <c r="AY25">
        <v>0</v>
      </c>
      <c r="AZ25">
        <v>0</v>
      </c>
      <c r="BA25">
        <v>0</v>
      </c>
      <c r="BB25">
        <v>0</v>
      </c>
      <c r="BC25">
        <v>0</v>
      </c>
      <c r="BD25">
        <v>0</v>
      </c>
      <c r="BE25">
        <v>0</v>
      </c>
      <c r="BF25">
        <v>0</v>
      </c>
      <c r="BG25">
        <v>0</v>
      </c>
      <c r="BH25">
        <v>3</v>
      </c>
      <c r="BI25">
        <v>1</v>
      </c>
      <c r="BJ25">
        <v>2</v>
      </c>
      <c r="BK25">
        <v>1</v>
      </c>
      <c r="BL25">
        <v>3</v>
      </c>
      <c r="BM25">
        <v>1</v>
      </c>
      <c r="BN25">
        <v>2</v>
      </c>
      <c r="BO25">
        <v>1</v>
      </c>
      <c r="BP25">
        <v>0</v>
      </c>
      <c r="BQ25">
        <v>0</v>
      </c>
      <c r="BR25">
        <v>0</v>
      </c>
      <c r="BS25">
        <v>0</v>
      </c>
      <c r="BT25">
        <v>0</v>
      </c>
      <c r="BU25">
        <v>0</v>
      </c>
      <c r="BV25">
        <v>0</v>
      </c>
      <c r="BW25">
        <v>0</v>
      </c>
      <c r="BX25">
        <v>9</v>
      </c>
      <c r="BY25">
        <v>0</v>
      </c>
      <c r="BZ25">
        <v>0</v>
      </c>
      <c r="CA25">
        <v>0</v>
      </c>
      <c r="CB25">
        <v>8</v>
      </c>
      <c r="CC25">
        <v>0</v>
      </c>
      <c r="CD25">
        <v>0</v>
      </c>
      <c r="CE25">
        <v>0</v>
      </c>
      <c r="CF25">
        <v>12</v>
      </c>
      <c r="CG25">
        <v>1</v>
      </c>
      <c r="CH25">
        <v>2</v>
      </c>
      <c r="CI25">
        <v>1</v>
      </c>
      <c r="CJ25">
        <v>11</v>
      </c>
      <c r="CK25">
        <v>1</v>
      </c>
      <c r="CL25">
        <v>2</v>
      </c>
      <c r="CM25">
        <v>1</v>
      </c>
      <c r="CN25">
        <v>16</v>
      </c>
      <c r="CO25">
        <v>14</v>
      </c>
      <c r="CP25">
        <v>2</v>
      </c>
      <c r="CQ25">
        <v>0</v>
      </c>
      <c r="CR25">
        <v>1.6666666666666667</v>
      </c>
      <c r="CS25">
        <v>1</v>
      </c>
      <c r="CT25">
        <v>0</v>
      </c>
      <c r="CU25">
        <v>0</v>
      </c>
      <c r="CV25">
        <v>0</v>
      </c>
      <c r="CW25">
        <v>0</v>
      </c>
      <c r="CX25">
        <v>0</v>
      </c>
      <c r="CY25">
        <v>0</v>
      </c>
      <c r="CZ25">
        <v>0</v>
      </c>
      <c r="DA25">
        <v>1</v>
      </c>
      <c r="DB25">
        <v>3</v>
      </c>
      <c r="DC25">
        <v>0</v>
      </c>
      <c r="DD25">
        <v>0</v>
      </c>
      <c r="DE25">
        <v>0</v>
      </c>
      <c r="DF25">
        <v>0</v>
      </c>
      <c r="DG25">
        <v>1</v>
      </c>
      <c r="DH25">
        <v>0</v>
      </c>
      <c r="DI25">
        <v>0</v>
      </c>
      <c r="DJ25">
        <v>1</v>
      </c>
      <c r="DK25" s="664"/>
      <c r="DL25" s="398">
        <v>0</v>
      </c>
      <c r="DM25" s="303">
        <v>0</v>
      </c>
      <c r="DN25" s="303">
        <v>0</v>
      </c>
      <c r="DO25" s="393">
        <v>0</v>
      </c>
      <c r="DP25" s="303">
        <v>0</v>
      </c>
      <c r="DQ25" s="303">
        <v>0</v>
      </c>
      <c r="DR25" s="303">
        <v>0</v>
      </c>
      <c r="DS25" s="393">
        <v>0</v>
      </c>
      <c r="DT25" s="303">
        <v>0</v>
      </c>
      <c r="DU25" s="303">
        <v>0</v>
      </c>
      <c r="DV25" s="303">
        <v>0</v>
      </c>
      <c r="DW25" s="303">
        <v>0</v>
      </c>
      <c r="DX25" s="303">
        <v>0</v>
      </c>
      <c r="DY25" s="303">
        <v>0</v>
      </c>
      <c r="DZ25" s="303">
        <v>0</v>
      </c>
      <c r="EA25" s="303">
        <v>0</v>
      </c>
      <c r="EB25" s="303">
        <v>0</v>
      </c>
      <c r="EC25" s="303">
        <v>0</v>
      </c>
      <c r="ED25" s="398">
        <v>0</v>
      </c>
      <c r="EE25" s="303">
        <v>0</v>
      </c>
      <c r="EF25" s="303">
        <v>0</v>
      </c>
      <c r="EG25" s="393">
        <v>0</v>
      </c>
      <c r="EH25" s="910">
        <v>0</v>
      </c>
      <c r="EI25" s="398">
        <v>18</v>
      </c>
      <c r="EJ25" s="393" t="b">
        <v>0</v>
      </c>
      <c r="EK25" s="971">
        <v>16</v>
      </c>
      <c r="EL25" s="971">
        <v>20</v>
      </c>
      <c r="EM25" s="396">
        <v>0</v>
      </c>
      <c r="EN25" s="396">
        <v>1</v>
      </c>
      <c r="EO25" s="396">
        <v>0</v>
      </c>
      <c r="EP25" s="971">
        <v>20</v>
      </c>
      <c r="EQ25" s="396">
        <v>0</v>
      </c>
      <c r="ER25" s="396">
        <v>1</v>
      </c>
      <c r="ES25" s="396">
        <v>0</v>
      </c>
      <c r="ET25" s="664"/>
      <c r="EU25" s="303"/>
      <c r="EV25" s="396" t="s">
        <v>393</v>
      </c>
      <c r="EW25" s="396" t="s">
        <v>394</v>
      </c>
      <c r="EX25" s="396" t="s">
        <v>350</v>
      </c>
      <c r="EY25" s="396">
        <v>20</v>
      </c>
      <c r="EZ25" s="396" t="s">
        <v>12</v>
      </c>
      <c r="FA25" s="396" t="s">
        <v>232</v>
      </c>
      <c r="FB25" s="396" t="s">
        <v>9</v>
      </c>
      <c r="FC25" s="396" t="s">
        <v>232</v>
      </c>
      <c r="FD25" s="396" t="s">
        <v>358</v>
      </c>
    </row>
    <row r="26" spans="1:160" customFormat="1">
      <c r="A26">
        <v>27</v>
      </c>
      <c r="B26">
        <v>1</v>
      </c>
      <c r="C26" t="s">
        <v>387</v>
      </c>
      <c r="D26" t="s">
        <v>388</v>
      </c>
      <c r="H26">
        <v>700</v>
      </c>
      <c r="I26">
        <v>41</v>
      </c>
      <c r="J26">
        <v>1</v>
      </c>
      <c r="K26">
        <v>0</v>
      </c>
      <c r="L26">
        <v>1</v>
      </c>
      <c r="M26">
        <v>0</v>
      </c>
      <c r="N26" s="1250" t="s">
        <v>398</v>
      </c>
      <c r="O26" s="1250">
        <v>0</v>
      </c>
      <c r="P26">
        <v>67</v>
      </c>
      <c r="Q26">
        <v>1</v>
      </c>
      <c r="R26">
        <v>65</v>
      </c>
      <c r="S26">
        <v>2</v>
      </c>
      <c r="T26">
        <v>1</v>
      </c>
      <c r="U26">
        <v>2</v>
      </c>
      <c r="V26">
        <v>2</v>
      </c>
      <c r="W26">
        <v>1</v>
      </c>
      <c r="X26">
        <v>68</v>
      </c>
      <c r="Y26">
        <v>3</v>
      </c>
      <c r="Z26">
        <v>67</v>
      </c>
      <c r="AA26">
        <v>3</v>
      </c>
      <c r="AB26">
        <v>11</v>
      </c>
      <c r="AC26">
        <v>0</v>
      </c>
      <c r="AD26">
        <v>22</v>
      </c>
      <c r="AE26">
        <v>0</v>
      </c>
      <c r="AF26">
        <v>2</v>
      </c>
      <c r="AG26">
        <v>0</v>
      </c>
      <c r="AH26">
        <v>4</v>
      </c>
      <c r="AI26">
        <v>0</v>
      </c>
      <c r="AJ26">
        <v>9</v>
      </c>
      <c r="AK26">
        <v>0</v>
      </c>
      <c r="AL26">
        <v>10</v>
      </c>
      <c r="AM26">
        <v>0</v>
      </c>
      <c r="AN26">
        <v>90</v>
      </c>
      <c r="AO26">
        <v>3</v>
      </c>
      <c r="AP26">
        <v>103</v>
      </c>
      <c r="AQ26">
        <v>3</v>
      </c>
      <c r="AR26">
        <v>1</v>
      </c>
      <c r="AS26">
        <v>0</v>
      </c>
      <c r="AT26">
        <v>0</v>
      </c>
      <c r="AU26">
        <v>0</v>
      </c>
      <c r="AV26">
        <v>1</v>
      </c>
      <c r="AW26">
        <v>0</v>
      </c>
      <c r="AX26">
        <v>0</v>
      </c>
      <c r="AY26">
        <v>0</v>
      </c>
      <c r="AZ26">
        <v>0</v>
      </c>
      <c r="BA26">
        <v>0</v>
      </c>
      <c r="BB26">
        <v>0</v>
      </c>
      <c r="BC26">
        <v>0</v>
      </c>
      <c r="BD26">
        <v>0</v>
      </c>
      <c r="BE26">
        <v>0</v>
      </c>
      <c r="BF26">
        <v>0</v>
      </c>
      <c r="BG26">
        <v>0</v>
      </c>
      <c r="BH26">
        <v>13</v>
      </c>
      <c r="BI26">
        <v>1</v>
      </c>
      <c r="BJ26">
        <v>3</v>
      </c>
      <c r="BK26">
        <v>2</v>
      </c>
      <c r="BL26">
        <v>14</v>
      </c>
      <c r="BM26">
        <v>2</v>
      </c>
      <c r="BN26">
        <v>3</v>
      </c>
      <c r="BO26">
        <v>1</v>
      </c>
      <c r="BP26">
        <v>0</v>
      </c>
      <c r="BQ26">
        <v>0</v>
      </c>
      <c r="BR26">
        <v>0</v>
      </c>
      <c r="BS26">
        <v>0</v>
      </c>
      <c r="BT26">
        <v>0</v>
      </c>
      <c r="BU26">
        <v>0</v>
      </c>
      <c r="BV26">
        <v>0</v>
      </c>
      <c r="BW26">
        <v>0</v>
      </c>
      <c r="BX26">
        <v>54</v>
      </c>
      <c r="BY26">
        <v>0</v>
      </c>
      <c r="BZ26">
        <v>0</v>
      </c>
      <c r="CA26">
        <v>0</v>
      </c>
      <c r="CB26">
        <v>52</v>
      </c>
      <c r="CC26">
        <v>0</v>
      </c>
      <c r="CD26">
        <v>0</v>
      </c>
      <c r="CE26">
        <v>0</v>
      </c>
      <c r="CF26">
        <v>68</v>
      </c>
      <c r="CG26">
        <v>1</v>
      </c>
      <c r="CH26">
        <v>3</v>
      </c>
      <c r="CI26">
        <v>2</v>
      </c>
      <c r="CJ26">
        <v>67</v>
      </c>
      <c r="CK26">
        <v>2</v>
      </c>
      <c r="CL26">
        <v>3</v>
      </c>
      <c r="CM26">
        <v>1</v>
      </c>
      <c r="CN26">
        <v>35</v>
      </c>
      <c r="CO26">
        <v>22</v>
      </c>
      <c r="CP26">
        <v>11</v>
      </c>
      <c r="CQ26">
        <v>0</v>
      </c>
      <c r="CR26">
        <v>0.61290322580645162</v>
      </c>
      <c r="CS26">
        <v>5</v>
      </c>
      <c r="CT26">
        <v>0</v>
      </c>
      <c r="CU26">
        <v>0</v>
      </c>
      <c r="CV26">
        <v>0</v>
      </c>
      <c r="CW26">
        <v>0</v>
      </c>
      <c r="CX26">
        <v>0</v>
      </c>
      <c r="CY26">
        <v>0</v>
      </c>
      <c r="CZ26">
        <v>0</v>
      </c>
      <c r="DA26">
        <v>0</v>
      </c>
      <c r="DB26">
        <v>21</v>
      </c>
      <c r="DC26">
        <v>0</v>
      </c>
      <c r="DD26">
        <v>0</v>
      </c>
      <c r="DE26">
        <v>0</v>
      </c>
      <c r="DF26">
        <v>0</v>
      </c>
      <c r="DG26">
        <v>0</v>
      </c>
      <c r="DH26">
        <v>0</v>
      </c>
      <c r="DI26">
        <v>0</v>
      </c>
      <c r="DJ26">
        <v>0</v>
      </c>
      <c r="DK26" s="664"/>
      <c r="DL26" s="398">
        <v>0</v>
      </c>
      <c r="DM26" s="303">
        <v>0</v>
      </c>
      <c r="DN26" s="303">
        <v>0</v>
      </c>
      <c r="DO26" s="393">
        <v>0</v>
      </c>
      <c r="DP26" s="303">
        <v>0</v>
      </c>
      <c r="DQ26" s="303">
        <v>0</v>
      </c>
      <c r="DR26" s="303">
        <v>0</v>
      </c>
      <c r="DS26" s="393">
        <v>0</v>
      </c>
      <c r="DT26" s="303">
        <v>0</v>
      </c>
      <c r="DU26" s="303">
        <v>0</v>
      </c>
      <c r="DV26" s="303">
        <v>0</v>
      </c>
      <c r="DW26" s="303">
        <v>0</v>
      </c>
      <c r="DX26" s="303">
        <v>0</v>
      </c>
      <c r="DY26" s="303">
        <v>0</v>
      </c>
      <c r="DZ26" s="303">
        <v>0</v>
      </c>
      <c r="EA26" s="303">
        <v>0</v>
      </c>
      <c r="EB26" s="303">
        <v>0</v>
      </c>
      <c r="EC26" s="303">
        <v>0</v>
      </c>
      <c r="ED26" s="398">
        <v>0</v>
      </c>
      <c r="EE26" s="303">
        <v>0</v>
      </c>
      <c r="EF26" s="303">
        <v>0</v>
      </c>
      <c r="EG26" s="393">
        <v>0</v>
      </c>
      <c r="EH26" s="910">
        <v>0</v>
      </c>
      <c r="EI26" s="398">
        <v>93</v>
      </c>
      <c r="EJ26" s="393" t="b">
        <v>0</v>
      </c>
      <c r="EK26" s="971">
        <v>80</v>
      </c>
      <c r="EL26" s="971">
        <v>106</v>
      </c>
      <c r="EM26" s="396">
        <v>1</v>
      </c>
      <c r="EN26" s="396">
        <v>0</v>
      </c>
      <c r="EO26" s="396">
        <v>0</v>
      </c>
      <c r="EP26" s="971">
        <v>106</v>
      </c>
      <c r="EQ26" s="396">
        <v>1</v>
      </c>
      <c r="ER26" s="396">
        <v>0</v>
      </c>
      <c r="ES26" s="396">
        <v>0</v>
      </c>
      <c r="ET26" s="664"/>
      <c r="EU26" s="303"/>
      <c r="EV26" s="396" t="s">
        <v>398</v>
      </c>
      <c r="EW26" s="396" t="s">
        <v>396</v>
      </c>
      <c r="EX26" s="396" t="s">
        <v>350</v>
      </c>
      <c r="EY26" s="396">
        <v>106</v>
      </c>
      <c r="EZ26" s="396" t="s">
        <v>13</v>
      </c>
      <c r="FA26" s="396" t="s">
        <v>232</v>
      </c>
      <c r="FB26" s="396" t="s">
        <v>9</v>
      </c>
      <c r="FC26" s="396" t="s">
        <v>232</v>
      </c>
      <c r="FD26" s="396" t="s">
        <v>358</v>
      </c>
    </row>
    <row r="27" spans="1:160" customFormat="1">
      <c r="A27">
        <v>33</v>
      </c>
      <c r="B27">
        <v>1</v>
      </c>
      <c r="C27" t="s">
        <v>400</v>
      </c>
      <c r="D27" t="s">
        <v>401</v>
      </c>
      <c r="H27">
        <v>700</v>
      </c>
      <c r="I27">
        <v>8</v>
      </c>
      <c r="J27">
        <v>0</v>
      </c>
      <c r="K27">
        <v>1</v>
      </c>
      <c r="L27">
        <v>1</v>
      </c>
      <c r="M27">
        <v>0</v>
      </c>
      <c r="N27" s="1250" t="s">
        <v>402</v>
      </c>
      <c r="O27" s="1250">
        <v>0</v>
      </c>
      <c r="P27">
        <v>7</v>
      </c>
      <c r="Q27">
        <v>2</v>
      </c>
      <c r="R27">
        <v>7</v>
      </c>
      <c r="S27">
        <v>2</v>
      </c>
      <c r="T27">
        <v>0</v>
      </c>
      <c r="U27">
        <v>1</v>
      </c>
      <c r="V27">
        <v>0</v>
      </c>
      <c r="W27">
        <v>1</v>
      </c>
      <c r="X27">
        <v>7</v>
      </c>
      <c r="Y27">
        <v>3</v>
      </c>
      <c r="Z27">
        <v>7</v>
      </c>
      <c r="AA27">
        <v>3</v>
      </c>
      <c r="AB27">
        <v>0</v>
      </c>
      <c r="AC27">
        <v>0</v>
      </c>
      <c r="AD27">
        <v>0</v>
      </c>
      <c r="AE27">
        <v>0</v>
      </c>
      <c r="AF27">
        <v>3</v>
      </c>
      <c r="AG27">
        <v>0</v>
      </c>
      <c r="AH27">
        <v>3</v>
      </c>
      <c r="AI27">
        <v>0</v>
      </c>
      <c r="AJ27">
        <v>0</v>
      </c>
      <c r="AK27">
        <v>0</v>
      </c>
      <c r="AL27">
        <v>0</v>
      </c>
      <c r="AM27">
        <v>0</v>
      </c>
      <c r="AN27">
        <v>10</v>
      </c>
      <c r="AO27">
        <v>3</v>
      </c>
      <c r="AP27">
        <v>10</v>
      </c>
      <c r="AQ27">
        <v>3</v>
      </c>
      <c r="AR27">
        <v>0</v>
      </c>
      <c r="AS27">
        <v>0</v>
      </c>
      <c r="AT27">
        <v>0</v>
      </c>
      <c r="AU27">
        <v>0</v>
      </c>
      <c r="AV27">
        <v>0</v>
      </c>
      <c r="AW27">
        <v>0</v>
      </c>
      <c r="AX27">
        <v>0</v>
      </c>
      <c r="AY27">
        <v>0</v>
      </c>
      <c r="AZ27">
        <v>0</v>
      </c>
      <c r="BA27">
        <v>0</v>
      </c>
      <c r="BB27">
        <v>0</v>
      </c>
      <c r="BC27">
        <v>0</v>
      </c>
      <c r="BD27">
        <v>0</v>
      </c>
      <c r="BE27">
        <v>0</v>
      </c>
      <c r="BF27">
        <v>0</v>
      </c>
      <c r="BG27">
        <v>0</v>
      </c>
      <c r="BH27">
        <v>0</v>
      </c>
      <c r="BI27">
        <v>0</v>
      </c>
      <c r="BJ27">
        <v>3</v>
      </c>
      <c r="BK27">
        <v>1</v>
      </c>
      <c r="BL27">
        <v>0</v>
      </c>
      <c r="BM27">
        <v>0</v>
      </c>
      <c r="BN27">
        <v>3</v>
      </c>
      <c r="BO27">
        <v>1</v>
      </c>
      <c r="BP27">
        <v>0</v>
      </c>
      <c r="BQ27">
        <v>0</v>
      </c>
      <c r="BR27">
        <v>0</v>
      </c>
      <c r="BS27">
        <v>0</v>
      </c>
      <c r="BT27">
        <v>0</v>
      </c>
      <c r="BU27">
        <v>0</v>
      </c>
      <c r="BV27">
        <v>0</v>
      </c>
      <c r="BW27">
        <v>0</v>
      </c>
      <c r="BX27">
        <v>7</v>
      </c>
      <c r="BY27">
        <v>0</v>
      </c>
      <c r="BZ27">
        <v>0</v>
      </c>
      <c r="CA27">
        <v>0</v>
      </c>
      <c r="CB27">
        <v>7</v>
      </c>
      <c r="CC27">
        <v>0</v>
      </c>
      <c r="CD27">
        <v>0</v>
      </c>
      <c r="CE27">
        <v>0</v>
      </c>
      <c r="CF27">
        <v>7</v>
      </c>
      <c r="CG27">
        <v>0</v>
      </c>
      <c r="CH27">
        <v>3</v>
      </c>
      <c r="CI27">
        <v>1</v>
      </c>
      <c r="CJ27">
        <v>7</v>
      </c>
      <c r="CK27">
        <v>0</v>
      </c>
      <c r="CL27">
        <v>3</v>
      </c>
      <c r="CM27">
        <v>1</v>
      </c>
      <c r="CN27">
        <v>0</v>
      </c>
      <c r="CO27">
        <v>0</v>
      </c>
      <c r="CP27">
        <v>0</v>
      </c>
      <c r="CQ27">
        <v>0</v>
      </c>
      <c r="CR27">
        <v>0</v>
      </c>
      <c r="CS27">
        <v>4</v>
      </c>
      <c r="CT27">
        <v>0</v>
      </c>
      <c r="CU27">
        <v>0</v>
      </c>
      <c r="CV27">
        <v>0</v>
      </c>
      <c r="CW27">
        <v>0</v>
      </c>
      <c r="CX27">
        <v>0</v>
      </c>
      <c r="CY27">
        <v>0</v>
      </c>
      <c r="CZ27">
        <v>0</v>
      </c>
      <c r="DA27">
        <v>0</v>
      </c>
      <c r="DB27">
        <v>0</v>
      </c>
      <c r="DC27">
        <v>0</v>
      </c>
      <c r="DD27">
        <v>0</v>
      </c>
      <c r="DE27">
        <v>0</v>
      </c>
      <c r="DF27">
        <v>0</v>
      </c>
      <c r="DG27">
        <v>0</v>
      </c>
      <c r="DH27">
        <v>0</v>
      </c>
      <c r="DI27">
        <v>0</v>
      </c>
      <c r="DJ27">
        <v>0</v>
      </c>
      <c r="DK27" s="664"/>
      <c r="DL27" s="398">
        <v>0</v>
      </c>
      <c r="DM27" s="303">
        <v>0</v>
      </c>
      <c r="DN27" s="303">
        <v>0</v>
      </c>
      <c r="DO27" s="393">
        <v>0</v>
      </c>
      <c r="DP27" s="303">
        <v>0</v>
      </c>
      <c r="DQ27" s="303">
        <v>0</v>
      </c>
      <c r="DR27" s="303">
        <v>0</v>
      </c>
      <c r="DS27" s="393">
        <v>0</v>
      </c>
      <c r="DT27" s="303">
        <v>0</v>
      </c>
      <c r="DU27" s="303">
        <v>0</v>
      </c>
      <c r="DV27" s="303">
        <v>0</v>
      </c>
      <c r="DW27" s="303">
        <v>0</v>
      </c>
      <c r="DX27" s="303">
        <v>0</v>
      </c>
      <c r="DY27" s="303">
        <v>0</v>
      </c>
      <c r="DZ27" s="303">
        <v>0</v>
      </c>
      <c r="EA27" s="303">
        <v>0</v>
      </c>
      <c r="EB27" s="303">
        <v>0</v>
      </c>
      <c r="EC27" s="303">
        <v>0</v>
      </c>
      <c r="ED27" s="398">
        <v>0</v>
      </c>
      <c r="EE27" s="303">
        <v>0</v>
      </c>
      <c r="EF27" s="303">
        <v>0</v>
      </c>
      <c r="EG27" s="393">
        <v>0</v>
      </c>
      <c r="EH27" s="910">
        <v>0</v>
      </c>
      <c r="EI27" s="398">
        <v>13</v>
      </c>
      <c r="EJ27" s="393" t="b">
        <v>1</v>
      </c>
      <c r="EK27" s="971">
        <v>9</v>
      </c>
      <c r="EL27" s="971">
        <v>13</v>
      </c>
      <c r="EM27" s="396">
        <v>1</v>
      </c>
      <c r="EN27" s="396">
        <v>0</v>
      </c>
      <c r="EO27" s="396">
        <v>0</v>
      </c>
      <c r="EP27" s="971">
        <v>0</v>
      </c>
      <c r="EQ27" s="396">
        <v>0</v>
      </c>
      <c r="ER27" s="396">
        <v>0</v>
      </c>
      <c r="ES27" s="396">
        <v>0</v>
      </c>
      <c r="ET27" s="664"/>
      <c r="EU27" s="303"/>
      <c r="EV27" s="396" t="s">
        <v>402</v>
      </c>
      <c r="EW27" s="396" t="s">
        <v>363</v>
      </c>
      <c r="EX27" s="396" t="s">
        <v>354</v>
      </c>
      <c r="EY27" s="396">
        <v>13</v>
      </c>
      <c r="EZ27" s="396" t="s">
        <v>11</v>
      </c>
      <c r="FA27" s="396" t="s">
        <v>232</v>
      </c>
      <c r="FB27" s="396" t="s">
        <v>9</v>
      </c>
      <c r="FC27" s="396" t="s">
        <v>232</v>
      </c>
      <c r="FD27" s="396" t="s">
        <v>366</v>
      </c>
    </row>
    <row r="28" spans="1:160" customFormat="1">
      <c r="A28">
        <v>34</v>
      </c>
      <c r="B28">
        <v>1</v>
      </c>
      <c r="C28">
        <v>0</v>
      </c>
      <c r="D28" t="s">
        <v>403</v>
      </c>
      <c r="H28">
        <v>700</v>
      </c>
      <c r="I28">
        <v>41</v>
      </c>
      <c r="J28">
        <v>1</v>
      </c>
      <c r="K28">
        <v>0</v>
      </c>
      <c r="L28">
        <v>1</v>
      </c>
      <c r="M28">
        <v>0</v>
      </c>
      <c r="N28" s="1250" t="s">
        <v>404</v>
      </c>
      <c r="O28" s="1250">
        <v>0</v>
      </c>
      <c r="P28">
        <v>12</v>
      </c>
      <c r="Q28">
        <v>0</v>
      </c>
      <c r="R28">
        <v>11</v>
      </c>
      <c r="S28">
        <v>0</v>
      </c>
      <c r="T28">
        <v>0</v>
      </c>
      <c r="U28">
        <v>0</v>
      </c>
      <c r="V28">
        <v>0</v>
      </c>
      <c r="W28">
        <v>2</v>
      </c>
      <c r="X28">
        <v>12</v>
      </c>
      <c r="Y28">
        <v>0</v>
      </c>
      <c r="Z28">
        <v>11</v>
      </c>
      <c r="AA28">
        <v>2</v>
      </c>
      <c r="AB28">
        <v>0</v>
      </c>
      <c r="AC28">
        <v>0</v>
      </c>
      <c r="AD28">
        <v>1</v>
      </c>
      <c r="AE28">
        <v>0</v>
      </c>
      <c r="AF28">
        <v>0</v>
      </c>
      <c r="AG28">
        <v>0</v>
      </c>
      <c r="AH28">
        <v>0</v>
      </c>
      <c r="AI28">
        <v>0</v>
      </c>
      <c r="AJ28">
        <v>1</v>
      </c>
      <c r="AK28">
        <v>0</v>
      </c>
      <c r="AL28">
        <v>1</v>
      </c>
      <c r="AM28">
        <v>0</v>
      </c>
      <c r="AN28">
        <v>13</v>
      </c>
      <c r="AO28">
        <v>0</v>
      </c>
      <c r="AP28">
        <v>13</v>
      </c>
      <c r="AQ28">
        <v>2</v>
      </c>
      <c r="AR28">
        <v>0</v>
      </c>
      <c r="AS28">
        <v>0</v>
      </c>
      <c r="AT28">
        <v>0</v>
      </c>
      <c r="AU28">
        <v>0</v>
      </c>
      <c r="AV28">
        <v>0</v>
      </c>
      <c r="AW28">
        <v>0</v>
      </c>
      <c r="AX28">
        <v>0</v>
      </c>
      <c r="AY28">
        <v>0</v>
      </c>
      <c r="AZ28">
        <v>1</v>
      </c>
      <c r="BA28">
        <v>0</v>
      </c>
      <c r="BB28">
        <v>0</v>
      </c>
      <c r="BC28">
        <v>0</v>
      </c>
      <c r="BD28">
        <v>1</v>
      </c>
      <c r="BE28">
        <v>0</v>
      </c>
      <c r="BF28">
        <v>0</v>
      </c>
      <c r="BG28">
        <v>0</v>
      </c>
      <c r="BH28">
        <v>5</v>
      </c>
      <c r="BI28">
        <v>0</v>
      </c>
      <c r="BJ28">
        <v>0</v>
      </c>
      <c r="BK28">
        <v>0</v>
      </c>
      <c r="BL28">
        <v>4</v>
      </c>
      <c r="BM28">
        <v>0</v>
      </c>
      <c r="BN28">
        <v>2</v>
      </c>
      <c r="BO28">
        <v>2</v>
      </c>
      <c r="BP28">
        <v>0</v>
      </c>
      <c r="BQ28">
        <v>0</v>
      </c>
      <c r="BR28">
        <v>0</v>
      </c>
      <c r="BS28">
        <v>0</v>
      </c>
      <c r="BT28">
        <v>0</v>
      </c>
      <c r="BU28">
        <v>0</v>
      </c>
      <c r="BV28">
        <v>0</v>
      </c>
      <c r="BW28">
        <v>0</v>
      </c>
      <c r="BX28">
        <v>6</v>
      </c>
      <c r="BY28">
        <v>0</v>
      </c>
      <c r="BZ28">
        <v>0</v>
      </c>
      <c r="CA28">
        <v>0</v>
      </c>
      <c r="CB28">
        <v>6</v>
      </c>
      <c r="CC28">
        <v>0</v>
      </c>
      <c r="CD28">
        <v>0</v>
      </c>
      <c r="CE28">
        <v>0</v>
      </c>
      <c r="CF28">
        <v>12</v>
      </c>
      <c r="CG28">
        <v>0</v>
      </c>
      <c r="CH28">
        <v>0</v>
      </c>
      <c r="CI28">
        <v>0</v>
      </c>
      <c r="CJ28">
        <v>11</v>
      </c>
      <c r="CK28">
        <v>0</v>
      </c>
      <c r="CL28">
        <v>2</v>
      </c>
      <c r="CM28">
        <v>2</v>
      </c>
      <c r="CN28">
        <v>3</v>
      </c>
      <c r="CO28">
        <v>1</v>
      </c>
      <c r="CP28">
        <v>1</v>
      </c>
      <c r="CQ28">
        <v>0</v>
      </c>
      <c r="CR28">
        <v>0.30769230769230771</v>
      </c>
      <c r="CS28">
        <v>2</v>
      </c>
      <c r="CT28">
        <v>1</v>
      </c>
      <c r="CU28">
        <v>0</v>
      </c>
      <c r="CV28">
        <v>0</v>
      </c>
      <c r="CW28">
        <v>0</v>
      </c>
      <c r="CX28">
        <v>0</v>
      </c>
      <c r="CY28">
        <v>0</v>
      </c>
      <c r="CZ28">
        <v>0</v>
      </c>
      <c r="DA28">
        <v>0</v>
      </c>
      <c r="DB28">
        <v>2</v>
      </c>
      <c r="DC28">
        <v>0</v>
      </c>
      <c r="DD28">
        <v>0</v>
      </c>
      <c r="DE28">
        <v>0</v>
      </c>
      <c r="DF28">
        <v>1</v>
      </c>
      <c r="DG28">
        <v>1</v>
      </c>
      <c r="DH28">
        <v>0</v>
      </c>
      <c r="DI28">
        <v>0</v>
      </c>
      <c r="DJ28">
        <v>0</v>
      </c>
      <c r="DK28" s="664"/>
      <c r="DL28" s="398">
        <v>0</v>
      </c>
      <c r="DM28" s="303">
        <v>0</v>
      </c>
      <c r="DN28" s="303">
        <v>0</v>
      </c>
      <c r="DO28" s="393">
        <v>0</v>
      </c>
      <c r="DP28" s="303">
        <v>0</v>
      </c>
      <c r="DQ28" s="303">
        <v>0</v>
      </c>
      <c r="DR28" s="303">
        <v>0</v>
      </c>
      <c r="DS28" s="393">
        <v>0</v>
      </c>
      <c r="DT28" s="303">
        <v>0</v>
      </c>
      <c r="DU28" s="303">
        <v>0</v>
      </c>
      <c r="DV28" s="303">
        <v>0</v>
      </c>
      <c r="DW28" s="303">
        <v>0</v>
      </c>
      <c r="DX28" s="303">
        <v>0</v>
      </c>
      <c r="DY28" s="303">
        <v>0</v>
      </c>
      <c r="DZ28" s="303">
        <v>0</v>
      </c>
      <c r="EA28" s="303">
        <v>0</v>
      </c>
      <c r="EB28" s="303">
        <v>0</v>
      </c>
      <c r="EC28" s="303">
        <v>0</v>
      </c>
      <c r="ED28" s="398">
        <v>0</v>
      </c>
      <c r="EE28" s="303">
        <v>0</v>
      </c>
      <c r="EF28" s="303">
        <v>0</v>
      </c>
      <c r="EG28" s="393">
        <v>0</v>
      </c>
      <c r="EH28" s="910">
        <v>0</v>
      </c>
      <c r="EI28" s="398">
        <v>13</v>
      </c>
      <c r="EJ28" s="393" t="b">
        <v>0</v>
      </c>
      <c r="EK28" s="971">
        <v>11</v>
      </c>
      <c r="EL28" s="971">
        <v>15</v>
      </c>
      <c r="EM28" s="396">
        <v>0</v>
      </c>
      <c r="EN28" s="396">
        <v>1</v>
      </c>
      <c r="EO28" s="396">
        <v>0</v>
      </c>
      <c r="EP28" s="971">
        <v>15</v>
      </c>
      <c r="EQ28" s="396">
        <v>0</v>
      </c>
      <c r="ER28" s="396">
        <v>1</v>
      </c>
      <c r="ES28" s="396">
        <v>0</v>
      </c>
      <c r="ET28" s="664"/>
      <c r="EU28" s="303"/>
      <c r="EV28" s="396" t="s">
        <v>404</v>
      </c>
      <c r="EW28" s="396" t="s">
        <v>363</v>
      </c>
      <c r="EX28" s="396" t="s">
        <v>354</v>
      </c>
      <c r="EY28" s="396">
        <v>15</v>
      </c>
      <c r="EZ28" s="396" t="s">
        <v>11</v>
      </c>
      <c r="FA28" s="396" t="s">
        <v>232</v>
      </c>
      <c r="FB28" s="396" t="s">
        <v>9</v>
      </c>
      <c r="FC28" s="396" t="s">
        <v>232</v>
      </c>
      <c r="FD28" s="396" t="s">
        <v>358</v>
      </c>
    </row>
    <row r="29" spans="1:160" customFormat="1">
      <c r="A29">
        <v>35</v>
      </c>
      <c r="B29">
        <v>1</v>
      </c>
      <c r="C29" t="s">
        <v>405</v>
      </c>
      <c r="D29" t="s">
        <v>406</v>
      </c>
      <c r="H29">
        <v>700</v>
      </c>
      <c r="I29">
        <v>41</v>
      </c>
      <c r="J29">
        <v>1</v>
      </c>
      <c r="K29">
        <v>0</v>
      </c>
      <c r="L29">
        <v>1</v>
      </c>
      <c r="M29">
        <v>0</v>
      </c>
      <c r="N29" s="1250" t="s">
        <v>404</v>
      </c>
      <c r="O29" s="1250">
        <v>0</v>
      </c>
      <c r="P29">
        <v>7</v>
      </c>
      <c r="Q29">
        <v>0</v>
      </c>
      <c r="R29">
        <v>7</v>
      </c>
      <c r="S29">
        <v>0</v>
      </c>
      <c r="T29">
        <v>0</v>
      </c>
      <c r="U29">
        <v>1</v>
      </c>
      <c r="V29">
        <v>0</v>
      </c>
      <c r="W29">
        <v>1</v>
      </c>
      <c r="X29">
        <v>7</v>
      </c>
      <c r="Y29">
        <v>1</v>
      </c>
      <c r="Z29">
        <v>7</v>
      </c>
      <c r="AA29">
        <v>1</v>
      </c>
      <c r="AB29">
        <v>0</v>
      </c>
      <c r="AC29">
        <v>0</v>
      </c>
      <c r="AD29">
        <v>1</v>
      </c>
      <c r="AE29">
        <v>0</v>
      </c>
      <c r="AF29">
        <v>0</v>
      </c>
      <c r="AG29">
        <v>0</v>
      </c>
      <c r="AH29">
        <v>0</v>
      </c>
      <c r="AI29">
        <v>0</v>
      </c>
      <c r="AJ29">
        <v>0</v>
      </c>
      <c r="AK29">
        <v>0</v>
      </c>
      <c r="AL29">
        <v>0</v>
      </c>
      <c r="AM29">
        <v>0</v>
      </c>
      <c r="AN29">
        <v>7</v>
      </c>
      <c r="AO29">
        <v>1</v>
      </c>
      <c r="AP29">
        <v>8</v>
      </c>
      <c r="AQ29">
        <v>1</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7</v>
      </c>
      <c r="BY29">
        <v>0</v>
      </c>
      <c r="BZ29">
        <v>1</v>
      </c>
      <c r="CA29">
        <v>1</v>
      </c>
      <c r="CB29">
        <v>7</v>
      </c>
      <c r="CC29">
        <v>0</v>
      </c>
      <c r="CD29">
        <v>1</v>
      </c>
      <c r="CE29">
        <v>1</v>
      </c>
      <c r="CF29">
        <v>7</v>
      </c>
      <c r="CG29">
        <v>0</v>
      </c>
      <c r="CH29">
        <v>1</v>
      </c>
      <c r="CI29">
        <v>1</v>
      </c>
      <c r="CJ29">
        <v>7</v>
      </c>
      <c r="CK29">
        <v>0</v>
      </c>
      <c r="CL29">
        <v>1</v>
      </c>
      <c r="CM29">
        <v>1</v>
      </c>
      <c r="CN29">
        <v>3</v>
      </c>
      <c r="CO29">
        <v>2</v>
      </c>
      <c r="CP29">
        <v>2</v>
      </c>
      <c r="CQ29">
        <v>0</v>
      </c>
      <c r="CR29">
        <v>0.625</v>
      </c>
      <c r="CS29">
        <v>2</v>
      </c>
      <c r="CT29">
        <v>1</v>
      </c>
      <c r="CU29">
        <v>0</v>
      </c>
      <c r="CV29">
        <v>0</v>
      </c>
      <c r="CW29">
        <v>0</v>
      </c>
      <c r="CX29">
        <v>0</v>
      </c>
      <c r="CY29">
        <v>0</v>
      </c>
      <c r="CZ29">
        <v>1</v>
      </c>
      <c r="DA29">
        <v>0</v>
      </c>
      <c r="DB29">
        <v>2</v>
      </c>
      <c r="DC29">
        <v>0</v>
      </c>
      <c r="DD29">
        <v>0</v>
      </c>
      <c r="DE29">
        <v>1</v>
      </c>
      <c r="DF29">
        <v>1</v>
      </c>
      <c r="DG29">
        <v>0</v>
      </c>
      <c r="DH29">
        <v>0</v>
      </c>
      <c r="DI29">
        <v>0</v>
      </c>
      <c r="DJ29">
        <v>0</v>
      </c>
      <c r="DK29" s="664"/>
      <c r="DL29" s="398">
        <v>0</v>
      </c>
      <c r="DM29" s="303">
        <v>0</v>
      </c>
      <c r="DN29" s="303">
        <v>0</v>
      </c>
      <c r="DO29" s="393">
        <v>0</v>
      </c>
      <c r="DP29" s="303">
        <v>0</v>
      </c>
      <c r="DQ29" s="303">
        <v>0</v>
      </c>
      <c r="DR29" s="303">
        <v>0</v>
      </c>
      <c r="DS29" s="393">
        <v>0</v>
      </c>
      <c r="DT29" s="303">
        <v>0</v>
      </c>
      <c r="DU29" s="303">
        <v>0</v>
      </c>
      <c r="DV29" s="303">
        <v>0</v>
      </c>
      <c r="DW29" s="303">
        <v>0</v>
      </c>
      <c r="DX29" s="303">
        <v>0</v>
      </c>
      <c r="DY29" s="303">
        <v>0</v>
      </c>
      <c r="DZ29" s="303">
        <v>0</v>
      </c>
      <c r="EA29" s="303">
        <v>0</v>
      </c>
      <c r="EB29" s="303">
        <v>0</v>
      </c>
      <c r="EC29" s="303">
        <v>0</v>
      </c>
      <c r="ED29" s="398">
        <v>0</v>
      </c>
      <c r="EE29" s="303">
        <v>0</v>
      </c>
      <c r="EF29" s="303">
        <v>0</v>
      </c>
      <c r="EG29" s="393">
        <v>0</v>
      </c>
      <c r="EH29" s="910">
        <v>0</v>
      </c>
      <c r="EI29" s="398">
        <v>8</v>
      </c>
      <c r="EJ29" s="393" t="b">
        <v>0</v>
      </c>
      <c r="EK29" s="971">
        <v>5</v>
      </c>
      <c r="EL29" s="971">
        <v>9</v>
      </c>
      <c r="EM29" s="396">
        <v>0</v>
      </c>
      <c r="EN29" s="396">
        <v>1</v>
      </c>
      <c r="EO29" s="396">
        <v>0</v>
      </c>
      <c r="EP29" s="971">
        <v>9</v>
      </c>
      <c r="EQ29" s="396">
        <v>0</v>
      </c>
      <c r="ER29" s="396">
        <v>1</v>
      </c>
      <c r="ES29" s="396">
        <v>0</v>
      </c>
      <c r="ET29" s="664"/>
      <c r="EU29" s="303"/>
      <c r="EV29" s="396" t="s">
        <v>404</v>
      </c>
      <c r="EW29" s="396" t="s">
        <v>363</v>
      </c>
      <c r="EX29" s="396" t="s">
        <v>354</v>
      </c>
      <c r="EY29" s="396">
        <v>9</v>
      </c>
      <c r="EZ29" s="396" t="s">
        <v>11</v>
      </c>
      <c r="FA29" s="396" t="s">
        <v>232</v>
      </c>
      <c r="FB29" s="396" t="s">
        <v>9</v>
      </c>
      <c r="FC29" s="396" t="s">
        <v>232</v>
      </c>
      <c r="FD29" s="396" t="s">
        <v>358</v>
      </c>
    </row>
    <row r="30" spans="1:160" customFormat="1">
      <c r="A30">
        <v>36</v>
      </c>
      <c r="B30">
        <v>1</v>
      </c>
      <c r="C30" t="s">
        <v>407</v>
      </c>
      <c r="D30" t="s">
        <v>408</v>
      </c>
      <c r="H30">
        <v>700</v>
      </c>
      <c r="I30">
        <v>41</v>
      </c>
      <c r="J30">
        <v>1</v>
      </c>
      <c r="K30">
        <v>0</v>
      </c>
      <c r="L30">
        <v>1</v>
      </c>
      <c r="M30">
        <v>0</v>
      </c>
      <c r="N30" s="1250" t="s">
        <v>404</v>
      </c>
      <c r="O30" s="1250">
        <v>0</v>
      </c>
      <c r="P30">
        <v>7</v>
      </c>
      <c r="Q30">
        <v>1</v>
      </c>
      <c r="R30">
        <v>8</v>
      </c>
      <c r="S30">
        <v>1</v>
      </c>
      <c r="T30">
        <v>0</v>
      </c>
      <c r="U30">
        <v>0</v>
      </c>
      <c r="V30">
        <v>0</v>
      </c>
      <c r="W30">
        <v>0</v>
      </c>
      <c r="X30">
        <v>7</v>
      </c>
      <c r="Y30">
        <v>1</v>
      </c>
      <c r="Z30">
        <v>8</v>
      </c>
      <c r="AA30">
        <v>1</v>
      </c>
      <c r="AB30">
        <v>0</v>
      </c>
      <c r="AC30">
        <v>0</v>
      </c>
      <c r="AD30">
        <v>0</v>
      </c>
      <c r="AE30">
        <v>0</v>
      </c>
      <c r="AF30">
        <v>0</v>
      </c>
      <c r="AG30">
        <v>0</v>
      </c>
      <c r="AH30">
        <v>0</v>
      </c>
      <c r="AI30">
        <v>0</v>
      </c>
      <c r="AJ30">
        <v>1</v>
      </c>
      <c r="AK30">
        <v>0</v>
      </c>
      <c r="AL30">
        <v>0</v>
      </c>
      <c r="AM30">
        <v>0</v>
      </c>
      <c r="AN30">
        <v>8</v>
      </c>
      <c r="AO30">
        <v>1</v>
      </c>
      <c r="AP30">
        <v>8</v>
      </c>
      <c r="AQ30">
        <v>1</v>
      </c>
      <c r="AR30">
        <v>0</v>
      </c>
      <c r="AS30">
        <v>0</v>
      </c>
      <c r="AT30">
        <v>0</v>
      </c>
      <c r="AU30">
        <v>0</v>
      </c>
      <c r="AV30">
        <v>0</v>
      </c>
      <c r="AW30">
        <v>0</v>
      </c>
      <c r="AX30">
        <v>0</v>
      </c>
      <c r="AY30">
        <v>0</v>
      </c>
      <c r="AZ30">
        <v>0</v>
      </c>
      <c r="BA30">
        <v>0</v>
      </c>
      <c r="BB30">
        <v>0</v>
      </c>
      <c r="BC30">
        <v>0</v>
      </c>
      <c r="BD30">
        <v>0</v>
      </c>
      <c r="BE30">
        <v>0</v>
      </c>
      <c r="BF30">
        <v>0</v>
      </c>
      <c r="BG30">
        <v>0</v>
      </c>
      <c r="BH30">
        <v>3</v>
      </c>
      <c r="BI30">
        <v>0</v>
      </c>
      <c r="BJ30">
        <v>1</v>
      </c>
      <c r="BK30">
        <v>0</v>
      </c>
      <c r="BL30">
        <v>4</v>
      </c>
      <c r="BM30">
        <v>0</v>
      </c>
      <c r="BN30">
        <v>1</v>
      </c>
      <c r="BO30">
        <v>0</v>
      </c>
      <c r="BP30">
        <v>0</v>
      </c>
      <c r="BQ30">
        <v>0</v>
      </c>
      <c r="BR30">
        <v>0</v>
      </c>
      <c r="BS30">
        <v>0</v>
      </c>
      <c r="BT30">
        <v>0</v>
      </c>
      <c r="BU30">
        <v>0</v>
      </c>
      <c r="BV30">
        <v>0</v>
      </c>
      <c r="BW30">
        <v>0</v>
      </c>
      <c r="BX30">
        <v>4</v>
      </c>
      <c r="BY30">
        <v>0</v>
      </c>
      <c r="BZ30">
        <v>0</v>
      </c>
      <c r="CA30">
        <v>0</v>
      </c>
      <c r="CB30">
        <v>4</v>
      </c>
      <c r="CC30">
        <v>0</v>
      </c>
      <c r="CD30">
        <v>0</v>
      </c>
      <c r="CE30">
        <v>0</v>
      </c>
      <c r="CF30">
        <v>7</v>
      </c>
      <c r="CG30">
        <v>0</v>
      </c>
      <c r="CH30">
        <v>1</v>
      </c>
      <c r="CI30">
        <v>0</v>
      </c>
      <c r="CJ30">
        <v>8</v>
      </c>
      <c r="CK30">
        <v>0</v>
      </c>
      <c r="CL30">
        <v>1</v>
      </c>
      <c r="CM30">
        <v>0</v>
      </c>
      <c r="CN30">
        <v>0</v>
      </c>
      <c r="CO30">
        <v>0</v>
      </c>
      <c r="CP30">
        <v>0</v>
      </c>
      <c r="CQ30">
        <v>0</v>
      </c>
      <c r="CR30">
        <v>0</v>
      </c>
      <c r="CS30">
        <v>0</v>
      </c>
      <c r="CT30">
        <v>0</v>
      </c>
      <c r="CU30">
        <v>0</v>
      </c>
      <c r="CV30">
        <v>0</v>
      </c>
      <c r="CW30">
        <v>0</v>
      </c>
      <c r="CX30">
        <v>0</v>
      </c>
      <c r="CY30">
        <v>0</v>
      </c>
      <c r="CZ30">
        <v>0</v>
      </c>
      <c r="DA30">
        <v>0</v>
      </c>
      <c r="DB30">
        <v>2</v>
      </c>
      <c r="DC30">
        <v>0</v>
      </c>
      <c r="DD30">
        <v>0</v>
      </c>
      <c r="DE30">
        <v>0</v>
      </c>
      <c r="DF30">
        <v>0</v>
      </c>
      <c r="DG30">
        <v>1</v>
      </c>
      <c r="DH30">
        <v>0</v>
      </c>
      <c r="DI30">
        <v>0</v>
      </c>
      <c r="DJ30">
        <v>0</v>
      </c>
      <c r="DK30" s="664"/>
      <c r="DL30" s="398">
        <v>0</v>
      </c>
      <c r="DM30" s="303">
        <v>0</v>
      </c>
      <c r="DN30" s="303">
        <v>0</v>
      </c>
      <c r="DO30" s="393">
        <v>0</v>
      </c>
      <c r="DP30" s="303">
        <v>0</v>
      </c>
      <c r="DQ30" s="303">
        <v>0</v>
      </c>
      <c r="DR30" s="303">
        <v>0</v>
      </c>
      <c r="DS30" s="393">
        <v>0</v>
      </c>
      <c r="DT30" s="303">
        <v>0</v>
      </c>
      <c r="DU30" s="303">
        <v>0</v>
      </c>
      <c r="DV30" s="303">
        <v>0</v>
      </c>
      <c r="DW30" s="303">
        <v>0</v>
      </c>
      <c r="DX30" s="303">
        <v>0</v>
      </c>
      <c r="DY30" s="303">
        <v>0</v>
      </c>
      <c r="DZ30" s="303">
        <v>0</v>
      </c>
      <c r="EA30" s="303">
        <v>0</v>
      </c>
      <c r="EB30" s="303">
        <v>0</v>
      </c>
      <c r="EC30" s="303">
        <v>0</v>
      </c>
      <c r="ED30" s="398">
        <v>0</v>
      </c>
      <c r="EE30" s="303">
        <v>0</v>
      </c>
      <c r="EF30" s="303">
        <v>0</v>
      </c>
      <c r="EG30" s="393">
        <v>0</v>
      </c>
      <c r="EH30" s="910">
        <v>0</v>
      </c>
      <c r="EI30" s="398">
        <v>9</v>
      </c>
      <c r="EJ30" s="393" t="b">
        <v>1</v>
      </c>
      <c r="EK30" s="971">
        <v>7</v>
      </c>
      <c r="EL30" s="971">
        <v>0</v>
      </c>
      <c r="EM30" s="396">
        <v>0</v>
      </c>
      <c r="EN30" s="396">
        <v>0</v>
      </c>
      <c r="EO30" s="396">
        <v>0</v>
      </c>
      <c r="EP30" s="971">
        <v>9</v>
      </c>
      <c r="EQ30" s="396">
        <v>0</v>
      </c>
      <c r="ER30" s="396">
        <v>1</v>
      </c>
      <c r="ES30" s="396">
        <v>0</v>
      </c>
      <c r="ET30" s="664"/>
      <c r="EU30" s="303"/>
      <c r="EV30" s="396" t="s">
        <v>404</v>
      </c>
      <c r="EW30" s="396" t="s">
        <v>363</v>
      </c>
      <c r="EX30" s="396" t="s">
        <v>354</v>
      </c>
      <c r="EY30" s="396">
        <v>9</v>
      </c>
      <c r="EZ30" s="396" t="s">
        <v>11</v>
      </c>
      <c r="FA30" s="396" t="s">
        <v>232</v>
      </c>
      <c r="FB30" s="396" t="s">
        <v>9</v>
      </c>
      <c r="FC30" s="396" t="s">
        <v>232</v>
      </c>
      <c r="FD30" s="396" t="s">
        <v>358</v>
      </c>
    </row>
    <row r="31" spans="1:160" customFormat="1">
      <c r="A31">
        <v>37</v>
      </c>
      <c r="B31">
        <v>1</v>
      </c>
      <c r="C31">
        <v>0</v>
      </c>
      <c r="D31" t="s">
        <v>409</v>
      </c>
      <c r="H31">
        <v>700</v>
      </c>
      <c r="I31">
        <v>41</v>
      </c>
      <c r="J31">
        <v>1</v>
      </c>
      <c r="K31">
        <v>0</v>
      </c>
      <c r="L31">
        <v>1</v>
      </c>
      <c r="M31">
        <v>0</v>
      </c>
      <c r="N31" s="1250" t="s">
        <v>404</v>
      </c>
      <c r="O31" s="1250">
        <v>0</v>
      </c>
      <c r="P31">
        <v>0</v>
      </c>
      <c r="Q31">
        <v>0</v>
      </c>
      <c r="R31">
        <v>0</v>
      </c>
      <c r="S31">
        <v>0</v>
      </c>
      <c r="T31">
        <v>0</v>
      </c>
      <c r="U31">
        <v>1</v>
      </c>
      <c r="V31">
        <v>0</v>
      </c>
      <c r="W31">
        <v>1</v>
      </c>
      <c r="X31">
        <v>0</v>
      </c>
      <c r="Y31">
        <v>1</v>
      </c>
      <c r="Z31">
        <v>0</v>
      </c>
      <c r="AA31">
        <v>1</v>
      </c>
      <c r="AB31">
        <v>0</v>
      </c>
      <c r="AC31">
        <v>0</v>
      </c>
      <c r="AD31">
        <v>0</v>
      </c>
      <c r="AE31">
        <v>0</v>
      </c>
      <c r="AF31">
        <v>0</v>
      </c>
      <c r="AG31">
        <v>0</v>
      </c>
      <c r="AH31">
        <v>0</v>
      </c>
      <c r="AI31">
        <v>0</v>
      </c>
      <c r="AJ31">
        <v>0</v>
      </c>
      <c r="AK31">
        <v>0</v>
      </c>
      <c r="AL31">
        <v>0</v>
      </c>
      <c r="AM31">
        <v>0</v>
      </c>
      <c r="AN31">
        <v>0</v>
      </c>
      <c r="AO31">
        <v>1</v>
      </c>
      <c r="AP31">
        <v>0</v>
      </c>
      <c r="AQ31">
        <v>1</v>
      </c>
      <c r="AR31">
        <v>0</v>
      </c>
      <c r="AS31">
        <v>0</v>
      </c>
      <c r="AT31">
        <v>0</v>
      </c>
      <c r="AU31">
        <v>0</v>
      </c>
      <c r="AV31">
        <v>0</v>
      </c>
      <c r="AW31">
        <v>0</v>
      </c>
      <c r="AX31">
        <v>0</v>
      </c>
      <c r="AY31">
        <v>0</v>
      </c>
      <c r="AZ31">
        <v>0</v>
      </c>
      <c r="BA31">
        <v>0</v>
      </c>
      <c r="BB31">
        <v>0</v>
      </c>
      <c r="BC31">
        <v>0</v>
      </c>
      <c r="BD31">
        <v>0</v>
      </c>
      <c r="BE31">
        <v>0</v>
      </c>
      <c r="BF31">
        <v>0</v>
      </c>
      <c r="BG31">
        <v>0</v>
      </c>
      <c r="BH31">
        <v>0</v>
      </c>
      <c r="BI31">
        <v>0</v>
      </c>
      <c r="BJ31">
        <v>1</v>
      </c>
      <c r="BK31">
        <v>1</v>
      </c>
      <c r="BL31">
        <v>0</v>
      </c>
      <c r="BM31">
        <v>0</v>
      </c>
      <c r="BN31">
        <v>1</v>
      </c>
      <c r="BO31">
        <v>1</v>
      </c>
      <c r="BP31">
        <v>0</v>
      </c>
      <c r="BQ31">
        <v>0</v>
      </c>
      <c r="BR31">
        <v>0</v>
      </c>
      <c r="BS31">
        <v>0</v>
      </c>
      <c r="BT31">
        <v>0</v>
      </c>
      <c r="BU31">
        <v>0</v>
      </c>
      <c r="BV31">
        <v>0</v>
      </c>
      <c r="BW31">
        <v>0</v>
      </c>
      <c r="BX31">
        <v>0</v>
      </c>
      <c r="BY31">
        <v>0</v>
      </c>
      <c r="BZ31">
        <v>0</v>
      </c>
      <c r="CA31">
        <v>0</v>
      </c>
      <c r="CB31">
        <v>0</v>
      </c>
      <c r="CC31">
        <v>0</v>
      </c>
      <c r="CD31">
        <v>0</v>
      </c>
      <c r="CE31">
        <v>0</v>
      </c>
      <c r="CF31">
        <v>0</v>
      </c>
      <c r="CG31">
        <v>0</v>
      </c>
      <c r="CH31">
        <v>1</v>
      </c>
      <c r="CI31">
        <v>1</v>
      </c>
      <c r="CJ31">
        <v>0</v>
      </c>
      <c r="CK31">
        <v>0</v>
      </c>
      <c r="CL31">
        <v>1</v>
      </c>
      <c r="CM31">
        <v>1</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s="664"/>
      <c r="DL31" s="398">
        <v>0</v>
      </c>
      <c r="DM31" s="303">
        <v>0</v>
      </c>
      <c r="DN31" s="303">
        <v>0</v>
      </c>
      <c r="DO31" s="393">
        <v>0</v>
      </c>
      <c r="DP31" s="303">
        <v>0</v>
      </c>
      <c r="DQ31" s="303">
        <v>0</v>
      </c>
      <c r="DR31" s="303">
        <v>0</v>
      </c>
      <c r="DS31" s="393">
        <v>0</v>
      </c>
      <c r="DT31" s="303">
        <v>0</v>
      </c>
      <c r="DU31" s="303">
        <v>0</v>
      </c>
      <c r="DV31" s="303">
        <v>0</v>
      </c>
      <c r="DW31" s="303">
        <v>0</v>
      </c>
      <c r="DX31" s="303">
        <v>0</v>
      </c>
      <c r="DY31" s="303">
        <v>0</v>
      </c>
      <c r="DZ31" s="303">
        <v>0</v>
      </c>
      <c r="EA31" s="303">
        <v>0</v>
      </c>
      <c r="EB31" s="303">
        <v>0</v>
      </c>
      <c r="EC31" s="303">
        <v>0</v>
      </c>
      <c r="ED31" s="398">
        <v>0</v>
      </c>
      <c r="EE31" s="303">
        <v>0</v>
      </c>
      <c r="EF31" s="303">
        <v>0</v>
      </c>
      <c r="EG31" s="393">
        <v>0</v>
      </c>
      <c r="EH31" s="910">
        <v>0</v>
      </c>
      <c r="EI31" s="398">
        <v>1</v>
      </c>
      <c r="EJ31" s="393" t="b">
        <v>1</v>
      </c>
      <c r="EK31" s="971">
        <v>0</v>
      </c>
      <c r="EL31" s="971">
        <v>0</v>
      </c>
      <c r="EM31" s="396">
        <v>0</v>
      </c>
      <c r="EN31" s="396">
        <v>0</v>
      </c>
      <c r="EO31" s="396">
        <v>0</v>
      </c>
      <c r="EP31" s="971">
        <v>0</v>
      </c>
      <c r="EQ31" s="396">
        <v>0</v>
      </c>
      <c r="ER31" s="396">
        <v>0</v>
      </c>
      <c r="ES31" s="396">
        <v>0</v>
      </c>
      <c r="ET31" s="664"/>
      <c r="EU31" s="303"/>
      <c r="EV31" s="396" t="s">
        <v>404</v>
      </c>
      <c r="EW31" s="396" t="s">
        <v>363</v>
      </c>
      <c r="EX31" s="396" t="s">
        <v>354</v>
      </c>
      <c r="EY31" s="396">
        <v>1</v>
      </c>
      <c r="EZ31" s="396" t="s">
        <v>11</v>
      </c>
      <c r="FA31" s="396" t="s">
        <v>232</v>
      </c>
      <c r="FB31" s="396" t="s">
        <v>9</v>
      </c>
      <c r="FC31" s="396" t="s">
        <v>232</v>
      </c>
      <c r="FD31" s="396" t="s">
        <v>358</v>
      </c>
    </row>
    <row r="32" spans="1:160" customFormat="1">
      <c r="A32">
        <v>38</v>
      </c>
      <c r="B32">
        <v>1</v>
      </c>
      <c r="C32" t="s">
        <v>410</v>
      </c>
      <c r="D32" t="s">
        <v>411</v>
      </c>
      <c r="H32">
        <v>700</v>
      </c>
      <c r="I32">
        <v>42</v>
      </c>
      <c r="J32">
        <v>1</v>
      </c>
      <c r="K32">
        <v>0</v>
      </c>
      <c r="L32">
        <v>1</v>
      </c>
      <c r="M32">
        <v>0</v>
      </c>
      <c r="N32" s="1250" t="s">
        <v>404</v>
      </c>
      <c r="O32" s="1250">
        <v>0</v>
      </c>
      <c r="P32">
        <v>12</v>
      </c>
      <c r="Q32">
        <v>2</v>
      </c>
      <c r="R32">
        <v>12</v>
      </c>
      <c r="S32">
        <v>2</v>
      </c>
      <c r="T32">
        <v>0</v>
      </c>
      <c r="U32">
        <v>2</v>
      </c>
      <c r="V32">
        <v>0</v>
      </c>
      <c r="W32">
        <v>2</v>
      </c>
      <c r="X32">
        <v>12</v>
      </c>
      <c r="Y32">
        <v>4</v>
      </c>
      <c r="Z32">
        <v>12</v>
      </c>
      <c r="AA32">
        <v>4</v>
      </c>
      <c r="AB32">
        <v>0</v>
      </c>
      <c r="AC32">
        <v>0</v>
      </c>
      <c r="AD32">
        <v>0</v>
      </c>
      <c r="AE32">
        <v>0</v>
      </c>
      <c r="AF32">
        <v>0</v>
      </c>
      <c r="AG32">
        <v>0</v>
      </c>
      <c r="AH32">
        <v>0</v>
      </c>
      <c r="AI32">
        <v>0</v>
      </c>
      <c r="AJ32">
        <v>0</v>
      </c>
      <c r="AK32">
        <v>0</v>
      </c>
      <c r="AL32">
        <v>0</v>
      </c>
      <c r="AM32">
        <v>0</v>
      </c>
      <c r="AN32">
        <v>12</v>
      </c>
      <c r="AO32">
        <v>4</v>
      </c>
      <c r="AP32">
        <v>12</v>
      </c>
      <c r="AQ32">
        <v>4</v>
      </c>
      <c r="AR32">
        <v>0</v>
      </c>
      <c r="AS32">
        <v>0</v>
      </c>
      <c r="AT32">
        <v>0</v>
      </c>
      <c r="AU32">
        <v>0</v>
      </c>
      <c r="AV32">
        <v>0</v>
      </c>
      <c r="AW32">
        <v>0</v>
      </c>
      <c r="AX32">
        <v>0</v>
      </c>
      <c r="AY32">
        <v>0</v>
      </c>
      <c r="AZ32">
        <v>0</v>
      </c>
      <c r="BA32">
        <v>0</v>
      </c>
      <c r="BB32">
        <v>0</v>
      </c>
      <c r="BC32">
        <v>0</v>
      </c>
      <c r="BD32">
        <v>0</v>
      </c>
      <c r="BE32">
        <v>0</v>
      </c>
      <c r="BF32">
        <v>0</v>
      </c>
      <c r="BG32">
        <v>0</v>
      </c>
      <c r="BH32">
        <v>1</v>
      </c>
      <c r="BI32">
        <v>0</v>
      </c>
      <c r="BJ32">
        <v>4</v>
      </c>
      <c r="BK32">
        <v>2</v>
      </c>
      <c r="BL32">
        <v>1</v>
      </c>
      <c r="BM32">
        <v>0</v>
      </c>
      <c r="BN32">
        <v>4</v>
      </c>
      <c r="BO32">
        <v>2</v>
      </c>
      <c r="BP32">
        <v>0</v>
      </c>
      <c r="BQ32">
        <v>0</v>
      </c>
      <c r="BR32">
        <v>0</v>
      </c>
      <c r="BS32">
        <v>0</v>
      </c>
      <c r="BT32">
        <v>0</v>
      </c>
      <c r="BU32">
        <v>0</v>
      </c>
      <c r="BV32">
        <v>0</v>
      </c>
      <c r="BW32">
        <v>0</v>
      </c>
      <c r="BX32">
        <v>11</v>
      </c>
      <c r="BY32">
        <v>0</v>
      </c>
      <c r="BZ32">
        <v>0</v>
      </c>
      <c r="CA32">
        <v>0</v>
      </c>
      <c r="CB32">
        <v>11</v>
      </c>
      <c r="CC32">
        <v>0</v>
      </c>
      <c r="CD32">
        <v>0</v>
      </c>
      <c r="CE32">
        <v>0</v>
      </c>
      <c r="CF32">
        <v>12</v>
      </c>
      <c r="CG32">
        <v>0</v>
      </c>
      <c r="CH32">
        <v>4</v>
      </c>
      <c r="CI32">
        <v>2</v>
      </c>
      <c r="CJ32">
        <v>12</v>
      </c>
      <c r="CK32">
        <v>0</v>
      </c>
      <c r="CL32">
        <v>4</v>
      </c>
      <c r="CM32">
        <v>2</v>
      </c>
      <c r="CN32">
        <v>13</v>
      </c>
      <c r="CO32">
        <v>13</v>
      </c>
      <c r="CP32">
        <v>2</v>
      </c>
      <c r="CQ32">
        <v>0</v>
      </c>
      <c r="CR32">
        <v>1.625</v>
      </c>
      <c r="CS32">
        <v>2</v>
      </c>
      <c r="CT32">
        <v>1</v>
      </c>
      <c r="CU32">
        <v>1</v>
      </c>
      <c r="CV32">
        <v>0</v>
      </c>
      <c r="CW32">
        <v>0</v>
      </c>
      <c r="CX32">
        <v>0</v>
      </c>
      <c r="CY32">
        <v>0</v>
      </c>
      <c r="CZ32">
        <v>0</v>
      </c>
      <c r="DA32">
        <v>0</v>
      </c>
      <c r="DB32">
        <v>4</v>
      </c>
      <c r="DC32">
        <v>0</v>
      </c>
      <c r="DD32">
        <v>0</v>
      </c>
      <c r="DE32">
        <v>1</v>
      </c>
      <c r="DF32">
        <v>1</v>
      </c>
      <c r="DG32">
        <v>1</v>
      </c>
      <c r="DH32">
        <v>0</v>
      </c>
      <c r="DI32">
        <v>1</v>
      </c>
      <c r="DJ32">
        <v>0</v>
      </c>
      <c r="DK32" s="664"/>
      <c r="DL32" s="398">
        <v>0</v>
      </c>
      <c r="DM32" s="303">
        <v>0</v>
      </c>
      <c r="DN32" s="303">
        <v>0</v>
      </c>
      <c r="DO32" s="393">
        <v>0</v>
      </c>
      <c r="DP32" s="303">
        <v>0</v>
      </c>
      <c r="DQ32" s="303">
        <v>0</v>
      </c>
      <c r="DR32" s="303">
        <v>0</v>
      </c>
      <c r="DS32" s="393">
        <v>0</v>
      </c>
      <c r="DT32" s="303">
        <v>0</v>
      </c>
      <c r="DU32" s="303">
        <v>0</v>
      </c>
      <c r="DV32" s="303">
        <v>0</v>
      </c>
      <c r="DW32" s="303">
        <v>0</v>
      </c>
      <c r="DX32" s="303">
        <v>0</v>
      </c>
      <c r="DY32" s="303">
        <v>0</v>
      </c>
      <c r="DZ32" s="303">
        <v>0</v>
      </c>
      <c r="EA32" s="303">
        <v>0</v>
      </c>
      <c r="EB32" s="303">
        <v>0</v>
      </c>
      <c r="EC32" s="303">
        <v>0</v>
      </c>
      <c r="ED32" s="398">
        <v>0</v>
      </c>
      <c r="EE32" s="303">
        <v>0</v>
      </c>
      <c r="EF32" s="303">
        <v>0</v>
      </c>
      <c r="EG32" s="393">
        <v>0</v>
      </c>
      <c r="EH32" s="910">
        <v>0</v>
      </c>
      <c r="EI32" s="398">
        <v>16</v>
      </c>
      <c r="EJ32" s="393" t="b">
        <v>1</v>
      </c>
      <c r="EK32" s="971">
        <v>10</v>
      </c>
      <c r="EL32" s="971">
        <v>16</v>
      </c>
      <c r="EM32" s="396">
        <v>0</v>
      </c>
      <c r="EN32" s="396">
        <v>1</v>
      </c>
      <c r="EO32" s="396">
        <v>0</v>
      </c>
      <c r="EP32" s="971">
        <v>16</v>
      </c>
      <c r="EQ32" s="396">
        <v>0</v>
      </c>
      <c r="ER32" s="396">
        <v>0</v>
      </c>
      <c r="ES32" s="396">
        <v>1</v>
      </c>
      <c r="ET32" s="664"/>
      <c r="EU32" s="303"/>
      <c r="EV32" s="396" t="s">
        <v>404</v>
      </c>
      <c r="EW32" s="396" t="s">
        <v>363</v>
      </c>
      <c r="EX32" s="396" t="s">
        <v>354</v>
      </c>
      <c r="EY32" s="396">
        <v>16</v>
      </c>
      <c r="EZ32" s="396" t="s">
        <v>12</v>
      </c>
      <c r="FA32" s="396" t="s">
        <v>232</v>
      </c>
      <c r="FB32" s="396" t="s">
        <v>9</v>
      </c>
      <c r="FC32" s="396" t="s">
        <v>232</v>
      </c>
      <c r="FD32" s="396" t="s">
        <v>358</v>
      </c>
    </row>
    <row r="33" spans="1:160" customFormat="1">
      <c r="A33">
        <v>39</v>
      </c>
      <c r="B33">
        <v>1</v>
      </c>
      <c r="C33" t="s">
        <v>412</v>
      </c>
      <c r="D33" t="s">
        <v>413</v>
      </c>
      <c r="H33">
        <v>700</v>
      </c>
      <c r="I33">
        <v>8</v>
      </c>
      <c r="J33">
        <v>1</v>
      </c>
      <c r="K33">
        <v>0</v>
      </c>
      <c r="L33">
        <v>1</v>
      </c>
      <c r="M33">
        <v>0</v>
      </c>
      <c r="N33" s="1250" t="s">
        <v>404</v>
      </c>
      <c r="O33" s="1250">
        <v>0</v>
      </c>
      <c r="P33">
        <v>27</v>
      </c>
      <c r="Q33">
        <v>3</v>
      </c>
      <c r="R33">
        <v>30</v>
      </c>
      <c r="S33">
        <v>3</v>
      </c>
      <c r="T33">
        <v>0</v>
      </c>
      <c r="U33">
        <v>1</v>
      </c>
      <c r="V33">
        <v>0</v>
      </c>
      <c r="W33">
        <v>1</v>
      </c>
      <c r="X33">
        <v>27</v>
      </c>
      <c r="Y33">
        <v>4</v>
      </c>
      <c r="Z33">
        <v>30</v>
      </c>
      <c r="AA33">
        <v>4</v>
      </c>
      <c r="AB33">
        <v>0</v>
      </c>
      <c r="AC33">
        <v>0</v>
      </c>
      <c r="AD33">
        <v>1</v>
      </c>
      <c r="AE33">
        <v>0</v>
      </c>
      <c r="AF33">
        <v>0</v>
      </c>
      <c r="AG33">
        <v>0</v>
      </c>
      <c r="AH33">
        <v>0</v>
      </c>
      <c r="AI33">
        <v>0</v>
      </c>
      <c r="AJ33">
        <v>0</v>
      </c>
      <c r="AK33">
        <v>0</v>
      </c>
      <c r="AL33">
        <v>0</v>
      </c>
      <c r="AM33">
        <v>0</v>
      </c>
      <c r="AN33">
        <v>27</v>
      </c>
      <c r="AO33">
        <v>4</v>
      </c>
      <c r="AP33">
        <v>31</v>
      </c>
      <c r="AQ33">
        <v>4</v>
      </c>
      <c r="AR33">
        <v>0</v>
      </c>
      <c r="AS33">
        <v>0</v>
      </c>
      <c r="AT33">
        <v>0</v>
      </c>
      <c r="AU33">
        <v>0</v>
      </c>
      <c r="AV33">
        <v>0</v>
      </c>
      <c r="AW33">
        <v>0</v>
      </c>
      <c r="AX33">
        <v>0</v>
      </c>
      <c r="AY33">
        <v>0</v>
      </c>
      <c r="AZ33">
        <v>0</v>
      </c>
      <c r="BA33">
        <v>0</v>
      </c>
      <c r="BB33">
        <v>2</v>
      </c>
      <c r="BC33">
        <v>1</v>
      </c>
      <c r="BD33">
        <v>0</v>
      </c>
      <c r="BE33">
        <v>0</v>
      </c>
      <c r="BF33">
        <v>2</v>
      </c>
      <c r="BG33">
        <v>1</v>
      </c>
      <c r="BH33">
        <v>4</v>
      </c>
      <c r="BI33">
        <v>0</v>
      </c>
      <c r="BJ33">
        <v>2</v>
      </c>
      <c r="BK33">
        <v>0</v>
      </c>
      <c r="BL33">
        <v>5</v>
      </c>
      <c r="BM33">
        <v>0</v>
      </c>
      <c r="BN33">
        <v>2</v>
      </c>
      <c r="BO33">
        <v>0</v>
      </c>
      <c r="BP33">
        <v>0</v>
      </c>
      <c r="BQ33">
        <v>0</v>
      </c>
      <c r="BR33">
        <v>0</v>
      </c>
      <c r="BS33">
        <v>0</v>
      </c>
      <c r="BT33">
        <v>0</v>
      </c>
      <c r="BU33">
        <v>0</v>
      </c>
      <c r="BV33">
        <v>0</v>
      </c>
      <c r="BW33">
        <v>0</v>
      </c>
      <c r="BX33">
        <v>23</v>
      </c>
      <c r="BY33">
        <v>0</v>
      </c>
      <c r="BZ33">
        <v>0</v>
      </c>
      <c r="CA33">
        <v>0</v>
      </c>
      <c r="CB33">
        <v>25</v>
      </c>
      <c r="CC33">
        <v>0</v>
      </c>
      <c r="CD33">
        <v>0</v>
      </c>
      <c r="CE33">
        <v>0</v>
      </c>
      <c r="CF33">
        <v>27</v>
      </c>
      <c r="CG33">
        <v>0</v>
      </c>
      <c r="CH33">
        <v>4</v>
      </c>
      <c r="CI33">
        <v>1</v>
      </c>
      <c r="CJ33">
        <v>30</v>
      </c>
      <c r="CK33">
        <v>0</v>
      </c>
      <c r="CL33">
        <v>4</v>
      </c>
      <c r="CM33">
        <v>1</v>
      </c>
      <c r="CN33">
        <v>7</v>
      </c>
      <c r="CO33">
        <v>3</v>
      </c>
      <c r="CP33">
        <v>3</v>
      </c>
      <c r="CQ33">
        <v>0</v>
      </c>
      <c r="CR33">
        <v>0.32258064516129031</v>
      </c>
      <c r="CS33">
        <v>5</v>
      </c>
      <c r="CT33">
        <v>0</v>
      </c>
      <c r="CU33">
        <v>0</v>
      </c>
      <c r="CV33">
        <v>0</v>
      </c>
      <c r="CW33">
        <v>0</v>
      </c>
      <c r="CX33">
        <v>0</v>
      </c>
      <c r="CY33">
        <v>0</v>
      </c>
      <c r="CZ33">
        <v>1</v>
      </c>
      <c r="DA33">
        <v>0</v>
      </c>
      <c r="DB33">
        <v>2</v>
      </c>
      <c r="DC33">
        <v>0</v>
      </c>
      <c r="DD33">
        <v>0</v>
      </c>
      <c r="DE33">
        <v>0</v>
      </c>
      <c r="DF33">
        <v>1</v>
      </c>
      <c r="DG33">
        <v>0</v>
      </c>
      <c r="DH33">
        <v>0</v>
      </c>
      <c r="DI33">
        <v>0</v>
      </c>
      <c r="DJ33">
        <v>0</v>
      </c>
      <c r="DK33" s="664"/>
      <c r="DL33" s="398">
        <v>0</v>
      </c>
      <c r="DM33" s="303">
        <v>0</v>
      </c>
      <c r="DN33" s="303">
        <v>0</v>
      </c>
      <c r="DO33" s="393">
        <v>0</v>
      </c>
      <c r="DP33" s="303">
        <v>0</v>
      </c>
      <c r="DQ33" s="303">
        <v>0</v>
      </c>
      <c r="DR33" s="303">
        <v>0</v>
      </c>
      <c r="DS33" s="393">
        <v>0</v>
      </c>
      <c r="DT33" s="303">
        <v>0</v>
      </c>
      <c r="DU33" s="303">
        <v>0</v>
      </c>
      <c r="DV33" s="303">
        <v>0</v>
      </c>
      <c r="DW33" s="303">
        <v>0</v>
      </c>
      <c r="DX33" s="303">
        <v>0</v>
      </c>
      <c r="DY33" s="303">
        <v>0</v>
      </c>
      <c r="DZ33" s="303">
        <v>0</v>
      </c>
      <c r="EA33" s="303">
        <v>0</v>
      </c>
      <c r="EB33" s="303">
        <v>0</v>
      </c>
      <c r="EC33" s="303">
        <v>0</v>
      </c>
      <c r="ED33" s="398">
        <v>0</v>
      </c>
      <c r="EE33" s="303">
        <v>0</v>
      </c>
      <c r="EF33" s="303">
        <v>0</v>
      </c>
      <c r="EG33" s="393">
        <v>0</v>
      </c>
      <c r="EH33" s="910">
        <v>0</v>
      </c>
      <c r="EI33" s="398">
        <v>31</v>
      </c>
      <c r="EJ33" s="393" t="b">
        <v>0</v>
      </c>
      <c r="EK33" s="971">
        <v>28</v>
      </c>
      <c r="EL33" s="971">
        <v>35</v>
      </c>
      <c r="EM33" s="396">
        <v>0</v>
      </c>
      <c r="EN33" s="396">
        <v>1</v>
      </c>
      <c r="EO33" s="396">
        <v>0</v>
      </c>
      <c r="EP33" s="971">
        <v>35</v>
      </c>
      <c r="EQ33" s="396">
        <v>0</v>
      </c>
      <c r="ER33" s="396">
        <v>1</v>
      </c>
      <c r="ES33" s="396">
        <v>0</v>
      </c>
      <c r="ET33" s="664"/>
      <c r="EU33" s="303"/>
      <c r="EV33" s="396" t="s">
        <v>404</v>
      </c>
      <c r="EW33" s="396" t="s">
        <v>363</v>
      </c>
      <c r="EX33" s="396" t="s">
        <v>354</v>
      </c>
      <c r="EY33" s="396">
        <v>35</v>
      </c>
      <c r="EZ33" s="396" t="s">
        <v>12</v>
      </c>
      <c r="FA33" s="396" t="s">
        <v>232</v>
      </c>
      <c r="FB33" s="396" t="s">
        <v>9</v>
      </c>
      <c r="FC33" s="396" t="s">
        <v>232</v>
      </c>
      <c r="FD33" s="396" t="s">
        <v>366</v>
      </c>
    </row>
    <row r="34" spans="1:160" customFormat="1">
      <c r="A34">
        <v>40</v>
      </c>
      <c r="B34">
        <v>1</v>
      </c>
      <c r="C34" t="s">
        <v>414</v>
      </c>
      <c r="D34" t="s">
        <v>415</v>
      </c>
      <c r="H34">
        <v>700</v>
      </c>
      <c r="I34">
        <v>41</v>
      </c>
      <c r="J34">
        <v>1</v>
      </c>
      <c r="K34">
        <v>0</v>
      </c>
      <c r="L34">
        <v>1</v>
      </c>
      <c r="M34">
        <v>0</v>
      </c>
      <c r="N34" s="1250" t="s">
        <v>404</v>
      </c>
      <c r="O34" s="1250">
        <v>0</v>
      </c>
      <c r="P34">
        <v>1</v>
      </c>
      <c r="Q34">
        <v>0</v>
      </c>
      <c r="R34">
        <v>2</v>
      </c>
      <c r="S34">
        <v>0</v>
      </c>
      <c r="T34">
        <v>0</v>
      </c>
      <c r="U34">
        <v>0</v>
      </c>
      <c r="V34">
        <v>0</v>
      </c>
      <c r="W34">
        <v>0</v>
      </c>
      <c r="X34">
        <v>1</v>
      </c>
      <c r="Y34">
        <v>0</v>
      </c>
      <c r="Z34">
        <v>2</v>
      </c>
      <c r="AA34">
        <v>0</v>
      </c>
      <c r="AB34">
        <v>0</v>
      </c>
      <c r="AC34">
        <v>0</v>
      </c>
      <c r="AD34">
        <v>0</v>
      </c>
      <c r="AE34">
        <v>0</v>
      </c>
      <c r="AF34">
        <v>0</v>
      </c>
      <c r="AG34">
        <v>0</v>
      </c>
      <c r="AH34">
        <v>0</v>
      </c>
      <c r="AI34">
        <v>0</v>
      </c>
      <c r="AJ34">
        <v>0</v>
      </c>
      <c r="AK34">
        <v>0</v>
      </c>
      <c r="AL34">
        <v>0</v>
      </c>
      <c r="AM34">
        <v>0</v>
      </c>
      <c r="AN34">
        <v>1</v>
      </c>
      <c r="AO34">
        <v>0</v>
      </c>
      <c r="AP34">
        <v>2</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1</v>
      </c>
      <c r="BM34">
        <v>0</v>
      </c>
      <c r="BN34">
        <v>0</v>
      </c>
      <c r="BO34">
        <v>0</v>
      </c>
      <c r="BP34">
        <v>0</v>
      </c>
      <c r="BQ34">
        <v>0</v>
      </c>
      <c r="BR34">
        <v>0</v>
      </c>
      <c r="BS34">
        <v>0</v>
      </c>
      <c r="BT34">
        <v>0</v>
      </c>
      <c r="BU34">
        <v>0</v>
      </c>
      <c r="BV34">
        <v>0</v>
      </c>
      <c r="BW34">
        <v>0</v>
      </c>
      <c r="BX34">
        <v>1</v>
      </c>
      <c r="BY34">
        <v>0</v>
      </c>
      <c r="BZ34">
        <v>0</v>
      </c>
      <c r="CA34">
        <v>0</v>
      </c>
      <c r="CB34">
        <v>1</v>
      </c>
      <c r="CC34">
        <v>0</v>
      </c>
      <c r="CD34">
        <v>0</v>
      </c>
      <c r="CE34">
        <v>0</v>
      </c>
      <c r="CF34">
        <v>1</v>
      </c>
      <c r="CG34">
        <v>0</v>
      </c>
      <c r="CH34">
        <v>0</v>
      </c>
      <c r="CI34">
        <v>0</v>
      </c>
      <c r="CJ34">
        <v>2</v>
      </c>
      <c r="CK34">
        <v>0</v>
      </c>
      <c r="CL34">
        <v>0</v>
      </c>
      <c r="CM34">
        <v>0</v>
      </c>
      <c r="CN34">
        <v>1</v>
      </c>
      <c r="CO34">
        <v>0</v>
      </c>
      <c r="CP34">
        <v>0</v>
      </c>
      <c r="CQ34">
        <v>0</v>
      </c>
      <c r="CR34">
        <v>1</v>
      </c>
      <c r="CS34">
        <v>0</v>
      </c>
      <c r="CT34">
        <v>0</v>
      </c>
      <c r="CU34">
        <v>0</v>
      </c>
      <c r="CV34">
        <v>0</v>
      </c>
      <c r="CW34">
        <v>0</v>
      </c>
      <c r="CX34">
        <v>0</v>
      </c>
      <c r="CY34">
        <v>0</v>
      </c>
      <c r="CZ34">
        <v>0</v>
      </c>
      <c r="DA34">
        <v>0</v>
      </c>
      <c r="DB34">
        <v>1</v>
      </c>
      <c r="DC34">
        <v>1</v>
      </c>
      <c r="DD34">
        <v>0</v>
      </c>
      <c r="DE34">
        <v>0</v>
      </c>
      <c r="DF34">
        <v>0</v>
      </c>
      <c r="DG34">
        <v>0</v>
      </c>
      <c r="DH34">
        <v>0</v>
      </c>
      <c r="DI34">
        <v>0</v>
      </c>
      <c r="DJ34">
        <v>0</v>
      </c>
      <c r="DK34" s="664"/>
      <c r="DL34" s="398">
        <v>0</v>
      </c>
      <c r="DM34" s="303">
        <v>0</v>
      </c>
      <c r="DN34" s="303">
        <v>0</v>
      </c>
      <c r="DO34" s="393">
        <v>0</v>
      </c>
      <c r="DP34" s="303">
        <v>0</v>
      </c>
      <c r="DQ34" s="303">
        <v>0</v>
      </c>
      <c r="DR34" s="303">
        <v>0</v>
      </c>
      <c r="DS34" s="393">
        <v>0</v>
      </c>
      <c r="DT34" s="303">
        <v>0</v>
      </c>
      <c r="DU34" s="303">
        <v>0</v>
      </c>
      <c r="DV34" s="303">
        <v>0</v>
      </c>
      <c r="DW34" s="303">
        <v>0</v>
      </c>
      <c r="DX34" s="303">
        <v>0</v>
      </c>
      <c r="DY34" s="303">
        <v>0</v>
      </c>
      <c r="DZ34" s="303">
        <v>0</v>
      </c>
      <c r="EA34" s="303">
        <v>0</v>
      </c>
      <c r="EB34" s="303">
        <v>0</v>
      </c>
      <c r="EC34" s="303">
        <v>0</v>
      </c>
      <c r="ED34" s="398">
        <v>0</v>
      </c>
      <c r="EE34" s="303">
        <v>0</v>
      </c>
      <c r="EF34" s="303">
        <v>0</v>
      </c>
      <c r="EG34" s="393">
        <v>0</v>
      </c>
      <c r="EH34" s="910">
        <v>0</v>
      </c>
      <c r="EI34" s="398">
        <v>1</v>
      </c>
      <c r="EJ34" s="393" t="b">
        <v>0</v>
      </c>
      <c r="EK34" s="971">
        <v>1</v>
      </c>
      <c r="EL34" s="971">
        <v>0</v>
      </c>
      <c r="EM34" s="396">
        <v>0</v>
      </c>
      <c r="EN34" s="396">
        <v>0</v>
      </c>
      <c r="EO34" s="396">
        <v>0</v>
      </c>
      <c r="EP34" s="971">
        <v>2</v>
      </c>
      <c r="EQ34" s="396">
        <v>0</v>
      </c>
      <c r="ER34" s="396">
        <v>1</v>
      </c>
      <c r="ES34" s="396">
        <v>0</v>
      </c>
      <c r="ET34" s="664"/>
      <c r="EU34" s="303"/>
      <c r="EV34" s="396" t="s">
        <v>404</v>
      </c>
      <c r="EW34" s="396" t="s">
        <v>363</v>
      </c>
      <c r="EX34" s="396" t="s">
        <v>354</v>
      </c>
      <c r="EY34" s="396">
        <v>2</v>
      </c>
      <c r="EZ34" s="396" t="s">
        <v>11</v>
      </c>
      <c r="FA34" s="396" t="s">
        <v>232</v>
      </c>
      <c r="FB34" s="396" t="s">
        <v>9</v>
      </c>
      <c r="FC34" s="396" t="s">
        <v>232</v>
      </c>
      <c r="FD34" s="396" t="s">
        <v>358</v>
      </c>
    </row>
    <row r="35" spans="1:160" customFormat="1">
      <c r="A35">
        <v>41</v>
      </c>
      <c r="B35">
        <v>1</v>
      </c>
      <c r="C35">
        <v>0</v>
      </c>
      <c r="D35" t="s">
        <v>416</v>
      </c>
      <c r="H35">
        <v>700</v>
      </c>
      <c r="I35">
        <v>42</v>
      </c>
      <c r="J35">
        <v>1</v>
      </c>
      <c r="K35">
        <v>0</v>
      </c>
      <c r="L35">
        <v>1</v>
      </c>
      <c r="M35">
        <v>0</v>
      </c>
      <c r="N35" s="1250" t="s">
        <v>417</v>
      </c>
      <c r="O35" s="1250">
        <v>0</v>
      </c>
      <c r="P35">
        <v>2</v>
      </c>
      <c r="Q35">
        <v>0</v>
      </c>
      <c r="R35">
        <v>3</v>
      </c>
      <c r="S35">
        <v>0</v>
      </c>
      <c r="T35">
        <v>0</v>
      </c>
      <c r="U35">
        <v>0</v>
      </c>
      <c r="V35">
        <v>0</v>
      </c>
      <c r="W35">
        <v>0</v>
      </c>
      <c r="X35">
        <v>2</v>
      </c>
      <c r="Y35">
        <v>0</v>
      </c>
      <c r="Z35">
        <v>3</v>
      </c>
      <c r="AA35">
        <v>0</v>
      </c>
      <c r="AB35">
        <v>0</v>
      </c>
      <c r="AC35">
        <v>0</v>
      </c>
      <c r="AD35">
        <v>0</v>
      </c>
      <c r="AE35">
        <v>0</v>
      </c>
      <c r="AF35">
        <v>0</v>
      </c>
      <c r="AG35">
        <v>0</v>
      </c>
      <c r="AH35">
        <v>0</v>
      </c>
      <c r="AI35">
        <v>0</v>
      </c>
      <c r="AJ35">
        <v>1</v>
      </c>
      <c r="AK35">
        <v>0</v>
      </c>
      <c r="AL35">
        <v>0</v>
      </c>
      <c r="AM35">
        <v>0</v>
      </c>
      <c r="AN35">
        <v>3</v>
      </c>
      <c r="AO35">
        <v>0</v>
      </c>
      <c r="AP35">
        <v>3</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2</v>
      </c>
      <c r="BY35">
        <v>0</v>
      </c>
      <c r="BZ35">
        <v>0</v>
      </c>
      <c r="CA35">
        <v>0</v>
      </c>
      <c r="CB35">
        <v>3</v>
      </c>
      <c r="CC35">
        <v>0</v>
      </c>
      <c r="CD35">
        <v>0</v>
      </c>
      <c r="CE35">
        <v>0</v>
      </c>
      <c r="CF35">
        <v>2</v>
      </c>
      <c r="CG35">
        <v>0</v>
      </c>
      <c r="CH35">
        <v>0</v>
      </c>
      <c r="CI35">
        <v>0</v>
      </c>
      <c r="CJ35">
        <v>3</v>
      </c>
      <c r="CK35">
        <v>0</v>
      </c>
      <c r="CL35">
        <v>0</v>
      </c>
      <c r="CM35">
        <v>0</v>
      </c>
      <c r="CN35">
        <v>0</v>
      </c>
      <c r="CO35">
        <v>0</v>
      </c>
      <c r="CP35">
        <v>0</v>
      </c>
      <c r="CQ35">
        <v>0</v>
      </c>
      <c r="CR35">
        <v>0</v>
      </c>
      <c r="CS35">
        <v>0</v>
      </c>
      <c r="CT35">
        <v>0</v>
      </c>
      <c r="CU35">
        <v>0</v>
      </c>
      <c r="CV35">
        <v>0</v>
      </c>
      <c r="CW35">
        <v>0</v>
      </c>
      <c r="CX35">
        <v>0</v>
      </c>
      <c r="CY35">
        <v>0</v>
      </c>
      <c r="CZ35">
        <v>0</v>
      </c>
      <c r="DA35">
        <v>0</v>
      </c>
      <c r="DB35">
        <v>1</v>
      </c>
      <c r="DC35">
        <v>0</v>
      </c>
      <c r="DD35">
        <v>0</v>
      </c>
      <c r="DE35">
        <v>0</v>
      </c>
      <c r="DF35">
        <v>1</v>
      </c>
      <c r="DG35">
        <v>1</v>
      </c>
      <c r="DH35">
        <v>0</v>
      </c>
      <c r="DI35">
        <v>0</v>
      </c>
      <c r="DJ35">
        <v>0</v>
      </c>
      <c r="DK35" s="664"/>
      <c r="DL35" s="398">
        <v>0</v>
      </c>
      <c r="DM35" s="303">
        <v>0</v>
      </c>
      <c r="DN35" s="303">
        <v>0</v>
      </c>
      <c r="DO35" s="393">
        <v>0</v>
      </c>
      <c r="DP35" s="303">
        <v>0</v>
      </c>
      <c r="DQ35" s="303">
        <v>0</v>
      </c>
      <c r="DR35" s="303">
        <v>0</v>
      </c>
      <c r="DS35" s="393">
        <v>0</v>
      </c>
      <c r="DT35" s="303">
        <v>0</v>
      </c>
      <c r="DU35" s="303">
        <v>0</v>
      </c>
      <c r="DV35" s="303">
        <v>0</v>
      </c>
      <c r="DW35" s="303">
        <v>0</v>
      </c>
      <c r="DX35" s="303">
        <v>0</v>
      </c>
      <c r="DY35" s="303">
        <v>0</v>
      </c>
      <c r="DZ35" s="303">
        <v>0</v>
      </c>
      <c r="EA35" s="303">
        <v>0</v>
      </c>
      <c r="EB35" s="303">
        <v>0</v>
      </c>
      <c r="EC35" s="303">
        <v>0</v>
      </c>
      <c r="ED35" s="398">
        <v>0</v>
      </c>
      <c r="EE35" s="303">
        <v>0</v>
      </c>
      <c r="EF35" s="303">
        <v>0</v>
      </c>
      <c r="EG35" s="393">
        <v>0</v>
      </c>
      <c r="EH35" s="910">
        <v>0</v>
      </c>
      <c r="EI35" s="398">
        <v>3</v>
      </c>
      <c r="EJ35" s="393" t="b">
        <v>1</v>
      </c>
      <c r="EK35" s="971">
        <v>2</v>
      </c>
      <c r="EL35" s="971">
        <v>0</v>
      </c>
      <c r="EM35" s="396">
        <v>0</v>
      </c>
      <c r="EN35" s="396">
        <v>0</v>
      </c>
      <c r="EO35" s="396">
        <v>0</v>
      </c>
      <c r="EP35" s="971">
        <v>3</v>
      </c>
      <c r="EQ35" s="396">
        <v>0</v>
      </c>
      <c r="ER35" s="396">
        <v>1</v>
      </c>
      <c r="ES35" s="396">
        <v>0</v>
      </c>
      <c r="ET35" s="664"/>
      <c r="EU35" s="303"/>
      <c r="EV35" s="396" t="s">
        <v>417</v>
      </c>
      <c r="EW35" s="396" t="s">
        <v>363</v>
      </c>
      <c r="EX35" s="396" t="s">
        <v>354</v>
      </c>
      <c r="EY35" s="396">
        <v>3</v>
      </c>
      <c r="EZ35" s="396" t="s">
        <v>11</v>
      </c>
      <c r="FA35" s="396" t="s">
        <v>232</v>
      </c>
      <c r="FB35" s="396" t="s">
        <v>9</v>
      </c>
      <c r="FC35" s="396" t="s">
        <v>232</v>
      </c>
      <c r="FD35" s="396" t="s">
        <v>358</v>
      </c>
    </row>
    <row r="36" spans="1:160" customFormat="1">
      <c r="A36">
        <v>42</v>
      </c>
      <c r="B36">
        <v>1</v>
      </c>
      <c r="C36" t="s">
        <v>418</v>
      </c>
      <c r="D36" t="s">
        <v>419</v>
      </c>
      <c r="H36">
        <v>700</v>
      </c>
      <c r="I36">
        <v>41</v>
      </c>
      <c r="J36">
        <v>1</v>
      </c>
      <c r="K36">
        <v>0</v>
      </c>
      <c r="L36">
        <v>1</v>
      </c>
      <c r="M36">
        <v>0</v>
      </c>
      <c r="N36" s="1250" t="s">
        <v>417</v>
      </c>
      <c r="O36" s="1250">
        <v>0</v>
      </c>
      <c r="P36">
        <v>3</v>
      </c>
      <c r="Q36">
        <v>1</v>
      </c>
      <c r="R36">
        <v>3</v>
      </c>
      <c r="S36">
        <v>1</v>
      </c>
      <c r="T36">
        <v>0</v>
      </c>
      <c r="U36">
        <v>0</v>
      </c>
      <c r="V36">
        <v>0</v>
      </c>
      <c r="W36">
        <v>0</v>
      </c>
      <c r="X36">
        <v>3</v>
      </c>
      <c r="Y36">
        <v>1</v>
      </c>
      <c r="Z36">
        <v>3</v>
      </c>
      <c r="AA36">
        <v>1</v>
      </c>
      <c r="AB36">
        <v>0</v>
      </c>
      <c r="AC36">
        <v>0</v>
      </c>
      <c r="AD36">
        <v>1</v>
      </c>
      <c r="AE36">
        <v>0</v>
      </c>
      <c r="AF36">
        <v>0</v>
      </c>
      <c r="AG36">
        <v>0</v>
      </c>
      <c r="AH36">
        <v>0</v>
      </c>
      <c r="AI36">
        <v>0</v>
      </c>
      <c r="AJ36">
        <v>0</v>
      </c>
      <c r="AK36">
        <v>0</v>
      </c>
      <c r="AL36">
        <v>0</v>
      </c>
      <c r="AM36">
        <v>0</v>
      </c>
      <c r="AN36">
        <v>3</v>
      </c>
      <c r="AO36">
        <v>1</v>
      </c>
      <c r="AP36">
        <v>4</v>
      </c>
      <c r="AQ36">
        <v>1</v>
      </c>
      <c r="AR36">
        <v>0</v>
      </c>
      <c r="AS36">
        <v>0</v>
      </c>
      <c r="AT36">
        <v>0</v>
      </c>
      <c r="AU36">
        <v>0</v>
      </c>
      <c r="AV36">
        <v>0</v>
      </c>
      <c r="AW36">
        <v>0</v>
      </c>
      <c r="AX36">
        <v>0</v>
      </c>
      <c r="AY36">
        <v>0</v>
      </c>
      <c r="AZ36">
        <v>0</v>
      </c>
      <c r="BA36">
        <v>0</v>
      </c>
      <c r="BB36">
        <v>0</v>
      </c>
      <c r="BC36">
        <v>0</v>
      </c>
      <c r="BD36">
        <v>0</v>
      </c>
      <c r="BE36">
        <v>0</v>
      </c>
      <c r="BF36">
        <v>0</v>
      </c>
      <c r="BG36">
        <v>0</v>
      </c>
      <c r="BH36">
        <v>0</v>
      </c>
      <c r="BI36">
        <v>0</v>
      </c>
      <c r="BJ36">
        <v>1</v>
      </c>
      <c r="BK36">
        <v>0</v>
      </c>
      <c r="BL36">
        <v>0</v>
      </c>
      <c r="BM36">
        <v>0</v>
      </c>
      <c r="BN36">
        <v>1</v>
      </c>
      <c r="BO36">
        <v>0</v>
      </c>
      <c r="BP36">
        <v>0</v>
      </c>
      <c r="BQ36">
        <v>0</v>
      </c>
      <c r="BR36">
        <v>0</v>
      </c>
      <c r="BS36">
        <v>0</v>
      </c>
      <c r="BT36">
        <v>0</v>
      </c>
      <c r="BU36">
        <v>0</v>
      </c>
      <c r="BV36">
        <v>0</v>
      </c>
      <c r="BW36">
        <v>0</v>
      </c>
      <c r="BX36">
        <v>3</v>
      </c>
      <c r="BY36">
        <v>0</v>
      </c>
      <c r="BZ36">
        <v>0</v>
      </c>
      <c r="CA36">
        <v>0</v>
      </c>
      <c r="CB36">
        <v>3</v>
      </c>
      <c r="CC36">
        <v>0</v>
      </c>
      <c r="CD36">
        <v>0</v>
      </c>
      <c r="CE36">
        <v>0</v>
      </c>
      <c r="CF36">
        <v>3</v>
      </c>
      <c r="CG36">
        <v>0</v>
      </c>
      <c r="CH36">
        <v>1</v>
      </c>
      <c r="CI36">
        <v>0</v>
      </c>
      <c r="CJ36">
        <v>3</v>
      </c>
      <c r="CK36">
        <v>0</v>
      </c>
      <c r="CL36">
        <v>1</v>
      </c>
      <c r="CM36">
        <v>0</v>
      </c>
      <c r="CN36">
        <v>1</v>
      </c>
      <c r="CO36">
        <v>0</v>
      </c>
      <c r="CP36">
        <v>0</v>
      </c>
      <c r="CQ36">
        <v>0</v>
      </c>
      <c r="CR36">
        <v>0.25</v>
      </c>
      <c r="CS36">
        <v>0</v>
      </c>
      <c r="CT36">
        <v>0</v>
      </c>
      <c r="CU36">
        <v>0</v>
      </c>
      <c r="CV36">
        <v>0</v>
      </c>
      <c r="CW36">
        <v>0</v>
      </c>
      <c r="CX36">
        <v>0</v>
      </c>
      <c r="CY36">
        <v>0</v>
      </c>
      <c r="CZ36">
        <v>0</v>
      </c>
      <c r="DA36">
        <v>0</v>
      </c>
      <c r="DB36">
        <v>0</v>
      </c>
      <c r="DC36">
        <v>0</v>
      </c>
      <c r="DD36">
        <v>0</v>
      </c>
      <c r="DE36">
        <v>0</v>
      </c>
      <c r="DF36">
        <v>0</v>
      </c>
      <c r="DG36">
        <v>0</v>
      </c>
      <c r="DH36">
        <v>0</v>
      </c>
      <c r="DI36">
        <v>0</v>
      </c>
      <c r="DJ36">
        <v>0</v>
      </c>
      <c r="DK36" s="664"/>
      <c r="DL36" s="398">
        <v>0</v>
      </c>
      <c r="DM36" s="303">
        <v>0</v>
      </c>
      <c r="DN36" s="303">
        <v>0</v>
      </c>
      <c r="DO36" s="393">
        <v>0</v>
      </c>
      <c r="DP36" s="303">
        <v>0</v>
      </c>
      <c r="DQ36" s="303">
        <v>0</v>
      </c>
      <c r="DR36" s="303">
        <v>0</v>
      </c>
      <c r="DS36" s="393">
        <v>0</v>
      </c>
      <c r="DT36" s="303">
        <v>0</v>
      </c>
      <c r="DU36" s="303">
        <v>0</v>
      </c>
      <c r="DV36" s="303">
        <v>0</v>
      </c>
      <c r="DW36" s="303">
        <v>0</v>
      </c>
      <c r="DX36" s="303">
        <v>0</v>
      </c>
      <c r="DY36" s="303">
        <v>0</v>
      </c>
      <c r="DZ36" s="303">
        <v>0</v>
      </c>
      <c r="EA36" s="303">
        <v>0</v>
      </c>
      <c r="EB36" s="303">
        <v>0</v>
      </c>
      <c r="EC36" s="303">
        <v>0</v>
      </c>
      <c r="ED36" s="398">
        <v>0</v>
      </c>
      <c r="EE36" s="303">
        <v>0</v>
      </c>
      <c r="EF36" s="303">
        <v>0</v>
      </c>
      <c r="EG36" s="393">
        <v>0</v>
      </c>
      <c r="EH36" s="910">
        <v>0</v>
      </c>
      <c r="EI36" s="398">
        <v>4</v>
      </c>
      <c r="EJ36" s="393" t="b">
        <v>0</v>
      </c>
      <c r="EK36" s="971">
        <v>0</v>
      </c>
      <c r="EL36" s="971">
        <v>0</v>
      </c>
      <c r="EM36" s="396">
        <v>0</v>
      </c>
      <c r="EN36" s="396">
        <v>0</v>
      </c>
      <c r="EO36" s="396">
        <v>0</v>
      </c>
      <c r="EP36" s="971">
        <v>0</v>
      </c>
      <c r="EQ36" s="396">
        <v>0</v>
      </c>
      <c r="ER36" s="396">
        <v>0</v>
      </c>
      <c r="ES36" s="396">
        <v>0</v>
      </c>
      <c r="ET36" s="664"/>
      <c r="EU36" s="303"/>
      <c r="EV36" s="396" t="s">
        <v>417</v>
      </c>
      <c r="EW36" s="396" t="s">
        <v>363</v>
      </c>
      <c r="EX36" s="396" t="s">
        <v>354</v>
      </c>
      <c r="EY36" s="396">
        <v>5</v>
      </c>
      <c r="EZ36" s="396" t="s">
        <v>11</v>
      </c>
      <c r="FA36" s="396" t="s">
        <v>232</v>
      </c>
      <c r="FB36" s="396" t="s">
        <v>9</v>
      </c>
      <c r="FC36" s="396" t="s">
        <v>232</v>
      </c>
      <c r="FD36" s="396" t="s">
        <v>358</v>
      </c>
    </row>
    <row r="37" spans="1:160" customFormat="1">
      <c r="A37">
        <v>43</v>
      </c>
      <c r="B37">
        <v>1</v>
      </c>
      <c r="C37">
        <v>0</v>
      </c>
      <c r="D37" t="s">
        <v>420</v>
      </c>
      <c r="H37">
        <v>700</v>
      </c>
      <c r="I37">
        <v>41</v>
      </c>
      <c r="J37">
        <v>1</v>
      </c>
      <c r="K37">
        <v>0</v>
      </c>
      <c r="L37">
        <v>1</v>
      </c>
      <c r="M37">
        <v>0</v>
      </c>
      <c r="N37" s="1250" t="s">
        <v>421</v>
      </c>
      <c r="O37" s="1250">
        <v>0</v>
      </c>
      <c r="P37">
        <v>9</v>
      </c>
      <c r="Q37">
        <v>1</v>
      </c>
      <c r="R37">
        <v>8</v>
      </c>
      <c r="S37">
        <v>1</v>
      </c>
      <c r="T37">
        <v>0</v>
      </c>
      <c r="U37">
        <v>1</v>
      </c>
      <c r="V37">
        <v>0</v>
      </c>
      <c r="W37">
        <v>1</v>
      </c>
      <c r="X37">
        <v>9</v>
      </c>
      <c r="Y37">
        <v>2</v>
      </c>
      <c r="Z37">
        <v>8</v>
      </c>
      <c r="AA37">
        <v>2</v>
      </c>
      <c r="AB37">
        <v>0</v>
      </c>
      <c r="AC37">
        <v>0</v>
      </c>
      <c r="AD37">
        <v>0</v>
      </c>
      <c r="AE37">
        <v>0</v>
      </c>
      <c r="AF37">
        <v>0</v>
      </c>
      <c r="AG37">
        <v>0</v>
      </c>
      <c r="AH37">
        <v>0</v>
      </c>
      <c r="AI37">
        <v>0</v>
      </c>
      <c r="AJ37">
        <v>0</v>
      </c>
      <c r="AK37">
        <v>0</v>
      </c>
      <c r="AL37">
        <v>0</v>
      </c>
      <c r="AM37">
        <v>0</v>
      </c>
      <c r="AN37">
        <v>9</v>
      </c>
      <c r="AO37">
        <v>2</v>
      </c>
      <c r="AP37">
        <v>8</v>
      </c>
      <c r="AQ37">
        <v>2</v>
      </c>
      <c r="AR37">
        <v>0</v>
      </c>
      <c r="AS37">
        <v>0</v>
      </c>
      <c r="AT37">
        <v>0</v>
      </c>
      <c r="AU37">
        <v>0</v>
      </c>
      <c r="AV37">
        <v>0</v>
      </c>
      <c r="AW37">
        <v>0</v>
      </c>
      <c r="AX37">
        <v>0</v>
      </c>
      <c r="AY37">
        <v>0</v>
      </c>
      <c r="AZ37">
        <v>0</v>
      </c>
      <c r="BA37">
        <v>0</v>
      </c>
      <c r="BB37">
        <v>0</v>
      </c>
      <c r="BC37">
        <v>0</v>
      </c>
      <c r="BD37">
        <v>0</v>
      </c>
      <c r="BE37">
        <v>0</v>
      </c>
      <c r="BF37">
        <v>0</v>
      </c>
      <c r="BG37">
        <v>0</v>
      </c>
      <c r="BH37">
        <v>2</v>
      </c>
      <c r="BI37">
        <v>0</v>
      </c>
      <c r="BJ37">
        <v>2</v>
      </c>
      <c r="BK37">
        <v>1</v>
      </c>
      <c r="BL37">
        <v>1</v>
      </c>
      <c r="BM37">
        <v>0</v>
      </c>
      <c r="BN37">
        <v>2</v>
      </c>
      <c r="BO37">
        <v>1</v>
      </c>
      <c r="BP37">
        <v>0</v>
      </c>
      <c r="BQ37">
        <v>0</v>
      </c>
      <c r="BR37">
        <v>0</v>
      </c>
      <c r="BS37">
        <v>0</v>
      </c>
      <c r="BT37">
        <v>0</v>
      </c>
      <c r="BU37">
        <v>0</v>
      </c>
      <c r="BV37">
        <v>0</v>
      </c>
      <c r="BW37">
        <v>0</v>
      </c>
      <c r="BX37">
        <v>7</v>
      </c>
      <c r="BY37">
        <v>0</v>
      </c>
      <c r="BZ37">
        <v>0</v>
      </c>
      <c r="CA37">
        <v>0</v>
      </c>
      <c r="CB37">
        <v>7</v>
      </c>
      <c r="CC37">
        <v>0</v>
      </c>
      <c r="CD37">
        <v>0</v>
      </c>
      <c r="CE37">
        <v>0</v>
      </c>
      <c r="CF37">
        <v>9</v>
      </c>
      <c r="CG37">
        <v>0</v>
      </c>
      <c r="CH37">
        <v>2</v>
      </c>
      <c r="CI37">
        <v>1</v>
      </c>
      <c r="CJ37">
        <v>8</v>
      </c>
      <c r="CK37">
        <v>0</v>
      </c>
      <c r="CL37">
        <v>2</v>
      </c>
      <c r="CM37">
        <v>1</v>
      </c>
      <c r="CN37">
        <v>0</v>
      </c>
      <c r="CO37">
        <v>1</v>
      </c>
      <c r="CP37">
        <v>1</v>
      </c>
      <c r="CQ37">
        <v>0</v>
      </c>
      <c r="CR37">
        <v>9.0909090909090912E-2</v>
      </c>
      <c r="CS37">
        <v>3</v>
      </c>
      <c r="CT37">
        <v>0</v>
      </c>
      <c r="CU37">
        <v>0</v>
      </c>
      <c r="CV37">
        <v>0</v>
      </c>
      <c r="CW37">
        <v>0</v>
      </c>
      <c r="CX37">
        <v>0</v>
      </c>
      <c r="CY37">
        <v>0</v>
      </c>
      <c r="CZ37">
        <v>0</v>
      </c>
      <c r="DA37">
        <v>1</v>
      </c>
      <c r="DB37">
        <v>0</v>
      </c>
      <c r="DC37">
        <v>0</v>
      </c>
      <c r="DD37">
        <v>0</v>
      </c>
      <c r="DE37">
        <v>0</v>
      </c>
      <c r="DF37">
        <v>0</v>
      </c>
      <c r="DG37">
        <v>0</v>
      </c>
      <c r="DH37">
        <v>0</v>
      </c>
      <c r="DI37">
        <v>0</v>
      </c>
      <c r="DJ37">
        <v>0</v>
      </c>
      <c r="DK37" s="664"/>
      <c r="DL37" s="398">
        <v>0</v>
      </c>
      <c r="DM37" s="303">
        <v>0</v>
      </c>
      <c r="DN37" s="303">
        <v>0</v>
      </c>
      <c r="DO37" s="393">
        <v>0</v>
      </c>
      <c r="DP37" s="303">
        <v>0</v>
      </c>
      <c r="DQ37" s="303">
        <v>0</v>
      </c>
      <c r="DR37" s="303">
        <v>0</v>
      </c>
      <c r="DS37" s="393">
        <v>0</v>
      </c>
      <c r="DT37" s="303">
        <v>0</v>
      </c>
      <c r="DU37" s="303">
        <v>0</v>
      </c>
      <c r="DV37" s="303">
        <v>0</v>
      </c>
      <c r="DW37" s="303">
        <v>0</v>
      </c>
      <c r="DX37" s="303">
        <v>0</v>
      </c>
      <c r="DY37" s="303">
        <v>0</v>
      </c>
      <c r="DZ37" s="303">
        <v>0</v>
      </c>
      <c r="EA37" s="303">
        <v>0</v>
      </c>
      <c r="EB37" s="303">
        <v>0</v>
      </c>
      <c r="EC37" s="303">
        <v>0</v>
      </c>
      <c r="ED37" s="398">
        <v>0</v>
      </c>
      <c r="EE37" s="303">
        <v>0</v>
      </c>
      <c r="EF37" s="303">
        <v>0</v>
      </c>
      <c r="EG37" s="393">
        <v>0</v>
      </c>
      <c r="EH37" s="910">
        <v>0</v>
      </c>
      <c r="EI37" s="398">
        <v>11</v>
      </c>
      <c r="EJ37" s="393" t="b">
        <v>0</v>
      </c>
      <c r="EK37" s="971">
        <v>7</v>
      </c>
      <c r="EL37" s="971">
        <v>10</v>
      </c>
      <c r="EM37" s="396">
        <v>0</v>
      </c>
      <c r="EN37" s="396">
        <v>1</v>
      </c>
      <c r="EO37" s="396">
        <v>0</v>
      </c>
      <c r="EP37" s="971">
        <v>0</v>
      </c>
      <c r="EQ37" s="396">
        <v>0</v>
      </c>
      <c r="ER37" s="396">
        <v>0</v>
      </c>
      <c r="ES37" s="396">
        <v>0</v>
      </c>
      <c r="ET37" s="664"/>
      <c r="EU37" s="303"/>
      <c r="EV37" s="396" t="s">
        <v>421</v>
      </c>
      <c r="EW37" s="396" t="s">
        <v>363</v>
      </c>
      <c r="EX37" s="396" t="s">
        <v>354</v>
      </c>
      <c r="EY37" s="396">
        <v>10</v>
      </c>
      <c r="EZ37" s="396" t="s">
        <v>11</v>
      </c>
      <c r="FA37" s="396" t="s">
        <v>232</v>
      </c>
      <c r="FB37" s="396" t="s">
        <v>9</v>
      </c>
      <c r="FC37" s="396" t="s">
        <v>232</v>
      </c>
      <c r="FD37" s="396" t="s">
        <v>358</v>
      </c>
    </row>
    <row r="38" spans="1:160" customFormat="1">
      <c r="A38">
        <v>44</v>
      </c>
      <c r="B38">
        <v>1</v>
      </c>
      <c r="C38" t="s">
        <v>422</v>
      </c>
      <c r="D38" t="s">
        <v>423</v>
      </c>
      <c r="H38">
        <v>700</v>
      </c>
      <c r="I38">
        <v>42</v>
      </c>
      <c r="J38">
        <v>1</v>
      </c>
      <c r="K38">
        <v>0</v>
      </c>
      <c r="L38">
        <v>1</v>
      </c>
      <c r="M38">
        <v>0</v>
      </c>
      <c r="N38" s="1250" t="s">
        <v>424</v>
      </c>
      <c r="O38" s="1250">
        <v>0</v>
      </c>
      <c r="P38">
        <v>24</v>
      </c>
      <c r="Q38">
        <v>2</v>
      </c>
      <c r="R38">
        <v>23</v>
      </c>
      <c r="S38">
        <v>2</v>
      </c>
      <c r="T38">
        <v>0</v>
      </c>
      <c r="U38">
        <v>1</v>
      </c>
      <c r="V38">
        <v>0</v>
      </c>
      <c r="W38">
        <v>1</v>
      </c>
      <c r="X38">
        <v>24</v>
      </c>
      <c r="Y38">
        <v>3</v>
      </c>
      <c r="Z38">
        <v>23</v>
      </c>
      <c r="AA38">
        <v>3</v>
      </c>
      <c r="AB38">
        <v>1</v>
      </c>
      <c r="AC38">
        <v>0</v>
      </c>
      <c r="AD38">
        <v>1</v>
      </c>
      <c r="AE38">
        <v>0</v>
      </c>
      <c r="AF38">
        <v>0</v>
      </c>
      <c r="AG38">
        <v>0</v>
      </c>
      <c r="AH38">
        <v>0</v>
      </c>
      <c r="AI38">
        <v>0</v>
      </c>
      <c r="AJ38">
        <v>0</v>
      </c>
      <c r="AK38">
        <v>0</v>
      </c>
      <c r="AL38">
        <v>0</v>
      </c>
      <c r="AM38">
        <v>0</v>
      </c>
      <c r="AN38">
        <v>25</v>
      </c>
      <c r="AO38">
        <v>3</v>
      </c>
      <c r="AP38">
        <v>24</v>
      </c>
      <c r="AQ38">
        <v>3</v>
      </c>
      <c r="AR38">
        <v>0</v>
      </c>
      <c r="AS38">
        <v>0</v>
      </c>
      <c r="AT38">
        <v>0</v>
      </c>
      <c r="AU38">
        <v>0</v>
      </c>
      <c r="AV38">
        <v>0</v>
      </c>
      <c r="AW38">
        <v>0</v>
      </c>
      <c r="AX38">
        <v>0</v>
      </c>
      <c r="AY38">
        <v>0</v>
      </c>
      <c r="AZ38">
        <v>0</v>
      </c>
      <c r="BA38">
        <v>0</v>
      </c>
      <c r="BB38">
        <v>0</v>
      </c>
      <c r="BC38">
        <v>0</v>
      </c>
      <c r="BD38">
        <v>0</v>
      </c>
      <c r="BE38">
        <v>0</v>
      </c>
      <c r="BF38">
        <v>0</v>
      </c>
      <c r="BG38">
        <v>0</v>
      </c>
      <c r="BH38">
        <v>3</v>
      </c>
      <c r="BI38">
        <v>0</v>
      </c>
      <c r="BJ38">
        <v>3</v>
      </c>
      <c r="BK38">
        <v>1</v>
      </c>
      <c r="BL38">
        <v>3</v>
      </c>
      <c r="BM38">
        <v>0</v>
      </c>
      <c r="BN38">
        <v>3</v>
      </c>
      <c r="BO38">
        <v>1</v>
      </c>
      <c r="BP38">
        <v>0</v>
      </c>
      <c r="BQ38">
        <v>0</v>
      </c>
      <c r="BR38">
        <v>0</v>
      </c>
      <c r="BS38">
        <v>0</v>
      </c>
      <c r="BT38">
        <v>0</v>
      </c>
      <c r="BU38">
        <v>0</v>
      </c>
      <c r="BV38">
        <v>0</v>
      </c>
      <c r="BW38">
        <v>0</v>
      </c>
      <c r="BX38">
        <v>21</v>
      </c>
      <c r="BY38">
        <v>0</v>
      </c>
      <c r="BZ38">
        <v>0</v>
      </c>
      <c r="CA38">
        <v>0</v>
      </c>
      <c r="CB38">
        <v>20</v>
      </c>
      <c r="CC38">
        <v>0</v>
      </c>
      <c r="CD38">
        <v>0</v>
      </c>
      <c r="CE38">
        <v>0</v>
      </c>
      <c r="CF38">
        <v>24</v>
      </c>
      <c r="CG38">
        <v>0</v>
      </c>
      <c r="CH38">
        <v>3</v>
      </c>
      <c r="CI38">
        <v>1</v>
      </c>
      <c r="CJ38">
        <v>23</v>
      </c>
      <c r="CK38">
        <v>0</v>
      </c>
      <c r="CL38">
        <v>3</v>
      </c>
      <c r="CM38">
        <v>1</v>
      </c>
      <c r="CN38">
        <v>4</v>
      </c>
      <c r="CO38">
        <v>5</v>
      </c>
      <c r="CP38">
        <v>2</v>
      </c>
      <c r="CQ38">
        <v>0</v>
      </c>
      <c r="CR38">
        <v>0.32142857142857145</v>
      </c>
      <c r="CS38">
        <v>2</v>
      </c>
      <c r="CT38">
        <v>1</v>
      </c>
      <c r="CU38">
        <v>1</v>
      </c>
      <c r="CV38">
        <v>0</v>
      </c>
      <c r="CW38">
        <v>0</v>
      </c>
      <c r="CX38">
        <v>0</v>
      </c>
      <c r="CY38">
        <v>0</v>
      </c>
      <c r="CZ38">
        <v>0</v>
      </c>
      <c r="DA38">
        <v>0</v>
      </c>
      <c r="DB38">
        <v>4</v>
      </c>
      <c r="DC38">
        <v>0</v>
      </c>
      <c r="DD38">
        <v>0</v>
      </c>
      <c r="DE38">
        <v>0</v>
      </c>
      <c r="DF38">
        <v>1</v>
      </c>
      <c r="DG38">
        <v>0</v>
      </c>
      <c r="DH38">
        <v>0</v>
      </c>
      <c r="DI38">
        <v>0</v>
      </c>
      <c r="DJ38">
        <v>0</v>
      </c>
      <c r="DK38" s="664"/>
      <c r="DL38" s="398">
        <v>0</v>
      </c>
      <c r="DM38" s="303">
        <v>0</v>
      </c>
      <c r="DN38" s="303">
        <v>0</v>
      </c>
      <c r="DO38" s="393">
        <v>0</v>
      </c>
      <c r="DP38" s="303">
        <v>0</v>
      </c>
      <c r="DQ38" s="303">
        <v>0</v>
      </c>
      <c r="DR38" s="303">
        <v>0</v>
      </c>
      <c r="DS38" s="393">
        <v>0</v>
      </c>
      <c r="DT38" s="303">
        <v>0</v>
      </c>
      <c r="DU38" s="303">
        <v>0</v>
      </c>
      <c r="DV38" s="303">
        <v>0</v>
      </c>
      <c r="DW38" s="303">
        <v>0</v>
      </c>
      <c r="DX38" s="303">
        <v>0</v>
      </c>
      <c r="DY38" s="303">
        <v>0</v>
      </c>
      <c r="DZ38" s="303">
        <v>0</v>
      </c>
      <c r="EA38" s="303">
        <v>0</v>
      </c>
      <c r="EB38" s="303">
        <v>0</v>
      </c>
      <c r="EC38" s="303">
        <v>0</v>
      </c>
      <c r="ED38" s="398">
        <v>0</v>
      </c>
      <c r="EE38" s="303">
        <v>0</v>
      </c>
      <c r="EF38" s="303">
        <v>0</v>
      </c>
      <c r="EG38" s="393">
        <v>0</v>
      </c>
      <c r="EH38" s="910">
        <v>0</v>
      </c>
      <c r="EI38" s="398">
        <v>28</v>
      </c>
      <c r="EJ38" s="393" t="b">
        <v>0</v>
      </c>
      <c r="EK38" s="971">
        <v>21</v>
      </c>
      <c r="EL38" s="971">
        <v>27</v>
      </c>
      <c r="EM38" s="396">
        <v>0</v>
      </c>
      <c r="EN38" s="396">
        <v>1</v>
      </c>
      <c r="EO38" s="396">
        <v>0</v>
      </c>
      <c r="EP38" s="971">
        <v>27</v>
      </c>
      <c r="EQ38" s="396">
        <v>0</v>
      </c>
      <c r="ER38" s="396">
        <v>1</v>
      </c>
      <c r="ES38" s="396">
        <v>0</v>
      </c>
      <c r="ET38" s="664"/>
      <c r="EU38" s="303"/>
      <c r="EV38" s="396" t="s">
        <v>424</v>
      </c>
      <c r="EW38" s="396" t="s">
        <v>363</v>
      </c>
      <c r="EX38" s="396" t="s">
        <v>354</v>
      </c>
      <c r="EY38" s="396">
        <v>27</v>
      </c>
      <c r="EZ38" s="396" t="s">
        <v>12</v>
      </c>
      <c r="FA38" s="396" t="s">
        <v>232</v>
      </c>
      <c r="FB38" s="396" t="s">
        <v>9</v>
      </c>
      <c r="FC38" s="396" t="s">
        <v>232</v>
      </c>
      <c r="FD38" s="396" t="s">
        <v>358</v>
      </c>
    </row>
    <row r="39" spans="1:160" customFormat="1">
      <c r="A39">
        <v>45</v>
      </c>
      <c r="B39">
        <v>1</v>
      </c>
      <c r="C39" t="s">
        <v>425</v>
      </c>
      <c r="D39" t="s">
        <v>426</v>
      </c>
      <c r="H39">
        <v>700</v>
      </c>
      <c r="I39">
        <v>41</v>
      </c>
      <c r="J39">
        <v>1</v>
      </c>
      <c r="K39">
        <v>0</v>
      </c>
      <c r="L39">
        <v>1</v>
      </c>
      <c r="M39">
        <v>0</v>
      </c>
      <c r="N39" s="1250" t="s">
        <v>427</v>
      </c>
      <c r="O39" s="1250">
        <v>0</v>
      </c>
      <c r="P39">
        <v>7</v>
      </c>
      <c r="Q39">
        <v>1</v>
      </c>
      <c r="R39">
        <v>5</v>
      </c>
      <c r="S39">
        <v>1</v>
      </c>
      <c r="T39">
        <v>0</v>
      </c>
      <c r="U39">
        <v>0</v>
      </c>
      <c r="V39">
        <v>0</v>
      </c>
      <c r="W39">
        <v>0</v>
      </c>
      <c r="X39">
        <v>7</v>
      </c>
      <c r="Y39">
        <v>1</v>
      </c>
      <c r="Z39">
        <v>5</v>
      </c>
      <c r="AA39">
        <v>1</v>
      </c>
      <c r="AB39">
        <v>1</v>
      </c>
      <c r="AC39">
        <v>0</v>
      </c>
      <c r="AD39">
        <v>0</v>
      </c>
      <c r="AE39">
        <v>0</v>
      </c>
      <c r="AF39">
        <v>4</v>
      </c>
      <c r="AG39">
        <v>0</v>
      </c>
      <c r="AH39">
        <v>0</v>
      </c>
      <c r="AI39">
        <v>0</v>
      </c>
      <c r="AJ39">
        <v>0</v>
      </c>
      <c r="AK39">
        <v>0</v>
      </c>
      <c r="AL39">
        <v>0</v>
      </c>
      <c r="AM39">
        <v>0</v>
      </c>
      <c r="AN39">
        <v>12</v>
      </c>
      <c r="AO39">
        <v>1</v>
      </c>
      <c r="AP39">
        <v>5</v>
      </c>
      <c r="AQ39">
        <v>1</v>
      </c>
      <c r="AR39">
        <v>0</v>
      </c>
      <c r="AS39">
        <v>0</v>
      </c>
      <c r="AT39">
        <v>0</v>
      </c>
      <c r="AU39">
        <v>0</v>
      </c>
      <c r="AV39">
        <v>0</v>
      </c>
      <c r="AW39">
        <v>0</v>
      </c>
      <c r="AX39">
        <v>0</v>
      </c>
      <c r="AY39">
        <v>0</v>
      </c>
      <c r="AZ39">
        <v>0</v>
      </c>
      <c r="BA39">
        <v>0</v>
      </c>
      <c r="BB39">
        <v>0</v>
      </c>
      <c r="BC39">
        <v>0</v>
      </c>
      <c r="BD39">
        <v>0</v>
      </c>
      <c r="BE39">
        <v>0</v>
      </c>
      <c r="BF39">
        <v>0</v>
      </c>
      <c r="BG39">
        <v>0</v>
      </c>
      <c r="BH39">
        <v>1</v>
      </c>
      <c r="BI39">
        <v>0</v>
      </c>
      <c r="BJ39">
        <v>1</v>
      </c>
      <c r="BK39">
        <v>0</v>
      </c>
      <c r="BL39">
        <v>1</v>
      </c>
      <c r="BM39">
        <v>0</v>
      </c>
      <c r="BN39">
        <v>1</v>
      </c>
      <c r="BO39">
        <v>0</v>
      </c>
      <c r="BP39">
        <v>0</v>
      </c>
      <c r="BQ39">
        <v>0</v>
      </c>
      <c r="BR39">
        <v>0</v>
      </c>
      <c r="BS39">
        <v>0</v>
      </c>
      <c r="BT39">
        <v>0</v>
      </c>
      <c r="BU39">
        <v>0</v>
      </c>
      <c r="BV39">
        <v>0</v>
      </c>
      <c r="BW39">
        <v>0</v>
      </c>
      <c r="BX39">
        <v>6</v>
      </c>
      <c r="BY39">
        <v>0</v>
      </c>
      <c r="BZ39">
        <v>0</v>
      </c>
      <c r="CA39">
        <v>0</v>
      </c>
      <c r="CB39">
        <v>4</v>
      </c>
      <c r="CC39">
        <v>0</v>
      </c>
      <c r="CD39">
        <v>0</v>
      </c>
      <c r="CE39">
        <v>0</v>
      </c>
      <c r="CF39">
        <v>7</v>
      </c>
      <c r="CG39">
        <v>0</v>
      </c>
      <c r="CH39">
        <v>1</v>
      </c>
      <c r="CI39">
        <v>0</v>
      </c>
      <c r="CJ39">
        <v>5</v>
      </c>
      <c r="CK39">
        <v>0</v>
      </c>
      <c r="CL39">
        <v>1</v>
      </c>
      <c r="CM39">
        <v>0</v>
      </c>
      <c r="CN39">
        <v>0</v>
      </c>
      <c r="CO39">
        <v>7</v>
      </c>
      <c r="CP39">
        <v>2</v>
      </c>
      <c r="CQ39">
        <v>0</v>
      </c>
      <c r="CR39">
        <v>0.53846153846153844</v>
      </c>
      <c r="CS39">
        <v>0</v>
      </c>
      <c r="CT39">
        <v>0</v>
      </c>
      <c r="CU39">
        <v>0</v>
      </c>
      <c r="CV39">
        <v>0</v>
      </c>
      <c r="CW39">
        <v>0</v>
      </c>
      <c r="CX39">
        <v>0</v>
      </c>
      <c r="CY39">
        <v>0</v>
      </c>
      <c r="CZ39">
        <v>0</v>
      </c>
      <c r="DA39">
        <v>0</v>
      </c>
      <c r="DB39">
        <v>0</v>
      </c>
      <c r="DC39">
        <v>0</v>
      </c>
      <c r="DD39">
        <v>0</v>
      </c>
      <c r="DE39">
        <v>0</v>
      </c>
      <c r="DF39">
        <v>0</v>
      </c>
      <c r="DG39">
        <v>0</v>
      </c>
      <c r="DH39">
        <v>0</v>
      </c>
      <c r="DI39">
        <v>0</v>
      </c>
      <c r="DJ39">
        <v>0</v>
      </c>
      <c r="DK39" s="664"/>
      <c r="DL39" s="398">
        <v>0</v>
      </c>
      <c r="DM39" s="303">
        <v>0</v>
      </c>
      <c r="DN39" s="303">
        <v>0</v>
      </c>
      <c r="DO39" s="393">
        <v>0</v>
      </c>
      <c r="DP39" s="303">
        <v>0</v>
      </c>
      <c r="DQ39" s="303">
        <v>0</v>
      </c>
      <c r="DR39" s="303">
        <v>0</v>
      </c>
      <c r="DS39" s="393">
        <v>0</v>
      </c>
      <c r="DT39" s="303">
        <v>0</v>
      </c>
      <c r="DU39" s="303">
        <v>0</v>
      </c>
      <c r="DV39" s="303">
        <v>0</v>
      </c>
      <c r="DW39" s="303">
        <v>0</v>
      </c>
      <c r="DX39" s="303">
        <v>0</v>
      </c>
      <c r="DY39" s="303">
        <v>0</v>
      </c>
      <c r="DZ39" s="303">
        <v>0</v>
      </c>
      <c r="EA39" s="303">
        <v>0</v>
      </c>
      <c r="EB39" s="303">
        <v>0</v>
      </c>
      <c r="EC39" s="303">
        <v>0</v>
      </c>
      <c r="ED39" s="398">
        <v>0</v>
      </c>
      <c r="EE39" s="303">
        <v>0</v>
      </c>
      <c r="EF39" s="303">
        <v>0</v>
      </c>
      <c r="EG39" s="393">
        <v>0</v>
      </c>
      <c r="EH39" s="910">
        <v>0</v>
      </c>
      <c r="EI39" s="398">
        <v>13</v>
      </c>
      <c r="EJ39" s="393" t="b">
        <v>0</v>
      </c>
      <c r="EK39" s="971">
        <v>0</v>
      </c>
      <c r="EL39" s="971">
        <v>0</v>
      </c>
      <c r="EM39" s="396">
        <v>0</v>
      </c>
      <c r="EN39" s="396">
        <v>0</v>
      </c>
      <c r="EO39" s="396">
        <v>0</v>
      </c>
      <c r="EP39" s="971">
        <v>0</v>
      </c>
      <c r="EQ39" s="396">
        <v>0</v>
      </c>
      <c r="ER39" s="396">
        <v>0</v>
      </c>
      <c r="ES39" s="396">
        <v>0</v>
      </c>
      <c r="ET39" s="664"/>
      <c r="EU39" s="303"/>
      <c r="EV39" s="396" t="s">
        <v>427</v>
      </c>
      <c r="EW39" s="396" t="s">
        <v>363</v>
      </c>
      <c r="EX39" s="396" t="s">
        <v>354</v>
      </c>
      <c r="EY39" s="396">
        <v>6</v>
      </c>
      <c r="EZ39" s="396" t="s">
        <v>11</v>
      </c>
      <c r="FA39" s="396" t="s">
        <v>232</v>
      </c>
      <c r="FB39" s="396" t="s">
        <v>9</v>
      </c>
      <c r="FC39" s="396" t="s">
        <v>232</v>
      </c>
      <c r="FD39" s="396" t="s">
        <v>358</v>
      </c>
    </row>
    <row r="40" spans="1:160" customFormat="1">
      <c r="A40">
        <v>46</v>
      </c>
      <c r="B40">
        <v>1</v>
      </c>
      <c r="C40">
        <v>0</v>
      </c>
      <c r="D40">
        <v>0</v>
      </c>
      <c r="H40">
        <v>700</v>
      </c>
      <c r="I40">
        <v>8</v>
      </c>
      <c r="J40">
        <v>1</v>
      </c>
      <c r="K40">
        <v>0</v>
      </c>
      <c r="L40">
        <v>1</v>
      </c>
      <c r="M40">
        <v>0</v>
      </c>
      <c r="N40" s="1250" t="s">
        <v>428</v>
      </c>
      <c r="O40" s="1250">
        <v>0</v>
      </c>
      <c r="P40">
        <v>24</v>
      </c>
      <c r="Q40">
        <v>2</v>
      </c>
      <c r="R40">
        <v>22</v>
      </c>
      <c r="S40">
        <v>2</v>
      </c>
      <c r="T40">
        <v>1</v>
      </c>
      <c r="U40">
        <v>1</v>
      </c>
      <c r="V40">
        <v>1</v>
      </c>
      <c r="W40">
        <v>1</v>
      </c>
      <c r="X40">
        <v>25</v>
      </c>
      <c r="Y40">
        <v>3</v>
      </c>
      <c r="Z40">
        <v>23</v>
      </c>
      <c r="AA40">
        <v>3</v>
      </c>
      <c r="AB40">
        <v>2</v>
      </c>
      <c r="AC40">
        <v>0</v>
      </c>
      <c r="AD40">
        <v>3</v>
      </c>
      <c r="AE40">
        <v>0</v>
      </c>
      <c r="AF40">
        <v>0</v>
      </c>
      <c r="AG40">
        <v>0</v>
      </c>
      <c r="AH40">
        <v>0</v>
      </c>
      <c r="AI40">
        <v>0</v>
      </c>
      <c r="AJ40">
        <v>0</v>
      </c>
      <c r="AK40">
        <v>0</v>
      </c>
      <c r="AL40">
        <v>0</v>
      </c>
      <c r="AM40">
        <v>0</v>
      </c>
      <c r="AN40">
        <v>27</v>
      </c>
      <c r="AO40">
        <v>3</v>
      </c>
      <c r="AP40">
        <v>26</v>
      </c>
      <c r="AQ40">
        <v>3</v>
      </c>
      <c r="AR40">
        <v>0</v>
      </c>
      <c r="AS40">
        <v>0</v>
      </c>
      <c r="AT40">
        <v>0</v>
      </c>
      <c r="AU40">
        <v>0</v>
      </c>
      <c r="AV40">
        <v>0</v>
      </c>
      <c r="AW40">
        <v>0</v>
      </c>
      <c r="AX40">
        <v>0</v>
      </c>
      <c r="AY40">
        <v>0</v>
      </c>
      <c r="AZ40">
        <v>0</v>
      </c>
      <c r="BA40">
        <v>0</v>
      </c>
      <c r="BB40">
        <v>0</v>
      </c>
      <c r="BC40">
        <v>0</v>
      </c>
      <c r="BD40">
        <v>0</v>
      </c>
      <c r="BE40">
        <v>0</v>
      </c>
      <c r="BF40">
        <v>0</v>
      </c>
      <c r="BG40">
        <v>0</v>
      </c>
      <c r="BH40">
        <v>3</v>
      </c>
      <c r="BI40">
        <v>0</v>
      </c>
      <c r="BJ40">
        <v>3</v>
      </c>
      <c r="BK40">
        <v>1</v>
      </c>
      <c r="BL40">
        <v>3</v>
      </c>
      <c r="BM40">
        <v>0</v>
      </c>
      <c r="BN40">
        <v>3</v>
      </c>
      <c r="BO40">
        <v>1</v>
      </c>
      <c r="BP40">
        <v>0</v>
      </c>
      <c r="BQ40">
        <v>0</v>
      </c>
      <c r="BR40">
        <v>0</v>
      </c>
      <c r="BS40">
        <v>0</v>
      </c>
      <c r="BT40">
        <v>0</v>
      </c>
      <c r="BU40">
        <v>0</v>
      </c>
      <c r="BV40">
        <v>0</v>
      </c>
      <c r="BW40">
        <v>0</v>
      </c>
      <c r="BX40">
        <v>22</v>
      </c>
      <c r="BY40">
        <v>1</v>
      </c>
      <c r="BZ40">
        <v>0</v>
      </c>
      <c r="CA40">
        <v>0</v>
      </c>
      <c r="CB40">
        <v>20</v>
      </c>
      <c r="CC40">
        <v>1</v>
      </c>
      <c r="CD40">
        <v>0</v>
      </c>
      <c r="CE40">
        <v>0</v>
      </c>
      <c r="CF40">
        <v>25</v>
      </c>
      <c r="CG40">
        <v>1</v>
      </c>
      <c r="CH40">
        <v>3</v>
      </c>
      <c r="CI40">
        <v>1</v>
      </c>
      <c r="CJ40">
        <v>23</v>
      </c>
      <c r="CK40">
        <v>1</v>
      </c>
      <c r="CL40">
        <v>3</v>
      </c>
      <c r="CM40">
        <v>1</v>
      </c>
      <c r="CN40">
        <v>10</v>
      </c>
      <c r="CO40">
        <v>11</v>
      </c>
      <c r="CP40">
        <v>2</v>
      </c>
      <c r="CQ40">
        <v>0</v>
      </c>
      <c r="CR40">
        <v>0.7</v>
      </c>
      <c r="CS40">
        <v>5</v>
      </c>
      <c r="CT40">
        <v>1</v>
      </c>
      <c r="CU40">
        <v>0</v>
      </c>
      <c r="CV40">
        <v>0</v>
      </c>
      <c r="CW40">
        <v>0</v>
      </c>
      <c r="CX40">
        <v>0</v>
      </c>
      <c r="CY40">
        <v>0</v>
      </c>
      <c r="CZ40">
        <v>1</v>
      </c>
      <c r="DA40">
        <v>0</v>
      </c>
      <c r="DB40">
        <v>4</v>
      </c>
      <c r="DC40">
        <v>0</v>
      </c>
      <c r="DD40">
        <v>0</v>
      </c>
      <c r="DE40">
        <v>1</v>
      </c>
      <c r="DF40">
        <v>0</v>
      </c>
      <c r="DG40">
        <v>1</v>
      </c>
      <c r="DH40">
        <v>0</v>
      </c>
      <c r="DI40">
        <v>0</v>
      </c>
      <c r="DJ40">
        <v>0</v>
      </c>
      <c r="DK40" s="664"/>
      <c r="DL40" s="398">
        <v>0</v>
      </c>
      <c r="DM40" s="303">
        <v>0</v>
      </c>
      <c r="DN40" s="303">
        <v>0</v>
      </c>
      <c r="DO40" s="393">
        <v>0</v>
      </c>
      <c r="DP40" s="303">
        <v>0</v>
      </c>
      <c r="DQ40" s="303">
        <v>0</v>
      </c>
      <c r="DR40" s="303">
        <v>0</v>
      </c>
      <c r="DS40" s="393">
        <v>0</v>
      </c>
      <c r="DT40" s="303">
        <v>0</v>
      </c>
      <c r="DU40" s="303">
        <v>0</v>
      </c>
      <c r="DV40" s="303">
        <v>0</v>
      </c>
      <c r="DW40" s="303">
        <v>0</v>
      </c>
      <c r="DX40" s="303">
        <v>0</v>
      </c>
      <c r="DY40" s="303">
        <v>0</v>
      </c>
      <c r="DZ40" s="303">
        <v>0</v>
      </c>
      <c r="EA40" s="303">
        <v>0</v>
      </c>
      <c r="EB40" s="303">
        <v>0</v>
      </c>
      <c r="EC40" s="303">
        <v>0</v>
      </c>
      <c r="ED40" s="398">
        <v>0</v>
      </c>
      <c r="EE40" s="303">
        <v>0</v>
      </c>
      <c r="EF40" s="303">
        <v>0</v>
      </c>
      <c r="EG40" s="393">
        <v>0</v>
      </c>
      <c r="EH40" s="910">
        <v>0</v>
      </c>
      <c r="EI40" s="398">
        <v>30</v>
      </c>
      <c r="EJ40" s="393" t="b">
        <v>0</v>
      </c>
      <c r="EK40" s="971">
        <v>20</v>
      </c>
      <c r="EL40" s="971">
        <v>29</v>
      </c>
      <c r="EM40" s="396">
        <v>0</v>
      </c>
      <c r="EN40" s="396">
        <v>1</v>
      </c>
      <c r="EO40" s="396">
        <v>0</v>
      </c>
      <c r="EP40" s="971">
        <v>29</v>
      </c>
      <c r="EQ40" s="396">
        <v>0</v>
      </c>
      <c r="ER40" s="396">
        <v>1</v>
      </c>
      <c r="ES40" s="396">
        <v>0</v>
      </c>
      <c r="ET40" s="664"/>
      <c r="EU40" s="303"/>
      <c r="EV40" s="396" t="s">
        <v>428</v>
      </c>
      <c r="EW40" s="396" t="s">
        <v>429</v>
      </c>
      <c r="EX40" s="396" t="s">
        <v>350</v>
      </c>
      <c r="EY40" s="396">
        <v>29</v>
      </c>
      <c r="EZ40" s="396" t="s">
        <v>12</v>
      </c>
      <c r="FA40" s="396" t="s">
        <v>232</v>
      </c>
      <c r="FB40" s="396" t="s">
        <v>9</v>
      </c>
      <c r="FC40" s="396" t="s">
        <v>232</v>
      </c>
      <c r="FD40" s="396" t="s">
        <v>366</v>
      </c>
    </row>
    <row r="41" spans="1:160" customFormat="1">
      <c r="A41">
        <v>48</v>
      </c>
      <c r="B41">
        <v>1</v>
      </c>
      <c r="C41" t="s">
        <v>432</v>
      </c>
      <c r="D41" t="s">
        <v>433</v>
      </c>
      <c r="H41">
        <v>700</v>
      </c>
      <c r="I41">
        <v>41</v>
      </c>
      <c r="J41">
        <v>0</v>
      </c>
      <c r="K41">
        <v>1</v>
      </c>
      <c r="L41">
        <v>1</v>
      </c>
      <c r="M41">
        <v>0</v>
      </c>
      <c r="N41" s="1250" t="s">
        <v>430</v>
      </c>
      <c r="O41" s="1250">
        <v>0</v>
      </c>
      <c r="P41">
        <v>16</v>
      </c>
      <c r="Q41">
        <v>0</v>
      </c>
      <c r="R41">
        <v>15</v>
      </c>
      <c r="S41">
        <v>0</v>
      </c>
      <c r="T41">
        <v>0</v>
      </c>
      <c r="U41">
        <v>0</v>
      </c>
      <c r="V41">
        <v>0</v>
      </c>
      <c r="W41">
        <v>0</v>
      </c>
      <c r="X41">
        <v>16</v>
      </c>
      <c r="Y41">
        <v>0</v>
      </c>
      <c r="Z41">
        <v>15</v>
      </c>
      <c r="AA41">
        <v>0</v>
      </c>
      <c r="AB41">
        <v>4</v>
      </c>
      <c r="AC41">
        <v>0</v>
      </c>
      <c r="AD41">
        <v>2</v>
      </c>
      <c r="AE41">
        <v>0</v>
      </c>
      <c r="AF41">
        <v>0</v>
      </c>
      <c r="AG41">
        <v>0</v>
      </c>
      <c r="AH41">
        <v>0</v>
      </c>
      <c r="AI41">
        <v>0</v>
      </c>
      <c r="AJ41">
        <v>0</v>
      </c>
      <c r="AK41">
        <v>0</v>
      </c>
      <c r="AL41">
        <v>0</v>
      </c>
      <c r="AM41">
        <v>0</v>
      </c>
      <c r="AN41">
        <v>20</v>
      </c>
      <c r="AO41">
        <v>0</v>
      </c>
      <c r="AP41">
        <v>17</v>
      </c>
      <c r="AQ41">
        <v>0</v>
      </c>
      <c r="AR41">
        <v>3</v>
      </c>
      <c r="AS41">
        <v>0</v>
      </c>
      <c r="AT41">
        <v>0</v>
      </c>
      <c r="AU41">
        <v>0</v>
      </c>
      <c r="AV41">
        <v>3</v>
      </c>
      <c r="AW41">
        <v>0</v>
      </c>
      <c r="AX41">
        <v>0</v>
      </c>
      <c r="AY41">
        <v>0</v>
      </c>
      <c r="AZ41">
        <v>0</v>
      </c>
      <c r="BA41">
        <v>0</v>
      </c>
      <c r="BB41">
        <v>0</v>
      </c>
      <c r="BC41">
        <v>0</v>
      </c>
      <c r="BD41">
        <v>0</v>
      </c>
      <c r="BE41">
        <v>0</v>
      </c>
      <c r="BF41">
        <v>0</v>
      </c>
      <c r="BG41">
        <v>0</v>
      </c>
      <c r="BH41">
        <v>4</v>
      </c>
      <c r="BI41">
        <v>0</v>
      </c>
      <c r="BJ41">
        <v>0</v>
      </c>
      <c r="BK41">
        <v>0</v>
      </c>
      <c r="BL41">
        <v>4</v>
      </c>
      <c r="BM41">
        <v>0</v>
      </c>
      <c r="BN41">
        <v>0</v>
      </c>
      <c r="BO41">
        <v>0</v>
      </c>
      <c r="BP41">
        <v>0</v>
      </c>
      <c r="BQ41">
        <v>0</v>
      </c>
      <c r="BR41">
        <v>0</v>
      </c>
      <c r="BS41">
        <v>0</v>
      </c>
      <c r="BT41">
        <v>0</v>
      </c>
      <c r="BU41">
        <v>0</v>
      </c>
      <c r="BV41">
        <v>0</v>
      </c>
      <c r="BW41">
        <v>0</v>
      </c>
      <c r="BX41">
        <v>9</v>
      </c>
      <c r="BY41">
        <v>0</v>
      </c>
      <c r="BZ41">
        <v>0</v>
      </c>
      <c r="CA41">
        <v>0</v>
      </c>
      <c r="CB41">
        <v>8</v>
      </c>
      <c r="CC41">
        <v>0</v>
      </c>
      <c r="CD41">
        <v>0</v>
      </c>
      <c r="CE41">
        <v>0</v>
      </c>
      <c r="CF41">
        <v>16</v>
      </c>
      <c r="CG41">
        <v>0</v>
      </c>
      <c r="CH41">
        <v>0</v>
      </c>
      <c r="CI41">
        <v>0</v>
      </c>
      <c r="CJ41">
        <v>15</v>
      </c>
      <c r="CK41">
        <v>0</v>
      </c>
      <c r="CL41">
        <v>0</v>
      </c>
      <c r="CM41">
        <v>0</v>
      </c>
      <c r="CN41">
        <v>32</v>
      </c>
      <c r="CO41">
        <v>35</v>
      </c>
      <c r="CP41">
        <v>5</v>
      </c>
      <c r="CQ41">
        <v>0</v>
      </c>
      <c r="CR41">
        <v>3.35</v>
      </c>
      <c r="CS41">
        <v>1</v>
      </c>
      <c r="CT41">
        <v>1</v>
      </c>
      <c r="CU41">
        <v>0</v>
      </c>
      <c r="CV41">
        <v>0</v>
      </c>
      <c r="CW41">
        <v>0</v>
      </c>
      <c r="CX41">
        <v>0</v>
      </c>
      <c r="CY41">
        <v>0</v>
      </c>
      <c r="CZ41">
        <v>1</v>
      </c>
      <c r="DA41">
        <v>1</v>
      </c>
      <c r="DB41">
        <v>3</v>
      </c>
      <c r="DC41">
        <v>0</v>
      </c>
      <c r="DD41">
        <v>0</v>
      </c>
      <c r="DE41">
        <v>0</v>
      </c>
      <c r="DF41">
        <v>0</v>
      </c>
      <c r="DG41">
        <v>1</v>
      </c>
      <c r="DH41">
        <v>1</v>
      </c>
      <c r="DI41">
        <v>0</v>
      </c>
      <c r="DJ41">
        <v>0</v>
      </c>
      <c r="DK41" s="664"/>
      <c r="DL41" s="398">
        <v>0</v>
      </c>
      <c r="DM41" s="303">
        <v>0</v>
      </c>
      <c r="DN41" s="303">
        <v>0</v>
      </c>
      <c r="DO41" s="393">
        <v>0</v>
      </c>
      <c r="DP41" s="303">
        <v>0</v>
      </c>
      <c r="DQ41" s="303">
        <v>0</v>
      </c>
      <c r="DR41" s="303">
        <v>0</v>
      </c>
      <c r="DS41" s="393">
        <v>0</v>
      </c>
      <c r="DT41" s="303">
        <v>0</v>
      </c>
      <c r="DU41" s="303">
        <v>0</v>
      </c>
      <c r="DV41" s="303">
        <v>0</v>
      </c>
      <c r="DW41" s="303">
        <v>0</v>
      </c>
      <c r="DX41" s="303">
        <v>0</v>
      </c>
      <c r="DY41" s="303">
        <v>0</v>
      </c>
      <c r="DZ41" s="303">
        <v>0</v>
      </c>
      <c r="EA41" s="303">
        <v>0</v>
      </c>
      <c r="EB41" s="303">
        <v>0</v>
      </c>
      <c r="EC41" s="303">
        <v>0</v>
      </c>
      <c r="ED41" s="398">
        <v>0</v>
      </c>
      <c r="EE41" s="303">
        <v>0</v>
      </c>
      <c r="EF41" s="303">
        <v>0</v>
      </c>
      <c r="EG41" s="393">
        <v>0</v>
      </c>
      <c r="EH41" s="910">
        <v>0</v>
      </c>
      <c r="EI41" s="398">
        <v>20</v>
      </c>
      <c r="EJ41" s="393" t="b">
        <v>0</v>
      </c>
      <c r="EK41" s="971">
        <v>13</v>
      </c>
      <c r="EL41" s="971">
        <v>17</v>
      </c>
      <c r="EM41" s="396">
        <v>0</v>
      </c>
      <c r="EN41" s="396">
        <v>0</v>
      </c>
      <c r="EO41" s="396">
        <v>1</v>
      </c>
      <c r="EP41" s="971">
        <v>17</v>
      </c>
      <c r="EQ41" s="396">
        <v>0</v>
      </c>
      <c r="ER41" s="396">
        <v>1</v>
      </c>
      <c r="ES41" s="396">
        <v>0</v>
      </c>
      <c r="ET41" s="664"/>
      <c r="EU41" s="303"/>
      <c r="EV41" s="396" t="s">
        <v>430</v>
      </c>
      <c r="EW41" s="396" t="s">
        <v>431</v>
      </c>
      <c r="EX41" s="396" t="s">
        <v>350</v>
      </c>
      <c r="EY41" s="396">
        <v>17</v>
      </c>
      <c r="EZ41" s="396" t="s">
        <v>12</v>
      </c>
      <c r="FA41" s="396" t="s">
        <v>232</v>
      </c>
      <c r="FB41" s="396" t="s">
        <v>9</v>
      </c>
      <c r="FC41" s="396" t="s">
        <v>232</v>
      </c>
      <c r="FD41" s="396" t="s">
        <v>358</v>
      </c>
    </row>
    <row r="42" spans="1:160" customFormat="1">
      <c r="A42">
        <v>49</v>
      </c>
      <c r="B42">
        <v>1</v>
      </c>
      <c r="C42">
        <v>0</v>
      </c>
      <c r="D42" t="s">
        <v>434</v>
      </c>
      <c r="H42">
        <v>700</v>
      </c>
      <c r="I42">
        <v>41</v>
      </c>
      <c r="J42">
        <v>1</v>
      </c>
      <c r="K42">
        <v>0</v>
      </c>
      <c r="L42">
        <v>1</v>
      </c>
      <c r="M42">
        <v>0</v>
      </c>
      <c r="N42" s="1250" t="s">
        <v>430</v>
      </c>
      <c r="O42" s="1250">
        <v>0</v>
      </c>
      <c r="P42">
        <v>0</v>
      </c>
      <c r="Q42">
        <v>0</v>
      </c>
      <c r="R42">
        <v>1</v>
      </c>
      <c r="S42">
        <v>0</v>
      </c>
      <c r="T42">
        <v>0</v>
      </c>
      <c r="U42">
        <v>0</v>
      </c>
      <c r="V42">
        <v>0</v>
      </c>
      <c r="W42">
        <v>0</v>
      </c>
      <c r="X42">
        <v>0</v>
      </c>
      <c r="Y42">
        <v>0</v>
      </c>
      <c r="Z42">
        <v>1</v>
      </c>
      <c r="AA42">
        <v>0</v>
      </c>
      <c r="AB42">
        <v>0</v>
      </c>
      <c r="AC42">
        <v>0</v>
      </c>
      <c r="AD42">
        <v>0</v>
      </c>
      <c r="AE42">
        <v>0</v>
      </c>
      <c r="AF42">
        <v>5</v>
      </c>
      <c r="AG42">
        <v>0</v>
      </c>
      <c r="AH42">
        <v>3</v>
      </c>
      <c r="AI42">
        <v>0</v>
      </c>
      <c r="AJ42">
        <v>0</v>
      </c>
      <c r="AK42">
        <v>0</v>
      </c>
      <c r="AL42">
        <v>0</v>
      </c>
      <c r="AM42">
        <v>0</v>
      </c>
      <c r="AN42">
        <v>5</v>
      </c>
      <c r="AO42">
        <v>0</v>
      </c>
      <c r="AP42">
        <v>4</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1</v>
      </c>
      <c r="CC42">
        <v>0</v>
      </c>
      <c r="CD42">
        <v>0</v>
      </c>
      <c r="CE42">
        <v>0</v>
      </c>
      <c r="CF42">
        <v>0</v>
      </c>
      <c r="CG42">
        <v>0</v>
      </c>
      <c r="CH42">
        <v>0</v>
      </c>
      <c r="CI42">
        <v>0</v>
      </c>
      <c r="CJ42">
        <v>1</v>
      </c>
      <c r="CK42">
        <v>0</v>
      </c>
      <c r="CL42">
        <v>0</v>
      </c>
      <c r="CM42">
        <v>0</v>
      </c>
      <c r="CN42">
        <v>0</v>
      </c>
      <c r="CO42">
        <v>1</v>
      </c>
      <c r="CP42">
        <v>0</v>
      </c>
      <c r="CQ42">
        <v>0</v>
      </c>
      <c r="CR42">
        <v>0.2</v>
      </c>
      <c r="CS42">
        <v>1</v>
      </c>
      <c r="CT42">
        <v>1</v>
      </c>
      <c r="CU42">
        <v>0</v>
      </c>
      <c r="CV42">
        <v>0</v>
      </c>
      <c r="CW42">
        <v>0</v>
      </c>
      <c r="CX42">
        <v>1</v>
      </c>
      <c r="CY42">
        <v>0</v>
      </c>
      <c r="CZ42">
        <v>0</v>
      </c>
      <c r="DA42">
        <v>0</v>
      </c>
      <c r="DB42">
        <v>1</v>
      </c>
      <c r="DC42">
        <v>0</v>
      </c>
      <c r="DD42">
        <v>0</v>
      </c>
      <c r="DE42">
        <v>0</v>
      </c>
      <c r="DF42">
        <v>0</v>
      </c>
      <c r="DG42">
        <v>0</v>
      </c>
      <c r="DH42">
        <v>1</v>
      </c>
      <c r="DI42">
        <v>0</v>
      </c>
      <c r="DJ42">
        <v>0</v>
      </c>
      <c r="DK42" s="664"/>
      <c r="DL42" s="398">
        <v>0</v>
      </c>
      <c r="DM42" s="303">
        <v>0</v>
      </c>
      <c r="DN42" s="303">
        <v>0</v>
      </c>
      <c r="DO42" s="393">
        <v>0</v>
      </c>
      <c r="DP42" s="303">
        <v>0</v>
      </c>
      <c r="DQ42" s="303">
        <v>0</v>
      </c>
      <c r="DR42" s="303">
        <v>0</v>
      </c>
      <c r="DS42" s="393">
        <v>0</v>
      </c>
      <c r="DT42" s="303">
        <v>0</v>
      </c>
      <c r="DU42" s="303">
        <v>0</v>
      </c>
      <c r="DV42" s="303">
        <v>0</v>
      </c>
      <c r="DW42" s="303">
        <v>0</v>
      </c>
      <c r="DX42" s="303">
        <v>0</v>
      </c>
      <c r="DY42" s="303">
        <v>0</v>
      </c>
      <c r="DZ42" s="303">
        <v>0</v>
      </c>
      <c r="EA42" s="303">
        <v>0</v>
      </c>
      <c r="EB42" s="303">
        <v>0</v>
      </c>
      <c r="EC42" s="303">
        <v>0</v>
      </c>
      <c r="ED42" s="398">
        <v>0</v>
      </c>
      <c r="EE42" s="303">
        <v>0</v>
      </c>
      <c r="EF42" s="303">
        <v>0</v>
      </c>
      <c r="EG42" s="393">
        <v>0</v>
      </c>
      <c r="EH42" s="910">
        <v>0</v>
      </c>
      <c r="EI42" s="398">
        <v>5</v>
      </c>
      <c r="EJ42" s="393" t="b">
        <v>0</v>
      </c>
      <c r="EK42" s="971">
        <v>2</v>
      </c>
      <c r="EL42" s="971">
        <v>4</v>
      </c>
      <c r="EM42" s="396">
        <v>0</v>
      </c>
      <c r="EN42" s="396">
        <v>1</v>
      </c>
      <c r="EO42" s="396">
        <v>0</v>
      </c>
      <c r="EP42" s="971">
        <v>4</v>
      </c>
      <c r="EQ42" s="396">
        <v>0</v>
      </c>
      <c r="ER42" s="396">
        <v>1</v>
      </c>
      <c r="ES42" s="396">
        <v>0</v>
      </c>
      <c r="ET42" s="664"/>
      <c r="EU42" s="303"/>
      <c r="EV42" s="396" t="s">
        <v>430</v>
      </c>
      <c r="EW42" s="396" t="s">
        <v>431</v>
      </c>
      <c r="EX42" s="396" t="s">
        <v>350</v>
      </c>
      <c r="EY42" s="396">
        <v>4</v>
      </c>
      <c r="EZ42" s="396" t="s">
        <v>11</v>
      </c>
      <c r="FA42" s="396" t="s">
        <v>232</v>
      </c>
      <c r="FB42" s="396" t="s">
        <v>9</v>
      </c>
      <c r="FC42" s="396" t="s">
        <v>232</v>
      </c>
      <c r="FD42" s="396" t="s">
        <v>358</v>
      </c>
    </row>
    <row r="43" spans="1:160" customFormat="1">
      <c r="A43">
        <v>50</v>
      </c>
      <c r="B43">
        <v>1</v>
      </c>
      <c r="C43" t="s">
        <v>435</v>
      </c>
      <c r="D43" t="s">
        <v>436</v>
      </c>
      <c r="H43">
        <v>700</v>
      </c>
      <c r="I43">
        <v>41</v>
      </c>
      <c r="J43">
        <v>0</v>
      </c>
      <c r="K43">
        <v>1</v>
      </c>
      <c r="L43">
        <v>1</v>
      </c>
      <c r="M43">
        <v>0</v>
      </c>
      <c r="N43" s="1250" t="s">
        <v>437</v>
      </c>
      <c r="O43" s="1250">
        <v>0</v>
      </c>
      <c r="P43">
        <v>237</v>
      </c>
      <c r="Q43">
        <v>18</v>
      </c>
      <c r="R43">
        <v>242</v>
      </c>
      <c r="S43">
        <v>19</v>
      </c>
      <c r="T43">
        <v>3</v>
      </c>
      <c r="U43">
        <v>1</v>
      </c>
      <c r="V43">
        <v>3</v>
      </c>
      <c r="W43">
        <v>0</v>
      </c>
      <c r="X43">
        <v>240</v>
      </c>
      <c r="Y43">
        <v>19</v>
      </c>
      <c r="Z43">
        <v>245</v>
      </c>
      <c r="AA43">
        <v>19</v>
      </c>
      <c r="AB43">
        <v>27</v>
      </c>
      <c r="AC43">
        <v>1</v>
      </c>
      <c r="AD43">
        <v>44</v>
      </c>
      <c r="AE43">
        <v>3</v>
      </c>
      <c r="AF43">
        <v>0</v>
      </c>
      <c r="AG43">
        <v>0</v>
      </c>
      <c r="AH43">
        <v>2</v>
      </c>
      <c r="AI43">
        <v>0</v>
      </c>
      <c r="AJ43">
        <v>8</v>
      </c>
      <c r="AK43">
        <v>10</v>
      </c>
      <c r="AL43">
        <v>10</v>
      </c>
      <c r="AM43">
        <v>9</v>
      </c>
      <c r="AN43">
        <v>275</v>
      </c>
      <c r="AO43">
        <v>30</v>
      </c>
      <c r="AP43">
        <v>301</v>
      </c>
      <c r="AQ43">
        <v>31</v>
      </c>
      <c r="AR43">
        <v>12</v>
      </c>
      <c r="AS43">
        <v>0</v>
      </c>
      <c r="AT43">
        <v>3</v>
      </c>
      <c r="AU43">
        <v>0</v>
      </c>
      <c r="AV43">
        <v>13</v>
      </c>
      <c r="AW43">
        <v>0</v>
      </c>
      <c r="AX43">
        <v>3</v>
      </c>
      <c r="AY43">
        <v>0</v>
      </c>
      <c r="AZ43">
        <v>12</v>
      </c>
      <c r="BA43">
        <v>2</v>
      </c>
      <c r="BB43">
        <v>1</v>
      </c>
      <c r="BC43">
        <v>0</v>
      </c>
      <c r="BD43">
        <v>11</v>
      </c>
      <c r="BE43">
        <v>2</v>
      </c>
      <c r="BF43">
        <v>1</v>
      </c>
      <c r="BG43">
        <v>0</v>
      </c>
      <c r="BH43">
        <v>39</v>
      </c>
      <c r="BI43">
        <v>1</v>
      </c>
      <c r="BJ43">
        <v>15</v>
      </c>
      <c r="BK43">
        <v>1</v>
      </c>
      <c r="BL43">
        <v>37</v>
      </c>
      <c r="BM43">
        <v>1</v>
      </c>
      <c r="BN43">
        <v>15</v>
      </c>
      <c r="BO43">
        <v>0</v>
      </c>
      <c r="BP43">
        <v>0</v>
      </c>
      <c r="BQ43">
        <v>0</v>
      </c>
      <c r="BR43">
        <v>0</v>
      </c>
      <c r="BS43">
        <v>0</v>
      </c>
      <c r="BT43">
        <v>0</v>
      </c>
      <c r="BU43">
        <v>0</v>
      </c>
      <c r="BV43">
        <v>0</v>
      </c>
      <c r="BW43">
        <v>0</v>
      </c>
      <c r="BX43">
        <v>177</v>
      </c>
      <c r="BY43">
        <v>0</v>
      </c>
      <c r="BZ43">
        <v>0</v>
      </c>
      <c r="CA43">
        <v>0</v>
      </c>
      <c r="CB43">
        <v>184</v>
      </c>
      <c r="CC43">
        <v>0</v>
      </c>
      <c r="CD43">
        <v>0</v>
      </c>
      <c r="CE43">
        <v>0</v>
      </c>
      <c r="CF43">
        <v>240</v>
      </c>
      <c r="CG43">
        <v>3</v>
      </c>
      <c r="CH43">
        <v>19</v>
      </c>
      <c r="CI43">
        <v>1</v>
      </c>
      <c r="CJ43">
        <v>245</v>
      </c>
      <c r="CK43">
        <v>3</v>
      </c>
      <c r="CL43">
        <v>19</v>
      </c>
      <c r="CM43">
        <v>0</v>
      </c>
      <c r="CN43">
        <v>143</v>
      </c>
      <c r="CO43">
        <v>116</v>
      </c>
      <c r="CP43">
        <v>47</v>
      </c>
      <c r="CQ43">
        <v>0</v>
      </c>
      <c r="CR43">
        <v>0.84918032786885245</v>
      </c>
      <c r="CS43">
        <v>38</v>
      </c>
      <c r="CT43">
        <v>1</v>
      </c>
      <c r="CU43">
        <v>0</v>
      </c>
      <c r="CV43">
        <v>0</v>
      </c>
      <c r="CW43">
        <v>0</v>
      </c>
      <c r="CX43">
        <v>0</v>
      </c>
      <c r="CY43">
        <v>0</v>
      </c>
      <c r="CZ43">
        <v>0</v>
      </c>
      <c r="DA43">
        <v>1</v>
      </c>
      <c r="DB43">
        <v>51</v>
      </c>
      <c r="DC43">
        <v>1</v>
      </c>
      <c r="DD43">
        <v>0</v>
      </c>
      <c r="DE43">
        <v>0</v>
      </c>
      <c r="DF43">
        <v>1</v>
      </c>
      <c r="DG43">
        <v>1</v>
      </c>
      <c r="DH43">
        <v>0</v>
      </c>
      <c r="DI43">
        <v>0</v>
      </c>
      <c r="DJ43">
        <v>0</v>
      </c>
      <c r="DK43" s="664"/>
      <c r="DL43" s="398">
        <v>0</v>
      </c>
      <c r="DM43" s="303">
        <v>0</v>
      </c>
      <c r="DN43" s="303">
        <v>0</v>
      </c>
      <c r="DO43" s="393">
        <v>0</v>
      </c>
      <c r="DP43" s="303">
        <v>0</v>
      </c>
      <c r="DQ43" s="303">
        <v>0</v>
      </c>
      <c r="DR43" s="303">
        <v>0</v>
      </c>
      <c r="DS43" s="393">
        <v>0</v>
      </c>
      <c r="DT43" s="303">
        <v>0</v>
      </c>
      <c r="DU43" s="303">
        <v>0</v>
      </c>
      <c r="DV43" s="303">
        <v>0</v>
      </c>
      <c r="DW43" s="303">
        <v>0</v>
      </c>
      <c r="DX43" s="303">
        <v>0</v>
      </c>
      <c r="DY43" s="303">
        <v>0</v>
      </c>
      <c r="DZ43" s="303">
        <v>0</v>
      </c>
      <c r="EA43" s="303">
        <v>0</v>
      </c>
      <c r="EB43" s="303">
        <v>0</v>
      </c>
      <c r="EC43" s="303">
        <v>0</v>
      </c>
      <c r="ED43" s="398">
        <v>0</v>
      </c>
      <c r="EE43" s="303">
        <v>0</v>
      </c>
      <c r="EF43" s="303">
        <v>0</v>
      </c>
      <c r="EG43" s="393">
        <v>0</v>
      </c>
      <c r="EH43" s="910">
        <v>0</v>
      </c>
      <c r="EI43" s="398">
        <v>305</v>
      </c>
      <c r="EJ43" s="393" t="b">
        <v>0</v>
      </c>
      <c r="EK43" s="971">
        <v>243</v>
      </c>
      <c r="EL43" s="971">
        <v>332</v>
      </c>
      <c r="EM43" s="396">
        <v>0</v>
      </c>
      <c r="EN43" s="396">
        <v>1</v>
      </c>
      <c r="EO43" s="396">
        <v>0</v>
      </c>
      <c r="EP43" s="971">
        <v>332</v>
      </c>
      <c r="EQ43" s="396">
        <v>0</v>
      </c>
      <c r="ER43" s="396">
        <v>0</v>
      </c>
      <c r="ES43" s="396">
        <v>1</v>
      </c>
      <c r="ET43" s="664"/>
      <c r="EU43" s="303"/>
      <c r="EV43" s="396" t="s">
        <v>437</v>
      </c>
      <c r="EW43" s="396" t="s">
        <v>431</v>
      </c>
      <c r="EX43" s="396" t="s">
        <v>350</v>
      </c>
      <c r="EY43" s="396">
        <v>332</v>
      </c>
      <c r="EZ43" s="396" t="s">
        <v>13</v>
      </c>
      <c r="FA43" s="396" t="s">
        <v>232</v>
      </c>
      <c r="FB43" s="396" t="s">
        <v>9</v>
      </c>
      <c r="FC43" s="396" t="s">
        <v>232</v>
      </c>
      <c r="FD43" s="396" t="s">
        <v>358</v>
      </c>
    </row>
    <row r="44" spans="1:160" customFormat="1">
      <c r="A44">
        <v>51</v>
      </c>
      <c r="B44">
        <v>1</v>
      </c>
      <c r="C44" t="s">
        <v>438</v>
      </c>
      <c r="D44" t="s">
        <v>439</v>
      </c>
      <c r="H44">
        <v>700</v>
      </c>
      <c r="I44">
        <v>42</v>
      </c>
      <c r="J44">
        <v>1</v>
      </c>
      <c r="K44">
        <v>0</v>
      </c>
      <c r="L44">
        <v>1</v>
      </c>
      <c r="M44">
        <v>0</v>
      </c>
      <c r="N44" s="1250" t="s">
        <v>430</v>
      </c>
      <c r="O44" s="1250">
        <v>0</v>
      </c>
      <c r="P44">
        <v>10</v>
      </c>
      <c r="Q44">
        <v>0</v>
      </c>
      <c r="R44">
        <v>10</v>
      </c>
      <c r="S44">
        <v>0</v>
      </c>
      <c r="T44">
        <v>2</v>
      </c>
      <c r="U44">
        <v>4</v>
      </c>
      <c r="V44">
        <v>3</v>
      </c>
      <c r="W44">
        <v>4</v>
      </c>
      <c r="X44">
        <v>12</v>
      </c>
      <c r="Y44">
        <v>4</v>
      </c>
      <c r="Z44">
        <v>13</v>
      </c>
      <c r="AA44">
        <v>4</v>
      </c>
      <c r="AB44">
        <v>0</v>
      </c>
      <c r="AC44">
        <v>0</v>
      </c>
      <c r="AD44">
        <v>0</v>
      </c>
      <c r="AE44">
        <v>0</v>
      </c>
      <c r="AF44">
        <v>1</v>
      </c>
      <c r="AG44">
        <v>0</v>
      </c>
      <c r="AH44">
        <v>0</v>
      </c>
      <c r="AI44">
        <v>0</v>
      </c>
      <c r="AJ44">
        <v>1</v>
      </c>
      <c r="AK44">
        <v>0</v>
      </c>
      <c r="AL44">
        <v>1</v>
      </c>
      <c r="AM44">
        <v>0</v>
      </c>
      <c r="AN44">
        <v>14</v>
      </c>
      <c r="AO44">
        <v>4</v>
      </c>
      <c r="AP44">
        <v>14</v>
      </c>
      <c r="AQ44">
        <v>4</v>
      </c>
      <c r="AR44">
        <v>0</v>
      </c>
      <c r="AS44">
        <v>0</v>
      </c>
      <c r="AT44">
        <v>0</v>
      </c>
      <c r="AU44">
        <v>0</v>
      </c>
      <c r="AV44">
        <v>0</v>
      </c>
      <c r="AW44">
        <v>0</v>
      </c>
      <c r="AX44">
        <v>0</v>
      </c>
      <c r="AY44">
        <v>0</v>
      </c>
      <c r="AZ44">
        <v>0</v>
      </c>
      <c r="BA44">
        <v>0</v>
      </c>
      <c r="BB44">
        <v>0</v>
      </c>
      <c r="BC44">
        <v>0</v>
      </c>
      <c r="BD44">
        <v>0</v>
      </c>
      <c r="BE44">
        <v>0</v>
      </c>
      <c r="BF44">
        <v>0</v>
      </c>
      <c r="BG44">
        <v>0</v>
      </c>
      <c r="BH44">
        <v>3</v>
      </c>
      <c r="BI44">
        <v>2</v>
      </c>
      <c r="BJ44">
        <v>0</v>
      </c>
      <c r="BK44">
        <v>0</v>
      </c>
      <c r="BL44">
        <v>3</v>
      </c>
      <c r="BM44">
        <v>2</v>
      </c>
      <c r="BN44">
        <v>4</v>
      </c>
      <c r="BO44">
        <v>4</v>
      </c>
      <c r="BP44">
        <v>0</v>
      </c>
      <c r="BQ44">
        <v>0</v>
      </c>
      <c r="BR44">
        <v>0</v>
      </c>
      <c r="BS44">
        <v>0</v>
      </c>
      <c r="BT44">
        <v>0</v>
      </c>
      <c r="BU44">
        <v>0</v>
      </c>
      <c r="BV44">
        <v>0</v>
      </c>
      <c r="BW44">
        <v>0</v>
      </c>
      <c r="BX44">
        <v>9</v>
      </c>
      <c r="BY44">
        <v>0</v>
      </c>
      <c r="BZ44">
        <v>4</v>
      </c>
      <c r="CA44">
        <v>4</v>
      </c>
      <c r="CB44">
        <v>10</v>
      </c>
      <c r="CC44">
        <v>1</v>
      </c>
      <c r="CD44">
        <v>0</v>
      </c>
      <c r="CE44">
        <v>0</v>
      </c>
      <c r="CF44">
        <v>12</v>
      </c>
      <c r="CG44">
        <v>2</v>
      </c>
      <c r="CH44">
        <v>4</v>
      </c>
      <c r="CI44">
        <v>4</v>
      </c>
      <c r="CJ44">
        <v>13</v>
      </c>
      <c r="CK44">
        <v>3</v>
      </c>
      <c r="CL44">
        <v>4</v>
      </c>
      <c r="CM44">
        <v>4</v>
      </c>
      <c r="CN44">
        <v>2</v>
      </c>
      <c r="CO44">
        <v>2</v>
      </c>
      <c r="CP44">
        <v>1</v>
      </c>
      <c r="CQ44">
        <v>0</v>
      </c>
      <c r="CR44">
        <v>0.22222222222222221</v>
      </c>
      <c r="CS44">
        <v>8</v>
      </c>
      <c r="CT44">
        <v>1</v>
      </c>
      <c r="CU44">
        <v>0</v>
      </c>
      <c r="CV44">
        <v>0</v>
      </c>
      <c r="CW44">
        <v>0</v>
      </c>
      <c r="CX44">
        <v>0</v>
      </c>
      <c r="CY44">
        <v>0</v>
      </c>
      <c r="CZ44">
        <v>1</v>
      </c>
      <c r="DA44">
        <v>1</v>
      </c>
      <c r="DB44">
        <v>3</v>
      </c>
      <c r="DC44">
        <v>0</v>
      </c>
      <c r="DD44">
        <v>0</v>
      </c>
      <c r="DE44">
        <v>1</v>
      </c>
      <c r="DF44">
        <v>1</v>
      </c>
      <c r="DG44">
        <v>1</v>
      </c>
      <c r="DH44">
        <v>0</v>
      </c>
      <c r="DI44">
        <v>0</v>
      </c>
      <c r="DJ44">
        <v>0</v>
      </c>
      <c r="DK44" s="664"/>
      <c r="DL44" s="398">
        <v>0</v>
      </c>
      <c r="DM44" s="303">
        <v>0</v>
      </c>
      <c r="DN44" s="303">
        <v>0</v>
      </c>
      <c r="DO44" s="393">
        <v>0</v>
      </c>
      <c r="DP44" s="303">
        <v>0</v>
      </c>
      <c r="DQ44" s="303">
        <v>0</v>
      </c>
      <c r="DR44" s="303">
        <v>0</v>
      </c>
      <c r="DS44" s="393">
        <v>0</v>
      </c>
      <c r="DT44" s="303">
        <v>0</v>
      </c>
      <c r="DU44" s="303">
        <v>0</v>
      </c>
      <c r="DV44" s="303">
        <v>0</v>
      </c>
      <c r="DW44" s="303">
        <v>0</v>
      </c>
      <c r="DX44" s="303">
        <v>0</v>
      </c>
      <c r="DY44" s="303">
        <v>0</v>
      </c>
      <c r="DZ44" s="303">
        <v>0</v>
      </c>
      <c r="EA44" s="303">
        <v>0</v>
      </c>
      <c r="EB44" s="303">
        <v>0</v>
      </c>
      <c r="EC44" s="303">
        <v>0</v>
      </c>
      <c r="ED44" s="398">
        <v>0</v>
      </c>
      <c r="EE44" s="303">
        <v>0</v>
      </c>
      <c r="EF44" s="303">
        <v>0</v>
      </c>
      <c r="EG44" s="393">
        <v>0</v>
      </c>
      <c r="EH44" s="910">
        <v>0</v>
      </c>
      <c r="EI44" s="398">
        <v>18</v>
      </c>
      <c r="EJ44" s="393" t="b">
        <v>1</v>
      </c>
      <c r="EK44" s="971">
        <v>7</v>
      </c>
      <c r="EL44" s="971">
        <v>18</v>
      </c>
      <c r="EM44" s="396">
        <v>0</v>
      </c>
      <c r="EN44" s="396">
        <v>0</v>
      </c>
      <c r="EO44" s="396">
        <v>1</v>
      </c>
      <c r="EP44" s="971">
        <v>18</v>
      </c>
      <c r="EQ44" s="396">
        <v>0</v>
      </c>
      <c r="ER44" s="396">
        <v>0</v>
      </c>
      <c r="ES44" s="396">
        <v>1</v>
      </c>
      <c r="ET44" s="664"/>
      <c r="EU44" s="303"/>
      <c r="EV44" s="396" t="s">
        <v>430</v>
      </c>
      <c r="EW44" s="396" t="s">
        <v>431</v>
      </c>
      <c r="EX44" s="396" t="s">
        <v>350</v>
      </c>
      <c r="EY44" s="396">
        <v>18</v>
      </c>
      <c r="EZ44" s="396" t="s">
        <v>12</v>
      </c>
      <c r="FA44" s="396" t="s">
        <v>232</v>
      </c>
      <c r="FB44" s="396" t="s">
        <v>9</v>
      </c>
      <c r="FC44" s="396" t="s">
        <v>232</v>
      </c>
      <c r="FD44" s="396" t="s">
        <v>358</v>
      </c>
    </row>
    <row r="45" spans="1:160" customFormat="1">
      <c r="A45">
        <v>52</v>
      </c>
      <c r="B45">
        <v>1</v>
      </c>
      <c r="C45">
        <v>0</v>
      </c>
      <c r="D45">
        <v>0</v>
      </c>
      <c r="H45">
        <v>700</v>
      </c>
      <c r="I45">
        <v>43</v>
      </c>
      <c r="J45">
        <v>1</v>
      </c>
      <c r="K45">
        <v>0</v>
      </c>
      <c r="L45">
        <v>1</v>
      </c>
      <c r="M45">
        <v>0</v>
      </c>
      <c r="N45" s="1250" t="s">
        <v>430</v>
      </c>
      <c r="O45" s="1250">
        <v>0</v>
      </c>
      <c r="P45">
        <v>32</v>
      </c>
      <c r="Q45">
        <v>7</v>
      </c>
      <c r="R45">
        <v>30</v>
      </c>
      <c r="S45">
        <v>8</v>
      </c>
      <c r="T45">
        <v>0</v>
      </c>
      <c r="U45">
        <v>1</v>
      </c>
      <c r="V45">
        <v>0</v>
      </c>
      <c r="W45">
        <v>0</v>
      </c>
      <c r="X45">
        <v>32</v>
      </c>
      <c r="Y45">
        <v>8</v>
      </c>
      <c r="Z45">
        <v>30</v>
      </c>
      <c r="AA45">
        <v>8</v>
      </c>
      <c r="AB45">
        <v>2</v>
      </c>
      <c r="AC45">
        <v>1</v>
      </c>
      <c r="AD45">
        <v>5</v>
      </c>
      <c r="AE45">
        <v>0</v>
      </c>
      <c r="AF45">
        <v>0</v>
      </c>
      <c r="AG45">
        <v>0</v>
      </c>
      <c r="AH45">
        <v>0</v>
      </c>
      <c r="AI45">
        <v>0</v>
      </c>
      <c r="AJ45">
        <v>0</v>
      </c>
      <c r="AK45">
        <v>0</v>
      </c>
      <c r="AL45">
        <v>0</v>
      </c>
      <c r="AM45">
        <v>0</v>
      </c>
      <c r="AN45">
        <v>34</v>
      </c>
      <c r="AO45">
        <v>9</v>
      </c>
      <c r="AP45">
        <v>35</v>
      </c>
      <c r="AQ45">
        <v>8</v>
      </c>
      <c r="AR45">
        <v>6</v>
      </c>
      <c r="AS45">
        <v>0</v>
      </c>
      <c r="AT45">
        <v>1</v>
      </c>
      <c r="AU45">
        <v>0</v>
      </c>
      <c r="AV45">
        <v>6</v>
      </c>
      <c r="AW45">
        <v>0</v>
      </c>
      <c r="AX45">
        <v>1</v>
      </c>
      <c r="AY45">
        <v>0</v>
      </c>
      <c r="AZ45">
        <v>3</v>
      </c>
      <c r="BA45">
        <v>0</v>
      </c>
      <c r="BB45">
        <v>1</v>
      </c>
      <c r="BC45">
        <v>0</v>
      </c>
      <c r="BD45">
        <v>3</v>
      </c>
      <c r="BE45">
        <v>0</v>
      </c>
      <c r="BF45">
        <v>1</v>
      </c>
      <c r="BG45">
        <v>0</v>
      </c>
      <c r="BH45">
        <v>23</v>
      </c>
      <c r="BI45">
        <v>0</v>
      </c>
      <c r="BJ45">
        <v>6</v>
      </c>
      <c r="BK45">
        <v>1</v>
      </c>
      <c r="BL45">
        <v>21</v>
      </c>
      <c r="BM45">
        <v>0</v>
      </c>
      <c r="BN45">
        <v>6</v>
      </c>
      <c r="BO45">
        <v>0</v>
      </c>
      <c r="BP45">
        <v>0</v>
      </c>
      <c r="BQ45">
        <v>0</v>
      </c>
      <c r="BR45">
        <v>0</v>
      </c>
      <c r="BS45">
        <v>0</v>
      </c>
      <c r="BT45">
        <v>0</v>
      </c>
      <c r="BU45">
        <v>0</v>
      </c>
      <c r="BV45">
        <v>0</v>
      </c>
      <c r="BW45">
        <v>0</v>
      </c>
      <c r="BX45">
        <v>0</v>
      </c>
      <c r="BY45">
        <v>0</v>
      </c>
      <c r="BZ45">
        <v>0</v>
      </c>
      <c r="CA45">
        <v>0</v>
      </c>
      <c r="CB45">
        <v>0</v>
      </c>
      <c r="CC45">
        <v>0</v>
      </c>
      <c r="CD45">
        <v>0</v>
      </c>
      <c r="CE45">
        <v>0</v>
      </c>
      <c r="CF45">
        <v>32</v>
      </c>
      <c r="CG45">
        <v>0</v>
      </c>
      <c r="CH45">
        <v>8</v>
      </c>
      <c r="CI45">
        <v>1</v>
      </c>
      <c r="CJ45">
        <v>30</v>
      </c>
      <c r="CK45">
        <v>0</v>
      </c>
      <c r="CL45">
        <v>8</v>
      </c>
      <c r="CM45">
        <v>0</v>
      </c>
      <c r="CN45">
        <v>4</v>
      </c>
      <c r="CO45">
        <v>4</v>
      </c>
      <c r="CP45">
        <v>4</v>
      </c>
      <c r="CQ45">
        <v>0</v>
      </c>
      <c r="CR45">
        <v>0.18604651162790697</v>
      </c>
      <c r="CS45">
        <v>21</v>
      </c>
      <c r="CT45">
        <v>0</v>
      </c>
      <c r="CU45">
        <v>0</v>
      </c>
      <c r="CV45">
        <v>0</v>
      </c>
      <c r="CW45">
        <v>0</v>
      </c>
      <c r="CX45">
        <v>0</v>
      </c>
      <c r="CY45">
        <v>0</v>
      </c>
      <c r="CZ45">
        <v>1</v>
      </c>
      <c r="DA45">
        <v>1</v>
      </c>
      <c r="DB45">
        <v>2</v>
      </c>
      <c r="DC45">
        <v>0</v>
      </c>
      <c r="DD45">
        <v>0</v>
      </c>
      <c r="DE45">
        <v>0</v>
      </c>
      <c r="DF45">
        <v>0</v>
      </c>
      <c r="DG45">
        <v>1</v>
      </c>
      <c r="DH45">
        <v>0</v>
      </c>
      <c r="DI45">
        <v>0</v>
      </c>
      <c r="DJ45">
        <v>0</v>
      </c>
      <c r="DK45" s="664"/>
      <c r="DL45" s="398">
        <v>0</v>
      </c>
      <c r="DM45" s="303">
        <v>0</v>
      </c>
      <c r="DN45" s="303">
        <v>0</v>
      </c>
      <c r="DO45" s="393">
        <v>0</v>
      </c>
      <c r="DP45" s="303">
        <v>0</v>
      </c>
      <c r="DQ45" s="303">
        <v>0</v>
      </c>
      <c r="DR45" s="303">
        <v>0</v>
      </c>
      <c r="DS45" s="393">
        <v>0</v>
      </c>
      <c r="DT45" s="303">
        <v>0</v>
      </c>
      <c r="DU45" s="303">
        <v>0</v>
      </c>
      <c r="DV45" s="303">
        <v>0</v>
      </c>
      <c r="DW45" s="303">
        <v>0</v>
      </c>
      <c r="DX45" s="303">
        <v>0</v>
      </c>
      <c r="DY45" s="303">
        <v>0</v>
      </c>
      <c r="DZ45" s="303">
        <v>0</v>
      </c>
      <c r="EA45" s="303">
        <v>0</v>
      </c>
      <c r="EB45" s="303">
        <v>0</v>
      </c>
      <c r="EC45" s="303">
        <v>0</v>
      </c>
      <c r="ED45" s="398">
        <v>0</v>
      </c>
      <c r="EE45" s="303">
        <v>0</v>
      </c>
      <c r="EF45" s="303">
        <v>0</v>
      </c>
      <c r="EG45" s="393">
        <v>0</v>
      </c>
      <c r="EH45" s="910">
        <v>0</v>
      </c>
      <c r="EI45" s="398">
        <v>43</v>
      </c>
      <c r="EJ45" s="393" t="b">
        <v>0</v>
      </c>
      <c r="EK45" s="971">
        <v>20</v>
      </c>
      <c r="EL45" s="971">
        <v>43</v>
      </c>
      <c r="EM45" s="396">
        <v>0</v>
      </c>
      <c r="EN45" s="396">
        <v>1</v>
      </c>
      <c r="EO45" s="396">
        <v>0</v>
      </c>
      <c r="EP45" s="971">
        <v>43</v>
      </c>
      <c r="EQ45" s="396">
        <v>0</v>
      </c>
      <c r="ER45" s="396">
        <v>1</v>
      </c>
      <c r="ES45" s="396">
        <v>0</v>
      </c>
      <c r="ET45" s="664"/>
      <c r="EU45" s="303"/>
      <c r="EV45" s="396" t="s">
        <v>430</v>
      </c>
      <c r="EW45" s="396" t="s">
        <v>431</v>
      </c>
      <c r="EX45" s="396" t="s">
        <v>350</v>
      </c>
      <c r="EY45" s="396">
        <v>43</v>
      </c>
      <c r="EZ45" s="396" t="s">
        <v>12</v>
      </c>
      <c r="FA45" s="396" t="s">
        <v>232</v>
      </c>
      <c r="FB45" s="396" t="s">
        <v>9</v>
      </c>
      <c r="FC45" s="396" t="s">
        <v>232</v>
      </c>
      <c r="FD45" s="396" t="s">
        <v>358</v>
      </c>
    </row>
    <row r="46" spans="1:160" customFormat="1">
      <c r="A46">
        <v>53</v>
      </c>
      <c r="B46">
        <v>1</v>
      </c>
      <c r="C46" t="s">
        <v>440</v>
      </c>
      <c r="D46" t="s">
        <v>441</v>
      </c>
      <c r="H46">
        <v>700</v>
      </c>
      <c r="I46">
        <v>42</v>
      </c>
      <c r="J46">
        <v>1</v>
      </c>
      <c r="K46">
        <v>0</v>
      </c>
      <c r="L46">
        <v>1</v>
      </c>
      <c r="M46">
        <v>0</v>
      </c>
      <c r="N46" s="1250" t="s">
        <v>442</v>
      </c>
      <c r="O46" s="1250">
        <v>0</v>
      </c>
      <c r="P46">
        <v>8</v>
      </c>
      <c r="Q46">
        <v>1</v>
      </c>
      <c r="R46">
        <v>5</v>
      </c>
      <c r="S46">
        <v>1</v>
      </c>
      <c r="T46">
        <v>0</v>
      </c>
      <c r="U46">
        <v>1</v>
      </c>
      <c r="V46">
        <v>0</v>
      </c>
      <c r="W46">
        <v>1</v>
      </c>
      <c r="X46">
        <v>8</v>
      </c>
      <c r="Y46">
        <v>2</v>
      </c>
      <c r="Z46">
        <v>5</v>
      </c>
      <c r="AA46">
        <v>2</v>
      </c>
      <c r="AB46">
        <v>1</v>
      </c>
      <c r="AC46">
        <v>0</v>
      </c>
      <c r="AD46">
        <v>2</v>
      </c>
      <c r="AE46">
        <v>0</v>
      </c>
      <c r="AF46">
        <v>0</v>
      </c>
      <c r="AG46">
        <v>0</v>
      </c>
      <c r="AH46">
        <v>0</v>
      </c>
      <c r="AI46">
        <v>0</v>
      </c>
      <c r="AJ46">
        <v>0</v>
      </c>
      <c r="AK46">
        <v>0</v>
      </c>
      <c r="AL46">
        <v>0</v>
      </c>
      <c r="AM46">
        <v>0</v>
      </c>
      <c r="AN46">
        <v>9</v>
      </c>
      <c r="AO46">
        <v>2</v>
      </c>
      <c r="AP46">
        <v>7</v>
      </c>
      <c r="AQ46">
        <v>2</v>
      </c>
      <c r="AR46">
        <v>0</v>
      </c>
      <c r="AS46">
        <v>0</v>
      </c>
      <c r="AT46">
        <v>0</v>
      </c>
      <c r="AU46">
        <v>0</v>
      </c>
      <c r="AV46">
        <v>0</v>
      </c>
      <c r="AW46">
        <v>0</v>
      </c>
      <c r="AX46">
        <v>0</v>
      </c>
      <c r="AY46">
        <v>0</v>
      </c>
      <c r="AZ46">
        <v>0</v>
      </c>
      <c r="BA46">
        <v>0</v>
      </c>
      <c r="BB46">
        <v>0</v>
      </c>
      <c r="BC46">
        <v>0</v>
      </c>
      <c r="BD46">
        <v>0</v>
      </c>
      <c r="BE46">
        <v>0</v>
      </c>
      <c r="BF46">
        <v>0</v>
      </c>
      <c r="BG46">
        <v>0</v>
      </c>
      <c r="BH46">
        <v>0</v>
      </c>
      <c r="BI46">
        <v>0</v>
      </c>
      <c r="BJ46">
        <v>2</v>
      </c>
      <c r="BK46">
        <v>1</v>
      </c>
      <c r="BL46">
        <v>0</v>
      </c>
      <c r="BM46">
        <v>0</v>
      </c>
      <c r="BN46">
        <v>2</v>
      </c>
      <c r="BO46">
        <v>1</v>
      </c>
      <c r="BP46">
        <v>0</v>
      </c>
      <c r="BQ46">
        <v>0</v>
      </c>
      <c r="BR46">
        <v>0</v>
      </c>
      <c r="BS46">
        <v>0</v>
      </c>
      <c r="BT46">
        <v>0</v>
      </c>
      <c r="BU46">
        <v>0</v>
      </c>
      <c r="BV46">
        <v>0</v>
      </c>
      <c r="BW46">
        <v>0</v>
      </c>
      <c r="BX46">
        <v>8</v>
      </c>
      <c r="BY46">
        <v>0</v>
      </c>
      <c r="BZ46">
        <v>0</v>
      </c>
      <c r="CA46">
        <v>0</v>
      </c>
      <c r="CB46">
        <v>5</v>
      </c>
      <c r="CC46">
        <v>0</v>
      </c>
      <c r="CD46">
        <v>0</v>
      </c>
      <c r="CE46">
        <v>0</v>
      </c>
      <c r="CF46">
        <v>8</v>
      </c>
      <c r="CG46">
        <v>0</v>
      </c>
      <c r="CH46">
        <v>2</v>
      </c>
      <c r="CI46">
        <v>1</v>
      </c>
      <c r="CJ46">
        <v>5</v>
      </c>
      <c r="CK46">
        <v>0</v>
      </c>
      <c r="CL46">
        <v>2</v>
      </c>
      <c r="CM46">
        <v>1</v>
      </c>
      <c r="CN46">
        <v>1</v>
      </c>
      <c r="CO46">
        <v>3</v>
      </c>
      <c r="CP46">
        <v>2</v>
      </c>
      <c r="CQ46">
        <v>1</v>
      </c>
      <c r="CR46">
        <v>0.36363636363636365</v>
      </c>
      <c r="CS46">
        <v>0</v>
      </c>
      <c r="CT46">
        <v>0</v>
      </c>
      <c r="CU46">
        <v>0</v>
      </c>
      <c r="CV46">
        <v>0</v>
      </c>
      <c r="CW46">
        <v>0</v>
      </c>
      <c r="CX46">
        <v>0</v>
      </c>
      <c r="CY46">
        <v>0</v>
      </c>
      <c r="CZ46">
        <v>0</v>
      </c>
      <c r="DA46">
        <v>0</v>
      </c>
      <c r="DB46">
        <v>2</v>
      </c>
      <c r="DC46">
        <v>0</v>
      </c>
      <c r="DD46">
        <v>0</v>
      </c>
      <c r="DE46">
        <v>1</v>
      </c>
      <c r="DF46">
        <v>1</v>
      </c>
      <c r="DG46">
        <v>0</v>
      </c>
      <c r="DH46">
        <v>0</v>
      </c>
      <c r="DI46">
        <v>0</v>
      </c>
      <c r="DJ46">
        <v>0</v>
      </c>
      <c r="DK46" s="664"/>
      <c r="DL46" s="398">
        <v>0</v>
      </c>
      <c r="DM46" s="303">
        <v>0</v>
      </c>
      <c r="DN46" s="303">
        <v>0</v>
      </c>
      <c r="DO46" s="393">
        <v>0</v>
      </c>
      <c r="DP46" s="303">
        <v>0</v>
      </c>
      <c r="DQ46" s="303">
        <v>0</v>
      </c>
      <c r="DR46" s="303">
        <v>0</v>
      </c>
      <c r="DS46" s="393">
        <v>0</v>
      </c>
      <c r="DT46" s="303">
        <v>0</v>
      </c>
      <c r="DU46" s="303">
        <v>0</v>
      </c>
      <c r="DV46" s="303">
        <v>0</v>
      </c>
      <c r="DW46" s="303">
        <v>0</v>
      </c>
      <c r="DX46" s="303">
        <v>0</v>
      </c>
      <c r="DY46" s="303">
        <v>0</v>
      </c>
      <c r="DZ46" s="303">
        <v>0</v>
      </c>
      <c r="EA46" s="303">
        <v>0</v>
      </c>
      <c r="EB46" s="303">
        <v>0</v>
      </c>
      <c r="EC46" s="303">
        <v>0</v>
      </c>
      <c r="ED46" s="398">
        <v>0</v>
      </c>
      <c r="EE46" s="303">
        <v>0</v>
      </c>
      <c r="EF46" s="303">
        <v>0</v>
      </c>
      <c r="EG46" s="393">
        <v>0</v>
      </c>
      <c r="EH46" s="910">
        <v>0</v>
      </c>
      <c r="EI46" s="398">
        <v>11</v>
      </c>
      <c r="EJ46" s="393" t="b">
        <v>0</v>
      </c>
      <c r="EK46" s="971">
        <v>7</v>
      </c>
      <c r="EL46" s="971">
        <v>0</v>
      </c>
      <c r="EM46" s="396">
        <v>0</v>
      </c>
      <c r="EN46" s="396">
        <v>0</v>
      </c>
      <c r="EO46" s="396">
        <v>0</v>
      </c>
      <c r="EP46" s="971">
        <v>9</v>
      </c>
      <c r="EQ46" s="396">
        <v>0</v>
      </c>
      <c r="ER46" s="396">
        <v>1</v>
      </c>
      <c r="ES46" s="396">
        <v>0</v>
      </c>
      <c r="ET46" s="664"/>
      <c r="EU46" s="303"/>
      <c r="EV46" s="396" t="s">
        <v>442</v>
      </c>
      <c r="EW46" s="396" t="s">
        <v>363</v>
      </c>
      <c r="EX46" s="396" t="s">
        <v>354</v>
      </c>
      <c r="EY46" s="396">
        <v>9</v>
      </c>
      <c r="EZ46" s="396" t="s">
        <v>11</v>
      </c>
      <c r="FA46" s="396" t="s">
        <v>232</v>
      </c>
      <c r="FB46" s="396" t="s">
        <v>9</v>
      </c>
      <c r="FC46" s="396" t="s">
        <v>232</v>
      </c>
      <c r="FD46" s="396" t="s">
        <v>358</v>
      </c>
    </row>
    <row r="47" spans="1:160" customFormat="1">
      <c r="A47">
        <v>54</v>
      </c>
      <c r="B47">
        <v>1</v>
      </c>
      <c r="C47" t="s">
        <v>440</v>
      </c>
      <c r="D47" t="s">
        <v>441</v>
      </c>
      <c r="H47">
        <v>700</v>
      </c>
      <c r="I47">
        <v>41</v>
      </c>
      <c r="J47">
        <v>1</v>
      </c>
      <c r="K47">
        <v>0</v>
      </c>
      <c r="L47">
        <v>1</v>
      </c>
      <c r="M47">
        <v>0</v>
      </c>
      <c r="N47" s="1250" t="s">
        <v>442</v>
      </c>
      <c r="O47" s="1250">
        <v>0</v>
      </c>
      <c r="P47">
        <v>2</v>
      </c>
      <c r="Q47">
        <v>1</v>
      </c>
      <c r="R47">
        <v>2</v>
      </c>
      <c r="S47">
        <v>1</v>
      </c>
      <c r="T47">
        <v>0</v>
      </c>
      <c r="U47">
        <v>0</v>
      </c>
      <c r="V47">
        <v>0</v>
      </c>
      <c r="W47">
        <v>0</v>
      </c>
      <c r="X47">
        <v>2</v>
      </c>
      <c r="Y47">
        <v>1</v>
      </c>
      <c r="Z47">
        <v>2</v>
      </c>
      <c r="AA47">
        <v>1</v>
      </c>
      <c r="AB47">
        <v>0</v>
      </c>
      <c r="AC47">
        <v>0</v>
      </c>
      <c r="AD47">
        <v>1</v>
      </c>
      <c r="AE47">
        <v>0</v>
      </c>
      <c r="AF47">
        <v>0</v>
      </c>
      <c r="AG47">
        <v>0</v>
      </c>
      <c r="AH47">
        <v>0</v>
      </c>
      <c r="AI47">
        <v>0</v>
      </c>
      <c r="AJ47">
        <v>0</v>
      </c>
      <c r="AK47">
        <v>0</v>
      </c>
      <c r="AL47">
        <v>0</v>
      </c>
      <c r="AM47">
        <v>0</v>
      </c>
      <c r="AN47">
        <v>2</v>
      </c>
      <c r="AO47">
        <v>1</v>
      </c>
      <c r="AP47">
        <v>3</v>
      </c>
      <c r="AQ47">
        <v>1</v>
      </c>
      <c r="AR47">
        <v>0</v>
      </c>
      <c r="AS47">
        <v>0</v>
      </c>
      <c r="AT47">
        <v>0</v>
      </c>
      <c r="AU47">
        <v>0</v>
      </c>
      <c r="AV47">
        <v>0</v>
      </c>
      <c r="AW47">
        <v>0</v>
      </c>
      <c r="AX47">
        <v>0</v>
      </c>
      <c r="AY47">
        <v>0</v>
      </c>
      <c r="AZ47">
        <v>0</v>
      </c>
      <c r="BA47">
        <v>0</v>
      </c>
      <c r="BB47">
        <v>0</v>
      </c>
      <c r="BC47">
        <v>0</v>
      </c>
      <c r="BD47">
        <v>0</v>
      </c>
      <c r="BE47">
        <v>0</v>
      </c>
      <c r="BF47">
        <v>0</v>
      </c>
      <c r="BG47">
        <v>0</v>
      </c>
      <c r="BH47">
        <v>0</v>
      </c>
      <c r="BI47">
        <v>0</v>
      </c>
      <c r="BJ47">
        <v>1</v>
      </c>
      <c r="BK47">
        <v>0</v>
      </c>
      <c r="BL47">
        <v>0</v>
      </c>
      <c r="BM47">
        <v>0</v>
      </c>
      <c r="BN47">
        <v>1</v>
      </c>
      <c r="BO47">
        <v>0</v>
      </c>
      <c r="BP47">
        <v>0</v>
      </c>
      <c r="BQ47">
        <v>0</v>
      </c>
      <c r="BR47">
        <v>0</v>
      </c>
      <c r="BS47">
        <v>0</v>
      </c>
      <c r="BT47">
        <v>0</v>
      </c>
      <c r="BU47">
        <v>0</v>
      </c>
      <c r="BV47">
        <v>0</v>
      </c>
      <c r="BW47">
        <v>0</v>
      </c>
      <c r="BX47">
        <v>2</v>
      </c>
      <c r="BY47">
        <v>0</v>
      </c>
      <c r="BZ47">
        <v>0</v>
      </c>
      <c r="CA47">
        <v>0</v>
      </c>
      <c r="CB47">
        <v>2</v>
      </c>
      <c r="CC47">
        <v>0</v>
      </c>
      <c r="CD47">
        <v>0</v>
      </c>
      <c r="CE47">
        <v>0</v>
      </c>
      <c r="CF47">
        <v>2</v>
      </c>
      <c r="CG47">
        <v>0</v>
      </c>
      <c r="CH47">
        <v>1</v>
      </c>
      <c r="CI47">
        <v>0</v>
      </c>
      <c r="CJ47">
        <v>2</v>
      </c>
      <c r="CK47">
        <v>0</v>
      </c>
      <c r="CL47">
        <v>1</v>
      </c>
      <c r="CM47">
        <v>0</v>
      </c>
      <c r="CN47">
        <v>1</v>
      </c>
      <c r="CO47">
        <v>0</v>
      </c>
      <c r="CP47">
        <v>0</v>
      </c>
      <c r="CQ47">
        <v>0</v>
      </c>
      <c r="CR47">
        <v>0.33333333333333331</v>
      </c>
      <c r="CS47">
        <v>0</v>
      </c>
      <c r="CT47">
        <v>0</v>
      </c>
      <c r="CU47">
        <v>0</v>
      </c>
      <c r="CV47">
        <v>0</v>
      </c>
      <c r="CW47">
        <v>0</v>
      </c>
      <c r="CX47">
        <v>0</v>
      </c>
      <c r="CY47">
        <v>0</v>
      </c>
      <c r="CZ47">
        <v>0</v>
      </c>
      <c r="DA47">
        <v>0</v>
      </c>
      <c r="DB47">
        <v>0</v>
      </c>
      <c r="DC47">
        <v>0</v>
      </c>
      <c r="DD47">
        <v>0</v>
      </c>
      <c r="DE47">
        <v>0</v>
      </c>
      <c r="DF47">
        <v>0</v>
      </c>
      <c r="DG47">
        <v>0</v>
      </c>
      <c r="DH47">
        <v>0</v>
      </c>
      <c r="DI47">
        <v>0</v>
      </c>
      <c r="DJ47">
        <v>0</v>
      </c>
      <c r="DK47" s="664"/>
      <c r="DL47" s="398">
        <v>0</v>
      </c>
      <c r="DM47" s="303">
        <v>0</v>
      </c>
      <c r="DN47" s="303">
        <v>0</v>
      </c>
      <c r="DO47" s="393">
        <v>0</v>
      </c>
      <c r="DP47" s="303">
        <v>0</v>
      </c>
      <c r="DQ47" s="303">
        <v>0</v>
      </c>
      <c r="DR47" s="303">
        <v>0</v>
      </c>
      <c r="DS47" s="393">
        <v>0</v>
      </c>
      <c r="DT47" s="303">
        <v>0</v>
      </c>
      <c r="DU47" s="303">
        <v>0</v>
      </c>
      <c r="DV47" s="303">
        <v>0</v>
      </c>
      <c r="DW47" s="303">
        <v>0</v>
      </c>
      <c r="DX47" s="303">
        <v>0</v>
      </c>
      <c r="DY47" s="303">
        <v>0</v>
      </c>
      <c r="DZ47" s="303">
        <v>0</v>
      </c>
      <c r="EA47" s="303">
        <v>0</v>
      </c>
      <c r="EB47" s="303">
        <v>0</v>
      </c>
      <c r="EC47" s="303">
        <v>0</v>
      </c>
      <c r="ED47" s="398">
        <v>0</v>
      </c>
      <c r="EE47" s="303">
        <v>0</v>
      </c>
      <c r="EF47" s="303">
        <v>0</v>
      </c>
      <c r="EG47" s="393">
        <v>0</v>
      </c>
      <c r="EH47" s="910">
        <v>0</v>
      </c>
      <c r="EI47" s="398">
        <v>3</v>
      </c>
      <c r="EJ47" s="393" t="b">
        <v>0</v>
      </c>
      <c r="EK47" s="971">
        <v>0</v>
      </c>
      <c r="EL47" s="971">
        <v>0</v>
      </c>
      <c r="EM47" s="396">
        <v>0</v>
      </c>
      <c r="EN47" s="396">
        <v>0</v>
      </c>
      <c r="EO47" s="396">
        <v>0</v>
      </c>
      <c r="EP47" s="971">
        <v>0</v>
      </c>
      <c r="EQ47" s="396">
        <v>0</v>
      </c>
      <c r="ER47" s="396">
        <v>0</v>
      </c>
      <c r="ES47" s="396">
        <v>0</v>
      </c>
      <c r="ET47" s="664"/>
      <c r="EU47" s="303"/>
      <c r="EV47" s="396" t="s">
        <v>442</v>
      </c>
      <c r="EW47" s="396" t="s">
        <v>363</v>
      </c>
      <c r="EX47" s="396" t="s">
        <v>354</v>
      </c>
      <c r="EY47" s="396">
        <v>4</v>
      </c>
      <c r="EZ47" s="396" t="s">
        <v>11</v>
      </c>
      <c r="FA47" s="396" t="s">
        <v>232</v>
      </c>
      <c r="FB47" s="396" t="s">
        <v>9</v>
      </c>
      <c r="FC47" s="396" t="s">
        <v>232</v>
      </c>
      <c r="FD47" s="396" t="s">
        <v>358</v>
      </c>
    </row>
    <row r="48" spans="1:160" customFormat="1">
      <c r="A48">
        <v>55</v>
      </c>
      <c r="B48">
        <v>1</v>
      </c>
      <c r="C48" t="s">
        <v>440</v>
      </c>
      <c r="D48" t="s">
        <v>441</v>
      </c>
      <c r="H48">
        <v>700</v>
      </c>
      <c r="I48">
        <v>43</v>
      </c>
      <c r="J48">
        <v>1</v>
      </c>
      <c r="K48">
        <v>0</v>
      </c>
      <c r="L48">
        <v>1</v>
      </c>
      <c r="M48">
        <v>0</v>
      </c>
      <c r="N48" s="1250" t="s">
        <v>442</v>
      </c>
      <c r="O48" s="1250">
        <v>0</v>
      </c>
      <c r="P48">
        <v>7</v>
      </c>
      <c r="Q48">
        <v>0</v>
      </c>
      <c r="R48">
        <v>7</v>
      </c>
      <c r="S48">
        <v>0</v>
      </c>
      <c r="T48">
        <v>0</v>
      </c>
      <c r="U48">
        <v>0</v>
      </c>
      <c r="V48">
        <v>0</v>
      </c>
      <c r="W48">
        <v>0</v>
      </c>
      <c r="X48">
        <v>7</v>
      </c>
      <c r="Y48">
        <v>0</v>
      </c>
      <c r="Z48">
        <v>7</v>
      </c>
      <c r="AA48">
        <v>0</v>
      </c>
      <c r="AB48">
        <v>0</v>
      </c>
      <c r="AC48">
        <v>0</v>
      </c>
      <c r="AD48">
        <v>0</v>
      </c>
      <c r="AE48">
        <v>0</v>
      </c>
      <c r="AF48">
        <v>0</v>
      </c>
      <c r="AG48">
        <v>0</v>
      </c>
      <c r="AH48">
        <v>0</v>
      </c>
      <c r="AI48">
        <v>0</v>
      </c>
      <c r="AJ48">
        <v>0</v>
      </c>
      <c r="AK48">
        <v>0</v>
      </c>
      <c r="AL48">
        <v>0</v>
      </c>
      <c r="AM48">
        <v>0</v>
      </c>
      <c r="AN48">
        <v>7</v>
      </c>
      <c r="AO48">
        <v>0</v>
      </c>
      <c r="AP48">
        <v>7</v>
      </c>
      <c r="AQ48">
        <v>0</v>
      </c>
      <c r="AR48">
        <v>0</v>
      </c>
      <c r="AS48">
        <v>0</v>
      </c>
      <c r="AT48">
        <v>0</v>
      </c>
      <c r="AU48">
        <v>0</v>
      </c>
      <c r="AV48">
        <v>0</v>
      </c>
      <c r="AW48">
        <v>0</v>
      </c>
      <c r="AX48">
        <v>0</v>
      </c>
      <c r="AY48">
        <v>0</v>
      </c>
      <c r="AZ48">
        <v>0</v>
      </c>
      <c r="BA48">
        <v>0</v>
      </c>
      <c r="BB48">
        <v>0</v>
      </c>
      <c r="BC48">
        <v>0</v>
      </c>
      <c r="BD48">
        <v>0</v>
      </c>
      <c r="BE48">
        <v>0</v>
      </c>
      <c r="BF48">
        <v>0</v>
      </c>
      <c r="BG48">
        <v>0</v>
      </c>
      <c r="BH48">
        <v>2</v>
      </c>
      <c r="BI48">
        <v>0</v>
      </c>
      <c r="BJ48">
        <v>0</v>
      </c>
      <c r="BK48">
        <v>0</v>
      </c>
      <c r="BL48">
        <v>2</v>
      </c>
      <c r="BM48">
        <v>0</v>
      </c>
      <c r="BN48">
        <v>0</v>
      </c>
      <c r="BO48">
        <v>0</v>
      </c>
      <c r="BP48">
        <v>0</v>
      </c>
      <c r="BQ48">
        <v>0</v>
      </c>
      <c r="BR48">
        <v>0</v>
      </c>
      <c r="BS48">
        <v>0</v>
      </c>
      <c r="BT48">
        <v>0</v>
      </c>
      <c r="BU48">
        <v>0</v>
      </c>
      <c r="BV48">
        <v>0</v>
      </c>
      <c r="BW48">
        <v>0</v>
      </c>
      <c r="BX48">
        <v>5</v>
      </c>
      <c r="BY48">
        <v>0</v>
      </c>
      <c r="BZ48">
        <v>0</v>
      </c>
      <c r="CA48">
        <v>0</v>
      </c>
      <c r="CB48">
        <v>5</v>
      </c>
      <c r="CC48">
        <v>0</v>
      </c>
      <c r="CD48">
        <v>0</v>
      </c>
      <c r="CE48">
        <v>0</v>
      </c>
      <c r="CF48">
        <v>7</v>
      </c>
      <c r="CG48">
        <v>0</v>
      </c>
      <c r="CH48">
        <v>0</v>
      </c>
      <c r="CI48">
        <v>0</v>
      </c>
      <c r="CJ48">
        <v>7</v>
      </c>
      <c r="CK48">
        <v>0</v>
      </c>
      <c r="CL48">
        <v>0</v>
      </c>
      <c r="CM48">
        <v>0</v>
      </c>
      <c r="CN48">
        <v>1</v>
      </c>
      <c r="CO48">
        <v>1</v>
      </c>
      <c r="CP48">
        <v>0</v>
      </c>
      <c r="CQ48">
        <v>0</v>
      </c>
      <c r="CR48">
        <v>0.2857142857142857</v>
      </c>
      <c r="CS48">
        <v>1</v>
      </c>
      <c r="CT48">
        <v>1</v>
      </c>
      <c r="CU48">
        <v>1</v>
      </c>
      <c r="CV48">
        <v>0</v>
      </c>
      <c r="CW48">
        <v>1</v>
      </c>
      <c r="CX48">
        <v>0</v>
      </c>
      <c r="CY48">
        <v>0</v>
      </c>
      <c r="CZ48">
        <v>1</v>
      </c>
      <c r="DA48">
        <v>1</v>
      </c>
      <c r="DB48">
        <v>1</v>
      </c>
      <c r="DC48">
        <v>0</v>
      </c>
      <c r="DD48">
        <v>0</v>
      </c>
      <c r="DE48">
        <v>0</v>
      </c>
      <c r="DF48">
        <v>1</v>
      </c>
      <c r="DG48">
        <v>1</v>
      </c>
      <c r="DH48">
        <v>1</v>
      </c>
      <c r="DI48">
        <v>0</v>
      </c>
      <c r="DJ48">
        <v>0</v>
      </c>
      <c r="DK48" s="664"/>
      <c r="DL48" s="398">
        <v>0</v>
      </c>
      <c r="DM48" s="303">
        <v>0</v>
      </c>
      <c r="DN48" s="303">
        <v>0</v>
      </c>
      <c r="DO48" s="393">
        <v>0</v>
      </c>
      <c r="DP48" s="303">
        <v>0</v>
      </c>
      <c r="DQ48" s="303">
        <v>0</v>
      </c>
      <c r="DR48" s="303">
        <v>0</v>
      </c>
      <c r="DS48" s="393">
        <v>0</v>
      </c>
      <c r="DT48" s="303">
        <v>0</v>
      </c>
      <c r="DU48" s="303">
        <v>0</v>
      </c>
      <c r="DV48" s="303">
        <v>0</v>
      </c>
      <c r="DW48" s="303">
        <v>0</v>
      </c>
      <c r="DX48" s="303">
        <v>0</v>
      </c>
      <c r="DY48" s="303">
        <v>0</v>
      </c>
      <c r="DZ48" s="303">
        <v>0</v>
      </c>
      <c r="EA48" s="303">
        <v>0</v>
      </c>
      <c r="EB48" s="303">
        <v>0</v>
      </c>
      <c r="EC48" s="303">
        <v>0</v>
      </c>
      <c r="ED48" s="398">
        <v>0</v>
      </c>
      <c r="EE48" s="303">
        <v>0</v>
      </c>
      <c r="EF48" s="303">
        <v>0</v>
      </c>
      <c r="EG48" s="393">
        <v>0</v>
      </c>
      <c r="EH48" s="910">
        <v>0</v>
      </c>
      <c r="EI48" s="398">
        <v>7</v>
      </c>
      <c r="EJ48" s="393" t="b">
        <v>1</v>
      </c>
      <c r="EK48" s="971">
        <v>5</v>
      </c>
      <c r="EL48" s="971">
        <v>7</v>
      </c>
      <c r="EM48" s="396">
        <v>0</v>
      </c>
      <c r="EN48" s="396">
        <v>0</v>
      </c>
      <c r="EO48" s="396">
        <v>1</v>
      </c>
      <c r="EP48" s="971">
        <v>7</v>
      </c>
      <c r="EQ48" s="396">
        <v>0</v>
      </c>
      <c r="ER48" s="396">
        <v>0</v>
      </c>
      <c r="ES48" s="396">
        <v>1</v>
      </c>
      <c r="ET48" s="664"/>
      <c r="EU48" s="303"/>
      <c r="EV48" s="396" t="s">
        <v>442</v>
      </c>
      <c r="EW48" s="396" t="s">
        <v>363</v>
      </c>
      <c r="EX48" s="396" t="s">
        <v>354</v>
      </c>
      <c r="EY48" s="396">
        <v>7</v>
      </c>
      <c r="EZ48" s="396" t="s">
        <v>11</v>
      </c>
      <c r="FA48" s="396" t="s">
        <v>232</v>
      </c>
      <c r="FB48" s="396" t="s">
        <v>9</v>
      </c>
      <c r="FC48" s="396" t="s">
        <v>232</v>
      </c>
      <c r="FD48" s="396" t="s">
        <v>358</v>
      </c>
    </row>
    <row r="49" spans="1:160" customFormat="1">
      <c r="A49">
        <v>56</v>
      </c>
      <c r="B49">
        <v>1</v>
      </c>
      <c r="C49" t="s">
        <v>440</v>
      </c>
      <c r="D49" t="s">
        <v>441</v>
      </c>
      <c r="H49">
        <v>700</v>
      </c>
      <c r="I49">
        <v>43</v>
      </c>
      <c r="J49">
        <v>1</v>
      </c>
      <c r="K49">
        <v>0</v>
      </c>
      <c r="L49">
        <v>1</v>
      </c>
      <c r="M49">
        <v>0</v>
      </c>
      <c r="N49" s="1250" t="s">
        <v>442</v>
      </c>
      <c r="O49" s="1250">
        <v>0</v>
      </c>
      <c r="P49">
        <v>3</v>
      </c>
      <c r="Q49">
        <v>0</v>
      </c>
      <c r="R49">
        <v>5</v>
      </c>
      <c r="S49">
        <v>0</v>
      </c>
      <c r="T49">
        <v>1</v>
      </c>
      <c r="U49">
        <v>1</v>
      </c>
      <c r="V49">
        <v>1</v>
      </c>
      <c r="W49">
        <v>1</v>
      </c>
      <c r="X49">
        <v>4</v>
      </c>
      <c r="Y49">
        <v>1</v>
      </c>
      <c r="Z49">
        <v>6</v>
      </c>
      <c r="AA49">
        <v>1</v>
      </c>
      <c r="AB49">
        <v>0</v>
      </c>
      <c r="AC49">
        <v>0</v>
      </c>
      <c r="AD49">
        <v>0</v>
      </c>
      <c r="AE49">
        <v>0</v>
      </c>
      <c r="AF49">
        <v>0</v>
      </c>
      <c r="AG49">
        <v>0</v>
      </c>
      <c r="AH49">
        <v>0</v>
      </c>
      <c r="AI49">
        <v>0</v>
      </c>
      <c r="AJ49">
        <v>0</v>
      </c>
      <c r="AK49">
        <v>0</v>
      </c>
      <c r="AL49">
        <v>0</v>
      </c>
      <c r="AM49">
        <v>0</v>
      </c>
      <c r="AN49">
        <v>4</v>
      </c>
      <c r="AO49">
        <v>1</v>
      </c>
      <c r="AP49">
        <v>6</v>
      </c>
      <c r="AQ49">
        <v>1</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4</v>
      </c>
      <c r="BY49">
        <v>1</v>
      </c>
      <c r="BZ49">
        <v>1</v>
      </c>
      <c r="CA49">
        <v>1</v>
      </c>
      <c r="CB49">
        <v>6</v>
      </c>
      <c r="CC49">
        <v>1</v>
      </c>
      <c r="CD49">
        <v>1</v>
      </c>
      <c r="CE49">
        <v>1</v>
      </c>
      <c r="CF49">
        <v>4</v>
      </c>
      <c r="CG49">
        <v>1</v>
      </c>
      <c r="CH49">
        <v>1</v>
      </c>
      <c r="CI49">
        <v>1</v>
      </c>
      <c r="CJ49">
        <v>6</v>
      </c>
      <c r="CK49">
        <v>1</v>
      </c>
      <c r="CL49">
        <v>1</v>
      </c>
      <c r="CM49">
        <v>1</v>
      </c>
      <c r="CN49">
        <v>2</v>
      </c>
      <c r="CO49">
        <v>0</v>
      </c>
      <c r="CP49">
        <v>0</v>
      </c>
      <c r="CQ49">
        <v>0</v>
      </c>
      <c r="CR49">
        <v>0.4</v>
      </c>
      <c r="CS49">
        <v>2</v>
      </c>
      <c r="CT49">
        <v>1</v>
      </c>
      <c r="CU49">
        <v>0</v>
      </c>
      <c r="CV49">
        <v>0</v>
      </c>
      <c r="CW49">
        <v>0</v>
      </c>
      <c r="CX49">
        <v>0</v>
      </c>
      <c r="CY49">
        <v>0</v>
      </c>
      <c r="CZ49">
        <v>1</v>
      </c>
      <c r="DA49">
        <v>1</v>
      </c>
      <c r="DB49">
        <v>2</v>
      </c>
      <c r="DC49">
        <v>0</v>
      </c>
      <c r="DD49">
        <v>0</v>
      </c>
      <c r="DE49">
        <v>0</v>
      </c>
      <c r="DF49">
        <v>0</v>
      </c>
      <c r="DG49">
        <v>0</v>
      </c>
      <c r="DH49">
        <v>1</v>
      </c>
      <c r="DI49">
        <v>0</v>
      </c>
      <c r="DJ49">
        <v>0</v>
      </c>
      <c r="DK49" s="664"/>
      <c r="DL49" s="398">
        <v>0</v>
      </c>
      <c r="DM49" s="303">
        <v>0</v>
      </c>
      <c r="DN49" s="303">
        <v>0</v>
      </c>
      <c r="DO49" s="393">
        <v>0</v>
      </c>
      <c r="DP49" s="303">
        <v>0</v>
      </c>
      <c r="DQ49" s="303">
        <v>0</v>
      </c>
      <c r="DR49" s="303">
        <v>0</v>
      </c>
      <c r="DS49" s="393">
        <v>0</v>
      </c>
      <c r="DT49" s="303">
        <v>0</v>
      </c>
      <c r="DU49" s="303">
        <v>0</v>
      </c>
      <c r="DV49" s="303">
        <v>0</v>
      </c>
      <c r="DW49" s="303">
        <v>0</v>
      </c>
      <c r="DX49" s="303">
        <v>0</v>
      </c>
      <c r="DY49" s="303">
        <v>0</v>
      </c>
      <c r="DZ49" s="303">
        <v>0</v>
      </c>
      <c r="EA49" s="303">
        <v>0</v>
      </c>
      <c r="EB49" s="303">
        <v>0</v>
      </c>
      <c r="EC49" s="303">
        <v>0</v>
      </c>
      <c r="ED49" s="398">
        <v>0</v>
      </c>
      <c r="EE49" s="303">
        <v>0</v>
      </c>
      <c r="EF49" s="303">
        <v>0</v>
      </c>
      <c r="EG49" s="393">
        <v>0</v>
      </c>
      <c r="EH49" s="910">
        <v>0</v>
      </c>
      <c r="EI49" s="398">
        <v>5</v>
      </c>
      <c r="EJ49" s="393" t="b">
        <v>0</v>
      </c>
      <c r="EK49" s="971">
        <v>3</v>
      </c>
      <c r="EL49" s="971">
        <v>7</v>
      </c>
      <c r="EM49" s="396">
        <v>0</v>
      </c>
      <c r="EN49" s="396">
        <v>0</v>
      </c>
      <c r="EO49" s="396">
        <v>1</v>
      </c>
      <c r="EP49" s="971">
        <v>7</v>
      </c>
      <c r="EQ49" s="396">
        <v>0</v>
      </c>
      <c r="ER49" s="396">
        <v>1</v>
      </c>
      <c r="ES49" s="396">
        <v>0</v>
      </c>
      <c r="ET49" s="664"/>
      <c r="EU49" s="303"/>
      <c r="EV49" s="396" t="s">
        <v>442</v>
      </c>
      <c r="EW49" s="396" t="s">
        <v>363</v>
      </c>
      <c r="EX49" s="396" t="s">
        <v>354</v>
      </c>
      <c r="EY49" s="396">
        <v>7</v>
      </c>
      <c r="EZ49" s="396" t="s">
        <v>11</v>
      </c>
      <c r="FA49" s="396" t="s">
        <v>232</v>
      </c>
      <c r="FB49" s="396" t="s">
        <v>9</v>
      </c>
      <c r="FC49" s="396" t="s">
        <v>232</v>
      </c>
      <c r="FD49" s="396" t="s">
        <v>358</v>
      </c>
    </row>
    <row r="50" spans="1:160" customFormat="1">
      <c r="A50">
        <v>57</v>
      </c>
      <c r="B50">
        <v>1</v>
      </c>
      <c r="C50" t="s">
        <v>440</v>
      </c>
      <c r="D50" t="s">
        <v>441</v>
      </c>
      <c r="H50">
        <v>700</v>
      </c>
      <c r="I50">
        <v>42</v>
      </c>
      <c r="J50">
        <v>1</v>
      </c>
      <c r="K50">
        <v>0</v>
      </c>
      <c r="L50">
        <v>1</v>
      </c>
      <c r="M50">
        <v>0</v>
      </c>
      <c r="N50" s="1250" t="s">
        <v>442</v>
      </c>
      <c r="O50" s="1250">
        <v>0</v>
      </c>
      <c r="P50">
        <v>8</v>
      </c>
      <c r="Q50">
        <v>1</v>
      </c>
      <c r="R50">
        <v>6</v>
      </c>
      <c r="S50">
        <v>1</v>
      </c>
      <c r="T50">
        <v>0</v>
      </c>
      <c r="U50">
        <v>1</v>
      </c>
      <c r="V50">
        <v>0</v>
      </c>
      <c r="W50">
        <v>1</v>
      </c>
      <c r="X50">
        <v>8</v>
      </c>
      <c r="Y50">
        <v>2</v>
      </c>
      <c r="Z50">
        <v>6</v>
      </c>
      <c r="AA50">
        <v>2</v>
      </c>
      <c r="AB50">
        <v>0</v>
      </c>
      <c r="AC50">
        <v>0</v>
      </c>
      <c r="AD50">
        <v>2</v>
      </c>
      <c r="AE50">
        <v>0</v>
      </c>
      <c r="AF50">
        <v>0</v>
      </c>
      <c r="AG50">
        <v>0</v>
      </c>
      <c r="AH50">
        <v>0</v>
      </c>
      <c r="AI50">
        <v>0</v>
      </c>
      <c r="AJ50">
        <v>0</v>
      </c>
      <c r="AK50">
        <v>0</v>
      </c>
      <c r="AL50">
        <v>0</v>
      </c>
      <c r="AM50">
        <v>0</v>
      </c>
      <c r="AN50">
        <v>8</v>
      </c>
      <c r="AO50">
        <v>2</v>
      </c>
      <c r="AP50">
        <v>8</v>
      </c>
      <c r="AQ50">
        <v>2</v>
      </c>
      <c r="AR50">
        <v>0</v>
      </c>
      <c r="AS50">
        <v>0</v>
      </c>
      <c r="AT50">
        <v>0</v>
      </c>
      <c r="AU50">
        <v>0</v>
      </c>
      <c r="AV50">
        <v>0</v>
      </c>
      <c r="AW50">
        <v>0</v>
      </c>
      <c r="AX50">
        <v>0</v>
      </c>
      <c r="AY50">
        <v>0</v>
      </c>
      <c r="AZ50">
        <v>0</v>
      </c>
      <c r="BA50">
        <v>0</v>
      </c>
      <c r="BB50">
        <v>0</v>
      </c>
      <c r="BC50">
        <v>0</v>
      </c>
      <c r="BD50">
        <v>0</v>
      </c>
      <c r="BE50">
        <v>0</v>
      </c>
      <c r="BF50">
        <v>0</v>
      </c>
      <c r="BG50">
        <v>0</v>
      </c>
      <c r="BH50">
        <v>2</v>
      </c>
      <c r="BI50">
        <v>0</v>
      </c>
      <c r="BJ50">
        <v>2</v>
      </c>
      <c r="BK50">
        <v>1</v>
      </c>
      <c r="BL50">
        <v>0</v>
      </c>
      <c r="BM50">
        <v>0</v>
      </c>
      <c r="BN50">
        <v>2</v>
      </c>
      <c r="BO50">
        <v>1</v>
      </c>
      <c r="BP50">
        <v>0</v>
      </c>
      <c r="BQ50">
        <v>0</v>
      </c>
      <c r="BR50">
        <v>0</v>
      </c>
      <c r="BS50">
        <v>0</v>
      </c>
      <c r="BT50">
        <v>0</v>
      </c>
      <c r="BU50">
        <v>0</v>
      </c>
      <c r="BV50">
        <v>0</v>
      </c>
      <c r="BW50">
        <v>0</v>
      </c>
      <c r="BX50">
        <v>6</v>
      </c>
      <c r="BY50">
        <v>0</v>
      </c>
      <c r="BZ50">
        <v>0</v>
      </c>
      <c r="CA50">
        <v>0</v>
      </c>
      <c r="CB50">
        <v>6</v>
      </c>
      <c r="CC50">
        <v>0</v>
      </c>
      <c r="CD50">
        <v>0</v>
      </c>
      <c r="CE50">
        <v>0</v>
      </c>
      <c r="CF50">
        <v>8</v>
      </c>
      <c r="CG50">
        <v>0</v>
      </c>
      <c r="CH50">
        <v>2</v>
      </c>
      <c r="CI50">
        <v>1</v>
      </c>
      <c r="CJ50">
        <v>6</v>
      </c>
      <c r="CK50">
        <v>0</v>
      </c>
      <c r="CL50">
        <v>2</v>
      </c>
      <c r="CM50">
        <v>1</v>
      </c>
      <c r="CN50">
        <v>2</v>
      </c>
      <c r="CO50">
        <v>2</v>
      </c>
      <c r="CP50">
        <v>2</v>
      </c>
      <c r="CQ50">
        <v>0</v>
      </c>
      <c r="CR50">
        <v>0.4</v>
      </c>
      <c r="CS50">
        <v>2</v>
      </c>
      <c r="CT50">
        <v>0</v>
      </c>
      <c r="CU50">
        <v>0</v>
      </c>
      <c r="CV50">
        <v>0</v>
      </c>
      <c r="CW50">
        <v>0</v>
      </c>
      <c r="CX50">
        <v>0</v>
      </c>
      <c r="CY50">
        <v>0</v>
      </c>
      <c r="CZ50">
        <v>1</v>
      </c>
      <c r="DA50">
        <v>0</v>
      </c>
      <c r="DB50">
        <v>1</v>
      </c>
      <c r="DC50">
        <v>0</v>
      </c>
      <c r="DD50">
        <v>0</v>
      </c>
      <c r="DE50">
        <v>1</v>
      </c>
      <c r="DF50">
        <v>0</v>
      </c>
      <c r="DG50">
        <v>0</v>
      </c>
      <c r="DH50">
        <v>0</v>
      </c>
      <c r="DI50">
        <v>0</v>
      </c>
      <c r="DJ50">
        <v>0</v>
      </c>
      <c r="DK50" s="664"/>
      <c r="DL50" s="398">
        <v>0</v>
      </c>
      <c r="DM50" s="303">
        <v>0</v>
      </c>
      <c r="DN50" s="303">
        <v>0</v>
      </c>
      <c r="DO50" s="393">
        <v>0</v>
      </c>
      <c r="DP50" s="303">
        <v>0</v>
      </c>
      <c r="DQ50" s="303">
        <v>0</v>
      </c>
      <c r="DR50" s="303">
        <v>0</v>
      </c>
      <c r="DS50" s="393">
        <v>0</v>
      </c>
      <c r="DT50" s="303">
        <v>0</v>
      </c>
      <c r="DU50" s="303">
        <v>0</v>
      </c>
      <c r="DV50" s="303">
        <v>0</v>
      </c>
      <c r="DW50" s="303">
        <v>0</v>
      </c>
      <c r="DX50" s="303">
        <v>0</v>
      </c>
      <c r="DY50" s="303">
        <v>0</v>
      </c>
      <c r="DZ50" s="303">
        <v>0</v>
      </c>
      <c r="EA50" s="303">
        <v>0</v>
      </c>
      <c r="EB50" s="303">
        <v>0</v>
      </c>
      <c r="EC50" s="303">
        <v>0</v>
      </c>
      <c r="ED50" s="398">
        <v>0</v>
      </c>
      <c r="EE50" s="303">
        <v>0</v>
      </c>
      <c r="EF50" s="303">
        <v>0</v>
      </c>
      <c r="EG50" s="393">
        <v>0</v>
      </c>
      <c r="EH50" s="910">
        <v>0</v>
      </c>
      <c r="EI50" s="398">
        <v>10</v>
      </c>
      <c r="EJ50" s="393" t="b">
        <v>1</v>
      </c>
      <c r="EK50" s="971">
        <v>7</v>
      </c>
      <c r="EL50" s="971">
        <v>10</v>
      </c>
      <c r="EM50" s="396">
        <v>0</v>
      </c>
      <c r="EN50" s="396">
        <v>1</v>
      </c>
      <c r="EO50" s="396">
        <v>0</v>
      </c>
      <c r="EP50" s="971">
        <v>10</v>
      </c>
      <c r="EQ50" s="396">
        <v>0</v>
      </c>
      <c r="ER50" s="396">
        <v>1</v>
      </c>
      <c r="ES50" s="396">
        <v>0</v>
      </c>
      <c r="ET50" s="664"/>
      <c r="EU50" s="303"/>
      <c r="EV50" s="396" t="s">
        <v>442</v>
      </c>
      <c r="EW50" s="396" t="s">
        <v>363</v>
      </c>
      <c r="EX50" s="396" t="s">
        <v>354</v>
      </c>
      <c r="EY50" s="396">
        <v>10</v>
      </c>
      <c r="EZ50" s="396" t="s">
        <v>11</v>
      </c>
      <c r="FA50" s="396" t="s">
        <v>232</v>
      </c>
      <c r="FB50" s="396" t="s">
        <v>9</v>
      </c>
      <c r="FC50" s="396" t="s">
        <v>232</v>
      </c>
      <c r="FD50" s="396" t="s">
        <v>358</v>
      </c>
    </row>
    <row r="51" spans="1:160" customFormat="1">
      <c r="A51">
        <v>59</v>
      </c>
      <c r="B51">
        <v>1</v>
      </c>
      <c r="C51" t="s">
        <v>440</v>
      </c>
      <c r="D51" t="s">
        <v>441</v>
      </c>
      <c r="H51">
        <v>700</v>
      </c>
      <c r="I51">
        <v>41</v>
      </c>
      <c r="J51">
        <v>1</v>
      </c>
      <c r="K51">
        <v>0</v>
      </c>
      <c r="L51">
        <v>1</v>
      </c>
      <c r="M51">
        <v>0</v>
      </c>
      <c r="N51" s="1250" t="s">
        <v>442</v>
      </c>
      <c r="O51" s="1250">
        <v>0</v>
      </c>
      <c r="P51">
        <v>5</v>
      </c>
      <c r="Q51">
        <v>0</v>
      </c>
      <c r="R51">
        <v>5</v>
      </c>
      <c r="S51">
        <v>0</v>
      </c>
      <c r="T51">
        <v>0</v>
      </c>
      <c r="U51">
        <v>1</v>
      </c>
      <c r="V51">
        <v>0</v>
      </c>
      <c r="W51">
        <v>1</v>
      </c>
      <c r="X51">
        <v>5</v>
      </c>
      <c r="Y51">
        <v>1</v>
      </c>
      <c r="Z51">
        <v>5</v>
      </c>
      <c r="AA51">
        <v>1</v>
      </c>
      <c r="AB51">
        <v>0</v>
      </c>
      <c r="AC51">
        <v>0</v>
      </c>
      <c r="AD51">
        <v>0</v>
      </c>
      <c r="AE51">
        <v>0</v>
      </c>
      <c r="AF51">
        <v>0</v>
      </c>
      <c r="AG51">
        <v>0</v>
      </c>
      <c r="AH51">
        <v>0</v>
      </c>
      <c r="AI51">
        <v>0</v>
      </c>
      <c r="AJ51">
        <v>0</v>
      </c>
      <c r="AK51">
        <v>0</v>
      </c>
      <c r="AL51">
        <v>0</v>
      </c>
      <c r="AM51">
        <v>0</v>
      </c>
      <c r="AN51">
        <v>5</v>
      </c>
      <c r="AO51">
        <v>1</v>
      </c>
      <c r="AP51">
        <v>5</v>
      </c>
      <c r="AQ51">
        <v>1</v>
      </c>
      <c r="AR51">
        <v>0</v>
      </c>
      <c r="AS51">
        <v>0</v>
      </c>
      <c r="AT51">
        <v>0</v>
      </c>
      <c r="AU51">
        <v>0</v>
      </c>
      <c r="AV51">
        <v>0</v>
      </c>
      <c r="AW51">
        <v>0</v>
      </c>
      <c r="AX51">
        <v>0</v>
      </c>
      <c r="AY51">
        <v>0</v>
      </c>
      <c r="AZ51">
        <v>0</v>
      </c>
      <c r="BA51">
        <v>0</v>
      </c>
      <c r="BB51">
        <v>0</v>
      </c>
      <c r="BC51">
        <v>0</v>
      </c>
      <c r="BD51">
        <v>0</v>
      </c>
      <c r="BE51">
        <v>0</v>
      </c>
      <c r="BF51">
        <v>0</v>
      </c>
      <c r="BG51">
        <v>0</v>
      </c>
      <c r="BH51">
        <v>0</v>
      </c>
      <c r="BI51">
        <v>0</v>
      </c>
      <c r="BJ51">
        <v>1</v>
      </c>
      <c r="BK51">
        <v>1</v>
      </c>
      <c r="BL51">
        <v>0</v>
      </c>
      <c r="BM51">
        <v>0</v>
      </c>
      <c r="BN51">
        <v>1</v>
      </c>
      <c r="BO51">
        <v>1</v>
      </c>
      <c r="BP51">
        <v>0</v>
      </c>
      <c r="BQ51">
        <v>0</v>
      </c>
      <c r="BR51">
        <v>0</v>
      </c>
      <c r="BS51">
        <v>0</v>
      </c>
      <c r="BT51">
        <v>0</v>
      </c>
      <c r="BU51">
        <v>0</v>
      </c>
      <c r="BV51">
        <v>0</v>
      </c>
      <c r="BW51">
        <v>0</v>
      </c>
      <c r="BX51">
        <v>5</v>
      </c>
      <c r="BY51">
        <v>0</v>
      </c>
      <c r="BZ51">
        <v>0</v>
      </c>
      <c r="CA51">
        <v>0</v>
      </c>
      <c r="CB51">
        <v>5</v>
      </c>
      <c r="CC51">
        <v>0</v>
      </c>
      <c r="CD51">
        <v>0</v>
      </c>
      <c r="CE51">
        <v>0</v>
      </c>
      <c r="CF51">
        <v>5</v>
      </c>
      <c r="CG51">
        <v>0</v>
      </c>
      <c r="CH51">
        <v>1</v>
      </c>
      <c r="CI51">
        <v>1</v>
      </c>
      <c r="CJ51">
        <v>5</v>
      </c>
      <c r="CK51">
        <v>0</v>
      </c>
      <c r="CL51">
        <v>1</v>
      </c>
      <c r="CM51">
        <v>1</v>
      </c>
      <c r="CN51">
        <v>0</v>
      </c>
      <c r="CO51">
        <v>0</v>
      </c>
      <c r="CP51">
        <v>0</v>
      </c>
      <c r="CQ51">
        <v>0</v>
      </c>
      <c r="CR51">
        <v>0</v>
      </c>
      <c r="CS51">
        <v>2</v>
      </c>
      <c r="CT51">
        <v>0</v>
      </c>
      <c r="CU51">
        <v>0</v>
      </c>
      <c r="CV51">
        <v>0</v>
      </c>
      <c r="CW51">
        <v>0</v>
      </c>
      <c r="CX51">
        <v>0</v>
      </c>
      <c r="CY51">
        <v>0</v>
      </c>
      <c r="CZ51">
        <v>1</v>
      </c>
      <c r="DA51">
        <v>0</v>
      </c>
      <c r="DB51">
        <v>0</v>
      </c>
      <c r="DC51">
        <v>0</v>
      </c>
      <c r="DD51">
        <v>0</v>
      </c>
      <c r="DE51">
        <v>0</v>
      </c>
      <c r="DF51">
        <v>0</v>
      </c>
      <c r="DG51">
        <v>0</v>
      </c>
      <c r="DH51">
        <v>0</v>
      </c>
      <c r="DI51">
        <v>0</v>
      </c>
      <c r="DJ51">
        <v>0</v>
      </c>
      <c r="DK51" s="664"/>
      <c r="DL51" s="398">
        <v>0</v>
      </c>
      <c r="DM51" s="303">
        <v>0</v>
      </c>
      <c r="DN51" s="303">
        <v>0</v>
      </c>
      <c r="DO51" s="393">
        <v>0</v>
      </c>
      <c r="DP51" s="303">
        <v>0</v>
      </c>
      <c r="DQ51" s="303">
        <v>0</v>
      </c>
      <c r="DR51" s="303">
        <v>0</v>
      </c>
      <c r="DS51" s="393">
        <v>0</v>
      </c>
      <c r="DT51" s="303">
        <v>0</v>
      </c>
      <c r="DU51" s="303">
        <v>0</v>
      </c>
      <c r="DV51" s="303">
        <v>0</v>
      </c>
      <c r="DW51" s="303">
        <v>0</v>
      </c>
      <c r="DX51" s="303">
        <v>0</v>
      </c>
      <c r="DY51" s="303">
        <v>0</v>
      </c>
      <c r="DZ51" s="303">
        <v>0</v>
      </c>
      <c r="EA51" s="303">
        <v>0</v>
      </c>
      <c r="EB51" s="303">
        <v>0</v>
      </c>
      <c r="EC51" s="303">
        <v>0</v>
      </c>
      <c r="ED51" s="398">
        <v>0</v>
      </c>
      <c r="EE51" s="303">
        <v>0</v>
      </c>
      <c r="EF51" s="303">
        <v>0</v>
      </c>
      <c r="EG51" s="393">
        <v>0</v>
      </c>
      <c r="EH51" s="910">
        <v>0</v>
      </c>
      <c r="EI51" s="398">
        <v>6</v>
      </c>
      <c r="EJ51" s="393" t="b">
        <v>1</v>
      </c>
      <c r="EK51" s="971">
        <v>4</v>
      </c>
      <c r="EL51" s="971">
        <v>6</v>
      </c>
      <c r="EM51" s="396">
        <v>0</v>
      </c>
      <c r="EN51" s="396">
        <v>1</v>
      </c>
      <c r="EO51" s="396">
        <v>0</v>
      </c>
      <c r="EP51" s="971">
        <v>0</v>
      </c>
      <c r="EQ51" s="396">
        <v>0</v>
      </c>
      <c r="ER51" s="396">
        <v>0</v>
      </c>
      <c r="ES51" s="396">
        <v>0</v>
      </c>
      <c r="ET51" s="664"/>
      <c r="EU51" s="303"/>
      <c r="EV51" s="396" t="s">
        <v>442</v>
      </c>
      <c r="EW51" s="396" t="s">
        <v>363</v>
      </c>
      <c r="EX51" s="396" t="s">
        <v>354</v>
      </c>
      <c r="EY51" s="396">
        <v>6</v>
      </c>
      <c r="EZ51" s="396" t="s">
        <v>11</v>
      </c>
      <c r="FA51" s="396" t="s">
        <v>232</v>
      </c>
      <c r="FB51" s="396" t="s">
        <v>9</v>
      </c>
      <c r="FC51" s="396" t="s">
        <v>232</v>
      </c>
      <c r="FD51" s="396" t="s">
        <v>358</v>
      </c>
    </row>
    <row r="52" spans="1:160" customFormat="1">
      <c r="A52">
        <v>60</v>
      </c>
      <c r="B52">
        <v>1</v>
      </c>
      <c r="C52" t="s">
        <v>440</v>
      </c>
      <c r="D52" t="s">
        <v>441</v>
      </c>
      <c r="H52">
        <v>700</v>
      </c>
      <c r="I52">
        <v>41</v>
      </c>
      <c r="J52">
        <v>1</v>
      </c>
      <c r="K52">
        <v>0</v>
      </c>
      <c r="L52">
        <v>1</v>
      </c>
      <c r="M52">
        <v>0</v>
      </c>
      <c r="N52" s="1250" t="s">
        <v>442</v>
      </c>
      <c r="O52" s="1250">
        <v>0</v>
      </c>
      <c r="P52">
        <v>3</v>
      </c>
      <c r="Q52">
        <v>0</v>
      </c>
      <c r="R52">
        <v>3</v>
      </c>
      <c r="S52">
        <v>0</v>
      </c>
      <c r="T52">
        <v>0</v>
      </c>
      <c r="U52">
        <v>0</v>
      </c>
      <c r="V52">
        <v>0</v>
      </c>
      <c r="W52">
        <v>0</v>
      </c>
      <c r="X52">
        <v>3</v>
      </c>
      <c r="Y52">
        <v>0</v>
      </c>
      <c r="Z52">
        <v>3</v>
      </c>
      <c r="AA52">
        <v>0</v>
      </c>
      <c r="AB52">
        <v>0</v>
      </c>
      <c r="AC52">
        <v>0</v>
      </c>
      <c r="AD52">
        <v>0</v>
      </c>
      <c r="AE52">
        <v>0</v>
      </c>
      <c r="AF52">
        <v>0</v>
      </c>
      <c r="AG52">
        <v>0</v>
      </c>
      <c r="AH52">
        <v>0</v>
      </c>
      <c r="AI52">
        <v>0</v>
      </c>
      <c r="AJ52">
        <v>0</v>
      </c>
      <c r="AK52">
        <v>0</v>
      </c>
      <c r="AL52">
        <v>0</v>
      </c>
      <c r="AM52">
        <v>0</v>
      </c>
      <c r="AN52">
        <v>3</v>
      </c>
      <c r="AO52">
        <v>0</v>
      </c>
      <c r="AP52">
        <v>3</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3</v>
      </c>
      <c r="BY52">
        <v>0</v>
      </c>
      <c r="BZ52">
        <v>0</v>
      </c>
      <c r="CA52">
        <v>0</v>
      </c>
      <c r="CB52">
        <v>3</v>
      </c>
      <c r="CC52">
        <v>0</v>
      </c>
      <c r="CD52">
        <v>0</v>
      </c>
      <c r="CE52">
        <v>0</v>
      </c>
      <c r="CF52">
        <v>3</v>
      </c>
      <c r="CG52">
        <v>0</v>
      </c>
      <c r="CH52">
        <v>0</v>
      </c>
      <c r="CI52">
        <v>0</v>
      </c>
      <c r="CJ52">
        <v>3</v>
      </c>
      <c r="CK52">
        <v>0</v>
      </c>
      <c r="CL52">
        <v>0</v>
      </c>
      <c r="CM52">
        <v>0</v>
      </c>
      <c r="CN52">
        <v>0</v>
      </c>
      <c r="CO52">
        <v>0</v>
      </c>
      <c r="CP52">
        <v>0</v>
      </c>
      <c r="CQ52">
        <v>0</v>
      </c>
      <c r="CR52">
        <v>0</v>
      </c>
      <c r="CS52">
        <v>1</v>
      </c>
      <c r="CT52">
        <v>0</v>
      </c>
      <c r="CU52">
        <v>0</v>
      </c>
      <c r="CV52">
        <v>0</v>
      </c>
      <c r="CW52">
        <v>0</v>
      </c>
      <c r="CX52">
        <v>0</v>
      </c>
      <c r="CY52">
        <v>0</v>
      </c>
      <c r="CZ52">
        <v>1</v>
      </c>
      <c r="DA52">
        <v>0</v>
      </c>
      <c r="DB52">
        <v>0</v>
      </c>
      <c r="DC52">
        <v>0</v>
      </c>
      <c r="DD52">
        <v>0</v>
      </c>
      <c r="DE52">
        <v>0</v>
      </c>
      <c r="DF52">
        <v>0</v>
      </c>
      <c r="DG52">
        <v>0</v>
      </c>
      <c r="DH52">
        <v>0</v>
      </c>
      <c r="DI52">
        <v>0</v>
      </c>
      <c r="DJ52">
        <v>0</v>
      </c>
      <c r="DK52" s="664"/>
      <c r="DL52" s="398">
        <v>0</v>
      </c>
      <c r="DM52" s="303">
        <v>0</v>
      </c>
      <c r="DN52" s="303">
        <v>0</v>
      </c>
      <c r="DO52" s="393">
        <v>0</v>
      </c>
      <c r="DP52" s="303">
        <v>0</v>
      </c>
      <c r="DQ52" s="303">
        <v>0</v>
      </c>
      <c r="DR52" s="303">
        <v>0</v>
      </c>
      <c r="DS52" s="393">
        <v>0</v>
      </c>
      <c r="DT52" s="303">
        <v>0</v>
      </c>
      <c r="DU52" s="303">
        <v>0</v>
      </c>
      <c r="DV52" s="303">
        <v>0</v>
      </c>
      <c r="DW52" s="303">
        <v>0</v>
      </c>
      <c r="DX52" s="303">
        <v>0</v>
      </c>
      <c r="DY52" s="303">
        <v>0</v>
      </c>
      <c r="DZ52" s="303">
        <v>0</v>
      </c>
      <c r="EA52" s="303">
        <v>0</v>
      </c>
      <c r="EB52" s="303">
        <v>0</v>
      </c>
      <c r="EC52" s="303">
        <v>0</v>
      </c>
      <c r="ED52" s="398">
        <v>0</v>
      </c>
      <c r="EE52" s="303">
        <v>0</v>
      </c>
      <c r="EF52" s="303">
        <v>0</v>
      </c>
      <c r="EG52" s="393">
        <v>0</v>
      </c>
      <c r="EH52" s="910">
        <v>0</v>
      </c>
      <c r="EI52" s="398">
        <v>3</v>
      </c>
      <c r="EJ52" s="393" t="b">
        <v>1</v>
      </c>
      <c r="EK52" s="971">
        <v>2</v>
      </c>
      <c r="EL52" s="971">
        <v>3</v>
      </c>
      <c r="EM52" s="396">
        <v>0</v>
      </c>
      <c r="EN52" s="396">
        <v>1</v>
      </c>
      <c r="EO52" s="396">
        <v>0</v>
      </c>
      <c r="EP52" s="971">
        <v>0</v>
      </c>
      <c r="EQ52" s="396">
        <v>0</v>
      </c>
      <c r="ER52" s="396">
        <v>0</v>
      </c>
      <c r="ES52" s="396">
        <v>0</v>
      </c>
      <c r="ET52" s="664"/>
      <c r="EU52" s="303"/>
      <c r="EV52" s="396" t="s">
        <v>442</v>
      </c>
      <c r="EW52" s="396" t="s">
        <v>363</v>
      </c>
      <c r="EX52" s="396" t="s">
        <v>354</v>
      </c>
      <c r="EY52" s="396">
        <v>3</v>
      </c>
      <c r="EZ52" s="396" t="s">
        <v>11</v>
      </c>
      <c r="FA52" s="396" t="s">
        <v>232</v>
      </c>
      <c r="FB52" s="396" t="s">
        <v>9</v>
      </c>
      <c r="FC52" s="396" t="s">
        <v>232</v>
      </c>
      <c r="FD52" s="396" t="s">
        <v>358</v>
      </c>
    </row>
    <row r="53" spans="1:160" customFormat="1">
      <c r="A53">
        <v>61</v>
      </c>
      <c r="B53">
        <v>1</v>
      </c>
      <c r="C53" t="s">
        <v>440</v>
      </c>
      <c r="D53" t="s">
        <v>441</v>
      </c>
      <c r="H53">
        <v>700</v>
      </c>
      <c r="I53">
        <v>41</v>
      </c>
      <c r="J53">
        <v>1</v>
      </c>
      <c r="K53">
        <v>0</v>
      </c>
      <c r="L53">
        <v>1</v>
      </c>
      <c r="M53">
        <v>0</v>
      </c>
      <c r="N53" s="1250" t="s">
        <v>442</v>
      </c>
      <c r="O53" s="1250">
        <v>0</v>
      </c>
      <c r="P53">
        <v>3</v>
      </c>
      <c r="Q53">
        <v>1</v>
      </c>
      <c r="R53">
        <v>3</v>
      </c>
      <c r="S53">
        <v>1</v>
      </c>
      <c r="T53">
        <v>0</v>
      </c>
      <c r="U53">
        <v>0</v>
      </c>
      <c r="V53">
        <v>0</v>
      </c>
      <c r="W53">
        <v>0</v>
      </c>
      <c r="X53">
        <v>3</v>
      </c>
      <c r="Y53">
        <v>1</v>
      </c>
      <c r="Z53">
        <v>3</v>
      </c>
      <c r="AA53">
        <v>1</v>
      </c>
      <c r="AB53">
        <v>0</v>
      </c>
      <c r="AC53">
        <v>0</v>
      </c>
      <c r="AD53">
        <v>0</v>
      </c>
      <c r="AE53">
        <v>0</v>
      </c>
      <c r="AF53">
        <v>0</v>
      </c>
      <c r="AG53">
        <v>0</v>
      </c>
      <c r="AH53">
        <v>0</v>
      </c>
      <c r="AI53">
        <v>0</v>
      </c>
      <c r="AJ53">
        <v>0</v>
      </c>
      <c r="AK53">
        <v>0</v>
      </c>
      <c r="AL53">
        <v>0</v>
      </c>
      <c r="AM53">
        <v>0</v>
      </c>
      <c r="AN53">
        <v>3</v>
      </c>
      <c r="AO53">
        <v>1</v>
      </c>
      <c r="AP53">
        <v>3</v>
      </c>
      <c r="AQ53">
        <v>1</v>
      </c>
      <c r="AR53">
        <v>0</v>
      </c>
      <c r="AS53">
        <v>0</v>
      </c>
      <c r="AT53">
        <v>0</v>
      </c>
      <c r="AU53">
        <v>0</v>
      </c>
      <c r="AV53">
        <v>0</v>
      </c>
      <c r="AW53">
        <v>0</v>
      </c>
      <c r="AX53">
        <v>0</v>
      </c>
      <c r="AY53">
        <v>0</v>
      </c>
      <c r="AZ53">
        <v>0</v>
      </c>
      <c r="BA53">
        <v>0</v>
      </c>
      <c r="BB53">
        <v>0</v>
      </c>
      <c r="BC53">
        <v>0</v>
      </c>
      <c r="BD53">
        <v>0</v>
      </c>
      <c r="BE53">
        <v>0</v>
      </c>
      <c r="BF53">
        <v>0</v>
      </c>
      <c r="BG53">
        <v>0</v>
      </c>
      <c r="BH53">
        <v>0</v>
      </c>
      <c r="BI53">
        <v>0</v>
      </c>
      <c r="BJ53">
        <v>1</v>
      </c>
      <c r="BK53">
        <v>0</v>
      </c>
      <c r="BL53">
        <v>0</v>
      </c>
      <c r="BM53">
        <v>0</v>
      </c>
      <c r="BN53">
        <v>1</v>
      </c>
      <c r="BO53">
        <v>0</v>
      </c>
      <c r="BP53">
        <v>0</v>
      </c>
      <c r="BQ53">
        <v>0</v>
      </c>
      <c r="BR53">
        <v>0</v>
      </c>
      <c r="BS53">
        <v>0</v>
      </c>
      <c r="BT53">
        <v>0</v>
      </c>
      <c r="BU53">
        <v>0</v>
      </c>
      <c r="BV53">
        <v>0</v>
      </c>
      <c r="BW53">
        <v>0</v>
      </c>
      <c r="BX53">
        <v>3</v>
      </c>
      <c r="BY53">
        <v>0</v>
      </c>
      <c r="BZ53">
        <v>0</v>
      </c>
      <c r="CA53">
        <v>0</v>
      </c>
      <c r="CB53">
        <v>3</v>
      </c>
      <c r="CC53">
        <v>0</v>
      </c>
      <c r="CD53">
        <v>0</v>
      </c>
      <c r="CE53">
        <v>0</v>
      </c>
      <c r="CF53">
        <v>3</v>
      </c>
      <c r="CG53">
        <v>0</v>
      </c>
      <c r="CH53">
        <v>1</v>
      </c>
      <c r="CI53">
        <v>0</v>
      </c>
      <c r="CJ53">
        <v>3</v>
      </c>
      <c r="CK53">
        <v>0</v>
      </c>
      <c r="CL53">
        <v>1</v>
      </c>
      <c r="CM53">
        <v>0</v>
      </c>
      <c r="CN53">
        <v>2</v>
      </c>
      <c r="CO53">
        <v>2</v>
      </c>
      <c r="CP53">
        <v>1</v>
      </c>
      <c r="CQ53">
        <v>0</v>
      </c>
      <c r="CR53">
        <v>1</v>
      </c>
      <c r="CS53">
        <v>1</v>
      </c>
      <c r="CT53">
        <v>0</v>
      </c>
      <c r="CU53">
        <v>0</v>
      </c>
      <c r="CV53">
        <v>0</v>
      </c>
      <c r="CW53">
        <v>0</v>
      </c>
      <c r="CX53">
        <v>0</v>
      </c>
      <c r="CY53">
        <v>1</v>
      </c>
      <c r="CZ53">
        <v>1</v>
      </c>
      <c r="DA53">
        <v>0</v>
      </c>
      <c r="DB53">
        <v>0</v>
      </c>
      <c r="DC53">
        <v>0</v>
      </c>
      <c r="DD53">
        <v>0</v>
      </c>
      <c r="DE53">
        <v>0</v>
      </c>
      <c r="DF53">
        <v>0</v>
      </c>
      <c r="DG53">
        <v>0</v>
      </c>
      <c r="DH53">
        <v>0</v>
      </c>
      <c r="DI53">
        <v>0</v>
      </c>
      <c r="DJ53">
        <v>0</v>
      </c>
      <c r="DK53" s="664"/>
      <c r="DL53" s="398">
        <v>0</v>
      </c>
      <c r="DM53" s="303">
        <v>0</v>
      </c>
      <c r="DN53" s="303">
        <v>0</v>
      </c>
      <c r="DO53" s="393">
        <v>0</v>
      </c>
      <c r="DP53" s="303">
        <v>0</v>
      </c>
      <c r="DQ53" s="303">
        <v>0</v>
      </c>
      <c r="DR53" s="303">
        <v>0</v>
      </c>
      <c r="DS53" s="393">
        <v>0</v>
      </c>
      <c r="DT53" s="303">
        <v>0</v>
      </c>
      <c r="DU53" s="303">
        <v>0</v>
      </c>
      <c r="DV53" s="303">
        <v>0</v>
      </c>
      <c r="DW53" s="303">
        <v>0</v>
      </c>
      <c r="DX53" s="303">
        <v>0</v>
      </c>
      <c r="DY53" s="303">
        <v>0</v>
      </c>
      <c r="DZ53" s="303">
        <v>0</v>
      </c>
      <c r="EA53" s="303">
        <v>0</v>
      </c>
      <c r="EB53" s="303">
        <v>0</v>
      </c>
      <c r="EC53" s="303">
        <v>0</v>
      </c>
      <c r="ED53" s="398">
        <v>0</v>
      </c>
      <c r="EE53" s="303">
        <v>0</v>
      </c>
      <c r="EF53" s="303">
        <v>0</v>
      </c>
      <c r="EG53" s="393">
        <v>0</v>
      </c>
      <c r="EH53" s="910">
        <v>0</v>
      </c>
      <c r="EI53" s="398">
        <v>4</v>
      </c>
      <c r="EJ53" s="393" t="b">
        <v>1</v>
      </c>
      <c r="EK53" s="971">
        <v>3</v>
      </c>
      <c r="EL53" s="971">
        <v>4</v>
      </c>
      <c r="EM53" s="396">
        <v>0</v>
      </c>
      <c r="EN53" s="396">
        <v>1</v>
      </c>
      <c r="EO53" s="396">
        <v>0</v>
      </c>
      <c r="EP53" s="971">
        <v>0</v>
      </c>
      <c r="EQ53" s="396">
        <v>0</v>
      </c>
      <c r="ER53" s="396">
        <v>0</v>
      </c>
      <c r="ES53" s="396">
        <v>0</v>
      </c>
      <c r="ET53" s="664"/>
      <c r="EU53" s="303"/>
      <c r="EV53" s="396" t="s">
        <v>442</v>
      </c>
      <c r="EW53" s="396" t="s">
        <v>363</v>
      </c>
      <c r="EX53" s="396" t="s">
        <v>354</v>
      </c>
      <c r="EY53" s="396">
        <v>4</v>
      </c>
      <c r="EZ53" s="396" t="s">
        <v>11</v>
      </c>
      <c r="FA53" s="396" t="s">
        <v>232</v>
      </c>
      <c r="FB53" s="396" t="s">
        <v>9</v>
      </c>
      <c r="FC53" s="396" t="s">
        <v>232</v>
      </c>
      <c r="FD53" s="396" t="s">
        <v>358</v>
      </c>
    </row>
    <row r="54" spans="1:160" customFormat="1">
      <c r="A54">
        <v>62</v>
      </c>
      <c r="B54">
        <v>1</v>
      </c>
      <c r="C54" t="s">
        <v>440</v>
      </c>
      <c r="D54" t="s">
        <v>441</v>
      </c>
      <c r="H54">
        <v>700</v>
      </c>
      <c r="I54">
        <v>41</v>
      </c>
      <c r="J54">
        <v>1</v>
      </c>
      <c r="K54">
        <v>0</v>
      </c>
      <c r="L54">
        <v>1</v>
      </c>
      <c r="M54">
        <v>0</v>
      </c>
      <c r="N54" s="1250" t="s">
        <v>442</v>
      </c>
      <c r="O54" s="1250">
        <v>0</v>
      </c>
      <c r="P54">
        <v>11</v>
      </c>
      <c r="Q54">
        <v>1</v>
      </c>
      <c r="R54">
        <v>9</v>
      </c>
      <c r="S54">
        <v>0</v>
      </c>
      <c r="T54">
        <v>0</v>
      </c>
      <c r="U54">
        <v>0</v>
      </c>
      <c r="V54">
        <v>0</v>
      </c>
      <c r="W54">
        <v>1</v>
      </c>
      <c r="X54">
        <v>11</v>
      </c>
      <c r="Y54">
        <v>1</v>
      </c>
      <c r="Z54">
        <v>9</v>
      </c>
      <c r="AA54">
        <v>1</v>
      </c>
      <c r="AB54">
        <v>0</v>
      </c>
      <c r="AC54">
        <v>0</v>
      </c>
      <c r="AD54">
        <v>0</v>
      </c>
      <c r="AE54">
        <v>0</v>
      </c>
      <c r="AF54">
        <v>0</v>
      </c>
      <c r="AG54">
        <v>0</v>
      </c>
      <c r="AH54">
        <v>0</v>
      </c>
      <c r="AI54">
        <v>0</v>
      </c>
      <c r="AJ54">
        <v>0</v>
      </c>
      <c r="AK54">
        <v>0</v>
      </c>
      <c r="AL54">
        <v>1</v>
      </c>
      <c r="AM54">
        <v>0</v>
      </c>
      <c r="AN54">
        <v>11</v>
      </c>
      <c r="AO54">
        <v>1</v>
      </c>
      <c r="AP54">
        <v>10</v>
      </c>
      <c r="AQ54">
        <v>1</v>
      </c>
      <c r="AR54">
        <v>0</v>
      </c>
      <c r="AS54">
        <v>0</v>
      </c>
      <c r="AT54">
        <v>0</v>
      </c>
      <c r="AU54">
        <v>0</v>
      </c>
      <c r="AV54">
        <v>0</v>
      </c>
      <c r="AW54">
        <v>0</v>
      </c>
      <c r="AX54">
        <v>0</v>
      </c>
      <c r="AY54">
        <v>0</v>
      </c>
      <c r="AZ54">
        <v>0</v>
      </c>
      <c r="BA54">
        <v>0</v>
      </c>
      <c r="BB54">
        <v>0</v>
      </c>
      <c r="BC54">
        <v>0</v>
      </c>
      <c r="BD54">
        <v>0</v>
      </c>
      <c r="BE54">
        <v>0</v>
      </c>
      <c r="BF54">
        <v>0</v>
      </c>
      <c r="BG54">
        <v>0</v>
      </c>
      <c r="BH54">
        <v>0</v>
      </c>
      <c r="BI54">
        <v>0</v>
      </c>
      <c r="BJ54">
        <v>1</v>
      </c>
      <c r="BK54">
        <v>0</v>
      </c>
      <c r="BL54">
        <v>0</v>
      </c>
      <c r="BM54">
        <v>0</v>
      </c>
      <c r="BN54">
        <v>1</v>
      </c>
      <c r="BO54">
        <v>1</v>
      </c>
      <c r="BP54">
        <v>0</v>
      </c>
      <c r="BQ54">
        <v>0</v>
      </c>
      <c r="BR54">
        <v>0</v>
      </c>
      <c r="BS54">
        <v>0</v>
      </c>
      <c r="BT54">
        <v>0</v>
      </c>
      <c r="BU54">
        <v>0</v>
      </c>
      <c r="BV54">
        <v>0</v>
      </c>
      <c r="BW54">
        <v>0</v>
      </c>
      <c r="BX54">
        <v>11</v>
      </c>
      <c r="BY54">
        <v>0</v>
      </c>
      <c r="BZ54">
        <v>0</v>
      </c>
      <c r="CA54">
        <v>0</v>
      </c>
      <c r="CB54">
        <v>9</v>
      </c>
      <c r="CC54">
        <v>0</v>
      </c>
      <c r="CD54">
        <v>0</v>
      </c>
      <c r="CE54">
        <v>0</v>
      </c>
      <c r="CF54">
        <v>11</v>
      </c>
      <c r="CG54">
        <v>0</v>
      </c>
      <c r="CH54">
        <v>1</v>
      </c>
      <c r="CI54">
        <v>0</v>
      </c>
      <c r="CJ54">
        <v>9</v>
      </c>
      <c r="CK54">
        <v>0</v>
      </c>
      <c r="CL54">
        <v>1</v>
      </c>
      <c r="CM54">
        <v>1</v>
      </c>
      <c r="CN54">
        <v>0</v>
      </c>
      <c r="CO54">
        <v>1</v>
      </c>
      <c r="CP54">
        <v>1</v>
      </c>
      <c r="CQ54">
        <v>0</v>
      </c>
      <c r="CR54">
        <v>8.3333333333333329E-2</v>
      </c>
      <c r="CS54">
        <v>1</v>
      </c>
      <c r="CT54">
        <v>0</v>
      </c>
      <c r="CU54">
        <v>0</v>
      </c>
      <c r="CV54">
        <v>0</v>
      </c>
      <c r="CW54">
        <v>0</v>
      </c>
      <c r="CX54">
        <v>0</v>
      </c>
      <c r="CY54">
        <v>0</v>
      </c>
      <c r="CZ54">
        <v>0</v>
      </c>
      <c r="DA54">
        <v>0</v>
      </c>
      <c r="DB54">
        <v>2</v>
      </c>
      <c r="DC54">
        <v>0</v>
      </c>
      <c r="DD54">
        <v>0</v>
      </c>
      <c r="DE54">
        <v>0</v>
      </c>
      <c r="DF54">
        <v>0</v>
      </c>
      <c r="DG54">
        <v>0</v>
      </c>
      <c r="DH54">
        <v>0</v>
      </c>
      <c r="DI54">
        <v>0</v>
      </c>
      <c r="DJ54">
        <v>0</v>
      </c>
      <c r="DK54" s="664"/>
      <c r="DL54" s="398">
        <v>0</v>
      </c>
      <c r="DM54" s="303">
        <v>0</v>
      </c>
      <c r="DN54" s="303">
        <v>0</v>
      </c>
      <c r="DO54" s="393">
        <v>0</v>
      </c>
      <c r="DP54" s="303">
        <v>0</v>
      </c>
      <c r="DQ54" s="303">
        <v>0</v>
      </c>
      <c r="DR54" s="303">
        <v>0</v>
      </c>
      <c r="DS54" s="393">
        <v>0</v>
      </c>
      <c r="DT54" s="303">
        <v>0</v>
      </c>
      <c r="DU54" s="303">
        <v>0</v>
      </c>
      <c r="DV54" s="303">
        <v>0</v>
      </c>
      <c r="DW54" s="303">
        <v>0</v>
      </c>
      <c r="DX54" s="303">
        <v>0</v>
      </c>
      <c r="DY54" s="303">
        <v>0</v>
      </c>
      <c r="DZ54" s="303">
        <v>0</v>
      </c>
      <c r="EA54" s="303">
        <v>0</v>
      </c>
      <c r="EB54" s="303">
        <v>0</v>
      </c>
      <c r="EC54" s="303">
        <v>0</v>
      </c>
      <c r="ED54" s="398">
        <v>0</v>
      </c>
      <c r="EE54" s="303">
        <v>0</v>
      </c>
      <c r="EF54" s="303">
        <v>0</v>
      </c>
      <c r="EG54" s="393">
        <v>0</v>
      </c>
      <c r="EH54" s="910">
        <v>0</v>
      </c>
      <c r="EI54" s="398">
        <v>12</v>
      </c>
      <c r="EJ54" s="393" t="b">
        <v>0</v>
      </c>
      <c r="EK54" s="971">
        <v>8</v>
      </c>
      <c r="EL54" s="971">
        <v>11</v>
      </c>
      <c r="EM54" s="396">
        <v>1</v>
      </c>
      <c r="EN54" s="396">
        <v>0</v>
      </c>
      <c r="EO54" s="396">
        <v>0</v>
      </c>
      <c r="EP54" s="971">
        <v>11</v>
      </c>
      <c r="EQ54" s="396">
        <v>1</v>
      </c>
      <c r="ER54" s="396">
        <v>0</v>
      </c>
      <c r="ES54" s="396">
        <v>0</v>
      </c>
      <c r="ET54" s="664"/>
      <c r="EU54" s="303"/>
      <c r="EV54" s="396" t="s">
        <v>442</v>
      </c>
      <c r="EW54" s="396" t="s">
        <v>363</v>
      </c>
      <c r="EX54" s="396" t="s">
        <v>354</v>
      </c>
      <c r="EY54" s="396">
        <v>11</v>
      </c>
      <c r="EZ54" s="396" t="s">
        <v>11</v>
      </c>
      <c r="FA54" s="396" t="s">
        <v>232</v>
      </c>
      <c r="FB54" s="396" t="s">
        <v>9</v>
      </c>
      <c r="FC54" s="396" t="s">
        <v>232</v>
      </c>
      <c r="FD54" s="396" t="s">
        <v>358</v>
      </c>
    </row>
    <row r="55" spans="1:160" customFormat="1">
      <c r="A55">
        <v>63</v>
      </c>
      <c r="B55">
        <v>1</v>
      </c>
      <c r="C55" t="s">
        <v>440</v>
      </c>
      <c r="D55" t="s">
        <v>441</v>
      </c>
      <c r="H55">
        <v>700</v>
      </c>
      <c r="I55">
        <v>41</v>
      </c>
      <c r="J55">
        <v>1</v>
      </c>
      <c r="K55">
        <v>0</v>
      </c>
      <c r="L55">
        <v>1</v>
      </c>
      <c r="M55">
        <v>0</v>
      </c>
      <c r="N55" s="1250" t="s">
        <v>442</v>
      </c>
      <c r="O55" s="1250">
        <v>0</v>
      </c>
      <c r="P55">
        <v>14</v>
      </c>
      <c r="Q55">
        <v>1</v>
      </c>
      <c r="R55">
        <v>16</v>
      </c>
      <c r="S55">
        <v>1</v>
      </c>
      <c r="T55">
        <v>0</v>
      </c>
      <c r="U55">
        <v>0</v>
      </c>
      <c r="V55">
        <v>0</v>
      </c>
      <c r="W55">
        <v>0</v>
      </c>
      <c r="X55">
        <v>14</v>
      </c>
      <c r="Y55">
        <v>1</v>
      </c>
      <c r="Z55">
        <v>16</v>
      </c>
      <c r="AA55">
        <v>1</v>
      </c>
      <c r="AB55">
        <v>3</v>
      </c>
      <c r="AC55">
        <v>0</v>
      </c>
      <c r="AD55">
        <v>1</v>
      </c>
      <c r="AE55">
        <v>0</v>
      </c>
      <c r="AF55">
        <v>0</v>
      </c>
      <c r="AG55">
        <v>0</v>
      </c>
      <c r="AH55">
        <v>0</v>
      </c>
      <c r="AI55">
        <v>0</v>
      </c>
      <c r="AJ55">
        <v>0</v>
      </c>
      <c r="AK55">
        <v>0</v>
      </c>
      <c r="AL55">
        <v>0</v>
      </c>
      <c r="AM55">
        <v>0</v>
      </c>
      <c r="AN55">
        <v>17</v>
      </c>
      <c r="AO55">
        <v>1</v>
      </c>
      <c r="AP55">
        <v>17</v>
      </c>
      <c r="AQ55">
        <v>1</v>
      </c>
      <c r="AR55">
        <v>0</v>
      </c>
      <c r="AS55">
        <v>0</v>
      </c>
      <c r="AT55">
        <v>0</v>
      </c>
      <c r="AU55">
        <v>0</v>
      </c>
      <c r="AV55">
        <v>0</v>
      </c>
      <c r="AW55">
        <v>0</v>
      </c>
      <c r="AX55">
        <v>0</v>
      </c>
      <c r="AY55">
        <v>0</v>
      </c>
      <c r="AZ55">
        <v>0</v>
      </c>
      <c r="BA55">
        <v>0</v>
      </c>
      <c r="BB55">
        <v>0</v>
      </c>
      <c r="BC55">
        <v>0</v>
      </c>
      <c r="BD55">
        <v>0</v>
      </c>
      <c r="BE55">
        <v>0</v>
      </c>
      <c r="BF55">
        <v>0</v>
      </c>
      <c r="BG55">
        <v>0</v>
      </c>
      <c r="BH55">
        <v>3</v>
      </c>
      <c r="BI55">
        <v>0</v>
      </c>
      <c r="BJ55">
        <v>1</v>
      </c>
      <c r="BK55">
        <v>0</v>
      </c>
      <c r="BL55">
        <v>3</v>
      </c>
      <c r="BM55">
        <v>0</v>
      </c>
      <c r="BN55">
        <v>1</v>
      </c>
      <c r="BO55">
        <v>0</v>
      </c>
      <c r="BP55">
        <v>0</v>
      </c>
      <c r="BQ55">
        <v>0</v>
      </c>
      <c r="BR55">
        <v>0</v>
      </c>
      <c r="BS55">
        <v>0</v>
      </c>
      <c r="BT55">
        <v>0</v>
      </c>
      <c r="BU55">
        <v>0</v>
      </c>
      <c r="BV55">
        <v>0</v>
      </c>
      <c r="BW55">
        <v>0</v>
      </c>
      <c r="BX55">
        <v>11</v>
      </c>
      <c r="BY55">
        <v>0</v>
      </c>
      <c r="BZ55">
        <v>0</v>
      </c>
      <c r="CA55">
        <v>0</v>
      </c>
      <c r="CB55">
        <v>13</v>
      </c>
      <c r="CC55">
        <v>0</v>
      </c>
      <c r="CD55">
        <v>0</v>
      </c>
      <c r="CE55">
        <v>0</v>
      </c>
      <c r="CF55">
        <v>14</v>
      </c>
      <c r="CG55">
        <v>0</v>
      </c>
      <c r="CH55">
        <v>1</v>
      </c>
      <c r="CI55">
        <v>0</v>
      </c>
      <c r="CJ55">
        <v>16</v>
      </c>
      <c r="CK55">
        <v>0</v>
      </c>
      <c r="CL55">
        <v>1</v>
      </c>
      <c r="CM55">
        <v>0</v>
      </c>
      <c r="CN55">
        <v>1</v>
      </c>
      <c r="CO55">
        <v>1</v>
      </c>
      <c r="CP55">
        <v>1</v>
      </c>
      <c r="CQ55">
        <v>0</v>
      </c>
      <c r="CR55">
        <v>0.1111111111111111</v>
      </c>
      <c r="CS55">
        <v>5</v>
      </c>
      <c r="CT55">
        <v>0</v>
      </c>
      <c r="CU55">
        <v>0</v>
      </c>
      <c r="CV55">
        <v>0</v>
      </c>
      <c r="CW55">
        <v>0</v>
      </c>
      <c r="CX55">
        <v>0</v>
      </c>
      <c r="CY55">
        <v>0</v>
      </c>
      <c r="CZ55">
        <v>1</v>
      </c>
      <c r="DA55">
        <v>0</v>
      </c>
      <c r="DB55">
        <v>1</v>
      </c>
      <c r="DC55">
        <v>0</v>
      </c>
      <c r="DD55">
        <v>0</v>
      </c>
      <c r="DE55">
        <v>0</v>
      </c>
      <c r="DF55">
        <v>0</v>
      </c>
      <c r="DG55">
        <v>0</v>
      </c>
      <c r="DH55">
        <v>0</v>
      </c>
      <c r="DI55">
        <v>0</v>
      </c>
      <c r="DJ55">
        <v>0</v>
      </c>
      <c r="DK55" s="664"/>
      <c r="DL55" s="398">
        <v>0</v>
      </c>
      <c r="DM55" s="303">
        <v>0</v>
      </c>
      <c r="DN55" s="303">
        <v>0</v>
      </c>
      <c r="DO55" s="393">
        <v>0</v>
      </c>
      <c r="DP55" s="303">
        <v>0</v>
      </c>
      <c r="DQ55" s="303">
        <v>0</v>
      </c>
      <c r="DR55" s="303">
        <v>0</v>
      </c>
      <c r="DS55" s="393">
        <v>0</v>
      </c>
      <c r="DT55" s="303">
        <v>0</v>
      </c>
      <c r="DU55" s="303">
        <v>0</v>
      </c>
      <c r="DV55" s="303">
        <v>0</v>
      </c>
      <c r="DW55" s="303">
        <v>0</v>
      </c>
      <c r="DX55" s="303">
        <v>0</v>
      </c>
      <c r="DY55" s="303">
        <v>0</v>
      </c>
      <c r="DZ55" s="303">
        <v>0</v>
      </c>
      <c r="EA55" s="303">
        <v>0</v>
      </c>
      <c r="EB55" s="303">
        <v>0</v>
      </c>
      <c r="EC55" s="303">
        <v>0</v>
      </c>
      <c r="ED55" s="398">
        <v>0</v>
      </c>
      <c r="EE55" s="303">
        <v>0</v>
      </c>
      <c r="EF55" s="303">
        <v>0</v>
      </c>
      <c r="EG55" s="393">
        <v>0</v>
      </c>
      <c r="EH55" s="910">
        <v>0</v>
      </c>
      <c r="EI55" s="398">
        <v>18</v>
      </c>
      <c r="EJ55" s="393" t="b">
        <v>1</v>
      </c>
      <c r="EK55" s="971">
        <v>12</v>
      </c>
      <c r="EL55" s="971">
        <v>18</v>
      </c>
      <c r="EM55" s="396">
        <v>0</v>
      </c>
      <c r="EN55" s="396">
        <v>1</v>
      </c>
      <c r="EO55" s="396">
        <v>0</v>
      </c>
      <c r="EP55" s="971">
        <v>18</v>
      </c>
      <c r="EQ55" s="396">
        <v>1</v>
      </c>
      <c r="ER55" s="396">
        <v>0</v>
      </c>
      <c r="ES55" s="396">
        <v>0</v>
      </c>
      <c r="ET55" s="664"/>
      <c r="EU55" s="303"/>
      <c r="EV55" s="396" t="s">
        <v>442</v>
      </c>
      <c r="EW55" s="396" t="s">
        <v>363</v>
      </c>
      <c r="EX55" s="396" t="s">
        <v>354</v>
      </c>
      <c r="EY55" s="396">
        <v>18</v>
      </c>
      <c r="EZ55" s="396" t="s">
        <v>12</v>
      </c>
      <c r="FA55" s="396" t="s">
        <v>232</v>
      </c>
      <c r="FB55" s="396" t="s">
        <v>9</v>
      </c>
      <c r="FC55" s="396" t="s">
        <v>232</v>
      </c>
      <c r="FD55" s="396" t="s">
        <v>358</v>
      </c>
    </row>
    <row r="56" spans="1:160" customFormat="1">
      <c r="A56">
        <v>64</v>
      </c>
      <c r="B56">
        <v>1</v>
      </c>
      <c r="C56" t="s">
        <v>440</v>
      </c>
      <c r="D56" t="s">
        <v>441</v>
      </c>
      <c r="H56">
        <v>700</v>
      </c>
      <c r="I56">
        <v>43</v>
      </c>
      <c r="J56">
        <v>1</v>
      </c>
      <c r="K56">
        <v>0</v>
      </c>
      <c r="L56">
        <v>1</v>
      </c>
      <c r="M56">
        <v>0</v>
      </c>
      <c r="N56" s="1250" t="s">
        <v>442</v>
      </c>
      <c r="O56" s="1250">
        <v>0</v>
      </c>
      <c r="P56">
        <v>1</v>
      </c>
      <c r="Q56">
        <v>0</v>
      </c>
      <c r="R56">
        <v>2</v>
      </c>
      <c r="S56">
        <v>0</v>
      </c>
      <c r="T56">
        <v>0</v>
      </c>
      <c r="U56">
        <v>1</v>
      </c>
      <c r="V56">
        <v>0</v>
      </c>
      <c r="W56">
        <v>1</v>
      </c>
      <c r="X56">
        <v>1</v>
      </c>
      <c r="Y56">
        <v>1</v>
      </c>
      <c r="Z56">
        <v>2</v>
      </c>
      <c r="AA56">
        <v>1</v>
      </c>
      <c r="AB56">
        <v>0</v>
      </c>
      <c r="AC56">
        <v>0</v>
      </c>
      <c r="AD56">
        <v>0</v>
      </c>
      <c r="AE56">
        <v>0</v>
      </c>
      <c r="AF56">
        <v>0</v>
      </c>
      <c r="AG56">
        <v>0</v>
      </c>
      <c r="AH56">
        <v>0</v>
      </c>
      <c r="AI56">
        <v>0</v>
      </c>
      <c r="AJ56">
        <v>0</v>
      </c>
      <c r="AK56">
        <v>0</v>
      </c>
      <c r="AL56">
        <v>0</v>
      </c>
      <c r="AM56">
        <v>0</v>
      </c>
      <c r="AN56">
        <v>1</v>
      </c>
      <c r="AO56">
        <v>1</v>
      </c>
      <c r="AP56">
        <v>2</v>
      </c>
      <c r="AQ56">
        <v>1</v>
      </c>
      <c r="AR56">
        <v>0</v>
      </c>
      <c r="AS56">
        <v>0</v>
      </c>
      <c r="AT56">
        <v>0</v>
      </c>
      <c r="AU56">
        <v>0</v>
      </c>
      <c r="AV56">
        <v>0</v>
      </c>
      <c r="AW56">
        <v>0</v>
      </c>
      <c r="AX56">
        <v>0</v>
      </c>
      <c r="AY56">
        <v>0</v>
      </c>
      <c r="AZ56">
        <v>0</v>
      </c>
      <c r="BA56">
        <v>0</v>
      </c>
      <c r="BB56">
        <v>0</v>
      </c>
      <c r="BC56">
        <v>0</v>
      </c>
      <c r="BD56">
        <v>0</v>
      </c>
      <c r="BE56">
        <v>0</v>
      </c>
      <c r="BF56">
        <v>0</v>
      </c>
      <c r="BG56">
        <v>0</v>
      </c>
      <c r="BH56">
        <v>0</v>
      </c>
      <c r="BI56">
        <v>0</v>
      </c>
      <c r="BJ56">
        <v>1</v>
      </c>
      <c r="BK56">
        <v>1</v>
      </c>
      <c r="BL56">
        <v>0</v>
      </c>
      <c r="BM56">
        <v>0</v>
      </c>
      <c r="BN56">
        <v>1</v>
      </c>
      <c r="BO56">
        <v>1</v>
      </c>
      <c r="BP56">
        <v>0</v>
      </c>
      <c r="BQ56">
        <v>0</v>
      </c>
      <c r="BR56">
        <v>0</v>
      </c>
      <c r="BS56">
        <v>0</v>
      </c>
      <c r="BT56">
        <v>0</v>
      </c>
      <c r="BU56">
        <v>0</v>
      </c>
      <c r="BV56">
        <v>0</v>
      </c>
      <c r="BW56">
        <v>0</v>
      </c>
      <c r="BX56">
        <v>1</v>
      </c>
      <c r="BY56">
        <v>0</v>
      </c>
      <c r="BZ56">
        <v>0</v>
      </c>
      <c r="CA56">
        <v>0</v>
      </c>
      <c r="CB56">
        <v>2</v>
      </c>
      <c r="CC56">
        <v>0</v>
      </c>
      <c r="CD56">
        <v>0</v>
      </c>
      <c r="CE56">
        <v>0</v>
      </c>
      <c r="CF56">
        <v>1</v>
      </c>
      <c r="CG56">
        <v>0</v>
      </c>
      <c r="CH56">
        <v>1</v>
      </c>
      <c r="CI56">
        <v>1</v>
      </c>
      <c r="CJ56">
        <v>2</v>
      </c>
      <c r="CK56">
        <v>0</v>
      </c>
      <c r="CL56">
        <v>1</v>
      </c>
      <c r="CM56">
        <v>1</v>
      </c>
      <c r="CN56">
        <v>2</v>
      </c>
      <c r="CO56">
        <v>1</v>
      </c>
      <c r="CP56">
        <v>0</v>
      </c>
      <c r="CQ56">
        <v>0</v>
      </c>
      <c r="CR56">
        <v>1.5</v>
      </c>
      <c r="CS56">
        <v>0</v>
      </c>
      <c r="CT56">
        <v>0</v>
      </c>
      <c r="CU56">
        <v>0</v>
      </c>
      <c r="CV56">
        <v>0</v>
      </c>
      <c r="CW56">
        <v>0</v>
      </c>
      <c r="CX56">
        <v>0</v>
      </c>
      <c r="CY56">
        <v>0</v>
      </c>
      <c r="CZ56">
        <v>0</v>
      </c>
      <c r="DA56">
        <v>0</v>
      </c>
      <c r="DB56">
        <v>1</v>
      </c>
      <c r="DC56">
        <v>0</v>
      </c>
      <c r="DD56">
        <v>0</v>
      </c>
      <c r="DE56">
        <v>0</v>
      </c>
      <c r="DF56">
        <v>0</v>
      </c>
      <c r="DG56">
        <v>0</v>
      </c>
      <c r="DH56">
        <v>0</v>
      </c>
      <c r="DI56">
        <v>0</v>
      </c>
      <c r="DJ56">
        <v>0</v>
      </c>
      <c r="DK56" s="664"/>
      <c r="DL56" s="398">
        <v>0</v>
      </c>
      <c r="DM56" s="303">
        <v>0</v>
      </c>
      <c r="DN56" s="303">
        <v>0</v>
      </c>
      <c r="DO56" s="393">
        <v>0</v>
      </c>
      <c r="DP56" s="303">
        <v>0</v>
      </c>
      <c r="DQ56" s="303">
        <v>0</v>
      </c>
      <c r="DR56" s="303">
        <v>0</v>
      </c>
      <c r="DS56" s="393">
        <v>0</v>
      </c>
      <c r="DT56" s="303">
        <v>0</v>
      </c>
      <c r="DU56" s="303">
        <v>0</v>
      </c>
      <c r="DV56" s="303">
        <v>0</v>
      </c>
      <c r="DW56" s="303">
        <v>0</v>
      </c>
      <c r="DX56" s="303">
        <v>0</v>
      </c>
      <c r="DY56" s="303">
        <v>0</v>
      </c>
      <c r="DZ56" s="303">
        <v>0</v>
      </c>
      <c r="EA56" s="303">
        <v>0</v>
      </c>
      <c r="EB56" s="303">
        <v>0</v>
      </c>
      <c r="EC56" s="303">
        <v>0</v>
      </c>
      <c r="ED56" s="398">
        <v>0</v>
      </c>
      <c r="EE56" s="303">
        <v>0</v>
      </c>
      <c r="EF56" s="303">
        <v>0</v>
      </c>
      <c r="EG56" s="393">
        <v>0</v>
      </c>
      <c r="EH56" s="910">
        <v>0</v>
      </c>
      <c r="EI56" s="398">
        <v>2</v>
      </c>
      <c r="EJ56" s="393" t="b">
        <v>0</v>
      </c>
      <c r="EK56" s="971">
        <v>2</v>
      </c>
      <c r="EL56" s="971">
        <v>0</v>
      </c>
      <c r="EM56" s="396">
        <v>0</v>
      </c>
      <c r="EN56" s="396">
        <v>0</v>
      </c>
      <c r="EO56" s="396">
        <v>0</v>
      </c>
      <c r="EP56" s="971">
        <v>3</v>
      </c>
      <c r="EQ56" s="396">
        <v>1</v>
      </c>
      <c r="ER56" s="396">
        <v>0</v>
      </c>
      <c r="ES56" s="396">
        <v>0</v>
      </c>
      <c r="ET56" s="664"/>
      <c r="EU56" s="303"/>
      <c r="EV56" s="396" t="s">
        <v>442</v>
      </c>
      <c r="EW56" s="396" t="s">
        <v>363</v>
      </c>
      <c r="EX56" s="396" t="s">
        <v>354</v>
      </c>
      <c r="EY56" s="396">
        <v>3</v>
      </c>
      <c r="EZ56" s="396" t="s">
        <v>11</v>
      </c>
      <c r="FA56" s="396" t="s">
        <v>232</v>
      </c>
      <c r="FB56" s="396" t="s">
        <v>9</v>
      </c>
      <c r="FC56" s="396" t="s">
        <v>232</v>
      </c>
      <c r="FD56" s="396" t="s">
        <v>358</v>
      </c>
    </row>
    <row r="57" spans="1:160" customFormat="1">
      <c r="A57">
        <v>66</v>
      </c>
      <c r="B57">
        <v>1</v>
      </c>
      <c r="C57" t="s">
        <v>440</v>
      </c>
      <c r="D57" t="s">
        <v>441</v>
      </c>
      <c r="H57">
        <v>700</v>
      </c>
      <c r="I57">
        <v>68</v>
      </c>
      <c r="J57">
        <v>1</v>
      </c>
      <c r="K57">
        <v>0</v>
      </c>
      <c r="L57">
        <v>1</v>
      </c>
      <c r="M57">
        <v>0</v>
      </c>
      <c r="N57" s="1250" t="s">
        <v>442</v>
      </c>
      <c r="O57" s="1250">
        <v>0</v>
      </c>
      <c r="P57">
        <v>0</v>
      </c>
      <c r="Q57">
        <v>0</v>
      </c>
      <c r="R57">
        <v>0</v>
      </c>
      <c r="S57">
        <v>0</v>
      </c>
      <c r="T57">
        <v>0</v>
      </c>
      <c r="U57">
        <v>1</v>
      </c>
      <c r="V57">
        <v>0</v>
      </c>
      <c r="W57">
        <v>1</v>
      </c>
      <c r="X57">
        <v>0</v>
      </c>
      <c r="Y57">
        <v>1</v>
      </c>
      <c r="Z57">
        <v>0</v>
      </c>
      <c r="AA57">
        <v>1</v>
      </c>
      <c r="AB57">
        <v>0</v>
      </c>
      <c r="AC57">
        <v>0</v>
      </c>
      <c r="AD57">
        <v>0</v>
      </c>
      <c r="AE57">
        <v>0</v>
      </c>
      <c r="AF57">
        <v>0</v>
      </c>
      <c r="AG57">
        <v>0</v>
      </c>
      <c r="AH57">
        <v>0</v>
      </c>
      <c r="AI57">
        <v>0</v>
      </c>
      <c r="AJ57">
        <v>0</v>
      </c>
      <c r="AK57">
        <v>0</v>
      </c>
      <c r="AL57">
        <v>0</v>
      </c>
      <c r="AM57">
        <v>0</v>
      </c>
      <c r="AN57">
        <v>0</v>
      </c>
      <c r="AO57">
        <v>1</v>
      </c>
      <c r="AP57">
        <v>0</v>
      </c>
      <c r="AQ57">
        <v>1</v>
      </c>
      <c r="AR57">
        <v>0</v>
      </c>
      <c r="AS57">
        <v>0</v>
      </c>
      <c r="AT57">
        <v>0</v>
      </c>
      <c r="AU57">
        <v>0</v>
      </c>
      <c r="AV57">
        <v>0</v>
      </c>
      <c r="AW57">
        <v>0</v>
      </c>
      <c r="AX57">
        <v>0</v>
      </c>
      <c r="AY57">
        <v>0</v>
      </c>
      <c r="AZ57">
        <v>0</v>
      </c>
      <c r="BA57">
        <v>0</v>
      </c>
      <c r="BB57">
        <v>0</v>
      </c>
      <c r="BC57">
        <v>0</v>
      </c>
      <c r="BD57">
        <v>0</v>
      </c>
      <c r="BE57">
        <v>0</v>
      </c>
      <c r="BF57">
        <v>0</v>
      </c>
      <c r="BG57">
        <v>0</v>
      </c>
      <c r="BH57">
        <v>0</v>
      </c>
      <c r="BI57">
        <v>0</v>
      </c>
      <c r="BJ57">
        <v>1</v>
      </c>
      <c r="BK57">
        <v>1</v>
      </c>
      <c r="BL57">
        <v>0</v>
      </c>
      <c r="BM57">
        <v>0</v>
      </c>
      <c r="BN57">
        <v>1</v>
      </c>
      <c r="BO57">
        <v>1</v>
      </c>
      <c r="BP57">
        <v>0</v>
      </c>
      <c r="BQ57">
        <v>0</v>
      </c>
      <c r="BR57">
        <v>0</v>
      </c>
      <c r="BS57">
        <v>0</v>
      </c>
      <c r="BT57">
        <v>0</v>
      </c>
      <c r="BU57">
        <v>0</v>
      </c>
      <c r="BV57">
        <v>0</v>
      </c>
      <c r="BW57">
        <v>0</v>
      </c>
      <c r="BX57">
        <v>0</v>
      </c>
      <c r="BY57">
        <v>0</v>
      </c>
      <c r="BZ57">
        <v>0</v>
      </c>
      <c r="CA57">
        <v>0</v>
      </c>
      <c r="CB57">
        <v>0</v>
      </c>
      <c r="CC57">
        <v>0</v>
      </c>
      <c r="CD57">
        <v>0</v>
      </c>
      <c r="CE57">
        <v>0</v>
      </c>
      <c r="CF57">
        <v>0</v>
      </c>
      <c r="CG57">
        <v>0</v>
      </c>
      <c r="CH57">
        <v>1</v>
      </c>
      <c r="CI57">
        <v>1</v>
      </c>
      <c r="CJ57">
        <v>0</v>
      </c>
      <c r="CK57">
        <v>0</v>
      </c>
      <c r="CL57">
        <v>1</v>
      </c>
      <c r="CM57">
        <v>1</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s="664"/>
      <c r="DL57" s="398">
        <v>0</v>
      </c>
      <c r="DM57" s="303">
        <v>0</v>
      </c>
      <c r="DN57" s="303">
        <v>0</v>
      </c>
      <c r="DO57" s="393">
        <v>0</v>
      </c>
      <c r="DP57" s="303">
        <v>0</v>
      </c>
      <c r="DQ57" s="303">
        <v>0</v>
      </c>
      <c r="DR57" s="303">
        <v>0</v>
      </c>
      <c r="DS57" s="393">
        <v>0</v>
      </c>
      <c r="DT57" s="303">
        <v>0</v>
      </c>
      <c r="DU57" s="303">
        <v>0</v>
      </c>
      <c r="DV57" s="303">
        <v>0</v>
      </c>
      <c r="DW57" s="303">
        <v>0</v>
      </c>
      <c r="DX57" s="303">
        <v>0</v>
      </c>
      <c r="DY57" s="303">
        <v>0</v>
      </c>
      <c r="DZ57" s="303">
        <v>0</v>
      </c>
      <c r="EA57" s="303">
        <v>0</v>
      </c>
      <c r="EB57" s="303">
        <v>0</v>
      </c>
      <c r="EC57" s="303">
        <v>0</v>
      </c>
      <c r="ED57" s="398">
        <v>0</v>
      </c>
      <c r="EE57" s="303">
        <v>0</v>
      </c>
      <c r="EF57" s="303">
        <v>0</v>
      </c>
      <c r="EG57" s="393">
        <v>0</v>
      </c>
      <c r="EH57" s="910">
        <v>0</v>
      </c>
      <c r="EI57" s="398">
        <v>1</v>
      </c>
      <c r="EJ57" s="393" t="b">
        <v>1</v>
      </c>
      <c r="EK57" s="971">
        <v>0</v>
      </c>
      <c r="EL57" s="971">
        <v>0</v>
      </c>
      <c r="EM57" s="396">
        <v>0</v>
      </c>
      <c r="EN57" s="396">
        <v>0</v>
      </c>
      <c r="EO57" s="396">
        <v>0</v>
      </c>
      <c r="EP57" s="971">
        <v>0</v>
      </c>
      <c r="EQ57" s="396">
        <v>0</v>
      </c>
      <c r="ER57" s="396">
        <v>0</v>
      </c>
      <c r="ES57" s="396">
        <v>0</v>
      </c>
      <c r="ET57" s="664"/>
      <c r="EU57" s="303"/>
      <c r="EV57" s="396" t="s">
        <v>442</v>
      </c>
      <c r="EW57" s="396" t="s">
        <v>363</v>
      </c>
      <c r="EX57" s="396" t="s">
        <v>354</v>
      </c>
      <c r="EY57" s="396">
        <v>1</v>
      </c>
      <c r="EZ57" s="396" t="s">
        <v>11</v>
      </c>
      <c r="FA57" s="396" t="s">
        <v>232</v>
      </c>
      <c r="FB57" s="396" t="s">
        <v>9</v>
      </c>
      <c r="FC57" s="396" t="s">
        <v>232</v>
      </c>
      <c r="FD57" s="396" t="s">
        <v>355</v>
      </c>
    </row>
    <row r="58" spans="1:160" customFormat="1">
      <c r="A58">
        <v>67</v>
      </c>
      <c r="B58">
        <v>1</v>
      </c>
      <c r="C58" t="s">
        <v>440</v>
      </c>
      <c r="D58" t="s">
        <v>441</v>
      </c>
      <c r="H58">
        <v>700</v>
      </c>
      <c r="I58">
        <v>41</v>
      </c>
      <c r="J58">
        <v>1</v>
      </c>
      <c r="K58">
        <v>0</v>
      </c>
      <c r="L58">
        <v>1</v>
      </c>
      <c r="M58">
        <v>0</v>
      </c>
      <c r="N58" s="1250" t="s">
        <v>442</v>
      </c>
      <c r="O58" s="1250">
        <v>0</v>
      </c>
      <c r="P58">
        <v>4</v>
      </c>
      <c r="Q58">
        <v>0</v>
      </c>
      <c r="R58">
        <v>4</v>
      </c>
      <c r="S58">
        <v>0</v>
      </c>
      <c r="T58">
        <v>0</v>
      </c>
      <c r="U58">
        <v>0</v>
      </c>
      <c r="V58">
        <v>0</v>
      </c>
      <c r="W58">
        <v>0</v>
      </c>
      <c r="X58">
        <v>4</v>
      </c>
      <c r="Y58">
        <v>0</v>
      </c>
      <c r="Z58">
        <v>4</v>
      </c>
      <c r="AA58">
        <v>0</v>
      </c>
      <c r="AB58">
        <v>0</v>
      </c>
      <c r="AC58">
        <v>0</v>
      </c>
      <c r="AD58">
        <v>0</v>
      </c>
      <c r="AE58">
        <v>0</v>
      </c>
      <c r="AF58">
        <v>0</v>
      </c>
      <c r="AG58">
        <v>0</v>
      </c>
      <c r="AH58">
        <v>0</v>
      </c>
      <c r="AI58">
        <v>0</v>
      </c>
      <c r="AJ58">
        <v>0</v>
      </c>
      <c r="AK58">
        <v>0</v>
      </c>
      <c r="AL58">
        <v>0</v>
      </c>
      <c r="AM58">
        <v>0</v>
      </c>
      <c r="AN58">
        <v>4</v>
      </c>
      <c r="AO58">
        <v>0</v>
      </c>
      <c r="AP58">
        <v>4</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4</v>
      </c>
      <c r="BY58">
        <v>0</v>
      </c>
      <c r="BZ58">
        <v>0</v>
      </c>
      <c r="CA58">
        <v>0</v>
      </c>
      <c r="CB58">
        <v>4</v>
      </c>
      <c r="CC58">
        <v>0</v>
      </c>
      <c r="CD58">
        <v>0</v>
      </c>
      <c r="CE58">
        <v>0</v>
      </c>
      <c r="CF58">
        <v>4</v>
      </c>
      <c r="CG58">
        <v>0</v>
      </c>
      <c r="CH58">
        <v>0</v>
      </c>
      <c r="CI58">
        <v>0</v>
      </c>
      <c r="CJ58">
        <v>4</v>
      </c>
      <c r="CK58">
        <v>0</v>
      </c>
      <c r="CL58">
        <v>0</v>
      </c>
      <c r="CM58">
        <v>0</v>
      </c>
      <c r="CN58">
        <v>1</v>
      </c>
      <c r="CO58">
        <v>1</v>
      </c>
      <c r="CP58">
        <v>1</v>
      </c>
      <c r="CQ58">
        <v>0</v>
      </c>
      <c r="CR58">
        <v>0.5</v>
      </c>
      <c r="CS58">
        <v>1</v>
      </c>
      <c r="CT58">
        <v>0</v>
      </c>
      <c r="CU58">
        <v>0</v>
      </c>
      <c r="CV58">
        <v>1</v>
      </c>
      <c r="CW58">
        <v>0</v>
      </c>
      <c r="CX58">
        <v>0</v>
      </c>
      <c r="CY58">
        <v>0</v>
      </c>
      <c r="CZ58">
        <v>0</v>
      </c>
      <c r="DA58">
        <v>0</v>
      </c>
      <c r="DB58">
        <v>0</v>
      </c>
      <c r="DC58">
        <v>0</v>
      </c>
      <c r="DD58">
        <v>0</v>
      </c>
      <c r="DE58">
        <v>0</v>
      </c>
      <c r="DF58">
        <v>0</v>
      </c>
      <c r="DG58">
        <v>0</v>
      </c>
      <c r="DH58">
        <v>0</v>
      </c>
      <c r="DI58">
        <v>0</v>
      </c>
      <c r="DJ58">
        <v>0</v>
      </c>
      <c r="DK58" s="664"/>
      <c r="DL58" s="398">
        <v>0</v>
      </c>
      <c r="DM58" s="303">
        <v>0</v>
      </c>
      <c r="DN58" s="303">
        <v>0</v>
      </c>
      <c r="DO58" s="393">
        <v>0</v>
      </c>
      <c r="DP58" s="303">
        <v>0</v>
      </c>
      <c r="DQ58" s="303">
        <v>0</v>
      </c>
      <c r="DR58" s="303">
        <v>0</v>
      </c>
      <c r="DS58" s="393">
        <v>0</v>
      </c>
      <c r="DT58" s="303">
        <v>0</v>
      </c>
      <c r="DU58" s="303">
        <v>0</v>
      </c>
      <c r="DV58" s="303">
        <v>0</v>
      </c>
      <c r="DW58" s="303">
        <v>0</v>
      </c>
      <c r="DX58" s="303">
        <v>0</v>
      </c>
      <c r="DY58" s="303">
        <v>0</v>
      </c>
      <c r="DZ58" s="303">
        <v>0</v>
      </c>
      <c r="EA58" s="303">
        <v>0</v>
      </c>
      <c r="EB58" s="303">
        <v>0</v>
      </c>
      <c r="EC58" s="303">
        <v>0</v>
      </c>
      <c r="ED58" s="398">
        <v>0</v>
      </c>
      <c r="EE58" s="303">
        <v>0</v>
      </c>
      <c r="EF58" s="303">
        <v>0</v>
      </c>
      <c r="EG58" s="393">
        <v>0</v>
      </c>
      <c r="EH58" s="910">
        <v>0</v>
      </c>
      <c r="EI58" s="398">
        <v>4</v>
      </c>
      <c r="EJ58" s="393" t="b">
        <v>1</v>
      </c>
      <c r="EK58" s="971">
        <v>3</v>
      </c>
      <c r="EL58" s="971">
        <v>4</v>
      </c>
      <c r="EM58" s="396">
        <v>0</v>
      </c>
      <c r="EN58" s="396">
        <v>1</v>
      </c>
      <c r="EO58" s="396">
        <v>0</v>
      </c>
      <c r="EP58" s="971">
        <v>0</v>
      </c>
      <c r="EQ58" s="396">
        <v>0</v>
      </c>
      <c r="ER58" s="396">
        <v>0</v>
      </c>
      <c r="ES58" s="396">
        <v>0</v>
      </c>
      <c r="ET58" s="664"/>
      <c r="EU58" s="303"/>
      <c r="EV58" s="396" t="s">
        <v>442</v>
      </c>
      <c r="EW58" s="396" t="s">
        <v>363</v>
      </c>
      <c r="EX58" s="396" t="s">
        <v>354</v>
      </c>
      <c r="EY58" s="396">
        <v>4</v>
      </c>
      <c r="EZ58" s="396" t="s">
        <v>11</v>
      </c>
      <c r="FA58" s="396" t="s">
        <v>232</v>
      </c>
      <c r="FB58" s="396" t="s">
        <v>9</v>
      </c>
      <c r="FC58" s="396" t="s">
        <v>232</v>
      </c>
      <c r="FD58" s="396" t="s">
        <v>358</v>
      </c>
    </row>
    <row r="59" spans="1:160" customFormat="1">
      <c r="A59">
        <v>68</v>
      </c>
      <c r="B59">
        <v>1</v>
      </c>
      <c r="C59" t="s">
        <v>440</v>
      </c>
      <c r="D59" t="s">
        <v>441</v>
      </c>
      <c r="H59">
        <v>700</v>
      </c>
      <c r="I59">
        <v>41</v>
      </c>
      <c r="J59">
        <v>1</v>
      </c>
      <c r="K59">
        <v>0</v>
      </c>
      <c r="L59">
        <v>1</v>
      </c>
      <c r="M59">
        <v>0</v>
      </c>
      <c r="N59" s="1250" t="s">
        <v>442</v>
      </c>
      <c r="O59" s="1250">
        <v>0</v>
      </c>
      <c r="P59">
        <v>2</v>
      </c>
      <c r="Q59">
        <v>0</v>
      </c>
      <c r="R59">
        <v>2</v>
      </c>
      <c r="S59">
        <v>0</v>
      </c>
      <c r="T59">
        <v>2</v>
      </c>
      <c r="U59">
        <v>0</v>
      </c>
      <c r="V59">
        <v>1</v>
      </c>
      <c r="W59">
        <v>0</v>
      </c>
      <c r="X59">
        <v>4</v>
      </c>
      <c r="Y59">
        <v>0</v>
      </c>
      <c r="Z59">
        <v>3</v>
      </c>
      <c r="AA59">
        <v>0</v>
      </c>
      <c r="AB59">
        <v>0</v>
      </c>
      <c r="AC59">
        <v>0</v>
      </c>
      <c r="AD59">
        <v>0</v>
      </c>
      <c r="AE59">
        <v>0</v>
      </c>
      <c r="AF59">
        <v>0</v>
      </c>
      <c r="AG59">
        <v>0</v>
      </c>
      <c r="AH59">
        <v>0</v>
      </c>
      <c r="AI59">
        <v>0</v>
      </c>
      <c r="AJ59">
        <v>0</v>
      </c>
      <c r="AK59">
        <v>0</v>
      </c>
      <c r="AL59">
        <v>0</v>
      </c>
      <c r="AM59">
        <v>0</v>
      </c>
      <c r="AN59">
        <v>4</v>
      </c>
      <c r="AO59">
        <v>0</v>
      </c>
      <c r="AP59">
        <v>3</v>
      </c>
      <c r="AQ59">
        <v>0</v>
      </c>
      <c r="AR59">
        <v>0</v>
      </c>
      <c r="AS59">
        <v>0</v>
      </c>
      <c r="AT59">
        <v>0</v>
      </c>
      <c r="AU59">
        <v>0</v>
      </c>
      <c r="AV59">
        <v>0</v>
      </c>
      <c r="AW59">
        <v>0</v>
      </c>
      <c r="AX59">
        <v>0</v>
      </c>
      <c r="AY59">
        <v>0</v>
      </c>
      <c r="AZ59">
        <v>0</v>
      </c>
      <c r="BA59">
        <v>0</v>
      </c>
      <c r="BB59">
        <v>0</v>
      </c>
      <c r="BC59">
        <v>0</v>
      </c>
      <c r="BD59">
        <v>0</v>
      </c>
      <c r="BE59">
        <v>0</v>
      </c>
      <c r="BF59">
        <v>0</v>
      </c>
      <c r="BG59">
        <v>0</v>
      </c>
      <c r="BH59">
        <v>2</v>
      </c>
      <c r="BI59">
        <v>2</v>
      </c>
      <c r="BJ59">
        <v>0</v>
      </c>
      <c r="BK59">
        <v>0</v>
      </c>
      <c r="BL59">
        <v>1</v>
      </c>
      <c r="BM59">
        <v>1</v>
      </c>
      <c r="BN59">
        <v>0</v>
      </c>
      <c r="BO59">
        <v>0</v>
      </c>
      <c r="BP59">
        <v>0</v>
      </c>
      <c r="BQ59">
        <v>0</v>
      </c>
      <c r="BR59">
        <v>0</v>
      </c>
      <c r="BS59">
        <v>0</v>
      </c>
      <c r="BT59">
        <v>0</v>
      </c>
      <c r="BU59">
        <v>0</v>
      </c>
      <c r="BV59">
        <v>0</v>
      </c>
      <c r="BW59">
        <v>0</v>
      </c>
      <c r="BX59">
        <v>2</v>
      </c>
      <c r="BY59">
        <v>0</v>
      </c>
      <c r="BZ59">
        <v>0</v>
      </c>
      <c r="CA59">
        <v>0</v>
      </c>
      <c r="CB59">
        <v>2</v>
      </c>
      <c r="CC59">
        <v>0</v>
      </c>
      <c r="CD59">
        <v>0</v>
      </c>
      <c r="CE59">
        <v>0</v>
      </c>
      <c r="CF59">
        <v>4</v>
      </c>
      <c r="CG59">
        <v>2</v>
      </c>
      <c r="CH59">
        <v>0</v>
      </c>
      <c r="CI59">
        <v>0</v>
      </c>
      <c r="CJ59">
        <v>3</v>
      </c>
      <c r="CK59">
        <v>1</v>
      </c>
      <c r="CL59">
        <v>0</v>
      </c>
      <c r="CM59">
        <v>0</v>
      </c>
      <c r="CN59">
        <v>0</v>
      </c>
      <c r="CO59">
        <v>1</v>
      </c>
      <c r="CP59">
        <v>0</v>
      </c>
      <c r="CQ59">
        <v>0</v>
      </c>
      <c r="CR59">
        <v>0.25</v>
      </c>
      <c r="CS59">
        <v>1</v>
      </c>
      <c r="CT59">
        <v>0</v>
      </c>
      <c r="CU59">
        <v>0</v>
      </c>
      <c r="CV59">
        <v>0</v>
      </c>
      <c r="CW59">
        <v>0</v>
      </c>
      <c r="CX59">
        <v>0</v>
      </c>
      <c r="CY59">
        <v>0</v>
      </c>
      <c r="CZ59">
        <v>0</v>
      </c>
      <c r="DA59">
        <v>0</v>
      </c>
      <c r="DB59">
        <v>0</v>
      </c>
      <c r="DC59">
        <v>0</v>
      </c>
      <c r="DD59">
        <v>0</v>
      </c>
      <c r="DE59">
        <v>0</v>
      </c>
      <c r="DF59">
        <v>0</v>
      </c>
      <c r="DG59">
        <v>0</v>
      </c>
      <c r="DH59">
        <v>0</v>
      </c>
      <c r="DI59">
        <v>0</v>
      </c>
      <c r="DJ59">
        <v>0</v>
      </c>
      <c r="DK59" s="664"/>
      <c r="DL59" s="398">
        <v>0</v>
      </c>
      <c r="DM59" s="303">
        <v>0</v>
      </c>
      <c r="DN59" s="303">
        <v>0</v>
      </c>
      <c r="DO59" s="393">
        <v>0</v>
      </c>
      <c r="DP59" s="303">
        <v>0</v>
      </c>
      <c r="DQ59" s="303">
        <v>0</v>
      </c>
      <c r="DR59" s="303">
        <v>0</v>
      </c>
      <c r="DS59" s="393">
        <v>0</v>
      </c>
      <c r="DT59" s="303">
        <v>0</v>
      </c>
      <c r="DU59" s="303">
        <v>0</v>
      </c>
      <c r="DV59" s="303">
        <v>0</v>
      </c>
      <c r="DW59" s="303">
        <v>0</v>
      </c>
      <c r="DX59" s="303">
        <v>0</v>
      </c>
      <c r="DY59" s="303">
        <v>0</v>
      </c>
      <c r="DZ59" s="303">
        <v>0</v>
      </c>
      <c r="EA59" s="303">
        <v>0</v>
      </c>
      <c r="EB59" s="303">
        <v>0</v>
      </c>
      <c r="EC59" s="303">
        <v>0</v>
      </c>
      <c r="ED59" s="398">
        <v>0</v>
      </c>
      <c r="EE59" s="303">
        <v>0</v>
      </c>
      <c r="EF59" s="303">
        <v>0</v>
      </c>
      <c r="EG59" s="393">
        <v>0</v>
      </c>
      <c r="EH59" s="910">
        <v>0</v>
      </c>
      <c r="EI59" s="398">
        <v>4</v>
      </c>
      <c r="EJ59" s="393" t="b">
        <v>0</v>
      </c>
      <c r="EK59" s="971">
        <v>2</v>
      </c>
      <c r="EL59" s="971">
        <v>3</v>
      </c>
      <c r="EM59" s="396">
        <v>1</v>
      </c>
      <c r="EN59" s="396">
        <v>0</v>
      </c>
      <c r="EO59" s="396">
        <v>0</v>
      </c>
      <c r="EP59" s="971">
        <v>0</v>
      </c>
      <c r="EQ59" s="396">
        <v>0</v>
      </c>
      <c r="ER59" s="396">
        <v>0</v>
      </c>
      <c r="ES59" s="396">
        <v>0</v>
      </c>
      <c r="ET59" s="664"/>
      <c r="EU59" s="303"/>
      <c r="EV59" s="396" t="s">
        <v>442</v>
      </c>
      <c r="EW59" s="396" t="s">
        <v>363</v>
      </c>
      <c r="EX59" s="396" t="s">
        <v>354</v>
      </c>
      <c r="EY59" s="396">
        <v>3</v>
      </c>
      <c r="EZ59" s="396" t="s">
        <v>11</v>
      </c>
      <c r="FA59" s="396" t="s">
        <v>232</v>
      </c>
      <c r="FB59" s="396" t="s">
        <v>9</v>
      </c>
      <c r="FC59" s="396" t="s">
        <v>232</v>
      </c>
      <c r="FD59" s="396" t="s">
        <v>358</v>
      </c>
    </row>
    <row r="60" spans="1:160" customFormat="1">
      <c r="A60">
        <v>69</v>
      </c>
      <c r="B60">
        <v>1</v>
      </c>
      <c r="C60" t="s">
        <v>440</v>
      </c>
      <c r="D60" t="s">
        <v>441</v>
      </c>
      <c r="H60">
        <v>700</v>
      </c>
      <c r="I60">
        <v>42</v>
      </c>
      <c r="J60">
        <v>0</v>
      </c>
      <c r="K60">
        <v>1</v>
      </c>
      <c r="L60">
        <v>1</v>
      </c>
      <c r="M60">
        <v>0</v>
      </c>
      <c r="N60" s="1250" t="s">
        <v>442</v>
      </c>
      <c r="O60" s="1250">
        <v>0</v>
      </c>
      <c r="P60">
        <v>42</v>
      </c>
      <c r="Q60">
        <v>3</v>
      </c>
      <c r="R60">
        <v>41</v>
      </c>
      <c r="S60">
        <v>3</v>
      </c>
      <c r="T60">
        <v>0</v>
      </c>
      <c r="U60">
        <v>0</v>
      </c>
      <c r="V60">
        <v>0</v>
      </c>
      <c r="W60">
        <v>0</v>
      </c>
      <c r="X60">
        <v>42</v>
      </c>
      <c r="Y60">
        <v>3</v>
      </c>
      <c r="Z60">
        <v>41</v>
      </c>
      <c r="AA60">
        <v>3</v>
      </c>
      <c r="AB60">
        <v>2</v>
      </c>
      <c r="AC60">
        <v>0</v>
      </c>
      <c r="AD60">
        <v>3</v>
      </c>
      <c r="AE60">
        <v>0</v>
      </c>
      <c r="AF60">
        <v>0</v>
      </c>
      <c r="AG60">
        <v>0</v>
      </c>
      <c r="AH60">
        <v>0</v>
      </c>
      <c r="AI60">
        <v>0</v>
      </c>
      <c r="AJ60">
        <v>0</v>
      </c>
      <c r="AK60">
        <v>0</v>
      </c>
      <c r="AL60">
        <v>0</v>
      </c>
      <c r="AM60">
        <v>0</v>
      </c>
      <c r="AN60">
        <v>44</v>
      </c>
      <c r="AO60">
        <v>3</v>
      </c>
      <c r="AP60">
        <v>44</v>
      </c>
      <c r="AQ60">
        <v>3</v>
      </c>
      <c r="AR60">
        <v>0</v>
      </c>
      <c r="AS60">
        <v>0</v>
      </c>
      <c r="AT60">
        <v>0</v>
      </c>
      <c r="AU60">
        <v>0</v>
      </c>
      <c r="AV60">
        <v>0</v>
      </c>
      <c r="AW60">
        <v>0</v>
      </c>
      <c r="AX60">
        <v>0</v>
      </c>
      <c r="AY60">
        <v>0</v>
      </c>
      <c r="AZ60">
        <v>0</v>
      </c>
      <c r="BA60">
        <v>0</v>
      </c>
      <c r="BB60">
        <v>0</v>
      </c>
      <c r="BC60">
        <v>0</v>
      </c>
      <c r="BD60">
        <v>0</v>
      </c>
      <c r="BE60">
        <v>0</v>
      </c>
      <c r="BF60">
        <v>0</v>
      </c>
      <c r="BG60">
        <v>0</v>
      </c>
      <c r="BH60">
        <v>6</v>
      </c>
      <c r="BI60">
        <v>0</v>
      </c>
      <c r="BJ60">
        <v>3</v>
      </c>
      <c r="BK60">
        <v>0</v>
      </c>
      <c r="BL60">
        <v>5</v>
      </c>
      <c r="BM60">
        <v>0</v>
      </c>
      <c r="BN60">
        <v>3</v>
      </c>
      <c r="BO60">
        <v>0</v>
      </c>
      <c r="BP60">
        <v>0</v>
      </c>
      <c r="BQ60">
        <v>0</v>
      </c>
      <c r="BR60">
        <v>0</v>
      </c>
      <c r="BS60">
        <v>0</v>
      </c>
      <c r="BT60">
        <v>0</v>
      </c>
      <c r="BU60">
        <v>0</v>
      </c>
      <c r="BV60">
        <v>0</v>
      </c>
      <c r="BW60">
        <v>0</v>
      </c>
      <c r="BX60">
        <v>36</v>
      </c>
      <c r="BY60">
        <v>0</v>
      </c>
      <c r="BZ60">
        <v>0</v>
      </c>
      <c r="CA60">
        <v>0</v>
      </c>
      <c r="CB60">
        <v>36</v>
      </c>
      <c r="CC60">
        <v>0</v>
      </c>
      <c r="CD60">
        <v>0</v>
      </c>
      <c r="CE60">
        <v>0</v>
      </c>
      <c r="CF60">
        <v>42</v>
      </c>
      <c r="CG60">
        <v>0</v>
      </c>
      <c r="CH60">
        <v>3</v>
      </c>
      <c r="CI60">
        <v>0</v>
      </c>
      <c r="CJ60">
        <v>41</v>
      </c>
      <c r="CK60">
        <v>0</v>
      </c>
      <c r="CL60">
        <v>3</v>
      </c>
      <c r="CM60">
        <v>0</v>
      </c>
      <c r="CN60">
        <v>5</v>
      </c>
      <c r="CO60">
        <v>5</v>
      </c>
      <c r="CP60">
        <v>5</v>
      </c>
      <c r="CQ60">
        <v>0</v>
      </c>
      <c r="CR60">
        <v>0.21276595744680851</v>
      </c>
      <c r="CS60">
        <v>0</v>
      </c>
      <c r="CT60">
        <v>0</v>
      </c>
      <c r="CU60">
        <v>0</v>
      </c>
      <c r="CV60">
        <v>0</v>
      </c>
      <c r="CW60">
        <v>0</v>
      </c>
      <c r="CX60">
        <v>0</v>
      </c>
      <c r="CY60">
        <v>0</v>
      </c>
      <c r="CZ60">
        <v>0</v>
      </c>
      <c r="DA60">
        <v>0</v>
      </c>
      <c r="DB60">
        <v>0</v>
      </c>
      <c r="DC60">
        <v>0</v>
      </c>
      <c r="DD60">
        <v>0</v>
      </c>
      <c r="DE60">
        <v>0</v>
      </c>
      <c r="DF60">
        <v>0</v>
      </c>
      <c r="DG60">
        <v>0</v>
      </c>
      <c r="DH60">
        <v>0</v>
      </c>
      <c r="DI60">
        <v>0</v>
      </c>
      <c r="DJ60">
        <v>0</v>
      </c>
      <c r="DK60" s="664"/>
      <c r="DL60" s="398">
        <v>0</v>
      </c>
      <c r="DM60" s="303">
        <v>0</v>
      </c>
      <c r="DN60" s="303">
        <v>0</v>
      </c>
      <c r="DO60" s="393">
        <v>0</v>
      </c>
      <c r="DP60" s="303">
        <v>0</v>
      </c>
      <c r="DQ60" s="303">
        <v>0</v>
      </c>
      <c r="DR60" s="303">
        <v>0</v>
      </c>
      <c r="DS60" s="393">
        <v>0</v>
      </c>
      <c r="DT60" s="303">
        <v>0</v>
      </c>
      <c r="DU60" s="303">
        <v>0</v>
      </c>
      <c r="DV60" s="303">
        <v>0</v>
      </c>
      <c r="DW60" s="303">
        <v>0</v>
      </c>
      <c r="DX60" s="303">
        <v>0</v>
      </c>
      <c r="DY60" s="303">
        <v>0</v>
      </c>
      <c r="DZ60" s="303">
        <v>0</v>
      </c>
      <c r="EA60" s="303">
        <v>0</v>
      </c>
      <c r="EB60" s="303">
        <v>0</v>
      </c>
      <c r="EC60" s="303">
        <v>0</v>
      </c>
      <c r="ED60" s="398">
        <v>0</v>
      </c>
      <c r="EE60" s="303">
        <v>0</v>
      </c>
      <c r="EF60" s="303">
        <v>0</v>
      </c>
      <c r="EG60" s="393">
        <v>0</v>
      </c>
      <c r="EH60" s="910">
        <v>0</v>
      </c>
      <c r="EI60" s="398">
        <v>47</v>
      </c>
      <c r="EJ60" s="393" t="b">
        <v>1</v>
      </c>
      <c r="EK60" s="971">
        <v>0</v>
      </c>
      <c r="EL60" s="971">
        <v>0</v>
      </c>
      <c r="EM60" s="396">
        <v>0</v>
      </c>
      <c r="EN60" s="396">
        <v>0</v>
      </c>
      <c r="EO60" s="396">
        <v>0</v>
      </c>
      <c r="EP60" s="971">
        <v>0</v>
      </c>
      <c r="EQ60" s="396">
        <v>0</v>
      </c>
      <c r="ER60" s="396">
        <v>0</v>
      </c>
      <c r="ES60" s="396">
        <v>0</v>
      </c>
      <c r="ET60" s="664"/>
      <c r="EU60" s="303"/>
      <c r="EV60" s="396" t="s">
        <v>442</v>
      </c>
      <c r="EW60" s="396" t="s">
        <v>363</v>
      </c>
      <c r="EX60" s="396" t="s">
        <v>354</v>
      </c>
      <c r="EY60" s="396">
        <v>47</v>
      </c>
      <c r="EZ60" s="396" t="s">
        <v>12</v>
      </c>
      <c r="FA60" s="396" t="s">
        <v>232</v>
      </c>
      <c r="FB60" s="396" t="s">
        <v>9</v>
      </c>
      <c r="FC60" s="396" t="s">
        <v>232</v>
      </c>
      <c r="FD60" s="396" t="s">
        <v>358</v>
      </c>
    </row>
    <row r="61" spans="1:160" customFormat="1">
      <c r="A61">
        <v>70</v>
      </c>
      <c r="B61">
        <v>1</v>
      </c>
      <c r="C61">
        <v>0</v>
      </c>
      <c r="D61">
        <v>0</v>
      </c>
      <c r="H61">
        <v>700</v>
      </c>
      <c r="I61">
        <v>43</v>
      </c>
      <c r="J61">
        <v>1</v>
      </c>
      <c r="K61">
        <v>0</v>
      </c>
      <c r="L61">
        <v>1</v>
      </c>
      <c r="M61">
        <v>0</v>
      </c>
      <c r="N61" s="1250" t="s">
        <v>443</v>
      </c>
      <c r="O61" s="1250">
        <v>0</v>
      </c>
      <c r="P61">
        <v>56</v>
      </c>
      <c r="Q61">
        <v>4</v>
      </c>
      <c r="R61">
        <v>60</v>
      </c>
      <c r="S61">
        <v>4</v>
      </c>
      <c r="T61">
        <v>2</v>
      </c>
      <c r="U61">
        <v>1</v>
      </c>
      <c r="V61">
        <v>2</v>
      </c>
      <c r="W61">
        <v>1</v>
      </c>
      <c r="X61">
        <v>58</v>
      </c>
      <c r="Y61">
        <v>5</v>
      </c>
      <c r="Z61">
        <v>62</v>
      </c>
      <c r="AA61">
        <v>5</v>
      </c>
      <c r="AB61">
        <v>2</v>
      </c>
      <c r="AC61">
        <v>0</v>
      </c>
      <c r="AD61">
        <v>1</v>
      </c>
      <c r="AE61">
        <v>1</v>
      </c>
      <c r="AF61">
        <v>0</v>
      </c>
      <c r="AG61">
        <v>0</v>
      </c>
      <c r="AH61">
        <v>0</v>
      </c>
      <c r="AI61">
        <v>0</v>
      </c>
      <c r="AJ61">
        <v>5</v>
      </c>
      <c r="AK61">
        <v>0</v>
      </c>
      <c r="AL61">
        <v>5</v>
      </c>
      <c r="AM61">
        <v>0</v>
      </c>
      <c r="AN61">
        <v>65</v>
      </c>
      <c r="AO61">
        <v>5</v>
      </c>
      <c r="AP61">
        <v>68</v>
      </c>
      <c r="AQ61">
        <v>6</v>
      </c>
      <c r="AR61">
        <v>0</v>
      </c>
      <c r="AS61">
        <v>0</v>
      </c>
      <c r="AT61">
        <v>0</v>
      </c>
      <c r="AU61">
        <v>0</v>
      </c>
      <c r="AV61">
        <v>0</v>
      </c>
      <c r="AW61">
        <v>0</v>
      </c>
      <c r="AX61">
        <v>0</v>
      </c>
      <c r="AY61">
        <v>0</v>
      </c>
      <c r="AZ61">
        <v>0</v>
      </c>
      <c r="BA61">
        <v>0</v>
      </c>
      <c r="BB61">
        <v>0</v>
      </c>
      <c r="BC61">
        <v>0</v>
      </c>
      <c r="BD61">
        <v>0</v>
      </c>
      <c r="BE61">
        <v>0</v>
      </c>
      <c r="BF61">
        <v>0</v>
      </c>
      <c r="BG61">
        <v>0</v>
      </c>
      <c r="BH61">
        <v>12</v>
      </c>
      <c r="BI61">
        <v>1</v>
      </c>
      <c r="BJ61">
        <v>5</v>
      </c>
      <c r="BK61">
        <v>1</v>
      </c>
      <c r="BL61">
        <v>16</v>
      </c>
      <c r="BM61">
        <v>1</v>
      </c>
      <c r="BN61">
        <v>5</v>
      </c>
      <c r="BO61">
        <v>1</v>
      </c>
      <c r="BP61">
        <v>0</v>
      </c>
      <c r="BQ61">
        <v>0</v>
      </c>
      <c r="BR61">
        <v>0</v>
      </c>
      <c r="BS61">
        <v>0</v>
      </c>
      <c r="BT61">
        <v>0</v>
      </c>
      <c r="BU61">
        <v>0</v>
      </c>
      <c r="BV61">
        <v>0</v>
      </c>
      <c r="BW61">
        <v>0</v>
      </c>
      <c r="BX61">
        <v>46</v>
      </c>
      <c r="BY61">
        <v>1</v>
      </c>
      <c r="BZ61">
        <v>0</v>
      </c>
      <c r="CA61">
        <v>0</v>
      </c>
      <c r="CB61">
        <v>46</v>
      </c>
      <c r="CC61">
        <v>1</v>
      </c>
      <c r="CD61">
        <v>0</v>
      </c>
      <c r="CE61">
        <v>0</v>
      </c>
      <c r="CF61">
        <v>58</v>
      </c>
      <c r="CG61">
        <v>2</v>
      </c>
      <c r="CH61">
        <v>5</v>
      </c>
      <c r="CI61">
        <v>1</v>
      </c>
      <c r="CJ61">
        <v>62</v>
      </c>
      <c r="CK61">
        <v>2</v>
      </c>
      <c r="CL61">
        <v>5</v>
      </c>
      <c r="CM61">
        <v>1</v>
      </c>
      <c r="CN61">
        <v>13</v>
      </c>
      <c r="CO61">
        <v>9</v>
      </c>
      <c r="CP61">
        <v>7</v>
      </c>
      <c r="CQ61">
        <v>0</v>
      </c>
      <c r="CR61">
        <v>0.31428571428571428</v>
      </c>
      <c r="CS61">
        <v>12</v>
      </c>
      <c r="CT61">
        <v>1</v>
      </c>
      <c r="CU61">
        <v>0</v>
      </c>
      <c r="CV61">
        <v>0</v>
      </c>
      <c r="CW61">
        <v>0</v>
      </c>
      <c r="CX61">
        <v>0</v>
      </c>
      <c r="CY61">
        <v>0</v>
      </c>
      <c r="CZ61">
        <v>0</v>
      </c>
      <c r="DA61">
        <v>0</v>
      </c>
      <c r="DB61">
        <v>13</v>
      </c>
      <c r="DC61">
        <v>0</v>
      </c>
      <c r="DD61">
        <v>0</v>
      </c>
      <c r="DE61">
        <v>0</v>
      </c>
      <c r="DF61">
        <v>1</v>
      </c>
      <c r="DG61">
        <v>1</v>
      </c>
      <c r="DH61">
        <v>0</v>
      </c>
      <c r="DI61">
        <v>0</v>
      </c>
      <c r="DJ61">
        <v>0</v>
      </c>
      <c r="DK61" s="664"/>
      <c r="DL61" s="398">
        <v>0</v>
      </c>
      <c r="DM61" s="303">
        <v>0</v>
      </c>
      <c r="DN61" s="303">
        <v>0</v>
      </c>
      <c r="DO61" s="393">
        <v>0</v>
      </c>
      <c r="DP61" s="303">
        <v>0</v>
      </c>
      <c r="DQ61" s="303">
        <v>0</v>
      </c>
      <c r="DR61" s="303">
        <v>0</v>
      </c>
      <c r="DS61" s="393">
        <v>0</v>
      </c>
      <c r="DT61" s="303">
        <v>0</v>
      </c>
      <c r="DU61" s="303">
        <v>0</v>
      </c>
      <c r="DV61" s="303">
        <v>0</v>
      </c>
      <c r="DW61" s="303">
        <v>0</v>
      </c>
      <c r="DX61" s="303">
        <v>0</v>
      </c>
      <c r="DY61" s="303">
        <v>0</v>
      </c>
      <c r="DZ61" s="303">
        <v>0</v>
      </c>
      <c r="EA61" s="303">
        <v>0</v>
      </c>
      <c r="EB61" s="303">
        <v>0</v>
      </c>
      <c r="EC61" s="303">
        <v>0</v>
      </c>
      <c r="ED61" s="398">
        <v>0</v>
      </c>
      <c r="EE61" s="303">
        <v>0</v>
      </c>
      <c r="EF61" s="303">
        <v>0</v>
      </c>
      <c r="EG61" s="393">
        <v>0</v>
      </c>
      <c r="EH61" s="910">
        <v>0</v>
      </c>
      <c r="EI61" s="398">
        <v>70</v>
      </c>
      <c r="EJ61" s="393" t="b">
        <v>0</v>
      </c>
      <c r="EK61" s="971">
        <v>49</v>
      </c>
      <c r="EL61" s="971">
        <v>74</v>
      </c>
      <c r="EM61" s="396">
        <v>0</v>
      </c>
      <c r="EN61" s="396">
        <v>1</v>
      </c>
      <c r="EO61" s="396">
        <v>0</v>
      </c>
      <c r="EP61" s="971">
        <v>74</v>
      </c>
      <c r="EQ61" s="396">
        <v>0</v>
      </c>
      <c r="ER61" s="396">
        <v>1</v>
      </c>
      <c r="ES61" s="396">
        <v>0</v>
      </c>
      <c r="ET61" s="664"/>
      <c r="EU61" s="303"/>
      <c r="EV61" s="396" t="s">
        <v>443</v>
      </c>
      <c r="EW61" s="396" t="s">
        <v>353</v>
      </c>
      <c r="EX61" s="396" t="s">
        <v>354</v>
      </c>
      <c r="EY61" s="396">
        <v>74</v>
      </c>
      <c r="EZ61" s="396" t="s">
        <v>12</v>
      </c>
      <c r="FA61" s="396" t="s">
        <v>232</v>
      </c>
      <c r="FB61" s="396" t="s">
        <v>9</v>
      </c>
      <c r="FC61" s="396" t="s">
        <v>232</v>
      </c>
      <c r="FD61" s="396" t="s">
        <v>358</v>
      </c>
    </row>
    <row r="62" spans="1:160" customFormat="1">
      <c r="A62">
        <v>71</v>
      </c>
      <c r="B62">
        <v>1</v>
      </c>
      <c r="C62" t="s">
        <v>444</v>
      </c>
      <c r="D62" t="s">
        <v>445</v>
      </c>
      <c r="H62">
        <v>700</v>
      </c>
      <c r="I62">
        <v>42</v>
      </c>
      <c r="J62">
        <v>1</v>
      </c>
      <c r="K62">
        <v>0</v>
      </c>
      <c r="L62">
        <v>1</v>
      </c>
      <c r="M62">
        <v>0</v>
      </c>
      <c r="N62" s="1250" t="s">
        <v>443</v>
      </c>
      <c r="O62" s="1250">
        <v>0</v>
      </c>
      <c r="P62">
        <v>62</v>
      </c>
      <c r="Q62">
        <v>3</v>
      </c>
      <c r="R62">
        <v>69</v>
      </c>
      <c r="S62">
        <v>4</v>
      </c>
      <c r="T62">
        <v>1</v>
      </c>
      <c r="U62">
        <v>3</v>
      </c>
      <c r="V62">
        <v>1</v>
      </c>
      <c r="W62">
        <v>3</v>
      </c>
      <c r="X62">
        <v>63</v>
      </c>
      <c r="Y62">
        <v>6</v>
      </c>
      <c r="Z62">
        <v>70</v>
      </c>
      <c r="AA62">
        <v>7</v>
      </c>
      <c r="AB62">
        <v>9</v>
      </c>
      <c r="AC62">
        <v>0</v>
      </c>
      <c r="AD62">
        <v>5</v>
      </c>
      <c r="AE62">
        <v>0</v>
      </c>
      <c r="AF62">
        <v>1</v>
      </c>
      <c r="AG62">
        <v>0</v>
      </c>
      <c r="AH62">
        <v>0</v>
      </c>
      <c r="AI62">
        <v>0</v>
      </c>
      <c r="AJ62">
        <v>3</v>
      </c>
      <c r="AK62">
        <v>0</v>
      </c>
      <c r="AL62">
        <v>4</v>
      </c>
      <c r="AM62">
        <v>0</v>
      </c>
      <c r="AN62">
        <v>76</v>
      </c>
      <c r="AO62">
        <v>6</v>
      </c>
      <c r="AP62">
        <v>79</v>
      </c>
      <c r="AQ62">
        <v>7</v>
      </c>
      <c r="AR62">
        <v>1</v>
      </c>
      <c r="AS62">
        <v>0</v>
      </c>
      <c r="AT62">
        <v>0</v>
      </c>
      <c r="AU62">
        <v>0</v>
      </c>
      <c r="AV62">
        <v>1</v>
      </c>
      <c r="AW62">
        <v>0</v>
      </c>
      <c r="AX62">
        <v>0</v>
      </c>
      <c r="AY62">
        <v>0</v>
      </c>
      <c r="AZ62">
        <v>1</v>
      </c>
      <c r="BA62">
        <v>0</v>
      </c>
      <c r="BB62">
        <v>0</v>
      </c>
      <c r="BC62">
        <v>0</v>
      </c>
      <c r="BD62">
        <v>1</v>
      </c>
      <c r="BE62">
        <v>0</v>
      </c>
      <c r="BF62">
        <v>0</v>
      </c>
      <c r="BG62">
        <v>0</v>
      </c>
      <c r="BH62">
        <v>7</v>
      </c>
      <c r="BI62">
        <v>0</v>
      </c>
      <c r="BJ62">
        <v>5</v>
      </c>
      <c r="BK62">
        <v>2</v>
      </c>
      <c r="BL62">
        <v>10</v>
      </c>
      <c r="BM62">
        <v>0</v>
      </c>
      <c r="BN62">
        <v>6</v>
      </c>
      <c r="BO62">
        <v>2</v>
      </c>
      <c r="BP62">
        <v>0</v>
      </c>
      <c r="BQ62">
        <v>0</v>
      </c>
      <c r="BR62">
        <v>0</v>
      </c>
      <c r="BS62">
        <v>0</v>
      </c>
      <c r="BT62">
        <v>0</v>
      </c>
      <c r="BU62">
        <v>0</v>
      </c>
      <c r="BV62">
        <v>0</v>
      </c>
      <c r="BW62">
        <v>0</v>
      </c>
      <c r="BX62">
        <v>54</v>
      </c>
      <c r="BY62">
        <v>1</v>
      </c>
      <c r="BZ62">
        <v>1</v>
      </c>
      <c r="CA62">
        <v>1</v>
      </c>
      <c r="CB62">
        <v>58</v>
      </c>
      <c r="CC62">
        <v>1</v>
      </c>
      <c r="CD62">
        <v>1</v>
      </c>
      <c r="CE62">
        <v>1</v>
      </c>
      <c r="CF62">
        <v>63</v>
      </c>
      <c r="CG62">
        <v>1</v>
      </c>
      <c r="CH62">
        <v>6</v>
      </c>
      <c r="CI62">
        <v>3</v>
      </c>
      <c r="CJ62">
        <v>70</v>
      </c>
      <c r="CK62">
        <v>1</v>
      </c>
      <c r="CL62">
        <v>7</v>
      </c>
      <c r="CM62">
        <v>3</v>
      </c>
      <c r="CN62">
        <v>8</v>
      </c>
      <c r="CO62">
        <v>4</v>
      </c>
      <c r="CP62">
        <v>4</v>
      </c>
      <c r="CQ62">
        <v>0</v>
      </c>
      <c r="CR62">
        <v>0.14634146341463414</v>
      </c>
      <c r="CS62">
        <v>14</v>
      </c>
      <c r="CT62">
        <v>1</v>
      </c>
      <c r="CU62">
        <v>0</v>
      </c>
      <c r="CV62">
        <v>0</v>
      </c>
      <c r="CW62">
        <v>0</v>
      </c>
      <c r="CX62">
        <v>0</v>
      </c>
      <c r="CY62">
        <v>1</v>
      </c>
      <c r="CZ62">
        <v>1</v>
      </c>
      <c r="DA62">
        <v>0</v>
      </c>
      <c r="DB62">
        <v>5</v>
      </c>
      <c r="DC62">
        <v>0</v>
      </c>
      <c r="DD62">
        <v>0</v>
      </c>
      <c r="DE62">
        <v>1</v>
      </c>
      <c r="DF62">
        <v>1</v>
      </c>
      <c r="DG62">
        <v>0</v>
      </c>
      <c r="DH62">
        <v>0</v>
      </c>
      <c r="DI62">
        <v>0</v>
      </c>
      <c r="DJ62">
        <v>0</v>
      </c>
      <c r="DK62" s="664"/>
      <c r="DL62" s="398">
        <v>0</v>
      </c>
      <c r="DM62" s="303">
        <v>0</v>
      </c>
      <c r="DN62" s="303">
        <v>0</v>
      </c>
      <c r="DO62" s="393">
        <v>0</v>
      </c>
      <c r="DP62" s="303">
        <v>0</v>
      </c>
      <c r="DQ62" s="303">
        <v>0</v>
      </c>
      <c r="DR62" s="303">
        <v>0</v>
      </c>
      <c r="DS62" s="393">
        <v>0</v>
      </c>
      <c r="DT62" s="303">
        <v>0</v>
      </c>
      <c r="DU62" s="303">
        <v>0</v>
      </c>
      <c r="DV62" s="303">
        <v>0</v>
      </c>
      <c r="DW62" s="303">
        <v>0</v>
      </c>
      <c r="DX62" s="303">
        <v>0</v>
      </c>
      <c r="DY62" s="303">
        <v>0</v>
      </c>
      <c r="DZ62" s="303">
        <v>0</v>
      </c>
      <c r="EA62" s="303">
        <v>0</v>
      </c>
      <c r="EB62" s="303">
        <v>0</v>
      </c>
      <c r="EC62" s="303">
        <v>0</v>
      </c>
      <c r="ED62" s="398">
        <v>0</v>
      </c>
      <c r="EE62" s="303">
        <v>0</v>
      </c>
      <c r="EF62" s="303">
        <v>0</v>
      </c>
      <c r="EG62" s="393">
        <v>0</v>
      </c>
      <c r="EH62" s="910">
        <v>0</v>
      </c>
      <c r="EI62" s="398">
        <v>82</v>
      </c>
      <c r="EJ62" s="393" t="b">
        <v>0</v>
      </c>
      <c r="EK62" s="971">
        <v>67</v>
      </c>
      <c r="EL62" s="971">
        <v>86</v>
      </c>
      <c r="EM62" s="396">
        <v>0</v>
      </c>
      <c r="EN62" s="396">
        <v>0</v>
      </c>
      <c r="EO62" s="396">
        <v>1</v>
      </c>
      <c r="EP62" s="971">
        <v>86</v>
      </c>
      <c r="EQ62" s="396">
        <v>0</v>
      </c>
      <c r="ER62" s="396">
        <v>1</v>
      </c>
      <c r="ES62" s="396">
        <v>0</v>
      </c>
      <c r="ET62" s="664"/>
      <c r="EU62" s="303"/>
      <c r="EV62" s="396" t="s">
        <v>443</v>
      </c>
      <c r="EW62" s="396" t="s">
        <v>353</v>
      </c>
      <c r="EX62" s="396" t="s">
        <v>354</v>
      </c>
      <c r="EY62" s="396">
        <v>86</v>
      </c>
      <c r="EZ62" s="396" t="s">
        <v>12</v>
      </c>
      <c r="FA62" s="396" t="s">
        <v>232</v>
      </c>
      <c r="FB62" s="396" t="s">
        <v>9</v>
      </c>
      <c r="FC62" s="396" t="s">
        <v>232</v>
      </c>
      <c r="FD62" s="396" t="s">
        <v>358</v>
      </c>
    </row>
    <row r="63" spans="1:160" customFormat="1">
      <c r="A63">
        <v>72</v>
      </c>
      <c r="B63">
        <v>1</v>
      </c>
      <c r="C63">
        <v>0</v>
      </c>
      <c r="D63">
        <v>0</v>
      </c>
      <c r="H63">
        <v>700</v>
      </c>
      <c r="I63">
        <v>42</v>
      </c>
      <c r="J63">
        <v>1</v>
      </c>
      <c r="K63">
        <v>0</v>
      </c>
      <c r="L63">
        <v>1</v>
      </c>
      <c r="M63">
        <v>0</v>
      </c>
      <c r="N63" s="1250" t="s">
        <v>443</v>
      </c>
      <c r="O63" s="1250">
        <v>0</v>
      </c>
      <c r="P63">
        <v>16</v>
      </c>
      <c r="Q63">
        <v>2</v>
      </c>
      <c r="R63">
        <v>15</v>
      </c>
      <c r="S63">
        <v>3</v>
      </c>
      <c r="T63">
        <v>0</v>
      </c>
      <c r="U63">
        <v>0</v>
      </c>
      <c r="V63">
        <v>0</v>
      </c>
      <c r="W63">
        <v>0</v>
      </c>
      <c r="X63">
        <v>16</v>
      </c>
      <c r="Y63">
        <v>2</v>
      </c>
      <c r="Z63">
        <v>15</v>
      </c>
      <c r="AA63">
        <v>3</v>
      </c>
      <c r="AB63">
        <v>0</v>
      </c>
      <c r="AC63">
        <v>1</v>
      </c>
      <c r="AD63">
        <v>1</v>
      </c>
      <c r="AE63">
        <v>0</v>
      </c>
      <c r="AF63">
        <v>0</v>
      </c>
      <c r="AG63">
        <v>0</v>
      </c>
      <c r="AH63">
        <v>1</v>
      </c>
      <c r="AI63">
        <v>0</v>
      </c>
      <c r="AJ63">
        <v>0</v>
      </c>
      <c r="AK63">
        <v>0</v>
      </c>
      <c r="AL63">
        <v>0</v>
      </c>
      <c r="AM63">
        <v>0</v>
      </c>
      <c r="AN63">
        <v>16</v>
      </c>
      <c r="AO63">
        <v>3</v>
      </c>
      <c r="AP63">
        <v>17</v>
      </c>
      <c r="AQ63">
        <v>3</v>
      </c>
      <c r="AR63">
        <v>0</v>
      </c>
      <c r="AS63">
        <v>0</v>
      </c>
      <c r="AT63">
        <v>0</v>
      </c>
      <c r="AU63">
        <v>0</v>
      </c>
      <c r="AV63">
        <v>0</v>
      </c>
      <c r="AW63">
        <v>0</v>
      </c>
      <c r="AX63">
        <v>0</v>
      </c>
      <c r="AY63">
        <v>0</v>
      </c>
      <c r="AZ63">
        <v>0</v>
      </c>
      <c r="BA63">
        <v>0</v>
      </c>
      <c r="BB63">
        <v>0</v>
      </c>
      <c r="BC63">
        <v>0</v>
      </c>
      <c r="BD63">
        <v>0</v>
      </c>
      <c r="BE63">
        <v>0</v>
      </c>
      <c r="BF63">
        <v>0</v>
      </c>
      <c r="BG63">
        <v>0</v>
      </c>
      <c r="BH63">
        <v>0</v>
      </c>
      <c r="BI63">
        <v>0</v>
      </c>
      <c r="BJ63">
        <v>2</v>
      </c>
      <c r="BK63">
        <v>0</v>
      </c>
      <c r="BL63">
        <v>0</v>
      </c>
      <c r="BM63">
        <v>0</v>
      </c>
      <c r="BN63">
        <v>3</v>
      </c>
      <c r="BO63">
        <v>0</v>
      </c>
      <c r="BP63">
        <v>0</v>
      </c>
      <c r="BQ63">
        <v>0</v>
      </c>
      <c r="BR63">
        <v>0</v>
      </c>
      <c r="BS63">
        <v>0</v>
      </c>
      <c r="BT63">
        <v>0</v>
      </c>
      <c r="BU63">
        <v>0</v>
      </c>
      <c r="BV63">
        <v>0</v>
      </c>
      <c r="BW63">
        <v>0</v>
      </c>
      <c r="BX63">
        <v>16</v>
      </c>
      <c r="BY63">
        <v>0</v>
      </c>
      <c r="BZ63">
        <v>0</v>
      </c>
      <c r="CA63">
        <v>0</v>
      </c>
      <c r="CB63">
        <v>15</v>
      </c>
      <c r="CC63">
        <v>0</v>
      </c>
      <c r="CD63">
        <v>0</v>
      </c>
      <c r="CE63">
        <v>0</v>
      </c>
      <c r="CF63">
        <v>16</v>
      </c>
      <c r="CG63">
        <v>0</v>
      </c>
      <c r="CH63">
        <v>2</v>
      </c>
      <c r="CI63">
        <v>0</v>
      </c>
      <c r="CJ63">
        <v>15</v>
      </c>
      <c r="CK63">
        <v>0</v>
      </c>
      <c r="CL63">
        <v>3</v>
      </c>
      <c r="CM63">
        <v>0</v>
      </c>
      <c r="CN63">
        <v>4</v>
      </c>
      <c r="CO63">
        <v>3</v>
      </c>
      <c r="CP63">
        <v>0</v>
      </c>
      <c r="CQ63">
        <v>0</v>
      </c>
      <c r="CR63">
        <v>0.36842105263157893</v>
      </c>
      <c r="CS63">
        <v>2</v>
      </c>
      <c r="CT63">
        <v>0</v>
      </c>
      <c r="CU63">
        <v>0</v>
      </c>
      <c r="CV63">
        <v>0</v>
      </c>
      <c r="CW63">
        <v>0</v>
      </c>
      <c r="CX63">
        <v>0</v>
      </c>
      <c r="CY63">
        <v>0</v>
      </c>
      <c r="CZ63">
        <v>0</v>
      </c>
      <c r="DA63">
        <v>0</v>
      </c>
      <c r="DB63">
        <v>3</v>
      </c>
      <c r="DC63">
        <v>0</v>
      </c>
      <c r="DD63">
        <v>0</v>
      </c>
      <c r="DE63">
        <v>1</v>
      </c>
      <c r="DF63">
        <v>1</v>
      </c>
      <c r="DG63">
        <v>1</v>
      </c>
      <c r="DH63">
        <v>0</v>
      </c>
      <c r="DI63">
        <v>0</v>
      </c>
      <c r="DJ63">
        <v>0</v>
      </c>
      <c r="DK63" s="664"/>
      <c r="DL63" s="398">
        <v>0</v>
      </c>
      <c r="DM63" s="303">
        <v>0</v>
      </c>
      <c r="DN63" s="303">
        <v>0</v>
      </c>
      <c r="DO63" s="393">
        <v>0</v>
      </c>
      <c r="DP63" s="303">
        <v>0</v>
      </c>
      <c r="DQ63" s="303">
        <v>0</v>
      </c>
      <c r="DR63" s="303">
        <v>0</v>
      </c>
      <c r="DS63" s="393">
        <v>0</v>
      </c>
      <c r="DT63" s="303">
        <v>0</v>
      </c>
      <c r="DU63" s="303">
        <v>0</v>
      </c>
      <c r="DV63" s="303">
        <v>0</v>
      </c>
      <c r="DW63" s="303">
        <v>0</v>
      </c>
      <c r="DX63" s="303">
        <v>0</v>
      </c>
      <c r="DY63" s="303">
        <v>0</v>
      </c>
      <c r="DZ63" s="303">
        <v>0</v>
      </c>
      <c r="EA63" s="303">
        <v>0</v>
      </c>
      <c r="EB63" s="303">
        <v>0</v>
      </c>
      <c r="EC63" s="303">
        <v>0</v>
      </c>
      <c r="ED63" s="398">
        <v>0</v>
      </c>
      <c r="EE63" s="303">
        <v>0</v>
      </c>
      <c r="EF63" s="303">
        <v>0</v>
      </c>
      <c r="EG63" s="393">
        <v>0</v>
      </c>
      <c r="EH63" s="910">
        <v>0</v>
      </c>
      <c r="EI63" s="398">
        <v>19</v>
      </c>
      <c r="EJ63" s="393" t="b">
        <v>0</v>
      </c>
      <c r="EK63" s="971">
        <v>15</v>
      </c>
      <c r="EL63" s="971">
        <v>20</v>
      </c>
      <c r="EM63" s="396">
        <v>1</v>
      </c>
      <c r="EN63" s="396">
        <v>0</v>
      </c>
      <c r="EO63" s="396">
        <v>0</v>
      </c>
      <c r="EP63" s="971">
        <v>20</v>
      </c>
      <c r="EQ63" s="396">
        <v>0</v>
      </c>
      <c r="ER63" s="396">
        <v>0</v>
      </c>
      <c r="ES63" s="396">
        <v>1</v>
      </c>
      <c r="ET63" s="664"/>
      <c r="EU63" s="303"/>
      <c r="EV63" s="396" t="s">
        <v>443</v>
      </c>
      <c r="EW63" s="396" t="s">
        <v>353</v>
      </c>
      <c r="EX63" s="396" t="s">
        <v>354</v>
      </c>
      <c r="EY63" s="396">
        <v>20</v>
      </c>
      <c r="EZ63" s="396" t="s">
        <v>12</v>
      </c>
      <c r="FA63" s="396" t="s">
        <v>232</v>
      </c>
      <c r="FB63" s="396" t="s">
        <v>9</v>
      </c>
      <c r="FC63" s="396" t="s">
        <v>232</v>
      </c>
      <c r="FD63" s="396" t="s">
        <v>358</v>
      </c>
    </row>
    <row r="64" spans="1:160" customFormat="1">
      <c r="A64">
        <v>73</v>
      </c>
      <c r="B64">
        <v>1</v>
      </c>
      <c r="C64" t="s">
        <v>446</v>
      </c>
      <c r="D64" t="s">
        <v>447</v>
      </c>
      <c r="H64">
        <v>700</v>
      </c>
      <c r="I64">
        <v>41</v>
      </c>
      <c r="J64">
        <v>1</v>
      </c>
      <c r="K64">
        <v>0</v>
      </c>
      <c r="L64">
        <v>1</v>
      </c>
      <c r="M64">
        <v>0</v>
      </c>
      <c r="N64" s="1250" t="s">
        <v>448</v>
      </c>
      <c r="O64" s="1250">
        <v>0</v>
      </c>
      <c r="P64">
        <v>6</v>
      </c>
      <c r="Q64">
        <v>0</v>
      </c>
      <c r="R64">
        <v>5</v>
      </c>
      <c r="S64">
        <v>0</v>
      </c>
      <c r="T64">
        <v>0</v>
      </c>
      <c r="U64">
        <v>1</v>
      </c>
      <c r="V64">
        <v>0</v>
      </c>
      <c r="W64">
        <v>1</v>
      </c>
      <c r="X64">
        <v>6</v>
      </c>
      <c r="Y64">
        <v>1</v>
      </c>
      <c r="Z64">
        <v>5</v>
      </c>
      <c r="AA64">
        <v>1</v>
      </c>
      <c r="AB64">
        <v>0</v>
      </c>
      <c r="AC64">
        <v>0</v>
      </c>
      <c r="AD64">
        <v>0</v>
      </c>
      <c r="AE64">
        <v>0</v>
      </c>
      <c r="AF64">
        <v>1</v>
      </c>
      <c r="AG64">
        <v>0</v>
      </c>
      <c r="AH64">
        <v>0</v>
      </c>
      <c r="AI64">
        <v>0</v>
      </c>
      <c r="AJ64">
        <v>0</v>
      </c>
      <c r="AK64">
        <v>0</v>
      </c>
      <c r="AL64">
        <v>0</v>
      </c>
      <c r="AM64">
        <v>0</v>
      </c>
      <c r="AN64">
        <v>7</v>
      </c>
      <c r="AO64">
        <v>1</v>
      </c>
      <c r="AP64">
        <v>5</v>
      </c>
      <c r="AQ64">
        <v>1</v>
      </c>
      <c r="AR64">
        <v>0</v>
      </c>
      <c r="AS64">
        <v>0</v>
      </c>
      <c r="AT64">
        <v>0</v>
      </c>
      <c r="AU64">
        <v>0</v>
      </c>
      <c r="AV64">
        <v>0</v>
      </c>
      <c r="AW64">
        <v>0</v>
      </c>
      <c r="AX64">
        <v>0</v>
      </c>
      <c r="AY64">
        <v>0</v>
      </c>
      <c r="AZ64">
        <v>0</v>
      </c>
      <c r="BA64">
        <v>0</v>
      </c>
      <c r="BB64">
        <v>0</v>
      </c>
      <c r="BC64">
        <v>0</v>
      </c>
      <c r="BD64">
        <v>0</v>
      </c>
      <c r="BE64">
        <v>0</v>
      </c>
      <c r="BF64">
        <v>0</v>
      </c>
      <c r="BG64">
        <v>0</v>
      </c>
      <c r="BH64">
        <v>1</v>
      </c>
      <c r="BI64">
        <v>0</v>
      </c>
      <c r="BJ64">
        <v>1</v>
      </c>
      <c r="BK64">
        <v>1</v>
      </c>
      <c r="BL64">
        <v>0</v>
      </c>
      <c r="BM64">
        <v>0</v>
      </c>
      <c r="BN64">
        <v>1</v>
      </c>
      <c r="BO64">
        <v>1</v>
      </c>
      <c r="BP64">
        <v>0</v>
      </c>
      <c r="BQ64">
        <v>0</v>
      </c>
      <c r="BR64">
        <v>0</v>
      </c>
      <c r="BS64">
        <v>0</v>
      </c>
      <c r="BT64">
        <v>0</v>
      </c>
      <c r="BU64">
        <v>0</v>
      </c>
      <c r="BV64">
        <v>0</v>
      </c>
      <c r="BW64">
        <v>0</v>
      </c>
      <c r="BX64">
        <v>5</v>
      </c>
      <c r="BY64">
        <v>0</v>
      </c>
      <c r="BZ64">
        <v>0</v>
      </c>
      <c r="CA64">
        <v>0</v>
      </c>
      <c r="CB64">
        <v>5</v>
      </c>
      <c r="CC64">
        <v>0</v>
      </c>
      <c r="CD64">
        <v>0</v>
      </c>
      <c r="CE64">
        <v>0</v>
      </c>
      <c r="CF64">
        <v>6</v>
      </c>
      <c r="CG64">
        <v>0</v>
      </c>
      <c r="CH64">
        <v>1</v>
      </c>
      <c r="CI64">
        <v>1</v>
      </c>
      <c r="CJ64">
        <v>5</v>
      </c>
      <c r="CK64">
        <v>0</v>
      </c>
      <c r="CL64">
        <v>1</v>
      </c>
      <c r="CM64">
        <v>1</v>
      </c>
      <c r="CN64">
        <v>0</v>
      </c>
      <c r="CO64">
        <v>2</v>
      </c>
      <c r="CP64">
        <v>2</v>
      </c>
      <c r="CQ64">
        <v>0</v>
      </c>
      <c r="CR64">
        <v>0.25</v>
      </c>
      <c r="CS64">
        <v>1</v>
      </c>
      <c r="CT64">
        <v>0</v>
      </c>
      <c r="CU64">
        <v>1</v>
      </c>
      <c r="CV64">
        <v>0</v>
      </c>
      <c r="CW64">
        <v>0</v>
      </c>
      <c r="CX64">
        <v>0</v>
      </c>
      <c r="CY64">
        <v>0</v>
      </c>
      <c r="CZ64">
        <v>0</v>
      </c>
      <c r="DA64">
        <v>0</v>
      </c>
      <c r="DB64">
        <v>0</v>
      </c>
      <c r="DC64">
        <v>0</v>
      </c>
      <c r="DD64">
        <v>0</v>
      </c>
      <c r="DE64">
        <v>0</v>
      </c>
      <c r="DF64">
        <v>0</v>
      </c>
      <c r="DG64">
        <v>0</v>
      </c>
      <c r="DH64">
        <v>0</v>
      </c>
      <c r="DI64">
        <v>0</v>
      </c>
      <c r="DJ64">
        <v>0</v>
      </c>
      <c r="DK64" s="664"/>
      <c r="DL64" s="398">
        <v>0</v>
      </c>
      <c r="DM64" s="303">
        <v>0</v>
      </c>
      <c r="DN64" s="303">
        <v>0</v>
      </c>
      <c r="DO64" s="393">
        <v>0</v>
      </c>
      <c r="DP64" s="303">
        <v>0</v>
      </c>
      <c r="DQ64" s="303">
        <v>0</v>
      </c>
      <c r="DR64" s="303">
        <v>0</v>
      </c>
      <c r="DS64" s="393">
        <v>0</v>
      </c>
      <c r="DT64" s="303">
        <v>0</v>
      </c>
      <c r="DU64" s="303">
        <v>0</v>
      </c>
      <c r="DV64" s="303">
        <v>0</v>
      </c>
      <c r="DW64" s="303">
        <v>0</v>
      </c>
      <c r="DX64" s="303">
        <v>0</v>
      </c>
      <c r="DY64" s="303">
        <v>0</v>
      </c>
      <c r="DZ64" s="303">
        <v>0</v>
      </c>
      <c r="EA64" s="303">
        <v>0</v>
      </c>
      <c r="EB64" s="303">
        <v>0</v>
      </c>
      <c r="EC64" s="303">
        <v>0</v>
      </c>
      <c r="ED64" s="398">
        <v>0</v>
      </c>
      <c r="EE64" s="303">
        <v>0</v>
      </c>
      <c r="EF64" s="303">
        <v>0</v>
      </c>
      <c r="EG64" s="393">
        <v>0</v>
      </c>
      <c r="EH64" s="910">
        <v>0</v>
      </c>
      <c r="EI64" s="398">
        <v>8</v>
      </c>
      <c r="EJ64" s="393" t="b">
        <v>0</v>
      </c>
      <c r="EK64" s="971">
        <v>5</v>
      </c>
      <c r="EL64" s="971">
        <v>6</v>
      </c>
      <c r="EM64" s="396">
        <v>0</v>
      </c>
      <c r="EN64" s="396">
        <v>1</v>
      </c>
      <c r="EO64" s="396">
        <v>0</v>
      </c>
      <c r="EP64" s="971">
        <v>0</v>
      </c>
      <c r="EQ64" s="396">
        <v>0</v>
      </c>
      <c r="ER64" s="396">
        <v>0</v>
      </c>
      <c r="ES64" s="396">
        <v>0</v>
      </c>
      <c r="ET64" s="664"/>
      <c r="EU64" s="303"/>
      <c r="EV64" s="396" t="s">
        <v>448</v>
      </c>
      <c r="EW64" s="396" t="s">
        <v>449</v>
      </c>
      <c r="EX64" s="396" t="s">
        <v>343</v>
      </c>
      <c r="EY64" s="396">
        <v>6</v>
      </c>
      <c r="EZ64" s="396" t="s">
        <v>11</v>
      </c>
      <c r="FA64" s="396" t="s">
        <v>232</v>
      </c>
      <c r="FB64" s="396" t="s">
        <v>9</v>
      </c>
      <c r="FC64" s="396" t="s">
        <v>232</v>
      </c>
      <c r="FD64" s="396" t="s">
        <v>358</v>
      </c>
    </row>
    <row r="65" spans="1:160" customFormat="1">
      <c r="A65">
        <v>74</v>
      </c>
      <c r="B65">
        <v>1</v>
      </c>
      <c r="C65" t="s">
        <v>450</v>
      </c>
      <c r="D65" t="s">
        <v>451</v>
      </c>
      <c r="H65">
        <v>700</v>
      </c>
      <c r="I65">
        <v>41</v>
      </c>
      <c r="J65">
        <v>1</v>
      </c>
      <c r="K65">
        <v>0</v>
      </c>
      <c r="L65">
        <v>1</v>
      </c>
      <c r="M65">
        <v>0</v>
      </c>
      <c r="N65" s="1250" t="s">
        <v>448</v>
      </c>
      <c r="O65" s="1250">
        <v>0</v>
      </c>
      <c r="P65">
        <v>24</v>
      </c>
      <c r="Q65">
        <v>2</v>
      </c>
      <c r="R65">
        <v>24</v>
      </c>
      <c r="S65">
        <v>2</v>
      </c>
      <c r="T65">
        <v>0</v>
      </c>
      <c r="U65">
        <v>0</v>
      </c>
      <c r="V65">
        <v>0</v>
      </c>
      <c r="W65">
        <v>0</v>
      </c>
      <c r="X65">
        <v>24</v>
      </c>
      <c r="Y65">
        <v>2</v>
      </c>
      <c r="Z65">
        <v>24</v>
      </c>
      <c r="AA65">
        <v>2</v>
      </c>
      <c r="AB65">
        <v>1</v>
      </c>
      <c r="AC65">
        <v>0</v>
      </c>
      <c r="AD65">
        <v>0</v>
      </c>
      <c r="AE65">
        <v>0</v>
      </c>
      <c r="AF65">
        <v>0</v>
      </c>
      <c r="AG65">
        <v>0</v>
      </c>
      <c r="AH65">
        <v>0</v>
      </c>
      <c r="AI65">
        <v>0</v>
      </c>
      <c r="AJ65">
        <v>0</v>
      </c>
      <c r="AK65">
        <v>0</v>
      </c>
      <c r="AL65">
        <v>0</v>
      </c>
      <c r="AM65">
        <v>0</v>
      </c>
      <c r="AN65">
        <v>25</v>
      </c>
      <c r="AO65">
        <v>2</v>
      </c>
      <c r="AP65">
        <v>24</v>
      </c>
      <c r="AQ65">
        <v>2</v>
      </c>
      <c r="AR65">
        <v>0</v>
      </c>
      <c r="AS65">
        <v>0</v>
      </c>
      <c r="AT65">
        <v>0</v>
      </c>
      <c r="AU65">
        <v>0</v>
      </c>
      <c r="AV65">
        <v>0</v>
      </c>
      <c r="AW65">
        <v>0</v>
      </c>
      <c r="AX65">
        <v>0</v>
      </c>
      <c r="AY65">
        <v>0</v>
      </c>
      <c r="AZ65">
        <v>0</v>
      </c>
      <c r="BA65">
        <v>0</v>
      </c>
      <c r="BB65">
        <v>0</v>
      </c>
      <c r="BC65">
        <v>0</v>
      </c>
      <c r="BD65">
        <v>0</v>
      </c>
      <c r="BE65">
        <v>0</v>
      </c>
      <c r="BF65">
        <v>0</v>
      </c>
      <c r="BG65">
        <v>0</v>
      </c>
      <c r="BH65">
        <v>6</v>
      </c>
      <c r="BI65">
        <v>0</v>
      </c>
      <c r="BJ65">
        <v>2</v>
      </c>
      <c r="BK65">
        <v>0</v>
      </c>
      <c r="BL65">
        <v>5</v>
      </c>
      <c r="BM65">
        <v>0</v>
      </c>
      <c r="BN65">
        <v>2</v>
      </c>
      <c r="BO65">
        <v>0</v>
      </c>
      <c r="BP65">
        <v>0</v>
      </c>
      <c r="BQ65">
        <v>0</v>
      </c>
      <c r="BR65">
        <v>0</v>
      </c>
      <c r="BS65">
        <v>0</v>
      </c>
      <c r="BT65">
        <v>0</v>
      </c>
      <c r="BU65">
        <v>0</v>
      </c>
      <c r="BV65">
        <v>0</v>
      </c>
      <c r="BW65">
        <v>0</v>
      </c>
      <c r="BX65">
        <v>18</v>
      </c>
      <c r="BY65">
        <v>0</v>
      </c>
      <c r="BZ65">
        <v>0</v>
      </c>
      <c r="CA65">
        <v>0</v>
      </c>
      <c r="CB65">
        <v>19</v>
      </c>
      <c r="CC65">
        <v>0</v>
      </c>
      <c r="CD65">
        <v>0</v>
      </c>
      <c r="CE65">
        <v>0</v>
      </c>
      <c r="CF65">
        <v>24</v>
      </c>
      <c r="CG65">
        <v>0</v>
      </c>
      <c r="CH65">
        <v>2</v>
      </c>
      <c r="CI65">
        <v>0</v>
      </c>
      <c r="CJ65">
        <v>24</v>
      </c>
      <c r="CK65">
        <v>0</v>
      </c>
      <c r="CL65">
        <v>2</v>
      </c>
      <c r="CM65">
        <v>0</v>
      </c>
      <c r="CN65">
        <v>0</v>
      </c>
      <c r="CO65">
        <v>1</v>
      </c>
      <c r="CP65">
        <v>0</v>
      </c>
      <c r="CQ65">
        <v>0</v>
      </c>
      <c r="CR65">
        <v>3.7037037037037035E-2</v>
      </c>
      <c r="CS65">
        <v>2</v>
      </c>
      <c r="CT65">
        <v>0</v>
      </c>
      <c r="CU65">
        <v>0</v>
      </c>
      <c r="CV65">
        <v>0</v>
      </c>
      <c r="CW65">
        <v>0</v>
      </c>
      <c r="CX65">
        <v>0</v>
      </c>
      <c r="CY65">
        <v>0</v>
      </c>
      <c r="CZ65">
        <v>1</v>
      </c>
      <c r="DA65">
        <v>0</v>
      </c>
      <c r="DB65">
        <v>1</v>
      </c>
      <c r="DC65">
        <v>0</v>
      </c>
      <c r="DD65">
        <v>0</v>
      </c>
      <c r="DE65">
        <v>0</v>
      </c>
      <c r="DF65">
        <v>0</v>
      </c>
      <c r="DG65">
        <v>1</v>
      </c>
      <c r="DH65">
        <v>0</v>
      </c>
      <c r="DI65">
        <v>0</v>
      </c>
      <c r="DJ65">
        <v>0</v>
      </c>
      <c r="DK65" s="664"/>
      <c r="DL65" s="398">
        <v>0</v>
      </c>
      <c r="DM65" s="303">
        <v>0</v>
      </c>
      <c r="DN65" s="303">
        <v>0</v>
      </c>
      <c r="DO65" s="393">
        <v>0</v>
      </c>
      <c r="DP65" s="303">
        <v>0</v>
      </c>
      <c r="DQ65" s="303">
        <v>0</v>
      </c>
      <c r="DR65" s="303">
        <v>0</v>
      </c>
      <c r="DS65" s="393">
        <v>0</v>
      </c>
      <c r="DT65" s="303">
        <v>0</v>
      </c>
      <c r="DU65" s="303">
        <v>0</v>
      </c>
      <c r="DV65" s="303">
        <v>0</v>
      </c>
      <c r="DW65" s="303">
        <v>0</v>
      </c>
      <c r="DX65" s="303">
        <v>0</v>
      </c>
      <c r="DY65" s="303">
        <v>0</v>
      </c>
      <c r="DZ65" s="303">
        <v>0</v>
      </c>
      <c r="EA65" s="303">
        <v>0</v>
      </c>
      <c r="EB65" s="303">
        <v>0</v>
      </c>
      <c r="EC65" s="303">
        <v>0</v>
      </c>
      <c r="ED65" s="398">
        <v>0</v>
      </c>
      <c r="EE65" s="303">
        <v>0</v>
      </c>
      <c r="EF65" s="303">
        <v>0</v>
      </c>
      <c r="EG65" s="393">
        <v>0</v>
      </c>
      <c r="EH65" s="910">
        <v>0</v>
      </c>
      <c r="EI65" s="398">
        <v>27</v>
      </c>
      <c r="EJ65" s="393" t="b">
        <v>0</v>
      </c>
      <c r="EK65" s="971">
        <v>23</v>
      </c>
      <c r="EL65" s="971">
        <v>26</v>
      </c>
      <c r="EM65" s="396">
        <v>0</v>
      </c>
      <c r="EN65" s="396">
        <v>1</v>
      </c>
      <c r="EO65" s="396">
        <v>0</v>
      </c>
      <c r="EP65" s="971">
        <v>26</v>
      </c>
      <c r="EQ65" s="396">
        <v>0</v>
      </c>
      <c r="ER65" s="396">
        <v>1</v>
      </c>
      <c r="ES65" s="396">
        <v>0</v>
      </c>
      <c r="ET65" s="664"/>
      <c r="EU65" s="303"/>
      <c r="EV65" s="396" t="s">
        <v>448</v>
      </c>
      <c r="EW65" s="396" t="s">
        <v>449</v>
      </c>
      <c r="EX65" s="396" t="s">
        <v>343</v>
      </c>
      <c r="EY65" s="396">
        <v>26</v>
      </c>
      <c r="EZ65" s="396" t="s">
        <v>12</v>
      </c>
      <c r="FA65" s="396" t="s">
        <v>232</v>
      </c>
      <c r="FB65" s="396" t="s">
        <v>9</v>
      </c>
      <c r="FC65" s="396" t="s">
        <v>232</v>
      </c>
      <c r="FD65" s="396" t="s">
        <v>358</v>
      </c>
    </row>
    <row r="66" spans="1:160" customFormat="1">
      <c r="A66">
        <v>75</v>
      </c>
      <c r="B66">
        <v>1</v>
      </c>
      <c r="C66" t="s">
        <v>452</v>
      </c>
      <c r="D66" t="s">
        <v>453</v>
      </c>
      <c r="H66">
        <v>700</v>
      </c>
      <c r="I66">
        <v>43</v>
      </c>
      <c r="J66">
        <v>1</v>
      </c>
      <c r="K66">
        <v>0</v>
      </c>
      <c r="L66">
        <v>1</v>
      </c>
      <c r="M66">
        <v>0</v>
      </c>
      <c r="N66" s="1250" t="s">
        <v>448</v>
      </c>
      <c r="O66" s="1250">
        <v>0</v>
      </c>
      <c r="P66">
        <v>5</v>
      </c>
      <c r="Q66">
        <v>2</v>
      </c>
      <c r="R66">
        <v>6</v>
      </c>
      <c r="S66">
        <v>2</v>
      </c>
      <c r="T66">
        <v>0</v>
      </c>
      <c r="U66">
        <v>2</v>
      </c>
      <c r="V66">
        <v>0</v>
      </c>
      <c r="W66">
        <v>1</v>
      </c>
      <c r="X66">
        <v>5</v>
      </c>
      <c r="Y66">
        <v>4</v>
      </c>
      <c r="Z66">
        <v>6</v>
      </c>
      <c r="AA66">
        <v>3</v>
      </c>
      <c r="AB66">
        <v>1</v>
      </c>
      <c r="AC66">
        <v>0</v>
      </c>
      <c r="AD66">
        <v>0</v>
      </c>
      <c r="AE66">
        <v>1</v>
      </c>
      <c r="AF66">
        <v>0</v>
      </c>
      <c r="AG66">
        <v>0</v>
      </c>
      <c r="AH66">
        <v>0</v>
      </c>
      <c r="AI66">
        <v>1</v>
      </c>
      <c r="AJ66">
        <v>0</v>
      </c>
      <c r="AK66">
        <v>2</v>
      </c>
      <c r="AL66">
        <v>1</v>
      </c>
      <c r="AM66">
        <v>2</v>
      </c>
      <c r="AN66">
        <v>6</v>
      </c>
      <c r="AO66">
        <v>6</v>
      </c>
      <c r="AP66">
        <v>7</v>
      </c>
      <c r="AQ66">
        <v>7</v>
      </c>
      <c r="AR66">
        <v>0</v>
      </c>
      <c r="AS66">
        <v>0</v>
      </c>
      <c r="AT66">
        <v>0</v>
      </c>
      <c r="AU66">
        <v>0</v>
      </c>
      <c r="AV66">
        <v>0</v>
      </c>
      <c r="AW66">
        <v>0</v>
      </c>
      <c r="AX66">
        <v>0</v>
      </c>
      <c r="AY66">
        <v>0</v>
      </c>
      <c r="AZ66">
        <v>0</v>
      </c>
      <c r="BA66">
        <v>0</v>
      </c>
      <c r="BB66">
        <v>0</v>
      </c>
      <c r="BC66">
        <v>0</v>
      </c>
      <c r="BD66">
        <v>0</v>
      </c>
      <c r="BE66">
        <v>0</v>
      </c>
      <c r="BF66">
        <v>0</v>
      </c>
      <c r="BG66">
        <v>0</v>
      </c>
      <c r="BH66">
        <v>1</v>
      </c>
      <c r="BI66">
        <v>0</v>
      </c>
      <c r="BJ66">
        <v>4</v>
      </c>
      <c r="BK66">
        <v>2</v>
      </c>
      <c r="BL66">
        <v>1</v>
      </c>
      <c r="BM66">
        <v>0</v>
      </c>
      <c r="BN66">
        <v>3</v>
      </c>
      <c r="BO66">
        <v>1</v>
      </c>
      <c r="BP66">
        <v>0</v>
      </c>
      <c r="BQ66">
        <v>0</v>
      </c>
      <c r="BR66">
        <v>0</v>
      </c>
      <c r="BS66">
        <v>0</v>
      </c>
      <c r="BT66">
        <v>0</v>
      </c>
      <c r="BU66">
        <v>0</v>
      </c>
      <c r="BV66">
        <v>0</v>
      </c>
      <c r="BW66">
        <v>0</v>
      </c>
      <c r="BX66">
        <v>4</v>
      </c>
      <c r="BY66">
        <v>0</v>
      </c>
      <c r="BZ66">
        <v>0</v>
      </c>
      <c r="CA66">
        <v>0</v>
      </c>
      <c r="CB66">
        <v>5</v>
      </c>
      <c r="CC66">
        <v>0</v>
      </c>
      <c r="CD66">
        <v>0</v>
      </c>
      <c r="CE66">
        <v>0</v>
      </c>
      <c r="CF66">
        <v>5</v>
      </c>
      <c r="CG66">
        <v>0</v>
      </c>
      <c r="CH66">
        <v>4</v>
      </c>
      <c r="CI66">
        <v>2</v>
      </c>
      <c r="CJ66">
        <v>6</v>
      </c>
      <c r="CK66">
        <v>0</v>
      </c>
      <c r="CL66">
        <v>3</v>
      </c>
      <c r="CM66">
        <v>1</v>
      </c>
      <c r="CN66">
        <v>2</v>
      </c>
      <c r="CO66">
        <v>0</v>
      </c>
      <c r="CP66">
        <v>0</v>
      </c>
      <c r="CQ66">
        <v>0</v>
      </c>
      <c r="CR66">
        <v>0.16666666666666666</v>
      </c>
      <c r="CS66">
        <v>0</v>
      </c>
      <c r="CT66">
        <v>0</v>
      </c>
      <c r="CU66">
        <v>0</v>
      </c>
      <c r="CV66">
        <v>0</v>
      </c>
      <c r="CW66">
        <v>0</v>
      </c>
      <c r="CX66">
        <v>0</v>
      </c>
      <c r="CY66">
        <v>0</v>
      </c>
      <c r="CZ66">
        <v>0</v>
      </c>
      <c r="DA66">
        <v>0</v>
      </c>
      <c r="DB66">
        <v>3</v>
      </c>
      <c r="DC66">
        <v>0</v>
      </c>
      <c r="DD66">
        <v>0</v>
      </c>
      <c r="DE66">
        <v>1</v>
      </c>
      <c r="DF66">
        <v>1</v>
      </c>
      <c r="DG66">
        <v>1</v>
      </c>
      <c r="DH66">
        <v>0</v>
      </c>
      <c r="DI66">
        <v>0</v>
      </c>
      <c r="DJ66">
        <v>0</v>
      </c>
      <c r="DK66" s="664"/>
      <c r="DL66" s="398">
        <v>0</v>
      </c>
      <c r="DM66" s="303">
        <v>0</v>
      </c>
      <c r="DN66" s="303">
        <v>0</v>
      </c>
      <c r="DO66" s="393">
        <v>0</v>
      </c>
      <c r="DP66" s="303">
        <v>0</v>
      </c>
      <c r="DQ66" s="303">
        <v>0</v>
      </c>
      <c r="DR66" s="303">
        <v>0</v>
      </c>
      <c r="DS66" s="393">
        <v>0</v>
      </c>
      <c r="DT66" s="303">
        <v>0</v>
      </c>
      <c r="DU66" s="303">
        <v>0</v>
      </c>
      <c r="DV66" s="303">
        <v>0</v>
      </c>
      <c r="DW66" s="303">
        <v>0</v>
      </c>
      <c r="DX66" s="303">
        <v>0</v>
      </c>
      <c r="DY66" s="303">
        <v>0</v>
      </c>
      <c r="DZ66" s="303">
        <v>0</v>
      </c>
      <c r="EA66" s="303">
        <v>0</v>
      </c>
      <c r="EB66" s="303">
        <v>0</v>
      </c>
      <c r="EC66" s="303">
        <v>0</v>
      </c>
      <c r="ED66" s="398">
        <v>0</v>
      </c>
      <c r="EE66" s="303">
        <v>0</v>
      </c>
      <c r="EF66" s="303">
        <v>0</v>
      </c>
      <c r="EG66" s="393">
        <v>0</v>
      </c>
      <c r="EH66" s="910">
        <v>0</v>
      </c>
      <c r="EI66" s="398">
        <v>12</v>
      </c>
      <c r="EJ66" s="393" t="b">
        <v>0</v>
      </c>
      <c r="EK66" s="971">
        <v>11</v>
      </c>
      <c r="EL66" s="971">
        <v>0</v>
      </c>
      <c r="EM66" s="396">
        <v>0</v>
      </c>
      <c r="EN66" s="396">
        <v>0</v>
      </c>
      <c r="EO66" s="396">
        <v>0</v>
      </c>
      <c r="EP66" s="971">
        <v>14</v>
      </c>
      <c r="EQ66" s="396">
        <v>0</v>
      </c>
      <c r="ER66" s="396">
        <v>0</v>
      </c>
      <c r="ES66" s="396">
        <v>1</v>
      </c>
      <c r="ET66" s="664"/>
      <c r="EU66" s="303"/>
      <c r="EV66" s="396" t="s">
        <v>448</v>
      </c>
      <c r="EW66" s="396" t="s">
        <v>449</v>
      </c>
      <c r="EX66" s="396" t="s">
        <v>343</v>
      </c>
      <c r="EY66" s="396">
        <v>14</v>
      </c>
      <c r="EZ66" s="396" t="s">
        <v>11</v>
      </c>
      <c r="FA66" s="396" t="s">
        <v>232</v>
      </c>
      <c r="FB66" s="396" t="s">
        <v>9</v>
      </c>
      <c r="FC66" s="396" t="s">
        <v>232</v>
      </c>
      <c r="FD66" s="396" t="s">
        <v>358</v>
      </c>
    </row>
    <row r="67" spans="1:160" customFormat="1">
      <c r="A67">
        <v>76</v>
      </c>
      <c r="B67">
        <v>1</v>
      </c>
      <c r="C67">
        <v>0</v>
      </c>
      <c r="D67" t="s">
        <v>454</v>
      </c>
      <c r="H67">
        <v>700</v>
      </c>
      <c r="I67">
        <v>41</v>
      </c>
      <c r="J67">
        <v>1</v>
      </c>
      <c r="K67">
        <v>0</v>
      </c>
      <c r="L67">
        <v>1</v>
      </c>
      <c r="M67">
        <v>0</v>
      </c>
      <c r="N67" s="1250" t="s">
        <v>448</v>
      </c>
      <c r="O67" s="1250">
        <v>0</v>
      </c>
      <c r="P67">
        <v>8</v>
      </c>
      <c r="Q67">
        <v>0</v>
      </c>
      <c r="R67">
        <v>8</v>
      </c>
      <c r="S67">
        <v>0</v>
      </c>
      <c r="T67">
        <v>0</v>
      </c>
      <c r="U67">
        <v>0</v>
      </c>
      <c r="V67">
        <v>0</v>
      </c>
      <c r="W67">
        <v>0</v>
      </c>
      <c r="X67">
        <v>8</v>
      </c>
      <c r="Y67">
        <v>0</v>
      </c>
      <c r="Z67">
        <v>8</v>
      </c>
      <c r="AA67">
        <v>0</v>
      </c>
      <c r="AB67">
        <v>0</v>
      </c>
      <c r="AC67">
        <v>0</v>
      </c>
      <c r="AD67">
        <v>0</v>
      </c>
      <c r="AE67">
        <v>0</v>
      </c>
      <c r="AF67">
        <v>0</v>
      </c>
      <c r="AG67">
        <v>0</v>
      </c>
      <c r="AH67">
        <v>0</v>
      </c>
      <c r="AI67">
        <v>0</v>
      </c>
      <c r="AJ67">
        <v>0</v>
      </c>
      <c r="AK67">
        <v>0</v>
      </c>
      <c r="AL67">
        <v>0</v>
      </c>
      <c r="AM67">
        <v>0</v>
      </c>
      <c r="AN67">
        <v>8</v>
      </c>
      <c r="AO67">
        <v>0</v>
      </c>
      <c r="AP67">
        <v>8</v>
      </c>
      <c r="AQ67">
        <v>0</v>
      </c>
      <c r="AR67">
        <v>0</v>
      </c>
      <c r="AS67">
        <v>0</v>
      </c>
      <c r="AT67">
        <v>0</v>
      </c>
      <c r="AU67">
        <v>0</v>
      </c>
      <c r="AV67">
        <v>0</v>
      </c>
      <c r="AW67">
        <v>0</v>
      </c>
      <c r="AX67">
        <v>0</v>
      </c>
      <c r="AY67">
        <v>0</v>
      </c>
      <c r="AZ67">
        <v>0</v>
      </c>
      <c r="BA67">
        <v>0</v>
      </c>
      <c r="BB67">
        <v>0</v>
      </c>
      <c r="BC67">
        <v>0</v>
      </c>
      <c r="BD67">
        <v>0</v>
      </c>
      <c r="BE67">
        <v>0</v>
      </c>
      <c r="BF67">
        <v>0</v>
      </c>
      <c r="BG67">
        <v>0</v>
      </c>
      <c r="BH67">
        <v>2</v>
      </c>
      <c r="BI67">
        <v>0</v>
      </c>
      <c r="BJ67">
        <v>0</v>
      </c>
      <c r="BK67">
        <v>0</v>
      </c>
      <c r="BL67">
        <v>2</v>
      </c>
      <c r="BM67">
        <v>0</v>
      </c>
      <c r="BN67">
        <v>0</v>
      </c>
      <c r="BO67">
        <v>0</v>
      </c>
      <c r="BP67">
        <v>0</v>
      </c>
      <c r="BQ67">
        <v>0</v>
      </c>
      <c r="BR67">
        <v>0</v>
      </c>
      <c r="BS67">
        <v>0</v>
      </c>
      <c r="BT67">
        <v>0</v>
      </c>
      <c r="BU67">
        <v>0</v>
      </c>
      <c r="BV67">
        <v>0</v>
      </c>
      <c r="BW67">
        <v>0</v>
      </c>
      <c r="BX67">
        <v>6</v>
      </c>
      <c r="BY67">
        <v>0</v>
      </c>
      <c r="BZ67">
        <v>0</v>
      </c>
      <c r="CA67">
        <v>0</v>
      </c>
      <c r="CB67">
        <v>6</v>
      </c>
      <c r="CC67">
        <v>0</v>
      </c>
      <c r="CD67">
        <v>0</v>
      </c>
      <c r="CE67">
        <v>0</v>
      </c>
      <c r="CF67">
        <v>8</v>
      </c>
      <c r="CG67">
        <v>0</v>
      </c>
      <c r="CH67">
        <v>0</v>
      </c>
      <c r="CI67">
        <v>0</v>
      </c>
      <c r="CJ67">
        <v>8</v>
      </c>
      <c r="CK67">
        <v>0</v>
      </c>
      <c r="CL67">
        <v>0</v>
      </c>
      <c r="CM67">
        <v>0</v>
      </c>
      <c r="CN67">
        <v>1</v>
      </c>
      <c r="CO67">
        <v>1</v>
      </c>
      <c r="CP67">
        <v>1</v>
      </c>
      <c r="CQ67">
        <v>0</v>
      </c>
      <c r="CR67">
        <v>0.25</v>
      </c>
      <c r="CS67">
        <v>3</v>
      </c>
      <c r="CT67">
        <v>1</v>
      </c>
      <c r="CU67">
        <v>1</v>
      </c>
      <c r="CV67">
        <v>0</v>
      </c>
      <c r="CW67">
        <v>0</v>
      </c>
      <c r="CX67">
        <v>0</v>
      </c>
      <c r="CY67">
        <v>0</v>
      </c>
      <c r="CZ67">
        <v>0</v>
      </c>
      <c r="DA67">
        <v>0</v>
      </c>
      <c r="DB67">
        <v>0</v>
      </c>
      <c r="DC67">
        <v>0</v>
      </c>
      <c r="DD67">
        <v>0</v>
      </c>
      <c r="DE67">
        <v>0</v>
      </c>
      <c r="DF67">
        <v>0</v>
      </c>
      <c r="DG67">
        <v>0</v>
      </c>
      <c r="DH67">
        <v>0</v>
      </c>
      <c r="DI67">
        <v>0</v>
      </c>
      <c r="DJ67">
        <v>0</v>
      </c>
      <c r="DK67" s="664"/>
      <c r="DL67" s="398">
        <v>0</v>
      </c>
      <c r="DM67" s="303">
        <v>0</v>
      </c>
      <c r="DN67" s="303">
        <v>0</v>
      </c>
      <c r="DO67" s="393">
        <v>0</v>
      </c>
      <c r="DP67" s="303">
        <v>0</v>
      </c>
      <c r="DQ67" s="303">
        <v>0</v>
      </c>
      <c r="DR67" s="303">
        <v>0</v>
      </c>
      <c r="DS67" s="393">
        <v>0</v>
      </c>
      <c r="DT67" s="303">
        <v>0</v>
      </c>
      <c r="DU67" s="303">
        <v>0</v>
      </c>
      <c r="DV67" s="303">
        <v>0</v>
      </c>
      <c r="DW67" s="303">
        <v>0</v>
      </c>
      <c r="DX67" s="303">
        <v>0</v>
      </c>
      <c r="DY67" s="303">
        <v>0</v>
      </c>
      <c r="DZ67" s="303">
        <v>0</v>
      </c>
      <c r="EA67" s="303">
        <v>0</v>
      </c>
      <c r="EB67" s="303">
        <v>0</v>
      </c>
      <c r="EC67" s="303">
        <v>0</v>
      </c>
      <c r="ED67" s="398">
        <v>0</v>
      </c>
      <c r="EE67" s="303">
        <v>0</v>
      </c>
      <c r="EF67" s="303">
        <v>0</v>
      </c>
      <c r="EG67" s="393">
        <v>0</v>
      </c>
      <c r="EH67" s="910">
        <v>0</v>
      </c>
      <c r="EI67" s="398">
        <v>8</v>
      </c>
      <c r="EJ67" s="393" t="b">
        <v>1</v>
      </c>
      <c r="EK67" s="971">
        <v>5</v>
      </c>
      <c r="EL67" s="971">
        <v>8</v>
      </c>
      <c r="EM67" s="396">
        <v>0</v>
      </c>
      <c r="EN67" s="396">
        <v>1</v>
      </c>
      <c r="EO67" s="396">
        <v>0</v>
      </c>
      <c r="EP67" s="971">
        <v>0</v>
      </c>
      <c r="EQ67" s="396">
        <v>0</v>
      </c>
      <c r="ER67" s="396">
        <v>0</v>
      </c>
      <c r="ES67" s="396">
        <v>0</v>
      </c>
      <c r="ET67" s="664"/>
      <c r="EU67" s="303"/>
      <c r="EV67" s="396" t="s">
        <v>448</v>
      </c>
      <c r="EW67" s="396" t="s">
        <v>449</v>
      </c>
      <c r="EX67" s="396" t="s">
        <v>343</v>
      </c>
      <c r="EY67" s="396">
        <v>8</v>
      </c>
      <c r="EZ67" s="396" t="s">
        <v>11</v>
      </c>
      <c r="FA67" s="396" t="s">
        <v>232</v>
      </c>
      <c r="FB67" s="396" t="s">
        <v>9</v>
      </c>
      <c r="FC67" s="396" t="s">
        <v>232</v>
      </c>
      <c r="FD67" s="396" t="s">
        <v>358</v>
      </c>
    </row>
    <row r="68" spans="1:160" customFormat="1">
      <c r="A68">
        <v>77</v>
      </c>
      <c r="B68">
        <v>1</v>
      </c>
      <c r="C68" t="s">
        <v>455</v>
      </c>
      <c r="D68" t="s">
        <v>456</v>
      </c>
      <c r="H68">
        <v>700</v>
      </c>
      <c r="I68">
        <v>41</v>
      </c>
      <c r="J68">
        <v>1</v>
      </c>
      <c r="K68">
        <v>0</v>
      </c>
      <c r="L68">
        <v>1</v>
      </c>
      <c r="M68">
        <v>0</v>
      </c>
      <c r="N68" s="1250" t="s">
        <v>448</v>
      </c>
      <c r="O68" s="1250">
        <v>0</v>
      </c>
      <c r="P68">
        <v>18</v>
      </c>
      <c r="Q68">
        <v>1</v>
      </c>
      <c r="R68">
        <v>19</v>
      </c>
      <c r="S68">
        <v>1</v>
      </c>
      <c r="T68">
        <v>0</v>
      </c>
      <c r="U68">
        <v>2</v>
      </c>
      <c r="V68">
        <v>0</v>
      </c>
      <c r="W68">
        <v>2</v>
      </c>
      <c r="X68">
        <v>18</v>
      </c>
      <c r="Y68">
        <v>3</v>
      </c>
      <c r="Z68">
        <v>19</v>
      </c>
      <c r="AA68">
        <v>3</v>
      </c>
      <c r="AB68">
        <v>0</v>
      </c>
      <c r="AC68">
        <v>0</v>
      </c>
      <c r="AD68">
        <v>0</v>
      </c>
      <c r="AE68">
        <v>0</v>
      </c>
      <c r="AF68">
        <v>0</v>
      </c>
      <c r="AG68">
        <v>0</v>
      </c>
      <c r="AH68">
        <v>0</v>
      </c>
      <c r="AI68">
        <v>0</v>
      </c>
      <c r="AJ68">
        <v>0</v>
      </c>
      <c r="AK68">
        <v>0</v>
      </c>
      <c r="AL68">
        <v>0</v>
      </c>
      <c r="AM68">
        <v>0</v>
      </c>
      <c r="AN68">
        <v>18</v>
      </c>
      <c r="AO68">
        <v>3</v>
      </c>
      <c r="AP68">
        <v>19</v>
      </c>
      <c r="AQ68">
        <v>3</v>
      </c>
      <c r="AR68">
        <v>1</v>
      </c>
      <c r="AS68">
        <v>0</v>
      </c>
      <c r="AT68">
        <v>0</v>
      </c>
      <c r="AU68">
        <v>0</v>
      </c>
      <c r="AV68">
        <v>1</v>
      </c>
      <c r="AW68">
        <v>0</v>
      </c>
      <c r="AX68">
        <v>0</v>
      </c>
      <c r="AY68">
        <v>0</v>
      </c>
      <c r="AZ68">
        <v>0</v>
      </c>
      <c r="BA68">
        <v>0</v>
      </c>
      <c r="BB68">
        <v>0</v>
      </c>
      <c r="BC68">
        <v>0</v>
      </c>
      <c r="BD68">
        <v>0</v>
      </c>
      <c r="BE68">
        <v>0</v>
      </c>
      <c r="BF68">
        <v>0</v>
      </c>
      <c r="BG68">
        <v>0</v>
      </c>
      <c r="BH68">
        <v>4</v>
      </c>
      <c r="BI68">
        <v>0</v>
      </c>
      <c r="BJ68">
        <v>3</v>
      </c>
      <c r="BK68">
        <v>2</v>
      </c>
      <c r="BL68">
        <v>5</v>
      </c>
      <c r="BM68">
        <v>0</v>
      </c>
      <c r="BN68">
        <v>3</v>
      </c>
      <c r="BO68">
        <v>2</v>
      </c>
      <c r="BP68">
        <v>0</v>
      </c>
      <c r="BQ68">
        <v>0</v>
      </c>
      <c r="BR68">
        <v>0</v>
      </c>
      <c r="BS68">
        <v>0</v>
      </c>
      <c r="BT68">
        <v>0</v>
      </c>
      <c r="BU68">
        <v>0</v>
      </c>
      <c r="BV68">
        <v>0</v>
      </c>
      <c r="BW68">
        <v>0</v>
      </c>
      <c r="BX68">
        <v>13</v>
      </c>
      <c r="BY68">
        <v>0</v>
      </c>
      <c r="BZ68">
        <v>0</v>
      </c>
      <c r="CA68">
        <v>0</v>
      </c>
      <c r="CB68">
        <v>13</v>
      </c>
      <c r="CC68">
        <v>0</v>
      </c>
      <c r="CD68">
        <v>0</v>
      </c>
      <c r="CE68">
        <v>0</v>
      </c>
      <c r="CF68">
        <v>18</v>
      </c>
      <c r="CG68">
        <v>0</v>
      </c>
      <c r="CH68">
        <v>3</v>
      </c>
      <c r="CI68">
        <v>2</v>
      </c>
      <c r="CJ68">
        <v>19</v>
      </c>
      <c r="CK68">
        <v>0</v>
      </c>
      <c r="CL68">
        <v>3</v>
      </c>
      <c r="CM68">
        <v>2</v>
      </c>
      <c r="CN68">
        <v>1</v>
      </c>
      <c r="CO68">
        <v>0</v>
      </c>
      <c r="CP68">
        <v>0</v>
      </c>
      <c r="CQ68">
        <v>0</v>
      </c>
      <c r="CR68">
        <v>4.7619047619047616E-2</v>
      </c>
      <c r="CS68">
        <v>4</v>
      </c>
      <c r="CT68">
        <v>0</v>
      </c>
      <c r="CU68">
        <v>0</v>
      </c>
      <c r="CV68">
        <v>0</v>
      </c>
      <c r="CW68">
        <v>0</v>
      </c>
      <c r="CX68">
        <v>0</v>
      </c>
      <c r="CY68">
        <v>0</v>
      </c>
      <c r="CZ68">
        <v>1</v>
      </c>
      <c r="DA68">
        <v>1</v>
      </c>
      <c r="DB68">
        <v>2</v>
      </c>
      <c r="DC68">
        <v>0</v>
      </c>
      <c r="DD68">
        <v>0</v>
      </c>
      <c r="DE68">
        <v>0</v>
      </c>
      <c r="DF68">
        <v>1</v>
      </c>
      <c r="DG68">
        <v>1</v>
      </c>
      <c r="DH68">
        <v>0</v>
      </c>
      <c r="DI68">
        <v>0</v>
      </c>
      <c r="DJ68">
        <v>0</v>
      </c>
      <c r="DK68" s="664"/>
      <c r="DL68" s="398">
        <v>0</v>
      </c>
      <c r="DM68" s="303">
        <v>0</v>
      </c>
      <c r="DN68" s="303">
        <v>0</v>
      </c>
      <c r="DO68" s="393">
        <v>0</v>
      </c>
      <c r="DP68" s="303">
        <v>0</v>
      </c>
      <c r="DQ68" s="303">
        <v>0</v>
      </c>
      <c r="DR68" s="303">
        <v>0</v>
      </c>
      <c r="DS68" s="393">
        <v>0</v>
      </c>
      <c r="DT68" s="303">
        <v>0</v>
      </c>
      <c r="DU68" s="303">
        <v>0</v>
      </c>
      <c r="DV68" s="303">
        <v>0</v>
      </c>
      <c r="DW68" s="303">
        <v>0</v>
      </c>
      <c r="DX68" s="303">
        <v>0</v>
      </c>
      <c r="DY68" s="303">
        <v>0</v>
      </c>
      <c r="DZ68" s="303">
        <v>0</v>
      </c>
      <c r="EA68" s="303">
        <v>0</v>
      </c>
      <c r="EB68" s="303">
        <v>0</v>
      </c>
      <c r="EC68" s="303">
        <v>0</v>
      </c>
      <c r="ED68" s="398">
        <v>0</v>
      </c>
      <c r="EE68" s="303">
        <v>0</v>
      </c>
      <c r="EF68" s="303">
        <v>0</v>
      </c>
      <c r="EG68" s="393">
        <v>0</v>
      </c>
      <c r="EH68" s="910">
        <v>0</v>
      </c>
      <c r="EI68" s="398">
        <v>21</v>
      </c>
      <c r="EJ68" s="393" t="b">
        <v>0</v>
      </c>
      <c r="EK68" s="971">
        <v>16</v>
      </c>
      <c r="EL68" s="971">
        <v>22</v>
      </c>
      <c r="EM68" s="396">
        <v>0</v>
      </c>
      <c r="EN68" s="396">
        <v>1</v>
      </c>
      <c r="EO68" s="396">
        <v>0</v>
      </c>
      <c r="EP68" s="971">
        <v>22</v>
      </c>
      <c r="EQ68" s="396">
        <v>0</v>
      </c>
      <c r="ER68" s="396">
        <v>1</v>
      </c>
      <c r="ES68" s="396">
        <v>0</v>
      </c>
      <c r="ET68" s="664"/>
      <c r="EU68" s="303"/>
      <c r="EV68" s="396" t="s">
        <v>448</v>
      </c>
      <c r="EW68" s="396" t="s">
        <v>449</v>
      </c>
      <c r="EX68" s="396" t="s">
        <v>343</v>
      </c>
      <c r="EY68" s="396">
        <v>22</v>
      </c>
      <c r="EZ68" s="396" t="s">
        <v>12</v>
      </c>
      <c r="FA68" s="396" t="s">
        <v>232</v>
      </c>
      <c r="FB68" s="396" t="s">
        <v>9</v>
      </c>
      <c r="FC68" s="396" t="s">
        <v>232</v>
      </c>
      <c r="FD68" s="396" t="s">
        <v>358</v>
      </c>
    </row>
    <row r="69" spans="1:160" customFormat="1">
      <c r="A69">
        <v>79</v>
      </c>
      <c r="B69">
        <v>1</v>
      </c>
      <c r="C69">
        <v>0</v>
      </c>
      <c r="D69" t="s">
        <v>458</v>
      </c>
      <c r="H69">
        <v>700</v>
      </c>
      <c r="I69">
        <v>41</v>
      </c>
      <c r="J69">
        <v>1</v>
      </c>
      <c r="K69">
        <v>0</v>
      </c>
      <c r="L69">
        <v>1</v>
      </c>
      <c r="M69">
        <v>0</v>
      </c>
      <c r="N69" s="1250" t="s">
        <v>448</v>
      </c>
      <c r="O69" s="1250">
        <v>0</v>
      </c>
      <c r="P69">
        <v>27</v>
      </c>
      <c r="Q69">
        <v>0</v>
      </c>
      <c r="R69">
        <v>23</v>
      </c>
      <c r="S69">
        <v>1</v>
      </c>
      <c r="T69">
        <v>1</v>
      </c>
      <c r="U69">
        <v>1</v>
      </c>
      <c r="V69">
        <v>1</v>
      </c>
      <c r="W69">
        <v>0</v>
      </c>
      <c r="X69">
        <v>28</v>
      </c>
      <c r="Y69">
        <v>1</v>
      </c>
      <c r="Z69">
        <v>24</v>
      </c>
      <c r="AA69">
        <v>1</v>
      </c>
      <c r="AB69">
        <v>1</v>
      </c>
      <c r="AC69">
        <v>0</v>
      </c>
      <c r="AD69">
        <v>0</v>
      </c>
      <c r="AE69">
        <v>0</v>
      </c>
      <c r="AF69">
        <v>0</v>
      </c>
      <c r="AG69">
        <v>0</v>
      </c>
      <c r="AH69">
        <v>0</v>
      </c>
      <c r="AI69">
        <v>0</v>
      </c>
      <c r="AJ69">
        <v>1</v>
      </c>
      <c r="AK69">
        <v>0</v>
      </c>
      <c r="AL69">
        <v>0</v>
      </c>
      <c r="AM69">
        <v>0</v>
      </c>
      <c r="AN69">
        <v>30</v>
      </c>
      <c r="AO69">
        <v>1</v>
      </c>
      <c r="AP69">
        <v>24</v>
      </c>
      <c r="AQ69">
        <v>1</v>
      </c>
      <c r="AR69">
        <v>0</v>
      </c>
      <c r="AS69">
        <v>0</v>
      </c>
      <c r="AT69">
        <v>0</v>
      </c>
      <c r="AU69">
        <v>0</v>
      </c>
      <c r="AV69">
        <v>0</v>
      </c>
      <c r="AW69">
        <v>0</v>
      </c>
      <c r="AX69">
        <v>0</v>
      </c>
      <c r="AY69">
        <v>0</v>
      </c>
      <c r="AZ69">
        <v>0</v>
      </c>
      <c r="BA69">
        <v>0</v>
      </c>
      <c r="BB69">
        <v>0</v>
      </c>
      <c r="BC69">
        <v>0</v>
      </c>
      <c r="BD69">
        <v>0</v>
      </c>
      <c r="BE69">
        <v>0</v>
      </c>
      <c r="BF69">
        <v>0</v>
      </c>
      <c r="BG69">
        <v>0</v>
      </c>
      <c r="BH69">
        <v>9</v>
      </c>
      <c r="BI69">
        <v>0</v>
      </c>
      <c r="BJ69">
        <v>1</v>
      </c>
      <c r="BK69">
        <v>1</v>
      </c>
      <c r="BL69">
        <v>8</v>
      </c>
      <c r="BM69">
        <v>0</v>
      </c>
      <c r="BN69">
        <v>1</v>
      </c>
      <c r="BO69">
        <v>0</v>
      </c>
      <c r="BP69">
        <v>0</v>
      </c>
      <c r="BQ69">
        <v>0</v>
      </c>
      <c r="BR69">
        <v>0</v>
      </c>
      <c r="BS69">
        <v>0</v>
      </c>
      <c r="BT69">
        <v>0</v>
      </c>
      <c r="BU69">
        <v>0</v>
      </c>
      <c r="BV69">
        <v>0</v>
      </c>
      <c r="BW69">
        <v>0</v>
      </c>
      <c r="BX69">
        <v>19</v>
      </c>
      <c r="BY69">
        <v>1</v>
      </c>
      <c r="BZ69">
        <v>0</v>
      </c>
      <c r="CA69">
        <v>0</v>
      </c>
      <c r="CB69">
        <v>16</v>
      </c>
      <c r="CC69">
        <v>1</v>
      </c>
      <c r="CD69">
        <v>0</v>
      </c>
      <c r="CE69">
        <v>0</v>
      </c>
      <c r="CF69">
        <v>28</v>
      </c>
      <c r="CG69">
        <v>1</v>
      </c>
      <c r="CH69">
        <v>1</v>
      </c>
      <c r="CI69">
        <v>1</v>
      </c>
      <c r="CJ69">
        <v>24</v>
      </c>
      <c r="CK69">
        <v>1</v>
      </c>
      <c r="CL69">
        <v>1</v>
      </c>
      <c r="CM69">
        <v>0</v>
      </c>
      <c r="CN69">
        <v>0</v>
      </c>
      <c r="CO69">
        <v>6</v>
      </c>
      <c r="CP69">
        <v>5</v>
      </c>
      <c r="CQ69">
        <v>1</v>
      </c>
      <c r="CR69">
        <v>0.19354838709677419</v>
      </c>
      <c r="CS69">
        <v>5</v>
      </c>
      <c r="CT69">
        <v>0</v>
      </c>
      <c r="CU69">
        <v>0</v>
      </c>
      <c r="CV69">
        <v>0</v>
      </c>
      <c r="CW69">
        <v>0</v>
      </c>
      <c r="CX69">
        <v>0</v>
      </c>
      <c r="CY69">
        <v>0</v>
      </c>
      <c r="CZ69">
        <v>0</v>
      </c>
      <c r="DA69">
        <v>1</v>
      </c>
      <c r="DB69">
        <v>0</v>
      </c>
      <c r="DC69">
        <v>0</v>
      </c>
      <c r="DD69">
        <v>0</v>
      </c>
      <c r="DE69">
        <v>0</v>
      </c>
      <c r="DF69">
        <v>0</v>
      </c>
      <c r="DG69">
        <v>0</v>
      </c>
      <c r="DH69">
        <v>0</v>
      </c>
      <c r="DI69">
        <v>0</v>
      </c>
      <c r="DJ69">
        <v>0</v>
      </c>
      <c r="DK69" s="664"/>
      <c r="DL69" s="398">
        <v>0</v>
      </c>
      <c r="DM69" s="303">
        <v>0</v>
      </c>
      <c r="DN69" s="303">
        <v>0</v>
      </c>
      <c r="DO69" s="393">
        <v>0</v>
      </c>
      <c r="DP69" s="303">
        <v>0</v>
      </c>
      <c r="DQ69" s="303">
        <v>0</v>
      </c>
      <c r="DR69" s="303">
        <v>0</v>
      </c>
      <c r="DS69" s="393">
        <v>0</v>
      </c>
      <c r="DT69" s="303">
        <v>0</v>
      </c>
      <c r="DU69" s="303">
        <v>0</v>
      </c>
      <c r="DV69" s="303">
        <v>0</v>
      </c>
      <c r="DW69" s="303">
        <v>0</v>
      </c>
      <c r="DX69" s="303">
        <v>0</v>
      </c>
      <c r="DY69" s="303">
        <v>0</v>
      </c>
      <c r="DZ69" s="303">
        <v>0</v>
      </c>
      <c r="EA69" s="303">
        <v>0</v>
      </c>
      <c r="EB69" s="303">
        <v>0</v>
      </c>
      <c r="EC69" s="303">
        <v>0</v>
      </c>
      <c r="ED69" s="398">
        <v>0</v>
      </c>
      <c r="EE69" s="303">
        <v>0</v>
      </c>
      <c r="EF69" s="303">
        <v>0</v>
      </c>
      <c r="EG69" s="393">
        <v>0</v>
      </c>
      <c r="EH69" s="910">
        <v>0</v>
      </c>
      <c r="EI69" s="398">
        <v>31</v>
      </c>
      <c r="EJ69" s="393" t="b">
        <v>0</v>
      </c>
      <c r="EK69" s="971">
        <v>20</v>
      </c>
      <c r="EL69" s="971">
        <v>25</v>
      </c>
      <c r="EM69" s="396">
        <v>0</v>
      </c>
      <c r="EN69" s="396">
        <v>1</v>
      </c>
      <c r="EO69" s="396">
        <v>0</v>
      </c>
      <c r="EP69" s="971">
        <v>0</v>
      </c>
      <c r="EQ69" s="396">
        <v>0</v>
      </c>
      <c r="ER69" s="396">
        <v>0</v>
      </c>
      <c r="ES69" s="396">
        <v>0</v>
      </c>
      <c r="ET69" s="664"/>
      <c r="EU69" s="303"/>
      <c r="EV69" s="396" t="s">
        <v>448</v>
      </c>
      <c r="EW69" s="396" t="s">
        <v>449</v>
      </c>
      <c r="EX69" s="396" t="s">
        <v>343</v>
      </c>
      <c r="EY69" s="396">
        <v>25</v>
      </c>
      <c r="EZ69" s="396" t="s">
        <v>12</v>
      </c>
      <c r="FA69" s="396" t="s">
        <v>232</v>
      </c>
      <c r="FB69" s="396" t="s">
        <v>9</v>
      </c>
      <c r="FC69" s="396" t="s">
        <v>232</v>
      </c>
      <c r="FD69" s="396" t="s">
        <v>358</v>
      </c>
    </row>
    <row r="70" spans="1:160" customFormat="1">
      <c r="A70">
        <v>80</v>
      </c>
      <c r="B70">
        <v>1</v>
      </c>
      <c r="C70">
        <v>0</v>
      </c>
      <c r="D70" t="s">
        <v>459</v>
      </c>
      <c r="H70">
        <v>700</v>
      </c>
      <c r="I70">
        <v>43</v>
      </c>
      <c r="J70">
        <v>1</v>
      </c>
      <c r="K70">
        <v>0</v>
      </c>
      <c r="L70">
        <v>1</v>
      </c>
      <c r="M70">
        <v>0</v>
      </c>
      <c r="N70" s="1250" t="s">
        <v>448</v>
      </c>
      <c r="O70" s="1250">
        <v>0</v>
      </c>
      <c r="P70">
        <v>16</v>
      </c>
      <c r="Q70">
        <v>1</v>
      </c>
      <c r="R70">
        <v>20</v>
      </c>
      <c r="S70">
        <v>1</v>
      </c>
      <c r="T70">
        <v>2</v>
      </c>
      <c r="U70">
        <v>0</v>
      </c>
      <c r="V70">
        <v>2</v>
      </c>
      <c r="W70">
        <v>0</v>
      </c>
      <c r="X70">
        <v>18</v>
      </c>
      <c r="Y70">
        <v>1</v>
      </c>
      <c r="Z70">
        <v>22</v>
      </c>
      <c r="AA70">
        <v>1</v>
      </c>
      <c r="AB70">
        <v>3</v>
      </c>
      <c r="AC70">
        <v>0</v>
      </c>
      <c r="AD70">
        <v>1</v>
      </c>
      <c r="AE70">
        <v>0</v>
      </c>
      <c r="AF70">
        <v>2</v>
      </c>
      <c r="AG70">
        <v>0</v>
      </c>
      <c r="AH70">
        <v>1</v>
      </c>
      <c r="AI70">
        <v>0</v>
      </c>
      <c r="AJ70">
        <v>3</v>
      </c>
      <c r="AK70">
        <v>1</v>
      </c>
      <c r="AL70">
        <v>2</v>
      </c>
      <c r="AM70">
        <v>1</v>
      </c>
      <c r="AN70">
        <v>26</v>
      </c>
      <c r="AO70">
        <v>2</v>
      </c>
      <c r="AP70">
        <v>26</v>
      </c>
      <c r="AQ70">
        <v>2</v>
      </c>
      <c r="AR70">
        <v>1</v>
      </c>
      <c r="AS70">
        <v>0</v>
      </c>
      <c r="AT70">
        <v>0</v>
      </c>
      <c r="AU70">
        <v>0</v>
      </c>
      <c r="AV70">
        <v>1</v>
      </c>
      <c r="AW70">
        <v>0</v>
      </c>
      <c r="AX70">
        <v>0</v>
      </c>
      <c r="AY70">
        <v>0</v>
      </c>
      <c r="AZ70">
        <v>0</v>
      </c>
      <c r="BA70">
        <v>0</v>
      </c>
      <c r="BB70">
        <v>0</v>
      </c>
      <c r="BC70">
        <v>0</v>
      </c>
      <c r="BD70">
        <v>0</v>
      </c>
      <c r="BE70">
        <v>0</v>
      </c>
      <c r="BF70">
        <v>0</v>
      </c>
      <c r="BG70">
        <v>0</v>
      </c>
      <c r="BH70">
        <v>3</v>
      </c>
      <c r="BI70">
        <v>0</v>
      </c>
      <c r="BJ70">
        <v>1</v>
      </c>
      <c r="BK70">
        <v>0</v>
      </c>
      <c r="BL70">
        <v>4</v>
      </c>
      <c r="BM70">
        <v>0</v>
      </c>
      <c r="BN70">
        <v>1</v>
      </c>
      <c r="BO70">
        <v>0</v>
      </c>
      <c r="BP70">
        <v>0</v>
      </c>
      <c r="BQ70">
        <v>0</v>
      </c>
      <c r="BR70">
        <v>0</v>
      </c>
      <c r="BS70">
        <v>0</v>
      </c>
      <c r="BT70">
        <v>0</v>
      </c>
      <c r="BU70">
        <v>0</v>
      </c>
      <c r="BV70">
        <v>0</v>
      </c>
      <c r="BW70">
        <v>0</v>
      </c>
      <c r="BX70">
        <v>14</v>
      </c>
      <c r="BY70">
        <v>2</v>
      </c>
      <c r="BZ70">
        <v>0</v>
      </c>
      <c r="CA70">
        <v>0</v>
      </c>
      <c r="CB70">
        <v>17</v>
      </c>
      <c r="CC70">
        <v>2</v>
      </c>
      <c r="CD70">
        <v>0</v>
      </c>
      <c r="CE70">
        <v>0</v>
      </c>
      <c r="CF70">
        <v>18</v>
      </c>
      <c r="CG70">
        <v>2</v>
      </c>
      <c r="CH70">
        <v>1</v>
      </c>
      <c r="CI70">
        <v>0</v>
      </c>
      <c r="CJ70">
        <v>22</v>
      </c>
      <c r="CK70">
        <v>2</v>
      </c>
      <c r="CL70">
        <v>1</v>
      </c>
      <c r="CM70">
        <v>0</v>
      </c>
      <c r="CN70">
        <v>7</v>
      </c>
      <c r="CO70">
        <v>7</v>
      </c>
      <c r="CP70">
        <v>6</v>
      </c>
      <c r="CQ70">
        <v>0</v>
      </c>
      <c r="CR70">
        <v>0.5</v>
      </c>
      <c r="CS70">
        <v>1</v>
      </c>
      <c r="CT70">
        <v>0</v>
      </c>
      <c r="CU70">
        <v>1</v>
      </c>
      <c r="CV70">
        <v>0</v>
      </c>
      <c r="CW70">
        <v>0</v>
      </c>
      <c r="CX70">
        <v>0</v>
      </c>
      <c r="CY70">
        <v>0</v>
      </c>
      <c r="CZ70">
        <v>0</v>
      </c>
      <c r="DA70">
        <v>0</v>
      </c>
      <c r="DB70">
        <v>5</v>
      </c>
      <c r="DC70">
        <v>0</v>
      </c>
      <c r="DD70">
        <v>0</v>
      </c>
      <c r="DE70">
        <v>1</v>
      </c>
      <c r="DF70">
        <v>0</v>
      </c>
      <c r="DG70">
        <v>0</v>
      </c>
      <c r="DH70">
        <v>0</v>
      </c>
      <c r="DI70">
        <v>0</v>
      </c>
      <c r="DJ70">
        <v>0</v>
      </c>
      <c r="DK70" s="664"/>
      <c r="DL70" s="398">
        <v>0</v>
      </c>
      <c r="DM70" s="303">
        <v>0</v>
      </c>
      <c r="DN70" s="303">
        <v>0</v>
      </c>
      <c r="DO70" s="393">
        <v>0</v>
      </c>
      <c r="DP70" s="303">
        <v>0</v>
      </c>
      <c r="DQ70" s="303">
        <v>0</v>
      </c>
      <c r="DR70" s="303">
        <v>0</v>
      </c>
      <c r="DS70" s="393">
        <v>0</v>
      </c>
      <c r="DT70" s="303">
        <v>0</v>
      </c>
      <c r="DU70" s="303">
        <v>0</v>
      </c>
      <c r="DV70" s="303">
        <v>0</v>
      </c>
      <c r="DW70" s="303">
        <v>0</v>
      </c>
      <c r="DX70" s="303">
        <v>0</v>
      </c>
      <c r="DY70" s="303">
        <v>0</v>
      </c>
      <c r="DZ70" s="303">
        <v>0</v>
      </c>
      <c r="EA70" s="303">
        <v>0</v>
      </c>
      <c r="EB70" s="303">
        <v>0</v>
      </c>
      <c r="EC70" s="303">
        <v>0</v>
      </c>
      <c r="ED70" s="398">
        <v>0</v>
      </c>
      <c r="EE70" s="303">
        <v>0</v>
      </c>
      <c r="EF70" s="303">
        <v>0</v>
      </c>
      <c r="EG70" s="393">
        <v>0</v>
      </c>
      <c r="EH70" s="910">
        <v>0</v>
      </c>
      <c r="EI70" s="398">
        <v>28</v>
      </c>
      <c r="EJ70" s="393" t="b">
        <v>1</v>
      </c>
      <c r="EK70" s="971">
        <v>22</v>
      </c>
      <c r="EL70" s="971">
        <v>28</v>
      </c>
      <c r="EM70" s="396">
        <v>0</v>
      </c>
      <c r="EN70" s="396">
        <v>1</v>
      </c>
      <c r="EO70" s="396">
        <v>0</v>
      </c>
      <c r="EP70" s="971">
        <v>28</v>
      </c>
      <c r="EQ70" s="396">
        <v>0</v>
      </c>
      <c r="ER70" s="396">
        <v>1</v>
      </c>
      <c r="ES70" s="396">
        <v>0</v>
      </c>
      <c r="ET70" s="664"/>
      <c r="EU70" s="303"/>
      <c r="EV70" s="396" t="s">
        <v>448</v>
      </c>
      <c r="EW70" s="396" t="s">
        <v>449</v>
      </c>
      <c r="EX70" s="396" t="s">
        <v>343</v>
      </c>
      <c r="EY70" s="396">
        <v>28</v>
      </c>
      <c r="EZ70" s="396" t="s">
        <v>12</v>
      </c>
      <c r="FA70" s="396" t="s">
        <v>232</v>
      </c>
      <c r="FB70" s="396" t="s">
        <v>9</v>
      </c>
      <c r="FC70" s="396" t="s">
        <v>232</v>
      </c>
      <c r="FD70" s="396" t="s">
        <v>358</v>
      </c>
    </row>
    <row r="71" spans="1:160" customFormat="1">
      <c r="A71">
        <v>81</v>
      </c>
      <c r="B71">
        <v>1</v>
      </c>
      <c r="C71" t="s">
        <v>460</v>
      </c>
      <c r="D71" t="s">
        <v>461</v>
      </c>
      <c r="H71">
        <v>700</v>
      </c>
      <c r="I71">
        <v>41</v>
      </c>
      <c r="J71">
        <v>1</v>
      </c>
      <c r="K71">
        <v>0</v>
      </c>
      <c r="L71">
        <v>1</v>
      </c>
      <c r="M71">
        <v>0</v>
      </c>
      <c r="N71" s="1250" t="s">
        <v>448</v>
      </c>
      <c r="O71" s="1250">
        <v>0</v>
      </c>
      <c r="P71">
        <v>11</v>
      </c>
      <c r="Q71">
        <v>1</v>
      </c>
      <c r="R71">
        <v>12</v>
      </c>
      <c r="S71">
        <v>1</v>
      </c>
      <c r="T71">
        <v>2</v>
      </c>
      <c r="U71">
        <v>1</v>
      </c>
      <c r="V71">
        <v>2</v>
      </c>
      <c r="W71">
        <v>1</v>
      </c>
      <c r="X71">
        <v>13</v>
      </c>
      <c r="Y71">
        <v>2</v>
      </c>
      <c r="Z71">
        <v>14</v>
      </c>
      <c r="AA71">
        <v>2</v>
      </c>
      <c r="AB71">
        <v>0</v>
      </c>
      <c r="AC71">
        <v>0</v>
      </c>
      <c r="AD71">
        <v>0</v>
      </c>
      <c r="AE71">
        <v>0</v>
      </c>
      <c r="AF71">
        <v>0</v>
      </c>
      <c r="AG71">
        <v>0</v>
      </c>
      <c r="AH71">
        <v>0</v>
      </c>
      <c r="AI71">
        <v>0</v>
      </c>
      <c r="AJ71">
        <v>0</v>
      </c>
      <c r="AK71">
        <v>0</v>
      </c>
      <c r="AL71">
        <v>0</v>
      </c>
      <c r="AM71">
        <v>0</v>
      </c>
      <c r="AN71">
        <v>13</v>
      </c>
      <c r="AO71">
        <v>2</v>
      </c>
      <c r="AP71">
        <v>14</v>
      </c>
      <c r="AQ71">
        <v>2</v>
      </c>
      <c r="AR71">
        <v>0</v>
      </c>
      <c r="AS71">
        <v>0</v>
      </c>
      <c r="AT71">
        <v>0</v>
      </c>
      <c r="AU71">
        <v>0</v>
      </c>
      <c r="AV71">
        <v>0</v>
      </c>
      <c r="AW71">
        <v>0</v>
      </c>
      <c r="AX71">
        <v>0</v>
      </c>
      <c r="AY71">
        <v>0</v>
      </c>
      <c r="AZ71">
        <v>0</v>
      </c>
      <c r="BA71">
        <v>0</v>
      </c>
      <c r="BB71">
        <v>0</v>
      </c>
      <c r="BC71">
        <v>0</v>
      </c>
      <c r="BD71">
        <v>0</v>
      </c>
      <c r="BE71">
        <v>0</v>
      </c>
      <c r="BF71">
        <v>0</v>
      </c>
      <c r="BG71">
        <v>0</v>
      </c>
      <c r="BH71">
        <v>4</v>
      </c>
      <c r="BI71">
        <v>2</v>
      </c>
      <c r="BJ71">
        <v>2</v>
      </c>
      <c r="BK71">
        <v>1</v>
      </c>
      <c r="BL71">
        <v>4</v>
      </c>
      <c r="BM71">
        <v>2</v>
      </c>
      <c r="BN71">
        <v>2</v>
      </c>
      <c r="BO71">
        <v>1</v>
      </c>
      <c r="BP71">
        <v>0</v>
      </c>
      <c r="BQ71">
        <v>0</v>
      </c>
      <c r="BR71">
        <v>0</v>
      </c>
      <c r="BS71">
        <v>0</v>
      </c>
      <c r="BT71">
        <v>0</v>
      </c>
      <c r="BU71">
        <v>0</v>
      </c>
      <c r="BV71">
        <v>0</v>
      </c>
      <c r="BW71">
        <v>0</v>
      </c>
      <c r="BX71">
        <v>9</v>
      </c>
      <c r="BY71">
        <v>0</v>
      </c>
      <c r="BZ71">
        <v>0</v>
      </c>
      <c r="CA71">
        <v>0</v>
      </c>
      <c r="CB71">
        <v>10</v>
      </c>
      <c r="CC71">
        <v>0</v>
      </c>
      <c r="CD71">
        <v>0</v>
      </c>
      <c r="CE71">
        <v>0</v>
      </c>
      <c r="CF71">
        <v>13</v>
      </c>
      <c r="CG71">
        <v>2</v>
      </c>
      <c r="CH71">
        <v>2</v>
      </c>
      <c r="CI71">
        <v>1</v>
      </c>
      <c r="CJ71">
        <v>14</v>
      </c>
      <c r="CK71">
        <v>2</v>
      </c>
      <c r="CL71">
        <v>2</v>
      </c>
      <c r="CM71">
        <v>1</v>
      </c>
      <c r="CN71">
        <v>1</v>
      </c>
      <c r="CO71">
        <v>0</v>
      </c>
      <c r="CP71">
        <v>0</v>
      </c>
      <c r="CQ71">
        <v>0</v>
      </c>
      <c r="CR71">
        <v>6.6666666666666666E-2</v>
      </c>
      <c r="CS71">
        <v>4</v>
      </c>
      <c r="CT71">
        <v>0</v>
      </c>
      <c r="CU71">
        <v>0</v>
      </c>
      <c r="CV71">
        <v>0</v>
      </c>
      <c r="CW71">
        <v>0</v>
      </c>
      <c r="CX71">
        <v>0</v>
      </c>
      <c r="CY71">
        <v>0</v>
      </c>
      <c r="CZ71">
        <v>0</v>
      </c>
      <c r="DA71">
        <v>0</v>
      </c>
      <c r="DB71">
        <v>1</v>
      </c>
      <c r="DC71">
        <v>0</v>
      </c>
      <c r="DD71">
        <v>0</v>
      </c>
      <c r="DE71">
        <v>0</v>
      </c>
      <c r="DF71">
        <v>1</v>
      </c>
      <c r="DG71">
        <v>1</v>
      </c>
      <c r="DH71">
        <v>0</v>
      </c>
      <c r="DI71">
        <v>0</v>
      </c>
      <c r="DJ71">
        <v>0</v>
      </c>
      <c r="DK71" s="664"/>
      <c r="DL71" s="398">
        <v>0</v>
      </c>
      <c r="DM71" s="303">
        <v>0</v>
      </c>
      <c r="DN71" s="303">
        <v>0</v>
      </c>
      <c r="DO71" s="393">
        <v>0</v>
      </c>
      <c r="DP71" s="303">
        <v>0</v>
      </c>
      <c r="DQ71" s="303">
        <v>0</v>
      </c>
      <c r="DR71" s="303">
        <v>0</v>
      </c>
      <c r="DS71" s="393">
        <v>0</v>
      </c>
      <c r="DT71" s="303">
        <v>0</v>
      </c>
      <c r="DU71" s="303">
        <v>0</v>
      </c>
      <c r="DV71" s="303">
        <v>0</v>
      </c>
      <c r="DW71" s="303">
        <v>0</v>
      </c>
      <c r="DX71" s="303">
        <v>0</v>
      </c>
      <c r="DY71" s="303">
        <v>0</v>
      </c>
      <c r="DZ71" s="303">
        <v>0</v>
      </c>
      <c r="EA71" s="303">
        <v>0</v>
      </c>
      <c r="EB71" s="303">
        <v>0</v>
      </c>
      <c r="EC71" s="303">
        <v>0</v>
      </c>
      <c r="ED71" s="398">
        <v>0</v>
      </c>
      <c r="EE71" s="303">
        <v>0</v>
      </c>
      <c r="EF71" s="303">
        <v>0</v>
      </c>
      <c r="EG71" s="393">
        <v>0</v>
      </c>
      <c r="EH71" s="910">
        <v>0</v>
      </c>
      <c r="EI71" s="398">
        <v>15</v>
      </c>
      <c r="EJ71" s="393" t="b">
        <v>0</v>
      </c>
      <c r="EK71" s="971">
        <v>11</v>
      </c>
      <c r="EL71" s="971">
        <v>16</v>
      </c>
      <c r="EM71" s="396">
        <v>1</v>
      </c>
      <c r="EN71" s="396">
        <v>0</v>
      </c>
      <c r="EO71" s="396">
        <v>0</v>
      </c>
      <c r="EP71" s="971">
        <v>16</v>
      </c>
      <c r="EQ71" s="396">
        <v>0</v>
      </c>
      <c r="ER71" s="396">
        <v>1</v>
      </c>
      <c r="ES71" s="396">
        <v>0</v>
      </c>
      <c r="ET71" s="664"/>
      <c r="EU71" s="303"/>
      <c r="EV71" s="396" t="s">
        <v>448</v>
      </c>
      <c r="EW71" s="396" t="s">
        <v>449</v>
      </c>
      <c r="EX71" s="396" t="s">
        <v>343</v>
      </c>
      <c r="EY71" s="396">
        <v>16</v>
      </c>
      <c r="EZ71" s="396" t="s">
        <v>12</v>
      </c>
      <c r="FA71" s="396" t="s">
        <v>232</v>
      </c>
      <c r="FB71" s="396" t="s">
        <v>9</v>
      </c>
      <c r="FC71" s="396" t="s">
        <v>232</v>
      </c>
      <c r="FD71" s="396" t="s">
        <v>358</v>
      </c>
    </row>
    <row r="72" spans="1:160" customFormat="1">
      <c r="A72">
        <v>82</v>
      </c>
      <c r="B72">
        <v>1</v>
      </c>
      <c r="C72">
        <v>0</v>
      </c>
      <c r="D72" t="s">
        <v>462</v>
      </c>
      <c r="H72">
        <v>700</v>
      </c>
      <c r="I72">
        <v>41</v>
      </c>
      <c r="J72">
        <v>1</v>
      </c>
      <c r="K72">
        <v>0</v>
      </c>
      <c r="L72">
        <v>1</v>
      </c>
      <c r="M72">
        <v>0</v>
      </c>
      <c r="N72" s="1250" t="s">
        <v>448</v>
      </c>
      <c r="O72" s="1250">
        <v>0</v>
      </c>
      <c r="P72">
        <v>6</v>
      </c>
      <c r="Q72">
        <v>0</v>
      </c>
      <c r="R72">
        <v>8</v>
      </c>
      <c r="S72">
        <v>0</v>
      </c>
      <c r="T72">
        <v>0</v>
      </c>
      <c r="U72">
        <v>2</v>
      </c>
      <c r="V72">
        <v>0</v>
      </c>
      <c r="W72">
        <v>2</v>
      </c>
      <c r="X72">
        <v>6</v>
      </c>
      <c r="Y72">
        <v>2</v>
      </c>
      <c r="Z72">
        <v>8</v>
      </c>
      <c r="AA72">
        <v>2</v>
      </c>
      <c r="AB72">
        <v>0</v>
      </c>
      <c r="AC72">
        <v>0</v>
      </c>
      <c r="AD72">
        <v>0</v>
      </c>
      <c r="AE72">
        <v>0</v>
      </c>
      <c r="AF72">
        <v>0</v>
      </c>
      <c r="AG72">
        <v>0</v>
      </c>
      <c r="AH72">
        <v>0</v>
      </c>
      <c r="AI72">
        <v>0</v>
      </c>
      <c r="AJ72">
        <v>1</v>
      </c>
      <c r="AK72">
        <v>0</v>
      </c>
      <c r="AL72">
        <v>0</v>
      </c>
      <c r="AM72">
        <v>0</v>
      </c>
      <c r="AN72">
        <v>7</v>
      </c>
      <c r="AO72">
        <v>2</v>
      </c>
      <c r="AP72">
        <v>8</v>
      </c>
      <c r="AQ72">
        <v>2</v>
      </c>
      <c r="AR72">
        <v>0</v>
      </c>
      <c r="AS72">
        <v>0</v>
      </c>
      <c r="AT72">
        <v>0</v>
      </c>
      <c r="AU72">
        <v>0</v>
      </c>
      <c r="AV72">
        <v>0</v>
      </c>
      <c r="AW72">
        <v>0</v>
      </c>
      <c r="AX72">
        <v>0</v>
      </c>
      <c r="AY72">
        <v>0</v>
      </c>
      <c r="AZ72">
        <v>0</v>
      </c>
      <c r="BA72">
        <v>0</v>
      </c>
      <c r="BB72">
        <v>0</v>
      </c>
      <c r="BC72">
        <v>0</v>
      </c>
      <c r="BD72">
        <v>0</v>
      </c>
      <c r="BE72">
        <v>0</v>
      </c>
      <c r="BF72">
        <v>0</v>
      </c>
      <c r="BG72">
        <v>0</v>
      </c>
      <c r="BH72">
        <v>1</v>
      </c>
      <c r="BI72">
        <v>0</v>
      </c>
      <c r="BJ72">
        <v>2</v>
      </c>
      <c r="BK72">
        <v>2</v>
      </c>
      <c r="BL72">
        <v>2</v>
      </c>
      <c r="BM72">
        <v>0</v>
      </c>
      <c r="BN72">
        <v>2</v>
      </c>
      <c r="BO72">
        <v>2</v>
      </c>
      <c r="BP72">
        <v>0</v>
      </c>
      <c r="BQ72">
        <v>0</v>
      </c>
      <c r="BR72">
        <v>0</v>
      </c>
      <c r="BS72">
        <v>0</v>
      </c>
      <c r="BT72">
        <v>0</v>
      </c>
      <c r="BU72">
        <v>0</v>
      </c>
      <c r="BV72">
        <v>0</v>
      </c>
      <c r="BW72">
        <v>0</v>
      </c>
      <c r="BX72">
        <v>5</v>
      </c>
      <c r="BY72">
        <v>0</v>
      </c>
      <c r="BZ72">
        <v>0</v>
      </c>
      <c r="CA72">
        <v>0</v>
      </c>
      <c r="CB72">
        <v>6</v>
      </c>
      <c r="CC72">
        <v>0</v>
      </c>
      <c r="CD72">
        <v>0</v>
      </c>
      <c r="CE72">
        <v>0</v>
      </c>
      <c r="CF72">
        <v>6</v>
      </c>
      <c r="CG72">
        <v>0</v>
      </c>
      <c r="CH72">
        <v>2</v>
      </c>
      <c r="CI72">
        <v>2</v>
      </c>
      <c r="CJ72">
        <v>8</v>
      </c>
      <c r="CK72">
        <v>0</v>
      </c>
      <c r="CL72">
        <v>2</v>
      </c>
      <c r="CM72">
        <v>2</v>
      </c>
      <c r="CN72">
        <v>1</v>
      </c>
      <c r="CO72">
        <v>0</v>
      </c>
      <c r="CP72">
        <v>0</v>
      </c>
      <c r="CQ72">
        <v>0</v>
      </c>
      <c r="CR72">
        <v>0.1111111111111111</v>
      </c>
      <c r="CS72">
        <v>2</v>
      </c>
      <c r="CT72">
        <v>0</v>
      </c>
      <c r="CU72">
        <v>0</v>
      </c>
      <c r="CV72">
        <v>0</v>
      </c>
      <c r="CW72">
        <v>0</v>
      </c>
      <c r="CX72">
        <v>0</v>
      </c>
      <c r="CY72">
        <v>0</v>
      </c>
      <c r="CZ72">
        <v>0</v>
      </c>
      <c r="DA72">
        <v>0</v>
      </c>
      <c r="DB72">
        <v>1</v>
      </c>
      <c r="DC72">
        <v>0</v>
      </c>
      <c r="DD72">
        <v>0</v>
      </c>
      <c r="DE72">
        <v>0</v>
      </c>
      <c r="DF72">
        <v>0</v>
      </c>
      <c r="DG72">
        <v>0</v>
      </c>
      <c r="DH72">
        <v>0</v>
      </c>
      <c r="DI72">
        <v>0</v>
      </c>
      <c r="DJ72">
        <v>0</v>
      </c>
      <c r="DK72" s="664"/>
      <c r="DL72" s="398">
        <v>0</v>
      </c>
      <c r="DM72" s="303">
        <v>0</v>
      </c>
      <c r="DN72" s="303">
        <v>0</v>
      </c>
      <c r="DO72" s="393">
        <v>0</v>
      </c>
      <c r="DP72" s="303">
        <v>0</v>
      </c>
      <c r="DQ72" s="303">
        <v>0</v>
      </c>
      <c r="DR72" s="303">
        <v>0</v>
      </c>
      <c r="DS72" s="393">
        <v>0</v>
      </c>
      <c r="DT72" s="303">
        <v>0</v>
      </c>
      <c r="DU72" s="303">
        <v>0</v>
      </c>
      <c r="DV72" s="303">
        <v>0</v>
      </c>
      <c r="DW72" s="303">
        <v>0</v>
      </c>
      <c r="DX72" s="303">
        <v>0</v>
      </c>
      <c r="DY72" s="303">
        <v>0</v>
      </c>
      <c r="DZ72" s="303">
        <v>0</v>
      </c>
      <c r="EA72" s="303">
        <v>0</v>
      </c>
      <c r="EB72" s="303">
        <v>0</v>
      </c>
      <c r="EC72" s="303">
        <v>0</v>
      </c>
      <c r="ED72" s="398">
        <v>0</v>
      </c>
      <c r="EE72" s="303">
        <v>0</v>
      </c>
      <c r="EF72" s="303">
        <v>0</v>
      </c>
      <c r="EG72" s="393">
        <v>0</v>
      </c>
      <c r="EH72" s="910">
        <v>0</v>
      </c>
      <c r="EI72" s="398">
        <v>9</v>
      </c>
      <c r="EJ72" s="393" t="b">
        <v>0</v>
      </c>
      <c r="EK72" s="971">
        <v>7</v>
      </c>
      <c r="EL72" s="971">
        <v>10</v>
      </c>
      <c r="EM72" s="396">
        <v>1</v>
      </c>
      <c r="EN72" s="396">
        <v>0</v>
      </c>
      <c r="EO72" s="396">
        <v>0</v>
      </c>
      <c r="EP72" s="971">
        <v>10</v>
      </c>
      <c r="EQ72" s="396">
        <v>1</v>
      </c>
      <c r="ER72" s="396">
        <v>0</v>
      </c>
      <c r="ES72" s="396">
        <v>0</v>
      </c>
      <c r="ET72" s="664"/>
      <c r="EU72" s="303"/>
      <c r="EV72" s="396" t="s">
        <v>448</v>
      </c>
      <c r="EW72" s="396" t="s">
        <v>449</v>
      </c>
      <c r="EX72" s="396" t="s">
        <v>343</v>
      </c>
      <c r="EY72" s="396">
        <v>10</v>
      </c>
      <c r="EZ72" s="396" t="s">
        <v>11</v>
      </c>
      <c r="FA72" s="396" t="s">
        <v>232</v>
      </c>
      <c r="FB72" s="396" t="s">
        <v>9</v>
      </c>
      <c r="FC72" s="396" t="s">
        <v>232</v>
      </c>
      <c r="FD72" s="396" t="s">
        <v>358</v>
      </c>
    </row>
    <row r="73" spans="1:160" customFormat="1">
      <c r="A73">
        <v>84</v>
      </c>
      <c r="B73">
        <v>1</v>
      </c>
      <c r="C73" t="s">
        <v>463</v>
      </c>
      <c r="D73" t="s">
        <v>464</v>
      </c>
      <c r="H73">
        <v>700</v>
      </c>
      <c r="I73">
        <v>41</v>
      </c>
      <c r="J73">
        <v>1</v>
      </c>
      <c r="K73">
        <v>0</v>
      </c>
      <c r="L73">
        <v>1</v>
      </c>
      <c r="M73">
        <v>0</v>
      </c>
      <c r="N73" s="1250" t="s">
        <v>448</v>
      </c>
      <c r="O73" s="1250">
        <v>0</v>
      </c>
      <c r="P73">
        <v>26</v>
      </c>
      <c r="Q73">
        <v>0</v>
      </c>
      <c r="R73">
        <v>27</v>
      </c>
      <c r="S73">
        <v>0</v>
      </c>
      <c r="T73">
        <v>0</v>
      </c>
      <c r="U73">
        <v>0</v>
      </c>
      <c r="V73">
        <v>0</v>
      </c>
      <c r="W73">
        <v>0</v>
      </c>
      <c r="X73">
        <v>26</v>
      </c>
      <c r="Y73">
        <v>0</v>
      </c>
      <c r="Z73">
        <v>27</v>
      </c>
      <c r="AA73">
        <v>0</v>
      </c>
      <c r="AB73">
        <v>4</v>
      </c>
      <c r="AC73">
        <v>0</v>
      </c>
      <c r="AD73">
        <v>2</v>
      </c>
      <c r="AE73">
        <v>0</v>
      </c>
      <c r="AF73">
        <v>0</v>
      </c>
      <c r="AG73">
        <v>0</v>
      </c>
      <c r="AH73">
        <v>0</v>
      </c>
      <c r="AI73">
        <v>0</v>
      </c>
      <c r="AJ73">
        <v>1</v>
      </c>
      <c r="AK73">
        <v>0</v>
      </c>
      <c r="AL73">
        <v>2</v>
      </c>
      <c r="AM73">
        <v>0</v>
      </c>
      <c r="AN73">
        <v>31</v>
      </c>
      <c r="AO73">
        <v>0</v>
      </c>
      <c r="AP73">
        <v>31</v>
      </c>
      <c r="AQ73">
        <v>0</v>
      </c>
      <c r="AR73">
        <v>0</v>
      </c>
      <c r="AS73">
        <v>0</v>
      </c>
      <c r="AT73">
        <v>0</v>
      </c>
      <c r="AU73">
        <v>0</v>
      </c>
      <c r="AV73">
        <v>0</v>
      </c>
      <c r="AW73">
        <v>0</v>
      </c>
      <c r="AX73">
        <v>0</v>
      </c>
      <c r="AY73">
        <v>0</v>
      </c>
      <c r="AZ73">
        <v>0</v>
      </c>
      <c r="BA73">
        <v>0</v>
      </c>
      <c r="BB73">
        <v>0</v>
      </c>
      <c r="BC73">
        <v>0</v>
      </c>
      <c r="BD73">
        <v>0</v>
      </c>
      <c r="BE73">
        <v>0</v>
      </c>
      <c r="BF73">
        <v>0</v>
      </c>
      <c r="BG73">
        <v>0</v>
      </c>
      <c r="BH73">
        <v>10</v>
      </c>
      <c r="BI73">
        <v>0</v>
      </c>
      <c r="BJ73">
        <v>0</v>
      </c>
      <c r="BK73">
        <v>0</v>
      </c>
      <c r="BL73">
        <v>8</v>
      </c>
      <c r="BM73">
        <v>0</v>
      </c>
      <c r="BN73">
        <v>0</v>
      </c>
      <c r="BO73">
        <v>0</v>
      </c>
      <c r="BP73">
        <v>0</v>
      </c>
      <c r="BQ73">
        <v>0</v>
      </c>
      <c r="BR73">
        <v>0</v>
      </c>
      <c r="BS73">
        <v>0</v>
      </c>
      <c r="BT73">
        <v>0</v>
      </c>
      <c r="BU73">
        <v>0</v>
      </c>
      <c r="BV73">
        <v>0</v>
      </c>
      <c r="BW73">
        <v>0</v>
      </c>
      <c r="BX73">
        <v>16</v>
      </c>
      <c r="BY73">
        <v>0</v>
      </c>
      <c r="BZ73">
        <v>0</v>
      </c>
      <c r="CA73">
        <v>0</v>
      </c>
      <c r="CB73">
        <v>19</v>
      </c>
      <c r="CC73">
        <v>0</v>
      </c>
      <c r="CD73">
        <v>0</v>
      </c>
      <c r="CE73">
        <v>0</v>
      </c>
      <c r="CF73">
        <v>26</v>
      </c>
      <c r="CG73">
        <v>0</v>
      </c>
      <c r="CH73">
        <v>0</v>
      </c>
      <c r="CI73">
        <v>0</v>
      </c>
      <c r="CJ73">
        <v>27</v>
      </c>
      <c r="CK73">
        <v>0</v>
      </c>
      <c r="CL73">
        <v>0</v>
      </c>
      <c r="CM73">
        <v>0</v>
      </c>
      <c r="CN73">
        <v>5</v>
      </c>
      <c r="CO73">
        <v>5</v>
      </c>
      <c r="CP73">
        <v>5</v>
      </c>
      <c r="CQ73">
        <v>0</v>
      </c>
      <c r="CR73">
        <v>0.32258064516129031</v>
      </c>
      <c r="CS73">
        <v>7</v>
      </c>
      <c r="CT73">
        <v>1</v>
      </c>
      <c r="CU73">
        <v>0</v>
      </c>
      <c r="CV73">
        <v>0</v>
      </c>
      <c r="CW73">
        <v>0</v>
      </c>
      <c r="CX73">
        <v>0</v>
      </c>
      <c r="CY73">
        <v>0</v>
      </c>
      <c r="CZ73">
        <v>1</v>
      </c>
      <c r="DA73">
        <v>0</v>
      </c>
      <c r="DB73">
        <v>4</v>
      </c>
      <c r="DC73">
        <v>0</v>
      </c>
      <c r="DD73">
        <v>0</v>
      </c>
      <c r="DE73">
        <v>0</v>
      </c>
      <c r="DF73">
        <v>1</v>
      </c>
      <c r="DG73">
        <v>1</v>
      </c>
      <c r="DH73">
        <v>0</v>
      </c>
      <c r="DI73">
        <v>0</v>
      </c>
      <c r="DJ73">
        <v>0</v>
      </c>
      <c r="DK73" s="664"/>
      <c r="DL73" s="398">
        <v>0</v>
      </c>
      <c r="DM73" s="303">
        <v>0</v>
      </c>
      <c r="DN73" s="303">
        <v>0</v>
      </c>
      <c r="DO73" s="393">
        <v>0</v>
      </c>
      <c r="DP73" s="303">
        <v>0</v>
      </c>
      <c r="DQ73" s="303">
        <v>0</v>
      </c>
      <c r="DR73" s="303">
        <v>0</v>
      </c>
      <c r="DS73" s="393">
        <v>0</v>
      </c>
      <c r="DT73" s="303">
        <v>0</v>
      </c>
      <c r="DU73" s="303">
        <v>0</v>
      </c>
      <c r="DV73" s="303">
        <v>0</v>
      </c>
      <c r="DW73" s="303">
        <v>0</v>
      </c>
      <c r="DX73" s="303">
        <v>0</v>
      </c>
      <c r="DY73" s="303">
        <v>0</v>
      </c>
      <c r="DZ73" s="303">
        <v>0</v>
      </c>
      <c r="EA73" s="303">
        <v>0</v>
      </c>
      <c r="EB73" s="303">
        <v>0</v>
      </c>
      <c r="EC73" s="303">
        <v>0</v>
      </c>
      <c r="ED73" s="398">
        <v>0</v>
      </c>
      <c r="EE73" s="303">
        <v>0</v>
      </c>
      <c r="EF73" s="303">
        <v>0</v>
      </c>
      <c r="EG73" s="393">
        <v>0</v>
      </c>
      <c r="EH73" s="910">
        <v>0</v>
      </c>
      <c r="EI73" s="398">
        <v>31</v>
      </c>
      <c r="EJ73" s="393" t="b">
        <v>1</v>
      </c>
      <c r="EK73" s="971">
        <v>20</v>
      </c>
      <c r="EL73" s="971">
        <v>31</v>
      </c>
      <c r="EM73" s="396">
        <v>0</v>
      </c>
      <c r="EN73" s="396">
        <v>1</v>
      </c>
      <c r="EO73" s="396">
        <v>0</v>
      </c>
      <c r="EP73" s="971">
        <v>31</v>
      </c>
      <c r="EQ73" s="396">
        <v>0</v>
      </c>
      <c r="ER73" s="396">
        <v>1</v>
      </c>
      <c r="ES73" s="396">
        <v>0</v>
      </c>
      <c r="ET73" s="664"/>
      <c r="EU73" s="303"/>
      <c r="EV73" s="396" t="s">
        <v>448</v>
      </c>
      <c r="EW73" s="396" t="s">
        <v>449</v>
      </c>
      <c r="EX73" s="396" t="s">
        <v>343</v>
      </c>
      <c r="EY73" s="396">
        <v>31</v>
      </c>
      <c r="EZ73" s="396" t="s">
        <v>12</v>
      </c>
      <c r="FA73" s="396" t="s">
        <v>232</v>
      </c>
      <c r="FB73" s="396" t="s">
        <v>9</v>
      </c>
      <c r="FC73" s="396" t="s">
        <v>232</v>
      </c>
      <c r="FD73" s="396" t="s">
        <v>358</v>
      </c>
    </row>
    <row r="74" spans="1:160" customFormat="1">
      <c r="A74">
        <v>85</v>
      </c>
      <c r="B74">
        <v>1</v>
      </c>
      <c r="C74" t="s">
        <v>465</v>
      </c>
      <c r="D74" t="s">
        <v>466</v>
      </c>
      <c r="H74">
        <v>700</v>
      </c>
      <c r="I74">
        <v>42</v>
      </c>
      <c r="J74">
        <v>1</v>
      </c>
      <c r="K74">
        <v>0</v>
      </c>
      <c r="L74">
        <v>1</v>
      </c>
      <c r="M74">
        <v>0</v>
      </c>
      <c r="N74" s="1250" t="s">
        <v>448</v>
      </c>
      <c r="O74" s="1250">
        <v>0</v>
      </c>
      <c r="P74">
        <v>12</v>
      </c>
      <c r="Q74">
        <v>1</v>
      </c>
      <c r="R74">
        <v>12</v>
      </c>
      <c r="S74">
        <v>1</v>
      </c>
      <c r="T74">
        <v>0</v>
      </c>
      <c r="U74">
        <v>0</v>
      </c>
      <c r="V74">
        <v>0</v>
      </c>
      <c r="W74">
        <v>0</v>
      </c>
      <c r="X74">
        <v>12</v>
      </c>
      <c r="Y74">
        <v>1</v>
      </c>
      <c r="Z74">
        <v>12</v>
      </c>
      <c r="AA74">
        <v>1</v>
      </c>
      <c r="AB74">
        <v>12</v>
      </c>
      <c r="AC74">
        <v>1</v>
      </c>
      <c r="AD74">
        <v>12</v>
      </c>
      <c r="AE74">
        <v>1</v>
      </c>
      <c r="AF74">
        <v>0</v>
      </c>
      <c r="AG74">
        <v>0</v>
      </c>
      <c r="AH74">
        <v>0</v>
      </c>
      <c r="AI74">
        <v>0</v>
      </c>
      <c r="AJ74">
        <v>0</v>
      </c>
      <c r="AK74">
        <v>0</v>
      </c>
      <c r="AL74">
        <v>0</v>
      </c>
      <c r="AM74">
        <v>0</v>
      </c>
      <c r="AN74">
        <v>24</v>
      </c>
      <c r="AO74">
        <v>2</v>
      </c>
      <c r="AP74">
        <v>24</v>
      </c>
      <c r="AQ74">
        <v>2</v>
      </c>
      <c r="AR74">
        <v>0</v>
      </c>
      <c r="AS74">
        <v>0</v>
      </c>
      <c r="AT74">
        <v>0</v>
      </c>
      <c r="AU74">
        <v>0</v>
      </c>
      <c r="AV74">
        <v>0</v>
      </c>
      <c r="AW74">
        <v>0</v>
      </c>
      <c r="AX74">
        <v>0</v>
      </c>
      <c r="AY74">
        <v>0</v>
      </c>
      <c r="AZ74">
        <v>0</v>
      </c>
      <c r="BA74">
        <v>0</v>
      </c>
      <c r="BB74">
        <v>0</v>
      </c>
      <c r="BC74">
        <v>0</v>
      </c>
      <c r="BD74">
        <v>0</v>
      </c>
      <c r="BE74">
        <v>0</v>
      </c>
      <c r="BF74">
        <v>0</v>
      </c>
      <c r="BG74">
        <v>0</v>
      </c>
      <c r="BH74">
        <v>0</v>
      </c>
      <c r="BI74">
        <v>0</v>
      </c>
      <c r="BJ74">
        <v>1</v>
      </c>
      <c r="BK74">
        <v>0</v>
      </c>
      <c r="BL74">
        <v>0</v>
      </c>
      <c r="BM74">
        <v>0</v>
      </c>
      <c r="BN74">
        <v>1</v>
      </c>
      <c r="BO74">
        <v>0</v>
      </c>
      <c r="BP74">
        <v>0</v>
      </c>
      <c r="BQ74">
        <v>0</v>
      </c>
      <c r="BR74">
        <v>0</v>
      </c>
      <c r="BS74">
        <v>0</v>
      </c>
      <c r="BT74">
        <v>0</v>
      </c>
      <c r="BU74">
        <v>0</v>
      </c>
      <c r="BV74">
        <v>0</v>
      </c>
      <c r="BW74">
        <v>0</v>
      </c>
      <c r="BX74">
        <v>12</v>
      </c>
      <c r="BY74">
        <v>0</v>
      </c>
      <c r="BZ74">
        <v>0</v>
      </c>
      <c r="CA74">
        <v>0</v>
      </c>
      <c r="CB74">
        <v>12</v>
      </c>
      <c r="CC74">
        <v>0</v>
      </c>
      <c r="CD74">
        <v>0</v>
      </c>
      <c r="CE74">
        <v>0</v>
      </c>
      <c r="CF74">
        <v>12</v>
      </c>
      <c r="CG74">
        <v>0</v>
      </c>
      <c r="CH74">
        <v>1</v>
      </c>
      <c r="CI74">
        <v>0</v>
      </c>
      <c r="CJ74">
        <v>12</v>
      </c>
      <c r="CK74">
        <v>0</v>
      </c>
      <c r="CL74">
        <v>1</v>
      </c>
      <c r="CM74">
        <v>0</v>
      </c>
      <c r="CN74">
        <v>3</v>
      </c>
      <c r="CO74">
        <v>3</v>
      </c>
      <c r="CP74">
        <v>2</v>
      </c>
      <c r="CQ74">
        <v>1</v>
      </c>
      <c r="CR74">
        <v>0.23076923076923078</v>
      </c>
      <c r="CS74">
        <v>0</v>
      </c>
      <c r="CT74">
        <v>0</v>
      </c>
      <c r="CU74">
        <v>0</v>
      </c>
      <c r="CV74">
        <v>0</v>
      </c>
      <c r="CW74">
        <v>0</v>
      </c>
      <c r="CX74">
        <v>0</v>
      </c>
      <c r="CY74">
        <v>0</v>
      </c>
      <c r="CZ74">
        <v>0</v>
      </c>
      <c r="DA74">
        <v>0</v>
      </c>
      <c r="DB74">
        <v>1</v>
      </c>
      <c r="DC74">
        <v>0</v>
      </c>
      <c r="DD74">
        <v>0</v>
      </c>
      <c r="DE74">
        <v>0</v>
      </c>
      <c r="DF74">
        <v>1</v>
      </c>
      <c r="DG74">
        <v>0</v>
      </c>
      <c r="DH74">
        <v>0</v>
      </c>
      <c r="DI74">
        <v>0</v>
      </c>
      <c r="DJ74">
        <v>0</v>
      </c>
      <c r="DK74" s="664"/>
      <c r="DL74" s="398">
        <v>0</v>
      </c>
      <c r="DM74" s="303">
        <v>0</v>
      </c>
      <c r="DN74" s="303">
        <v>0</v>
      </c>
      <c r="DO74" s="393">
        <v>0</v>
      </c>
      <c r="DP74" s="303">
        <v>0</v>
      </c>
      <c r="DQ74" s="303">
        <v>0</v>
      </c>
      <c r="DR74" s="303">
        <v>0</v>
      </c>
      <c r="DS74" s="393">
        <v>0</v>
      </c>
      <c r="DT74" s="303">
        <v>0</v>
      </c>
      <c r="DU74" s="303">
        <v>0</v>
      </c>
      <c r="DV74" s="303">
        <v>0</v>
      </c>
      <c r="DW74" s="303">
        <v>0</v>
      </c>
      <c r="DX74" s="303">
        <v>0</v>
      </c>
      <c r="DY74" s="303">
        <v>0</v>
      </c>
      <c r="DZ74" s="303">
        <v>0</v>
      </c>
      <c r="EA74" s="303">
        <v>0</v>
      </c>
      <c r="EB74" s="303">
        <v>0</v>
      </c>
      <c r="EC74" s="303">
        <v>0</v>
      </c>
      <c r="ED74" s="398">
        <v>0</v>
      </c>
      <c r="EE74" s="303">
        <v>0</v>
      </c>
      <c r="EF74" s="303">
        <v>0</v>
      </c>
      <c r="EG74" s="393">
        <v>0</v>
      </c>
      <c r="EH74" s="910">
        <v>0</v>
      </c>
      <c r="EI74" s="398">
        <v>26</v>
      </c>
      <c r="EJ74" s="393" t="b">
        <v>1</v>
      </c>
      <c r="EK74" s="971">
        <v>25</v>
      </c>
      <c r="EL74" s="971">
        <v>0</v>
      </c>
      <c r="EM74" s="396">
        <v>0</v>
      </c>
      <c r="EN74" s="396">
        <v>0</v>
      </c>
      <c r="EO74" s="396">
        <v>0</v>
      </c>
      <c r="EP74" s="971">
        <v>26</v>
      </c>
      <c r="EQ74" s="396">
        <v>0</v>
      </c>
      <c r="ER74" s="396">
        <v>1</v>
      </c>
      <c r="ES74" s="396">
        <v>0</v>
      </c>
      <c r="ET74" s="664"/>
      <c r="EU74" s="303"/>
      <c r="EV74" s="396" t="s">
        <v>448</v>
      </c>
      <c r="EW74" s="396" t="s">
        <v>449</v>
      </c>
      <c r="EX74" s="396" t="s">
        <v>343</v>
      </c>
      <c r="EY74" s="396">
        <v>26</v>
      </c>
      <c r="EZ74" s="396" t="s">
        <v>12</v>
      </c>
      <c r="FA74" s="396" t="s">
        <v>232</v>
      </c>
      <c r="FB74" s="396" t="s">
        <v>9</v>
      </c>
      <c r="FC74" s="396" t="s">
        <v>232</v>
      </c>
      <c r="FD74" s="396" t="s">
        <v>358</v>
      </c>
    </row>
    <row r="75" spans="1:160" customFormat="1">
      <c r="A75">
        <v>86</v>
      </c>
      <c r="B75">
        <v>1</v>
      </c>
      <c r="C75">
        <v>0</v>
      </c>
      <c r="D75" t="s">
        <v>467</v>
      </c>
      <c r="H75">
        <v>700</v>
      </c>
      <c r="I75">
        <v>42</v>
      </c>
      <c r="J75">
        <v>1</v>
      </c>
      <c r="K75">
        <v>0</v>
      </c>
      <c r="L75">
        <v>1</v>
      </c>
      <c r="M75">
        <v>0</v>
      </c>
      <c r="N75" s="1250" t="s">
        <v>448</v>
      </c>
      <c r="O75" s="1250">
        <v>0</v>
      </c>
      <c r="P75">
        <v>10</v>
      </c>
      <c r="Q75">
        <v>0</v>
      </c>
      <c r="R75">
        <v>11</v>
      </c>
      <c r="S75">
        <v>0</v>
      </c>
      <c r="T75">
        <v>0</v>
      </c>
      <c r="U75">
        <v>2</v>
      </c>
      <c r="V75">
        <v>0</v>
      </c>
      <c r="W75">
        <v>2</v>
      </c>
      <c r="X75">
        <v>10</v>
      </c>
      <c r="Y75">
        <v>2</v>
      </c>
      <c r="Z75">
        <v>11</v>
      </c>
      <c r="AA75">
        <v>2</v>
      </c>
      <c r="AB75">
        <v>0</v>
      </c>
      <c r="AC75">
        <v>0</v>
      </c>
      <c r="AD75">
        <v>0</v>
      </c>
      <c r="AE75">
        <v>0</v>
      </c>
      <c r="AF75">
        <v>0</v>
      </c>
      <c r="AG75">
        <v>0</v>
      </c>
      <c r="AH75">
        <v>0</v>
      </c>
      <c r="AI75">
        <v>0</v>
      </c>
      <c r="AJ75">
        <v>0</v>
      </c>
      <c r="AK75">
        <v>0</v>
      </c>
      <c r="AL75">
        <v>0</v>
      </c>
      <c r="AM75">
        <v>0</v>
      </c>
      <c r="AN75">
        <v>10</v>
      </c>
      <c r="AO75">
        <v>2</v>
      </c>
      <c r="AP75">
        <v>11</v>
      </c>
      <c r="AQ75">
        <v>2</v>
      </c>
      <c r="AR75">
        <v>0</v>
      </c>
      <c r="AS75">
        <v>0</v>
      </c>
      <c r="AT75">
        <v>0</v>
      </c>
      <c r="AU75">
        <v>0</v>
      </c>
      <c r="AV75">
        <v>0</v>
      </c>
      <c r="AW75">
        <v>0</v>
      </c>
      <c r="AX75">
        <v>0</v>
      </c>
      <c r="AY75">
        <v>0</v>
      </c>
      <c r="AZ75">
        <v>0</v>
      </c>
      <c r="BA75">
        <v>0</v>
      </c>
      <c r="BB75">
        <v>0</v>
      </c>
      <c r="BC75">
        <v>0</v>
      </c>
      <c r="BD75">
        <v>0</v>
      </c>
      <c r="BE75">
        <v>0</v>
      </c>
      <c r="BF75">
        <v>0</v>
      </c>
      <c r="BG75">
        <v>0</v>
      </c>
      <c r="BH75">
        <v>2</v>
      </c>
      <c r="BI75">
        <v>0</v>
      </c>
      <c r="BJ75">
        <v>2</v>
      </c>
      <c r="BK75">
        <v>2</v>
      </c>
      <c r="BL75">
        <v>2</v>
      </c>
      <c r="BM75">
        <v>0</v>
      </c>
      <c r="BN75">
        <v>2</v>
      </c>
      <c r="BO75">
        <v>2</v>
      </c>
      <c r="BP75">
        <v>0</v>
      </c>
      <c r="BQ75">
        <v>0</v>
      </c>
      <c r="BR75">
        <v>0</v>
      </c>
      <c r="BS75">
        <v>0</v>
      </c>
      <c r="BT75">
        <v>0</v>
      </c>
      <c r="BU75">
        <v>0</v>
      </c>
      <c r="BV75">
        <v>0</v>
      </c>
      <c r="BW75">
        <v>0</v>
      </c>
      <c r="BX75">
        <v>8</v>
      </c>
      <c r="BY75">
        <v>0</v>
      </c>
      <c r="BZ75">
        <v>0</v>
      </c>
      <c r="CA75">
        <v>0</v>
      </c>
      <c r="CB75">
        <v>9</v>
      </c>
      <c r="CC75">
        <v>0</v>
      </c>
      <c r="CD75">
        <v>0</v>
      </c>
      <c r="CE75">
        <v>0</v>
      </c>
      <c r="CF75">
        <v>10</v>
      </c>
      <c r="CG75">
        <v>0</v>
      </c>
      <c r="CH75">
        <v>2</v>
      </c>
      <c r="CI75">
        <v>2</v>
      </c>
      <c r="CJ75">
        <v>11</v>
      </c>
      <c r="CK75">
        <v>0</v>
      </c>
      <c r="CL75">
        <v>2</v>
      </c>
      <c r="CM75">
        <v>2</v>
      </c>
      <c r="CN75">
        <v>2</v>
      </c>
      <c r="CO75">
        <v>1</v>
      </c>
      <c r="CP75">
        <v>1</v>
      </c>
      <c r="CQ75">
        <v>0</v>
      </c>
      <c r="CR75">
        <v>0.25</v>
      </c>
      <c r="CS75">
        <v>2</v>
      </c>
      <c r="CT75">
        <v>0</v>
      </c>
      <c r="CU75">
        <v>0</v>
      </c>
      <c r="CV75">
        <v>0</v>
      </c>
      <c r="CW75">
        <v>0</v>
      </c>
      <c r="CX75">
        <v>0</v>
      </c>
      <c r="CY75">
        <v>0</v>
      </c>
      <c r="CZ75">
        <v>0</v>
      </c>
      <c r="DA75">
        <v>0</v>
      </c>
      <c r="DB75">
        <v>0</v>
      </c>
      <c r="DC75">
        <v>0</v>
      </c>
      <c r="DD75">
        <v>0</v>
      </c>
      <c r="DE75">
        <v>0</v>
      </c>
      <c r="DF75">
        <v>0</v>
      </c>
      <c r="DG75">
        <v>0</v>
      </c>
      <c r="DH75">
        <v>0</v>
      </c>
      <c r="DI75">
        <v>0</v>
      </c>
      <c r="DJ75">
        <v>0</v>
      </c>
      <c r="DK75" s="664"/>
      <c r="DL75" s="398">
        <v>0</v>
      </c>
      <c r="DM75" s="303">
        <v>0</v>
      </c>
      <c r="DN75" s="303">
        <v>0</v>
      </c>
      <c r="DO75" s="393">
        <v>0</v>
      </c>
      <c r="DP75" s="303">
        <v>0</v>
      </c>
      <c r="DQ75" s="303">
        <v>0</v>
      </c>
      <c r="DR75" s="303">
        <v>0</v>
      </c>
      <c r="DS75" s="393">
        <v>0</v>
      </c>
      <c r="DT75" s="303">
        <v>0</v>
      </c>
      <c r="DU75" s="303">
        <v>0</v>
      </c>
      <c r="DV75" s="303">
        <v>0</v>
      </c>
      <c r="DW75" s="303">
        <v>0</v>
      </c>
      <c r="DX75" s="303">
        <v>0</v>
      </c>
      <c r="DY75" s="303">
        <v>0</v>
      </c>
      <c r="DZ75" s="303">
        <v>0</v>
      </c>
      <c r="EA75" s="303">
        <v>0</v>
      </c>
      <c r="EB75" s="303">
        <v>0</v>
      </c>
      <c r="EC75" s="303">
        <v>0</v>
      </c>
      <c r="ED75" s="398">
        <v>0</v>
      </c>
      <c r="EE75" s="303">
        <v>0</v>
      </c>
      <c r="EF75" s="303">
        <v>0</v>
      </c>
      <c r="EG75" s="393">
        <v>0</v>
      </c>
      <c r="EH75" s="910">
        <v>0</v>
      </c>
      <c r="EI75" s="398">
        <v>12</v>
      </c>
      <c r="EJ75" s="393" t="b">
        <v>0</v>
      </c>
      <c r="EK75" s="971">
        <v>11</v>
      </c>
      <c r="EL75" s="971">
        <v>13</v>
      </c>
      <c r="EM75" s="396">
        <v>1</v>
      </c>
      <c r="EN75" s="396">
        <v>0</v>
      </c>
      <c r="EO75" s="396">
        <v>0</v>
      </c>
      <c r="EP75" s="971">
        <v>0</v>
      </c>
      <c r="EQ75" s="396">
        <v>0</v>
      </c>
      <c r="ER75" s="396">
        <v>0</v>
      </c>
      <c r="ES75" s="396">
        <v>0</v>
      </c>
      <c r="ET75" s="664"/>
      <c r="EU75" s="303"/>
      <c r="EV75" s="396" t="s">
        <v>448</v>
      </c>
      <c r="EW75" s="396" t="s">
        <v>449</v>
      </c>
      <c r="EX75" s="396" t="s">
        <v>343</v>
      </c>
      <c r="EY75" s="396">
        <v>13</v>
      </c>
      <c r="EZ75" s="396" t="s">
        <v>11</v>
      </c>
      <c r="FA75" s="396" t="s">
        <v>232</v>
      </c>
      <c r="FB75" s="396" t="s">
        <v>9</v>
      </c>
      <c r="FC75" s="396" t="s">
        <v>232</v>
      </c>
      <c r="FD75" s="396" t="s">
        <v>358</v>
      </c>
    </row>
    <row r="76" spans="1:160" customFormat="1">
      <c r="A76">
        <v>87</v>
      </c>
      <c r="B76">
        <v>1</v>
      </c>
      <c r="C76" t="s">
        <v>468</v>
      </c>
      <c r="D76" t="s">
        <v>469</v>
      </c>
      <c r="H76">
        <v>700</v>
      </c>
      <c r="I76">
        <v>43</v>
      </c>
      <c r="J76">
        <v>1</v>
      </c>
      <c r="K76">
        <v>0</v>
      </c>
      <c r="L76">
        <v>1</v>
      </c>
      <c r="M76">
        <v>0</v>
      </c>
      <c r="N76" s="1250" t="s">
        <v>448</v>
      </c>
      <c r="O76" s="1250">
        <v>0</v>
      </c>
      <c r="P76">
        <v>0</v>
      </c>
      <c r="Q76">
        <v>0</v>
      </c>
      <c r="R76">
        <v>0</v>
      </c>
      <c r="S76">
        <v>0</v>
      </c>
      <c r="T76">
        <v>0</v>
      </c>
      <c r="U76">
        <v>1</v>
      </c>
      <c r="V76">
        <v>0</v>
      </c>
      <c r="W76">
        <v>1</v>
      </c>
      <c r="X76">
        <v>0</v>
      </c>
      <c r="Y76">
        <v>1</v>
      </c>
      <c r="Z76">
        <v>0</v>
      </c>
      <c r="AA76">
        <v>1</v>
      </c>
      <c r="AB76">
        <v>0</v>
      </c>
      <c r="AC76">
        <v>0</v>
      </c>
      <c r="AD76">
        <v>0</v>
      </c>
      <c r="AE76">
        <v>0</v>
      </c>
      <c r="AF76">
        <v>0</v>
      </c>
      <c r="AG76">
        <v>0</v>
      </c>
      <c r="AH76">
        <v>0</v>
      </c>
      <c r="AI76">
        <v>0</v>
      </c>
      <c r="AJ76">
        <v>0</v>
      </c>
      <c r="AK76">
        <v>0</v>
      </c>
      <c r="AL76">
        <v>0</v>
      </c>
      <c r="AM76">
        <v>0</v>
      </c>
      <c r="AN76">
        <v>0</v>
      </c>
      <c r="AO76">
        <v>1</v>
      </c>
      <c r="AP76">
        <v>0</v>
      </c>
      <c r="AQ76">
        <v>1</v>
      </c>
      <c r="AR76">
        <v>0</v>
      </c>
      <c r="AS76">
        <v>0</v>
      </c>
      <c r="AT76">
        <v>0</v>
      </c>
      <c r="AU76">
        <v>0</v>
      </c>
      <c r="AV76">
        <v>0</v>
      </c>
      <c r="AW76">
        <v>0</v>
      </c>
      <c r="AX76">
        <v>0</v>
      </c>
      <c r="AY76">
        <v>0</v>
      </c>
      <c r="AZ76">
        <v>0</v>
      </c>
      <c r="BA76">
        <v>0</v>
      </c>
      <c r="BB76">
        <v>0</v>
      </c>
      <c r="BC76">
        <v>0</v>
      </c>
      <c r="BD76">
        <v>0</v>
      </c>
      <c r="BE76">
        <v>0</v>
      </c>
      <c r="BF76">
        <v>0</v>
      </c>
      <c r="BG76">
        <v>0</v>
      </c>
      <c r="BH76">
        <v>0</v>
      </c>
      <c r="BI76">
        <v>0</v>
      </c>
      <c r="BJ76">
        <v>1</v>
      </c>
      <c r="BK76">
        <v>1</v>
      </c>
      <c r="BL76">
        <v>0</v>
      </c>
      <c r="BM76">
        <v>0</v>
      </c>
      <c r="BN76">
        <v>1</v>
      </c>
      <c r="BO76">
        <v>1</v>
      </c>
      <c r="BP76">
        <v>0</v>
      </c>
      <c r="BQ76">
        <v>0</v>
      </c>
      <c r="BR76">
        <v>0</v>
      </c>
      <c r="BS76">
        <v>0</v>
      </c>
      <c r="BT76">
        <v>0</v>
      </c>
      <c r="BU76">
        <v>0</v>
      </c>
      <c r="BV76">
        <v>0</v>
      </c>
      <c r="BW76">
        <v>0</v>
      </c>
      <c r="BX76">
        <v>0</v>
      </c>
      <c r="BY76">
        <v>0</v>
      </c>
      <c r="BZ76">
        <v>0</v>
      </c>
      <c r="CA76">
        <v>0</v>
      </c>
      <c r="CB76">
        <v>0</v>
      </c>
      <c r="CC76">
        <v>0</v>
      </c>
      <c r="CD76">
        <v>0</v>
      </c>
      <c r="CE76">
        <v>0</v>
      </c>
      <c r="CF76">
        <v>0</v>
      </c>
      <c r="CG76">
        <v>0</v>
      </c>
      <c r="CH76">
        <v>1</v>
      </c>
      <c r="CI76">
        <v>1</v>
      </c>
      <c r="CJ76">
        <v>0</v>
      </c>
      <c r="CK76">
        <v>0</v>
      </c>
      <c r="CL76">
        <v>1</v>
      </c>
      <c r="CM76">
        <v>1</v>
      </c>
      <c r="CN76">
        <v>2</v>
      </c>
      <c r="CO76">
        <v>2</v>
      </c>
      <c r="CP76">
        <v>0</v>
      </c>
      <c r="CQ76">
        <v>0</v>
      </c>
      <c r="CR76">
        <v>4</v>
      </c>
      <c r="CS76">
        <v>0</v>
      </c>
      <c r="CT76">
        <v>0</v>
      </c>
      <c r="CU76">
        <v>0</v>
      </c>
      <c r="CV76">
        <v>0</v>
      </c>
      <c r="CW76">
        <v>0</v>
      </c>
      <c r="CX76">
        <v>0</v>
      </c>
      <c r="CY76">
        <v>0</v>
      </c>
      <c r="CZ76">
        <v>0</v>
      </c>
      <c r="DA76">
        <v>0</v>
      </c>
      <c r="DB76">
        <v>0</v>
      </c>
      <c r="DC76">
        <v>0</v>
      </c>
      <c r="DD76">
        <v>0</v>
      </c>
      <c r="DE76">
        <v>0</v>
      </c>
      <c r="DF76">
        <v>0</v>
      </c>
      <c r="DG76">
        <v>0</v>
      </c>
      <c r="DH76">
        <v>0</v>
      </c>
      <c r="DI76">
        <v>0</v>
      </c>
      <c r="DJ76">
        <v>0</v>
      </c>
      <c r="DK76" s="664"/>
      <c r="DL76" s="398">
        <v>0</v>
      </c>
      <c r="DM76" s="303">
        <v>0</v>
      </c>
      <c r="DN76" s="303">
        <v>0</v>
      </c>
      <c r="DO76" s="393">
        <v>0</v>
      </c>
      <c r="DP76" s="303">
        <v>0</v>
      </c>
      <c r="DQ76" s="303">
        <v>0</v>
      </c>
      <c r="DR76" s="303">
        <v>0</v>
      </c>
      <c r="DS76" s="393">
        <v>0</v>
      </c>
      <c r="DT76" s="303">
        <v>0</v>
      </c>
      <c r="DU76" s="303">
        <v>0</v>
      </c>
      <c r="DV76" s="303">
        <v>0</v>
      </c>
      <c r="DW76" s="303">
        <v>0</v>
      </c>
      <c r="DX76" s="303">
        <v>0</v>
      </c>
      <c r="DY76" s="303">
        <v>0</v>
      </c>
      <c r="DZ76" s="303">
        <v>0</v>
      </c>
      <c r="EA76" s="303">
        <v>0</v>
      </c>
      <c r="EB76" s="303">
        <v>0</v>
      </c>
      <c r="EC76" s="303">
        <v>0</v>
      </c>
      <c r="ED76" s="398">
        <v>0</v>
      </c>
      <c r="EE76" s="303">
        <v>0</v>
      </c>
      <c r="EF76" s="303">
        <v>0</v>
      </c>
      <c r="EG76" s="393">
        <v>0</v>
      </c>
      <c r="EH76" s="910">
        <v>0</v>
      </c>
      <c r="EI76" s="398">
        <v>1</v>
      </c>
      <c r="EJ76" s="393" t="b">
        <v>1</v>
      </c>
      <c r="EK76" s="971">
        <v>0</v>
      </c>
      <c r="EL76" s="971">
        <v>0</v>
      </c>
      <c r="EM76" s="396">
        <v>0</v>
      </c>
      <c r="EN76" s="396">
        <v>0</v>
      </c>
      <c r="EO76" s="396">
        <v>0</v>
      </c>
      <c r="EP76" s="971">
        <v>0</v>
      </c>
      <c r="EQ76" s="396">
        <v>0</v>
      </c>
      <c r="ER76" s="396">
        <v>0</v>
      </c>
      <c r="ES76" s="396">
        <v>0</v>
      </c>
      <c r="ET76" s="664"/>
      <c r="EU76" s="303"/>
      <c r="EV76" s="396" t="s">
        <v>448</v>
      </c>
      <c r="EW76" s="396" t="s">
        <v>449</v>
      </c>
      <c r="EX76" s="396" t="s">
        <v>343</v>
      </c>
      <c r="EY76" s="396">
        <v>1</v>
      </c>
      <c r="EZ76" s="396" t="s">
        <v>11</v>
      </c>
      <c r="FA76" s="396" t="s">
        <v>232</v>
      </c>
      <c r="FB76" s="396" t="s">
        <v>9</v>
      </c>
      <c r="FC76" s="396" t="s">
        <v>232</v>
      </c>
      <c r="FD76" s="396" t="s">
        <v>358</v>
      </c>
    </row>
    <row r="77" spans="1:160" customFormat="1">
      <c r="A77">
        <v>88</v>
      </c>
      <c r="B77">
        <v>1</v>
      </c>
      <c r="C77" t="s">
        <v>470</v>
      </c>
      <c r="D77" t="s">
        <v>471</v>
      </c>
      <c r="H77">
        <v>700</v>
      </c>
      <c r="I77">
        <v>71</v>
      </c>
      <c r="J77">
        <v>0</v>
      </c>
      <c r="K77">
        <v>1</v>
      </c>
      <c r="L77">
        <v>1</v>
      </c>
      <c r="M77">
        <v>0</v>
      </c>
      <c r="N77" s="1250" t="s">
        <v>448</v>
      </c>
      <c r="O77" s="1250">
        <v>0</v>
      </c>
      <c r="P77">
        <v>59</v>
      </c>
      <c r="Q77">
        <v>23</v>
      </c>
      <c r="R77">
        <v>61</v>
      </c>
      <c r="S77">
        <v>25</v>
      </c>
      <c r="T77">
        <v>2</v>
      </c>
      <c r="U77">
        <v>6</v>
      </c>
      <c r="V77">
        <v>2</v>
      </c>
      <c r="W77">
        <v>7</v>
      </c>
      <c r="X77">
        <v>61</v>
      </c>
      <c r="Y77">
        <v>29</v>
      </c>
      <c r="Z77">
        <v>63</v>
      </c>
      <c r="AA77">
        <v>32</v>
      </c>
      <c r="AB77">
        <v>2</v>
      </c>
      <c r="AC77">
        <v>1</v>
      </c>
      <c r="AD77">
        <v>4</v>
      </c>
      <c r="AE77">
        <v>6</v>
      </c>
      <c r="AF77">
        <v>1</v>
      </c>
      <c r="AG77">
        <v>0</v>
      </c>
      <c r="AH77">
        <v>0</v>
      </c>
      <c r="AI77">
        <v>0</v>
      </c>
      <c r="AJ77">
        <v>2</v>
      </c>
      <c r="AK77">
        <v>4</v>
      </c>
      <c r="AL77">
        <v>6</v>
      </c>
      <c r="AM77">
        <v>4</v>
      </c>
      <c r="AN77">
        <v>66</v>
      </c>
      <c r="AO77">
        <v>34</v>
      </c>
      <c r="AP77">
        <v>73</v>
      </c>
      <c r="AQ77">
        <v>42</v>
      </c>
      <c r="AR77">
        <v>13</v>
      </c>
      <c r="AS77">
        <v>0</v>
      </c>
      <c r="AT77">
        <v>3</v>
      </c>
      <c r="AU77">
        <v>1</v>
      </c>
      <c r="AV77">
        <v>14</v>
      </c>
      <c r="AW77">
        <v>1</v>
      </c>
      <c r="AX77">
        <v>3</v>
      </c>
      <c r="AY77">
        <v>1</v>
      </c>
      <c r="AZ77">
        <v>14</v>
      </c>
      <c r="BA77">
        <v>0</v>
      </c>
      <c r="BB77">
        <v>4</v>
      </c>
      <c r="BC77">
        <v>0</v>
      </c>
      <c r="BD77">
        <v>16</v>
      </c>
      <c r="BE77">
        <v>0</v>
      </c>
      <c r="BF77">
        <v>4</v>
      </c>
      <c r="BG77">
        <v>0</v>
      </c>
      <c r="BH77">
        <v>34</v>
      </c>
      <c r="BI77">
        <v>2</v>
      </c>
      <c r="BJ77">
        <v>22</v>
      </c>
      <c r="BK77">
        <v>5</v>
      </c>
      <c r="BL77">
        <v>33</v>
      </c>
      <c r="BM77">
        <v>1</v>
      </c>
      <c r="BN77">
        <v>25</v>
      </c>
      <c r="BO77">
        <v>6</v>
      </c>
      <c r="BP77">
        <v>0</v>
      </c>
      <c r="BQ77">
        <v>0</v>
      </c>
      <c r="BR77">
        <v>0</v>
      </c>
      <c r="BS77">
        <v>0</v>
      </c>
      <c r="BT77">
        <v>0</v>
      </c>
      <c r="BU77">
        <v>0</v>
      </c>
      <c r="BV77">
        <v>0</v>
      </c>
      <c r="BW77">
        <v>0</v>
      </c>
      <c r="BX77">
        <v>0</v>
      </c>
      <c r="BY77">
        <v>0</v>
      </c>
      <c r="BZ77">
        <v>0</v>
      </c>
      <c r="CA77">
        <v>0</v>
      </c>
      <c r="CB77">
        <v>0</v>
      </c>
      <c r="CC77">
        <v>0</v>
      </c>
      <c r="CD77">
        <v>0</v>
      </c>
      <c r="CE77">
        <v>0</v>
      </c>
      <c r="CF77">
        <v>61</v>
      </c>
      <c r="CG77">
        <v>2</v>
      </c>
      <c r="CH77">
        <v>29</v>
      </c>
      <c r="CI77">
        <v>6</v>
      </c>
      <c r="CJ77">
        <v>63</v>
      </c>
      <c r="CK77">
        <v>2</v>
      </c>
      <c r="CL77">
        <v>32</v>
      </c>
      <c r="CM77">
        <v>7</v>
      </c>
      <c r="CN77">
        <v>25</v>
      </c>
      <c r="CO77">
        <v>10</v>
      </c>
      <c r="CP77">
        <v>10</v>
      </c>
      <c r="CQ77">
        <v>0</v>
      </c>
      <c r="CR77">
        <v>0.35</v>
      </c>
      <c r="CS77">
        <v>14</v>
      </c>
      <c r="CT77">
        <v>1</v>
      </c>
      <c r="CU77">
        <v>0</v>
      </c>
      <c r="CV77">
        <v>0</v>
      </c>
      <c r="CW77">
        <v>0</v>
      </c>
      <c r="CX77">
        <v>0</v>
      </c>
      <c r="CY77">
        <v>0</v>
      </c>
      <c r="CZ77">
        <v>1</v>
      </c>
      <c r="DA77">
        <v>0</v>
      </c>
      <c r="DB77">
        <v>14</v>
      </c>
      <c r="DC77">
        <v>0</v>
      </c>
      <c r="DD77">
        <v>0</v>
      </c>
      <c r="DE77">
        <v>1</v>
      </c>
      <c r="DF77">
        <v>1</v>
      </c>
      <c r="DG77">
        <v>0</v>
      </c>
      <c r="DH77">
        <v>0</v>
      </c>
      <c r="DI77">
        <v>0</v>
      </c>
      <c r="DJ77">
        <v>1</v>
      </c>
      <c r="DK77" s="664"/>
      <c r="DL77" s="398">
        <v>0</v>
      </c>
      <c r="DM77" s="303">
        <v>0</v>
      </c>
      <c r="DN77" s="303">
        <v>0</v>
      </c>
      <c r="DO77" s="393">
        <v>0</v>
      </c>
      <c r="DP77" s="303">
        <v>0</v>
      </c>
      <c r="DQ77" s="303">
        <v>0</v>
      </c>
      <c r="DR77" s="303">
        <v>0</v>
      </c>
      <c r="DS77" s="393">
        <v>0</v>
      </c>
      <c r="DT77" s="303">
        <v>0</v>
      </c>
      <c r="DU77" s="303">
        <v>0</v>
      </c>
      <c r="DV77" s="303">
        <v>0</v>
      </c>
      <c r="DW77" s="303">
        <v>0</v>
      </c>
      <c r="DX77" s="303">
        <v>0</v>
      </c>
      <c r="DY77" s="303">
        <v>0</v>
      </c>
      <c r="DZ77" s="303">
        <v>0</v>
      </c>
      <c r="EA77" s="303">
        <v>0</v>
      </c>
      <c r="EB77" s="303">
        <v>0</v>
      </c>
      <c r="EC77" s="303">
        <v>0</v>
      </c>
      <c r="ED77" s="398">
        <v>0</v>
      </c>
      <c r="EE77" s="303">
        <v>0</v>
      </c>
      <c r="EF77" s="303">
        <v>0</v>
      </c>
      <c r="EG77" s="393">
        <v>0</v>
      </c>
      <c r="EH77" s="910">
        <v>0</v>
      </c>
      <c r="EI77" s="398">
        <v>100</v>
      </c>
      <c r="EJ77" s="393" t="b">
        <v>0</v>
      </c>
      <c r="EK77" s="971">
        <v>87</v>
      </c>
      <c r="EL77" s="971">
        <v>115</v>
      </c>
      <c r="EM77" s="396">
        <v>0</v>
      </c>
      <c r="EN77" s="396">
        <v>1</v>
      </c>
      <c r="EO77" s="396">
        <v>0</v>
      </c>
      <c r="EP77" s="971">
        <v>115</v>
      </c>
      <c r="EQ77" s="396">
        <v>0</v>
      </c>
      <c r="ER77" s="396">
        <v>0</v>
      </c>
      <c r="ES77" s="396">
        <v>1</v>
      </c>
      <c r="ET77" s="664"/>
      <c r="EU77" s="303"/>
      <c r="EV77" s="396" t="s">
        <v>448</v>
      </c>
      <c r="EW77" s="396" t="s">
        <v>449</v>
      </c>
      <c r="EX77" s="396" t="s">
        <v>343</v>
      </c>
      <c r="EY77" s="396">
        <v>115</v>
      </c>
      <c r="EZ77" s="396" t="s">
        <v>13</v>
      </c>
      <c r="FA77" s="396" t="s">
        <v>232</v>
      </c>
      <c r="FB77" s="396" t="s">
        <v>9</v>
      </c>
      <c r="FC77" s="396" t="s">
        <v>232</v>
      </c>
      <c r="FD77" s="396" t="s">
        <v>399</v>
      </c>
    </row>
    <row r="78" spans="1:160" customFormat="1">
      <c r="A78">
        <v>89</v>
      </c>
      <c r="B78">
        <v>1</v>
      </c>
      <c r="C78">
        <v>0</v>
      </c>
      <c r="D78" t="s">
        <v>472</v>
      </c>
      <c r="H78">
        <v>700</v>
      </c>
      <c r="I78">
        <v>43</v>
      </c>
      <c r="J78">
        <v>1</v>
      </c>
      <c r="K78">
        <v>0</v>
      </c>
      <c r="L78">
        <v>1</v>
      </c>
      <c r="M78">
        <v>0</v>
      </c>
      <c r="N78" s="1250" t="s">
        <v>448</v>
      </c>
      <c r="O78" s="1250">
        <v>0</v>
      </c>
      <c r="P78">
        <v>108</v>
      </c>
      <c r="Q78">
        <v>8</v>
      </c>
      <c r="R78">
        <v>103</v>
      </c>
      <c r="S78">
        <v>8</v>
      </c>
      <c r="T78">
        <v>0</v>
      </c>
      <c r="U78">
        <v>1</v>
      </c>
      <c r="V78">
        <v>0</v>
      </c>
      <c r="W78">
        <v>1</v>
      </c>
      <c r="X78">
        <v>108</v>
      </c>
      <c r="Y78">
        <v>9</v>
      </c>
      <c r="Z78">
        <v>103</v>
      </c>
      <c r="AA78">
        <v>9</v>
      </c>
      <c r="AB78">
        <v>8</v>
      </c>
      <c r="AC78">
        <v>0</v>
      </c>
      <c r="AD78">
        <v>13</v>
      </c>
      <c r="AE78">
        <v>0</v>
      </c>
      <c r="AF78">
        <v>0</v>
      </c>
      <c r="AG78">
        <v>0</v>
      </c>
      <c r="AH78">
        <v>0</v>
      </c>
      <c r="AI78">
        <v>0</v>
      </c>
      <c r="AJ78">
        <v>23</v>
      </c>
      <c r="AK78">
        <v>0</v>
      </c>
      <c r="AL78">
        <v>27</v>
      </c>
      <c r="AM78">
        <v>2</v>
      </c>
      <c r="AN78">
        <v>139</v>
      </c>
      <c r="AO78">
        <v>9</v>
      </c>
      <c r="AP78">
        <v>143</v>
      </c>
      <c r="AQ78">
        <v>11</v>
      </c>
      <c r="AR78">
        <v>0</v>
      </c>
      <c r="AS78">
        <v>0</v>
      </c>
      <c r="AT78">
        <v>0</v>
      </c>
      <c r="AU78">
        <v>0</v>
      </c>
      <c r="AV78">
        <v>0</v>
      </c>
      <c r="AW78">
        <v>0</v>
      </c>
      <c r="AX78">
        <v>0</v>
      </c>
      <c r="AY78">
        <v>0</v>
      </c>
      <c r="AZ78">
        <v>9</v>
      </c>
      <c r="BA78">
        <v>0</v>
      </c>
      <c r="BB78">
        <v>3</v>
      </c>
      <c r="BC78">
        <v>0</v>
      </c>
      <c r="BD78">
        <v>9</v>
      </c>
      <c r="BE78">
        <v>0</v>
      </c>
      <c r="BF78">
        <v>3</v>
      </c>
      <c r="BG78">
        <v>0</v>
      </c>
      <c r="BH78">
        <v>3</v>
      </c>
      <c r="BI78">
        <v>0</v>
      </c>
      <c r="BJ78">
        <v>6</v>
      </c>
      <c r="BK78">
        <v>1</v>
      </c>
      <c r="BL78">
        <v>3</v>
      </c>
      <c r="BM78">
        <v>0</v>
      </c>
      <c r="BN78">
        <v>6</v>
      </c>
      <c r="BO78">
        <v>1</v>
      </c>
      <c r="BP78">
        <v>0</v>
      </c>
      <c r="BQ78">
        <v>0</v>
      </c>
      <c r="BR78">
        <v>0</v>
      </c>
      <c r="BS78">
        <v>0</v>
      </c>
      <c r="BT78">
        <v>0</v>
      </c>
      <c r="BU78">
        <v>0</v>
      </c>
      <c r="BV78">
        <v>0</v>
      </c>
      <c r="BW78">
        <v>0</v>
      </c>
      <c r="BX78">
        <v>96</v>
      </c>
      <c r="BY78">
        <v>0</v>
      </c>
      <c r="BZ78">
        <v>0</v>
      </c>
      <c r="CA78">
        <v>0</v>
      </c>
      <c r="CB78">
        <v>91</v>
      </c>
      <c r="CC78">
        <v>0</v>
      </c>
      <c r="CD78">
        <v>0</v>
      </c>
      <c r="CE78">
        <v>0</v>
      </c>
      <c r="CF78">
        <v>108</v>
      </c>
      <c r="CG78">
        <v>0</v>
      </c>
      <c r="CH78">
        <v>9</v>
      </c>
      <c r="CI78">
        <v>1</v>
      </c>
      <c r="CJ78">
        <v>103</v>
      </c>
      <c r="CK78">
        <v>0</v>
      </c>
      <c r="CL78">
        <v>9</v>
      </c>
      <c r="CM78">
        <v>1</v>
      </c>
      <c r="CN78">
        <v>44</v>
      </c>
      <c r="CO78">
        <v>38</v>
      </c>
      <c r="CP78">
        <v>38</v>
      </c>
      <c r="CQ78">
        <v>0</v>
      </c>
      <c r="CR78">
        <v>0.55405405405405406</v>
      </c>
      <c r="CS78">
        <v>8</v>
      </c>
      <c r="CT78">
        <v>1</v>
      </c>
      <c r="CU78">
        <v>1</v>
      </c>
      <c r="CV78">
        <v>0</v>
      </c>
      <c r="CW78">
        <v>0</v>
      </c>
      <c r="CX78">
        <v>1</v>
      </c>
      <c r="CY78">
        <v>0</v>
      </c>
      <c r="CZ78">
        <v>0</v>
      </c>
      <c r="DA78">
        <v>1</v>
      </c>
      <c r="DB78">
        <v>66</v>
      </c>
      <c r="DC78">
        <v>0</v>
      </c>
      <c r="DD78">
        <v>0</v>
      </c>
      <c r="DE78">
        <v>1</v>
      </c>
      <c r="DF78">
        <v>0</v>
      </c>
      <c r="DG78">
        <v>1</v>
      </c>
      <c r="DH78">
        <v>1</v>
      </c>
      <c r="DI78">
        <v>0</v>
      </c>
      <c r="DJ78">
        <v>0</v>
      </c>
      <c r="DK78" s="664"/>
      <c r="DL78" s="398">
        <v>0</v>
      </c>
      <c r="DM78" s="303">
        <v>0</v>
      </c>
      <c r="DN78" s="303">
        <v>0</v>
      </c>
      <c r="DO78" s="393">
        <v>0</v>
      </c>
      <c r="DP78" s="303">
        <v>0</v>
      </c>
      <c r="DQ78" s="303">
        <v>0</v>
      </c>
      <c r="DR78" s="303">
        <v>0</v>
      </c>
      <c r="DS78" s="393">
        <v>0</v>
      </c>
      <c r="DT78" s="303">
        <v>0</v>
      </c>
      <c r="DU78" s="303">
        <v>0</v>
      </c>
      <c r="DV78" s="303">
        <v>0</v>
      </c>
      <c r="DW78" s="303">
        <v>0</v>
      </c>
      <c r="DX78" s="303">
        <v>0</v>
      </c>
      <c r="DY78" s="303">
        <v>0</v>
      </c>
      <c r="DZ78" s="303">
        <v>0</v>
      </c>
      <c r="EA78" s="303">
        <v>0</v>
      </c>
      <c r="EB78" s="303">
        <v>0</v>
      </c>
      <c r="EC78" s="303">
        <v>0</v>
      </c>
      <c r="ED78" s="398">
        <v>0</v>
      </c>
      <c r="EE78" s="303">
        <v>0</v>
      </c>
      <c r="EF78" s="303">
        <v>0</v>
      </c>
      <c r="EG78" s="393">
        <v>0</v>
      </c>
      <c r="EH78" s="910">
        <v>0</v>
      </c>
      <c r="EI78" s="398">
        <v>148</v>
      </c>
      <c r="EJ78" s="393" t="b">
        <v>0</v>
      </c>
      <c r="EK78" s="971">
        <v>80</v>
      </c>
      <c r="EL78" s="971">
        <v>154</v>
      </c>
      <c r="EM78" s="396">
        <v>0</v>
      </c>
      <c r="EN78" s="396">
        <v>0</v>
      </c>
      <c r="EO78" s="396">
        <v>1</v>
      </c>
      <c r="EP78" s="971">
        <v>154</v>
      </c>
      <c r="EQ78" s="396">
        <v>0</v>
      </c>
      <c r="ER78" s="396">
        <v>0</v>
      </c>
      <c r="ES78" s="396">
        <v>1</v>
      </c>
      <c r="ET78" s="664"/>
      <c r="EU78" s="303"/>
      <c r="EV78" s="396" t="s">
        <v>448</v>
      </c>
      <c r="EW78" s="396" t="s">
        <v>449</v>
      </c>
      <c r="EX78" s="396" t="s">
        <v>343</v>
      </c>
      <c r="EY78" s="396">
        <v>154</v>
      </c>
      <c r="EZ78" s="396" t="s">
        <v>13</v>
      </c>
      <c r="FA78" s="396" t="s">
        <v>232</v>
      </c>
      <c r="FB78" s="396" t="s">
        <v>9</v>
      </c>
      <c r="FC78" s="396" t="s">
        <v>232</v>
      </c>
      <c r="FD78" s="396" t="s">
        <v>358</v>
      </c>
    </row>
    <row r="79" spans="1:160" customFormat="1">
      <c r="A79">
        <v>90</v>
      </c>
      <c r="B79">
        <v>1</v>
      </c>
      <c r="C79" t="s">
        <v>473</v>
      </c>
      <c r="D79" t="s">
        <v>474</v>
      </c>
      <c r="H79">
        <v>700</v>
      </c>
      <c r="I79">
        <v>42</v>
      </c>
      <c r="J79">
        <v>1</v>
      </c>
      <c r="K79">
        <v>0</v>
      </c>
      <c r="L79">
        <v>1</v>
      </c>
      <c r="M79">
        <v>0</v>
      </c>
      <c r="N79" s="1250" t="s">
        <v>448</v>
      </c>
      <c r="O79" s="1250">
        <v>0</v>
      </c>
      <c r="P79">
        <v>2</v>
      </c>
      <c r="Q79">
        <v>0</v>
      </c>
      <c r="R79">
        <v>3</v>
      </c>
      <c r="S79">
        <v>0</v>
      </c>
      <c r="T79">
        <v>1</v>
      </c>
      <c r="U79">
        <v>1</v>
      </c>
      <c r="V79">
        <v>0</v>
      </c>
      <c r="W79">
        <v>1</v>
      </c>
      <c r="X79">
        <v>3</v>
      </c>
      <c r="Y79">
        <v>1</v>
      </c>
      <c r="Z79">
        <v>3</v>
      </c>
      <c r="AA79">
        <v>1</v>
      </c>
      <c r="AB79">
        <v>0</v>
      </c>
      <c r="AC79">
        <v>0</v>
      </c>
      <c r="AD79">
        <v>0</v>
      </c>
      <c r="AE79">
        <v>0</v>
      </c>
      <c r="AF79">
        <v>0</v>
      </c>
      <c r="AG79">
        <v>0</v>
      </c>
      <c r="AH79">
        <v>0</v>
      </c>
      <c r="AI79">
        <v>0</v>
      </c>
      <c r="AJ79">
        <v>0</v>
      </c>
      <c r="AK79">
        <v>0</v>
      </c>
      <c r="AL79">
        <v>0</v>
      </c>
      <c r="AM79">
        <v>0</v>
      </c>
      <c r="AN79">
        <v>3</v>
      </c>
      <c r="AO79">
        <v>1</v>
      </c>
      <c r="AP79">
        <v>3</v>
      </c>
      <c r="AQ79">
        <v>1</v>
      </c>
      <c r="AR79">
        <v>0</v>
      </c>
      <c r="AS79">
        <v>0</v>
      </c>
      <c r="AT79">
        <v>0</v>
      </c>
      <c r="AU79">
        <v>0</v>
      </c>
      <c r="AV79">
        <v>0</v>
      </c>
      <c r="AW79">
        <v>0</v>
      </c>
      <c r="AX79">
        <v>0</v>
      </c>
      <c r="AY79">
        <v>0</v>
      </c>
      <c r="AZ79">
        <v>0</v>
      </c>
      <c r="BA79">
        <v>0</v>
      </c>
      <c r="BB79">
        <v>0</v>
      </c>
      <c r="BC79">
        <v>0</v>
      </c>
      <c r="BD79">
        <v>0</v>
      </c>
      <c r="BE79">
        <v>0</v>
      </c>
      <c r="BF79">
        <v>0</v>
      </c>
      <c r="BG79">
        <v>0</v>
      </c>
      <c r="BH79">
        <v>0</v>
      </c>
      <c r="BI79">
        <v>0</v>
      </c>
      <c r="BJ79">
        <v>1</v>
      </c>
      <c r="BK79">
        <v>1</v>
      </c>
      <c r="BL79">
        <v>0</v>
      </c>
      <c r="BM79">
        <v>0</v>
      </c>
      <c r="BN79">
        <v>1</v>
      </c>
      <c r="BO79">
        <v>1</v>
      </c>
      <c r="BP79">
        <v>0</v>
      </c>
      <c r="BQ79">
        <v>0</v>
      </c>
      <c r="BR79">
        <v>0</v>
      </c>
      <c r="BS79">
        <v>0</v>
      </c>
      <c r="BT79">
        <v>0</v>
      </c>
      <c r="BU79">
        <v>0</v>
      </c>
      <c r="BV79">
        <v>0</v>
      </c>
      <c r="BW79">
        <v>0</v>
      </c>
      <c r="BX79">
        <v>3</v>
      </c>
      <c r="BY79">
        <v>1</v>
      </c>
      <c r="BZ79">
        <v>0</v>
      </c>
      <c r="CA79">
        <v>0</v>
      </c>
      <c r="CB79">
        <v>3</v>
      </c>
      <c r="CC79">
        <v>0</v>
      </c>
      <c r="CD79">
        <v>0</v>
      </c>
      <c r="CE79">
        <v>0</v>
      </c>
      <c r="CF79">
        <v>3</v>
      </c>
      <c r="CG79">
        <v>1</v>
      </c>
      <c r="CH79">
        <v>1</v>
      </c>
      <c r="CI79">
        <v>1</v>
      </c>
      <c r="CJ79">
        <v>3</v>
      </c>
      <c r="CK79">
        <v>0</v>
      </c>
      <c r="CL79">
        <v>1</v>
      </c>
      <c r="CM79">
        <v>1</v>
      </c>
      <c r="CN79">
        <v>1</v>
      </c>
      <c r="CO79">
        <v>1</v>
      </c>
      <c r="CP79">
        <v>1</v>
      </c>
      <c r="CQ79">
        <v>0</v>
      </c>
      <c r="CR79">
        <v>0.5</v>
      </c>
      <c r="CS79">
        <v>1</v>
      </c>
      <c r="CT79">
        <v>1</v>
      </c>
      <c r="CU79">
        <v>0</v>
      </c>
      <c r="CV79">
        <v>0</v>
      </c>
      <c r="CW79">
        <v>0</v>
      </c>
      <c r="CX79">
        <v>0</v>
      </c>
      <c r="CY79">
        <v>0</v>
      </c>
      <c r="CZ79">
        <v>0</v>
      </c>
      <c r="DA79">
        <v>1</v>
      </c>
      <c r="DB79">
        <v>2</v>
      </c>
      <c r="DC79">
        <v>0</v>
      </c>
      <c r="DD79">
        <v>0</v>
      </c>
      <c r="DE79">
        <v>0</v>
      </c>
      <c r="DF79">
        <v>1</v>
      </c>
      <c r="DG79">
        <v>0</v>
      </c>
      <c r="DH79">
        <v>0</v>
      </c>
      <c r="DI79">
        <v>0</v>
      </c>
      <c r="DJ79">
        <v>0</v>
      </c>
      <c r="DK79" s="664"/>
      <c r="DL79" s="398">
        <v>0</v>
      </c>
      <c r="DM79" s="303">
        <v>0</v>
      </c>
      <c r="DN79" s="303">
        <v>0</v>
      </c>
      <c r="DO79" s="393">
        <v>0</v>
      </c>
      <c r="DP79" s="303">
        <v>0</v>
      </c>
      <c r="DQ79" s="303">
        <v>0</v>
      </c>
      <c r="DR79" s="303">
        <v>0</v>
      </c>
      <c r="DS79" s="393">
        <v>0</v>
      </c>
      <c r="DT79" s="303">
        <v>0</v>
      </c>
      <c r="DU79" s="303">
        <v>0</v>
      </c>
      <c r="DV79" s="303">
        <v>0</v>
      </c>
      <c r="DW79" s="303">
        <v>0</v>
      </c>
      <c r="DX79" s="303">
        <v>0</v>
      </c>
      <c r="DY79" s="303">
        <v>0</v>
      </c>
      <c r="DZ79" s="303">
        <v>0</v>
      </c>
      <c r="EA79" s="303">
        <v>0</v>
      </c>
      <c r="EB79" s="303">
        <v>0</v>
      </c>
      <c r="EC79" s="303">
        <v>0</v>
      </c>
      <c r="ED79" s="398">
        <v>0</v>
      </c>
      <c r="EE79" s="303">
        <v>0</v>
      </c>
      <c r="EF79" s="303">
        <v>0</v>
      </c>
      <c r="EG79" s="393">
        <v>0</v>
      </c>
      <c r="EH79" s="910">
        <v>0</v>
      </c>
      <c r="EI79" s="398">
        <v>4</v>
      </c>
      <c r="EJ79" s="393" t="b">
        <v>1</v>
      </c>
      <c r="EK79" s="971">
        <v>1</v>
      </c>
      <c r="EL79" s="971">
        <v>4</v>
      </c>
      <c r="EM79" s="396">
        <v>0</v>
      </c>
      <c r="EN79" s="396">
        <v>1</v>
      </c>
      <c r="EO79" s="396">
        <v>0</v>
      </c>
      <c r="EP79" s="971">
        <v>4</v>
      </c>
      <c r="EQ79" s="396">
        <v>0</v>
      </c>
      <c r="ER79" s="396">
        <v>1</v>
      </c>
      <c r="ES79" s="396">
        <v>0</v>
      </c>
      <c r="ET79" s="664"/>
      <c r="EU79" s="303"/>
      <c r="EV79" s="396" t="s">
        <v>448</v>
      </c>
      <c r="EW79" s="396" t="s">
        <v>449</v>
      </c>
      <c r="EX79" s="396" t="s">
        <v>343</v>
      </c>
      <c r="EY79" s="396">
        <v>4</v>
      </c>
      <c r="EZ79" s="396" t="s">
        <v>11</v>
      </c>
      <c r="FA79" s="396" t="s">
        <v>232</v>
      </c>
      <c r="FB79" s="396" t="s">
        <v>9</v>
      </c>
      <c r="FC79" s="396" t="s">
        <v>232</v>
      </c>
      <c r="FD79" s="396" t="s">
        <v>358</v>
      </c>
    </row>
    <row r="80" spans="1:160" customFormat="1">
      <c r="A80">
        <v>341</v>
      </c>
      <c r="B80">
        <v>1</v>
      </c>
      <c r="C80" t="s">
        <v>541</v>
      </c>
      <c r="D80" t="s">
        <v>542</v>
      </c>
      <c r="H80">
        <v>700</v>
      </c>
      <c r="I80">
        <v>41</v>
      </c>
      <c r="J80">
        <v>0</v>
      </c>
      <c r="K80">
        <v>1</v>
      </c>
      <c r="L80">
        <v>1</v>
      </c>
      <c r="M80">
        <v>0</v>
      </c>
      <c r="N80" s="1250" t="s">
        <v>505</v>
      </c>
      <c r="O80" s="1250">
        <v>0</v>
      </c>
      <c r="P80">
        <v>16</v>
      </c>
      <c r="Q80">
        <v>4</v>
      </c>
      <c r="R80">
        <v>18</v>
      </c>
      <c r="S80">
        <v>4</v>
      </c>
      <c r="T80">
        <v>0</v>
      </c>
      <c r="U80">
        <v>0</v>
      </c>
      <c r="V80">
        <v>1</v>
      </c>
      <c r="W80">
        <v>0</v>
      </c>
      <c r="X80">
        <v>16</v>
      </c>
      <c r="Y80">
        <v>4</v>
      </c>
      <c r="Z80">
        <v>19</v>
      </c>
      <c r="AA80">
        <v>4</v>
      </c>
      <c r="AB80">
        <v>1</v>
      </c>
      <c r="AC80">
        <v>0</v>
      </c>
      <c r="AD80">
        <v>1</v>
      </c>
      <c r="AE80">
        <v>0</v>
      </c>
      <c r="AF80">
        <v>0</v>
      </c>
      <c r="AG80">
        <v>0</v>
      </c>
      <c r="AH80">
        <v>0</v>
      </c>
      <c r="AI80">
        <v>0</v>
      </c>
      <c r="AJ80">
        <v>0</v>
      </c>
      <c r="AK80">
        <v>0</v>
      </c>
      <c r="AL80">
        <v>0</v>
      </c>
      <c r="AM80">
        <v>0</v>
      </c>
      <c r="AN80">
        <v>17</v>
      </c>
      <c r="AO80">
        <v>4</v>
      </c>
      <c r="AP80">
        <v>20</v>
      </c>
      <c r="AQ80">
        <v>4</v>
      </c>
      <c r="AR80">
        <v>0</v>
      </c>
      <c r="AS80">
        <v>0</v>
      </c>
      <c r="AT80">
        <v>0</v>
      </c>
      <c r="AU80">
        <v>0</v>
      </c>
      <c r="AV80">
        <v>0</v>
      </c>
      <c r="AW80">
        <v>0</v>
      </c>
      <c r="AX80">
        <v>0</v>
      </c>
      <c r="AY80">
        <v>0</v>
      </c>
      <c r="AZ80">
        <v>0</v>
      </c>
      <c r="BA80">
        <v>0</v>
      </c>
      <c r="BB80">
        <v>0</v>
      </c>
      <c r="BC80">
        <v>0</v>
      </c>
      <c r="BD80">
        <v>0</v>
      </c>
      <c r="BE80">
        <v>0</v>
      </c>
      <c r="BF80">
        <v>0</v>
      </c>
      <c r="BG80">
        <v>0</v>
      </c>
      <c r="BH80">
        <v>5</v>
      </c>
      <c r="BI80">
        <v>0</v>
      </c>
      <c r="BJ80">
        <v>4</v>
      </c>
      <c r="BK80">
        <v>0</v>
      </c>
      <c r="BL80">
        <v>6</v>
      </c>
      <c r="BM80">
        <v>1</v>
      </c>
      <c r="BN80">
        <v>4</v>
      </c>
      <c r="BO80">
        <v>0</v>
      </c>
      <c r="BP80">
        <v>0</v>
      </c>
      <c r="BQ80">
        <v>0</v>
      </c>
      <c r="BR80">
        <v>0</v>
      </c>
      <c r="BS80">
        <v>0</v>
      </c>
      <c r="BT80">
        <v>0</v>
      </c>
      <c r="BU80">
        <v>0</v>
      </c>
      <c r="BV80">
        <v>0</v>
      </c>
      <c r="BW80">
        <v>0</v>
      </c>
      <c r="BX80">
        <v>11</v>
      </c>
      <c r="BY80">
        <v>0</v>
      </c>
      <c r="BZ80">
        <v>0</v>
      </c>
      <c r="CA80">
        <v>0</v>
      </c>
      <c r="CB80">
        <v>13</v>
      </c>
      <c r="CC80">
        <v>0</v>
      </c>
      <c r="CD80">
        <v>0</v>
      </c>
      <c r="CE80">
        <v>0</v>
      </c>
      <c r="CF80">
        <v>16</v>
      </c>
      <c r="CG80">
        <v>0</v>
      </c>
      <c r="CH80">
        <v>4</v>
      </c>
      <c r="CI80">
        <v>0</v>
      </c>
      <c r="CJ80">
        <v>19</v>
      </c>
      <c r="CK80">
        <v>1</v>
      </c>
      <c r="CL80">
        <v>4</v>
      </c>
      <c r="CM80">
        <v>0</v>
      </c>
      <c r="CN80">
        <v>3</v>
      </c>
      <c r="CO80">
        <v>0</v>
      </c>
      <c r="CP80">
        <v>0</v>
      </c>
      <c r="CQ80">
        <v>0</v>
      </c>
      <c r="CR80">
        <v>0.14285714285714285</v>
      </c>
      <c r="CS80">
        <v>2</v>
      </c>
      <c r="CT80">
        <v>0</v>
      </c>
      <c r="CU80">
        <v>0</v>
      </c>
      <c r="CV80">
        <v>0</v>
      </c>
      <c r="CW80">
        <v>0</v>
      </c>
      <c r="CX80">
        <v>1</v>
      </c>
      <c r="CY80">
        <v>0</v>
      </c>
      <c r="CZ80">
        <v>1</v>
      </c>
      <c r="DA80">
        <v>0</v>
      </c>
      <c r="DB80">
        <v>2</v>
      </c>
      <c r="DC80">
        <v>0</v>
      </c>
      <c r="DD80">
        <v>0</v>
      </c>
      <c r="DE80">
        <v>0</v>
      </c>
      <c r="DF80">
        <v>0</v>
      </c>
      <c r="DG80">
        <v>1</v>
      </c>
      <c r="DH80">
        <v>0</v>
      </c>
      <c r="DI80">
        <v>0</v>
      </c>
      <c r="DJ80">
        <v>0</v>
      </c>
      <c r="DK80" s="664"/>
      <c r="DL80" s="398">
        <v>0</v>
      </c>
      <c r="DM80" s="303">
        <v>0</v>
      </c>
      <c r="DN80" s="303">
        <v>0</v>
      </c>
      <c r="DO80" s="393">
        <v>0</v>
      </c>
      <c r="DP80" s="303">
        <v>0</v>
      </c>
      <c r="DQ80" s="303">
        <v>0</v>
      </c>
      <c r="DR80" s="303">
        <v>0</v>
      </c>
      <c r="DS80" s="393">
        <v>0</v>
      </c>
      <c r="DT80" s="303">
        <v>0</v>
      </c>
      <c r="DU80" s="303">
        <v>0</v>
      </c>
      <c r="DV80" s="303">
        <v>0</v>
      </c>
      <c r="DW80" s="303">
        <v>0</v>
      </c>
      <c r="DX80" s="303">
        <v>0</v>
      </c>
      <c r="DY80" s="303">
        <v>0</v>
      </c>
      <c r="DZ80" s="303">
        <v>0</v>
      </c>
      <c r="EA80" s="303">
        <v>0</v>
      </c>
      <c r="EB80" s="303">
        <v>0</v>
      </c>
      <c r="EC80" s="303">
        <v>0</v>
      </c>
      <c r="ED80" s="398">
        <v>0</v>
      </c>
      <c r="EE80" s="303">
        <v>0</v>
      </c>
      <c r="EF80" s="303">
        <v>0</v>
      </c>
      <c r="EG80" s="393">
        <v>0</v>
      </c>
      <c r="EH80" s="910">
        <v>0</v>
      </c>
      <c r="EI80" s="398">
        <v>21</v>
      </c>
      <c r="EJ80" s="393" t="b">
        <v>0</v>
      </c>
      <c r="EK80" s="971">
        <v>20</v>
      </c>
      <c r="EL80" s="971">
        <v>24</v>
      </c>
      <c r="EM80" s="396">
        <v>0</v>
      </c>
      <c r="EN80" s="396">
        <v>1</v>
      </c>
      <c r="EO80" s="396">
        <v>0</v>
      </c>
      <c r="EP80" s="971">
        <v>24</v>
      </c>
      <c r="EQ80" s="396">
        <v>0</v>
      </c>
      <c r="ER80" s="396">
        <v>1</v>
      </c>
      <c r="ES80" s="396">
        <v>0</v>
      </c>
      <c r="ET80" s="664"/>
      <c r="EU80" s="303"/>
      <c r="EV80" s="396" t="s">
        <v>505</v>
      </c>
      <c r="EW80" s="396" t="s">
        <v>506</v>
      </c>
      <c r="EX80" s="396" t="s">
        <v>350</v>
      </c>
      <c r="EY80" s="396">
        <v>24</v>
      </c>
      <c r="EZ80" s="396" t="s">
        <v>12</v>
      </c>
      <c r="FA80" s="396" t="s">
        <v>232</v>
      </c>
      <c r="FB80" s="396" t="s">
        <v>9</v>
      </c>
      <c r="FC80" s="396" t="s">
        <v>232</v>
      </c>
      <c r="FD80" s="396" t="s">
        <v>358</v>
      </c>
    </row>
    <row r="81" spans="1:160" customFormat="1">
      <c r="A81">
        <v>345</v>
      </c>
      <c r="B81">
        <v>1</v>
      </c>
      <c r="C81" t="s">
        <v>541</v>
      </c>
      <c r="D81" t="s">
        <v>542</v>
      </c>
      <c r="H81">
        <v>700</v>
      </c>
      <c r="I81">
        <v>41</v>
      </c>
      <c r="J81">
        <v>1</v>
      </c>
      <c r="K81">
        <v>0</v>
      </c>
      <c r="L81">
        <v>1</v>
      </c>
      <c r="M81">
        <v>0</v>
      </c>
      <c r="N81" s="1250" t="s">
        <v>505</v>
      </c>
      <c r="O81" s="1250">
        <v>0</v>
      </c>
      <c r="P81">
        <v>6</v>
      </c>
      <c r="Q81">
        <v>2</v>
      </c>
      <c r="R81">
        <v>8</v>
      </c>
      <c r="S81">
        <v>2</v>
      </c>
      <c r="T81">
        <v>0</v>
      </c>
      <c r="U81">
        <v>1</v>
      </c>
      <c r="V81">
        <v>0</v>
      </c>
      <c r="W81">
        <v>1</v>
      </c>
      <c r="X81">
        <v>6</v>
      </c>
      <c r="Y81">
        <v>3</v>
      </c>
      <c r="Z81">
        <v>8</v>
      </c>
      <c r="AA81">
        <v>3</v>
      </c>
      <c r="AB81">
        <v>1</v>
      </c>
      <c r="AC81">
        <v>0</v>
      </c>
      <c r="AD81">
        <v>0</v>
      </c>
      <c r="AE81">
        <v>0</v>
      </c>
      <c r="AF81">
        <v>0</v>
      </c>
      <c r="AG81">
        <v>0</v>
      </c>
      <c r="AH81">
        <v>0</v>
      </c>
      <c r="AI81">
        <v>0</v>
      </c>
      <c r="AJ81">
        <v>1</v>
      </c>
      <c r="AK81">
        <v>0</v>
      </c>
      <c r="AL81">
        <v>1</v>
      </c>
      <c r="AM81">
        <v>0</v>
      </c>
      <c r="AN81">
        <v>8</v>
      </c>
      <c r="AO81">
        <v>3</v>
      </c>
      <c r="AP81">
        <v>9</v>
      </c>
      <c r="AQ81">
        <v>3</v>
      </c>
      <c r="AR81">
        <v>1</v>
      </c>
      <c r="AS81">
        <v>0</v>
      </c>
      <c r="AT81">
        <v>0</v>
      </c>
      <c r="AU81">
        <v>0</v>
      </c>
      <c r="AV81">
        <v>1</v>
      </c>
      <c r="AW81">
        <v>0</v>
      </c>
      <c r="AX81">
        <v>0</v>
      </c>
      <c r="AY81">
        <v>0</v>
      </c>
      <c r="AZ81">
        <v>0</v>
      </c>
      <c r="BA81">
        <v>0</v>
      </c>
      <c r="BB81">
        <v>0</v>
      </c>
      <c r="BC81">
        <v>0</v>
      </c>
      <c r="BD81">
        <v>0</v>
      </c>
      <c r="BE81">
        <v>0</v>
      </c>
      <c r="BF81">
        <v>0</v>
      </c>
      <c r="BG81">
        <v>0</v>
      </c>
      <c r="BH81">
        <v>2</v>
      </c>
      <c r="BI81">
        <v>0</v>
      </c>
      <c r="BJ81">
        <v>3</v>
      </c>
      <c r="BK81">
        <v>1</v>
      </c>
      <c r="BL81">
        <v>2</v>
      </c>
      <c r="BM81">
        <v>0</v>
      </c>
      <c r="BN81">
        <v>3</v>
      </c>
      <c r="BO81">
        <v>1</v>
      </c>
      <c r="BP81">
        <v>0</v>
      </c>
      <c r="BQ81">
        <v>0</v>
      </c>
      <c r="BR81">
        <v>0</v>
      </c>
      <c r="BS81">
        <v>0</v>
      </c>
      <c r="BT81">
        <v>0</v>
      </c>
      <c r="BU81">
        <v>0</v>
      </c>
      <c r="BV81">
        <v>0</v>
      </c>
      <c r="BW81">
        <v>0</v>
      </c>
      <c r="BX81">
        <v>3</v>
      </c>
      <c r="BY81">
        <v>0</v>
      </c>
      <c r="BZ81">
        <v>0</v>
      </c>
      <c r="CA81">
        <v>0</v>
      </c>
      <c r="CB81">
        <v>5</v>
      </c>
      <c r="CC81">
        <v>0</v>
      </c>
      <c r="CD81">
        <v>0</v>
      </c>
      <c r="CE81">
        <v>0</v>
      </c>
      <c r="CF81">
        <v>6</v>
      </c>
      <c r="CG81">
        <v>0</v>
      </c>
      <c r="CH81">
        <v>3</v>
      </c>
      <c r="CI81">
        <v>1</v>
      </c>
      <c r="CJ81">
        <v>8</v>
      </c>
      <c r="CK81">
        <v>0</v>
      </c>
      <c r="CL81">
        <v>3</v>
      </c>
      <c r="CM81">
        <v>1</v>
      </c>
      <c r="CN81">
        <v>6</v>
      </c>
      <c r="CO81">
        <v>5</v>
      </c>
      <c r="CP81">
        <v>1</v>
      </c>
      <c r="CQ81">
        <v>0</v>
      </c>
      <c r="CR81">
        <v>1</v>
      </c>
      <c r="CS81">
        <v>3</v>
      </c>
      <c r="CT81">
        <v>0</v>
      </c>
      <c r="CU81">
        <v>0</v>
      </c>
      <c r="CV81">
        <v>0</v>
      </c>
      <c r="CW81">
        <v>0</v>
      </c>
      <c r="CX81">
        <v>0</v>
      </c>
      <c r="CY81">
        <v>0</v>
      </c>
      <c r="CZ81">
        <v>0</v>
      </c>
      <c r="DA81">
        <v>0</v>
      </c>
      <c r="DB81">
        <v>0</v>
      </c>
      <c r="DC81">
        <v>0</v>
      </c>
      <c r="DD81">
        <v>0</v>
      </c>
      <c r="DE81">
        <v>0</v>
      </c>
      <c r="DF81">
        <v>0</v>
      </c>
      <c r="DG81">
        <v>0</v>
      </c>
      <c r="DH81">
        <v>0</v>
      </c>
      <c r="DI81">
        <v>0</v>
      </c>
      <c r="DJ81">
        <v>0</v>
      </c>
      <c r="DK81" s="664"/>
      <c r="DL81" s="398">
        <v>0</v>
      </c>
      <c r="DM81" s="303">
        <v>0</v>
      </c>
      <c r="DN81" s="303">
        <v>0</v>
      </c>
      <c r="DO81" s="393">
        <v>0</v>
      </c>
      <c r="DP81" s="303">
        <v>0</v>
      </c>
      <c r="DQ81" s="303">
        <v>0</v>
      </c>
      <c r="DR81" s="303">
        <v>0</v>
      </c>
      <c r="DS81" s="393">
        <v>0</v>
      </c>
      <c r="DT81" s="303">
        <v>0</v>
      </c>
      <c r="DU81" s="303">
        <v>0</v>
      </c>
      <c r="DV81" s="303">
        <v>0</v>
      </c>
      <c r="DW81" s="303">
        <v>0</v>
      </c>
      <c r="DX81" s="303">
        <v>0</v>
      </c>
      <c r="DY81" s="303">
        <v>0</v>
      </c>
      <c r="DZ81" s="303">
        <v>0</v>
      </c>
      <c r="EA81" s="303">
        <v>0</v>
      </c>
      <c r="EB81" s="303">
        <v>0</v>
      </c>
      <c r="EC81" s="303">
        <v>0</v>
      </c>
      <c r="ED81" s="398">
        <v>0</v>
      </c>
      <c r="EE81" s="303">
        <v>0</v>
      </c>
      <c r="EF81" s="303">
        <v>0</v>
      </c>
      <c r="EG81" s="393">
        <v>0</v>
      </c>
      <c r="EH81" s="910">
        <v>0</v>
      </c>
      <c r="EI81" s="398">
        <v>11</v>
      </c>
      <c r="EJ81" s="393" t="b">
        <v>0</v>
      </c>
      <c r="EK81" s="971">
        <v>9</v>
      </c>
      <c r="EL81" s="971">
        <v>12</v>
      </c>
      <c r="EM81" s="396">
        <v>1</v>
      </c>
      <c r="EN81" s="396">
        <v>0</v>
      </c>
      <c r="EO81" s="396">
        <v>0</v>
      </c>
      <c r="EP81" s="971">
        <v>0</v>
      </c>
      <c r="EQ81" s="396">
        <v>0</v>
      </c>
      <c r="ER81" s="396">
        <v>0</v>
      </c>
      <c r="ES81" s="396">
        <v>0</v>
      </c>
      <c r="ET81" s="664"/>
      <c r="EU81" s="303"/>
      <c r="EV81" s="396" t="s">
        <v>505</v>
      </c>
      <c r="EW81" s="396" t="s">
        <v>506</v>
      </c>
      <c r="EX81" s="396" t="s">
        <v>350</v>
      </c>
      <c r="EY81" s="396">
        <v>12</v>
      </c>
      <c r="EZ81" s="396" t="s">
        <v>11</v>
      </c>
      <c r="FA81" s="396" t="s">
        <v>232</v>
      </c>
      <c r="FB81" s="396" t="s">
        <v>9</v>
      </c>
      <c r="FC81" s="396" t="s">
        <v>232</v>
      </c>
      <c r="FD81" s="396" t="s">
        <v>358</v>
      </c>
    </row>
    <row r="82" spans="1:160" customFormat="1">
      <c r="A82">
        <v>418</v>
      </c>
      <c r="B82">
        <v>1</v>
      </c>
      <c r="C82" t="s">
        <v>549</v>
      </c>
      <c r="D82" t="s">
        <v>550</v>
      </c>
      <c r="H82">
        <v>700</v>
      </c>
      <c r="I82">
        <v>23</v>
      </c>
      <c r="J82">
        <v>0</v>
      </c>
      <c r="K82">
        <v>1</v>
      </c>
      <c r="L82">
        <v>1</v>
      </c>
      <c r="M82">
        <v>0</v>
      </c>
      <c r="N82" s="1250" t="s">
        <v>393</v>
      </c>
      <c r="O82" s="1250">
        <v>0</v>
      </c>
      <c r="P82">
        <v>46</v>
      </c>
      <c r="Q82">
        <v>2</v>
      </c>
      <c r="R82">
        <v>51</v>
      </c>
      <c r="S82">
        <v>2</v>
      </c>
      <c r="T82">
        <v>3</v>
      </c>
      <c r="U82">
        <v>0</v>
      </c>
      <c r="V82">
        <v>4</v>
      </c>
      <c r="W82">
        <v>0</v>
      </c>
      <c r="X82">
        <v>49</v>
      </c>
      <c r="Y82">
        <v>2</v>
      </c>
      <c r="Z82">
        <v>55</v>
      </c>
      <c r="AA82">
        <v>2</v>
      </c>
      <c r="AB82">
        <v>1</v>
      </c>
      <c r="AC82">
        <v>0</v>
      </c>
      <c r="AD82">
        <v>1</v>
      </c>
      <c r="AE82">
        <v>0</v>
      </c>
      <c r="AF82">
        <v>0</v>
      </c>
      <c r="AG82">
        <v>0</v>
      </c>
      <c r="AH82">
        <v>0</v>
      </c>
      <c r="AI82">
        <v>0</v>
      </c>
      <c r="AJ82">
        <v>0</v>
      </c>
      <c r="AK82">
        <v>0</v>
      </c>
      <c r="AL82">
        <v>0</v>
      </c>
      <c r="AM82">
        <v>0</v>
      </c>
      <c r="AN82">
        <v>50</v>
      </c>
      <c r="AO82">
        <v>2</v>
      </c>
      <c r="AP82">
        <v>56</v>
      </c>
      <c r="AQ82">
        <v>2</v>
      </c>
      <c r="AR82">
        <v>0</v>
      </c>
      <c r="AS82">
        <v>0</v>
      </c>
      <c r="AT82">
        <v>0</v>
      </c>
      <c r="AU82">
        <v>0</v>
      </c>
      <c r="AV82">
        <v>0</v>
      </c>
      <c r="AW82">
        <v>0</v>
      </c>
      <c r="AX82">
        <v>0</v>
      </c>
      <c r="AY82">
        <v>0</v>
      </c>
      <c r="AZ82">
        <v>0</v>
      </c>
      <c r="BA82">
        <v>0</v>
      </c>
      <c r="BB82">
        <v>0</v>
      </c>
      <c r="BC82">
        <v>0</v>
      </c>
      <c r="BD82">
        <v>0</v>
      </c>
      <c r="BE82">
        <v>0</v>
      </c>
      <c r="BF82">
        <v>0</v>
      </c>
      <c r="BG82">
        <v>0</v>
      </c>
      <c r="BH82">
        <v>7</v>
      </c>
      <c r="BI82">
        <v>0</v>
      </c>
      <c r="BJ82">
        <v>2</v>
      </c>
      <c r="BK82">
        <v>0</v>
      </c>
      <c r="BL82">
        <v>8</v>
      </c>
      <c r="BM82">
        <v>1</v>
      </c>
      <c r="BN82">
        <v>2</v>
      </c>
      <c r="BO82">
        <v>0</v>
      </c>
      <c r="BP82">
        <v>0</v>
      </c>
      <c r="BQ82">
        <v>0</v>
      </c>
      <c r="BR82">
        <v>0</v>
      </c>
      <c r="BS82">
        <v>0</v>
      </c>
      <c r="BT82">
        <v>0</v>
      </c>
      <c r="BU82">
        <v>0</v>
      </c>
      <c r="BV82">
        <v>0</v>
      </c>
      <c r="BW82">
        <v>0</v>
      </c>
      <c r="BX82">
        <v>42</v>
      </c>
      <c r="BY82">
        <v>3</v>
      </c>
      <c r="BZ82">
        <v>0</v>
      </c>
      <c r="CA82">
        <v>0</v>
      </c>
      <c r="CB82">
        <v>47</v>
      </c>
      <c r="CC82">
        <v>3</v>
      </c>
      <c r="CD82">
        <v>0</v>
      </c>
      <c r="CE82">
        <v>0</v>
      </c>
      <c r="CF82">
        <v>49</v>
      </c>
      <c r="CG82">
        <v>3</v>
      </c>
      <c r="CH82">
        <v>2</v>
      </c>
      <c r="CI82">
        <v>0</v>
      </c>
      <c r="CJ82">
        <v>55</v>
      </c>
      <c r="CK82">
        <v>4</v>
      </c>
      <c r="CL82">
        <v>2</v>
      </c>
      <c r="CM82">
        <v>0</v>
      </c>
      <c r="CN82">
        <v>7</v>
      </c>
      <c r="CO82">
        <v>1</v>
      </c>
      <c r="CP82">
        <v>1</v>
      </c>
      <c r="CQ82">
        <v>0</v>
      </c>
      <c r="CR82">
        <v>0.15384615384615385</v>
      </c>
      <c r="CS82">
        <v>13</v>
      </c>
      <c r="CT82">
        <v>0</v>
      </c>
      <c r="CU82">
        <v>0</v>
      </c>
      <c r="CV82">
        <v>0</v>
      </c>
      <c r="CW82">
        <v>0</v>
      </c>
      <c r="CX82">
        <v>0</v>
      </c>
      <c r="CY82">
        <v>0</v>
      </c>
      <c r="CZ82">
        <v>0</v>
      </c>
      <c r="DA82">
        <v>1</v>
      </c>
      <c r="DB82">
        <v>3</v>
      </c>
      <c r="DC82">
        <v>0</v>
      </c>
      <c r="DD82">
        <v>0</v>
      </c>
      <c r="DE82">
        <v>0</v>
      </c>
      <c r="DF82">
        <v>0</v>
      </c>
      <c r="DG82">
        <v>0</v>
      </c>
      <c r="DH82">
        <v>0</v>
      </c>
      <c r="DI82">
        <v>0</v>
      </c>
      <c r="DJ82">
        <v>0</v>
      </c>
      <c r="DK82" s="664"/>
      <c r="DL82" s="398">
        <v>0</v>
      </c>
      <c r="DM82" s="303">
        <v>0</v>
      </c>
      <c r="DN82" s="303">
        <v>0</v>
      </c>
      <c r="DO82" s="393">
        <v>0</v>
      </c>
      <c r="DP82" s="303">
        <v>0</v>
      </c>
      <c r="DQ82" s="303">
        <v>0</v>
      </c>
      <c r="DR82" s="303">
        <v>0</v>
      </c>
      <c r="DS82" s="393">
        <v>0</v>
      </c>
      <c r="DT82" s="303">
        <v>0</v>
      </c>
      <c r="DU82" s="303">
        <v>0</v>
      </c>
      <c r="DV82" s="303">
        <v>0</v>
      </c>
      <c r="DW82" s="303">
        <v>0</v>
      </c>
      <c r="DX82" s="303">
        <v>0</v>
      </c>
      <c r="DY82" s="303">
        <v>0</v>
      </c>
      <c r="DZ82" s="303">
        <v>0</v>
      </c>
      <c r="EA82" s="303">
        <v>0</v>
      </c>
      <c r="EB82" s="303">
        <v>0</v>
      </c>
      <c r="EC82" s="303">
        <v>0</v>
      </c>
      <c r="ED82" s="398">
        <v>0</v>
      </c>
      <c r="EE82" s="303">
        <v>0</v>
      </c>
      <c r="EF82" s="303">
        <v>0</v>
      </c>
      <c r="EG82" s="393">
        <v>0</v>
      </c>
      <c r="EH82" s="910">
        <v>0</v>
      </c>
      <c r="EI82" s="398">
        <v>52</v>
      </c>
      <c r="EJ82" s="393" t="b">
        <v>0</v>
      </c>
      <c r="EK82" s="971">
        <v>42</v>
      </c>
      <c r="EL82" s="971">
        <v>58</v>
      </c>
      <c r="EM82" s="396">
        <v>0</v>
      </c>
      <c r="EN82" s="396">
        <v>1</v>
      </c>
      <c r="EO82" s="396">
        <v>0</v>
      </c>
      <c r="EP82" s="971">
        <v>58</v>
      </c>
      <c r="EQ82" s="396">
        <v>1</v>
      </c>
      <c r="ER82" s="396">
        <v>0</v>
      </c>
      <c r="ES82" s="396">
        <v>0</v>
      </c>
      <c r="ET82" s="664"/>
      <c r="EU82" s="303"/>
      <c r="EV82" s="396" t="s">
        <v>393</v>
      </c>
      <c r="EW82" s="396" t="s">
        <v>394</v>
      </c>
      <c r="EX82" s="396" t="s">
        <v>350</v>
      </c>
      <c r="EY82" s="396">
        <v>58</v>
      </c>
      <c r="EZ82" s="396" t="s">
        <v>12</v>
      </c>
      <c r="FA82" s="396" t="s">
        <v>232</v>
      </c>
      <c r="FB82" s="396" t="s">
        <v>9</v>
      </c>
      <c r="FC82" s="396" t="s">
        <v>232</v>
      </c>
      <c r="FD82" s="396" t="s">
        <v>346</v>
      </c>
    </row>
    <row r="83" spans="1:160" customFormat="1">
      <c r="A83">
        <v>445</v>
      </c>
      <c r="B83">
        <v>1</v>
      </c>
      <c r="C83" t="s">
        <v>555</v>
      </c>
      <c r="D83" t="s">
        <v>556</v>
      </c>
      <c r="H83">
        <v>700</v>
      </c>
      <c r="I83">
        <v>41</v>
      </c>
      <c r="J83">
        <v>1</v>
      </c>
      <c r="K83">
        <v>0</v>
      </c>
      <c r="L83">
        <v>1</v>
      </c>
      <c r="M83">
        <v>0</v>
      </c>
      <c r="N83" s="1250" t="s">
        <v>554</v>
      </c>
      <c r="O83" s="1250">
        <v>0</v>
      </c>
      <c r="P83">
        <v>0</v>
      </c>
      <c r="Q83">
        <v>0</v>
      </c>
      <c r="R83">
        <v>1</v>
      </c>
      <c r="S83">
        <v>0</v>
      </c>
      <c r="T83">
        <v>0</v>
      </c>
      <c r="U83">
        <v>1</v>
      </c>
      <c r="V83">
        <v>0</v>
      </c>
      <c r="W83">
        <v>1</v>
      </c>
      <c r="X83">
        <v>0</v>
      </c>
      <c r="Y83">
        <v>1</v>
      </c>
      <c r="Z83">
        <v>1</v>
      </c>
      <c r="AA83">
        <v>1</v>
      </c>
      <c r="AB83">
        <v>2</v>
      </c>
      <c r="AC83">
        <v>0</v>
      </c>
      <c r="AD83">
        <v>0</v>
      </c>
      <c r="AE83">
        <v>0</v>
      </c>
      <c r="AF83">
        <v>0</v>
      </c>
      <c r="AG83">
        <v>0</v>
      </c>
      <c r="AH83">
        <v>0</v>
      </c>
      <c r="AI83">
        <v>0</v>
      </c>
      <c r="AJ83">
        <v>0</v>
      </c>
      <c r="AK83">
        <v>0</v>
      </c>
      <c r="AL83">
        <v>0</v>
      </c>
      <c r="AM83">
        <v>0</v>
      </c>
      <c r="AN83">
        <v>2</v>
      </c>
      <c r="AO83">
        <v>1</v>
      </c>
      <c r="AP83">
        <v>1</v>
      </c>
      <c r="AQ83">
        <v>1</v>
      </c>
      <c r="AR83">
        <v>0</v>
      </c>
      <c r="AS83">
        <v>0</v>
      </c>
      <c r="AT83">
        <v>0</v>
      </c>
      <c r="AU83">
        <v>0</v>
      </c>
      <c r="AV83">
        <v>0</v>
      </c>
      <c r="AW83">
        <v>0</v>
      </c>
      <c r="AX83">
        <v>0</v>
      </c>
      <c r="AY83">
        <v>0</v>
      </c>
      <c r="AZ83">
        <v>0</v>
      </c>
      <c r="BA83">
        <v>0</v>
      </c>
      <c r="BB83">
        <v>0</v>
      </c>
      <c r="BC83">
        <v>0</v>
      </c>
      <c r="BD83">
        <v>0</v>
      </c>
      <c r="BE83">
        <v>0</v>
      </c>
      <c r="BF83">
        <v>0</v>
      </c>
      <c r="BG83">
        <v>0</v>
      </c>
      <c r="BH83">
        <v>0</v>
      </c>
      <c r="BI83">
        <v>0</v>
      </c>
      <c r="BJ83">
        <v>1</v>
      </c>
      <c r="BK83">
        <v>1</v>
      </c>
      <c r="BL83">
        <v>0</v>
      </c>
      <c r="BM83">
        <v>0</v>
      </c>
      <c r="BN83">
        <v>1</v>
      </c>
      <c r="BO83">
        <v>1</v>
      </c>
      <c r="BP83">
        <v>0</v>
      </c>
      <c r="BQ83">
        <v>0</v>
      </c>
      <c r="BR83">
        <v>0</v>
      </c>
      <c r="BS83">
        <v>0</v>
      </c>
      <c r="BT83">
        <v>0</v>
      </c>
      <c r="BU83">
        <v>0</v>
      </c>
      <c r="BV83">
        <v>0</v>
      </c>
      <c r="BW83">
        <v>0</v>
      </c>
      <c r="BX83">
        <v>0</v>
      </c>
      <c r="BY83">
        <v>0</v>
      </c>
      <c r="BZ83">
        <v>0</v>
      </c>
      <c r="CA83">
        <v>0</v>
      </c>
      <c r="CB83">
        <v>1</v>
      </c>
      <c r="CC83">
        <v>0</v>
      </c>
      <c r="CD83">
        <v>0</v>
      </c>
      <c r="CE83">
        <v>0</v>
      </c>
      <c r="CF83">
        <v>0</v>
      </c>
      <c r="CG83">
        <v>0</v>
      </c>
      <c r="CH83">
        <v>1</v>
      </c>
      <c r="CI83">
        <v>1</v>
      </c>
      <c r="CJ83">
        <v>1</v>
      </c>
      <c r="CK83">
        <v>0</v>
      </c>
      <c r="CL83">
        <v>1</v>
      </c>
      <c r="CM83">
        <v>1</v>
      </c>
      <c r="CN83">
        <v>1</v>
      </c>
      <c r="CO83">
        <v>2</v>
      </c>
      <c r="CP83">
        <v>0</v>
      </c>
      <c r="CQ83">
        <v>0</v>
      </c>
      <c r="CR83">
        <v>1</v>
      </c>
      <c r="CS83">
        <v>0</v>
      </c>
      <c r="CT83">
        <v>0</v>
      </c>
      <c r="CU83">
        <v>0</v>
      </c>
      <c r="CV83">
        <v>0</v>
      </c>
      <c r="CW83">
        <v>0</v>
      </c>
      <c r="CX83">
        <v>0</v>
      </c>
      <c r="CY83">
        <v>0</v>
      </c>
      <c r="CZ83">
        <v>0</v>
      </c>
      <c r="DA83">
        <v>0</v>
      </c>
      <c r="DB83">
        <v>2</v>
      </c>
      <c r="DC83">
        <v>0</v>
      </c>
      <c r="DD83">
        <v>0</v>
      </c>
      <c r="DE83">
        <v>0</v>
      </c>
      <c r="DF83">
        <v>0</v>
      </c>
      <c r="DG83">
        <v>0</v>
      </c>
      <c r="DH83">
        <v>0</v>
      </c>
      <c r="DI83">
        <v>0</v>
      </c>
      <c r="DJ83">
        <v>0</v>
      </c>
      <c r="DK83" s="664"/>
      <c r="DL83" s="398">
        <v>0</v>
      </c>
      <c r="DM83" s="303">
        <v>0</v>
      </c>
      <c r="DN83" s="303">
        <v>0</v>
      </c>
      <c r="DO83" s="393">
        <v>0</v>
      </c>
      <c r="DP83" s="303">
        <v>0</v>
      </c>
      <c r="DQ83" s="303">
        <v>0</v>
      </c>
      <c r="DR83" s="303">
        <v>0</v>
      </c>
      <c r="DS83" s="393">
        <v>0</v>
      </c>
      <c r="DT83" s="303">
        <v>0</v>
      </c>
      <c r="DU83" s="303">
        <v>0</v>
      </c>
      <c r="DV83" s="303">
        <v>0</v>
      </c>
      <c r="DW83" s="303">
        <v>0</v>
      </c>
      <c r="DX83" s="303">
        <v>0</v>
      </c>
      <c r="DY83" s="303">
        <v>0</v>
      </c>
      <c r="DZ83" s="303">
        <v>0</v>
      </c>
      <c r="EA83" s="303">
        <v>0</v>
      </c>
      <c r="EB83" s="303">
        <v>0</v>
      </c>
      <c r="EC83" s="303">
        <v>0</v>
      </c>
      <c r="ED83" s="398">
        <v>0</v>
      </c>
      <c r="EE83" s="303">
        <v>0</v>
      </c>
      <c r="EF83" s="303">
        <v>0</v>
      </c>
      <c r="EG83" s="393">
        <v>0</v>
      </c>
      <c r="EH83" s="910">
        <v>0</v>
      </c>
      <c r="EI83" s="398">
        <v>3</v>
      </c>
      <c r="EJ83" s="393" t="b">
        <v>0</v>
      </c>
      <c r="EK83" s="971">
        <v>0</v>
      </c>
      <c r="EL83" s="971">
        <v>0</v>
      </c>
      <c r="EM83" s="396">
        <v>0</v>
      </c>
      <c r="EN83" s="396">
        <v>0</v>
      </c>
      <c r="EO83" s="396">
        <v>0</v>
      </c>
      <c r="EP83" s="971">
        <v>2</v>
      </c>
      <c r="EQ83" s="396">
        <v>1</v>
      </c>
      <c r="ER83" s="396">
        <v>0</v>
      </c>
      <c r="ES83" s="396">
        <v>0</v>
      </c>
      <c r="ET83" s="664"/>
      <c r="EU83" s="303"/>
      <c r="EV83" s="396" t="s">
        <v>554</v>
      </c>
      <c r="EW83" s="396" t="s">
        <v>527</v>
      </c>
      <c r="EX83" s="396" t="s">
        <v>350</v>
      </c>
      <c r="EY83" s="396">
        <v>2</v>
      </c>
      <c r="EZ83" s="396" t="s">
        <v>11</v>
      </c>
      <c r="FA83" s="396" t="s">
        <v>232</v>
      </c>
      <c r="FB83" s="396" t="s">
        <v>9</v>
      </c>
      <c r="FC83" s="396" t="s">
        <v>232</v>
      </c>
      <c r="FD83" s="396" t="s">
        <v>358</v>
      </c>
    </row>
    <row r="84" spans="1:160" customFormat="1">
      <c r="A84">
        <v>446</v>
      </c>
      <c r="B84">
        <v>1</v>
      </c>
      <c r="C84" t="s">
        <v>557</v>
      </c>
      <c r="D84" t="s">
        <v>558</v>
      </c>
      <c r="H84">
        <v>700</v>
      </c>
      <c r="I84">
        <v>41</v>
      </c>
      <c r="J84">
        <v>1</v>
      </c>
      <c r="K84">
        <v>0</v>
      </c>
      <c r="L84">
        <v>1</v>
      </c>
      <c r="M84">
        <v>0</v>
      </c>
      <c r="N84" s="1250" t="s">
        <v>554</v>
      </c>
      <c r="O84" s="1250">
        <v>0</v>
      </c>
      <c r="P84">
        <v>8</v>
      </c>
      <c r="Q84">
        <v>0</v>
      </c>
      <c r="R84">
        <v>9</v>
      </c>
      <c r="S84">
        <v>0</v>
      </c>
      <c r="T84">
        <v>0</v>
      </c>
      <c r="U84">
        <v>3</v>
      </c>
      <c r="V84">
        <v>0</v>
      </c>
      <c r="W84">
        <v>3</v>
      </c>
      <c r="X84">
        <v>8</v>
      </c>
      <c r="Y84">
        <v>3</v>
      </c>
      <c r="Z84">
        <v>9</v>
      </c>
      <c r="AA84">
        <v>3</v>
      </c>
      <c r="AB84">
        <v>0</v>
      </c>
      <c r="AC84">
        <v>0</v>
      </c>
      <c r="AD84">
        <v>0</v>
      </c>
      <c r="AE84">
        <v>0</v>
      </c>
      <c r="AF84">
        <v>0</v>
      </c>
      <c r="AG84">
        <v>0</v>
      </c>
      <c r="AH84">
        <v>0</v>
      </c>
      <c r="AI84">
        <v>0</v>
      </c>
      <c r="AJ84">
        <v>1</v>
      </c>
      <c r="AK84">
        <v>0</v>
      </c>
      <c r="AL84">
        <v>2</v>
      </c>
      <c r="AM84">
        <v>0</v>
      </c>
      <c r="AN84">
        <v>9</v>
      </c>
      <c r="AO84">
        <v>3</v>
      </c>
      <c r="AP84">
        <v>11</v>
      </c>
      <c r="AQ84">
        <v>3</v>
      </c>
      <c r="AR84">
        <v>1</v>
      </c>
      <c r="AS84">
        <v>0</v>
      </c>
      <c r="AT84">
        <v>0</v>
      </c>
      <c r="AU84">
        <v>0</v>
      </c>
      <c r="AV84">
        <v>1</v>
      </c>
      <c r="AW84">
        <v>0</v>
      </c>
      <c r="AX84">
        <v>0</v>
      </c>
      <c r="AY84">
        <v>0</v>
      </c>
      <c r="AZ84">
        <v>0</v>
      </c>
      <c r="BA84">
        <v>0</v>
      </c>
      <c r="BB84">
        <v>0</v>
      </c>
      <c r="BC84">
        <v>0</v>
      </c>
      <c r="BD84">
        <v>0</v>
      </c>
      <c r="BE84">
        <v>0</v>
      </c>
      <c r="BF84">
        <v>0</v>
      </c>
      <c r="BG84">
        <v>0</v>
      </c>
      <c r="BH84">
        <v>1</v>
      </c>
      <c r="BI84">
        <v>0</v>
      </c>
      <c r="BJ84">
        <v>3</v>
      </c>
      <c r="BK84">
        <v>3</v>
      </c>
      <c r="BL84">
        <v>2</v>
      </c>
      <c r="BM84">
        <v>0</v>
      </c>
      <c r="BN84">
        <v>3</v>
      </c>
      <c r="BO84">
        <v>3</v>
      </c>
      <c r="BP84">
        <v>0</v>
      </c>
      <c r="BQ84">
        <v>0</v>
      </c>
      <c r="BR84">
        <v>0</v>
      </c>
      <c r="BS84">
        <v>0</v>
      </c>
      <c r="BT84">
        <v>0</v>
      </c>
      <c r="BU84">
        <v>0</v>
      </c>
      <c r="BV84">
        <v>0</v>
      </c>
      <c r="BW84">
        <v>0</v>
      </c>
      <c r="BX84">
        <v>6</v>
      </c>
      <c r="BY84">
        <v>0</v>
      </c>
      <c r="BZ84">
        <v>0</v>
      </c>
      <c r="CA84">
        <v>0</v>
      </c>
      <c r="CB84">
        <v>6</v>
      </c>
      <c r="CC84">
        <v>0</v>
      </c>
      <c r="CD84">
        <v>0</v>
      </c>
      <c r="CE84">
        <v>0</v>
      </c>
      <c r="CF84">
        <v>8</v>
      </c>
      <c r="CG84">
        <v>0</v>
      </c>
      <c r="CH84">
        <v>3</v>
      </c>
      <c r="CI84">
        <v>3</v>
      </c>
      <c r="CJ84">
        <v>9</v>
      </c>
      <c r="CK84">
        <v>0</v>
      </c>
      <c r="CL84">
        <v>3</v>
      </c>
      <c r="CM84">
        <v>3</v>
      </c>
      <c r="CN84">
        <v>2</v>
      </c>
      <c r="CO84">
        <v>0</v>
      </c>
      <c r="CP84">
        <v>0</v>
      </c>
      <c r="CQ84">
        <v>0</v>
      </c>
      <c r="CR84">
        <v>0.16666666666666666</v>
      </c>
      <c r="CS84">
        <v>1</v>
      </c>
      <c r="CT84">
        <v>1</v>
      </c>
      <c r="CU84">
        <v>0</v>
      </c>
      <c r="CV84">
        <v>0</v>
      </c>
      <c r="CW84">
        <v>0</v>
      </c>
      <c r="CX84">
        <v>0</v>
      </c>
      <c r="CY84">
        <v>1</v>
      </c>
      <c r="CZ84">
        <v>1</v>
      </c>
      <c r="DA84">
        <v>0</v>
      </c>
      <c r="DB84">
        <v>3</v>
      </c>
      <c r="DC84">
        <v>0</v>
      </c>
      <c r="DD84">
        <v>0</v>
      </c>
      <c r="DE84">
        <v>1</v>
      </c>
      <c r="DF84">
        <v>1</v>
      </c>
      <c r="DG84">
        <v>0</v>
      </c>
      <c r="DH84">
        <v>0</v>
      </c>
      <c r="DI84">
        <v>0</v>
      </c>
      <c r="DJ84">
        <v>0</v>
      </c>
      <c r="DK84" s="664"/>
      <c r="DL84" s="398">
        <v>0</v>
      </c>
      <c r="DM84" s="303">
        <v>0</v>
      </c>
      <c r="DN84" s="303">
        <v>0</v>
      </c>
      <c r="DO84" s="393">
        <v>0</v>
      </c>
      <c r="DP84" s="303">
        <v>0</v>
      </c>
      <c r="DQ84" s="303">
        <v>0</v>
      </c>
      <c r="DR84" s="303">
        <v>0</v>
      </c>
      <c r="DS84" s="393">
        <v>0</v>
      </c>
      <c r="DT84" s="303">
        <v>0</v>
      </c>
      <c r="DU84" s="303">
        <v>0</v>
      </c>
      <c r="DV84" s="303">
        <v>0</v>
      </c>
      <c r="DW84" s="303">
        <v>0</v>
      </c>
      <c r="DX84" s="303">
        <v>0</v>
      </c>
      <c r="DY84" s="303">
        <v>0</v>
      </c>
      <c r="DZ84" s="303">
        <v>0</v>
      </c>
      <c r="EA84" s="303">
        <v>0</v>
      </c>
      <c r="EB84" s="303">
        <v>0</v>
      </c>
      <c r="EC84" s="303">
        <v>0</v>
      </c>
      <c r="ED84" s="398">
        <v>0</v>
      </c>
      <c r="EE84" s="303">
        <v>0</v>
      </c>
      <c r="EF84" s="303">
        <v>0</v>
      </c>
      <c r="EG84" s="393">
        <v>0</v>
      </c>
      <c r="EH84" s="910">
        <v>0</v>
      </c>
      <c r="EI84" s="398">
        <v>12</v>
      </c>
      <c r="EJ84" s="393" t="b">
        <v>0</v>
      </c>
      <c r="EK84" s="971">
        <v>10</v>
      </c>
      <c r="EL84" s="971">
        <v>14</v>
      </c>
      <c r="EM84" s="396">
        <v>0</v>
      </c>
      <c r="EN84" s="396">
        <v>0</v>
      </c>
      <c r="EO84" s="396">
        <v>1</v>
      </c>
      <c r="EP84" s="971">
        <v>14</v>
      </c>
      <c r="EQ84" s="396">
        <v>0</v>
      </c>
      <c r="ER84" s="396">
        <v>1</v>
      </c>
      <c r="ES84" s="396">
        <v>0</v>
      </c>
      <c r="ET84" s="664"/>
      <c r="EU84" s="303"/>
      <c r="EV84" s="396" t="s">
        <v>554</v>
      </c>
      <c r="EW84" s="396" t="s">
        <v>527</v>
      </c>
      <c r="EX84" s="396" t="s">
        <v>350</v>
      </c>
      <c r="EY84" s="396">
        <v>14</v>
      </c>
      <c r="EZ84" s="396" t="s">
        <v>11</v>
      </c>
      <c r="FA84" s="396" t="s">
        <v>232</v>
      </c>
      <c r="FB84" s="396" t="s">
        <v>9</v>
      </c>
      <c r="FC84" s="396" t="s">
        <v>232</v>
      </c>
      <c r="FD84" s="396" t="s">
        <v>358</v>
      </c>
    </row>
    <row r="85" spans="1:160" customFormat="1">
      <c r="A85">
        <v>457</v>
      </c>
      <c r="B85">
        <v>1</v>
      </c>
      <c r="C85" t="s">
        <v>559</v>
      </c>
      <c r="D85" t="s">
        <v>560</v>
      </c>
      <c r="H85">
        <v>700</v>
      </c>
      <c r="I85">
        <v>41</v>
      </c>
      <c r="J85">
        <v>1</v>
      </c>
      <c r="K85">
        <v>0</v>
      </c>
      <c r="L85">
        <v>1</v>
      </c>
      <c r="M85">
        <v>0</v>
      </c>
      <c r="N85" s="1250" t="s">
        <v>554</v>
      </c>
      <c r="O85" s="1250">
        <v>0</v>
      </c>
      <c r="P85">
        <v>3</v>
      </c>
      <c r="Q85">
        <v>0</v>
      </c>
      <c r="R85">
        <v>5</v>
      </c>
      <c r="S85">
        <v>0</v>
      </c>
      <c r="T85">
        <v>0</v>
      </c>
      <c r="U85">
        <v>0</v>
      </c>
      <c r="V85">
        <v>0</v>
      </c>
      <c r="W85">
        <v>0</v>
      </c>
      <c r="X85">
        <v>3</v>
      </c>
      <c r="Y85">
        <v>0</v>
      </c>
      <c r="Z85">
        <v>5</v>
      </c>
      <c r="AA85">
        <v>0</v>
      </c>
      <c r="AB85">
        <v>1</v>
      </c>
      <c r="AC85">
        <v>0</v>
      </c>
      <c r="AD85">
        <v>5</v>
      </c>
      <c r="AE85">
        <v>0</v>
      </c>
      <c r="AF85">
        <v>0</v>
      </c>
      <c r="AG85">
        <v>0</v>
      </c>
      <c r="AH85">
        <v>0</v>
      </c>
      <c r="AI85">
        <v>0</v>
      </c>
      <c r="AJ85">
        <v>5</v>
      </c>
      <c r="AK85">
        <v>0</v>
      </c>
      <c r="AL85">
        <v>2</v>
      </c>
      <c r="AM85">
        <v>0</v>
      </c>
      <c r="AN85">
        <v>9</v>
      </c>
      <c r="AO85">
        <v>0</v>
      </c>
      <c r="AP85">
        <v>12</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3</v>
      </c>
      <c r="BY85">
        <v>0</v>
      </c>
      <c r="BZ85">
        <v>0</v>
      </c>
      <c r="CA85">
        <v>0</v>
      </c>
      <c r="CB85">
        <v>5</v>
      </c>
      <c r="CC85">
        <v>0</v>
      </c>
      <c r="CD85">
        <v>0</v>
      </c>
      <c r="CE85">
        <v>0</v>
      </c>
      <c r="CF85">
        <v>3</v>
      </c>
      <c r="CG85">
        <v>0</v>
      </c>
      <c r="CH85">
        <v>0</v>
      </c>
      <c r="CI85">
        <v>0</v>
      </c>
      <c r="CJ85">
        <v>5</v>
      </c>
      <c r="CK85">
        <v>0</v>
      </c>
      <c r="CL85">
        <v>0</v>
      </c>
      <c r="CM85">
        <v>0</v>
      </c>
      <c r="CN85">
        <v>8</v>
      </c>
      <c r="CO85">
        <v>5</v>
      </c>
      <c r="CP85">
        <v>3</v>
      </c>
      <c r="CQ85">
        <v>0</v>
      </c>
      <c r="CR85">
        <v>1.4444444444444444</v>
      </c>
      <c r="CS85">
        <v>0</v>
      </c>
      <c r="CT85">
        <v>0</v>
      </c>
      <c r="CU85">
        <v>0</v>
      </c>
      <c r="CV85">
        <v>0</v>
      </c>
      <c r="CW85">
        <v>0</v>
      </c>
      <c r="CX85">
        <v>0</v>
      </c>
      <c r="CY85">
        <v>0</v>
      </c>
      <c r="CZ85">
        <v>0</v>
      </c>
      <c r="DA85">
        <v>0</v>
      </c>
      <c r="DB85">
        <v>3</v>
      </c>
      <c r="DC85">
        <v>0</v>
      </c>
      <c r="DD85">
        <v>0</v>
      </c>
      <c r="DE85">
        <v>0</v>
      </c>
      <c r="DF85">
        <v>0</v>
      </c>
      <c r="DG85">
        <v>1</v>
      </c>
      <c r="DH85">
        <v>0</v>
      </c>
      <c r="DI85">
        <v>0</v>
      </c>
      <c r="DJ85">
        <v>0</v>
      </c>
      <c r="DK85" s="664"/>
      <c r="DL85" s="398">
        <v>0</v>
      </c>
      <c r="DM85" s="303">
        <v>0</v>
      </c>
      <c r="DN85" s="303">
        <v>0</v>
      </c>
      <c r="DO85" s="393">
        <v>0</v>
      </c>
      <c r="DP85" s="303">
        <v>0</v>
      </c>
      <c r="DQ85" s="303">
        <v>0</v>
      </c>
      <c r="DR85" s="303">
        <v>0</v>
      </c>
      <c r="DS85" s="393">
        <v>0</v>
      </c>
      <c r="DT85" s="303">
        <v>0</v>
      </c>
      <c r="DU85" s="303">
        <v>0</v>
      </c>
      <c r="DV85" s="303">
        <v>0</v>
      </c>
      <c r="DW85" s="303">
        <v>0</v>
      </c>
      <c r="DX85" s="303">
        <v>0</v>
      </c>
      <c r="DY85" s="303">
        <v>0</v>
      </c>
      <c r="DZ85" s="303">
        <v>0</v>
      </c>
      <c r="EA85" s="303">
        <v>0</v>
      </c>
      <c r="EB85" s="303">
        <v>0</v>
      </c>
      <c r="EC85" s="303">
        <v>0</v>
      </c>
      <c r="ED85" s="398">
        <v>0</v>
      </c>
      <c r="EE85" s="303">
        <v>0</v>
      </c>
      <c r="EF85" s="303">
        <v>0</v>
      </c>
      <c r="EG85" s="393">
        <v>0</v>
      </c>
      <c r="EH85" s="910">
        <v>0</v>
      </c>
      <c r="EI85" s="398">
        <v>9</v>
      </c>
      <c r="EJ85" s="393" t="b">
        <v>0</v>
      </c>
      <c r="EK85" s="971">
        <v>9</v>
      </c>
      <c r="EL85" s="971">
        <v>0</v>
      </c>
      <c r="EM85" s="396">
        <v>0</v>
      </c>
      <c r="EN85" s="396">
        <v>0</v>
      </c>
      <c r="EO85" s="396">
        <v>0</v>
      </c>
      <c r="EP85" s="971">
        <v>12</v>
      </c>
      <c r="EQ85" s="396">
        <v>0</v>
      </c>
      <c r="ER85" s="396">
        <v>1</v>
      </c>
      <c r="ES85" s="396">
        <v>0</v>
      </c>
      <c r="ET85" s="664"/>
      <c r="EU85" s="303"/>
      <c r="EV85" s="396" t="s">
        <v>554</v>
      </c>
      <c r="EW85" s="396" t="s">
        <v>527</v>
      </c>
      <c r="EX85" s="396" t="s">
        <v>350</v>
      </c>
      <c r="EY85" s="396">
        <v>12</v>
      </c>
      <c r="EZ85" s="396" t="s">
        <v>11</v>
      </c>
      <c r="FA85" s="396" t="s">
        <v>232</v>
      </c>
      <c r="FB85" s="396" t="s">
        <v>9</v>
      </c>
      <c r="FC85" s="396" t="s">
        <v>232</v>
      </c>
      <c r="FD85" s="396" t="s">
        <v>358</v>
      </c>
    </row>
    <row r="86" spans="1:160" customFormat="1">
      <c r="A86">
        <v>464</v>
      </c>
      <c r="B86">
        <v>1</v>
      </c>
      <c r="C86">
        <v>0</v>
      </c>
      <c r="D86" t="s">
        <v>562</v>
      </c>
      <c r="H86">
        <v>700</v>
      </c>
      <c r="I86">
        <v>43</v>
      </c>
      <c r="J86">
        <v>1</v>
      </c>
      <c r="K86">
        <v>0</v>
      </c>
      <c r="L86">
        <v>1</v>
      </c>
      <c r="M86">
        <v>0</v>
      </c>
      <c r="N86" s="1250" t="s">
        <v>561</v>
      </c>
      <c r="O86" s="1250">
        <v>0</v>
      </c>
      <c r="P86">
        <v>19</v>
      </c>
      <c r="Q86">
        <v>0</v>
      </c>
      <c r="R86">
        <v>12</v>
      </c>
      <c r="S86">
        <v>0</v>
      </c>
      <c r="T86">
        <v>0</v>
      </c>
      <c r="U86">
        <v>1</v>
      </c>
      <c r="V86">
        <v>0</v>
      </c>
      <c r="W86">
        <v>1</v>
      </c>
      <c r="X86">
        <v>19</v>
      </c>
      <c r="Y86">
        <v>1</v>
      </c>
      <c r="Z86">
        <v>12</v>
      </c>
      <c r="AA86">
        <v>1</v>
      </c>
      <c r="AB86">
        <v>0</v>
      </c>
      <c r="AC86">
        <v>0</v>
      </c>
      <c r="AD86">
        <v>1</v>
      </c>
      <c r="AE86">
        <v>0</v>
      </c>
      <c r="AF86">
        <v>0</v>
      </c>
      <c r="AG86">
        <v>0</v>
      </c>
      <c r="AH86">
        <v>0</v>
      </c>
      <c r="AI86">
        <v>0</v>
      </c>
      <c r="AJ86">
        <v>0</v>
      </c>
      <c r="AK86">
        <v>0</v>
      </c>
      <c r="AL86">
        <v>0</v>
      </c>
      <c r="AM86">
        <v>0</v>
      </c>
      <c r="AN86">
        <v>19</v>
      </c>
      <c r="AO86">
        <v>1</v>
      </c>
      <c r="AP86">
        <v>13</v>
      </c>
      <c r="AQ86">
        <v>1</v>
      </c>
      <c r="AR86">
        <v>0</v>
      </c>
      <c r="AS86">
        <v>0</v>
      </c>
      <c r="AT86">
        <v>0</v>
      </c>
      <c r="AU86">
        <v>0</v>
      </c>
      <c r="AV86">
        <v>0</v>
      </c>
      <c r="AW86">
        <v>0</v>
      </c>
      <c r="AX86">
        <v>0</v>
      </c>
      <c r="AY86">
        <v>0</v>
      </c>
      <c r="AZ86">
        <v>0</v>
      </c>
      <c r="BA86">
        <v>0</v>
      </c>
      <c r="BB86">
        <v>0</v>
      </c>
      <c r="BC86">
        <v>0</v>
      </c>
      <c r="BD86">
        <v>0</v>
      </c>
      <c r="BE86">
        <v>0</v>
      </c>
      <c r="BF86">
        <v>0</v>
      </c>
      <c r="BG86">
        <v>0</v>
      </c>
      <c r="BH86">
        <v>0</v>
      </c>
      <c r="BI86">
        <v>0</v>
      </c>
      <c r="BJ86">
        <v>1</v>
      </c>
      <c r="BK86">
        <v>1</v>
      </c>
      <c r="BL86">
        <v>0</v>
      </c>
      <c r="BM86">
        <v>0</v>
      </c>
      <c r="BN86">
        <v>1</v>
      </c>
      <c r="BO86">
        <v>1</v>
      </c>
      <c r="BP86">
        <v>0</v>
      </c>
      <c r="BQ86">
        <v>0</v>
      </c>
      <c r="BR86">
        <v>0</v>
      </c>
      <c r="BS86">
        <v>0</v>
      </c>
      <c r="BT86">
        <v>0</v>
      </c>
      <c r="BU86">
        <v>0</v>
      </c>
      <c r="BV86">
        <v>0</v>
      </c>
      <c r="BW86">
        <v>0</v>
      </c>
      <c r="BX86">
        <v>19</v>
      </c>
      <c r="BY86">
        <v>0</v>
      </c>
      <c r="BZ86">
        <v>0</v>
      </c>
      <c r="CA86">
        <v>0</v>
      </c>
      <c r="CB86">
        <v>12</v>
      </c>
      <c r="CC86">
        <v>0</v>
      </c>
      <c r="CD86">
        <v>0</v>
      </c>
      <c r="CE86">
        <v>0</v>
      </c>
      <c r="CF86">
        <v>19</v>
      </c>
      <c r="CG86">
        <v>0</v>
      </c>
      <c r="CH86">
        <v>1</v>
      </c>
      <c r="CI86">
        <v>1</v>
      </c>
      <c r="CJ86">
        <v>12</v>
      </c>
      <c r="CK86">
        <v>0</v>
      </c>
      <c r="CL86">
        <v>1</v>
      </c>
      <c r="CM86">
        <v>1</v>
      </c>
      <c r="CN86">
        <v>3</v>
      </c>
      <c r="CO86">
        <v>9</v>
      </c>
      <c r="CP86">
        <v>4</v>
      </c>
      <c r="CQ86">
        <v>0</v>
      </c>
      <c r="CR86">
        <v>0.6</v>
      </c>
      <c r="CS86">
        <v>2</v>
      </c>
      <c r="CT86">
        <v>1</v>
      </c>
      <c r="CU86">
        <v>0</v>
      </c>
      <c r="CV86">
        <v>0</v>
      </c>
      <c r="CW86">
        <v>0</v>
      </c>
      <c r="CX86">
        <v>0</v>
      </c>
      <c r="CY86">
        <v>0</v>
      </c>
      <c r="CZ86">
        <v>0</v>
      </c>
      <c r="DA86">
        <v>0</v>
      </c>
      <c r="DB86">
        <v>1</v>
      </c>
      <c r="DC86">
        <v>0</v>
      </c>
      <c r="DD86">
        <v>0</v>
      </c>
      <c r="DE86">
        <v>0</v>
      </c>
      <c r="DF86">
        <v>1</v>
      </c>
      <c r="DG86">
        <v>0</v>
      </c>
      <c r="DH86">
        <v>0</v>
      </c>
      <c r="DI86">
        <v>0</v>
      </c>
      <c r="DJ86">
        <v>0</v>
      </c>
      <c r="DK86" s="664"/>
      <c r="DL86" s="398">
        <v>0</v>
      </c>
      <c r="DM86" s="303">
        <v>0</v>
      </c>
      <c r="DN86" s="303">
        <v>0</v>
      </c>
      <c r="DO86" s="393">
        <v>0</v>
      </c>
      <c r="DP86" s="303">
        <v>0</v>
      </c>
      <c r="DQ86" s="303">
        <v>0</v>
      </c>
      <c r="DR86" s="303">
        <v>0</v>
      </c>
      <c r="DS86" s="393">
        <v>0</v>
      </c>
      <c r="DT86" s="303">
        <v>0</v>
      </c>
      <c r="DU86" s="303">
        <v>0</v>
      </c>
      <c r="DV86" s="303">
        <v>0</v>
      </c>
      <c r="DW86" s="303">
        <v>0</v>
      </c>
      <c r="DX86" s="303">
        <v>0</v>
      </c>
      <c r="DY86" s="303">
        <v>0</v>
      </c>
      <c r="DZ86" s="303">
        <v>0</v>
      </c>
      <c r="EA86" s="303">
        <v>0</v>
      </c>
      <c r="EB86" s="303">
        <v>0</v>
      </c>
      <c r="EC86" s="303">
        <v>0</v>
      </c>
      <c r="ED86" s="398">
        <v>0</v>
      </c>
      <c r="EE86" s="303">
        <v>0</v>
      </c>
      <c r="EF86" s="303">
        <v>0</v>
      </c>
      <c r="EG86" s="393">
        <v>0</v>
      </c>
      <c r="EH86" s="910">
        <v>0</v>
      </c>
      <c r="EI86" s="398">
        <v>20</v>
      </c>
      <c r="EJ86" s="393" t="b">
        <v>0</v>
      </c>
      <c r="EK86" s="971">
        <v>11</v>
      </c>
      <c r="EL86" s="971">
        <v>14</v>
      </c>
      <c r="EM86" s="396">
        <v>0</v>
      </c>
      <c r="EN86" s="396">
        <v>1</v>
      </c>
      <c r="EO86" s="396">
        <v>0</v>
      </c>
      <c r="EP86" s="971">
        <v>14</v>
      </c>
      <c r="EQ86" s="396">
        <v>0</v>
      </c>
      <c r="ER86" s="396">
        <v>1</v>
      </c>
      <c r="ES86" s="396">
        <v>0</v>
      </c>
      <c r="ET86" s="664"/>
      <c r="EU86" s="303"/>
      <c r="EV86" s="396" t="s">
        <v>561</v>
      </c>
      <c r="EW86" s="396" t="s">
        <v>480</v>
      </c>
      <c r="EX86" s="396" t="s">
        <v>354</v>
      </c>
      <c r="EY86" s="396">
        <v>14</v>
      </c>
      <c r="EZ86" s="396" t="s">
        <v>11</v>
      </c>
      <c r="FA86" s="396" t="s">
        <v>232</v>
      </c>
      <c r="FB86" s="396" t="s">
        <v>9</v>
      </c>
      <c r="FC86" s="396" t="s">
        <v>232</v>
      </c>
      <c r="FD86" s="396" t="s">
        <v>358</v>
      </c>
    </row>
    <row r="87" spans="1:160" customFormat="1">
      <c r="A87">
        <v>465</v>
      </c>
      <c r="B87">
        <v>1</v>
      </c>
      <c r="C87" t="s">
        <v>563</v>
      </c>
      <c r="D87" t="s">
        <v>562</v>
      </c>
      <c r="H87">
        <v>700</v>
      </c>
      <c r="I87">
        <v>41</v>
      </c>
      <c r="J87">
        <v>1</v>
      </c>
      <c r="K87">
        <v>0</v>
      </c>
      <c r="L87">
        <v>1</v>
      </c>
      <c r="M87">
        <v>0</v>
      </c>
      <c r="N87" s="1250" t="s">
        <v>561</v>
      </c>
      <c r="O87" s="1250">
        <v>0</v>
      </c>
      <c r="P87">
        <v>13</v>
      </c>
      <c r="Q87">
        <v>0</v>
      </c>
      <c r="R87">
        <v>13</v>
      </c>
      <c r="S87">
        <v>0</v>
      </c>
      <c r="T87">
        <v>0</v>
      </c>
      <c r="U87">
        <v>0</v>
      </c>
      <c r="V87">
        <v>0</v>
      </c>
      <c r="W87">
        <v>0</v>
      </c>
      <c r="X87">
        <v>13</v>
      </c>
      <c r="Y87">
        <v>0</v>
      </c>
      <c r="Z87">
        <v>13</v>
      </c>
      <c r="AA87">
        <v>0</v>
      </c>
      <c r="AB87">
        <v>0</v>
      </c>
      <c r="AC87">
        <v>0</v>
      </c>
      <c r="AD87">
        <v>1</v>
      </c>
      <c r="AE87">
        <v>0</v>
      </c>
      <c r="AF87">
        <v>0</v>
      </c>
      <c r="AG87">
        <v>0</v>
      </c>
      <c r="AH87">
        <v>0</v>
      </c>
      <c r="AI87">
        <v>0</v>
      </c>
      <c r="AJ87">
        <v>0</v>
      </c>
      <c r="AK87">
        <v>0</v>
      </c>
      <c r="AL87">
        <v>1</v>
      </c>
      <c r="AM87">
        <v>0</v>
      </c>
      <c r="AN87">
        <v>13</v>
      </c>
      <c r="AO87">
        <v>0</v>
      </c>
      <c r="AP87">
        <v>15</v>
      </c>
      <c r="AQ87">
        <v>0</v>
      </c>
      <c r="AR87">
        <v>0</v>
      </c>
      <c r="AS87">
        <v>0</v>
      </c>
      <c r="AT87">
        <v>0</v>
      </c>
      <c r="AU87">
        <v>0</v>
      </c>
      <c r="AV87">
        <v>0</v>
      </c>
      <c r="AW87">
        <v>0</v>
      </c>
      <c r="AX87">
        <v>0</v>
      </c>
      <c r="AY87">
        <v>0</v>
      </c>
      <c r="AZ87">
        <v>0</v>
      </c>
      <c r="BA87">
        <v>0</v>
      </c>
      <c r="BB87">
        <v>0</v>
      </c>
      <c r="BC87">
        <v>0</v>
      </c>
      <c r="BD87">
        <v>0</v>
      </c>
      <c r="BE87">
        <v>0</v>
      </c>
      <c r="BF87">
        <v>0</v>
      </c>
      <c r="BG87">
        <v>0</v>
      </c>
      <c r="BH87">
        <v>2</v>
      </c>
      <c r="BI87">
        <v>0</v>
      </c>
      <c r="BJ87">
        <v>0</v>
      </c>
      <c r="BK87">
        <v>0</v>
      </c>
      <c r="BL87">
        <v>2</v>
      </c>
      <c r="BM87">
        <v>0</v>
      </c>
      <c r="BN87">
        <v>0</v>
      </c>
      <c r="BO87">
        <v>0</v>
      </c>
      <c r="BP87">
        <v>0</v>
      </c>
      <c r="BQ87">
        <v>0</v>
      </c>
      <c r="BR87">
        <v>0</v>
      </c>
      <c r="BS87">
        <v>0</v>
      </c>
      <c r="BT87">
        <v>0</v>
      </c>
      <c r="BU87">
        <v>0</v>
      </c>
      <c r="BV87">
        <v>0</v>
      </c>
      <c r="BW87">
        <v>0</v>
      </c>
      <c r="BX87">
        <v>11</v>
      </c>
      <c r="BY87">
        <v>0</v>
      </c>
      <c r="BZ87">
        <v>0</v>
      </c>
      <c r="CA87">
        <v>0</v>
      </c>
      <c r="CB87">
        <v>11</v>
      </c>
      <c r="CC87">
        <v>0</v>
      </c>
      <c r="CD87">
        <v>0</v>
      </c>
      <c r="CE87">
        <v>0</v>
      </c>
      <c r="CF87">
        <v>13</v>
      </c>
      <c r="CG87">
        <v>0</v>
      </c>
      <c r="CH87">
        <v>0</v>
      </c>
      <c r="CI87">
        <v>0</v>
      </c>
      <c r="CJ87">
        <v>13</v>
      </c>
      <c r="CK87">
        <v>0</v>
      </c>
      <c r="CL87">
        <v>0</v>
      </c>
      <c r="CM87">
        <v>0</v>
      </c>
      <c r="CN87">
        <v>0</v>
      </c>
      <c r="CO87">
        <v>0</v>
      </c>
      <c r="CP87">
        <v>0</v>
      </c>
      <c r="CQ87">
        <v>0</v>
      </c>
      <c r="CR87">
        <v>0</v>
      </c>
      <c r="CS87">
        <v>2</v>
      </c>
      <c r="CT87">
        <v>1</v>
      </c>
      <c r="CU87">
        <v>0</v>
      </c>
      <c r="CV87">
        <v>0</v>
      </c>
      <c r="CW87">
        <v>0</v>
      </c>
      <c r="CX87">
        <v>0</v>
      </c>
      <c r="CY87">
        <v>0</v>
      </c>
      <c r="CZ87">
        <v>1</v>
      </c>
      <c r="DA87">
        <v>0</v>
      </c>
      <c r="DB87">
        <v>1</v>
      </c>
      <c r="DC87">
        <v>0</v>
      </c>
      <c r="DD87">
        <v>0</v>
      </c>
      <c r="DE87">
        <v>1</v>
      </c>
      <c r="DF87">
        <v>1</v>
      </c>
      <c r="DG87">
        <v>1</v>
      </c>
      <c r="DH87">
        <v>0</v>
      </c>
      <c r="DI87">
        <v>0</v>
      </c>
      <c r="DJ87">
        <v>0</v>
      </c>
      <c r="DK87" s="664"/>
      <c r="DL87" s="398">
        <v>0</v>
      </c>
      <c r="DM87" s="303">
        <v>0</v>
      </c>
      <c r="DN87" s="303">
        <v>0</v>
      </c>
      <c r="DO87" s="393">
        <v>0</v>
      </c>
      <c r="DP87" s="303">
        <v>0</v>
      </c>
      <c r="DQ87" s="303">
        <v>0</v>
      </c>
      <c r="DR87" s="303">
        <v>0</v>
      </c>
      <c r="DS87" s="393">
        <v>0</v>
      </c>
      <c r="DT87" s="303">
        <v>0</v>
      </c>
      <c r="DU87" s="303">
        <v>0</v>
      </c>
      <c r="DV87" s="303">
        <v>0</v>
      </c>
      <c r="DW87" s="303">
        <v>0</v>
      </c>
      <c r="DX87" s="303">
        <v>0</v>
      </c>
      <c r="DY87" s="303">
        <v>0</v>
      </c>
      <c r="DZ87" s="303">
        <v>0</v>
      </c>
      <c r="EA87" s="303">
        <v>0</v>
      </c>
      <c r="EB87" s="303">
        <v>0</v>
      </c>
      <c r="EC87" s="303">
        <v>0</v>
      </c>
      <c r="ED87" s="398">
        <v>0</v>
      </c>
      <c r="EE87" s="303">
        <v>0</v>
      </c>
      <c r="EF87" s="303">
        <v>0</v>
      </c>
      <c r="EG87" s="393">
        <v>0</v>
      </c>
      <c r="EH87" s="910">
        <v>0</v>
      </c>
      <c r="EI87" s="398" t="s">
        <v>495</v>
      </c>
      <c r="EJ87" s="393" t="b">
        <v>0</v>
      </c>
      <c r="EK87" s="971">
        <v>12</v>
      </c>
      <c r="EL87" s="971">
        <v>15</v>
      </c>
      <c r="EM87" s="396">
        <v>0</v>
      </c>
      <c r="EN87" s="396">
        <v>1</v>
      </c>
      <c r="EO87" s="396">
        <v>0</v>
      </c>
      <c r="EP87" s="971">
        <v>15</v>
      </c>
      <c r="EQ87" s="396">
        <v>0</v>
      </c>
      <c r="ER87" s="396">
        <v>0</v>
      </c>
      <c r="ES87" s="396">
        <v>1</v>
      </c>
      <c r="ET87" s="664"/>
      <c r="EU87" s="303"/>
      <c r="EV87" s="396" t="s">
        <v>561</v>
      </c>
      <c r="EW87" s="396" t="s">
        <v>480</v>
      </c>
      <c r="EX87" s="396" t="s">
        <v>354</v>
      </c>
      <c r="EY87" s="396">
        <v>15</v>
      </c>
      <c r="EZ87" s="396" t="s">
        <v>11</v>
      </c>
      <c r="FA87" s="396" t="s">
        <v>232</v>
      </c>
      <c r="FB87" s="396" t="s">
        <v>9</v>
      </c>
      <c r="FC87" s="396" t="s">
        <v>232</v>
      </c>
      <c r="FD87" s="396" t="s">
        <v>358</v>
      </c>
    </row>
    <row r="88" spans="1:160" customFormat="1">
      <c r="A88">
        <v>466</v>
      </c>
      <c r="B88">
        <v>1</v>
      </c>
      <c r="C88">
        <v>0</v>
      </c>
      <c r="D88" t="s">
        <v>564</v>
      </c>
      <c r="H88">
        <v>700</v>
      </c>
      <c r="I88">
        <v>23</v>
      </c>
      <c r="J88">
        <v>0</v>
      </c>
      <c r="K88">
        <v>1</v>
      </c>
      <c r="L88">
        <v>0</v>
      </c>
      <c r="M88">
        <v>1</v>
      </c>
      <c r="N88" s="1250">
        <v>0</v>
      </c>
      <c r="O88" s="1250" t="s">
        <v>561</v>
      </c>
      <c r="P88">
        <v>23</v>
      </c>
      <c r="Q88">
        <v>1</v>
      </c>
      <c r="R88">
        <v>20</v>
      </c>
      <c r="S88">
        <v>1</v>
      </c>
      <c r="T88">
        <v>0</v>
      </c>
      <c r="U88">
        <v>2</v>
      </c>
      <c r="V88">
        <v>0</v>
      </c>
      <c r="W88">
        <v>2</v>
      </c>
      <c r="X88">
        <v>23</v>
      </c>
      <c r="Y88">
        <v>3</v>
      </c>
      <c r="Z88">
        <v>20</v>
      </c>
      <c r="AA88">
        <v>3</v>
      </c>
      <c r="AB88">
        <v>1</v>
      </c>
      <c r="AC88">
        <v>0</v>
      </c>
      <c r="AD88">
        <v>1</v>
      </c>
      <c r="AE88">
        <v>0</v>
      </c>
      <c r="AF88">
        <v>0</v>
      </c>
      <c r="AG88">
        <v>0</v>
      </c>
      <c r="AH88">
        <v>0</v>
      </c>
      <c r="AI88">
        <v>0</v>
      </c>
      <c r="AJ88">
        <v>0</v>
      </c>
      <c r="AK88">
        <v>0</v>
      </c>
      <c r="AL88">
        <v>0</v>
      </c>
      <c r="AM88">
        <v>0</v>
      </c>
      <c r="AN88">
        <v>24</v>
      </c>
      <c r="AO88">
        <v>3</v>
      </c>
      <c r="AP88">
        <v>21</v>
      </c>
      <c r="AQ88">
        <v>3</v>
      </c>
      <c r="AR88">
        <v>0</v>
      </c>
      <c r="AS88">
        <v>0</v>
      </c>
      <c r="AT88">
        <v>0</v>
      </c>
      <c r="AU88">
        <v>0</v>
      </c>
      <c r="AV88">
        <v>0</v>
      </c>
      <c r="AW88">
        <v>0</v>
      </c>
      <c r="AX88">
        <v>0</v>
      </c>
      <c r="AY88">
        <v>0</v>
      </c>
      <c r="AZ88">
        <v>0</v>
      </c>
      <c r="BA88">
        <v>0</v>
      </c>
      <c r="BB88">
        <v>0</v>
      </c>
      <c r="BC88">
        <v>0</v>
      </c>
      <c r="BD88">
        <v>0</v>
      </c>
      <c r="BE88">
        <v>0</v>
      </c>
      <c r="BF88">
        <v>0</v>
      </c>
      <c r="BG88">
        <v>0</v>
      </c>
      <c r="BH88">
        <v>5</v>
      </c>
      <c r="BI88">
        <v>0</v>
      </c>
      <c r="BJ88">
        <v>3</v>
      </c>
      <c r="BK88">
        <v>2</v>
      </c>
      <c r="BL88">
        <v>5</v>
      </c>
      <c r="BM88">
        <v>0</v>
      </c>
      <c r="BN88">
        <v>3</v>
      </c>
      <c r="BO88">
        <v>2</v>
      </c>
      <c r="BP88">
        <v>0</v>
      </c>
      <c r="BQ88">
        <v>0</v>
      </c>
      <c r="BR88">
        <v>0</v>
      </c>
      <c r="BS88">
        <v>0</v>
      </c>
      <c r="BT88">
        <v>0</v>
      </c>
      <c r="BU88">
        <v>0</v>
      </c>
      <c r="BV88">
        <v>0</v>
      </c>
      <c r="BW88">
        <v>0</v>
      </c>
      <c r="BX88">
        <v>18</v>
      </c>
      <c r="BY88">
        <v>0</v>
      </c>
      <c r="BZ88">
        <v>0</v>
      </c>
      <c r="CA88">
        <v>0</v>
      </c>
      <c r="CB88">
        <v>15</v>
      </c>
      <c r="CC88">
        <v>0</v>
      </c>
      <c r="CD88">
        <v>0</v>
      </c>
      <c r="CE88">
        <v>0</v>
      </c>
      <c r="CF88">
        <v>23</v>
      </c>
      <c r="CG88">
        <v>0</v>
      </c>
      <c r="CH88">
        <v>3</v>
      </c>
      <c r="CI88">
        <v>2</v>
      </c>
      <c r="CJ88">
        <v>20</v>
      </c>
      <c r="CK88">
        <v>0</v>
      </c>
      <c r="CL88">
        <v>3</v>
      </c>
      <c r="CM88">
        <v>2</v>
      </c>
      <c r="CN88">
        <v>2</v>
      </c>
      <c r="CO88">
        <v>5</v>
      </c>
      <c r="CP88">
        <v>5</v>
      </c>
      <c r="CQ88">
        <v>0</v>
      </c>
      <c r="CR88">
        <v>0.25925925925925924</v>
      </c>
      <c r="CS88">
        <v>2</v>
      </c>
      <c r="CT88">
        <v>0</v>
      </c>
      <c r="CU88">
        <v>0</v>
      </c>
      <c r="CV88">
        <v>0</v>
      </c>
      <c r="CW88">
        <v>0</v>
      </c>
      <c r="CX88">
        <v>0</v>
      </c>
      <c r="CY88">
        <v>0</v>
      </c>
      <c r="CZ88">
        <v>1</v>
      </c>
      <c r="DA88">
        <v>0</v>
      </c>
      <c r="DB88">
        <v>1</v>
      </c>
      <c r="DC88">
        <v>0</v>
      </c>
      <c r="DD88">
        <v>0</v>
      </c>
      <c r="DE88">
        <v>0</v>
      </c>
      <c r="DF88">
        <v>0</v>
      </c>
      <c r="DG88">
        <v>0</v>
      </c>
      <c r="DH88">
        <v>0</v>
      </c>
      <c r="DI88">
        <v>0</v>
      </c>
      <c r="DJ88">
        <v>0</v>
      </c>
      <c r="DK88" s="664"/>
      <c r="DL88" s="398">
        <v>0</v>
      </c>
      <c r="DM88" s="303">
        <v>0</v>
      </c>
      <c r="DN88" s="303">
        <v>0</v>
      </c>
      <c r="DO88" s="393">
        <v>0</v>
      </c>
      <c r="DP88" s="303">
        <v>0</v>
      </c>
      <c r="DQ88" s="303">
        <v>0</v>
      </c>
      <c r="DR88" s="303">
        <v>0</v>
      </c>
      <c r="DS88" s="393">
        <v>0</v>
      </c>
      <c r="DT88" s="303">
        <v>0</v>
      </c>
      <c r="DU88" s="303">
        <v>0</v>
      </c>
      <c r="DV88" s="303">
        <v>0</v>
      </c>
      <c r="DW88" s="303">
        <v>0</v>
      </c>
      <c r="DX88" s="303">
        <v>0</v>
      </c>
      <c r="DY88" s="303">
        <v>0</v>
      </c>
      <c r="DZ88" s="303">
        <v>0</v>
      </c>
      <c r="EA88" s="303">
        <v>0</v>
      </c>
      <c r="EB88" s="303">
        <v>0</v>
      </c>
      <c r="EC88" s="303">
        <v>0</v>
      </c>
      <c r="ED88" s="398">
        <v>0</v>
      </c>
      <c r="EE88" s="303">
        <v>0</v>
      </c>
      <c r="EF88" s="303">
        <v>0</v>
      </c>
      <c r="EG88" s="393">
        <v>0</v>
      </c>
      <c r="EH88" s="910">
        <v>0</v>
      </c>
      <c r="EI88" s="398">
        <v>27</v>
      </c>
      <c r="EJ88" s="393" t="b">
        <v>0</v>
      </c>
      <c r="EK88" s="971">
        <v>21</v>
      </c>
      <c r="EL88" s="971">
        <v>24</v>
      </c>
      <c r="EM88" s="396">
        <v>0</v>
      </c>
      <c r="EN88" s="396">
        <v>1</v>
      </c>
      <c r="EO88" s="396">
        <v>0</v>
      </c>
      <c r="EP88" s="971">
        <v>24</v>
      </c>
      <c r="EQ88" s="396">
        <v>1</v>
      </c>
      <c r="ER88" s="396">
        <v>0</v>
      </c>
      <c r="ES88" s="396">
        <v>0</v>
      </c>
      <c r="ET88" s="664"/>
      <c r="EU88" s="303"/>
      <c r="EV88" s="396" t="s">
        <v>561</v>
      </c>
      <c r="EW88" s="396" t="s">
        <v>480</v>
      </c>
      <c r="EX88" s="396" t="s">
        <v>354</v>
      </c>
      <c r="EY88" s="396">
        <v>24</v>
      </c>
      <c r="EZ88" s="396" t="s">
        <v>12</v>
      </c>
      <c r="FA88" s="396" t="s">
        <v>232</v>
      </c>
      <c r="FB88" s="396" t="s">
        <v>9</v>
      </c>
      <c r="FC88" s="396" t="s">
        <v>232</v>
      </c>
      <c r="FD88" s="396" t="s">
        <v>346</v>
      </c>
    </row>
    <row r="89" spans="1:160" customFormat="1">
      <c r="A89">
        <v>471</v>
      </c>
      <c r="B89">
        <v>1</v>
      </c>
      <c r="C89" t="s">
        <v>565</v>
      </c>
      <c r="D89" t="s">
        <v>566</v>
      </c>
      <c r="H89">
        <v>700</v>
      </c>
      <c r="I89">
        <v>43</v>
      </c>
      <c r="J89">
        <v>1</v>
      </c>
      <c r="K89">
        <v>0</v>
      </c>
      <c r="L89">
        <v>1</v>
      </c>
      <c r="M89">
        <v>0</v>
      </c>
      <c r="N89" s="1250" t="s">
        <v>561</v>
      </c>
      <c r="O89" s="1250">
        <v>0</v>
      </c>
      <c r="P89">
        <v>5</v>
      </c>
      <c r="Q89">
        <v>0</v>
      </c>
      <c r="R89">
        <v>6</v>
      </c>
      <c r="S89">
        <v>0</v>
      </c>
      <c r="T89">
        <v>0</v>
      </c>
      <c r="U89">
        <v>1</v>
      </c>
      <c r="V89">
        <v>0</v>
      </c>
      <c r="W89">
        <v>1</v>
      </c>
      <c r="X89">
        <v>5</v>
      </c>
      <c r="Y89">
        <v>1</v>
      </c>
      <c r="Z89">
        <v>6</v>
      </c>
      <c r="AA89">
        <v>1</v>
      </c>
      <c r="AB89">
        <v>4</v>
      </c>
      <c r="AC89">
        <v>0</v>
      </c>
      <c r="AD89">
        <v>7</v>
      </c>
      <c r="AE89">
        <v>0</v>
      </c>
      <c r="AF89">
        <v>0</v>
      </c>
      <c r="AG89">
        <v>0</v>
      </c>
      <c r="AH89">
        <v>0</v>
      </c>
      <c r="AI89">
        <v>0</v>
      </c>
      <c r="AJ89">
        <v>0</v>
      </c>
      <c r="AK89">
        <v>0</v>
      </c>
      <c r="AL89">
        <v>0</v>
      </c>
      <c r="AM89">
        <v>0</v>
      </c>
      <c r="AN89">
        <v>9</v>
      </c>
      <c r="AO89">
        <v>1</v>
      </c>
      <c r="AP89">
        <v>13</v>
      </c>
      <c r="AQ89">
        <v>1</v>
      </c>
      <c r="AR89">
        <v>0</v>
      </c>
      <c r="AS89">
        <v>0</v>
      </c>
      <c r="AT89">
        <v>0</v>
      </c>
      <c r="AU89">
        <v>0</v>
      </c>
      <c r="AV89">
        <v>0</v>
      </c>
      <c r="AW89">
        <v>0</v>
      </c>
      <c r="AX89">
        <v>0</v>
      </c>
      <c r="AY89">
        <v>0</v>
      </c>
      <c r="AZ89">
        <v>0</v>
      </c>
      <c r="BA89">
        <v>0</v>
      </c>
      <c r="BB89">
        <v>0</v>
      </c>
      <c r="BC89">
        <v>0</v>
      </c>
      <c r="BD89">
        <v>0</v>
      </c>
      <c r="BE89">
        <v>0</v>
      </c>
      <c r="BF89">
        <v>0</v>
      </c>
      <c r="BG89">
        <v>0</v>
      </c>
      <c r="BH89">
        <v>0</v>
      </c>
      <c r="BI89">
        <v>0</v>
      </c>
      <c r="BJ89">
        <v>1</v>
      </c>
      <c r="BK89">
        <v>1</v>
      </c>
      <c r="BL89">
        <v>0</v>
      </c>
      <c r="BM89">
        <v>0</v>
      </c>
      <c r="BN89">
        <v>1</v>
      </c>
      <c r="BO89">
        <v>1</v>
      </c>
      <c r="BP89">
        <v>0</v>
      </c>
      <c r="BQ89">
        <v>0</v>
      </c>
      <c r="BR89">
        <v>0</v>
      </c>
      <c r="BS89">
        <v>0</v>
      </c>
      <c r="BT89">
        <v>0</v>
      </c>
      <c r="BU89">
        <v>0</v>
      </c>
      <c r="BV89">
        <v>0</v>
      </c>
      <c r="BW89">
        <v>0</v>
      </c>
      <c r="BX89">
        <v>5</v>
      </c>
      <c r="BY89">
        <v>0</v>
      </c>
      <c r="BZ89">
        <v>0</v>
      </c>
      <c r="CA89">
        <v>0</v>
      </c>
      <c r="CB89">
        <v>6</v>
      </c>
      <c r="CC89">
        <v>0</v>
      </c>
      <c r="CD89">
        <v>0</v>
      </c>
      <c r="CE89">
        <v>0</v>
      </c>
      <c r="CF89">
        <v>5</v>
      </c>
      <c r="CG89">
        <v>0</v>
      </c>
      <c r="CH89">
        <v>1</v>
      </c>
      <c r="CI89">
        <v>1</v>
      </c>
      <c r="CJ89">
        <v>6</v>
      </c>
      <c r="CK89">
        <v>0</v>
      </c>
      <c r="CL89">
        <v>1</v>
      </c>
      <c r="CM89">
        <v>1</v>
      </c>
      <c r="CN89">
        <v>7</v>
      </c>
      <c r="CO89">
        <v>3</v>
      </c>
      <c r="CP89">
        <v>0</v>
      </c>
      <c r="CQ89">
        <v>0</v>
      </c>
      <c r="CR89">
        <v>1</v>
      </c>
      <c r="CS89">
        <v>1</v>
      </c>
      <c r="CT89">
        <v>0</v>
      </c>
      <c r="CU89">
        <v>0</v>
      </c>
      <c r="CV89">
        <v>0</v>
      </c>
      <c r="CW89">
        <v>0</v>
      </c>
      <c r="CX89">
        <v>0</v>
      </c>
      <c r="CY89">
        <v>0</v>
      </c>
      <c r="CZ89">
        <v>1</v>
      </c>
      <c r="DA89">
        <v>0</v>
      </c>
      <c r="DB89">
        <v>4</v>
      </c>
      <c r="DC89">
        <v>0</v>
      </c>
      <c r="DD89">
        <v>0</v>
      </c>
      <c r="DE89">
        <v>0</v>
      </c>
      <c r="DF89">
        <v>0</v>
      </c>
      <c r="DG89">
        <v>1</v>
      </c>
      <c r="DH89">
        <v>0</v>
      </c>
      <c r="DI89">
        <v>0</v>
      </c>
      <c r="DJ89">
        <v>0</v>
      </c>
      <c r="DK89" s="664"/>
      <c r="DL89" s="398">
        <v>0</v>
      </c>
      <c r="DM89" s="303">
        <v>0</v>
      </c>
      <c r="DN89" s="303">
        <v>0</v>
      </c>
      <c r="DO89" s="393">
        <v>0</v>
      </c>
      <c r="DP89" s="303">
        <v>0</v>
      </c>
      <c r="DQ89" s="303">
        <v>0</v>
      </c>
      <c r="DR89" s="303">
        <v>0</v>
      </c>
      <c r="DS89" s="393">
        <v>0</v>
      </c>
      <c r="DT89" s="303">
        <v>0</v>
      </c>
      <c r="DU89" s="303">
        <v>0</v>
      </c>
      <c r="DV89" s="303">
        <v>0</v>
      </c>
      <c r="DW89" s="303">
        <v>0</v>
      </c>
      <c r="DX89" s="303">
        <v>0</v>
      </c>
      <c r="DY89" s="303">
        <v>0</v>
      </c>
      <c r="DZ89" s="303">
        <v>0</v>
      </c>
      <c r="EA89" s="303">
        <v>0</v>
      </c>
      <c r="EB89" s="303">
        <v>0</v>
      </c>
      <c r="EC89" s="303">
        <v>0</v>
      </c>
      <c r="ED89" s="398">
        <v>0</v>
      </c>
      <c r="EE89" s="303">
        <v>0</v>
      </c>
      <c r="EF89" s="303">
        <v>0</v>
      </c>
      <c r="EG89" s="393">
        <v>0</v>
      </c>
      <c r="EH89" s="910">
        <v>0</v>
      </c>
      <c r="EI89" s="398">
        <v>10</v>
      </c>
      <c r="EJ89" s="393" t="b">
        <v>0</v>
      </c>
      <c r="EK89" s="971">
        <v>9</v>
      </c>
      <c r="EL89" s="971">
        <v>14</v>
      </c>
      <c r="EM89" s="396">
        <v>0</v>
      </c>
      <c r="EN89" s="396">
        <v>1</v>
      </c>
      <c r="EO89" s="396">
        <v>0</v>
      </c>
      <c r="EP89" s="971">
        <v>14</v>
      </c>
      <c r="EQ89" s="396">
        <v>0</v>
      </c>
      <c r="ER89" s="396">
        <v>1</v>
      </c>
      <c r="ES89" s="396">
        <v>0</v>
      </c>
      <c r="ET89" s="664"/>
      <c r="EU89" s="303"/>
      <c r="EV89" s="396" t="s">
        <v>561</v>
      </c>
      <c r="EW89" s="396" t="s">
        <v>480</v>
      </c>
      <c r="EX89" s="396" t="s">
        <v>354</v>
      </c>
      <c r="EY89" s="396">
        <v>14</v>
      </c>
      <c r="EZ89" s="396" t="s">
        <v>11</v>
      </c>
      <c r="FA89" s="396" t="s">
        <v>232</v>
      </c>
      <c r="FB89" s="396" t="s">
        <v>9</v>
      </c>
      <c r="FC89" s="396" t="s">
        <v>232</v>
      </c>
      <c r="FD89" s="396" t="s">
        <v>358</v>
      </c>
    </row>
    <row r="90" spans="1:160" customFormat="1">
      <c r="A90">
        <v>472</v>
      </c>
      <c r="B90">
        <v>1</v>
      </c>
      <c r="C90" t="s">
        <v>567</v>
      </c>
      <c r="D90" t="s">
        <v>568</v>
      </c>
      <c r="H90">
        <v>700</v>
      </c>
      <c r="I90">
        <v>23</v>
      </c>
      <c r="J90">
        <v>0</v>
      </c>
      <c r="K90">
        <v>1</v>
      </c>
      <c r="L90">
        <v>0</v>
      </c>
      <c r="M90">
        <v>1</v>
      </c>
      <c r="N90" s="1250">
        <v>0</v>
      </c>
      <c r="O90" s="1250" t="s">
        <v>561</v>
      </c>
      <c r="P90">
        <v>2</v>
      </c>
      <c r="Q90">
        <v>0</v>
      </c>
      <c r="R90">
        <v>2</v>
      </c>
      <c r="S90">
        <v>0</v>
      </c>
      <c r="T90">
        <v>0</v>
      </c>
      <c r="U90">
        <v>0</v>
      </c>
      <c r="V90">
        <v>0</v>
      </c>
      <c r="W90">
        <v>0</v>
      </c>
      <c r="X90">
        <v>2</v>
      </c>
      <c r="Y90">
        <v>0</v>
      </c>
      <c r="Z90">
        <v>2</v>
      </c>
      <c r="AA90">
        <v>0</v>
      </c>
      <c r="AB90">
        <v>0</v>
      </c>
      <c r="AC90">
        <v>0</v>
      </c>
      <c r="AD90">
        <v>0</v>
      </c>
      <c r="AE90">
        <v>0</v>
      </c>
      <c r="AF90">
        <v>0</v>
      </c>
      <c r="AG90">
        <v>0</v>
      </c>
      <c r="AH90">
        <v>0</v>
      </c>
      <c r="AI90">
        <v>0</v>
      </c>
      <c r="AJ90">
        <v>0</v>
      </c>
      <c r="AK90">
        <v>0</v>
      </c>
      <c r="AL90">
        <v>0</v>
      </c>
      <c r="AM90">
        <v>0</v>
      </c>
      <c r="AN90">
        <v>2</v>
      </c>
      <c r="AO90">
        <v>0</v>
      </c>
      <c r="AP90">
        <v>2</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2</v>
      </c>
      <c r="BY90">
        <v>0</v>
      </c>
      <c r="BZ90">
        <v>0</v>
      </c>
      <c r="CA90">
        <v>0</v>
      </c>
      <c r="CB90">
        <v>2</v>
      </c>
      <c r="CC90">
        <v>0</v>
      </c>
      <c r="CD90">
        <v>0</v>
      </c>
      <c r="CE90">
        <v>0</v>
      </c>
      <c r="CF90">
        <v>2</v>
      </c>
      <c r="CG90">
        <v>0</v>
      </c>
      <c r="CH90">
        <v>0</v>
      </c>
      <c r="CI90">
        <v>0</v>
      </c>
      <c r="CJ90">
        <v>2</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s="664"/>
      <c r="DL90" s="398">
        <v>0</v>
      </c>
      <c r="DM90" s="303">
        <v>0</v>
      </c>
      <c r="DN90" s="303">
        <v>0</v>
      </c>
      <c r="DO90" s="393">
        <v>0</v>
      </c>
      <c r="DP90" s="303">
        <v>0</v>
      </c>
      <c r="DQ90" s="303">
        <v>0</v>
      </c>
      <c r="DR90" s="303">
        <v>0</v>
      </c>
      <c r="DS90" s="393">
        <v>0</v>
      </c>
      <c r="DT90" s="303">
        <v>0</v>
      </c>
      <c r="DU90" s="303">
        <v>0</v>
      </c>
      <c r="DV90" s="303">
        <v>0</v>
      </c>
      <c r="DW90" s="303">
        <v>0</v>
      </c>
      <c r="DX90" s="303">
        <v>0</v>
      </c>
      <c r="DY90" s="303">
        <v>0</v>
      </c>
      <c r="DZ90" s="303">
        <v>0</v>
      </c>
      <c r="EA90" s="303">
        <v>0</v>
      </c>
      <c r="EB90" s="303">
        <v>0</v>
      </c>
      <c r="EC90" s="303">
        <v>0</v>
      </c>
      <c r="ED90" s="398">
        <v>0</v>
      </c>
      <c r="EE90" s="303">
        <v>0</v>
      </c>
      <c r="EF90" s="303">
        <v>0</v>
      </c>
      <c r="EG90" s="393">
        <v>0</v>
      </c>
      <c r="EH90" s="910">
        <v>0</v>
      </c>
      <c r="EI90" s="398">
        <v>2</v>
      </c>
      <c r="EJ90" s="393" t="b">
        <v>1</v>
      </c>
      <c r="EK90" s="971">
        <v>0</v>
      </c>
      <c r="EL90" s="971">
        <v>0</v>
      </c>
      <c r="EM90" s="396">
        <v>0</v>
      </c>
      <c r="EN90" s="396">
        <v>0</v>
      </c>
      <c r="EO90" s="396">
        <v>0</v>
      </c>
      <c r="EP90" s="971">
        <v>0</v>
      </c>
      <c r="EQ90" s="396">
        <v>0</v>
      </c>
      <c r="ER90" s="396">
        <v>0</v>
      </c>
      <c r="ES90" s="396">
        <v>0</v>
      </c>
      <c r="ET90" s="664"/>
      <c r="EU90" s="303"/>
      <c r="EV90" s="396" t="s">
        <v>561</v>
      </c>
      <c r="EW90" s="396" t="s">
        <v>480</v>
      </c>
      <c r="EX90" s="396" t="s">
        <v>354</v>
      </c>
      <c r="EY90" s="396">
        <v>2</v>
      </c>
      <c r="EZ90" s="396" t="s">
        <v>11</v>
      </c>
      <c r="FA90" s="396" t="s">
        <v>232</v>
      </c>
      <c r="FB90" s="396" t="s">
        <v>9</v>
      </c>
      <c r="FC90" s="396" t="s">
        <v>232</v>
      </c>
      <c r="FD90" s="396" t="s">
        <v>346</v>
      </c>
    </row>
    <row r="91" spans="1:160" customFormat="1">
      <c r="A91">
        <v>473</v>
      </c>
      <c r="B91">
        <v>1</v>
      </c>
      <c r="C91" t="s">
        <v>569</v>
      </c>
      <c r="D91" t="s">
        <v>570</v>
      </c>
      <c r="H91">
        <v>700</v>
      </c>
      <c r="I91">
        <v>41</v>
      </c>
      <c r="J91">
        <v>1</v>
      </c>
      <c r="K91">
        <v>0</v>
      </c>
      <c r="L91">
        <v>1</v>
      </c>
      <c r="M91">
        <v>0</v>
      </c>
      <c r="N91" s="1250" t="s">
        <v>561</v>
      </c>
      <c r="O91" s="1250">
        <v>0</v>
      </c>
      <c r="P91">
        <v>20</v>
      </c>
      <c r="Q91">
        <v>1</v>
      </c>
      <c r="R91">
        <v>19</v>
      </c>
      <c r="S91">
        <v>1</v>
      </c>
      <c r="T91">
        <v>0</v>
      </c>
      <c r="U91">
        <v>0</v>
      </c>
      <c r="V91">
        <v>0</v>
      </c>
      <c r="W91">
        <v>0</v>
      </c>
      <c r="X91">
        <v>20</v>
      </c>
      <c r="Y91">
        <v>1</v>
      </c>
      <c r="Z91">
        <v>19</v>
      </c>
      <c r="AA91">
        <v>1</v>
      </c>
      <c r="AB91">
        <v>0</v>
      </c>
      <c r="AC91">
        <v>0</v>
      </c>
      <c r="AD91">
        <v>5</v>
      </c>
      <c r="AE91">
        <v>0</v>
      </c>
      <c r="AF91">
        <v>0</v>
      </c>
      <c r="AG91">
        <v>0</v>
      </c>
      <c r="AH91">
        <v>0</v>
      </c>
      <c r="AI91">
        <v>0</v>
      </c>
      <c r="AJ91">
        <v>0</v>
      </c>
      <c r="AK91">
        <v>0</v>
      </c>
      <c r="AL91">
        <v>1</v>
      </c>
      <c r="AM91">
        <v>0</v>
      </c>
      <c r="AN91">
        <v>20</v>
      </c>
      <c r="AO91">
        <v>1</v>
      </c>
      <c r="AP91">
        <v>25</v>
      </c>
      <c r="AQ91">
        <v>1</v>
      </c>
      <c r="AR91">
        <v>0</v>
      </c>
      <c r="AS91">
        <v>0</v>
      </c>
      <c r="AT91">
        <v>0</v>
      </c>
      <c r="AU91">
        <v>0</v>
      </c>
      <c r="AV91">
        <v>0</v>
      </c>
      <c r="AW91">
        <v>0</v>
      </c>
      <c r="AX91">
        <v>0</v>
      </c>
      <c r="AY91">
        <v>0</v>
      </c>
      <c r="AZ91">
        <v>0</v>
      </c>
      <c r="BA91">
        <v>0</v>
      </c>
      <c r="BB91">
        <v>0</v>
      </c>
      <c r="BC91">
        <v>0</v>
      </c>
      <c r="BD91">
        <v>0</v>
      </c>
      <c r="BE91">
        <v>0</v>
      </c>
      <c r="BF91">
        <v>0</v>
      </c>
      <c r="BG91">
        <v>0</v>
      </c>
      <c r="BH91">
        <v>2</v>
      </c>
      <c r="BI91">
        <v>0</v>
      </c>
      <c r="BJ91">
        <v>1</v>
      </c>
      <c r="BK91">
        <v>0</v>
      </c>
      <c r="BL91">
        <v>2</v>
      </c>
      <c r="BM91">
        <v>0</v>
      </c>
      <c r="BN91">
        <v>1</v>
      </c>
      <c r="BO91">
        <v>0</v>
      </c>
      <c r="BP91">
        <v>0</v>
      </c>
      <c r="BQ91">
        <v>0</v>
      </c>
      <c r="BR91">
        <v>0</v>
      </c>
      <c r="BS91">
        <v>0</v>
      </c>
      <c r="BT91">
        <v>0</v>
      </c>
      <c r="BU91">
        <v>0</v>
      </c>
      <c r="BV91">
        <v>0</v>
      </c>
      <c r="BW91">
        <v>0</v>
      </c>
      <c r="BX91">
        <v>18</v>
      </c>
      <c r="BY91">
        <v>0</v>
      </c>
      <c r="BZ91">
        <v>0</v>
      </c>
      <c r="CA91">
        <v>0</v>
      </c>
      <c r="CB91">
        <v>17</v>
      </c>
      <c r="CC91">
        <v>0</v>
      </c>
      <c r="CD91">
        <v>0</v>
      </c>
      <c r="CE91">
        <v>0</v>
      </c>
      <c r="CF91">
        <v>20</v>
      </c>
      <c r="CG91">
        <v>0</v>
      </c>
      <c r="CH91">
        <v>1</v>
      </c>
      <c r="CI91">
        <v>0</v>
      </c>
      <c r="CJ91">
        <v>19</v>
      </c>
      <c r="CK91">
        <v>0</v>
      </c>
      <c r="CL91">
        <v>1</v>
      </c>
      <c r="CM91">
        <v>0</v>
      </c>
      <c r="CN91">
        <v>8</v>
      </c>
      <c r="CO91">
        <v>3</v>
      </c>
      <c r="CP91">
        <v>2</v>
      </c>
      <c r="CQ91">
        <v>0</v>
      </c>
      <c r="CR91">
        <v>0.52380952380952384</v>
      </c>
      <c r="CS91">
        <v>8</v>
      </c>
      <c r="CT91">
        <v>1</v>
      </c>
      <c r="CU91">
        <v>0</v>
      </c>
      <c r="CV91">
        <v>0</v>
      </c>
      <c r="CW91">
        <v>0</v>
      </c>
      <c r="CX91">
        <v>0</v>
      </c>
      <c r="CY91">
        <v>0</v>
      </c>
      <c r="CZ91">
        <v>0</v>
      </c>
      <c r="DA91">
        <v>0</v>
      </c>
      <c r="DB91">
        <v>3</v>
      </c>
      <c r="DC91">
        <v>0</v>
      </c>
      <c r="DD91">
        <v>0</v>
      </c>
      <c r="DE91">
        <v>0</v>
      </c>
      <c r="DF91">
        <v>1</v>
      </c>
      <c r="DG91">
        <v>0</v>
      </c>
      <c r="DH91">
        <v>0</v>
      </c>
      <c r="DI91">
        <v>0</v>
      </c>
      <c r="DJ91">
        <v>0</v>
      </c>
      <c r="DK91" s="664"/>
      <c r="DL91" s="398">
        <v>0</v>
      </c>
      <c r="DM91" s="303">
        <v>0</v>
      </c>
      <c r="DN91" s="303">
        <v>0</v>
      </c>
      <c r="DO91" s="393">
        <v>0</v>
      </c>
      <c r="DP91" s="303">
        <v>0</v>
      </c>
      <c r="DQ91" s="303">
        <v>0</v>
      </c>
      <c r="DR91" s="303">
        <v>0</v>
      </c>
      <c r="DS91" s="393">
        <v>0</v>
      </c>
      <c r="DT91" s="303">
        <v>0</v>
      </c>
      <c r="DU91" s="303">
        <v>0</v>
      </c>
      <c r="DV91" s="303">
        <v>0</v>
      </c>
      <c r="DW91" s="303">
        <v>0</v>
      </c>
      <c r="DX91" s="303">
        <v>0</v>
      </c>
      <c r="DY91" s="303">
        <v>0</v>
      </c>
      <c r="DZ91" s="303">
        <v>0</v>
      </c>
      <c r="EA91" s="303">
        <v>0</v>
      </c>
      <c r="EB91" s="303">
        <v>0</v>
      </c>
      <c r="EC91" s="303">
        <v>0</v>
      </c>
      <c r="ED91" s="398">
        <v>0</v>
      </c>
      <c r="EE91" s="303">
        <v>0</v>
      </c>
      <c r="EF91" s="303">
        <v>0</v>
      </c>
      <c r="EG91" s="393">
        <v>0</v>
      </c>
      <c r="EH91" s="910">
        <v>0</v>
      </c>
      <c r="EI91" s="398">
        <v>21</v>
      </c>
      <c r="EJ91" s="393" t="b">
        <v>0</v>
      </c>
      <c r="EK91" s="971">
        <v>15</v>
      </c>
      <c r="EL91" s="971">
        <v>26</v>
      </c>
      <c r="EM91" s="396">
        <v>0</v>
      </c>
      <c r="EN91" s="396">
        <v>1</v>
      </c>
      <c r="EO91" s="396">
        <v>0</v>
      </c>
      <c r="EP91" s="971">
        <v>26</v>
      </c>
      <c r="EQ91" s="396">
        <v>0</v>
      </c>
      <c r="ER91" s="396">
        <v>1</v>
      </c>
      <c r="ES91" s="396">
        <v>0</v>
      </c>
      <c r="ET91" s="664"/>
      <c r="EU91" s="303"/>
      <c r="EV91" s="396" t="s">
        <v>561</v>
      </c>
      <c r="EW91" s="396" t="s">
        <v>480</v>
      </c>
      <c r="EX91" s="396" t="s">
        <v>354</v>
      </c>
      <c r="EY91" s="396">
        <v>26</v>
      </c>
      <c r="EZ91" s="396" t="s">
        <v>12</v>
      </c>
      <c r="FA91" s="396" t="s">
        <v>232</v>
      </c>
      <c r="FB91" s="396" t="s">
        <v>9</v>
      </c>
      <c r="FC91" s="396" t="s">
        <v>232</v>
      </c>
      <c r="FD91" s="396" t="s">
        <v>358</v>
      </c>
    </row>
    <row r="92" spans="1:160" customFormat="1">
      <c r="A92">
        <v>478</v>
      </c>
      <c r="B92">
        <v>1</v>
      </c>
      <c r="C92" t="s">
        <v>571</v>
      </c>
      <c r="D92" t="s">
        <v>568</v>
      </c>
      <c r="H92">
        <v>700</v>
      </c>
      <c r="I92">
        <v>43</v>
      </c>
      <c r="J92">
        <v>1</v>
      </c>
      <c r="K92">
        <v>0</v>
      </c>
      <c r="L92">
        <v>1</v>
      </c>
      <c r="M92">
        <v>0</v>
      </c>
      <c r="N92" s="1250" t="s">
        <v>561</v>
      </c>
      <c r="O92" s="1250">
        <v>0</v>
      </c>
      <c r="P92">
        <v>8</v>
      </c>
      <c r="Q92">
        <v>1</v>
      </c>
      <c r="R92">
        <v>8</v>
      </c>
      <c r="S92">
        <v>1</v>
      </c>
      <c r="T92">
        <v>0</v>
      </c>
      <c r="U92">
        <v>1</v>
      </c>
      <c r="V92">
        <v>0</v>
      </c>
      <c r="W92">
        <v>1</v>
      </c>
      <c r="X92">
        <v>8</v>
      </c>
      <c r="Y92">
        <v>2</v>
      </c>
      <c r="Z92">
        <v>8</v>
      </c>
      <c r="AA92">
        <v>2</v>
      </c>
      <c r="AB92">
        <v>0</v>
      </c>
      <c r="AC92">
        <v>0</v>
      </c>
      <c r="AD92">
        <v>0</v>
      </c>
      <c r="AE92">
        <v>0</v>
      </c>
      <c r="AF92">
        <v>0</v>
      </c>
      <c r="AG92">
        <v>0</v>
      </c>
      <c r="AH92">
        <v>0</v>
      </c>
      <c r="AI92">
        <v>0</v>
      </c>
      <c r="AJ92">
        <v>1</v>
      </c>
      <c r="AK92">
        <v>0</v>
      </c>
      <c r="AL92">
        <v>1</v>
      </c>
      <c r="AM92">
        <v>0</v>
      </c>
      <c r="AN92">
        <v>9</v>
      </c>
      <c r="AO92">
        <v>2</v>
      </c>
      <c r="AP92">
        <v>9</v>
      </c>
      <c r="AQ92">
        <v>2</v>
      </c>
      <c r="AR92">
        <v>0</v>
      </c>
      <c r="AS92">
        <v>0</v>
      </c>
      <c r="AT92">
        <v>0</v>
      </c>
      <c r="AU92">
        <v>0</v>
      </c>
      <c r="AV92">
        <v>0</v>
      </c>
      <c r="AW92">
        <v>0</v>
      </c>
      <c r="AX92">
        <v>0</v>
      </c>
      <c r="AY92">
        <v>0</v>
      </c>
      <c r="AZ92">
        <v>0</v>
      </c>
      <c r="BA92">
        <v>0</v>
      </c>
      <c r="BB92">
        <v>0</v>
      </c>
      <c r="BC92">
        <v>0</v>
      </c>
      <c r="BD92">
        <v>0</v>
      </c>
      <c r="BE92">
        <v>0</v>
      </c>
      <c r="BF92">
        <v>0</v>
      </c>
      <c r="BG92">
        <v>0</v>
      </c>
      <c r="BH92">
        <v>0</v>
      </c>
      <c r="BI92">
        <v>0</v>
      </c>
      <c r="BJ92">
        <v>2</v>
      </c>
      <c r="BK92">
        <v>1</v>
      </c>
      <c r="BL92">
        <v>0</v>
      </c>
      <c r="BM92">
        <v>0</v>
      </c>
      <c r="BN92">
        <v>2</v>
      </c>
      <c r="BO92">
        <v>1</v>
      </c>
      <c r="BP92">
        <v>0</v>
      </c>
      <c r="BQ92">
        <v>0</v>
      </c>
      <c r="BR92">
        <v>0</v>
      </c>
      <c r="BS92">
        <v>0</v>
      </c>
      <c r="BT92">
        <v>0</v>
      </c>
      <c r="BU92">
        <v>0</v>
      </c>
      <c r="BV92">
        <v>0</v>
      </c>
      <c r="BW92">
        <v>0</v>
      </c>
      <c r="BX92">
        <v>8</v>
      </c>
      <c r="BY92">
        <v>0</v>
      </c>
      <c r="BZ92">
        <v>0</v>
      </c>
      <c r="CA92">
        <v>0</v>
      </c>
      <c r="CB92">
        <v>8</v>
      </c>
      <c r="CC92">
        <v>0</v>
      </c>
      <c r="CD92">
        <v>0</v>
      </c>
      <c r="CE92">
        <v>0</v>
      </c>
      <c r="CF92">
        <v>8</v>
      </c>
      <c r="CG92">
        <v>0</v>
      </c>
      <c r="CH92">
        <v>2</v>
      </c>
      <c r="CI92">
        <v>1</v>
      </c>
      <c r="CJ92">
        <v>8</v>
      </c>
      <c r="CK92">
        <v>0</v>
      </c>
      <c r="CL92">
        <v>2</v>
      </c>
      <c r="CM92">
        <v>1</v>
      </c>
      <c r="CN92">
        <v>0</v>
      </c>
      <c r="CO92">
        <v>0</v>
      </c>
      <c r="CP92">
        <v>0</v>
      </c>
      <c r="CQ92">
        <v>0</v>
      </c>
      <c r="CR92">
        <v>0</v>
      </c>
      <c r="CS92">
        <v>3</v>
      </c>
      <c r="CT92">
        <v>0</v>
      </c>
      <c r="CU92">
        <v>1</v>
      </c>
      <c r="CV92">
        <v>0</v>
      </c>
      <c r="CW92">
        <v>0</v>
      </c>
      <c r="CX92">
        <v>0</v>
      </c>
      <c r="CY92">
        <v>0</v>
      </c>
      <c r="CZ92">
        <v>1</v>
      </c>
      <c r="DA92">
        <v>0</v>
      </c>
      <c r="DB92">
        <v>2</v>
      </c>
      <c r="DC92">
        <v>0</v>
      </c>
      <c r="DD92">
        <v>0</v>
      </c>
      <c r="DE92">
        <v>1</v>
      </c>
      <c r="DF92">
        <v>0</v>
      </c>
      <c r="DG92">
        <v>1</v>
      </c>
      <c r="DH92">
        <v>0</v>
      </c>
      <c r="DI92">
        <v>0</v>
      </c>
      <c r="DJ92">
        <v>0</v>
      </c>
      <c r="DK92" s="664"/>
      <c r="DL92" s="398">
        <v>0</v>
      </c>
      <c r="DM92" s="303">
        <v>0</v>
      </c>
      <c r="DN92" s="303">
        <v>0</v>
      </c>
      <c r="DO92" s="393">
        <v>0</v>
      </c>
      <c r="DP92" s="303">
        <v>0</v>
      </c>
      <c r="DQ92" s="303">
        <v>0</v>
      </c>
      <c r="DR92" s="303">
        <v>0</v>
      </c>
      <c r="DS92" s="393">
        <v>0</v>
      </c>
      <c r="DT92" s="303">
        <v>0</v>
      </c>
      <c r="DU92" s="303">
        <v>0</v>
      </c>
      <c r="DV92" s="303">
        <v>0</v>
      </c>
      <c r="DW92" s="303">
        <v>0</v>
      </c>
      <c r="DX92" s="303">
        <v>0</v>
      </c>
      <c r="DY92" s="303">
        <v>0</v>
      </c>
      <c r="DZ92" s="303">
        <v>0</v>
      </c>
      <c r="EA92" s="303">
        <v>0</v>
      </c>
      <c r="EB92" s="303">
        <v>0</v>
      </c>
      <c r="EC92" s="303">
        <v>0</v>
      </c>
      <c r="ED92" s="398">
        <v>0</v>
      </c>
      <c r="EE92" s="303">
        <v>0</v>
      </c>
      <c r="EF92" s="303">
        <v>0</v>
      </c>
      <c r="EG92" s="393">
        <v>0</v>
      </c>
      <c r="EH92" s="910">
        <v>0</v>
      </c>
      <c r="EI92" s="398">
        <v>11</v>
      </c>
      <c r="EJ92" s="393" t="b">
        <v>1</v>
      </c>
      <c r="EK92" s="971">
        <v>6</v>
      </c>
      <c r="EL92" s="971">
        <v>11</v>
      </c>
      <c r="EM92" s="396">
        <v>0</v>
      </c>
      <c r="EN92" s="396">
        <v>1</v>
      </c>
      <c r="EO92" s="396">
        <v>0</v>
      </c>
      <c r="EP92" s="971">
        <v>11</v>
      </c>
      <c r="EQ92" s="396">
        <v>0</v>
      </c>
      <c r="ER92" s="396">
        <v>1</v>
      </c>
      <c r="ES92" s="396">
        <v>0</v>
      </c>
      <c r="ET92" s="664"/>
      <c r="EU92" s="303"/>
      <c r="EV92" s="396" t="s">
        <v>561</v>
      </c>
      <c r="EW92" s="396" t="s">
        <v>480</v>
      </c>
      <c r="EX92" s="396" t="s">
        <v>354</v>
      </c>
      <c r="EY92" s="396">
        <v>11</v>
      </c>
      <c r="EZ92" s="396" t="s">
        <v>11</v>
      </c>
      <c r="FA92" s="396" t="s">
        <v>232</v>
      </c>
      <c r="FB92" s="396" t="s">
        <v>9</v>
      </c>
      <c r="FC92" s="396" t="s">
        <v>232</v>
      </c>
      <c r="FD92" s="396" t="s">
        <v>358</v>
      </c>
    </row>
    <row r="93" spans="1:160" customFormat="1">
      <c r="A93">
        <v>488</v>
      </c>
      <c r="B93">
        <v>1</v>
      </c>
      <c r="C93">
        <v>0</v>
      </c>
      <c r="D93">
        <v>0</v>
      </c>
      <c r="H93">
        <v>700</v>
      </c>
      <c r="I93">
        <v>43</v>
      </c>
      <c r="J93">
        <v>1</v>
      </c>
      <c r="K93">
        <v>0</v>
      </c>
      <c r="L93">
        <v>1</v>
      </c>
      <c r="M93">
        <v>0</v>
      </c>
      <c r="N93" s="1250" t="s">
        <v>561</v>
      </c>
      <c r="O93" s="1250">
        <v>0</v>
      </c>
      <c r="P93">
        <v>29</v>
      </c>
      <c r="Q93">
        <v>0</v>
      </c>
      <c r="R93">
        <v>28</v>
      </c>
      <c r="S93">
        <v>0</v>
      </c>
      <c r="T93">
        <v>0</v>
      </c>
      <c r="U93">
        <v>3</v>
      </c>
      <c r="V93">
        <v>0</v>
      </c>
      <c r="W93">
        <v>3</v>
      </c>
      <c r="X93">
        <v>29</v>
      </c>
      <c r="Y93">
        <v>3</v>
      </c>
      <c r="Z93">
        <v>28</v>
      </c>
      <c r="AA93">
        <v>3</v>
      </c>
      <c r="AB93">
        <v>4</v>
      </c>
      <c r="AC93">
        <v>0</v>
      </c>
      <c r="AD93">
        <v>4</v>
      </c>
      <c r="AE93">
        <v>0</v>
      </c>
      <c r="AF93">
        <v>0</v>
      </c>
      <c r="AG93">
        <v>0</v>
      </c>
      <c r="AH93">
        <v>0</v>
      </c>
      <c r="AI93">
        <v>0</v>
      </c>
      <c r="AJ93">
        <v>1</v>
      </c>
      <c r="AK93">
        <v>0</v>
      </c>
      <c r="AL93">
        <v>0</v>
      </c>
      <c r="AM93">
        <v>0</v>
      </c>
      <c r="AN93">
        <v>34</v>
      </c>
      <c r="AO93">
        <v>3</v>
      </c>
      <c r="AP93">
        <v>32</v>
      </c>
      <c r="AQ93">
        <v>3</v>
      </c>
      <c r="AR93">
        <v>0</v>
      </c>
      <c r="AS93">
        <v>0</v>
      </c>
      <c r="AT93">
        <v>0</v>
      </c>
      <c r="AU93">
        <v>0</v>
      </c>
      <c r="AV93">
        <v>0</v>
      </c>
      <c r="AW93">
        <v>0</v>
      </c>
      <c r="AX93">
        <v>0</v>
      </c>
      <c r="AY93">
        <v>0</v>
      </c>
      <c r="AZ93">
        <v>0</v>
      </c>
      <c r="BA93">
        <v>0</v>
      </c>
      <c r="BB93">
        <v>0</v>
      </c>
      <c r="BC93">
        <v>0</v>
      </c>
      <c r="BD93">
        <v>0</v>
      </c>
      <c r="BE93">
        <v>0</v>
      </c>
      <c r="BF93">
        <v>0</v>
      </c>
      <c r="BG93">
        <v>0</v>
      </c>
      <c r="BH93">
        <v>3</v>
      </c>
      <c r="BI93">
        <v>0</v>
      </c>
      <c r="BJ93">
        <v>3</v>
      </c>
      <c r="BK93">
        <v>3</v>
      </c>
      <c r="BL93">
        <v>3</v>
      </c>
      <c r="BM93">
        <v>0</v>
      </c>
      <c r="BN93">
        <v>3</v>
      </c>
      <c r="BO93">
        <v>3</v>
      </c>
      <c r="BP93">
        <v>0</v>
      </c>
      <c r="BQ93">
        <v>0</v>
      </c>
      <c r="BR93">
        <v>0</v>
      </c>
      <c r="BS93">
        <v>0</v>
      </c>
      <c r="BT93">
        <v>0</v>
      </c>
      <c r="BU93">
        <v>0</v>
      </c>
      <c r="BV93">
        <v>0</v>
      </c>
      <c r="BW93">
        <v>0</v>
      </c>
      <c r="BX93">
        <v>26</v>
      </c>
      <c r="BY93">
        <v>0</v>
      </c>
      <c r="BZ93">
        <v>0</v>
      </c>
      <c r="CA93">
        <v>0</v>
      </c>
      <c r="CB93">
        <v>25</v>
      </c>
      <c r="CC93">
        <v>0</v>
      </c>
      <c r="CD93">
        <v>0</v>
      </c>
      <c r="CE93">
        <v>0</v>
      </c>
      <c r="CF93">
        <v>29</v>
      </c>
      <c r="CG93">
        <v>0</v>
      </c>
      <c r="CH93">
        <v>3</v>
      </c>
      <c r="CI93">
        <v>3</v>
      </c>
      <c r="CJ93">
        <v>28</v>
      </c>
      <c r="CK93">
        <v>0</v>
      </c>
      <c r="CL93">
        <v>3</v>
      </c>
      <c r="CM93">
        <v>3</v>
      </c>
      <c r="CN93">
        <v>4</v>
      </c>
      <c r="CO93">
        <v>6</v>
      </c>
      <c r="CP93">
        <v>4</v>
      </c>
      <c r="CQ93">
        <v>0</v>
      </c>
      <c r="CR93">
        <v>0.27027027027027029</v>
      </c>
      <c r="CS93">
        <v>3</v>
      </c>
      <c r="CT93">
        <v>0</v>
      </c>
      <c r="CU93">
        <v>0</v>
      </c>
      <c r="CV93">
        <v>0</v>
      </c>
      <c r="CW93">
        <v>0</v>
      </c>
      <c r="CX93">
        <v>0</v>
      </c>
      <c r="CY93">
        <v>0</v>
      </c>
      <c r="CZ93">
        <v>0</v>
      </c>
      <c r="DA93">
        <v>0</v>
      </c>
      <c r="DB93">
        <v>1</v>
      </c>
      <c r="DC93">
        <v>0</v>
      </c>
      <c r="DD93">
        <v>0</v>
      </c>
      <c r="DE93">
        <v>0</v>
      </c>
      <c r="DF93">
        <v>0</v>
      </c>
      <c r="DG93">
        <v>0</v>
      </c>
      <c r="DH93">
        <v>0</v>
      </c>
      <c r="DI93">
        <v>0</v>
      </c>
      <c r="DJ93">
        <v>0</v>
      </c>
      <c r="DK93" s="664"/>
      <c r="DL93" s="398">
        <v>0</v>
      </c>
      <c r="DM93" s="303">
        <v>0</v>
      </c>
      <c r="DN93" s="303">
        <v>0</v>
      </c>
      <c r="DO93" s="393">
        <v>0</v>
      </c>
      <c r="DP93" s="303">
        <v>0</v>
      </c>
      <c r="DQ93" s="303">
        <v>0</v>
      </c>
      <c r="DR93" s="303">
        <v>0</v>
      </c>
      <c r="DS93" s="393">
        <v>0</v>
      </c>
      <c r="DT93" s="303">
        <v>0</v>
      </c>
      <c r="DU93" s="303">
        <v>0</v>
      </c>
      <c r="DV93" s="303">
        <v>0</v>
      </c>
      <c r="DW93" s="303">
        <v>0</v>
      </c>
      <c r="DX93" s="303">
        <v>0</v>
      </c>
      <c r="DY93" s="303">
        <v>0</v>
      </c>
      <c r="DZ93" s="303">
        <v>0</v>
      </c>
      <c r="EA93" s="303">
        <v>0</v>
      </c>
      <c r="EB93" s="303">
        <v>0</v>
      </c>
      <c r="EC93" s="303">
        <v>0</v>
      </c>
      <c r="ED93" s="398">
        <v>0</v>
      </c>
      <c r="EE93" s="303">
        <v>0</v>
      </c>
      <c r="EF93" s="303">
        <v>0</v>
      </c>
      <c r="EG93" s="393">
        <v>0</v>
      </c>
      <c r="EH93" s="910">
        <v>0</v>
      </c>
      <c r="EI93" s="398">
        <v>37</v>
      </c>
      <c r="EJ93" s="393" t="b">
        <v>0</v>
      </c>
      <c r="EK93" s="971">
        <v>31</v>
      </c>
      <c r="EL93" s="971">
        <v>35</v>
      </c>
      <c r="EM93" s="396">
        <v>1</v>
      </c>
      <c r="EN93" s="396">
        <v>0</v>
      </c>
      <c r="EO93" s="396">
        <v>0</v>
      </c>
      <c r="EP93" s="971">
        <v>35</v>
      </c>
      <c r="EQ93" s="396">
        <v>1</v>
      </c>
      <c r="ER93" s="396">
        <v>0</v>
      </c>
      <c r="ES93" s="396">
        <v>0</v>
      </c>
      <c r="ET93" s="664"/>
      <c r="EU93" s="303"/>
      <c r="EV93" s="396" t="s">
        <v>561</v>
      </c>
      <c r="EW93" s="396" t="s">
        <v>480</v>
      </c>
      <c r="EX93" s="396" t="s">
        <v>354</v>
      </c>
      <c r="EY93" s="396">
        <v>35</v>
      </c>
      <c r="EZ93" s="396" t="s">
        <v>12</v>
      </c>
      <c r="FA93" s="396" t="s">
        <v>232</v>
      </c>
      <c r="FB93" s="396" t="s">
        <v>9</v>
      </c>
      <c r="FC93" s="396" t="s">
        <v>232</v>
      </c>
      <c r="FD93" s="396" t="s">
        <v>358</v>
      </c>
    </row>
    <row r="94" spans="1:160" customFormat="1">
      <c r="A94">
        <v>492</v>
      </c>
      <c r="B94">
        <v>1</v>
      </c>
      <c r="C94" t="s">
        <v>572</v>
      </c>
      <c r="D94" t="s">
        <v>573</v>
      </c>
      <c r="H94">
        <v>700</v>
      </c>
      <c r="I94">
        <v>41</v>
      </c>
      <c r="J94">
        <v>1</v>
      </c>
      <c r="K94">
        <v>0</v>
      </c>
      <c r="L94">
        <v>1</v>
      </c>
      <c r="M94">
        <v>0</v>
      </c>
      <c r="N94" s="1250" t="s">
        <v>512</v>
      </c>
      <c r="O94" s="1250">
        <v>0</v>
      </c>
      <c r="P94">
        <v>48</v>
      </c>
      <c r="Q94">
        <v>2</v>
      </c>
      <c r="R94">
        <v>44</v>
      </c>
      <c r="S94">
        <v>2</v>
      </c>
      <c r="T94">
        <v>1</v>
      </c>
      <c r="U94">
        <v>0</v>
      </c>
      <c r="V94">
        <v>0</v>
      </c>
      <c r="W94">
        <v>0</v>
      </c>
      <c r="X94">
        <v>49</v>
      </c>
      <c r="Y94">
        <v>2</v>
      </c>
      <c r="Z94">
        <v>44</v>
      </c>
      <c r="AA94">
        <v>2</v>
      </c>
      <c r="AB94">
        <v>0</v>
      </c>
      <c r="AC94">
        <v>0</v>
      </c>
      <c r="AD94">
        <v>2</v>
      </c>
      <c r="AE94">
        <v>0</v>
      </c>
      <c r="AF94">
        <v>1</v>
      </c>
      <c r="AG94">
        <v>0</v>
      </c>
      <c r="AH94">
        <v>0</v>
      </c>
      <c r="AI94">
        <v>0</v>
      </c>
      <c r="AJ94">
        <v>0</v>
      </c>
      <c r="AK94">
        <v>0</v>
      </c>
      <c r="AL94">
        <v>0</v>
      </c>
      <c r="AM94">
        <v>0</v>
      </c>
      <c r="AN94">
        <v>50</v>
      </c>
      <c r="AO94">
        <v>2</v>
      </c>
      <c r="AP94">
        <v>46</v>
      </c>
      <c r="AQ94">
        <v>2</v>
      </c>
      <c r="AR94">
        <v>0</v>
      </c>
      <c r="AS94">
        <v>0</v>
      </c>
      <c r="AT94">
        <v>0</v>
      </c>
      <c r="AU94">
        <v>0</v>
      </c>
      <c r="AV94">
        <v>0</v>
      </c>
      <c r="AW94">
        <v>0</v>
      </c>
      <c r="AX94">
        <v>0</v>
      </c>
      <c r="AY94">
        <v>0</v>
      </c>
      <c r="AZ94">
        <v>0</v>
      </c>
      <c r="BA94">
        <v>0</v>
      </c>
      <c r="BB94">
        <v>0</v>
      </c>
      <c r="BC94">
        <v>0</v>
      </c>
      <c r="BD94">
        <v>0</v>
      </c>
      <c r="BE94">
        <v>0</v>
      </c>
      <c r="BF94">
        <v>0</v>
      </c>
      <c r="BG94">
        <v>0</v>
      </c>
      <c r="BH94">
        <v>5</v>
      </c>
      <c r="BI94">
        <v>1</v>
      </c>
      <c r="BJ94">
        <v>2</v>
      </c>
      <c r="BK94">
        <v>0</v>
      </c>
      <c r="BL94">
        <v>5</v>
      </c>
      <c r="BM94">
        <v>0</v>
      </c>
      <c r="BN94">
        <v>2</v>
      </c>
      <c r="BO94">
        <v>0</v>
      </c>
      <c r="BP94">
        <v>0</v>
      </c>
      <c r="BQ94">
        <v>0</v>
      </c>
      <c r="BR94">
        <v>0</v>
      </c>
      <c r="BS94">
        <v>0</v>
      </c>
      <c r="BT94">
        <v>0</v>
      </c>
      <c r="BU94">
        <v>0</v>
      </c>
      <c r="BV94">
        <v>0</v>
      </c>
      <c r="BW94">
        <v>0</v>
      </c>
      <c r="BX94">
        <v>44</v>
      </c>
      <c r="BY94">
        <v>0</v>
      </c>
      <c r="BZ94">
        <v>0</v>
      </c>
      <c r="CA94">
        <v>0</v>
      </c>
      <c r="CB94">
        <v>39</v>
      </c>
      <c r="CC94">
        <v>0</v>
      </c>
      <c r="CD94">
        <v>0</v>
      </c>
      <c r="CE94">
        <v>0</v>
      </c>
      <c r="CF94">
        <v>49</v>
      </c>
      <c r="CG94">
        <v>1</v>
      </c>
      <c r="CH94">
        <v>2</v>
      </c>
      <c r="CI94">
        <v>0</v>
      </c>
      <c r="CJ94">
        <v>44</v>
      </c>
      <c r="CK94">
        <v>0</v>
      </c>
      <c r="CL94">
        <v>2</v>
      </c>
      <c r="CM94">
        <v>0</v>
      </c>
      <c r="CN94">
        <v>6</v>
      </c>
      <c r="CO94">
        <v>10</v>
      </c>
      <c r="CP94">
        <v>5</v>
      </c>
      <c r="CQ94">
        <v>0</v>
      </c>
      <c r="CR94">
        <v>0.30769230769230771</v>
      </c>
      <c r="CS94">
        <v>7</v>
      </c>
      <c r="CT94">
        <v>1</v>
      </c>
      <c r="CU94">
        <v>0</v>
      </c>
      <c r="CV94">
        <v>0</v>
      </c>
      <c r="CW94">
        <v>0</v>
      </c>
      <c r="CX94">
        <v>0</v>
      </c>
      <c r="CY94">
        <v>0</v>
      </c>
      <c r="CZ94">
        <v>0</v>
      </c>
      <c r="DA94">
        <v>0</v>
      </c>
      <c r="DB94">
        <v>2</v>
      </c>
      <c r="DC94">
        <v>0</v>
      </c>
      <c r="DD94">
        <v>0</v>
      </c>
      <c r="DE94">
        <v>1</v>
      </c>
      <c r="DF94">
        <v>1</v>
      </c>
      <c r="DG94">
        <v>1</v>
      </c>
      <c r="DH94">
        <v>0</v>
      </c>
      <c r="DI94">
        <v>0</v>
      </c>
      <c r="DJ94">
        <v>0</v>
      </c>
      <c r="DK94" s="664"/>
      <c r="DL94" s="398">
        <v>0</v>
      </c>
      <c r="DM94" s="303">
        <v>0</v>
      </c>
      <c r="DN94" s="303">
        <v>0</v>
      </c>
      <c r="DO94" s="393">
        <v>0</v>
      </c>
      <c r="DP94" s="303">
        <v>0</v>
      </c>
      <c r="DQ94" s="303">
        <v>0</v>
      </c>
      <c r="DR94" s="303">
        <v>0</v>
      </c>
      <c r="DS94" s="393">
        <v>0</v>
      </c>
      <c r="DT94" s="303">
        <v>0</v>
      </c>
      <c r="DU94" s="303">
        <v>0</v>
      </c>
      <c r="DV94" s="303">
        <v>0</v>
      </c>
      <c r="DW94" s="303">
        <v>0</v>
      </c>
      <c r="DX94" s="303">
        <v>0</v>
      </c>
      <c r="DY94" s="303">
        <v>0</v>
      </c>
      <c r="DZ94" s="303">
        <v>0</v>
      </c>
      <c r="EA94" s="303">
        <v>0</v>
      </c>
      <c r="EB94" s="303">
        <v>0</v>
      </c>
      <c r="EC94" s="303">
        <v>0</v>
      </c>
      <c r="ED94" s="398">
        <v>0</v>
      </c>
      <c r="EE94" s="303">
        <v>0</v>
      </c>
      <c r="EF94" s="303">
        <v>0</v>
      </c>
      <c r="EG94" s="393">
        <v>0</v>
      </c>
      <c r="EH94" s="910">
        <v>0</v>
      </c>
      <c r="EI94" s="398">
        <v>52</v>
      </c>
      <c r="EJ94" s="393" t="b">
        <v>0</v>
      </c>
      <c r="EK94" s="971">
        <v>39</v>
      </c>
      <c r="EL94" s="971">
        <v>48</v>
      </c>
      <c r="EM94" s="396">
        <v>0</v>
      </c>
      <c r="EN94" s="396">
        <v>1</v>
      </c>
      <c r="EO94" s="396">
        <v>0</v>
      </c>
      <c r="EP94" s="971">
        <v>48</v>
      </c>
      <c r="EQ94" s="396">
        <v>0</v>
      </c>
      <c r="ER94" s="396">
        <v>0</v>
      </c>
      <c r="ES94" s="396">
        <v>1</v>
      </c>
      <c r="ET94" s="664"/>
      <c r="EU94" s="303"/>
      <c r="EV94" s="396" t="s">
        <v>512</v>
      </c>
      <c r="EW94" s="396" t="s">
        <v>394</v>
      </c>
      <c r="EX94" s="396" t="s">
        <v>350</v>
      </c>
      <c r="EY94" s="396">
        <v>48</v>
      </c>
      <c r="EZ94" s="396" t="s">
        <v>12</v>
      </c>
      <c r="FA94" s="396" t="s">
        <v>232</v>
      </c>
      <c r="FB94" s="396" t="s">
        <v>9</v>
      </c>
      <c r="FC94" s="396" t="s">
        <v>232</v>
      </c>
      <c r="FD94" s="396" t="s">
        <v>358</v>
      </c>
    </row>
    <row r="95" spans="1:160" customFormat="1">
      <c r="A95">
        <v>516</v>
      </c>
      <c r="B95">
        <v>1</v>
      </c>
      <c r="C95">
        <v>0</v>
      </c>
      <c r="D95" t="s">
        <v>575</v>
      </c>
      <c r="H95">
        <v>700</v>
      </c>
      <c r="I95">
        <v>23</v>
      </c>
      <c r="J95">
        <v>0</v>
      </c>
      <c r="K95">
        <v>1</v>
      </c>
      <c r="L95">
        <v>1</v>
      </c>
      <c r="M95">
        <v>0</v>
      </c>
      <c r="N95" s="1250" t="s">
        <v>485</v>
      </c>
      <c r="O95" s="1250">
        <v>0</v>
      </c>
      <c r="P95">
        <v>79</v>
      </c>
      <c r="Q95">
        <v>8</v>
      </c>
      <c r="R95">
        <v>84</v>
      </c>
      <c r="S95">
        <v>7</v>
      </c>
      <c r="T95">
        <v>1</v>
      </c>
      <c r="U95">
        <v>6</v>
      </c>
      <c r="V95">
        <v>1</v>
      </c>
      <c r="W95">
        <v>6</v>
      </c>
      <c r="X95">
        <v>80</v>
      </c>
      <c r="Y95">
        <v>14</v>
      </c>
      <c r="Z95">
        <v>85</v>
      </c>
      <c r="AA95">
        <v>13</v>
      </c>
      <c r="AB95">
        <v>6</v>
      </c>
      <c r="AC95">
        <v>0</v>
      </c>
      <c r="AD95">
        <v>4</v>
      </c>
      <c r="AE95">
        <v>1</v>
      </c>
      <c r="AF95">
        <v>0</v>
      </c>
      <c r="AG95">
        <v>0</v>
      </c>
      <c r="AH95">
        <v>0</v>
      </c>
      <c r="AI95">
        <v>0</v>
      </c>
      <c r="AJ95">
        <v>0</v>
      </c>
      <c r="AK95">
        <v>2</v>
      </c>
      <c r="AL95">
        <v>0</v>
      </c>
      <c r="AM95">
        <v>4</v>
      </c>
      <c r="AN95">
        <v>86</v>
      </c>
      <c r="AO95">
        <v>16</v>
      </c>
      <c r="AP95">
        <v>89</v>
      </c>
      <c r="AQ95">
        <v>18</v>
      </c>
      <c r="AR95">
        <v>1</v>
      </c>
      <c r="AS95">
        <v>0</v>
      </c>
      <c r="AT95">
        <v>0</v>
      </c>
      <c r="AU95">
        <v>0</v>
      </c>
      <c r="AV95">
        <v>1</v>
      </c>
      <c r="AW95">
        <v>0</v>
      </c>
      <c r="AX95">
        <v>0</v>
      </c>
      <c r="AY95">
        <v>0</v>
      </c>
      <c r="AZ95">
        <v>4</v>
      </c>
      <c r="BA95">
        <v>0</v>
      </c>
      <c r="BB95">
        <v>0</v>
      </c>
      <c r="BC95">
        <v>0</v>
      </c>
      <c r="BD95">
        <v>4</v>
      </c>
      <c r="BE95">
        <v>0</v>
      </c>
      <c r="BF95">
        <v>0</v>
      </c>
      <c r="BG95">
        <v>0</v>
      </c>
      <c r="BH95">
        <v>14</v>
      </c>
      <c r="BI95">
        <v>0</v>
      </c>
      <c r="BJ95">
        <v>14</v>
      </c>
      <c r="BK95">
        <v>6</v>
      </c>
      <c r="BL95">
        <v>11</v>
      </c>
      <c r="BM95">
        <v>0</v>
      </c>
      <c r="BN95">
        <v>13</v>
      </c>
      <c r="BO95">
        <v>6</v>
      </c>
      <c r="BP95">
        <v>0</v>
      </c>
      <c r="BQ95">
        <v>0</v>
      </c>
      <c r="BR95">
        <v>0</v>
      </c>
      <c r="BS95">
        <v>0</v>
      </c>
      <c r="BT95">
        <v>0</v>
      </c>
      <c r="BU95">
        <v>0</v>
      </c>
      <c r="BV95">
        <v>0</v>
      </c>
      <c r="BW95">
        <v>0</v>
      </c>
      <c r="BX95">
        <v>61</v>
      </c>
      <c r="BY95">
        <v>1</v>
      </c>
      <c r="BZ95">
        <v>0</v>
      </c>
      <c r="CA95">
        <v>0</v>
      </c>
      <c r="CB95">
        <v>69</v>
      </c>
      <c r="CC95">
        <v>1</v>
      </c>
      <c r="CD95">
        <v>0</v>
      </c>
      <c r="CE95">
        <v>0</v>
      </c>
      <c r="CF95">
        <v>80</v>
      </c>
      <c r="CG95">
        <v>1</v>
      </c>
      <c r="CH95">
        <v>14</v>
      </c>
      <c r="CI95">
        <v>6</v>
      </c>
      <c r="CJ95">
        <v>85</v>
      </c>
      <c r="CK95">
        <v>1</v>
      </c>
      <c r="CL95">
        <v>13</v>
      </c>
      <c r="CM95">
        <v>6</v>
      </c>
      <c r="CN95">
        <v>22</v>
      </c>
      <c r="CO95">
        <v>17</v>
      </c>
      <c r="CP95">
        <v>17</v>
      </c>
      <c r="CQ95">
        <v>0</v>
      </c>
      <c r="CR95">
        <v>0.38235294117647056</v>
      </c>
      <c r="CS95">
        <v>6</v>
      </c>
      <c r="CT95">
        <v>0</v>
      </c>
      <c r="CU95">
        <v>0</v>
      </c>
      <c r="CV95">
        <v>0</v>
      </c>
      <c r="CW95">
        <v>0</v>
      </c>
      <c r="CX95">
        <v>0</v>
      </c>
      <c r="CY95">
        <v>0</v>
      </c>
      <c r="CZ95">
        <v>0</v>
      </c>
      <c r="DA95">
        <v>0</v>
      </c>
      <c r="DB95">
        <v>23</v>
      </c>
      <c r="DC95">
        <v>0</v>
      </c>
      <c r="DD95">
        <v>0</v>
      </c>
      <c r="DE95">
        <v>1</v>
      </c>
      <c r="DF95">
        <v>1</v>
      </c>
      <c r="DG95">
        <v>1</v>
      </c>
      <c r="DH95">
        <v>0</v>
      </c>
      <c r="DI95">
        <v>0</v>
      </c>
      <c r="DJ95">
        <v>0</v>
      </c>
      <c r="DK95" s="664"/>
      <c r="DL95" s="398">
        <v>0</v>
      </c>
      <c r="DM95" s="303">
        <v>0</v>
      </c>
      <c r="DN95" s="303">
        <v>0</v>
      </c>
      <c r="DO95" s="393">
        <v>0</v>
      </c>
      <c r="DP95" s="303">
        <v>0</v>
      </c>
      <c r="DQ95" s="303">
        <v>0</v>
      </c>
      <c r="DR95" s="303">
        <v>0</v>
      </c>
      <c r="DS95" s="393">
        <v>0</v>
      </c>
      <c r="DT95" s="303">
        <v>0</v>
      </c>
      <c r="DU95" s="303">
        <v>0</v>
      </c>
      <c r="DV95" s="303">
        <v>0</v>
      </c>
      <c r="DW95" s="303">
        <v>0</v>
      </c>
      <c r="DX95" s="303">
        <v>0</v>
      </c>
      <c r="DY95" s="303">
        <v>0</v>
      </c>
      <c r="DZ95" s="303">
        <v>0</v>
      </c>
      <c r="EA95" s="303">
        <v>0</v>
      </c>
      <c r="EB95" s="303">
        <v>0</v>
      </c>
      <c r="EC95" s="303">
        <v>0</v>
      </c>
      <c r="ED95" s="398">
        <v>0</v>
      </c>
      <c r="EE95" s="303">
        <v>0</v>
      </c>
      <c r="EF95" s="303">
        <v>0</v>
      </c>
      <c r="EG95" s="393">
        <v>0</v>
      </c>
      <c r="EH95" s="910">
        <v>0</v>
      </c>
      <c r="EI95" s="398">
        <v>102</v>
      </c>
      <c r="EJ95" s="393" t="b">
        <v>0</v>
      </c>
      <c r="EK95" s="971">
        <v>78</v>
      </c>
      <c r="EL95" s="971">
        <v>107</v>
      </c>
      <c r="EM95" s="396">
        <v>1</v>
      </c>
      <c r="EN95" s="396">
        <v>0</v>
      </c>
      <c r="EO95" s="396">
        <v>0</v>
      </c>
      <c r="EP95" s="971">
        <v>107</v>
      </c>
      <c r="EQ95" s="396">
        <v>0</v>
      </c>
      <c r="ER95" s="396">
        <v>0</v>
      </c>
      <c r="ES95" s="396">
        <v>1</v>
      </c>
      <c r="ET95" s="664"/>
      <c r="EU95" s="303"/>
      <c r="EV95" s="396" t="s">
        <v>485</v>
      </c>
      <c r="EW95" s="396" t="s">
        <v>486</v>
      </c>
      <c r="EX95" s="396" t="s">
        <v>343</v>
      </c>
      <c r="EY95" s="396">
        <v>107</v>
      </c>
      <c r="EZ95" s="396" t="s">
        <v>13</v>
      </c>
      <c r="FA95" s="396" t="s">
        <v>232</v>
      </c>
      <c r="FB95" s="396" t="s">
        <v>9</v>
      </c>
      <c r="FC95" s="396" t="s">
        <v>232</v>
      </c>
      <c r="FD95" s="396" t="s">
        <v>346</v>
      </c>
    </row>
    <row r="96" spans="1:160" customFormat="1">
      <c r="A96">
        <v>556</v>
      </c>
      <c r="B96">
        <v>1</v>
      </c>
      <c r="C96" t="s">
        <v>576</v>
      </c>
      <c r="D96" t="s">
        <v>577</v>
      </c>
      <c r="H96">
        <v>700</v>
      </c>
      <c r="I96">
        <v>8</v>
      </c>
      <c r="J96">
        <v>1</v>
      </c>
      <c r="K96">
        <v>0</v>
      </c>
      <c r="L96">
        <v>1</v>
      </c>
      <c r="M96">
        <v>0</v>
      </c>
      <c r="N96" s="1250" t="s">
        <v>485</v>
      </c>
      <c r="O96" s="1250">
        <v>0</v>
      </c>
      <c r="P96">
        <v>12</v>
      </c>
      <c r="Q96">
        <v>0</v>
      </c>
      <c r="R96">
        <v>13</v>
      </c>
      <c r="S96">
        <v>0</v>
      </c>
      <c r="T96">
        <v>0</v>
      </c>
      <c r="U96">
        <v>1</v>
      </c>
      <c r="V96">
        <v>0</v>
      </c>
      <c r="W96">
        <v>1</v>
      </c>
      <c r="X96">
        <v>12</v>
      </c>
      <c r="Y96">
        <v>1</v>
      </c>
      <c r="Z96">
        <v>13</v>
      </c>
      <c r="AA96">
        <v>1</v>
      </c>
      <c r="AB96">
        <v>2</v>
      </c>
      <c r="AC96">
        <v>0</v>
      </c>
      <c r="AD96">
        <v>1</v>
      </c>
      <c r="AE96">
        <v>0</v>
      </c>
      <c r="AF96">
        <v>0</v>
      </c>
      <c r="AG96">
        <v>0</v>
      </c>
      <c r="AH96">
        <v>0</v>
      </c>
      <c r="AI96">
        <v>0</v>
      </c>
      <c r="AJ96">
        <v>0</v>
      </c>
      <c r="AK96">
        <v>0</v>
      </c>
      <c r="AL96">
        <v>0</v>
      </c>
      <c r="AM96">
        <v>0</v>
      </c>
      <c r="AN96">
        <v>14</v>
      </c>
      <c r="AO96">
        <v>1</v>
      </c>
      <c r="AP96">
        <v>14</v>
      </c>
      <c r="AQ96">
        <v>1</v>
      </c>
      <c r="AR96">
        <v>0</v>
      </c>
      <c r="AS96">
        <v>0</v>
      </c>
      <c r="AT96">
        <v>0</v>
      </c>
      <c r="AU96">
        <v>0</v>
      </c>
      <c r="AV96">
        <v>0</v>
      </c>
      <c r="AW96">
        <v>0</v>
      </c>
      <c r="AX96">
        <v>0</v>
      </c>
      <c r="AY96">
        <v>0</v>
      </c>
      <c r="AZ96">
        <v>0</v>
      </c>
      <c r="BA96">
        <v>0</v>
      </c>
      <c r="BB96">
        <v>0</v>
      </c>
      <c r="BC96">
        <v>0</v>
      </c>
      <c r="BD96">
        <v>0</v>
      </c>
      <c r="BE96">
        <v>0</v>
      </c>
      <c r="BF96">
        <v>0</v>
      </c>
      <c r="BG96">
        <v>0</v>
      </c>
      <c r="BH96">
        <v>0</v>
      </c>
      <c r="BI96">
        <v>0</v>
      </c>
      <c r="BJ96">
        <v>1</v>
      </c>
      <c r="BK96">
        <v>1</v>
      </c>
      <c r="BL96">
        <v>0</v>
      </c>
      <c r="BM96">
        <v>0</v>
      </c>
      <c r="BN96">
        <v>1</v>
      </c>
      <c r="BO96">
        <v>1</v>
      </c>
      <c r="BP96">
        <v>0</v>
      </c>
      <c r="BQ96">
        <v>0</v>
      </c>
      <c r="BR96">
        <v>0</v>
      </c>
      <c r="BS96">
        <v>0</v>
      </c>
      <c r="BT96">
        <v>0</v>
      </c>
      <c r="BU96">
        <v>0</v>
      </c>
      <c r="BV96">
        <v>0</v>
      </c>
      <c r="BW96">
        <v>0</v>
      </c>
      <c r="BX96">
        <v>12</v>
      </c>
      <c r="BY96">
        <v>0</v>
      </c>
      <c r="BZ96">
        <v>0</v>
      </c>
      <c r="CA96">
        <v>0</v>
      </c>
      <c r="CB96">
        <v>13</v>
      </c>
      <c r="CC96">
        <v>0</v>
      </c>
      <c r="CD96">
        <v>0</v>
      </c>
      <c r="CE96">
        <v>0</v>
      </c>
      <c r="CF96">
        <v>12</v>
      </c>
      <c r="CG96">
        <v>0</v>
      </c>
      <c r="CH96">
        <v>1</v>
      </c>
      <c r="CI96">
        <v>1</v>
      </c>
      <c r="CJ96">
        <v>13</v>
      </c>
      <c r="CK96">
        <v>0</v>
      </c>
      <c r="CL96">
        <v>1</v>
      </c>
      <c r="CM96">
        <v>1</v>
      </c>
      <c r="CN96">
        <v>4</v>
      </c>
      <c r="CO96">
        <v>4</v>
      </c>
      <c r="CP96">
        <v>4</v>
      </c>
      <c r="CQ96">
        <v>0</v>
      </c>
      <c r="CR96">
        <v>0.53333333333333333</v>
      </c>
      <c r="CS96">
        <v>5</v>
      </c>
      <c r="CT96">
        <v>0</v>
      </c>
      <c r="CU96">
        <v>0</v>
      </c>
      <c r="CV96">
        <v>0</v>
      </c>
      <c r="CW96">
        <v>1</v>
      </c>
      <c r="CX96">
        <v>0</v>
      </c>
      <c r="CY96">
        <v>0</v>
      </c>
      <c r="CZ96">
        <v>0</v>
      </c>
      <c r="DA96">
        <v>0</v>
      </c>
      <c r="DB96">
        <v>0</v>
      </c>
      <c r="DC96">
        <v>0</v>
      </c>
      <c r="DD96">
        <v>0</v>
      </c>
      <c r="DE96">
        <v>0</v>
      </c>
      <c r="DF96">
        <v>0</v>
      </c>
      <c r="DG96">
        <v>0</v>
      </c>
      <c r="DH96">
        <v>0</v>
      </c>
      <c r="DI96">
        <v>0</v>
      </c>
      <c r="DJ96">
        <v>0</v>
      </c>
      <c r="DK96" s="664"/>
      <c r="DL96" s="398">
        <v>0</v>
      </c>
      <c r="DM96" s="303">
        <v>0</v>
      </c>
      <c r="DN96" s="303">
        <v>0</v>
      </c>
      <c r="DO96" s="393">
        <v>0</v>
      </c>
      <c r="DP96" s="303">
        <v>0</v>
      </c>
      <c r="DQ96" s="303">
        <v>0</v>
      </c>
      <c r="DR96" s="303">
        <v>0</v>
      </c>
      <c r="DS96" s="393">
        <v>0</v>
      </c>
      <c r="DT96" s="303">
        <v>0</v>
      </c>
      <c r="DU96" s="303">
        <v>0</v>
      </c>
      <c r="DV96" s="303">
        <v>0</v>
      </c>
      <c r="DW96" s="303">
        <v>0</v>
      </c>
      <c r="DX96" s="303">
        <v>0</v>
      </c>
      <c r="DY96" s="303">
        <v>0</v>
      </c>
      <c r="DZ96" s="303">
        <v>0</v>
      </c>
      <c r="EA96" s="303">
        <v>0</v>
      </c>
      <c r="EB96" s="303">
        <v>0</v>
      </c>
      <c r="EC96" s="303">
        <v>0</v>
      </c>
      <c r="ED96" s="398">
        <v>0</v>
      </c>
      <c r="EE96" s="303">
        <v>0</v>
      </c>
      <c r="EF96" s="303">
        <v>0</v>
      </c>
      <c r="EG96" s="393">
        <v>0</v>
      </c>
      <c r="EH96" s="910">
        <v>0</v>
      </c>
      <c r="EI96" s="398">
        <v>15</v>
      </c>
      <c r="EJ96" s="393" t="b">
        <v>1</v>
      </c>
      <c r="EK96" s="971">
        <v>10</v>
      </c>
      <c r="EL96" s="971">
        <v>15</v>
      </c>
      <c r="EM96" s="396">
        <v>0</v>
      </c>
      <c r="EN96" s="396">
        <v>1</v>
      </c>
      <c r="EO96" s="396">
        <v>0</v>
      </c>
      <c r="EP96" s="971">
        <v>0</v>
      </c>
      <c r="EQ96" s="396">
        <v>0</v>
      </c>
      <c r="ER96" s="396">
        <v>0</v>
      </c>
      <c r="ES96" s="396">
        <v>0</v>
      </c>
      <c r="ET96" s="664"/>
      <c r="EU96" s="303"/>
      <c r="EV96" s="396" t="s">
        <v>485</v>
      </c>
      <c r="EW96" s="396" t="s">
        <v>486</v>
      </c>
      <c r="EX96" s="396" t="s">
        <v>343</v>
      </c>
      <c r="EY96" s="396">
        <v>15</v>
      </c>
      <c r="EZ96" s="396" t="s">
        <v>11</v>
      </c>
      <c r="FA96" s="396" t="s">
        <v>232</v>
      </c>
      <c r="FB96" s="396" t="s">
        <v>9</v>
      </c>
      <c r="FC96" s="396" t="s">
        <v>232</v>
      </c>
      <c r="FD96" s="396" t="s">
        <v>366</v>
      </c>
    </row>
    <row r="97" spans="1:160" customFormat="1">
      <c r="A97">
        <v>563</v>
      </c>
      <c r="B97">
        <v>1</v>
      </c>
      <c r="C97" t="s">
        <v>578</v>
      </c>
      <c r="D97" t="s">
        <v>579</v>
      </c>
      <c r="H97">
        <v>700</v>
      </c>
      <c r="I97">
        <v>42</v>
      </c>
      <c r="J97">
        <v>1</v>
      </c>
      <c r="K97">
        <v>0</v>
      </c>
      <c r="L97">
        <v>1</v>
      </c>
      <c r="M97">
        <v>0</v>
      </c>
      <c r="N97" s="1250" t="s">
        <v>485</v>
      </c>
      <c r="O97" s="1250">
        <v>0</v>
      </c>
      <c r="P97">
        <v>31</v>
      </c>
      <c r="Q97">
        <v>3</v>
      </c>
      <c r="R97">
        <v>27</v>
      </c>
      <c r="S97">
        <v>2</v>
      </c>
      <c r="T97">
        <v>0</v>
      </c>
      <c r="U97">
        <v>0</v>
      </c>
      <c r="V97">
        <v>0</v>
      </c>
      <c r="W97">
        <v>0</v>
      </c>
      <c r="X97">
        <v>31</v>
      </c>
      <c r="Y97">
        <v>3</v>
      </c>
      <c r="Z97">
        <v>27</v>
      </c>
      <c r="AA97">
        <v>2</v>
      </c>
      <c r="AB97">
        <v>0</v>
      </c>
      <c r="AC97">
        <v>0</v>
      </c>
      <c r="AD97">
        <v>4</v>
      </c>
      <c r="AE97">
        <v>0</v>
      </c>
      <c r="AF97">
        <v>0</v>
      </c>
      <c r="AG97">
        <v>0</v>
      </c>
      <c r="AH97">
        <v>0</v>
      </c>
      <c r="AI97">
        <v>0</v>
      </c>
      <c r="AJ97">
        <v>1</v>
      </c>
      <c r="AK97">
        <v>0</v>
      </c>
      <c r="AL97">
        <v>1</v>
      </c>
      <c r="AM97">
        <v>0</v>
      </c>
      <c r="AN97">
        <v>32</v>
      </c>
      <c r="AO97">
        <v>3</v>
      </c>
      <c r="AP97">
        <v>32</v>
      </c>
      <c r="AQ97">
        <v>2</v>
      </c>
      <c r="AR97">
        <v>0</v>
      </c>
      <c r="AS97">
        <v>0</v>
      </c>
      <c r="AT97">
        <v>0</v>
      </c>
      <c r="AU97">
        <v>0</v>
      </c>
      <c r="AV97">
        <v>0</v>
      </c>
      <c r="AW97">
        <v>0</v>
      </c>
      <c r="AX97">
        <v>0</v>
      </c>
      <c r="AY97">
        <v>0</v>
      </c>
      <c r="AZ97">
        <v>0</v>
      </c>
      <c r="BA97">
        <v>0</v>
      </c>
      <c r="BB97">
        <v>0</v>
      </c>
      <c r="BC97">
        <v>0</v>
      </c>
      <c r="BD97">
        <v>0</v>
      </c>
      <c r="BE97">
        <v>0</v>
      </c>
      <c r="BF97">
        <v>0</v>
      </c>
      <c r="BG97">
        <v>0</v>
      </c>
      <c r="BH97">
        <v>3</v>
      </c>
      <c r="BI97">
        <v>0</v>
      </c>
      <c r="BJ97">
        <v>3</v>
      </c>
      <c r="BK97">
        <v>0</v>
      </c>
      <c r="BL97">
        <v>6</v>
      </c>
      <c r="BM97">
        <v>0</v>
      </c>
      <c r="BN97">
        <v>2</v>
      </c>
      <c r="BO97">
        <v>0</v>
      </c>
      <c r="BP97">
        <v>0</v>
      </c>
      <c r="BQ97">
        <v>0</v>
      </c>
      <c r="BR97">
        <v>0</v>
      </c>
      <c r="BS97">
        <v>0</v>
      </c>
      <c r="BT97">
        <v>0</v>
      </c>
      <c r="BU97">
        <v>0</v>
      </c>
      <c r="BV97">
        <v>0</v>
      </c>
      <c r="BW97">
        <v>0</v>
      </c>
      <c r="BX97">
        <v>28</v>
      </c>
      <c r="BY97">
        <v>0</v>
      </c>
      <c r="BZ97">
        <v>0</v>
      </c>
      <c r="CA97">
        <v>0</v>
      </c>
      <c r="CB97">
        <v>21</v>
      </c>
      <c r="CC97">
        <v>0</v>
      </c>
      <c r="CD97">
        <v>0</v>
      </c>
      <c r="CE97">
        <v>0</v>
      </c>
      <c r="CF97">
        <v>31</v>
      </c>
      <c r="CG97">
        <v>0</v>
      </c>
      <c r="CH97">
        <v>3</v>
      </c>
      <c r="CI97">
        <v>0</v>
      </c>
      <c r="CJ97">
        <v>27</v>
      </c>
      <c r="CK97">
        <v>0</v>
      </c>
      <c r="CL97">
        <v>2</v>
      </c>
      <c r="CM97">
        <v>0</v>
      </c>
      <c r="CN97">
        <v>12</v>
      </c>
      <c r="CO97">
        <v>13</v>
      </c>
      <c r="CP97">
        <v>13</v>
      </c>
      <c r="CQ97">
        <v>0</v>
      </c>
      <c r="CR97">
        <v>0.7142857142857143</v>
      </c>
      <c r="CS97">
        <v>1</v>
      </c>
      <c r="CT97">
        <v>0</v>
      </c>
      <c r="CU97">
        <v>0</v>
      </c>
      <c r="CV97">
        <v>0</v>
      </c>
      <c r="CW97">
        <v>0</v>
      </c>
      <c r="CX97">
        <v>0</v>
      </c>
      <c r="CY97">
        <v>0</v>
      </c>
      <c r="CZ97">
        <v>1</v>
      </c>
      <c r="DA97">
        <v>0</v>
      </c>
      <c r="DB97">
        <v>7</v>
      </c>
      <c r="DC97">
        <v>0</v>
      </c>
      <c r="DD97">
        <v>0</v>
      </c>
      <c r="DE97">
        <v>0</v>
      </c>
      <c r="DF97">
        <v>1</v>
      </c>
      <c r="DG97">
        <v>0</v>
      </c>
      <c r="DH97">
        <v>0</v>
      </c>
      <c r="DI97">
        <v>0</v>
      </c>
      <c r="DJ97">
        <v>0</v>
      </c>
      <c r="DK97" s="664"/>
      <c r="DL97" s="398">
        <v>0</v>
      </c>
      <c r="DM97" s="303">
        <v>0</v>
      </c>
      <c r="DN97" s="303">
        <v>0</v>
      </c>
      <c r="DO97" s="393">
        <v>0</v>
      </c>
      <c r="DP97" s="303">
        <v>0</v>
      </c>
      <c r="DQ97" s="303">
        <v>0</v>
      </c>
      <c r="DR97" s="303">
        <v>0</v>
      </c>
      <c r="DS97" s="393">
        <v>0</v>
      </c>
      <c r="DT97" s="303">
        <v>0</v>
      </c>
      <c r="DU97" s="303">
        <v>0</v>
      </c>
      <c r="DV97" s="303">
        <v>0</v>
      </c>
      <c r="DW97" s="303">
        <v>0</v>
      </c>
      <c r="DX97" s="303">
        <v>0</v>
      </c>
      <c r="DY97" s="303">
        <v>0</v>
      </c>
      <c r="DZ97" s="303">
        <v>0</v>
      </c>
      <c r="EA97" s="303">
        <v>0</v>
      </c>
      <c r="EB97" s="303">
        <v>0</v>
      </c>
      <c r="EC97" s="303">
        <v>0</v>
      </c>
      <c r="ED97" s="398">
        <v>0</v>
      </c>
      <c r="EE97" s="303">
        <v>0</v>
      </c>
      <c r="EF97" s="303">
        <v>0</v>
      </c>
      <c r="EG97" s="393">
        <v>0</v>
      </c>
      <c r="EH97" s="910">
        <v>0</v>
      </c>
      <c r="EI97" s="398">
        <v>35</v>
      </c>
      <c r="EJ97" s="393" t="b">
        <v>0</v>
      </c>
      <c r="EK97" s="971">
        <v>26</v>
      </c>
      <c r="EL97" s="971">
        <v>34</v>
      </c>
      <c r="EM97" s="396">
        <v>0</v>
      </c>
      <c r="EN97" s="396">
        <v>1</v>
      </c>
      <c r="EO97" s="396">
        <v>0</v>
      </c>
      <c r="EP97" s="971">
        <v>34</v>
      </c>
      <c r="EQ97" s="396">
        <v>0</v>
      </c>
      <c r="ER97" s="396">
        <v>1</v>
      </c>
      <c r="ES97" s="396">
        <v>0</v>
      </c>
      <c r="ET97" s="664"/>
      <c r="EU97" s="303"/>
      <c r="EV97" s="396" t="s">
        <v>485</v>
      </c>
      <c r="EW97" s="396" t="s">
        <v>486</v>
      </c>
      <c r="EX97" s="396" t="s">
        <v>343</v>
      </c>
      <c r="EY97" s="396">
        <v>34</v>
      </c>
      <c r="EZ97" s="396" t="s">
        <v>12</v>
      </c>
      <c r="FA97" s="396" t="s">
        <v>232</v>
      </c>
      <c r="FB97" s="396" t="s">
        <v>9</v>
      </c>
      <c r="FC97" s="396" t="s">
        <v>232</v>
      </c>
      <c r="FD97" s="396" t="s">
        <v>358</v>
      </c>
    </row>
    <row r="98" spans="1:160" customFormat="1">
      <c r="A98">
        <v>575</v>
      </c>
      <c r="B98">
        <v>1</v>
      </c>
      <c r="C98" t="s">
        <v>580</v>
      </c>
      <c r="D98" t="s">
        <v>581</v>
      </c>
      <c r="H98">
        <v>700</v>
      </c>
      <c r="I98">
        <v>42</v>
      </c>
      <c r="J98">
        <v>1</v>
      </c>
      <c r="K98">
        <v>0</v>
      </c>
      <c r="L98">
        <v>1</v>
      </c>
      <c r="M98">
        <v>0</v>
      </c>
      <c r="N98" s="1250" t="s">
        <v>485</v>
      </c>
      <c r="O98" s="1250">
        <v>0</v>
      </c>
      <c r="P98">
        <v>21</v>
      </c>
      <c r="Q98">
        <v>1</v>
      </c>
      <c r="R98">
        <v>21</v>
      </c>
      <c r="S98">
        <v>2</v>
      </c>
      <c r="T98">
        <v>0</v>
      </c>
      <c r="U98">
        <v>0</v>
      </c>
      <c r="V98">
        <v>1</v>
      </c>
      <c r="W98">
        <v>0</v>
      </c>
      <c r="X98">
        <v>21</v>
      </c>
      <c r="Y98">
        <v>1</v>
      </c>
      <c r="Z98">
        <v>22</v>
      </c>
      <c r="AA98">
        <v>2</v>
      </c>
      <c r="AB98">
        <v>4</v>
      </c>
      <c r="AC98">
        <v>0</v>
      </c>
      <c r="AD98">
        <v>3</v>
      </c>
      <c r="AE98">
        <v>0</v>
      </c>
      <c r="AF98">
        <v>0</v>
      </c>
      <c r="AG98">
        <v>0</v>
      </c>
      <c r="AH98">
        <v>0</v>
      </c>
      <c r="AI98">
        <v>0</v>
      </c>
      <c r="AJ98">
        <v>0</v>
      </c>
      <c r="AK98">
        <v>0</v>
      </c>
      <c r="AL98">
        <v>0</v>
      </c>
      <c r="AM98">
        <v>0</v>
      </c>
      <c r="AN98">
        <v>25</v>
      </c>
      <c r="AO98">
        <v>1</v>
      </c>
      <c r="AP98">
        <v>25</v>
      </c>
      <c r="AQ98">
        <v>2</v>
      </c>
      <c r="AR98">
        <v>1</v>
      </c>
      <c r="AS98">
        <v>0</v>
      </c>
      <c r="AT98">
        <v>0</v>
      </c>
      <c r="AU98">
        <v>0</v>
      </c>
      <c r="AV98">
        <v>1</v>
      </c>
      <c r="AW98">
        <v>0</v>
      </c>
      <c r="AX98">
        <v>0</v>
      </c>
      <c r="AY98">
        <v>0</v>
      </c>
      <c r="AZ98">
        <v>0</v>
      </c>
      <c r="BA98">
        <v>0</v>
      </c>
      <c r="BB98">
        <v>0</v>
      </c>
      <c r="BC98">
        <v>0</v>
      </c>
      <c r="BD98">
        <v>0</v>
      </c>
      <c r="BE98">
        <v>0</v>
      </c>
      <c r="BF98">
        <v>0</v>
      </c>
      <c r="BG98">
        <v>0</v>
      </c>
      <c r="BH98">
        <v>6</v>
      </c>
      <c r="BI98">
        <v>0</v>
      </c>
      <c r="BJ98">
        <v>1</v>
      </c>
      <c r="BK98">
        <v>0</v>
      </c>
      <c r="BL98">
        <v>6</v>
      </c>
      <c r="BM98">
        <v>1</v>
      </c>
      <c r="BN98">
        <v>2</v>
      </c>
      <c r="BO98">
        <v>0</v>
      </c>
      <c r="BP98">
        <v>0</v>
      </c>
      <c r="BQ98">
        <v>0</v>
      </c>
      <c r="BR98">
        <v>0</v>
      </c>
      <c r="BS98">
        <v>0</v>
      </c>
      <c r="BT98">
        <v>0</v>
      </c>
      <c r="BU98">
        <v>0</v>
      </c>
      <c r="BV98">
        <v>0</v>
      </c>
      <c r="BW98">
        <v>0</v>
      </c>
      <c r="BX98">
        <v>14</v>
      </c>
      <c r="BY98">
        <v>0</v>
      </c>
      <c r="BZ98">
        <v>0</v>
      </c>
      <c r="CA98">
        <v>0</v>
      </c>
      <c r="CB98">
        <v>15</v>
      </c>
      <c r="CC98">
        <v>0</v>
      </c>
      <c r="CD98">
        <v>0</v>
      </c>
      <c r="CE98">
        <v>0</v>
      </c>
      <c r="CF98">
        <v>21</v>
      </c>
      <c r="CG98">
        <v>0</v>
      </c>
      <c r="CH98">
        <v>1</v>
      </c>
      <c r="CI98">
        <v>0</v>
      </c>
      <c r="CJ98">
        <v>22</v>
      </c>
      <c r="CK98">
        <v>1</v>
      </c>
      <c r="CL98">
        <v>2</v>
      </c>
      <c r="CM98">
        <v>0</v>
      </c>
      <c r="CN98">
        <v>6</v>
      </c>
      <c r="CO98">
        <v>5</v>
      </c>
      <c r="CP98">
        <v>5</v>
      </c>
      <c r="CQ98">
        <v>0</v>
      </c>
      <c r="CR98">
        <v>0.42307692307692307</v>
      </c>
      <c r="CS98">
        <v>2</v>
      </c>
      <c r="CT98">
        <v>1</v>
      </c>
      <c r="CU98">
        <v>0</v>
      </c>
      <c r="CV98">
        <v>0</v>
      </c>
      <c r="CW98">
        <v>0</v>
      </c>
      <c r="CX98">
        <v>0</v>
      </c>
      <c r="CY98">
        <v>0</v>
      </c>
      <c r="CZ98">
        <v>0</v>
      </c>
      <c r="DA98">
        <v>0</v>
      </c>
      <c r="DB98">
        <v>4</v>
      </c>
      <c r="DC98">
        <v>0</v>
      </c>
      <c r="DD98">
        <v>0</v>
      </c>
      <c r="DE98">
        <v>0</v>
      </c>
      <c r="DF98">
        <v>1</v>
      </c>
      <c r="DG98">
        <v>0</v>
      </c>
      <c r="DH98">
        <v>0</v>
      </c>
      <c r="DI98">
        <v>0</v>
      </c>
      <c r="DJ98">
        <v>0</v>
      </c>
      <c r="DK98" s="664"/>
      <c r="DL98" s="398">
        <v>0</v>
      </c>
      <c r="DM98" s="303">
        <v>0</v>
      </c>
      <c r="DN98" s="303">
        <v>0</v>
      </c>
      <c r="DO98" s="393">
        <v>0</v>
      </c>
      <c r="DP98" s="303">
        <v>0</v>
      </c>
      <c r="DQ98" s="303">
        <v>0</v>
      </c>
      <c r="DR98" s="303">
        <v>0</v>
      </c>
      <c r="DS98" s="393">
        <v>0</v>
      </c>
      <c r="DT98" s="303">
        <v>0</v>
      </c>
      <c r="DU98" s="303">
        <v>0</v>
      </c>
      <c r="DV98" s="303">
        <v>0</v>
      </c>
      <c r="DW98" s="303">
        <v>0</v>
      </c>
      <c r="DX98" s="303">
        <v>0</v>
      </c>
      <c r="DY98" s="303">
        <v>0</v>
      </c>
      <c r="DZ98" s="303">
        <v>0</v>
      </c>
      <c r="EA98" s="303">
        <v>0</v>
      </c>
      <c r="EB98" s="303">
        <v>0</v>
      </c>
      <c r="EC98" s="303">
        <v>0</v>
      </c>
      <c r="ED98" s="398">
        <v>0</v>
      </c>
      <c r="EE98" s="303">
        <v>0</v>
      </c>
      <c r="EF98" s="303">
        <v>0</v>
      </c>
      <c r="EG98" s="393">
        <v>0</v>
      </c>
      <c r="EH98" s="910">
        <v>0</v>
      </c>
      <c r="EI98" s="398">
        <v>26</v>
      </c>
      <c r="EJ98" s="393" t="b">
        <v>0</v>
      </c>
      <c r="EK98" s="971">
        <v>21</v>
      </c>
      <c r="EL98" s="971">
        <v>27</v>
      </c>
      <c r="EM98" s="396">
        <v>0</v>
      </c>
      <c r="EN98" s="396">
        <v>1</v>
      </c>
      <c r="EO98" s="396">
        <v>0</v>
      </c>
      <c r="EP98" s="971">
        <v>27</v>
      </c>
      <c r="EQ98" s="396">
        <v>0</v>
      </c>
      <c r="ER98" s="396">
        <v>1</v>
      </c>
      <c r="ES98" s="396">
        <v>0</v>
      </c>
      <c r="ET98" s="664"/>
      <c r="EU98" s="303"/>
      <c r="EV98" s="396" t="s">
        <v>485</v>
      </c>
      <c r="EW98" s="396" t="s">
        <v>486</v>
      </c>
      <c r="EX98" s="396" t="s">
        <v>343</v>
      </c>
      <c r="EY98" s="396">
        <v>27</v>
      </c>
      <c r="EZ98" s="396" t="s">
        <v>12</v>
      </c>
      <c r="FA98" s="396" t="s">
        <v>232</v>
      </c>
      <c r="FB98" s="396" t="s">
        <v>9</v>
      </c>
      <c r="FC98" s="396" t="s">
        <v>232</v>
      </c>
      <c r="FD98" s="396" t="s">
        <v>358</v>
      </c>
    </row>
    <row r="99" spans="1:160" customFormat="1">
      <c r="A99">
        <v>601</v>
      </c>
      <c r="B99">
        <v>1</v>
      </c>
      <c r="C99" t="s">
        <v>584</v>
      </c>
      <c r="D99" t="s">
        <v>585</v>
      </c>
      <c r="H99">
        <v>700</v>
      </c>
      <c r="I99">
        <v>41</v>
      </c>
      <c r="J99">
        <v>1</v>
      </c>
      <c r="K99">
        <v>0</v>
      </c>
      <c r="L99">
        <v>1</v>
      </c>
      <c r="M99">
        <v>0</v>
      </c>
      <c r="N99" s="1250" t="s">
        <v>582</v>
      </c>
      <c r="O99" s="1250">
        <v>0</v>
      </c>
      <c r="P99">
        <v>0</v>
      </c>
      <c r="Q99">
        <v>0</v>
      </c>
      <c r="R99">
        <v>0</v>
      </c>
      <c r="S99">
        <v>0</v>
      </c>
      <c r="T99">
        <v>0</v>
      </c>
      <c r="U99">
        <v>1</v>
      </c>
      <c r="V99">
        <v>0</v>
      </c>
      <c r="W99">
        <v>1</v>
      </c>
      <c r="X99">
        <v>0</v>
      </c>
      <c r="Y99">
        <v>1</v>
      </c>
      <c r="Z99">
        <v>0</v>
      </c>
      <c r="AA99">
        <v>1</v>
      </c>
      <c r="AB99">
        <v>0</v>
      </c>
      <c r="AC99">
        <v>0</v>
      </c>
      <c r="AD99">
        <v>0</v>
      </c>
      <c r="AE99">
        <v>0</v>
      </c>
      <c r="AF99">
        <v>0</v>
      </c>
      <c r="AG99">
        <v>0</v>
      </c>
      <c r="AH99">
        <v>0</v>
      </c>
      <c r="AI99">
        <v>0</v>
      </c>
      <c r="AJ99">
        <v>0</v>
      </c>
      <c r="AK99">
        <v>0</v>
      </c>
      <c r="AL99">
        <v>0</v>
      </c>
      <c r="AM99">
        <v>0</v>
      </c>
      <c r="AN99">
        <v>0</v>
      </c>
      <c r="AO99">
        <v>1</v>
      </c>
      <c r="AP99">
        <v>0</v>
      </c>
      <c r="AQ99">
        <v>1</v>
      </c>
      <c r="AR99">
        <v>0</v>
      </c>
      <c r="AS99">
        <v>0</v>
      </c>
      <c r="AT99">
        <v>0</v>
      </c>
      <c r="AU99">
        <v>0</v>
      </c>
      <c r="AV99">
        <v>0</v>
      </c>
      <c r="AW99">
        <v>0</v>
      </c>
      <c r="AX99">
        <v>0</v>
      </c>
      <c r="AY99">
        <v>0</v>
      </c>
      <c r="AZ99">
        <v>0</v>
      </c>
      <c r="BA99">
        <v>0</v>
      </c>
      <c r="BB99">
        <v>0</v>
      </c>
      <c r="BC99">
        <v>0</v>
      </c>
      <c r="BD99">
        <v>0</v>
      </c>
      <c r="BE99">
        <v>0</v>
      </c>
      <c r="BF99">
        <v>0</v>
      </c>
      <c r="BG99">
        <v>0</v>
      </c>
      <c r="BH99">
        <v>0</v>
      </c>
      <c r="BI99">
        <v>0</v>
      </c>
      <c r="BJ99">
        <v>1</v>
      </c>
      <c r="BK99">
        <v>1</v>
      </c>
      <c r="BL99">
        <v>0</v>
      </c>
      <c r="BM99">
        <v>0</v>
      </c>
      <c r="BN99">
        <v>1</v>
      </c>
      <c r="BO99">
        <v>1</v>
      </c>
      <c r="BP99">
        <v>0</v>
      </c>
      <c r="BQ99">
        <v>0</v>
      </c>
      <c r="BR99">
        <v>0</v>
      </c>
      <c r="BS99">
        <v>0</v>
      </c>
      <c r="BT99">
        <v>0</v>
      </c>
      <c r="BU99">
        <v>0</v>
      </c>
      <c r="BV99">
        <v>0</v>
      </c>
      <c r="BW99">
        <v>0</v>
      </c>
      <c r="BX99">
        <v>0</v>
      </c>
      <c r="BY99">
        <v>0</v>
      </c>
      <c r="BZ99">
        <v>0</v>
      </c>
      <c r="CA99">
        <v>0</v>
      </c>
      <c r="CB99">
        <v>0</v>
      </c>
      <c r="CC99">
        <v>0</v>
      </c>
      <c r="CD99">
        <v>0</v>
      </c>
      <c r="CE99">
        <v>0</v>
      </c>
      <c r="CF99">
        <v>0</v>
      </c>
      <c r="CG99">
        <v>0</v>
      </c>
      <c r="CH99">
        <v>1</v>
      </c>
      <c r="CI99">
        <v>1</v>
      </c>
      <c r="CJ99">
        <v>0</v>
      </c>
      <c r="CK99">
        <v>0</v>
      </c>
      <c r="CL99">
        <v>1</v>
      </c>
      <c r="CM99">
        <v>1</v>
      </c>
      <c r="CN99">
        <v>0</v>
      </c>
      <c r="CO99">
        <v>0</v>
      </c>
      <c r="CP99">
        <v>0</v>
      </c>
      <c r="CQ99">
        <v>0</v>
      </c>
      <c r="CR99">
        <v>0</v>
      </c>
      <c r="CS99">
        <v>1</v>
      </c>
      <c r="CT99">
        <v>0</v>
      </c>
      <c r="CU99">
        <v>0</v>
      </c>
      <c r="CV99">
        <v>0</v>
      </c>
      <c r="CW99">
        <v>0</v>
      </c>
      <c r="CX99">
        <v>0</v>
      </c>
      <c r="CY99">
        <v>0</v>
      </c>
      <c r="CZ99">
        <v>0</v>
      </c>
      <c r="DA99">
        <v>0</v>
      </c>
      <c r="DB99">
        <v>0</v>
      </c>
      <c r="DC99">
        <v>0</v>
      </c>
      <c r="DD99">
        <v>0</v>
      </c>
      <c r="DE99">
        <v>0</v>
      </c>
      <c r="DF99">
        <v>0</v>
      </c>
      <c r="DG99">
        <v>0</v>
      </c>
      <c r="DH99">
        <v>0</v>
      </c>
      <c r="DI99">
        <v>0</v>
      </c>
      <c r="DJ99">
        <v>0</v>
      </c>
      <c r="DK99" s="664"/>
      <c r="DL99" s="398">
        <v>0</v>
      </c>
      <c r="DM99" s="303">
        <v>0</v>
      </c>
      <c r="DN99" s="303">
        <v>0</v>
      </c>
      <c r="DO99" s="393">
        <v>0</v>
      </c>
      <c r="DP99" s="303">
        <v>0</v>
      </c>
      <c r="DQ99" s="303">
        <v>0</v>
      </c>
      <c r="DR99" s="303">
        <v>0</v>
      </c>
      <c r="DS99" s="393">
        <v>0</v>
      </c>
      <c r="DT99" s="303">
        <v>0</v>
      </c>
      <c r="DU99" s="303">
        <v>0</v>
      </c>
      <c r="DV99" s="303">
        <v>0</v>
      </c>
      <c r="DW99" s="303">
        <v>0</v>
      </c>
      <c r="DX99" s="303">
        <v>0</v>
      </c>
      <c r="DY99" s="303">
        <v>0</v>
      </c>
      <c r="DZ99" s="303">
        <v>0</v>
      </c>
      <c r="EA99" s="303">
        <v>0</v>
      </c>
      <c r="EB99" s="303">
        <v>0</v>
      </c>
      <c r="EC99" s="303">
        <v>0</v>
      </c>
      <c r="ED99" s="398">
        <v>0</v>
      </c>
      <c r="EE99" s="303">
        <v>0</v>
      </c>
      <c r="EF99" s="303">
        <v>0</v>
      </c>
      <c r="EG99" s="393">
        <v>0</v>
      </c>
      <c r="EH99" s="910">
        <v>0</v>
      </c>
      <c r="EI99" s="398">
        <v>1</v>
      </c>
      <c r="EJ99" s="393" t="b">
        <v>1</v>
      </c>
      <c r="EK99" s="971">
        <v>0</v>
      </c>
      <c r="EL99" s="971">
        <v>1</v>
      </c>
      <c r="EM99" s="396">
        <v>1</v>
      </c>
      <c r="EN99" s="396">
        <v>0</v>
      </c>
      <c r="EO99" s="396">
        <v>0</v>
      </c>
      <c r="EP99" s="971">
        <v>0</v>
      </c>
      <c r="EQ99" s="396">
        <v>0</v>
      </c>
      <c r="ER99" s="396">
        <v>0</v>
      </c>
      <c r="ES99" s="396">
        <v>0</v>
      </c>
      <c r="ET99" s="664"/>
      <c r="EU99" s="303"/>
      <c r="EV99" s="396" t="s">
        <v>582</v>
      </c>
      <c r="EW99" s="396" t="s">
        <v>493</v>
      </c>
      <c r="EX99" s="396" t="s">
        <v>350</v>
      </c>
      <c r="EY99" s="396">
        <v>1</v>
      </c>
      <c r="EZ99" s="396" t="s">
        <v>11</v>
      </c>
      <c r="FA99" s="396" t="s">
        <v>232</v>
      </c>
      <c r="FB99" s="396" t="s">
        <v>9</v>
      </c>
      <c r="FC99" s="396" t="s">
        <v>232</v>
      </c>
      <c r="FD99" s="396" t="s">
        <v>358</v>
      </c>
    </row>
    <row r="100" spans="1:160" customFormat="1">
      <c r="A100">
        <v>603</v>
      </c>
      <c r="B100">
        <v>1</v>
      </c>
      <c r="C100" t="s">
        <v>586</v>
      </c>
      <c r="D100" t="s">
        <v>587</v>
      </c>
      <c r="H100">
        <v>700</v>
      </c>
      <c r="I100">
        <v>42</v>
      </c>
      <c r="J100">
        <v>1</v>
      </c>
      <c r="K100">
        <v>0</v>
      </c>
      <c r="L100">
        <v>1</v>
      </c>
      <c r="M100">
        <v>0</v>
      </c>
      <c r="N100" s="1250" t="s">
        <v>510</v>
      </c>
      <c r="O100" s="1250">
        <v>0</v>
      </c>
      <c r="P100">
        <v>37</v>
      </c>
      <c r="Q100">
        <v>2</v>
      </c>
      <c r="R100">
        <v>41</v>
      </c>
      <c r="S100">
        <v>3</v>
      </c>
      <c r="T100">
        <v>1</v>
      </c>
      <c r="U100">
        <v>2</v>
      </c>
      <c r="V100">
        <v>2</v>
      </c>
      <c r="W100">
        <v>3</v>
      </c>
      <c r="X100">
        <v>38</v>
      </c>
      <c r="Y100">
        <v>4</v>
      </c>
      <c r="Z100">
        <v>43</v>
      </c>
      <c r="AA100">
        <v>6</v>
      </c>
      <c r="AB100">
        <v>15</v>
      </c>
      <c r="AC100">
        <v>0</v>
      </c>
      <c r="AD100">
        <v>6</v>
      </c>
      <c r="AE100">
        <v>0</v>
      </c>
      <c r="AF100">
        <v>0</v>
      </c>
      <c r="AG100">
        <v>1</v>
      </c>
      <c r="AH100">
        <v>0</v>
      </c>
      <c r="AI100">
        <v>0</v>
      </c>
      <c r="AJ100">
        <v>0</v>
      </c>
      <c r="AK100">
        <v>0</v>
      </c>
      <c r="AL100">
        <v>0</v>
      </c>
      <c r="AM100">
        <v>0</v>
      </c>
      <c r="AN100">
        <v>53</v>
      </c>
      <c r="AO100">
        <v>5</v>
      </c>
      <c r="AP100">
        <v>49</v>
      </c>
      <c r="AQ100">
        <v>6</v>
      </c>
      <c r="AR100">
        <v>0</v>
      </c>
      <c r="AS100">
        <v>0</v>
      </c>
      <c r="AT100">
        <v>0</v>
      </c>
      <c r="AU100">
        <v>0</v>
      </c>
      <c r="AV100">
        <v>0</v>
      </c>
      <c r="AW100">
        <v>0</v>
      </c>
      <c r="AX100">
        <v>0</v>
      </c>
      <c r="AY100">
        <v>0</v>
      </c>
      <c r="AZ100">
        <v>3</v>
      </c>
      <c r="BA100">
        <v>0</v>
      </c>
      <c r="BB100">
        <v>2</v>
      </c>
      <c r="BC100">
        <v>0</v>
      </c>
      <c r="BD100">
        <v>3</v>
      </c>
      <c r="BE100">
        <v>0</v>
      </c>
      <c r="BF100">
        <v>2</v>
      </c>
      <c r="BG100">
        <v>0</v>
      </c>
      <c r="BH100">
        <v>4</v>
      </c>
      <c r="BI100">
        <v>1</v>
      </c>
      <c r="BJ100">
        <v>2</v>
      </c>
      <c r="BK100">
        <v>2</v>
      </c>
      <c r="BL100">
        <v>4</v>
      </c>
      <c r="BM100">
        <v>1</v>
      </c>
      <c r="BN100">
        <v>4</v>
      </c>
      <c r="BO100">
        <v>3</v>
      </c>
      <c r="BP100">
        <v>0</v>
      </c>
      <c r="BQ100">
        <v>0</v>
      </c>
      <c r="BR100">
        <v>0</v>
      </c>
      <c r="BS100">
        <v>0</v>
      </c>
      <c r="BT100">
        <v>0</v>
      </c>
      <c r="BU100">
        <v>0</v>
      </c>
      <c r="BV100">
        <v>0</v>
      </c>
      <c r="BW100">
        <v>0</v>
      </c>
      <c r="BX100">
        <v>31</v>
      </c>
      <c r="BY100">
        <v>0</v>
      </c>
      <c r="BZ100">
        <v>0</v>
      </c>
      <c r="CA100">
        <v>0</v>
      </c>
      <c r="CB100">
        <v>36</v>
      </c>
      <c r="CC100">
        <v>1</v>
      </c>
      <c r="CD100">
        <v>0</v>
      </c>
      <c r="CE100">
        <v>0</v>
      </c>
      <c r="CF100">
        <v>38</v>
      </c>
      <c r="CG100">
        <v>1</v>
      </c>
      <c r="CH100">
        <v>4</v>
      </c>
      <c r="CI100">
        <v>2</v>
      </c>
      <c r="CJ100">
        <v>43</v>
      </c>
      <c r="CK100">
        <v>2</v>
      </c>
      <c r="CL100">
        <v>6</v>
      </c>
      <c r="CM100">
        <v>3</v>
      </c>
      <c r="CN100">
        <v>13</v>
      </c>
      <c r="CO100">
        <v>16</v>
      </c>
      <c r="CP100">
        <v>9</v>
      </c>
      <c r="CQ100">
        <v>0</v>
      </c>
      <c r="CR100">
        <v>0.5</v>
      </c>
      <c r="CS100">
        <v>11</v>
      </c>
      <c r="CT100">
        <v>1</v>
      </c>
      <c r="CU100">
        <v>0</v>
      </c>
      <c r="CV100">
        <v>0</v>
      </c>
      <c r="CW100">
        <v>0</v>
      </c>
      <c r="CX100">
        <v>0</v>
      </c>
      <c r="CY100">
        <v>0</v>
      </c>
      <c r="CZ100">
        <v>0</v>
      </c>
      <c r="DA100">
        <v>0</v>
      </c>
      <c r="DB100">
        <v>5</v>
      </c>
      <c r="DC100">
        <v>0</v>
      </c>
      <c r="DD100">
        <v>0</v>
      </c>
      <c r="DE100">
        <v>1</v>
      </c>
      <c r="DF100">
        <v>0</v>
      </c>
      <c r="DG100">
        <v>0</v>
      </c>
      <c r="DH100">
        <v>0</v>
      </c>
      <c r="DI100">
        <v>0</v>
      </c>
      <c r="DJ100">
        <v>0</v>
      </c>
      <c r="DK100" s="664"/>
      <c r="DL100" s="398">
        <v>0</v>
      </c>
      <c r="DM100" s="303">
        <v>0</v>
      </c>
      <c r="DN100" s="303">
        <v>0</v>
      </c>
      <c r="DO100" s="393">
        <v>0</v>
      </c>
      <c r="DP100" s="303">
        <v>0</v>
      </c>
      <c r="DQ100" s="303">
        <v>0</v>
      </c>
      <c r="DR100" s="303">
        <v>0</v>
      </c>
      <c r="DS100" s="393">
        <v>0</v>
      </c>
      <c r="DT100" s="303">
        <v>0</v>
      </c>
      <c r="DU100" s="303">
        <v>0</v>
      </c>
      <c r="DV100" s="303">
        <v>0</v>
      </c>
      <c r="DW100" s="303">
        <v>0</v>
      </c>
      <c r="DX100" s="303">
        <v>0</v>
      </c>
      <c r="DY100" s="303">
        <v>0</v>
      </c>
      <c r="DZ100" s="303">
        <v>0</v>
      </c>
      <c r="EA100" s="303">
        <v>0</v>
      </c>
      <c r="EB100" s="303">
        <v>0</v>
      </c>
      <c r="EC100" s="303">
        <v>0</v>
      </c>
      <c r="ED100" s="398">
        <v>0</v>
      </c>
      <c r="EE100" s="303">
        <v>0</v>
      </c>
      <c r="EF100" s="303">
        <v>0</v>
      </c>
      <c r="EG100" s="393">
        <v>0</v>
      </c>
      <c r="EH100" s="910">
        <v>0</v>
      </c>
      <c r="EI100" s="398">
        <v>58</v>
      </c>
      <c r="EJ100" s="393" t="b">
        <v>0</v>
      </c>
      <c r="EK100" s="971">
        <v>39</v>
      </c>
      <c r="EL100" s="971">
        <v>55</v>
      </c>
      <c r="EM100" s="396">
        <v>0</v>
      </c>
      <c r="EN100" s="396">
        <v>1</v>
      </c>
      <c r="EO100" s="396">
        <v>0</v>
      </c>
      <c r="EP100" s="971">
        <v>55</v>
      </c>
      <c r="EQ100" s="396">
        <v>0</v>
      </c>
      <c r="ER100" s="396">
        <v>1</v>
      </c>
      <c r="ES100" s="396">
        <v>0</v>
      </c>
      <c r="ET100" s="664"/>
      <c r="EU100" s="303"/>
      <c r="EV100" s="396" t="s">
        <v>510</v>
      </c>
      <c r="EW100" s="396" t="s">
        <v>493</v>
      </c>
      <c r="EX100" s="396" t="s">
        <v>350</v>
      </c>
      <c r="EY100" s="396">
        <v>55</v>
      </c>
      <c r="EZ100" s="396" t="s">
        <v>12</v>
      </c>
      <c r="FA100" s="396" t="s">
        <v>232</v>
      </c>
      <c r="FB100" s="396" t="s">
        <v>9</v>
      </c>
      <c r="FC100" s="396" t="s">
        <v>232</v>
      </c>
      <c r="FD100" s="396" t="s">
        <v>358</v>
      </c>
    </row>
    <row r="101" spans="1:160" customFormat="1">
      <c r="A101">
        <v>623</v>
      </c>
      <c r="B101">
        <v>1</v>
      </c>
      <c r="C101" t="s">
        <v>589</v>
      </c>
      <c r="D101" t="s">
        <v>590</v>
      </c>
      <c r="H101">
        <v>700</v>
      </c>
      <c r="I101">
        <v>41</v>
      </c>
      <c r="J101">
        <v>1</v>
      </c>
      <c r="K101">
        <v>0</v>
      </c>
      <c r="L101">
        <v>1</v>
      </c>
      <c r="M101">
        <v>0</v>
      </c>
      <c r="N101" s="1250" t="s">
        <v>497</v>
      </c>
      <c r="O101" s="1250">
        <v>0</v>
      </c>
      <c r="P101">
        <v>19</v>
      </c>
      <c r="Q101">
        <v>1</v>
      </c>
      <c r="R101">
        <v>19</v>
      </c>
      <c r="S101">
        <v>1</v>
      </c>
      <c r="T101">
        <v>0</v>
      </c>
      <c r="U101">
        <v>0</v>
      </c>
      <c r="V101">
        <v>0</v>
      </c>
      <c r="W101">
        <v>0</v>
      </c>
      <c r="X101">
        <v>19</v>
      </c>
      <c r="Y101">
        <v>1</v>
      </c>
      <c r="Z101">
        <v>19</v>
      </c>
      <c r="AA101">
        <v>1</v>
      </c>
      <c r="AB101">
        <v>0</v>
      </c>
      <c r="AC101">
        <v>0</v>
      </c>
      <c r="AD101">
        <v>0</v>
      </c>
      <c r="AE101">
        <v>0</v>
      </c>
      <c r="AF101">
        <v>0</v>
      </c>
      <c r="AG101">
        <v>0</v>
      </c>
      <c r="AH101">
        <v>0</v>
      </c>
      <c r="AI101">
        <v>0</v>
      </c>
      <c r="AJ101">
        <v>0</v>
      </c>
      <c r="AK101">
        <v>0</v>
      </c>
      <c r="AL101">
        <v>0</v>
      </c>
      <c r="AM101">
        <v>0</v>
      </c>
      <c r="AN101">
        <v>19</v>
      </c>
      <c r="AO101">
        <v>1</v>
      </c>
      <c r="AP101">
        <v>19</v>
      </c>
      <c r="AQ101">
        <v>1</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1</v>
      </c>
      <c r="BK101">
        <v>0</v>
      </c>
      <c r="BL101">
        <v>0</v>
      </c>
      <c r="BM101">
        <v>0</v>
      </c>
      <c r="BN101">
        <v>1</v>
      </c>
      <c r="BO101">
        <v>0</v>
      </c>
      <c r="BP101">
        <v>0</v>
      </c>
      <c r="BQ101">
        <v>0</v>
      </c>
      <c r="BR101">
        <v>0</v>
      </c>
      <c r="BS101">
        <v>0</v>
      </c>
      <c r="BT101">
        <v>0</v>
      </c>
      <c r="BU101">
        <v>0</v>
      </c>
      <c r="BV101">
        <v>0</v>
      </c>
      <c r="BW101">
        <v>0</v>
      </c>
      <c r="BX101">
        <v>19</v>
      </c>
      <c r="BY101">
        <v>0</v>
      </c>
      <c r="BZ101">
        <v>0</v>
      </c>
      <c r="CA101">
        <v>0</v>
      </c>
      <c r="CB101">
        <v>19</v>
      </c>
      <c r="CC101">
        <v>0</v>
      </c>
      <c r="CD101">
        <v>0</v>
      </c>
      <c r="CE101">
        <v>0</v>
      </c>
      <c r="CF101">
        <v>19</v>
      </c>
      <c r="CG101">
        <v>0</v>
      </c>
      <c r="CH101">
        <v>1</v>
      </c>
      <c r="CI101">
        <v>0</v>
      </c>
      <c r="CJ101">
        <v>19</v>
      </c>
      <c r="CK101">
        <v>0</v>
      </c>
      <c r="CL101">
        <v>1</v>
      </c>
      <c r="CM101">
        <v>0</v>
      </c>
      <c r="CN101">
        <v>0</v>
      </c>
      <c r="CO101">
        <v>0</v>
      </c>
      <c r="CP101">
        <v>0</v>
      </c>
      <c r="CQ101">
        <v>0</v>
      </c>
      <c r="CR101">
        <v>0</v>
      </c>
      <c r="CS101">
        <v>0</v>
      </c>
      <c r="CT101">
        <v>0</v>
      </c>
      <c r="CU101">
        <v>0</v>
      </c>
      <c r="CV101">
        <v>0</v>
      </c>
      <c r="CW101">
        <v>0</v>
      </c>
      <c r="CX101">
        <v>0</v>
      </c>
      <c r="CY101">
        <v>0</v>
      </c>
      <c r="CZ101">
        <v>0</v>
      </c>
      <c r="DA101">
        <v>0</v>
      </c>
      <c r="DB101">
        <v>1</v>
      </c>
      <c r="DC101">
        <v>0</v>
      </c>
      <c r="DD101">
        <v>0</v>
      </c>
      <c r="DE101">
        <v>0</v>
      </c>
      <c r="DF101">
        <v>0</v>
      </c>
      <c r="DG101">
        <v>0</v>
      </c>
      <c r="DH101">
        <v>0</v>
      </c>
      <c r="DI101">
        <v>0</v>
      </c>
      <c r="DJ101">
        <v>0</v>
      </c>
      <c r="DK101" s="664"/>
      <c r="DL101" s="398">
        <v>0</v>
      </c>
      <c r="DM101" s="303">
        <v>0</v>
      </c>
      <c r="DN101" s="303">
        <v>0</v>
      </c>
      <c r="DO101" s="393">
        <v>0</v>
      </c>
      <c r="DP101" s="303">
        <v>0</v>
      </c>
      <c r="DQ101" s="303">
        <v>0</v>
      </c>
      <c r="DR101" s="303">
        <v>0</v>
      </c>
      <c r="DS101" s="393">
        <v>0</v>
      </c>
      <c r="DT101" s="303">
        <v>0</v>
      </c>
      <c r="DU101" s="303">
        <v>0</v>
      </c>
      <c r="DV101" s="303">
        <v>0</v>
      </c>
      <c r="DW101" s="303">
        <v>0</v>
      </c>
      <c r="DX101" s="303">
        <v>0</v>
      </c>
      <c r="DY101" s="303">
        <v>0</v>
      </c>
      <c r="DZ101" s="303">
        <v>0</v>
      </c>
      <c r="EA101" s="303">
        <v>0</v>
      </c>
      <c r="EB101" s="303">
        <v>0</v>
      </c>
      <c r="EC101" s="303">
        <v>0</v>
      </c>
      <c r="ED101" s="398">
        <v>0</v>
      </c>
      <c r="EE101" s="303">
        <v>0</v>
      </c>
      <c r="EF101" s="303">
        <v>0</v>
      </c>
      <c r="EG101" s="393">
        <v>0</v>
      </c>
      <c r="EH101" s="910">
        <v>0</v>
      </c>
      <c r="EI101" s="398">
        <v>20</v>
      </c>
      <c r="EJ101" s="393" t="b">
        <v>1</v>
      </c>
      <c r="EK101" s="971">
        <v>19</v>
      </c>
      <c r="EL101" s="971">
        <v>0</v>
      </c>
      <c r="EM101" s="396">
        <v>0</v>
      </c>
      <c r="EN101" s="396">
        <v>0</v>
      </c>
      <c r="EO101" s="396">
        <v>0</v>
      </c>
      <c r="EP101" s="971">
        <v>20</v>
      </c>
      <c r="EQ101" s="396">
        <v>1</v>
      </c>
      <c r="ER101" s="396">
        <v>0</v>
      </c>
      <c r="ES101" s="396">
        <v>0</v>
      </c>
      <c r="ET101" s="664"/>
      <c r="EU101" s="303"/>
      <c r="EV101" s="396" t="s">
        <v>497</v>
      </c>
      <c r="EW101" s="396" t="s">
        <v>476</v>
      </c>
      <c r="EX101" s="396" t="s">
        <v>350</v>
      </c>
      <c r="EY101" s="396">
        <v>20</v>
      </c>
      <c r="EZ101" s="396" t="s">
        <v>12</v>
      </c>
      <c r="FA101" s="396" t="s">
        <v>232</v>
      </c>
      <c r="FB101" s="396" t="s">
        <v>9</v>
      </c>
      <c r="FC101" s="396" t="s">
        <v>232</v>
      </c>
      <c r="FD101" s="396" t="s">
        <v>358</v>
      </c>
    </row>
    <row r="102" spans="1:160" customFormat="1">
      <c r="A102">
        <v>640</v>
      </c>
      <c r="B102">
        <v>1</v>
      </c>
      <c r="C102" t="s">
        <v>591</v>
      </c>
      <c r="D102" t="s">
        <v>592</v>
      </c>
      <c r="H102">
        <v>700</v>
      </c>
      <c r="I102">
        <v>43</v>
      </c>
      <c r="J102">
        <v>1</v>
      </c>
      <c r="K102">
        <v>0</v>
      </c>
      <c r="L102">
        <v>1</v>
      </c>
      <c r="M102">
        <v>0</v>
      </c>
      <c r="N102" s="1250" t="s">
        <v>497</v>
      </c>
      <c r="O102" s="1250">
        <v>0</v>
      </c>
      <c r="P102">
        <v>44</v>
      </c>
      <c r="Q102">
        <v>3</v>
      </c>
      <c r="R102">
        <v>44</v>
      </c>
      <c r="S102">
        <v>4</v>
      </c>
      <c r="T102">
        <v>0</v>
      </c>
      <c r="U102">
        <v>1</v>
      </c>
      <c r="V102">
        <v>0</v>
      </c>
      <c r="W102">
        <v>1</v>
      </c>
      <c r="X102">
        <v>44</v>
      </c>
      <c r="Y102">
        <v>4</v>
      </c>
      <c r="Z102">
        <v>44</v>
      </c>
      <c r="AA102">
        <v>5</v>
      </c>
      <c r="AB102">
        <v>16</v>
      </c>
      <c r="AC102">
        <v>1</v>
      </c>
      <c r="AD102">
        <v>31</v>
      </c>
      <c r="AE102">
        <v>2</v>
      </c>
      <c r="AF102">
        <v>0</v>
      </c>
      <c r="AG102">
        <v>0</v>
      </c>
      <c r="AH102">
        <v>0</v>
      </c>
      <c r="AI102">
        <v>0</v>
      </c>
      <c r="AJ102">
        <v>4</v>
      </c>
      <c r="AK102">
        <v>1</v>
      </c>
      <c r="AL102">
        <v>8</v>
      </c>
      <c r="AM102">
        <v>1</v>
      </c>
      <c r="AN102">
        <v>64</v>
      </c>
      <c r="AO102">
        <v>6</v>
      </c>
      <c r="AP102">
        <v>83</v>
      </c>
      <c r="AQ102">
        <v>8</v>
      </c>
      <c r="AR102">
        <v>0</v>
      </c>
      <c r="AS102">
        <v>0</v>
      </c>
      <c r="AT102">
        <v>0</v>
      </c>
      <c r="AU102">
        <v>0</v>
      </c>
      <c r="AV102">
        <v>0</v>
      </c>
      <c r="AW102">
        <v>0</v>
      </c>
      <c r="AX102">
        <v>0</v>
      </c>
      <c r="AY102">
        <v>0</v>
      </c>
      <c r="AZ102">
        <v>0</v>
      </c>
      <c r="BA102">
        <v>0</v>
      </c>
      <c r="BB102">
        <v>1</v>
      </c>
      <c r="BC102">
        <v>1</v>
      </c>
      <c r="BD102">
        <v>0</v>
      </c>
      <c r="BE102">
        <v>0</v>
      </c>
      <c r="BF102">
        <v>1</v>
      </c>
      <c r="BG102">
        <v>1</v>
      </c>
      <c r="BH102">
        <v>13</v>
      </c>
      <c r="BI102">
        <v>0</v>
      </c>
      <c r="BJ102">
        <v>3</v>
      </c>
      <c r="BK102">
        <v>0</v>
      </c>
      <c r="BL102">
        <v>13</v>
      </c>
      <c r="BM102">
        <v>0</v>
      </c>
      <c r="BN102">
        <v>4</v>
      </c>
      <c r="BO102">
        <v>0</v>
      </c>
      <c r="BP102">
        <v>0</v>
      </c>
      <c r="BQ102">
        <v>0</v>
      </c>
      <c r="BR102">
        <v>0</v>
      </c>
      <c r="BS102">
        <v>0</v>
      </c>
      <c r="BT102">
        <v>0</v>
      </c>
      <c r="BU102">
        <v>0</v>
      </c>
      <c r="BV102">
        <v>0</v>
      </c>
      <c r="BW102">
        <v>0</v>
      </c>
      <c r="BX102">
        <v>31</v>
      </c>
      <c r="BY102">
        <v>0</v>
      </c>
      <c r="BZ102">
        <v>0</v>
      </c>
      <c r="CA102">
        <v>0</v>
      </c>
      <c r="CB102">
        <v>31</v>
      </c>
      <c r="CC102">
        <v>0</v>
      </c>
      <c r="CD102">
        <v>0</v>
      </c>
      <c r="CE102">
        <v>0</v>
      </c>
      <c r="CF102">
        <v>44</v>
      </c>
      <c r="CG102">
        <v>0</v>
      </c>
      <c r="CH102">
        <v>4</v>
      </c>
      <c r="CI102">
        <v>1</v>
      </c>
      <c r="CJ102">
        <v>44</v>
      </c>
      <c r="CK102">
        <v>0</v>
      </c>
      <c r="CL102">
        <v>5</v>
      </c>
      <c r="CM102">
        <v>1</v>
      </c>
      <c r="CN102">
        <v>40</v>
      </c>
      <c r="CO102">
        <v>19</v>
      </c>
      <c r="CP102">
        <v>4</v>
      </c>
      <c r="CQ102">
        <v>15</v>
      </c>
      <c r="CR102">
        <v>0.84285714285714286</v>
      </c>
      <c r="CS102">
        <v>10</v>
      </c>
      <c r="CT102">
        <v>1</v>
      </c>
      <c r="CU102">
        <v>0</v>
      </c>
      <c r="CV102">
        <v>0</v>
      </c>
      <c r="CW102">
        <v>0</v>
      </c>
      <c r="CX102">
        <v>0</v>
      </c>
      <c r="CY102">
        <v>0</v>
      </c>
      <c r="CZ102">
        <v>0</v>
      </c>
      <c r="DA102">
        <v>0</v>
      </c>
      <c r="DB102">
        <v>21</v>
      </c>
      <c r="DC102">
        <v>0</v>
      </c>
      <c r="DD102">
        <v>0</v>
      </c>
      <c r="DE102">
        <v>0</v>
      </c>
      <c r="DF102">
        <v>1</v>
      </c>
      <c r="DG102">
        <v>0</v>
      </c>
      <c r="DH102">
        <v>0</v>
      </c>
      <c r="DI102">
        <v>0</v>
      </c>
      <c r="DJ102">
        <v>0</v>
      </c>
      <c r="DK102" s="664"/>
      <c r="DL102" s="398">
        <v>0</v>
      </c>
      <c r="DM102" s="303">
        <v>0</v>
      </c>
      <c r="DN102" s="303">
        <v>0</v>
      </c>
      <c r="DO102" s="393">
        <v>0</v>
      </c>
      <c r="DP102" s="303">
        <v>0</v>
      </c>
      <c r="DQ102" s="303">
        <v>0</v>
      </c>
      <c r="DR102" s="303">
        <v>0</v>
      </c>
      <c r="DS102" s="393">
        <v>0</v>
      </c>
      <c r="DT102" s="303">
        <v>0</v>
      </c>
      <c r="DU102" s="303">
        <v>0</v>
      </c>
      <c r="DV102" s="303">
        <v>0</v>
      </c>
      <c r="DW102" s="303">
        <v>0</v>
      </c>
      <c r="DX102" s="303">
        <v>0</v>
      </c>
      <c r="DY102" s="303">
        <v>0</v>
      </c>
      <c r="DZ102" s="303">
        <v>0</v>
      </c>
      <c r="EA102" s="303">
        <v>0</v>
      </c>
      <c r="EB102" s="303">
        <v>0</v>
      </c>
      <c r="EC102" s="303">
        <v>0</v>
      </c>
      <c r="ED102" s="398">
        <v>0</v>
      </c>
      <c r="EE102" s="303">
        <v>0</v>
      </c>
      <c r="EF102" s="303">
        <v>0</v>
      </c>
      <c r="EG102" s="393">
        <v>0</v>
      </c>
      <c r="EH102" s="910">
        <v>0</v>
      </c>
      <c r="EI102" s="398">
        <v>70</v>
      </c>
      <c r="EJ102" s="393" t="b">
        <v>0</v>
      </c>
      <c r="EK102" s="971">
        <v>60</v>
      </c>
      <c r="EL102" s="971">
        <v>91</v>
      </c>
      <c r="EM102" s="396">
        <v>0</v>
      </c>
      <c r="EN102" s="396">
        <v>1</v>
      </c>
      <c r="EO102" s="396">
        <v>0</v>
      </c>
      <c r="EP102" s="971">
        <v>91</v>
      </c>
      <c r="EQ102" s="396">
        <v>0</v>
      </c>
      <c r="ER102" s="396">
        <v>1</v>
      </c>
      <c r="ES102" s="396">
        <v>0</v>
      </c>
      <c r="ET102" s="664"/>
      <c r="EU102" s="303"/>
      <c r="EV102" s="396" t="s">
        <v>497</v>
      </c>
      <c r="EW102" s="396" t="s">
        <v>476</v>
      </c>
      <c r="EX102" s="396" t="s">
        <v>350</v>
      </c>
      <c r="EY102" s="396">
        <v>91</v>
      </c>
      <c r="EZ102" s="396" t="s">
        <v>12</v>
      </c>
      <c r="FA102" s="396" t="s">
        <v>232</v>
      </c>
      <c r="FB102" s="396" t="s">
        <v>9</v>
      </c>
      <c r="FC102" s="396" t="s">
        <v>232</v>
      </c>
      <c r="FD102" s="396" t="s">
        <v>358</v>
      </c>
    </row>
    <row r="103" spans="1:160" customFormat="1">
      <c r="A103">
        <v>715</v>
      </c>
      <c r="B103">
        <v>1</v>
      </c>
      <c r="C103" t="s">
        <v>596</v>
      </c>
      <c r="D103" t="s">
        <v>597</v>
      </c>
      <c r="H103">
        <v>700</v>
      </c>
      <c r="I103">
        <v>41</v>
      </c>
      <c r="J103">
        <v>0</v>
      </c>
      <c r="K103">
        <v>1</v>
      </c>
      <c r="L103">
        <v>1</v>
      </c>
      <c r="M103">
        <v>0</v>
      </c>
      <c r="N103" s="1250" t="s">
        <v>598</v>
      </c>
      <c r="O103" s="1250">
        <v>0</v>
      </c>
      <c r="P103">
        <v>40</v>
      </c>
      <c r="Q103">
        <v>4</v>
      </c>
      <c r="R103">
        <v>43</v>
      </c>
      <c r="S103">
        <v>4</v>
      </c>
      <c r="T103">
        <v>0</v>
      </c>
      <c r="U103">
        <v>0</v>
      </c>
      <c r="V103">
        <v>0</v>
      </c>
      <c r="W103">
        <v>0</v>
      </c>
      <c r="X103">
        <v>40</v>
      </c>
      <c r="Y103">
        <v>4</v>
      </c>
      <c r="Z103">
        <v>43</v>
      </c>
      <c r="AA103">
        <v>4</v>
      </c>
      <c r="AB103">
        <v>7</v>
      </c>
      <c r="AC103">
        <v>0</v>
      </c>
      <c r="AD103">
        <v>8</v>
      </c>
      <c r="AE103">
        <v>0</v>
      </c>
      <c r="AF103">
        <v>0</v>
      </c>
      <c r="AG103">
        <v>0</v>
      </c>
      <c r="AH103">
        <v>0</v>
      </c>
      <c r="AI103">
        <v>0</v>
      </c>
      <c r="AJ103">
        <v>0</v>
      </c>
      <c r="AK103">
        <v>0</v>
      </c>
      <c r="AL103">
        <v>0</v>
      </c>
      <c r="AM103">
        <v>0</v>
      </c>
      <c r="AN103">
        <v>47</v>
      </c>
      <c r="AO103">
        <v>4</v>
      </c>
      <c r="AP103">
        <v>51</v>
      </c>
      <c r="AQ103">
        <v>4</v>
      </c>
      <c r="AR103">
        <v>0</v>
      </c>
      <c r="AS103">
        <v>0</v>
      </c>
      <c r="AT103">
        <v>0</v>
      </c>
      <c r="AU103">
        <v>0</v>
      </c>
      <c r="AV103">
        <v>0</v>
      </c>
      <c r="AW103">
        <v>0</v>
      </c>
      <c r="AX103">
        <v>0</v>
      </c>
      <c r="AY103">
        <v>0</v>
      </c>
      <c r="AZ103">
        <v>0</v>
      </c>
      <c r="BA103">
        <v>0</v>
      </c>
      <c r="BB103">
        <v>0</v>
      </c>
      <c r="BC103">
        <v>0</v>
      </c>
      <c r="BD103">
        <v>0</v>
      </c>
      <c r="BE103">
        <v>0</v>
      </c>
      <c r="BF103">
        <v>0</v>
      </c>
      <c r="BG103">
        <v>0</v>
      </c>
      <c r="BH103">
        <v>6</v>
      </c>
      <c r="BI103">
        <v>0</v>
      </c>
      <c r="BJ103">
        <v>4</v>
      </c>
      <c r="BK103">
        <v>0</v>
      </c>
      <c r="BL103">
        <v>5</v>
      </c>
      <c r="BM103">
        <v>0</v>
      </c>
      <c r="BN103">
        <v>4</v>
      </c>
      <c r="BO103">
        <v>0</v>
      </c>
      <c r="BP103">
        <v>0</v>
      </c>
      <c r="BQ103">
        <v>0</v>
      </c>
      <c r="BR103">
        <v>0</v>
      </c>
      <c r="BS103">
        <v>0</v>
      </c>
      <c r="BT103">
        <v>0</v>
      </c>
      <c r="BU103">
        <v>0</v>
      </c>
      <c r="BV103">
        <v>0</v>
      </c>
      <c r="BW103">
        <v>0</v>
      </c>
      <c r="BX103">
        <v>34</v>
      </c>
      <c r="BY103">
        <v>0</v>
      </c>
      <c r="BZ103">
        <v>0</v>
      </c>
      <c r="CA103">
        <v>0</v>
      </c>
      <c r="CB103">
        <v>38</v>
      </c>
      <c r="CC103">
        <v>0</v>
      </c>
      <c r="CD103">
        <v>0</v>
      </c>
      <c r="CE103">
        <v>0</v>
      </c>
      <c r="CF103">
        <v>40</v>
      </c>
      <c r="CG103">
        <v>0</v>
      </c>
      <c r="CH103">
        <v>4</v>
      </c>
      <c r="CI103">
        <v>0</v>
      </c>
      <c r="CJ103">
        <v>43</v>
      </c>
      <c r="CK103">
        <v>0</v>
      </c>
      <c r="CL103">
        <v>4</v>
      </c>
      <c r="CM103">
        <v>0</v>
      </c>
      <c r="CN103">
        <v>10</v>
      </c>
      <c r="CO103">
        <v>6</v>
      </c>
      <c r="CP103">
        <v>3</v>
      </c>
      <c r="CQ103">
        <v>0</v>
      </c>
      <c r="CR103">
        <v>0.31372549019607843</v>
      </c>
      <c r="CS103">
        <v>2</v>
      </c>
      <c r="CT103">
        <v>1</v>
      </c>
      <c r="CU103">
        <v>0</v>
      </c>
      <c r="CV103">
        <v>0</v>
      </c>
      <c r="CW103">
        <v>0</v>
      </c>
      <c r="CX103">
        <v>0</v>
      </c>
      <c r="CY103">
        <v>0</v>
      </c>
      <c r="CZ103">
        <v>0</v>
      </c>
      <c r="DA103">
        <v>1</v>
      </c>
      <c r="DB103">
        <v>4</v>
      </c>
      <c r="DC103">
        <v>0</v>
      </c>
      <c r="DD103">
        <v>0</v>
      </c>
      <c r="DE103">
        <v>0</v>
      </c>
      <c r="DF103">
        <v>0</v>
      </c>
      <c r="DG103">
        <v>1</v>
      </c>
      <c r="DH103">
        <v>0</v>
      </c>
      <c r="DI103">
        <v>0</v>
      </c>
      <c r="DJ103">
        <v>0</v>
      </c>
      <c r="DK103" s="664"/>
      <c r="DL103" s="398">
        <v>0</v>
      </c>
      <c r="DM103" s="303">
        <v>0</v>
      </c>
      <c r="DN103" s="303">
        <v>0</v>
      </c>
      <c r="DO103" s="393">
        <v>0</v>
      </c>
      <c r="DP103" s="303">
        <v>0</v>
      </c>
      <c r="DQ103" s="303">
        <v>0</v>
      </c>
      <c r="DR103" s="303">
        <v>0</v>
      </c>
      <c r="DS103" s="393">
        <v>0</v>
      </c>
      <c r="DT103" s="303">
        <v>0</v>
      </c>
      <c r="DU103" s="303">
        <v>0</v>
      </c>
      <c r="DV103" s="303">
        <v>0</v>
      </c>
      <c r="DW103" s="303">
        <v>0</v>
      </c>
      <c r="DX103" s="303">
        <v>0</v>
      </c>
      <c r="DY103" s="303">
        <v>0</v>
      </c>
      <c r="DZ103" s="303">
        <v>0</v>
      </c>
      <c r="EA103" s="303">
        <v>0</v>
      </c>
      <c r="EB103" s="303">
        <v>0</v>
      </c>
      <c r="EC103" s="303">
        <v>0</v>
      </c>
      <c r="ED103" s="398">
        <v>0</v>
      </c>
      <c r="EE103" s="303">
        <v>0</v>
      </c>
      <c r="EF103" s="303">
        <v>0</v>
      </c>
      <c r="EG103" s="393">
        <v>0</v>
      </c>
      <c r="EH103" s="910">
        <v>0</v>
      </c>
      <c r="EI103" s="398">
        <v>51</v>
      </c>
      <c r="EJ103" s="393" t="b">
        <v>0</v>
      </c>
      <c r="EK103" s="971">
        <v>49</v>
      </c>
      <c r="EL103" s="971">
        <v>55</v>
      </c>
      <c r="EM103" s="396">
        <v>0</v>
      </c>
      <c r="EN103" s="396">
        <v>1</v>
      </c>
      <c r="EO103" s="396">
        <v>0</v>
      </c>
      <c r="EP103" s="971">
        <v>55</v>
      </c>
      <c r="EQ103" s="396">
        <v>0</v>
      </c>
      <c r="ER103" s="396">
        <v>1</v>
      </c>
      <c r="ES103" s="396">
        <v>0</v>
      </c>
      <c r="ET103" s="664"/>
      <c r="EU103" s="303"/>
      <c r="EV103" s="396" t="s">
        <v>598</v>
      </c>
      <c r="EW103" s="396" t="s">
        <v>527</v>
      </c>
      <c r="EX103" s="396" t="s">
        <v>350</v>
      </c>
      <c r="EY103" s="396">
        <v>55</v>
      </c>
      <c r="EZ103" s="396" t="s">
        <v>12</v>
      </c>
      <c r="FA103" s="396" t="s">
        <v>232</v>
      </c>
      <c r="FB103" s="396" t="s">
        <v>9</v>
      </c>
      <c r="FC103" s="396" t="s">
        <v>232</v>
      </c>
      <c r="FD103" s="396" t="s">
        <v>358</v>
      </c>
    </row>
    <row r="104" spans="1:160" customFormat="1">
      <c r="A104">
        <v>719</v>
      </c>
      <c r="B104">
        <v>1</v>
      </c>
      <c r="C104" t="s">
        <v>596</v>
      </c>
      <c r="D104" t="s">
        <v>597</v>
      </c>
      <c r="H104">
        <v>700</v>
      </c>
      <c r="I104">
        <v>43</v>
      </c>
      <c r="J104">
        <v>1</v>
      </c>
      <c r="K104">
        <v>0</v>
      </c>
      <c r="L104">
        <v>1</v>
      </c>
      <c r="M104">
        <v>0</v>
      </c>
      <c r="N104" s="1250" t="s">
        <v>598</v>
      </c>
      <c r="O104" s="1250">
        <v>0</v>
      </c>
      <c r="P104">
        <v>11</v>
      </c>
      <c r="Q104">
        <v>1</v>
      </c>
      <c r="R104">
        <v>14</v>
      </c>
      <c r="S104">
        <v>1</v>
      </c>
      <c r="T104">
        <v>0</v>
      </c>
      <c r="U104">
        <v>0</v>
      </c>
      <c r="V104">
        <v>0</v>
      </c>
      <c r="W104">
        <v>1</v>
      </c>
      <c r="X104">
        <v>11</v>
      </c>
      <c r="Y104">
        <v>1</v>
      </c>
      <c r="Z104">
        <v>14</v>
      </c>
      <c r="AA104">
        <v>2</v>
      </c>
      <c r="AB104">
        <v>2</v>
      </c>
      <c r="AC104">
        <v>0</v>
      </c>
      <c r="AD104">
        <v>0</v>
      </c>
      <c r="AE104">
        <v>0</v>
      </c>
      <c r="AF104">
        <v>0</v>
      </c>
      <c r="AG104">
        <v>1</v>
      </c>
      <c r="AH104">
        <v>0</v>
      </c>
      <c r="AI104">
        <v>0</v>
      </c>
      <c r="AJ104">
        <v>0</v>
      </c>
      <c r="AK104">
        <v>0</v>
      </c>
      <c r="AL104">
        <v>0</v>
      </c>
      <c r="AM104">
        <v>0</v>
      </c>
      <c r="AN104">
        <v>13</v>
      </c>
      <c r="AO104">
        <v>2</v>
      </c>
      <c r="AP104">
        <v>14</v>
      </c>
      <c r="AQ104">
        <v>2</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1</v>
      </c>
      <c r="BK104">
        <v>0</v>
      </c>
      <c r="BL104">
        <v>1</v>
      </c>
      <c r="BM104">
        <v>0</v>
      </c>
      <c r="BN104">
        <v>2</v>
      </c>
      <c r="BO104">
        <v>1</v>
      </c>
      <c r="BP104">
        <v>0</v>
      </c>
      <c r="BQ104">
        <v>0</v>
      </c>
      <c r="BR104">
        <v>0</v>
      </c>
      <c r="BS104">
        <v>0</v>
      </c>
      <c r="BT104">
        <v>0</v>
      </c>
      <c r="BU104">
        <v>0</v>
      </c>
      <c r="BV104">
        <v>0</v>
      </c>
      <c r="BW104">
        <v>0</v>
      </c>
      <c r="BX104">
        <v>11</v>
      </c>
      <c r="BY104">
        <v>0</v>
      </c>
      <c r="BZ104">
        <v>0</v>
      </c>
      <c r="CA104">
        <v>0</v>
      </c>
      <c r="CB104">
        <v>13</v>
      </c>
      <c r="CC104">
        <v>0</v>
      </c>
      <c r="CD104">
        <v>0</v>
      </c>
      <c r="CE104">
        <v>0</v>
      </c>
      <c r="CF104">
        <v>11</v>
      </c>
      <c r="CG104">
        <v>0</v>
      </c>
      <c r="CH104">
        <v>1</v>
      </c>
      <c r="CI104">
        <v>0</v>
      </c>
      <c r="CJ104">
        <v>14</v>
      </c>
      <c r="CK104">
        <v>0</v>
      </c>
      <c r="CL104">
        <v>2</v>
      </c>
      <c r="CM104">
        <v>1</v>
      </c>
      <c r="CN104">
        <v>5</v>
      </c>
      <c r="CO104">
        <v>4</v>
      </c>
      <c r="CP104">
        <v>2</v>
      </c>
      <c r="CQ104">
        <v>0</v>
      </c>
      <c r="CR104">
        <v>0.6</v>
      </c>
      <c r="CS104">
        <v>4</v>
      </c>
      <c r="CT104">
        <v>0</v>
      </c>
      <c r="CU104">
        <v>0</v>
      </c>
      <c r="CV104">
        <v>0</v>
      </c>
      <c r="CW104">
        <v>0</v>
      </c>
      <c r="CX104">
        <v>0</v>
      </c>
      <c r="CY104">
        <v>0</v>
      </c>
      <c r="CZ104">
        <v>0</v>
      </c>
      <c r="DA104">
        <v>1</v>
      </c>
      <c r="DB104">
        <v>2</v>
      </c>
      <c r="DC104">
        <v>0</v>
      </c>
      <c r="DD104">
        <v>0</v>
      </c>
      <c r="DE104">
        <v>0</v>
      </c>
      <c r="DF104">
        <v>0</v>
      </c>
      <c r="DG104">
        <v>1</v>
      </c>
      <c r="DH104">
        <v>0</v>
      </c>
      <c r="DI104">
        <v>0</v>
      </c>
      <c r="DJ104">
        <v>0</v>
      </c>
      <c r="DK104" s="664"/>
      <c r="DL104" s="398">
        <v>0</v>
      </c>
      <c r="DM104" s="303">
        <v>0</v>
      </c>
      <c r="DN104" s="303">
        <v>0</v>
      </c>
      <c r="DO104" s="393">
        <v>0</v>
      </c>
      <c r="DP104" s="303">
        <v>0</v>
      </c>
      <c r="DQ104" s="303">
        <v>0</v>
      </c>
      <c r="DR104" s="303">
        <v>0</v>
      </c>
      <c r="DS104" s="393">
        <v>0</v>
      </c>
      <c r="DT104" s="303">
        <v>0</v>
      </c>
      <c r="DU104" s="303">
        <v>0</v>
      </c>
      <c r="DV104" s="303">
        <v>0</v>
      </c>
      <c r="DW104" s="303">
        <v>0</v>
      </c>
      <c r="DX104" s="303">
        <v>0</v>
      </c>
      <c r="DY104" s="303">
        <v>0</v>
      </c>
      <c r="DZ104" s="303">
        <v>0</v>
      </c>
      <c r="EA104" s="303">
        <v>0</v>
      </c>
      <c r="EB104" s="303">
        <v>0</v>
      </c>
      <c r="EC104" s="303">
        <v>0</v>
      </c>
      <c r="ED104" s="398">
        <v>0</v>
      </c>
      <c r="EE104" s="303">
        <v>0</v>
      </c>
      <c r="EF104" s="303">
        <v>0</v>
      </c>
      <c r="EG104" s="393">
        <v>0</v>
      </c>
      <c r="EH104" s="910">
        <v>0</v>
      </c>
      <c r="EI104" s="398">
        <v>15</v>
      </c>
      <c r="EJ104" s="393" t="b">
        <v>0</v>
      </c>
      <c r="EK104" s="971">
        <v>10</v>
      </c>
      <c r="EL104" s="971">
        <v>16</v>
      </c>
      <c r="EM104" s="396">
        <v>0</v>
      </c>
      <c r="EN104" s="396">
        <v>1</v>
      </c>
      <c r="EO104" s="396">
        <v>0</v>
      </c>
      <c r="EP104" s="971">
        <v>16</v>
      </c>
      <c r="EQ104" s="396">
        <v>0</v>
      </c>
      <c r="ER104" s="396">
        <v>1</v>
      </c>
      <c r="ES104" s="396">
        <v>0</v>
      </c>
      <c r="ET104" s="664"/>
      <c r="EU104" s="303"/>
      <c r="EV104" s="396" t="s">
        <v>598</v>
      </c>
      <c r="EW104" s="396" t="s">
        <v>527</v>
      </c>
      <c r="EX104" s="396" t="s">
        <v>350</v>
      </c>
      <c r="EY104" s="396">
        <v>16</v>
      </c>
      <c r="EZ104" s="396" t="s">
        <v>12</v>
      </c>
      <c r="FA104" s="396" t="s">
        <v>232</v>
      </c>
      <c r="FB104" s="396" t="s">
        <v>9</v>
      </c>
      <c r="FC104" s="396" t="s">
        <v>232</v>
      </c>
      <c r="FD104" s="396" t="s">
        <v>358</v>
      </c>
    </row>
    <row r="105" spans="1:160" customFormat="1">
      <c r="A105">
        <v>730</v>
      </c>
      <c r="B105">
        <v>1</v>
      </c>
      <c r="C105" t="s">
        <v>596</v>
      </c>
      <c r="D105" t="s">
        <v>597</v>
      </c>
      <c r="H105">
        <v>700</v>
      </c>
      <c r="I105">
        <v>41</v>
      </c>
      <c r="J105">
        <v>1</v>
      </c>
      <c r="K105">
        <v>0</v>
      </c>
      <c r="L105">
        <v>1</v>
      </c>
      <c r="M105">
        <v>0</v>
      </c>
      <c r="N105" s="1250" t="s">
        <v>598</v>
      </c>
      <c r="O105" s="1250">
        <v>0</v>
      </c>
      <c r="P105">
        <v>20</v>
      </c>
      <c r="Q105">
        <v>0</v>
      </c>
      <c r="R105">
        <v>19</v>
      </c>
      <c r="S105">
        <v>0</v>
      </c>
      <c r="T105">
        <v>1</v>
      </c>
      <c r="U105">
        <v>2</v>
      </c>
      <c r="V105">
        <v>1</v>
      </c>
      <c r="W105">
        <v>2</v>
      </c>
      <c r="X105">
        <v>21</v>
      </c>
      <c r="Y105">
        <v>2</v>
      </c>
      <c r="Z105">
        <v>20</v>
      </c>
      <c r="AA105">
        <v>2</v>
      </c>
      <c r="AB105">
        <v>5</v>
      </c>
      <c r="AC105">
        <v>0</v>
      </c>
      <c r="AD105">
        <v>4</v>
      </c>
      <c r="AE105">
        <v>0</v>
      </c>
      <c r="AF105">
        <v>1</v>
      </c>
      <c r="AG105">
        <v>0</v>
      </c>
      <c r="AH105">
        <v>2</v>
      </c>
      <c r="AI105">
        <v>0</v>
      </c>
      <c r="AJ105">
        <v>0</v>
      </c>
      <c r="AK105">
        <v>0</v>
      </c>
      <c r="AL105">
        <v>0</v>
      </c>
      <c r="AM105">
        <v>0</v>
      </c>
      <c r="AN105">
        <v>27</v>
      </c>
      <c r="AO105">
        <v>2</v>
      </c>
      <c r="AP105">
        <v>26</v>
      </c>
      <c r="AQ105">
        <v>2</v>
      </c>
      <c r="AR105">
        <v>0</v>
      </c>
      <c r="AS105">
        <v>0</v>
      </c>
      <c r="AT105">
        <v>0</v>
      </c>
      <c r="AU105">
        <v>0</v>
      </c>
      <c r="AV105">
        <v>0</v>
      </c>
      <c r="AW105">
        <v>0</v>
      </c>
      <c r="AX105">
        <v>0</v>
      </c>
      <c r="AY105">
        <v>0</v>
      </c>
      <c r="AZ105">
        <v>0</v>
      </c>
      <c r="BA105">
        <v>0</v>
      </c>
      <c r="BB105">
        <v>0</v>
      </c>
      <c r="BC105">
        <v>0</v>
      </c>
      <c r="BD105">
        <v>0</v>
      </c>
      <c r="BE105">
        <v>0</v>
      </c>
      <c r="BF105">
        <v>0</v>
      </c>
      <c r="BG105">
        <v>0</v>
      </c>
      <c r="BH105">
        <v>2</v>
      </c>
      <c r="BI105">
        <v>0</v>
      </c>
      <c r="BJ105">
        <v>2</v>
      </c>
      <c r="BK105">
        <v>2</v>
      </c>
      <c r="BL105">
        <v>1</v>
      </c>
      <c r="BM105">
        <v>0</v>
      </c>
      <c r="BN105">
        <v>2</v>
      </c>
      <c r="BO105">
        <v>2</v>
      </c>
      <c r="BP105">
        <v>0</v>
      </c>
      <c r="BQ105">
        <v>0</v>
      </c>
      <c r="BR105">
        <v>0</v>
      </c>
      <c r="BS105">
        <v>0</v>
      </c>
      <c r="BT105">
        <v>0</v>
      </c>
      <c r="BU105">
        <v>0</v>
      </c>
      <c r="BV105">
        <v>0</v>
      </c>
      <c r="BW105">
        <v>0</v>
      </c>
      <c r="BX105">
        <v>19</v>
      </c>
      <c r="BY105">
        <v>1</v>
      </c>
      <c r="BZ105">
        <v>0</v>
      </c>
      <c r="CA105">
        <v>0</v>
      </c>
      <c r="CB105">
        <v>19</v>
      </c>
      <c r="CC105">
        <v>1</v>
      </c>
      <c r="CD105">
        <v>0</v>
      </c>
      <c r="CE105">
        <v>0</v>
      </c>
      <c r="CF105">
        <v>21</v>
      </c>
      <c r="CG105">
        <v>1</v>
      </c>
      <c r="CH105">
        <v>2</v>
      </c>
      <c r="CI105">
        <v>2</v>
      </c>
      <c r="CJ105">
        <v>20</v>
      </c>
      <c r="CK105">
        <v>1</v>
      </c>
      <c r="CL105">
        <v>2</v>
      </c>
      <c r="CM105">
        <v>2</v>
      </c>
      <c r="CN105">
        <v>14</v>
      </c>
      <c r="CO105">
        <v>15</v>
      </c>
      <c r="CP105">
        <v>3</v>
      </c>
      <c r="CQ105">
        <v>0</v>
      </c>
      <c r="CR105">
        <v>1</v>
      </c>
      <c r="CS105">
        <v>6</v>
      </c>
      <c r="CT105">
        <v>1</v>
      </c>
      <c r="CU105">
        <v>0</v>
      </c>
      <c r="CV105">
        <v>0</v>
      </c>
      <c r="CW105">
        <v>0</v>
      </c>
      <c r="CX105">
        <v>0</v>
      </c>
      <c r="CY105">
        <v>0</v>
      </c>
      <c r="CZ105">
        <v>0</v>
      </c>
      <c r="DA105">
        <v>0</v>
      </c>
      <c r="DB105">
        <v>0</v>
      </c>
      <c r="DC105">
        <v>0</v>
      </c>
      <c r="DD105">
        <v>0</v>
      </c>
      <c r="DE105">
        <v>0</v>
      </c>
      <c r="DF105">
        <v>0</v>
      </c>
      <c r="DG105">
        <v>0</v>
      </c>
      <c r="DH105">
        <v>0</v>
      </c>
      <c r="DI105">
        <v>0</v>
      </c>
      <c r="DJ105">
        <v>0</v>
      </c>
      <c r="DK105" s="664"/>
      <c r="DL105" s="398">
        <v>0</v>
      </c>
      <c r="DM105" s="303">
        <v>0</v>
      </c>
      <c r="DN105" s="303">
        <v>0</v>
      </c>
      <c r="DO105" s="393">
        <v>0</v>
      </c>
      <c r="DP105" s="303">
        <v>0</v>
      </c>
      <c r="DQ105" s="303">
        <v>0</v>
      </c>
      <c r="DR105" s="303">
        <v>0</v>
      </c>
      <c r="DS105" s="393">
        <v>0</v>
      </c>
      <c r="DT105" s="303">
        <v>0</v>
      </c>
      <c r="DU105" s="303">
        <v>0</v>
      </c>
      <c r="DV105" s="303">
        <v>0</v>
      </c>
      <c r="DW105" s="303">
        <v>0</v>
      </c>
      <c r="DX105" s="303">
        <v>0</v>
      </c>
      <c r="DY105" s="303">
        <v>0</v>
      </c>
      <c r="DZ105" s="303">
        <v>0</v>
      </c>
      <c r="EA105" s="303">
        <v>0</v>
      </c>
      <c r="EB105" s="303">
        <v>0</v>
      </c>
      <c r="EC105" s="303">
        <v>0</v>
      </c>
      <c r="ED105" s="398">
        <v>0</v>
      </c>
      <c r="EE105" s="303">
        <v>0</v>
      </c>
      <c r="EF105" s="303">
        <v>0</v>
      </c>
      <c r="EG105" s="393">
        <v>0</v>
      </c>
      <c r="EH105" s="910">
        <v>0</v>
      </c>
      <c r="EI105" s="398">
        <v>29</v>
      </c>
      <c r="EJ105" s="393" t="b">
        <v>0</v>
      </c>
      <c r="EK105" s="971">
        <v>22</v>
      </c>
      <c r="EL105" s="971">
        <v>28</v>
      </c>
      <c r="EM105" s="396">
        <v>0</v>
      </c>
      <c r="EN105" s="396">
        <v>1</v>
      </c>
      <c r="EO105" s="396">
        <v>0</v>
      </c>
      <c r="EP105" s="971">
        <v>0</v>
      </c>
      <c r="EQ105" s="396">
        <v>0</v>
      </c>
      <c r="ER105" s="396">
        <v>0</v>
      </c>
      <c r="ES105" s="396">
        <v>0</v>
      </c>
      <c r="ET105" s="664"/>
      <c r="EU105" s="303"/>
      <c r="EV105" s="396" t="s">
        <v>598</v>
      </c>
      <c r="EW105" s="396" t="s">
        <v>527</v>
      </c>
      <c r="EX105" s="396" t="s">
        <v>350</v>
      </c>
      <c r="EY105" s="396">
        <v>28</v>
      </c>
      <c r="EZ105" s="396" t="s">
        <v>12</v>
      </c>
      <c r="FA105" s="396" t="s">
        <v>232</v>
      </c>
      <c r="FB105" s="396" t="s">
        <v>9</v>
      </c>
      <c r="FC105" s="396" t="s">
        <v>232</v>
      </c>
      <c r="FD105" s="396" t="s">
        <v>358</v>
      </c>
    </row>
    <row r="106" spans="1:160" customFormat="1">
      <c r="A106">
        <v>770</v>
      </c>
      <c r="B106">
        <v>1</v>
      </c>
      <c r="C106" t="s">
        <v>602</v>
      </c>
      <c r="D106" t="s">
        <v>603</v>
      </c>
      <c r="H106">
        <v>700</v>
      </c>
      <c r="I106">
        <v>41</v>
      </c>
      <c r="J106">
        <v>1</v>
      </c>
      <c r="K106">
        <v>0</v>
      </c>
      <c r="L106">
        <v>1</v>
      </c>
      <c r="M106">
        <v>0</v>
      </c>
      <c r="N106" s="1250" t="s">
        <v>514</v>
      </c>
      <c r="O106" s="1250">
        <v>0</v>
      </c>
      <c r="P106">
        <v>2</v>
      </c>
      <c r="Q106">
        <v>0</v>
      </c>
      <c r="R106">
        <v>2</v>
      </c>
      <c r="S106">
        <v>0</v>
      </c>
      <c r="T106">
        <v>0</v>
      </c>
      <c r="U106">
        <v>0</v>
      </c>
      <c r="V106">
        <v>0</v>
      </c>
      <c r="W106">
        <v>0</v>
      </c>
      <c r="X106">
        <v>2</v>
      </c>
      <c r="Y106">
        <v>0</v>
      </c>
      <c r="Z106">
        <v>2</v>
      </c>
      <c r="AA106">
        <v>0</v>
      </c>
      <c r="AB106">
        <v>0</v>
      </c>
      <c r="AC106">
        <v>0</v>
      </c>
      <c r="AD106">
        <v>0</v>
      </c>
      <c r="AE106">
        <v>0</v>
      </c>
      <c r="AF106">
        <v>0</v>
      </c>
      <c r="AG106">
        <v>0</v>
      </c>
      <c r="AH106">
        <v>0</v>
      </c>
      <c r="AI106">
        <v>0</v>
      </c>
      <c r="AJ106">
        <v>0</v>
      </c>
      <c r="AK106">
        <v>0</v>
      </c>
      <c r="AL106">
        <v>0</v>
      </c>
      <c r="AM106">
        <v>0</v>
      </c>
      <c r="AN106">
        <v>2</v>
      </c>
      <c r="AO106">
        <v>0</v>
      </c>
      <c r="AP106">
        <v>2</v>
      </c>
      <c r="AQ106">
        <v>0</v>
      </c>
      <c r="AR106">
        <v>0</v>
      </c>
      <c r="AS106">
        <v>0</v>
      </c>
      <c r="AT106">
        <v>0</v>
      </c>
      <c r="AU106">
        <v>0</v>
      </c>
      <c r="AV106">
        <v>0</v>
      </c>
      <c r="AW106">
        <v>0</v>
      </c>
      <c r="AX106">
        <v>0</v>
      </c>
      <c r="AY106">
        <v>0</v>
      </c>
      <c r="AZ106">
        <v>0</v>
      </c>
      <c r="BA106">
        <v>0</v>
      </c>
      <c r="BB106">
        <v>0</v>
      </c>
      <c r="BC106">
        <v>0</v>
      </c>
      <c r="BD106">
        <v>0</v>
      </c>
      <c r="BE106">
        <v>0</v>
      </c>
      <c r="BF106">
        <v>0</v>
      </c>
      <c r="BG106">
        <v>0</v>
      </c>
      <c r="BH106">
        <v>1</v>
      </c>
      <c r="BI106">
        <v>0</v>
      </c>
      <c r="BJ106">
        <v>0</v>
      </c>
      <c r="BK106">
        <v>0</v>
      </c>
      <c r="BL106">
        <v>1</v>
      </c>
      <c r="BM106">
        <v>0</v>
      </c>
      <c r="BN106">
        <v>0</v>
      </c>
      <c r="BO106">
        <v>0</v>
      </c>
      <c r="BP106">
        <v>0</v>
      </c>
      <c r="BQ106">
        <v>0</v>
      </c>
      <c r="BR106">
        <v>0</v>
      </c>
      <c r="BS106">
        <v>0</v>
      </c>
      <c r="BT106">
        <v>0</v>
      </c>
      <c r="BU106">
        <v>0</v>
      </c>
      <c r="BV106">
        <v>0</v>
      </c>
      <c r="BW106">
        <v>0</v>
      </c>
      <c r="BX106">
        <v>1</v>
      </c>
      <c r="BY106">
        <v>0</v>
      </c>
      <c r="BZ106">
        <v>0</v>
      </c>
      <c r="CA106">
        <v>0</v>
      </c>
      <c r="CB106">
        <v>1</v>
      </c>
      <c r="CC106">
        <v>0</v>
      </c>
      <c r="CD106">
        <v>0</v>
      </c>
      <c r="CE106">
        <v>0</v>
      </c>
      <c r="CF106">
        <v>2</v>
      </c>
      <c r="CG106">
        <v>0</v>
      </c>
      <c r="CH106">
        <v>0</v>
      </c>
      <c r="CI106">
        <v>0</v>
      </c>
      <c r="CJ106">
        <v>2</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s="664"/>
      <c r="DL106" s="398">
        <v>0</v>
      </c>
      <c r="DM106" s="303">
        <v>0</v>
      </c>
      <c r="DN106" s="303">
        <v>0</v>
      </c>
      <c r="DO106" s="393">
        <v>0</v>
      </c>
      <c r="DP106" s="303">
        <v>0</v>
      </c>
      <c r="DQ106" s="303">
        <v>0</v>
      </c>
      <c r="DR106" s="303">
        <v>0</v>
      </c>
      <c r="DS106" s="393">
        <v>0</v>
      </c>
      <c r="DT106" s="303">
        <v>0</v>
      </c>
      <c r="DU106" s="303">
        <v>0</v>
      </c>
      <c r="DV106" s="303">
        <v>0</v>
      </c>
      <c r="DW106" s="303">
        <v>0</v>
      </c>
      <c r="DX106" s="303">
        <v>0</v>
      </c>
      <c r="DY106" s="303">
        <v>0</v>
      </c>
      <c r="DZ106" s="303">
        <v>0</v>
      </c>
      <c r="EA106" s="303">
        <v>0</v>
      </c>
      <c r="EB106" s="303">
        <v>0</v>
      </c>
      <c r="EC106" s="303">
        <v>0</v>
      </c>
      <c r="ED106" s="398">
        <v>0</v>
      </c>
      <c r="EE106" s="303">
        <v>0</v>
      </c>
      <c r="EF106" s="303">
        <v>0</v>
      </c>
      <c r="EG106" s="393">
        <v>0</v>
      </c>
      <c r="EH106" s="910">
        <v>0</v>
      </c>
      <c r="EI106" s="398">
        <v>2</v>
      </c>
      <c r="EJ106" s="393" t="b">
        <v>1</v>
      </c>
      <c r="EK106" s="971">
        <v>0</v>
      </c>
      <c r="EL106" s="971">
        <v>0</v>
      </c>
      <c r="EM106" s="396">
        <v>0</v>
      </c>
      <c r="EN106" s="396">
        <v>0</v>
      </c>
      <c r="EO106" s="396">
        <v>0</v>
      </c>
      <c r="EP106" s="971">
        <v>0</v>
      </c>
      <c r="EQ106" s="396">
        <v>0</v>
      </c>
      <c r="ER106" s="396">
        <v>0</v>
      </c>
      <c r="ES106" s="396">
        <v>0</v>
      </c>
      <c r="ET106" s="664"/>
      <c r="EU106" s="303"/>
      <c r="EV106" s="396" t="s">
        <v>514</v>
      </c>
      <c r="EW106" s="396" t="s">
        <v>506</v>
      </c>
      <c r="EX106" s="396" t="s">
        <v>350</v>
      </c>
      <c r="EY106" s="396">
        <v>2</v>
      </c>
      <c r="EZ106" s="396" t="s">
        <v>11</v>
      </c>
      <c r="FA106" s="396" t="s">
        <v>232</v>
      </c>
      <c r="FB106" s="396" t="s">
        <v>9</v>
      </c>
      <c r="FC106" s="396" t="s">
        <v>232</v>
      </c>
      <c r="FD106" s="396" t="s">
        <v>358</v>
      </c>
    </row>
    <row r="107" spans="1:160" customFormat="1">
      <c r="A107">
        <v>789</v>
      </c>
      <c r="B107">
        <v>1</v>
      </c>
      <c r="C107">
        <v>0</v>
      </c>
      <c r="D107" t="s">
        <v>605</v>
      </c>
      <c r="H107">
        <v>700</v>
      </c>
      <c r="I107">
        <v>41</v>
      </c>
      <c r="J107">
        <v>1</v>
      </c>
      <c r="K107">
        <v>0</v>
      </c>
      <c r="L107">
        <v>1</v>
      </c>
      <c r="M107">
        <v>0</v>
      </c>
      <c r="N107" s="1250" t="s">
        <v>502</v>
      </c>
      <c r="O107" s="1250">
        <v>0</v>
      </c>
      <c r="P107">
        <v>6</v>
      </c>
      <c r="Q107">
        <v>1</v>
      </c>
      <c r="R107">
        <v>7</v>
      </c>
      <c r="S107">
        <v>1</v>
      </c>
      <c r="T107">
        <v>0</v>
      </c>
      <c r="U107">
        <v>0</v>
      </c>
      <c r="V107">
        <v>0</v>
      </c>
      <c r="W107">
        <v>0</v>
      </c>
      <c r="X107">
        <v>6</v>
      </c>
      <c r="Y107">
        <v>1</v>
      </c>
      <c r="Z107">
        <v>7</v>
      </c>
      <c r="AA107">
        <v>1</v>
      </c>
      <c r="AB107">
        <v>0</v>
      </c>
      <c r="AC107">
        <v>0</v>
      </c>
      <c r="AD107">
        <v>1</v>
      </c>
      <c r="AE107">
        <v>0</v>
      </c>
      <c r="AF107">
        <v>0</v>
      </c>
      <c r="AG107">
        <v>0</v>
      </c>
      <c r="AH107">
        <v>0</v>
      </c>
      <c r="AI107">
        <v>0</v>
      </c>
      <c r="AJ107">
        <v>0</v>
      </c>
      <c r="AK107">
        <v>0</v>
      </c>
      <c r="AL107">
        <v>0</v>
      </c>
      <c r="AM107">
        <v>0</v>
      </c>
      <c r="AN107">
        <v>6</v>
      </c>
      <c r="AO107">
        <v>1</v>
      </c>
      <c r="AP107">
        <v>8</v>
      </c>
      <c r="AQ107">
        <v>1</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1</v>
      </c>
      <c r="BK107">
        <v>0</v>
      </c>
      <c r="BL107">
        <v>0</v>
      </c>
      <c r="BM107">
        <v>0</v>
      </c>
      <c r="BN107">
        <v>1</v>
      </c>
      <c r="BO107">
        <v>0</v>
      </c>
      <c r="BP107">
        <v>0</v>
      </c>
      <c r="BQ107">
        <v>0</v>
      </c>
      <c r="BR107">
        <v>0</v>
      </c>
      <c r="BS107">
        <v>0</v>
      </c>
      <c r="BT107">
        <v>0</v>
      </c>
      <c r="BU107">
        <v>0</v>
      </c>
      <c r="BV107">
        <v>0</v>
      </c>
      <c r="BW107">
        <v>0</v>
      </c>
      <c r="BX107">
        <v>6</v>
      </c>
      <c r="BY107">
        <v>0</v>
      </c>
      <c r="BZ107">
        <v>0</v>
      </c>
      <c r="CA107">
        <v>0</v>
      </c>
      <c r="CB107">
        <v>7</v>
      </c>
      <c r="CC107">
        <v>0</v>
      </c>
      <c r="CD107">
        <v>0</v>
      </c>
      <c r="CE107">
        <v>0</v>
      </c>
      <c r="CF107">
        <v>6</v>
      </c>
      <c r="CG107">
        <v>0</v>
      </c>
      <c r="CH107">
        <v>1</v>
      </c>
      <c r="CI107">
        <v>0</v>
      </c>
      <c r="CJ107">
        <v>7</v>
      </c>
      <c r="CK107">
        <v>0</v>
      </c>
      <c r="CL107">
        <v>1</v>
      </c>
      <c r="CM107">
        <v>0</v>
      </c>
      <c r="CN107">
        <v>2</v>
      </c>
      <c r="CO107">
        <v>0</v>
      </c>
      <c r="CP107">
        <v>0</v>
      </c>
      <c r="CQ107">
        <v>0</v>
      </c>
      <c r="CR107">
        <v>0.2857142857142857</v>
      </c>
      <c r="CS107">
        <v>0</v>
      </c>
      <c r="CT107">
        <v>0</v>
      </c>
      <c r="CU107">
        <v>0</v>
      </c>
      <c r="CV107">
        <v>0</v>
      </c>
      <c r="CW107">
        <v>0</v>
      </c>
      <c r="CX107">
        <v>0</v>
      </c>
      <c r="CY107">
        <v>0</v>
      </c>
      <c r="CZ107">
        <v>0</v>
      </c>
      <c r="DA107">
        <v>0</v>
      </c>
      <c r="DB107">
        <v>0</v>
      </c>
      <c r="DC107">
        <v>0</v>
      </c>
      <c r="DD107">
        <v>0</v>
      </c>
      <c r="DE107">
        <v>0</v>
      </c>
      <c r="DF107">
        <v>0</v>
      </c>
      <c r="DG107">
        <v>0</v>
      </c>
      <c r="DH107">
        <v>0</v>
      </c>
      <c r="DI107">
        <v>0</v>
      </c>
      <c r="DJ107">
        <v>0</v>
      </c>
      <c r="DK107" s="664"/>
      <c r="DL107" s="398">
        <v>0</v>
      </c>
      <c r="DM107" s="303">
        <v>0</v>
      </c>
      <c r="DN107" s="303">
        <v>0</v>
      </c>
      <c r="DO107" s="393">
        <v>0</v>
      </c>
      <c r="DP107" s="303">
        <v>0</v>
      </c>
      <c r="DQ107" s="303">
        <v>0</v>
      </c>
      <c r="DR107" s="303">
        <v>0</v>
      </c>
      <c r="DS107" s="393">
        <v>0</v>
      </c>
      <c r="DT107" s="303">
        <v>0</v>
      </c>
      <c r="DU107" s="303">
        <v>0</v>
      </c>
      <c r="DV107" s="303">
        <v>0</v>
      </c>
      <c r="DW107" s="303">
        <v>0</v>
      </c>
      <c r="DX107" s="303">
        <v>0</v>
      </c>
      <c r="DY107" s="303">
        <v>0</v>
      </c>
      <c r="DZ107" s="303">
        <v>0</v>
      </c>
      <c r="EA107" s="303">
        <v>0</v>
      </c>
      <c r="EB107" s="303">
        <v>0</v>
      </c>
      <c r="EC107" s="303">
        <v>0</v>
      </c>
      <c r="ED107" s="398">
        <v>0</v>
      </c>
      <c r="EE107" s="303">
        <v>0</v>
      </c>
      <c r="EF107" s="303">
        <v>0</v>
      </c>
      <c r="EG107" s="393">
        <v>0</v>
      </c>
      <c r="EH107" s="910">
        <v>0</v>
      </c>
      <c r="EI107" s="398">
        <v>7</v>
      </c>
      <c r="EJ107" s="393" t="b">
        <v>0</v>
      </c>
      <c r="EK107" s="971">
        <v>0</v>
      </c>
      <c r="EL107" s="971">
        <v>0</v>
      </c>
      <c r="EM107" s="396">
        <v>0</v>
      </c>
      <c r="EN107" s="396">
        <v>0</v>
      </c>
      <c r="EO107" s="396">
        <v>0</v>
      </c>
      <c r="EP107" s="971">
        <v>0</v>
      </c>
      <c r="EQ107" s="396">
        <v>0</v>
      </c>
      <c r="ER107" s="396">
        <v>0</v>
      </c>
      <c r="ES107" s="396">
        <v>0</v>
      </c>
      <c r="ET107" s="664"/>
      <c r="EU107" s="303"/>
      <c r="EV107" s="396" t="s">
        <v>502</v>
      </c>
      <c r="EW107" s="396" t="s">
        <v>503</v>
      </c>
      <c r="EX107" s="396" t="s">
        <v>350</v>
      </c>
      <c r="EY107" s="396">
        <v>9</v>
      </c>
      <c r="EZ107" s="396" t="s">
        <v>11</v>
      </c>
      <c r="FA107" s="396" t="s">
        <v>232</v>
      </c>
      <c r="FB107" s="396" t="s">
        <v>9</v>
      </c>
      <c r="FC107" s="396" t="s">
        <v>232</v>
      </c>
      <c r="FD107" s="396" t="s">
        <v>358</v>
      </c>
    </row>
    <row r="108" spans="1:160" customFormat="1">
      <c r="A108">
        <v>806</v>
      </c>
      <c r="B108">
        <v>1</v>
      </c>
      <c r="C108" t="s">
        <v>606</v>
      </c>
      <c r="D108" t="s">
        <v>607</v>
      </c>
      <c r="H108">
        <v>700</v>
      </c>
      <c r="I108">
        <v>41</v>
      </c>
      <c r="J108">
        <v>1</v>
      </c>
      <c r="K108">
        <v>0</v>
      </c>
      <c r="L108">
        <v>1</v>
      </c>
      <c r="M108">
        <v>0</v>
      </c>
      <c r="N108" s="1250" t="s">
        <v>502</v>
      </c>
      <c r="O108" s="1250">
        <v>0</v>
      </c>
      <c r="P108">
        <v>9</v>
      </c>
      <c r="Q108">
        <v>0</v>
      </c>
      <c r="R108">
        <v>9</v>
      </c>
      <c r="S108">
        <v>0</v>
      </c>
      <c r="T108">
        <v>0</v>
      </c>
      <c r="U108">
        <v>1</v>
      </c>
      <c r="V108">
        <v>0</v>
      </c>
      <c r="W108">
        <v>1</v>
      </c>
      <c r="X108">
        <v>9</v>
      </c>
      <c r="Y108">
        <v>1</v>
      </c>
      <c r="Z108">
        <v>9</v>
      </c>
      <c r="AA108">
        <v>1</v>
      </c>
      <c r="AB108">
        <v>0</v>
      </c>
      <c r="AC108">
        <v>0</v>
      </c>
      <c r="AD108">
        <v>0</v>
      </c>
      <c r="AE108">
        <v>0</v>
      </c>
      <c r="AF108">
        <v>0</v>
      </c>
      <c r="AG108">
        <v>0</v>
      </c>
      <c r="AH108">
        <v>0</v>
      </c>
      <c r="AI108">
        <v>0</v>
      </c>
      <c r="AJ108">
        <v>0</v>
      </c>
      <c r="AK108">
        <v>0</v>
      </c>
      <c r="AL108">
        <v>0</v>
      </c>
      <c r="AM108">
        <v>0</v>
      </c>
      <c r="AN108">
        <v>9</v>
      </c>
      <c r="AO108">
        <v>1</v>
      </c>
      <c r="AP108">
        <v>9</v>
      </c>
      <c r="AQ108">
        <v>1</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1</v>
      </c>
      <c r="BK108">
        <v>1</v>
      </c>
      <c r="BL108">
        <v>0</v>
      </c>
      <c r="BM108">
        <v>0</v>
      </c>
      <c r="BN108">
        <v>1</v>
      </c>
      <c r="BO108">
        <v>1</v>
      </c>
      <c r="BP108">
        <v>0</v>
      </c>
      <c r="BQ108">
        <v>0</v>
      </c>
      <c r="BR108">
        <v>0</v>
      </c>
      <c r="BS108">
        <v>0</v>
      </c>
      <c r="BT108">
        <v>0</v>
      </c>
      <c r="BU108">
        <v>0</v>
      </c>
      <c r="BV108">
        <v>0</v>
      </c>
      <c r="BW108">
        <v>0</v>
      </c>
      <c r="BX108">
        <v>9</v>
      </c>
      <c r="BY108">
        <v>0</v>
      </c>
      <c r="BZ108">
        <v>0</v>
      </c>
      <c r="CA108">
        <v>0</v>
      </c>
      <c r="CB108">
        <v>9</v>
      </c>
      <c r="CC108">
        <v>0</v>
      </c>
      <c r="CD108">
        <v>0</v>
      </c>
      <c r="CE108">
        <v>0</v>
      </c>
      <c r="CF108">
        <v>9</v>
      </c>
      <c r="CG108">
        <v>0</v>
      </c>
      <c r="CH108">
        <v>1</v>
      </c>
      <c r="CI108">
        <v>1</v>
      </c>
      <c r="CJ108">
        <v>9</v>
      </c>
      <c r="CK108">
        <v>0</v>
      </c>
      <c r="CL108">
        <v>1</v>
      </c>
      <c r="CM108">
        <v>1</v>
      </c>
      <c r="CN108">
        <v>1</v>
      </c>
      <c r="CO108">
        <v>1</v>
      </c>
      <c r="CP108">
        <v>1</v>
      </c>
      <c r="CQ108">
        <v>0</v>
      </c>
      <c r="CR108">
        <v>0.2</v>
      </c>
      <c r="CS108">
        <v>1</v>
      </c>
      <c r="CT108">
        <v>1</v>
      </c>
      <c r="CU108">
        <v>1</v>
      </c>
      <c r="CV108">
        <v>0</v>
      </c>
      <c r="CW108">
        <v>0</v>
      </c>
      <c r="CX108">
        <v>0</v>
      </c>
      <c r="CY108">
        <v>0</v>
      </c>
      <c r="CZ108">
        <v>0</v>
      </c>
      <c r="DA108">
        <v>0</v>
      </c>
      <c r="DB108">
        <v>1</v>
      </c>
      <c r="DC108">
        <v>0</v>
      </c>
      <c r="DD108">
        <v>0</v>
      </c>
      <c r="DE108">
        <v>0</v>
      </c>
      <c r="DF108">
        <v>1</v>
      </c>
      <c r="DG108">
        <v>0</v>
      </c>
      <c r="DH108">
        <v>0</v>
      </c>
      <c r="DI108">
        <v>0</v>
      </c>
      <c r="DJ108">
        <v>0</v>
      </c>
      <c r="DK108" s="664"/>
      <c r="DL108" s="398">
        <v>0</v>
      </c>
      <c r="DM108" s="303">
        <v>0</v>
      </c>
      <c r="DN108" s="303">
        <v>0</v>
      </c>
      <c r="DO108" s="393">
        <v>0</v>
      </c>
      <c r="DP108" s="303">
        <v>0</v>
      </c>
      <c r="DQ108" s="303">
        <v>0</v>
      </c>
      <c r="DR108" s="303">
        <v>0</v>
      </c>
      <c r="DS108" s="393">
        <v>0</v>
      </c>
      <c r="DT108" s="303">
        <v>0</v>
      </c>
      <c r="DU108" s="303">
        <v>0</v>
      </c>
      <c r="DV108" s="303">
        <v>0</v>
      </c>
      <c r="DW108" s="303">
        <v>0</v>
      </c>
      <c r="DX108" s="303">
        <v>0</v>
      </c>
      <c r="DY108" s="303">
        <v>0</v>
      </c>
      <c r="DZ108" s="303">
        <v>0</v>
      </c>
      <c r="EA108" s="303">
        <v>0</v>
      </c>
      <c r="EB108" s="303">
        <v>0</v>
      </c>
      <c r="EC108" s="303">
        <v>0</v>
      </c>
      <c r="ED108" s="398">
        <v>0</v>
      </c>
      <c r="EE108" s="303">
        <v>0</v>
      </c>
      <c r="EF108" s="303">
        <v>0</v>
      </c>
      <c r="EG108" s="393">
        <v>0</v>
      </c>
      <c r="EH108" s="910">
        <v>0</v>
      </c>
      <c r="EI108" s="398">
        <v>10</v>
      </c>
      <c r="EJ108" s="393" t="b">
        <v>1</v>
      </c>
      <c r="EK108" s="971">
        <v>8</v>
      </c>
      <c r="EL108" s="971">
        <v>10</v>
      </c>
      <c r="EM108" s="396">
        <v>0</v>
      </c>
      <c r="EN108" s="396">
        <v>1</v>
      </c>
      <c r="EO108" s="396">
        <v>0</v>
      </c>
      <c r="EP108" s="971">
        <v>10</v>
      </c>
      <c r="EQ108" s="396">
        <v>0</v>
      </c>
      <c r="ER108" s="396">
        <v>1</v>
      </c>
      <c r="ES108" s="396">
        <v>0</v>
      </c>
      <c r="ET108" s="664"/>
      <c r="EU108" s="303"/>
      <c r="EV108" s="396" t="s">
        <v>502</v>
      </c>
      <c r="EW108" s="396" t="s">
        <v>503</v>
      </c>
      <c r="EX108" s="396" t="s">
        <v>350</v>
      </c>
      <c r="EY108" s="396">
        <v>10</v>
      </c>
      <c r="EZ108" s="396" t="s">
        <v>11</v>
      </c>
      <c r="FA108" s="396" t="s">
        <v>232</v>
      </c>
      <c r="FB108" s="396" t="s">
        <v>9</v>
      </c>
      <c r="FC108" s="396" t="s">
        <v>232</v>
      </c>
      <c r="FD108" s="396" t="s">
        <v>358</v>
      </c>
    </row>
    <row r="109" spans="1:160" customFormat="1">
      <c r="A109">
        <v>811</v>
      </c>
      <c r="B109">
        <v>1</v>
      </c>
      <c r="C109" t="s">
        <v>608</v>
      </c>
      <c r="D109" t="s">
        <v>609</v>
      </c>
      <c r="H109">
        <v>700</v>
      </c>
      <c r="I109">
        <v>41</v>
      </c>
      <c r="J109">
        <v>1</v>
      </c>
      <c r="K109">
        <v>0</v>
      </c>
      <c r="L109">
        <v>1</v>
      </c>
      <c r="M109">
        <v>0</v>
      </c>
      <c r="N109" s="1250" t="s">
        <v>515</v>
      </c>
      <c r="O109" s="1250">
        <v>0</v>
      </c>
      <c r="P109">
        <v>28</v>
      </c>
      <c r="Q109">
        <v>1</v>
      </c>
      <c r="R109">
        <v>29</v>
      </c>
      <c r="S109">
        <v>1</v>
      </c>
      <c r="T109">
        <v>1</v>
      </c>
      <c r="U109">
        <v>2</v>
      </c>
      <c r="V109">
        <v>2</v>
      </c>
      <c r="W109">
        <v>2</v>
      </c>
      <c r="X109">
        <v>29</v>
      </c>
      <c r="Y109">
        <v>3</v>
      </c>
      <c r="Z109">
        <v>31</v>
      </c>
      <c r="AA109">
        <v>3</v>
      </c>
      <c r="AB109">
        <v>0</v>
      </c>
      <c r="AC109">
        <v>0</v>
      </c>
      <c r="AD109">
        <v>0</v>
      </c>
      <c r="AE109">
        <v>0</v>
      </c>
      <c r="AF109">
        <v>0</v>
      </c>
      <c r="AG109">
        <v>0</v>
      </c>
      <c r="AH109">
        <v>0</v>
      </c>
      <c r="AI109">
        <v>0</v>
      </c>
      <c r="AJ109">
        <v>0</v>
      </c>
      <c r="AK109">
        <v>0</v>
      </c>
      <c r="AL109">
        <v>0</v>
      </c>
      <c r="AM109">
        <v>0</v>
      </c>
      <c r="AN109">
        <v>29</v>
      </c>
      <c r="AO109">
        <v>3</v>
      </c>
      <c r="AP109">
        <v>31</v>
      </c>
      <c r="AQ109">
        <v>3</v>
      </c>
      <c r="AR109">
        <v>0</v>
      </c>
      <c r="AS109">
        <v>0</v>
      </c>
      <c r="AT109">
        <v>0</v>
      </c>
      <c r="AU109">
        <v>0</v>
      </c>
      <c r="AV109">
        <v>0</v>
      </c>
      <c r="AW109">
        <v>0</v>
      </c>
      <c r="AX109">
        <v>0</v>
      </c>
      <c r="AY109">
        <v>0</v>
      </c>
      <c r="AZ109">
        <v>0</v>
      </c>
      <c r="BA109">
        <v>0</v>
      </c>
      <c r="BB109">
        <v>0</v>
      </c>
      <c r="BC109">
        <v>0</v>
      </c>
      <c r="BD109">
        <v>0</v>
      </c>
      <c r="BE109">
        <v>0</v>
      </c>
      <c r="BF109">
        <v>0</v>
      </c>
      <c r="BG109">
        <v>0</v>
      </c>
      <c r="BH109">
        <v>8</v>
      </c>
      <c r="BI109">
        <v>1</v>
      </c>
      <c r="BJ109">
        <v>2</v>
      </c>
      <c r="BK109">
        <v>1</v>
      </c>
      <c r="BL109">
        <v>10</v>
      </c>
      <c r="BM109">
        <v>2</v>
      </c>
      <c r="BN109">
        <v>2</v>
      </c>
      <c r="BO109">
        <v>1</v>
      </c>
      <c r="BP109">
        <v>0</v>
      </c>
      <c r="BQ109">
        <v>0</v>
      </c>
      <c r="BR109">
        <v>0</v>
      </c>
      <c r="BS109">
        <v>0</v>
      </c>
      <c r="BT109">
        <v>0</v>
      </c>
      <c r="BU109">
        <v>0</v>
      </c>
      <c r="BV109">
        <v>0</v>
      </c>
      <c r="BW109">
        <v>0</v>
      </c>
      <c r="BX109">
        <v>21</v>
      </c>
      <c r="BY109">
        <v>0</v>
      </c>
      <c r="BZ109">
        <v>1</v>
      </c>
      <c r="CA109">
        <v>1</v>
      </c>
      <c r="CB109">
        <v>21</v>
      </c>
      <c r="CC109">
        <v>0</v>
      </c>
      <c r="CD109">
        <v>1</v>
      </c>
      <c r="CE109">
        <v>1</v>
      </c>
      <c r="CF109">
        <v>29</v>
      </c>
      <c r="CG109">
        <v>1</v>
      </c>
      <c r="CH109">
        <v>3</v>
      </c>
      <c r="CI109">
        <v>2</v>
      </c>
      <c r="CJ109">
        <v>31</v>
      </c>
      <c r="CK109">
        <v>2</v>
      </c>
      <c r="CL109">
        <v>3</v>
      </c>
      <c r="CM109">
        <v>2</v>
      </c>
      <c r="CN109">
        <v>8</v>
      </c>
      <c r="CO109">
        <v>6</v>
      </c>
      <c r="CP109">
        <v>3</v>
      </c>
      <c r="CQ109">
        <v>0</v>
      </c>
      <c r="CR109">
        <v>0.4375</v>
      </c>
      <c r="CS109">
        <v>8</v>
      </c>
      <c r="CT109">
        <v>1</v>
      </c>
      <c r="CU109">
        <v>0</v>
      </c>
      <c r="CV109">
        <v>0</v>
      </c>
      <c r="CW109">
        <v>0</v>
      </c>
      <c r="CX109">
        <v>0</v>
      </c>
      <c r="CY109">
        <v>0</v>
      </c>
      <c r="CZ109">
        <v>1</v>
      </c>
      <c r="DA109">
        <v>1</v>
      </c>
      <c r="DB109">
        <v>3</v>
      </c>
      <c r="DC109">
        <v>0</v>
      </c>
      <c r="DD109">
        <v>0</v>
      </c>
      <c r="DE109">
        <v>0</v>
      </c>
      <c r="DF109">
        <v>1</v>
      </c>
      <c r="DG109">
        <v>1</v>
      </c>
      <c r="DH109">
        <v>0</v>
      </c>
      <c r="DI109">
        <v>0</v>
      </c>
      <c r="DJ109">
        <v>0</v>
      </c>
      <c r="DK109" s="664"/>
      <c r="DL109" s="398">
        <v>0</v>
      </c>
      <c r="DM109" s="303">
        <v>0</v>
      </c>
      <c r="DN109" s="303">
        <v>0</v>
      </c>
      <c r="DO109" s="393">
        <v>0</v>
      </c>
      <c r="DP109" s="303">
        <v>0</v>
      </c>
      <c r="DQ109" s="303">
        <v>0</v>
      </c>
      <c r="DR109" s="303">
        <v>0</v>
      </c>
      <c r="DS109" s="393">
        <v>0</v>
      </c>
      <c r="DT109" s="303">
        <v>0</v>
      </c>
      <c r="DU109" s="303">
        <v>0</v>
      </c>
      <c r="DV109" s="303">
        <v>0</v>
      </c>
      <c r="DW109" s="303">
        <v>0</v>
      </c>
      <c r="DX109" s="303">
        <v>0</v>
      </c>
      <c r="DY109" s="303">
        <v>0</v>
      </c>
      <c r="DZ109" s="303">
        <v>0</v>
      </c>
      <c r="EA109" s="303">
        <v>0</v>
      </c>
      <c r="EB109" s="303">
        <v>0</v>
      </c>
      <c r="EC109" s="303">
        <v>0</v>
      </c>
      <c r="ED109" s="398">
        <v>0</v>
      </c>
      <c r="EE109" s="303">
        <v>0</v>
      </c>
      <c r="EF109" s="303">
        <v>0</v>
      </c>
      <c r="EG109" s="393">
        <v>0</v>
      </c>
      <c r="EH109" s="910">
        <v>0</v>
      </c>
      <c r="EI109" s="398">
        <v>32</v>
      </c>
      <c r="EJ109" s="393" t="b">
        <v>0</v>
      </c>
      <c r="EK109" s="971">
        <v>23</v>
      </c>
      <c r="EL109" s="971">
        <v>34</v>
      </c>
      <c r="EM109" s="396">
        <v>0</v>
      </c>
      <c r="EN109" s="396">
        <v>0</v>
      </c>
      <c r="EO109" s="396">
        <v>1</v>
      </c>
      <c r="EP109" s="971">
        <v>34</v>
      </c>
      <c r="EQ109" s="396">
        <v>0</v>
      </c>
      <c r="ER109" s="396">
        <v>1</v>
      </c>
      <c r="ES109" s="396">
        <v>0</v>
      </c>
      <c r="ET109" s="664"/>
      <c r="EU109" s="303"/>
      <c r="EV109" s="396" t="s">
        <v>515</v>
      </c>
      <c r="EW109" s="396" t="s">
        <v>503</v>
      </c>
      <c r="EX109" s="396" t="s">
        <v>350</v>
      </c>
      <c r="EY109" s="396">
        <v>34</v>
      </c>
      <c r="EZ109" s="396" t="s">
        <v>12</v>
      </c>
      <c r="FA109" s="396" t="s">
        <v>232</v>
      </c>
      <c r="FB109" s="396" t="s">
        <v>9</v>
      </c>
      <c r="FC109" s="396" t="s">
        <v>232</v>
      </c>
      <c r="FD109" s="396" t="s">
        <v>358</v>
      </c>
    </row>
    <row r="110" spans="1:160" customFormat="1">
      <c r="A110">
        <v>812</v>
      </c>
      <c r="B110">
        <v>1</v>
      </c>
      <c r="C110" t="s">
        <v>610</v>
      </c>
      <c r="D110" t="s">
        <v>611</v>
      </c>
      <c r="H110">
        <v>700</v>
      </c>
      <c r="I110">
        <v>42</v>
      </c>
      <c r="J110">
        <v>1</v>
      </c>
      <c r="K110">
        <v>0</v>
      </c>
      <c r="L110">
        <v>1</v>
      </c>
      <c r="M110">
        <v>0</v>
      </c>
      <c r="N110" s="1250" t="s">
        <v>502</v>
      </c>
      <c r="O110" s="1250">
        <v>0</v>
      </c>
      <c r="P110">
        <v>35</v>
      </c>
      <c r="Q110">
        <v>2</v>
      </c>
      <c r="R110">
        <v>34</v>
      </c>
      <c r="S110">
        <v>2</v>
      </c>
      <c r="T110">
        <v>2</v>
      </c>
      <c r="U110">
        <v>0</v>
      </c>
      <c r="V110">
        <v>2</v>
      </c>
      <c r="W110">
        <v>0</v>
      </c>
      <c r="X110">
        <v>37</v>
      </c>
      <c r="Y110">
        <v>2</v>
      </c>
      <c r="Z110">
        <v>36</v>
      </c>
      <c r="AA110">
        <v>2</v>
      </c>
      <c r="AB110">
        <v>3</v>
      </c>
      <c r="AC110">
        <v>0</v>
      </c>
      <c r="AD110">
        <v>0</v>
      </c>
      <c r="AE110">
        <v>0</v>
      </c>
      <c r="AF110">
        <v>0</v>
      </c>
      <c r="AG110">
        <v>0</v>
      </c>
      <c r="AH110">
        <v>0</v>
      </c>
      <c r="AI110">
        <v>0</v>
      </c>
      <c r="AJ110">
        <v>0</v>
      </c>
      <c r="AK110">
        <v>0</v>
      </c>
      <c r="AL110">
        <v>0</v>
      </c>
      <c r="AM110">
        <v>0</v>
      </c>
      <c r="AN110">
        <v>40</v>
      </c>
      <c r="AO110">
        <v>2</v>
      </c>
      <c r="AP110">
        <v>36</v>
      </c>
      <c r="AQ110">
        <v>2</v>
      </c>
      <c r="AR110">
        <v>0</v>
      </c>
      <c r="AS110">
        <v>0</v>
      </c>
      <c r="AT110">
        <v>0</v>
      </c>
      <c r="AU110">
        <v>0</v>
      </c>
      <c r="AV110">
        <v>0</v>
      </c>
      <c r="AW110">
        <v>0</v>
      </c>
      <c r="AX110">
        <v>0</v>
      </c>
      <c r="AY110">
        <v>0</v>
      </c>
      <c r="AZ110">
        <v>0</v>
      </c>
      <c r="BA110">
        <v>0</v>
      </c>
      <c r="BB110">
        <v>0</v>
      </c>
      <c r="BC110">
        <v>0</v>
      </c>
      <c r="BD110">
        <v>0</v>
      </c>
      <c r="BE110">
        <v>0</v>
      </c>
      <c r="BF110">
        <v>0</v>
      </c>
      <c r="BG110">
        <v>0</v>
      </c>
      <c r="BH110">
        <v>3</v>
      </c>
      <c r="BI110">
        <v>2</v>
      </c>
      <c r="BJ110">
        <v>2</v>
      </c>
      <c r="BK110">
        <v>0</v>
      </c>
      <c r="BL110">
        <v>3</v>
      </c>
      <c r="BM110">
        <v>2</v>
      </c>
      <c r="BN110">
        <v>2</v>
      </c>
      <c r="BO110">
        <v>0</v>
      </c>
      <c r="BP110">
        <v>0</v>
      </c>
      <c r="BQ110">
        <v>0</v>
      </c>
      <c r="BR110">
        <v>0</v>
      </c>
      <c r="BS110">
        <v>0</v>
      </c>
      <c r="BT110">
        <v>0</v>
      </c>
      <c r="BU110">
        <v>0</v>
      </c>
      <c r="BV110">
        <v>0</v>
      </c>
      <c r="BW110">
        <v>0</v>
      </c>
      <c r="BX110">
        <v>34</v>
      </c>
      <c r="BY110">
        <v>0</v>
      </c>
      <c r="BZ110">
        <v>0</v>
      </c>
      <c r="CA110">
        <v>0</v>
      </c>
      <c r="CB110">
        <v>33</v>
      </c>
      <c r="CC110">
        <v>0</v>
      </c>
      <c r="CD110">
        <v>0</v>
      </c>
      <c r="CE110">
        <v>0</v>
      </c>
      <c r="CF110">
        <v>37</v>
      </c>
      <c r="CG110">
        <v>2</v>
      </c>
      <c r="CH110">
        <v>2</v>
      </c>
      <c r="CI110">
        <v>0</v>
      </c>
      <c r="CJ110">
        <v>36</v>
      </c>
      <c r="CK110">
        <v>2</v>
      </c>
      <c r="CL110">
        <v>2</v>
      </c>
      <c r="CM110">
        <v>0</v>
      </c>
      <c r="CN110">
        <v>2</v>
      </c>
      <c r="CO110">
        <v>6</v>
      </c>
      <c r="CP110">
        <v>2</v>
      </c>
      <c r="CQ110">
        <v>0</v>
      </c>
      <c r="CR110">
        <v>0.19047619047619047</v>
      </c>
      <c r="CS110">
        <v>4</v>
      </c>
      <c r="CT110">
        <v>0</v>
      </c>
      <c r="CU110">
        <v>0</v>
      </c>
      <c r="CV110">
        <v>0</v>
      </c>
      <c r="CW110">
        <v>0</v>
      </c>
      <c r="CX110">
        <v>0</v>
      </c>
      <c r="CY110">
        <v>0</v>
      </c>
      <c r="CZ110">
        <v>1</v>
      </c>
      <c r="DA110">
        <v>1</v>
      </c>
      <c r="DB110">
        <v>9</v>
      </c>
      <c r="DC110">
        <v>0</v>
      </c>
      <c r="DD110">
        <v>0</v>
      </c>
      <c r="DE110">
        <v>0</v>
      </c>
      <c r="DF110">
        <v>1</v>
      </c>
      <c r="DG110">
        <v>1</v>
      </c>
      <c r="DH110">
        <v>0</v>
      </c>
      <c r="DI110">
        <v>0</v>
      </c>
      <c r="DJ110">
        <v>0</v>
      </c>
      <c r="DK110" s="664"/>
      <c r="DL110" s="398">
        <v>0</v>
      </c>
      <c r="DM110" s="303">
        <v>0</v>
      </c>
      <c r="DN110" s="303">
        <v>0</v>
      </c>
      <c r="DO110" s="393">
        <v>0</v>
      </c>
      <c r="DP110" s="303">
        <v>0</v>
      </c>
      <c r="DQ110" s="303">
        <v>0</v>
      </c>
      <c r="DR110" s="303">
        <v>0</v>
      </c>
      <c r="DS110" s="393">
        <v>0</v>
      </c>
      <c r="DT110" s="303">
        <v>0</v>
      </c>
      <c r="DU110" s="303">
        <v>0</v>
      </c>
      <c r="DV110" s="303">
        <v>0</v>
      </c>
      <c r="DW110" s="303">
        <v>0</v>
      </c>
      <c r="DX110" s="303">
        <v>0</v>
      </c>
      <c r="DY110" s="303">
        <v>0</v>
      </c>
      <c r="DZ110" s="303">
        <v>0</v>
      </c>
      <c r="EA110" s="303">
        <v>0</v>
      </c>
      <c r="EB110" s="303">
        <v>0</v>
      </c>
      <c r="EC110" s="303">
        <v>0</v>
      </c>
      <c r="ED110" s="398">
        <v>0</v>
      </c>
      <c r="EE110" s="303">
        <v>0</v>
      </c>
      <c r="EF110" s="303">
        <v>0</v>
      </c>
      <c r="EG110" s="393">
        <v>0</v>
      </c>
      <c r="EH110" s="910">
        <v>0</v>
      </c>
      <c r="EI110" s="398">
        <v>42</v>
      </c>
      <c r="EJ110" s="393" t="b">
        <v>0</v>
      </c>
      <c r="EK110" s="971">
        <v>25</v>
      </c>
      <c r="EL110" s="971">
        <v>38</v>
      </c>
      <c r="EM110" s="396">
        <v>0</v>
      </c>
      <c r="EN110" s="396">
        <v>1</v>
      </c>
      <c r="EO110" s="396">
        <v>0</v>
      </c>
      <c r="EP110" s="971">
        <v>38</v>
      </c>
      <c r="EQ110" s="396">
        <v>0</v>
      </c>
      <c r="ER110" s="396">
        <v>1</v>
      </c>
      <c r="ES110" s="396">
        <v>0</v>
      </c>
      <c r="ET110" s="664"/>
      <c r="EU110" s="303"/>
      <c r="EV110" s="396" t="s">
        <v>502</v>
      </c>
      <c r="EW110" s="396" t="s">
        <v>503</v>
      </c>
      <c r="EX110" s="396" t="s">
        <v>350</v>
      </c>
      <c r="EY110" s="396">
        <v>38</v>
      </c>
      <c r="EZ110" s="396" t="s">
        <v>12</v>
      </c>
      <c r="FA110" s="396" t="s">
        <v>232</v>
      </c>
      <c r="FB110" s="396" t="s">
        <v>9</v>
      </c>
      <c r="FC110" s="396" t="s">
        <v>232</v>
      </c>
      <c r="FD110" s="396" t="s">
        <v>358</v>
      </c>
    </row>
    <row r="111" spans="1:160" customFormat="1">
      <c r="A111">
        <v>819</v>
      </c>
      <c r="B111">
        <v>1</v>
      </c>
      <c r="C111">
        <v>0</v>
      </c>
      <c r="D111" t="s">
        <v>612</v>
      </c>
      <c r="H111">
        <v>700</v>
      </c>
      <c r="I111">
        <v>68</v>
      </c>
      <c r="J111">
        <v>1</v>
      </c>
      <c r="K111">
        <v>0</v>
      </c>
      <c r="L111">
        <v>1</v>
      </c>
      <c r="M111">
        <v>0</v>
      </c>
      <c r="N111" s="1250" t="s">
        <v>502</v>
      </c>
      <c r="O111" s="1250">
        <v>0</v>
      </c>
      <c r="P111">
        <v>1</v>
      </c>
      <c r="Q111">
        <v>0</v>
      </c>
      <c r="R111">
        <v>1</v>
      </c>
      <c r="S111">
        <v>0</v>
      </c>
      <c r="T111">
        <v>0</v>
      </c>
      <c r="U111">
        <v>0</v>
      </c>
      <c r="V111">
        <v>0</v>
      </c>
      <c r="W111">
        <v>0</v>
      </c>
      <c r="X111">
        <v>1</v>
      </c>
      <c r="Y111">
        <v>0</v>
      </c>
      <c r="Z111">
        <v>1</v>
      </c>
      <c r="AA111">
        <v>0</v>
      </c>
      <c r="AB111">
        <v>0</v>
      </c>
      <c r="AC111">
        <v>0</v>
      </c>
      <c r="AD111">
        <v>0</v>
      </c>
      <c r="AE111">
        <v>0</v>
      </c>
      <c r="AF111">
        <v>0</v>
      </c>
      <c r="AG111">
        <v>0</v>
      </c>
      <c r="AH111">
        <v>0</v>
      </c>
      <c r="AI111">
        <v>0</v>
      </c>
      <c r="AJ111">
        <v>0</v>
      </c>
      <c r="AK111">
        <v>0</v>
      </c>
      <c r="AL111">
        <v>0</v>
      </c>
      <c r="AM111">
        <v>0</v>
      </c>
      <c r="AN111">
        <v>1</v>
      </c>
      <c r="AO111">
        <v>0</v>
      </c>
      <c r="AP111">
        <v>1</v>
      </c>
      <c r="AQ111">
        <v>0</v>
      </c>
      <c r="AR111">
        <v>0</v>
      </c>
      <c r="AS111">
        <v>0</v>
      </c>
      <c r="AT111">
        <v>0</v>
      </c>
      <c r="AU111">
        <v>0</v>
      </c>
      <c r="AV111">
        <v>0</v>
      </c>
      <c r="AW111">
        <v>0</v>
      </c>
      <c r="AX111">
        <v>0</v>
      </c>
      <c r="AY111">
        <v>0</v>
      </c>
      <c r="AZ111">
        <v>0</v>
      </c>
      <c r="BA111">
        <v>0</v>
      </c>
      <c r="BB111">
        <v>0</v>
      </c>
      <c r="BC111">
        <v>0</v>
      </c>
      <c r="BD111">
        <v>0</v>
      </c>
      <c r="BE111">
        <v>0</v>
      </c>
      <c r="BF111">
        <v>0</v>
      </c>
      <c r="BG111">
        <v>0</v>
      </c>
      <c r="BH111">
        <v>1</v>
      </c>
      <c r="BI111">
        <v>0</v>
      </c>
      <c r="BJ111">
        <v>0</v>
      </c>
      <c r="BK111">
        <v>0</v>
      </c>
      <c r="BL111">
        <v>1</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1</v>
      </c>
      <c r="CG111">
        <v>0</v>
      </c>
      <c r="CH111">
        <v>0</v>
      </c>
      <c r="CI111">
        <v>0</v>
      </c>
      <c r="CJ111">
        <v>1</v>
      </c>
      <c r="CK111">
        <v>0</v>
      </c>
      <c r="CL111">
        <v>0</v>
      </c>
      <c r="CM111">
        <v>0</v>
      </c>
      <c r="CN111">
        <v>1</v>
      </c>
      <c r="CO111">
        <v>1</v>
      </c>
      <c r="CP111">
        <v>1</v>
      </c>
      <c r="CQ111">
        <v>0</v>
      </c>
      <c r="CR111">
        <v>2</v>
      </c>
      <c r="CS111">
        <v>0</v>
      </c>
      <c r="CT111">
        <v>0</v>
      </c>
      <c r="CU111">
        <v>0</v>
      </c>
      <c r="CV111">
        <v>0</v>
      </c>
      <c r="CW111">
        <v>0</v>
      </c>
      <c r="CX111">
        <v>0</v>
      </c>
      <c r="CY111">
        <v>0</v>
      </c>
      <c r="CZ111">
        <v>0</v>
      </c>
      <c r="DA111">
        <v>0</v>
      </c>
      <c r="DB111">
        <v>0</v>
      </c>
      <c r="DC111">
        <v>0</v>
      </c>
      <c r="DD111">
        <v>0</v>
      </c>
      <c r="DE111">
        <v>0</v>
      </c>
      <c r="DF111">
        <v>0</v>
      </c>
      <c r="DG111">
        <v>0</v>
      </c>
      <c r="DH111">
        <v>0</v>
      </c>
      <c r="DI111">
        <v>0</v>
      </c>
      <c r="DJ111">
        <v>0</v>
      </c>
      <c r="DK111" s="664"/>
      <c r="DL111" s="398">
        <v>0</v>
      </c>
      <c r="DM111" s="303">
        <v>0</v>
      </c>
      <c r="DN111" s="303">
        <v>0</v>
      </c>
      <c r="DO111" s="393">
        <v>0</v>
      </c>
      <c r="DP111" s="303">
        <v>0</v>
      </c>
      <c r="DQ111" s="303">
        <v>0</v>
      </c>
      <c r="DR111" s="303">
        <v>0</v>
      </c>
      <c r="DS111" s="393">
        <v>0</v>
      </c>
      <c r="DT111" s="303">
        <v>0</v>
      </c>
      <c r="DU111" s="303">
        <v>0</v>
      </c>
      <c r="DV111" s="303">
        <v>0</v>
      </c>
      <c r="DW111" s="303">
        <v>0</v>
      </c>
      <c r="DX111" s="303">
        <v>0</v>
      </c>
      <c r="DY111" s="303">
        <v>0</v>
      </c>
      <c r="DZ111" s="303">
        <v>0</v>
      </c>
      <c r="EA111" s="303">
        <v>0</v>
      </c>
      <c r="EB111" s="303">
        <v>0</v>
      </c>
      <c r="EC111" s="303">
        <v>0</v>
      </c>
      <c r="ED111" s="398">
        <v>0</v>
      </c>
      <c r="EE111" s="303">
        <v>0</v>
      </c>
      <c r="EF111" s="303">
        <v>0</v>
      </c>
      <c r="EG111" s="393">
        <v>0</v>
      </c>
      <c r="EH111" s="910">
        <v>0</v>
      </c>
      <c r="EI111" s="398">
        <v>1</v>
      </c>
      <c r="EJ111" s="393" t="b">
        <v>1</v>
      </c>
      <c r="EK111" s="971">
        <v>0</v>
      </c>
      <c r="EL111" s="971">
        <v>0</v>
      </c>
      <c r="EM111" s="396">
        <v>0</v>
      </c>
      <c r="EN111" s="396">
        <v>0</v>
      </c>
      <c r="EO111" s="396">
        <v>0</v>
      </c>
      <c r="EP111" s="971">
        <v>0</v>
      </c>
      <c r="EQ111" s="396">
        <v>0</v>
      </c>
      <c r="ER111" s="396">
        <v>0</v>
      </c>
      <c r="ES111" s="396">
        <v>0</v>
      </c>
      <c r="ET111" s="664"/>
      <c r="EU111" s="303"/>
      <c r="EV111" s="396" t="s">
        <v>502</v>
      </c>
      <c r="EW111" s="396" t="s">
        <v>503</v>
      </c>
      <c r="EX111" s="396" t="s">
        <v>350</v>
      </c>
      <c r="EY111" s="396">
        <v>1</v>
      </c>
      <c r="EZ111" s="396" t="s">
        <v>11</v>
      </c>
      <c r="FA111" s="396" t="s">
        <v>232</v>
      </c>
      <c r="FB111" s="396" t="s">
        <v>9</v>
      </c>
      <c r="FC111" s="396" t="s">
        <v>232</v>
      </c>
      <c r="FD111" s="396" t="s">
        <v>355</v>
      </c>
    </row>
    <row r="112" spans="1:160" customFormat="1">
      <c r="A112">
        <v>820</v>
      </c>
      <c r="B112">
        <v>1</v>
      </c>
      <c r="C112" t="s">
        <v>613</v>
      </c>
      <c r="D112" t="s">
        <v>614</v>
      </c>
      <c r="H112">
        <v>700</v>
      </c>
      <c r="I112">
        <v>43</v>
      </c>
      <c r="J112">
        <v>1</v>
      </c>
      <c r="K112">
        <v>0</v>
      </c>
      <c r="L112">
        <v>1</v>
      </c>
      <c r="M112">
        <v>0</v>
      </c>
      <c r="N112" s="1250" t="s">
        <v>502</v>
      </c>
      <c r="O112" s="1250">
        <v>0</v>
      </c>
      <c r="P112">
        <v>23</v>
      </c>
      <c r="Q112">
        <v>1</v>
      </c>
      <c r="R112">
        <v>24</v>
      </c>
      <c r="S112">
        <v>1</v>
      </c>
      <c r="T112">
        <v>2</v>
      </c>
      <c r="U112">
        <v>1</v>
      </c>
      <c r="V112">
        <v>2</v>
      </c>
      <c r="W112">
        <v>1</v>
      </c>
      <c r="X112">
        <v>25</v>
      </c>
      <c r="Y112">
        <v>2</v>
      </c>
      <c r="Z112">
        <v>26</v>
      </c>
      <c r="AA112">
        <v>2</v>
      </c>
      <c r="AB112">
        <v>10</v>
      </c>
      <c r="AC112">
        <v>0</v>
      </c>
      <c r="AD112">
        <v>7</v>
      </c>
      <c r="AE112">
        <v>0</v>
      </c>
      <c r="AF112">
        <v>0</v>
      </c>
      <c r="AG112">
        <v>0</v>
      </c>
      <c r="AH112">
        <v>0</v>
      </c>
      <c r="AI112">
        <v>0</v>
      </c>
      <c r="AJ112">
        <v>2</v>
      </c>
      <c r="AK112">
        <v>0</v>
      </c>
      <c r="AL112">
        <v>2</v>
      </c>
      <c r="AM112">
        <v>0</v>
      </c>
      <c r="AN112">
        <v>37</v>
      </c>
      <c r="AO112">
        <v>2</v>
      </c>
      <c r="AP112">
        <v>35</v>
      </c>
      <c r="AQ112">
        <v>2</v>
      </c>
      <c r="AR112">
        <v>0</v>
      </c>
      <c r="AS112">
        <v>0</v>
      </c>
      <c r="AT112">
        <v>1</v>
      </c>
      <c r="AU112">
        <v>0</v>
      </c>
      <c r="AV112">
        <v>0</v>
      </c>
      <c r="AW112">
        <v>0</v>
      </c>
      <c r="AX112">
        <v>1</v>
      </c>
      <c r="AY112">
        <v>0</v>
      </c>
      <c r="AZ112">
        <v>0</v>
      </c>
      <c r="BA112">
        <v>0</v>
      </c>
      <c r="BB112">
        <v>0</v>
      </c>
      <c r="BC112">
        <v>0</v>
      </c>
      <c r="BD112">
        <v>0</v>
      </c>
      <c r="BE112">
        <v>0</v>
      </c>
      <c r="BF112">
        <v>0</v>
      </c>
      <c r="BG112">
        <v>0</v>
      </c>
      <c r="BH112">
        <v>15</v>
      </c>
      <c r="BI112">
        <v>2</v>
      </c>
      <c r="BJ112">
        <v>1</v>
      </c>
      <c r="BK112">
        <v>1</v>
      </c>
      <c r="BL112">
        <v>13</v>
      </c>
      <c r="BM112">
        <v>2</v>
      </c>
      <c r="BN112">
        <v>1</v>
      </c>
      <c r="BO112">
        <v>1</v>
      </c>
      <c r="BP112">
        <v>0</v>
      </c>
      <c r="BQ112">
        <v>0</v>
      </c>
      <c r="BR112">
        <v>0</v>
      </c>
      <c r="BS112">
        <v>0</v>
      </c>
      <c r="BT112">
        <v>0</v>
      </c>
      <c r="BU112">
        <v>0</v>
      </c>
      <c r="BV112">
        <v>0</v>
      </c>
      <c r="BW112">
        <v>0</v>
      </c>
      <c r="BX112">
        <v>10</v>
      </c>
      <c r="BY112">
        <v>0</v>
      </c>
      <c r="BZ112">
        <v>0</v>
      </c>
      <c r="CA112">
        <v>0</v>
      </c>
      <c r="CB112">
        <v>13</v>
      </c>
      <c r="CC112">
        <v>0</v>
      </c>
      <c r="CD112">
        <v>0</v>
      </c>
      <c r="CE112">
        <v>0</v>
      </c>
      <c r="CF112">
        <v>25</v>
      </c>
      <c r="CG112">
        <v>2</v>
      </c>
      <c r="CH112">
        <v>2</v>
      </c>
      <c r="CI112">
        <v>1</v>
      </c>
      <c r="CJ112">
        <v>26</v>
      </c>
      <c r="CK112">
        <v>2</v>
      </c>
      <c r="CL112">
        <v>2</v>
      </c>
      <c r="CM112">
        <v>1</v>
      </c>
      <c r="CN112">
        <v>4</v>
      </c>
      <c r="CO112">
        <v>6</v>
      </c>
      <c r="CP112">
        <v>3</v>
      </c>
      <c r="CQ112">
        <v>0</v>
      </c>
      <c r="CR112">
        <v>0.25641025641025639</v>
      </c>
      <c r="CS112">
        <v>6</v>
      </c>
      <c r="CT112">
        <v>0</v>
      </c>
      <c r="CU112">
        <v>0</v>
      </c>
      <c r="CV112">
        <v>0</v>
      </c>
      <c r="CW112">
        <v>0</v>
      </c>
      <c r="CX112">
        <v>1</v>
      </c>
      <c r="CY112">
        <v>0</v>
      </c>
      <c r="CZ112">
        <v>0</v>
      </c>
      <c r="DA112">
        <v>0</v>
      </c>
      <c r="DB112">
        <v>3</v>
      </c>
      <c r="DC112">
        <v>0</v>
      </c>
      <c r="DD112">
        <v>0</v>
      </c>
      <c r="DE112">
        <v>0</v>
      </c>
      <c r="DF112">
        <v>1</v>
      </c>
      <c r="DG112">
        <v>0</v>
      </c>
      <c r="DH112">
        <v>0</v>
      </c>
      <c r="DI112">
        <v>0</v>
      </c>
      <c r="DJ112">
        <v>0</v>
      </c>
      <c r="DK112" s="664"/>
      <c r="DL112" s="398">
        <v>0</v>
      </c>
      <c r="DM112" s="303">
        <v>0</v>
      </c>
      <c r="DN112" s="303">
        <v>0</v>
      </c>
      <c r="DO112" s="393">
        <v>0</v>
      </c>
      <c r="DP112" s="303">
        <v>0</v>
      </c>
      <c r="DQ112" s="303">
        <v>0</v>
      </c>
      <c r="DR112" s="303">
        <v>0</v>
      </c>
      <c r="DS112" s="393">
        <v>0</v>
      </c>
      <c r="DT112" s="303">
        <v>0</v>
      </c>
      <c r="DU112" s="303">
        <v>0</v>
      </c>
      <c r="DV112" s="303">
        <v>0</v>
      </c>
      <c r="DW112" s="303">
        <v>0</v>
      </c>
      <c r="DX112" s="303">
        <v>0</v>
      </c>
      <c r="DY112" s="303">
        <v>0</v>
      </c>
      <c r="DZ112" s="303">
        <v>0</v>
      </c>
      <c r="EA112" s="303">
        <v>0</v>
      </c>
      <c r="EB112" s="303">
        <v>0</v>
      </c>
      <c r="EC112" s="303">
        <v>0</v>
      </c>
      <c r="ED112" s="398">
        <v>0</v>
      </c>
      <c r="EE112" s="303">
        <v>0</v>
      </c>
      <c r="EF112" s="303">
        <v>0</v>
      </c>
      <c r="EG112" s="393">
        <v>0</v>
      </c>
      <c r="EH112" s="910">
        <v>0</v>
      </c>
      <c r="EI112" s="398">
        <v>39</v>
      </c>
      <c r="EJ112" s="393" t="b">
        <v>0</v>
      </c>
      <c r="EK112" s="971">
        <v>28</v>
      </c>
      <c r="EL112" s="971">
        <v>37</v>
      </c>
      <c r="EM112" s="396">
        <v>0</v>
      </c>
      <c r="EN112" s="396">
        <v>1</v>
      </c>
      <c r="EO112" s="396">
        <v>0</v>
      </c>
      <c r="EP112" s="971">
        <v>37</v>
      </c>
      <c r="EQ112" s="396">
        <v>0</v>
      </c>
      <c r="ER112" s="396">
        <v>1</v>
      </c>
      <c r="ES112" s="396">
        <v>0</v>
      </c>
      <c r="ET112" s="664"/>
      <c r="EU112" s="303"/>
      <c r="EV112" s="396" t="s">
        <v>502</v>
      </c>
      <c r="EW112" s="396" t="s">
        <v>503</v>
      </c>
      <c r="EX112" s="396" t="s">
        <v>350</v>
      </c>
      <c r="EY112" s="396">
        <v>37</v>
      </c>
      <c r="EZ112" s="396" t="s">
        <v>12</v>
      </c>
      <c r="FA112" s="396" t="s">
        <v>232</v>
      </c>
      <c r="FB112" s="396" t="s">
        <v>9</v>
      </c>
      <c r="FC112" s="396" t="s">
        <v>232</v>
      </c>
      <c r="FD112" s="396" t="s">
        <v>358</v>
      </c>
    </row>
    <row r="113" spans="1:160" customFormat="1">
      <c r="A113">
        <v>825</v>
      </c>
      <c r="B113">
        <v>1</v>
      </c>
      <c r="C113" t="s">
        <v>615</v>
      </c>
      <c r="D113" t="s">
        <v>616</v>
      </c>
      <c r="H113">
        <v>700</v>
      </c>
      <c r="I113">
        <v>41</v>
      </c>
      <c r="J113">
        <v>1</v>
      </c>
      <c r="K113">
        <v>0</v>
      </c>
      <c r="L113">
        <v>1</v>
      </c>
      <c r="M113">
        <v>0</v>
      </c>
      <c r="N113" s="1250" t="s">
        <v>502</v>
      </c>
      <c r="O113" s="1250">
        <v>0</v>
      </c>
      <c r="P113">
        <v>12</v>
      </c>
      <c r="Q113">
        <v>1</v>
      </c>
      <c r="R113">
        <v>12</v>
      </c>
      <c r="S113">
        <v>0</v>
      </c>
      <c r="T113">
        <v>0</v>
      </c>
      <c r="U113">
        <v>0</v>
      </c>
      <c r="V113">
        <v>0</v>
      </c>
      <c r="W113">
        <v>0</v>
      </c>
      <c r="X113">
        <v>12</v>
      </c>
      <c r="Y113">
        <v>1</v>
      </c>
      <c r="Z113">
        <v>12</v>
      </c>
      <c r="AA113">
        <v>0</v>
      </c>
      <c r="AB113">
        <v>0</v>
      </c>
      <c r="AC113">
        <v>0</v>
      </c>
      <c r="AD113">
        <v>0</v>
      </c>
      <c r="AE113">
        <v>0</v>
      </c>
      <c r="AF113">
        <v>0</v>
      </c>
      <c r="AG113">
        <v>0</v>
      </c>
      <c r="AH113">
        <v>3</v>
      </c>
      <c r="AI113">
        <v>0</v>
      </c>
      <c r="AJ113">
        <v>4</v>
      </c>
      <c r="AK113">
        <v>1</v>
      </c>
      <c r="AL113">
        <v>5</v>
      </c>
      <c r="AM113">
        <v>1</v>
      </c>
      <c r="AN113">
        <v>16</v>
      </c>
      <c r="AO113">
        <v>2</v>
      </c>
      <c r="AP113">
        <v>20</v>
      </c>
      <c r="AQ113">
        <v>1</v>
      </c>
      <c r="AR113">
        <v>0</v>
      </c>
      <c r="AS113">
        <v>0</v>
      </c>
      <c r="AT113">
        <v>0</v>
      </c>
      <c r="AU113">
        <v>0</v>
      </c>
      <c r="AV113">
        <v>0</v>
      </c>
      <c r="AW113">
        <v>0</v>
      </c>
      <c r="AX113">
        <v>0</v>
      </c>
      <c r="AY113">
        <v>0</v>
      </c>
      <c r="AZ113">
        <v>0</v>
      </c>
      <c r="BA113">
        <v>0</v>
      </c>
      <c r="BB113">
        <v>0</v>
      </c>
      <c r="BC113">
        <v>0</v>
      </c>
      <c r="BD113">
        <v>1</v>
      </c>
      <c r="BE113">
        <v>0</v>
      </c>
      <c r="BF113">
        <v>0</v>
      </c>
      <c r="BG113">
        <v>0</v>
      </c>
      <c r="BH113">
        <v>2</v>
      </c>
      <c r="BI113">
        <v>0</v>
      </c>
      <c r="BJ113">
        <v>1</v>
      </c>
      <c r="BK113">
        <v>0</v>
      </c>
      <c r="BL113">
        <v>2</v>
      </c>
      <c r="BM113">
        <v>0</v>
      </c>
      <c r="BN113">
        <v>0</v>
      </c>
      <c r="BO113">
        <v>0</v>
      </c>
      <c r="BP113">
        <v>0</v>
      </c>
      <c r="BQ113">
        <v>0</v>
      </c>
      <c r="BR113">
        <v>0</v>
      </c>
      <c r="BS113">
        <v>0</v>
      </c>
      <c r="BT113">
        <v>0</v>
      </c>
      <c r="BU113">
        <v>0</v>
      </c>
      <c r="BV113">
        <v>0</v>
      </c>
      <c r="BW113">
        <v>0</v>
      </c>
      <c r="BX113">
        <v>10</v>
      </c>
      <c r="BY113">
        <v>0</v>
      </c>
      <c r="BZ113">
        <v>0</v>
      </c>
      <c r="CA113">
        <v>0</v>
      </c>
      <c r="CB113">
        <v>9</v>
      </c>
      <c r="CC113">
        <v>0</v>
      </c>
      <c r="CD113">
        <v>0</v>
      </c>
      <c r="CE113">
        <v>0</v>
      </c>
      <c r="CF113">
        <v>12</v>
      </c>
      <c r="CG113">
        <v>0</v>
      </c>
      <c r="CH113">
        <v>1</v>
      </c>
      <c r="CI113">
        <v>0</v>
      </c>
      <c r="CJ113">
        <v>12</v>
      </c>
      <c r="CK113">
        <v>0</v>
      </c>
      <c r="CL113">
        <v>0</v>
      </c>
      <c r="CM113">
        <v>0</v>
      </c>
      <c r="CN113">
        <v>8</v>
      </c>
      <c r="CO113">
        <v>5</v>
      </c>
      <c r="CP113">
        <v>3</v>
      </c>
      <c r="CQ113">
        <v>0</v>
      </c>
      <c r="CR113">
        <v>0.72222222222222221</v>
      </c>
      <c r="CS113">
        <v>1</v>
      </c>
      <c r="CT113">
        <v>0</v>
      </c>
      <c r="CU113">
        <v>0</v>
      </c>
      <c r="CV113">
        <v>0</v>
      </c>
      <c r="CW113">
        <v>0</v>
      </c>
      <c r="CX113">
        <v>0</v>
      </c>
      <c r="CY113">
        <v>0</v>
      </c>
      <c r="CZ113">
        <v>0</v>
      </c>
      <c r="DA113">
        <v>0</v>
      </c>
      <c r="DB113">
        <v>5</v>
      </c>
      <c r="DC113">
        <v>0</v>
      </c>
      <c r="DD113">
        <v>0</v>
      </c>
      <c r="DE113">
        <v>0</v>
      </c>
      <c r="DF113">
        <v>0</v>
      </c>
      <c r="DG113">
        <v>0</v>
      </c>
      <c r="DH113">
        <v>0</v>
      </c>
      <c r="DI113">
        <v>0</v>
      </c>
      <c r="DJ113">
        <v>0</v>
      </c>
      <c r="DK113" s="664"/>
      <c r="DL113" s="398">
        <v>0</v>
      </c>
      <c r="DM113" s="303">
        <v>0</v>
      </c>
      <c r="DN113" s="303">
        <v>0</v>
      </c>
      <c r="DO113" s="393">
        <v>0</v>
      </c>
      <c r="DP113" s="303">
        <v>0</v>
      </c>
      <c r="DQ113" s="303">
        <v>0</v>
      </c>
      <c r="DR113" s="303">
        <v>0</v>
      </c>
      <c r="DS113" s="393">
        <v>0</v>
      </c>
      <c r="DT113" s="303">
        <v>0</v>
      </c>
      <c r="DU113" s="303">
        <v>0</v>
      </c>
      <c r="DV113" s="303">
        <v>0</v>
      </c>
      <c r="DW113" s="303">
        <v>0</v>
      </c>
      <c r="DX113" s="303">
        <v>0</v>
      </c>
      <c r="DY113" s="303">
        <v>0</v>
      </c>
      <c r="DZ113" s="303">
        <v>0</v>
      </c>
      <c r="EA113" s="303">
        <v>0</v>
      </c>
      <c r="EB113" s="303">
        <v>0</v>
      </c>
      <c r="EC113" s="303">
        <v>0</v>
      </c>
      <c r="ED113" s="398">
        <v>0</v>
      </c>
      <c r="EE113" s="303">
        <v>0</v>
      </c>
      <c r="EF113" s="303">
        <v>0</v>
      </c>
      <c r="EG113" s="393">
        <v>0</v>
      </c>
      <c r="EH113" s="910">
        <v>0</v>
      </c>
      <c r="EI113" s="398">
        <v>18</v>
      </c>
      <c r="EJ113" s="393" t="b">
        <v>0</v>
      </c>
      <c r="EK113" s="971">
        <v>15</v>
      </c>
      <c r="EL113" s="971">
        <v>21</v>
      </c>
      <c r="EM113" s="396">
        <v>1</v>
      </c>
      <c r="EN113" s="396">
        <v>0</v>
      </c>
      <c r="EO113" s="396">
        <v>0</v>
      </c>
      <c r="EP113" s="971">
        <v>21</v>
      </c>
      <c r="EQ113" s="396">
        <v>1</v>
      </c>
      <c r="ER113" s="396">
        <v>0</v>
      </c>
      <c r="ES113" s="396">
        <v>0</v>
      </c>
      <c r="ET113" s="664"/>
      <c r="EU113" s="303"/>
      <c r="EV113" s="396" t="s">
        <v>502</v>
      </c>
      <c r="EW113" s="396" t="s">
        <v>503</v>
      </c>
      <c r="EX113" s="396" t="s">
        <v>350</v>
      </c>
      <c r="EY113" s="396">
        <v>21</v>
      </c>
      <c r="EZ113" s="396" t="s">
        <v>12</v>
      </c>
      <c r="FA113" s="396" t="s">
        <v>232</v>
      </c>
      <c r="FB113" s="396" t="s">
        <v>9</v>
      </c>
      <c r="FC113" s="396" t="s">
        <v>232</v>
      </c>
      <c r="FD113" s="396" t="s">
        <v>358</v>
      </c>
    </row>
    <row r="114" spans="1:160" customFormat="1">
      <c r="A114">
        <v>826</v>
      </c>
      <c r="B114">
        <v>1</v>
      </c>
      <c r="C114" t="s">
        <v>617</v>
      </c>
      <c r="D114" t="s">
        <v>618</v>
      </c>
      <c r="H114">
        <v>700</v>
      </c>
      <c r="I114">
        <v>23</v>
      </c>
      <c r="J114">
        <v>0</v>
      </c>
      <c r="K114">
        <v>1</v>
      </c>
      <c r="L114">
        <v>1</v>
      </c>
      <c r="M114">
        <v>0</v>
      </c>
      <c r="N114" s="1250" t="s">
        <v>502</v>
      </c>
      <c r="O114" s="1250">
        <v>0</v>
      </c>
      <c r="P114">
        <v>249</v>
      </c>
      <c r="Q114">
        <v>11</v>
      </c>
      <c r="R114">
        <v>265</v>
      </c>
      <c r="S114">
        <v>12</v>
      </c>
      <c r="T114">
        <v>1</v>
      </c>
      <c r="U114">
        <v>5</v>
      </c>
      <c r="V114">
        <v>1</v>
      </c>
      <c r="W114">
        <v>6</v>
      </c>
      <c r="X114">
        <v>250</v>
      </c>
      <c r="Y114">
        <v>16</v>
      </c>
      <c r="Z114">
        <v>266</v>
      </c>
      <c r="AA114">
        <v>18</v>
      </c>
      <c r="AB114">
        <v>17</v>
      </c>
      <c r="AC114">
        <v>0</v>
      </c>
      <c r="AD114">
        <v>18</v>
      </c>
      <c r="AE114">
        <v>1</v>
      </c>
      <c r="AF114">
        <v>0</v>
      </c>
      <c r="AG114">
        <v>0</v>
      </c>
      <c r="AH114">
        <v>0</v>
      </c>
      <c r="AI114">
        <v>0</v>
      </c>
      <c r="AJ114">
        <v>0</v>
      </c>
      <c r="AK114">
        <v>0</v>
      </c>
      <c r="AL114">
        <v>0</v>
      </c>
      <c r="AM114">
        <v>0</v>
      </c>
      <c r="AN114">
        <v>267</v>
      </c>
      <c r="AO114">
        <v>16</v>
      </c>
      <c r="AP114">
        <v>284</v>
      </c>
      <c r="AQ114">
        <v>19</v>
      </c>
      <c r="AR114">
        <v>1</v>
      </c>
      <c r="AS114">
        <v>0</v>
      </c>
      <c r="AT114">
        <v>0</v>
      </c>
      <c r="AU114">
        <v>0</v>
      </c>
      <c r="AV114">
        <v>1</v>
      </c>
      <c r="AW114">
        <v>0</v>
      </c>
      <c r="AX114">
        <v>0</v>
      </c>
      <c r="AY114">
        <v>0</v>
      </c>
      <c r="AZ114">
        <v>14</v>
      </c>
      <c r="BA114">
        <v>0</v>
      </c>
      <c r="BB114">
        <v>0</v>
      </c>
      <c r="BC114">
        <v>0</v>
      </c>
      <c r="BD114">
        <v>13</v>
      </c>
      <c r="BE114">
        <v>0</v>
      </c>
      <c r="BF114">
        <v>0</v>
      </c>
      <c r="BG114">
        <v>0</v>
      </c>
      <c r="BH114">
        <v>215</v>
      </c>
      <c r="BI114">
        <v>1</v>
      </c>
      <c r="BJ114">
        <v>16</v>
      </c>
      <c r="BK114">
        <v>5</v>
      </c>
      <c r="BL114">
        <v>227</v>
      </c>
      <c r="BM114">
        <v>0</v>
      </c>
      <c r="BN114">
        <v>18</v>
      </c>
      <c r="BO114">
        <v>6</v>
      </c>
      <c r="BP114">
        <v>0</v>
      </c>
      <c r="BQ114">
        <v>0</v>
      </c>
      <c r="BR114">
        <v>0</v>
      </c>
      <c r="BS114">
        <v>0</v>
      </c>
      <c r="BT114">
        <v>0</v>
      </c>
      <c r="BU114">
        <v>0</v>
      </c>
      <c r="BV114">
        <v>0</v>
      </c>
      <c r="BW114">
        <v>0</v>
      </c>
      <c r="BX114">
        <v>20</v>
      </c>
      <c r="BY114">
        <v>0</v>
      </c>
      <c r="BZ114">
        <v>0</v>
      </c>
      <c r="CA114">
        <v>0</v>
      </c>
      <c r="CB114">
        <v>25</v>
      </c>
      <c r="CC114">
        <v>1</v>
      </c>
      <c r="CD114">
        <v>0</v>
      </c>
      <c r="CE114">
        <v>0</v>
      </c>
      <c r="CF114">
        <v>250</v>
      </c>
      <c r="CG114">
        <v>1</v>
      </c>
      <c r="CH114">
        <v>16</v>
      </c>
      <c r="CI114">
        <v>5</v>
      </c>
      <c r="CJ114">
        <v>266</v>
      </c>
      <c r="CK114">
        <v>1</v>
      </c>
      <c r="CL114">
        <v>18</v>
      </c>
      <c r="CM114">
        <v>6</v>
      </c>
      <c r="CN114">
        <v>21</v>
      </c>
      <c r="CO114">
        <v>1</v>
      </c>
      <c r="CP114">
        <v>1</v>
      </c>
      <c r="CQ114">
        <v>0</v>
      </c>
      <c r="CR114">
        <v>7.7738515901060068E-2</v>
      </c>
      <c r="CS114">
        <v>63</v>
      </c>
      <c r="CT114">
        <v>0</v>
      </c>
      <c r="CU114">
        <v>0</v>
      </c>
      <c r="CV114">
        <v>0</v>
      </c>
      <c r="CW114">
        <v>0</v>
      </c>
      <c r="CX114">
        <v>0</v>
      </c>
      <c r="CY114">
        <v>0</v>
      </c>
      <c r="CZ114">
        <v>1</v>
      </c>
      <c r="DA114">
        <v>0</v>
      </c>
      <c r="DB114">
        <v>28</v>
      </c>
      <c r="DC114">
        <v>0</v>
      </c>
      <c r="DD114">
        <v>0</v>
      </c>
      <c r="DE114">
        <v>0</v>
      </c>
      <c r="DF114">
        <v>0</v>
      </c>
      <c r="DG114">
        <v>1</v>
      </c>
      <c r="DH114">
        <v>0</v>
      </c>
      <c r="DI114">
        <v>0</v>
      </c>
      <c r="DJ114">
        <v>0</v>
      </c>
      <c r="DK114" s="664"/>
      <c r="DL114" s="398">
        <v>0</v>
      </c>
      <c r="DM114" s="303">
        <v>0</v>
      </c>
      <c r="DN114" s="303">
        <v>0</v>
      </c>
      <c r="DO114" s="393">
        <v>0</v>
      </c>
      <c r="DP114" s="303">
        <v>0</v>
      </c>
      <c r="DQ114" s="303">
        <v>0</v>
      </c>
      <c r="DR114" s="303">
        <v>0</v>
      </c>
      <c r="DS114" s="393">
        <v>0</v>
      </c>
      <c r="DT114" s="303">
        <v>0</v>
      </c>
      <c r="DU114" s="303">
        <v>0</v>
      </c>
      <c r="DV114" s="303">
        <v>0</v>
      </c>
      <c r="DW114" s="303">
        <v>0</v>
      </c>
      <c r="DX114" s="303">
        <v>0</v>
      </c>
      <c r="DY114" s="303">
        <v>0</v>
      </c>
      <c r="DZ114" s="303">
        <v>0</v>
      </c>
      <c r="EA114" s="303">
        <v>0</v>
      </c>
      <c r="EB114" s="303">
        <v>0</v>
      </c>
      <c r="EC114" s="303">
        <v>0</v>
      </c>
      <c r="ED114" s="398">
        <v>0</v>
      </c>
      <c r="EE114" s="303">
        <v>0</v>
      </c>
      <c r="EF114" s="303">
        <v>0</v>
      </c>
      <c r="EG114" s="393">
        <v>0</v>
      </c>
      <c r="EH114" s="910">
        <v>0</v>
      </c>
      <c r="EI114" s="398">
        <v>283</v>
      </c>
      <c r="EJ114" s="393" t="b">
        <v>0</v>
      </c>
      <c r="EK114" s="971">
        <v>212</v>
      </c>
      <c r="EL114" s="971">
        <v>303</v>
      </c>
      <c r="EM114" s="396">
        <v>0</v>
      </c>
      <c r="EN114" s="396">
        <v>1</v>
      </c>
      <c r="EO114" s="396">
        <v>0</v>
      </c>
      <c r="EP114" s="971">
        <v>303</v>
      </c>
      <c r="EQ114" s="396">
        <v>0</v>
      </c>
      <c r="ER114" s="396">
        <v>1</v>
      </c>
      <c r="ES114" s="396">
        <v>0</v>
      </c>
      <c r="ET114" s="664"/>
      <c r="EU114" s="303"/>
      <c r="EV114" s="396" t="s">
        <v>502</v>
      </c>
      <c r="EW114" s="396" t="s">
        <v>503</v>
      </c>
      <c r="EX114" s="396" t="s">
        <v>350</v>
      </c>
      <c r="EY114" s="396">
        <v>303</v>
      </c>
      <c r="EZ114" s="396" t="s">
        <v>13</v>
      </c>
      <c r="FA114" s="396" t="s">
        <v>232</v>
      </c>
      <c r="FB114" s="396" t="s">
        <v>9</v>
      </c>
      <c r="FC114" s="396" t="s">
        <v>232</v>
      </c>
      <c r="FD114" s="396" t="s">
        <v>346</v>
      </c>
    </row>
    <row r="115" spans="1:160" customFormat="1">
      <c r="A115">
        <v>842</v>
      </c>
      <c r="B115">
        <v>1</v>
      </c>
      <c r="C115" t="s">
        <v>619</v>
      </c>
      <c r="D115" t="s">
        <v>620</v>
      </c>
      <c r="H115">
        <v>700</v>
      </c>
      <c r="I115">
        <v>41</v>
      </c>
      <c r="J115">
        <v>1</v>
      </c>
      <c r="K115">
        <v>0</v>
      </c>
      <c r="L115">
        <v>1</v>
      </c>
      <c r="M115">
        <v>0</v>
      </c>
      <c r="N115" s="1250" t="s">
        <v>502</v>
      </c>
      <c r="O115" s="1250">
        <v>0</v>
      </c>
      <c r="P115">
        <v>30</v>
      </c>
      <c r="Q115">
        <v>1</v>
      </c>
      <c r="R115">
        <v>40</v>
      </c>
      <c r="S115">
        <v>2</v>
      </c>
      <c r="T115">
        <v>1</v>
      </c>
      <c r="U115">
        <v>3</v>
      </c>
      <c r="V115">
        <v>1</v>
      </c>
      <c r="W115">
        <v>8</v>
      </c>
      <c r="X115">
        <v>31</v>
      </c>
      <c r="Y115">
        <v>4</v>
      </c>
      <c r="Z115">
        <v>41</v>
      </c>
      <c r="AA115">
        <v>10</v>
      </c>
      <c r="AB115">
        <v>6</v>
      </c>
      <c r="AC115">
        <v>0</v>
      </c>
      <c r="AD115">
        <v>4</v>
      </c>
      <c r="AE115">
        <v>0</v>
      </c>
      <c r="AF115">
        <v>0</v>
      </c>
      <c r="AG115">
        <v>4</v>
      </c>
      <c r="AH115">
        <v>0</v>
      </c>
      <c r="AI115">
        <v>1</v>
      </c>
      <c r="AJ115">
        <v>7</v>
      </c>
      <c r="AK115">
        <v>2</v>
      </c>
      <c r="AL115">
        <v>9</v>
      </c>
      <c r="AM115">
        <v>1</v>
      </c>
      <c r="AN115">
        <v>44</v>
      </c>
      <c r="AO115">
        <v>10</v>
      </c>
      <c r="AP115">
        <v>54</v>
      </c>
      <c r="AQ115">
        <v>12</v>
      </c>
      <c r="AR115">
        <v>0</v>
      </c>
      <c r="AS115">
        <v>0</v>
      </c>
      <c r="AT115">
        <v>0</v>
      </c>
      <c r="AU115">
        <v>0</v>
      </c>
      <c r="AV115">
        <v>0</v>
      </c>
      <c r="AW115">
        <v>0</v>
      </c>
      <c r="AX115">
        <v>0</v>
      </c>
      <c r="AY115">
        <v>0</v>
      </c>
      <c r="AZ115">
        <v>0</v>
      </c>
      <c r="BA115">
        <v>0</v>
      </c>
      <c r="BB115">
        <v>0</v>
      </c>
      <c r="BC115">
        <v>0</v>
      </c>
      <c r="BD115">
        <v>0</v>
      </c>
      <c r="BE115">
        <v>0</v>
      </c>
      <c r="BF115">
        <v>0</v>
      </c>
      <c r="BG115">
        <v>0</v>
      </c>
      <c r="BH115">
        <v>1</v>
      </c>
      <c r="BI115">
        <v>0</v>
      </c>
      <c r="BJ115">
        <v>2</v>
      </c>
      <c r="BK115">
        <v>1</v>
      </c>
      <c r="BL115">
        <v>1</v>
      </c>
      <c r="BM115">
        <v>0</v>
      </c>
      <c r="BN115">
        <v>4</v>
      </c>
      <c r="BO115">
        <v>2</v>
      </c>
      <c r="BP115">
        <v>0</v>
      </c>
      <c r="BQ115">
        <v>0</v>
      </c>
      <c r="BR115">
        <v>0</v>
      </c>
      <c r="BS115">
        <v>0</v>
      </c>
      <c r="BT115">
        <v>0</v>
      </c>
      <c r="BU115">
        <v>0</v>
      </c>
      <c r="BV115">
        <v>0</v>
      </c>
      <c r="BW115">
        <v>0</v>
      </c>
      <c r="BX115">
        <v>30</v>
      </c>
      <c r="BY115">
        <v>1</v>
      </c>
      <c r="BZ115">
        <v>2</v>
      </c>
      <c r="CA115">
        <v>2</v>
      </c>
      <c r="CB115">
        <v>40</v>
      </c>
      <c r="CC115">
        <v>1</v>
      </c>
      <c r="CD115">
        <v>6</v>
      </c>
      <c r="CE115">
        <v>6</v>
      </c>
      <c r="CF115">
        <v>31</v>
      </c>
      <c r="CG115">
        <v>1</v>
      </c>
      <c r="CH115">
        <v>4</v>
      </c>
      <c r="CI115">
        <v>3</v>
      </c>
      <c r="CJ115">
        <v>41</v>
      </c>
      <c r="CK115">
        <v>1</v>
      </c>
      <c r="CL115">
        <v>10</v>
      </c>
      <c r="CM115">
        <v>8</v>
      </c>
      <c r="CN115">
        <v>32</v>
      </c>
      <c r="CO115">
        <v>20</v>
      </c>
      <c r="CP115">
        <v>11</v>
      </c>
      <c r="CQ115">
        <v>0</v>
      </c>
      <c r="CR115">
        <v>0.96296296296296291</v>
      </c>
      <c r="CS115">
        <v>4</v>
      </c>
      <c r="CT115">
        <v>1</v>
      </c>
      <c r="CU115">
        <v>0</v>
      </c>
      <c r="CV115">
        <v>0</v>
      </c>
      <c r="CW115">
        <v>0</v>
      </c>
      <c r="CX115">
        <v>0</v>
      </c>
      <c r="CY115">
        <v>0</v>
      </c>
      <c r="CZ115">
        <v>0</v>
      </c>
      <c r="DA115">
        <v>0</v>
      </c>
      <c r="DB115">
        <v>21</v>
      </c>
      <c r="DC115">
        <v>0</v>
      </c>
      <c r="DD115">
        <v>0</v>
      </c>
      <c r="DE115">
        <v>0</v>
      </c>
      <c r="DF115">
        <v>1</v>
      </c>
      <c r="DG115">
        <v>0</v>
      </c>
      <c r="DH115">
        <v>0</v>
      </c>
      <c r="DI115">
        <v>0</v>
      </c>
      <c r="DJ115">
        <v>0</v>
      </c>
      <c r="DK115" s="664"/>
      <c r="DL115" s="398">
        <v>0</v>
      </c>
      <c r="DM115" s="303">
        <v>0</v>
      </c>
      <c r="DN115" s="303">
        <v>0</v>
      </c>
      <c r="DO115" s="393">
        <v>0</v>
      </c>
      <c r="DP115" s="303">
        <v>0</v>
      </c>
      <c r="DQ115" s="303">
        <v>0</v>
      </c>
      <c r="DR115" s="303">
        <v>0</v>
      </c>
      <c r="DS115" s="393">
        <v>0</v>
      </c>
      <c r="DT115" s="303">
        <v>0</v>
      </c>
      <c r="DU115" s="303">
        <v>0</v>
      </c>
      <c r="DV115" s="303">
        <v>0</v>
      </c>
      <c r="DW115" s="303">
        <v>0</v>
      </c>
      <c r="DX115" s="303">
        <v>0</v>
      </c>
      <c r="DY115" s="303">
        <v>0</v>
      </c>
      <c r="DZ115" s="303">
        <v>0</v>
      </c>
      <c r="EA115" s="303">
        <v>0</v>
      </c>
      <c r="EB115" s="303">
        <v>0</v>
      </c>
      <c r="EC115" s="303">
        <v>0</v>
      </c>
      <c r="ED115" s="398">
        <v>0</v>
      </c>
      <c r="EE115" s="303">
        <v>0</v>
      </c>
      <c r="EF115" s="303">
        <v>0</v>
      </c>
      <c r="EG115" s="393">
        <v>0</v>
      </c>
      <c r="EH115" s="910">
        <v>0</v>
      </c>
      <c r="EI115" s="398">
        <v>54</v>
      </c>
      <c r="EJ115" s="393" t="b">
        <v>0</v>
      </c>
      <c r="EK115" s="971">
        <v>41</v>
      </c>
      <c r="EL115" s="971">
        <v>66</v>
      </c>
      <c r="EM115" s="396">
        <v>0</v>
      </c>
      <c r="EN115" s="396">
        <v>1</v>
      </c>
      <c r="EO115" s="396">
        <v>0</v>
      </c>
      <c r="EP115" s="971">
        <v>66</v>
      </c>
      <c r="EQ115" s="396">
        <v>0</v>
      </c>
      <c r="ER115" s="396">
        <v>1</v>
      </c>
      <c r="ES115" s="396">
        <v>0</v>
      </c>
      <c r="ET115" s="664"/>
      <c r="EU115" s="303"/>
      <c r="EV115" s="396" t="s">
        <v>502</v>
      </c>
      <c r="EW115" s="396" t="s">
        <v>503</v>
      </c>
      <c r="EX115" s="396" t="s">
        <v>350</v>
      </c>
      <c r="EY115" s="396">
        <v>66</v>
      </c>
      <c r="EZ115" s="396" t="s">
        <v>12</v>
      </c>
      <c r="FA115" s="396" t="s">
        <v>232</v>
      </c>
      <c r="FB115" s="396" t="s">
        <v>9</v>
      </c>
      <c r="FC115" s="396" t="s">
        <v>232</v>
      </c>
      <c r="FD115" s="396" t="s">
        <v>358</v>
      </c>
    </row>
    <row r="116" spans="1:160" customFormat="1">
      <c r="A116">
        <v>849</v>
      </c>
      <c r="B116">
        <v>1</v>
      </c>
      <c r="C116" t="s">
        <v>621</v>
      </c>
      <c r="D116" t="s">
        <v>622</v>
      </c>
      <c r="H116">
        <v>700</v>
      </c>
      <c r="I116">
        <v>42</v>
      </c>
      <c r="J116">
        <v>1</v>
      </c>
      <c r="K116">
        <v>0</v>
      </c>
      <c r="L116">
        <v>1</v>
      </c>
      <c r="M116">
        <v>0</v>
      </c>
      <c r="N116" s="1250" t="s">
        <v>515</v>
      </c>
      <c r="O116" s="1250">
        <v>0</v>
      </c>
      <c r="P116">
        <v>7</v>
      </c>
      <c r="Q116">
        <v>1</v>
      </c>
      <c r="R116">
        <v>6</v>
      </c>
      <c r="S116">
        <v>1</v>
      </c>
      <c r="T116">
        <v>2</v>
      </c>
      <c r="U116">
        <v>0</v>
      </c>
      <c r="V116">
        <v>2</v>
      </c>
      <c r="W116">
        <v>0</v>
      </c>
      <c r="X116">
        <v>9</v>
      </c>
      <c r="Y116">
        <v>1</v>
      </c>
      <c r="Z116">
        <v>8</v>
      </c>
      <c r="AA116">
        <v>1</v>
      </c>
      <c r="AB116">
        <v>0</v>
      </c>
      <c r="AC116">
        <v>0</v>
      </c>
      <c r="AD116">
        <v>0</v>
      </c>
      <c r="AE116">
        <v>0</v>
      </c>
      <c r="AF116">
        <v>0</v>
      </c>
      <c r="AG116">
        <v>0</v>
      </c>
      <c r="AH116">
        <v>0</v>
      </c>
      <c r="AI116">
        <v>0</v>
      </c>
      <c r="AJ116">
        <v>0</v>
      </c>
      <c r="AK116">
        <v>0</v>
      </c>
      <c r="AL116">
        <v>0</v>
      </c>
      <c r="AM116">
        <v>0</v>
      </c>
      <c r="AN116">
        <v>9</v>
      </c>
      <c r="AO116">
        <v>1</v>
      </c>
      <c r="AP116">
        <v>8</v>
      </c>
      <c r="AQ116">
        <v>1</v>
      </c>
      <c r="AR116">
        <v>0</v>
      </c>
      <c r="AS116">
        <v>0</v>
      </c>
      <c r="AT116">
        <v>0</v>
      </c>
      <c r="AU116">
        <v>0</v>
      </c>
      <c r="AV116">
        <v>0</v>
      </c>
      <c r="AW116">
        <v>0</v>
      </c>
      <c r="AX116">
        <v>0</v>
      </c>
      <c r="AY116">
        <v>0</v>
      </c>
      <c r="AZ116">
        <v>0</v>
      </c>
      <c r="BA116">
        <v>0</v>
      </c>
      <c r="BB116">
        <v>0</v>
      </c>
      <c r="BC116">
        <v>0</v>
      </c>
      <c r="BD116">
        <v>0</v>
      </c>
      <c r="BE116">
        <v>0</v>
      </c>
      <c r="BF116">
        <v>0</v>
      </c>
      <c r="BG116">
        <v>0</v>
      </c>
      <c r="BH116">
        <v>3</v>
      </c>
      <c r="BI116">
        <v>1</v>
      </c>
      <c r="BJ116">
        <v>1</v>
      </c>
      <c r="BK116">
        <v>0</v>
      </c>
      <c r="BL116">
        <v>3</v>
      </c>
      <c r="BM116">
        <v>0</v>
      </c>
      <c r="BN116">
        <v>1</v>
      </c>
      <c r="BO116">
        <v>0</v>
      </c>
      <c r="BP116">
        <v>0</v>
      </c>
      <c r="BQ116">
        <v>0</v>
      </c>
      <c r="BR116">
        <v>0</v>
      </c>
      <c r="BS116">
        <v>0</v>
      </c>
      <c r="BT116">
        <v>0</v>
      </c>
      <c r="BU116">
        <v>0</v>
      </c>
      <c r="BV116">
        <v>0</v>
      </c>
      <c r="BW116">
        <v>0</v>
      </c>
      <c r="BX116">
        <v>6</v>
      </c>
      <c r="BY116">
        <v>1</v>
      </c>
      <c r="BZ116">
        <v>0</v>
      </c>
      <c r="CA116">
        <v>0</v>
      </c>
      <c r="CB116">
        <v>5</v>
      </c>
      <c r="CC116">
        <v>2</v>
      </c>
      <c r="CD116">
        <v>0</v>
      </c>
      <c r="CE116">
        <v>0</v>
      </c>
      <c r="CF116">
        <v>9</v>
      </c>
      <c r="CG116">
        <v>2</v>
      </c>
      <c r="CH116">
        <v>1</v>
      </c>
      <c r="CI116">
        <v>0</v>
      </c>
      <c r="CJ116">
        <v>8</v>
      </c>
      <c r="CK116">
        <v>2</v>
      </c>
      <c r="CL116">
        <v>1</v>
      </c>
      <c r="CM116">
        <v>0</v>
      </c>
      <c r="CN116">
        <v>0</v>
      </c>
      <c r="CO116">
        <v>1</v>
      </c>
      <c r="CP116">
        <v>1</v>
      </c>
      <c r="CQ116">
        <v>0</v>
      </c>
      <c r="CR116">
        <v>0.1</v>
      </c>
      <c r="CS116">
        <v>2</v>
      </c>
      <c r="CT116">
        <v>1</v>
      </c>
      <c r="CU116">
        <v>0</v>
      </c>
      <c r="CV116">
        <v>0</v>
      </c>
      <c r="CW116">
        <v>0</v>
      </c>
      <c r="CX116">
        <v>0</v>
      </c>
      <c r="CY116">
        <v>0</v>
      </c>
      <c r="CZ116">
        <v>0</v>
      </c>
      <c r="DA116">
        <v>1</v>
      </c>
      <c r="DB116">
        <v>0</v>
      </c>
      <c r="DC116">
        <v>0</v>
      </c>
      <c r="DD116">
        <v>0</v>
      </c>
      <c r="DE116">
        <v>0</v>
      </c>
      <c r="DF116">
        <v>0</v>
      </c>
      <c r="DG116">
        <v>0</v>
      </c>
      <c r="DH116">
        <v>0</v>
      </c>
      <c r="DI116">
        <v>0</v>
      </c>
      <c r="DJ116">
        <v>0</v>
      </c>
      <c r="DK116" s="664"/>
      <c r="DL116" s="398">
        <v>0</v>
      </c>
      <c r="DM116" s="303">
        <v>0</v>
      </c>
      <c r="DN116" s="303">
        <v>0</v>
      </c>
      <c r="DO116" s="393">
        <v>0</v>
      </c>
      <c r="DP116" s="303">
        <v>0</v>
      </c>
      <c r="DQ116" s="303">
        <v>0</v>
      </c>
      <c r="DR116" s="303">
        <v>0</v>
      </c>
      <c r="DS116" s="393">
        <v>0</v>
      </c>
      <c r="DT116" s="303">
        <v>0</v>
      </c>
      <c r="DU116" s="303">
        <v>0</v>
      </c>
      <c r="DV116" s="303">
        <v>0</v>
      </c>
      <c r="DW116" s="303">
        <v>0</v>
      </c>
      <c r="DX116" s="303">
        <v>0</v>
      </c>
      <c r="DY116" s="303">
        <v>0</v>
      </c>
      <c r="DZ116" s="303">
        <v>0</v>
      </c>
      <c r="EA116" s="303">
        <v>0</v>
      </c>
      <c r="EB116" s="303">
        <v>0</v>
      </c>
      <c r="EC116" s="303">
        <v>0</v>
      </c>
      <c r="ED116" s="398">
        <v>0</v>
      </c>
      <c r="EE116" s="303">
        <v>0</v>
      </c>
      <c r="EF116" s="303">
        <v>0</v>
      </c>
      <c r="EG116" s="393">
        <v>0</v>
      </c>
      <c r="EH116" s="910">
        <v>0</v>
      </c>
      <c r="EI116" s="398">
        <v>10</v>
      </c>
      <c r="EJ116" s="393" t="b">
        <v>0</v>
      </c>
      <c r="EK116" s="971">
        <v>7</v>
      </c>
      <c r="EL116" s="971">
        <v>9</v>
      </c>
      <c r="EM116" s="396">
        <v>0</v>
      </c>
      <c r="EN116" s="396">
        <v>1</v>
      </c>
      <c r="EO116" s="396">
        <v>0</v>
      </c>
      <c r="EP116" s="971">
        <v>0</v>
      </c>
      <c r="EQ116" s="396">
        <v>0</v>
      </c>
      <c r="ER116" s="396">
        <v>0</v>
      </c>
      <c r="ES116" s="396">
        <v>0</v>
      </c>
      <c r="ET116" s="664"/>
      <c r="EU116" s="303"/>
      <c r="EV116" s="396" t="s">
        <v>515</v>
      </c>
      <c r="EW116" s="396" t="s">
        <v>503</v>
      </c>
      <c r="EX116" s="396" t="s">
        <v>350</v>
      </c>
      <c r="EY116" s="396">
        <v>9</v>
      </c>
      <c r="EZ116" s="396" t="s">
        <v>11</v>
      </c>
      <c r="FA116" s="396" t="s">
        <v>232</v>
      </c>
      <c r="FB116" s="396" t="s">
        <v>9</v>
      </c>
      <c r="FC116" s="396" t="s">
        <v>232</v>
      </c>
      <c r="FD116" s="396" t="s">
        <v>358</v>
      </c>
    </row>
    <row r="117" spans="1:160" customFormat="1">
      <c r="A117">
        <v>854</v>
      </c>
      <c r="B117">
        <v>1</v>
      </c>
      <c r="C117">
        <v>0</v>
      </c>
      <c r="D117">
        <v>0</v>
      </c>
      <c r="H117">
        <v>700</v>
      </c>
      <c r="I117">
        <v>41</v>
      </c>
      <c r="J117">
        <v>1</v>
      </c>
      <c r="K117">
        <v>0</v>
      </c>
      <c r="L117">
        <v>1</v>
      </c>
      <c r="M117">
        <v>0</v>
      </c>
      <c r="N117" s="1250" t="s">
        <v>502</v>
      </c>
      <c r="O117" s="1250">
        <v>0</v>
      </c>
      <c r="P117">
        <v>8</v>
      </c>
      <c r="Q117">
        <v>0</v>
      </c>
      <c r="R117">
        <v>9</v>
      </c>
      <c r="S117">
        <v>0</v>
      </c>
      <c r="T117">
        <v>0</v>
      </c>
      <c r="U117">
        <v>2</v>
      </c>
      <c r="V117">
        <v>0</v>
      </c>
      <c r="W117">
        <v>2</v>
      </c>
      <c r="X117">
        <v>8</v>
      </c>
      <c r="Y117">
        <v>2</v>
      </c>
      <c r="Z117">
        <v>9</v>
      </c>
      <c r="AA117">
        <v>2</v>
      </c>
      <c r="AB117">
        <v>0</v>
      </c>
      <c r="AC117">
        <v>0</v>
      </c>
      <c r="AD117">
        <v>1</v>
      </c>
      <c r="AE117">
        <v>0</v>
      </c>
      <c r="AF117">
        <v>0</v>
      </c>
      <c r="AG117">
        <v>0</v>
      </c>
      <c r="AH117">
        <v>0</v>
      </c>
      <c r="AI117">
        <v>0</v>
      </c>
      <c r="AJ117">
        <v>2</v>
      </c>
      <c r="AK117">
        <v>0</v>
      </c>
      <c r="AL117">
        <v>1</v>
      </c>
      <c r="AM117">
        <v>0</v>
      </c>
      <c r="AN117">
        <v>10</v>
      </c>
      <c r="AO117">
        <v>2</v>
      </c>
      <c r="AP117">
        <v>11</v>
      </c>
      <c r="AQ117">
        <v>2</v>
      </c>
      <c r="AR117">
        <v>0</v>
      </c>
      <c r="AS117">
        <v>0</v>
      </c>
      <c r="AT117">
        <v>0</v>
      </c>
      <c r="AU117">
        <v>0</v>
      </c>
      <c r="AV117">
        <v>0</v>
      </c>
      <c r="AW117">
        <v>0</v>
      </c>
      <c r="AX117">
        <v>0</v>
      </c>
      <c r="AY117">
        <v>0</v>
      </c>
      <c r="AZ117">
        <v>0</v>
      </c>
      <c r="BA117">
        <v>0</v>
      </c>
      <c r="BB117">
        <v>0</v>
      </c>
      <c r="BC117">
        <v>0</v>
      </c>
      <c r="BD117">
        <v>0</v>
      </c>
      <c r="BE117">
        <v>0</v>
      </c>
      <c r="BF117">
        <v>0</v>
      </c>
      <c r="BG117">
        <v>0</v>
      </c>
      <c r="BH117">
        <v>2</v>
      </c>
      <c r="BI117">
        <v>0</v>
      </c>
      <c r="BJ117">
        <v>2</v>
      </c>
      <c r="BK117">
        <v>2</v>
      </c>
      <c r="BL117">
        <v>2</v>
      </c>
      <c r="BM117">
        <v>0</v>
      </c>
      <c r="BN117">
        <v>2</v>
      </c>
      <c r="BO117">
        <v>2</v>
      </c>
      <c r="BP117">
        <v>0</v>
      </c>
      <c r="BQ117">
        <v>0</v>
      </c>
      <c r="BR117">
        <v>0</v>
      </c>
      <c r="BS117">
        <v>0</v>
      </c>
      <c r="BT117">
        <v>0</v>
      </c>
      <c r="BU117">
        <v>0</v>
      </c>
      <c r="BV117">
        <v>0</v>
      </c>
      <c r="BW117">
        <v>0</v>
      </c>
      <c r="BX117">
        <v>6</v>
      </c>
      <c r="BY117">
        <v>0</v>
      </c>
      <c r="BZ117">
        <v>0</v>
      </c>
      <c r="CA117">
        <v>0</v>
      </c>
      <c r="CB117">
        <v>7</v>
      </c>
      <c r="CC117">
        <v>0</v>
      </c>
      <c r="CD117">
        <v>0</v>
      </c>
      <c r="CE117">
        <v>0</v>
      </c>
      <c r="CF117">
        <v>8</v>
      </c>
      <c r="CG117">
        <v>0</v>
      </c>
      <c r="CH117">
        <v>2</v>
      </c>
      <c r="CI117">
        <v>2</v>
      </c>
      <c r="CJ117">
        <v>9</v>
      </c>
      <c r="CK117">
        <v>0</v>
      </c>
      <c r="CL117">
        <v>2</v>
      </c>
      <c r="CM117">
        <v>2</v>
      </c>
      <c r="CN117">
        <v>16</v>
      </c>
      <c r="CO117">
        <v>15</v>
      </c>
      <c r="CP117">
        <v>2</v>
      </c>
      <c r="CQ117">
        <v>0</v>
      </c>
      <c r="CR117">
        <v>2.5833333333333335</v>
      </c>
      <c r="CS117">
        <v>3</v>
      </c>
      <c r="CT117">
        <v>0</v>
      </c>
      <c r="CU117">
        <v>0</v>
      </c>
      <c r="CV117">
        <v>0</v>
      </c>
      <c r="CW117">
        <v>0</v>
      </c>
      <c r="CX117">
        <v>0</v>
      </c>
      <c r="CY117">
        <v>0</v>
      </c>
      <c r="CZ117">
        <v>0</v>
      </c>
      <c r="DA117">
        <v>0</v>
      </c>
      <c r="DB117">
        <v>1</v>
      </c>
      <c r="DC117">
        <v>0</v>
      </c>
      <c r="DD117">
        <v>0</v>
      </c>
      <c r="DE117">
        <v>0</v>
      </c>
      <c r="DF117">
        <v>0</v>
      </c>
      <c r="DG117">
        <v>0</v>
      </c>
      <c r="DH117">
        <v>0</v>
      </c>
      <c r="DI117">
        <v>0</v>
      </c>
      <c r="DJ117">
        <v>0</v>
      </c>
      <c r="DK117" s="664"/>
      <c r="DL117" s="398">
        <v>0</v>
      </c>
      <c r="DM117" s="303">
        <v>0</v>
      </c>
      <c r="DN117" s="303">
        <v>0</v>
      </c>
      <c r="DO117" s="393">
        <v>0</v>
      </c>
      <c r="DP117" s="303">
        <v>0</v>
      </c>
      <c r="DQ117" s="303">
        <v>0</v>
      </c>
      <c r="DR117" s="303">
        <v>0</v>
      </c>
      <c r="DS117" s="393">
        <v>0</v>
      </c>
      <c r="DT117" s="303">
        <v>0</v>
      </c>
      <c r="DU117" s="303">
        <v>0</v>
      </c>
      <c r="DV117" s="303">
        <v>0</v>
      </c>
      <c r="DW117" s="303">
        <v>0</v>
      </c>
      <c r="DX117" s="303">
        <v>0</v>
      </c>
      <c r="DY117" s="303">
        <v>0</v>
      </c>
      <c r="DZ117" s="303">
        <v>0</v>
      </c>
      <c r="EA117" s="303">
        <v>0</v>
      </c>
      <c r="EB117" s="303">
        <v>0</v>
      </c>
      <c r="EC117" s="303">
        <v>0</v>
      </c>
      <c r="ED117" s="398">
        <v>0</v>
      </c>
      <c r="EE117" s="303">
        <v>0</v>
      </c>
      <c r="EF117" s="303">
        <v>0</v>
      </c>
      <c r="EG117" s="393">
        <v>0</v>
      </c>
      <c r="EH117" s="910">
        <v>0</v>
      </c>
      <c r="EI117" s="398">
        <v>12</v>
      </c>
      <c r="EJ117" s="393" t="b">
        <v>0</v>
      </c>
      <c r="EK117" s="971">
        <v>9</v>
      </c>
      <c r="EL117" s="971">
        <v>13</v>
      </c>
      <c r="EM117" s="396">
        <v>1</v>
      </c>
      <c r="EN117" s="396">
        <v>0</v>
      </c>
      <c r="EO117" s="396">
        <v>0</v>
      </c>
      <c r="EP117" s="971">
        <v>13</v>
      </c>
      <c r="EQ117" s="396">
        <v>1</v>
      </c>
      <c r="ER117" s="396">
        <v>0</v>
      </c>
      <c r="ES117" s="396">
        <v>0</v>
      </c>
      <c r="ET117" s="664"/>
      <c r="EU117" s="303"/>
      <c r="EV117" s="396" t="s">
        <v>502</v>
      </c>
      <c r="EW117" s="396" t="s">
        <v>503</v>
      </c>
      <c r="EX117" s="396" t="s">
        <v>350</v>
      </c>
      <c r="EY117" s="396">
        <v>13</v>
      </c>
      <c r="EZ117" s="396" t="s">
        <v>11</v>
      </c>
      <c r="FA117" s="396" t="s">
        <v>232</v>
      </c>
      <c r="FB117" s="396" t="s">
        <v>9</v>
      </c>
      <c r="FC117" s="396" t="s">
        <v>232</v>
      </c>
      <c r="FD117" s="396" t="s">
        <v>358</v>
      </c>
    </row>
    <row r="118" spans="1:160" customFormat="1">
      <c r="A118">
        <v>857</v>
      </c>
      <c r="B118">
        <v>1</v>
      </c>
      <c r="C118">
        <v>0</v>
      </c>
      <c r="D118" t="s">
        <v>623</v>
      </c>
      <c r="H118">
        <v>700</v>
      </c>
      <c r="I118">
        <v>42</v>
      </c>
      <c r="J118">
        <v>1</v>
      </c>
      <c r="K118">
        <v>0</v>
      </c>
      <c r="L118">
        <v>1</v>
      </c>
      <c r="M118">
        <v>0</v>
      </c>
      <c r="N118" s="1250" t="s">
        <v>502</v>
      </c>
      <c r="O118" s="1250">
        <v>0</v>
      </c>
      <c r="P118">
        <v>67</v>
      </c>
      <c r="Q118">
        <v>3</v>
      </c>
      <c r="R118">
        <v>63</v>
      </c>
      <c r="S118">
        <v>3</v>
      </c>
      <c r="T118">
        <v>3</v>
      </c>
      <c r="U118">
        <v>3</v>
      </c>
      <c r="V118">
        <v>3</v>
      </c>
      <c r="W118">
        <v>3</v>
      </c>
      <c r="X118">
        <v>70</v>
      </c>
      <c r="Y118">
        <v>6</v>
      </c>
      <c r="Z118">
        <v>66</v>
      </c>
      <c r="AA118">
        <v>6</v>
      </c>
      <c r="AB118">
        <v>1</v>
      </c>
      <c r="AC118">
        <v>0</v>
      </c>
      <c r="AD118">
        <v>7</v>
      </c>
      <c r="AE118">
        <v>0</v>
      </c>
      <c r="AF118">
        <v>0</v>
      </c>
      <c r="AG118">
        <v>0</v>
      </c>
      <c r="AH118">
        <v>0</v>
      </c>
      <c r="AI118">
        <v>0</v>
      </c>
      <c r="AJ118">
        <v>3</v>
      </c>
      <c r="AK118">
        <v>0</v>
      </c>
      <c r="AL118">
        <v>3</v>
      </c>
      <c r="AM118">
        <v>0</v>
      </c>
      <c r="AN118">
        <v>74</v>
      </c>
      <c r="AO118">
        <v>6</v>
      </c>
      <c r="AP118">
        <v>76</v>
      </c>
      <c r="AQ118">
        <v>6</v>
      </c>
      <c r="AR118">
        <v>1</v>
      </c>
      <c r="AS118">
        <v>0</v>
      </c>
      <c r="AT118">
        <v>0</v>
      </c>
      <c r="AU118">
        <v>0</v>
      </c>
      <c r="AV118">
        <v>1</v>
      </c>
      <c r="AW118">
        <v>0</v>
      </c>
      <c r="AX118">
        <v>0</v>
      </c>
      <c r="AY118">
        <v>0</v>
      </c>
      <c r="AZ118">
        <v>1</v>
      </c>
      <c r="BA118">
        <v>0</v>
      </c>
      <c r="BB118">
        <v>0</v>
      </c>
      <c r="BC118">
        <v>0</v>
      </c>
      <c r="BD118">
        <v>1</v>
      </c>
      <c r="BE118">
        <v>0</v>
      </c>
      <c r="BF118">
        <v>0</v>
      </c>
      <c r="BG118">
        <v>0</v>
      </c>
      <c r="BH118">
        <v>9</v>
      </c>
      <c r="BI118">
        <v>1</v>
      </c>
      <c r="BJ118">
        <v>5</v>
      </c>
      <c r="BK118">
        <v>2</v>
      </c>
      <c r="BL118">
        <v>10</v>
      </c>
      <c r="BM118">
        <v>1</v>
      </c>
      <c r="BN118">
        <v>5</v>
      </c>
      <c r="BO118">
        <v>2</v>
      </c>
      <c r="BP118">
        <v>0</v>
      </c>
      <c r="BQ118">
        <v>0</v>
      </c>
      <c r="BR118">
        <v>0</v>
      </c>
      <c r="BS118">
        <v>0</v>
      </c>
      <c r="BT118">
        <v>0</v>
      </c>
      <c r="BU118">
        <v>0</v>
      </c>
      <c r="BV118">
        <v>0</v>
      </c>
      <c r="BW118">
        <v>0</v>
      </c>
      <c r="BX118">
        <v>59</v>
      </c>
      <c r="BY118">
        <v>2</v>
      </c>
      <c r="BZ118">
        <v>1</v>
      </c>
      <c r="CA118">
        <v>1</v>
      </c>
      <c r="CB118">
        <v>54</v>
      </c>
      <c r="CC118">
        <v>2</v>
      </c>
      <c r="CD118">
        <v>1</v>
      </c>
      <c r="CE118">
        <v>1</v>
      </c>
      <c r="CF118">
        <v>70</v>
      </c>
      <c r="CG118">
        <v>3</v>
      </c>
      <c r="CH118">
        <v>6</v>
      </c>
      <c r="CI118">
        <v>3</v>
      </c>
      <c r="CJ118">
        <v>66</v>
      </c>
      <c r="CK118">
        <v>3</v>
      </c>
      <c r="CL118">
        <v>6</v>
      </c>
      <c r="CM118">
        <v>3</v>
      </c>
      <c r="CN118">
        <v>12</v>
      </c>
      <c r="CO118">
        <v>10</v>
      </c>
      <c r="CP118">
        <v>5</v>
      </c>
      <c r="CQ118">
        <v>0</v>
      </c>
      <c r="CR118">
        <v>0.27500000000000002</v>
      </c>
      <c r="CS118">
        <v>10</v>
      </c>
      <c r="CT118">
        <v>0</v>
      </c>
      <c r="CU118">
        <v>0</v>
      </c>
      <c r="CV118">
        <v>0</v>
      </c>
      <c r="CW118">
        <v>0</v>
      </c>
      <c r="CX118">
        <v>0</v>
      </c>
      <c r="CY118">
        <v>0</v>
      </c>
      <c r="CZ118">
        <v>0</v>
      </c>
      <c r="DA118">
        <v>1</v>
      </c>
      <c r="DB118">
        <v>8</v>
      </c>
      <c r="DC118">
        <v>0</v>
      </c>
      <c r="DD118">
        <v>0</v>
      </c>
      <c r="DE118">
        <v>0</v>
      </c>
      <c r="DF118">
        <v>0</v>
      </c>
      <c r="DG118">
        <v>1</v>
      </c>
      <c r="DH118">
        <v>0</v>
      </c>
      <c r="DI118">
        <v>0</v>
      </c>
      <c r="DJ118">
        <v>0</v>
      </c>
      <c r="DK118" s="664"/>
      <c r="DL118" s="398">
        <v>0</v>
      </c>
      <c r="DM118" s="303">
        <v>0</v>
      </c>
      <c r="DN118" s="303">
        <v>0</v>
      </c>
      <c r="DO118" s="393">
        <v>0</v>
      </c>
      <c r="DP118" s="303">
        <v>0</v>
      </c>
      <c r="DQ118" s="303">
        <v>0</v>
      </c>
      <c r="DR118" s="303">
        <v>0</v>
      </c>
      <c r="DS118" s="393">
        <v>0</v>
      </c>
      <c r="DT118" s="303">
        <v>0</v>
      </c>
      <c r="DU118" s="303">
        <v>0</v>
      </c>
      <c r="DV118" s="303">
        <v>0</v>
      </c>
      <c r="DW118" s="303">
        <v>0</v>
      </c>
      <c r="DX118" s="303">
        <v>0</v>
      </c>
      <c r="DY118" s="303">
        <v>0</v>
      </c>
      <c r="DZ118" s="303">
        <v>0</v>
      </c>
      <c r="EA118" s="303">
        <v>0</v>
      </c>
      <c r="EB118" s="303">
        <v>0</v>
      </c>
      <c r="EC118" s="303">
        <v>0</v>
      </c>
      <c r="ED118" s="398">
        <v>0</v>
      </c>
      <c r="EE118" s="303">
        <v>0</v>
      </c>
      <c r="EF118" s="303">
        <v>0</v>
      </c>
      <c r="EG118" s="393">
        <v>0</v>
      </c>
      <c r="EH118" s="910">
        <v>0</v>
      </c>
      <c r="EI118" s="398">
        <v>80</v>
      </c>
      <c r="EJ118" s="393" t="b">
        <v>0</v>
      </c>
      <c r="EK118" s="971">
        <v>64</v>
      </c>
      <c r="EL118" s="971">
        <v>82</v>
      </c>
      <c r="EM118" s="396">
        <v>0</v>
      </c>
      <c r="EN118" s="396">
        <v>1</v>
      </c>
      <c r="EO118" s="396">
        <v>0</v>
      </c>
      <c r="EP118" s="971">
        <v>82</v>
      </c>
      <c r="EQ118" s="396">
        <v>0</v>
      </c>
      <c r="ER118" s="396">
        <v>1</v>
      </c>
      <c r="ES118" s="396">
        <v>0</v>
      </c>
      <c r="ET118" s="664"/>
      <c r="EU118" s="303"/>
      <c r="EV118" s="396" t="s">
        <v>502</v>
      </c>
      <c r="EW118" s="396" t="s">
        <v>503</v>
      </c>
      <c r="EX118" s="396" t="s">
        <v>350</v>
      </c>
      <c r="EY118" s="396">
        <v>82</v>
      </c>
      <c r="EZ118" s="396" t="s">
        <v>12</v>
      </c>
      <c r="FA118" s="396" t="s">
        <v>232</v>
      </c>
      <c r="FB118" s="396" t="s">
        <v>9</v>
      </c>
      <c r="FC118" s="396" t="s">
        <v>232</v>
      </c>
      <c r="FD118" s="396" t="s">
        <v>358</v>
      </c>
    </row>
    <row r="119" spans="1:160" customFormat="1">
      <c r="A119">
        <v>858</v>
      </c>
      <c r="B119">
        <v>1</v>
      </c>
      <c r="C119">
        <v>0</v>
      </c>
      <c r="D119">
        <v>0</v>
      </c>
      <c r="H119">
        <v>700</v>
      </c>
      <c r="I119">
        <v>9</v>
      </c>
      <c r="J119">
        <v>1</v>
      </c>
      <c r="K119">
        <v>0</v>
      </c>
      <c r="L119">
        <v>1</v>
      </c>
      <c r="M119">
        <v>0</v>
      </c>
      <c r="N119" s="1250" t="s">
        <v>515</v>
      </c>
      <c r="O119" s="1250">
        <v>0</v>
      </c>
      <c r="P119">
        <v>87</v>
      </c>
      <c r="Q119">
        <v>1</v>
      </c>
      <c r="R119">
        <v>89</v>
      </c>
      <c r="S119">
        <v>2</v>
      </c>
      <c r="T119">
        <v>0</v>
      </c>
      <c r="U119">
        <v>2</v>
      </c>
      <c r="V119">
        <v>0</v>
      </c>
      <c r="W119">
        <v>2</v>
      </c>
      <c r="X119">
        <v>87</v>
      </c>
      <c r="Y119">
        <v>3</v>
      </c>
      <c r="Z119">
        <v>89</v>
      </c>
      <c r="AA119">
        <v>4</v>
      </c>
      <c r="AB119">
        <v>87</v>
      </c>
      <c r="AC119">
        <v>1</v>
      </c>
      <c r="AD119">
        <v>89</v>
      </c>
      <c r="AE119">
        <v>2</v>
      </c>
      <c r="AF119">
        <v>0</v>
      </c>
      <c r="AG119">
        <v>1</v>
      </c>
      <c r="AH119">
        <v>89</v>
      </c>
      <c r="AI119">
        <v>2</v>
      </c>
      <c r="AJ119">
        <v>0</v>
      </c>
      <c r="AK119">
        <v>0</v>
      </c>
      <c r="AL119">
        <v>0</v>
      </c>
      <c r="AM119">
        <v>0</v>
      </c>
      <c r="AN119">
        <v>174</v>
      </c>
      <c r="AO119">
        <v>5</v>
      </c>
      <c r="AP119">
        <v>267</v>
      </c>
      <c r="AQ119">
        <v>8</v>
      </c>
      <c r="AR119">
        <v>1</v>
      </c>
      <c r="AS119">
        <v>0</v>
      </c>
      <c r="AT119">
        <v>0</v>
      </c>
      <c r="AU119">
        <v>0</v>
      </c>
      <c r="AV119">
        <v>1</v>
      </c>
      <c r="AW119">
        <v>0</v>
      </c>
      <c r="AX119">
        <v>0</v>
      </c>
      <c r="AY119">
        <v>0</v>
      </c>
      <c r="AZ119">
        <v>1</v>
      </c>
      <c r="BA119">
        <v>0</v>
      </c>
      <c r="BB119">
        <v>0</v>
      </c>
      <c r="BC119">
        <v>0</v>
      </c>
      <c r="BD119">
        <v>1</v>
      </c>
      <c r="BE119">
        <v>0</v>
      </c>
      <c r="BF119">
        <v>0</v>
      </c>
      <c r="BG119">
        <v>0</v>
      </c>
      <c r="BH119">
        <v>1</v>
      </c>
      <c r="BI119">
        <v>0</v>
      </c>
      <c r="BJ119">
        <v>3</v>
      </c>
      <c r="BK119">
        <v>2</v>
      </c>
      <c r="BL119">
        <v>0</v>
      </c>
      <c r="BM119">
        <v>0</v>
      </c>
      <c r="BN119">
        <v>4</v>
      </c>
      <c r="BO119">
        <v>2</v>
      </c>
      <c r="BP119">
        <v>0</v>
      </c>
      <c r="BQ119">
        <v>0</v>
      </c>
      <c r="BR119">
        <v>0</v>
      </c>
      <c r="BS119">
        <v>0</v>
      </c>
      <c r="BT119">
        <v>0</v>
      </c>
      <c r="BU119">
        <v>0</v>
      </c>
      <c r="BV119">
        <v>0</v>
      </c>
      <c r="BW119">
        <v>0</v>
      </c>
      <c r="BX119">
        <v>84</v>
      </c>
      <c r="BY119">
        <v>0</v>
      </c>
      <c r="BZ119">
        <v>0</v>
      </c>
      <c r="CA119">
        <v>0</v>
      </c>
      <c r="CB119">
        <v>87</v>
      </c>
      <c r="CC119">
        <v>0</v>
      </c>
      <c r="CD119">
        <v>0</v>
      </c>
      <c r="CE119">
        <v>0</v>
      </c>
      <c r="CF119">
        <v>87</v>
      </c>
      <c r="CG119">
        <v>0</v>
      </c>
      <c r="CH119">
        <v>3</v>
      </c>
      <c r="CI119">
        <v>2</v>
      </c>
      <c r="CJ119">
        <v>89</v>
      </c>
      <c r="CK119">
        <v>0</v>
      </c>
      <c r="CL119">
        <v>4</v>
      </c>
      <c r="CM119">
        <v>2</v>
      </c>
      <c r="CN119">
        <v>0</v>
      </c>
      <c r="CO119">
        <v>0</v>
      </c>
      <c r="CP119">
        <v>0</v>
      </c>
      <c r="CQ119">
        <v>0</v>
      </c>
      <c r="CR119">
        <v>0</v>
      </c>
      <c r="CS119">
        <v>4</v>
      </c>
      <c r="CT119">
        <v>0</v>
      </c>
      <c r="CU119">
        <v>0</v>
      </c>
      <c r="CV119">
        <v>0</v>
      </c>
      <c r="CW119">
        <v>1</v>
      </c>
      <c r="CX119">
        <v>0</v>
      </c>
      <c r="CY119">
        <v>0</v>
      </c>
      <c r="CZ119">
        <v>0</v>
      </c>
      <c r="DA119">
        <v>0</v>
      </c>
      <c r="DB119">
        <v>8</v>
      </c>
      <c r="DC119">
        <v>0</v>
      </c>
      <c r="DD119">
        <v>0</v>
      </c>
      <c r="DE119">
        <v>1</v>
      </c>
      <c r="DF119">
        <v>0</v>
      </c>
      <c r="DG119">
        <v>0</v>
      </c>
      <c r="DH119">
        <v>0</v>
      </c>
      <c r="DI119">
        <v>0</v>
      </c>
      <c r="DJ119">
        <v>0</v>
      </c>
      <c r="DK119" s="664"/>
      <c r="DL119" s="398">
        <v>0</v>
      </c>
      <c r="DM119" s="303">
        <v>0</v>
      </c>
      <c r="DN119" s="303">
        <v>0</v>
      </c>
      <c r="DO119" s="393">
        <v>0</v>
      </c>
      <c r="DP119" s="303">
        <v>0</v>
      </c>
      <c r="DQ119" s="303">
        <v>0</v>
      </c>
      <c r="DR119" s="303">
        <v>0</v>
      </c>
      <c r="DS119" s="393">
        <v>0</v>
      </c>
      <c r="DT119" s="303">
        <v>0</v>
      </c>
      <c r="DU119" s="303">
        <v>0</v>
      </c>
      <c r="DV119" s="303">
        <v>0</v>
      </c>
      <c r="DW119" s="303">
        <v>0</v>
      </c>
      <c r="DX119" s="303">
        <v>0</v>
      </c>
      <c r="DY119" s="303">
        <v>0</v>
      </c>
      <c r="DZ119" s="303">
        <v>0</v>
      </c>
      <c r="EA119" s="303">
        <v>0</v>
      </c>
      <c r="EB119" s="303">
        <v>0</v>
      </c>
      <c r="EC119" s="303">
        <v>0</v>
      </c>
      <c r="ED119" s="398">
        <v>0</v>
      </c>
      <c r="EE119" s="303">
        <v>0</v>
      </c>
      <c r="EF119" s="303">
        <v>0</v>
      </c>
      <c r="EG119" s="393">
        <v>0</v>
      </c>
      <c r="EH119" s="910">
        <v>0</v>
      </c>
      <c r="EI119" s="398" t="s">
        <v>495</v>
      </c>
      <c r="EJ119" s="393" t="b">
        <v>0</v>
      </c>
      <c r="EK119" s="971">
        <v>263</v>
      </c>
      <c r="EL119" s="971">
        <v>275</v>
      </c>
      <c r="EM119" s="396">
        <v>0</v>
      </c>
      <c r="EN119" s="396">
        <v>1</v>
      </c>
      <c r="EO119" s="396">
        <v>0</v>
      </c>
      <c r="EP119" s="971">
        <v>275</v>
      </c>
      <c r="EQ119" s="396">
        <v>0</v>
      </c>
      <c r="ER119" s="396">
        <v>1</v>
      </c>
      <c r="ES119" s="396">
        <v>0</v>
      </c>
      <c r="ET119" s="664"/>
      <c r="EU119" s="303"/>
      <c r="EV119" s="396" t="s">
        <v>515</v>
      </c>
      <c r="EW119" s="396" t="s">
        <v>503</v>
      </c>
      <c r="EX119" s="396" t="s">
        <v>350</v>
      </c>
      <c r="EY119" s="396">
        <v>275</v>
      </c>
      <c r="EZ119" s="396" t="s">
        <v>13</v>
      </c>
      <c r="FA119" s="396" t="s">
        <v>232</v>
      </c>
      <c r="FB119" s="396" t="s">
        <v>9</v>
      </c>
      <c r="FC119" s="396" t="s">
        <v>232</v>
      </c>
      <c r="FD119" s="396" t="s">
        <v>366</v>
      </c>
    </row>
    <row r="120" spans="1:160" customFormat="1">
      <c r="A120">
        <v>860</v>
      </c>
      <c r="B120">
        <v>1</v>
      </c>
      <c r="C120">
        <v>0</v>
      </c>
      <c r="D120" t="s">
        <v>624</v>
      </c>
      <c r="H120">
        <v>700</v>
      </c>
      <c r="I120">
        <v>41</v>
      </c>
      <c r="J120">
        <v>1</v>
      </c>
      <c r="K120">
        <v>0</v>
      </c>
      <c r="L120">
        <v>1</v>
      </c>
      <c r="M120">
        <v>0</v>
      </c>
      <c r="N120" s="1250" t="s">
        <v>502</v>
      </c>
      <c r="O120" s="1250">
        <v>0</v>
      </c>
      <c r="P120">
        <v>12</v>
      </c>
      <c r="Q120">
        <v>0</v>
      </c>
      <c r="R120">
        <v>13</v>
      </c>
      <c r="S120">
        <v>0</v>
      </c>
      <c r="T120">
        <v>0</v>
      </c>
      <c r="U120">
        <v>2</v>
      </c>
      <c r="V120">
        <v>0</v>
      </c>
      <c r="W120">
        <v>3</v>
      </c>
      <c r="X120">
        <v>12</v>
      </c>
      <c r="Y120">
        <v>2</v>
      </c>
      <c r="Z120">
        <v>13</v>
      </c>
      <c r="AA120">
        <v>3</v>
      </c>
      <c r="AB120">
        <v>2</v>
      </c>
      <c r="AC120">
        <v>0</v>
      </c>
      <c r="AD120">
        <v>0</v>
      </c>
      <c r="AE120">
        <v>0</v>
      </c>
      <c r="AF120">
        <v>0</v>
      </c>
      <c r="AG120">
        <v>1</v>
      </c>
      <c r="AH120">
        <v>0</v>
      </c>
      <c r="AI120">
        <v>0</v>
      </c>
      <c r="AJ120">
        <v>0</v>
      </c>
      <c r="AK120">
        <v>0</v>
      </c>
      <c r="AL120">
        <v>0</v>
      </c>
      <c r="AM120">
        <v>0</v>
      </c>
      <c r="AN120">
        <v>14</v>
      </c>
      <c r="AO120">
        <v>3</v>
      </c>
      <c r="AP120">
        <v>13</v>
      </c>
      <c r="AQ120">
        <v>3</v>
      </c>
      <c r="AR120">
        <v>1</v>
      </c>
      <c r="AS120">
        <v>0</v>
      </c>
      <c r="AT120">
        <v>0</v>
      </c>
      <c r="AU120">
        <v>0</v>
      </c>
      <c r="AV120">
        <v>1</v>
      </c>
      <c r="AW120">
        <v>0</v>
      </c>
      <c r="AX120">
        <v>0</v>
      </c>
      <c r="AY120">
        <v>0</v>
      </c>
      <c r="AZ120">
        <v>1</v>
      </c>
      <c r="BA120">
        <v>0</v>
      </c>
      <c r="BB120">
        <v>0</v>
      </c>
      <c r="BC120">
        <v>0</v>
      </c>
      <c r="BD120">
        <v>1</v>
      </c>
      <c r="BE120">
        <v>0</v>
      </c>
      <c r="BF120">
        <v>0</v>
      </c>
      <c r="BG120">
        <v>0</v>
      </c>
      <c r="BH120">
        <v>0</v>
      </c>
      <c r="BI120">
        <v>0</v>
      </c>
      <c r="BJ120">
        <v>2</v>
      </c>
      <c r="BK120">
        <v>2</v>
      </c>
      <c r="BL120">
        <v>0</v>
      </c>
      <c r="BM120">
        <v>0</v>
      </c>
      <c r="BN120">
        <v>3</v>
      </c>
      <c r="BO120">
        <v>3</v>
      </c>
      <c r="BP120">
        <v>0</v>
      </c>
      <c r="BQ120">
        <v>0</v>
      </c>
      <c r="BR120">
        <v>0</v>
      </c>
      <c r="BS120">
        <v>0</v>
      </c>
      <c r="BT120">
        <v>0</v>
      </c>
      <c r="BU120">
        <v>0</v>
      </c>
      <c r="BV120">
        <v>0</v>
      </c>
      <c r="BW120">
        <v>0</v>
      </c>
      <c r="BX120">
        <v>10</v>
      </c>
      <c r="BY120">
        <v>0</v>
      </c>
      <c r="BZ120">
        <v>0</v>
      </c>
      <c r="CA120">
        <v>0</v>
      </c>
      <c r="CB120">
        <v>11</v>
      </c>
      <c r="CC120">
        <v>0</v>
      </c>
      <c r="CD120">
        <v>0</v>
      </c>
      <c r="CE120">
        <v>0</v>
      </c>
      <c r="CF120">
        <v>12</v>
      </c>
      <c r="CG120">
        <v>0</v>
      </c>
      <c r="CH120">
        <v>2</v>
      </c>
      <c r="CI120">
        <v>2</v>
      </c>
      <c r="CJ120">
        <v>13</v>
      </c>
      <c r="CK120">
        <v>0</v>
      </c>
      <c r="CL120">
        <v>3</v>
      </c>
      <c r="CM120">
        <v>3</v>
      </c>
      <c r="CN120">
        <v>2</v>
      </c>
      <c r="CO120">
        <v>3</v>
      </c>
      <c r="CP120">
        <v>3</v>
      </c>
      <c r="CQ120">
        <v>0</v>
      </c>
      <c r="CR120">
        <v>0.29411764705882354</v>
      </c>
      <c r="CS120">
        <v>6</v>
      </c>
      <c r="CT120">
        <v>1</v>
      </c>
      <c r="CU120">
        <v>0</v>
      </c>
      <c r="CV120">
        <v>0</v>
      </c>
      <c r="CW120">
        <v>0</v>
      </c>
      <c r="CX120">
        <v>0</v>
      </c>
      <c r="CY120">
        <v>0</v>
      </c>
      <c r="CZ120">
        <v>0</v>
      </c>
      <c r="DA120">
        <v>1</v>
      </c>
      <c r="DB120">
        <v>0</v>
      </c>
      <c r="DC120">
        <v>0</v>
      </c>
      <c r="DD120">
        <v>0</v>
      </c>
      <c r="DE120">
        <v>0</v>
      </c>
      <c r="DF120">
        <v>0</v>
      </c>
      <c r="DG120">
        <v>0</v>
      </c>
      <c r="DH120">
        <v>0</v>
      </c>
      <c r="DI120">
        <v>0</v>
      </c>
      <c r="DJ120">
        <v>0</v>
      </c>
      <c r="DK120" s="664"/>
      <c r="DL120" s="398">
        <v>0</v>
      </c>
      <c r="DM120" s="303">
        <v>0</v>
      </c>
      <c r="DN120" s="303">
        <v>0</v>
      </c>
      <c r="DO120" s="393">
        <v>0</v>
      </c>
      <c r="DP120" s="303">
        <v>0</v>
      </c>
      <c r="DQ120" s="303">
        <v>0</v>
      </c>
      <c r="DR120" s="303">
        <v>0</v>
      </c>
      <c r="DS120" s="393">
        <v>0</v>
      </c>
      <c r="DT120" s="303">
        <v>0</v>
      </c>
      <c r="DU120" s="303">
        <v>0</v>
      </c>
      <c r="DV120" s="303">
        <v>0</v>
      </c>
      <c r="DW120" s="303">
        <v>0</v>
      </c>
      <c r="DX120" s="303">
        <v>0</v>
      </c>
      <c r="DY120" s="303">
        <v>0</v>
      </c>
      <c r="DZ120" s="303">
        <v>0</v>
      </c>
      <c r="EA120" s="303">
        <v>0</v>
      </c>
      <c r="EB120" s="303">
        <v>0</v>
      </c>
      <c r="EC120" s="303">
        <v>0</v>
      </c>
      <c r="ED120" s="398">
        <v>0</v>
      </c>
      <c r="EE120" s="303">
        <v>0</v>
      </c>
      <c r="EF120" s="303">
        <v>0</v>
      </c>
      <c r="EG120" s="393">
        <v>0</v>
      </c>
      <c r="EH120" s="910">
        <v>0</v>
      </c>
      <c r="EI120" s="398">
        <v>17</v>
      </c>
      <c r="EJ120" s="393" t="b">
        <v>0</v>
      </c>
      <c r="EK120" s="971">
        <v>10</v>
      </c>
      <c r="EL120" s="971">
        <v>16</v>
      </c>
      <c r="EM120" s="396">
        <v>0</v>
      </c>
      <c r="EN120" s="396">
        <v>1</v>
      </c>
      <c r="EO120" s="396">
        <v>0</v>
      </c>
      <c r="EP120" s="971">
        <v>0</v>
      </c>
      <c r="EQ120" s="396">
        <v>0</v>
      </c>
      <c r="ER120" s="396">
        <v>0</v>
      </c>
      <c r="ES120" s="396">
        <v>0</v>
      </c>
      <c r="ET120" s="664"/>
      <c r="EU120" s="303"/>
      <c r="EV120" s="396" t="s">
        <v>502</v>
      </c>
      <c r="EW120" s="396" t="s">
        <v>503</v>
      </c>
      <c r="EX120" s="396" t="s">
        <v>350</v>
      </c>
      <c r="EY120" s="396">
        <v>16</v>
      </c>
      <c r="EZ120" s="396" t="s">
        <v>12</v>
      </c>
      <c r="FA120" s="396" t="s">
        <v>232</v>
      </c>
      <c r="FB120" s="396" t="s">
        <v>9</v>
      </c>
      <c r="FC120" s="396" t="s">
        <v>232</v>
      </c>
      <c r="FD120" s="396" t="s">
        <v>358</v>
      </c>
    </row>
    <row r="121" spans="1:160" customFormat="1">
      <c r="A121">
        <v>875</v>
      </c>
      <c r="B121">
        <v>1</v>
      </c>
      <c r="C121" t="s">
        <v>625</v>
      </c>
      <c r="D121" t="s">
        <v>626</v>
      </c>
      <c r="H121">
        <v>700</v>
      </c>
      <c r="I121">
        <v>41</v>
      </c>
      <c r="J121">
        <v>1</v>
      </c>
      <c r="K121">
        <v>0</v>
      </c>
      <c r="L121">
        <v>1</v>
      </c>
      <c r="M121">
        <v>0</v>
      </c>
      <c r="N121" s="1250" t="s">
        <v>502</v>
      </c>
      <c r="O121" s="1250">
        <v>0</v>
      </c>
      <c r="P121">
        <v>6</v>
      </c>
      <c r="Q121">
        <v>1</v>
      </c>
      <c r="R121">
        <v>4</v>
      </c>
      <c r="S121">
        <v>1</v>
      </c>
      <c r="T121">
        <v>0</v>
      </c>
      <c r="U121">
        <v>1</v>
      </c>
      <c r="V121">
        <v>0</v>
      </c>
      <c r="W121">
        <v>1</v>
      </c>
      <c r="X121">
        <v>6</v>
      </c>
      <c r="Y121">
        <v>2</v>
      </c>
      <c r="Z121">
        <v>4</v>
      </c>
      <c r="AA121">
        <v>2</v>
      </c>
      <c r="AB121">
        <v>1</v>
      </c>
      <c r="AC121">
        <v>0</v>
      </c>
      <c r="AD121">
        <v>1</v>
      </c>
      <c r="AE121">
        <v>0</v>
      </c>
      <c r="AF121">
        <v>0</v>
      </c>
      <c r="AG121">
        <v>0</v>
      </c>
      <c r="AH121">
        <v>0</v>
      </c>
      <c r="AI121">
        <v>0</v>
      </c>
      <c r="AJ121">
        <v>1</v>
      </c>
      <c r="AK121">
        <v>1</v>
      </c>
      <c r="AL121">
        <v>1</v>
      </c>
      <c r="AM121">
        <v>1</v>
      </c>
      <c r="AN121">
        <v>8</v>
      </c>
      <c r="AO121">
        <v>3</v>
      </c>
      <c r="AP121">
        <v>6</v>
      </c>
      <c r="AQ121">
        <v>3</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2</v>
      </c>
      <c r="BK121">
        <v>1</v>
      </c>
      <c r="BL121">
        <v>1</v>
      </c>
      <c r="BM121">
        <v>0</v>
      </c>
      <c r="BN121">
        <v>2</v>
      </c>
      <c r="BO121">
        <v>1</v>
      </c>
      <c r="BP121">
        <v>0</v>
      </c>
      <c r="BQ121">
        <v>0</v>
      </c>
      <c r="BR121">
        <v>0</v>
      </c>
      <c r="BS121">
        <v>0</v>
      </c>
      <c r="BT121">
        <v>0</v>
      </c>
      <c r="BU121">
        <v>0</v>
      </c>
      <c r="BV121">
        <v>0</v>
      </c>
      <c r="BW121">
        <v>0</v>
      </c>
      <c r="BX121">
        <v>6</v>
      </c>
      <c r="BY121">
        <v>0</v>
      </c>
      <c r="BZ121">
        <v>0</v>
      </c>
      <c r="CA121">
        <v>0</v>
      </c>
      <c r="CB121">
        <v>3</v>
      </c>
      <c r="CC121">
        <v>0</v>
      </c>
      <c r="CD121">
        <v>0</v>
      </c>
      <c r="CE121">
        <v>0</v>
      </c>
      <c r="CF121">
        <v>6</v>
      </c>
      <c r="CG121">
        <v>0</v>
      </c>
      <c r="CH121">
        <v>2</v>
      </c>
      <c r="CI121">
        <v>1</v>
      </c>
      <c r="CJ121">
        <v>4</v>
      </c>
      <c r="CK121">
        <v>0</v>
      </c>
      <c r="CL121">
        <v>2</v>
      </c>
      <c r="CM121">
        <v>1</v>
      </c>
      <c r="CN121">
        <v>6</v>
      </c>
      <c r="CO121">
        <v>8</v>
      </c>
      <c r="CP121">
        <v>6</v>
      </c>
      <c r="CQ121">
        <v>2</v>
      </c>
      <c r="CR121">
        <v>1.2727272727272727</v>
      </c>
      <c r="CS121">
        <v>0</v>
      </c>
      <c r="CT121">
        <v>0</v>
      </c>
      <c r="CU121">
        <v>0</v>
      </c>
      <c r="CV121">
        <v>0</v>
      </c>
      <c r="CW121">
        <v>0</v>
      </c>
      <c r="CX121">
        <v>0</v>
      </c>
      <c r="CY121">
        <v>0</v>
      </c>
      <c r="CZ121">
        <v>0</v>
      </c>
      <c r="DA121">
        <v>0</v>
      </c>
      <c r="DB121">
        <v>3</v>
      </c>
      <c r="DC121">
        <v>0</v>
      </c>
      <c r="DD121">
        <v>1</v>
      </c>
      <c r="DE121">
        <v>0</v>
      </c>
      <c r="DF121">
        <v>1</v>
      </c>
      <c r="DG121">
        <v>0</v>
      </c>
      <c r="DH121">
        <v>0</v>
      </c>
      <c r="DI121">
        <v>0</v>
      </c>
      <c r="DJ121">
        <v>0</v>
      </c>
      <c r="DK121" s="664"/>
      <c r="DL121" s="398">
        <v>0</v>
      </c>
      <c r="DM121" s="303">
        <v>0</v>
      </c>
      <c r="DN121" s="303">
        <v>0</v>
      </c>
      <c r="DO121" s="393">
        <v>0</v>
      </c>
      <c r="DP121" s="303">
        <v>0</v>
      </c>
      <c r="DQ121" s="303">
        <v>0</v>
      </c>
      <c r="DR121" s="303">
        <v>0</v>
      </c>
      <c r="DS121" s="393">
        <v>0</v>
      </c>
      <c r="DT121" s="303">
        <v>0</v>
      </c>
      <c r="DU121" s="303">
        <v>0</v>
      </c>
      <c r="DV121" s="303">
        <v>0</v>
      </c>
      <c r="DW121" s="303">
        <v>0</v>
      </c>
      <c r="DX121" s="303">
        <v>0</v>
      </c>
      <c r="DY121" s="303">
        <v>0</v>
      </c>
      <c r="DZ121" s="303">
        <v>0</v>
      </c>
      <c r="EA121" s="303">
        <v>0</v>
      </c>
      <c r="EB121" s="303">
        <v>0</v>
      </c>
      <c r="EC121" s="303">
        <v>0</v>
      </c>
      <c r="ED121" s="398">
        <v>0</v>
      </c>
      <c r="EE121" s="303">
        <v>0</v>
      </c>
      <c r="EF121" s="303">
        <v>0</v>
      </c>
      <c r="EG121" s="393">
        <v>0</v>
      </c>
      <c r="EH121" s="910">
        <v>0</v>
      </c>
      <c r="EI121" s="398">
        <v>11</v>
      </c>
      <c r="EJ121" s="393" t="b">
        <v>0</v>
      </c>
      <c r="EK121" s="971">
        <v>6</v>
      </c>
      <c r="EL121" s="971">
        <v>0</v>
      </c>
      <c r="EM121" s="396">
        <v>0</v>
      </c>
      <c r="EN121" s="396">
        <v>0</v>
      </c>
      <c r="EO121" s="396">
        <v>0</v>
      </c>
      <c r="EP121" s="971">
        <v>9</v>
      </c>
      <c r="EQ121" s="396">
        <v>0</v>
      </c>
      <c r="ER121" s="396">
        <v>1</v>
      </c>
      <c r="ES121" s="396">
        <v>0</v>
      </c>
      <c r="ET121" s="664"/>
      <c r="EU121" s="303"/>
      <c r="EV121" s="396" t="s">
        <v>502</v>
      </c>
      <c r="EW121" s="396" t="s">
        <v>503</v>
      </c>
      <c r="EX121" s="396" t="s">
        <v>350</v>
      </c>
      <c r="EY121" s="396">
        <v>9</v>
      </c>
      <c r="EZ121" s="396" t="s">
        <v>11</v>
      </c>
      <c r="FA121" s="396" t="s">
        <v>232</v>
      </c>
      <c r="FB121" s="396" t="s">
        <v>9</v>
      </c>
      <c r="FC121" s="396" t="s">
        <v>232</v>
      </c>
      <c r="FD121" s="396" t="s">
        <v>358</v>
      </c>
    </row>
    <row r="122" spans="1:160" customFormat="1">
      <c r="A122">
        <v>881</v>
      </c>
      <c r="B122">
        <v>1</v>
      </c>
      <c r="C122" t="s">
        <v>627</v>
      </c>
      <c r="D122" t="s">
        <v>628</v>
      </c>
      <c r="H122">
        <v>700</v>
      </c>
      <c r="I122">
        <v>41</v>
      </c>
      <c r="J122">
        <v>1</v>
      </c>
      <c r="K122">
        <v>0</v>
      </c>
      <c r="L122">
        <v>1</v>
      </c>
      <c r="M122">
        <v>0</v>
      </c>
      <c r="N122" s="1250" t="s">
        <v>502</v>
      </c>
      <c r="O122" s="1250">
        <v>0</v>
      </c>
      <c r="P122">
        <v>21</v>
      </c>
      <c r="Q122">
        <v>4</v>
      </c>
      <c r="R122">
        <v>21</v>
      </c>
      <c r="S122">
        <v>4</v>
      </c>
      <c r="T122">
        <v>1</v>
      </c>
      <c r="U122">
        <v>1</v>
      </c>
      <c r="V122">
        <v>1</v>
      </c>
      <c r="W122">
        <v>1</v>
      </c>
      <c r="X122">
        <v>22</v>
      </c>
      <c r="Y122">
        <v>5</v>
      </c>
      <c r="Z122">
        <v>22</v>
      </c>
      <c r="AA122">
        <v>5</v>
      </c>
      <c r="AB122">
        <v>6</v>
      </c>
      <c r="AC122">
        <v>0</v>
      </c>
      <c r="AD122">
        <v>4</v>
      </c>
      <c r="AE122">
        <v>0</v>
      </c>
      <c r="AF122">
        <v>0</v>
      </c>
      <c r="AG122">
        <v>1</v>
      </c>
      <c r="AH122">
        <v>0</v>
      </c>
      <c r="AI122">
        <v>1</v>
      </c>
      <c r="AJ122">
        <v>2</v>
      </c>
      <c r="AK122">
        <v>0</v>
      </c>
      <c r="AL122">
        <v>4</v>
      </c>
      <c r="AM122">
        <v>0</v>
      </c>
      <c r="AN122">
        <v>30</v>
      </c>
      <c r="AO122">
        <v>6</v>
      </c>
      <c r="AP122">
        <v>30</v>
      </c>
      <c r="AQ122">
        <v>6</v>
      </c>
      <c r="AR122">
        <v>2</v>
      </c>
      <c r="AS122">
        <v>0</v>
      </c>
      <c r="AT122">
        <v>1</v>
      </c>
      <c r="AU122">
        <v>0</v>
      </c>
      <c r="AV122">
        <v>2</v>
      </c>
      <c r="AW122">
        <v>0</v>
      </c>
      <c r="AX122">
        <v>1</v>
      </c>
      <c r="AY122">
        <v>0</v>
      </c>
      <c r="AZ122">
        <v>0</v>
      </c>
      <c r="BA122">
        <v>0</v>
      </c>
      <c r="BB122">
        <v>0</v>
      </c>
      <c r="BC122">
        <v>0</v>
      </c>
      <c r="BD122">
        <v>0</v>
      </c>
      <c r="BE122">
        <v>0</v>
      </c>
      <c r="BF122">
        <v>0</v>
      </c>
      <c r="BG122">
        <v>0</v>
      </c>
      <c r="BH122">
        <v>4</v>
      </c>
      <c r="BI122">
        <v>0</v>
      </c>
      <c r="BJ122">
        <v>4</v>
      </c>
      <c r="BK122">
        <v>1</v>
      </c>
      <c r="BL122">
        <v>4</v>
      </c>
      <c r="BM122">
        <v>0</v>
      </c>
      <c r="BN122">
        <v>4</v>
      </c>
      <c r="BO122">
        <v>1</v>
      </c>
      <c r="BP122">
        <v>0</v>
      </c>
      <c r="BQ122">
        <v>0</v>
      </c>
      <c r="BR122">
        <v>0</v>
      </c>
      <c r="BS122">
        <v>0</v>
      </c>
      <c r="BT122">
        <v>0</v>
      </c>
      <c r="BU122">
        <v>0</v>
      </c>
      <c r="BV122">
        <v>0</v>
      </c>
      <c r="BW122">
        <v>0</v>
      </c>
      <c r="BX122">
        <v>16</v>
      </c>
      <c r="BY122">
        <v>1</v>
      </c>
      <c r="BZ122">
        <v>0</v>
      </c>
      <c r="CA122">
        <v>0</v>
      </c>
      <c r="CB122">
        <v>16</v>
      </c>
      <c r="CC122">
        <v>1</v>
      </c>
      <c r="CD122">
        <v>0</v>
      </c>
      <c r="CE122">
        <v>0</v>
      </c>
      <c r="CF122">
        <v>22</v>
      </c>
      <c r="CG122">
        <v>1</v>
      </c>
      <c r="CH122">
        <v>5</v>
      </c>
      <c r="CI122">
        <v>1</v>
      </c>
      <c r="CJ122">
        <v>22</v>
      </c>
      <c r="CK122">
        <v>1</v>
      </c>
      <c r="CL122">
        <v>5</v>
      </c>
      <c r="CM122">
        <v>1</v>
      </c>
      <c r="CN122">
        <v>4</v>
      </c>
      <c r="CO122">
        <v>4</v>
      </c>
      <c r="CP122">
        <v>0</v>
      </c>
      <c r="CQ122">
        <v>0</v>
      </c>
      <c r="CR122">
        <v>0.22222222222222221</v>
      </c>
      <c r="CS122">
        <v>5</v>
      </c>
      <c r="CT122">
        <v>1</v>
      </c>
      <c r="CU122">
        <v>0</v>
      </c>
      <c r="CV122">
        <v>0</v>
      </c>
      <c r="CW122">
        <v>0</v>
      </c>
      <c r="CX122">
        <v>0</v>
      </c>
      <c r="CY122">
        <v>0</v>
      </c>
      <c r="CZ122">
        <v>0</v>
      </c>
      <c r="DA122">
        <v>1</v>
      </c>
      <c r="DB122">
        <v>8</v>
      </c>
      <c r="DC122">
        <v>0</v>
      </c>
      <c r="DD122">
        <v>0</v>
      </c>
      <c r="DE122">
        <v>0</v>
      </c>
      <c r="DF122">
        <v>1</v>
      </c>
      <c r="DG122">
        <v>1</v>
      </c>
      <c r="DH122">
        <v>0</v>
      </c>
      <c r="DI122">
        <v>0</v>
      </c>
      <c r="DJ122">
        <v>0</v>
      </c>
      <c r="DK122" s="664"/>
      <c r="DL122" s="398">
        <v>0</v>
      </c>
      <c r="DM122" s="303">
        <v>0</v>
      </c>
      <c r="DN122" s="303">
        <v>0</v>
      </c>
      <c r="DO122" s="393">
        <v>0</v>
      </c>
      <c r="DP122" s="303">
        <v>0</v>
      </c>
      <c r="DQ122" s="303">
        <v>0</v>
      </c>
      <c r="DR122" s="303">
        <v>0</v>
      </c>
      <c r="DS122" s="393">
        <v>0</v>
      </c>
      <c r="DT122" s="303">
        <v>0</v>
      </c>
      <c r="DU122" s="303">
        <v>0</v>
      </c>
      <c r="DV122" s="303">
        <v>0</v>
      </c>
      <c r="DW122" s="303">
        <v>0</v>
      </c>
      <c r="DX122" s="303">
        <v>0</v>
      </c>
      <c r="DY122" s="303">
        <v>0</v>
      </c>
      <c r="DZ122" s="303">
        <v>0</v>
      </c>
      <c r="EA122" s="303">
        <v>0</v>
      </c>
      <c r="EB122" s="303">
        <v>0</v>
      </c>
      <c r="EC122" s="303">
        <v>0</v>
      </c>
      <c r="ED122" s="398">
        <v>0</v>
      </c>
      <c r="EE122" s="303">
        <v>0</v>
      </c>
      <c r="EF122" s="303">
        <v>0</v>
      </c>
      <c r="EG122" s="393">
        <v>0</v>
      </c>
      <c r="EH122" s="910">
        <v>0</v>
      </c>
      <c r="EI122" s="398">
        <v>36</v>
      </c>
      <c r="EJ122" s="393" t="b">
        <v>1</v>
      </c>
      <c r="EK122" s="971">
        <v>23</v>
      </c>
      <c r="EL122" s="971">
        <v>36</v>
      </c>
      <c r="EM122" s="396">
        <v>0</v>
      </c>
      <c r="EN122" s="396">
        <v>1</v>
      </c>
      <c r="EO122" s="396">
        <v>0</v>
      </c>
      <c r="EP122" s="971">
        <v>36</v>
      </c>
      <c r="EQ122" s="396">
        <v>0</v>
      </c>
      <c r="ER122" s="396">
        <v>1</v>
      </c>
      <c r="ES122" s="396">
        <v>0</v>
      </c>
      <c r="ET122" s="664"/>
      <c r="EU122" s="303"/>
      <c r="EV122" s="396" t="s">
        <v>502</v>
      </c>
      <c r="EW122" s="396" t="s">
        <v>503</v>
      </c>
      <c r="EX122" s="396" t="s">
        <v>350</v>
      </c>
      <c r="EY122" s="396">
        <v>36</v>
      </c>
      <c r="EZ122" s="396" t="s">
        <v>12</v>
      </c>
      <c r="FA122" s="396" t="s">
        <v>232</v>
      </c>
      <c r="FB122" s="396" t="s">
        <v>9</v>
      </c>
      <c r="FC122" s="396" t="s">
        <v>232</v>
      </c>
      <c r="FD122" s="396" t="s">
        <v>358</v>
      </c>
    </row>
    <row r="123" spans="1:160" customFormat="1">
      <c r="A123">
        <v>888</v>
      </c>
      <c r="B123">
        <v>1</v>
      </c>
      <c r="C123" t="s">
        <v>629</v>
      </c>
      <c r="D123" t="s">
        <v>630</v>
      </c>
      <c r="H123">
        <v>700</v>
      </c>
      <c r="I123">
        <v>41</v>
      </c>
      <c r="J123">
        <v>1</v>
      </c>
      <c r="K123">
        <v>0</v>
      </c>
      <c r="L123">
        <v>1</v>
      </c>
      <c r="M123">
        <v>0</v>
      </c>
      <c r="N123" s="1250" t="s">
        <v>502</v>
      </c>
      <c r="O123" s="1250">
        <v>0</v>
      </c>
      <c r="P123">
        <v>2</v>
      </c>
      <c r="Q123">
        <v>1</v>
      </c>
      <c r="R123">
        <v>4</v>
      </c>
      <c r="S123">
        <v>1</v>
      </c>
      <c r="T123">
        <v>0</v>
      </c>
      <c r="U123">
        <v>0</v>
      </c>
      <c r="V123">
        <v>0</v>
      </c>
      <c r="W123">
        <v>0</v>
      </c>
      <c r="X123">
        <v>2</v>
      </c>
      <c r="Y123">
        <v>1</v>
      </c>
      <c r="Z123">
        <v>4</v>
      </c>
      <c r="AA123">
        <v>1</v>
      </c>
      <c r="AB123">
        <v>0</v>
      </c>
      <c r="AC123">
        <v>0</v>
      </c>
      <c r="AD123">
        <v>1</v>
      </c>
      <c r="AE123">
        <v>0</v>
      </c>
      <c r="AF123">
        <v>0</v>
      </c>
      <c r="AG123">
        <v>0</v>
      </c>
      <c r="AH123">
        <v>0</v>
      </c>
      <c r="AI123">
        <v>0</v>
      </c>
      <c r="AJ123">
        <v>1</v>
      </c>
      <c r="AK123">
        <v>0</v>
      </c>
      <c r="AL123">
        <v>0</v>
      </c>
      <c r="AM123">
        <v>0</v>
      </c>
      <c r="AN123">
        <v>3</v>
      </c>
      <c r="AO123">
        <v>1</v>
      </c>
      <c r="AP123">
        <v>5</v>
      </c>
      <c r="AQ123">
        <v>1</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1</v>
      </c>
      <c r="BK123">
        <v>0</v>
      </c>
      <c r="BL123">
        <v>0</v>
      </c>
      <c r="BM123">
        <v>0</v>
      </c>
      <c r="BN123">
        <v>1</v>
      </c>
      <c r="BO123">
        <v>0</v>
      </c>
      <c r="BP123">
        <v>0</v>
      </c>
      <c r="BQ123">
        <v>0</v>
      </c>
      <c r="BR123">
        <v>0</v>
      </c>
      <c r="BS123">
        <v>0</v>
      </c>
      <c r="BT123">
        <v>0</v>
      </c>
      <c r="BU123">
        <v>0</v>
      </c>
      <c r="BV123">
        <v>0</v>
      </c>
      <c r="BW123">
        <v>0</v>
      </c>
      <c r="BX123">
        <v>2</v>
      </c>
      <c r="BY123">
        <v>0</v>
      </c>
      <c r="BZ123">
        <v>0</v>
      </c>
      <c r="CA123">
        <v>0</v>
      </c>
      <c r="CB123">
        <v>4</v>
      </c>
      <c r="CC123">
        <v>0</v>
      </c>
      <c r="CD123">
        <v>0</v>
      </c>
      <c r="CE123">
        <v>0</v>
      </c>
      <c r="CF123">
        <v>2</v>
      </c>
      <c r="CG123">
        <v>0</v>
      </c>
      <c r="CH123">
        <v>1</v>
      </c>
      <c r="CI123">
        <v>0</v>
      </c>
      <c r="CJ123">
        <v>4</v>
      </c>
      <c r="CK123">
        <v>0</v>
      </c>
      <c r="CL123">
        <v>1</v>
      </c>
      <c r="CM123">
        <v>0</v>
      </c>
      <c r="CN123">
        <v>2</v>
      </c>
      <c r="CO123">
        <v>0</v>
      </c>
      <c r="CP123">
        <v>0</v>
      </c>
      <c r="CQ123">
        <v>0</v>
      </c>
      <c r="CR123">
        <v>0.5</v>
      </c>
      <c r="CS123">
        <v>1</v>
      </c>
      <c r="CT123">
        <v>0</v>
      </c>
      <c r="CU123">
        <v>0</v>
      </c>
      <c r="CV123">
        <v>1</v>
      </c>
      <c r="CW123">
        <v>0</v>
      </c>
      <c r="CX123">
        <v>0</v>
      </c>
      <c r="CY123">
        <v>0</v>
      </c>
      <c r="CZ123">
        <v>0</v>
      </c>
      <c r="DA123">
        <v>0</v>
      </c>
      <c r="DB123">
        <v>2</v>
      </c>
      <c r="DC123">
        <v>0</v>
      </c>
      <c r="DD123">
        <v>0</v>
      </c>
      <c r="DE123">
        <v>1</v>
      </c>
      <c r="DF123">
        <v>0</v>
      </c>
      <c r="DG123">
        <v>1</v>
      </c>
      <c r="DH123">
        <v>0</v>
      </c>
      <c r="DI123">
        <v>0</v>
      </c>
      <c r="DJ123">
        <v>0</v>
      </c>
      <c r="DK123" s="664"/>
      <c r="DL123" s="398">
        <v>0</v>
      </c>
      <c r="DM123" s="303">
        <v>0</v>
      </c>
      <c r="DN123" s="303">
        <v>0</v>
      </c>
      <c r="DO123" s="393">
        <v>0</v>
      </c>
      <c r="DP123" s="303">
        <v>0</v>
      </c>
      <c r="DQ123" s="303">
        <v>0</v>
      </c>
      <c r="DR123" s="303">
        <v>0</v>
      </c>
      <c r="DS123" s="393">
        <v>0</v>
      </c>
      <c r="DT123" s="303">
        <v>0</v>
      </c>
      <c r="DU123" s="303">
        <v>0</v>
      </c>
      <c r="DV123" s="303">
        <v>0</v>
      </c>
      <c r="DW123" s="303">
        <v>0</v>
      </c>
      <c r="DX123" s="303">
        <v>0</v>
      </c>
      <c r="DY123" s="303">
        <v>0</v>
      </c>
      <c r="DZ123" s="303">
        <v>0</v>
      </c>
      <c r="EA123" s="303">
        <v>0</v>
      </c>
      <c r="EB123" s="303">
        <v>0</v>
      </c>
      <c r="EC123" s="303">
        <v>0</v>
      </c>
      <c r="ED123" s="398">
        <v>0</v>
      </c>
      <c r="EE123" s="303">
        <v>0</v>
      </c>
      <c r="EF123" s="303">
        <v>0</v>
      </c>
      <c r="EG123" s="393">
        <v>0</v>
      </c>
      <c r="EH123" s="910">
        <v>0</v>
      </c>
      <c r="EI123" s="398">
        <v>4</v>
      </c>
      <c r="EJ123" s="393" t="b">
        <v>0</v>
      </c>
      <c r="EK123" s="971">
        <v>3</v>
      </c>
      <c r="EL123" s="971">
        <v>6</v>
      </c>
      <c r="EM123" s="396">
        <v>0</v>
      </c>
      <c r="EN123" s="396">
        <v>1</v>
      </c>
      <c r="EO123" s="396">
        <v>0</v>
      </c>
      <c r="EP123" s="971">
        <v>6</v>
      </c>
      <c r="EQ123" s="396">
        <v>0</v>
      </c>
      <c r="ER123" s="396">
        <v>1</v>
      </c>
      <c r="ES123" s="396">
        <v>0</v>
      </c>
      <c r="ET123" s="664"/>
      <c r="EU123" s="303"/>
      <c r="EV123" s="396" t="s">
        <v>502</v>
      </c>
      <c r="EW123" s="396" t="s">
        <v>503</v>
      </c>
      <c r="EX123" s="396" t="s">
        <v>350</v>
      </c>
      <c r="EY123" s="396">
        <v>6</v>
      </c>
      <c r="EZ123" s="396" t="s">
        <v>11</v>
      </c>
      <c r="FA123" s="396" t="s">
        <v>232</v>
      </c>
      <c r="FB123" s="396" t="s">
        <v>9</v>
      </c>
      <c r="FC123" s="396" t="s">
        <v>232</v>
      </c>
      <c r="FD123" s="396" t="s">
        <v>358</v>
      </c>
    </row>
    <row r="124" spans="1:160" customFormat="1">
      <c r="A124">
        <v>896</v>
      </c>
      <c r="B124">
        <v>1</v>
      </c>
      <c r="C124">
        <v>0</v>
      </c>
      <c r="D124" t="s">
        <v>631</v>
      </c>
      <c r="H124">
        <v>700</v>
      </c>
      <c r="I124">
        <v>41</v>
      </c>
      <c r="J124">
        <v>1</v>
      </c>
      <c r="K124">
        <v>0</v>
      </c>
      <c r="L124">
        <v>1</v>
      </c>
      <c r="M124">
        <v>0</v>
      </c>
      <c r="N124" s="1250" t="s">
        <v>515</v>
      </c>
      <c r="O124" s="1250">
        <v>0</v>
      </c>
      <c r="P124">
        <v>8</v>
      </c>
      <c r="Q124">
        <v>1</v>
      </c>
      <c r="R124">
        <v>15</v>
      </c>
      <c r="S124">
        <v>1</v>
      </c>
      <c r="T124">
        <v>0</v>
      </c>
      <c r="U124">
        <v>0</v>
      </c>
      <c r="V124">
        <v>0</v>
      </c>
      <c r="W124">
        <v>0</v>
      </c>
      <c r="X124">
        <v>8</v>
      </c>
      <c r="Y124">
        <v>1</v>
      </c>
      <c r="Z124">
        <v>15</v>
      </c>
      <c r="AA124">
        <v>1</v>
      </c>
      <c r="AB124">
        <v>2</v>
      </c>
      <c r="AC124">
        <v>0</v>
      </c>
      <c r="AD124">
        <v>3</v>
      </c>
      <c r="AE124">
        <v>0</v>
      </c>
      <c r="AF124">
        <v>0</v>
      </c>
      <c r="AG124">
        <v>0</v>
      </c>
      <c r="AH124">
        <v>0</v>
      </c>
      <c r="AI124">
        <v>0</v>
      </c>
      <c r="AJ124">
        <v>0</v>
      </c>
      <c r="AK124">
        <v>0</v>
      </c>
      <c r="AL124">
        <v>0</v>
      </c>
      <c r="AM124">
        <v>0</v>
      </c>
      <c r="AN124">
        <v>10</v>
      </c>
      <c r="AO124">
        <v>1</v>
      </c>
      <c r="AP124">
        <v>18</v>
      </c>
      <c r="AQ124">
        <v>1</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1</v>
      </c>
      <c r="BK124">
        <v>0</v>
      </c>
      <c r="BL124">
        <v>1</v>
      </c>
      <c r="BM124">
        <v>0</v>
      </c>
      <c r="BN124">
        <v>1</v>
      </c>
      <c r="BO124">
        <v>0</v>
      </c>
      <c r="BP124">
        <v>0</v>
      </c>
      <c r="BQ124">
        <v>0</v>
      </c>
      <c r="BR124">
        <v>0</v>
      </c>
      <c r="BS124">
        <v>0</v>
      </c>
      <c r="BT124">
        <v>0</v>
      </c>
      <c r="BU124">
        <v>0</v>
      </c>
      <c r="BV124">
        <v>0</v>
      </c>
      <c r="BW124">
        <v>0</v>
      </c>
      <c r="BX124">
        <v>8</v>
      </c>
      <c r="BY124">
        <v>0</v>
      </c>
      <c r="BZ124">
        <v>0</v>
      </c>
      <c r="CA124">
        <v>0</v>
      </c>
      <c r="CB124">
        <v>14</v>
      </c>
      <c r="CC124">
        <v>0</v>
      </c>
      <c r="CD124">
        <v>0</v>
      </c>
      <c r="CE124">
        <v>0</v>
      </c>
      <c r="CF124">
        <v>8</v>
      </c>
      <c r="CG124">
        <v>0</v>
      </c>
      <c r="CH124">
        <v>1</v>
      </c>
      <c r="CI124">
        <v>0</v>
      </c>
      <c r="CJ124">
        <v>15</v>
      </c>
      <c r="CK124">
        <v>0</v>
      </c>
      <c r="CL124">
        <v>1</v>
      </c>
      <c r="CM124">
        <v>0</v>
      </c>
      <c r="CN124">
        <v>23</v>
      </c>
      <c r="CO124">
        <v>15</v>
      </c>
      <c r="CP124">
        <v>9</v>
      </c>
      <c r="CQ124">
        <v>0</v>
      </c>
      <c r="CR124">
        <v>3.4545454545454546</v>
      </c>
      <c r="CS124">
        <v>3</v>
      </c>
      <c r="CT124">
        <v>1</v>
      </c>
      <c r="CU124">
        <v>0</v>
      </c>
      <c r="CV124">
        <v>0</v>
      </c>
      <c r="CW124">
        <v>0</v>
      </c>
      <c r="CX124">
        <v>0</v>
      </c>
      <c r="CY124">
        <v>0</v>
      </c>
      <c r="CZ124">
        <v>1</v>
      </c>
      <c r="DA124">
        <v>0</v>
      </c>
      <c r="DB124">
        <v>8</v>
      </c>
      <c r="DC124">
        <v>0</v>
      </c>
      <c r="DD124">
        <v>1</v>
      </c>
      <c r="DE124">
        <v>1</v>
      </c>
      <c r="DF124">
        <v>1</v>
      </c>
      <c r="DG124">
        <v>0</v>
      </c>
      <c r="DH124">
        <v>0</v>
      </c>
      <c r="DI124">
        <v>0</v>
      </c>
      <c r="DJ124">
        <v>0</v>
      </c>
      <c r="DK124" s="664"/>
      <c r="DL124" s="398">
        <v>0</v>
      </c>
      <c r="DM124" s="303">
        <v>0</v>
      </c>
      <c r="DN124" s="303">
        <v>0</v>
      </c>
      <c r="DO124" s="393">
        <v>0</v>
      </c>
      <c r="DP124" s="303">
        <v>0</v>
      </c>
      <c r="DQ124" s="303">
        <v>0</v>
      </c>
      <c r="DR124" s="303">
        <v>0</v>
      </c>
      <c r="DS124" s="393">
        <v>0</v>
      </c>
      <c r="DT124" s="303">
        <v>0</v>
      </c>
      <c r="DU124" s="303">
        <v>0</v>
      </c>
      <c r="DV124" s="303">
        <v>0</v>
      </c>
      <c r="DW124" s="303">
        <v>0</v>
      </c>
      <c r="DX124" s="303">
        <v>0</v>
      </c>
      <c r="DY124" s="303">
        <v>0</v>
      </c>
      <c r="DZ124" s="303">
        <v>0</v>
      </c>
      <c r="EA124" s="303">
        <v>0</v>
      </c>
      <c r="EB124" s="303">
        <v>0</v>
      </c>
      <c r="EC124" s="303">
        <v>0</v>
      </c>
      <c r="ED124" s="398">
        <v>0</v>
      </c>
      <c r="EE124" s="303">
        <v>0</v>
      </c>
      <c r="EF124" s="303">
        <v>0</v>
      </c>
      <c r="EG124" s="393">
        <v>0</v>
      </c>
      <c r="EH124" s="910">
        <v>0</v>
      </c>
      <c r="EI124" s="398">
        <v>11</v>
      </c>
      <c r="EJ124" s="393" t="b">
        <v>0</v>
      </c>
      <c r="EK124" s="971">
        <v>8</v>
      </c>
      <c r="EL124" s="971">
        <v>19</v>
      </c>
      <c r="EM124" s="396">
        <v>0</v>
      </c>
      <c r="EN124" s="396">
        <v>1</v>
      </c>
      <c r="EO124" s="396">
        <v>0</v>
      </c>
      <c r="EP124" s="971">
        <v>19</v>
      </c>
      <c r="EQ124" s="396">
        <v>0</v>
      </c>
      <c r="ER124" s="396">
        <v>0</v>
      </c>
      <c r="ES124" s="396">
        <v>1</v>
      </c>
      <c r="ET124" s="664"/>
      <c r="EU124" s="303"/>
      <c r="EV124" s="396" t="s">
        <v>515</v>
      </c>
      <c r="EW124" s="396" t="s">
        <v>503</v>
      </c>
      <c r="EX124" s="396" t="s">
        <v>350</v>
      </c>
      <c r="EY124" s="396">
        <v>19</v>
      </c>
      <c r="EZ124" s="396" t="s">
        <v>12</v>
      </c>
      <c r="FA124" s="396" t="s">
        <v>232</v>
      </c>
      <c r="FB124" s="396" t="s">
        <v>9</v>
      </c>
      <c r="FC124" s="396" t="s">
        <v>232</v>
      </c>
      <c r="FD124" s="396" t="s">
        <v>358</v>
      </c>
    </row>
    <row r="125" spans="1:160" customFormat="1">
      <c r="A125">
        <v>901</v>
      </c>
      <c r="B125">
        <v>1</v>
      </c>
      <c r="C125">
        <v>0</v>
      </c>
      <c r="D125" t="s">
        <v>632</v>
      </c>
      <c r="H125">
        <v>700</v>
      </c>
      <c r="I125">
        <v>43</v>
      </c>
      <c r="J125">
        <v>1</v>
      </c>
      <c r="K125">
        <v>0</v>
      </c>
      <c r="L125">
        <v>1</v>
      </c>
      <c r="M125">
        <v>0</v>
      </c>
      <c r="N125" s="1250" t="s">
        <v>502</v>
      </c>
      <c r="O125" s="1250">
        <v>0</v>
      </c>
      <c r="P125">
        <v>3</v>
      </c>
      <c r="Q125">
        <v>0</v>
      </c>
      <c r="R125">
        <v>1</v>
      </c>
      <c r="S125">
        <v>0</v>
      </c>
      <c r="T125">
        <v>0</v>
      </c>
      <c r="U125">
        <v>1</v>
      </c>
      <c r="V125">
        <v>1</v>
      </c>
      <c r="W125">
        <v>1</v>
      </c>
      <c r="X125">
        <v>3</v>
      </c>
      <c r="Y125">
        <v>1</v>
      </c>
      <c r="Z125">
        <v>2</v>
      </c>
      <c r="AA125">
        <v>1</v>
      </c>
      <c r="AB125">
        <v>0</v>
      </c>
      <c r="AC125">
        <v>0</v>
      </c>
      <c r="AD125">
        <v>0</v>
      </c>
      <c r="AE125">
        <v>0</v>
      </c>
      <c r="AF125">
        <v>0</v>
      </c>
      <c r="AG125">
        <v>0</v>
      </c>
      <c r="AH125">
        <v>0</v>
      </c>
      <c r="AI125">
        <v>0</v>
      </c>
      <c r="AJ125">
        <v>0</v>
      </c>
      <c r="AK125">
        <v>0</v>
      </c>
      <c r="AL125">
        <v>0</v>
      </c>
      <c r="AM125">
        <v>0</v>
      </c>
      <c r="AN125">
        <v>3</v>
      </c>
      <c r="AO125">
        <v>1</v>
      </c>
      <c r="AP125">
        <v>2</v>
      </c>
      <c r="AQ125">
        <v>1</v>
      </c>
      <c r="AR125">
        <v>0</v>
      </c>
      <c r="AS125">
        <v>0</v>
      </c>
      <c r="AT125">
        <v>0</v>
      </c>
      <c r="AU125">
        <v>0</v>
      </c>
      <c r="AV125">
        <v>0</v>
      </c>
      <c r="AW125">
        <v>0</v>
      </c>
      <c r="AX125">
        <v>0</v>
      </c>
      <c r="AY125">
        <v>0</v>
      </c>
      <c r="AZ125">
        <v>0</v>
      </c>
      <c r="BA125">
        <v>0</v>
      </c>
      <c r="BB125">
        <v>0</v>
      </c>
      <c r="BC125">
        <v>0</v>
      </c>
      <c r="BD125">
        <v>0</v>
      </c>
      <c r="BE125">
        <v>0</v>
      </c>
      <c r="BF125">
        <v>0</v>
      </c>
      <c r="BG125">
        <v>0</v>
      </c>
      <c r="BH125">
        <v>1</v>
      </c>
      <c r="BI125">
        <v>0</v>
      </c>
      <c r="BJ125">
        <v>1</v>
      </c>
      <c r="BK125">
        <v>1</v>
      </c>
      <c r="BL125">
        <v>1</v>
      </c>
      <c r="BM125">
        <v>1</v>
      </c>
      <c r="BN125">
        <v>1</v>
      </c>
      <c r="BO125">
        <v>1</v>
      </c>
      <c r="BP125">
        <v>0</v>
      </c>
      <c r="BQ125">
        <v>0</v>
      </c>
      <c r="BR125">
        <v>0</v>
      </c>
      <c r="BS125">
        <v>0</v>
      </c>
      <c r="BT125">
        <v>0</v>
      </c>
      <c r="BU125">
        <v>0</v>
      </c>
      <c r="BV125">
        <v>0</v>
      </c>
      <c r="BW125">
        <v>0</v>
      </c>
      <c r="BX125">
        <v>2</v>
      </c>
      <c r="BY125">
        <v>0</v>
      </c>
      <c r="BZ125">
        <v>0</v>
      </c>
      <c r="CA125">
        <v>0</v>
      </c>
      <c r="CB125">
        <v>1</v>
      </c>
      <c r="CC125">
        <v>0</v>
      </c>
      <c r="CD125">
        <v>0</v>
      </c>
      <c r="CE125">
        <v>0</v>
      </c>
      <c r="CF125">
        <v>3</v>
      </c>
      <c r="CG125">
        <v>0</v>
      </c>
      <c r="CH125">
        <v>1</v>
      </c>
      <c r="CI125">
        <v>1</v>
      </c>
      <c r="CJ125">
        <v>2</v>
      </c>
      <c r="CK125">
        <v>1</v>
      </c>
      <c r="CL125">
        <v>1</v>
      </c>
      <c r="CM125">
        <v>1</v>
      </c>
      <c r="CN125">
        <v>0</v>
      </c>
      <c r="CO125">
        <v>0</v>
      </c>
      <c r="CP125">
        <v>0</v>
      </c>
      <c r="CQ125">
        <v>0</v>
      </c>
      <c r="CR125">
        <v>0</v>
      </c>
      <c r="CS125">
        <v>0</v>
      </c>
      <c r="CT125">
        <v>0</v>
      </c>
      <c r="CU125">
        <v>0</v>
      </c>
      <c r="CV125">
        <v>0</v>
      </c>
      <c r="CW125">
        <v>0</v>
      </c>
      <c r="CX125">
        <v>0</v>
      </c>
      <c r="CY125">
        <v>0</v>
      </c>
      <c r="CZ125">
        <v>0</v>
      </c>
      <c r="DA125">
        <v>0</v>
      </c>
      <c r="DB125">
        <v>0</v>
      </c>
      <c r="DC125">
        <v>0</v>
      </c>
      <c r="DD125">
        <v>0</v>
      </c>
      <c r="DE125">
        <v>0</v>
      </c>
      <c r="DF125">
        <v>0</v>
      </c>
      <c r="DG125">
        <v>0</v>
      </c>
      <c r="DH125">
        <v>0</v>
      </c>
      <c r="DI125">
        <v>0</v>
      </c>
      <c r="DJ125">
        <v>0</v>
      </c>
      <c r="DK125" s="664"/>
      <c r="DL125" s="398">
        <v>0</v>
      </c>
      <c r="DM125" s="303">
        <v>0</v>
      </c>
      <c r="DN125" s="303">
        <v>0</v>
      </c>
      <c r="DO125" s="393">
        <v>0</v>
      </c>
      <c r="DP125" s="303">
        <v>0</v>
      </c>
      <c r="DQ125" s="303">
        <v>0</v>
      </c>
      <c r="DR125" s="303">
        <v>0</v>
      </c>
      <c r="DS125" s="393">
        <v>0</v>
      </c>
      <c r="DT125" s="303">
        <v>0</v>
      </c>
      <c r="DU125" s="303">
        <v>0</v>
      </c>
      <c r="DV125" s="303">
        <v>0</v>
      </c>
      <c r="DW125" s="303">
        <v>0</v>
      </c>
      <c r="DX125" s="303">
        <v>0</v>
      </c>
      <c r="DY125" s="303">
        <v>0</v>
      </c>
      <c r="DZ125" s="303">
        <v>0</v>
      </c>
      <c r="EA125" s="303">
        <v>0</v>
      </c>
      <c r="EB125" s="303">
        <v>0</v>
      </c>
      <c r="EC125" s="303">
        <v>0</v>
      </c>
      <c r="ED125" s="398">
        <v>0</v>
      </c>
      <c r="EE125" s="303">
        <v>0</v>
      </c>
      <c r="EF125" s="303">
        <v>0</v>
      </c>
      <c r="EG125" s="393">
        <v>0</v>
      </c>
      <c r="EH125" s="910">
        <v>0</v>
      </c>
      <c r="EI125" s="398" t="s">
        <v>495</v>
      </c>
      <c r="EJ125" s="393" t="b">
        <v>0</v>
      </c>
      <c r="EK125" s="971">
        <v>0</v>
      </c>
      <c r="EL125" s="971">
        <v>0</v>
      </c>
      <c r="EM125" s="396">
        <v>0</v>
      </c>
      <c r="EN125" s="396">
        <v>0</v>
      </c>
      <c r="EO125" s="396">
        <v>0</v>
      </c>
      <c r="EP125" s="971">
        <v>0</v>
      </c>
      <c r="EQ125" s="396">
        <v>0</v>
      </c>
      <c r="ER125" s="396">
        <v>0</v>
      </c>
      <c r="ES125" s="396">
        <v>0</v>
      </c>
      <c r="ET125" s="664"/>
      <c r="EU125" s="303"/>
      <c r="EV125" s="396" t="s">
        <v>502</v>
      </c>
      <c r="EW125" s="396" t="s">
        <v>503</v>
      </c>
      <c r="EX125" s="396" t="s">
        <v>350</v>
      </c>
      <c r="EY125" s="396">
        <v>3</v>
      </c>
      <c r="EZ125" s="396" t="s">
        <v>11</v>
      </c>
      <c r="FA125" s="396" t="s">
        <v>232</v>
      </c>
      <c r="FB125" s="396" t="s">
        <v>9</v>
      </c>
      <c r="FC125" s="396" t="s">
        <v>232</v>
      </c>
      <c r="FD125" s="396" t="s">
        <v>358</v>
      </c>
    </row>
    <row r="126" spans="1:160" customFormat="1">
      <c r="A126">
        <v>917</v>
      </c>
      <c r="B126">
        <v>1</v>
      </c>
      <c r="C126" t="s">
        <v>633</v>
      </c>
      <c r="D126" t="s">
        <v>634</v>
      </c>
      <c r="H126">
        <v>700</v>
      </c>
      <c r="I126">
        <v>41</v>
      </c>
      <c r="J126">
        <v>1</v>
      </c>
      <c r="K126">
        <v>0</v>
      </c>
      <c r="L126">
        <v>1</v>
      </c>
      <c r="M126">
        <v>0</v>
      </c>
      <c r="N126" s="1250" t="s">
        <v>502</v>
      </c>
      <c r="O126" s="1250">
        <v>0</v>
      </c>
      <c r="P126">
        <v>86</v>
      </c>
      <c r="Q126">
        <v>3</v>
      </c>
      <c r="R126">
        <v>97</v>
      </c>
      <c r="S126">
        <v>4</v>
      </c>
      <c r="T126">
        <v>2</v>
      </c>
      <c r="U126">
        <v>3</v>
      </c>
      <c r="V126">
        <v>3</v>
      </c>
      <c r="W126">
        <v>4</v>
      </c>
      <c r="X126">
        <v>88</v>
      </c>
      <c r="Y126">
        <v>6</v>
      </c>
      <c r="Z126">
        <v>100</v>
      </c>
      <c r="AA126">
        <v>8</v>
      </c>
      <c r="AB126">
        <v>11</v>
      </c>
      <c r="AC126">
        <v>1</v>
      </c>
      <c r="AD126">
        <v>9</v>
      </c>
      <c r="AE126">
        <v>0</v>
      </c>
      <c r="AF126">
        <v>0</v>
      </c>
      <c r="AG126">
        <v>1</v>
      </c>
      <c r="AH126">
        <v>0</v>
      </c>
      <c r="AI126">
        <v>1</v>
      </c>
      <c r="AJ126">
        <v>0</v>
      </c>
      <c r="AK126">
        <v>0</v>
      </c>
      <c r="AL126">
        <v>1</v>
      </c>
      <c r="AM126">
        <v>0</v>
      </c>
      <c r="AN126">
        <v>99</v>
      </c>
      <c r="AO126">
        <v>8</v>
      </c>
      <c r="AP126">
        <v>110</v>
      </c>
      <c r="AQ126">
        <v>9</v>
      </c>
      <c r="AR126">
        <v>1</v>
      </c>
      <c r="AS126">
        <v>0</v>
      </c>
      <c r="AT126">
        <v>0</v>
      </c>
      <c r="AU126">
        <v>0</v>
      </c>
      <c r="AV126">
        <v>1</v>
      </c>
      <c r="AW126">
        <v>0</v>
      </c>
      <c r="AX126">
        <v>0</v>
      </c>
      <c r="AY126">
        <v>0</v>
      </c>
      <c r="AZ126">
        <v>0</v>
      </c>
      <c r="BA126">
        <v>0</v>
      </c>
      <c r="BB126">
        <v>0</v>
      </c>
      <c r="BC126">
        <v>0</v>
      </c>
      <c r="BD126">
        <v>1</v>
      </c>
      <c r="BE126">
        <v>0</v>
      </c>
      <c r="BF126">
        <v>0</v>
      </c>
      <c r="BG126">
        <v>0</v>
      </c>
      <c r="BH126">
        <v>19</v>
      </c>
      <c r="BI126">
        <v>2</v>
      </c>
      <c r="BJ126">
        <v>6</v>
      </c>
      <c r="BK126">
        <v>3</v>
      </c>
      <c r="BL126">
        <v>15</v>
      </c>
      <c r="BM126">
        <v>0</v>
      </c>
      <c r="BN126">
        <v>7</v>
      </c>
      <c r="BO126">
        <v>4</v>
      </c>
      <c r="BP126">
        <v>0</v>
      </c>
      <c r="BQ126">
        <v>0</v>
      </c>
      <c r="BR126">
        <v>0</v>
      </c>
      <c r="BS126">
        <v>0</v>
      </c>
      <c r="BT126">
        <v>0</v>
      </c>
      <c r="BU126">
        <v>0</v>
      </c>
      <c r="BV126">
        <v>0</v>
      </c>
      <c r="BW126">
        <v>0</v>
      </c>
      <c r="BX126">
        <v>68</v>
      </c>
      <c r="BY126">
        <v>0</v>
      </c>
      <c r="BZ126">
        <v>0</v>
      </c>
      <c r="CA126">
        <v>0</v>
      </c>
      <c r="CB126">
        <v>83</v>
      </c>
      <c r="CC126">
        <v>3</v>
      </c>
      <c r="CD126">
        <v>1</v>
      </c>
      <c r="CE126">
        <v>0</v>
      </c>
      <c r="CF126">
        <v>88</v>
      </c>
      <c r="CG126">
        <v>2</v>
      </c>
      <c r="CH126">
        <v>6</v>
      </c>
      <c r="CI126">
        <v>3</v>
      </c>
      <c r="CJ126">
        <v>100</v>
      </c>
      <c r="CK126">
        <v>3</v>
      </c>
      <c r="CL126">
        <v>8</v>
      </c>
      <c r="CM126">
        <v>4</v>
      </c>
      <c r="CN126">
        <v>36</v>
      </c>
      <c r="CO126">
        <v>24</v>
      </c>
      <c r="CP126">
        <v>17</v>
      </c>
      <c r="CQ126">
        <v>7</v>
      </c>
      <c r="CR126">
        <v>0.56074766355140182</v>
      </c>
      <c r="CS126">
        <v>18</v>
      </c>
      <c r="CT126">
        <v>1</v>
      </c>
      <c r="CU126">
        <v>0</v>
      </c>
      <c r="CV126">
        <v>0</v>
      </c>
      <c r="CW126">
        <v>0</v>
      </c>
      <c r="CX126">
        <v>0</v>
      </c>
      <c r="CY126">
        <v>0</v>
      </c>
      <c r="CZ126">
        <v>0</v>
      </c>
      <c r="DA126">
        <v>0</v>
      </c>
      <c r="DB126">
        <v>4</v>
      </c>
      <c r="DC126">
        <v>1</v>
      </c>
      <c r="DD126">
        <v>0</v>
      </c>
      <c r="DE126">
        <v>0</v>
      </c>
      <c r="DF126">
        <v>0</v>
      </c>
      <c r="DG126">
        <v>0</v>
      </c>
      <c r="DH126">
        <v>0</v>
      </c>
      <c r="DI126">
        <v>0</v>
      </c>
      <c r="DJ126">
        <v>0</v>
      </c>
      <c r="DK126" s="664"/>
      <c r="DL126" s="398">
        <v>0</v>
      </c>
      <c r="DM126" s="303">
        <v>0</v>
      </c>
      <c r="DN126" s="303">
        <v>0</v>
      </c>
      <c r="DO126" s="393">
        <v>0</v>
      </c>
      <c r="DP126" s="303">
        <v>0</v>
      </c>
      <c r="DQ126" s="303">
        <v>0</v>
      </c>
      <c r="DR126" s="303">
        <v>0</v>
      </c>
      <c r="DS126" s="393">
        <v>0</v>
      </c>
      <c r="DT126" s="303">
        <v>0</v>
      </c>
      <c r="DU126" s="303">
        <v>0</v>
      </c>
      <c r="DV126" s="303">
        <v>0</v>
      </c>
      <c r="DW126" s="303">
        <v>0</v>
      </c>
      <c r="DX126" s="303">
        <v>0</v>
      </c>
      <c r="DY126" s="303">
        <v>0</v>
      </c>
      <c r="DZ126" s="303">
        <v>0</v>
      </c>
      <c r="EA126" s="303">
        <v>0</v>
      </c>
      <c r="EB126" s="303">
        <v>0</v>
      </c>
      <c r="EC126" s="303">
        <v>0</v>
      </c>
      <c r="ED126" s="398">
        <v>0</v>
      </c>
      <c r="EE126" s="303">
        <v>0</v>
      </c>
      <c r="EF126" s="303">
        <v>0</v>
      </c>
      <c r="EG126" s="393">
        <v>0</v>
      </c>
      <c r="EH126" s="910">
        <v>0</v>
      </c>
      <c r="EI126" s="398">
        <v>107</v>
      </c>
      <c r="EJ126" s="393" t="b">
        <v>0</v>
      </c>
      <c r="EK126" s="971">
        <v>97</v>
      </c>
      <c r="EL126" s="971">
        <v>119</v>
      </c>
      <c r="EM126" s="396">
        <v>0</v>
      </c>
      <c r="EN126" s="396">
        <v>1</v>
      </c>
      <c r="EO126" s="396">
        <v>0</v>
      </c>
      <c r="EP126" s="971">
        <v>119</v>
      </c>
      <c r="EQ126" s="396">
        <v>0</v>
      </c>
      <c r="ER126" s="396">
        <v>1</v>
      </c>
      <c r="ES126" s="396">
        <v>0</v>
      </c>
      <c r="ET126" s="664"/>
      <c r="EU126" s="303"/>
      <c r="EV126" s="396" t="s">
        <v>502</v>
      </c>
      <c r="EW126" s="396" t="s">
        <v>503</v>
      </c>
      <c r="EX126" s="396" t="s">
        <v>350</v>
      </c>
      <c r="EY126" s="396">
        <v>119</v>
      </c>
      <c r="EZ126" s="396" t="s">
        <v>13</v>
      </c>
      <c r="FA126" s="396" t="s">
        <v>232</v>
      </c>
      <c r="FB126" s="396" t="s">
        <v>9</v>
      </c>
      <c r="FC126" s="396" t="s">
        <v>232</v>
      </c>
      <c r="FD126" s="396" t="s">
        <v>358</v>
      </c>
    </row>
    <row r="127" spans="1:160" customFormat="1">
      <c r="A127">
        <v>928</v>
      </c>
      <c r="B127">
        <v>1</v>
      </c>
      <c r="C127">
        <v>0</v>
      </c>
      <c r="D127" t="s">
        <v>635</v>
      </c>
      <c r="H127">
        <v>700</v>
      </c>
      <c r="I127">
        <v>41</v>
      </c>
      <c r="J127">
        <v>1</v>
      </c>
      <c r="K127">
        <v>0</v>
      </c>
      <c r="L127">
        <v>1</v>
      </c>
      <c r="M127">
        <v>0</v>
      </c>
      <c r="N127" s="1250" t="s">
        <v>502</v>
      </c>
      <c r="O127" s="1250">
        <v>0</v>
      </c>
      <c r="P127">
        <v>19</v>
      </c>
      <c r="Q127">
        <v>2</v>
      </c>
      <c r="R127">
        <v>24</v>
      </c>
      <c r="S127">
        <v>2</v>
      </c>
      <c r="T127">
        <v>0</v>
      </c>
      <c r="U127">
        <v>1</v>
      </c>
      <c r="V127">
        <v>0</v>
      </c>
      <c r="W127">
        <v>1</v>
      </c>
      <c r="X127">
        <v>19</v>
      </c>
      <c r="Y127">
        <v>3</v>
      </c>
      <c r="Z127">
        <v>24</v>
      </c>
      <c r="AA127">
        <v>3</v>
      </c>
      <c r="AB127">
        <v>0</v>
      </c>
      <c r="AC127">
        <v>0</v>
      </c>
      <c r="AD127">
        <v>0</v>
      </c>
      <c r="AE127">
        <v>0</v>
      </c>
      <c r="AF127">
        <v>0</v>
      </c>
      <c r="AG127">
        <v>0</v>
      </c>
      <c r="AH127">
        <v>0</v>
      </c>
      <c r="AI127">
        <v>0</v>
      </c>
      <c r="AJ127">
        <v>2</v>
      </c>
      <c r="AK127">
        <v>0</v>
      </c>
      <c r="AL127">
        <v>4</v>
      </c>
      <c r="AM127">
        <v>0</v>
      </c>
      <c r="AN127">
        <v>21</v>
      </c>
      <c r="AO127">
        <v>3</v>
      </c>
      <c r="AP127">
        <v>28</v>
      </c>
      <c r="AQ127">
        <v>3</v>
      </c>
      <c r="AR127">
        <v>0</v>
      </c>
      <c r="AS127">
        <v>0</v>
      </c>
      <c r="AT127">
        <v>0</v>
      </c>
      <c r="AU127">
        <v>0</v>
      </c>
      <c r="AV127">
        <v>0</v>
      </c>
      <c r="AW127">
        <v>0</v>
      </c>
      <c r="AX127">
        <v>0</v>
      </c>
      <c r="AY127">
        <v>0</v>
      </c>
      <c r="AZ127">
        <v>0</v>
      </c>
      <c r="BA127">
        <v>0</v>
      </c>
      <c r="BB127">
        <v>0</v>
      </c>
      <c r="BC127">
        <v>0</v>
      </c>
      <c r="BD127">
        <v>0</v>
      </c>
      <c r="BE127">
        <v>0</v>
      </c>
      <c r="BF127">
        <v>0</v>
      </c>
      <c r="BG127">
        <v>0</v>
      </c>
      <c r="BH127">
        <v>2</v>
      </c>
      <c r="BI127">
        <v>0</v>
      </c>
      <c r="BJ127">
        <v>3</v>
      </c>
      <c r="BK127">
        <v>1</v>
      </c>
      <c r="BL127">
        <v>2</v>
      </c>
      <c r="BM127">
        <v>0</v>
      </c>
      <c r="BN127">
        <v>3</v>
      </c>
      <c r="BO127">
        <v>1</v>
      </c>
      <c r="BP127">
        <v>0</v>
      </c>
      <c r="BQ127">
        <v>0</v>
      </c>
      <c r="BR127">
        <v>0</v>
      </c>
      <c r="BS127">
        <v>0</v>
      </c>
      <c r="BT127">
        <v>0</v>
      </c>
      <c r="BU127">
        <v>0</v>
      </c>
      <c r="BV127">
        <v>0</v>
      </c>
      <c r="BW127">
        <v>0</v>
      </c>
      <c r="BX127">
        <v>17</v>
      </c>
      <c r="BY127">
        <v>0</v>
      </c>
      <c r="BZ127">
        <v>0</v>
      </c>
      <c r="CA127">
        <v>0</v>
      </c>
      <c r="CB127">
        <v>22</v>
      </c>
      <c r="CC127">
        <v>0</v>
      </c>
      <c r="CD127">
        <v>0</v>
      </c>
      <c r="CE127">
        <v>0</v>
      </c>
      <c r="CF127">
        <v>19</v>
      </c>
      <c r="CG127">
        <v>0</v>
      </c>
      <c r="CH127">
        <v>3</v>
      </c>
      <c r="CI127">
        <v>1</v>
      </c>
      <c r="CJ127">
        <v>24</v>
      </c>
      <c r="CK127">
        <v>0</v>
      </c>
      <c r="CL127">
        <v>3</v>
      </c>
      <c r="CM127">
        <v>1</v>
      </c>
      <c r="CN127">
        <v>9</v>
      </c>
      <c r="CO127">
        <v>2</v>
      </c>
      <c r="CP127">
        <v>2</v>
      </c>
      <c r="CQ127">
        <v>0</v>
      </c>
      <c r="CR127">
        <v>0.45833333333333331</v>
      </c>
      <c r="CS127">
        <v>2</v>
      </c>
      <c r="CT127">
        <v>0</v>
      </c>
      <c r="CU127">
        <v>1</v>
      </c>
      <c r="CV127">
        <v>0</v>
      </c>
      <c r="CW127">
        <v>0</v>
      </c>
      <c r="CX127">
        <v>1</v>
      </c>
      <c r="CY127">
        <v>0</v>
      </c>
      <c r="CZ127">
        <v>0</v>
      </c>
      <c r="DA127">
        <v>0</v>
      </c>
      <c r="DB127">
        <v>5</v>
      </c>
      <c r="DC127">
        <v>0</v>
      </c>
      <c r="DD127">
        <v>0</v>
      </c>
      <c r="DE127">
        <v>1</v>
      </c>
      <c r="DF127">
        <v>0</v>
      </c>
      <c r="DG127">
        <v>0</v>
      </c>
      <c r="DH127">
        <v>0</v>
      </c>
      <c r="DI127">
        <v>0</v>
      </c>
      <c r="DJ127">
        <v>0</v>
      </c>
      <c r="DK127" s="664"/>
      <c r="DL127" s="398">
        <v>0</v>
      </c>
      <c r="DM127" s="303">
        <v>0</v>
      </c>
      <c r="DN127" s="303">
        <v>0</v>
      </c>
      <c r="DO127" s="393">
        <v>0</v>
      </c>
      <c r="DP127" s="303">
        <v>0</v>
      </c>
      <c r="DQ127" s="303">
        <v>0</v>
      </c>
      <c r="DR127" s="303">
        <v>0</v>
      </c>
      <c r="DS127" s="393">
        <v>0</v>
      </c>
      <c r="DT127" s="303">
        <v>0</v>
      </c>
      <c r="DU127" s="303">
        <v>0</v>
      </c>
      <c r="DV127" s="303">
        <v>0</v>
      </c>
      <c r="DW127" s="303">
        <v>0</v>
      </c>
      <c r="DX127" s="303">
        <v>0</v>
      </c>
      <c r="DY127" s="303">
        <v>0</v>
      </c>
      <c r="DZ127" s="303">
        <v>0</v>
      </c>
      <c r="EA127" s="303">
        <v>0</v>
      </c>
      <c r="EB127" s="303">
        <v>0</v>
      </c>
      <c r="EC127" s="303">
        <v>0</v>
      </c>
      <c r="ED127" s="398">
        <v>0</v>
      </c>
      <c r="EE127" s="303">
        <v>0</v>
      </c>
      <c r="EF127" s="303">
        <v>0</v>
      </c>
      <c r="EG127" s="393">
        <v>0</v>
      </c>
      <c r="EH127" s="910">
        <v>0</v>
      </c>
      <c r="EI127" s="398">
        <v>24</v>
      </c>
      <c r="EJ127" s="393" t="b">
        <v>0</v>
      </c>
      <c r="EK127" s="971">
        <v>24</v>
      </c>
      <c r="EL127" s="971">
        <v>31</v>
      </c>
      <c r="EM127" s="396">
        <v>0</v>
      </c>
      <c r="EN127" s="396">
        <v>1</v>
      </c>
      <c r="EO127" s="396">
        <v>0</v>
      </c>
      <c r="EP127" s="971">
        <v>31</v>
      </c>
      <c r="EQ127" s="396">
        <v>0</v>
      </c>
      <c r="ER127" s="396">
        <v>1</v>
      </c>
      <c r="ES127" s="396">
        <v>0</v>
      </c>
      <c r="ET127" s="664"/>
      <c r="EU127" s="303"/>
      <c r="EV127" s="396" t="s">
        <v>502</v>
      </c>
      <c r="EW127" s="396" t="s">
        <v>503</v>
      </c>
      <c r="EX127" s="396" t="s">
        <v>350</v>
      </c>
      <c r="EY127" s="396">
        <v>31</v>
      </c>
      <c r="EZ127" s="396" t="s">
        <v>12</v>
      </c>
      <c r="FA127" s="396" t="s">
        <v>232</v>
      </c>
      <c r="FB127" s="396" t="s">
        <v>9</v>
      </c>
      <c r="FC127" s="396" t="s">
        <v>232</v>
      </c>
      <c r="FD127" s="396" t="s">
        <v>358</v>
      </c>
    </row>
    <row r="128" spans="1:160" customFormat="1">
      <c r="A128">
        <v>935</v>
      </c>
      <c r="B128">
        <v>1</v>
      </c>
      <c r="C128" t="s">
        <v>636</v>
      </c>
      <c r="D128" t="s">
        <v>637</v>
      </c>
      <c r="H128">
        <v>700</v>
      </c>
      <c r="I128">
        <v>41</v>
      </c>
      <c r="J128">
        <v>1</v>
      </c>
      <c r="K128">
        <v>0</v>
      </c>
      <c r="L128">
        <v>1</v>
      </c>
      <c r="M128">
        <v>0</v>
      </c>
      <c r="N128" s="1250" t="s">
        <v>638</v>
      </c>
      <c r="O128" s="1250">
        <v>0</v>
      </c>
      <c r="P128">
        <v>26</v>
      </c>
      <c r="Q128">
        <v>0</v>
      </c>
      <c r="R128">
        <v>31</v>
      </c>
      <c r="S128">
        <v>0</v>
      </c>
      <c r="T128">
        <v>1</v>
      </c>
      <c r="U128">
        <v>1</v>
      </c>
      <c r="V128">
        <v>1</v>
      </c>
      <c r="W128">
        <v>1</v>
      </c>
      <c r="X128">
        <v>27</v>
      </c>
      <c r="Y128">
        <v>1</v>
      </c>
      <c r="Z128">
        <v>32</v>
      </c>
      <c r="AA128">
        <v>1</v>
      </c>
      <c r="AB128">
        <v>0</v>
      </c>
      <c r="AC128">
        <v>0</v>
      </c>
      <c r="AD128">
        <v>0</v>
      </c>
      <c r="AE128">
        <v>0</v>
      </c>
      <c r="AF128">
        <v>0</v>
      </c>
      <c r="AG128">
        <v>0</v>
      </c>
      <c r="AH128">
        <v>0</v>
      </c>
      <c r="AI128">
        <v>0</v>
      </c>
      <c r="AJ128">
        <v>1</v>
      </c>
      <c r="AK128">
        <v>0</v>
      </c>
      <c r="AL128">
        <v>4</v>
      </c>
      <c r="AM128">
        <v>0</v>
      </c>
      <c r="AN128">
        <v>28</v>
      </c>
      <c r="AO128">
        <v>1</v>
      </c>
      <c r="AP128">
        <v>36</v>
      </c>
      <c r="AQ128">
        <v>1</v>
      </c>
      <c r="AR128">
        <v>0</v>
      </c>
      <c r="AS128">
        <v>0</v>
      </c>
      <c r="AT128">
        <v>0</v>
      </c>
      <c r="AU128">
        <v>0</v>
      </c>
      <c r="AV128">
        <v>0</v>
      </c>
      <c r="AW128">
        <v>0</v>
      </c>
      <c r="AX128">
        <v>0</v>
      </c>
      <c r="AY128">
        <v>0</v>
      </c>
      <c r="AZ128">
        <v>0</v>
      </c>
      <c r="BA128">
        <v>0</v>
      </c>
      <c r="BB128">
        <v>0</v>
      </c>
      <c r="BC128">
        <v>0</v>
      </c>
      <c r="BD128">
        <v>0</v>
      </c>
      <c r="BE128">
        <v>0</v>
      </c>
      <c r="BF128">
        <v>0</v>
      </c>
      <c r="BG128">
        <v>0</v>
      </c>
      <c r="BH128">
        <v>3</v>
      </c>
      <c r="BI128">
        <v>0</v>
      </c>
      <c r="BJ128">
        <v>1</v>
      </c>
      <c r="BK128">
        <v>1</v>
      </c>
      <c r="BL128">
        <v>4</v>
      </c>
      <c r="BM128">
        <v>0</v>
      </c>
      <c r="BN128">
        <v>1</v>
      </c>
      <c r="BO128">
        <v>1</v>
      </c>
      <c r="BP128">
        <v>0</v>
      </c>
      <c r="BQ128">
        <v>0</v>
      </c>
      <c r="BR128">
        <v>0</v>
      </c>
      <c r="BS128">
        <v>0</v>
      </c>
      <c r="BT128">
        <v>0</v>
      </c>
      <c r="BU128">
        <v>0</v>
      </c>
      <c r="BV128">
        <v>0</v>
      </c>
      <c r="BW128">
        <v>0</v>
      </c>
      <c r="BX128">
        <v>24</v>
      </c>
      <c r="BY128">
        <v>1</v>
      </c>
      <c r="BZ128">
        <v>0</v>
      </c>
      <c r="CA128">
        <v>0</v>
      </c>
      <c r="CB128">
        <v>28</v>
      </c>
      <c r="CC128">
        <v>1</v>
      </c>
      <c r="CD128">
        <v>0</v>
      </c>
      <c r="CE128">
        <v>0</v>
      </c>
      <c r="CF128">
        <v>27</v>
      </c>
      <c r="CG128">
        <v>1</v>
      </c>
      <c r="CH128">
        <v>1</v>
      </c>
      <c r="CI128">
        <v>1</v>
      </c>
      <c r="CJ128">
        <v>32</v>
      </c>
      <c r="CK128">
        <v>1</v>
      </c>
      <c r="CL128">
        <v>1</v>
      </c>
      <c r="CM128">
        <v>1</v>
      </c>
      <c r="CN128">
        <v>20</v>
      </c>
      <c r="CO128">
        <v>12</v>
      </c>
      <c r="CP128">
        <v>5</v>
      </c>
      <c r="CQ128">
        <v>0</v>
      </c>
      <c r="CR128">
        <v>1.103448275862069</v>
      </c>
      <c r="CS128">
        <v>3</v>
      </c>
      <c r="CT128">
        <v>1</v>
      </c>
      <c r="CU128">
        <v>0</v>
      </c>
      <c r="CV128">
        <v>0</v>
      </c>
      <c r="CW128">
        <v>0</v>
      </c>
      <c r="CX128">
        <v>0</v>
      </c>
      <c r="CY128">
        <v>0</v>
      </c>
      <c r="CZ128">
        <v>1</v>
      </c>
      <c r="DA128">
        <v>1</v>
      </c>
      <c r="DB128">
        <v>8</v>
      </c>
      <c r="DC128">
        <v>0</v>
      </c>
      <c r="DD128">
        <v>0</v>
      </c>
      <c r="DE128">
        <v>0</v>
      </c>
      <c r="DF128">
        <v>1</v>
      </c>
      <c r="DG128">
        <v>0</v>
      </c>
      <c r="DH128">
        <v>0</v>
      </c>
      <c r="DI128">
        <v>0</v>
      </c>
      <c r="DJ128">
        <v>0</v>
      </c>
      <c r="DK128" s="664"/>
      <c r="DL128" s="398">
        <v>0</v>
      </c>
      <c r="DM128" s="303">
        <v>0</v>
      </c>
      <c r="DN128" s="303">
        <v>0</v>
      </c>
      <c r="DO128" s="393">
        <v>0</v>
      </c>
      <c r="DP128" s="303">
        <v>0</v>
      </c>
      <c r="DQ128" s="303">
        <v>0</v>
      </c>
      <c r="DR128" s="303">
        <v>0</v>
      </c>
      <c r="DS128" s="393">
        <v>0</v>
      </c>
      <c r="DT128" s="303">
        <v>0</v>
      </c>
      <c r="DU128" s="303">
        <v>0</v>
      </c>
      <c r="DV128" s="303">
        <v>0</v>
      </c>
      <c r="DW128" s="303">
        <v>0</v>
      </c>
      <c r="DX128" s="303">
        <v>0</v>
      </c>
      <c r="DY128" s="303">
        <v>0</v>
      </c>
      <c r="DZ128" s="303">
        <v>0</v>
      </c>
      <c r="EA128" s="303">
        <v>0</v>
      </c>
      <c r="EB128" s="303">
        <v>0</v>
      </c>
      <c r="EC128" s="303">
        <v>0</v>
      </c>
      <c r="ED128" s="398">
        <v>0</v>
      </c>
      <c r="EE128" s="303">
        <v>0</v>
      </c>
      <c r="EF128" s="303">
        <v>0</v>
      </c>
      <c r="EG128" s="393">
        <v>0</v>
      </c>
      <c r="EH128" s="910">
        <v>0</v>
      </c>
      <c r="EI128" s="398">
        <v>29</v>
      </c>
      <c r="EJ128" s="393" t="b">
        <v>0</v>
      </c>
      <c r="EK128" s="971">
        <v>26</v>
      </c>
      <c r="EL128" s="971">
        <v>37</v>
      </c>
      <c r="EM128" s="396">
        <v>0</v>
      </c>
      <c r="EN128" s="396">
        <v>0</v>
      </c>
      <c r="EO128" s="396">
        <v>1</v>
      </c>
      <c r="EP128" s="971">
        <v>37</v>
      </c>
      <c r="EQ128" s="396">
        <v>0</v>
      </c>
      <c r="ER128" s="396">
        <v>1</v>
      </c>
      <c r="ES128" s="396">
        <v>0</v>
      </c>
      <c r="ET128" s="664"/>
      <c r="EU128" s="303"/>
      <c r="EV128" s="396" t="s">
        <v>638</v>
      </c>
      <c r="EW128" s="396" t="s">
        <v>639</v>
      </c>
      <c r="EX128" s="396" t="s">
        <v>354</v>
      </c>
      <c r="EY128" s="396">
        <v>37</v>
      </c>
      <c r="EZ128" s="396" t="s">
        <v>12</v>
      </c>
      <c r="FA128" s="396" t="s">
        <v>232</v>
      </c>
      <c r="FB128" s="396" t="s">
        <v>9</v>
      </c>
      <c r="FC128" s="396" t="s">
        <v>232</v>
      </c>
      <c r="FD128" s="396" t="s">
        <v>358</v>
      </c>
    </row>
    <row r="129" spans="1:160" customFormat="1">
      <c r="A129">
        <v>938</v>
      </c>
      <c r="B129">
        <v>1</v>
      </c>
      <c r="C129" t="s">
        <v>636</v>
      </c>
      <c r="D129" t="s">
        <v>637</v>
      </c>
      <c r="H129">
        <v>700</v>
      </c>
      <c r="I129">
        <v>41</v>
      </c>
      <c r="J129">
        <v>1</v>
      </c>
      <c r="K129">
        <v>0</v>
      </c>
      <c r="L129">
        <v>1</v>
      </c>
      <c r="M129">
        <v>0</v>
      </c>
      <c r="N129" s="1250" t="s">
        <v>638</v>
      </c>
      <c r="O129" s="1250">
        <v>0</v>
      </c>
      <c r="P129">
        <v>25</v>
      </c>
      <c r="Q129">
        <v>1</v>
      </c>
      <c r="R129">
        <v>19</v>
      </c>
      <c r="S129">
        <v>2</v>
      </c>
      <c r="T129">
        <v>0</v>
      </c>
      <c r="U129">
        <v>2</v>
      </c>
      <c r="V129">
        <v>0</v>
      </c>
      <c r="W129">
        <v>2</v>
      </c>
      <c r="X129">
        <v>25</v>
      </c>
      <c r="Y129">
        <v>3</v>
      </c>
      <c r="Z129">
        <v>19</v>
      </c>
      <c r="AA129">
        <v>4</v>
      </c>
      <c r="AB129">
        <v>0</v>
      </c>
      <c r="AC129">
        <v>0</v>
      </c>
      <c r="AD129">
        <v>0</v>
      </c>
      <c r="AE129">
        <v>0</v>
      </c>
      <c r="AF129">
        <v>0</v>
      </c>
      <c r="AG129">
        <v>0</v>
      </c>
      <c r="AH129">
        <v>0</v>
      </c>
      <c r="AI129">
        <v>0</v>
      </c>
      <c r="AJ129">
        <v>1</v>
      </c>
      <c r="AK129">
        <v>0</v>
      </c>
      <c r="AL129">
        <v>0</v>
      </c>
      <c r="AM129">
        <v>0</v>
      </c>
      <c r="AN129">
        <v>26</v>
      </c>
      <c r="AO129">
        <v>3</v>
      </c>
      <c r="AP129">
        <v>19</v>
      </c>
      <c r="AQ129">
        <v>4</v>
      </c>
      <c r="AR129">
        <v>0</v>
      </c>
      <c r="AS129">
        <v>0</v>
      </c>
      <c r="AT129">
        <v>0</v>
      </c>
      <c r="AU129">
        <v>0</v>
      </c>
      <c r="AV129">
        <v>0</v>
      </c>
      <c r="AW129">
        <v>0</v>
      </c>
      <c r="AX129">
        <v>0</v>
      </c>
      <c r="AY129">
        <v>0</v>
      </c>
      <c r="AZ129">
        <v>0</v>
      </c>
      <c r="BA129">
        <v>0</v>
      </c>
      <c r="BB129">
        <v>0</v>
      </c>
      <c r="BC129">
        <v>0</v>
      </c>
      <c r="BD129">
        <v>0</v>
      </c>
      <c r="BE129">
        <v>0</v>
      </c>
      <c r="BF129">
        <v>0</v>
      </c>
      <c r="BG129">
        <v>0</v>
      </c>
      <c r="BH129">
        <v>3</v>
      </c>
      <c r="BI129">
        <v>0</v>
      </c>
      <c r="BJ129">
        <v>3</v>
      </c>
      <c r="BK129">
        <v>2</v>
      </c>
      <c r="BL129">
        <v>2</v>
      </c>
      <c r="BM129">
        <v>0</v>
      </c>
      <c r="BN129">
        <v>4</v>
      </c>
      <c r="BO129">
        <v>2</v>
      </c>
      <c r="BP129">
        <v>0</v>
      </c>
      <c r="BQ129">
        <v>0</v>
      </c>
      <c r="BR129">
        <v>0</v>
      </c>
      <c r="BS129">
        <v>0</v>
      </c>
      <c r="BT129">
        <v>0</v>
      </c>
      <c r="BU129">
        <v>0</v>
      </c>
      <c r="BV129">
        <v>0</v>
      </c>
      <c r="BW129">
        <v>0</v>
      </c>
      <c r="BX129">
        <v>22</v>
      </c>
      <c r="BY129">
        <v>0</v>
      </c>
      <c r="BZ129">
        <v>0</v>
      </c>
      <c r="CA129">
        <v>0</v>
      </c>
      <c r="CB129">
        <v>17</v>
      </c>
      <c r="CC129">
        <v>0</v>
      </c>
      <c r="CD129">
        <v>0</v>
      </c>
      <c r="CE129">
        <v>0</v>
      </c>
      <c r="CF129">
        <v>25</v>
      </c>
      <c r="CG129">
        <v>0</v>
      </c>
      <c r="CH129">
        <v>3</v>
      </c>
      <c r="CI129">
        <v>2</v>
      </c>
      <c r="CJ129">
        <v>19</v>
      </c>
      <c r="CK129">
        <v>0</v>
      </c>
      <c r="CL129">
        <v>4</v>
      </c>
      <c r="CM129">
        <v>2</v>
      </c>
      <c r="CN129">
        <v>7</v>
      </c>
      <c r="CO129">
        <v>13</v>
      </c>
      <c r="CP129">
        <v>9</v>
      </c>
      <c r="CQ129">
        <v>0</v>
      </c>
      <c r="CR129">
        <v>0.68965517241379315</v>
      </c>
      <c r="CS129">
        <v>3</v>
      </c>
      <c r="CT129">
        <v>0</v>
      </c>
      <c r="CU129">
        <v>0</v>
      </c>
      <c r="CV129">
        <v>0</v>
      </c>
      <c r="CW129">
        <v>0</v>
      </c>
      <c r="CX129">
        <v>0</v>
      </c>
      <c r="CY129">
        <v>0</v>
      </c>
      <c r="CZ129">
        <v>1</v>
      </c>
      <c r="DA129">
        <v>0</v>
      </c>
      <c r="DB129">
        <v>2</v>
      </c>
      <c r="DC129">
        <v>0</v>
      </c>
      <c r="DD129">
        <v>0</v>
      </c>
      <c r="DE129">
        <v>0</v>
      </c>
      <c r="DF129">
        <v>1</v>
      </c>
      <c r="DG129">
        <v>0</v>
      </c>
      <c r="DH129">
        <v>0</v>
      </c>
      <c r="DI129">
        <v>0</v>
      </c>
      <c r="DJ129">
        <v>0</v>
      </c>
      <c r="DK129" s="664"/>
      <c r="DL129" s="398">
        <v>0</v>
      </c>
      <c r="DM129" s="303">
        <v>0</v>
      </c>
      <c r="DN129" s="303">
        <v>0</v>
      </c>
      <c r="DO129" s="393">
        <v>0</v>
      </c>
      <c r="DP129" s="303">
        <v>0</v>
      </c>
      <c r="DQ129" s="303">
        <v>0</v>
      </c>
      <c r="DR129" s="303">
        <v>0</v>
      </c>
      <c r="DS129" s="393">
        <v>0</v>
      </c>
      <c r="DT129" s="303">
        <v>0</v>
      </c>
      <c r="DU129" s="303">
        <v>0</v>
      </c>
      <c r="DV129" s="303">
        <v>0</v>
      </c>
      <c r="DW129" s="303">
        <v>0</v>
      </c>
      <c r="DX129" s="303">
        <v>0</v>
      </c>
      <c r="DY129" s="303">
        <v>0</v>
      </c>
      <c r="DZ129" s="303">
        <v>0</v>
      </c>
      <c r="EA129" s="303">
        <v>0</v>
      </c>
      <c r="EB129" s="303">
        <v>0</v>
      </c>
      <c r="EC129" s="303">
        <v>0</v>
      </c>
      <c r="ED129" s="398">
        <v>0</v>
      </c>
      <c r="EE129" s="303">
        <v>0</v>
      </c>
      <c r="EF129" s="303">
        <v>0</v>
      </c>
      <c r="EG129" s="393">
        <v>0</v>
      </c>
      <c r="EH129" s="910">
        <v>0</v>
      </c>
      <c r="EI129" s="398">
        <v>29</v>
      </c>
      <c r="EJ129" s="393" t="b">
        <v>0</v>
      </c>
      <c r="EK129" s="971">
        <v>18</v>
      </c>
      <c r="EL129" s="971">
        <v>23</v>
      </c>
      <c r="EM129" s="396">
        <v>0</v>
      </c>
      <c r="EN129" s="396">
        <v>1</v>
      </c>
      <c r="EO129" s="396">
        <v>0</v>
      </c>
      <c r="EP129" s="971">
        <v>23</v>
      </c>
      <c r="EQ129" s="396">
        <v>0</v>
      </c>
      <c r="ER129" s="396">
        <v>1</v>
      </c>
      <c r="ES129" s="396">
        <v>0</v>
      </c>
      <c r="ET129" s="664"/>
      <c r="EU129" s="303"/>
      <c r="EV129" s="396" t="s">
        <v>638</v>
      </c>
      <c r="EW129" s="396" t="s">
        <v>639</v>
      </c>
      <c r="EX129" s="396" t="s">
        <v>354</v>
      </c>
      <c r="EY129" s="396">
        <v>23</v>
      </c>
      <c r="EZ129" s="396" t="s">
        <v>12</v>
      </c>
      <c r="FA129" s="396" t="s">
        <v>232</v>
      </c>
      <c r="FB129" s="396" t="s">
        <v>9</v>
      </c>
      <c r="FC129" s="396" t="s">
        <v>232</v>
      </c>
      <c r="FD129" s="396" t="s">
        <v>358</v>
      </c>
    </row>
    <row r="130" spans="1:160" customFormat="1">
      <c r="A130">
        <v>942</v>
      </c>
      <c r="B130">
        <v>1</v>
      </c>
      <c r="C130" t="s">
        <v>636</v>
      </c>
      <c r="D130" t="s">
        <v>637</v>
      </c>
      <c r="H130">
        <v>700</v>
      </c>
      <c r="I130">
        <v>41</v>
      </c>
      <c r="J130">
        <v>1</v>
      </c>
      <c r="K130">
        <v>0</v>
      </c>
      <c r="L130">
        <v>1</v>
      </c>
      <c r="M130">
        <v>0</v>
      </c>
      <c r="N130" s="1250" t="s">
        <v>638</v>
      </c>
      <c r="O130" s="1250">
        <v>0</v>
      </c>
      <c r="P130">
        <v>5</v>
      </c>
      <c r="Q130">
        <v>0</v>
      </c>
      <c r="R130">
        <v>5</v>
      </c>
      <c r="S130">
        <v>0</v>
      </c>
      <c r="T130">
        <v>0</v>
      </c>
      <c r="U130">
        <v>1</v>
      </c>
      <c r="V130">
        <v>0</v>
      </c>
      <c r="W130">
        <v>1</v>
      </c>
      <c r="X130">
        <v>5</v>
      </c>
      <c r="Y130">
        <v>1</v>
      </c>
      <c r="Z130">
        <v>5</v>
      </c>
      <c r="AA130">
        <v>1</v>
      </c>
      <c r="AB130">
        <v>0</v>
      </c>
      <c r="AC130">
        <v>0</v>
      </c>
      <c r="AD130">
        <v>0</v>
      </c>
      <c r="AE130">
        <v>0</v>
      </c>
      <c r="AF130">
        <v>0</v>
      </c>
      <c r="AG130">
        <v>0</v>
      </c>
      <c r="AH130">
        <v>0</v>
      </c>
      <c r="AI130">
        <v>0</v>
      </c>
      <c r="AJ130">
        <v>0</v>
      </c>
      <c r="AK130">
        <v>0</v>
      </c>
      <c r="AL130">
        <v>0</v>
      </c>
      <c r="AM130">
        <v>0</v>
      </c>
      <c r="AN130">
        <v>5</v>
      </c>
      <c r="AO130">
        <v>1</v>
      </c>
      <c r="AP130">
        <v>5</v>
      </c>
      <c r="AQ130">
        <v>1</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1</v>
      </c>
      <c r="BK130">
        <v>1</v>
      </c>
      <c r="BL130">
        <v>0</v>
      </c>
      <c r="BM130">
        <v>0</v>
      </c>
      <c r="BN130">
        <v>1</v>
      </c>
      <c r="BO130">
        <v>1</v>
      </c>
      <c r="BP130">
        <v>0</v>
      </c>
      <c r="BQ130">
        <v>0</v>
      </c>
      <c r="BR130">
        <v>0</v>
      </c>
      <c r="BS130">
        <v>0</v>
      </c>
      <c r="BT130">
        <v>0</v>
      </c>
      <c r="BU130">
        <v>0</v>
      </c>
      <c r="BV130">
        <v>0</v>
      </c>
      <c r="BW130">
        <v>0</v>
      </c>
      <c r="BX130">
        <v>5</v>
      </c>
      <c r="BY130">
        <v>0</v>
      </c>
      <c r="BZ130">
        <v>0</v>
      </c>
      <c r="CA130">
        <v>0</v>
      </c>
      <c r="CB130">
        <v>5</v>
      </c>
      <c r="CC130">
        <v>0</v>
      </c>
      <c r="CD130">
        <v>0</v>
      </c>
      <c r="CE130">
        <v>0</v>
      </c>
      <c r="CF130">
        <v>5</v>
      </c>
      <c r="CG130">
        <v>0</v>
      </c>
      <c r="CH130">
        <v>1</v>
      </c>
      <c r="CI130">
        <v>1</v>
      </c>
      <c r="CJ130">
        <v>5</v>
      </c>
      <c r="CK130">
        <v>0</v>
      </c>
      <c r="CL130">
        <v>1</v>
      </c>
      <c r="CM130">
        <v>1</v>
      </c>
      <c r="CN130">
        <v>0</v>
      </c>
      <c r="CO130">
        <v>0</v>
      </c>
      <c r="CP130">
        <v>0</v>
      </c>
      <c r="CQ130">
        <v>0</v>
      </c>
      <c r="CR130">
        <v>0</v>
      </c>
      <c r="CS130">
        <v>1</v>
      </c>
      <c r="CT130">
        <v>0</v>
      </c>
      <c r="CU130">
        <v>0</v>
      </c>
      <c r="CV130">
        <v>0</v>
      </c>
      <c r="CW130">
        <v>0</v>
      </c>
      <c r="CX130">
        <v>0</v>
      </c>
      <c r="CY130">
        <v>0</v>
      </c>
      <c r="CZ130">
        <v>0</v>
      </c>
      <c r="DA130">
        <v>0</v>
      </c>
      <c r="DB130">
        <v>0</v>
      </c>
      <c r="DC130">
        <v>0</v>
      </c>
      <c r="DD130">
        <v>0</v>
      </c>
      <c r="DE130">
        <v>0</v>
      </c>
      <c r="DF130">
        <v>0</v>
      </c>
      <c r="DG130">
        <v>0</v>
      </c>
      <c r="DH130">
        <v>0</v>
      </c>
      <c r="DI130">
        <v>0</v>
      </c>
      <c r="DJ130">
        <v>0</v>
      </c>
      <c r="DK130" s="664"/>
      <c r="DL130" s="398">
        <v>0</v>
      </c>
      <c r="DM130" s="303">
        <v>0</v>
      </c>
      <c r="DN130" s="303">
        <v>0</v>
      </c>
      <c r="DO130" s="393">
        <v>0</v>
      </c>
      <c r="DP130" s="303">
        <v>0</v>
      </c>
      <c r="DQ130" s="303">
        <v>0</v>
      </c>
      <c r="DR130" s="303">
        <v>0</v>
      </c>
      <c r="DS130" s="393">
        <v>0</v>
      </c>
      <c r="DT130" s="303">
        <v>0</v>
      </c>
      <c r="DU130" s="303">
        <v>0</v>
      </c>
      <c r="DV130" s="303">
        <v>0</v>
      </c>
      <c r="DW130" s="303">
        <v>0</v>
      </c>
      <c r="DX130" s="303">
        <v>0</v>
      </c>
      <c r="DY130" s="303">
        <v>0</v>
      </c>
      <c r="DZ130" s="303">
        <v>0</v>
      </c>
      <c r="EA130" s="303">
        <v>0</v>
      </c>
      <c r="EB130" s="303">
        <v>0</v>
      </c>
      <c r="EC130" s="303">
        <v>0</v>
      </c>
      <c r="ED130" s="398">
        <v>0</v>
      </c>
      <c r="EE130" s="303">
        <v>0</v>
      </c>
      <c r="EF130" s="303">
        <v>0</v>
      </c>
      <c r="EG130" s="393">
        <v>0</v>
      </c>
      <c r="EH130" s="910">
        <v>0</v>
      </c>
      <c r="EI130" s="398">
        <v>6</v>
      </c>
      <c r="EJ130" s="393" t="b">
        <v>1</v>
      </c>
      <c r="EK130" s="971">
        <v>5</v>
      </c>
      <c r="EL130" s="971">
        <v>6</v>
      </c>
      <c r="EM130" s="396">
        <v>1</v>
      </c>
      <c r="EN130" s="396">
        <v>0</v>
      </c>
      <c r="EO130" s="396">
        <v>0</v>
      </c>
      <c r="EP130" s="971">
        <v>0</v>
      </c>
      <c r="EQ130" s="396">
        <v>0</v>
      </c>
      <c r="ER130" s="396">
        <v>0</v>
      </c>
      <c r="ES130" s="396">
        <v>0</v>
      </c>
      <c r="ET130" s="664"/>
      <c r="EU130" s="303"/>
      <c r="EV130" s="396" t="s">
        <v>638</v>
      </c>
      <c r="EW130" s="396" t="s">
        <v>639</v>
      </c>
      <c r="EX130" s="396" t="s">
        <v>354</v>
      </c>
      <c r="EY130" s="396">
        <v>6</v>
      </c>
      <c r="EZ130" s="396" t="s">
        <v>11</v>
      </c>
      <c r="FA130" s="396" t="s">
        <v>232</v>
      </c>
      <c r="FB130" s="396" t="s">
        <v>9</v>
      </c>
      <c r="FC130" s="396" t="s">
        <v>232</v>
      </c>
      <c r="FD130" s="396" t="s">
        <v>358</v>
      </c>
    </row>
    <row r="131" spans="1:160" customFormat="1">
      <c r="A131">
        <v>943</v>
      </c>
      <c r="B131">
        <v>1</v>
      </c>
      <c r="C131" t="s">
        <v>636</v>
      </c>
      <c r="D131" t="s">
        <v>637</v>
      </c>
      <c r="H131">
        <v>700</v>
      </c>
      <c r="I131">
        <v>42</v>
      </c>
      <c r="J131">
        <v>1</v>
      </c>
      <c r="K131">
        <v>0</v>
      </c>
      <c r="L131">
        <v>1</v>
      </c>
      <c r="M131">
        <v>0</v>
      </c>
      <c r="N131" s="1250" t="s">
        <v>638</v>
      </c>
      <c r="O131" s="1250">
        <v>0</v>
      </c>
      <c r="P131">
        <v>12</v>
      </c>
      <c r="Q131">
        <v>1</v>
      </c>
      <c r="R131">
        <v>12</v>
      </c>
      <c r="S131">
        <v>1</v>
      </c>
      <c r="T131">
        <v>0</v>
      </c>
      <c r="U131">
        <v>1</v>
      </c>
      <c r="V131">
        <v>0</v>
      </c>
      <c r="W131">
        <v>1</v>
      </c>
      <c r="X131">
        <v>12</v>
      </c>
      <c r="Y131">
        <v>2</v>
      </c>
      <c r="Z131">
        <v>12</v>
      </c>
      <c r="AA131">
        <v>2</v>
      </c>
      <c r="AB131">
        <v>1</v>
      </c>
      <c r="AC131">
        <v>0</v>
      </c>
      <c r="AD131">
        <v>1</v>
      </c>
      <c r="AE131">
        <v>0</v>
      </c>
      <c r="AF131">
        <v>0</v>
      </c>
      <c r="AG131">
        <v>0</v>
      </c>
      <c r="AH131">
        <v>0</v>
      </c>
      <c r="AI131">
        <v>0</v>
      </c>
      <c r="AJ131">
        <v>0</v>
      </c>
      <c r="AK131">
        <v>0</v>
      </c>
      <c r="AL131">
        <v>0</v>
      </c>
      <c r="AM131">
        <v>0</v>
      </c>
      <c r="AN131">
        <v>13</v>
      </c>
      <c r="AO131">
        <v>2</v>
      </c>
      <c r="AP131">
        <v>13</v>
      </c>
      <c r="AQ131">
        <v>2</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2</v>
      </c>
      <c r="BK131">
        <v>1</v>
      </c>
      <c r="BL131">
        <v>0</v>
      </c>
      <c r="BM131">
        <v>0</v>
      </c>
      <c r="BN131">
        <v>2</v>
      </c>
      <c r="BO131">
        <v>1</v>
      </c>
      <c r="BP131">
        <v>0</v>
      </c>
      <c r="BQ131">
        <v>0</v>
      </c>
      <c r="BR131">
        <v>0</v>
      </c>
      <c r="BS131">
        <v>0</v>
      </c>
      <c r="BT131">
        <v>0</v>
      </c>
      <c r="BU131">
        <v>0</v>
      </c>
      <c r="BV131">
        <v>0</v>
      </c>
      <c r="BW131">
        <v>0</v>
      </c>
      <c r="BX131">
        <v>12</v>
      </c>
      <c r="BY131">
        <v>0</v>
      </c>
      <c r="BZ131">
        <v>0</v>
      </c>
      <c r="CA131">
        <v>0</v>
      </c>
      <c r="CB131">
        <v>12</v>
      </c>
      <c r="CC131">
        <v>0</v>
      </c>
      <c r="CD131">
        <v>0</v>
      </c>
      <c r="CE131">
        <v>0</v>
      </c>
      <c r="CF131">
        <v>12</v>
      </c>
      <c r="CG131">
        <v>0</v>
      </c>
      <c r="CH131">
        <v>2</v>
      </c>
      <c r="CI131">
        <v>1</v>
      </c>
      <c r="CJ131">
        <v>12</v>
      </c>
      <c r="CK131">
        <v>0</v>
      </c>
      <c r="CL131">
        <v>2</v>
      </c>
      <c r="CM131">
        <v>1</v>
      </c>
      <c r="CN131">
        <v>14</v>
      </c>
      <c r="CO131">
        <v>14</v>
      </c>
      <c r="CP131">
        <v>2</v>
      </c>
      <c r="CQ131">
        <v>0</v>
      </c>
      <c r="CR131">
        <v>1.8666666666666667</v>
      </c>
      <c r="CS131">
        <v>1</v>
      </c>
      <c r="CT131">
        <v>0</v>
      </c>
      <c r="CU131">
        <v>0</v>
      </c>
      <c r="CV131">
        <v>0</v>
      </c>
      <c r="CW131">
        <v>0</v>
      </c>
      <c r="CX131">
        <v>0</v>
      </c>
      <c r="CY131">
        <v>0</v>
      </c>
      <c r="CZ131">
        <v>0</v>
      </c>
      <c r="DA131">
        <v>0</v>
      </c>
      <c r="DB131">
        <v>7</v>
      </c>
      <c r="DC131">
        <v>0</v>
      </c>
      <c r="DD131">
        <v>0</v>
      </c>
      <c r="DE131">
        <v>0</v>
      </c>
      <c r="DF131">
        <v>0</v>
      </c>
      <c r="DG131">
        <v>0</v>
      </c>
      <c r="DH131">
        <v>0</v>
      </c>
      <c r="DI131">
        <v>0</v>
      </c>
      <c r="DJ131">
        <v>0</v>
      </c>
      <c r="DK131" s="664"/>
      <c r="DL131" s="398">
        <v>0</v>
      </c>
      <c r="DM131" s="303">
        <v>0</v>
      </c>
      <c r="DN131" s="303">
        <v>0</v>
      </c>
      <c r="DO131" s="393">
        <v>0</v>
      </c>
      <c r="DP131" s="303">
        <v>0</v>
      </c>
      <c r="DQ131" s="303">
        <v>0</v>
      </c>
      <c r="DR131" s="303">
        <v>0</v>
      </c>
      <c r="DS131" s="393">
        <v>0</v>
      </c>
      <c r="DT131" s="303">
        <v>0</v>
      </c>
      <c r="DU131" s="303">
        <v>0</v>
      </c>
      <c r="DV131" s="303">
        <v>0</v>
      </c>
      <c r="DW131" s="303">
        <v>0</v>
      </c>
      <c r="DX131" s="303">
        <v>0</v>
      </c>
      <c r="DY131" s="303">
        <v>0</v>
      </c>
      <c r="DZ131" s="303">
        <v>0</v>
      </c>
      <c r="EA131" s="303">
        <v>0</v>
      </c>
      <c r="EB131" s="303">
        <v>0</v>
      </c>
      <c r="EC131" s="303">
        <v>0</v>
      </c>
      <c r="ED131" s="398">
        <v>0</v>
      </c>
      <c r="EE131" s="303">
        <v>0</v>
      </c>
      <c r="EF131" s="303">
        <v>0</v>
      </c>
      <c r="EG131" s="393">
        <v>0</v>
      </c>
      <c r="EH131" s="910">
        <v>0</v>
      </c>
      <c r="EI131" s="398">
        <v>15</v>
      </c>
      <c r="EJ131" s="393" t="b">
        <v>1</v>
      </c>
      <c r="EK131" s="971">
        <v>7</v>
      </c>
      <c r="EL131" s="971">
        <v>15</v>
      </c>
      <c r="EM131" s="396">
        <v>1</v>
      </c>
      <c r="EN131" s="396">
        <v>0</v>
      </c>
      <c r="EO131" s="396">
        <v>0</v>
      </c>
      <c r="EP131" s="971">
        <v>15</v>
      </c>
      <c r="EQ131" s="396">
        <v>1</v>
      </c>
      <c r="ER131" s="396">
        <v>0</v>
      </c>
      <c r="ES131" s="396">
        <v>0</v>
      </c>
      <c r="ET131" s="664"/>
      <c r="EU131" s="303"/>
      <c r="EV131" s="396" t="s">
        <v>638</v>
      </c>
      <c r="EW131" s="396" t="s">
        <v>639</v>
      </c>
      <c r="EX131" s="396" t="s">
        <v>354</v>
      </c>
      <c r="EY131" s="396">
        <v>15</v>
      </c>
      <c r="EZ131" s="396" t="s">
        <v>11</v>
      </c>
      <c r="FA131" s="396" t="s">
        <v>232</v>
      </c>
      <c r="FB131" s="396" t="s">
        <v>9</v>
      </c>
      <c r="FC131" s="396" t="s">
        <v>232</v>
      </c>
      <c r="FD131" s="396" t="s">
        <v>358</v>
      </c>
    </row>
    <row r="132" spans="1:160" customFormat="1">
      <c r="A132">
        <v>950</v>
      </c>
      <c r="B132">
        <v>1</v>
      </c>
      <c r="C132" t="s">
        <v>636</v>
      </c>
      <c r="D132" t="s">
        <v>637</v>
      </c>
      <c r="H132">
        <v>700</v>
      </c>
      <c r="I132">
        <v>42</v>
      </c>
      <c r="J132">
        <v>0</v>
      </c>
      <c r="K132">
        <v>1</v>
      </c>
      <c r="L132">
        <v>1</v>
      </c>
      <c r="M132">
        <v>0</v>
      </c>
      <c r="N132" s="1250" t="s">
        <v>638</v>
      </c>
      <c r="O132" s="1250">
        <v>0</v>
      </c>
      <c r="P132">
        <v>34</v>
      </c>
      <c r="Q132">
        <v>3</v>
      </c>
      <c r="R132">
        <v>31</v>
      </c>
      <c r="S132">
        <v>3</v>
      </c>
      <c r="T132">
        <v>1</v>
      </c>
      <c r="U132">
        <v>1</v>
      </c>
      <c r="V132">
        <v>1</v>
      </c>
      <c r="W132">
        <v>0</v>
      </c>
      <c r="X132">
        <v>35</v>
      </c>
      <c r="Y132">
        <v>4</v>
      </c>
      <c r="Z132">
        <v>32</v>
      </c>
      <c r="AA132">
        <v>3</v>
      </c>
      <c r="AB132">
        <v>1</v>
      </c>
      <c r="AC132">
        <v>0</v>
      </c>
      <c r="AD132">
        <v>0</v>
      </c>
      <c r="AE132">
        <v>0</v>
      </c>
      <c r="AF132">
        <v>0</v>
      </c>
      <c r="AG132">
        <v>1</v>
      </c>
      <c r="AH132">
        <v>0</v>
      </c>
      <c r="AI132">
        <v>1</v>
      </c>
      <c r="AJ132">
        <v>0</v>
      </c>
      <c r="AK132">
        <v>0</v>
      </c>
      <c r="AL132">
        <v>0</v>
      </c>
      <c r="AM132">
        <v>0</v>
      </c>
      <c r="AN132">
        <v>36</v>
      </c>
      <c r="AO132">
        <v>5</v>
      </c>
      <c r="AP132">
        <v>32</v>
      </c>
      <c r="AQ132">
        <v>4</v>
      </c>
      <c r="AR132">
        <v>0</v>
      </c>
      <c r="AS132">
        <v>0</v>
      </c>
      <c r="AT132">
        <v>0</v>
      </c>
      <c r="AU132">
        <v>0</v>
      </c>
      <c r="AV132">
        <v>0</v>
      </c>
      <c r="AW132">
        <v>0</v>
      </c>
      <c r="AX132">
        <v>0</v>
      </c>
      <c r="AY132">
        <v>0</v>
      </c>
      <c r="AZ132">
        <v>0</v>
      </c>
      <c r="BA132">
        <v>0</v>
      </c>
      <c r="BB132">
        <v>0</v>
      </c>
      <c r="BC132">
        <v>0</v>
      </c>
      <c r="BD132">
        <v>0</v>
      </c>
      <c r="BE132">
        <v>0</v>
      </c>
      <c r="BF132">
        <v>0</v>
      </c>
      <c r="BG132">
        <v>0</v>
      </c>
      <c r="BH132">
        <v>3</v>
      </c>
      <c r="BI132">
        <v>1</v>
      </c>
      <c r="BJ132">
        <v>3</v>
      </c>
      <c r="BK132">
        <v>0</v>
      </c>
      <c r="BL132">
        <v>3</v>
      </c>
      <c r="BM132">
        <v>1</v>
      </c>
      <c r="BN132">
        <v>3</v>
      </c>
      <c r="BO132">
        <v>0</v>
      </c>
      <c r="BP132">
        <v>0</v>
      </c>
      <c r="BQ132">
        <v>0</v>
      </c>
      <c r="BR132">
        <v>0</v>
      </c>
      <c r="BS132">
        <v>0</v>
      </c>
      <c r="BT132">
        <v>0</v>
      </c>
      <c r="BU132">
        <v>0</v>
      </c>
      <c r="BV132">
        <v>0</v>
      </c>
      <c r="BW132">
        <v>0</v>
      </c>
      <c r="BX132">
        <v>32</v>
      </c>
      <c r="BY132">
        <v>0</v>
      </c>
      <c r="BZ132">
        <v>1</v>
      </c>
      <c r="CA132">
        <v>1</v>
      </c>
      <c r="CB132">
        <v>29</v>
      </c>
      <c r="CC132">
        <v>0</v>
      </c>
      <c r="CD132">
        <v>0</v>
      </c>
      <c r="CE132">
        <v>0</v>
      </c>
      <c r="CF132">
        <v>35</v>
      </c>
      <c r="CG132">
        <v>1</v>
      </c>
      <c r="CH132">
        <v>4</v>
      </c>
      <c r="CI132">
        <v>1</v>
      </c>
      <c r="CJ132">
        <v>32</v>
      </c>
      <c r="CK132">
        <v>1</v>
      </c>
      <c r="CL132">
        <v>3</v>
      </c>
      <c r="CM132">
        <v>0</v>
      </c>
      <c r="CN132">
        <v>15</v>
      </c>
      <c r="CO132">
        <v>20</v>
      </c>
      <c r="CP132">
        <v>7</v>
      </c>
      <c r="CQ132">
        <v>0</v>
      </c>
      <c r="CR132">
        <v>0.85365853658536583</v>
      </c>
      <c r="CS132">
        <v>4</v>
      </c>
      <c r="CT132">
        <v>1</v>
      </c>
      <c r="CU132">
        <v>0</v>
      </c>
      <c r="CV132">
        <v>0</v>
      </c>
      <c r="CW132">
        <v>0</v>
      </c>
      <c r="CX132">
        <v>0</v>
      </c>
      <c r="CY132">
        <v>0</v>
      </c>
      <c r="CZ132">
        <v>1</v>
      </c>
      <c r="DA132">
        <v>0</v>
      </c>
      <c r="DB132">
        <v>1</v>
      </c>
      <c r="DC132">
        <v>0</v>
      </c>
      <c r="DD132">
        <v>0</v>
      </c>
      <c r="DE132">
        <v>0</v>
      </c>
      <c r="DF132">
        <v>1</v>
      </c>
      <c r="DG132">
        <v>0</v>
      </c>
      <c r="DH132">
        <v>0</v>
      </c>
      <c r="DI132">
        <v>0</v>
      </c>
      <c r="DJ132">
        <v>0</v>
      </c>
      <c r="DK132" s="664"/>
      <c r="DL132" s="398">
        <v>0</v>
      </c>
      <c r="DM132" s="303">
        <v>0</v>
      </c>
      <c r="DN132" s="303">
        <v>0</v>
      </c>
      <c r="DO132" s="393">
        <v>0</v>
      </c>
      <c r="DP132" s="303">
        <v>0</v>
      </c>
      <c r="DQ132" s="303">
        <v>0</v>
      </c>
      <c r="DR132" s="303">
        <v>0</v>
      </c>
      <c r="DS132" s="393">
        <v>0</v>
      </c>
      <c r="DT132" s="303">
        <v>0</v>
      </c>
      <c r="DU132" s="303">
        <v>0</v>
      </c>
      <c r="DV132" s="303">
        <v>0</v>
      </c>
      <c r="DW132" s="303">
        <v>0</v>
      </c>
      <c r="DX132" s="303">
        <v>0</v>
      </c>
      <c r="DY132" s="303">
        <v>0</v>
      </c>
      <c r="DZ132" s="303">
        <v>0</v>
      </c>
      <c r="EA132" s="303">
        <v>0</v>
      </c>
      <c r="EB132" s="303">
        <v>0</v>
      </c>
      <c r="EC132" s="303">
        <v>0</v>
      </c>
      <c r="ED132" s="398">
        <v>0</v>
      </c>
      <c r="EE132" s="303">
        <v>0</v>
      </c>
      <c r="EF132" s="303">
        <v>0</v>
      </c>
      <c r="EG132" s="393">
        <v>0</v>
      </c>
      <c r="EH132" s="910">
        <v>0</v>
      </c>
      <c r="EI132" s="398">
        <v>41</v>
      </c>
      <c r="EJ132" s="393" t="b">
        <v>0</v>
      </c>
      <c r="EK132" s="971">
        <v>31</v>
      </c>
      <c r="EL132" s="971">
        <v>36</v>
      </c>
      <c r="EM132" s="396">
        <v>0</v>
      </c>
      <c r="EN132" s="396">
        <v>1</v>
      </c>
      <c r="EO132" s="396">
        <v>0</v>
      </c>
      <c r="EP132" s="971">
        <v>36</v>
      </c>
      <c r="EQ132" s="396">
        <v>0</v>
      </c>
      <c r="ER132" s="396">
        <v>1</v>
      </c>
      <c r="ES132" s="396">
        <v>0</v>
      </c>
      <c r="ET132" s="664"/>
      <c r="EU132" s="303"/>
      <c r="EV132" s="396" t="s">
        <v>638</v>
      </c>
      <c r="EW132" s="396" t="s">
        <v>639</v>
      </c>
      <c r="EX132" s="396" t="s">
        <v>354</v>
      </c>
      <c r="EY132" s="396">
        <v>36</v>
      </c>
      <c r="EZ132" s="396" t="s">
        <v>12</v>
      </c>
      <c r="FA132" s="396" t="s">
        <v>232</v>
      </c>
      <c r="FB132" s="396" t="s">
        <v>9</v>
      </c>
      <c r="FC132" s="396" t="s">
        <v>232</v>
      </c>
      <c r="FD132" s="396" t="s">
        <v>358</v>
      </c>
    </row>
    <row r="133" spans="1:160" customFormat="1">
      <c r="A133">
        <v>951</v>
      </c>
      <c r="B133">
        <v>1</v>
      </c>
      <c r="C133" t="s">
        <v>636</v>
      </c>
      <c r="D133" t="s">
        <v>637</v>
      </c>
      <c r="H133">
        <v>700</v>
      </c>
      <c r="I133">
        <v>41</v>
      </c>
      <c r="J133">
        <v>0</v>
      </c>
      <c r="K133">
        <v>1</v>
      </c>
      <c r="L133">
        <v>1</v>
      </c>
      <c r="M133">
        <v>0</v>
      </c>
      <c r="N133" s="1250" t="s">
        <v>638</v>
      </c>
      <c r="O133" s="1250">
        <v>0</v>
      </c>
      <c r="P133">
        <v>2</v>
      </c>
      <c r="Q133">
        <v>2</v>
      </c>
      <c r="R133">
        <v>0</v>
      </c>
      <c r="S133">
        <v>2</v>
      </c>
      <c r="T133">
        <v>0</v>
      </c>
      <c r="U133">
        <v>0</v>
      </c>
      <c r="V133">
        <v>0</v>
      </c>
      <c r="W133">
        <v>0</v>
      </c>
      <c r="X133">
        <v>2</v>
      </c>
      <c r="Y133">
        <v>2</v>
      </c>
      <c r="Z133">
        <v>0</v>
      </c>
      <c r="AA133">
        <v>2</v>
      </c>
      <c r="AB133">
        <v>0</v>
      </c>
      <c r="AC133">
        <v>0</v>
      </c>
      <c r="AD133">
        <v>0</v>
      </c>
      <c r="AE133">
        <v>0</v>
      </c>
      <c r="AF133">
        <v>0</v>
      </c>
      <c r="AG133">
        <v>0</v>
      </c>
      <c r="AH133">
        <v>0</v>
      </c>
      <c r="AI133">
        <v>0</v>
      </c>
      <c r="AJ133">
        <v>0</v>
      </c>
      <c r="AK133">
        <v>0</v>
      </c>
      <c r="AL133">
        <v>0</v>
      </c>
      <c r="AM133">
        <v>0</v>
      </c>
      <c r="AN133">
        <v>2</v>
      </c>
      <c r="AO133">
        <v>2</v>
      </c>
      <c r="AP133">
        <v>0</v>
      </c>
      <c r="AQ133">
        <v>2</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2</v>
      </c>
      <c r="BK133">
        <v>0</v>
      </c>
      <c r="BL133">
        <v>0</v>
      </c>
      <c r="BM133">
        <v>0</v>
      </c>
      <c r="BN133">
        <v>2</v>
      </c>
      <c r="BO133">
        <v>0</v>
      </c>
      <c r="BP133">
        <v>0</v>
      </c>
      <c r="BQ133">
        <v>0</v>
      </c>
      <c r="BR133">
        <v>0</v>
      </c>
      <c r="BS133">
        <v>0</v>
      </c>
      <c r="BT133">
        <v>0</v>
      </c>
      <c r="BU133">
        <v>0</v>
      </c>
      <c r="BV133">
        <v>0</v>
      </c>
      <c r="BW133">
        <v>0</v>
      </c>
      <c r="BX133">
        <v>2</v>
      </c>
      <c r="BY133">
        <v>0</v>
      </c>
      <c r="BZ133">
        <v>0</v>
      </c>
      <c r="CA133">
        <v>0</v>
      </c>
      <c r="CB133">
        <v>0</v>
      </c>
      <c r="CC133">
        <v>0</v>
      </c>
      <c r="CD133">
        <v>0</v>
      </c>
      <c r="CE133">
        <v>0</v>
      </c>
      <c r="CF133">
        <v>2</v>
      </c>
      <c r="CG133">
        <v>0</v>
      </c>
      <c r="CH133">
        <v>2</v>
      </c>
      <c r="CI133">
        <v>0</v>
      </c>
      <c r="CJ133">
        <v>0</v>
      </c>
      <c r="CK133">
        <v>0</v>
      </c>
      <c r="CL133">
        <v>2</v>
      </c>
      <c r="CM133">
        <v>0</v>
      </c>
      <c r="CN133">
        <v>4</v>
      </c>
      <c r="CO133">
        <v>6</v>
      </c>
      <c r="CP133">
        <v>1</v>
      </c>
      <c r="CQ133">
        <v>0</v>
      </c>
      <c r="CR133">
        <v>2.5</v>
      </c>
      <c r="CS133">
        <v>1</v>
      </c>
      <c r="CT133">
        <v>0</v>
      </c>
      <c r="CU133">
        <v>0</v>
      </c>
      <c r="CV133">
        <v>0</v>
      </c>
      <c r="CW133">
        <v>0</v>
      </c>
      <c r="CX133">
        <v>0</v>
      </c>
      <c r="CY133">
        <v>0</v>
      </c>
      <c r="CZ133">
        <v>1</v>
      </c>
      <c r="DA133">
        <v>0</v>
      </c>
      <c r="DB133">
        <v>0</v>
      </c>
      <c r="DC133">
        <v>0</v>
      </c>
      <c r="DD133">
        <v>0</v>
      </c>
      <c r="DE133">
        <v>0</v>
      </c>
      <c r="DF133">
        <v>0</v>
      </c>
      <c r="DG133">
        <v>0</v>
      </c>
      <c r="DH133">
        <v>0</v>
      </c>
      <c r="DI133">
        <v>0</v>
      </c>
      <c r="DJ133">
        <v>0</v>
      </c>
      <c r="DK133" s="664"/>
      <c r="DL133" s="398">
        <v>0</v>
      </c>
      <c r="DM133" s="303">
        <v>0</v>
      </c>
      <c r="DN133" s="303">
        <v>0</v>
      </c>
      <c r="DO133" s="393">
        <v>0</v>
      </c>
      <c r="DP133" s="303">
        <v>0</v>
      </c>
      <c r="DQ133" s="303">
        <v>0</v>
      </c>
      <c r="DR133" s="303">
        <v>0</v>
      </c>
      <c r="DS133" s="393">
        <v>0</v>
      </c>
      <c r="DT133" s="303">
        <v>0</v>
      </c>
      <c r="DU133" s="303">
        <v>0</v>
      </c>
      <c r="DV133" s="303">
        <v>0</v>
      </c>
      <c r="DW133" s="303">
        <v>0</v>
      </c>
      <c r="DX133" s="303">
        <v>0</v>
      </c>
      <c r="DY133" s="303">
        <v>0</v>
      </c>
      <c r="DZ133" s="303">
        <v>0</v>
      </c>
      <c r="EA133" s="303">
        <v>0</v>
      </c>
      <c r="EB133" s="303">
        <v>0</v>
      </c>
      <c r="EC133" s="303">
        <v>0</v>
      </c>
      <c r="ED133" s="398">
        <v>0</v>
      </c>
      <c r="EE133" s="303">
        <v>0</v>
      </c>
      <c r="EF133" s="303">
        <v>0</v>
      </c>
      <c r="EG133" s="393">
        <v>0</v>
      </c>
      <c r="EH133" s="910">
        <v>0</v>
      </c>
      <c r="EI133" s="398">
        <v>4</v>
      </c>
      <c r="EJ133" s="393" t="b">
        <v>0</v>
      </c>
      <c r="EK133" s="971">
        <v>1</v>
      </c>
      <c r="EL133" s="971">
        <v>2</v>
      </c>
      <c r="EM133" s="396">
        <v>0</v>
      </c>
      <c r="EN133" s="396">
        <v>1</v>
      </c>
      <c r="EO133" s="396">
        <v>0</v>
      </c>
      <c r="EP133" s="971">
        <v>0</v>
      </c>
      <c r="EQ133" s="396">
        <v>0</v>
      </c>
      <c r="ER133" s="396">
        <v>0</v>
      </c>
      <c r="ES133" s="396">
        <v>0</v>
      </c>
      <c r="ET133" s="664"/>
      <c r="EU133" s="303"/>
      <c r="EV133" s="396" t="s">
        <v>638</v>
      </c>
      <c r="EW133" s="396" t="s">
        <v>639</v>
      </c>
      <c r="EX133" s="396" t="s">
        <v>354</v>
      </c>
      <c r="EY133" s="396">
        <v>2</v>
      </c>
      <c r="EZ133" s="396" t="s">
        <v>11</v>
      </c>
      <c r="FA133" s="396" t="s">
        <v>232</v>
      </c>
      <c r="FB133" s="396" t="s">
        <v>9</v>
      </c>
      <c r="FC133" s="396" t="s">
        <v>232</v>
      </c>
      <c r="FD133" s="396" t="s">
        <v>358</v>
      </c>
    </row>
    <row r="134" spans="1:160" customFormat="1">
      <c r="A134">
        <v>1053</v>
      </c>
      <c r="B134">
        <v>1</v>
      </c>
      <c r="C134" t="s">
        <v>643</v>
      </c>
      <c r="D134" t="s">
        <v>644</v>
      </c>
      <c r="H134">
        <v>700</v>
      </c>
      <c r="I134">
        <v>41</v>
      </c>
      <c r="J134">
        <v>1</v>
      </c>
      <c r="K134">
        <v>0</v>
      </c>
      <c r="L134">
        <v>1</v>
      </c>
      <c r="M134">
        <v>0</v>
      </c>
      <c r="N134" s="1250" t="s">
        <v>524</v>
      </c>
      <c r="O134" s="1250">
        <v>0</v>
      </c>
      <c r="P134">
        <v>4</v>
      </c>
      <c r="Q134">
        <v>0</v>
      </c>
      <c r="R134">
        <v>6</v>
      </c>
      <c r="S134">
        <v>0</v>
      </c>
      <c r="T134">
        <v>1</v>
      </c>
      <c r="U134">
        <v>0</v>
      </c>
      <c r="V134">
        <v>1</v>
      </c>
      <c r="W134">
        <v>0</v>
      </c>
      <c r="X134">
        <v>5</v>
      </c>
      <c r="Y134">
        <v>0</v>
      </c>
      <c r="Z134">
        <v>7</v>
      </c>
      <c r="AA134">
        <v>0</v>
      </c>
      <c r="AB134">
        <v>2</v>
      </c>
      <c r="AC134">
        <v>0</v>
      </c>
      <c r="AD134">
        <v>0</v>
      </c>
      <c r="AE134">
        <v>0</v>
      </c>
      <c r="AF134">
        <v>0</v>
      </c>
      <c r="AG134">
        <v>0</v>
      </c>
      <c r="AH134">
        <v>0</v>
      </c>
      <c r="AI134">
        <v>0</v>
      </c>
      <c r="AJ134">
        <v>0</v>
      </c>
      <c r="AK134">
        <v>0</v>
      </c>
      <c r="AL134">
        <v>0</v>
      </c>
      <c r="AM134">
        <v>0</v>
      </c>
      <c r="AN134">
        <v>7</v>
      </c>
      <c r="AO134">
        <v>0</v>
      </c>
      <c r="AP134">
        <v>7</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5</v>
      </c>
      <c r="BY134">
        <v>1</v>
      </c>
      <c r="BZ134">
        <v>0</v>
      </c>
      <c r="CA134">
        <v>0</v>
      </c>
      <c r="CB134">
        <v>7</v>
      </c>
      <c r="CC134">
        <v>1</v>
      </c>
      <c r="CD134">
        <v>0</v>
      </c>
      <c r="CE134">
        <v>0</v>
      </c>
      <c r="CF134">
        <v>5</v>
      </c>
      <c r="CG134">
        <v>1</v>
      </c>
      <c r="CH134">
        <v>0</v>
      </c>
      <c r="CI134">
        <v>0</v>
      </c>
      <c r="CJ134">
        <v>7</v>
      </c>
      <c r="CK134">
        <v>1</v>
      </c>
      <c r="CL134">
        <v>0</v>
      </c>
      <c r="CM134">
        <v>0</v>
      </c>
      <c r="CN134">
        <v>1</v>
      </c>
      <c r="CO134">
        <v>1</v>
      </c>
      <c r="CP134">
        <v>1</v>
      </c>
      <c r="CQ134">
        <v>0</v>
      </c>
      <c r="CR134">
        <v>0.2857142857142857</v>
      </c>
      <c r="CS134">
        <v>1</v>
      </c>
      <c r="CT134">
        <v>0</v>
      </c>
      <c r="CU134">
        <v>0</v>
      </c>
      <c r="CV134">
        <v>0</v>
      </c>
      <c r="CW134">
        <v>0</v>
      </c>
      <c r="CX134">
        <v>0</v>
      </c>
      <c r="CY134">
        <v>0</v>
      </c>
      <c r="CZ134">
        <v>0</v>
      </c>
      <c r="DA134">
        <v>0</v>
      </c>
      <c r="DB134">
        <v>1</v>
      </c>
      <c r="DC134">
        <v>0</v>
      </c>
      <c r="DD134">
        <v>0</v>
      </c>
      <c r="DE134">
        <v>0</v>
      </c>
      <c r="DF134">
        <v>1</v>
      </c>
      <c r="DG134">
        <v>0</v>
      </c>
      <c r="DH134">
        <v>0</v>
      </c>
      <c r="DI134">
        <v>0</v>
      </c>
      <c r="DJ134">
        <v>0</v>
      </c>
      <c r="DK134" s="664"/>
      <c r="DL134" s="398">
        <v>0</v>
      </c>
      <c r="DM134" s="303">
        <v>0</v>
      </c>
      <c r="DN134" s="303">
        <v>0</v>
      </c>
      <c r="DO134" s="393">
        <v>0</v>
      </c>
      <c r="DP134" s="303">
        <v>0</v>
      </c>
      <c r="DQ134" s="303">
        <v>0</v>
      </c>
      <c r="DR134" s="303">
        <v>0</v>
      </c>
      <c r="DS134" s="393">
        <v>0</v>
      </c>
      <c r="DT134" s="303">
        <v>0</v>
      </c>
      <c r="DU134" s="303">
        <v>0</v>
      </c>
      <c r="DV134" s="303">
        <v>0</v>
      </c>
      <c r="DW134" s="303">
        <v>0</v>
      </c>
      <c r="DX134" s="303">
        <v>0</v>
      </c>
      <c r="DY134" s="303">
        <v>0</v>
      </c>
      <c r="DZ134" s="303">
        <v>0</v>
      </c>
      <c r="EA134" s="303">
        <v>0</v>
      </c>
      <c r="EB134" s="303">
        <v>0</v>
      </c>
      <c r="EC134" s="303">
        <v>0</v>
      </c>
      <c r="ED134" s="398">
        <v>0</v>
      </c>
      <c r="EE134" s="303">
        <v>0</v>
      </c>
      <c r="EF134" s="303">
        <v>0</v>
      </c>
      <c r="EG134" s="393">
        <v>0</v>
      </c>
      <c r="EH134" s="910">
        <v>0</v>
      </c>
      <c r="EI134" s="398">
        <v>7</v>
      </c>
      <c r="EJ134" s="393" t="b">
        <v>1</v>
      </c>
      <c r="EK134" s="971">
        <v>5</v>
      </c>
      <c r="EL134" s="971">
        <v>7</v>
      </c>
      <c r="EM134" s="396">
        <v>1</v>
      </c>
      <c r="EN134" s="396">
        <v>0</v>
      </c>
      <c r="EO134" s="396">
        <v>0</v>
      </c>
      <c r="EP134" s="971">
        <v>7</v>
      </c>
      <c r="EQ134" s="396">
        <v>0</v>
      </c>
      <c r="ER134" s="396">
        <v>1</v>
      </c>
      <c r="ES134" s="396">
        <v>0</v>
      </c>
      <c r="ET134" s="664"/>
      <c r="EU134" s="303"/>
      <c r="EV134" s="396" t="s">
        <v>524</v>
      </c>
      <c r="EW134" s="396" t="s">
        <v>363</v>
      </c>
      <c r="EX134" s="396" t="s">
        <v>354</v>
      </c>
      <c r="EY134" s="396">
        <v>7</v>
      </c>
      <c r="EZ134" s="396" t="s">
        <v>11</v>
      </c>
      <c r="FA134" s="396" t="s">
        <v>232</v>
      </c>
      <c r="FB134" s="396" t="s">
        <v>9</v>
      </c>
      <c r="FC134" s="396" t="s">
        <v>232</v>
      </c>
      <c r="FD134" s="396" t="s">
        <v>358</v>
      </c>
    </row>
    <row r="135" spans="1:160" customFormat="1">
      <c r="A135">
        <v>1073</v>
      </c>
      <c r="B135">
        <v>1</v>
      </c>
      <c r="C135" t="s">
        <v>645</v>
      </c>
      <c r="D135" t="s">
        <v>646</v>
      </c>
      <c r="H135">
        <v>700</v>
      </c>
      <c r="I135">
        <v>41</v>
      </c>
      <c r="J135">
        <v>1</v>
      </c>
      <c r="K135">
        <v>0</v>
      </c>
      <c r="L135">
        <v>1</v>
      </c>
      <c r="M135">
        <v>0</v>
      </c>
      <c r="N135" s="1250" t="s">
        <v>498</v>
      </c>
      <c r="O135" s="1250">
        <v>0</v>
      </c>
      <c r="P135">
        <v>2</v>
      </c>
      <c r="Q135">
        <v>0</v>
      </c>
      <c r="R135">
        <v>2</v>
      </c>
      <c r="S135">
        <v>0</v>
      </c>
      <c r="T135">
        <v>0</v>
      </c>
      <c r="U135">
        <v>1</v>
      </c>
      <c r="V135">
        <v>0</v>
      </c>
      <c r="W135">
        <v>1</v>
      </c>
      <c r="X135">
        <v>2</v>
      </c>
      <c r="Y135">
        <v>1</v>
      </c>
      <c r="Z135">
        <v>2</v>
      </c>
      <c r="AA135">
        <v>1</v>
      </c>
      <c r="AB135">
        <v>0</v>
      </c>
      <c r="AC135">
        <v>0</v>
      </c>
      <c r="AD135">
        <v>0</v>
      </c>
      <c r="AE135">
        <v>0</v>
      </c>
      <c r="AF135">
        <v>0</v>
      </c>
      <c r="AG135">
        <v>0</v>
      </c>
      <c r="AH135">
        <v>0</v>
      </c>
      <c r="AI135">
        <v>0</v>
      </c>
      <c r="AJ135">
        <v>0</v>
      </c>
      <c r="AK135">
        <v>0</v>
      </c>
      <c r="AL135">
        <v>0</v>
      </c>
      <c r="AM135">
        <v>0</v>
      </c>
      <c r="AN135">
        <v>2</v>
      </c>
      <c r="AO135">
        <v>1</v>
      </c>
      <c r="AP135">
        <v>2</v>
      </c>
      <c r="AQ135">
        <v>1</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2</v>
      </c>
      <c r="BY135">
        <v>0</v>
      </c>
      <c r="BZ135">
        <v>1</v>
      </c>
      <c r="CA135">
        <v>1</v>
      </c>
      <c r="CB135">
        <v>2</v>
      </c>
      <c r="CC135">
        <v>0</v>
      </c>
      <c r="CD135">
        <v>1</v>
      </c>
      <c r="CE135">
        <v>1</v>
      </c>
      <c r="CF135">
        <v>2</v>
      </c>
      <c r="CG135">
        <v>0</v>
      </c>
      <c r="CH135">
        <v>1</v>
      </c>
      <c r="CI135">
        <v>1</v>
      </c>
      <c r="CJ135">
        <v>2</v>
      </c>
      <c r="CK135">
        <v>0</v>
      </c>
      <c r="CL135">
        <v>1</v>
      </c>
      <c r="CM135">
        <v>1</v>
      </c>
      <c r="CN135">
        <v>0</v>
      </c>
      <c r="CO135">
        <v>0</v>
      </c>
      <c r="CP135">
        <v>0</v>
      </c>
      <c r="CQ135">
        <v>0</v>
      </c>
      <c r="CR135">
        <v>0</v>
      </c>
      <c r="CS135">
        <v>1</v>
      </c>
      <c r="CT135">
        <v>0</v>
      </c>
      <c r="CU135">
        <v>0</v>
      </c>
      <c r="CV135">
        <v>0</v>
      </c>
      <c r="CW135">
        <v>0</v>
      </c>
      <c r="CX135">
        <v>0</v>
      </c>
      <c r="CY135">
        <v>0</v>
      </c>
      <c r="CZ135">
        <v>1</v>
      </c>
      <c r="DA135">
        <v>0</v>
      </c>
      <c r="DB135">
        <v>1</v>
      </c>
      <c r="DC135">
        <v>0</v>
      </c>
      <c r="DD135">
        <v>0</v>
      </c>
      <c r="DE135">
        <v>0</v>
      </c>
      <c r="DF135">
        <v>0</v>
      </c>
      <c r="DG135">
        <v>0</v>
      </c>
      <c r="DH135">
        <v>0</v>
      </c>
      <c r="DI135">
        <v>0</v>
      </c>
      <c r="DJ135">
        <v>1</v>
      </c>
      <c r="DK135" s="664"/>
      <c r="DL135" s="398">
        <v>0</v>
      </c>
      <c r="DM135" s="303">
        <v>0</v>
      </c>
      <c r="DN135" s="303">
        <v>0</v>
      </c>
      <c r="DO135" s="393">
        <v>0</v>
      </c>
      <c r="DP135" s="303">
        <v>0</v>
      </c>
      <c r="DQ135" s="303">
        <v>0</v>
      </c>
      <c r="DR135" s="303">
        <v>0</v>
      </c>
      <c r="DS135" s="393">
        <v>0</v>
      </c>
      <c r="DT135" s="303">
        <v>0</v>
      </c>
      <c r="DU135" s="303">
        <v>0</v>
      </c>
      <c r="DV135" s="303">
        <v>0</v>
      </c>
      <c r="DW135" s="303">
        <v>0</v>
      </c>
      <c r="DX135" s="303">
        <v>0</v>
      </c>
      <c r="DY135" s="303">
        <v>0</v>
      </c>
      <c r="DZ135" s="303">
        <v>0</v>
      </c>
      <c r="EA135" s="303">
        <v>0</v>
      </c>
      <c r="EB135" s="303">
        <v>0</v>
      </c>
      <c r="EC135" s="303">
        <v>0</v>
      </c>
      <c r="ED135" s="398">
        <v>0</v>
      </c>
      <c r="EE135" s="303">
        <v>0</v>
      </c>
      <c r="EF135" s="303">
        <v>0</v>
      </c>
      <c r="EG135" s="393">
        <v>0</v>
      </c>
      <c r="EH135" s="910">
        <v>0</v>
      </c>
      <c r="EI135" s="398">
        <v>3</v>
      </c>
      <c r="EJ135" s="393" t="b">
        <v>1</v>
      </c>
      <c r="EK135" s="971">
        <v>1</v>
      </c>
      <c r="EL135" s="971">
        <v>3</v>
      </c>
      <c r="EM135" s="396">
        <v>0</v>
      </c>
      <c r="EN135" s="396">
        <v>1</v>
      </c>
      <c r="EO135" s="396">
        <v>0</v>
      </c>
      <c r="EP135" s="971">
        <v>3</v>
      </c>
      <c r="EQ135" s="396">
        <v>0</v>
      </c>
      <c r="ER135" s="396">
        <v>1</v>
      </c>
      <c r="ES135" s="396">
        <v>0</v>
      </c>
      <c r="ET135" s="664"/>
      <c r="EU135" s="303"/>
      <c r="EV135" s="396" t="s">
        <v>498</v>
      </c>
      <c r="EW135" s="396" t="s">
        <v>449</v>
      </c>
      <c r="EX135" s="396" t="s">
        <v>343</v>
      </c>
      <c r="EY135" s="396">
        <v>3</v>
      </c>
      <c r="EZ135" s="396" t="s">
        <v>11</v>
      </c>
      <c r="FA135" s="396" t="s">
        <v>232</v>
      </c>
      <c r="FB135" s="396" t="s">
        <v>9</v>
      </c>
      <c r="FC135" s="396" t="s">
        <v>232</v>
      </c>
      <c r="FD135" s="396" t="s">
        <v>358</v>
      </c>
    </row>
    <row r="136" spans="1:160" customFormat="1">
      <c r="A136">
        <v>1147</v>
      </c>
      <c r="B136">
        <v>1</v>
      </c>
      <c r="C136" t="s">
        <v>652</v>
      </c>
      <c r="D136" t="s">
        <v>653</v>
      </c>
      <c r="H136">
        <v>700</v>
      </c>
      <c r="I136">
        <v>41</v>
      </c>
      <c r="J136">
        <v>1</v>
      </c>
      <c r="K136">
        <v>0</v>
      </c>
      <c r="L136">
        <v>1</v>
      </c>
      <c r="M136">
        <v>0</v>
      </c>
      <c r="N136" s="1250" t="s">
        <v>522</v>
      </c>
      <c r="O136" s="1250">
        <v>0</v>
      </c>
      <c r="P136">
        <v>1</v>
      </c>
      <c r="Q136">
        <v>0</v>
      </c>
      <c r="R136">
        <v>1</v>
      </c>
      <c r="S136">
        <v>0</v>
      </c>
      <c r="T136">
        <v>0</v>
      </c>
      <c r="U136">
        <v>1</v>
      </c>
      <c r="V136">
        <v>0</v>
      </c>
      <c r="W136">
        <v>1</v>
      </c>
      <c r="X136">
        <v>1</v>
      </c>
      <c r="Y136">
        <v>1</v>
      </c>
      <c r="Z136">
        <v>1</v>
      </c>
      <c r="AA136">
        <v>1</v>
      </c>
      <c r="AB136">
        <v>0</v>
      </c>
      <c r="AC136">
        <v>0</v>
      </c>
      <c r="AD136">
        <v>0</v>
      </c>
      <c r="AE136">
        <v>0</v>
      </c>
      <c r="AF136">
        <v>0</v>
      </c>
      <c r="AG136">
        <v>0</v>
      </c>
      <c r="AH136">
        <v>0</v>
      </c>
      <c r="AI136">
        <v>0</v>
      </c>
      <c r="AJ136">
        <v>0</v>
      </c>
      <c r="AK136">
        <v>0</v>
      </c>
      <c r="AL136">
        <v>0</v>
      </c>
      <c r="AM136">
        <v>0</v>
      </c>
      <c r="AN136">
        <v>1</v>
      </c>
      <c r="AO136">
        <v>1</v>
      </c>
      <c r="AP136">
        <v>1</v>
      </c>
      <c r="AQ136">
        <v>1</v>
      </c>
      <c r="AR136">
        <v>0</v>
      </c>
      <c r="AS136">
        <v>0</v>
      </c>
      <c r="AT136">
        <v>0</v>
      </c>
      <c r="AU136">
        <v>0</v>
      </c>
      <c r="AV136">
        <v>0</v>
      </c>
      <c r="AW136">
        <v>0</v>
      </c>
      <c r="AX136">
        <v>0</v>
      </c>
      <c r="AY136">
        <v>0</v>
      </c>
      <c r="AZ136">
        <v>0</v>
      </c>
      <c r="BA136">
        <v>0</v>
      </c>
      <c r="BB136">
        <v>0</v>
      </c>
      <c r="BC136">
        <v>0</v>
      </c>
      <c r="BD136">
        <v>0</v>
      </c>
      <c r="BE136">
        <v>0</v>
      </c>
      <c r="BF136">
        <v>0</v>
      </c>
      <c r="BG136">
        <v>0</v>
      </c>
      <c r="BH136">
        <v>1</v>
      </c>
      <c r="BI136">
        <v>0</v>
      </c>
      <c r="BJ136">
        <v>1</v>
      </c>
      <c r="BK136">
        <v>1</v>
      </c>
      <c r="BL136">
        <v>1</v>
      </c>
      <c r="BM136">
        <v>0</v>
      </c>
      <c r="BN136">
        <v>1</v>
      </c>
      <c r="BO136">
        <v>1</v>
      </c>
      <c r="BP136">
        <v>0</v>
      </c>
      <c r="BQ136">
        <v>0</v>
      </c>
      <c r="BR136">
        <v>0</v>
      </c>
      <c r="BS136">
        <v>0</v>
      </c>
      <c r="BT136">
        <v>0</v>
      </c>
      <c r="BU136">
        <v>0</v>
      </c>
      <c r="BV136">
        <v>0</v>
      </c>
      <c r="BW136">
        <v>0</v>
      </c>
      <c r="BX136">
        <v>0</v>
      </c>
      <c r="BY136">
        <v>0</v>
      </c>
      <c r="BZ136">
        <v>0</v>
      </c>
      <c r="CA136">
        <v>0</v>
      </c>
      <c r="CB136">
        <v>0</v>
      </c>
      <c r="CC136">
        <v>0</v>
      </c>
      <c r="CD136">
        <v>0</v>
      </c>
      <c r="CE136">
        <v>0</v>
      </c>
      <c r="CF136">
        <v>1</v>
      </c>
      <c r="CG136">
        <v>0</v>
      </c>
      <c r="CH136">
        <v>1</v>
      </c>
      <c r="CI136">
        <v>1</v>
      </c>
      <c r="CJ136">
        <v>1</v>
      </c>
      <c r="CK136">
        <v>0</v>
      </c>
      <c r="CL136">
        <v>1</v>
      </c>
      <c r="CM136">
        <v>1</v>
      </c>
      <c r="CN136">
        <v>0</v>
      </c>
      <c r="CO136">
        <v>0</v>
      </c>
      <c r="CP136">
        <v>0</v>
      </c>
      <c r="CQ136">
        <v>0</v>
      </c>
      <c r="CR136">
        <v>0</v>
      </c>
      <c r="CS136">
        <v>1</v>
      </c>
      <c r="CT136">
        <v>0</v>
      </c>
      <c r="CU136">
        <v>0</v>
      </c>
      <c r="CV136">
        <v>0</v>
      </c>
      <c r="CW136">
        <v>0</v>
      </c>
      <c r="CX136">
        <v>0</v>
      </c>
      <c r="CY136">
        <v>0</v>
      </c>
      <c r="CZ136">
        <v>0</v>
      </c>
      <c r="DA136">
        <v>1</v>
      </c>
      <c r="DB136">
        <v>1</v>
      </c>
      <c r="DC136">
        <v>0</v>
      </c>
      <c r="DD136">
        <v>0</v>
      </c>
      <c r="DE136">
        <v>0</v>
      </c>
      <c r="DF136">
        <v>0</v>
      </c>
      <c r="DG136">
        <v>1</v>
      </c>
      <c r="DH136">
        <v>0</v>
      </c>
      <c r="DI136">
        <v>0</v>
      </c>
      <c r="DJ136">
        <v>0</v>
      </c>
      <c r="DK136" s="664"/>
      <c r="DL136" s="398">
        <v>0</v>
      </c>
      <c r="DM136" s="303">
        <v>0</v>
      </c>
      <c r="DN136" s="303">
        <v>0</v>
      </c>
      <c r="DO136" s="393">
        <v>0</v>
      </c>
      <c r="DP136" s="303">
        <v>0</v>
      </c>
      <c r="DQ136" s="303">
        <v>0</v>
      </c>
      <c r="DR136" s="303">
        <v>0</v>
      </c>
      <c r="DS136" s="393">
        <v>0</v>
      </c>
      <c r="DT136" s="303">
        <v>0</v>
      </c>
      <c r="DU136" s="303">
        <v>0</v>
      </c>
      <c r="DV136" s="303">
        <v>0</v>
      </c>
      <c r="DW136" s="303">
        <v>0</v>
      </c>
      <c r="DX136" s="303">
        <v>0</v>
      </c>
      <c r="DY136" s="303">
        <v>0</v>
      </c>
      <c r="DZ136" s="303">
        <v>0</v>
      </c>
      <c r="EA136" s="303">
        <v>0</v>
      </c>
      <c r="EB136" s="303">
        <v>0</v>
      </c>
      <c r="EC136" s="303">
        <v>0</v>
      </c>
      <c r="ED136" s="398">
        <v>0</v>
      </c>
      <c r="EE136" s="303">
        <v>0</v>
      </c>
      <c r="EF136" s="303">
        <v>0</v>
      </c>
      <c r="EG136" s="393">
        <v>0</v>
      </c>
      <c r="EH136" s="910">
        <v>0</v>
      </c>
      <c r="EI136" s="398">
        <v>2</v>
      </c>
      <c r="EJ136" s="393" t="b">
        <v>1</v>
      </c>
      <c r="EK136" s="971">
        <v>0</v>
      </c>
      <c r="EL136" s="971">
        <v>2</v>
      </c>
      <c r="EM136" s="396">
        <v>0</v>
      </c>
      <c r="EN136" s="396">
        <v>1</v>
      </c>
      <c r="EO136" s="396">
        <v>0</v>
      </c>
      <c r="EP136" s="971">
        <v>2</v>
      </c>
      <c r="EQ136" s="396">
        <v>0</v>
      </c>
      <c r="ER136" s="396">
        <v>1</v>
      </c>
      <c r="ES136" s="396">
        <v>0</v>
      </c>
      <c r="ET136" s="664"/>
      <c r="EU136" s="303"/>
      <c r="EV136" s="396" t="s">
        <v>522</v>
      </c>
      <c r="EW136" s="396" t="s">
        <v>353</v>
      </c>
      <c r="EX136" s="396" t="s">
        <v>354</v>
      </c>
      <c r="EY136" s="396">
        <v>2</v>
      </c>
      <c r="EZ136" s="396" t="s">
        <v>11</v>
      </c>
      <c r="FA136" s="396" t="s">
        <v>232</v>
      </c>
      <c r="FB136" s="396" t="s">
        <v>9</v>
      </c>
      <c r="FC136" s="396" t="s">
        <v>232</v>
      </c>
      <c r="FD136" s="396" t="s">
        <v>358</v>
      </c>
    </row>
    <row r="137" spans="1:160" customFormat="1">
      <c r="A137">
        <v>1162</v>
      </c>
      <c r="B137">
        <v>1</v>
      </c>
      <c r="C137">
        <v>0</v>
      </c>
      <c r="D137" t="s">
        <v>654</v>
      </c>
      <c r="H137">
        <v>700</v>
      </c>
      <c r="I137">
        <v>41</v>
      </c>
      <c r="J137">
        <v>1</v>
      </c>
      <c r="K137">
        <v>0</v>
      </c>
      <c r="L137">
        <v>1</v>
      </c>
      <c r="M137">
        <v>0</v>
      </c>
      <c r="N137" s="1250" t="s">
        <v>647</v>
      </c>
      <c r="O137" s="1250">
        <v>0</v>
      </c>
      <c r="P137">
        <v>7</v>
      </c>
      <c r="Q137">
        <v>1</v>
      </c>
      <c r="R137">
        <v>7</v>
      </c>
      <c r="S137">
        <v>1</v>
      </c>
      <c r="T137">
        <v>0</v>
      </c>
      <c r="U137">
        <v>0</v>
      </c>
      <c r="V137">
        <v>0</v>
      </c>
      <c r="W137">
        <v>0</v>
      </c>
      <c r="X137">
        <v>7</v>
      </c>
      <c r="Y137">
        <v>1</v>
      </c>
      <c r="Z137">
        <v>7</v>
      </c>
      <c r="AA137">
        <v>1</v>
      </c>
      <c r="AB137">
        <v>0</v>
      </c>
      <c r="AC137">
        <v>0</v>
      </c>
      <c r="AD137">
        <v>1</v>
      </c>
      <c r="AE137">
        <v>0</v>
      </c>
      <c r="AF137">
        <v>0</v>
      </c>
      <c r="AG137">
        <v>0</v>
      </c>
      <c r="AH137">
        <v>0</v>
      </c>
      <c r="AI137">
        <v>0</v>
      </c>
      <c r="AJ137">
        <v>0</v>
      </c>
      <c r="AK137">
        <v>0</v>
      </c>
      <c r="AL137">
        <v>0</v>
      </c>
      <c r="AM137">
        <v>0</v>
      </c>
      <c r="AN137">
        <v>7</v>
      </c>
      <c r="AO137">
        <v>1</v>
      </c>
      <c r="AP137">
        <v>8</v>
      </c>
      <c r="AQ137">
        <v>1</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1</v>
      </c>
      <c r="BK137">
        <v>0</v>
      </c>
      <c r="BL137">
        <v>0</v>
      </c>
      <c r="BM137">
        <v>0</v>
      </c>
      <c r="BN137">
        <v>1</v>
      </c>
      <c r="BO137">
        <v>0</v>
      </c>
      <c r="BP137">
        <v>0</v>
      </c>
      <c r="BQ137">
        <v>0</v>
      </c>
      <c r="BR137">
        <v>0</v>
      </c>
      <c r="BS137">
        <v>0</v>
      </c>
      <c r="BT137">
        <v>0</v>
      </c>
      <c r="BU137">
        <v>0</v>
      </c>
      <c r="BV137">
        <v>0</v>
      </c>
      <c r="BW137">
        <v>0</v>
      </c>
      <c r="BX137">
        <v>7</v>
      </c>
      <c r="BY137">
        <v>0</v>
      </c>
      <c r="BZ137">
        <v>0</v>
      </c>
      <c r="CA137">
        <v>0</v>
      </c>
      <c r="CB137">
        <v>7</v>
      </c>
      <c r="CC137">
        <v>0</v>
      </c>
      <c r="CD137">
        <v>0</v>
      </c>
      <c r="CE137">
        <v>0</v>
      </c>
      <c r="CF137">
        <v>7</v>
      </c>
      <c r="CG137">
        <v>0</v>
      </c>
      <c r="CH137">
        <v>1</v>
      </c>
      <c r="CI137">
        <v>0</v>
      </c>
      <c r="CJ137">
        <v>7</v>
      </c>
      <c r="CK137">
        <v>0</v>
      </c>
      <c r="CL137">
        <v>1</v>
      </c>
      <c r="CM137">
        <v>0</v>
      </c>
      <c r="CN137">
        <v>1</v>
      </c>
      <c r="CO137">
        <v>0</v>
      </c>
      <c r="CP137">
        <v>0</v>
      </c>
      <c r="CQ137">
        <v>0</v>
      </c>
      <c r="CR137">
        <v>0.125</v>
      </c>
      <c r="CS137">
        <v>0</v>
      </c>
      <c r="CT137">
        <v>0</v>
      </c>
      <c r="CU137">
        <v>0</v>
      </c>
      <c r="CV137">
        <v>0</v>
      </c>
      <c r="CW137">
        <v>0</v>
      </c>
      <c r="CX137">
        <v>0</v>
      </c>
      <c r="CY137">
        <v>0</v>
      </c>
      <c r="CZ137">
        <v>0</v>
      </c>
      <c r="DA137">
        <v>0</v>
      </c>
      <c r="DB137">
        <v>1</v>
      </c>
      <c r="DC137">
        <v>0</v>
      </c>
      <c r="DD137">
        <v>1</v>
      </c>
      <c r="DE137">
        <v>0</v>
      </c>
      <c r="DF137">
        <v>0</v>
      </c>
      <c r="DG137">
        <v>0</v>
      </c>
      <c r="DH137">
        <v>0</v>
      </c>
      <c r="DI137">
        <v>0</v>
      </c>
      <c r="DJ137">
        <v>0</v>
      </c>
      <c r="DK137" s="664"/>
      <c r="DL137" s="398">
        <v>0</v>
      </c>
      <c r="DM137" s="303">
        <v>0</v>
      </c>
      <c r="DN137" s="303">
        <v>0</v>
      </c>
      <c r="DO137" s="393">
        <v>0</v>
      </c>
      <c r="DP137" s="303">
        <v>0</v>
      </c>
      <c r="DQ137" s="303">
        <v>0</v>
      </c>
      <c r="DR137" s="303">
        <v>0</v>
      </c>
      <c r="DS137" s="393">
        <v>0</v>
      </c>
      <c r="DT137" s="303">
        <v>0</v>
      </c>
      <c r="DU137" s="303">
        <v>0</v>
      </c>
      <c r="DV137" s="303">
        <v>0</v>
      </c>
      <c r="DW137" s="303">
        <v>0</v>
      </c>
      <c r="DX137" s="303">
        <v>0</v>
      </c>
      <c r="DY137" s="303">
        <v>0</v>
      </c>
      <c r="DZ137" s="303">
        <v>0</v>
      </c>
      <c r="EA137" s="303">
        <v>0</v>
      </c>
      <c r="EB137" s="303">
        <v>0</v>
      </c>
      <c r="EC137" s="303">
        <v>0</v>
      </c>
      <c r="ED137" s="398">
        <v>0</v>
      </c>
      <c r="EE137" s="303">
        <v>0</v>
      </c>
      <c r="EF137" s="303">
        <v>0</v>
      </c>
      <c r="EG137" s="393">
        <v>0</v>
      </c>
      <c r="EH137" s="910">
        <v>0</v>
      </c>
      <c r="EI137" s="398">
        <v>8</v>
      </c>
      <c r="EJ137" s="393" t="b">
        <v>0</v>
      </c>
      <c r="EK137" s="971">
        <v>8</v>
      </c>
      <c r="EL137" s="971">
        <v>0</v>
      </c>
      <c r="EM137" s="396">
        <v>0</v>
      </c>
      <c r="EN137" s="396">
        <v>0</v>
      </c>
      <c r="EO137" s="396">
        <v>0</v>
      </c>
      <c r="EP137" s="971">
        <v>9</v>
      </c>
      <c r="EQ137" s="396">
        <v>0</v>
      </c>
      <c r="ER137" s="396">
        <v>1</v>
      </c>
      <c r="ES137" s="396">
        <v>0</v>
      </c>
      <c r="ET137" s="664"/>
      <c r="EU137" s="303"/>
      <c r="EV137" s="396" t="s">
        <v>647</v>
      </c>
      <c r="EW137" s="396" t="s">
        <v>353</v>
      </c>
      <c r="EX137" s="396" t="s">
        <v>354</v>
      </c>
      <c r="EY137" s="396">
        <v>9</v>
      </c>
      <c r="EZ137" s="396" t="s">
        <v>11</v>
      </c>
      <c r="FA137" s="396" t="s">
        <v>232</v>
      </c>
      <c r="FB137" s="396" t="s">
        <v>9</v>
      </c>
      <c r="FC137" s="396" t="s">
        <v>232</v>
      </c>
      <c r="FD137" s="396" t="s">
        <v>358</v>
      </c>
    </row>
    <row r="138" spans="1:160" customFormat="1">
      <c r="A138">
        <v>1167</v>
      </c>
      <c r="B138">
        <v>1</v>
      </c>
      <c r="C138">
        <v>0</v>
      </c>
      <c r="D138" t="s">
        <v>655</v>
      </c>
      <c r="H138">
        <v>700</v>
      </c>
      <c r="I138">
        <v>41</v>
      </c>
      <c r="J138">
        <v>1</v>
      </c>
      <c r="K138">
        <v>0</v>
      </c>
      <c r="L138">
        <v>1</v>
      </c>
      <c r="M138">
        <v>0</v>
      </c>
      <c r="N138" s="1250" t="s">
        <v>647</v>
      </c>
      <c r="O138" s="1250">
        <v>0</v>
      </c>
      <c r="P138">
        <v>9</v>
      </c>
      <c r="Q138">
        <v>0</v>
      </c>
      <c r="R138">
        <v>8</v>
      </c>
      <c r="S138">
        <v>0</v>
      </c>
      <c r="T138">
        <v>0</v>
      </c>
      <c r="U138">
        <v>0</v>
      </c>
      <c r="V138">
        <v>0</v>
      </c>
      <c r="W138">
        <v>0</v>
      </c>
      <c r="X138">
        <v>9</v>
      </c>
      <c r="Y138">
        <v>0</v>
      </c>
      <c r="Z138">
        <v>8</v>
      </c>
      <c r="AA138">
        <v>0</v>
      </c>
      <c r="AB138">
        <v>1</v>
      </c>
      <c r="AC138">
        <v>0</v>
      </c>
      <c r="AD138">
        <v>0</v>
      </c>
      <c r="AE138">
        <v>0</v>
      </c>
      <c r="AF138">
        <v>0</v>
      </c>
      <c r="AG138">
        <v>0</v>
      </c>
      <c r="AH138">
        <v>0</v>
      </c>
      <c r="AI138">
        <v>0</v>
      </c>
      <c r="AJ138">
        <v>0</v>
      </c>
      <c r="AK138">
        <v>0</v>
      </c>
      <c r="AL138">
        <v>1</v>
      </c>
      <c r="AM138">
        <v>0</v>
      </c>
      <c r="AN138">
        <v>10</v>
      </c>
      <c r="AO138">
        <v>0</v>
      </c>
      <c r="AP138">
        <v>9</v>
      </c>
      <c r="AQ138">
        <v>0</v>
      </c>
      <c r="AR138">
        <v>0</v>
      </c>
      <c r="AS138">
        <v>0</v>
      </c>
      <c r="AT138">
        <v>0</v>
      </c>
      <c r="AU138">
        <v>0</v>
      </c>
      <c r="AV138">
        <v>0</v>
      </c>
      <c r="AW138">
        <v>0</v>
      </c>
      <c r="AX138">
        <v>0</v>
      </c>
      <c r="AY138">
        <v>0</v>
      </c>
      <c r="AZ138">
        <v>0</v>
      </c>
      <c r="BA138">
        <v>0</v>
      </c>
      <c r="BB138">
        <v>0</v>
      </c>
      <c r="BC138">
        <v>0</v>
      </c>
      <c r="BD138">
        <v>0</v>
      </c>
      <c r="BE138">
        <v>0</v>
      </c>
      <c r="BF138">
        <v>0</v>
      </c>
      <c r="BG138">
        <v>0</v>
      </c>
      <c r="BH138">
        <v>1</v>
      </c>
      <c r="BI138">
        <v>0</v>
      </c>
      <c r="BJ138">
        <v>0</v>
      </c>
      <c r="BK138">
        <v>0</v>
      </c>
      <c r="BL138">
        <v>1</v>
      </c>
      <c r="BM138">
        <v>0</v>
      </c>
      <c r="BN138">
        <v>0</v>
      </c>
      <c r="BO138">
        <v>0</v>
      </c>
      <c r="BP138">
        <v>0</v>
      </c>
      <c r="BQ138">
        <v>0</v>
      </c>
      <c r="BR138">
        <v>0</v>
      </c>
      <c r="BS138">
        <v>0</v>
      </c>
      <c r="BT138">
        <v>0</v>
      </c>
      <c r="BU138">
        <v>0</v>
      </c>
      <c r="BV138">
        <v>0</v>
      </c>
      <c r="BW138">
        <v>0</v>
      </c>
      <c r="BX138">
        <v>8</v>
      </c>
      <c r="BY138">
        <v>0</v>
      </c>
      <c r="BZ138">
        <v>0</v>
      </c>
      <c r="CA138">
        <v>0</v>
      </c>
      <c r="CB138">
        <v>7</v>
      </c>
      <c r="CC138">
        <v>0</v>
      </c>
      <c r="CD138">
        <v>0</v>
      </c>
      <c r="CE138">
        <v>0</v>
      </c>
      <c r="CF138">
        <v>9</v>
      </c>
      <c r="CG138">
        <v>0</v>
      </c>
      <c r="CH138">
        <v>0</v>
      </c>
      <c r="CI138">
        <v>0</v>
      </c>
      <c r="CJ138">
        <v>8</v>
      </c>
      <c r="CK138">
        <v>0</v>
      </c>
      <c r="CL138">
        <v>0</v>
      </c>
      <c r="CM138">
        <v>0</v>
      </c>
      <c r="CN138">
        <v>1</v>
      </c>
      <c r="CO138">
        <v>2</v>
      </c>
      <c r="CP138">
        <v>2</v>
      </c>
      <c r="CQ138">
        <v>0</v>
      </c>
      <c r="CR138">
        <v>0.3</v>
      </c>
      <c r="CS138">
        <v>2</v>
      </c>
      <c r="CT138">
        <v>0</v>
      </c>
      <c r="CU138">
        <v>0</v>
      </c>
      <c r="CV138">
        <v>0</v>
      </c>
      <c r="CW138">
        <v>0</v>
      </c>
      <c r="CX138">
        <v>0</v>
      </c>
      <c r="CY138">
        <v>0</v>
      </c>
      <c r="CZ138">
        <v>0</v>
      </c>
      <c r="DA138">
        <v>0</v>
      </c>
      <c r="DB138">
        <v>1</v>
      </c>
      <c r="DC138">
        <v>0</v>
      </c>
      <c r="DD138">
        <v>0</v>
      </c>
      <c r="DE138">
        <v>0</v>
      </c>
      <c r="DF138">
        <v>0</v>
      </c>
      <c r="DG138">
        <v>0</v>
      </c>
      <c r="DH138">
        <v>0</v>
      </c>
      <c r="DI138">
        <v>0</v>
      </c>
      <c r="DJ138">
        <v>0</v>
      </c>
      <c r="DK138" s="664"/>
      <c r="DL138" s="398">
        <v>0</v>
      </c>
      <c r="DM138" s="303">
        <v>0</v>
      </c>
      <c r="DN138" s="303">
        <v>0</v>
      </c>
      <c r="DO138" s="393">
        <v>0</v>
      </c>
      <c r="DP138" s="303">
        <v>0</v>
      </c>
      <c r="DQ138" s="303">
        <v>0</v>
      </c>
      <c r="DR138" s="303">
        <v>0</v>
      </c>
      <c r="DS138" s="393">
        <v>0</v>
      </c>
      <c r="DT138" s="303">
        <v>0</v>
      </c>
      <c r="DU138" s="303">
        <v>0</v>
      </c>
      <c r="DV138" s="303">
        <v>0</v>
      </c>
      <c r="DW138" s="303">
        <v>0</v>
      </c>
      <c r="DX138" s="303">
        <v>0</v>
      </c>
      <c r="DY138" s="303">
        <v>0</v>
      </c>
      <c r="DZ138" s="303">
        <v>0</v>
      </c>
      <c r="EA138" s="303">
        <v>0</v>
      </c>
      <c r="EB138" s="303">
        <v>0</v>
      </c>
      <c r="EC138" s="303">
        <v>0</v>
      </c>
      <c r="ED138" s="398">
        <v>0</v>
      </c>
      <c r="EE138" s="303">
        <v>0</v>
      </c>
      <c r="EF138" s="303">
        <v>0</v>
      </c>
      <c r="EG138" s="393">
        <v>0</v>
      </c>
      <c r="EH138" s="910">
        <v>0</v>
      </c>
      <c r="EI138" s="398">
        <v>10</v>
      </c>
      <c r="EJ138" s="393" t="b">
        <v>0</v>
      </c>
      <c r="EK138" s="971">
        <v>6</v>
      </c>
      <c r="EL138" s="971">
        <v>9</v>
      </c>
      <c r="EM138" s="396">
        <v>1</v>
      </c>
      <c r="EN138" s="396">
        <v>0</v>
      </c>
      <c r="EO138" s="396">
        <v>0</v>
      </c>
      <c r="EP138" s="971">
        <v>9</v>
      </c>
      <c r="EQ138" s="396">
        <v>1</v>
      </c>
      <c r="ER138" s="396">
        <v>0</v>
      </c>
      <c r="ES138" s="396">
        <v>0</v>
      </c>
      <c r="ET138" s="664"/>
      <c r="EU138" s="303"/>
      <c r="EV138" s="396" t="s">
        <v>647</v>
      </c>
      <c r="EW138" s="396" t="s">
        <v>353</v>
      </c>
      <c r="EX138" s="396" t="s">
        <v>354</v>
      </c>
      <c r="EY138" s="396">
        <v>9</v>
      </c>
      <c r="EZ138" s="396" t="s">
        <v>11</v>
      </c>
      <c r="FA138" s="396" t="s">
        <v>232</v>
      </c>
      <c r="FB138" s="396" t="s">
        <v>9</v>
      </c>
      <c r="FC138" s="396" t="s">
        <v>232</v>
      </c>
      <c r="FD138" s="396" t="s">
        <v>358</v>
      </c>
    </row>
    <row r="139" spans="1:160" customFormat="1">
      <c r="A139">
        <v>1170</v>
      </c>
      <c r="B139">
        <v>1</v>
      </c>
      <c r="C139" t="s">
        <v>656</v>
      </c>
      <c r="D139" t="s">
        <v>657</v>
      </c>
      <c r="H139">
        <v>700</v>
      </c>
      <c r="I139">
        <v>41</v>
      </c>
      <c r="J139">
        <v>1</v>
      </c>
      <c r="K139">
        <v>0</v>
      </c>
      <c r="L139">
        <v>1</v>
      </c>
      <c r="M139">
        <v>0</v>
      </c>
      <c r="N139" s="1250" t="s">
        <v>647</v>
      </c>
      <c r="O139" s="1250">
        <v>0</v>
      </c>
      <c r="P139">
        <v>17</v>
      </c>
      <c r="Q139">
        <v>5</v>
      </c>
      <c r="R139">
        <v>18</v>
      </c>
      <c r="S139">
        <v>5</v>
      </c>
      <c r="T139">
        <v>0</v>
      </c>
      <c r="U139">
        <v>0</v>
      </c>
      <c r="V139">
        <v>0</v>
      </c>
      <c r="W139">
        <v>0</v>
      </c>
      <c r="X139">
        <v>17</v>
      </c>
      <c r="Y139">
        <v>5</v>
      </c>
      <c r="Z139">
        <v>18</v>
      </c>
      <c r="AA139">
        <v>5</v>
      </c>
      <c r="AB139">
        <v>0</v>
      </c>
      <c r="AC139">
        <v>0</v>
      </c>
      <c r="AD139">
        <v>0</v>
      </c>
      <c r="AE139">
        <v>0</v>
      </c>
      <c r="AF139">
        <v>0</v>
      </c>
      <c r="AG139">
        <v>0</v>
      </c>
      <c r="AH139">
        <v>0</v>
      </c>
      <c r="AI139">
        <v>0</v>
      </c>
      <c r="AJ139">
        <v>0</v>
      </c>
      <c r="AK139">
        <v>0</v>
      </c>
      <c r="AL139">
        <v>0</v>
      </c>
      <c r="AM139">
        <v>0</v>
      </c>
      <c r="AN139">
        <v>17</v>
      </c>
      <c r="AO139">
        <v>5</v>
      </c>
      <c r="AP139">
        <v>18</v>
      </c>
      <c r="AQ139">
        <v>5</v>
      </c>
      <c r="AR139">
        <v>0</v>
      </c>
      <c r="AS139">
        <v>0</v>
      </c>
      <c r="AT139">
        <v>1</v>
      </c>
      <c r="AU139">
        <v>0</v>
      </c>
      <c r="AV139">
        <v>0</v>
      </c>
      <c r="AW139">
        <v>0</v>
      </c>
      <c r="AX139">
        <v>1</v>
      </c>
      <c r="AY139">
        <v>0</v>
      </c>
      <c r="AZ139">
        <v>0</v>
      </c>
      <c r="BA139">
        <v>0</v>
      </c>
      <c r="BB139">
        <v>0</v>
      </c>
      <c r="BC139">
        <v>0</v>
      </c>
      <c r="BD139">
        <v>0</v>
      </c>
      <c r="BE139">
        <v>0</v>
      </c>
      <c r="BF139">
        <v>0</v>
      </c>
      <c r="BG139">
        <v>0</v>
      </c>
      <c r="BH139">
        <v>8</v>
      </c>
      <c r="BI139">
        <v>0</v>
      </c>
      <c r="BJ139">
        <v>4</v>
      </c>
      <c r="BK139">
        <v>0</v>
      </c>
      <c r="BL139">
        <v>9</v>
      </c>
      <c r="BM139">
        <v>0</v>
      </c>
      <c r="BN139">
        <v>4</v>
      </c>
      <c r="BO139">
        <v>0</v>
      </c>
      <c r="BP139">
        <v>0</v>
      </c>
      <c r="BQ139">
        <v>0</v>
      </c>
      <c r="BR139">
        <v>0</v>
      </c>
      <c r="BS139">
        <v>0</v>
      </c>
      <c r="BT139">
        <v>0</v>
      </c>
      <c r="BU139">
        <v>0</v>
      </c>
      <c r="BV139">
        <v>0</v>
      </c>
      <c r="BW139">
        <v>0</v>
      </c>
      <c r="BX139">
        <v>9</v>
      </c>
      <c r="BY139">
        <v>0</v>
      </c>
      <c r="BZ139">
        <v>0</v>
      </c>
      <c r="CA139">
        <v>0</v>
      </c>
      <c r="CB139">
        <v>9</v>
      </c>
      <c r="CC139">
        <v>0</v>
      </c>
      <c r="CD139">
        <v>0</v>
      </c>
      <c r="CE139">
        <v>0</v>
      </c>
      <c r="CF139">
        <v>17</v>
      </c>
      <c r="CG139">
        <v>0</v>
      </c>
      <c r="CH139">
        <v>5</v>
      </c>
      <c r="CI139">
        <v>0</v>
      </c>
      <c r="CJ139">
        <v>18</v>
      </c>
      <c r="CK139">
        <v>0</v>
      </c>
      <c r="CL139">
        <v>5</v>
      </c>
      <c r="CM139">
        <v>0</v>
      </c>
      <c r="CN139">
        <v>1</v>
      </c>
      <c r="CO139">
        <v>0</v>
      </c>
      <c r="CP139">
        <v>0</v>
      </c>
      <c r="CQ139">
        <v>0</v>
      </c>
      <c r="CR139">
        <v>4.5454545454545456E-2</v>
      </c>
      <c r="CS139">
        <v>4</v>
      </c>
      <c r="CT139">
        <v>0</v>
      </c>
      <c r="CU139">
        <v>0</v>
      </c>
      <c r="CV139">
        <v>0</v>
      </c>
      <c r="CW139">
        <v>0</v>
      </c>
      <c r="CX139">
        <v>0</v>
      </c>
      <c r="CY139">
        <v>0</v>
      </c>
      <c r="CZ139">
        <v>0</v>
      </c>
      <c r="DA139">
        <v>1</v>
      </c>
      <c r="DB139">
        <v>1</v>
      </c>
      <c r="DC139">
        <v>0</v>
      </c>
      <c r="DD139">
        <v>0</v>
      </c>
      <c r="DE139">
        <v>0</v>
      </c>
      <c r="DF139">
        <v>0</v>
      </c>
      <c r="DG139">
        <v>1</v>
      </c>
      <c r="DH139">
        <v>0</v>
      </c>
      <c r="DI139">
        <v>0</v>
      </c>
      <c r="DJ139">
        <v>0</v>
      </c>
      <c r="DK139" s="664"/>
      <c r="DL139" s="398">
        <v>0</v>
      </c>
      <c r="DM139" s="303">
        <v>0</v>
      </c>
      <c r="DN139" s="303">
        <v>0</v>
      </c>
      <c r="DO139" s="393">
        <v>0</v>
      </c>
      <c r="DP139" s="303">
        <v>0</v>
      </c>
      <c r="DQ139" s="303">
        <v>0</v>
      </c>
      <c r="DR139" s="303">
        <v>0</v>
      </c>
      <c r="DS139" s="393">
        <v>0</v>
      </c>
      <c r="DT139" s="303">
        <v>0</v>
      </c>
      <c r="DU139" s="303">
        <v>0</v>
      </c>
      <c r="DV139" s="303">
        <v>0</v>
      </c>
      <c r="DW139" s="303">
        <v>0</v>
      </c>
      <c r="DX139" s="303">
        <v>0</v>
      </c>
      <c r="DY139" s="303">
        <v>0</v>
      </c>
      <c r="DZ139" s="303">
        <v>0</v>
      </c>
      <c r="EA139" s="303">
        <v>0</v>
      </c>
      <c r="EB139" s="303">
        <v>0</v>
      </c>
      <c r="EC139" s="303">
        <v>0</v>
      </c>
      <c r="ED139" s="398">
        <v>0</v>
      </c>
      <c r="EE139" s="303">
        <v>0</v>
      </c>
      <c r="EF139" s="303">
        <v>0</v>
      </c>
      <c r="EG139" s="393">
        <v>0</v>
      </c>
      <c r="EH139" s="910">
        <v>0</v>
      </c>
      <c r="EI139" s="398">
        <v>22</v>
      </c>
      <c r="EJ139" s="393" t="b">
        <v>0</v>
      </c>
      <c r="EK139" s="971">
        <v>18</v>
      </c>
      <c r="EL139" s="971">
        <v>23</v>
      </c>
      <c r="EM139" s="396">
        <v>0</v>
      </c>
      <c r="EN139" s="396">
        <v>1</v>
      </c>
      <c r="EO139" s="396">
        <v>0</v>
      </c>
      <c r="EP139" s="971">
        <v>23</v>
      </c>
      <c r="EQ139" s="396">
        <v>0</v>
      </c>
      <c r="ER139" s="396">
        <v>1</v>
      </c>
      <c r="ES139" s="396">
        <v>0</v>
      </c>
      <c r="ET139" s="664"/>
      <c r="EU139" s="303"/>
      <c r="EV139" s="396" t="s">
        <v>647</v>
      </c>
      <c r="EW139" s="396" t="s">
        <v>353</v>
      </c>
      <c r="EX139" s="396" t="s">
        <v>354</v>
      </c>
      <c r="EY139" s="396">
        <v>23</v>
      </c>
      <c r="EZ139" s="396" t="s">
        <v>12</v>
      </c>
      <c r="FA139" s="396" t="s">
        <v>232</v>
      </c>
      <c r="FB139" s="396" t="s">
        <v>9</v>
      </c>
      <c r="FC139" s="396" t="s">
        <v>232</v>
      </c>
      <c r="FD139" s="396" t="s">
        <v>358</v>
      </c>
    </row>
    <row r="140" spans="1:160" customFormat="1">
      <c r="A140">
        <v>1181</v>
      </c>
      <c r="B140">
        <v>1</v>
      </c>
      <c r="C140" t="s">
        <v>659</v>
      </c>
      <c r="D140" t="s">
        <v>660</v>
      </c>
      <c r="H140">
        <v>700</v>
      </c>
      <c r="I140">
        <v>41</v>
      </c>
      <c r="J140">
        <v>1</v>
      </c>
      <c r="K140">
        <v>0</v>
      </c>
      <c r="L140">
        <v>1</v>
      </c>
      <c r="M140">
        <v>0</v>
      </c>
      <c r="N140" s="1250" t="s">
        <v>594</v>
      </c>
      <c r="O140" s="1250">
        <v>0</v>
      </c>
      <c r="P140">
        <v>5</v>
      </c>
      <c r="Q140">
        <v>0</v>
      </c>
      <c r="R140">
        <v>4</v>
      </c>
      <c r="S140">
        <v>0</v>
      </c>
      <c r="T140">
        <v>0</v>
      </c>
      <c r="U140">
        <v>0</v>
      </c>
      <c r="V140">
        <v>0</v>
      </c>
      <c r="W140">
        <v>0</v>
      </c>
      <c r="X140">
        <v>5</v>
      </c>
      <c r="Y140">
        <v>0</v>
      </c>
      <c r="Z140">
        <v>4</v>
      </c>
      <c r="AA140">
        <v>0</v>
      </c>
      <c r="AB140">
        <v>0</v>
      </c>
      <c r="AC140">
        <v>0</v>
      </c>
      <c r="AD140">
        <v>0</v>
      </c>
      <c r="AE140">
        <v>0</v>
      </c>
      <c r="AF140">
        <v>0</v>
      </c>
      <c r="AG140">
        <v>0</v>
      </c>
      <c r="AH140">
        <v>0</v>
      </c>
      <c r="AI140">
        <v>0</v>
      </c>
      <c r="AJ140">
        <v>0</v>
      </c>
      <c r="AK140">
        <v>0</v>
      </c>
      <c r="AL140">
        <v>0</v>
      </c>
      <c r="AM140">
        <v>0</v>
      </c>
      <c r="AN140">
        <v>5</v>
      </c>
      <c r="AO140">
        <v>0</v>
      </c>
      <c r="AP140">
        <v>4</v>
      </c>
      <c r="AQ140">
        <v>0</v>
      </c>
      <c r="AR140">
        <v>0</v>
      </c>
      <c r="AS140">
        <v>0</v>
      </c>
      <c r="AT140">
        <v>0</v>
      </c>
      <c r="AU140">
        <v>0</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0</v>
      </c>
      <c r="BQ140">
        <v>0</v>
      </c>
      <c r="BR140">
        <v>0</v>
      </c>
      <c r="BS140">
        <v>0</v>
      </c>
      <c r="BT140">
        <v>0</v>
      </c>
      <c r="BU140">
        <v>0</v>
      </c>
      <c r="BV140">
        <v>0</v>
      </c>
      <c r="BW140">
        <v>0</v>
      </c>
      <c r="BX140">
        <v>5</v>
      </c>
      <c r="BY140">
        <v>0</v>
      </c>
      <c r="BZ140">
        <v>0</v>
      </c>
      <c r="CA140">
        <v>0</v>
      </c>
      <c r="CB140">
        <v>4</v>
      </c>
      <c r="CC140">
        <v>0</v>
      </c>
      <c r="CD140">
        <v>0</v>
      </c>
      <c r="CE140">
        <v>0</v>
      </c>
      <c r="CF140">
        <v>5</v>
      </c>
      <c r="CG140">
        <v>0</v>
      </c>
      <c r="CH140">
        <v>0</v>
      </c>
      <c r="CI140">
        <v>0</v>
      </c>
      <c r="CJ140">
        <v>4</v>
      </c>
      <c r="CK140">
        <v>0</v>
      </c>
      <c r="CL140">
        <v>0</v>
      </c>
      <c r="CM140">
        <v>0</v>
      </c>
      <c r="CN140">
        <v>0</v>
      </c>
      <c r="CO140">
        <v>1</v>
      </c>
      <c r="CP140">
        <v>0</v>
      </c>
      <c r="CQ140">
        <v>0</v>
      </c>
      <c r="CR140">
        <v>0.2</v>
      </c>
      <c r="CS140">
        <v>1</v>
      </c>
      <c r="CT140">
        <v>0</v>
      </c>
      <c r="CU140">
        <v>0</v>
      </c>
      <c r="CV140">
        <v>0</v>
      </c>
      <c r="CW140">
        <v>0</v>
      </c>
      <c r="CX140">
        <v>0</v>
      </c>
      <c r="CY140">
        <v>0</v>
      </c>
      <c r="CZ140">
        <v>1</v>
      </c>
      <c r="DA140">
        <v>0</v>
      </c>
      <c r="DB140">
        <v>1</v>
      </c>
      <c r="DC140">
        <v>0</v>
      </c>
      <c r="DD140">
        <v>0</v>
      </c>
      <c r="DE140">
        <v>0</v>
      </c>
      <c r="DF140">
        <v>0</v>
      </c>
      <c r="DG140">
        <v>1</v>
      </c>
      <c r="DH140">
        <v>0</v>
      </c>
      <c r="DI140">
        <v>0</v>
      </c>
      <c r="DJ140">
        <v>0</v>
      </c>
      <c r="DK140" s="664"/>
      <c r="DL140" s="398">
        <v>0</v>
      </c>
      <c r="DM140" s="303">
        <v>0</v>
      </c>
      <c r="DN140" s="303">
        <v>0</v>
      </c>
      <c r="DO140" s="393">
        <v>0</v>
      </c>
      <c r="DP140" s="303">
        <v>0</v>
      </c>
      <c r="DQ140" s="303">
        <v>0</v>
      </c>
      <c r="DR140" s="303">
        <v>0</v>
      </c>
      <c r="DS140" s="393">
        <v>0</v>
      </c>
      <c r="DT140" s="303">
        <v>0</v>
      </c>
      <c r="DU140" s="303">
        <v>0</v>
      </c>
      <c r="DV140" s="303">
        <v>0</v>
      </c>
      <c r="DW140" s="303">
        <v>0</v>
      </c>
      <c r="DX140" s="303">
        <v>0</v>
      </c>
      <c r="DY140" s="303">
        <v>0</v>
      </c>
      <c r="DZ140" s="303">
        <v>0</v>
      </c>
      <c r="EA140" s="303">
        <v>0</v>
      </c>
      <c r="EB140" s="303">
        <v>0</v>
      </c>
      <c r="EC140" s="303">
        <v>0</v>
      </c>
      <c r="ED140" s="398">
        <v>0</v>
      </c>
      <c r="EE140" s="303">
        <v>0</v>
      </c>
      <c r="EF140" s="303">
        <v>0</v>
      </c>
      <c r="EG140" s="393">
        <v>0</v>
      </c>
      <c r="EH140" s="910">
        <v>0</v>
      </c>
      <c r="EI140" s="398">
        <v>5</v>
      </c>
      <c r="EJ140" s="393" t="b">
        <v>0</v>
      </c>
      <c r="EK140" s="971">
        <v>2</v>
      </c>
      <c r="EL140" s="971">
        <v>4</v>
      </c>
      <c r="EM140" s="396">
        <v>0</v>
      </c>
      <c r="EN140" s="396">
        <v>1</v>
      </c>
      <c r="EO140" s="396">
        <v>0</v>
      </c>
      <c r="EP140" s="971">
        <v>4</v>
      </c>
      <c r="EQ140" s="396">
        <v>0</v>
      </c>
      <c r="ER140" s="396">
        <v>1</v>
      </c>
      <c r="ES140" s="396">
        <v>0</v>
      </c>
      <c r="ET140" s="664"/>
      <c r="EU140" s="303"/>
      <c r="EV140" s="396" t="s">
        <v>594</v>
      </c>
      <c r="EW140" s="396" t="s">
        <v>353</v>
      </c>
      <c r="EX140" s="396" t="s">
        <v>354</v>
      </c>
      <c r="EY140" s="396">
        <v>4</v>
      </c>
      <c r="EZ140" s="396" t="s">
        <v>11</v>
      </c>
      <c r="FA140" s="396" t="s">
        <v>232</v>
      </c>
      <c r="FB140" s="396" t="s">
        <v>9</v>
      </c>
      <c r="FC140" s="396" t="s">
        <v>232</v>
      </c>
      <c r="FD140" s="396" t="s">
        <v>358</v>
      </c>
    </row>
    <row r="141" spans="1:160" customFormat="1">
      <c r="A141">
        <v>1221</v>
      </c>
      <c r="B141">
        <v>1</v>
      </c>
      <c r="C141">
        <v>0</v>
      </c>
      <c r="D141">
        <v>0</v>
      </c>
      <c r="H141">
        <v>700</v>
      </c>
      <c r="I141">
        <v>23</v>
      </c>
      <c r="J141">
        <v>1</v>
      </c>
      <c r="K141">
        <v>0</v>
      </c>
      <c r="L141">
        <v>1</v>
      </c>
      <c r="M141">
        <v>0</v>
      </c>
      <c r="N141" s="1250" t="s">
        <v>430</v>
      </c>
      <c r="O141" s="1250">
        <v>0</v>
      </c>
      <c r="P141">
        <v>12</v>
      </c>
      <c r="Q141">
        <v>0</v>
      </c>
      <c r="R141">
        <v>14</v>
      </c>
      <c r="S141">
        <v>0</v>
      </c>
      <c r="T141">
        <v>1</v>
      </c>
      <c r="U141">
        <v>1</v>
      </c>
      <c r="V141">
        <v>1</v>
      </c>
      <c r="W141">
        <v>3</v>
      </c>
      <c r="X141">
        <v>13</v>
      </c>
      <c r="Y141">
        <v>1</v>
      </c>
      <c r="Z141">
        <v>15</v>
      </c>
      <c r="AA141">
        <v>3</v>
      </c>
      <c r="AB141">
        <v>4</v>
      </c>
      <c r="AC141">
        <v>0</v>
      </c>
      <c r="AD141">
        <v>2</v>
      </c>
      <c r="AE141">
        <v>0</v>
      </c>
      <c r="AF141">
        <v>0</v>
      </c>
      <c r="AG141">
        <v>0</v>
      </c>
      <c r="AH141">
        <v>0</v>
      </c>
      <c r="AI141">
        <v>0</v>
      </c>
      <c r="AJ141">
        <v>0</v>
      </c>
      <c r="AK141">
        <v>0</v>
      </c>
      <c r="AL141">
        <v>0</v>
      </c>
      <c r="AM141">
        <v>0</v>
      </c>
      <c r="AN141">
        <v>17</v>
      </c>
      <c r="AO141">
        <v>1</v>
      </c>
      <c r="AP141">
        <v>17</v>
      </c>
      <c r="AQ141">
        <v>3</v>
      </c>
      <c r="AR141">
        <v>0</v>
      </c>
      <c r="AS141">
        <v>0</v>
      </c>
      <c r="AT141">
        <v>0</v>
      </c>
      <c r="AU141">
        <v>0</v>
      </c>
      <c r="AV141">
        <v>0</v>
      </c>
      <c r="AW141">
        <v>0</v>
      </c>
      <c r="AX141">
        <v>0</v>
      </c>
      <c r="AY141">
        <v>0</v>
      </c>
      <c r="AZ141">
        <v>0</v>
      </c>
      <c r="BA141">
        <v>0</v>
      </c>
      <c r="BB141">
        <v>0</v>
      </c>
      <c r="BC141">
        <v>0</v>
      </c>
      <c r="BD141">
        <v>0</v>
      </c>
      <c r="BE141">
        <v>0</v>
      </c>
      <c r="BF141">
        <v>0</v>
      </c>
      <c r="BG141">
        <v>0</v>
      </c>
      <c r="BH141">
        <v>2</v>
      </c>
      <c r="BI141">
        <v>1</v>
      </c>
      <c r="BJ141">
        <v>1</v>
      </c>
      <c r="BK141">
        <v>1</v>
      </c>
      <c r="BL141">
        <v>2</v>
      </c>
      <c r="BM141">
        <v>1</v>
      </c>
      <c r="BN141">
        <v>3</v>
      </c>
      <c r="BO141">
        <v>3</v>
      </c>
      <c r="BP141">
        <v>0</v>
      </c>
      <c r="BQ141">
        <v>0</v>
      </c>
      <c r="BR141">
        <v>0</v>
      </c>
      <c r="BS141">
        <v>0</v>
      </c>
      <c r="BT141">
        <v>0</v>
      </c>
      <c r="BU141">
        <v>0</v>
      </c>
      <c r="BV141">
        <v>0</v>
      </c>
      <c r="BW141">
        <v>0</v>
      </c>
      <c r="BX141">
        <v>11</v>
      </c>
      <c r="BY141">
        <v>0</v>
      </c>
      <c r="BZ141">
        <v>0</v>
      </c>
      <c r="CA141">
        <v>0</v>
      </c>
      <c r="CB141">
        <v>13</v>
      </c>
      <c r="CC141">
        <v>0</v>
      </c>
      <c r="CD141">
        <v>0</v>
      </c>
      <c r="CE141">
        <v>0</v>
      </c>
      <c r="CF141">
        <v>13</v>
      </c>
      <c r="CG141">
        <v>1</v>
      </c>
      <c r="CH141">
        <v>1</v>
      </c>
      <c r="CI141">
        <v>1</v>
      </c>
      <c r="CJ141">
        <v>15</v>
      </c>
      <c r="CK141">
        <v>1</v>
      </c>
      <c r="CL141">
        <v>3</v>
      </c>
      <c r="CM141">
        <v>3</v>
      </c>
      <c r="CN141">
        <v>12</v>
      </c>
      <c r="CO141">
        <v>10</v>
      </c>
      <c r="CP141">
        <v>5</v>
      </c>
      <c r="CQ141">
        <v>0</v>
      </c>
      <c r="CR141">
        <v>1.2222222222222223</v>
      </c>
      <c r="CS141">
        <v>7</v>
      </c>
      <c r="CT141">
        <v>0</v>
      </c>
      <c r="CU141">
        <v>1</v>
      </c>
      <c r="CV141">
        <v>0</v>
      </c>
      <c r="CW141">
        <v>0</v>
      </c>
      <c r="CX141">
        <v>0</v>
      </c>
      <c r="CY141">
        <v>0</v>
      </c>
      <c r="CZ141">
        <v>0</v>
      </c>
      <c r="DA141">
        <v>0</v>
      </c>
      <c r="DB141">
        <v>1</v>
      </c>
      <c r="DC141">
        <v>0</v>
      </c>
      <c r="DD141">
        <v>0</v>
      </c>
      <c r="DE141">
        <v>1</v>
      </c>
      <c r="DF141">
        <v>1</v>
      </c>
      <c r="DG141">
        <v>0</v>
      </c>
      <c r="DH141">
        <v>0</v>
      </c>
      <c r="DI141">
        <v>0</v>
      </c>
      <c r="DJ141">
        <v>0</v>
      </c>
      <c r="DK141" s="664"/>
      <c r="DL141" s="398">
        <v>0</v>
      </c>
      <c r="DM141" s="303">
        <v>0</v>
      </c>
      <c r="DN141" s="303">
        <v>0</v>
      </c>
      <c r="DO141" s="393">
        <v>0</v>
      </c>
      <c r="DP141" s="303">
        <v>0</v>
      </c>
      <c r="DQ141" s="303">
        <v>0</v>
      </c>
      <c r="DR141" s="303">
        <v>0</v>
      </c>
      <c r="DS141" s="393">
        <v>0</v>
      </c>
      <c r="DT141" s="303">
        <v>0</v>
      </c>
      <c r="DU141" s="303">
        <v>0</v>
      </c>
      <c r="DV141" s="303">
        <v>0</v>
      </c>
      <c r="DW141" s="303">
        <v>0</v>
      </c>
      <c r="DX141" s="303">
        <v>0</v>
      </c>
      <c r="DY141" s="303">
        <v>0</v>
      </c>
      <c r="DZ141" s="303">
        <v>0</v>
      </c>
      <c r="EA141" s="303">
        <v>0</v>
      </c>
      <c r="EB141" s="303">
        <v>0</v>
      </c>
      <c r="EC141" s="303">
        <v>0</v>
      </c>
      <c r="ED141" s="398">
        <v>0</v>
      </c>
      <c r="EE141" s="303">
        <v>0</v>
      </c>
      <c r="EF141" s="303">
        <v>0</v>
      </c>
      <c r="EG141" s="393">
        <v>0</v>
      </c>
      <c r="EH141" s="910">
        <v>0</v>
      </c>
      <c r="EI141" s="398">
        <v>18</v>
      </c>
      <c r="EJ141" s="393" t="b">
        <v>0</v>
      </c>
      <c r="EK141" s="971">
        <v>12</v>
      </c>
      <c r="EL141" s="971">
        <v>20</v>
      </c>
      <c r="EM141" s="396">
        <v>0</v>
      </c>
      <c r="EN141" s="396">
        <v>1</v>
      </c>
      <c r="EO141" s="396">
        <v>0</v>
      </c>
      <c r="EP141" s="971">
        <v>20</v>
      </c>
      <c r="EQ141" s="396">
        <v>0</v>
      </c>
      <c r="ER141" s="396">
        <v>1</v>
      </c>
      <c r="ES141" s="396">
        <v>0</v>
      </c>
      <c r="ET141" s="664"/>
      <c r="EU141" s="303"/>
      <c r="EV141" s="396" t="s">
        <v>430</v>
      </c>
      <c r="EW141" s="396" t="s">
        <v>431</v>
      </c>
      <c r="EX141" s="396" t="s">
        <v>350</v>
      </c>
      <c r="EY141" s="396">
        <v>20</v>
      </c>
      <c r="EZ141" s="396" t="s">
        <v>12</v>
      </c>
      <c r="FA141" s="396" t="s">
        <v>232</v>
      </c>
      <c r="FB141" s="396" t="s">
        <v>9</v>
      </c>
      <c r="FC141" s="396" t="s">
        <v>232</v>
      </c>
      <c r="FD141" s="396" t="s">
        <v>346</v>
      </c>
    </row>
    <row r="142" spans="1:160" customFormat="1">
      <c r="A142">
        <v>1223</v>
      </c>
      <c r="B142">
        <v>1</v>
      </c>
      <c r="C142" t="s">
        <v>661</v>
      </c>
      <c r="D142" t="s">
        <v>662</v>
      </c>
      <c r="H142">
        <v>700</v>
      </c>
      <c r="I142">
        <v>41</v>
      </c>
      <c r="J142">
        <v>1</v>
      </c>
      <c r="K142">
        <v>0</v>
      </c>
      <c r="L142">
        <v>1</v>
      </c>
      <c r="M142">
        <v>0</v>
      </c>
      <c r="N142" s="1250" t="s">
        <v>430</v>
      </c>
      <c r="O142" s="1250">
        <v>0</v>
      </c>
      <c r="P142">
        <v>15</v>
      </c>
      <c r="Q142">
        <v>1</v>
      </c>
      <c r="R142">
        <v>18</v>
      </c>
      <c r="S142">
        <v>1</v>
      </c>
      <c r="T142">
        <v>0</v>
      </c>
      <c r="U142">
        <v>0</v>
      </c>
      <c r="V142">
        <v>0</v>
      </c>
      <c r="W142">
        <v>0</v>
      </c>
      <c r="X142">
        <v>15</v>
      </c>
      <c r="Y142">
        <v>1</v>
      </c>
      <c r="Z142">
        <v>18</v>
      </c>
      <c r="AA142">
        <v>1</v>
      </c>
      <c r="AB142">
        <v>2</v>
      </c>
      <c r="AC142">
        <v>0</v>
      </c>
      <c r="AD142">
        <v>3</v>
      </c>
      <c r="AE142">
        <v>0</v>
      </c>
      <c r="AF142">
        <v>0</v>
      </c>
      <c r="AG142">
        <v>0</v>
      </c>
      <c r="AH142">
        <v>0</v>
      </c>
      <c r="AI142">
        <v>0</v>
      </c>
      <c r="AJ142">
        <v>0</v>
      </c>
      <c r="AK142">
        <v>0</v>
      </c>
      <c r="AL142">
        <v>0</v>
      </c>
      <c r="AM142">
        <v>0</v>
      </c>
      <c r="AN142">
        <v>17</v>
      </c>
      <c r="AO142">
        <v>1</v>
      </c>
      <c r="AP142">
        <v>21</v>
      </c>
      <c r="AQ142">
        <v>1</v>
      </c>
      <c r="AR142">
        <v>1</v>
      </c>
      <c r="AS142">
        <v>0</v>
      </c>
      <c r="AT142">
        <v>1</v>
      </c>
      <c r="AU142">
        <v>0</v>
      </c>
      <c r="AV142">
        <v>1</v>
      </c>
      <c r="AW142">
        <v>0</v>
      </c>
      <c r="AX142">
        <v>1</v>
      </c>
      <c r="AY142">
        <v>0</v>
      </c>
      <c r="AZ142">
        <v>0</v>
      </c>
      <c r="BA142">
        <v>0</v>
      </c>
      <c r="BB142">
        <v>0</v>
      </c>
      <c r="BC142">
        <v>0</v>
      </c>
      <c r="BD142">
        <v>0</v>
      </c>
      <c r="BE142">
        <v>0</v>
      </c>
      <c r="BF142">
        <v>0</v>
      </c>
      <c r="BG142">
        <v>0</v>
      </c>
      <c r="BH142">
        <v>1</v>
      </c>
      <c r="BI142">
        <v>0</v>
      </c>
      <c r="BJ142">
        <v>0</v>
      </c>
      <c r="BK142">
        <v>0</v>
      </c>
      <c r="BL142">
        <v>1</v>
      </c>
      <c r="BM142">
        <v>0</v>
      </c>
      <c r="BN142">
        <v>0</v>
      </c>
      <c r="BO142">
        <v>0</v>
      </c>
      <c r="BP142">
        <v>0</v>
      </c>
      <c r="BQ142">
        <v>0</v>
      </c>
      <c r="BR142">
        <v>0</v>
      </c>
      <c r="BS142">
        <v>0</v>
      </c>
      <c r="BT142">
        <v>0</v>
      </c>
      <c r="BU142">
        <v>0</v>
      </c>
      <c r="BV142">
        <v>0</v>
      </c>
      <c r="BW142">
        <v>0</v>
      </c>
      <c r="BX142">
        <v>13</v>
      </c>
      <c r="BY142">
        <v>0</v>
      </c>
      <c r="BZ142">
        <v>0</v>
      </c>
      <c r="CA142">
        <v>0</v>
      </c>
      <c r="CB142">
        <v>16</v>
      </c>
      <c r="CC142">
        <v>0</v>
      </c>
      <c r="CD142">
        <v>0</v>
      </c>
      <c r="CE142">
        <v>0</v>
      </c>
      <c r="CF142">
        <v>15</v>
      </c>
      <c r="CG142">
        <v>0</v>
      </c>
      <c r="CH142">
        <v>1</v>
      </c>
      <c r="CI142">
        <v>0</v>
      </c>
      <c r="CJ142">
        <v>18</v>
      </c>
      <c r="CK142">
        <v>0</v>
      </c>
      <c r="CL142">
        <v>1</v>
      </c>
      <c r="CM142">
        <v>0</v>
      </c>
      <c r="CN142">
        <v>10</v>
      </c>
      <c r="CO142">
        <v>6</v>
      </c>
      <c r="CP142">
        <v>1</v>
      </c>
      <c r="CQ142">
        <v>0</v>
      </c>
      <c r="CR142">
        <v>0.88888888888888884</v>
      </c>
      <c r="CS142">
        <v>3</v>
      </c>
      <c r="CT142">
        <v>1</v>
      </c>
      <c r="CU142">
        <v>0</v>
      </c>
      <c r="CV142">
        <v>0</v>
      </c>
      <c r="CW142">
        <v>0</v>
      </c>
      <c r="CX142">
        <v>0</v>
      </c>
      <c r="CY142">
        <v>0</v>
      </c>
      <c r="CZ142">
        <v>0</v>
      </c>
      <c r="DA142">
        <v>0</v>
      </c>
      <c r="DB142">
        <v>2</v>
      </c>
      <c r="DC142">
        <v>0</v>
      </c>
      <c r="DD142">
        <v>0</v>
      </c>
      <c r="DE142">
        <v>1</v>
      </c>
      <c r="DF142">
        <v>1</v>
      </c>
      <c r="DG142">
        <v>1</v>
      </c>
      <c r="DH142">
        <v>0</v>
      </c>
      <c r="DI142">
        <v>0</v>
      </c>
      <c r="DJ142">
        <v>0</v>
      </c>
      <c r="DK142" s="664"/>
      <c r="DL142" s="398">
        <v>0</v>
      </c>
      <c r="DM142" s="303">
        <v>0</v>
      </c>
      <c r="DN142" s="303">
        <v>0</v>
      </c>
      <c r="DO142" s="393">
        <v>0</v>
      </c>
      <c r="DP142" s="303">
        <v>0</v>
      </c>
      <c r="DQ142" s="303">
        <v>0</v>
      </c>
      <c r="DR142" s="303">
        <v>0</v>
      </c>
      <c r="DS142" s="393">
        <v>0</v>
      </c>
      <c r="DT142" s="303">
        <v>0</v>
      </c>
      <c r="DU142" s="303">
        <v>0</v>
      </c>
      <c r="DV142" s="303">
        <v>0</v>
      </c>
      <c r="DW142" s="303">
        <v>0</v>
      </c>
      <c r="DX142" s="303">
        <v>0</v>
      </c>
      <c r="DY142" s="303">
        <v>0</v>
      </c>
      <c r="DZ142" s="303">
        <v>0</v>
      </c>
      <c r="EA142" s="303">
        <v>0</v>
      </c>
      <c r="EB142" s="303">
        <v>0</v>
      </c>
      <c r="EC142" s="303">
        <v>0</v>
      </c>
      <c r="ED142" s="398">
        <v>0</v>
      </c>
      <c r="EE142" s="303">
        <v>0</v>
      </c>
      <c r="EF142" s="303">
        <v>0</v>
      </c>
      <c r="EG142" s="393">
        <v>0</v>
      </c>
      <c r="EH142" s="910">
        <v>0</v>
      </c>
      <c r="EI142" s="398">
        <v>18</v>
      </c>
      <c r="EJ142" s="393" t="b">
        <v>0</v>
      </c>
      <c r="EK142" s="971">
        <v>17</v>
      </c>
      <c r="EL142" s="971">
        <v>22</v>
      </c>
      <c r="EM142" s="396">
        <v>0</v>
      </c>
      <c r="EN142" s="396">
        <v>1</v>
      </c>
      <c r="EO142" s="396">
        <v>0</v>
      </c>
      <c r="EP142" s="971">
        <v>22</v>
      </c>
      <c r="EQ142" s="396">
        <v>0</v>
      </c>
      <c r="ER142" s="396">
        <v>0</v>
      </c>
      <c r="ES142" s="396">
        <v>1</v>
      </c>
      <c r="ET142" s="664"/>
      <c r="EU142" s="303"/>
      <c r="EV142" s="396" t="s">
        <v>430</v>
      </c>
      <c r="EW142" s="396" t="s">
        <v>431</v>
      </c>
      <c r="EX142" s="396" t="s">
        <v>350</v>
      </c>
      <c r="EY142" s="396">
        <v>22</v>
      </c>
      <c r="EZ142" s="396" t="s">
        <v>12</v>
      </c>
      <c r="FA142" s="396" t="s">
        <v>232</v>
      </c>
      <c r="FB142" s="396" t="s">
        <v>9</v>
      </c>
      <c r="FC142" s="396" t="s">
        <v>232</v>
      </c>
      <c r="FD142" s="396" t="s">
        <v>358</v>
      </c>
    </row>
    <row r="143" spans="1:160" customFormat="1">
      <c r="A143">
        <v>1832</v>
      </c>
      <c r="B143">
        <v>1</v>
      </c>
      <c r="H143">
        <v>700</v>
      </c>
      <c r="I143">
        <v>42</v>
      </c>
      <c r="J143">
        <v>0</v>
      </c>
      <c r="K143">
        <v>1</v>
      </c>
      <c r="L143">
        <v>1</v>
      </c>
      <c r="M143">
        <v>0</v>
      </c>
      <c r="N143" s="1250" t="s">
        <v>501</v>
      </c>
      <c r="O143" s="1250">
        <v>0</v>
      </c>
      <c r="P143">
        <v>128</v>
      </c>
      <c r="Q143">
        <v>8</v>
      </c>
      <c r="R143">
        <v>115</v>
      </c>
      <c r="S143">
        <v>8</v>
      </c>
      <c r="T143">
        <v>0</v>
      </c>
      <c r="U143">
        <v>3</v>
      </c>
      <c r="V143">
        <v>0</v>
      </c>
      <c r="W143">
        <v>3</v>
      </c>
      <c r="X143">
        <v>128</v>
      </c>
      <c r="Y143">
        <v>11</v>
      </c>
      <c r="Z143">
        <v>115</v>
      </c>
      <c r="AA143">
        <v>11</v>
      </c>
      <c r="AB143">
        <v>3</v>
      </c>
      <c r="AC143">
        <v>0</v>
      </c>
      <c r="AD143">
        <v>7</v>
      </c>
      <c r="AE143">
        <v>0</v>
      </c>
      <c r="AF143">
        <v>0</v>
      </c>
      <c r="AG143">
        <v>0</v>
      </c>
      <c r="AH143">
        <v>0</v>
      </c>
      <c r="AI143">
        <v>0</v>
      </c>
      <c r="AJ143">
        <v>1</v>
      </c>
      <c r="AK143">
        <v>1</v>
      </c>
      <c r="AL143">
        <v>1</v>
      </c>
      <c r="AM143">
        <v>2</v>
      </c>
      <c r="AN143">
        <v>132</v>
      </c>
      <c r="AO143">
        <v>12</v>
      </c>
      <c r="AP143">
        <v>123</v>
      </c>
      <c r="AQ143">
        <v>13</v>
      </c>
      <c r="AR143">
        <v>0</v>
      </c>
      <c r="AS143">
        <v>0</v>
      </c>
      <c r="AT143">
        <v>0</v>
      </c>
      <c r="AU143">
        <v>0</v>
      </c>
      <c r="AV143">
        <v>0</v>
      </c>
      <c r="AW143">
        <v>0</v>
      </c>
      <c r="AX143">
        <v>0</v>
      </c>
      <c r="AY143">
        <v>0</v>
      </c>
      <c r="AZ143">
        <v>0</v>
      </c>
      <c r="BA143">
        <v>0</v>
      </c>
      <c r="BB143">
        <v>0</v>
      </c>
      <c r="BC143">
        <v>0</v>
      </c>
      <c r="BD143">
        <v>0</v>
      </c>
      <c r="BE143">
        <v>0</v>
      </c>
      <c r="BF143">
        <v>0</v>
      </c>
      <c r="BG143">
        <v>0</v>
      </c>
      <c r="BH143">
        <v>32</v>
      </c>
      <c r="BI143">
        <v>0</v>
      </c>
      <c r="BJ143">
        <v>11</v>
      </c>
      <c r="BK143">
        <v>3</v>
      </c>
      <c r="BL143">
        <v>29</v>
      </c>
      <c r="BM143">
        <v>0</v>
      </c>
      <c r="BN143">
        <v>11</v>
      </c>
      <c r="BO143">
        <v>3</v>
      </c>
      <c r="BP143">
        <v>0</v>
      </c>
      <c r="BQ143">
        <v>0</v>
      </c>
      <c r="BR143">
        <v>0</v>
      </c>
      <c r="BS143">
        <v>0</v>
      </c>
      <c r="BT143">
        <v>0</v>
      </c>
      <c r="BU143">
        <v>0</v>
      </c>
      <c r="BV143">
        <v>0</v>
      </c>
      <c r="BW143">
        <v>0</v>
      </c>
      <c r="BX143">
        <v>96</v>
      </c>
      <c r="BY143">
        <v>0</v>
      </c>
      <c r="BZ143">
        <v>0</v>
      </c>
      <c r="CA143">
        <v>0</v>
      </c>
      <c r="CB143">
        <v>86</v>
      </c>
      <c r="CC143">
        <v>0</v>
      </c>
      <c r="CD143">
        <v>0</v>
      </c>
      <c r="CE143">
        <v>0</v>
      </c>
      <c r="CF143">
        <v>128</v>
      </c>
      <c r="CG143">
        <v>0</v>
      </c>
      <c r="CH143">
        <v>11</v>
      </c>
      <c r="CI143">
        <v>3</v>
      </c>
      <c r="CJ143">
        <v>115</v>
      </c>
      <c r="CK143">
        <v>0</v>
      </c>
      <c r="CL143">
        <v>11</v>
      </c>
      <c r="CM143">
        <v>3</v>
      </c>
      <c r="CN143">
        <v>21</v>
      </c>
      <c r="CO143">
        <v>29</v>
      </c>
      <c r="CP143">
        <v>25</v>
      </c>
      <c r="CQ143">
        <v>1</v>
      </c>
      <c r="CR143">
        <v>0.34722222222222221</v>
      </c>
      <c r="CS143">
        <v>16</v>
      </c>
      <c r="CT143">
        <v>1</v>
      </c>
      <c r="CU143">
        <v>0</v>
      </c>
      <c r="CV143">
        <v>0</v>
      </c>
      <c r="CW143">
        <v>0</v>
      </c>
      <c r="CX143">
        <v>0</v>
      </c>
      <c r="CY143">
        <v>0</v>
      </c>
      <c r="CZ143">
        <v>1</v>
      </c>
      <c r="DA143">
        <v>0</v>
      </c>
      <c r="DB143">
        <v>17</v>
      </c>
      <c r="DC143">
        <v>0</v>
      </c>
      <c r="DD143">
        <v>0</v>
      </c>
      <c r="DE143">
        <v>1</v>
      </c>
      <c r="DF143">
        <v>1</v>
      </c>
      <c r="DG143">
        <v>0</v>
      </c>
      <c r="DH143">
        <v>0</v>
      </c>
      <c r="DI143">
        <v>0</v>
      </c>
      <c r="DJ143">
        <v>0</v>
      </c>
      <c r="DK143" s="664"/>
      <c r="DL143" s="398">
        <v>0</v>
      </c>
      <c r="DM143" s="303">
        <v>0</v>
      </c>
      <c r="DN143" s="303">
        <v>0</v>
      </c>
      <c r="DO143" s="393">
        <v>0</v>
      </c>
      <c r="DP143" s="303">
        <v>0</v>
      </c>
      <c r="DQ143" s="303">
        <v>0</v>
      </c>
      <c r="DR143" s="303">
        <v>0</v>
      </c>
      <c r="DS143" s="393">
        <v>0</v>
      </c>
      <c r="DT143" s="303">
        <v>0</v>
      </c>
      <c r="DU143" s="303">
        <v>0</v>
      </c>
      <c r="DV143" s="303">
        <v>0</v>
      </c>
      <c r="DW143" s="303">
        <v>0</v>
      </c>
      <c r="DX143" s="303">
        <v>0</v>
      </c>
      <c r="DY143" s="303">
        <v>0</v>
      </c>
      <c r="DZ143" s="303">
        <v>0</v>
      </c>
      <c r="EA143" s="303">
        <v>0</v>
      </c>
      <c r="EB143" s="303">
        <v>0</v>
      </c>
      <c r="EC143" s="303">
        <v>0</v>
      </c>
      <c r="ED143" s="398">
        <v>0</v>
      </c>
      <c r="EE143" s="303">
        <v>0</v>
      </c>
      <c r="EF143" s="303">
        <v>0</v>
      </c>
      <c r="EG143" s="393">
        <v>0</v>
      </c>
      <c r="EH143" s="910">
        <v>0</v>
      </c>
      <c r="EI143" s="398">
        <v>144</v>
      </c>
      <c r="EJ143" s="393" t="b">
        <v>0</v>
      </c>
      <c r="EK143" s="971">
        <v>103</v>
      </c>
      <c r="EL143" s="971">
        <v>136</v>
      </c>
      <c r="EM143" s="396">
        <v>0</v>
      </c>
      <c r="EN143" s="396">
        <v>1</v>
      </c>
      <c r="EO143" s="396">
        <v>0</v>
      </c>
      <c r="EP143" s="971">
        <v>136</v>
      </c>
      <c r="EQ143" s="396">
        <v>0</v>
      </c>
      <c r="ER143" s="396">
        <v>1</v>
      </c>
      <c r="ES143" s="396">
        <v>0</v>
      </c>
      <c r="ET143" s="664"/>
      <c r="EU143" s="303"/>
      <c r="EV143" s="396" t="s">
        <v>501</v>
      </c>
      <c r="EW143" s="396" t="s">
        <v>363</v>
      </c>
      <c r="EX143" s="396" t="s">
        <v>354</v>
      </c>
      <c r="EY143" s="396">
        <v>136</v>
      </c>
      <c r="EZ143" s="396" t="s">
        <v>13</v>
      </c>
      <c r="FA143" s="396" t="s">
        <v>232</v>
      </c>
      <c r="FB143" s="396" t="s">
        <v>9</v>
      </c>
      <c r="FC143" s="396" t="s">
        <v>232</v>
      </c>
      <c r="FD143" s="396" t="s">
        <v>358</v>
      </c>
    </row>
    <row r="144" spans="1:160" customFormat="1">
      <c r="A144">
        <v>1916</v>
      </c>
      <c r="B144">
        <v>1</v>
      </c>
      <c r="H144">
        <v>700</v>
      </c>
      <c r="I144">
        <v>8</v>
      </c>
      <c r="J144">
        <v>1</v>
      </c>
      <c r="K144">
        <v>0</v>
      </c>
      <c r="L144">
        <v>1</v>
      </c>
      <c r="M144">
        <v>0</v>
      </c>
      <c r="N144" s="1250" t="s">
        <v>362</v>
      </c>
      <c r="O144" s="1250">
        <v>0</v>
      </c>
      <c r="P144">
        <v>16</v>
      </c>
      <c r="Q144">
        <v>3</v>
      </c>
      <c r="R144">
        <v>14</v>
      </c>
      <c r="S144">
        <v>2</v>
      </c>
      <c r="T144">
        <v>0</v>
      </c>
      <c r="U144">
        <v>0</v>
      </c>
      <c r="V144">
        <v>0</v>
      </c>
      <c r="W144">
        <v>0</v>
      </c>
      <c r="X144">
        <v>16</v>
      </c>
      <c r="Y144">
        <v>3</v>
      </c>
      <c r="Z144">
        <v>14</v>
      </c>
      <c r="AA144">
        <v>2</v>
      </c>
      <c r="AB144">
        <v>0</v>
      </c>
      <c r="AC144">
        <v>0</v>
      </c>
      <c r="AD144">
        <v>0</v>
      </c>
      <c r="AE144">
        <v>0</v>
      </c>
      <c r="AF144">
        <v>0</v>
      </c>
      <c r="AG144">
        <v>0</v>
      </c>
      <c r="AH144">
        <v>0</v>
      </c>
      <c r="AI144">
        <v>0</v>
      </c>
      <c r="AJ144">
        <v>0</v>
      </c>
      <c r="AK144">
        <v>0</v>
      </c>
      <c r="AL144">
        <v>0</v>
      </c>
      <c r="AM144">
        <v>0</v>
      </c>
      <c r="AN144">
        <v>16</v>
      </c>
      <c r="AO144">
        <v>3</v>
      </c>
      <c r="AP144">
        <v>14</v>
      </c>
      <c r="AQ144">
        <v>2</v>
      </c>
      <c r="AR144">
        <v>0</v>
      </c>
      <c r="AS144">
        <v>0</v>
      </c>
      <c r="AT144">
        <v>0</v>
      </c>
      <c r="AU144">
        <v>0</v>
      </c>
      <c r="AV144">
        <v>0</v>
      </c>
      <c r="AW144">
        <v>0</v>
      </c>
      <c r="AX144">
        <v>0</v>
      </c>
      <c r="AY144">
        <v>0</v>
      </c>
      <c r="AZ144">
        <v>0</v>
      </c>
      <c r="BA144">
        <v>0</v>
      </c>
      <c r="BB144">
        <v>0</v>
      </c>
      <c r="BC144">
        <v>0</v>
      </c>
      <c r="BD144">
        <v>0</v>
      </c>
      <c r="BE144">
        <v>0</v>
      </c>
      <c r="BF144">
        <v>0</v>
      </c>
      <c r="BG144">
        <v>0</v>
      </c>
      <c r="BH144">
        <v>3</v>
      </c>
      <c r="BI144">
        <v>0</v>
      </c>
      <c r="BJ144">
        <v>3</v>
      </c>
      <c r="BK144">
        <v>0</v>
      </c>
      <c r="BL144">
        <v>3</v>
      </c>
      <c r="BM144">
        <v>0</v>
      </c>
      <c r="BN144">
        <v>2</v>
      </c>
      <c r="BO144">
        <v>0</v>
      </c>
      <c r="BP144">
        <v>0</v>
      </c>
      <c r="BQ144">
        <v>0</v>
      </c>
      <c r="BR144">
        <v>0</v>
      </c>
      <c r="BS144">
        <v>0</v>
      </c>
      <c r="BT144">
        <v>0</v>
      </c>
      <c r="BU144">
        <v>0</v>
      </c>
      <c r="BV144">
        <v>0</v>
      </c>
      <c r="BW144">
        <v>0</v>
      </c>
      <c r="BX144">
        <v>13</v>
      </c>
      <c r="BY144">
        <v>0</v>
      </c>
      <c r="BZ144">
        <v>0</v>
      </c>
      <c r="CA144">
        <v>0</v>
      </c>
      <c r="CB144">
        <v>11</v>
      </c>
      <c r="CC144">
        <v>0</v>
      </c>
      <c r="CD144">
        <v>0</v>
      </c>
      <c r="CE144">
        <v>0</v>
      </c>
      <c r="CF144">
        <v>16</v>
      </c>
      <c r="CG144">
        <v>0</v>
      </c>
      <c r="CH144">
        <v>3</v>
      </c>
      <c r="CI144">
        <v>0</v>
      </c>
      <c r="CJ144">
        <v>14</v>
      </c>
      <c r="CK144">
        <v>0</v>
      </c>
      <c r="CL144">
        <v>2</v>
      </c>
      <c r="CM144">
        <v>0</v>
      </c>
      <c r="CN144">
        <v>0</v>
      </c>
      <c r="CO144">
        <v>3</v>
      </c>
      <c r="CP144">
        <v>2</v>
      </c>
      <c r="CQ144">
        <v>0</v>
      </c>
      <c r="CR144">
        <v>0.15789473684210525</v>
      </c>
      <c r="CS144">
        <v>2</v>
      </c>
      <c r="CT144">
        <v>0</v>
      </c>
      <c r="CU144">
        <v>0</v>
      </c>
      <c r="CV144">
        <v>0</v>
      </c>
      <c r="CW144">
        <v>0</v>
      </c>
      <c r="CX144">
        <v>0</v>
      </c>
      <c r="CY144">
        <v>0</v>
      </c>
      <c r="CZ144">
        <v>1</v>
      </c>
      <c r="DA144">
        <v>0</v>
      </c>
      <c r="DB144">
        <v>1</v>
      </c>
      <c r="DC144">
        <v>0</v>
      </c>
      <c r="DD144">
        <v>0</v>
      </c>
      <c r="DE144">
        <v>0</v>
      </c>
      <c r="DF144">
        <v>0</v>
      </c>
      <c r="DG144">
        <v>0</v>
      </c>
      <c r="DH144">
        <v>0</v>
      </c>
      <c r="DI144">
        <v>0</v>
      </c>
      <c r="DJ144">
        <v>0</v>
      </c>
      <c r="DK144" s="664"/>
      <c r="DL144" s="398">
        <v>0</v>
      </c>
      <c r="DM144" s="303">
        <v>0</v>
      </c>
      <c r="DN144" s="303">
        <v>0</v>
      </c>
      <c r="DO144" s="393">
        <v>0</v>
      </c>
      <c r="DP144" s="303">
        <v>0</v>
      </c>
      <c r="DQ144" s="303">
        <v>0</v>
      </c>
      <c r="DR144" s="303">
        <v>0</v>
      </c>
      <c r="DS144" s="393">
        <v>0</v>
      </c>
      <c r="DT144" s="303">
        <v>0</v>
      </c>
      <c r="DU144" s="303">
        <v>0</v>
      </c>
      <c r="DV144" s="303">
        <v>0</v>
      </c>
      <c r="DW144" s="303">
        <v>0</v>
      </c>
      <c r="DX144" s="303">
        <v>0</v>
      </c>
      <c r="DY144" s="303">
        <v>0</v>
      </c>
      <c r="DZ144" s="303">
        <v>0</v>
      </c>
      <c r="EA144" s="303">
        <v>0</v>
      </c>
      <c r="EB144" s="303">
        <v>0</v>
      </c>
      <c r="EC144" s="303">
        <v>0</v>
      </c>
      <c r="ED144" s="398">
        <v>0</v>
      </c>
      <c r="EE144" s="303">
        <v>0</v>
      </c>
      <c r="EF144" s="303">
        <v>0</v>
      </c>
      <c r="EG144" s="393">
        <v>0</v>
      </c>
      <c r="EH144" s="910">
        <v>0</v>
      </c>
      <c r="EI144" s="398">
        <v>19</v>
      </c>
      <c r="EJ144" s="393" t="b">
        <v>0</v>
      </c>
      <c r="EK144" s="971">
        <v>13</v>
      </c>
      <c r="EL144" s="971">
        <v>16</v>
      </c>
      <c r="EM144" s="396">
        <v>0</v>
      </c>
      <c r="EN144" s="396">
        <v>1</v>
      </c>
      <c r="EO144" s="396">
        <v>0</v>
      </c>
      <c r="EP144" s="971">
        <v>16</v>
      </c>
      <c r="EQ144" s="396">
        <v>1</v>
      </c>
      <c r="ER144" s="396">
        <v>0</v>
      </c>
      <c r="ES144" s="396">
        <v>0</v>
      </c>
      <c r="ET144" s="664"/>
      <c r="EU144" s="303"/>
      <c r="EV144" s="396" t="s">
        <v>362</v>
      </c>
      <c r="EW144" s="396" t="s">
        <v>363</v>
      </c>
      <c r="EX144" s="396" t="s">
        <v>354</v>
      </c>
      <c r="EY144" s="396">
        <v>16</v>
      </c>
      <c r="EZ144" s="396" t="s">
        <v>12</v>
      </c>
      <c r="FA144" s="396" t="s">
        <v>232</v>
      </c>
      <c r="FB144" s="396" t="s">
        <v>9</v>
      </c>
      <c r="FC144" s="396" t="s">
        <v>232</v>
      </c>
      <c r="FD144" s="396" t="s">
        <v>366</v>
      </c>
    </row>
    <row r="145" spans="1:160" customFormat="1">
      <c r="A145">
        <v>1917</v>
      </c>
      <c r="B145">
        <v>1</v>
      </c>
      <c r="H145">
        <v>700</v>
      </c>
      <c r="I145">
        <v>8</v>
      </c>
      <c r="J145">
        <v>0</v>
      </c>
      <c r="K145">
        <v>1</v>
      </c>
      <c r="L145">
        <v>1</v>
      </c>
      <c r="M145">
        <v>0</v>
      </c>
      <c r="N145" s="1250" t="s">
        <v>362</v>
      </c>
      <c r="O145" s="1250">
        <v>0</v>
      </c>
      <c r="P145">
        <v>156</v>
      </c>
      <c r="Q145">
        <v>5</v>
      </c>
      <c r="R145">
        <v>165</v>
      </c>
      <c r="S145">
        <v>5</v>
      </c>
      <c r="T145">
        <v>1</v>
      </c>
      <c r="U145">
        <v>4</v>
      </c>
      <c r="V145">
        <v>1</v>
      </c>
      <c r="W145">
        <v>4</v>
      </c>
      <c r="X145">
        <v>157</v>
      </c>
      <c r="Y145">
        <v>9</v>
      </c>
      <c r="Z145">
        <v>166</v>
      </c>
      <c r="AA145">
        <v>9</v>
      </c>
      <c r="AB145">
        <v>6</v>
      </c>
      <c r="AC145">
        <v>0</v>
      </c>
      <c r="AD145">
        <v>8</v>
      </c>
      <c r="AE145">
        <v>0</v>
      </c>
      <c r="AF145">
        <v>0</v>
      </c>
      <c r="AG145">
        <v>0</v>
      </c>
      <c r="AH145">
        <v>0</v>
      </c>
      <c r="AI145">
        <v>0</v>
      </c>
      <c r="AJ145">
        <v>0</v>
      </c>
      <c r="AK145">
        <v>0</v>
      </c>
      <c r="AL145">
        <v>0</v>
      </c>
      <c r="AM145">
        <v>0</v>
      </c>
      <c r="AN145">
        <v>163</v>
      </c>
      <c r="AO145">
        <v>9</v>
      </c>
      <c r="AP145">
        <v>174</v>
      </c>
      <c r="AQ145">
        <v>9</v>
      </c>
      <c r="AR145">
        <v>0</v>
      </c>
      <c r="AS145">
        <v>0</v>
      </c>
      <c r="AT145">
        <v>0</v>
      </c>
      <c r="AU145">
        <v>0</v>
      </c>
      <c r="AV145">
        <v>0</v>
      </c>
      <c r="AW145">
        <v>0</v>
      </c>
      <c r="AX145">
        <v>0</v>
      </c>
      <c r="AY145">
        <v>0</v>
      </c>
      <c r="AZ145">
        <v>0</v>
      </c>
      <c r="BA145">
        <v>0</v>
      </c>
      <c r="BB145">
        <v>0</v>
      </c>
      <c r="BC145">
        <v>0</v>
      </c>
      <c r="BD145">
        <v>0</v>
      </c>
      <c r="BE145">
        <v>0</v>
      </c>
      <c r="BF145">
        <v>0</v>
      </c>
      <c r="BG145">
        <v>0</v>
      </c>
      <c r="BH145">
        <v>24</v>
      </c>
      <c r="BI145">
        <v>0</v>
      </c>
      <c r="BJ145">
        <v>9</v>
      </c>
      <c r="BK145">
        <v>4</v>
      </c>
      <c r="BL145">
        <v>24</v>
      </c>
      <c r="BM145">
        <v>1</v>
      </c>
      <c r="BN145">
        <v>9</v>
      </c>
      <c r="BO145">
        <v>4</v>
      </c>
      <c r="BP145">
        <v>133</v>
      </c>
      <c r="BQ145">
        <v>1</v>
      </c>
      <c r="BR145">
        <v>0</v>
      </c>
      <c r="BS145">
        <v>0</v>
      </c>
      <c r="BT145">
        <v>142</v>
      </c>
      <c r="BU145">
        <v>0</v>
      </c>
      <c r="BV145">
        <v>0</v>
      </c>
      <c r="BW145">
        <v>0</v>
      </c>
      <c r="BX145">
        <v>0</v>
      </c>
      <c r="BY145">
        <v>0</v>
      </c>
      <c r="BZ145">
        <v>0</v>
      </c>
      <c r="CA145">
        <v>0</v>
      </c>
      <c r="CB145">
        <v>0</v>
      </c>
      <c r="CC145">
        <v>0</v>
      </c>
      <c r="CD145">
        <v>0</v>
      </c>
      <c r="CE145">
        <v>0</v>
      </c>
      <c r="CF145">
        <v>157</v>
      </c>
      <c r="CG145">
        <v>1</v>
      </c>
      <c r="CH145">
        <v>9</v>
      </c>
      <c r="CI145">
        <v>4</v>
      </c>
      <c r="CJ145">
        <v>166</v>
      </c>
      <c r="CK145">
        <v>1</v>
      </c>
      <c r="CL145">
        <v>9</v>
      </c>
      <c r="CM145">
        <v>4</v>
      </c>
      <c r="CN145">
        <v>30</v>
      </c>
      <c r="CO145">
        <v>19</v>
      </c>
      <c r="CP145">
        <v>19</v>
      </c>
      <c r="CQ145">
        <v>0</v>
      </c>
      <c r="CR145">
        <v>0.28488372093023256</v>
      </c>
      <c r="CS145">
        <v>4</v>
      </c>
      <c r="CT145">
        <v>1</v>
      </c>
      <c r="CU145">
        <v>0</v>
      </c>
      <c r="CV145">
        <v>0</v>
      </c>
      <c r="CW145">
        <v>0</v>
      </c>
      <c r="CX145">
        <v>0</v>
      </c>
      <c r="CY145">
        <v>0</v>
      </c>
      <c r="CZ145">
        <v>1</v>
      </c>
      <c r="DA145">
        <v>0</v>
      </c>
      <c r="DB145">
        <v>18</v>
      </c>
      <c r="DC145">
        <v>0</v>
      </c>
      <c r="DD145">
        <v>0</v>
      </c>
      <c r="DE145">
        <v>1</v>
      </c>
      <c r="DF145">
        <v>1</v>
      </c>
      <c r="DG145">
        <v>0</v>
      </c>
      <c r="DH145">
        <v>0</v>
      </c>
      <c r="DI145">
        <v>0</v>
      </c>
      <c r="DJ145">
        <v>0</v>
      </c>
      <c r="DK145" s="664"/>
      <c r="DL145" s="398">
        <v>0</v>
      </c>
      <c r="DM145" s="303">
        <v>0</v>
      </c>
      <c r="DN145" s="303">
        <v>0</v>
      </c>
      <c r="DO145" s="393">
        <v>0</v>
      </c>
      <c r="DP145" s="303">
        <v>0</v>
      </c>
      <c r="DQ145" s="303">
        <v>0</v>
      </c>
      <c r="DR145" s="303">
        <v>0</v>
      </c>
      <c r="DS145" s="393">
        <v>0</v>
      </c>
      <c r="DT145" s="303">
        <v>0</v>
      </c>
      <c r="DU145" s="303">
        <v>0</v>
      </c>
      <c r="DV145" s="303">
        <v>0</v>
      </c>
      <c r="DW145" s="303">
        <v>0</v>
      </c>
      <c r="DX145" s="303">
        <v>0</v>
      </c>
      <c r="DY145" s="303">
        <v>0</v>
      </c>
      <c r="DZ145" s="303">
        <v>0</v>
      </c>
      <c r="EA145" s="303">
        <v>0</v>
      </c>
      <c r="EB145" s="303">
        <v>0</v>
      </c>
      <c r="EC145" s="303">
        <v>0</v>
      </c>
      <c r="ED145" s="398">
        <v>0</v>
      </c>
      <c r="EE145" s="303">
        <v>0</v>
      </c>
      <c r="EF145" s="303">
        <v>0</v>
      </c>
      <c r="EG145" s="393">
        <v>0</v>
      </c>
      <c r="EH145" s="910">
        <v>0</v>
      </c>
      <c r="EI145" s="398">
        <v>172</v>
      </c>
      <c r="EJ145" s="393" t="b">
        <v>0</v>
      </c>
      <c r="EK145" s="971">
        <v>161</v>
      </c>
      <c r="EL145" s="971">
        <v>183</v>
      </c>
      <c r="EM145" s="396">
        <v>0</v>
      </c>
      <c r="EN145" s="396">
        <v>1</v>
      </c>
      <c r="EO145" s="396">
        <v>0</v>
      </c>
      <c r="EP145" s="971">
        <v>183</v>
      </c>
      <c r="EQ145" s="396">
        <v>0</v>
      </c>
      <c r="ER145" s="396">
        <v>1</v>
      </c>
      <c r="ES145" s="396">
        <v>0</v>
      </c>
      <c r="ET145" s="664"/>
      <c r="EU145" s="303"/>
      <c r="EV145" s="396" t="s">
        <v>362</v>
      </c>
      <c r="EW145" s="396" t="s">
        <v>363</v>
      </c>
      <c r="EX145" s="396" t="s">
        <v>354</v>
      </c>
      <c r="EY145" s="396">
        <v>183</v>
      </c>
      <c r="EZ145" s="396" t="s">
        <v>13</v>
      </c>
      <c r="FA145" s="396" t="s">
        <v>232</v>
      </c>
      <c r="FB145" s="396" t="s">
        <v>9</v>
      </c>
      <c r="FC145" s="396" t="s">
        <v>232</v>
      </c>
      <c r="FD145" s="396" t="s">
        <v>366</v>
      </c>
    </row>
    <row r="146" spans="1:160" customFormat="1">
      <c r="A146">
        <v>1918</v>
      </c>
      <c r="B146">
        <v>1</v>
      </c>
      <c r="H146">
        <v>700</v>
      </c>
      <c r="I146">
        <v>42</v>
      </c>
      <c r="J146">
        <v>0</v>
      </c>
      <c r="K146">
        <v>1</v>
      </c>
      <c r="L146">
        <v>1</v>
      </c>
      <c r="M146">
        <v>0</v>
      </c>
      <c r="N146" s="1250" t="s">
        <v>362</v>
      </c>
      <c r="O146" s="1250">
        <v>0</v>
      </c>
      <c r="P146">
        <v>26</v>
      </c>
      <c r="Q146">
        <v>2</v>
      </c>
      <c r="R146">
        <v>31</v>
      </c>
      <c r="S146">
        <v>3</v>
      </c>
      <c r="T146">
        <v>0</v>
      </c>
      <c r="U146">
        <v>0</v>
      </c>
      <c r="V146">
        <v>0</v>
      </c>
      <c r="W146">
        <v>0</v>
      </c>
      <c r="X146">
        <v>26</v>
      </c>
      <c r="Y146">
        <v>2</v>
      </c>
      <c r="Z146">
        <v>31</v>
      </c>
      <c r="AA146">
        <v>3</v>
      </c>
      <c r="AB146">
        <v>3</v>
      </c>
      <c r="AC146">
        <v>0</v>
      </c>
      <c r="AD146">
        <v>3</v>
      </c>
      <c r="AE146">
        <v>0</v>
      </c>
      <c r="AF146">
        <v>0</v>
      </c>
      <c r="AG146">
        <v>0</v>
      </c>
      <c r="AH146">
        <v>0</v>
      </c>
      <c r="AI146">
        <v>0</v>
      </c>
      <c r="AJ146">
        <v>0</v>
      </c>
      <c r="AK146">
        <v>0</v>
      </c>
      <c r="AL146">
        <v>1</v>
      </c>
      <c r="AM146">
        <v>1</v>
      </c>
      <c r="AN146">
        <v>29</v>
      </c>
      <c r="AO146">
        <v>2</v>
      </c>
      <c r="AP146">
        <v>35</v>
      </c>
      <c r="AQ146">
        <v>4</v>
      </c>
      <c r="AR146">
        <v>0</v>
      </c>
      <c r="AS146">
        <v>0</v>
      </c>
      <c r="AT146">
        <v>0</v>
      </c>
      <c r="AU146">
        <v>0</v>
      </c>
      <c r="AV146">
        <v>0</v>
      </c>
      <c r="AW146">
        <v>0</v>
      </c>
      <c r="AX146">
        <v>0</v>
      </c>
      <c r="AY146">
        <v>0</v>
      </c>
      <c r="AZ146">
        <v>0</v>
      </c>
      <c r="BA146">
        <v>0</v>
      </c>
      <c r="BB146">
        <v>0</v>
      </c>
      <c r="BC146">
        <v>0</v>
      </c>
      <c r="BD146">
        <v>0</v>
      </c>
      <c r="BE146">
        <v>0</v>
      </c>
      <c r="BF146">
        <v>0</v>
      </c>
      <c r="BG146">
        <v>0</v>
      </c>
      <c r="BH146">
        <v>4</v>
      </c>
      <c r="BI146">
        <v>0</v>
      </c>
      <c r="BJ146">
        <v>2</v>
      </c>
      <c r="BK146">
        <v>0</v>
      </c>
      <c r="BL146">
        <v>5</v>
      </c>
      <c r="BM146">
        <v>0</v>
      </c>
      <c r="BN146">
        <v>2</v>
      </c>
      <c r="BO146">
        <v>0</v>
      </c>
      <c r="BP146">
        <v>0</v>
      </c>
      <c r="BQ146">
        <v>0</v>
      </c>
      <c r="BR146">
        <v>0</v>
      </c>
      <c r="BS146">
        <v>0</v>
      </c>
      <c r="BT146">
        <v>0</v>
      </c>
      <c r="BU146">
        <v>0</v>
      </c>
      <c r="BV146">
        <v>0</v>
      </c>
      <c r="BW146">
        <v>0</v>
      </c>
      <c r="BX146">
        <v>22</v>
      </c>
      <c r="BY146">
        <v>0</v>
      </c>
      <c r="BZ146">
        <v>0</v>
      </c>
      <c r="CA146">
        <v>0</v>
      </c>
      <c r="CB146">
        <v>26</v>
      </c>
      <c r="CC146">
        <v>0</v>
      </c>
      <c r="CD146">
        <v>1</v>
      </c>
      <c r="CE146">
        <v>0</v>
      </c>
      <c r="CF146">
        <v>26</v>
      </c>
      <c r="CG146">
        <v>0</v>
      </c>
      <c r="CH146">
        <v>2</v>
      </c>
      <c r="CI146">
        <v>0</v>
      </c>
      <c r="CJ146">
        <v>31</v>
      </c>
      <c r="CK146">
        <v>0</v>
      </c>
      <c r="CL146">
        <v>3</v>
      </c>
      <c r="CM146">
        <v>0</v>
      </c>
      <c r="CN146">
        <v>16</v>
      </c>
      <c r="CO146">
        <v>8</v>
      </c>
      <c r="CP146">
        <v>8</v>
      </c>
      <c r="CQ146">
        <v>0</v>
      </c>
      <c r="CR146">
        <v>0.77419354838709675</v>
      </c>
      <c r="CS146">
        <v>5</v>
      </c>
      <c r="CT146">
        <v>1</v>
      </c>
      <c r="CU146">
        <v>1</v>
      </c>
      <c r="CV146">
        <v>0</v>
      </c>
      <c r="CW146">
        <v>1</v>
      </c>
      <c r="CX146">
        <v>0</v>
      </c>
      <c r="CY146">
        <v>0</v>
      </c>
      <c r="CZ146">
        <v>0</v>
      </c>
      <c r="DA146">
        <v>0</v>
      </c>
      <c r="DB146">
        <v>9</v>
      </c>
      <c r="DC146">
        <v>0</v>
      </c>
      <c r="DD146">
        <v>0</v>
      </c>
      <c r="DE146">
        <v>0</v>
      </c>
      <c r="DF146">
        <v>1</v>
      </c>
      <c r="DG146">
        <v>1</v>
      </c>
      <c r="DH146">
        <v>0</v>
      </c>
      <c r="DI146">
        <v>0</v>
      </c>
      <c r="DJ146">
        <v>0</v>
      </c>
      <c r="DK146" s="664"/>
      <c r="DL146" s="398">
        <v>0</v>
      </c>
      <c r="DM146" s="303">
        <v>0</v>
      </c>
      <c r="DN146" s="303">
        <v>0</v>
      </c>
      <c r="DO146" s="393">
        <v>0</v>
      </c>
      <c r="DP146" s="303">
        <v>0</v>
      </c>
      <c r="DQ146" s="303">
        <v>0</v>
      </c>
      <c r="DR146" s="303">
        <v>0</v>
      </c>
      <c r="DS146" s="393">
        <v>0</v>
      </c>
      <c r="DT146" s="303">
        <v>0</v>
      </c>
      <c r="DU146" s="303">
        <v>0</v>
      </c>
      <c r="DV146" s="303">
        <v>0</v>
      </c>
      <c r="DW146" s="303">
        <v>0</v>
      </c>
      <c r="DX146" s="303">
        <v>0</v>
      </c>
      <c r="DY146" s="303">
        <v>0</v>
      </c>
      <c r="DZ146" s="303">
        <v>0</v>
      </c>
      <c r="EA146" s="303">
        <v>0</v>
      </c>
      <c r="EB146" s="303">
        <v>0</v>
      </c>
      <c r="EC146" s="303">
        <v>0</v>
      </c>
      <c r="ED146" s="398">
        <v>0</v>
      </c>
      <c r="EE146" s="303">
        <v>0</v>
      </c>
      <c r="EF146" s="303">
        <v>0</v>
      </c>
      <c r="EG146" s="393">
        <v>0</v>
      </c>
      <c r="EH146" s="910">
        <v>0</v>
      </c>
      <c r="EI146" s="398">
        <v>31</v>
      </c>
      <c r="EJ146" s="393" t="b">
        <v>0</v>
      </c>
      <c r="EK146" s="971">
        <v>25</v>
      </c>
      <c r="EL146" s="971">
        <v>39</v>
      </c>
      <c r="EM146" s="396">
        <v>0</v>
      </c>
      <c r="EN146" s="396">
        <v>0</v>
      </c>
      <c r="EO146" s="396">
        <v>1</v>
      </c>
      <c r="EP146" s="971">
        <v>39</v>
      </c>
      <c r="EQ146" s="396">
        <v>0</v>
      </c>
      <c r="ER146" s="396">
        <v>1</v>
      </c>
      <c r="ES146" s="396">
        <v>0</v>
      </c>
      <c r="ET146" s="664"/>
      <c r="EU146" s="303"/>
      <c r="EV146" s="396" t="s">
        <v>362</v>
      </c>
      <c r="EW146" s="396" t="s">
        <v>363</v>
      </c>
      <c r="EX146" s="396" t="s">
        <v>354</v>
      </c>
      <c r="EY146" s="396">
        <v>39</v>
      </c>
      <c r="EZ146" s="396" t="s">
        <v>12</v>
      </c>
      <c r="FA146" s="396" t="s">
        <v>232</v>
      </c>
      <c r="FB146" s="396" t="s">
        <v>9</v>
      </c>
      <c r="FC146" s="396" t="s">
        <v>232</v>
      </c>
      <c r="FD146" s="396" t="s">
        <v>358</v>
      </c>
    </row>
    <row r="147" spans="1:160" customFormat="1">
      <c r="A147">
        <v>2123</v>
      </c>
      <c r="B147">
        <v>1</v>
      </c>
      <c r="H147">
        <v>700</v>
      </c>
      <c r="I147">
        <v>43</v>
      </c>
      <c r="J147">
        <v>0</v>
      </c>
      <c r="K147">
        <v>1</v>
      </c>
      <c r="L147">
        <v>1</v>
      </c>
      <c r="M147">
        <v>0</v>
      </c>
      <c r="N147" s="1250" t="s">
        <v>522</v>
      </c>
      <c r="O147" s="1250">
        <v>0</v>
      </c>
      <c r="P147">
        <v>62</v>
      </c>
      <c r="Q147">
        <v>4</v>
      </c>
      <c r="R147">
        <v>67</v>
      </c>
      <c r="S147">
        <v>4</v>
      </c>
      <c r="T147">
        <v>0</v>
      </c>
      <c r="U147">
        <v>1</v>
      </c>
      <c r="V147">
        <v>0</v>
      </c>
      <c r="W147">
        <v>1</v>
      </c>
      <c r="X147">
        <v>62</v>
      </c>
      <c r="Y147">
        <v>5</v>
      </c>
      <c r="Z147">
        <v>67</v>
      </c>
      <c r="AA147">
        <v>5</v>
      </c>
      <c r="AB147">
        <v>9</v>
      </c>
      <c r="AC147">
        <v>0</v>
      </c>
      <c r="AD147">
        <v>1</v>
      </c>
      <c r="AE147">
        <v>0</v>
      </c>
      <c r="AF147">
        <v>0</v>
      </c>
      <c r="AG147">
        <v>0</v>
      </c>
      <c r="AH147">
        <v>0</v>
      </c>
      <c r="AI147">
        <v>0</v>
      </c>
      <c r="AJ147">
        <v>1</v>
      </c>
      <c r="AK147">
        <v>0</v>
      </c>
      <c r="AL147">
        <v>2</v>
      </c>
      <c r="AM147">
        <v>0</v>
      </c>
      <c r="AN147">
        <v>72</v>
      </c>
      <c r="AO147">
        <v>5</v>
      </c>
      <c r="AP147">
        <v>70</v>
      </c>
      <c r="AQ147">
        <v>5</v>
      </c>
      <c r="AR147">
        <v>0</v>
      </c>
      <c r="AS147">
        <v>0</v>
      </c>
      <c r="AT147">
        <v>0</v>
      </c>
      <c r="AU147">
        <v>0</v>
      </c>
      <c r="AV147">
        <v>0</v>
      </c>
      <c r="AW147">
        <v>0</v>
      </c>
      <c r="AX147">
        <v>0</v>
      </c>
      <c r="AY147">
        <v>0</v>
      </c>
      <c r="AZ147">
        <v>0</v>
      </c>
      <c r="BA147">
        <v>0</v>
      </c>
      <c r="BB147">
        <v>0</v>
      </c>
      <c r="BC147">
        <v>0</v>
      </c>
      <c r="BD147">
        <v>0</v>
      </c>
      <c r="BE147">
        <v>0</v>
      </c>
      <c r="BF147">
        <v>0</v>
      </c>
      <c r="BG147">
        <v>0</v>
      </c>
      <c r="BH147">
        <v>15</v>
      </c>
      <c r="BI147">
        <v>0</v>
      </c>
      <c r="BJ147">
        <v>5</v>
      </c>
      <c r="BK147">
        <v>1</v>
      </c>
      <c r="BL147">
        <v>17</v>
      </c>
      <c r="BM147">
        <v>0</v>
      </c>
      <c r="BN147">
        <v>5</v>
      </c>
      <c r="BO147">
        <v>1</v>
      </c>
      <c r="BP147">
        <v>0</v>
      </c>
      <c r="BQ147">
        <v>0</v>
      </c>
      <c r="BR147">
        <v>0</v>
      </c>
      <c r="BS147">
        <v>0</v>
      </c>
      <c r="BT147">
        <v>0</v>
      </c>
      <c r="BU147">
        <v>0</v>
      </c>
      <c r="BV147">
        <v>0</v>
      </c>
      <c r="BW147">
        <v>0</v>
      </c>
      <c r="BX147">
        <v>47</v>
      </c>
      <c r="BY147">
        <v>0</v>
      </c>
      <c r="BZ147">
        <v>0</v>
      </c>
      <c r="CA147">
        <v>0</v>
      </c>
      <c r="CB147">
        <v>50</v>
      </c>
      <c r="CC147">
        <v>0</v>
      </c>
      <c r="CD147">
        <v>0</v>
      </c>
      <c r="CE147">
        <v>0</v>
      </c>
      <c r="CF147">
        <v>62</v>
      </c>
      <c r="CG147">
        <v>0</v>
      </c>
      <c r="CH147">
        <v>5</v>
      </c>
      <c r="CI147">
        <v>1</v>
      </c>
      <c r="CJ147">
        <v>67</v>
      </c>
      <c r="CK147">
        <v>0</v>
      </c>
      <c r="CL147">
        <v>5</v>
      </c>
      <c r="CM147">
        <v>1</v>
      </c>
      <c r="CN147">
        <v>10</v>
      </c>
      <c r="CO147">
        <v>12</v>
      </c>
      <c r="CP147">
        <v>12</v>
      </c>
      <c r="CQ147">
        <v>0</v>
      </c>
      <c r="CR147">
        <v>0.2857142857142857</v>
      </c>
      <c r="CS147">
        <v>17</v>
      </c>
      <c r="CT147">
        <v>0</v>
      </c>
      <c r="CU147">
        <v>0</v>
      </c>
      <c r="CV147">
        <v>0</v>
      </c>
      <c r="CW147">
        <v>0</v>
      </c>
      <c r="CX147">
        <v>0</v>
      </c>
      <c r="CY147">
        <v>0</v>
      </c>
      <c r="CZ147">
        <v>1</v>
      </c>
      <c r="DA147">
        <v>1</v>
      </c>
      <c r="DB147">
        <v>7</v>
      </c>
      <c r="DC147">
        <v>0</v>
      </c>
      <c r="DD147">
        <v>0</v>
      </c>
      <c r="DE147">
        <v>0</v>
      </c>
      <c r="DF147">
        <v>1</v>
      </c>
      <c r="DG147">
        <v>1</v>
      </c>
      <c r="DH147">
        <v>0</v>
      </c>
      <c r="DI147">
        <v>0</v>
      </c>
      <c r="DJ147">
        <v>0</v>
      </c>
      <c r="DK147" s="664"/>
      <c r="DL147" s="398">
        <v>0</v>
      </c>
      <c r="DM147" s="303">
        <v>0</v>
      </c>
      <c r="DN147" s="303">
        <v>0</v>
      </c>
      <c r="DO147" s="393">
        <v>0</v>
      </c>
      <c r="DP147" s="303">
        <v>0</v>
      </c>
      <c r="DQ147" s="303">
        <v>0</v>
      </c>
      <c r="DR147" s="303">
        <v>0</v>
      </c>
      <c r="DS147" s="393">
        <v>0</v>
      </c>
      <c r="DT147" s="303">
        <v>0</v>
      </c>
      <c r="DU147" s="303">
        <v>0</v>
      </c>
      <c r="DV147" s="303">
        <v>0</v>
      </c>
      <c r="DW147" s="303">
        <v>0</v>
      </c>
      <c r="DX147" s="303">
        <v>0</v>
      </c>
      <c r="DY147" s="303">
        <v>0</v>
      </c>
      <c r="DZ147" s="303">
        <v>0</v>
      </c>
      <c r="EA147" s="303">
        <v>0</v>
      </c>
      <c r="EB147" s="303">
        <v>0</v>
      </c>
      <c r="EC147" s="303">
        <v>0</v>
      </c>
      <c r="ED147" s="398">
        <v>0</v>
      </c>
      <c r="EE147" s="303">
        <v>0</v>
      </c>
      <c r="EF147" s="303">
        <v>0</v>
      </c>
      <c r="EG147" s="393">
        <v>0</v>
      </c>
      <c r="EH147" s="910">
        <v>0</v>
      </c>
      <c r="EI147" s="398">
        <v>77</v>
      </c>
      <c r="EJ147" s="393" t="b">
        <v>0</v>
      </c>
      <c r="EK147" s="971">
        <v>51</v>
      </c>
      <c r="EL147" s="971">
        <v>75</v>
      </c>
      <c r="EM147" s="396">
        <v>0</v>
      </c>
      <c r="EN147" s="396">
        <v>1</v>
      </c>
      <c r="EO147" s="396">
        <v>0</v>
      </c>
      <c r="EP147" s="971">
        <v>75</v>
      </c>
      <c r="EQ147" s="396">
        <v>0</v>
      </c>
      <c r="ER147" s="396">
        <v>1</v>
      </c>
      <c r="ES147" s="396">
        <v>0</v>
      </c>
      <c r="ET147" s="664"/>
      <c r="EU147" s="303"/>
      <c r="EV147" s="396" t="s">
        <v>522</v>
      </c>
      <c r="EW147" s="396" t="s">
        <v>353</v>
      </c>
      <c r="EX147" s="396" t="s">
        <v>354</v>
      </c>
      <c r="EY147" s="396">
        <v>75</v>
      </c>
      <c r="EZ147" s="396" t="s">
        <v>12</v>
      </c>
      <c r="FA147" s="396" t="s">
        <v>232</v>
      </c>
      <c r="FB147" s="396" t="s">
        <v>9</v>
      </c>
      <c r="FC147" s="396" t="s">
        <v>232</v>
      </c>
      <c r="FD147" s="396" t="s">
        <v>358</v>
      </c>
    </row>
    <row r="148" spans="1:160" customFormat="1">
      <c r="A148">
        <v>2124</v>
      </c>
      <c r="B148">
        <v>1</v>
      </c>
      <c r="H148">
        <v>700</v>
      </c>
      <c r="I148">
        <v>42</v>
      </c>
      <c r="J148">
        <v>0</v>
      </c>
      <c r="K148">
        <v>1</v>
      </c>
      <c r="L148">
        <v>1</v>
      </c>
      <c r="M148">
        <v>0</v>
      </c>
      <c r="N148" s="1250" t="s">
        <v>522</v>
      </c>
      <c r="O148" s="1250">
        <v>0</v>
      </c>
      <c r="P148">
        <v>169</v>
      </c>
      <c r="Q148">
        <v>15</v>
      </c>
      <c r="R148">
        <v>171</v>
      </c>
      <c r="S148">
        <v>15</v>
      </c>
      <c r="T148">
        <v>0</v>
      </c>
      <c r="U148">
        <v>0</v>
      </c>
      <c r="V148">
        <v>0</v>
      </c>
      <c r="W148">
        <v>0</v>
      </c>
      <c r="X148">
        <v>169</v>
      </c>
      <c r="Y148">
        <v>15</v>
      </c>
      <c r="Z148">
        <v>171</v>
      </c>
      <c r="AA148">
        <v>15</v>
      </c>
      <c r="AB148">
        <v>0</v>
      </c>
      <c r="AC148">
        <v>2</v>
      </c>
      <c r="AD148">
        <v>0</v>
      </c>
      <c r="AE148">
        <v>2</v>
      </c>
      <c r="AF148">
        <v>0</v>
      </c>
      <c r="AG148">
        <v>0</v>
      </c>
      <c r="AH148">
        <v>0</v>
      </c>
      <c r="AI148">
        <v>0</v>
      </c>
      <c r="AJ148">
        <v>0</v>
      </c>
      <c r="AK148">
        <v>0</v>
      </c>
      <c r="AL148">
        <v>0</v>
      </c>
      <c r="AM148">
        <v>0</v>
      </c>
      <c r="AN148">
        <v>169</v>
      </c>
      <c r="AO148">
        <v>17</v>
      </c>
      <c r="AP148">
        <v>171</v>
      </c>
      <c r="AQ148">
        <v>17</v>
      </c>
      <c r="AR148">
        <v>1</v>
      </c>
      <c r="AS148">
        <v>0</v>
      </c>
      <c r="AT148">
        <v>0</v>
      </c>
      <c r="AU148">
        <v>0</v>
      </c>
      <c r="AV148">
        <v>3</v>
      </c>
      <c r="AW148">
        <v>0</v>
      </c>
      <c r="AX148">
        <v>0</v>
      </c>
      <c r="AY148">
        <v>0</v>
      </c>
      <c r="AZ148">
        <v>0</v>
      </c>
      <c r="BA148">
        <v>0</v>
      </c>
      <c r="BB148">
        <v>0</v>
      </c>
      <c r="BC148">
        <v>0</v>
      </c>
      <c r="BD148">
        <v>0</v>
      </c>
      <c r="BE148">
        <v>0</v>
      </c>
      <c r="BF148">
        <v>0</v>
      </c>
      <c r="BG148">
        <v>0</v>
      </c>
      <c r="BH148">
        <v>42</v>
      </c>
      <c r="BI148">
        <v>0</v>
      </c>
      <c r="BJ148">
        <v>15</v>
      </c>
      <c r="BK148">
        <v>0</v>
      </c>
      <c r="BL148">
        <v>40</v>
      </c>
      <c r="BM148">
        <v>0</v>
      </c>
      <c r="BN148">
        <v>15</v>
      </c>
      <c r="BO148">
        <v>0</v>
      </c>
      <c r="BP148">
        <v>0</v>
      </c>
      <c r="BQ148">
        <v>0</v>
      </c>
      <c r="BR148">
        <v>0</v>
      </c>
      <c r="BS148">
        <v>0</v>
      </c>
      <c r="BT148">
        <v>0</v>
      </c>
      <c r="BU148">
        <v>0</v>
      </c>
      <c r="BV148">
        <v>0</v>
      </c>
      <c r="BW148">
        <v>0</v>
      </c>
      <c r="BX148">
        <v>126</v>
      </c>
      <c r="BY148">
        <v>0</v>
      </c>
      <c r="BZ148">
        <v>0</v>
      </c>
      <c r="CA148">
        <v>0</v>
      </c>
      <c r="CB148">
        <v>128</v>
      </c>
      <c r="CC148">
        <v>0</v>
      </c>
      <c r="CD148">
        <v>0</v>
      </c>
      <c r="CE148">
        <v>0</v>
      </c>
      <c r="CF148">
        <v>169</v>
      </c>
      <c r="CG148">
        <v>0</v>
      </c>
      <c r="CH148">
        <v>15</v>
      </c>
      <c r="CI148">
        <v>0</v>
      </c>
      <c r="CJ148">
        <v>171</v>
      </c>
      <c r="CK148">
        <v>0</v>
      </c>
      <c r="CL148">
        <v>15</v>
      </c>
      <c r="CM148">
        <v>0</v>
      </c>
      <c r="CN148">
        <v>64</v>
      </c>
      <c r="CO148">
        <v>62</v>
      </c>
      <c r="CP148">
        <v>62</v>
      </c>
      <c r="CQ148">
        <v>0</v>
      </c>
      <c r="CR148">
        <v>0.67741935483870963</v>
      </c>
      <c r="CS148">
        <v>45</v>
      </c>
      <c r="CT148">
        <v>1</v>
      </c>
      <c r="CU148">
        <v>0</v>
      </c>
      <c r="CV148">
        <v>0</v>
      </c>
      <c r="CW148">
        <v>0</v>
      </c>
      <c r="CX148">
        <v>0</v>
      </c>
      <c r="CY148">
        <v>0</v>
      </c>
      <c r="CZ148">
        <v>1</v>
      </c>
      <c r="DA148">
        <v>1</v>
      </c>
      <c r="DB148">
        <v>23</v>
      </c>
      <c r="DC148">
        <v>0</v>
      </c>
      <c r="DD148">
        <v>0</v>
      </c>
      <c r="DE148">
        <v>1</v>
      </c>
      <c r="DF148">
        <v>0</v>
      </c>
      <c r="DG148">
        <v>0</v>
      </c>
      <c r="DH148">
        <v>0</v>
      </c>
      <c r="DI148">
        <v>0</v>
      </c>
      <c r="DJ148">
        <v>0</v>
      </c>
      <c r="DK148" s="664"/>
      <c r="DL148" s="398">
        <v>0</v>
      </c>
      <c r="DM148" s="303">
        <v>0</v>
      </c>
      <c r="DN148" s="303">
        <v>0</v>
      </c>
      <c r="DO148" s="393">
        <v>0</v>
      </c>
      <c r="DP148" s="303">
        <v>0</v>
      </c>
      <c r="DQ148" s="303">
        <v>0</v>
      </c>
      <c r="DR148" s="303">
        <v>0</v>
      </c>
      <c r="DS148" s="393">
        <v>0</v>
      </c>
      <c r="DT148" s="303">
        <v>0</v>
      </c>
      <c r="DU148" s="303">
        <v>0</v>
      </c>
      <c r="DV148" s="303">
        <v>0</v>
      </c>
      <c r="DW148" s="303">
        <v>0</v>
      </c>
      <c r="DX148" s="303">
        <v>0</v>
      </c>
      <c r="DY148" s="303">
        <v>0</v>
      </c>
      <c r="DZ148" s="303">
        <v>0</v>
      </c>
      <c r="EA148" s="303">
        <v>0</v>
      </c>
      <c r="EB148" s="303">
        <v>0</v>
      </c>
      <c r="EC148" s="303">
        <v>0</v>
      </c>
      <c r="ED148" s="398">
        <v>0</v>
      </c>
      <c r="EE148" s="303">
        <v>0</v>
      </c>
      <c r="EF148" s="303">
        <v>0</v>
      </c>
      <c r="EG148" s="393">
        <v>0</v>
      </c>
      <c r="EH148" s="910">
        <v>0</v>
      </c>
      <c r="EI148" s="398">
        <v>186</v>
      </c>
      <c r="EJ148" s="393" t="b">
        <v>0</v>
      </c>
      <c r="EK148" s="971">
        <v>120</v>
      </c>
      <c r="EL148" s="971">
        <v>188</v>
      </c>
      <c r="EM148" s="396">
        <v>0</v>
      </c>
      <c r="EN148" s="396">
        <v>0</v>
      </c>
      <c r="EO148" s="396">
        <v>1</v>
      </c>
      <c r="EP148" s="971">
        <v>188</v>
      </c>
      <c r="EQ148" s="396">
        <v>0</v>
      </c>
      <c r="ER148" s="396">
        <v>1</v>
      </c>
      <c r="ES148" s="396">
        <v>0</v>
      </c>
      <c r="ET148" s="664"/>
      <c r="EU148" s="303"/>
      <c r="EV148" s="396" t="s">
        <v>522</v>
      </c>
      <c r="EW148" s="396" t="s">
        <v>353</v>
      </c>
      <c r="EX148" s="396" t="s">
        <v>354</v>
      </c>
      <c r="EY148" s="396">
        <v>188</v>
      </c>
      <c r="EZ148" s="396" t="s">
        <v>13</v>
      </c>
      <c r="FA148" s="396" t="s">
        <v>232</v>
      </c>
      <c r="FB148" s="396" t="s">
        <v>9</v>
      </c>
      <c r="FC148" s="396" t="s">
        <v>232</v>
      </c>
      <c r="FD148" s="396" t="s">
        <v>358</v>
      </c>
    </row>
    <row r="149" spans="1:160" customFormat="1">
      <c r="A149">
        <v>2125</v>
      </c>
      <c r="B149">
        <v>1</v>
      </c>
      <c r="H149">
        <v>700</v>
      </c>
      <c r="I149">
        <v>41</v>
      </c>
      <c r="J149">
        <v>1</v>
      </c>
      <c r="K149">
        <v>0</v>
      </c>
      <c r="L149">
        <v>1</v>
      </c>
      <c r="M149">
        <v>0</v>
      </c>
      <c r="N149" s="1250" t="s">
        <v>522</v>
      </c>
      <c r="O149" s="1250">
        <v>0</v>
      </c>
      <c r="P149">
        <v>35</v>
      </c>
      <c r="Q149">
        <v>2</v>
      </c>
      <c r="R149">
        <v>35</v>
      </c>
      <c r="S149">
        <v>2</v>
      </c>
      <c r="T149">
        <v>0</v>
      </c>
      <c r="U149">
        <v>0</v>
      </c>
      <c r="V149">
        <v>0</v>
      </c>
      <c r="W149">
        <v>0</v>
      </c>
      <c r="X149">
        <v>35</v>
      </c>
      <c r="Y149">
        <v>2</v>
      </c>
      <c r="Z149">
        <v>35</v>
      </c>
      <c r="AA149">
        <v>2</v>
      </c>
      <c r="AB149">
        <v>5</v>
      </c>
      <c r="AC149">
        <v>0</v>
      </c>
      <c r="AD149">
        <v>14</v>
      </c>
      <c r="AE149">
        <v>0</v>
      </c>
      <c r="AF149">
        <v>1</v>
      </c>
      <c r="AG149">
        <v>0</v>
      </c>
      <c r="AH149">
        <v>0</v>
      </c>
      <c r="AI149">
        <v>0</v>
      </c>
      <c r="AJ149">
        <v>0</v>
      </c>
      <c r="AK149">
        <v>0</v>
      </c>
      <c r="AL149">
        <v>0</v>
      </c>
      <c r="AM149">
        <v>0</v>
      </c>
      <c r="AN149">
        <v>41</v>
      </c>
      <c r="AO149">
        <v>2</v>
      </c>
      <c r="AP149">
        <v>49</v>
      </c>
      <c r="AQ149">
        <v>2</v>
      </c>
      <c r="AR149">
        <v>0</v>
      </c>
      <c r="AS149">
        <v>0</v>
      </c>
      <c r="AT149">
        <v>0</v>
      </c>
      <c r="AU149">
        <v>0</v>
      </c>
      <c r="AV149">
        <v>0</v>
      </c>
      <c r="AW149">
        <v>0</v>
      </c>
      <c r="AX149">
        <v>0</v>
      </c>
      <c r="AY149">
        <v>0</v>
      </c>
      <c r="AZ149">
        <v>0</v>
      </c>
      <c r="BA149">
        <v>0</v>
      </c>
      <c r="BB149">
        <v>0</v>
      </c>
      <c r="BC149">
        <v>0</v>
      </c>
      <c r="BD149">
        <v>0</v>
      </c>
      <c r="BE149">
        <v>0</v>
      </c>
      <c r="BF149">
        <v>0</v>
      </c>
      <c r="BG149">
        <v>0</v>
      </c>
      <c r="BH149">
        <v>4</v>
      </c>
      <c r="BI149">
        <v>0</v>
      </c>
      <c r="BJ149">
        <v>2</v>
      </c>
      <c r="BK149">
        <v>0</v>
      </c>
      <c r="BL149">
        <v>4</v>
      </c>
      <c r="BM149">
        <v>0</v>
      </c>
      <c r="BN149">
        <v>2</v>
      </c>
      <c r="BO149">
        <v>0</v>
      </c>
      <c r="BP149">
        <v>0</v>
      </c>
      <c r="BQ149">
        <v>0</v>
      </c>
      <c r="BR149">
        <v>0</v>
      </c>
      <c r="BS149">
        <v>0</v>
      </c>
      <c r="BT149">
        <v>0</v>
      </c>
      <c r="BU149">
        <v>0</v>
      </c>
      <c r="BV149">
        <v>0</v>
      </c>
      <c r="BW149">
        <v>0</v>
      </c>
      <c r="BX149">
        <v>31</v>
      </c>
      <c r="BY149">
        <v>0</v>
      </c>
      <c r="BZ149">
        <v>0</v>
      </c>
      <c r="CA149">
        <v>0</v>
      </c>
      <c r="CB149">
        <v>31</v>
      </c>
      <c r="CC149">
        <v>0</v>
      </c>
      <c r="CD149">
        <v>0</v>
      </c>
      <c r="CE149">
        <v>0</v>
      </c>
      <c r="CF149">
        <v>35</v>
      </c>
      <c r="CG149">
        <v>0</v>
      </c>
      <c r="CH149">
        <v>2</v>
      </c>
      <c r="CI149">
        <v>0</v>
      </c>
      <c r="CJ149">
        <v>35</v>
      </c>
      <c r="CK149">
        <v>0</v>
      </c>
      <c r="CL149">
        <v>2</v>
      </c>
      <c r="CM149">
        <v>0</v>
      </c>
      <c r="CN149">
        <v>19</v>
      </c>
      <c r="CO149">
        <v>11</v>
      </c>
      <c r="CP149">
        <v>11</v>
      </c>
      <c r="CQ149">
        <v>0</v>
      </c>
      <c r="CR149">
        <v>0.69767441860465118</v>
      </c>
      <c r="CS149">
        <v>15</v>
      </c>
      <c r="CT149">
        <v>0</v>
      </c>
      <c r="CU149">
        <v>0</v>
      </c>
      <c r="CV149">
        <v>0</v>
      </c>
      <c r="CW149">
        <v>0</v>
      </c>
      <c r="CX149">
        <v>0</v>
      </c>
      <c r="CY149">
        <v>0</v>
      </c>
      <c r="CZ149">
        <v>1</v>
      </c>
      <c r="DA149">
        <v>1</v>
      </c>
      <c r="DB149">
        <v>4</v>
      </c>
      <c r="DC149">
        <v>0</v>
      </c>
      <c r="DD149">
        <v>0</v>
      </c>
      <c r="DE149">
        <v>0</v>
      </c>
      <c r="DF149">
        <v>0</v>
      </c>
      <c r="DG149">
        <v>0</v>
      </c>
      <c r="DH149">
        <v>0</v>
      </c>
      <c r="DI149">
        <v>0</v>
      </c>
      <c r="DJ149">
        <v>0</v>
      </c>
      <c r="DK149" s="664"/>
      <c r="DL149" s="398">
        <v>0</v>
      </c>
      <c r="DM149" s="303">
        <v>0</v>
      </c>
      <c r="DN149" s="303">
        <v>0</v>
      </c>
      <c r="DO149" s="393">
        <v>0</v>
      </c>
      <c r="DP149" s="303">
        <v>0</v>
      </c>
      <c r="DQ149" s="303">
        <v>0</v>
      </c>
      <c r="DR149" s="303">
        <v>0</v>
      </c>
      <c r="DS149" s="393">
        <v>0</v>
      </c>
      <c r="DT149" s="303">
        <v>0</v>
      </c>
      <c r="DU149" s="303">
        <v>0</v>
      </c>
      <c r="DV149" s="303">
        <v>0</v>
      </c>
      <c r="DW149" s="303">
        <v>0</v>
      </c>
      <c r="DX149" s="303">
        <v>0</v>
      </c>
      <c r="DY149" s="303">
        <v>0</v>
      </c>
      <c r="DZ149" s="303">
        <v>0</v>
      </c>
      <c r="EA149" s="303">
        <v>0</v>
      </c>
      <c r="EB149" s="303">
        <v>0</v>
      </c>
      <c r="EC149" s="303">
        <v>0</v>
      </c>
      <c r="ED149" s="398">
        <v>0</v>
      </c>
      <c r="EE149" s="303">
        <v>0</v>
      </c>
      <c r="EF149" s="303">
        <v>0</v>
      </c>
      <c r="EG149" s="393">
        <v>0</v>
      </c>
      <c r="EH149" s="910">
        <v>0</v>
      </c>
      <c r="EI149" s="398">
        <v>43</v>
      </c>
      <c r="EJ149" s="393" t="b">
        <v>0</v>
      </c>
      <c r="EK149" s="971">
        <v>32</v>
      </c>
      <c r="EL149" s="971">
        <v>51</v>
      </c>
      <c r="EM149" s="396">
        <v>0</v>
      </c>
      <c r="EN149" s="396">
        <v>1</v>
      </c>
      <c r="EO149" s="396">
        <v>0</v>
      </c>
      <c r="EP149" s="971">
        <v>51</v>
      </c>
      <c r="EQ149" s="396">
        <v>1</v>
      </c>
      <c r="ER149" s="396">
        <v>0</v>
      </c>
      <c r="ES149" s="396">
        <v>0</v>
      </c>
      <c r="ET149" s="664"/>
      <c r="EU149" s="303"/>
      <c r="EV149" s="396" t="s">
        <v>522</v>
      </c>
      <c r="EW149" s="396" t="s">
        <v>353</v>
      </c>
      <c r="EX149" s="396" t="s">
        <v>354</v>
      </c>
      <c r="EY149" s="396">
        <v>51</v>
      </c>
      <c r="EZ149" s="396" t="s">
        <v>12</v>
      </c>
      <c r="FA149" s="396" t="s">
        <v>232</v>
      </c>
      <c r="FB149" s="396" t="s">
        <v>9</v>
      </c>
      <c r="FC149" s="396" t="s">
        <v>232</v>
      </c>
      <c r="FD149" s="396" t="s">
        <v>358</v>
      </c>
    </row>
    <row r="150" spans="1:160" customFormat="1">
      <c r="A150">
        <v>2126</v>
      </c>
      <c r="B150">
        <v>1</v>
      </c>
      <c r="H150">
        <v>700</v>
      </c>
      <c r="I150">
        <v>41</v>
      </c>
      <c r="J150">
        <v>1</v>
      </c>
      <c r="K150">
        <v>0</v>
      </c>
      <c r="L150">
        <v>1</v>
      </c>
      <c r="M150">
        <v>0</v>
      </c>
      <c r="N150" s="1250" t="s">
        <v>522</v>
      </c>
      <c r="O150" s="1250">
        <v>0</v>
      </c>
      <c r="P150">
        <v>1</v>
      </c>
      <c r="Q150">
        <v>1</v>
      </c>
      <c r="R150">
        <v>1</v>
      </c>
      <c r="S150">
        <v>1</v>
      </c>
      <c r="T150">
        <v>0</v>
      </c>
      <c r="U150">
        <v>0</v>
      </c>
      <c r="V150">
        <v>0</v>
      </c>
      <c r="W150">
        <v>0</v>
      </c>
      <c r="X150">
        <v>1</v>
      </c>
      <c r="Y150">
        <v>1</v>
      </c>
      <c r="Z150">
        <v>1</v>
      </c>
      <c r="AA150">
        <v>1</v>
      </c>
      <c r="AB150">
        <v>0</v>
      </c>
      <c r="AC150">
        <v>0</v>
      </c>
      <c r="AD150">
        <v>0</v>
      </c>
      <c r="AE150">
        <v>0</v>
      </c>
      <c r="AF150">
        <v>0</v>
      </c>
      <c r="AG150">
        <v>0</v>
      </c>
      <c r="AH150">
        <v>0</v>
      </c>
      <c r="AI150">
        <v>0</v>
      </c>
      <c r="AJ150">
        <v>0</v>
      </c>
      <c r="AK150">
        <v>0</v>
      </c>
      <c r="AL150">
        <v>0</v>
      </c>
      <c r="AM150">
        <v>0</v>
      </c>
      <c r="AN150">
        <v>1</v>
      </c>
      <c r="AO150">
        <v>1</v>
      </c>
      <c r="AP150">
        <v>1</v>
      </c>
      <c r="AQ150">
        <v>1</v>
      </c>
      <c r="AR150">
        <v>0</v>
      </c>
      <c r="AS150">
        <v>0</v>
      </c>
      <c r="AT150">
        <v>0</v>
      </c>
      <c r="AU150">
        <v>0</v>
      </c>
      <c r="AV150">
        <v>0</v>
      </c>
      <c r="AW150">
        <v>0</v>
      </c>
      <c r="AX150">
        <v>0</v>
      </c>
      <c r="AY150">
        <v>0</v>
      </c>
      <c r="AZ150">
        <v>0</v>
      </c>
      <c r="BA150">
        <v>0</v>
      </c>
      <c r="BB150">
        <v>0</v>
      </c>
      <c r="BC150">
        <v>0</v>
      </c>
      <c r="BD150">
        <v>0</v>
      </c>
      <c r="BE150">
        <v>0</v>
      </c>
      <c r="BF150">
        <v>0</v>
      </c>
      <c r="BG150">
        <v>0</v>
      </c>
      <c r="BH150">
        <v>1</v>
      </c>
      <c r="BI150">
        <v>0</v>
      </c>
      <c r="BJ150">
        <v>1</v>
      </c>
      <c r="BK150">
        <v>0</v>
      </c>
      <c r="BL150">
        <v>1</v>
      </c>
      <c r="BM150">
        <v>0</v>
      </c>
      <c r="BN150">
        <v>1</v>
      </c>
      <c r="BO150">
        <v>0</v>
      </c>
      <c r="BP150">
        <v>0</v>
      </c>
      <c r="BQ150">
        <v>0</v>
      </c>
      <c r="BR150">
        <v>0</v>
      </c>
      <c r="BS150">
        <v>0</v>
      </c>
      <c r="BT150">
        <v>0</v>
      </c>
      <c r="BU150">
        <v>0</v>
      </c>
      <c r="BV150">
        <v>0</v>
      </c>
      <c r="BW150">
        <v>0</v>
      </c>
      <c r="BX150">
        <v>0</v>
      </c>
      <c r="BY150">
        <v>0</v>
      </c>
      <c r="BZ150">
        <v>0</v>
      </c>
      <c r="CA150">
        <v>0</v>
      </c>
      <c r="CB150">
        <v>0</v>
      </c>
      <c r="CC150">
        <v>0</v>
      </c>
      <c r="CD150">
        <v>0</v>
      </c>
      <c r="CE150">
        <v>0</v>
      </c>
      <c r="CF150">
        <v>1</v>
      </c>
      <c r="CG150">
        <v>0</v>
      </c>
      <c r="CH150">
        <v>1</v>
      </c>
      <c r="CI150">
        <v>0</v>
      </c>
      <c r="CJ150">
        <v>1</v>
      </c>
      <c r="CK150">
        <v>0</v>
      </c>
      <c r="CL150">
        <v>1</v>
      </c>
      <c r="CM150">
        <v>0</v>
      </c>
      <c r="CN150">
        <v>0</v>
      </c>
      <c r="CO150">
        <v>0</v>
      </c>
      <c r="CP150">
        <v>0</v>
      </c>
      <c r="CQ150">
        <v>0</v>
      </c>
      <c r="CR150">
        <v>0</v>
      </c>
      <c r="CS150">
        <v>1</v>
      </c>
      <c r="CT150">
        <v>0</v>
      </c>
      <c r="CU150">
        <v>0</v>
      </c>
      <c r="CV150">
        <v>0</v>
      </c>
      <c r="CW150">
        <v>0</v>
      </c>
      <c r="CX150">
        <v>0</v>
      </c>
      <c r="CY150">
        <v>0</v>
      </c>
      <c r="CZ150">
        <v>0</v>
      </c>
      <c r="DA150">
        <v>0</v>
      </c>
      <c r="DB150">
        <v>0</v>
      </c>
      <c r="DC150">
        <v>0</v>
      </c>
      <c r="DD150">
        <v>0</v>
      </c>
      <c r="DE150">
        <v>0</v>
      </c>
      <c r="DF150">
        <v>0</v>
      </c>
      <c r="DG150">
        <v>0</v>
      </c>
      <c r="DH150">
        <v>0</v>
      </c>
      <c r="DI150">
        <v>0</v>
      </c>
      <c r="DJ150">
        <v>0</v>
      </c>
      <c r="DK150" s="664"/>
      <c r="DL150" s="398">
        <v>0</v>
      </c>
      <c r="DM150" s="303">
        <v>0</v>
      </c>
      <c r="DN150" s="303">
        <v>0</v>
      </c>
      <c r="DO150" s="393">
        <v>0</v>
      </c>
      <c r="DP150" s="303">
        <v>0</v>
      </c>
      <c r="DQ150" s="303">
        <v>0</v>
      </c>
      <c r="DR150" s="303">
        <v>0</v>
      </c>
      <c r="DS150" s="393">
        <v>0</v>
      </c>
      <c r="DT150" s="303">
        <v>0</v>
      </c>
      <c r="DU150" s="303">
        <v>0</v>
      </c>
      <c r="DV150" s="303">
        <v>0</v>
      </c>
      <c r="DW150" s="303">
        <v>0</v>
      </c>
      <c r="DX150" s="303">
        <v>0</v>
      </c>
      <c r="DY150" s="303">
        <v>0</v>
      </c>
      <c r="DZ150" s="303">
        <v>0</v>
      </c>
      <c r="EA150" s="303">
        <v>0</v>
      </c>
      <c r="EB150" s="303">
        <v>0</v>
      </c>
      <c r="EC150" s="303">
        <v>0</v>
      </c>
      <c r="ED150" s="398">
        <v>0</v>
      </c>
      <c r="EE150" s="303">
        <v>0</v>
      </c>
      <c r="EF150" s="303">
        <v>0</v>
      </c>
      <c r="EG150" s="393">
        <v>0</v>
      </c>
      <c r="EH150" s="910">
        <v>0</v>
      </c>
      <c r="EI150" s="398">
        <v>2</v>
      </c>
      <c r="EJ150" s="393" t="b">
        <v>1</v>
      </c>
      <c r="EK150" s="971">
        <v>1</v>
      </c>
      <c r="EL150" s="971">
        <v>2</v>
      </c>
      <c r="EM150" s="396">
        <v>1</v>
      </c>
      <c r="EN150" s="396">
        <v>0</v>
      </c>
      <c r="EO150" s="396">
        <v>0</v>
      </c>
      <c r="EP150" s="971">
        <v>0</v>
      </c>
      <c r="EQ150" s="396">
        <v>0</v>
      </c>
      <c r="ER150" s="396">
        <v>0</v>
      </c>
      <c r="ES150" s="396">
        <v>0</v>
      </c>
      <c r="ET150" s="664"/>
      <c r="EU150" s="303"/>
      <c r="EV150" s="396" t="s">
        <v>522</v>
      </c>
      <c r="EW150" s="396" t="s">
        <v>353</v>
      </c>
      <c r="EX150" s="396" t="s">
        <v>354</v>
      </c>
      <c r="EY150" s="396">
        <v>2</v>
      </c>
      <c r="EZ150" s="396" t="s">
        <v>11</v>
      </c>
      <c r="FA150" s="396" t="s">
        <v>232</v>
      </c>
      <c r="FB150" s="396" t="s">
        <v>9</v>
      </c>
      <c r="FC150" s="396" t="s">
        <v>232</v>
      </c>
      <c r="FD150" s="396" t="s">
        <v>358</v>
      </c>
    </row>
    <row r="151" spans="1:160" customFormat="1">
      <c r="A151">
        <v>2127</v>
      </c>
      <c r="B151">
        <v>1</v>
      </c>
      <c r="H151">
        <v>700</v>
      </c>
      <c r="I151">
        <v>41</v>
      </c>
      <c r="J151">
        <v>1</v>
      </c>
      <c r="K151">
        <v>0</v>
      </c>
      <c r="L151">
        <v>1</v>
      </c>
      <c r="M151">
        <v>0</v>
      </c>
      <c r="N151" s="1250" t="s">
        <v>522</v>
      </c>
      <c r="O151" s="1250">
        <v>0</v>
      </c>
      <c r="P151">
        <v>8</v>
      </c>
      <c r="Q151">
        <v>1</v>
      </c>
      <c r="R151">
        <v>7</v>
      </c>
      <c r="S151">
        <v>1</v>
      </c>
      <c r="T151">
        <v>1</v>
      </c>
      <c r="U151">
        <v>0</v>
      </c>
      <c r="V151">
        <v>1</v>
      </c>
      <c r="W151">
        <v>0</v>
      </c>
      <c r="X151">
        <v>9</v>
      </c>
      <c r="Y151">
        <v>1</v>
      </c>
      <c r="Z151">
        <v>8</v>
      </c>
      <c r="AA151">
        <v>1</v>
      </c>
      <c r="AB151">
        <v>0</v>
      </c>
      <c r="AC151">
        <v>0</v>
      </c>
      <c r="AD151">
        <v>0</v>
      </c>
      <c r="AE151">
        <v>0</v>
      </c>
      <c r="AF151">
        <v>0</v>
      </c>
      <c r="AG151">
        <v>0</v>
      </c>
      <c r="AH151">
        <v>0</v>
      </c>
      <c r="AI151">
        <v>0</v>
      </c>
      <c r="AJ151">
        <v>0</v>
      </c>
      <c r="AK151">
        <v>0</v>
      </c>
      <c r="AL151">
        <v>0</v>
      </c>
      <c r="AM151">
        <v>0</v>
      </c>
      <c r="AN151">
        <v>9</v>
      </c>
      <c r="AO151">
        <v>1</v>
      </c>
      <c r="AP151">
        <v>8</v>
      </c>
      <c r="AQ151">
        <v>1</v>
      </c>
      <c r="AR151">
        <v>0</v>
      </c>
      <c r="AS151">
        <v>0</v>
      </c>
      <c r="AT151">
        <v>0</v>
      </c>
      <c r="AU151">
        <v>0</v>
      </c>
      <c r="AV151">
        <v>0</v>
      </c>
      <c r="AW151">
        <v>0</v>
      </c>
      <c r="AX151">
        <v>0</v>
      </c>
      <c r="AY151">
        <v>0</v>
      </c>
      <c r="AZ151">
        <v>0</v>
      </c>
      <c r="BA151">
        <v>0</v>
      </c>
      <c r="BB151">
        <v>0</v>
      </c>
      <c r="BC151">
        <v>0</v>
      </c>
      <c r="BD151">
        <v>0</v>
      </c>
      <c r="BE151">
        <v>0</v>
      </c>
      <c r="BF151">
        <v>0</v>
      </c>
      <c r="BG151">
        <v>0</v>
      </c>
      <c r="BH151">
        <v>1</v>
      </c>
      <c r="BI151">
        <v>1</v>
      </c>
      <c r="BJ151">
        <v>1</v>
      </c>
      <c r="BK151">
        <v>0</v>
      </c>
      <c r="BL151">
        <v>1</v>
      </c>
      <c r="BM151">
        <v>1</v>
      </c>
      <c r="BN151">
        <v>1</v>
      </c>
      <c r="BO151">
        <v>0</v>
      </c>
      <c r="BP151">
        <v>0</v>
      </c>
      <c r="BQ151">
        <v>0</v>
      </c>
      <c r="BR151">
        <v>0</v>
      </c>
      <c r="BS151">
        <v>0</v>
      </c>
      <c r="BT151">
        <v>0</v>
      </c>
      <c r="BU151">
        <v>0</v>
      </c>
      <c r="BV151">
        <v>0</v>
      </c>
      <c r="BW151">
        <v>0</v>
      </c>
      <c r="BX151">
        <v>8</v>
      </c>
      <c r="BY151">
        <v>0</v>
      </c>
      <c r="BZ151">
        <v>0</v>
      </c>
      <c r="CA151">
        <v>0</v>
      </c>
      <c r="CB151">
        <v>7</v>
      </c>
      <c r="CC151">
        <v>0</v>
      </c>
      <c r="CD151">
        <v>0</v>
      </c>
      <c r="CE151">
        <v>0</v>
      </c>
      <c r="CF151">
        <v>9</v>
      </c>
      <c r="CG151">
        <v>1</v>
      </c>
      <c r="CH151">
        <v>1</v>
      </c>
      <c r="CI151">
        <v>0</v>
      </c>
      <c r="CJ151">
        <v>8</v>
      </c>
      <c r="CK151">
        <v>1</v>
      </c>
      <c r="CL151">
        <v>1</v>
      </c>
      <c r="CM151">
        <v>0</v>
      </c>
      <c r="CN151">
        <v>1</v>
      </c>
      <c r="CO151">
        <v>2</v>
      </c>
      <c r="CP151">
        <v>2</v>
      </c>
      <c r="CQ151">
        <v>0</v>
      </c>
      <c r="CR151">
        <v>0.3</v>
      </c>
      <c r="CS151">
        <v>2</v>
      </c>
      <c r="CT151">
        <v>0</v>
      </c>
      <c r="CU151">
        <v>0</v>
      </c>
      <c r="CV151">
        <v>0</v>
      </c>
      <c r="CW151">
        <v>0</v>
      </c>
      <c r="CX151">
        <v>0</v>
      </c>
      <c r="CY151">
        <v>0</v>
      </c>
      <c r="CZ151">
        <v>1</v>
      </c>
      <c r="DA151">
        <v>0</v>
      </c>
      <c r="DB151">
        <v>0</v>
      </c>
      <c r="DC151">
        <v>0</v>
      </c>
      <c r="DD151">
        <v>0</v>
      </c>
      <c r="DE151">
        <v>0</v>
      </c>
      <c r="DF151">
        <v>0</v>
      </c>
      <c r="DG151">
        <v>0</v>
      </c>
      <c r="DH151">
        <v>0</v>
      </c>
      <c r="DI151">
        <v>0</v>
      </c>
      <c r="DJ151">
        <v>0</v>
      </c>
      <c r="DK151" s="664"/>
      <c r="DL151" s="398">
        <v>0</v>
      </c>
      <c r="DM151" s="303">
        <v>0</v>
      </c>
      <c r="DN151" s="303">
        <v>0</v>
      </c>
      <c r="DO151" s="393">
        <v>0</v>
      </c>
      <c r="DP151" s="303">
        <v>0</v>
      </c>
      <c r="DQ151" s="303">
        <v>0</v>
      </c>
      <c r="DR151" s="303">
        <v>0</v>
      </c>
      <c r="DS151" s="393">
        <v>0</v>
      </c>
      <c r="DT151" s="303">
        <v>0</v>
      </c>
      <c r="DU151" s="303">
        <v>0</v>
      </c>
      <c r="DV151" s="303">
        <v>0</v>
      </c>
      <c r="DW151" s="303">
        <v>0</v>
      </c>
      <c r="DX151" s="303">
        <v>0</v>
      </c>
      <c r="DY151" s="303">
        <v>0</v>
      </c>
      <c r="DZ151" s="303">
        <v>0</v>
      </c>
      <c r="EA151" s="303">
        <v>0</v>
      </c>
      <c r="EB151" s="303">
        <v>0</v>
      </c>
      <c r="EC151" s="303">
        <v>0</v>
      </c>
      <c r="ED151" s="398">
        <v>0</v>
      </c>
      <c r="EE151" s="303">
        <v>0</v>
      </c>
      <c r="EF151" s="303">
        <v>0</v>
      </c>
      <c r="EG151" s="393">
        <v>0</v>
      </c>
      <c r="EH151" s="910">
        <v>0</v>
      </c>
      <c r="EI151" s="398">
        <v>10</v>
      </c>
      <c r="EJ151" s="393" t="b">
        <v>0</v>
      </c>
      <c r="EK151" s="971">
        <v>7</v>
      </c>
      <c r="EL151" s="971">
        <v>9</v>
      </c>
      <c r="EM151" s="396">
        <v>0</v>
      </c>
      <c r="EN151" s="396">
        <v>1</v>
      </c>
      <c r="EO151" s="396">
        <v>0</v>
      </c>
      <c r="EP151" s="971">
        <v>0</v>
      </c>
      <c r="EQ151" s="396">
        <v>0</v>
      </c>
      <c r="ER151" s="396">
        <v>0</v>
      </c>
      <c r="ES151" s="396">
        <v>0</v>
      </c>
      <c r="ET151" s="664"/>
      <c r="EU151" s="303"/>
      <c r="EV151" s="396" t="s">
        <v>522</v>
      </c>
      <c r="EW151" s="396" t="s">
        <v>353</v>
      </c>
      <c r="EX151" s="396" t="s">
        <v>354</v>
      </c>
      <c r="EY151" s="396">
        <v>9</v>
      </c>
      <c r="EZ151" s="396" t="s">
        <v>11</v>
      </c>
      <c r="FA151" s="396" t="s">
        <v>232</v>
      </c>
      <c r="FB151" s="396" t="s">
        <v>9</v>
      </c>
      <c r="FC151" s="396" t="s">
        <v>232</v>
      </c>
      <c r="FD151" s="396" t="s">
        <v>358</v>
      </c>
    </row>
    <row r="152" spans="1:160" customFormat="1">
      <c r="A152">
        <v>2128</v>
      </c>
      <c r="B152">
        <v>1</v>
      </c>
      <c r="H152">
        <v>700</v>
      </c>
      <c r="I152">
        <v>43</v>
      </c>
      <c r="J152">
        <v>1</v>
      </c>
      <c r="K152">
        <v>0</v>
      </c>
      <c r="L152">
        <v>1</v>
      </c>
      <c r="M152">
        <v>0</v>
      </c>
      <c r="N152" s="1250" t="s">
        <v>522</v>
      </c>
      <c r="O152" s="1250">
        <v>0</v>
      </c>
      <c r="P152">
        <v>44</v>
      </c>
      <c r="Q152">
        <v>1</v>
      </c>
      <c r="R152">
        <v>43</v>
      </c>
      <c r="S152">
        <v>2</v>
      </c>
      <c r="T152">
        <v>0</v>
      </c>
      <c r="U152">
        <v>1</v>
      </c>
      <c r="V152">
        <v>0</v>
      </c>
      <c r="W152">
        <v>1</v>
      </c>
      <c r="X152">
        <v>44</v>
      </c>
      <c r="Y152">
        <v>2</v>
      </c>
      <c r="Z152">
        <v>43</v>
      </c>
      <c r="AA152">
        <v>3</v>
      </c>
      <c r="AB152">
        <v>6</v>
      </c>
      <c r="AC152">
        <v>1</v>
      </c>
      <c r="AD152">
        <v>13</v>
      </c>
      <c r="AE152">
        <v>0</v>
      </c>
      <c r="AF152">
        <v>0</v>
      </c>
      <c r="AG152">
        <v>0</v>
      </c>
      <c r="AH152">
        <v>1</v>
      </c>
      <c r="AI152">
        <v>0</v>
      </c>
      <c r="AJ152">
        <v>4</v>
      </c>
      <c r="AK152">
        <v>0</v>
      </c>
      <c r="AL152">
        <v>5</v>
      </c>
      <c r="AM152">
        <v>0</v>
      </c>
      <c r="AN152">
        <v>54</v>
      </c>
      <c r="AO152">
        <v>3</v>
      </c>
      <c r="AP152">
        <v>62</v>
      </c>
      <c r="AQ152">
        <v>3</v>
      </c>
      <c r="AR152">
        <v>0</v>
      </c>
      <c r="AS152">
        <v>0</v>
      </c>
      <c r="AT152">
        <v>0</v>
      </c>
      <c r="AU152">
        <v>0</v>
      </c>
      <c r="AV152">
        <v>0</v>
      </c>
      <c r="AW152">
        <v>0</v>
      </c>
      <c r="AX152">
        <v>0</v>
      </c>
      <c r="AY152">
        <v>0</v>
      </c>
      <c r="AZ152">
        <v>0</v>
      </c>
      <c r="BA152">
        <v>0</v>
      </c>
      <c r="BB152">
        <v>0</v>
      </c>
      <c r="BC152">
        <v>0</v>
      </c>
      <c r="BD152">
        <v>0</v>
      </c>
      <c r="BE152">
        <v>0</v>
      </c>
      <c r="BF152">
        <v>0</v>
      </c>
      <c r="BG152">
        <v>0</v>
      </c>
      <c r="BH152">
        <v>10</v>
      </c>
      <c r="BI152">
        <v>0</v>
      </c>
      <c r="BJ152">
        <v>2</v>
      </c>
      <c r="BK152">
        <v>1</v>
      </c>
      <c r="BL152">
        <v>10</v>
      </c>
      <c r="BM152">
        <v>0</v>
      </c>
      <c r="BN152">
        <v>3</v>
      </c>
      <c r="BO152">
        <v>1</v>
      </c>
      <c r="BP152">
        <v>0</v>
      </c>
      <c r="BQ152">
        <v>0</v>
      </c>
      <c r="BR152">
        <v>0</v>
      </c>
      <c r="BS152">
        <v>0</v>
      </c>
      <c r="BT152">
        <v>0</v>
      </c>
      <c r="BU152">
        <v>0</v>
      </c>
      <c r="BV152">
        <v>0</v>
      </c>
      <c r="BW152">
        <v>0</v>
      </c>
      <c r="BX152">
        <v>34</v>
      </c>
      <c r="BY152">
        <v>0</v>
      </c>
      <c r="BZ152">
        <v>0</v>
      </c>
      <c r="CA152">
        <v>0</v>
      </c>
      <c r="CB152">
        <v>33</v>
      </c>
      <c r="CC152">
        <v>0</v>
      </c>
      <c r="CD152">
        <v>0</v>
      </c>
      <c r="CE152">
        <v>0</v>
      </c>
      <c r="CF152">
        <v>44</v>
      </c>
      <c r="CG152">
        <v>0</v>
      </c>
      <c r="CH152">
        <v>2</v>
      </c>
      <c r="CI152">
        <v>1</v>
      </c>
      <c r="CJ152">
        <v>43</v>
      </c>
      <c r="CK152">
        <v>0</v>
      </c>
      <c r="CL152">
        <v>3</v>
      </c>
      <c r="CM152">
        <v>1</v>
      </c>
      <c r="CN152">
        <v>17</v>
      </c>
      <c r="CO152">
        <v>9</v>
      </c>
      <c r="CP152">
        <v>8</v>
      </c>
      <c r="CQ152">
        <v>0</v>
      </c>
      <c r="CR152">
        <v>0.45614035087719296</v>
      </c>
      <c r="CS152">
        <v>1</v>
      </c>
      <c r="CT152">
        <v>1</v>
      </c>
      <c r="CU152">
        <v>0</v>
      </c>
      <c r="CV152">
        <v>0</v>
      </c>
      <c r="CW152">
        <v>0</v>
      </c>
      <c r="CX152">
        <v>0</v>
      </c>
      <c r="CY152">
        <v>0</v>
      </c>
      <c r="CZ152">
        <v>0</v>
      </c>
      <c r="DA152">
        <v>1</v>
      </c>
      <c r="DB152">
        <v>7</v>
      </c>
      <c r="DC152">
        <v>0</v>
      </c>
      <c r="DD152">
        <v>0</v>
      </c>
      <c r="DE152">
        <v>0</v>
      </c>
      <c r="DF152">
        <v>1</v>
      </c>
      <c r="DG152">
        <v>0</v>
      </c>
      <c r="DH152">
        <v>0</v>
      </c>
      <c r="DI152">
        <v>0</v>
      </c>
      <c r="DJ152">
        <v>0</v>
      </c>
      <c r="DK152" s="664"/>
      <c r="DL152" s="398">
        <v>0</v>
      </c>
      <c r="DM152" s="303">
        <v>0</v>
      </c>
      <c r="DN152" s="303">
        <v>0</v>
      </c>
      <c r="DO152" s="393">
        <v>0</v>
      </c>
      <c r="DP152" s="303">
        <v>0</v>
      </c>
      <c r="DQ152" s="303">
        <v>0</v>
      </c>
      <c r="DR152" s="303">
        <v>0</v>
      </c>
      <c r="DS152" s="393">
        <v>0</v>
      </c>
      <c r="DT152" s="303">
        <v>0</v>
      </c>
      <c r="DU152" s="303">
        <v>0</v>
      </c>
      <c r="DV152" s="303">
        <v>0</v>
      </c>
      <c r="DW152" s="303">
        <v>0</v>
      </c>
      <c r="DX152" s="303">
        <v>0</v>
      </c>
      <c r="DY152" s="303">
        <v>0</v>
      </c>
      <c r="DZ152" s="303">
        <v>0</v>
      </c>
      <c r="EA152" s="303">
        <v>0</v>
      </c>
      <c r="EB152" s="303">
        <v>0</v>
      </c>
      <c r="EC152" s="303">
        <v>0</v>
      </c>
      <c r="ED152" s="398">
        <v>0</v>
      </c>
      <c r="EE152" s="303">
        <v>0</v>
      </c>
      <c r="EF152" s="303">
        <v>0</v>
      </c>
      <c r="EG152" s="393">
        <v>0</v>
      </c>
      <c r="EH152" s="910">
        <v>0</v>
      </c>
      <c r="EI152" s="398">
        <v>57</v>
      </c>
      <c r="EJ152" s="393" t="b">
        <v>0</v>
      </c>
      <c r="EK152" s="971">
        <v>57</v>
      </c>
      <c r="EL152" s="971">
        <v>65</v>
      </c>
      <c r="EM152" s="396">
        <v>0</v>
      </c>
      <c r="EN152" s="396">
        <v>1</v>
      </c>
      <c r="EO152" s="396">
        <v>0</v>
      </c>
      <c r="EP152" s="971">
        <v>65</v>
      </c>
      <c r="EQ152" s="396">
        <v>0</v>
      </c>
      <c r="ER152" s="396">
        <v>1</v>
      </c>
      <c r="ES152" s="396">
        <v>0</v>
      </c>
      <c r="ET152" s="664"/>
      <c r="EU152" s="303"/>
      <c r="EV152" s="396" t="s">
        <v>522</v>
      </c>
      <c r="EW152" s="396" t="s">
        <v>353</v>
      </c>
      <c r="EX152" s="396" t="s">
        <v>354</v>
      </c>
      <c r="EY152" s="396">
        <v>65</v>
      </c>
      <c r="EZ152" s="396" t="s">
        <v>12</v>
      </c>
      <c r="FA152" s="396" t="s">
        <v>232</v>
      </c>
      <c r="FB152" s="396" t="s">
        <v>9</v>
      </c>
      <c r="FC152" s="396" t="s">
        <v>232</v>
      </c>
      <c r="FD152" s="396" t="s">
        <v>358</v>
      </c>
    </row>
    <row r="153" spans="1:160" customFormat="1">
      <c r="A153">
        <v>2129</v>
      </c>
      <c r="B153">
        <v>1</v>
      </c>
      <c r="H153">
        <v>700</v>
      </c>
      <c r="I153">
        <v>41</v>
      </c>
      <c r="J153">
        <v>1</v>
      </c>
      <c r="K153">
        <v>0</v>
      </c>
      <c r="L153">
        <v>1</v>
      </c>
      <c r="M153">
        <v>0</v>
      </c>
      <c r="N153" s="1250" t="s">
        <v>522</v>
      </c>
      <c r="O153" s="1250">
        <v>0</v>
      </c>
      <c r="P153">
        <v>4</v>
      </c>
      <c r="Q153">
        <v>1</v>
      </c>
      <c r="R153">
        <v>4</v>
      </c>
      <c r="S153">
        <v>1</v>
      </c>
      <c r="T153">
        <v>0</v>
      </c>
      <c r="U153">
        <v>0</v>
      </c>
      <c r="V153">
        <v>0</v>
      </c>
      <c r="W153">
        <v>0</v>
      </c>
      <c r="X153">
        <v>4</v>
      </c>
      <c r="Y153">
        <v>1</v>
      </c>
      <c r="Z153">
        <v>4</v>
      </c>
      <c r="AA153">
        <v>1</v>
      </c>
      <c r="AB153">
        <v>0</v>
      </c>
      <c r="AC153">
        <v>0</v>
      </c>
      <c r="AD153">
        <v>0</v>
      </c>
      <c r="AE153">
        <v>0</v>
      </c>
      <c r="AF153">
        <v>0</v>
      </c>
      <c r="AG153">
        <v>0</v>
      </c>
      <c r="AH153">
        <v>0</v>
      </c>
      <c r="AI153">
        <v>0</v>
      </c>
      <c r="AJ153">
        <v>0</v>
      </c>
      <c r="AK153">
        <v>0</v>
      </c>
      <c r="AL153">
        <v>0</v>
      </c>
      <c r="AM153">
        <v>0</v>
      </c>
      <c r="AN153">
        <v>4</v>
      </c>
      <c r="AO153">
        <v>1</v>
      </c>
      <c r="AP153">
        <v>4</v>
      </c>
      <c r="AQ153">
        <v>1</v>
      </c>
      <c r="AR153">
        <v>0</v>
      </c>
      <c r="AS153">
        <v>0</v>
      </c>
      <c r="AT153">
        <v>0</v>
      </c>
      <c r="AU153">
        <v>0</v>
      </c>
      <c r="AV153">
        <v>0</v>
      </c>
      <c r="AW153">
        <v>0</v>
      </c>
      <c r="AX153">
        <v>0</v>
      </c>
      <c r="AY153">
        <v>0</v>
      </c>
      <c r="AZ153">
        <v>0</v>
      </c>
      <c r="BA153">
        <v>0</v>
      </c>
      <c r="BB153">
        <v>0</v>
      </c>
      <c r="BC153">
        <v>0</v>
      </c>
      <c r="BD153">
        <v>0</v>
      </c>
      <c r="BE153">
        <v>0</v>
      </c>
      <c r="BF153">
        <v>0</v>
      </c>
      <c r="BG153">
        <v>0</v>
      </c>
      <c r="BH153">
        <v>0</v>
      </c>
      <c r="BI153">
        <v>0</v>
      </c>
      <c r="BJ153">
        <v>1</v>
      </c>
      <c r="BK153">
        <v>0</v>
      </c>
      <c r="BL153">
        <v>0</v>
      </c>
      <c r="BM153">
        <v>0</v>
      </c>
      <c r="BN153">
        <v>1</v>
      </c>
      <c r="BO153">
        <v>0</v>
      </c>
      <c r="BP153">
        <v>0</v>
      </c>
      <c r="BQ153">
        <v>0</v>
      </c>
      <c r="BR153">
        <v>0</v>
      </c>
      <c r="BS153">
        <v>0</v>
      </c>
      <c r="BT153">
        <v>0</v>
      </c>
      <c r="BU153">
        <v>0</v>
      </c>
      <c r="BV153">
        <v>0</v>
      </c>
      <c r="BW153">
        <v>0</v>
      </c>
      <c r="BX153">
        <v>4</v>
      </c>
      <c r="BY153">
        <v>0</v>
      </c>
      <c r="BZ153">
        <v>0</v>
      </c>
      <c r="CA153">
        <v>0</v>
      </c>
      <c r="CB153">
        <v>4</v>
      </c>
      <c r="CC153">
        <v>0</v>
      </c>
      <c r="CD153">
        <v>0</v>
      </c>
      <c r="CE153">
        <v>0</v>
      </c>
      <c r="CF153">
        <v>4</v>
      </c>
      <c r="CG153">
        <v>0</v>
      </c>
      <c r="CH153">
        <v>1</v>
      </c>
      <c r="CI153">
        <v>0</v>
      </c>
      <c r="CJ153">
        <v>4</v>
      </c>
      <c r="CK153">
        <v>0</v>
      </c>
      <c r="CL153">
        <v>1</v>
      </c>
      <c r="CM153">
        <v>0</v>
      </c>
      <c r="CN153">
        <v>0</v>
      </c>
      <c r="CO153">
        <v>0</v>
      </c>
      <c r="CP153">
        <v>0</v>
      </c>
      <c r="CQ153">
        <v>0</v>
      </c>
      <c r="CR153">
        <v>0</v>
      </c>
      <c r="CS153">
        <v>0</v>
      </c>
      <c r="CT153">
        <v>0</v>
      </c>
      <c r="CU153">
        <v>0</v>
      </c>
      <c r="CV153">
        <v>0</v>
      </c>
      <c r="CW153">
        <v>0</v>
      </c>
      <c r="CX153">
        <v>0</v>
      </c>
      <c r="CY153">
        <v>0</v>
      </c>
      <c r="CZ153">
        <v>0</v>
      </c>
      <c r="DA153">
        <v>0</v>
      </c>
      <c r="DB153">
        <v>0</v>
      </c>
      <c r="DC153">
        <v>0</v>
      </c>
      <c r="DD153">
        <v>0</v>
      </c>
      <c r="DE153">
        <v>0</v>
      </c>
      <c r="DF153">
        <v>0</v>
      </c>
      <c r="DG153">
        <v>0</v>
      </c>
      <c r="DH153">
        <v>0</v>
      </c>
      <c r="DI153">
        <v>0</v>
      </c>
      <c r="DJ153">
        <v>0</v>
      </c>
      <c r="DK153" s="664"/>
      <c r="DL153" s="398">
        <v>0</v>
      </c>
      <c r="DM153" s="303">
        <v>0</v>
      </c>
      <c r="DN153" s="303">
        <v>0</v>
      </c>
      <c r="DO153" s="393">
        <v>0</v>
      </c>
      <c r="DP153" s="303">
        <v>0</v>
      </c>
      <c r="DQ153" s="303">
        <v>0</v>
      </c>
      <c r="DR153" s="303">
        <v>0</v>
      </c>
      <c r="DS153" s="393">
        <v>0</v>
      </c>
      <c r="DT153" s="303">
        <v>0</v>
      </c>
      <c r="DU153" s="303">
        <v>0</v>
      </c>
      <c r="DV153" s="303">
        <v>0</v>
      </c>
      <c r="DW153" s="303">
        <v>0</v>
      </c>
      <c r="DX153" s="303">
        <v>0</v>
      </c>
      <c r="DY153" s="303">
        <v>0</v>
      </c>
      <c r="DZ153" s="303">
        <v>0</v>
      </c>
      <c r="EA153" s="303">
        <v>0</v>
      </c>
      <c r="EB153" s="303">
        <v>0</v>
      </c>
      <c r="EC153" s="303">
        <v>0</v>
      </c>
      <c r="ED153" s="398">
        <v>0</v>
      </c>
      <c r="EE153" s="303">
        <v>0</v>
      </c>
      <c r="EF153" s="303">
        <v>0</v>
      </c>
      <c r="EG153" s="393">
        <v>0</v>
      </c>
      <c r="EH153" s="910">
        <v>0</v>
      </c>
      <c r="EI153" s="398">
        <v>5</v>
      </c>
      <c r="EJ153" s="393" t="b">
        <v>1</v>
      </c>
      <c r="EK153" s="971">
        <v>0</v>
      </c>
      <c r="EL153" s="971">
        <v>0</v>
      </c>
      <c r="EM153" s="396">
        <v>0</v>
      </c>
      <c r="EN153" s="396">
        <v>0</v>
      </c>
      <c r="EO153" s="396">
        <v>0</v>
      </c>
      <c r="EP153" s="971">
        <v>0</v>
      </c>
      <c r="EQ153" s="396">
        <v>0</v>
      </c>
      <c r="ER153" s="396">
        <v>0</v>
      </c>
      <c r="ES153" s="396">
        <v>0</v>
      </c>
      <c r="ET153" s="664"/>
      <c r="EU153" s="303"/>
      <c r="EV153" s="396" t="s">
        <v>522</v>
      </c>
      <c r="EW153" s="396" t="s">
        <v>353</v>
      </c>
      <c r="EX153" s="396" t="s">
        <v>354</v>
      </c>
      <c r="EY153" s="396">
        <v>5</v>
      </c>
      <c r="EZ153" s="396" t="s">
        <v>11</v>
      </c>
      <c r="FA153" s="396" t="s">
        <v>232</v>
      </c>
      <c r="FB153" s="396" t="s">
        <v>9</v>
      </c>
      <c r="FC153" s="396" t="s">
        <v>232</v>
      </c>
      <c r="FD153" s="396" t="s">
        <v>358</v>
      </c>
    </row>
    <row r="154" spans="1:160" customFormat="1">
      <c r="A154">
        <v>2130</v>
      </c>
      <c r="B154">
        <v>1</v>
      </c>
      <c r="H154">
        <v>700</v>
      </c>
      <c r="I154">
        <v>8</v>
      </c>
      <c r="J154">
        <v>1</v>
      </c>
      <c r="K154">
        <v>0</v>
      </c>
      <c r="L154">
        <v>1</v>
      </c>
      <c r="M154">
        <v>0</v>
      </c>
      <c r="N154" s="1250" t="s">
        <v>522</v>
      </c>
      <c r="O154" s="1250">
        <v>0</v>
      </c>
      <c r="P154">
        <v>28</v>
      </c>
      <c r="Q154">
        <v>1</v>
      </c>
      <c r="R154">
        <v>26</v>
      </c>
      <c r="S154">
        <v>1</v>
      </c>
      <c r="T154">
        <v>0</v>
      </c>
      <c r="U154">
        <v>0</v>
      </c>
      <c r="V154">
        <v>0</v>
      </c>
      <c r="W154">
        <v>1</v>
      </c>
      <c r="X154">
        <v>28</v>
      </c>
      <c r="Y154">
        <v>1</v>
      </c>
      <c r="Z154">
        <v>26</v>
      </c>
      <c r="AA154">
        <v>2</v>
      </c>
      <c r="AB154">
        <v>2</v>
      </c>
      <c r="AC154">
        <v>0</v>
      </c>
      <c r="AD154">
        <v>2</v>
      </c>
      <c r="AE154">
        <v>0</v>
      </c>
      <c r="AF154">
        <v>0</v>
      </c>
      <c r="AG154">
        <v>0</v>
      </c>
      <c r="AH154">
        <v>0</v>
      </c>
      <c r="AI154">
        <v>0</v>
      </c>
      <c r="AJ154">
        <v>2</v>
      </c>
      <c r="AK154">
        <v>0</v>
      </c>
      <c r="AL154">
        <v>2</v>
      </c>
      <c r="AM154">
        <v>0</v>
      </c>
      <c r="AN154">
        <v>32</v>
      </c>
      <c r="AO154">
        <v>1</v>
      </c>
      <c r="AP154">
        <v>30</v>
      </c>
      <c r="AQ154">
        <v>2</v>
      </c>
      <c r="AR154">
        <v>0</v>
      </c>
      <c r="AS154">
        <v>0</v>
      </c>
      <c r="AT154">
        <v>0</v>
      </c>
      <c r="AU154">
        <v>0</v>
      </c>
      <c r="AV154">
        <v>0</v>
      </c>
      <c r="AW154">
        <v>0</v>
      </c>
      <c r="AX154">
        <v>0</v>
      </c>
      <c r="AY154">
        <v>0</v>
      </c>
      <c r="AZ154">
        <v>0</v>
      </c>
      <c r="BA154">
        <v>0</v>
      </c>
      <c r="BB154">
        <v>0</v>
      </c>
      <c r="BC154">
        <v>0</v>
      </c>
      <c r="BD154">
        <v>0</v>
      </c>
      <c r="BE154">
        <v>0</v>
      </c>
      <c r="BF154">
        <v>0</v>
      </c>
      <c r="BG154">
        <v>0</v>
      </c>
      <c r="BH154">
        <v>5</v>
      </c>
      <c r="BI154">
        <v>0</v>
      </c>
      <c r="BJ154">
        <v>1</v>
      </c>
      <c r="BK154">
        <v>0</v>
      </c>
      <c r="BL154">
        <v>6</v>
      </c>
      <c r="BM154">
        <v>0</v>
      </c>
      <c r="BN154">
        <v>2</v>
      </c>
      <c r="BO154">
        <v>1</v>
      </c>
      <c r="BP154">
        <v>0</v>
      </c>
      <c r="BQ154">
        <v>0</v>
      </c>
      <c r="BR154">
        <v>0</v>
      </c>
      <c r="BS154">
        <v>0</v>
      </c>
      <c r="BT154">
        <v>0</v>
      </c>
      <c r="BU154">
        <v>0</v>
      </c>
      <c r="BV154">
        <v>0</v>
      </c>
      <c r="BW154">
        <v>0</v>
      </c>
      <c r="BX154">
        <v>23</v>
      </c>
      <c r="BY154">
        <v>0</v>
      </c>
      <c r="BZ154">
        <v>0</v>
      </c>
      <c r="CA154">
        <v>0</v>
      </c>
      <c r="CB154">
        <v>20</v>
      </c>
      <c r="CC154">
        <v>0</v>
      </c>
      <c r="CD154">
        <v>0</v>
      </c>
      <c r="CE154">
        <v>0</v>
      </c>
      <c r="CF154">
        <v>28</v>
      </c>
      <c r="CG154">
        <v>0</v>
      </c>
      <c r="CH154">
        <v>1</v>
      </c>
      <c r="CI154">
        <v>0</v>
      </c>
      <c r="CJ154">
        <v>26</v>
      </c>
      <c r="CK154">
        <v>0</v>
      </c>
      <c r="CL154">
        <v>2</v>
      </c>
      <c r="CM154">
        <v>1</v>
      </c>
      <c r="CN154">
        <v>2</v>
      </c>
      <c r="CO154">
        <v>3</v>
      </c>
      <c r="CP154">
        <v>3</v>
      </c>
      <c r="CQ154">
        <v>0</v>
      </c>
      <c r="CR154">
        <v>0.15151515151515152</v>
      </c>
      <c r="CS154">
        <v>0</v>
      </c>
      <c r="CT154">
        <v>0</v>
      </c>
      <c r="CU154">
        <v>0</v>
      </c>
      <c r="CV154">
        <v>0</v>
      </c>
      <c r="CW154">
        <v>0</v>
      </c>
      <c r="CX154">
        <v>0</v>
      </c>
      <c r="CY154">
        <v>0</v>
      </c>
      <c r="CZ154">
        <v>0</v>
      </c>
      <c r="DA154">
        <v>0</v>
      </c>
      <c r="DB154">
        <v>4</v>
      </c>
      <c r="DC154">
        <v>0</v>
      </c>
      <c r="DD154">
        <v>0</v>
      </c>
      <c r="DE154">
        <v>0</v>
      </c>
      <c r="DF154">
        <v>0</v>
      </c>
      <c r="DG154">
        <v>1</v>
      </c>
      <c r="DH154">
        <v>0</v>
      </c>
      <c r="DI154">
        <v>0</v>
      </c>
      <c r="DJ154">
        <v>0</v>
      </c>
      <c r="DK154" s="664"/>
      <c r="DL154" s="398">
        <v>0</v>
      </c>
      <c r="DM154" s="303">
        <v>0</v>
      </c>
      <c r="DN154" s="303">
        <v>0</v>
      </c>
      <c r="DO154" s="393">
        <v>0</v>
      </c>
      <c r="DP154" s="303">
        <v>0</v>
      </c>
      <c r="DQ154" s="303">
        <v>0</v>
      </c>
      <c r="DR154" s="303">
        <v>0</v>
      </c>
      <c r="DS154" s="393">
        <v>0</v>
      </c>
      <c r="DT154" s="303">
        <v>0</v>
      </c>
      <c r="DU154" s="303">
        <v>0</v>
      </c>
      <c r="DV154" s="303">
        <v>0</v>
      </c>
      <c r="DW154" s="303">
        <v>0</v>
      </c>
      <c r="DX154" s="303">
        <v>0</v>
      </c>
      <c r="DY154" s="303">
        <v>0</v>
      </c>
      <c r="DZ154" s="303">
        <v>0</v>
      </c>
      <c r="EA154" s="303">
        <v>0</v>
      </c>
      <c r="EB154" s="303">
        <v>0</v>
      </c>
      <c r="EC154" s="303">
        <v>0</v>
      </c>
      <c r="ED154" s="398">
        <v>0</v>
      </c>
      <c r="EE154" s="303">
        <v>0</v>
      </c>
      <c r="EF154" s="303">
        <v>0</v>
      </c>
      <c r="EG154" s="393">
        <v>0</v>
      </c>
      <c r="EH154" s="910">
        <v>0</v>
      </c>
      <c r="EI154" s="398">
        <v>33</v>
      </c>
      <c r="EJ154" s="393" t="b">
        <v>0</v>
      </c>
      <c r="EK154" s="971">
        <v>28</v>
      </c>
      <c r="EL154" s="971">
        <v>0</v>
      </c>
      <c r="EM154" s="396">
        <v>0</v>
      </c>
      <c r="EN154" s="396">
        <v>0</v>
      </c>
      <c r="EO154" s="396">
        <v>0</v>
      </c>
      <c r="EP154" s="971">
        <v>32</v>
      </c>
      <c r="EQ154" s="396">
        <v>0</v>
      </c>
      <c r="ER154" s="396">
        <v>1</v>
      </c>
      <c r="ES154" s="396">
        <v>0</v>
      </c>
      <c r="ET154" s="664"/>
      <c r="EU154" s="303"/>
      <c r="EV154" s="396" t="s">
        <v>522</v>
      </c>
      <c r="EW154" s="396" t="s">
        <v>353</v>
      </c>
      <c r="EX154" s="396" t="s">
        <v>354</v>
      </c>
      <c r="EY154" s="396">
        <v>32</v>
      </c>
      <c r="EZ154" s="396" t="s">
        <v>12</v>
      </c>
      <c r="FA154" s="396" t="s">
        <v>232</v>
      </c>
      <c r="FB154" s="396" t="s">
        <v>9</v>
      </c>
      <c r="FC154" s="396" t="s">
        <v>232</v>
      </c>
      <c r="FD154" s="396" t="s">
        <v>366</v>
      </c>
    </row>
    <row r="155" spans="1:160" customFormat="1">
      <c r="A155">
        <v>2131</v>
      </c>
      <c r="B155">
        <v>1</v>
      </c>
      <c r="H155">
        <v>700</v>
      </c>
      <c r="I155">
        <v>41</v>
      </c>
      <c r="J155">
        <v>1</v>
      </c>
      <c r="K155">
        <v>0</v>
      </c>
      <c r="L155">
        <v>1</v>
      </c>
      <c r="M155">
        <v>0</v>
      </c>
      <c r="N155" s="1250" t="s">
        <v>522</v>
      </c>
      <c r="O155" s="1250">
        <v>0</v>
      </c>
      <c r="P155">
        <v>15</v>
      </c>
      <c r="Q155">
        <v>3</v>
      </c>
      <c r="R155">
        <v>15</v>
      </c>
      <c r="S155">
        <v>3</v>
      </c>
      <c r="T155">
        <v>0</v>
      </c>
      <c r="U155">
        <v>0</v>
      </c>
      <c r="V155">
        <v>0</v>
      </c>
      <c r="W155">
        <v>0</v>
      </c>
      <c r="X155">
        <v>15</v>
      </c>
      <c r="Y155">
        <v>3</v>
      </c>
      <c r="Z155">
        <v>15</v>
      </c>
      <c r="AA155">
        <v>3</v>
      </c>
      <c r="AB155">
        <v>3</v>
      </c>
      <c r="AC155">
        <v>0</v>
      </c>
      <c r="AD155">
        <v>1</v>
      </c>
      <c r="AE155">
        <v>0</v>
      </c>
      <c r="AF155">
        <v>0</v>
      </c>
      <c r="AG155">
        <v>0</v>
      </c>
      <c r="AH155">
        <v>0</v>
      </c>
      <c r="AI155">
        <v>0</v>
      </c>
      <c r="AJ155">
        <v>2</v>
      </c>
      <c r="AK155">
        <v>0</v>
      </c>
      <c r="AL155">
        <v>2</v>
      </c>
      <c r="AM155">
        <v>0</v>
      </c>
      <c r="AN155">
        <v>20</v>
      </c>
      <c r="AO155">
        <v>3</v>
      </c>
      <c r="AP155">
        <v>18</v>
      </c>
      <c r="AQ155">
        <v>3</v>
      </c>
      <c r="AR155">
        <v>0</v>
      </c>
      <c r="AS155">
        <v>0</v>
      </c>
      <c r="AT155">
        <v>0</v>
      </c>
      <c r="AU155">
        <v>0</v>
      </c>
      <c r="AV155">
        <v>0</v>
      </c>
      <c r="AW155">
        <v>0</v>
      </c>
      <c r="AX155">
        <v>0</v>
      </c>
      <c r="AY155">
        <v>0</v>
      </c>
      <c r="AZ155">
        <v>0</v>
      </c>
      <c r="BA155">
        <v>0</v>
      </c>
      <c r="BB155">
        <v>0</v>
      </c>
      <c r="BC155">
        <v>0</v>
      </c>
      <c r="BD155">
        <v>0</v>
      </c>
      <c r="BE155">
        <v>0</v>
      </c>
      <c r="BF155">
        <v>0</v>
      </c>
      <c r="BG155">
        <v>0</v>
      </c>
      <c r="BH155">
        <v>2</v>
      </c>
      <c r="BI155">
        <v>0</v>
      </c>
      <c r="BJ155">
        <v>3</v>
      </c>
      <c r="BK155">
        <v>0</v>
      </c>
      <c r="BL155">
        <v>2</v>
      </c>
      <c r="BM155">
        <v>0</v>
      </c>
      <c r="BN155">
        <v>3</v>
      </c>
      <c r="BO155">
        <v>0</v>
      </c>
      <c r="BP155">
        <v>0</v>
      </c>
      <c r="BQ155">
        <v>0</v>
      </c>
      <c r="BR155">
        <v>0</v>
      </c>
      <c r="BS155">
        <v>0</v>
      </c>
      <c r="BT155">
        <v>0</v>
      </c>
      <c r="BU155">
        <v>0</v>
      </c>
      <c r="BV155">
        <v>0</v>
      </c>
      <c r="BW155">
        <v>0</v>
      </c>
      <c r="BX155">
        <v>13</v>
      </c>
      <c r="BY155">
        <v>0</v>
      </c>
      <c r="BZ155">
        <v>0</v>
      </c>
      <c r="CA155">
        <v>0</v>
      </c>
      <c r="CB155">
        <v>13</v>
      </c>
      <c r="CC155">
        <v>0</v>
      </c>
      <c r="CD155">
        <v>0</v>
      </c>
      <c r="CE155">
        <v>0</v>
      </c>
      <c r="CF155">
        <v>15</v>
      </c>
      <c r="CG155">
        <v>0</v>
      </c>
      <c r="CH155">
        <v>3</v>
      </c>
      <c r="CI155">
        <v>0</v>
      </c>
      <c r="CJ155">
        <v>15</v>
      </c>
      <c r="CK155">
        <v>0</v>
      </c>
      <c r="CL155">
        <v>3</v>
      </c>
      <c r="CM155">
        <v>0</v>
      </c>
      <c r="CN155">
        <v>0</v>
      </c>
      <c r="CO155">
        <v>2</v>
      </c>
      <c r="CP155">
        <v>2</v>
      </c>
      <c r="CQ155">
        <v>0</v>
      </c>
      <c r="CR155">
        <v>8.6956521739130432E-2</v>
      </c>
      <c r="CS155">
        <v>1</v>
      </c>
      <c r="CT155">
        <v>1</v>
      </c>
      <c r="CU155">
        <v>0</v>
      </c>
      <c r="CV155">
        <v>0</v>
      </c>
      <c r="CW155">
        <v>0</v>
      </c>
      <c r="CX155">
        <v>0</v>
      </c>
      <c r="CY155">
        <v>0</v>
      </c>
      <c r="CZ155">
        <v>0</v>
      </c>
      <c r="DA155">
        <v>0</v>
      </c>
      <c r="DB155">
        <v>2</v>
      </c>
      <c r="DC155">
        <v>0</v>
      </c>
      <c r="DD155">
        <v>0</v>
      </c>
      <c r="DE155">
        <v>0</v>
      </c>
      <c r="DF155">
        <v>0</v>
      </c>
      <c r="DG155">
        <v>1</v>
      </c>
      <c r="DH155">
        <v>0</v>
      </c>
      <c r="DI155">
        <v>0</v>
      </c>
      <c r="DJ155">
        <v>0</v>
      </c>
      <c r="DK155" s="664"/>
      <c r="DL155" s="398">
        <v>0</v>
      </c>
      <c r="DM155" s="303">
        <v>0</v>
      </c>
      <c r="DN155" s="303">
        <v>0</v>
      </c>
      <c r="DO155" s="393">
        <v>0</v>
      </c>
      <c r="DP155" s="303">
        <v>0</v>
      </c>
      <c r="DQ155" s="303">
        <v>0</v>
      </c>
      <c r="DR155" s="303">
        <v>0</v>
      </c>
      <c r="DS155" s="393">
        <v>0</v>
      </c>
      <c r="DT155" s="303">
        <v>0</v>
      </c>
      <c r="DU155" s="303">
        <v>0</v>
      </c>
      <c r="DV155" s="303">
        <v>0</v>
      </c>
      <c r="DW155" s="303">
        <v>0</v>
      </c>
      <c r="DX155" s="303">
        <v>0</v>
      </c>
      <c r="DY155" s="303">
        <v>0</v>
      </c>
      <c r="DZ155" s="303">
        <v>0</v>
      </c>
      <c r="EA155" s="303">
        <v>0</v>
      </c>
      <c r="EB155" s="303">
        <v>0</v>
      </c>
      <c r="EC155" s="303">
        <v>0</v>
      </c>
      <c r="ED155" s="398">
        <v>0</v>
      </c>
      <c r="EE155" s="303">
        <v>0</v>
      </c>
      <c r="EF155" s="303">
        <v>0</v>
      </c>
      <c r="EG155" s="393">
        <v>0</v>
      </c>
      <c r="EH155" s="910">
        <v>0</v>
      </c>
      <c r="EI155" s="398">
        <v>23</v>
      </c>
      <c r="EJ155" s="393" t="b">
        <v>0</v>
      </c>
      <c r="EK155" s="971">
        <v>18</v>
      </c>
      <c r="EL155" s="971">
        <v>21</v>
      </c>
      <c r="EM155" s="396">
        <v>0</v>
      </c>
      <c r="EN155" s="396">
        <v>1</v>
      </c>
      <c r="EO155" s="396">
        <v>0</v>
      </c>
      <c r="EP155" s="971">
        <v>21</v>
      </c>
      <c r="EQ155" s="396">
        <v>0</v>
      </c>
      <c r="ER155" s="396">
        <v>1</v>
      </c>
      <c r="ES155" s="396">
        <v>0</v>
      </c>
      <c r="ET155" s="664"/>
      <c r="EU155" s="303"/>
      <c r="EV155" s="396" t="s">
        <v>522</v>
      </c>
      <c r="EW155" s="396" t="s">
        <v>353</v>
      </c>
      <c r="EX155" s="396" t="s">
        <v>354</v>
      </c>
      <c r="EY155" s="396">
        <v>21</v>
      </c>
      <c r="EZ155" s="396" t="s">
        <v>12</v>
      </c>
      <c r="FA155" s="396" t="s">
        <v>232</v>
      </c>
      <c r="FB155" s="396" t="s">
        <v>9</v>
      </c>
      <c r="FC155" s="396" t="s">
        <v>232</v>
      </c>
      <c r="FD155" s="396" t="s">
        <v>358</v>
      </c>
    </row>
    <row r="156" spans="1:160" customFormat="1">
      <c r="A156">
        <v>2132</v>
      </c>
      <c r="B156">
        <v>1</v>
      </c>
      <c r="H156">
        <v>700</v>
      </c>
      <c r="I156">
        <v>43</v>
      </c>
      <c r="J156">
        <v>1</v>
      </c>
      <c r="K156">
        <v>0</v>
      </c>
      <c r="L156">
        <v>1</v>
      </c>
      <c r="M156">
        <v>0</v>
      </c>
      <c r="N156" s="1250" t="s">
        <v>522</v>
      </c>
      <c r="O156" s="1250">
        <v>0</v>
      </c>
      <c r="P156">
        <v>6</v>
      </c>
      <c r="Q156">
        <v>1</v>
      </c>
      <c r="R156">
        <v>6</v>
      </c>
      <c r="S156">
        <v>2</v>
      </c>
      <c r="T156">
        <v>0</v>
      </c>
      <c r="U156">
        <v>2</v>
      </c>
      <c r="V156">
        <v>0</v>
      </c>
      <c r="W156">
        <v>2</v>
      </c>
      <c r="X156">
        <v>6</v>
      </c>
      <c r="Y156">
        <v>3</v>
      </c>
      <c r="Z156">
        <v>6</v>
      </c>
      <c r="AA156">
        <v>4</v>
      </c>
      <c r="AB156">
        <v>3</v>
      </c>
      <c r="AC156">
        <v>0</v>
      </c>
      <c r="AD156">
        <v>1</v>
      </c>
      <c r="AE156">
        <v>0</v>
      </c>
      <c r="AF156">
        <v>0</v>
      </c>
      <c r="AG156">
        <v>0</v>
      </c>
      <c r="AH156">
        <v>0</v>
      </c>
      <c r="AI156">
        <v>0</v>
      </c>
      <c r="AJ156">
        <v>0</v>
      </c>
      <c r="AK156">
        <v>1</v>
      </c>
      <c r="AL156">
        <v>0</v>
      </c>
      <c r="AM156">
        <v>0</v>
      </c>
      <c r="AN156">
        <v>9</v>
      </c>
      <c r="AO156">
        <v>4</v>
      </c>
      <c r="AP156">
        <v>7</v>
      </c>
      <c r="AQ156">
        <v>4</v>
      </c>
      <c r="AR156">
        <v>0</v>
      </c>
      <c r="AS156">
        <v>0</v>
      </c>
      <c r="AT156">
        <v>0</v>
      </c>
      <c r="AU156">
        <v>0</v>
      </c>
      <c r="AV156">
        <v>0</v>
      </c>
      <c r="AW156">
        <v>0</v>
      </c>
      <c r="AX156">
        <v>0</v>
      </c>
      <c r="AY156">
        <v>0</v>
      </c>
      <c r="AZ156">
        <v>0</v>
      </c>
      <c r="BA156">
        <v>0</v>
      </c>
      <c r="BB156">
        <v>0</v>
      </c>
      <c r="BC156">
        <v>0</v>
      </c>
      <c r="BD156">
        <v>0</v>
      </c>
      <c r="BE156">
        <v>0</v>
      </c>
      <c r="BF156">
        <v>0</v>
      </c>
      <c r="BG156">
        <v>0</v>
      </c>
      <c r="BH156">
        <v>0</v>
      </c>
      <c r="BI156">
        <v>0</v>
      </c>
      <c r="BJ156">
        <v>3</v>
      </c>
      <c r="BK156">
        <v>2</v>
      </c>
      <c r="BL156">
        <v>0</v>
      </c>
      <c r="BM156">
        <v>0</v>
      </c>
      <c r="BN156">
        <v>4</v>
      </c>
      <c r="BO156">
        <v>2</v>
      </c>
      <c r="BP156">
        <v>0</v>
      </c>
      <c r="BQ156">
        <v>0</v>
      </c>
      <c r="BR156">
        <v>0</v>
      </c>
      <c r="BS156">
        <v>0</v>
      </c>
      <c r="BT156">
        <v>0</v>
      </c>
      <c r="BU156">
        <v>0</v>
      </c>
      <c r="BV156">
        <v>0</v>
      </c>
      <c r="BW156">
        <v>0</v>
      </c>
      <c r="BX156">
        <v>6</v>
      </c>
      <c r="BY156">
        <v>0</v>
      </c>
      <c r="BZ156">
        <v>0</v>
      </c>
      <c r="CA156">
        <v>0</v>
      </c>
      <c r="CB156">
        <v>6</v>
      </c>
      <c r="CC156">
        <v>0</v>
      </c>
      <c r="CD156">
        <v>0</v>
      </c>
      <c r="CE156">
        <v>0</v>
      </c>
      <c r="CF156">
        <v>6</v>
      </c>
      <c r="CG156">
        <v>0</v>
      </c>
      <c r="CH156">
        <v>3</v>
      </c>
      <c r="CI156">
        <v>2</v>
      </c>
      <c r="CJ156">
        <v>6</v>
      </c>
      <c r="CK156">
        <v>0</v>
      </c>
      <c r="CL156">
        <v>4</v>
      </c>
      <c r="CM156">
        <v>2</v>
      </c>
      <c r="CN156">
        <v>4</v>
      </c>
      <c r="CO156">
        <v>6</v>
      </c>
      <c r="CP156">
        <v>1</v>
      </c>
      <c r="CQ156">
        <v>0</v>
      </c>
      <c r="CR156">
        <v>0.76923076923076927</v>
      </c>
      <c r="CS156">
        <v>1</v>
      </c>
      <c r="CT156">
        <v>0</v>
      </c>
      <c r="CU156">
        <v>0</v>
      </c>
      <c r="CV156">
        <v>0</v>
      </c>
      <c r="CW156">
        <v>0</v>
      </c>
      <c r="CX156">
        <v>0</v>
      </c>
      <c r="CY156">
        <v>0</v>
      </c>
      <c r="CZ156">
        <v>1</v>
      </c>
      <c r="DA156">
        <v>0</v>
      </c>
      <c r="DB156">
        <v>5</v>
      </c>
      <c r="DC156">
        <v>0</v>
      </c>
      <c r="DD156">
        <v>0</v>
      </c>
      <c r="DE156">
        <v>0</v>
      </c>
      <c r="DF156">
        <v>1</v>
      </c>
      <c r="DG156">
        <v>0</v>
      </c>
      <c r="DH156">
        <v>0</v>
      </c>
      <c r="DI156">
        <v>0</v>
      </c>
      <c r="DJ156">
        <v>0</v>
      </c>
      <c r="DK156" s="664"/>
      <c r="DL156" s="398">
        <v>0</v>
      </c>
      <c r="DM156" s="303">
        <v>0</v>
      </c>
      <c r="DN156" s="303">
        <v>0</v>
      </c>
      <c r="DO156" s="393">
        <v>0</v>
      </c>
      <c r="DP156" s="303">
        <v>0</v>
      </c>
      <c r="DQ156" s="303">
        <v>0</v>
      </c>
      <c r="DR156" s="303">
        <v>0</v>
      </c>
      <c r="DS156" s="393">
        <v>0</v>
      </c>
      <c r="DT156" s="303">
        <v>0</v>
      </c>
      <c r="DU156" s="303">
        <v>0</v>
      </c>
      <c r="DV156" s="303">
        <v>0</v>
      </c>
      <c r="DW156" s="303">
        <v>0</v>
      </c>
      <c r="DX156" s="303">
        <v>0</v>
      </c>
      <c r="DY156" s="303">
        <v>0</v>
      </c>
      <c r="DZ156" s="303">
        <v>0</v>
      </c>
      <c r="EA156" s="303">
        <v>0</v>
      </c>
      <c r="EB156" s="303">
        <v>0</v>
      </c>
      <c r="EC156" s="303">
        <v>0</v>
      </c>
      <c r="ED156" s="398">
        <v>0</v>
      </c>
      <c r="EE156" s="303">
        <v>0</v>
      </c>
      <c r="EF156" s="303">
        <v>0</v>
      </c>
      <c r="EG156" s="393">
        <v>0</v>
      </c>
      <c r="EH156" s="910">
        <v>0</v>
      </c>
      <c r="EI156" s="398">
        <v>13</v>
      </c>
      <c r="EJ156" s="393" t="b">
        <v>0</v>
      </c>
      <c r="EK156" s="971">
        <v>5</v>
      </c>
      <c r="EL156" s="971">
        <v>11</v>
      </c>
      <c r="EM156" s="396">
        <v>0</v>
      </c>
      <c r="EN156" s="396">
        <v>1</v>
      </c>
      <c r="EO156" s="396">
        <v>0</v>
      </c>
      <c r="EP156" s="971">
        <v>11</v>
      </c>
      <c r="EQ156" s="396">
        <v>0</v>
      </c>
      <c r="ER156" s="396">
        <v>1</v>
      </c>
      <c r="ES156" s="396">
        <v>0</v>
      </c>
      <c r="ET156" s="664"/>
      <c r="EU156" s="303"/>
      <c r="EV156" s="396" t="s">
        <v>522</v>
      </c>
      <c r="EW156" s="396" t="s">
        <v>353</v>
      </c>
      <c r="EX156" s="396" t="s">
        <v>354</v>
      </c>
      <c r="EY156" s="396">
        <v>11</v>
      </c>
      <c r="EZ156" s="396" t="s">
        <v>11</v>
      </c>
      <c r="FA156" s="396" t="s">
        <v>232</v>
      </c>
      <c r="FB156" s="396" t="s">
        <v>9</v>
      </c>
      <c r="FC156" s="396" t="s">
        <v>232</v>
      </c>
      <c r="FD156" s="396" t="s">
        <v>358</v>
      </c>
    </row>
    <row r="157" spans="1:160" customFormat="1">
      <c r="A157">
        <v>2133</v>
      </c>
      <c r="B157">
        <v>1</v>
      </c>
      <c r="H157">
        <v>700</v>
      </c>
      <c r="I157">
        <v>41</v>
      </c>
      <c r="J157">
        <v>1</v>
      </c>
      <c r="K157">
        <v>0</v>
      </c>
      <c r="L157">
        <v>1</v>
      </c>
      <c r="M157">
        <v>0</v>
      </c>
      <c r="N157" s="1250" t="s">
        <v>522</v>
      </c>
      <c r="O157" s="1250">
        <v>0</v>
      </c>
      <c r="P157">
        <v>7</v>
      </c>
      <c r="Q157">
        <v>1</v>
      </c>
      <c r="R157">
        <v>8</v>
      </c>
      <c r="S157">
        <v>1</v>
      </c>
      <c r="T157">
        <v>2</v>
      </c>
      <c r="U157">
        <v>1</v>
      </c>
      <c r="V157">
        <v>2</v>
      </c>
      <c r="W157">
        <v>1</v>
      </c>
      <c r="X157">
        <v>9</v>
      </c>
      <c r="Y157">
        <v>2</v>
      </c>
      <c r="Z157">
        <v>10</v>
      </c>
      <c r="AA157">
        <v>2</v>
      </c>
      <c r="AB157">
        <v>2</v>
      </c>
      <c r="AC157">
        <v>0</v>
      </c>
      <c r="AD157">
        <v>1</v>
      </c>
      <c r="AE157">
        <v>0</v>
      </c>
      <c r="AF157">
        <v>0</v>
      </c>
      <c r="AG157">
        <v>0</v>
      </c>
      <c r="AH157">
        <v>1</v>
      </c>
      <c r="AI157">
        <v>0</v>
      </c>
      <c r="AJ157">
        <v>0</v>
      </c>
      <c r="AK157">
        <v>0</v>
      </c>
      <c r="AL157">
        <v>0</v>
      </c>
      <c r="AM157">
        <v>1</v>
      </c>
      <c r="AN157">
        <v>11</v>
      </c>
      <c r="AO157">
        <v>2</v>
      </c>
      <c r="AP157">
        <v>12</v>
      </c>
      <c r="AQ157">
        <v>3</v>
      </c>
      <c r="AR157">
        <v>0</v>
      </c>
      <c r="AS157">
        <v>0</v>
      </c>
      <c r="AT157">
        <v>0</v>
      </c>
      <c r="AU157">
        <v>0</v>
      </c>
      <c r="AV157">
        <v>0</v>
      </c>
      <c r="AW157">
        <v>0</v>
      </c>
      <c r="AX157">
        <v>0</v>
      </c>
      <c r="AY157">
        <v>0</v>
      </c>
      <c r="AZ157">
        <v>0</v>
      </c>
      <c r="BA157">
        <v>0</v>
      </c>
      <c r="BB157">
        <v>0</v>
      </c>
      <c r="BC157">
        <v>0</v>
      </c>
      <c r="BD157">
        <v>0</v>
      </c>
      <c r="BE157">
        <v>0</v>
      </c>
      <c r="BF157">
        <v>0</v>
      </c>
      <c r="BG157">
        <v>0</v>
      </c>
      <c r="BH157">
        <v>1</v>
      </c>
      <c r="BI157">
        <v>0</v>
      </c>
      <c r="BJ157">
        <v>2</v>
      </c>
      <c r="BK157">
        <v>1</v>
      </c>
      <c r="BL157">
        <v>1</v>
      </c>
      <c r="BM157">
        <v>0</v>
      </c>
      <c r="BN157">
        <v>2</v>
      </c>
      <c r="BO157">
        <v>1</v>
      </c>
      <c r="BP157">
        <v>0</v>
      </c>
      <c r="BQ157">
        <v>0</v>
      </c>
      <c r="BR157">
        <v>0</v>
      </c>
      <c r="BS157">
        <v>0</v>
      </c>
      <c r="BT157">
        <v>0</v>
      </c>
      <c r="BU157">
        <v>0</v>
      </c>
      <c r="BV157">
        <v>0</v>
      </c>
      <c r="BW157">
        <v>0</v>
      </c>
      <c r="BX157">
        <v>8</v>
      </c>
      <c r="BY157">
        <v>2</v>
      </c>
      <c r="BZ157">
        <v>0</v>
      </c>
      <c r="CA157">
        <v>0</v>
      </c>
      <c r="CB157">
        <v>9</v>
      </c>
      <c r="CC157">
        <v>2</v>
      </c>
      <c r="CD157">
        <v>0</v>
      </c>
      <c r="CE157">
        <v>0</v>
      </c>
      <c r="CF157">
        <v>9</v>
      </c>
      <c r="CG157">
        <v>2</v>
      </c>
      <c r="CH157">
        <v>2</v>
      </c>
      <c r="CI157">
        <v>1</v>
      </c>
      <c r="CJ157">
        <v>10</v>
      </c>
      <c r="CK157">
        <v>2</v>
      </c>
      <c r="CL157">
        <v>2</v>
      </c>
      <c r="CM157">
        <v>1</v>
      </c>
      <c r="CN157">
        <v>4</v>
      </c>
      <c r="CO157">
        <v>2</v>
      </c>
      <c r="CP157">
        <v>2</v>
      </c>
      <c r="CQ157">
        <v>0</v>
      </c>
      <c r="CR157">
        <v>0.46153846153846156</v>
      </c>
      <c r="CS157">
        <v>2</v>
      </c>
      <c r="CT157">
        <v>0</v>
      </c>
      <c r="CU157">
        <v>0</v>
      </c>
      <c r="CV157">
        <v>0</v>
      </c>
      <c r="CW157">
        <v>0</v>
      </c>
      <c r="CX157">
        <v>0</v>
      </c>
      <c r="CY157">
        <v>0</v>
      </c>
      <c r="CZ157">
        <v>0</v>
      </c>
      <c r="DA157">
        <v>0</v>
      </c>
      <c r="DB157">
        <v>3</v>
      </c>
      <c r="DC157">
        <v>0</v>
      </c>
      <c r="DD157">
        <v>0</v>
      </c>
      <c r="DE157">
        <v>0</v>
      </c>
      <c r="DF157">
        <v>0</v>
      </c>
      <c r="DG157">
        <v>0</v>
      </c>
      <c r="DH157">
        <v>0</v>
      </c>
      <c r="DI157">
        <v>0</v>
      </c>
      <c r="DJ157">
        <v>0</v>
      </c>
      <c r="DK157" s="664"/>
      <c r="DL157" s="398">
        <v>0</v>
      </c>
      <c r="DM157" s="303">
        <v>0</v>
      </c>
      <c r="DN157" s="303">
        <v>0</v>
      </c>
      <c r="DO157" s="393">
        <v>0</v>
      </c>
      <c r="DP157" s="303">
        <v>0</v>
      </c>
      <c r="DQ157" s="303">
        <v>0</v>
      </c>
      <c r="DR157" s="303">
        <v>0</v>
      </c>
      <c r="DS157" s="393">
        <v>0</v>
      </c>
      <c r="DT157" s="303">
        <v>0</v>
      </c>
      <c r="DU157" s="303">
        <v>0</v>
      </c>
      <c r="DV157" s="303">
        <v>0</v>
      </c>
      <c r="DW157" s="303">
        <v>0</v>
      </c>
      <c r="DX157" s="303">
        <v>0</v>
      </c>
      <c r="DY157" s="303">
        <v>0</v>
      </c>
      <c r="DZ157" s="303">
        <v>0</v>
      </c>
      <c r="EA157" s="303">
        <v>0</v>
      </c>
      <c r="EB157" s="303">
        <v>0</v>
      </c>
      <c r="EC157" s="303">
        <v>0</v>
      </c>
      <c r="ED157" s="398">
        <v>0</v>
      </c>
      <c r="EE157" s="303">
        <v>0</v>
      </c>
      <c r="EF157" s="303">
        <v>0</v>
      </c>
      <c r="EG157" s="393">
        <v>0</v>
      </c>
      <c r="EH157" s="910">
        <v>0</v>
      </c>
      <c r="EI157" s="398">
        <v>13</v>
      </c>
      <c r="EJ157" s="393" t="b">
        <v>0</v>
      </c>
      <c r="EK157" s="971">
        <v>10</v>
      </c>
      <c r="EL157" s="971">
        <v>15</v>
      </c>
      <c r="EM157" s="396">
        <v>1</v>
      </c>
      <c r="EN157" s="396">
        <v>0</v>
      </c>
      <c r="EO157" s="396">
        <v>0</v>
      </c>
      <c r="EP157" s="971">
        <v>15</v>
      </c>
      <c r="EQ157" s="396">
        <v>1</v>
      </c>
      <c r="ER157" s="396">
        <v>0</v>
      </c>
      <c r="ES157" s="396">
        <v>0</v>
      </c>
      <c r="ET157" s="664"/>
      <c r="EU157" s="303"/>
      <c r="EV157" s="396" t="s">
        <v>522</v>
      </c>
      <c r="EW157" s="396" t="s">
        <v>353</v>
      </c>
      <c r="EX157" s="396" t="s">
        <v>354</v>
      </c>
      <c r="EY157" s="396">
        <v>15</v>
      </c>
      <c r="EZ157" s="396" t="s">
        <v>11</v>
      </c>
      <c r="FA157" s="396" t="s">
        <v>232</v>
      </c>
      <c r="FB157" s="396" t="s">
        <v>9</v>
      </c>
      <c r="FC157" s="396" t="s">
        <v>232</v>
      </c>
      <c r="FD157" s="396" t="s">
        <v>358</v>
      </c>
    </row>
    <row r="158" spans="1:160" customFormat="1">
      <c r="A158">
        <v>2134</v>
      </c>
      <c r="B158">
        <v>1</v>
      </c>
      <c r="H158">
        <v>700</v>
      </c>
      <c r="I158">
        <v>41</v>
      </c>
      <c r="J158">
        <v>1</v>
      </c>
      <c r="K158">
        <v>0</v>
      </c>
      <c r="L158">
        <v>1</v>
      </c>
      <c r="M158">
        <v>0</v>
      </c>
      <c r="N158" s="1250" t="s">
        <v>522</v>
      </c>
      <c r="O158" s="1250">
        <v>0</v>
      </c>
      <c r="P158">
        <v>11</v>
      </c>
      <c r="Q158">
        <v>1</v>
      </c>
      <c r="R158">
        <v>12</v>
      </c>
      <c r="S158">
        <v>1</v>
      </c>
      <c r="T158">
        <v>0</v>
      </c>
      <c r="U158">
        <v>1</v>
      </c>
      <c r="V158">
        <v>0</v>
      </c>
      <c r="W158">
        <v>0</v>
      </c>
      <c r="X158">
        <v>11</v>
      </c>
      <c r="Y158">
        <v>2</v>
      </c>
      <c r="Z158">
        <v>12</v>
      </c>
      <c r="AA158">
        <v>1</v>
      </c>
      <c r="AB158">
        <v>0</v>
      </c>
      <c r="AC158">
        <v>0</v>
      </c>
      <c r="AD158">
        <v>0</v>
      </c>
      <c r="AE158">
        <v>0</v>
      </c>
      <c r="AF158">
        <v>0</v>
      </c>
      <c r="AG158">
        <v>0</v>
      </c>
      <c r="AH158">
        <v>0</v>
      </c>
      <c r="AI158">
        <v>0</v>
      </c>
      <c r="AJ158">
        <v>0</v>
      </c>
      <c r="AK158">
        <v>0</v>
      </c>
      <c r="AL158">
        <v>0</v>
      </c>
      <c r="AM158">
        <v>0</v>
      </c>
      <c r="AN158">
        <v>11</v>
      </c>
      <c r="AO158">
        <v>2</v>
      </c>
      <c r="AP158">
        <v>12</v>
      </c>
      <c r="AQ158">
        <v>1</v>
      </c>
      <c r="AR158">
        <v>0</v>
      </c>
      <c r="AS158">
        <v>0</v>
      </c>
      <c r="AT158">
        <v>0</v>
      </c>
      <c r="AU158">
        <v>0</v>
      </c>
      <c r="AV158">
        <v>0</v>
      </c>
      <c r="AW158">
        <v>0</v>
      </c>
      <c r="AX158">
        <v>0</v>
      </c>
      <c r="AY158">
        <v>0</v>
      </c>
      <c r="AZ158">
        <v>0</v>
      </c>
      <c r="BA158">
        <v>0</v>
      </c>
      <c r="BB158">
        <v>0</v>
      </c>
      <c r="BC158">
        <v>0</v>
      </c>
      <c r="BD158">
        <v>0</v>
      </c>
      <c r="BE158">
        <v>0</v>
      </c>
      <c r="BF158">
        <v>0</v>
      </c>
      <c r="BG158">
        <v>0</v>
      </c>
      <c r="BH158">
        <v>1</v>
      </c>
      <c r="BI158">
        <v>0</v>
      </c>
      <c r="BJ158">
        <v>2</v>
      </c>
      <c r="BK158">
        <v>1</v>
      </c>
      <c r="BL158">
        <v>1</v>
      </c>
      <c r="BM158">
        <v>0</v>
      </c>
      <c r="BN158">
        <v>1</v>
      </c>
      <c r="BO158">
        <v>0</v>
      </c>
      <c r="BP158">
        <v>0</v>
      </c>
      <c r="BQ158">
        <v>0</v>
      </c>
      <c r="BR158">
        <v>0</v>
      </c>
      <c r="BS158">
        <v>0</v>
      </c>
      <c r="BT158">
        <v>0</v>
      </c>
      <c r="BU158">
        <v>0</v>
      </c>
      <c r="BV158">
        <v>0</v>
      </c>
      <c r="BW158">
        <v>0</v>
      </c>
      <c r="BX158">
        <v>10</v>
      </c>
      <c r="BY158">
        <v>0</v>
      </c>
      <c r="BZ158">
        <v>0</v>
      </c>
      <c r="CA158">
        <v>0</v>
      </c>
      <c r="CB158">
        <v>11</v>
      </c>
      <c r="CC158">
        <v>0</v>
      </c>
      <c r="CD158">
        <v>0</v>
      </c>
      <c r="CE158">
        <v>0</v>
      </c>
      <c r="CF158">
        <v>11</v>
      </c>
      <c r="CG158">
        <v>0</v>
      </c>
      <c r="CH158">
        <v>2</v>
      </c>
      <c r="CI158">
        <v>1</v>
      </c>
      <c r="CJ158">
        <v>12</v>
      </c>
      <c r="CK158">
        <v>0</v>
      </c>
      <c r="CL158">
        <v>1</v>
      </c>
      <c r="CM158">
        <v>0</v>
      </c>
      <c r="CN158">
        <v>1</v>
      </c>
      <c r="CO158">
        <v>1</v>
      </c>
      <c r="CP158">
        <v>1</v>
      </c>
      <c r="CQ158">
        <v>0</v>
      </c>
      <c r="CR158">
        <v>0.15384615384615385</v>
      </c>
      <c r="CS158">
        <v>0</v>
      </c>
      <c r="CT158">
        <v>0</v>
      </c>
      <c r="CU158">
        <v>0</v>
      </c>
      <c r="CV158">
        <v>0</v>
      </c>
      <c r="CW158">
        <v>0</v>
      </c>
      <c r="CX158">
        <v>0</v>
      </c>
      <c r="CY158">
        <v>0</v>
      </c>
      <c r="CZ158">
        <v>0</v>
      </c>
      <c r="DA158">
        <v>0</v>
      </c>
      <c r="DB158">
        <v>0</v>
      </c>
      <c r="DC158">
        <v>0</v>
      </c>
      <c r="DD158">
        <v>0</v>
      </c>
      <c r="DE158">
        <v>0</v>
      </c>
      <c r="DF158">
        <v>0</v>
      </c>
      <c r="DG158">
        <v>0</v>
      </c>
      <c r="DH158">
        <v>0</v>
      </c>
      <c r="DI158">
        <v>0</v>
      </c>
      <c r="DJ158">
        <v>0</v>
      </c>
      <c r="DK158" s="664"/>
      <c r="DL158" s="398">
        <v>0</v>
      </c>
      <c r="DM158" s="303">
        <v>0</v>
      </c>
      <c r="DN158" s="303">
        <v>0</v>
      </c>
      <c r="DO158" s="393">
        <v>0</v>
      </c>
      <c r="DP158" s="303">
        <v>0</v>
      </c>
      <c r="DQ158" s="303">
        <v>0</v>
      </c>
      <c r="DR158" s="303">
        <v>0</v>
      </c>
      <c r="DS158" s="393">
        <v>0</v>
      </c>
      <c r="DT158" s="303">
        <v>0</v>
      </c>
      <c r="DU158" s="303">
        <v>0</v>
      </c>
      <c r="DV158" s="303">
        <v>0</v>
      </c>
      <c r="DW158" s="303">
        <v>0</v>
      </c>
      <c r="DX158" s="303">
        <v>0</v>
      </c>
      <c r="DY158" s="303">
        <v>0</v>
      </c>
      <c r="DZ158" s="303">
        <v>0</v>
      </c>
      <c r="EA158" s="303">
        <v>0</v>
      </c>
      <c r="EB158" s="303">
        <v>0</v>
      </c>
      <c r="EC158" s="303">
        <v>0</v>
      </c>
      <c r="ED158" s="398">
        <v>0</v>
      </c>
      <c r="EE158" s="303">
        <v>0</v>
      </c>
      <c r="EF158" s="303">
        <v>0</v>
      </c>
      <c r="EG158" s="393">
        <v>0</v>
      </c>
      <c r="EH158" s="910">
        <v>0</v>
      </c>
      <c r="EI158" s="398">
        <v>13</v>
      </c>
      <c r="EJ158" s="393" t="b">
        <v>0</v>
      </c>
      <c r="EK158" s="971">
        <v>0</v>
      </c>
      <c r="EL158" s="971">
        <v>0</v>
      </c>
      <c r="EM158" s="396">
        <v>0</v>
      </c>
      <c r="EN158" s="396">
        <v>0</v>
      </c>
      <c r="EO158" s="396">
        <v>0</v>
      </c>
      <c r="EP158" s="971">
        <v>0</v>
      </c>
      <c r="EQ158" s="396">
        <v>0</v>
      </c>
      <c r="ER158" s="396">
        <v>0</v>
      </c>
      <c r="ES158" s="396">
        <v>0</v>
      </c>
      <c r="ET158" s="664"/>
      <c r="EU158" s="303"/>
      <c r="EV158" s="396" t="s">
        <v>522</v>
      </c>
      <c r="EW158" s="396" t="s">
        <v>353</v>
      </c>
      <c r="EX158" s="396" t="s">
        <v>354</v>
      </c>
      <c r="EY158" s="396">
        <v>13</v>
      </c>
      <c r="EZ158" s="396" t="s">
        <v>11</v>
      </c>
      <c r="FA158" s="396" t="s">
        <v>232</v>
      </c>
      <c r="FB158" s="396" t="s">
        <v>9</v>
      </c>
      <c r="FC158" s="396" t="s">
        <v>232</v>
      </c>
      <c r="FD158" s="396" t="s">
        <v>358</v>
      </c>
    </row>
    <row r="159" spans="1:160" customFormat="1">
      <c r="A159">
        <v>2135</v>
      </c>
      <c r="B159">
        <v>1</v>
      </c>
      <c r="H159">
        <v>700</v>
      </c>
      <c r="I159">
        <v>41</v>
      </c>
      <c r="J159">
        <v>1</v>
      </c>
      <c r="K159">
        <v>0</v>
      </c>
      <c r="L159">
        <v>1</v>
      </c>
      <c r="M159">
        <v>0</v>
      </c>
      <c r="N159" s="1250" t="s">
        <v>522</v>
      </c>
      <c r="O159" s="1250">
        <v>0</v>
      </c>
      <c r="P159">
        <v>3</v>
      </c>
      <c r="Q159">
        <v>0</v>
      </c>
      <c r="R159">
        <v>3</v>
      </c>
      <c r="S159">
        <v>0</v>
      </c>
      <c r="T159">
        <v>1</v>
      </c>
      <c r="U159">
        <v>1</v>
      </c>
      <c r="V159">
        <v>0</v>
      </c>
      <c r="W159">
        <v>1</v>
      </c>
      <c r="X159">
        <v>4</v>
      </c>
      <c r="Y159">
        <v>1</v>
      </c>
      <c r="Z159">
        <v>3</v>
      </c>
      <c r="AA159">
        <v>1</v>
      </c>
      <c r="AB159">
        <v>0</v>
      </c>
      <c r="AC159">
        <v>0</v>
      </c>
      <c r="AD159">
        <v>0</v>
      </c>
      <c r="AE159">
        <v>0</v>
      </c>
      <c r="AF159">
        <v>0</v>
      </c>
      <c r="AG159">
        <v>0</v>
      </c>
      <c r="AH159">
        <v>0</v>
      </c>
      <c r="AI159">
        <v>0</v>
      </c>
      <c r="AJ159">
        <v>0</v>
      </c>
      <c r="AK159">
        <v>0</v>
      </c>
      <c r="AL159">
        <v>0</v>
      </c>
      <c r="AM159">
        <v>0</v>
      </c>
      <c r="AN159">
        <v>4</v>
      </c>
      <c r="AO159">
        <v>1</v>
      </c>
      <c r="AP159">
        <v>3</v>
      </c>
      <c r="AQ159">
        <v>1</v>
      </c>
      <c r="AR159">
        <v>0</v>
      </c>
      <c r="AS159">
        <v>0</v>
      </c>
      <c r="AT159">
        <v>0</v>
      </c>
      <c r="AU159">
        <v>0</v>
      </c>
      <c r="AV159">
        <v>0</v>
      </c>
      <c r="AW159">
        <v>0</v>
      </c>
      <c r="AX159">
        <v>0</v>
      </c>
      <c r="AY159">
        <v>0</v>
      </c>
      <c r="AZ159">
        <v>0</v>
      </c>
      <c r="BA159">
        <v>0</v>
      </c>
      <c r="BB159">
        <v>0</v>
      </c>
      <c r="BC159">
        <v>0</v>
      </c>
      <c r="BD159">
        <v>0</v>
      </c>
      <c r="BE159">
        <v>0</v>
      </c>
      <c r="BF159">
        <v>0</v>
      </c>
      <c r="BG159">
        <v>0</v>
      </c>
      <c r="BH159">
        <v>0</v>
      </c>
      <c r="BI159">
        <v>0</v>
      </c>
      <c r="BJ159">
        <v>1</v>
      </c>
      <c r="BK159">
        <v>1</v>
      </c>
      <c r="BL159">
        <v>0</v>
      </c>
      <c r="BM159">
        <v>0</v>
      </c>
      <c r="BN159">
        <v>1</v>
      </c>
      <c r="BO159">
        <v>1</v>
      </c>
      <c r="BP159">
        <v>0</v>
      </c>
      <c r="BQ159">
        <v>0</v>
      </c>
      <c r="BR159">
        <v>0</v>
      </c>
      <c r="BS159">
        <v>0</v>
      </c>
      <c r="BT159">
        <v>0</v>
      </c>
      <c r="BU159">
        <v>0</v>
      </c>
      <c r="BV159">
        <v>0</v>
      </c>
      <c r="BW159">
        <v>0</v>
      </c>
      <c r="BX159">
        <v>4</v>
      </c>
      <c r="BY159">
        <v>1</v>
      </c>
      <c r="BZ159">
        <v>0</v>
      </c>
      <c r="CA159">
        <v>0</v>
      </c>
      <c r="CB159">
        <v>3</v>
      </c>
      <c r="CC159">
        <v>0</v>
      </c>
      <c r="CD159">
        <v>0</v>
      </c>
      <c r="CE159">
        <v>0</v>
      </c>
      <c r="CF159">
        <v>4</v>
      </c>
      <c r="CG159">
        <v>1</v>
      </c>
      <c r="CH159">
        <v>1</v>
      </c>
      <c r="CI159">
        <v>1</v>
      </c>
      <c r="CJ159">
        <v>3</v>
      </c>
      <c r="CK159">
        <v>0</v>
      </c>
      <c r="CL159">
        <v>1</v>
      </c>
      <c r="CM159">
        <v>1</v>
      </c>
      <c r="CN159">
        <v>0</v>
      </c>
      <c r="CO159">
        <v>1</v>
      </c>
      <c r="CP159">
        <v>1</v>
      </c>
      <c r="CQ159">
        <v>0</v>
      </c>
      <c r="CR159">
        <v>0.2</v>
      </c>
      <c r="CS159">
        <v>0</v>
      </c>
      <c r="CT159">
        <v>0</v>
      </c>
      <c r="CU159">
        <v>0</v>
      </c>
      <c r="CV159">
        <v>0</v>
      </c>
      <c r="CW159">
        <v>0</v>
      </c>
      <c r="CX159">
        <v>0</v>
      </c>
      <c r="CY159">
        <v>0</v>
      </c>
      <c r="CZ159">
        <v>0</v>
      </c>
      <c r="DA159">
        <v>0</v>
      </c>
      <c r="DB159">
        <v>1</v>
      </c>
      <c r="DC159">
        <v>0</v>
      </c>
      <c r="DD159">
        <v>0</v>
      </c>
      <c r="DE159">
        <v>0</v>
      </c>
      <c r="DF159">
        <v>0</v>
      </c>
      <c r="DG159">
        <v>0</v>
      </c>
      <c r="DH159">
        <v>0</v>
      </c>
      <c r="DI159">
        <v>0</v>
      </c>
      <c r="DJ159">
        <v>0</v>
      </c>
      <c r="DK159" s="664"/>
      <c r="DL159" s="398">
        <v>0</v>
      </c>
      <c r="DM159" s="303">
        <v>0</v>
      </c>
      <c r="DN159" s="303">
        <v>0</v>
      </c>
      <c r="DO159" s="393">
        <v>0</v>
      </c>
      <c r="DP159" s="303">
        <v>0</v>
      </c>
      <c r="DQ159" s="303">
        <v>0</v>
      </c>
      <c r="DR159" s="303">
        <v>0</v>
      </c>
      <c r="DS159" s="393">
        <v>0</v>
      </c>
      <c r="DT159" s="303">
        <v>0</v>
      </c>
      <c r="DU159" s="303">
        <v>0</v>
      </c>
      <c r="DV159" s="303">
        <v>0</v>
      </c>
      <c r="DW159" s="303">
        <v>0</v>
      </c>
      <c r="DX159" s="303">
        <v>0</v>
      </c>
      <c r="DY159" s="303">
        <v>0</v>
      </c>
      <c r="DZ159" s="303">
        <v>0</v>
      </c>
      <c r="EA159" s="303">
        <v>0</v>
      </c>
      <c r="EB159" s="303">
        <v>0</v>
      </c>
      <c r="EC159" s="303">
        <v>0</v>
      </c>
      <c r="ED159" s="398">
        <v>0</v>
      </c>
      <c r="EE159" s="303">
        <v>0</v>
      </c>
      <c r="EF159" s="303">
        <v>0</v>
      </c>
      <c r="EG159" s="393">
        <v>0</v>
      </c>
      <c r="EH159" s="910">
        <v>0</v>
      </c>
      <c r="EI159" s="398">
        <v>5</v>
      </c>
      <c r="EJ159" s="393" t="b">
        <v>0</v>
      </c>
      <c r="EK159" s="971">
        <v>3</v>
      </c>
      <c r="EL159" s="971">
        <v>0</v>
      </c>
      <c r="EM159" s="396">
        <v>0</v>
      </c>
      <c r="EN159" s="396">
        <v>0</v>
      </c>
      <c r="EO159" s="396">
        <v>0</v>
      </c>
      <c r="EP159" s="971">
        <v>4</v>
      </c>
      <c r="EQ159" s="396">
        <v>1</v>
      </c>
      <c r="ER159" s="396">
        <v>0</v>
      </c>
      <c r="ES159" s="396">
        <v>0</v>
      </c>
      <c r="ET159" s="664"/>
      <c r="EU159" s="303"/>
      <c r="EV159" s="396" t="s">
        <v>522</v>
      </c>
      <c r="EW159" s="396" t="s">
        <v>353</v>
      </c>
      <c r="EX159" s="396" t="s">
        <v>354</v>
      </c>
      <c r="EY159" s="396">
        <v>4</v>
      </c>
      <c r="EZ159" s="396" t="s">
        <v>11</v>
      </c>
      <c r="FA159" s="396" t="s">
        <v>232</v>
      </c>
      <c r="FB159" s="396" t="s">
        <v>9</v>
      </c>
      <c r="FC159" s="396" t="s">
        <v>232</v>
      </c>
      <c r="FD159" s="396" t="s">
        <v>358</v>
      </c>
    </row>
    <row r="160" spans="1:160" customFormat="1">
      <c r="A160">
        <v>2136</v>
      </c>
      <c r="B160">
        <v>1</v>
      </c>
      <c r="H160">
        <v>700</v>
      </c>
      <c r="I160">
        <v>41</v>
      </c>
      <c r="J160">
        <v>1</v>
      </c>
      <c r="K160">
        <v>0</v>
      </c>
      <c r="L160">
        <v>1</v>
      </c>
      <c r="M160">
        <v>0</v>
      </c>
      <c r="N160" s="1250" t="s">
        <v>522</v>
      </c>
      <c r="O160" s="1250">
        <v>0</v>
      </c>
      <c r="P160">
        <v>42</v>
      </c>
      <c r="Q160">
        <v>6</v>
      </c>
      <c r="R160">
        <v>42</v>
      </c>
      <c r="S160">
        <v>6</v>
      </c>
      <c r="T160">
        <v>0</v>
      </c>
      <c r="U160">
        <v>2</v>
      </c>
      <c r="V160">
        <v>0</v>
      </c>
      <c r="W160">
        <v>3</v>
      </c>
      <c r="X160">
        <v>42</v>
      </c>
      <c r="Y160">
        <v>8</v>
      </c>
      <c r="Z160">
        <v>42</v>
      </c>
      <c r="AA160">
        <v>9</v>
      </c>
      <c r="AB160">
        <v>0</v>
      </c>
      <c r="AC160">
        <v>1</v>
      </c>
      <c r="AD160">
        <v>2</v>
      </c>
      <c r="AE160">
        <v>0</v>
      </c>
      <c r="AF160">
        <v>0</v>
      </c>
      <c r="AG160">
        <v>0</v>
      </c>
      <c r="AH160">
        <v>0</v>
      </c>
      <c r="AI160">
        <v>0</v>
      </c>
      <c r="AJ160">
        <v>2</v>
      </c>
      <c r="AK160">
        <v>0</v>
      </c>
      <c r="AL160">
        <v>0</v>
      </c>
      <c r="AM160">
        <v>0</v>
      </c>
      <c r="AN160">
        <v>44</v>
      </c>
      <c r="AO160">
        <v>9</v>
      </c>
      <c r="AP160">
        <v>44</v>
      </c>
      <c r="AQ160">
        <v>9</v>
      </c>
      <c r="AR160">
        <v>1</v>
      </c>
      <c r="AS160">
        <v>0</v>
      </c>
      <c r="AT160">
        <v>0</v>
      </c>
      <c r="AU160">
        <v>0</v>
      </c>
      <c r="AV160">
        <v>1</v>
      </c>
      <c r="AW160">
        <v>0</v>
      </c>
      <c r="AX160">
        <v>0</v>
      </c>
      <c r="AY160">
        <v>0</v>
      </c>
      <c r="AZ160">
        <v>5</v>
      </c>
      <c r="BA160">
        <v>0</v>
      </c>
      <c r="BB160">
        <v>0</v>
      </c>
      <c r="BC160">
        <v>0</v>
      </c>
      <c r="BD160">
        <v>5</v>
      </c>
      <c r="BE160">
        <v>0</v>
      </c>
      <c r="BF160">
        <v>0</v>
      </c>
      <c r="BG160">
        <v>0</v>
      </c>
      <c r="BH160">
        <v>7</v>
      </c>
      <c r="BI160">
        <v>0</v>
      </c>
      <c r="BJ160">
        <v>8</v>
      </c>
      <c r="BK160">
        <v>2</v>
      </c>
      <c r="BL160">
        <v>6</v>
      </c>
      <c r="BM160">
        <v>0</v>
      </c>
      <c r="BN160">
        <v>9</v>
      </c>
      <c r="BO160">
        <v>3</v>
      </c>
      <c r="BP160">
        <v>0</v>
      </c>
      <c r="BQ160">
        <v>0</v>
      </c>
      <c r="BR160">
        <v>0</v>
      </c>
      <c r="BS160">
        <v>0</v>
      </c>
      <c r="BT160">
        <v>0</v>
      </c>
      <c r="BU160">
        <v>0</v>
      </c>
      <c r="BV160">
        <v>0</v>
      </c>
      <c r="BW160">
        <v>0</v>
      </c>
      <c r="BX160">
        <v>29</v>
      </c>
      <c r="BY160">
        <v>0</v>
      </c>
      <c r="BZ160">
        <v>0</v>
      </c>
      <c r="CA160">
        <v>0</v>
      </c>
      <c r="CB160">
        <v>30</v>
      </c>
      <c r="CC160">
        <v>0</v>
      </c>
      <c r="CD160">
        <v>0</v>
      </c>
      <c r="CE160">
        <v>0</v>
      </c>
      <c r="CF160">
        <v>42</v>
      </c>
      <c r="CG160">
        <v>0</v>
      </c>
      <c r="CH160">
        <v>8</v>
      </c>
      <c r="CI160">
        <v>2</v>
      </c>
      <c r="CJ160">
        <v>42</v>
      </c>
      <c r="CK160">
        <v>0</v>
      </c>
      <c r="CL160">
        <v>9</v>
      </c>
      <c r="CM160">
        <v>3</v>
      </c>
      <c r="CN160">
        <v>3</v>
      </c>
      <c r="CO160">
        <v>3</v>
      </c>
      <c r="CP160">
        <v>3</v>
      </c>
      <c r="CQ160">
        <v>0</v>
      </c>
      <c r="CR160">
        <v>0.11320754716981132</v>
      </c>
      <c r="CS160">
        <v>8</v>
      </c>
      <c r="CT160">
        <v>1</v>
      </c>
      <c r="CU160">
        <v>1</v>
      </c>
      <c r="CV160">
        <v>0</v>
      </c>
      <c r="CW160">
        <v>0</v>
      </c>
      <c r="CX160">
        <v>0</v>
      </c>
      <c r="CY160">
        <v>0</v>
      </c>
      <c r="CZ160">
        <v>1</v>
      </c>
      <c r="DA160">
        <v>0</v>
      </c>
      <c r="DB160">
        <v>3</v>
      </c>
      <c r="DC160">
        <v>0</v>
      </c>
      <c r="DD160">
        <v>0</v>
      </c>
      <c r="DE160">
        <v>0</v>
      </c>
      <c r="DF160">
        <v>1</v>
      </c>
      <c r="DG160">
        <v>0</v>
      </c>
      <c r="DH160">
        <v>0</v>
      </c>
      <c r="DI160">
        <v>0</v>
      </c>
      <c r="DJ160">
        <v>0</v>
      </c>
      <c r="DK160" s="664"/>
      <c r="DL160" s="398">
        <v>0</v>
      </c>
      <c r="DM160" s="303">
        <v>0</v>
      </c>
      <c r="DN160" s="303">
        <v>0</v>
      </c>
      <c r="DO160" s="393">
        <v>0</v>
      </c>
      <c r="DP160" s="303">
        <v>0</v>
      </c>
      <c r="DQ160" s="303">
        <v>0</v>
      </c>
      <c r="DR160" s="303">
        <v>0</v>
      </c>
      <c r="DS160" s="393">
        <v>0</v>
      </c>
      <c r="DT160" s="303">
        <v>0</v>
      </c>
      <c r="DU160" s="303">
        <v>0</v>
      </c>
      <c r="DV160" s="303">
        <v>0</v>
      </c>
      <c r="DW160" s="303">
        <v>0</v>
      </c>
      <c r="DX160" s="303">
        <v>0</v>
      </c>
      <c r="DY160" s="303">
        <v>0</v>
      </c>
      <c r="DZ160" s="303">
        <v>0</v>
      </c>
      <c r="EA160" s="303">
        <v>0</v>
      </c>
      <c r="EB160" s="303">
        <v>0</v>
      </c>
      <c r="EC160" s="303">
        <v>0</v>
      </c>
      <c r="ED160" s="398">
        <v>0</v>
      </c>
      <c r="EE160" s="303">
        <v>0</v>
      </c>
      <c r="EF160" s="303">
        <v>0</v>
      </c>
      <c r="EG160" s="393">
        <v>0</v>
      </c>
      <c r="EH160" s="910">
        <v>0</v>
      </c>
      <c r="EI160" s="398">
        <v>53</v>
      </c>
      <c r="EJ160" s="393" t="b">
        <v>1</v>
      </c>
      <c r="EK160" s="971">
        <v>42</v>
      </c>
      <c r="EL160" s="971">
        <v>53</v>
      </c>
      <c r="EM160" s="396">
        <v>0</v>
      </c>
      <c r="EN160" s="396">
        <v>0</v>
      </c>
      <c r="EO160" s="396">
        <v>1</v>
      </c>
      <c r="EP160" s="971">
        <v>53</v>
      </c>
      <c r="EQ160" s="396">
        <v>0</v>
      </c>
      <c r="ER160" s="396">
        <v>1</v>
      </c>
      <c r="ES160" s="396">
        <v>0</v>
      </c>
      <c r="ET160" s="664"/>
      <c r="EU160" s="303"/>
      <c r="EV160" s="396" t="s">
        <v>522</v>
      </c>
      <c r="EW160" s="396" t="s">
        <v>353</v>
      </c>
      <c r="EX160" s="396" t="s">
        <v>354</v>
      </c>
      <c r="EY160" s="396">
        <v>53</v>
      </c>
      <c r="EZ160" s="396" t="s">
        <v>12</v>
      </c>
      <c r="FA160" s="396" t="s">
        <v>232</v>
      </c>
      <c r="FB160" s="396" t="s">
        <v>9</v>
      </c>
      <c r="FC160" s="396" t="s">
        <v>232</v>
      </c>
      <c r="FD160" s="396" t="s">
        <v>358</v>
      </c>
    </row>
    <row r="161" spans="1:160" customFormat="1">
      <c r="A161">
        <v>2137</v>
      </c>
      <c r="B161">
        <v>1</v>
      </c>
      <c r="H161">
        <v>700</v>
      </c>
      <c r="I161">
        <v>41</v>
      </c>
      <c r="J161">
        <v>1</v>
      </c>
      <c r="K161">
        <v>0</v>
      </c>
      <c r="L161">
        <v>1</v>
      </c>
      <c r="M161">
        <v>0</v>
      </c>
      <c r="N161" s="1250" t="s">
        <v>522</v>
      </c>
      <c r="O161" s="1250">
        <v>0</v>
      </c>
      <c r="P161">
        <v>20</v>
      </c>
      <c r="Q161">
        <v>0</v>
      </c>
      <c r="R161">
        <v>19</v>
      </c>
      <c r="S161">
        <v>0</v>
      </c>
      <c r="T161">
        <v>1</v>
      </c>
      <c r="U161">
        <v>2</v>
      </c>
      <c r="V161">
        <v>0</v>
      </c>
      <c r="W161">
        <v>2</v>
      </c>
      <c r="X161">
        <v>21</v>
      </c>
      <c r="Y161">
        <v>2</v>
      </c>
      <c r="Z161">
        <v>19</v>
      </c>
      <c r="AA161">
        <v>2</v>
      </c>
      <c r="AB161">
        <v>1</v>
      </c>
      <c r="AC161">
        <v>0</v>
      </c>
      <c r="AD161">
        <v>0</v>
      </c>
      <c r="AE161">
        <v>0</v>
      </c>
      <c r="AF161">
        <v>0</v>
      </c>
      <c r="AG161">
        <v>0</v>
      </c>
      <c r="AH161">
        <v>0</v>
      </c>
      <c r="AI161">
        <v>0</v>
      </c>
      <c r="AJ161">
        <v>0</v>
      </c>
      <c r="AK161">
        <v>1</v>
      </c>
      <c r="AL161">
        <v>0</v>
      </c>
      <c r="AM161">
        <v>1</v>
      </c>
      <c r="AN161">
        <v>22</v>
      </c>
      <c r="AO161">
        <v>3</v>
      </c>
      <c r="AP161">
        <v>19</v>
      </c>
      <c r="AQ161">
        <v>3</v>
      </c>
      <c r="AR161">
        <v>0</v>
      </c>
      <c r="AS161">
        <v>0</v>
      </c>
      <c r="AT161">
        <v>0</v>
      </c>
      <c r="AU161">
        <v>0</v>
      </c>
      <c r="AV161">
        <v>0</v>
      </c>
      <c r="AW161">
        <v>0</v>
      </c>
      <c r="AX161">
        <v>0</v>
      </c>
      <c r="AY161">
        <v>0</v>
      </c>
      <c r="AZ161">
        <v>1</v>
      </c>
      <c r="BA161">
        <v>0</v>
      </c>
      <c r="BB161">
        <v>0</v>
      </c>
      <c r="BC161">
        <v>0</v>
      </c>
      <c r="BD161">
        <v>1</v>
      </c>
      <c r="BE161">
        <v>0</v>
      </c>
      <c r="BF161">
        <v>0</v>
      </c>
      <c r="BG161">
        <v>0</v>
      </c>
      <c r="BH161">
        <v>4</v>
      </c>
      <c r="BI161">
        <v>1</v>
      </c>
      <c r="BJ161">
        <v>2</v>
      </c>
      <c r="BK161">
        <v>2</v>
      </c>
      <c r="BL161">
        <v>3</v>
      </c>
      <c r="BM161">
        <v>0</v>
      </c>
      <c r="BN161">
        <v>2</v>
      </c>
      <c r="BO161">
        <v>2</v>
      </c>
      <c r="BP161">
        <v>0</v>
      </c>
      <c r="BQ161">
        <v>0</v>
      </c>
      <c r="BR161">
        <v>0</v>
      </c>
      <c r="BS161">
        <v>0</v>
      </c>
      <c r="BT161">
        <v>0</v>
      </c>
      <c r="BU161">
        <v>0</v>
      </c>
      <c r="BV161">
        <v>0</v>
      </c>
      <c r="BW161">
        <v>0</v>
      </c>
      <c r="BX161">
        <v>16</v>
      </c>
      <c r="BY161">
        <v>0</v>
      </c>
      <c r="BZ161">
        <v>0</v>
      </c>
      <c r="CA161">
        <v>0</v>
      </c>
      <c r="CB161">
        <v>15</v>
      </c>
      <c r="CC161">
        <v>0</v>
      </c>
      <c r="CD161">
        <v>0</v>
      </c>
      <c r="CE161">
        <v>0</v>
      </c>
      <c r="CF161">
        <v>21</v>
      </c>
      <c r="CG161">
        <v>1</v>
      </c>
      <c r="CH161">
        <v>2</v>
      </c>
      <c r="CI161">
        <v>2</v>
      </c>
      <c r="CJ161">
        <v>19</v>
      </c>
      <c r="CK161">
        <v>0</v>
      </c>
      <c r="CL161">
        <v>2</v>
      </c>
      <c r="CM161">
        <v>2</v>
      </c>
      <c r="CN161">
        <v>0</v>
      </c>
      <c r="CO161">
        <v>3</v>
      </c>
      <c r="CP161">
        <v>3</v>
      </c>
      <c r="CQ161">
        <v>0</v>
      </c>
      <c r="CR161">
        <v>0.12</v>
      </c>
      <c r="CS161">
        <v>4</v>
      </c>
      <c r="CT161">
        <v>0</v>
      </c>
      <c r="CU161">
        <v>0</v>
      </c>
      <c r="CV161">
        <v>0</v>
      </c>
      <c r="CW161">
        <v>0</v>
      </c>
      <c r="CX161">
        <v>0</v>
      </c>
      <c r="CY161">
        <v>0</v>
      </c>
      <c r="CZ161">
        <v>1</v>
      </c>
      <c r="DA161">
        <v>0</v>
      </c>
      <c r="DB161">
        <v>0</v>
      </c>
      <c r="DC161">
        <v>0</v>
      </c>
      <c r="DD161">
        <v>0</v>
      </c>
      <c r="DE161">
        <v>0</v>
      </c>
      <c r="DF161">
        <v>0</v>
      </c>
      <c r="DG161">
        <v>0</v>
      </c>
      <c r="DH161">
        <v>0</v>
      </c>
      <c r="DI161">
        <v>0</v>
      </c>
      <c r="DJ161">
        <v>0</v>
      </c>
      <c r="DK161" s="664"/>
      <c r="DL161" s="398">
        <v>0</v>
      </c>
      <c r="DM161" s="303">
        <v>0</v>
      </c>
      <c r="DN161" s="303">
        <v>0</v>
      </c>
      <c r="DO161" s="393">
        <v>0</v>
      </c>
      <c r="DP161" s="303">
        <v>0</v>
      </c>
      <c r="DQ161" s="303">
        <v>0</v>
      </c>
      <c r="DR161" s="303">
        <v>0</v>
      </c>
      <c r="DS161" s="393">
        <v>0</v>
      </c>
      <c r="DT161" s="303">
        <v>0</v>
      </c>
      <c r="DU161" s="303">
        <v>0</v>
      </c>
      <c r="DV161" s="303">
        <v>0</v>
      </c>
      <c r="DW161" s="303">
        <v>0</v>
      </c>
      <c r="DX161" s="303">
        <v>0</v>
      </c>
      <c r="DY161" s="303">
        <v>0</v>
      </c>
      <c r="DZ161" s="303">
        <v>0</v>
      </c>
      <c r="EA161" s="303">
        <v>0</v>
      </c>
      <c r="EB161" s="303">
        <v>0</v>
      </c>
      <c r="EC161" s="303">
        <v>0</v>
      </c>
      <c r="ED161" s="398">
        <v>0</v>
      </c>
      <c r="EE161" s="303">
        <v>0</v>
      </c>
      <c r="EF161" s="303">
        <v>0</v>
      </c>
      <c r="EG161" s="393">
        <v>0</v>
      </c>
      <c r="EH161" s="910">
        <v>0</v>
      </c>
      <c r="EI161" s="398">
        <v>25</v>
      </c>
      <c r="EJ161" s="393" t="b">
        <v>0</v>
      </c>
      <c r="EK161" s="971">
        <v>18</v>
      </c>
      <c r="EL161" s="971">
        <v>22</v>
      </c>
      <c r="EM161" s="396">
        <v>0</v>
      </c>
      <c r="EN161" s="396">
        <v>1</v>
      </c>
      <c r="EO161" s="396">
        <v>0</v>
      </c>
      <c r="EP161" s="971">
        <v>0</v>
      </c>
      <c r="EQ161" s="396">
        <v>0</v>
      </c>
      <c r="ER161" s="396">
        <v>0</v>
      </c>
      <c r="ES161" s="396">
        <v>0</v>
      </c>
      <c r="ET161" s="664"/>
      <c r="EU161" s="303"/>
      <c r="EV161" s="396" t="s">
        <v>522</v>
      </c>
      <c r="EW161" s="396" t="s">
        <v>353</v>
      </c>
      <c r="EX161" s="396" t="s">
        <v>354</v>
      </c>
      <c r="EY161" s="396">
        <v>22</v>
      </c>
      <c r="EZ161" s="396" t="s">
        <v>12</v>
      </c>
      <c r="FA161" s="396" t="s">
        <v>232</v>
      </c>
      <c r="FB161" s="396" t="s">
        <v>9</v>
      </c>
      <c r="FC161" s="396" t="s">
        <v>232</v>
      </c>
      <c r="FD161" s="396" t="s">
        <v>358</v>
      </c>
    </row>
    <row r="162" spans="1:160" customFormat="1">
      <c r="A162">
        <v>2138</v>
      </c>
      <c r="B162">
        <v>1</v>
      </c>
      <c r="H162">
        <v>700</v>
      </c>
      <c r="I162">
        <v>41</v>
      </c>
      <c r="J162">
        <v>1</v>
      </c>
      <c r="K162">
        <v>0</v>
      </c>
      <c r="L162">
        <v>1</v>
      </c>
      <c r="M162">
        <v>0</v>
      </c>
      <c r="N162" s="1250" t="s">
        <v>522</v>
      </c>
      <c r="O162" s="1250">
        <v>0</v>
      </c>
      <c r="P162">
        <v>5</v>
      </c>
      <c r="Q162">
        <v>1</v>
      </c>
      <c r="R162">
        <v>5</v>
      </c>
      <c r="S162">
        <v>1</v>
      </c>
      <c r="T162">
        <v>0</v>
      </c>
      <c r="U162">
        <v>1</v>
      </c>
      <c r="V162">
        <v>0</v>
      </c>
      <c r="W162">
        <v>1</v>
      </c>
      <c r="X162">
        <v>5</v>
      </c>
      <c r="Y162">
        <v>2</v>
      </c>
      <c r="Z162">
        <v>5</v>
      </c>
      <c r="AA162">
        <v>2</v>
      </c>
      <c r="AB162">
        <v>0</v>
      </c>
      <c r="AC162">
        <v>0</v>
      </c>
      <c r="AD162">
        <v>0</v>
      </c>
      <c r="AE162">
        <v>0</v>
      </c>
      <c r="AF162">
        <v>0</v>
      </c>
      <c r="AG162">
        <v>0</v>
      </c>
      <c r="AH162">
        <v>0</v>
      </c>
      <c r="AI162">
        <v>0</v>
      </c>
      <c r="AJ162">
        <v>0</v>
      </c>
      <c r="AK162">
        <v>0</v>
      </c>
      <c r="AL162">
        <v>0</v>
      </c>
      <c r="AM162">
        <v>0</v>
      </c>
      <c r="AN162">
        <v>5</v>
      </c>
      <c r="AO162">
        <v>2</v>
      </c>
      <c r="AP162">
        <v>5</v>
      </c>
      <c r="AQ162">
        <v>2</v>
      </c>
      <c r="AR162">
        <v>0</v>
      </c>
      <c r="AS162">
        <v>0</v>
      </c>
      <c r="AT162">
        <v>0</v>
      </c>
      <c r="AU162">
        <v>0</v>
      </c>
      <c r="AV162">
        <v>0</v>
      </c>
      <c r="AW162">
        <v>0</v>
      </c>
      <c r="AX162">
        <v>0</v>
      </c>
      <c r="AY162">
        <v>0</v>
      </c>
      <c r="AZ162">
        <v>0</v>
      </c>
      <c r="BA162">
        <v>0</v>
      </c>
      <c r="BB162">
        <v>0</v>
      </c>
      <c r="BC162">
        <v>0</v>
      </c>
      <c r="BD162">
        <v>0</v>
      </c>
      <c r="BE162">
        <v>0</v>
      </c>
      <c r="BF162">
        <v>0</v>
      </c>
      <c r="BG162">
        <v>0</v>
      </c>
      <c r="BH162">
        <v>1</v>
      </c>
      <c r="BI162">
        <v>0</v>
      </c>
      <c r="BJ162">
        <v>2</v>
      </c>
      <c r="BK162">
        <v>1</v>
      </c>
      <c r="BL162">
        <v>1</v>
      </c>
      <c r="BM162">
        <v>0</v>
      </c>
      <c r="BN162">
        <v>2</v>
      </c>
      <c r="BO162">
        <v>1</v>
      </c>
      <c r="BP162">
        <v>0</v>
      </c>
      <c r="BQ162">
        <v>0</v>
      </c>
      <c r="BR162">
        <v>0</v>
      </c>
      <c r="BS162">
        <v>0</v>
      </c>
      <c r="BT162">
        <v>0</v>
      </c>
      <c r="BU162">
        <v>0</v>
      </c>
      <c r="BV162">
        <v>0</v>
      </c>
      <c r="BW162">
        <v>0</v>
      </c>
      <c r="BX162">
        <v>4</v>
      </c>
      <c r="BY162">
        <v>0</v>
      </c>
      <c r="BZ162">
        <v>0</v>
      </c>
      <c r="CA162">
        <v>0</v>
      </c>
      <c r="CB162">
        <v>4</v>
      </c>
      <c r="CC162">
        <v>0</v>
      </c>
      <c r="CD162">
        <v>0</v>
      </c>
      <c r="CE162">
        <v>0</v>
      </c>
      <c r="CF162">
        <v>5</v>
      </c>
      <c r="CG162">
        <v>0</v>
      </c>
      <c r="CH162">
        <v>2</v>
      </c>
      <c r="CI162">
        <v>1</v>
      </c>
      <c r="CJ162">
        <v>5</v>
      </c>
      <c r="CK162">
        <v>0</v>
      </c>
      <c r="CL162">
        <v>2</v>
      </c>
      <c r="CM162">
        <v>1</v>
      </c>
      <c r="CN162">
        <v>1</v>
      </c>
      <c r="CO162">
        <v>1</v>
      </c>
      <c r="CP162">
        <v>1</v>
      </c>
      <c r="CQ162">
        <v>0</v>
      </c>
      <c r="CR162">
        <v>0.2857142857142857</v>
      </c>
      <c r="CS162">
        <v>4</v>
      </c>
      <c r="CT162">
        <v>0</v>
      </c>
      <c r="CU162">
        <v>0</v>
      </c>
      <c r="CV162">
        <v>0</v>
      </c>
      <c r="CW162">
        <v>0</v>
      </c>
      <c r="CX162">
        <v>0</v>
      </c>
      <c r="CY162">
        <v>0</v>
      </c>
      <c r="CZ162">
        <v>0</v>
      </c>
      <c r="DA162">
        <v>0</v>
      </c>
      <c r="DB162">
        <v>0</v>
      </c>
      <c r="DC162">
        <v>0</v>
      </c>
      <c r="DD162">
        <v>0</v>
      </c>
      <c r="DE162">
        <v>0</v>
      </c>
      <c r="DF162">
        <v>0</v>
      </c>
      <c r="DG162">
        <v>0</v>
      </c>
      <c r="DH162">
        <v>0</v>
      </c>
      <c r="DI162">
        <v>0</v>
      </c>
      <c r="DJ162">
        <v>0</v>
      </c>
      <c r="DK162" s="664"/>
      <c r="DL162" s="398">
        <v>0</v>
      </c>
      <c r="DM162" s="303">
        <v>0</v>
      </c>
      <c r="DN162" s="303">
        <v>0</v>
      </c>
      <c r="DO162" s="393">
        <v>0</v>
      </c>
      <c r="DP162" s="303">
        <v>0</v>
      </c>
      <c r="DQ162" s="303">
        <v>0</v>
      </c>
      <c r="DR162" s="303">
        <v>0</v>
      </c>
      <c r="DS162" s="393">
        <v>0</v>
      </c>
      <c r="DT162" s="303">
        <v>0</v>
      </c>
      <c r="DU162" s="303">
        <v>0</v>
      </c>
      <c r="DV162" s="303">
        <v>0</v>
      </c>
      <c r="DW162" s="303">
        <v>0</v>
      </c>
      <c r="DX162" s="303">
        <v>0</v>
      </c>
      <c r="DY162" s="303">
        <v>0</v>
      </c>
      <c r="DZ162" s="303">
        <v>0</v>
      </c>
      <c r="EA162" s="303">
        <v>0</v>
      </c>
      <c r="EB162" s="303">
        <v>0</v>
      </c>
      <c r="EC162" s="303">
        <v>0</v>
      </c>
      <c r="ED162" s="398">
        <v>0</v>
      </c>
      <c r="EE162" s="303">
        <v>0</v>
      </c>
      <c r="EF162" s="303">
        <v>0</v>
      </c>
      <c r="EG162" s="393">
        <v>0</v>
      </c>
      <c r="EH162" s="910">
        <v>0</v>
      </c>
      <c r="EI162" s="398">
        <v>7</v>
      </c>
      <c r="EJ162" s="393" t="b">
        <v>1</v>
      </c>
      <c r="EK162" s="971">
        <v>3</v>
      </c>
      <c r="EL162" s="971">
        <v>7</v>
      </c>
      <c r="EM162" s="396">
        <v>1</v>
      </c>
      <c r="EN162" s="396">
        <v>0</v>
      </c>
      <c r="EO162" s="396">
        <v>0</v>
      </c>
      <c r="EP162" s="971">
        <v>0</v>
      </c>
      <c r="EQ162" s="396">
        <v>0</v>
      </c>
      <c r="ER162" s="396">
        <v>0</v>
      </c>
      <c r="ES162" s="396">
        <v>0</v>
      </c>
      <c r="ET162" s="664"/>
      <c r="EU162" s="303"/>
      <c r="EV162" s="396" t="s">
        <v>522</v>
      </c>
      <c r="EW162" s="396" t="s">
        <v>353</v>
      </c>
      <c r="EX162" s="396" t="s">
        <v>354</v>
      </c>
      <c r="EY162" s="396">
        <v>7</v>
      </c>
      <c r="EZ162" s="396" t="s">
        <v>11</v>
      </c>
      <c r="FA162" s="396" t="s">
        <v>232</v>
      </c>
      <c r="FB162" s="396" t="s">
        <v>9</v>
      </c>
      <c r="FC162" s="396" t="s">
        <v>232</v>
      </c>
      <c r="FD162" s="396" t="s">
        <v>358</v>
      </c>
    </row>
    <row r="163" spans="1:160" customFormat="1">
      <c r="A163">
        <v>2139</v>
      </c>
      <c r="B163">
        <v>1</v>
      </c>
      <c r="H163">
        <v>700</v>
      </c>
      <c r="I163">
        <v>42</v>
      </c>
      <c r="J163">
        <v>0</v>
      </c>
      <c r="K163">
        <v>1</v>
      </c>
      <c r="L163">
        <v>1</v>
      </c>
      <c r="M163">
        <v>0</v>
      </c>
      <c r="N163" s="1250" t="s">
        <v>522</v>
      </c>
      <c r="O163" s="1250">
        <v>0</v>
      </c>
      <c r="P163">
        <v>6</v>
      </c>
      <c r="Q163">
        <v>1</v>
      </c>
      <c r="R163">
        <v>8</v>
      </c>
      <c r="S163">
        <v>0</v>
      </c>
      <c r="T163">
        <v>0</v>
      </c>
      <c r="U163">
        <v>0</v>
      </c>
      <c r="V163">
        <v>0</v>
      </c>
      <c r="W163">
        <v>1</v>
      </c>
      <c r="X163">
        <v>6</v>
      </c>
      <c r="Y163">
        <v>1</v>
      </c>
      <c r="Z163">
        <v>8</v>
      </c>
      <c r="AA163">
        <v>1</v>
      </c>
      <c r="AB163">
        <v>0</v>
      </c>
      <c r="AC163">
        <v>0</v>
      </c>
      <c r="AD163">
        <v>4</v>
      </c>
      <c r="AE163">
        <v>1</v>
      </c>
      <c r="AF163">
        <v>0</v>
      </c>
      <c r="AG163">
        <v>1</v>
      </c>
      <c r="AH163">
        <v>0</v>
      </c>
      <c r="AI163">
        <v>0</v>
      </c>
      <c r="AJ163">
        <v>0</v>
      </c>
      <c r="AK163">
        <v>0</v>
      </c>
      <c r="AL163">
        <v>0</v>
      </c>
      <c r="AM163">
        <v>0</v>
      </c>
      <c r="AN163">
        <v>6</v>
      </c>
      <c r="AO163">
        <v>2</v>
      </c>
      <c r="AP163">
        <v>12</v>
      </c>
      <c r="AQ163">
        <v>2</v>
      </c>
      <c r="AR163">
        <v>0</v>
      </c>
      <c r="AS163">
        <v>0</v>
      </c>
      <c r="AT163">
        <v>0</v>
      </c>
      <c r="AU163">
        <v>0</v>
      </c>
      <c r="AV163">
        <v>0</v>
      </c>
      <c r="AW163">
        <v>0</v>
      </c>
      <c r="AX163">
        <v>0</v>
      </c>
      <c r="AY163">
        <v>0</v>
      </c>
      <c r="AZ163">
        <v>0</v>
      </c>
      <c r="BA163">
        <v>0</v>
      </c>
      <c r="BB163">
        <v>0</v>
      </c>
      <c r="BC163">
        <v>0</v>
      </c>
      <c r="BD163">
        <v>0</v>
      </c>
      <c r="BE163">
        <v>0</v>
      </c>
      <c r="BF163">
        <v>0</v>
      </c>
      <c r="BG163">
        <v>0</v>
      </c>
      <c r="BH163">
        <v>0</v>
      </c>
      <c r="BI163">
        <v>0</v>
      </c>
      <c r="BJ163">
        <v>1</v>
      </c>
      <c r="BK163">
        <v>0</v>
      </c>
      <c r="BL163">
        <v>0</v>
      </c>
      <c r="BM163">
        <v>0</v>
      </c>
      <c r="BN163">
        <v>1</v>
      </c>
      <c r="BO163">
        <v>1</v>
      </c>
      <c r="BP163">
        <v>0</v>
      </c>
      <c r="BQ163">
        <v>0</v>
      </c>
      <c r="BR163">
        <v>0</v>
      </c>
      <c r="BS163">
        <v>0</v>
      </c>
      <c r="BT163">
        <v>0</v>
      </c>
      <c r="BU163">
        <v>0</v>
      </c>
      <c r="BV163">
        <v>0</v>
      </c>
      <c r="BW163">
        <v>0</v>
      </c>
      <c r="BX163">
        <v>6</v>
      </c>
      <c r="BY163">
        <v>0</v>
      </c>
      <c r="BZ163">
        <v>0</v>
      </c>
      <c r="CA163">
        <v>0</v>
      </c>
      <c r="CB163">
        <v>8</v>
      </c>
      <c r="CC163">
        <v>0</v>
      </c>
      <c r="CD163">
        <v>0</v>
      </c>
      <c r="CE163">
        <v>0</v>
      </c>
      <c r="CF163">
        <v>6</v>
      </c>
      <c r="CG163">
        <v>0</v>
      </c>
      <c r="CH163">
        <v>1</v>
      </c>
      <c r="CI163">
        <v>0</v>
      </c>
      <c r="CJ163">
        <v>8</v>
      </c>
      <c r="CK163">
        <v>0</v>
      </c>
      <c r="CL163">
        <v>1</v>
      </c>
      <c r="CM163">
        <v>1</v>
      </c>
      <c r="CN163">
        <v>7</v>
      </c>
      <c r="CO163">
        <v>1</v>
      </c>
      <c r="CP163">
        <v>1</v>
      </c>
      <c r="CQ163">
        <v>0</v>
      </c>
      <c r="CR163">
        <v>1</v>
      </c>
      <c r="CS163">
        <v>0</v>
      </c>
      <c r="CT163">
        <v>0</v>
      </c>
      <c r="CU163">
        <v>0</v>
      </c>
      <c r="CV163">
        <v>0</v>
      </c>
      <c r="CW163">
        <v>0</v>
      </c>
      <c r="CX163">
        <v>0</v>
      </c>
      <c r="CY163">
        <v>0</v>
      </c>
      <c r="CZ163">
        <v>0</v>
      </c>
      <c r="DA163">
        <v>0</v>
      </c>
      <c r="DB163">
        <v>3</v>
      </c>
      <c r="DC163">
        <v>1</v>
      </c>
      <c r="DD163">
        <v>0</v>
      </c>
      <c r="DE163">
        <v>0</v>
      </c>
      <c r="DF163">
        <v>0</v>
      </c>
      <c r="DG163">
        <v>1</v>
      </c>
      <c r="DH163">
        <v>0</v>
      </c>
      <c r="DI163">
        <v>0</v>
      </c>
      <c r="DJ163">
        <v>1</v>
      </c>
      <c r="DK163" s="664"/>
      <c r="DL163" s="398">
        <v>0</v>
      </c>
      <c r="DM163" s="303">
        <v>0</v>
      </c>
      <c r="DN163" s="303">
        <v>0</v>
      </c>
      <c r="DO163" s="393">
        <v>0</v>
      </c>
      <c r="DP163" s="303">
        <v>0</v>
      </c>
      <c r="DQ163" s="303">
        <v>0</v>
      </c>
      <c r="DR163" s="303">
        <v>0</v>
      </c>
      <c r="DS163" s="393">
        <v>0</v>
      </c>
      <c r="DT163" s="303">
        <v>0</v>
      </c>
      <c r="DU163" s="303">
        <v>0</v>
      </c>
      <c r="DV163" s="303">
        <v>0</v>
      </c>
      <c r="DW163" s="303">
        <v>0</v>
      </c>
      <c r="DX163" s="303">
        <v>0</v>
      </c>
      <c r="DY163" s="303">
        <v>0</v>
      </c>
      <c r="DZ163" s="303">
        <v>0</v>
      </c>
      <c r="EA163" s="303">
        <v>0</v>
      </c>
      <c r="EB163" s="303">
        <v>0</v>
      </c>
      <c r="EC163" s="303">
        <v>0</v>
      </c>
      <c r="ED163" s="398">
        <v>0</v>
      </c>
      <c r="EE163" s="303">
        <v>0</v>
      </c>
      <c r="EF163" s="303">
        <v>0</v>
      </c>
      <c r="EG163" s="393">
        <v>0</v>
      </c>
      <c r="EH163" s="910">
        <v>0</v>
      </c>
      <c r="EI163" s="398">
        <v>8</v>
      </c>
      <c r="EJ163" s="393" t="b">
        <v>0</v>
      </c>
      <c r="EK163" s="971">
        <v>11</v>
      </c>
      <c r="EL163" s="971">
        <v>0</v>
      </c>
      <c r="EM163" s="396">
        <v>0</v>
      </c>
      <c r="EN163" s="396">
        <v>0</v>
      </c>
      <c r="EO163" s="396">
        <v>0</v>
      </c>
      <c r="EP163" s="971">
        <v>14</v>
      </c>
      <c r="EQ163" s="396">
        <v>0</v>
      </c>
      <c r="ER163" s="396">
        <v>0</v>
      </c>
      <c r="ES163" s="396">
        <v>1</v>
      </c>
      <c r="ET163" s="664"/>
      <c r="EU163" s="303"/>
      <c r="EV163" s="396" t="s">
        <v>522</v>
      </c>
      <c r="EW163" s="396" t="s">
        <v>353</v>
      </c>
      <c r="EX163" s="396" t="s">
        <v>354</v>
      </c>
      <c r="EY163" s="396">
        <v>14</v>
      </c>
      <c r="EZ163" s="396" t="s">
        <v>11</v>
      </c>
      <c r="FA163" s="396" t="s">
        <v>232</v>
      </c>
      <c r="FB163" s="396" t="s">
        <v>9</v>
      </c>
      <c r="FC163" s="396" t="s">
        <v>232</v>
      </c>
      <c r="FD163" s="396" t="s">
        <v>358</v>
      </c>
    </row>
    <row r="164" spans="1:160" customFormat="1">
      <c r="A164">
        <v>2140</v>
      </c>
      <c r="B164">
        <v>1</v>
      </c>
      <c r="H164">
        <v>700</v>
      </c>
      <c r="I164">
        <v>41</v>
      </c>
      <c r="J164">
        <v>1</v>
      </c>
      <c r="K164">
        <v>0</v>
      </c>
      <c r="L164">
        <v>1</v>
      </c>
      <c r="M164">
        <v>0</v>
      </c>
      <c r="N164" s="1250" t="s">
        <v>522</v>
      </c>
      <c r="O164" s="1250">
        <v>0</v>
      </c>
      <c r="P164">
        <v>6</v>
      </c>
      <c r="Q164">
        <v>0</v>
      </c>
      <c r="R164">
        <v>5</v>
      </c>
      <c r="S164">
        <v>0</v>
      </c>
      <c r="T164">
        <v>0</v>
      </c>
      <c r="U164">
        <v>1</v>
      </c>
      <c r="V164">
        <v>0</v>
      </c>
      <c r="W164">
        <v>1</v>
      </c>
      <c r="X164">
        <v>6</v>
      </c>
      <c r="Y164">
        <v>1</v>
      </c>
      <c r="Z164">
        <v>5</v>
      </c>
      <c r="AA164">
        <v>1</v>
      </c>
      <c r="AB164">
        <v>0</v>
      </c>
      <c r="AC164">
        <v>0</v>
      </c>
      <c r="AD164">
        <v>1</v>
      </c>
      <c r="AE164">
        <v>0</v>
      </c>
      <c r="AF164">
        <v>0</v>
      </c>
      <c r="AG164">
        <v>0</v>
      </c>
      <c r="AH164">
        <v>0</v>
      </c>
      <c r="AI164">
        <v>0</v>
      </c>
      <c r="AJ164">
        <v>0</v>
      </c>
      <c r="AK164">
        <v>0</v>
      </c>
      <c r="AL164">
        <v>0</v>
      </c>
      <c r="AM164">
        <v>0</v>
      </c>
      <c r="AN164">
        <v>6</v>
      </c>
      <c r="AO164">
        <v>1</v>
      </c>
      <c r="AP164">
        <v>6</v>
      </c>
      <c r="AQ164">
        <v>1</v>
      </c>
      <c r="AR164">
        <v>0</v>
      </c>
      <c r="AS164">
        <v>0</v>
      </c>
      <c r="AT164">
        <v>0</v>
      </c>
      <c r="AU164">
        <v>0</v>
      </c>
      <c r="AV164">
        <v>0</v>
      </c>
      <c r="AW164">
        <v>0</v>
      </c>
      <c r="AX164">
        <v>0</v>
      </c>
      <c r="AY164">
        <v>0</v>
      </c>
      <c r="AZ164">
        <v>0</v>
      </c>
      <c r="BA164">
        <v>0</v>
      </c>
      <c r="BB164">
        <v>0</v>
      </c>
      <c r="BC164">
        <v>0</v>
      </c>
      <c r="BD164">
        <v>0</v>
      </c>
      <c r="BE164">
        <v>0</v>
      </c>
      <c r="BF164">
        <v>0</v>
      </c>
      <c r="BG164">
        <v>0</v>
      </c>
      <c r="BH164">
        <v>0</v>
      </c>
      <c r="BI164">
        <v>0</v>
      </c>
      <c r="BJ164">
        <v>1</v>
      </c>
      <c r="BK164">
        <v>1</v>
      </c>
      <c r="BL164">
        <v>0</v>
      </c>
      <c r="BM164">
        <v>0</v>
      </c>
      <c r="BN164">
        <v>1</v>
      </c>
      <c r="BO164">
        <v>1</v>
      </c>
      <c r="BP164">
        <v>0</v>
      </c>
      <c r="BQ164">
        <v>0</v>
      </c>
      <c r="BR164">
        <v>0</v>
      </c>
      <c r="BS164">
        <v>0</v>
      </c>
      <c r="BT164">
        <v>0</v>
      </c>
      <c r="BU164">
        <v>0</v>
      </c>
      <c r="BV164">
        <v>0</v>
      </c>
      <c r="BW164">
        <v>0</v>
      </c>
      <c r="BX164">
        <v>6</v>
      </c>
      <c r="BY164">
        <v>0</v>
      </c>
      <c r="BZ164">
        <v>0</v>
      </c>
      <c r="CA164">
        <v>0</v>
      </c>
      <c r="CB164">
        <v>5</v>
      </c>
      <c r="CC164">
        <v>0</v>
      </c>
      <c r="CD164">
        <v>0</v>
      </c>
      <c r="CE164">
        <v>0</v>
      </c>
      <c r="CF164">
        <v>6</v>
      </c>
      <c r="CG164">
        <v>0</v>
      </c>
      <c r="CH164">
        <v>1</v>
      </c>
      <c r="CI164">
        <v>1</v>
      </c>
      <c r="CJ164">
        <v>5</v>
      </c>
      <c r="CK164">
        <v>0</v>
      </c>
      <c r="CL164">
        <v>1</v>
      </c>
      <c r="CM164">
        <v>1</v>
      </c>
      <c r="CN164">
        <v>3</v>
      </c>
      <c r="CO164">
        <v>3</v>
      </c>
      <c r="CP164">
        <v>3</v>
      </c>
      <c r="CQ164">
        <v>0</v>
      </c>
      <c r="CR164">
        <v>0.8571428571428571</v>
      </c>
      <c r="CS164">
        <v>1</v>
      </c>
      <c r="CT164">
        <v>1</v>
      </c>
      <c r="CU164">
        <v>0</v>
      </c>
      <c r="CV164">
        <v>0</v>
      </c>
      <c r="CW164">
        <v>0</v>
      </c>
      <c r="CX164">
        <v>0</v>
      </c>
      <c r="CY164">
        <v>0</v>
      </c>
      <c r="CZ164">
        <v>0</v>
      </c>
      <c r="DA164">
        <v>0</v>
      </c>
      <c r="DB164">
        <v>1</v>
      </c>
      <c r="DC164">
        <v>0</v>
      </c>
      <c r="DD164">
        <v>1</v>
      </c>
      <c r="DE164">
        <v>1</v>
      </c>
      <c r="DF164">
        <v>1</v>
      </c>
      <c r="DG164">
        <v>0</v>
      </c>
      <c r="DH164">
        <v>0</v>
      </c>
      <c r="DI164">
        <v>0</v>
      </c>
      <c r="DJ164">
        <v>0</v>
      </c>
      <c r="DK164" s="664"/>
      <c r="DL164" s="398">
        <v>0</v>
      </c>
      <c r="DM164" s="303">
        <v>0</v>
      </c>
      <c r="DN164" s="303">
        <v>0</v>
      </c>
      <c r="DO164" s="393">
        <v>0</v>
      </c>
      <c r="DP164" s="303">
        <v>0</v>
      </c>
      <c r="DQ164" s="303">
        <v>0</v>
      </c>
      <c r="DR164" s="303">
        <v>0</v>
      </c>
      <c r="DS164" s="393">
        <v>0</v>
      </c>
      <c r="DT164" s="303">
        <v>0</v>
      </c>
      <c r="DU164" s="303">
        <v>0</v>
      </c>
      <c r="DV164" s="303">
        <v>0</v>
      </c>
      <c r="DW164" s="303">
        <v>0</v>
      </c>
      <c r="DX164" s="303">
        <v>0</v>
      </c>
      <c r="DY164" s="303">
        <v>0</v>
      </c>
      <c r="DZ164" s="303">
        <v>0</v>
      </c>
      <c r="EA164" s="303">
        <v>0</v>
      </c>
      <c r="EB164" s="303">
        <v>0</v>
      </c>
      <c r="EC164" s="303">
        <v>0</v>
      </c>
      <c r="ED164" s="398">
        <v>0</v>
      </c>
      <c r="EE164" s="303">
        <v>0</v>
      </c>
      <c r="EF164" s="303">
        <v>0</v>
      </c>
      <c r="EG164" s="393">
        <v>0</v>
      </c>
      <c r="EH164" s="910">
        <v>0</v>
      </c>
      <c r="EI164" s="398">
        <v>7</v>
      </c>
      <c r="EJ164" s="393" t="b">
        <v>1</v>
      </c>
      <c r="EK164" s="971">
        <v>5</v>
      </c>
      <c r="EL164" s="971">
        <v>7</v>
      </c>
      <c r="EM164" s="396">
        <v>0</v>
      </c>
      <c r="EN164" s="396">
        <v>1</v>
      </c>
      <c r="EO164" s="396">
        <v>0</v>
      </c>
      <c r="EP164" s="971">
        <v>7</v>
      </c>
      <c r="EQ164" s="396">
        <v>0</v>
      </c>
      <c r="ER164" s="396">
        <v>0</v>
      </c>
      <c r="ES164" s="396">
        <v>1</v>
      </c>
      <c r="ET164" s="664"/>
      <c r="EU164" s="303"/>
      <c r="EV164" s="396" t="s">
        <v>522</v>
      </c>
      <c r="EW164" s="396" t="s">
        <v>353</v>
      </c>
      <c r="EX164" s="396" t="s">
        <v>354</v>
      </c>
      <c r="EY164" s="396">
        <v>7</v>
      </c>
      <c r="EZ164" s="396" t="s">
        <v>11</v>
      </c>
      <c r="FA164" s="396" t="s">
        <v>232</v>
      </c>
      <c r="FB164" s="396" t="s">
        <v>9</v>
      </c>
      <c r="FC164" s="396" t="s">
        <v>232</v>
      </c>
      <c r="FD164" s="396" t="s">
        <v>358</v>
      </c>
    </row>
    <row r="165" spans="1:160" customFormat="1">
      <c r="A165">
        <v>2141</v>
      </c>
      <c r="B165">
        <v>1</v>
      </c>
      <c r="H165">
        <v>700</v>
      </c>
      <c r="I165">
        <v>42</v>
      </c>
      <c r="J165">
        <v>1</v>
      </c>
      <c r="K165">
        <v>0</v>
      </c>
      <c r="L165">
        <v>1</v>
      </c>
      <c r="M165">
        <v>0</v>
      </c>
      <c r="N165" s="1250" t="s">
        <v>522</v>
      </c>
      <c r="O165" s="1250">
        <v>0</v>
      </c>
      <c r="P165">
        <v>127</v>
      </c>
      <c r="Q165">
        <v>16</v>
      </c>
      <c r="R165">
        <v>142</v>
      </c>
      <c r="S165">
        <v>15</v>
      </c>
      <c r="T165">
        <v>0</v>
      </c>
      <c r="U165">
        <v>1</v>
      </c>
      <c r="V165">
        <v>0</v>
      </c>
      <c r="W165">
        <v>0</v>
      </c>
      <c r="X165">
        <v>127</v>
      </c>
      <c r="Y165">
        <v>17</v>
      </c>
      <c r="Z165">
        <v>142</v>
      </c>
      <c r="AA165">
        <v>15</v>
      </c>
      <c r="AB165">
        <v>21</v>
      </c>
      <c r="AC165">
        <v>1</v>
      </c>
      <c r="AD165">
        <v>33</v>
      </c>
      <c r="AE165">
        <v>2</v>
      </c>
      <c r="AF165">
        <v>0</v>
      </c>
      <c r="AG165">
        <v>0</v>
      </c>
      <c r="AH165">
        <v>0</v>
      </c>
      <c r="AI165">
        <v>0</v>
      </c>
      <c r="AJ165">
        <v>0</v>
      </c>
      <c r="AK165">
        <v>0</v>
      </c>
      <c r="AL165">
        <v>0</v>
      </c>
      <c r="AM165">
        <v>0</v>
      </c>
      <c r="AN165">
        <v>148</v>
      </c>
      <c r="AO165">
        <v>18</v>
      </c>
      <c r="AP165">
        <v>175</v>
      </c>
      <c r="AQ165">
        <v>17</v>
      </c>
      <c r="AR165">
        <v>0</v>
      </c>
      <c r="AS165">
        <v>0</v>
      </c>
      <c r="AT165">
        <v>0</v>
      </c>
      <c r="AU165">
        <v>0</v>
      </c>
      <c r="AV165">
        <v>0</v>
      </c>
      <c r="AW165">
        <v>0</v>
      </c>
      <c r="AX165">
        <v>0</v>
      </c>
      <c r="AY165">
        <v>0</v>
      </c>
      <c r="AZ165">
        <v>0</v>
      </c>
      <c r="BA165">
        <v>0</v>
      </c>
      <c r="BB165">
        <v>0</v>
      </c>
      <c r="BC165">
        <v>0</v>
      </c>
      <c r="BD165">
        <v>0</v>
      </c>
      <c r="BE165">
        <v>0</v>
      </c>
      <c r="BF165">
        <v>0</v>
      </c>
      <c r="BG165">
        <v>0</v>
      </c>
      <c r="BH165">
        <v>30</v>
      </c>
      <c r="BI165">
        <v>0</v>
      </c>
      <c r="BJ165">
        <v>17</v>
      </c>
      <c r="BK165">
        <v>1</v>
      </c>
      <c r="BL165">
        <v>38</v>
      </c>
      <c r="BM165">
        <v>0</v>
      </c>
      <c r="BN165">
        <v>15</v>
      </c>
      <c r="BO165">
        <v>0</v>
      </c>
      <c r="BP165">
        <v>0</v>
      </c>
      <c r="BQ165">
        <v>0</v>
      </c>
      <c r="BR165">
        <v>0</v>
      </c>
      <c r="BS165">
        <v>0</v>
      </c>
      <c r="BT165">
        <v>0</v>
      </c>
      <c r="BU165">
        <v>0</v>
      </c>
      <c r="BV165">
        <v>0</v>
      </c>
      <c r="BW165">
        <v>0</v>
      </c>
      <c r="BX165">
        <v>97</v>
      </c>
      <c r="BY165">
        <v>0</v>
      </c>
      <c r="BZ165">
        <v>0</v>
      </c>
      <c r="CA165">
        <v>0</v>
      </c>
      <c r="CB165">
        <v>104</v>
      </c>
      <c r="CC165">
        <v>0</v>
      </c>
      <c r="CD165">
        <v>0</v>
      </c>
      <c r="CE165">
        <v>0</v>
      </c>
      <c r="CF165">
        <v>127</v>
      </c>
      <c r="CG165">
        <v>0</v>
      </c>
      <c r="CH165">
        <v>17</v>
      </c>
      <c r="CI165">
        <v>1</v>
      </c>
      <c r="CJ165">
        <v>142</v>
      </c>
      <c r="CK165">
        <v>0</v>
      </c>
      <c r="CL165">
        <v>15</v>
      </c>
      <c r="CM165">
        <v>0</v>
      </c>
      <c r="CN165">
        <v>72</v>
      </c>
      <c r="CO165">
        <v>46</v>
      </c>
      <c r="CP165">
        <v>46</v>
      </c>
      <c r="CQ165">
        <v>0</v>
      </c>
      <c r="CR165">
        <v>0.71084337349397586</v>
      </c>
      <c r="CS165">
        <v>24</v>
      </c>
      <c r="CT165">
        <v>0</v>
      </c>
      <c r="CU165">
        <v>0</v>
      </c>
      <c r="CV165">
        <v>0</v>
      </c>
      <c r="CW165">
        <v>0</v>
      </c>
      <c r="CX165">
        <v>0</v>
      </c>
      <c r="CY165">
        <v>0</v>
      </c>
      <c r="CZ165">
        <v>1</v>
      </c>
      <c r="DA165">
        <v>1</v>
      </c>
      <c r="DB165">
        <v>25</v>
      </c>
      <c r="DC165">
        <v>0</v>
      </c>
      <c r="DD165">
        <v>0</v>
      </c>
      <c r="DE165">
        <v>1</v>
      </c>
      <c r="DF165">
        <v>1</v>
      </c>
      <c r="DG165">
        <v>0</v>
      </c>
      <c r="DH165">
        <v>0</v>
      </c>
      <c r="DI165">
        <v>0</v>
      </c>
      <c r="DJ165">
        <v>0</v>
      </c>
      <c r="DK165" s="664"/>
      <c r="DL165" s="398">
        <v>0</v>
      </c>
      <c r="DM165" s="303">
        <v>0</v>
      </c>
      <c r="DN165" s="303">
        <v>0</v>
      </c>
      <c r="DO165" s="393">
        <v>0</v>
      </c>
      <c r="DP165" s="303">
        <v>0</v>
      </c>
      <c r="DQ165" s="303">
        <v>0</v>
      </c>
      <c r="DR165" s="303">
        <v>0</v>
      </c>
      <c r="DS165" s="393">
        <v>0</v>
      </c>
      <c r="DT165" s="303">
        <v>0</v>
      </c>
      <c r="DU165" s="303">
        <v>0</v>
      </c>
      <c r="DV165" s="303">
        <v>0</v>
      </c>
      <c r="DW165" s="303">
        <v>0</v>
      </c>
      <c r="DX165" s="303">
        <v>0</v>
      </c>
      <c r="DY165" s="303">
        <v>0</v>
      </c>
      <c r="DZ165" s="303">
        <v>0</v>
      </c>
      <c r="EA165" s="303">
        <v>0</v>
      </c>
      <c r="EB165" s="303">
        <v>0</v>
      </c>
      <c r="EC165" s="303">
        <v>0</v>
      </c>
      <c r="ED165" s="398">
        <v>0</v>
      </c>
      <c r="EE165" s="303">
        <v>0</v>
      </c>
      <c r="EF165" s="303">
        <v>0</v>
      </c>
      <c r="EG165" s="393">
        <v>0</v>
      </c>
      <c r="EH165" s="910">
        <v>0</v>
      </c>
      <c r="EI165" s="398">
        <v>166</v>
      </c>
      <c r="EJ165" s="393" t="b">
        <v>0</v>
      </c>
      <c r="EK165" s="971">
        <v>143</v>
      </c>
      <c r="EL165" s="971">
        <v>192</v>
      </c>
      <c r="EM165" s="396">
        <v>0</v>
      </c>
      <c r="EN165" s="396">
        <v>1</v>
      </c>
      <c r="EO165" s="396">
        <v>0</v>
      </c>
      <c r="EP165" s="971">
        <v>192</v>
      </c>
      <c r="EQ165" s="396">
        <v>0</v>
      </c>
      <c r="ER165" s="396">
        <v>1</v>
      </c>
      <c r="ES165" s="396">
        <v>0</v>
      </c>
      <c r="ET165" s="664"/>
      <c r="EU165" s="303"/>
      <c r="EV165" s="396" t="s">
        <v>522</v>
      </c>
      <c r="EW165" s="396" t="s">
        <v>353</v>
      </c>
      <c r="EX165" s="396" t="s">
        <v>354</v>
      </c>
      <c r="EY165" s="396">
        <v>192</v>
      </c>
      <c r="EZ165" s="396" t="s">
        <v>13</v>
      </c>
      <c r="FA165" s="396" t="s">
        <v>232</v>
      </c>
      <c r="FB165" s="396" t="s">
        <v>9</v>
      </c>
      <c r="FC165" s="396" t="s">
        <v>232</v>
      </c>
      <c r="FD165" s="396" t="s">
        <v>358</v>
      </c>
    </row>
    <row r="166" spans="1:160" customFormat="1">
      <c r="A166">
        <v>2142</v>
      </c>
      <c r="B166">
        <v>1</v>
      </c>
      <c r="H166">
        <v>700</v>
      </c>
      <c r="I166">
        <v>41</v>
      </c>
      <c r="J166">
        <v>1</v>
      </c>
      <c r="K166">
        <v>0</v>
      </c>
      <c r="L166">
        <v>1</v>
      </c>
      <c r="M166">
        <v>0</v>
      </c>
      <c r="N166" s="1250" t="s">
        <v>522</v>
      </c>
      <c r="O166" s="1250">
        <v>0</v>
      </c>
      <c r="P166">
        <v>13</v>
      </c>
      <c r="Q166">
        <v>2</v>
      </c>
      <c r="R166">
        <v>12</v>
      </c>
      <c r="S166">
        <v>2</v>
      </c>
      <c r="T166">
        <v>0</v>
      </c>
      <c r="U166">
        <v>0</v>
      </c>
      <c r="V166">
        <v>0</v>
      </c>
      <c r="W166">
        <v>0</v>
      </c>
      <c r="X166">
        <v>13</v>
      </c>
      <c r="Y166">
        <v>2</v>
      </c>
      <c r="Z166">
        <v>12</v>
      </c>
      <c r="AA166">
        <v>2</v>
      </c>
      <c r="AB166">
        <v>0</v>
      </c>
      <c r="AC166">
        <v>0</v>
      </c>
      <c r="AD166">
        <v>6</v>
      </c>
      <c r="AE166">
        <v>0</v>
      </c>
      <c r="AF166">
        <v>0</v>
      </c>
      <c r="AG166">
        <v>0</v>
      </c>
      <c r="AH166">
        <v>0</v>
      </c>
      <c r="AI166">
        <v>0</v>
      </c>
      <c r="AJ166">
        <v>0</v>
      </c>
      <c r="AK166">
        <v>0</v>
      </c>
      <c r="AL166">
        <v>0</v>
      </c>
      <c r="AM166">
        <v>0</v>
      </c>
      <c r="AN166">
        <v>13</v>
      </c>
      <c r="AO166">
        <v>2</v>
      </c>
      <c r="AP166">
        <v>18</v>
      </c>
      <c r="AQ166">
        <v>2</v>
      </c>
      <c r="AR166">
        <v>0</v>
      </c>
      <c r="AS166">
        <v>0</v>
      </c>
      <c r="AT166">
        <v>0</v>
      </c>
      <c r="AU166">
        <v>0</v>
      </c>
      <c r="AV166">
        <v>0</v>
      </c>
      <c r="AW166">
        <v>0</v>
      </c>
      <c r="AX166">
        <v>0</v>
      </c>
      <c r="AY166">
        <v>0</v>
      </c>
      <c r="AZ166">
        <v>0</v>
      </c>
      <c r="BA166">
        <v>0</v>
      </c>
      <c r="BB166">
        <v>0</v>
      </c>
      <c r="BC166">
        <v>0</v>
      </c>
      <c r="BD166">
        <v>0</v>
      </c>
      <c r="BE166">
        <v>0</v>
      </c>
      <c r="BF166">
        <v>0</v>
      </c>
      <c r="BG166">
        <v>0</v>
      </c>
      <c r="BH166">
        <v>3</v>
      </c>
      <c r="BI166">
        <v>0</v>
      </c>
      <c r="BJ166">
        <v>2</v>
      </c>
      <c r="BK166">
        <v>0</v>
      </c>
      <c r="BL166">
        <v>4</v>
      </c>
      <c r="BM166">
        <v>0</v>
      </c>
      <c r="BN166">
        <v>2</v>
      </c>
      <c r="BO166">
        <v>0</v>
      </c>
      <c r="BP166">
        <v>0</v>
      </c>
      <c r="BQ166">
        <v>0</v>
      </c>
      <c r="BR166">
        <v>0</v>
      </c>
      <c r="BS166">
        <v>0</v>
      </c>
      <c r="BT166">
        <v>0</v>
      </c>
      <c r="BU166">
        <v>0</v>
      </c>
      <c r="BV166">
        <v>0</v>
      </c>
      <c r="BW166">
        <v>0</v>
      </c>
      <c r="BX166">
        <v>10</v>
      </c>
      <c r="BY166">
        <v>0</v>
      </c>
      <c r="BZ166">
        <v>0</v>
      </c>
      <c r="CA166">
        <v>0</v>
      </c>
      <c r="CB166">
        <v>8</v>
      </c>
      <c r="CC166">
        <v>0</v>
      </c>
      <c r="CD166">
        <v>0</v>
      </c>
      <c r="CE166">
        <v>0</v>
      </c>
      <c r="CF166">
        <v>13</v>
      </c>
      <c r="CG166">
        <v>0</v>
      </c>
      <c r="CH166">
        <v>2</v>
      </c>
      <c r="CI166">
        <v>0</v>
      </c>
      <c r="CJ166">
        <v>12</v>
      </c>
      <c r="CK166">
        <v>0</v>
      </c>
      <c r="CL166">
        <v>2</v>
      </c>
      <c r="CM166">
        <v>0</v>
      </c>
      <c r="CN166">
        <v>9</v>
      </c>
      <c r="CO166">
        <v>4</v>
      </c>
      <c r="CP166">
        <v>2</v>
      </c>
      <c r="CQ166">
        <v>0</v>
      </c>
      <c r="CR166">
        <v>0.8666666666666667</v>
      </c>
      <c r="CS166">
        <v>0</v>
      </c>
      <c r="CT166">
        <v>0</v>
      </c>
      <c r="CU166">
        <v>0</v>
      </c>
      <c r="CV166">
        <v>0</v>
      </c>
      <c r="CW166">
        <v>0</v>
      </c>
      <c r="CX166">
        <v>0</v>
      </c>
      <c r="CY166">
        <v>0</v>
      </c>
      <c r="CZ166">
        <v>0</v>
      </c>
      <c r="DA166">
        <v>0</v>
      </c>
      <c r="DB166">
        <v>5</v>
      </c>
      <c r="DC166">
        <v>0</v>
      </c>
      <c r="DD166">
        <v>0</v>
      </c>
      <c r="DE166">
        <v>1</v>
      </c>
      <c r="DF166">
        <v>1</v>
      </c>
      <c r="DG166">
        <v>1</v>
      </c>
      <c r="DH166">
        <v>0</v>
      </c>
      <c r="DI166">
        <v>0</v>
      </c>
      <c r="DJ166">
        <v>0</v>
      </c>
      <c r="DK166" s="664"/>
      <c r="DL166" s="398">
        <v>0</v>
      </c>
      <c r="DM166" s="303">
        <v>0</v>
      </c>
      <c r="DN166" s="303">
        <v>0</v>
      </c>
      <c r="DO166" s="393">
        <v>0</v>
      </c>
      <c r="DP166" s="303">
        <v>0</v>
      </c>
      <c r="DQ166" s="303">
        <v>0</v>
      </c>
      <c r="DR166" s="303">
        <v>0</v>
      </c>
      <c r="DS166" s="393">
        <v>0</v>
      </c>
      <c r="DT166" s="303">
        <v>0</v>
      </c>
      <c r="DU166" s="303">
        <v>0</v>
      </c>
      <c r="DV166" s="303">
        <v>0</v>
      </c>
      <c r="DW166" s="303">
        <v>0</v>
      </c>
      <c r="DX166" s="303">
        <v>0</v>
      </c>
      <c r="DY166" s="303">
        <v>0</v>
      </c>
      <c r="DZ166" s="303">
        <v>0</v>
      </c>
      <c r="EA166" s="303">
        <v>0</v>
      </c>
      <c r="EB166" s="303">
        <v>0</v>
      </c>
      <c r="EC166" s="303">
        <v>0</v>
      </c>
      <c r="ED166" s="398">
        <v>0</v>
      </c>
      <c r="EE166" s="303">
        <v>0</v>
      </c>
      <c r="EF166" s="303">
        <v>0</v>
      </c>
      <c r="EG166" s="393">
        <v>0</v>
      </c>
      <c r="EH166" s="910">
        <v>0</v>
      </c>
      <c r="EI166" s="398">
        <v>15</v>
      </c>
      <c r="EJ166" s="393" t="b">
        <v>0</v>
      </c>
      <c r="EK166" s="971">
        <v>15</v>
      </c>
      <c r="EL166" s="971">
        <v>0</v>
      </c>
      <c r="EM166" s="396">
        <v>0</v>
      </c>
      <c r="EN166" s="396">
        <v>0</v>
      </c>
      <c r="EO166" s="396">
        <v>0</v>
      </c>
      <c r="EP166" s="971">
        <v>20</v>
      </c>
      <c r="EQ166" s="396">
        <v>0</v>
      </c>
      <c r="ER166" s="396">
        <v>0</v>
      </c>
      <c r="ES166" s="396">
        <v>1</v>
      </c>
      <c r="ET166" s="664"/>
      <c r="EU166" s="303"/>
      <c r="EV166" s="396" t="s">
        <v>522</v>
      </c>
      <c r="EW166" s="396" t="s">
        <v>353</v>
      </c>
      <c r="EX166" s="396" t="s">
        <v>354</v>
      </c>
      <c r="EY166" s="396">
        <v>20</v>
      </c>
      <c r="EZ166" s="396" t="s">
        <v>12</v>
      </c>
      <c r="FA166" s="396" t="s">
        <v>232</v>
      </c>
      <c r="FB166" s="396" t="s">
        <v>9</v>
      </c>
      <c r="FC166" s="396" t="s">
        <v>232</v>
      </c>
      <c r="FD166" s="396" t="s">
        <v>358</v>
      </c>
    </row>
    <row r="167" spans="1:160" customFormat="1">
      <c r="A167">
        <v>2396</v>
      </c>
      <c r="B167">
        <v>1</v>
      </c>
      <c r="H167">
        <v>700</v>
      </c>
      <c r="I167">
        <v>41</v>
      </c>
      <c r="J167">
        <v>1</v>
      </c>
      <c r="K167">
        <v>0</v>
      </c>
      <c r="L167">
        <v>1</v>
      </c>
      <c r="M167">
        <v>0</v>
      </c>
      <c r="N167" s="1250" t="s">
        <v>508</v>
      </c>
      <c r="O167" s="1250">
        <v>0</v>
      </c>
      <c r="P167">
        <v>14</v>
      </c>
      <c r="Q167">
        <v>2</v>
      </c>
      <c r="R167">
        <v>14</v>
      </c>
      <c r="S167">
        <v>2</v>
      </c>
      <c r="T167">
        <v>0</v>
      </c>
      <c r="U167">
        <v>1</v>
      </c>
      <c r="V167">
        <v>0</v>
      </c>
      <c r="W167">
        <v>1</v>
      </c>
      <c r="X167">
        <v>14</v>
      </c>
      <c r="Y167">
        <v>3</v>
      </c>
      <c r="Z167">
        <v>14</v>
      </c>
      <c r="AA167">
        <v>3</v>
      </c>
      <c r="AB167">
        <v>0</v>
      </c>
      <c r="AC167">
        <v>0</v>
      </c>
      <c r="AD167">
        <v>0</v>
      </c>
      <c r="AE167">
        <v>0</v>
      </c>
      <c r="AF167">
        <v>0</v>
      </c>
      <c r="AG167">
        <v>0</v>
      </c>
      <c r="AH167">
        <v>0</v>
      </c>
      <c r="AI167">
        <v>0</v>
      </c>
      <c r="AJ167">
        <v>0</v>
      </c>
      <c r="AK167">
        <v>0</v>
      </c>
      <c r="AL167">
        <v>0</v>
      </c>
      <c r="AM167">
        <v>0</v>
      </c>
      <c r="AN167">
        <v>14</v>
      </c>
      <c r="AO167">
        <v>3</v>
      </c>
      <c r="AP167">
        <v>14</v>
      </c>
      <c r="AQ167">
        <v>3</v>
      </c>
      <c r="AR167">
        <v>0</v>
      </c>
      <c r="AS167">
        <v>0</v>
      </c>
      <c r="AT167">
        <v>0</v>
      </c>
      <c r="AU167">
        <v>0</v>
      </c>
      <c r="AV167">
        <v>0</v>
      </c>
      <c r="AW167">
        <v>0</v>
      </c>
      <c r="AX167">
        <v>0</v>
      </c>
      <c r="AY167">
        <v>0</v>
      </c>
      <c r="AZ167">
        <v>0</v>
      </c>
      <c r="BA167">
        <v>0</v>
      </c>
      <c r="BB167">
        <v>0</v>
      </c>
      <c r="BC167">
        <v>0</v>
      </c>
      <c r="BD167">
        <v>0</v>
      </c>
      <c r="BE167">
        <v>0</v>
      </c>
      <c r="BF167">
        <v>0</v>
      </c>
      <c r="BG167">
        <v>0</v>
      </c>
      <c r="BH167">
        <v>4</v>
      </c>
      <c r="BI167">
        <v>0</v>
      </c>
      <c r="BJ167">
        <v>3</v>
      </c>
      <c r="BK167">
        <v>1</v>
      </c>
      <c r="BL167">
        <v>4</v>
      </c>
      <c r="BM167">
        <v>0</v>
      </c>
      <c r="BN167">
        <v>3</v>
      </c>
      <c r="BO167">
        <v>1</v>
      </c>
      <c r="BP167">
        <v>0</v>
      </c>
      <c r="BQ167">
        <v>0</v>
      </c>
      <c r="BR167">
        <v>0</v>
      </c>
      <c r="BS167">
        <v>0</v>
      </c>
      <c r="BT167">
        <v>0</v>
      </c>
      <c r="BU167">
        <v>0</v>
      </c>
      <c r="BV167">
        <v>0</v>
      </c>
      <c r="BW167">
        <v>0</v>
      </c>
      <c r="BX167">
        <v>10</v>
      </c>
      <c r="BY167">
        <v>0</v>
      </c>
      <c r="BZ167">
        <v>0</v>
      </c>
      <c r="CA167">
        <v>0</v>
      </c>
      <c r="CB167">
        <v>10</v>
      </c>
      <c r="CC167">
        <v>0</v>
      </c>
      <c r="CD167">
        <v>0</v>
      </c>
      <c r="CE167">
        <v>0</v>
      </c>
      <c r="CF167">
        <v>14</v>
      </c>
      <c r="CG167">
        <v>0</v>
      </c>
      <c r="CH167">
        <v>3</v>
      </c>
      <c r="CI167">
        <v>1</v>
      </c>
      <c r="CJ167">
        <v>14</v>
      </c>
      <c r="CK167">
        <v>0</v>
      </c>
      <c r="CL167">
        <v>3</v>
      </c>
      <c r="CM167">
        <v>1</v>
      </c>
      <c r="CN167">
        <v>0</v>
      </c>
      <c r="CO167">
        <v>0</v>
      </c>
      <c r="CP167">
        <v>0</v>
      </c>
      <c r="CQ167">
        <v>0</v>
      </c>
      <c r="CR167">
        <v>0</v>
      </c>
      <c r="CS167">
        <v>0</v>
      </c>
      <c r="CT167">
        <v>0</v>
      </c>
      <c r="CU167">
        <v>0</v>
      </c>
      <c r="CV167">
        <v>0</v>
      </c>
      <c r="CW167">
        <v>0</v>
      </c>
      <c r="CX167">
        <v>0</v>
      </c>
      <c r="CY167">
        <v>0</v>
      </c>
      <c r="CZ167">
        <v>0</v>
      </c>
      <c r="DA167">
        <v>0</v>
      </c>
      <c r="DB167">
        <v>0</v>
      </c>
      <c r="DC167">
        <v>0</v>
      </c>
      <c r="DD167">
        <v>0</v>
      </c>
      <c r="DE167">
        <v>0</v>
      </c>
      <c r="DF167">
        <v>0</v>
      </c>
      <c r="DG167">
        <v>0</v>
      </c>
      <c r="DH167">
        <v>0</v>
      </c>
      <c r="DI167">
        <v>0</v>
      </c>
      <c r="DJ167">
        <v>0</v>
      </c>
      <c r="DK167" s="664"/>
      <c r="DL167" s="398">
        <v>0</v>
      </c>
      <c r="DM167" s="303">
        <v>0</v>
      </c>
      <c r="DN167" s="303">
        <v>0</v>
      </c>
      <c r="DO167" s="393">
        <v>0</v>
      </c>
      <c r="DP167" s="303">
        <v>0</v>
      </c>
      <c r="DQ167" s="303">
        <v>0</v>
      </c>
      <c r="DR167" s="303">
        <v>0</v>
      </c>
      <c r="DS167" s="393">
        <v>0</v>
      </c>
      <c r="DT167" s="303">
        <v>0</v>
      </c>
      <c r="DU167" s="303">
        <v>0</v>
      </c>
      <c r="DV167" s="303">
        <v>0</v>
      </c>
      <c r="DW167" s="303">
        <v>0</v>
      </c>
      <c r="DX167" s="303">
        <v>0</v>
      </c>
      <c r="DY167" s="303">
        <v>0</v>
      </c>
      <c r="DZ167" s="303">
        <v>0</v>
      </c>
      <c r="EA167" s="303">
        <v>0</v>
      </c>
      <c r="EB167" s="303">
        <v>0</v>
      </c>
      <c r="EC167" s="303">
        <v>0</v>
      </c>
      <c r="ED167" s="398">
        <v>0</v>
      </c>
      <c r="EE167" s="303">
        <v>0</v>
      </c>
      <c r="EF167" s="303">
        <v>0</v>
      </c>
      <c r="EG167" s="393">
        <v>0</v>
      </c>
      <c r="EH167" s="910">
        <v>0</v>
      </c>
      <c r="EI167" s="398">
        <v>17</v>
      </c>
      <c r="EJ167" s="393" t="b">
        <v>1</v>
      </c>
      <c r="EK167" s="971">
        <v>0</v>
      </c>
      <c r="EL167" s="971">
        <v>0</v>
      </c>
      <c r="EM167" s="396">
        <v>0</v>
      </c>
      <c r="EN167" s="396">
        <v>0</v>
      </c>
      <c r="EO167" s="396">
        <v>0</v>
      </c>
      <c r="EP167" s="971">
        <v>0</v>
      </c>
      <c r="EQ167" s="396">
        <v>0</v>
      </c>
      <c r="ER167" s="396">
        <v>0</v>
      </c>
      <c r="ES167" s="396">
        <v>0</v>
      </c>
      <c r="ET167" s="664"/>
      <c r="EU167" s="303"/>
      <c r="EV167" s="396" t="s">
        <v>508</v>
      </c>
      <c r="EW167" s="396" t="s">
        <v>363</v>
      </c>
      <c r="EX167" s="396" t="s">
        <v>354</v>
      </c>
      <c r="EY167" s="396">
        <v>17</v>
      </c>
      <c r="EZ167" s="396" t="s">
        <v>12</v>
      </c>
      <c r="FA167" s="396" t="s">
        <v>232</v>
      </c>
      <c r="FB167" s="396" t="s">
        <v>9</v>
      </c>
      <c r="FC167" s="396" t="s">
        <v>232</v>
      </c>
      <c r="FD167" s="396" t="s">
        <v>358</v>
      </c>
    </row>
    <row r="168" spans="1:160" customFormat="1">
      <c r="A168">
        <v>2397</v>
      </c>
      <c r="B168">
        <v>1</v>
      </c>
      <c r="H168">
        <v>700</v>
      </c>
      <c r="I168">
        <v>42</v>
      </c>
      <c r="J168">
        <v>1</v>
      </c>
      <c r="K168">
        <v>0</v>
      </c>
      <c r="L168">
        <v>1</v>
      </c>
      <c r="M168">
        <v>0</v>
      </c>
      <c r="N168" s="1250" t="s">
        <v>508</v>
      </c>
      <c r="O168" s="1250">
        <v>0</v>
      </c>
      <c r="P168">
        <v>6</v>
      </c>
      <c r="Q168">
        <v>0</v>
      </c>
      <c r="R168">
        <v>6</v>
      </c>
      <c r="S168">
        <v>0</v>
      </c>
      <c r="T168">
        <v>0</v>
      </c>
      <c r="U168">
        <v>3</v>
      </c>
      <c r="V168">
        <v>0</v>
      </c>
      <c r="W168">
        <v>3</v>
      </c>
      <c r="X168">
        <v>6</v>
      </c>
      <c r="Y168">
        <v>3</v>
      </c>
      <c r="Z168">
        <v>6</v>
      </c>
      <c r="AA168">
        <v>3</v>
      </c>
      <c r="AB168">
        <v>0</v>
      </c>
      <c r="AC168">
        <v>0</v>
      </c>
      <c r="AD168">
        <v>0</v>
      </c>
      <c r="AE168">
        <v>0</v>
      </c>
      <c r="AF168">
        <v>0</v>
      </c>
      <c r="AG168">
        <v>0</v>
      </c>
      <c r="AH168">
        <v>0</v>
      </c>
      <c r="AI168">
        <v>0</v>
      </c>
      <c r="AJ168">
        <v>0</v>
      </c>
      <c r="AK168">
        <v>0</v>
      </c>
      <c r="AL168">
        <v>0</v>
      </c>
      <c r="AM168">
        <v>0</v>
      </c>
      <c r="AN168">
        <v>6</v>
      </c>
      <c r="AO168">
        <v>3</v>
      </c>
      <c r="AP168">
        <v>6</v>
      </c>
      <c r="AQ168">
        <v>3</v>
      </c>
      <c r="AR168">
        <v>0</v>
      </c>
      <c r="AS168">
        <v>0</v>
      </c>
      <c r="AT168">
        <v>0</v>
      </c>
      <c r="AU168">
        <v>0</v>
      </c>
      <c r="AV168">
        <v>0</v>
      </c>
      <c r="AW168">
        <v>0</v>
      </c>
      <c r="AX168">
        <v>0</v>
      </c>
      <c r="AY168">
        <v>0</v>
      </c>
      <c r="AZ168">
        <v>0</v>
      </c>
      <c r="BA168">
        <v>0</v>
      </c>
      <c r="BB168">
        <v>0</v>
      </c>
      <c r="BC168">
        <v>0</v>
      </c>
      <c r="BD168">
        <v>0</v>
      </c>
      <c r="BE168">
        <v>0</v>
      </c>
      <c r="BF168">
        <v>0</v>
      </c>
      <c r="BG168">
        <v>0</v>
      </c>
      <c r="BH168">
        <v>1</v>
      </c>
      <c r="BI168">
        <v>0</v>
      </c>
      <c r="BJ168">
        <v>3</v>
      </c>
      <c r="BK168">
        <v>3</v>
      </c>
      <c r="BL168">
        <v>1</v>
      </c>
      <c r="BM168">
        <v>0</v>
      </c>
      <c r="BN168">
        <v>3</v>
      </c>
      <c r="BO168">
        <v>3</v>
      </c>
      <c r="BP168">
        <v>0</v>
      </c>
      <c r="BQ168">
        <v>0</v>
      </c>
      <c r="BR168">
        <v>0</v>
      </c>
      <c r="BS168">
        <v>0</v>
      </c>
      <c r="BT168">
        <v>0</v>
      </c>
      <c r="BU168">
        <v>0</v>
      </c>
      <c r="BV168">
        <v>0</v>
      </c>
      <c r="BW168">
        <v>0</v>
      </c>
      <c r="BX168">
        <v>5</v>
      </c>
      <c r="BY168">
        <v>0</v>
      </c>
      <c r="BZ168">
        <v>0</v>
      </c>
      <c r="CA168">
        <v>0</v>
      </c>
      <c r="CB168">
        <v>5</v>
      </c>
      <c r="CC168">
        <v>0</v>
      </c>
      <c r="CD168">
        <v>0</v>
      </c>
      <c r="CE168">
        <v>0</v>
      </c>
      <c r="CF168">
        <v>6</v>
      </c>
      <c r="CG168">
        <v>0</v>
      </c>
      <c r="CH168">
        <v>3</v>
      </c>
      <c r="CI168">
        <v>3</v>
      </c>
      <c r="CJ168">
        <v>6</v>
      </c>
      <c r="CK168">
        <v>0</v>
      </c>
      <c r="CL168">
        <v>3</v>
      </c>
      <c r="CM168">
        <v>3</v>
      </c>
      <c r="CN168">
        <v>0</v>
      </c>
      <c r="CO168">
        <v>0</v>
      </c>
      <c r="CP168">
        <v>0</v>
      </c>
      <c r="CQ168">
        <v>0</v>
      </c>
      <c r="CR168">
        <v>0</v>
      </c>
      <c r="CS168">
        <v>2</v>
      </c>
      <c r="CT168">
        <v>0</v>
      </c>
      <c r="CU168">
        <v>0</v>
      </c>
      <c r="CV168">
        <v>0</v>
      </c>
      <c r="CW168">
        <v>0</v>
      </c>
      <c r="CX168">
        <v>0</v>
      </c>
      <c r="CY168">
        <v>0</v>
      </c>
      <c r="CZ168">
        <v>0</v>
      </c>
      <c r="DA168">
        <v>1</v>
      </c>
      <c r="DB168">
        <v>0</v>
      </c>
      <c r="DC168">
        <v>0</v>
      </c>
      <c r="DD168">
        <v>0</v>
      </c>
      <c r="DE168">
        <v>0</v>
      </c>
      <c r="DF168">
        <v>0</v>
      </c>
      <c r="DG168">
        <v>0</v>
      </c>
      <c r="DH168">
        <v>0</v>
      </c>
      <c r="DI168">
        <v>0</v>
      </c>
      <c r="DJ168">
        <v>0</v>
      </c>
      <c r="DK168" s="664"/>
      <c r="DL168" s="398">
        <v>0</v>
      </c>
      <c r="DM168" s="303">
        <v>0</v>
      </c>
      <c r="DN168" s="303">
        <v>0</v>
      </c>
      <c r="DO168" s="393">
        <v>0</v>
      </c>
      <c r="DP168" s="303">
        <v>0</v>
      </c>
      <c r="DQ168" s="303">
        <v>0</v>
      </c>
      <c r="DR168" s="303">
        <v>0</v>
      </c>
      <c r="DS168" s="393">
        <v>0</v>
      </c>
      <c r="DT168" s="303">
        <v>0</v>
      </c>
      <c r="DU168" s="303">
        <v>0</v>
      </c>
      <c r="DV168" s="303">
        <v>0</v>
      </c>
      <c r="DW168" s="303">
        <v>0</v>
      </c>
      <c r="DX168" s="303">
        <v>0</v>
      </c>
      <c r="DY168" s="303">
        <v>0</v>
      </c>
      <c r="DZ168" s="303">
        <v>0</v>
      </c>
      <c r="EA168" s="303">
        <v>0</v>
      </c>
      <c r="EB168" s="303">
        <v>0</v>
      </c>
      <c r="EC168" s="303">
        <v>0</v>
      </c>
      <c r="ED168" s="398">
        <v>0</v>
      </c>
      <c r="EE168" s="303">
        <v>0</v>
      </c>
      <c r="EF168" s="303">
        <v>0</v>
      </c>
      <c r="EG168" s="393">
        <v>0</v>
      </c>
      <c r="EH168" s="910">
        <v>0</v>
      </c>
      <c r="EI168" s="398">
        <v>9</v>
      </c>
      <c r="EJ168" s="393" t="b">
        <v>1</v>
      </c>
      <c r="EK168" s="971">
        <v>7</v>
      </c>
      <c r="EL168" s="971">
        <v>9</v>
      </c>
      <c r="EM168" s="396">
        <v>0</v>
      </c>
      <c r="EN168" s="396">
        <v>1</v>
      </c>
      <c r="EO168" s="396">
        <v>0</v>
      </c>
      <c r="EP168" s="971">
        <v>0</v>
      </c>
      <c r="EQ168" s="396">
        <v>0</v>
      </c>
      <c r="ER168" s="396">
        <v>0</v>
      </c>
      <c r="ES168" s="396">
        <v>0</v>
      </c>
      <c r="ET168" s="664"/>
      <c r="EU168" s="303"/>
      <c r="EV168" s="396" t="s">
        <v>508</v>
      </c>
      <c r="EW168" s="396" t="s">
        <v>363</v>
      </c>
      <c r="EX168" s="396" t="s">
        <v>354</v>
      </c>
      <c r="EY168" s="396">
        <v>9</v>
      </c>
      <c r="EZ168" s="396" t="s">
        <v>11</v>
      </c>
      <c r="FA168" s="396" t="s">
        <v>232</v>
      </c>
      <c r="FB168" s="396" t="s">
        <v>9</v>
      </c>
      <c r="FC168" s="396" t="s">
        <v>232</v>
      </c>
      <c r="FD168" s="396" t="s">
        <v>358</v>
      </c>
    </row>
    <row r="169" spans="1:160" customFormat="1">
      <c r="A169">
        <v>2450</v>
      </c>
      <c r="B169">
        <v>1</v>
      </c>
      <c r="H169">
        <v>700</v>
      </c>
      <c r="I169">
        <v>43</v>
      </c>
      <c r="J169">
        <v>1</v>
      </c>
      <c r="K169">
        <v>0</v>
      </c>
      <c r="L169">
        <v>1</v>
      </c>
      <c r="M169">
        <v>0</v>
      </c>
      <c r="N169" s="1250" t="s">
        <v>668</v>
      </c>
      <c r="O169" s="1250">
        <v>0</v>
      </c>
      <c r="P169">
        <v>5</v>
      </c>
      <c r="Q169">
        <v>0</v>
      </c>
      <c r="R169">
        <v>5</v>
      </c>
      <c r="S169">
        <v>0</v>
      </c>
      <c r="T169">
        <v>0</v>
      </c>
      <c r="U169">
        <v>2</v>
      </c>
      <c r="V169">
        <v>0</v>
      </c>
      <c r="W169">
        <v>2</v>
      </c>
      <c r="X169">
        <v>5</v>
      </c>
      <c r="Y169">
        <v>2</v>
      </c>
      <c r="Z169">
        <v>5</v>
      </c>
      <c r="AA169">
        <v>2</v>
      </c>
      <c r="AB169">
        <v>0</v>
      </c>
      <c r="AC169">
        <v>0</v>
      </c>
      <c r="AD169">
        <v>0</v>
      </c>
      <c r="AE169">
        <v>0</v>
      </c>
      <c r="AF169">
        <v>0</v>
      </c>
      <c r="AG169">
        <v>0</v>
      </c>
      <c r="AH169">
        <v>0</v>
      </c>
      <c r="AI169">
        <v>0</v>
      </c>
      <c r="AJ169">
        <v>0</v>
      </c>
      <c r="AK169">
        <v>0</v>
      </c>
      <c r="AL169">
        <v>0</v>
      </c>
      <c r="AM169">
        <v>0</v>
      </c>
      <c r="AN169">
        <v>5</v>
      </c>
      <c r="AO169">
        <v>2</v>
      </c>
      <c r="AP169">
        <v>5</v>
      </c>
      <c r="AQ169">
        <v>2</v>
      </c>
      <c r="AR169">
        <v>0</v>
      </c>
      <c r="AS169">
        <v>0</v>
      </c>
      <c r="AT169">
        <v>0</v>
      </c>
      <c r="AU169">
        <v>0</v>
      </c>
      <c r="AV169">
        <v>0</v>
      </c>
      <c r="AW169">
        <v>0</v>
      </c>
      <c r="AX169">
        <v>0</v>
      </c>
      <c r="AY169">
        <v>0</v>
      </c>
      <c r="AZ169">
        <v>0</v>
      </c>
      <c r="BA169">
        <v>0</v>
      </c>
      <c r="BB169">
        <v>0</v>
      </c>
      <c r="BC169">
        <v>0</v>
      </c>
      <c r="BD169">
        <v>0</v>
      </c>
      <c r="BE169">
        <v>0</v>
      </c>
      <c r="BF169">
        <v>0</v>
      </c>
      <c r="BG169">
        <v>0</v>
      </c>
      <c r="BH169">
        <v>0</v>
      </c>
      <c r="BI169">
        <v>0</v>
      </c>
      <c r="BJ169">
        <v>2</v>
      </c>
      <c r="BK169">
        <v>2</v>
      </c>
      <c r="BL169">
        <v>0</v>
      </c>
      <c r="BM169">
        <v>0</v>
      </c>
      <c r="BN169">
        <v>2</v>
      </c>
      <c r="BO169">
        <v>2</v>
      </c>
      <c r="BP169">
        <v>0</v>
      </c>
      <c r="BQ169">
        <v>0</v>
      </c>
      <c r="BR169">
        <v>0</v>
      </c>
      <c r="BS169">
        <v>0</v>
      </c>
      <c r="BT169">
        <v>0</v>
      </c>
      <c r="BU169">
        <v>0</v>
      </c>
      <c r="BV169">
        <v>0</v>
      </c>
      <c r="BW169">
        <v>0</v>
      </c>
      <c r="BX169">
        <v>5</v>
      </c>
      <c r="BY169">
        <v>0</v>
      </c>
      <c r="BZ169">
        <v>0</v>
      </c>
      <c r="CA169">
        <v>0</v>
      </c>
      <c r="CB169">
        <v>5</v>
      </c>
      <c r="CC169">
        <v>0</v>
      </c>
      <c r="CD169">
        <v>0</v>
      </c>
      <c r="CE169">
        <v>0</v>
      </c>
      <c r="CF169">
        <v>5</v>
      </c>
      <c r="CG169">
        <v>0</v>
      </c>
      <c r="CH169">
        <v>2</v>
      </c>
      <c r="CI169">
        <v>2</v>
      </c>
      <c r="CJ169">
        <v>5</v>
      </c>
      <c r="CK169">
        <v>0</v>
      </c>
      <c r="CL169">
        <v>2</v>
      </c>
      <c r="CM169">
        <v>2</v>
      </c>
      <c r="CN169">
        <v>0</v>
      </c>
      <c r="CO169">
        <v>0</v>
      </c>
      <c r="CP169">
        <v>0</v>
      </c>
      <c r="CQ169">
        <v>0</v>
      </c>
      <c r="CR169">
        <v>0</v>
      </c>
      <c r="CS169">
        <v>0</v>
      </c>
      <c r="CT169">
        <v>0</v>
      </c>
      <c r="CU169">
        <v>0</v>
      </c>
      <c r="CV169">
        <v>0</v>
      </c>
      <c r="CW169">
        <v>0</v>
      </c>
      <c r="CX169">
        <v>0</v>
      </c>
      <c r="CY169">
        <v>0</v>
      </c>
      <c r="CZ169">
        <v>0</v>
      </c>
      <c r="DA169">
        <v>0</v>
      </c>
      <c r="DB169">
        <v>1</v>
      </c>
      <c r="DC169">
        <v>0</v>
      </c>
      <c r="DD169">
        <v>0</v>
      </c>
      <c r="DE169">
        <v>0</v>
      </c>
      <c r="DF169">
        <v>0</v>
      </c>
      <c r="DG169">
        <v>0</v>
      </c>
      <c r="DH169">
        <v>0</v>
      </c>
      <c r="DI169">
        <v>0</v>
      </c>
      <c r="DJ169">
        <v>0</v>
      </c>
      <c r="DK169" s="664"/>
      <c r="DL169" s="398">
        <v>0</v>
      </c>
      <c r="DM169" s="303">
        <v>0</v>
      </c>
      <c r="DN169" s="303">
        <v>0</v>
      </c>
      <c r="DO169" s="393">
        <v>0</v>
      </c>
      <c r="DP169" s="303">
        <v>0</v>
      </c>
      <c r="DQ169" s="303">
        <v>0</v>
      </c>
      <c r="DR169" s="303">
        <v>0</v>
      </c>
      <c r="DS169" s="393">
        <v>0</v>
      </c>
      <c r="DT169" s="303">
        <v>0</v>
      </c>
      <c r="DU169" s="303">
        <v>0</v>
      </c>
      <c r="DV169" s="303">
        <v>0</v>
      </c>
      <c r="DW169" s="303">
        <v>0</v>
      </c>
      <c r="DX169" s="303">
        <v>0</v>
      </c>
      <c r="DY169" s="303">
        <v>0</v>
      </c>
      <c r="DZ169" s="303">
        <v>0</v>
      </c>
      <c r="EA169" s="303">
        <v>0</v>
      </c>
      <c r="EB169" s="303">
        <v>0</v>
      </c>
      <c r="EC169" s="303">
        <v>0</v>
      </c>
      <c r="ED169" s="398">
        <v>0</v>
      </c>
      <c r="EE169" s="303">
        <v>0</v>
      </c>
      <c r="EF169" s="303">
        <v>0</v>
      </c>
      <c r="EG169" s="393">
        <v>0</v>
      </c>
      <c r="EH169" s="910">
        <v>0</v>
      </c>
      <c r="EI169" s="398">
        <v>7</v>
      </c>
      <c r="EJ169" s="393" t="b">
        <v>1</v>
      </c>
      <c r="EK169" s="971">
        <v>6</v>
      </c>
      <c r="EL169" s="971">
        <v>0</v>
      </c>
      <c r="EM169" s="396">
        <v>0</v>
      </c>
      <c r="EN169" s="396">
        <v>0</v>
      </c>
      <c r="EO169" s="396">
        <v>0</v>
      </c>
      <c r="EP169" s="971">
        <v>7</v>
      </c>
      <c r="EQ169" s="396">
        <v>1</v>
      </c>
      <c r="ER169" s="396">
        <v>0</v>
      </c>
      <c r="ES169" s="396">
        <v>0</v>
      </c>
      <c r="ET169" s="664"/>
      <c r="EU169" s="303"/>
      <c r="EV169" s="396" t="s">
        <v>668</v>
      </c>
      <c r="EW169" s="396" t="s">
        <v>353</v>
      </c>
      <c r="EX169" s="396" t="s">
        <v>354</v>
      </c>
      <c r="EY169" s="396">
        <v>7</v>
      </c>
      <c r="EZ169" s="396" t="s">
        <v>11</v>
      </c>
      <c r="FA169" s="396" t="s">
        <v>232</v>
      </c>
      <c r="FB169" s="396" t="s">
        <v>9</v>
      </c>
      <c r="FC169" s="396" t="s">
        <v>232</v>
      </c>
      <c r="FD169" s="396" t="s">
        <v>358</v>
      </c>
    </row>
    <row r="170" spans="1:160" customFormat="1">
      <c r="A170">
        <v>2451</v>
      </c>
      <c r="B170">
        <v>1</v>
      </c>
      <c r="H170">
        <v>700</v>
      </c>
      <c r="I170">
        <v>42</v>
      </c>
      <c r="J170">
        <v>1</v>
      </c>
      <c r="K170">
        <v>0</v>
      </c>
      <c r="L170">
        <v>1</v>
      </c>
      <c r="M170">
        <v>0</v>
      </c>
      <c r="N170" s="1250" t="s">
        <v>658</v>
      </c>
      <c r="O170" s="1250">
        <v>0</v>
      </c>
      <c r="P170">
        <v>84</v>
      </c>
      <c r="Q170">
        <v>8</v>
      </c>
      <c r="R170">
        <v>95</v>
      </c>
      <c r="S170">
        <v>10</v>
      </c>
      <c r="T170">
        <v>0</v>
      </c>
      <c r="U170">
        <v>0</v>
      </c>
      <c r="V170">
        <v>0</v>
      </c>
      <c r="W170">
        <v>0</v>
      </c>
      <c r="X170">
        <v>84</v>
      </c>
      <c r="Y170">
        <v>8</v>
      </c>
      <c r="Z170">
        <v>95</v>
      </c>
      <c r="AA170">
        <v>10</v>
      </c>
      <c r="AB170">
        <v>24</v>
      </c>
      <c r="AC170">
        <v>0</v>
      </c>
      <c r="AD170">
        <v>37</v>
      </c>
      <c r="AE170">
        <v>1</v>
      </c>
      <c r="AF170">
        <v>0</v>
      </c>
      <c r="AG170">
        <v>0</v>
      </c>
      <c r="AH170">
        <v>0</v>
      </c>
      <c r="AI170">
        <v>0</v>
      </c>
      <c r="AJ170">
        <v>0</v>
      </c>
      <c r="AK170">
        <v>0</v>
      </c>
      <c r="AL170">
        <v>0</v>
      </c>
      <c r="AM170">
        <v>0</v>
      </c>
      <c r="AN170">
        <v>108</v>
      </c>
      <c r="AO170">
        <v>8</v>
      </c>
      <c r="AP170">
        <v>132</v>
      </c>
      <c r="AQ170">
        <v>11</v>
      </c>
      <c r="AR170">
        <v>3</v>
      </c>
      <c r="AS170">
        <v>0</v>
      </c>
      <c r="AT170">
        <v>0</v>
      </c>
      <c r="AU170">
        <v>0</v>
      </c>
      <c r="AV170">
        <v>3</v>
      </c>
      <c r="AW170">
        <v>0</v>
      </c>
      <c r="AX170">
        <v>0</v>
      </c>
      <c r="AY170">
        <v>0</v>
      </c>
      <c r="AZ170">
        <v>0</v>
      </c>
      <c r="BA170">
        <v>0</v>
      </c>
      <c r="BB170">
        <v>0</v>
      </c>
      <c r="BC170">
        <v>0</v>
      </c>
      <c r="BD170">
        <v>0</v>
      </c>
      <c r="BE170">
        <v>0</v>
      </c>
      <c r="BF170">
        <v>0</v>
      </c>
      <c r="BG170">
        <v>0</v>
      </c>
      <c r="BH170">
        <v>0</v>
      </c>
      <c r="BI170">
        <v>0</v>
      </c>
      <c r="BJ170">
        <v>8</v>
      </c>
      <c r="BK170">
        <v>0</v>
      </c>
      <c r="BL170">
        <v>25</v>
      </c>
      <c r="BM170">
        <v>0</v>
      </c>
      <c r="BN170">
        <v>10</v>
      </c>
      <c r="BO170">
        <v>0</v>
      </c>
      <c r="BP170">
        <v>0</v>
      </c>
      <c r="BQ170">
        <v>0</v>
      </c>
      <c r="BR170">
        <v>0</v>
      </c>
      <c r="BS170">
        <v>0</v>
      </c>
      <c r="BT170">
        <v>0</v>
      </c>
      <c r="BU170">
        <v>0</v>
      </c>
      <c r="BV170">
        <v>0</v>
      </c>
      <c r="BW170">
        <v>0</v>
      </c>
      <c r="BX170">
        <v>81</v>
      </c>
      <c r="BY170">
        <v>0</v>
      </c>
      <c r="BZ170">
        <v>0</v>
      </c>
      <c r="CA170">
        <v>0</v>
      </c>
      <c r="CB170">
        <v>67</v>
      </c>
      <c r="CC170">
        <v>0</v>
      </c>
      <c r="CD170">
        <v>0</v>
      </c>
      <c r="CE170">
        <v>0</v>
      </c>
      <c r="CF170">
        <v>84</v>
      </c>
      <c r="CG170">
        <v>0</v>
      </c>
      <c r="CH170">
        <v>8</v>
      </c>
      <c r="CI170">
        <v>0</v>
      </c>
      <c r="CJ170">
        <v>95</v>
      </c>
      <c r="CK170">
        <v>0</v>
      </c>
      <c r="CL170">
        <v>10</v>
      </c>
      <c r="CM170">
        <v>0</v>
      </c>
      <c r="CN170">
        <v>102</v>
      </c>
      <c r="CO170">
        <v>75</v>
      </c>
      <c r="CP170">
        <v>75</v>
      </c>
      <c r="CQ170">
        <v>0</v>
      </c>
      <c r="CR170">
        <v>1.5258620689655173</v>
      </c>
      <c r="CS170">
        <v>20</v>
      </c>
      <c r="CT170">
        <v>0</v>
      </c>
      <c r="CU170">
        <v>0</v>
      </c>
      <c r="CV170">
        <v>0</v>
      </c>
      <c r="CW170">
        <v>0</v>
      </c>
      <c r="CX170">
        <v>0</v>
      </c>
      <c r="CY170">
        <v>0</v>
      </c>
      <c r="CZ170">
        <v>0</v>
      </c>
      <c r="DA170">
        <v>1</v>
      </c>
      <c r="DB170">
        <v>23</v>
      </c>
      <c r="DC170">
        <v>0</v>
      </c>
      <c r="DD170">
        <v>0</v>
      </c>
      <c r="DE170">
        <v>1</v>
      </c>
      <c r="DF170">
        <v>0</v>
      </c>
      <c r="DG170">
        <v>1</v>
      </c>
      <c r="DH170">
        <v>0</v>
      </c>
      <c r="DI170">
        <v>0</v>
      </c>
      <c r="DJ170">
        <v>0</v>
      </c>
      <c r="DK170" s="664"/>
      <c r="DL170" s="398">
        <v>0</v>
      </c>
      <c r="DM170" s="303">
        <v>0</v>
      </c>
      <c r="DN170" s="303">
        <v>0</v>
      </c>
      <c r="DO170" s="393">
        <v>0</v>
      </c>
      <c r="DP170" s="303">
        <v>0</v>
      </c>
      <c r="DQ170" s="303">
        <v>0</v>
      </c>
      <c r="DR170" s="303">
        <v>0</v>
      </c>
      <c r="DS170" s="393">
        <v>0</v>
      </c>
      <c r="DT170" s="303">
        <v>0</v>
      </c>
      <c r="DU170" s="303">
        <v>0</v>
      </c>
      <c r="DV170" s="303">
        <v>0</v>
      </c>
      <c r="DW170" s="303">
        <v>0</v>
      </c>
      <c r="DX170" s="303">
        <v>0</v>
      </c>
      <c r="DY170" s="303">
        <v>0</v>
      </c>
      <c r="DZ170" s="303">
        <v>0</v>
      </c>
      <c r="EA170" s="303">
        <v>0</v>
      </c>
      <c r="EB170" s="303">
        <v>0</v>
      </c>
      <c r="EC170" s="303">
        <v>0</v>
      </c>
      <c r="ED170" s="398">
        <v>0</v>
      </c>
      <c r="EE170" s="303">
        <v>0</v>
      </c>
      <c r="EF170" s="303">
        <v>0</v>
      </c>
      <c r="EG170" s="393">
        <v>0</v>
      </c>
      <c r="EH170" s="910">
        <v>0</v>
      </c>
      <c r="EI170" s="398">
        <v>116</v>
      </c>
      <c r="EJ170" s="393" t="b">
        <v>0</v>
      </c>
      <c r="EK170" s="971">
        <v>100</v>
      </c>
      <c r="EL170" s="971">
        <v>143</v>
      </c>
      <c r="EM170" s="396">
        <v>0</v>
      </c>
      <c r="EN170" s="396">
        <v>1</v>
      </c>
      <c r="EO170" s="396">
        <v>0</v>
      </c>
      <c r="EP170" s="971">
        <v>143</v>
      </c>
      <c r="EQ170" s="396">
        <v>0</v>
      </c>
      <c r="ER170" s="396">
        <v>1</v>
      </c>
      <c r="ES170" s="396">
        <v>0</v>
      </c>
      <c r="ET170" s="664"/>
      <c r="EU170" s="303"/>
      <c r="EV170" s="396" t="s">
        <v>658</v>
      </c>
      <c r="EW170" s="396" t="s">
        <v>353</v>
      </c>
      <c r="EX170" s="396" t="s">
        <v>354</v>
      </c>
      <c r="EY170" s="396">
        <v>143</v>
      </c>
      <c r="EZ170" s="396" t="s">
        <v>13</v>
      </c>
      <c r="FA170" s="396" t="s">
        <v>232</v>
      </c>
      <c r="FB170" s="396" t="s">
        <v>9</v>
      </c>
      <c r="FC170" s="396" t="s">
        <v>232</v>
      </c>
      <c r="FD170" s="396" t="s">
        <v>358</v>
      </c>
    </row>
    <row r="171" spans="1:160" customFormat="1">
      <c r="A171">
        <v>2452</v>
      </c>
      <c r="B171">
        <v>1</v>
      </c>
      <c r="H171">
        <v>700</v>
      </c>
      <c r="I171">
        <v>41</v>
      </c>
      <c r="J171">
        <v>1</v>
      </c>
      <c r="K171">
        <v>0</v>
      </c>
      <c r="L171">
        <v>1</v>
      </c>
      <c r="M171">
        <v>0</v>
      </c>
      <c r="N171" s="1250" t="s">
        <v>668</v>
      </c>
      <c r="O171" s="1250">
        <v>0</v>
      </c>
      <c r="P171">
        <v>17</v>
      </c>
      <c r="Q171">
        <v>2</v>
      </c>
      <c r="R171">
        <v>17</v>
      </c>
      <c r="S171">
        <v>4</v>
      </c>
      <c r="T171">
        <v>0</v>
      </c>
      <c r="U171">
        <v>0</v>
      </c>
      <c r="V171">
        <v>0</v>
      </c>
      <c r="W171">
        <v>0</v>
      </c>
      <c r="X171">
        <v>17</v>
      </c>
      <c r="Y171">
        <v>2</v>
      </c>
      <c r="Z171">
        <v>17</v>
      </c>
      <c r="AA171">
        <v>4</v>
      </c>
      <c r="AB171">
        <v>1</v>
      </c>
      <c r="AC171">
        <v>0</v>
      </c>
      <c r="AD171">
        <v>2</v>
      </c>
      <c r="AE171">
        <v>0</v>
      </c>
      <c r="AF171">
        <v>0</v>
      </c>
      <c r="AG171">
        <v>0</v>
      </c>
      <c r="AH171">
        <v>0</v>
      </c>
      <c r="AI171">
        <v>0</v>
      </c>
      <c r="AJ171">
        <v>0</v>
      </c>
      <c r="AK171">
        <v>0</v>
      </c>
      <c r="AL171">
        <v>0</v>
      </c>
      <c r="AM171">
        <v>0</v>
      </c>
      <c r="AN171">
        <v>18</v>
      </c>
      <c r="AO171">
        <v>2</v>
      </c>
      <c r="AP171">
        <v>19</v>
      </c>
      <c r="AQ171">
        <v>4</v>
      </c>
      <c r="AR171">
        <v>0</v>
      </c>
      <c r="AS171">
        <v>0</v>
      </c>
      <c r="AT171">
        <v>1</v>
      </c>
      <c r="AU171">
        <v>0</v>
      </c>
      <c r="AV171">
        <v>0</v>
      </c>
      <c r="AW171">
        <v>0</v>
      </c>
      <c r="AX171">
        <v>1</v>
      </c>
      <c r="AY171">
        <v>0</v>
      </c>
      <c r="AZ171">
        <v>0</v>
      </c>
      <c r="BA171">
        <v>0</v>
      </c>
      <c r="BB171">
        <v>0</v>
      </c>
      <c r="BC171">
        <v>0</v>
      </c>
      <c r="BD171">
        <v>0</v>
      </c>
      <c r="BE171">
        <v>0</v>
      </c>
      <c r="BF171">
        <v>0</v>
      </c>
      <c r="BG171">
        <v>0</v>
      </c>
      <c r="BH171">
        <v>0</v>
      </c>
      <c r="BI171">
        <v>0</v>
      </c>
      <c r="BJ171">
        <v>1</v>
      </c>
      <c r="BK171">
        <v>0</v>
      </c>
      <c r="BL171">
        <v>1</v>
      </c>
      <c r="BM171">
        <v>0</v>
      </c>
      <c r="BN171">
        <v>3</v>
      </c>
      <c r="BO171">
        <v>0</v>
      </c>
      <c r="BP171">
        <v>0</v>
      </c>
      <c r="BQ171">
        <v>0</v>
      </c>
      <c r="BR171">
        <v>0</v>
      </c>
      <c r="BS171">
        <v>0</v>
      </c>
      <c r="BT171">
        <v>0</v>
      </c>
      <c r="BU171">
        <v>0</v>
      </c>
      <c r="BV171">
        <v>0</v>
      </c>
      <c r="BW171">
        <v>0</v>
      </c>
      <c r="BX171">
        <v>17</v>
      </c>
      <c r="BY171">
        <v>0</v>
      </c>
      <c r="BZ171">
        <v>0</v>
      </c>
      <c r="CA171">
        <v>0</v>
      </c>
      <c r="CB171">
        <v>16</v>
      </c>
      <c r="CC171">
        <v>0</v>
      </c>
      <c r="CD171">
        <v>0</v>
      </c>
      <c r="CE171">
        <v>0</v>
      </c>
      <c r="CF171">
        <v>17</v>
      </c>
      <c r="CG171">
        <v>0</v>
      </c>
      <c r="CH171">
        <v>2</v>
      </c>
      <c r="CI171">
        <v>0</v>
      </c>
      <c r="CJ171">
        <v>17</v>
      </c>
      <c r="CK171">
        <v>0</v>
      </c>
      <c r="CL171">
        <v>4</v>
      </c>
      <c r="CM171">
        <v>0</v>
      </c>
      <c r="CN171">
        <v>5</v>
      </c>
      <c r="CO171">
        <v>2</v>
      </c>
      <c r="CP171">
        <v>2</v>
      </c>
      <c r="CQ171">
        <v>0</v>
      </c>
      <c r="CR171">
        <v>0.35</v>
      </c>
      <c r="CS171">
        <v>3</v>
      </c>
      <c r="CT171">
        <v>1</v>
      </c>
      <c r="CU171">
        <v>0</v>
      </c>
      <c r="CV171">
        <v>0</v>
      </c>
      <c r="CW171">
        <v>0</v>
      </c>
      <c r="CX171">
        <v>0</v>
      </c>
      <c r="CY171">
        <v>0</v>
      </c>
      <c r="CZ171">
        <v>1</v>
      </c>
      <c r="DA171">
        <v>0</v>
      </c>
      <c r="DB171">
        <v>2</v>
      </c>
      <c r="DC171">
        <v>0</v>
      </c>
      <c r="DD171">
        <v>0</v>
      </c>
      <c r="DE171">
        <v>1</v>
      </c>
      <c r="DF171">
        <v>1</v>
      </c>
      <c r="DG171">
        <v>0</v>
      </c>
      <c r="DH171">
        <v>0</v>
      </c>
      <c r="DI171">
        <v>0</v>
      </c>
      <c r="DJ171">
        <v>0</v>
      </c>
      <c r="DK171" s="664"/>
      <c r="DL171" s="398">
        <v>0</v>
      </c>
      <c r="DM171" s="303">
        <v>0</v>
      </c>
      <c r="DN171" s="303">
        <v>0</v>
      </c>
      <c r="DO171" s="393">
        <v>0</v>
      </c>
      <c r="DP171" s="303">
        <v>0</v>
      </c>
      <c r="DQ171" s="303">
        <v>0</v>
      </c>
      <c r="DR171" s="303">
        <v>0</v>
      </c>
      <c r="DS171" s="393">
        <v>0</v>
      </c>
      <c r="DT171" s="303">
        <v>0</v>
      </c>
      <c r="DU171" s="303">
        <v>0</v>
      </c>
      <c r="DV171" s="303">
        <v>0</v>
      </c>
      <c r="DW171" s="303">
        <v>0</v>
      </c>
      <c r="DX171" s="303">
        <v>0</v>
      </c>
      <c r="DY171" s="303">
        <v>0</v>
      </c>
      <c r="DZ171" s="303">
        <v>0</v>
      </c>
      <c r="EA171" s="303">
        <v>0</v>
      </c>
      <c r="EB171" s="303">
        <v>0</v>
      </c>
      <c r="EC171" s="303">
        <v>0</v>
      </c>
      <c r="ED171" s="398">
        <v>0</v>
      </c>
      <c r="EE171" s="303">
        <v>0</v>
      </c>
      <c r="EF171" s="303">
        <v>0</v>
      </c>
      <c r="EG171" s="393">
        <v>0</v>
      </c>
      <c r="EH171" s="910">
        <v>0</v>
      </c>
      <c r="EI171" s="398">
        <v>20</v>
      </c>
      <c r="EJ171" s="393" t="b">
        <v>0</v>
      </c>
      <c r="EK171" s="971">
        <v>18</v>
      </c>
      <c r="EL171" s="971">
        <v>23</v>
      </c>
      <c r="EM171" s="396">
        <v>0</v>
      </c>
      <c r="EN171" s="396">
        <v>1</v>
      </c>
      <c r="EO171" s="396">
        <v>0</v>
      </c>
      <c r="EP171" s="971">
        <v>23</v>
      </c>
      <c r="EQ171" s="396">
        <v>0</v>
      </c>
      <c r="ER171" s="396">
        <v>1</v>
      </c>
      <c r="ES171" s="396">
        <v>0</v>
      </c>
      <c r="ET171" s="664"/>
      <c r="EU171" s="303"/>
      <c r="EV171" s="396" t="s">
        <v>668</v>
      </c>
      <c r="EW171" s="396" t="s">
        <v>353</v>
      </c>
      <c r="EX171" s="396" t="s">
        <v>354</v>
      </c>
      <c r="EY171" s="396">
        <v>23</v>
      </c>
      <c r="EZ171" s="396" t="s">
        <v>12</v>
      </c>
      <c r="FA171" s="396" t="s">
        <v>232</v>
      </c>
      <c r="FB171" s="396" t="s">
        <v>9</v>
      </c>
      <c r="FC171" s="396" t="s">
        <v>232</v>
      </c>
      <c r="FD171" s="396" t="s">
        <v>358</v>
      </c>
    </row>
    <row r="172" spans="1:160" customFormat="1">
      <c r="A172">
        <v>2453</v>
      </c>
      <c r="B172">
        <v>1</v>
      </c>
      <c r="H172">
        <v>700</v>
      </c>
      <c r="I172">
        <v>41</v>
      </c>
      <c r="J172">
        <v>0</v>
      </c>
      <c r="K172">
        <v>1</v>
      </c>
      <c r="L172">
        <v>0</v>
      </c>
      <c r="M172">
        <v>1</v>
      </c>
      <c r="N172" s="1250">
        <v>0</v>
      </c>
      <c r="O172" s="1250" t="s">
        <v>658</v>
      </c>
      <c r="P172">
        <v>12</v>
      </c>
      <c r="Q172">
        <v>0</v>
      </c>
      <c r="R172">
        <v>9</v>
      </c>
      <c r="S172">
        <v>0</v>
      </c>
      <c r="T172">
        <v>0</v>
      </c>
      <c r="U172">
        <v>0</v>
      </c>
      <c r="V172">
        <v>0</v>
      </c>
      <c r="W172">
        <v>0</v>
      </c>
      <c r="X172">
        <v>12</v>
      </c>
      <c r="Y172">
        <v>0</v>
      </c>
      <c r="Z172">
        <v>9</v>
      </c>
      <c r="AA172">
        <v>0</v>
      </c>
      <c r="AB172">
        <v>0</v>
      </c>
      <c r="AC172">
        <v>0</v>
      </c>
      <c r="AD172">
        <v>0</v>
      </c>
      <c r="AE172">
        <v>0</v>
      </c>
      <c r="AF172">
        <v>0</v>
      </c>
      <c r="AG172">
        <v>0</v>
      </c>
      <c r="AH172">
        <v>0</v>
      </c>
      <c r="AI172">
        <v>0</v>
      </c>
      <c r="AJ172">
        <v>0</v>
      </c>
      <c r="AK172">
        <v>0</v>
      </c>
      <c r="AL172">
        <v>0</v>
      </c>
      <c r="AM172">
        <v>0</v>
      </c>
      <c r="AN172">
        <v>12</v>
      </c>
      <c r="AO172">
        <v>0</v>
      </c>
      <c r="AP172">
        <v>9</v>
      </c>
      <c r="AQ172">
        <v>0</v>
      </c>
      <c r="AR172">
        <v>0</v>
      </c>
      <c r="AS172">
        <v>0</v>
      </c>
      <c r="AT172">
        <v>0</v>
      </c>
      <c r="AU172">
        <v>0</v>
      </c>
      <c r="AV172">
        <v>0</v>
      </c>
      <c r="AW172">
        <v>0</v>
      </c>
      <c r="AX172">
        <v>0</v>
      </c>
      <c r="AY172">
        <v>0</v>
      </c>
      <c r="AZ172">
        <v>0</v>
      </c>
      <c r="BA172">
        <v>0</v>
      </c>
      <c r="BB172">
        <v>0</v>
      </c>
      <c r="BC172">
        <v>0</v>
      </c>
      <c r="BD172">
        <v>0</v>
      </c>
      <c r="BE172">
        <v>0</v>
      </c>
      <c r="BF172">
        <v>0</v>
      </c>
      <c r="BG172">
        <v>0</v>
      </c>
      <c r="BH172">
        <v>2</v>
      </c>
      <c r="BI172">
        <v>0</v>
      </c>
      <c r="BJ172">
        <v>0</v>
      </c>
      <c r="BK172">
        <v>0</v>
      </c>
      <c r="BL172">
        <v>2</v>
      </c>
      <c r="BM172">
        <v>0</v>
      </c>
      <c r="BN172">
        <v>0</v>
      </c>
      <c r="BO172">
        <v>0</v>
      </c>
      <c r="BP172">
        <v>0</v>
      </c>
      <c r="BQ172">
        <v>0</v>
      </c>
      <c r="BR172">
        <v>0</v>
      </c>
      <c r="BS172">
        <v>0</v>
      </c>
      <c r="BT172">
        <v>0</v>
      </c>
      <c r="BU172">
        <v>0</v>
      </c>
      <c r="BV172">
        <v>0</v>
      </c>
      <c r="BW172">
        <v>0</v>
      </c>
      <c r="BX172">
        <v>10</v>
      </c>
      <c r="BY172">
        <v>0</v>
      </c>
      <c r="BZ172">
        <v>0</v>
      </c>
      <c r="CA172">
        <v>0</v>
      </c>
      <c r="CB172">
        <v>7</v>
      </c>
      <c r="CC172">
        <v>0</v>
      </c>
      <c r="CD172">
        <v>0</v>
      </c>
      <c r="CE172">
        <v>0</v>
      </c>
      <c r="CF172">
        <v>12</v>
      </c>
      <c r="CG172">
        <v>0</v>
      </c>
      <c r="CH172">
        <v>0</v>
      </c>
      <c r="CI172">
        <v>0</v>
      </c>
      <c r="CJ172">
        <v>9</v>
      </c>
      <c r="CK172">
        <v>0</v>
      </c>
      <c r="CL172">
        <v>0</v>
      </c>
      <c r="CM172">
        <v>0</v>
      </c>
      <c r="CN172">
        <v>0</v>
      </c>
      <c r="CO172">
        <v>3</v>
      </c>
      <c r="CP172">
        <v>1</v>
      </c>
      <c r="CQ172">
        <v>2</v>
      </c>
      <c r="CR172">
        <v>0.25</v>
      </c>
      <c r="CS172">
        <v>0</v>
      </c>
      <c r="CT172">
        <v>0</v>
      </c>
      <c r="CU172">
        <v>0</v>
      </c>
      <c r="CV172">
        <v>0</v>
      </c>
      <c r="CW172">
        <v>0</v>
      </c>
      <c r="CX172">
        <v>0</v>
      </c>
      <c r="CY172">
        <v>0</v>
      </c>
      <c r="CZ172">
        <v>0</v>
      </c>
      <c r="DA172">
        <v>0</v>
      </c>
      <c r="DB172">
        <v>1</v>
      </c>
      <c r="DC172">
        <v>0</v>
      </c>
      <c r="DD172">
        <v>0</v>
      </c>
      <c r="DE172">
        <v>1</v>
      </c>
      <c r="DF172">
        <v>0</v>
      </c>
      <c r="DG172">
        <v>1</v>
      </c>
      <c r="DH172">
        <v>0</v>
      </c>
      <c r="DI172">
        <v>0</v>
      </c>
      <c r="DJ172">
        <v>0</v>
      </c>
      <c r="DK172" s="664"/>
      <c r="DL172" s="398">
        <v>0</v>
      </c>
      <c r="DM172" s="303">
        <v>0</v>
      </c>
      <c r="DN172" s="303">
        <v>0</v>
      </c>
      <c r="DO172" s="393">
        <v>0</v>
      </c>
      <c r="DP172" s="303">
        <v>0</v>
      </c>
      <c r="DQ172" s="303">
        <v>0</v>
      </c>
      <c r="DR172" s="303">
        <v>0</v>
      </c>
      <c r="DS172" s="393">
        <v>0</v>
      </c>
      <c r="DT172" s="303">
        <v>0</v>
      </c>
      <c r="DU172" s="303">
        <v>0</v>
      </c>
      <c r="DV172" s="303">
        <v>0</v>
      </c>
      <c r="DW172" s="303">
        <v>0</v>
      </c>
      <c r="DX172" s="303">
        <v>0</v>
      </c>
      <c r="DY172" s="303">
        <v>0</v>
      </c>
      <c r="DZ172" s="303">
        <v>0</v>
      </c>
      <c r="EA172" s="303">
        <v>0</v>
      </c>
      <c r="EB172" s="303">
        <v>0</v>
      </c>
      <c r="EC172" s="303">
        <v>0</v>
      </c>
      <c r="ED172" s="398">
        <v>0</v>
      </c>
      <c r="EE172" s="303">
        <v>0</v>
      </c>
      <c r="EF172" s="303">
        <v>0</v>
      </c>
      <c r="EG172" s="393">
        <v>0</v>
      </c>
      <c r="EH172" s="910">
        <v>0</v>
      </c>
      <c r="EI172" s="398">
        <v>12</v>
      </c>
      <c r="EJ172" s="393" t="b">
        <v>0</v>
      </c>
      <c r="EK172" s="971">
        <v>8</v>
      </c>
      <c r="EL172" s="971">
        <v>0</v>
      </c>
      <c r="EM172" s="396">
        <v>0</v>
      </c>
      <c r="EN172" s="396">
        <v>0</v>
      </c>
      <c r="EO172" s="396">
        <v>0</v>
      </c>
      <c r="EP172" s="971">
        <v>9</v>
      </c>
      <c r="EQ172" s="396">
        <v>0</v>
      </c>
      <c r="ER172" s="396">
        <v>1</v>
      </c>
      <c r="ES172" s="396">
        <v>0</v>
      </c>
      <c r="ET172" s="664"/>
      <c r="EU172" s="303"/>
      <c r="EV172" s="396" t="s">
        <v>658</v>
      </c>
      <c r="EW172" s="396" t="s">
        <v>353</v>
      </c>
      <c r="EX172" s="396" t="s">
        <v>354</v>
      </c>
      <c r="EY172" s="396">
        <v>9</v>
      </c>
      <c r="EZ172" s="396" t="s">
        <v>11</v>
      </c>
      <c r="FA172" s="396" t="s">
        <v>232</v>
      </c>
      <c r="FB172" s="396" t="s">
        <v>9</v>
      </c>
      <c r="FC172" s="396" t="s">
        <v>232</v>
      </c>
      <c r="FD172" s="396" t="s">
        <v>358</v>
      </c>
    </row>
    <row r="173" spans="1:160" customFormat="1">
      <c r="A173">
        <v>2454</v>
      </c>
      <c r="B173">
        <v>1</v>
      </c>
      <c r="H173">
        <v>700</v>
      </c>
      <c r="I173">
        <v>41</v>
      </c>
      <c r="J173">
        <v>1</v>
      </c>
      <c r="K173">
        <v>0</v>
      </c>
      <c r="L173">
        <v>1</v>
      </c>
      <c r="M173">
        <v>0</v>
      </c>
      <c r="N173" s="1250" t="s">
        <v>668</v>
      </c>
      <c r="O173" s="1250">
        <v>0</v>
      </c>
      <c r="P173">
        <v>6</v>
      </c>
      <c r="Q173">
        <v>1</v>
      </c>
      <c r="R173">
        <v>8</v>
      </c>
      <c r="S173">
        <v>1</v>
      </c>
      <c r="T173">
        <v>0</v>
      </c>
      <c r="U173">
        <v>0</v>
      </c>
      <c r="V173">
        <v>0</v>
      </c>
      <c r="W173">
        <v>0</v>
      </c>
      <c r="X173">
        <v>6</v>
      </c>
      <c r="Y173">
        <v>1</v>
      </c>
      <c r="Z173">
        <v>8</v>
      </c>
      <c r="AA173">
        <v>1</v>
      </c>
      <c r="AB173">
        <v>0</v>
      </c>
      <c r="AC173">
        <v>0</v>
      </c>
      <c r="AD173">
        <v>0</v>
      </c>
      <c r="AE173">
        <v>0</v>
      </c>
      <c r="AF173">
        <v>0</v>
      </c>
      <c r="AG173">
        <v>0</v>
      </c>
      <c r="AH173">
        <v>0</v>
      </c>
      <c r="AI173">
        <v>0</v>
      </c>
      <c r="AJ173">
        <v>0</v>
      </c>
      <c r="AK173">
        <v>0</v>
      </c>
      <c r="AL173">
        <v>0</v>
      </c>
      <c r="AM173">
        <v>0</v>
      </c>
      <c r="AN173">
        <v>6</v>
      </c>
      <c r="AO173">
        <v>1</v>
      </c>
      <c r="AP173">
        <v>8</v>
      </c>
      <c r="AQ173">
        <v>1</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1</v>
      </c>
      <c r="BK173">
        <v>0</v>
      </c>
      <c r="BL173">
        <v>0</v>
      </c>
      <c r="BM173">
        <v>0</v>
      </c>
      <c r="BN173">
        <v>1</v>
      </c>
      <c r="BO173">
        <v>0</v>
      </c>
      <c r="BP173">
        <v>0</v>
      </c>
      <c r="BQ173">
        <v>0</v>
      </c>
      <c r="BR173">
        <v>0</v>
      </c>
      <c r="BS173">
        <v>0</v>
      </c>
      <c r="BT173">
        <v>0</v>
      </c>
      <c r="BU173">
        <v>0</v>
      </c>
      <c r="BV173">
        <v>0</v>
      </c>
      <c r="BW173">
        <v>0</v>
      </c>
      <c r="BX173">
        <v>6</v>
      </c>
      <c r="BY173">
        <v>0</v>
      </c>
      <c r="BZ173">
        <v>0</v>
      </c>
      <c r="CA173">
        <v>0</v>
      </c>
      <c r="CB173">
        <v>8</v>
      </c>
      <c r="CC173">
        <v>0</v>
      </c>
      <c r="CD173">
        <v>0</v>
      </c>
      <c r="CE173">
        <v>0</v>
      </c>
      <c r="CF173">
        <v>6</v>
      </c>
      <c r="CG173">
        <v>0</v>
      </c>
      <c r="CH173">
        <v>1</v>
      </c>
      <c r="CI173">
        <v>0</v>
      </c>
      <c r="CJ173">
        <v>8</v>
      </c>
      <c r="CK173">
        <v>0</v>
      </c>
      <c r="CL173">
        <v>1</v>
      </c>
      <c r="CM173">
        <v>0</v>
      </c>
      <c r="CN173">
        <v>2</v>
      </c>
      <c r="CO173">
        <v>0</v>
      </c>
      <c r="CP173">
        <v>0</v>
      </c>
      <c r="CQ173">
        <v>0</v>
      </c>
      <c r="CR173">
        <v>0.2857142857142857</v>
      </c>
      <c r="CS173">
        <v>1</v>
      </c>
      <c r="CT173">
        <v>0</v>
      </c>
      <c r="CU173">
        <v>0</v>
      </c>
      <c r="CV173">
        <v>0</v>
      </c>
      <c r="CW173">
        <v>0</v>
      </c>
      <c r="CX173">
        <v>0</v>
      </c>
      <c r="CY173">
        <v>0</v>
      </c>
      <c r="CZ173">
        <v>1</v>
      </c>
      <c r="DA173">
        <v>0</v>
      </c>
      <c r="DB173">
        <v>3</v>
      </c>
      <c r="DC173">
        <v>0</v>
      </c>
      <c r="DD173">
        <v>0</v>
      </c>
      <c r="DE173">
        <v>0</v>
      </c>
      <c r="DF173">
        <v>0</v>
      </c>
      <c r="DG173">
        <v>1</v>
      </c>
      <c r="DH173">
        <v>0</v>
      </c>
      <c r="DI173">
        <v>0</v>
      </c>
      <c r="DJ173">
        <v>0</v>
      </c>
      <c r="DK173" s="664"/>
      <c r="DL173" s="398">
        <v>0</v>
      </c>
      <c r="DM173" s="303">
        <v>0</v>
      </c>
      <c r="DN173" s="303">
        <v>0</v>
      </c>
      <c r="DO173" s="393">
        <v>0</v>
      </c>
      <c r="DP173" s="303">
        <v>0</v>
      </c>
      <c r="DQ173" s="303">
        <v>0</v>
      </c>
      <c r="DR173" s="303">
        <v>0</v>
      </c>
      <c r="DS173" s="393">
        <v>0</v>
      </c>
      <c r="DT173" s="303">
        <v>0</v>
      </c>
      <c r="DU173" s="303">
        <v>0</v>
      </c>
      <c r="DV173" s="303">
        <v>0</v>
      </c>
      <c r="DW173" s="303">
        <v>0</v>
      </c>
      <c r="DX173" s="303">
        <v>0</v>
      </c>
      <c r="DY173" s="303">
        <v>0</v>
      </c>
      <c r="DZ173" s="303">
        <v>0</v>
      </c>
      <c r="EA173" s="303">
        <v>0</v>
      </c>
      <c r="EB173" s="303">
        <v>0</v>
      </c>
      <c r="EC173" s="303">
        <v>0</v>
      </c>
      <c r="ED173" s="398">
        <v>0</v>
      </c>
      <c r="EE173" s="303">
        <v>0</v>
      </c>
      <c r="EF173" s="303">
        <v>0</v>
      </c>
      <c r="EG173" s="393">
        <v>0</v>
      </c>
      <c r="EH173" s="910">
        <v>0</v>
      </c>
      <c r="EI173" s="398">
        <v>7</v>
      </c>
      <c r="EJ173" s="393" t="b">
        <v>0</v>
      </c>
      <c r="EK173" s="971">
        <v>5</v>
      </c>
      <c r="EL173" s="971">
        <v>9</v>
      </c>
      <c r="EM173" s="396">
        <v>0</v>
      </c>
      <c r="EN173" s="396">
        <v>1</v>
      </c>
      <c r="EO173" s="396">
        <v>0</v>
      </c>
      <c r="EP173" s="971">
        <v>9</v>
      </c>
      <c r="EQ173" s="396">
        <v>0</v>
      </c>
      <c r="ER173" s="396">
        <v>1</v>
      </c>
      <c r="ES173" s="396">
        <v>0</v>
      </c>
      <c r="ET173" s="664"/>
      <c r="EU173" s="303"/>
      <c r="EV173" s="396" t="s">
        <v>668</v>
      </c>
      <c r="EW173" s="396" t="s">
        <v>353</v>
      </c>
      <c r="EX173" s="396" t="s">
        <v>354</v>
      </c>
      <c r="EY173" s="396">
        <v>9</v>
      </c>
      <c r="EZ173" s="396" t="s">
        <v>11</v>
      </c>
      <c r="FA173" s="396" t="s">
        <v>232</v>
      </c>
      <c r="FB173" s="396" t="s">
        <v>9</v>
      </c>
      <c r="FC173" s="396" t="s">
        <v>232</v>
      </c>
      <c r="FD173" s="396" t="s">
        <v>358</v>
      </c>
    </row>
    <row r="174" spans="1:160" customFormat="1">
      <c r="A174">
        <v>2455</v>
      </c>
      <c r="B174">
        <v>1</v>
      </c>
      <c r="H174">
        <v>700</v>
      </c>
      <c r="I174">
        <v>41</v>
      </c>
      <c r="J174">
        <v>0</v>
      </c>
      <c r="K174">
        <v>1</v>
      </c>
      <c r="L174">
        <v>1</v>
      </c>
      <c r="M174">
        <v>0</v>
      </c>
      <c r="N174" s="1250" t="s">
        <v>668</v>
      </c>
      <c r="O174" s="1250">
        <v>0</v>
      </c>
      <c r="P174">
        <v>165</v>
      </c>
      <c r="Q174">
        <v>14</v>
      </c>
      <c r="R174">
        <v>177</v>
      </c>
      <c r="S174">
        <v>14</v>
      </c>
      <c r="T174">
        <v>0</v>
      </c>
      <c r="U174">
        <v>4</v>
      </c>
      <c r="V174">
        <v>0</v>
      </c>
      <c r="W174">
        <v>6</v>
      </c>
      <c r="X174">
        <v>165</v>
      </c>
      <c r="Y174">
        <v>18</v>
      </c>
      <c r="Z174">
        <v>177</v>
      </c>
      <c r="AA174">
        <v>20</v>
      </c>
      <c r="AB174">
        <v>25</v>
      </c>
      <c r="AC174">
        <v>1</v>
      </c>
      <c r="AD174">
        <v>19</v>
      </c>
      <c r="AE174">
        <v>1</v>
      </c>
      <c r="AF174">
        <v>1</v>
      </c>
      <c r="AG174">
        <v>2</v>
      </c>
      <c r="AH174">
        <v>2</v>
      </c>
      <c r="AI174">
        <v>0</v>
      </c>
      <c r="AJ174">
        <v>2</v>
      </c>
      <c r="AK174">
        <v>0</v>
      </c>
      <c r="AL174">
        <v>2</v>
      </c>
      <c r="AM174">
        <v>0</v>
      </c>
      <c r="AN174">
        <v>193</v>
      </c>
      <c r="AO174">
        <v>21</v>
      </c>
      <c r="AP174">
        <v>200</v>
      </c>
      <c r="AQ174">
        <v>21</v>
      </c>
      <c r="AR174">
        <v>0</v>
      </c>
      <c r="AS174">
        <v>0</v>
      </c>
      <c r="AT174">
        <v>0</v>
      </c>
      <c r="AU174">
        <v>0</v>
      </c>
      <c r="AV174">
        <v>0</v>
      </c>
      <c r="AW174">
        <v>0</v>
      </c>
      <c r="AX174">
        <v>0</v>
      </c>
      <c r="AY174">
        <v>0</v>
      </c>
      <c r="AZ174">
        <v>3</v>
      </c>
      <c r="BA174">
        <v>0</v>
      </c>
      <c r="BB174">
        <v>0</v>
      </c>
      <c r="BC174">
        <v>0</v>
      </c>
      <c r="BD174">
        <v>3</v>
      </c>
      <c r="BE174">
        <v>0</v>
      </c>
      <c r="BF174">
        <v>0</v>
      </c>
      <c r="BG174">
        <v>0</v>
      </c>
      <c r="BH174">
        <v>41</v>
      </c>
      <c r="BI174">
        <v>0</v>
      </c>
      <c r="BJ174">
        <v>17</v>
      </c>
      <c r="BK174">
        <v>3</v>
      </c>
      <c r="BL174">
        <v>47</v>
      </c>
      <c r="BM174">
        <v>0</v>
      </c>
      <c r="BN174">
        <v>18</v>
      </c>
      <c r="BO174">
        <v>4</v>
      </c>
      <c r="BP174">
        <v>0</v>
      </c>
      <c r="BQ174">
        <v>0</v>
      </c>
      <c r="BR174">
        <v>0</v>
      </c>
      <c r="BS174">
        <v>0</v>
      </c>
      <c r="BT174">
        <v>0</v>
      </c>
      <c r="BU174">
        <v>0</v>
      </c>
      <c r="BV174">
        <v>0</v>
      </c>
      <c r="BW174">
        <v>0</v>
      </c>
      <c r="BX174">
        <v>121</v>
      </c>
      <c r="BY174">
        <v>0</v>
      </c>
      <c r="BZ174">
        <v>1</v>
      </c>
      <c r="CA174">
        <v>1</v>
      </c>
      <c r="CB174">
        <v>127</v>
      </c>
      <c r="CC174">
        <v>0</v>
      </c>
      <c r="CD174">
        <v>2</v>
      </c>
      <c r="CE174">
        <v>2</v>
      </c>
      <c r="CF174">
        <v>165</v>
      </c>
      <c r="CG174">
        <v>0</v>
      </c>
      <c r="CH174">
        <v>18</v>
      </c>
      <c r="CI174">
        <v>4</v>
      </c>
      <c r="CJ174">
        <v>177</v>
      </c>
      <c r="CK174">
        <v>0</v>
      </c>
      <c r="CL174">
        <v>20</v>
      </c>
      <c r="CM174">
        <v>6</v>
      </c>
      <c r="CN174">
        <v>55</v>
      </c>
      <c r="CO174">
        <v>48</v>
      </c>
      <c r="CP174">
        <v>10</v>
      </c>
      <c r="CQ174">
        <v>0</v>
      </c>
      <c r="CR174">
        <v>0.48130841121495327</v>
      </c>
      <c r="CS174">
        <v>14</v>
      </c>
      <c r="CT174">
        <v>0</v>
      </c>
      <c r="CU174">
        <v>0</v>
      </c>
      <c r="CV174">
        <v>0</v>
      </c>
      <c r="CW174">
        <v>0</v>
      </c>
      <c r="CX174">
        <v>0</v>
      </c>
      <c r="CY174">
        <v>0</v>
      </c>
      <c r="CZ174">
        <v>1</v>
      </c>
      <c r="DA174">
        <v>0</v>
      </c>
      <c r="DB174">
        <v>17</v>
      </c>
      <c r="DC174">
        <v>0</v>
      </c>
      <c r="DD174">
        <v>0</v>
      </c>
      <c r="DE174">
        <v>0</v>
      </c>
      <c r="DF174">
        <v>0</v>
      </c>
      <c r="DG174">
        <v>1</v>
      </c>
      <c r="DH174">
        <v>0</v>
      </c>
      <c r="DI174">
        <v>1</v>
      </c>
      <c r="DJ174">
        <v>0</v>
      </c>
      <c r="DK174" s="664"/>
      <c r="DL174" s="398">
        <v>0</v>
      </c>
      <c r="DM174" s="303">
        <v>0</v>
      </c>
      <c r="DN174" s="303">
        <v>0</v>
      </c>
      <c r="DO174" s="393">
        <v>0</v>
      </c>
      <c r="DP174" s="303">
        <v>0</v>
      </c>
      <c r="DQ174" s="303">
        <v>0</v>
      </c>
      <c r="DR174" s="303">
        <v>0</v>
      </c>
      <c r="DS174" s="393">
        <v>0</v>
      </c>
      <c r="DT174" s="303">
        <v>0</v>
      </c>
      <c r="DU174" s="303">
        <v>0</v>
      </c>
      <c r="DV174" s="303">
        <v>0</v>
      </c>
      <c r="DW174" s="303">
        <v>0</v>
      </c>
      <c r="DX174" s="303">
        <v>0</v>
      </c>
      <c r="DY174" s="303">
        <v>0</v>
      </c>
      <c r="DZ174" s="303">
        <v>0</v>
      </c>
      <c r="EA174" s="303">
        <v>0</v>
      </c>
      <c r="EB174" s="303">
        <v>0</v>
      </c>
      <c r="EC174" s="303">
        <v>0</v>
      </c>
      <c r="ED174" s="398">
        <v>0</v>
      </c>
      <c r="EE174" s="303">
        <v>0</v>
      </c>
      <c r="EF174" s="303">
        <v>0</v>
      </c>
      <c r="EG174" s="393">
        <v>0</v>
      </c>
      <c r="EH174" s="910">
        <v>0</v>
      </c>
      <c r="EI174" s="398">
        <v>214</v>
      </c>
      <c r="EJ174" s="393" t="b">
        <v>0</v>
      </c>
      <c r="EK174" s="971">
        <v>190</v>
      </c>
      <c r="EL174" s="971">
        <v>221</v>
      </c>
      <c r="EM174" s="396">
        <v>0</v>
      </c>
      <c r="EN174" s="396">
        <v>1</v>
      </c>
      <c r="EO174" s="396">
        <v>0</v>
      </c>
      <c r="EP174" s="971">
        <v>221</v>
      </c>
      <c r="EQ174" s="396">
        <v>0</v>
      </c>
      <c r="ER174" s="396">
        <v>1</v>
      </c>
      <c r="ES174" s="396">
        <v>0</v>
      </c>
      <c r="ET174" s="664"/>
      <c r="EU174" s="303"/>
      <c r="EV174" s="396" t="s">
        <v>668</v>
      </c>
      <c r="EW174" s="396" t="s">
        <v>353</v>
      </c>
      <c r="EX174" s="396" t="s">
        <v>354</v>
      </c>
      <c r="EY174" s="396">
        <v>221</v>
      </c>
      <c r="EZ174" s="396" t="s">
        <v>13</v>
      </c>
      <c r="FA174" s="396" t="s">
        <v>232</v>
      </c>
      <c r="FB174" s="396" t="s">
        <v>9</v>
      </c>
      <c r="FC174" s="396" t="s">
        <v>232</v>
      </c>
      <c r="FD174" s="396" t="s">
        <v>358</v>
      </c>
    </row>
    <row r="175" spans="1:160" customFormat="1">
      <c r="A175">
        <v>2456</v>
      </c>
      <c r="B175">
        <v>1</v>
      </c>
      <c r="H175">
        <v>700</v>
      </c>
      <c r="I175">
        <v>42</v>
      </c>
      <c r="J175">
        <v>1</v>
      </c>
      <c r="K175">
        <v>0</v>
      </c>
      <c r="L175">
        <v>1</v>
      </c>
      <c r="M175">
        <v>0</v>
      </c>
      <c r="N175" s="1250" t="s">
        <v>668</v>
      </c>
      <c r="O175" s="1250">
        <v>0</v>
      </c>
      <c r="P175">
        <v>24</v>
      </c>
      <c r="Q175">
        <v>0</v>
      </c>
      <c r="R175">
        <v>22</v>
      </c>
      <c r="S175">
        <v>0</v>
      </c>
      <c r="T175">
        <v>0</v>
      </c>
      <c r="U175">
        <v>2</v>
      </c>
      <c r="V175">
        <v>0</v>
      </c>
      <c r="W175">
        <v>2</v>
      </c>
      <c r="X175">
        <v>24</v>
      </c>
      <c r="Y175">
        <v>2</v>
      </c>
      <c r="Z175">
        <v>22</v>
      </c>
      <c r="AA175">
        <v>2</v>
      </c>
      <c r="AB175">
        <v>0</v>
      </c>
      <c r="AC175">
        <v>0</v>
      </c>
      <c r="AD175">
        <v>1</v>
      </c>
      <c r="AE175">
        <v>0</v>
      </c>
      <c r="AF175">
        <v>1</v>
      </c>
      <c r="AG175">
        <v>0</v>
      </c>
      <c r="AH175">
        <v>2</v>
      </c>
      <c r="AI175">
        <v>0</v>
      </c>
      <c r="AJ175">
        <v>0</v>
      </c>
      <c r="AK175">
        <v>0</v>
      </c>
      <c r="AL175">
        <v>0</v>
      </c>
      <c r="AM175">
        <v>0</v>
      </c>
      <c r="AN175">
        <v>25</v>
      </c>
      <c r="AO175">
        <v>2</v>
      </c>
      <c r="AP175">
        <v>25</v>
      </c>
      <c r="AQ175">
        <v>2</v>
      </c>
      <c r="AR175">
        <v>0</v>
      </c>
      <c r="AS175">
        <v>0</v>
      </c>
      <c r="AT175">
        <v>0</v>
      </c>
      <c r="AU175">
        <v>0</v>
      </c>
      <c r="AV175">
        <v>0</v>
      </c>
      <c r="AW175">
        <v>0</v>
      </c>
      <c r="AX175">
        <v>0</v>
      </c>
      <c r="AY175">
        <v>0</v>
      </c>
      <c r="AZ175">
        <v>0</v>
      </c>
      <c r="BA175">
        <v>0</v>
      </c>
      <c r="BB175">
        <v>0</v>
      </c>
      <c r="BC175">
        <v>0</v>
      </c>
      <c r="BD175">
        <v>0</v>
      </c>
      <c r="BE175">
        <v>0</v>
      </c>
      <c r="BF175">
        <v>0</v>
      </c>
      <c r="BG175">
        <v>0</v>
      </c>
      <c r="BH175">
        <v>3</v>
      </c>
      <c r="BI175">
        <v>0</v>
      </c>
      <c r="BJ175">
        <v>2</v>
      </c>
      <c r="BK175">
        <v>2</v>
      </c>
      <c r="BL175">
        <v>3</v>
      </c>
      <c r="BM175">
        <v>0</v>
      </c>
      <c r="BN175">
        <v>2</v>
      </c>
      <c r="BO175">
        <v>2</v>
      </c>
      <c r="BP175">
        <v>0</v>
      </c>
      <c r="BQ175">
        <v>0</v>
      </c>
      <c r="BR175">
        <v>0</v>
      </c>
      <c r="BS175">
        <v>0</v>
      </c>
      <c r="BT175">
        <v>0</v>
      </c>
      <c r="BU175">
        <v>0</v>
      </c>
      <c r="BV175">
        <v>0</v>
      </c>
      <c r="BW175">
        <v>0</v>
      </c>
      <c r="BX175">
        <v>21</v>
      </c>
      <c r="BY175">
        <v>0</v>
      </c>
      <c r="BZ175">
        <v>0</v>
      </c>
      <c r="CA175">
        <v>0</v>
      </c>
      <c r="CB175">
        <v>19</v>
      </c>
      <c r="CC175">
        <v>0</v>
      </c>
      <c r="CD175">
        <v>0</v>
      </c>
      <c r="CE175">
        <v>0</v>
      </c>
      <c r="CF175">
        <v>24</v>
      </c>
      <c r="CG175">
        <v>0</v>
      </c>
      <c r="CH175">
        <v>2</v>
      </c>
      <c r="CI175">
        <v>2</v>
      </c>
      <c r="CJ175">
        <v>22</v>
      </c>
      <c r="CK175">
        <v>0</v>
      </c>
      <c r="CL175">
        <v>2</v>
      </c>
      <c r="CM175">
        <v>2</v>
      </c>
      <c r="CN175">
        <v>9</v>
      </c>
      <c r="CO175">
        <v>9</v>
      </c>
      <c r="CP175">
        <v>9</v>
      </c>
      <c r="CQ175">
        <v>0</v>
      </c>
      <c r="CR175">
        <v>0.66666666666666663</v>
      </c>
      <c r="CS175">
        <v>1</v>
      </c>
      <c r="CT175">
        <v>1</v>
      </c>
      <c r="CU175">
        <v>0</v>
      </c>
      <c r="CV175">
        <v>0</v>
      </c>
      <c r="CW175">
        <v>0</v>
      </c>
      <c r="CX175">
        <v>0</v>
      </c>
      <c r="CY175">
        <v>0</v>
      </c>
      <c r="CZ175">
        <v>0</v>
      </c>
      <c r="DA175">
        <v>0</v>
      </c>
      <c r="DB175">
        <v>1</v>
      </c>
      <c r="DC175">
        <v>0</v>
      </c>
      <c r="DD175">
        <v>0</v>
      </c>
      <c r="DE175">
        <v>0</v>
      </c>
      <c r="DF175">
        <v>0</v>
      </c>
      <c r="DG175">
        <v>1</v>
      </c>
      <c r="DH175">
        <v>0</v>
      </c>
      <c r="DI175">
        <v>0</v>
      </c>
      <c r="DJ175">
        <v>0</v>
      </c>
      <c r="DK175" s="664"/>
      <c r="DL175" s="398">
        <v>0</v>
      </c>
      <c r="DM175" s="303">
        <v>0</v>
      </c>
      <c r="DN175" s="303">
        <v>0</v>
      </c>
      <c r="DO175" s="393">
        <v>0</v>
      </c>
      <c r="DP175" s="303">
        <v>0</v>
      </c>
      <c r="DQ175" s="303">
        <v>0</v>
      </c>
      <c r="DR175" s="303">
        <v>0</v>
      </c>
      <c r="DS175" s="393">
        <v>0</v>
      </c>
      <c r="DT175" s="303">
        <v>0</v>
      </c>
      <c r="DU175" s="303">
        <v>0</v>
      </c>
      <c r="DV175" s="303">
        <v>0</v>
      </c>
      <c r="DW175" s="303">
        <v>0</v>
      </c>
      <c r="DX175" s="303">
        <v>0</v>
      </c>
      <c r="DY175" s="303">
        <v>0</v>
      </c>
      <c r="DZ175" s="303">
        <v>0</v>
      </c>
      <c r="EA175" s="303">
        <v>0</v>
      </c>
      <c r="EB175" s="303">
        <v>0</v>
      </c>
      <c r="EC175" s="303">
        <v>0</v>
      </c>
      <c r="ED175" s="398">
        <v>0</v>
      </c>
      <c r="EE175" s="303">
        <v>0</v>
      </c>
      <c r="EF175" s="303">
        <v>0</v>
      </c>
      <c r="EG175" s="393">
        <v>0</v>
      </c>
      <c r="EH175" s="910">
        <v>0</v>
      </c>
      <c r="EI175" s="398">
        <v>27</v>
      </c>
      <c r="EJ175" s="393" t="b">
        <v>1</v>
      </c>
      <c r="EK175" s="971">
        <v>25</v>
      </c>
      <c r="EL175" s="971">
        <v>27</v>
      </c>
      <c r="EM175" s="396">
        <v>0</v>
      </c>
      <c r="EN175" s="396">
        <v>1</v>
      </c>
      <c r="EO175" s="396">
        <v>0</v>
      </c>
      <c r="EP175" s="971">
        <v>27</v>
      </c>
      <c r="EQ175" s="396">
        <v>0</v>
      </c>
      <c r="ER175" s="396">
        <v>1</v>
      </c>
      <c r="ES175" s="396">
        <v>0</v>
      </c>
      <c r="ET175" s="664"/>
      <c r="EU175" s="303"/>
      <c r="EV175" s="396" t="s">
        <v>668</v>
      </c>
      <c r="EW175" s="396" t="s">
        <v>353</v>
      </c>
      <c r="EX175" s="396" t="s">
        <v>354</v>
      </c>
      <c r="EY175" s="396">
        <v>27</v>
      </c>
      <c r="EZ175" s="396" t="s">
        <v>12</v>
      </c>
      <c r="FA175" s="396" t="s">
        <v>232</v>
      </c>
      <c r="FB175" s="396" t="s">
        <v>9</v>
      </c>
      <c r="FC175" s="396" t="s">
        <v>232</v>
      </c>
      <c r="FD175" s="396" t="s">
        <v>358</v>
      </c>
    </row>
    <row r="176" spans="1:160" customFormat="1">
      <c r="A176">
        <v>2516</v>
      </c>
      <c r="B176">
        <v>1</v>
      </c>
      <c r="H176">
        <v>700</v>
      </c>
      <c r="I176">
        <v>41</v>
      </c>
      <c r="J176">
        <v>1</v>
      </c>
      <c r="K176">
        <v>0</v>
      </c>
      <c r="L176">
        <v>1</v>
      </c>
      <c r="M176">
        <v>0</v>
      </c>
      <c r="N176" s="1250" t="s">
        <v>518</v>
      </c>
      <c r="O176" s="1250">
        <v>0</v>
      </c>
      <c r="P176">
        <v>8</v>
      </c>
      <c r="Q176">
        <v>1</v>
      </c>
      <c r="R176">
        <v>7</v>
      </c>
      <c r="S176">
        <v>1</v>
      </c>
      <c r="T176">
        <v>0</v>
      </c>
      <c r="U176">
        <v>2</v>
      </c>
      <c r="V176">
        <v>0</v>
      </c>
      <c r="W176">
        <v>2</v>
      </c>
      <c r="X176">
        <v>8</v>
      </c>
      <c r="Y176">
        <v>3</v>
      </c>
      <c r="Z176">
        <v>7</v>
      </c>
      <c r="AA176">
        <v>3</v>
      </c>
      <c r="AB176">
        <v>0</v>
      </c>
      <c r="AC176">
        <v>0</v>
      </c>
      <c r="AD176">
        <v>0</v>
      </c>
      <c r="AE176">
        <v>0</v>
      </c>
      <c r="AF176">
        <v>0</v>
      </c>
      <c r="AG176">
        <v>0</v>
      </c>
      <c r="AH176">
        <v>0</v>
      </c>
      <c r="AI176">
        <v>0</v>
      </c>
      <c r="AJ176">
        <v>0</v>
      </c>
      <c r="AK176">
        <v>0</v>
      </c>
      <c r="AL176">
        <v>0</v>
      </c>
      <c r="AM176">
        <v>0</v>
      </c>
      <c r="AN176">
        <v>8</v>
      </c>
      <c r="AO176">
        <v>3</v>
      </c>
      <c r="AP176">
        <v>7</v>
      </c>
      <c r="AQ176">
        <v>3</v>
      </c>
      <c r="AR176">
        <v>0</v>
      </c>
      <c r="AS176">
        <v>0</v>
      </c>
      <c r="AT176">
        <v>0</v>
      </c>
      <c r="AU176">
        <v>0</v>
      </c>
      <c r="AV176">
        <v>0</v>
      </c>
      <c r="AW176">
        <v>0</v>
      </c>
      <c r="AX176">
        <v>0</v>
      </c>
      <c r="AY176">
        <v>0</v>
      </c>
      <c r="AZ176">
        <v>0</v>
      </c>
      <c r="BA176">
        <v>0</v>
      </c>
      <c r="BB176">
        <v>0</v>
      </c>
      <c r="BC176">
        <v>0</v>
      </c>
      <c r="BD176">
        <v>0</v>
      </c>
      <c r="BE176">
        <v>0</v>
      </c>
      <c r="BF176">
        <v>0</v>
      </c>
      <c r="BG176">
        <v>0</v>
      </c>
      <c r="BH176">
        <v>3</v>
      </c>
      <c r="BI176">
        <v>0</v>
      </c>
      <c r="BJ176">
        <v>3</v>
      </c>
      <c r="BK176">
        <v>2</v>
      </c>
      <c r="BL176">
        <v>3</v>
      </c>
      <c r="BM176">
        <v>0</v>
      </c>
      <c r="BN176">
        <v>3</v>
      </c>
      <c r="BO176">
        <v>2</v>
      </c>
      <c r="BP176">
        <v>0</v>
      </c>
      <c r="BQ176">
        <v>0</v>
      </c>
      <c r="BR176">
        <v>0</v>
      </c>
      <c r="BS176">
        <v>0</v>
      </c>
      <c r="BT176">
        <v>0</v>
      </c>
      <c r="BU176">
        <v>0</v>
      </c>
      <c r="BV176">
        <v>0</v>
      </c>
      <c r="BW176">
        <v>0</v>
      </c>
      <c r="BX176">
        <v>5</v>
      </c>
      <c r="BY176">
        <v>0</v>
      </c>
      <c r="BZ176">
        <v>0</v>
      </c>
      <c r="CA176">
        <v>0</v>
      </c>
      <c r="CB176">
        <v>4</v>
      </c>
      <c r="CC176">
        <v>0</v>
      </c>
      <c r="CD176">
        <v>0</v>
      </c>
      <c r="CE176">
        <v>0</v>
      </c>
      <c r="CF176">
        <v>8</v>
      </c>
      <c r="CG176">
        <v>0</v>
      </c>
      <c r="CH176">
        <v>3</v>
      </c>
      <c r="CI176">
        <v>2</v>
      </c>
      <c r="CJ176">
        <v>7</v>
      </c>
      <c r="CK176">
        <v>0</v>
      </c>
      <c r="CL176">
        <v>3</v>
      </c>
      <c r="CM176">
        <v>2</v>
      </c>
      <c r="CN176">
        <v>0</v>
      </c>
      <c r="CO176">
        <v>1</v>
      </c>
      <c r="CP176">
        <v>1</v>
      </c>
      <c r="CQ176">
        <v>0</v>
      </c>
      <c r="CR176">
        <v>9.0909090909090912E-2</v>
      </c>
      <c r="CS176">
        <v>2</v>
      </c>
      <c r="CT176">
        <v>1</v>
      </c>
      <c r="CU176">
        <v>0</v>
      </c>
      <c r="CV176">
        <v>0</v>
      </c>
      <c r="CW176">
        <v>0</v>
      </c>
      <c r="CX176">
        <v>0</v>
      </c>
      <c r="CY176">
        <v>0</v>
      </c>
      <c r="CZ176">
        <v>1</v>
      </c>
      <c r="DA176">
        <v>0</v>
      </c>
      <c r="DB176">
        <v>0</v>
      </c>
      <c r="DC176">
        <v>0</v>
      </c>
      <c r="DD176">
        <v>0</v>
      </c>
      <c r="DE176">
        <v>0</v>
      </c>
      <c r="DF176">
        <v>0</v>
      </c>
      <c r="DG176">
        <v>0</v>
      </c>
      <c r="DH176">
        <v>0</v>
      </c>
      <c r="DI176">
        <v>0</v>
      </c>
      <c r="DJ176">
        <v>0</v>
      </c>
      <c r="DK176" s="664"/>
      <c r="DL176" s="398">
        <v>0</v>
      </c>
      <c r="DM176" s="303">
        <v>0</v>
      </c>
      <c r="DN176" s="303">
        <v>0</v>
      </c>
      <c r="DO176" s="393">
        <v>0</v>
      </c>
      <c r="DP176" s="303">
        <v>0</v>
      </c>
      <c r="DQ176" s="303">
        <v>0</v>
      </c>
      <c r="DR176" s="303">
        <v>0</v>
      </c>
      <c r="DS176" s="393">
        <v>0</v>
      </c>
      <c r="DT176" s="303">
        <v>0</v>
      </c>
      <c r="DU176" s="303">
        <v>0</v>
      </c>
      <c r="DV176" s="303">
        <v>0</v>
      </c>
      <c r="DW176" s="303">
        <v>0</v>
      </c>
      <c r="DX176" s="303">
        <v>0</v>
      </c>
      <c r="DY176" s="303">
        <v>0</v>
      </c>
      <c r="DZ176" s="303">
        <v>0</v>
      </c>
      <c r="EA176" s="303">
        <v>0</v>
      </c>
      <c r="EB176" s="303">
        <v>0</v>
      </c>
      <c r="EC176" s="303">
        <v>0</v>
      </c>
      <c r="ED176" s="398">
        <v>0</v>
      </c>
      <c r="EE176" s="303">
        <v>0</v>
      </c>
      <c r="EF176" s="303">
        <v>0</v>
      </c>
      <c r="EG176" s="393">
        <v>0</v>
      </c>
      <c r="EH176" s="910">
        <v>0</v>
      </c>
      <c r="EI176" s="398">
        <v>11</v>
      </c>
      <c r="EJ176" s="393" t="b">
        <v>0</v>
      </c>
      <c r="EK176" s="971">
        <v>8</v>
      </c>
      <c r="EL176" s="971">
        <v>10</v>
      </c>
      <c r="EM176" s="396">
        <v>0</v>
      </c>
      <c r="EN176" s="396">
        <v>1</v>
      </c>
      <c r="EO176" s="396">
        <v>0</v>
      </c>
      <c r="EP176" s="971">
        <v>0</v>
      </c>
      <c r="EQ176" s="396">
        <v>0</v>
      </c>
      <c r="ER176" s="396">
        <v>0</v>
      </c>
      <c r="ES176" s="396">
        <v>0</v>
      </c>
      <c r="ET176" s="664"/>
      <c r="EU176" s="303"/>
      <c r="EV176" s="396" t="s">
        <v>518</v>
      </c>
      <c r="EW176" s="396" t="s">
        <v>342</v>
      </c>
      <c r="EX176" s="396" t="s">
        <v>343</v>
      </c>
      <c r="EY176" s="396">
        <v>10</v>
      </c>
      <c r="EZ176" s="396" t="s">
        <v>11</v>
      </c>
      <c r="FA176" s="396" t="s">
        <v>232</v>
      </c>
      <c r="FB176" s="396" t="s">
        <v>9</v>
      </c>
      <c r="FC176" s="396" t="s">
        <v>232</v>
      </c>
      <c r="FD176" s="396" t="s">
        <v>358</v>
      </c>
    </row>
    <row r="177" spans="1:160" customFormat="1">
      <c r="A177">
        <v>2559</v>
      </c>
      <c r="B177">
        <v>1</v>
      </c>
      <c r="H177">
        <v>700</v>
      </c>
      <c r="I177">
        <v>41</v>
      </c>
      <c r="J177">
        <v>0</v>
      </c>
      <c r="K177">
        <v>1</v>
      </c>
      <c r="L177">
        <v>1</v>
      </c>
      <c r="M177">
        <v>0</v>
      </c>
      <c r="N177" s="1250" t="s">
        <v>525</v>
      </c>
      <c r="O177" s="1250">
        <v>0</v>
      </c>
      <c r="P177">
        <v>0</v>
      </c>
      <c r="Q177">
        <v>0</v>
      </c>
      <c r="R177">
        <v>0</v>
      </c>
      <c r="S177">
        <v>0</v>
      </c>
      <c r="T177">
        <v>0</v>
      </c>
      <c r="U177">
        <v>4</v>
      </c>
      <c r="V177">
        <v>0</v>
      </c>
      <c r="W177">
        <v>3</v>
      </c>
      <c r="X177">
        <v>0</v>
      </c>
      <c r="Y177">
        <v>4</v>
      </c>
      <c r="Z177">
        <v>0</v>
      </c>
      <c r="AA177">
        <v>3</v>
      </c>
      <c r="AB177">
        <v>0</v>
      </c>
      <c r="AC177">
        <v>0</v>
      </c>
      <c r="AD177">
        <v>0</v>
      </c>
      <c r="AE177">
        <v>0</v>
      </c>
      <c r="AF177">
        <v>0</v>
      </c>
      <c r="AG177">
        <v>0</v>
      </c>
      <c r="AH177">
        <v>0</v>
      </c>
      <c r="AI177">
        <v>0</v>
      </c>
      <c r="AJ177">
        <v>0</v>
      </c>
      <c r="AK177">
        <v>0</v>
      </c>
      <c r="AL177">
        <v>0</v>
      </c>
      <c r="AM177">
        <v>0</v>
      </c>
      <c r="AN177">
        <v>0</v>
      </c>
      <c r="AO177">
        <v>4</v>
      </c>
      <c r="AP177">
        <v>0</v>
      </c>
      <c r="AQ177">
        <v>3</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4</v>
      </c>
      <c r="BK177">
        <v>4</v>
      </c>
      <c r="BL177">
        <v>0</v>
      </c>
      <c r="BM177">
        <v>0</v>
      </c>
      <c r="BN177">
        <v>3</v>
      </c>
      <c r="BO177">
        <v>3</v>
      </c>
      <c r="BP177">
        <v>0</v>
      </c>
      <c r="BQ177">
        <v>0</v>
      </c>
      <c r="BR177">
        <v>0</v>
      </c>
      <c r="BS177">
        <v>0</v>
      </c>
      <c r="BT177">
        <v>0</v>
      </c>
      <c r="BU177">
        <v>0</v>
      </c>
      <c r="BV177">
        <v>0</v>
      </c>
      <c r="BW177">
        <v>0</v>
      </c>
      <c r="BX177">
        <v>0</v>
      </c>
      <c r="BY177">
        <v>0</v>
      </c>
      <c r="BZ177">
        <v>0</v>
      </c>
      <c r="CA177">
        <v>0</v>
      </c>
      <c r="CB177">
        <v>0</v>
      </c>
      <c r="CC177">
        <v>0</v>
      </c>
      <c r="CD177">
        <v>0</v>
      </c>
      <c r="CE177">
        <v>0</v>
      </c>
      <c r="CF177">
        <v>0</v>
      </c>
      <c r="CG177">
        <v>0</v>
      </c>
      <c r="CH177">
        <v>4</v>
      </c>
      <c r="CI177">
        <v>4</v>
      </c>
      <c r="CJ177">
        <v>0</v>
      </c>
      <c r="CK177">
        <v>0</v>
      </c>
      <c r="CL177">
        <v>3</v>
      </c>
      <c r="CM177">
        <v>3</v>
      </c>
      <c r="CN177">
        <v>0</v>
      </c>
      <c r="CO177">
        <v>1</v>
      </c>
      <c r="CP177">
        <v>0</v>
      </c>
      <c r="CQ177">
        <v>1</v>
      </c>
      <c r="CR177">
        <v>0.25</v>
      </c>
      <c r="CS177">
        <v>1</v>
      </c>
      <c r="CT177">
        <v>0</v>
      </c>
      <c r="CU177">
        <v>0</v>
      </c>
      <c r="CV177">
        <v>0</v>
      </c>
      <c r="CW177">
        <v>0</v>
      </c>
      <c r="CX177">
        <v>0</v>
      </c>
      <c r="CY177">
        <v>0</v>
      </c>
      <c r="CZ177">
        <v>0</v>
      </c>
      <c r="DA177">
        <v>1</v>
      </c>
      <c r="DB177">
        <v>0</v>
      </c>
      <c r="DC177">
        <v>0</v>
      </c>
      <c r="DD177">
        <v>0</v>
      </c>
      <c r="DE177">
        <v>0</v>
      </c>
      <c r="DF177">
        <v>0</v>
      </c>
      <c r="DG177">
        <v>0</v>
      </c>
      <c r="DH177">
        <v>0</v>
      </c>
      <c r="DI177">
        <v>0</v>
      </c>
      <c r="DJ177">
        <v>0</v>
      </c>
      <c r="DK177" s="664"/>
      <c r="DL177" s="398">
        <v>0</v>
      </c>
      <c r="DM177" s="303">
        <v>0</v>
      </c>
      <c r="DN177" s="303">
        <v>0</v>
      </c>
      <c r="DO177" s="393">
        <v>0</v>
      </c>
      <c r="DP177" s="303">
        <v>0</v>
      </c>
      <c r="DQ177" s="303">
        <v>0</v>
      </c>
      <c r="DR177" s="303">
        <v>0</v>
      </c>
      <c r="DS177" s="393">
        <v>0</v>
      </c>
      <c r="DT177" s="303">
        <v>0</v>
      </c>
      <c r="DU177" s="303">
        <v>0</v>
      </c>
      <c r="DV177" s="303">
        <v>0</v>
      </c>
      <c r="DW177" s="303">
        <v>0</v>
      </c>
      <c r="DX177" s="303">
        <v>0</v>
      </c>
      <c r="DY177" s="303">
        <v>0</v>
      </c>
      <c r="DZ177" s="303">
        <v>0</v>
      </c>
      <c r="EA177" s="303">
        <v>0</v>
      </c>
      <c r="EB177" s="303">
        <v>0</v>
      </c>
      <c r="EC177" s="303">
        <v>0</v>
      </c>
      <c r="ED177" s="398">
        <v>0</v>
      </c>
      <c r="EE177" s="303">
        <v>0</v>
      </c>
      <c r="EF177" s="303">
        <v>0</v>
      </c>
      <c r="EG177" s="393">
        <v>0</v>
      </c>
      <c r="EH177" s="910">
        <v>0</v>
      </c>
      <c r="EI177" s="398">
        <v>4</v>
      </c>
      <c r="EJ177" s="393" t="b">
        <v>0</v>
      </c>
      <c r="EK177" s="971">
        <v>2</v>
      </c>
      <c r="EL177" s="971">
        <v>3</v>
      </c>
      <c r="EM177" s="396">
        <v>0</v>
      </c>
      <c r="EN177" s="396">
        <v>1</v>
      </c>
      <c r="EO177" s="396">
        <v>0</v>
      </c>
      <c r="EP177" s="971">
        <v>0</v>
      </c>
      <c r="EQ177" s="396">
        <v>0</v>
      </c>
      <c r="ER177" s="396">
        <v>0</v>
      </c>
      <c r="ES177" s="396">
        <v>0</v>
      </c>
      <c r="ET177" s="664"/>
      <c r="EU177" s="303"/>
      <c r="EV177" s="396" t="s">
        <v>525</v>
      </c>
      <c r="EW177" s="396" t="s">
        <v>342</v>
      </c>
      <c r="EX177" s="396" t="s">
        <v>343</v>
      </c>
      <c r="EY177" s="396">
        <v>3</v>
      </c>
      <c r="EZ177" s="396" t="s">
        <v>11</v>
      </c>
      <c r="FA177" s="396" t="s">
        <v>232</v>
      </c>
      <c r="FB177" s="396" t="s">
        <v>9</v>
      </c>
      <c r="FC177" s="396" t="s">
        <v>232</v>
      </c>
      <c r="FD177" s="396" t="s">
        <v>358</v>
      </c>
    </row>
    <row r="178" spans="1:160" customFormat="1">
      <c r="A178">
        <v>2560</v>
      </c>
      <c r="B178">
        <v>1</v>
      </c>
      <c r="H178">
        <v>700</v>
      </c>
      <c r="I178">
        <v>43</v>
      </c>
      <c r="J178">
        <v>1</v>
      </c>
      <c r="K178">
        <v>0</v>
      </c>
      <c r="L178">
        <v>1</v>
      </c>
      <c r="M178">
        <v>0</v>
      </c>
      <c r="N178" s="1250" t="s">
        <v>525</v>
      </c>
      <c r="O178" s="1250">
        <v>0</v>
      </c>
      <c r="P178">
        <v>6</v>
      </c>
      <c r="Q178">
        <v>3</v>
      </c>
      <c r="R178">
        <v>6</v>
      </c>
      <c r="S178">
        <v>3</v>
      </c>
      <c r="T178">
        <v>0</v>
      </c>
      <c r="U178">
        <v>0</v>
      </c>
      <c r="V178">
        <v>0</v>
      </c>
      <c r="W178">
        <v>0</v>
      </c>
      <c r="X178">
        <v>6</v>
      </c>
      <c r="Y178">
        <v>3</v>
      </c>
      <c r="Z178">
        <v>6</v>
      </c>
      <c r="AA178">
        <v>3</v>
      </c>
      <c r="AB178">
        <v>0</v>
      </c>
      <c r="AC178">
        <v>0</v>
      </c>
      <c r="AD178">
        <v>0</v>
      </c>
      <c r="AE178">
        <v>0</v>
      </c>
      <c r="AF178">
        <v>0</v>
      </c>
      <c r="AG178">
        <v>0</v>
      </c>
      <c r="AH178">
        <v>0</v>
      </c>
      <c r="AI178">
        <v>0</v>
      </c>
      <c r="AJ178">
        <v>5</v>
      </c>
      <c r="AK178">
        <v>1</v>
      </c>
      <c r="AL178">
        <v>6</v>
      </c>
      <c r="AM178">
        <v>2</v>
      </c>
      <c r="AN178">
        <v>11</v>
      </c>
      <c r="AO178">
        <v>4</v>
      </c>
      <c r="AP178">
        <v>12</v>
      </c>
      <c r="AQ178">
        <v>5</v>
      </c>
      <c r="AR178">
        <v>0</v>
      </c>
      <c r="AS178">
        <v>0</v>
      </c>
      <c r="AT178">
        <v>0</v>
      </c>
      <c r="AU178">
        <v>0</v>
      </c>
      <c r="AV178">
        <v>0</v>
      </c>
      <c r="AW178">
        <v>0</v>
      </c>
      <c r="AX178">
        <v>0</v>
      </c>
      <c r="AY178">
        <v>0</v>
      </c>
      <c r="AZ178">
        <v>0</v>
      </c>
      <c r="BA178">
        <v>0</v>
      </c>
      <c r="BB178">
        <v>0</v>
      </c>
      <c r="BC178">
        <v>0</v>
      </c>
      <c r="BD178">
        <v>0</v>
      </c>
      <c r="BE178">
        <v>0</v>
      </c>
      <c r="BF178">
        <v>0</v>
      </c>
      <c r="BG178">
        <v>0</v>
      </c>
      <c r="BH178">
        <v>0</v>
      </c>
      <c r="BI178">
        <v>0</v>
      </c>
      <c r="BJ178">
        <v>3</v>
      </c>
      <c r="BK178">
        <v>0</v>
      </c>
      <c r="BL178">
        <v>1</v>
      </c>
      <c r="BM178">
        <v>0</v>
      </c>
      <c r="BN178">
        <v>3</v>
      </c>
      <c r="BO178">
        <v>0</v>
      </c>
      <c r="BP178">
        <v>0</v>
      </c>
      <c r="BQ178">
        <v>0</v>
      </c>
      <c r="BR178">
        <v>0</v>
      </c>
      <c r="BS178">
        <v>0</v>
      </c>
      <c r="BT178">
        <v>0</v>
      </c>
      <c r="BU178">
        <v>0</v>
      </c>
      <c r="BV178">
        <v>0</v>
      </c>
      <c r="BW178">
        <v>0</v>
      </c>
      <c r="BX178">
        <v>6</v>
      </c>
      <c r="BY178">
        <v>0</v>
      </c>
      <c r="BZ178">
        <v>0</v>
      </c>
      <c r="CA178">
        <v>0</v>
      </c>
      <c r="CB178">
        <v>5</v>
      </c>
      <c r="CC178">
        <v>0</v>
      </c>
      <c r="CD178">
        <v>0</v>
      </c>
      <c r="CE178">
        <v>0</v>
      </c>
      <c r="CF178">
        <v>6</v>
      </c>
      <c r="CG178">
        <v>0</v>
      </c>
      <c r="CH178">
        <v>3</v>
      </c>
      <c r="CI178">
        <v>0</v>
      </c>
      <c r="CJ178">
        <v>6</v>
      </c>
      <c r="CK178">
        <v>0</v>
      </c>
      <c r="CL178">
        <v>3</v>
      </c>
      <c r="CM178">
        <v>0</v>
      </c>
      <c r="CN178">
        <v>10</v>
      </c>
      <c r="CO178">
        <v>8</v>
      </c>
      <c r="CP178">
        <v>5</v>
      </c>
      <c r="CQ178">
        <v>3</v>
      </c>
      <c r="CR178">
        <v>1.2</v>
      </c>
      <c r="CS178">
        <v>0</v>
      </c>
      <c r="CT178">
        <v>0</v>
      </c>
      <c r="CU178">
        <v>0</v>
      </c>
      <c r="CV178">
        <v>0</v>
      </c>
      <c r="CW178">
        <v>0</v>
      </c>
      <c r="CX178">
        <v>0</v>
      </c>
      <c r="CY178">
        <v>0</v>
      </c>
      <c r="CZ178">
        <v>0</v>
      </c>
      <c r="DA178">
        <v>0</v>
      </c>
      <c r="DB178">
        <v>10</v>
      </c>
      <c r="DC178">
        <v>0</v>
      </c>
      <c r="DD178">
        <v>0</v>
      </c>
      <c r="DE178">
        <v>0</v>
      </c>
      <c r="DF178">
        <v>1</v>
      </c>
      <c r="DG178">
        <v>1</v>
      </c>
      <c r="DH178">
        <v>1</v>
      </c>
      <c r="DI178">
        <v>0</v>
      </c>
      <c r="DJ178">
        <v>0</v>
      </c>
      <c r="DK178" s="664"/>
      <c r="DL178" s="398">
        <v>0</v>
      </c>
      <c r="DM178" s="303">
        <v>0</v>
      </c>
      <c r="DN178" s="303">
        <v>0</v>
      </c>
      <c r="DO178" s="393">
        <v>0</v>
      </c>
      <c r="DP178" s="303">
        <v>0</v>
      </c>
      <c r="DQ178" s="303">
        <v>0</v>
      </c>
      <c r="DR178" s="303">
        <v>0</v>
      </c>
      <c r="DS178" s="393">
        <v>0</v>
      </c>
      <c r="DT178" s="303">
        <v>0</v>
      </c>
      <c r="DU178" s="303">
        <v>0</v>
      </c>
      <c r="DV178" s="303">
        <v>0</v>
      </c>
      <c r="DW178" s="303">
        <v>0</v>
      </c>
      <c r="DX178" s="303">
        <v>0</v>
      </c>
      <c r="DY178" s="303">
        <v>0</v>
      </c>
      <c r="DZ178" s="303">
        <v>0</v>
      </c>
      <c r="EA178" s="303">
        <v>0</v>
      </c>
      <c r="EB178" s="303">
        <v>0</v>
      </c>
      <c r="EC178" s="303">
        <v>0</v>
      </c>
      <c r="ED178" s="398">
        <v>0</v>
      </c>
      <c r="EE178" s="303">
        <v>0</v>
      </c>
      <c r="EF178" s="303">
        <v>0</v>
      </c>
      <c r="EG178" s="393">
        <v>0</v>
      </c>
      <c r="EH178" s="910">
        <v>0</v>
      </c>
      <c r="EI178" s="398">
        <v>15</v>
      </c>
      <c r="EJ178" s="393" t="b">
        <v>0</v>
      </c>
      <c r="EK178" s="971">
        <v>7</v>
      </c>
      <c r="EL178" s="971">
        <v>0</v>
      </c>
      <c r="EM178" s="396">
        <v>0</v>
      </c>
      <c r="EN178" s="396">
        <v>0</v>
      </c>
      <c r="EO178" s="396">
        <v>0</v>
      </c>
      <c r="EP178" s="971">
        <v>17</v>
      </c>
      <c r="EQ178" s="396">
        <v>0</v>
      </c>
      <c r="ER178" s="396">
        <v>0</v>
      </c>
      <c r="ES178" s="396">
        <v>1</v>
      </c>
      <c r="ET178" s="664"/>
      <c r="EU178" s="303"/>
      <c r="EV178" s="396" t="s">
        <v>525</v>
      </c>
      <c r="EW178" s="396" t="s">
        <v>342</v>
      </c>
      <c r="EX178" s="396" t="s">
        <v>343</v>
      </c>
      <c r="EY178" s="396">
        <v>17</v>
      </c>
      <c r="EZ178" s="396" t="s">
        <v>12</v>
      </c>
      <c r="FA178" s="396" t="s">
        <v>232</v>
      </c>
      <c r="FB178" s="396" t="s">
        <v>9</v>
      </c>
      <c r="FC178" s="396" t="s">
        <v>232</v>
      </c>
      <c r="FD178" s="396" t="s">
        <v>358</v>
      </c>
    </row>
    <row r="179" spans="1:160" customFormat="1">
      <c r="A179">
        <v>2615</v>
      </c>
      <c r="B179">
        <v>1</v>
      </c>
      <c r="H179">
        <v>700</v>
      </c>
      <c r="I179">
        <v>41</v>
      </c>
      <c r="J179">
        <v>1</v>
      </c>
      <c r="K179">
        <v>0</v>
      </c>
      <c r="L179">
        <v>1</v>
      </c>
      <c r="M179">
        <v>0</v>
      </c>
      <c r="N179" s="1250" t="s">
        <v>528</v>
      </c>
      <c r="O179" s="1250">
        <v>0</v>
      </c>
      <c r="P179">
        <v>6</v>
      </c>
      <c r="Q179">
        <v>0</v>
      </c>
      <c r="R179">
        <v>6</v>
      </c>
      <c r="S179">
        <v>0</v>
      </c>
      <c r="T179">
        <v>0</v>
      </c>
      <c r="U179">
        <v>0</v>
      </c>
      <c r="V179">
        <v>0</v>
      </c>
      <c r="W179">
        <v>0</v>
      </c>
      <c r="X179">
        <v>6</v>
      </c>
      <c r="Y179">
        <v>0</v>
      </c>
      <c r="Z179">
        <v>6</v>
      </c>
      <c r="AA179">
        <v>0</v>
      </c>
      <c r="AB179">
        <v>0</v>
      </c>
      <c r="AC179">
        <v>0</v>
      </c>
      <c r="AD179">
        <v>0</v>
      </c>
      <c r="AE179">
        <v>0</v>
      </c>
      <c r="AF179">
        <v>0</v>
      </c>
      <c r="AG179">
        <v>0</v>
      </c>
      <c r="AH179">
        <v>0</v>
      </c>
      <c r="AI179">
        <v>0</v>
      </c>
      <c r="AJ179">
        <v>0</v>
      </c>
      <c r="AK179">
        <v>0</v>
      </c>
      <c r="AL179">
        <v>0</v>
      </c>
      <c r="AM179">
        <v>0</v>
      </c>
      <c r="AN179">
        <v>6</v>
      </c>
      <c r="AO179">
        <v>0</v>
      </c>
      <c r="AP179">
        <v>6</v>
      </c>
      <c r="AQ179">
        <v>0</v>
      </c>
      <c r="AR179">
        <v>0</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BN179">
        <v>0</v>
      </c>
      <c r="BO179">
        <v>0</v>
      </c>
      <c r="BP179">
        <v>0</v>
      </c>
      <c r="BQ179">
        <v>0</v>
      </c>
      <c r="BR179">
        <v>0</v>
      </c>
      <c r="BS179">
        <v>0</v>
      </c>
      <c r="BT179">
        <v>0</v>
      </c>
      <c r="BU179">
        <v>0</v>
      </c>
      <c r="BV179">
        <v>0</v>
      </c>
      <c r="BW179">
        <v>0</v>
      </c>
      <c r="BX179">
        <v>6</v>
      </c>
      <c r="BY179">
        <v>0</v>
      </c>
      <c r="BZ179">
        <v>0</v>
      </c>
      <c r="CA179">
        <v>0</v>
      </c>
      <c r="CB179">
        <v>6</v>
      </c>
      <c r="CC179">
        <v>0</v>
      </c>
      <c r="CD179">
        <v>0</v>
      </c>
      <c r="CE179">
        <v>0</v>
      </c>
      <c r="CF179">
        <v>6</v>
      </c>
      <c r="CG179">
        <v>0</v>
      </c>
      <c r="CH179">
        <v>0</v>
      </c>
      <c r="CI179">
        <v>0</v>
      </c>
      <c r="CJ179">
        <v>6</v>
      </c>
      <c r="CK179">
        <v>0</v>
      </c>
      <c r="CL179">
        <v>0</v>
      </c>
      <c r="CM179">
        <v>0</v>
      </c>
      <c r="CN179">
        <v>0</v>
      </c>
      <c r="CO179">
        <v>0</v>
      </c>
      <c r="CP179">
        <v>0</v>
      </c>
      <c r="CQ179">
        <v>0</v>
      </c>
      <c r="CR179">
        <v>0</v>
      </c>
      <c r="CS179">
        <v>2</v>
      </c>
      <c r="CT179">
        <v>0</v>
      </c>
      <c r="CU179">
        <v>0</v>
      </c>
      <c r="CV179">
        <v>0</v>
      </c>
      <c r="CW179">
        <v>0</v>
      </c>
      <c r="CX179">
        <v>0</v>
      </c>
      <c r="CY179">
        <v>0</v>
      </c>
      <c r="CZ179">
        <v>1</v>
      </c>
      <c r="DA179">
        <v>0</v>
      </c>
      <c r="DB179">
        <v>0</v>
      </c>
      <c r="DC179">
        <v>0</v>
      </c>
      <c r="DD179">
        <v>0</v>
      </c>
      <c r="DE179">
        <v>0</v>
      </c>
      <c r="DF179">
        <v>0</v>
      </c>
      <c r="DG179">
        <v>0</v>
      </c>
      <c r="DH179">
        <v>0</v>
      </c>
      <c r="DI179">
        <v>0</v>
      </c>
      <c r="DJ179">
        <v>0</v>
      </c>
      <c r="DK179" s="664"/>
      <c r="DL179" s="398">
        <v>0</v>
      </c>
      <c r="DM179" s="303">
        <v>0</v>
      </c>
      <c r="DN179" s="303">
        <v>0</v>
      </c>
      <c r="DO179" s="393">
        <v>0</v>
      </c>
      <c r="DP179" s="303">
        <v>0</v>
      </c>
      <c r="DQ179" s="303">
        <v>0</v>
      </c>
      <c r="DR179" s="303">
        <v>0</v>
      </c>
      <c r="DS179" s="393">
        <v>0</v>
      </c>
      <c r="DT179" s="303">
        <v>0</v>
      </c>
      <c r="DU179" s="303">
        <v>0</v>
      </c>
      <c r="DV179" s="303">
        <v>0</v>
      </c>
      <c r="DW179" s="303">
        <v>0</v>
      </c>
      <c r="DX179" s="303">
        <v>0</v>
      </c>
      <c r="DY179" s="303">
        <v>0</v>
      </c>
      <c r="DZ179" s="303">
        <v>0</v>
      </c>
      <c r="EA179" s="303">
        <v>0</v>
      </c>
      <c r="EB179" s="303">
        <v>0</v>
      </c>
      <c r="EC179" s="303">
        <v>0</v>
      </c>
      <c r="ED179" s="398">
        <v>0</v>
      </c>
      <c r="EE179" s="303">
        <v>0</v>
      </c>
      <c r="EF179" s="303">
        <v>0</v>
      </c>
      <c r="EG179" s="393">
        <v>0</v>
      </c>
      <c r="EH179" s="910">
        <v>0</v>
      </c>
      <c r="EI179" s="398">
        <v>6</v>
      </c>
      <c r="EJ179" s="393" t="b">
        <v>1</v>
      </c>
      <c r="EK179" s="971">
        <v>4</v>
      </c>
      <c r="EL179" s="971">
        <v>6</v>
      </c>
      <c r="EM179" s="396">
        <v>0</v>
      </c>
      <c r="EN179" s="396">
        <v>1</v>
      </c>
      <c r="EO179" s="396">
        <v>0</v>
      </c>
      <c r="EP179" s="971">
        <v>0</v>
      </c>
      <c r="EQ179" s="396">
        <v>0</v>
      </c>
      <c r="ER179" s="396">
        <v>0</v>
      </c>
      <c r="ES179" s="396">
        <v>0</v>
      </c>
      <c r="ET179" s="664"/>
      <c r="EU179" s="303"/>
      <c r="EV179" s="396" t="s">
        <v>528</v>
      </c>
      <c r="EW179" s="396" t="s">
        <v>342</v>
      </c>
      <c r="EX179" s="396" t="s">
        <v>343</v>
      </c>
      <c r="EY179" s="396">
        <v>6</v>
      </c>
      <c r="EZ179" s="396" t="s">
        <v>11</v>
      </c>
      <c r="FA179" s="396" t="s">
        <v>232</v>
      </c>
      <c r="FB179" s="396" t="s">
        <v>9</v>
      </c>
      <c r="FC179" s="396" t="s">
        <v>232</v>
      </c>
      <c r="FD179" s="396" t="s">
        <v>358</v>
      </c>
    </row>
    <row r="180" spans="1:160" customFormat="1">
      <c r="A180">
        <v>2616</v>
      </c>
      <c r="B180">
        <v>1</v>
      </c>
      <c r="H180">
        <v>700</v>
      </c>
      <c r="I180">
        <v>42</v>
      </c>
      <c r="J180">
        <v>0</v>
      </c>
      <c r="K180">
        <v>1</v>
      </c>
      <c r="L180">
        <v>1</v>
      </c>
      <c r="M180">
        <v>0</v>
      </c>
      <c r="N180" s="1250" t="s">
        <v>528</v>
      </c>
      <c r="O180" s="1250">
        <v>0</v>
      </c>
      <c r="P180">
        <v>53</v>
      </c>
      <c r="Q180">
        <v>9</v>
      </c>
      <c r="R180">
        <v>62</v>
      </c>
      <c r="S180">
        <v>9</v>
      </c>
      <c r="T180">
        <v>0</v>
      </c>
      <c r="U180">
        <v>0</v>
      </c>
      <c r="V180">
        <v>2</v>
      </c>
      <c r="W180">
        <v>0</v>
      </c>
      <c r="X180">
        <v>53</v>
      </c>
      <c r="Y180">
        <v>9</v>
      </c>
      <c r="Z180">
        <v>64</v>
      </c>
      <c r="AA180">
        <v>9</v>
      </c>
      <c r="AB180">
        <v>38</v>
      </c>
      <c r="AC180">
        <v>1</v>
      </c>
      <c r="AD180">
        <v>50</v>
      </c>
      <c r="AE180">
        <v>0</v>
      </c>
      <c r="AF180">
        <v>0</v>
      </c>
      <c r="AG180">
        <v>0</v>
      </c>
      <c r="AH180">
        <v>2</v>
      </c>
      <c r="AI180">
        <v>2</v>
      </c>
      <c r="AJ180">
        <v>0</v>
      </c>
      <c r="AK180">
        <v>0</v>
      </c>
      <c r="AL180">
        <v>0</v>
      </c>
      <c r="AM180">
        <v>0</v>
      </c>
      <c r="AN180">
        <v>91</v>
      </c>
      <c r="AO180">
        <v>10</v>
      </c>
      <c r="AP180">
        <v>116</v>
      </c>
      <c r="AQ180">
        <v>11</v>
      </c>
      <c r="AR180">
        <v>0</v>
      </c>
      <c r="AS180">
        <v>0</v>
      </c>
      <c r="AT180">
        <v>0</v>
      </c>
      <c r="AU180">
        <v>0</v>
      </c>
      <c r="AV180">
        <v>2</v>
      </c>
      <c r="AW180">
        <v>0</v>
      </c>
      <c r="AX180">
        <v>0</v>
      </c>
      <c r="AY180">
        <v>0</v>
      </c>
      <c r="AZ180">
        <v>1</v>
      </c>
      <c r="BA180">
        <v>0</v>
      </c>
      <c r="BB180">
        <v>0</v>
      </c>
      <c r="BC180">
        <v>0</v>
      </c>
      <c r="BD180">
        <v>1</v>
      </c>
      <c r="BE180">
        <v>0</v>
      </c>
      <c r="BF180">
        <v>0</v>
      </c>
      <c r="BG180">
        <v>0</v>
      </c>
      <c r="BH180">
        <v>14</v>
      </c>
      <c r="BI180">
        <v>0</v>
      </c>
      <c r="BJ180">
        <v>9</v>
      </c>
      <c r="BK180">
        <v>0</v>
      </c>
      <c r="BL180">
        <v>13</v>
      </c>
      <c r="BM180">
        <v>2</v>
      </c>
      <c r="BN180">
        <v>9</v>
      </c>
      <c r="BO180">
        <v>0</v>
      </c>
      <c r="BP180">
        <v>0</v>
      </c>
      <c r="BQ180">
        <v>0</v>
      </c>
      <c r="BR180">
        <v>0</v>
      </c>
      <c r="BS180">
        <v>0</v>
      </c>
      <c r="BT180">
        <v>0</v>
      </c>
      <c r="BU180">
        <v>0</v>
      </c>
      <c r="BV180">
        <v>0</v>
      </c>
      <c r="BW180">
        <v>0</v>
      </c>
      <c r="BX180">
        <v>38</v>
      </c>
      <c r="BY180">
        <v>0</v>
      </c>
      <c r="BZ180">
        <v>0</v>
      </c>
      <c r="CA180">
        <v>0</v>
      </c>
      <c r="CB180">
        <v>48</v>
      </c>
      <c r="CC180">
        <v>0</v>
      </c>
      <c r="CD180">
        <v>0</v>
      </c>
      <c r="CE180">
        <v>0</v>
      </c>
      <c r="CF180">
        <v>53</v>
      </c>
      <c r="CG180">
        <v>0</v>
      </c>
      <c r="CH180">
        <v>9</v>
      </c>
      <c r="CI180">
        <v>0</v>
      </c>
      <c r="CJ180">
        <v>64</v>
      </c>
      <c r="CK180">
        <v>2</v>
      </c>
      <c r="CL180">
        <v>9</v>
      </c>
      <c r="CM180">
        <v>0</v>
      </c>
      <c r="CN180">
        <v>127</v>
      </c>
      <c r="CO180">
        <v>101</v>
      </c>
      <c r="CP180">
        <v>0</v>
      </c>
      <c r="CQ180">
        <v>0</v>
      </c>
      <c r="CR180">
        <v>2.2574257425742572</v>
      </c>
      <c r="CS180">
        <v>24</v>
      </c>
      <c r="CT180">
        <v>1</v>
      </c>
      <c r="CU180">
        <v>0</v>
      </c>
      <c r="CV180">
        <v>0</v>
      </c>
      <c r="CW180">
        <v>0</v>
      </c>
      <c r="CX180">
        <v>0</v>
      </c>
      <c r="CY180">
        <v>0</v>
      </c>
      <c r="CZ180">
        <v>1</v>
      </c>
      <c r="DA180">
        <v>0</v>
      </c>
      <c r="DB180">
        <v>10</v>
      </c>
      <c r="DC180">
        <v>1</v>
      </c>
      <c r="DD180">
        <v>1</v>
      </c>
      <c r="DE180">
        <v>0</v>
      </c>
      <c r="DF180">
        <v>1</v>
      </c>
      <c r="DG180">
        <v>0</v>
      </c>
      <c r="DH180">
        <v>0</v>
      </c>
      <c r="DI180">
        <v>0</v>
      </c>
      <c r="DJ180">
        <v>0</v>
      </c>
      <c r="DK180" s="664"/>
      <c r="DL180" s="398">
        <v>0</v>
      </c>
      <c r="DM180" s="303">
        <v>0</v>
      </c>
      <c r="DN180" s="303">
        <v>0</v>
      </c>
      <c r="DO180" s="393">
        <v>0</v>
      </c>
      <c r="DP180" s="303">
        <v>0</v>
      </c>
      <c r="DQ180" s="303">
        <v>0</v>
      </c>
      <c r="DR180" s="303">
        <v>0</v>
      </c>
      <c r="DS180" s="393">
        <v>0</v>
      </c>
      <c r="DT180" s="303">
        <v>0</v>
      </c>
      <c r="DU180" s="303">
        <v>0</v>
      </c>
      <c r="DV180" s="303">
        <v>0</v>
      </c>
      <c r="DW180" s="303">
        <v>0</v>
      </c>
      <c r="DX180" s="303">
        <v>0</v>
      </c>
      <c r="DY180" s="303">
        <v>0</v>
      </c>
      <c r="DZ180" s="303">
        <v>0</v>
      </c>
      <c r="EA180" s="303">
        <v>0</v>
      </c>
      <c r="EB180" s="303">
        <v>0</v>
      </c>
      <c r="EC180" s="303">
        <v>0</v>
      </c>
      <c r="ED180" s="398">
        <v>0</v>
      </c>
      <c r="EE180" s="303">
        <v>0</v>
      </c>
      <c r="EF180" s="303">
        <v>0</v>
      </c>
      <c r="EG180" s="393">
        <v>0</v>
      </c>
      <c r="EH180" s="910">
        <v>0</v>
      </c>
      <c r="EI180" s="398">
        <v>101</v>
      </c>
      <c r="EJ180" s="393" t="b">
        <v>0</v>
      </c>
      <c r="EK180" s="971">
        <v>93</v>
      </c>
      <c r="EL180" s="971">
        <v>127</v>
      </c>
      <c r="EM180" s="396">
        <v>0</v>
      </c>
      <c r="EN180" s="396">
        <v>1</v>
      </c>
      <c r="EO180" s="396">
        <v>0</v>
      </c>
      <c r="EP180" s="971">
        <v>127</v>
      </c>
      <c r="EQ180" s="396">
        <v>0</v>
      </c>
      <c r="ER180" s="396">
        <v>0</v>
      </c>
      <c r="ES180" s="396">
        <v>1</v>
      </c>
      <c r="ET180" s="664"/>
      <c r="EU180" s="303"/>
      <c r="EV180" s="396" t="s">
        <v>528</v>
      </c>
      <c r="EW180" s="396" t="s">
        <v>342</v>
      </c>
      <c r="EX180" s="396" t="s">
        <v>343</v>
      </c>
      <c r="EY180" s="396">
        <v>127</v>
      </c>
      <c r="EZ180" s="396" t="s">
        <v>13</v>
      </c>
      <c r="FA180" s="396" t="s">
        <v>232</v>
      </c>
      <c r="FB180" s="396" t="s">
        <v>9</v>
      </c>
      <c r="FC180" s="396" t="s">
        <v>232</v>
      </c>
      <c r="FD180" s="396" t="s">
        <v>358</v>
      </c>
    </row>
    <row r="181" spans="1:160" customFormat="1">
      <c r="A181">
        <v>2670</v>
      </c>
      <c r="B181">
        <v>1</v>
      </c>
      <c r="H181">
        <v>700</v>
      </c>
      <c r="I181">
        <v>41</v>
      </c>
      <c r="J181">
        <v>1</v>
      </c>
      <c r="K181">
        <v>0</v>
      </c>
      <c r="L181">
        <v>1</v>
      </c>
      <c r="M181">
        <v>0</v>
      </c>
      <c r="N181" s="1250" t="s">
        <v>532</v>
      </c>
      <c r="O181" s="1250">
        <v>0</v>
      </c>
      <c r="P181">
        <v>179</v>
      </c>
      <c r="Q181">
        <v>5</v>
      </c>
      <c r="R181">
        <v>183</v>
      </c>
      <c r="S181">
        <v>5</v>
      </c>
      <c r="T181">
        <v>1</v>
      </c>
      <c r="U181">
        <v>61</v>
      </c>
      <c r="V181">
        <v>1</v>
      </c>
      <c r="W181">
        <v>56</v>
      </c>
      <c r="X181">
        <v>180</v>
      </c>
      <c r="Y181">
        <v>66</v>
      </c>
      <c r="Z181">
        <v>184</v>
      </c>
      <c r="AA181">
        <v>61</v>
      </c>
      <c r="AB181">
        <v>41</v>
      </c>
      <c r="AC181">
        <v>0</v>
      </c>
      <c r="AD181">
        <v>27</v>
      </c>
      <c r="AE181">
        <v>0</v>
      </c>
      <c r="AF181">
        <v>0</v>
      </c>
      <c r="AG181">
        <v>9</v>
      </c>
      <c r="AH181">
        <v>0</v>
      </c>
      <c r="AI181">
        <v>12</v>
      </c>
      <c r="AJ181">
        <v>0</v>
      </c>
      <c r="AK181">
        <v>0</v>
      </c>
      <c r="AL181">
        <v>0</v>
      </c>
      <c r="AM181">
        <v>0</v>
      </c>
      <c r="AN181">
        <v>221</v>
      </c>
      <c r="AO181">
        <v>75</v>
      </c>
      <c r="AP181">
        <v>211</v>
      </c>
      <c r="AQ181">
        <v>73</v>
      </c>
      <c r="AR181">
        <v>0</v>
      </c>
      <c r="AS181">
        <v>0</v>
      </c>
      <c r="AT181">
        <v>0</v>
      </c>
      <c r="AU181">
        <v>0</v>
      </c>
      <c r="AV181">
        <v>0</v>
      </c>
      <c r="AW181">
        <v>0</v>
      </c>
      <c r="AX181">
        <v>0</v>
      </c>
      <c r="AY181">
        <v>0</v>
      </c>
      <c r="AZ181">
        <v>0</v>
      </c>
      <c r="BA181">
        <v>0</v>
      </c>
      <c r="BB181">
        <v>0</v>
      </c>
      <c r="BC181">
        <v>0</v>
      </c>
      <c r="BD181">
        <v>0</v>
      </c>
      <c r="BE181">
        <v>0</v>
      </c>
      <c r="BF181">
        <v>0</v>
      </c>
      <c r="BG181">
        <v>0</v>
      </c>
      <c r="BH181">
        <v>14</v>
      </c>
      <c r="BI181">
        <v>0</v>
      </c>
      <c r="BJ181">
        <v>4</v>
      </c>
      <c r="BK181">
        <v>1</v>
      </c>
      <c r="BL181">
        <v>14</v>
      </c>
      <c r="BM181">
        <v>0</v>
      </c>
      <c r="BN181">
        <v>5</v>
      </c>
      <c r="BO181">
        <v>0</v>
      </c>
      <c r="BP181">
        <v>0</v>
      </c>
      <c r="BQ181">
        <v>0</v>
      </c>
      <c r="BR181">
        <v>0</v>
      </c>
      <c r="BS181">
        <v>0</v>
      </c>
      <c r="BT181">
        <v>0</v>
      </c>
      <c r="BU181">
        <v>0</v>
      </c>
      <c r="BV181">
        <v>0</v>
      </c>
      <c r="BW181">
        <v>0</v>
      </c>
      <c r="BX181">
        <v>166</v>
      </c>
      <c r="BY181">
        <v>1</v>
      </c>
      <c r="BZ181">
        <v>62</v>
      </c>
      <c r="CA181">
        <v>60</v>
      </c>
      <c r="CB181">
        <v>170</v>
      </c>
      <c r="CC181">
        <v>1</v>
      </c>
      <c r="CD181">
        <v>56</v>
      </c>
      <c r="CE181">
        <v>56</v>
      </c>
      <c r="CF181">
        <v>180</v>
      </c>
      <c r="CG181">
        <v>1</v>
      </c>
      <c r="CH181">
        <v>66</v>
      </c>
      <c r="CI181">
        <v>61</v>
      </c>
      <c r="CJ181">
        <v>184</v>
      </c>
      <c r="CK181">
        <v>1</v>
      </c>
      <c r="CL181">
        <v>61</v>
      </c>
      <c r="CM181">
        <v>56</v>
      </c>
      <c r="CN181">
        <v>33</v>
      </c>
      <c r="CO181">
        <v>45</v>
      </c>
      <c r="CP181">
        <v>35</v>
      </c>
      <c r="CQ181">
        <v>0</v>
      </c>
      <c r="CR181">
        <v>0.26351351351351349</v>
      </c>
      <c r="CS181">
        <v>45</v>
      </c>
      <c r="CT181">
        <v>1</v>
      </c>
      <c r="CU181">
        <v>0</v>
      </c>
      <c r="CV181">
        <v>0</v>
      </c>
      <c r="CW181">
        <v>0</v>
      </c>
      <c r="CX181">
        <v>0</v>
      </c>
      <c r="CY181">
        <v>0</v>
      </c>
      <c r="CZ181">
        <v>0</v>
      </c>
      <c r="DA181">
        <v>0</v>
      </c>
      <c r="DB181">
        <v>12</v>
      </c>
      <c r="DC181">
        <v>0</v>
      </c>
      <c r="DD181">
        <v>0</v>
      </c>
      <c r="DE181">
        <v>0</v>
      </c>
      <c r="DF181">
        <v>1</v>
      </c>
      <c r="DG181">
        <v>0</v>
      </c>
      <c r="DH181">
        <v>0</v>
      </c>
      <c r="DI181">
        <v>0</v>
      </c>
      <c r="DJ181">
        <v>0</v>
      </c>
      <c r="DK181" s="664"/>
      <c r="DL181" s="398">
        <v>0</v>
      </c>
      <c r="DM181" s="303">
        <v>0</v>
      </c>
      <c r="DN181" s="303">
        <v>0</v>
      </c>
      <c r="DO181" s="393">
        <v>0</v>
      </c>
      <c r="DP181" s="303">
        <v>0</v>
      </c>
      <c r="DQ181" s="303">
        <v>0</v>
      </c>
      <c r="DR181" s="303">
        <v>0</v>
      </c>
      <c r="DS181" s="393">
        <v>0</v>
      </c>
      <c r="DT181" s="303">
        <v>0</v>
      </c>
      <c r="DU181" s="303">
        <v>0</v>
      </c>
      <c r="DV181" s="303">
        <v>0</v>
      </c>
      <c r="DW181" s="303">
        <v>0</v>
      </c>
      <c r="DX181" s="303">
        <v>0</v>
      </c>
      <c r="DY181" s="303">
        <v>0</v>
      </c>
      <c r="DZ181" s="303">
        <v>0</v>
      </c>
      <c r="EA181" s="303">
        <v>0</v>
      </c>
      <c r="EB181" s="303">
        <v>0</v>
      </c>
      <c r="EC181" s="303">
        <v>0</v>
      </c>
      <c r="ED181" s="398">
        <v>0</v>
      </c>
      <c r="EE181" s="303">
        <v>0</v>
      </c>
      <c r="EF181" s="303">
        <v>0</v>
      </c>
      <c r="EG181" s="393">
        <v>0</v>
      </c>
      <c r="EH181" s="910">
        <v>0</v>
      </c>
      <c r="EI181" s="398">
        <v>296</v>
      </c>
      <c r="EJ181" s="393" t="b">
        <v>0</v>
      </c>
      <c r="EK181" s="971">
        <v>227</v>
      </c>
      <c r="EL181" s="971">
        <v>284</v>
      </c>
      <c r="EM181" s="396">
        <v>0</v>
      </c>
      <c r="EN181" s="396">
        <v>1</v>
      </c>
      <c r="EO181" s="396">
        <v>0</v>
      </c>
      <c r="EP181" s="971">
        <v>284</v>
      </c>
      <c r="EQ181" s="396">
        <v>0</v>
      </c>
      <c r="ER181" s="396">
        <v>1</v>
      </c>
      <c r="ES181" s="396">
        <v>0</v>
      </c>
      <c r="ET181" s="664"/>
      <c r="EU181" s="303"/>
      <c r="EV181" s="396" t="s">
        <v>532</v>
      </c>
      <c r="EW181" s="396" t="s">
        <v>390</v>
      </c>
      <c r="EX181" s="396" t="s">
        <v>350</v>
      </c>
      <c r="EY181" s="396">
        <v>284</v>
      </c>
      <c r="EZ181" s="396" t="s">
        <v>13</v>
      </c>
      <c r="FA181" s="396" t="s">
        <v>232</v>
      </c>
      <c r="FB181" s="396" t="s">
        <v>9</v>
      </c>
      <c r="FC181" s="396" t="s">
        <v>232</v>
      </c>
      <c r="FD181" s="396" t="s">
        <v>358</v>
      </c>
    </row>
    <row r="182" spans="1:160" customFormat="1">
      <c r="A182">
        <v>2671</v>
      </c>
      <c r="B182">
        <v>1</v>
      </c>
      <c r="H182">
        <v>700</v>
      </c>
      <c r="I182">
        <v>41</v>
      </c>
      <c r="J182">
        <v>1</v>
      </c>
      <c r="K182">
        <v>0</v>
      </c>
      <c r="L182">
        <v>1</v>
      </c>
      <c r="M182">
        <v>0</v>
      </c>
      <c r="N182" s="1250" t="s">
        <v>532</v>
      </c>
      <c r="O182" s="1250">
        <v>0</v>
      </c>
      <c r="P182">
        <v>30</v>
      </c>
      <c r="Q182">
        <v>3</v>
      </c>
      <c r="R182">
        <v>32</v>
      </c>
      <c r="S182">
        <v>3</v>
      </c>
      <c r="T182">
        <v>0</v>
      </c>
      <c r="U182">
        <v>0</v>
      </c>
      <c r="V182">
        <v>0</v>
      </c>
      <c r="W182">
        <v>1</v>
      </c>
      <c r="X182">
        <v>30</v>
      </c>
      <c r="Y182">
        <v>3</v>
      </c>
      <c r="Z182">
        <v>32</v>
      </c>
      <c r="AA182">
        <v>4</v>
      </c>
      <c r="AB182">
        <v>4</v>
      </c>
      <c r="AC182">
        <v>0</v>
      </c>
      <c r="AD182">
        <v>4</v>
      </c>
      <c r="AE182">
        <v>0</v>
      </c>
      <c r="AF182">
        <v>0</v>
      </c>
      <c r="AG182">
        <v>0</v>
      </c>
      <c r="AH182">
        <v>0</v>
      </c>
      <c r="AI182">
        <v>0</v>
      </c>
      <c r="AJ182">
        <v>4</v>
      </c>
      <c r="AK182">
        <v>1</v>
      </c>
      <c r="AL182">
        <v>2</v>
      </c>
      <c r="AM182">
        <v>0</v>
      </c>
      <c r="AN182">
        <v>38</v>
      </c>
      <c r="AO182">
        <v>4</v>
      </c>
      <c r="AP182">
        <v>38</v>
      </c>
      <c r="AQ182">
        <v>4</v>
      </c>
      <c r="AR182">
        <v>0</v>
      </c>
      <c r="AS182">
        <v>0</v>
      </c>
      <c r="AT182">
        <v>0</v>
      </c>
      <c r="AU182">
        <v>0</v>
      </c>
      <c r="AV182">
        <v>0</v>
      </c>
      <c r="AW182">
        <v>0</v>
      </c>
      <c r="AX182">
        <v>0</v>
      </c>
      <c r="AY182">
        <v>0</v>
      </c>
      <c r="AZ182">
        <v>1</v>
      </c>
      <c r="BA182">
        <v>0</v>
      </c>
      <c r="BB182">
        <v>0</v>
      </c>
      <c r="BC182">
        <v>0</v>
      </c>
      <c r="BD182">
        <v>1</v>
      </c>
      <c r="BE182">
        <v>0</v>
      </c>
      <c r="BF182">
        <v>0</v>
      </c>
      <c r="BG182">
        <v>0</v>
      </c>
      <c r="BH182">
        <v>10</v>
      </c>
      <c r="BI182">
        <v>0</v>
      </c>
      <c r="BJ182">
        <v>3</v>
      </c>
      <c r="BK182">
        <v>0</v>
      </c>
      <c r="BL182">
        <v>11</v>
      </c>
      <c r="BM182">
        <v>0</v>
      </c>
      <c r="BN182">
        <v>4</v>
      </c>
      <c r="BO182">
        <v>1</v>
      </c>
      <c r="BP182">
        <v>0</v>
      </c>
      <c r="BQ182">
        <v>0</v>
      </c>
      <c r="BR182">
        <v>0</v>
      </c>
      <c r="BS182">
        <v>0</v>
      </c>
      <c r="BT182">
        <v>0</v>
      </c>
      <c r="BU182">
        <v>0</v>
      </c>
      <c r="BV182">
        <v>0</v>
      </c>
      <c r="BW182">
        <v>0</v>
      </c>
      <c r="BX182">
        <v>19</v>
      </c>
      <c r="BY182">
        <v>0</v>
      </c>
      <c r="BZ182">
        <v>0</v>
      </c>
      <c r="CA182">
        <v>0</v>
      </c>
      <c r="CB182">
        <v>20</v>
      </c>
      <c r="CC182">
        <v>0</v>
      </c>
      <c r="CD182">
        <v>0</v>
      </c>
      <c r="CE182">
        <v>0</v>
      </c>
      <c r="CF182">
        <v>30</v>
      </c>
      <c r="CG182">
        <v>0</v>
      </c>
      <c r="CH182">
        <v>3</v>
      </c>
      <c r="CI182">
        <v>0</v>
      </c>
      <c r="CJ182">
        <v>32</v>
      </c>
      <c r="CK182">
        <v>0</v>
      </c>
      <c r="CL182">
        <v>4</v>
      </c>
      <c r="CM182">
        <v>1</v>
      </c>
      <c r="CN182">
        <v>6</v>
      </c>
      <c r="CO182">
        <v>6</v>
      </c>
      <c r="CP182">
        <v>3</v>
      </c>
      <c r="CQ182">
        <v>0</v>
      </c>
      <c r="CR182">
        <v>0.2857142857142857</v>
      </c>
      <c r="CS182">
        <v>10</v>
      </c>
      <c r="CT182">
        <v>1</v>
      </c>
      <c r="CU182">
        <v>1</v>
      </c>
      <c r="CV182">
        <v>0</v>
      </c>
      <c r="CW182">
        <v>0</v>
      </c>
      <c r="CX182">
        <v>1</v>
      </c>
      <c r="CY182">
        <v>0</v>
      </c>
      <c r="CZ182">
        <v>1</v>
      </c>
      <c r="DA182">
        <v>0</v>
      </c>
      <c r="DB182">
        <v>6</v>
      </c>
      <c r="DC182">
        <v>0</v>
      </c>
      <c r="DD182">
        <v>0</v>
      </c>
      <c r="DE182">
        <v>1</v>
      </c>
      <c r="DF182">
        <v>1</v>
      </c>
      <c r="DG182">
        <v>1</v>
      </c>
      <c r="DH182">
        <v>1</v>
      </c>
      <c r="DI182">
        <v>1</v>
      </c>
      <c r="DJ182">
        <v>0</v>
      </c>
      <c r="DK182" s="664"/>
      <c r="DL182" s="398">
        <v>0</v>
      </c>
      <c r="DM182" s="303">
        <v>0</v>
      </c>
      <c r="DN182" s="303">
        <v>0</v>
      </c>
      <c r="DO182" s="393">
        <v>0</v>
      </c>
      <c r="DP182" s="303">
        <v>0</v>
      </c>
      <c r="DQ182" s="303">
        <v>0</v>
      </c>
      <c r="DR182" s="303">
        <v>0</v>
      </c>
      <c r="DS182" s="393">
        <v>0</v>
      </c>
      <c r="DT182" s="303">
        <v>0</v>
      </c>
      <c r="DU182" s="303">
        <v>0</v>
      </c>
      <c r="DV182" s="303">
        <v>0</v>
      </c>
      <c r="DW182" s="303">
        <v>0</v>
      </c>
      <c r="DX182" s="303">
        <v>0</v>
      </c>
      <c r="DY182" s="303">
        <v>0</v>
      </c>
      <c r="DZ182" s="303">
        <v>0</v>
      </c>
      <c r="EA182" s="303">
        <v>0</v>
      </c>
      <c r="EB182" s="303">
        <v>0</v>
      </c>
      <c r="EC182" s="303">
        <v>0</v>
      </c>
      <c r="ED182" s="398">
        <v>0</v>
      </c>
      <c r="EE182" s="303">
        <v>0</v>
      </c>
      <c r="EF182" s="303">
        <v>0</v>
      </c>
      <c r="EG182" s="393">
        <v>0</v>
      </c>
      <c r="EH182" s="910">
        <v>0</v>
      </c>
      <c r="EI182" s="398">
        <v>42</v>
      </c>
      <c r="EJ182" s="393" t="b">
        <v>1</v>
      </c>
      <c r="EK182" s="971">
        <v>26</v>
      </c>
      <c r="EL182" s="971">
        <v>42</v>
      </c>
      <c r="EM182" s="396">
        <v>0</v>
      </c>
      <c r="EN182" s="396">
        <v>0</v>
      </c>
      <c r="EO182" s="396">
        <v>1</v>
      </c>
      <c r="EP182" s="971">
        <v>42</v>
      </c>
      <c r="EQ182" s="396">
        <v>0</v>
      </c>
      <c r="ER182" s="396">
        <v>0</v>
      </c>
      <c r="ES182" s="396">
        <v>1</v>
      </c>
      <c r="ET182" s="664"/>
      <c r="EU182" s="303"/>
      <c r="EV182" s="396" t="s">
        <v>532</v>
      </c>
      <c r="EW182" s="396" t="s">
        <v>390</v>
      </c>
      <c r="EX182" s="396" t="s">
        <v>350</v>
      </c>
      <c r="EY182" s="396">
        <v>42</v>
      </c>
      <c r="EZ182" s="396" t="s">
        <v>12</v>
      </c>
      <c r="FA182" s="396" t="s">
        <v>232</v>
      </c>
      <c r="FB182" s="396" t="s">
        <v>9</v>
      </c>
      <c r="FC182" s="396" t="s">
        <v>232</v>
      </c>
      <c r="FD182" s="396" t="s">
        <v>358</v>
      </c>
    </row>
    <row r="183" spans="1:160" customFormat="1">
      <c r="A183">
        <v>2799</v>
      </c>
      <c r="B183">
        <v>1</v>
      </c>
      <c r="H183">
        <v>700</v>
      </c>
      <c r="I183">
        <v>41</v>
      </c>
      <c r="J183">
        <v>1</v>
      </c>
      <c r="K183">
        <v>0</v>
      </c>
      <c r="L183">
        <v>1</v>
      </c>
      <c r="M183">
        <v>0</v>
      </c>
      <c r="N183" s="1250" t="s">
        <v>402</v>
      </c>
      <c r="O183" s="1250">
        <v>0</v>
      </c>
      <c r="P183">
        <v>34</v>
      </c>
      <c r="Q183">
        <v>11</v>
      </c>
      <c r="R183">
        <v>35</v>
      </c>
      <c r="S183">
        <v>10</v>
      </c>
      <c r="T183">
        <v>0</v>
      </c>
      <c r="U183">
        <v>5</v>
      </c>
      <c r="V183">
        <v>0</v>
      </c>
      <c r="W183">
        <v>6</v>
      </c>
      <c r="X183">
        <v>34</v>
      </c>
      <c r="Y183">
        <v>16</v>
      </c>
      <c r="Z183">
        <v>35</v>
      </c>
      <c r="AA183">
        <v>16</v>
      </c>
      <c r="AB183">
        <v>0</v>
      </c>
      <c r="AC183">
        <v>1</v>
      </c>
      <c r="AD183">
        <v>0</v>
      </c>
      <c r="AE183">
        <v>3</v>
      </c>
      <c r="AF183">
        <v>1</v>
      </c>
      <c r="AG183">
        <v>0</v>
      </c>
      <c r="AH183">
        <v>0</v>
      </c>
      <c r="AI183">
        <v>0</v>
      </c>
      <c r="AJ183">
        <v>0</v>
      </c>
      <c r="AK183">
        <v>0</v>
      </c>
      <c r="AL183">
        <v>0</v>
      </c>
      <c r="AM183">
        <v>0</v>
      </c>
      <c r="AN183">
        <v>35</v>
      </c>
      <c r="AO183">
        <v>17</v>
      </c>
      <c r="AP183">
        <v>35</v>
      </c>
      <c r="AQ183">
        <v>19</v>
      </c>
      <c r="AR183">
        <v>0</v>
      </c>
      <c r="AS183">
        <v>0</v>
      </c>
      <c r="AT183">
        <v>0</v>
      </c>
      <c r="AU183">
        <v>0</v>
      </c>
      <c r="AV183">
        <v>0</v>
      </c>
      <c r="AW183">
        <v>0</v>
      </c>
      <c r="AX183">
        <v>0</v>
      </c>
      <c r="AY183">
        <v>0</v>
      </c>
      <c r="AZ183">
        <v>0</v>
      </c>
      <c r="BA183">
        <v>0</v>
      </c>
      <c r="BB183">
        <v>0</v>
      </c>
      <c r="BC183">
        <v>0</v>
      </c>
      <c r="BD183">
        <v>0</v>
      </c>
      <c r="BE183">
        <v>0</v>
      </c>
      <c r="BF183">
        <v>0</v>
      </c>
      <c r="BG183">
        <v>0</v>
      </c>
      <c r="BH183">
        <v>5</v>
      </c>
      <c r="BI183">
        <v>0</v>
      </c>
      <c r="BJ183">
        <v>6</v>
      </c>
      <c r="BK183">
        <v>2</v>
      </c>
      <c r="BL183">
        <v>6</v>
      </c>
      <c r="BM183">
        <v>0</v>
      </c>
      <c r="BN183">
        <v>6</v>
      </c>
      <c r="BO183">
        <v>3</v>
      </c>
      <c r="BP183">
        <v>0</v>
      </c>
      <c r="BQ183">
        <v>0</v>
      </c>
      <c r="BR183">
        <v>0</v>
      </c>
      <c r="BS183">
        <v>0</v>
      </c>
      <c r="BT183">
        <v>0</v>
      </c>
      <c r="BU183">
        <v>0</v>
      </c>
      <c r="BV183">
        <v>0</v>
      </c>
      <c r="BW183">
        <v>0</v>
      </c>
      <c r="BX183">
        <v>29</v>
      </c>
      <c r="BY183">
        <v>0</v>
      </c>
      <c r="BZ183">
        <v>10</v>
      </c>
      <c r="CA183">
        <v>3</v>
      </c>
      <c r="CB183">
        <v>29</v>
      </c>
      <c r="CC183">
        <v>0</v>
      </c>
      <c r="CD183">
        <v>10</v>
      </c>
      <c r="CE183">
        <v>3</v>
      </c>
      <c r="CF183">
        <v>34</v>
      </c>
      <c r="CG183">
        <v>0</v>
      </c>
      <c r="CH183">
        <v>16</v>
      </c>
      <c r="CI183">
        <v>5</v>
      </c>
      <c r="CJ183">
        <v>35</v>
      </c>
      <c r="CK183">
        <v>0</v>
      </c>
      <c r="CL183">
        <v>16</v>
      </c>
      <c r="CM183">
        <v>6</v>
      </c>
      <c r="CN183">
        <v>3</v>
      </c>
      <c r="CO183">
        <v>1</v>
      </c>
      <c r="CP183">
        <v>1</v>
      </c>
      <c r="CQ183">
        <v>0</v>
      </c>
      <c r="CR183">
        <v>7.6923076923076927E-2</v>
      </c>
      <c r="CS183">
        <v>3</v>
      </c>
      <c r="CT183">
        <v>0</v>
      </c>
      <c r="CU183">
        <v>0</v>
      </c>
      <c r="CV183">
        <v>0</v>
      </c>
      <c r="CW183">
        <v>0</v>
      </c>
      <c r="CX183">
        <v>0</v>
      </c>
      <c r="CY183">
        <v>0</v>
      </c>
      <c r="CZ183">
        <v>1</v>
      </c>
      <c r="DA183">
        <v>0</v>
      </c>
      <c r="DB183">
        <v>5</v>
      </c>
      <c r="DC183">
        <v>0</v>
      </c>
      <c r="DD183">
        <v>0</v>
      </c>
      <c r="DE183">
        <v>1</v>
      </c>
      <c r="DF183">
        <v>0</v>
      </c>
      <c r="DG183">
        <v>0</v>
      </c>
      <c r="DH183">
        <v>0</v>
      </c>
      <c r="DI183">
        <v>0</v>
      </c>
      <c r="DJ183">
        <v>0</v>
      </c>
      <c r="DK183" s="664"/>
      <c r="DL183" s="398">
        <v>0</v>
      </c>
      <c r="DM183" s="303">
        <v>0</v>
      </c>
      <c r="DN183" s="303">
        <v>0</v>
      </c>
      <c r="DO183" s="393">
        <v>0</v>
      </c>
      <c r="DP183" s="303">
        <v>0</v>
      </c>
      <c r="DQ183" s="303">
        <v>0</v>
      </c>
      <c r="DR183" s="303">
        <v>0</v>
      </c>
      <c r="DS183" s="393">
        <v>0</v>
      </c>
      <c r="DT183" s="303">
        <v>0</v>
      </c>
      <c r="DU183" s="303">
        <v>0</v>
      </c>
      <c r="DV183" s="303">
        <v>0</v>
      </c>
      <c r="DW183" s="303">
        <v>0</v>
      </c>
      <c r="DX183" s="303">
        <v>0</v>
      </c>
      <c r="DY183" s="303">
        <v>0</v>
      </c>
      <c r="DZ183" s="303">
        <v>0</v>
      </c>
      <c r="EA183" s="303">
        <v>0</v>
      </c>
      <c r="EB183" s="303">
        <v>0</v>
      </c>
      <c r="EC183" s="303">
        <v>0</v>
      </c>
      <c r="ED183" s="398">
        <v>0</v>
      </c>
      <c r="EE183" s="303">
        <v>0</v>
      </c>
      <c r="EF183" s="303">
        <v>0</v>
      </c>
      <c r="EG183" s="393">
        <v>0</v>
      </c>
      <c r="EH183" s="910">
        <v>0</v>
      </c>
      <c r="EI183" s="398">
        <v>52</v>
      </c>
      <c r="EJ183" s="393" t="b">
        <v>0</v>
      </c>
      <c r="EK183" s="971">
        <v>46</v>
      </c>
      <c r="EL183" s="971">
        <v>54</v>
      </c>
      <c r="EM183" s="396">
        <v>0</v>
      </c>
      <c r="EN183" s="396">
        <v>1</v>
      </c>
      <c r="EO183" s="396">
        <v>0</v>
      </c>
      <c r="EP183" s="971">
        <v>54</v>
      </c>
      <c r="EQ183" s="396">
        <v>0</v>
      </c>
      <c r="ER183" s="396">
        <v>1</v>
      </c>
      <c r="ES183" s="396">
        <v>0</v>
      </c>
      <c r="ET183" s="664"/>
      <c r="EU183" s="303"/>
      <c r="EV183" s="396" t="s">
        <v>402</v>
      </c>
      <c r="EW183" s="396" t="s">
        <v>363</v>
      </c>
      <c r="EX183" s="396" t="s">
        <v>354</v>
      </c>
      <c r="EY183" s="396">
        <v>54</v>
      </c>
      <c r="EZ183" s="396" t="s">
        <v>12</v>
      </c>
      <c r="FA183" s="396" t="s">
        <v>232</v>
      </c>
      <c r="FB183" s="396" t="s">
        <v>9</v>
      </c>
      <c r="FC183" s="396" t="s">
        <v>232</v>
      </c>
      <c r="FD183" s="396" t="s">
        <v>358</v>
      </c>
    </row>
    <row r="184" spans="1:160" customFormat="1">
      <c r="A184">
        <v>2991</v>
      </c>
      <c r="B184">
        <v>1</v>
      </c>
      <c r="H184">
        <v>700</v>
      </c>
      <c r="I184">
        <v>32</v>
      </c>
      <c r="J184">
        <v>0</v>
      </c>
      <c r="K184">
        <v>1</v>
      </c>
      <c r="L184">
        <v>0</v>
      </c>
      <c r="M184">
        <v>1</v>
      </c>
      <c r="N184" s="1250">
        <v>0</v>
      </c>
      <c r="O184" s="1250" t="s">
        <v>498</v>
      </c>
      <c r="P184">
        <v>100</v>
      </c>
      <c r="Q184">
        <v>4</v>
      </c>
      <c r="R184">
        <v>101</v>
      </c>
      <c r="S184">
        <v>5</v>
      </c>
      <c r="T184">
        <v>0</v>
      </c>
      <c r="U184">
        <v>0</v>
      </c>
      <c r="V184">
        <v>0</v>
      </c>
      <c r="W184">
        <v>0</v>
      </c>
      <c r="X184">
        <v>100</v>
      </c>
      <c r="Y184">
        <v>4</v>
      </c>
      <c r="Z184">
        <v>101</v>
      </c>
      <c r="AA184">
        <v>5</v>
      </c>
      <c r="AB184">
        <v>0</v>
      </c>
      <c r="AC184">
        <v>0</v>
      </c>
      <c r="AD184">
        <v>0</v>
      </c>
      <c r="AE184">
        <v>0</v>
      </c>
      <c r="AF184">
        <v>0</v>
      </c>
      <c r="AG184">
        <v>0</v>
      </c>
      <c r="AH184">
        <v>0</v>
      </c>
      <c r="AI184">
        <v>0</v>
      </c>
      <c r="AJ184">
        <v>3</v>
      </c>
      <c r="AK184">
        <v>0</v>
      </c>
      <c r="AL184">
        <v>0</v>
      </c>
      <c r="AM184">
        <v>0</v>
      </c>
      <c r="AN184">
        <v>103</v>
      </c>
      <c r="AO184">
        <v>4</v>
      </c>
      <c r="AP184">
        <v>101</v>
      </c>
      <c r="AQ184">
        <v>5</v>
      </c>
      <c r="AR184">
        <v>1</v>
      </c>
      <c r="AS184">
        <v>0</v>
      </c>
      <c r="AT184">
        <v>0</v>
      </c>
      <c r="AU184">
        <v>0</v>
      </c>
      <c r="AV184">
        <v>1</v>
      </c>
      <c r="AW184">
        <v>0</v>
      </c>
      <c r="AX184">
        <v>0</v>
      </c>
      <c r="AY184">
        <v>0</v>
      </c>
      <c r="AZ184">
        <v>4</v>
      </c>
      <c r="BA184">
        <v>0</v>
      </c>
      <c r="BB184">
        <v>0</v>
      </c>
      <c r="BC184">
        <v>0</v>
      </c>
      <c r="BD184">
        <v>4</v>
      </c>
      <c r="BE184">
        <v>0</v>
      </c>
      <c r="BF184">
        <v>0</v>
      </c>
      <c r="BG184">
        <v>0</v>
      </c>
      <c r="BH184">
        <v>24</v>
      </c>
      <c r="BI184">
        <v>0</v>
      </c>
      <c r="BJ184">
        <v>4</v>
      </c>
      <c r="BK184">
        <v>0</v>
      </c>
      <c r="BL184">
        <v>24</v>
      </c>
      <c r="BM184">
        <v>0</v>
      </c>
      <c r="BN184">
        <v>5</v>
      </c>
      <c r="BO184">
        <v>0</v>
      </c>
      <c r="BP184">
        <v>9</v>
      </c>
      <c r="BQ184">
        <v>0</v>
      </c>
      <c r="BR184">
        <v>0</v>
      </c>
      <c r="BS184">
        <v>0</v>
      </c>
      <c r="BT184">
        <v>9</v>
      </c>
      <c r="BU184">
        <v>0</v>
      </c>
      <c r="BV184">
        <v>0</v>
      </c>
      <c r="BW184">
        <v>0</v>
      </c>
      <c r="BX184">
        <v>62</v>
      </c>
      <c r="BY184">
        <v>0</v>
      </c>
      <c r="BZ184">
        <v>0</v>
      </c>
      <c r="CA184">
        <v>0</v>
      </c>
      <c r="CB184">
        <v>63</v>
      </c>
      <c r="CC184">
        <v>0</v>
      </c>
      <c r="CD184">
        <v>0</v>
      </c>
      <c r="CE184">
        <v>0</v>
      </c>
      <c r="CF184">
        <v>100</v>
      </c>
      <c r="CG184">
        <v>0</v>
      </c>
      <c r="CH184">
        <v>4</v>
      </c>
      <c r="CI184">
        <v>0</v>
      </c>
      <c r="CJ184">
        <v>101</v>
      </c>
      <c r="CK184">
        <v>0</v>
      </c>
      <c r="CL184">
        <v>5</v>
      </c>
      <c r="CM184">
        <v>0</v>
      </c>
      <c r="CN184">
        <v>6</v>
      </c>
      <c r="CO184">
        <v>7</v>
      </c>
      <c r="CP184">
        <v>0</v>
      </c>
      <c r="CQ184">
        <v>0</v>
      </c>
      <c r="CR184">
        <v>0.12149532710280374</v>
      </c>
      <c r="CS184">
        <v>5</v>
      </c>
      <c r="CT184">
        <v>1</v>
      </c>
      <c r="CU184">
        <v>1</v>
      </c>
      <c r="CV184">
        <v>0</v>
      </c>
      <c r="CW184">
        <v>0</v>
      </c>
      <c r="CX184">
        <v>0</v>
      </c>
      <c r="CY184">
        <v>0</v>
      </c>
      <c r="CZ184">
        <v>1</v>
      </c>
      <c r="DA184">
        <v>0</v>
      </c>
      <c r="DB184">
        <v>6</v>
      </c>
      <c r="DC184">
        <v>0</v>
      </c>
      <c r="DD184">
        <v>0</v>
      </c>
      <c r="DE184">
        <v>1</v>
      </c>
      <c r="DF184">
        <v>1</v>
      </c>
      <c r="DG184">
        <v>1</v>
      </c>
      <c r="DH184">
        <v>0</v>
      </c>
      <c r="DI184">
        <v>0</v>
      </c>
      <c r="DJ184">
        <v>0</v>
      </c>
      <c r="DK184" s="664"/>
      <c r="DL184" s="398">
        <v>0</v>
      </c>
      <c r="DM184" s="303">
        <v>0</v>
      </c>
      <c r="DN184" s="303">
        <v>0</v>
      </c>
      <c r="DO184" s="393">
        <v>0</v>
      </c>
      <c r="DP184" s="303">
        <v>0</v>
      </c>
      <c r="DQ184" s="303">
        <v>0</v>
      </c>
      <c r="DR184" s="303">
        <v>0</v>
      </c>
      <c r="DS184" s="393">
        <v>0</v>
      </c>
      <c r="DT184" s="303">
        <v>0</v>
      </c>
      <c r="DU184" s="303">
        <v>0</v>
      </c>
      <c r="DV184" s="303">
        <v>0</v>
      </c>
      <c r="DW184" s="303">
        <v>0</v>
      </c>
      <c r="DX184" s="303">
        <v>0</v>
      </c>
      <c r="DY184" s="303">
        <v>0</v>
      </c>
      <c r="DZ184" s="303">
        <v>0</v>
      </c>
      <c r="EA184" s="303">
        <v>0</v>
      </c>
      <c r="EB184" s="303">
        <v>0</v>
      </c>
      <c r="EC184" s="303">
        <v>0</v>
      </c>
      <c r="ED184" s="398">
        <v>0</v>
      </c>
      <c r="EE184" s="303">
        <v>0</v>
      </c>
      <c r="EF184" s="303">
        <v>0</v>
      </c>
      <c r="EG184" s="393">
        <v>0</v>
      </c>
      <c r="EH184" s="910">
        <v>0</v>
      </c>
      <c r="EI184" s="398">
        <v>107</v>
      </c>
      <c r="EJ184" s="393" t="b">
        <v>0</v>
      </c>
      <c r="EK184" s="971">
        <v>95</v>
      </c>
      <c r="EL184" s="971">
        <v>106</v>
      </c>
      <c r="EM184" s="396">
        <v>0</v>
      </c>
      <c r="EN184" s="396">
        <v>0</v>
      </c>
      <c r="EO184" s="396">
        <v>1</v>
      </c>
      <c r="EP184" s="971">
        <v>106</v>
      </c>
      <c r="EQ184" s="396">
        <v>0</v>
      </c>
      <c r="ER184" s="396">
        <v>0</v>
      </c>
      <c r="ES184" s="396">
        <v>1</v>
      </c>
      <c r="ET184" s="664"/>
      <c r="EU184" s="303"/>
      <c r="EV184" s="396" t="s">
        <v>498</v>
      </c>
      <c r="EW184" s="396" t="s">
        <v>449</v>
      </c>
      <c r="EX184" s="396" t="s">
        <v>343</v>
      </c>
      <c r="EY184" s="396">
        <v>106</v>
      </c>
      <c r="EZ184" s="396" t="s">
        <v>13</v>
      </c>
      <c r="FA184" s="396" t="s">
        <v>232</v>
      </c>
      <c r="FB184" s="396" t="s">
        <v>9</v>
      </c>
      <c r="FC184" s="396" t="s">
        <v>232</v>
      </c>
      <c r="FD184" s="396" t="s">
        <v>346</v>
      </c>
    </row>
    <row r="185" spans="1:160" customFormat="1">
      <c r="A185">
        <v>2992</v>
      </c>
      <c r="B185">
        <v>1</v>
      </c>
      <c r="H185">
        <v>700</v>
      </c>
      <c r="I185">
        <v>41</v>
      </c>
      <c r="J185">
        <v>1</v>
      </c>
      <c r="K185">
        <v>0</v>
      </c>
      <c r="L185">
        <v>1</v>
      </c>
      <c r="M185">
        <v>0</v>
      </c>
      <c r="N185" s="1250" t="s">
        <v>531</v>
      </c>
      <c r="O185" s="1250">
        <v>0</v>
      </c>
      <c r="P185">
        <v>18</v>
      </c>
      <c r="Q185">
        <v>2</v>
      </c>
      <c r="R185">
        <v>22</v>
      </c>
      <c r="S185">
        <v>2</v>
      </c>
      <c r="T185">
        <v>0</v>
      </c>
      <c r="U185">
        <v>0</v>
      </c>
      <c r="V185">
        <v>0</v>
      </c>
      <c r="W185">
        <v>0</v>
      </c>
      <c r="X185">
        <v>18</v>
      </c>
      <c r="Y185">
        <v>2</v>
      </c>
      <c r="Z185">
        <v>22</v>
      </c>
      <c r="AA185">
        <v>2</v>
      </c>
      <c r="AB185">
        <v>1</v>
      </c>
      <c r="AC185">
        <v>0</v>
      </c>
      <c r="AD185">
        <v>1</v>
      </c>
      <c r="AE185">
        <v>0</v>
      </c>
      <c r="AF185">
        <v>0</v>
      </c>
      <c r="AG185">
        <v>0</v>
      </c>
      <c r="AH185">
        <v>0</v>
      </c>
      <c r="AI185">
        <v>0</v>
      </c>
      <c r="AJ185">
        <v>0</v>
      </c>
      <c r="AK185">
        <v>0</v>
      </c>
      <c r="AL185">
        <v>1</v>
      </c>
      <c r="AM185">
        <v>0</v>
      </c>
      <c r="AN185">
        <v>19</v>
      </c>
      <c r="AO185">
        <v>2</v>
      </c>
      <c r="AP185">
        <v>24</v>
      </c>
      <c r="AQ185">
        <v>2</v>
      </c>
      <c r="AR185">
        <v>0</v>
      </c>
      <c r="AS185">
        <v>0</v>
      </c>
      <c r="AT185">
        <v>0</v>
      </c>
      <c r="AU185">
        <v>0</v>
      </c>
      <c r="AV185">
        <v>0</v>
      </c>
      <c r="AW185">
        <v>0</v>
      </c>
      <c r="AX185">
        <v>0</v>
      </c>
      <c r="AY185">
        <v>0</v>
      </c>
      <c r="AZ185">
        <v>0</v>
      </c>
      <c r="BA185">
        <v>0</v>
      </c>
      <c r="BB185">
        <v>0</v>
      </c>
      <c r="BC185">
        <v>0</v>
      </c>
      <c r="BD185">
        <v>0</v>
      </c>
      <c r="BE185">
        <v>0</v>
      </c>
      <c r="BF185">
        <v>0</v>
      </c>
      <c r="BG185">
        <v>0</v>
      </c>
      <c r="BH185">
        <v>6</v>
      </c>
      <c r="BI185">
        <v>0</v>
      </c>
      <c r="BJ185">
        <v>2</v>
      </c>
      <c r="BK185">
        <v>0</v>
      </c>
      <c r="BL185">
        <v>6</v>
      </c>
      <c r="BM185">
        <v>0</v>
      </c>
      <c r="BN185">
        <v>2</v>
      </c>
      <c r="BO185">
        <v>0</v>
      </c>
      <c r="BP185">
        <v>0</v>
      </c>
      <c r="BQ185">
        <v>0</v>
      </c>
      <c r="BR185">
        <v>0</v>
      </c>
      <c r="BS185">
        <v>0</v>
      </c>
      <c r="BT185">
        <v>0</v>
      </c>
      <c r="BU185">
        <v>0</v>
      </c>
      <c r="BV185">
        <v>0</v>
      </c>
      <c r="BW185">
        <v>0</v>
      </c>
      <c r="BX185">
        <v>12</v>
      </c>
      <c r="BY185">
        <v>0</v>
      </c>
      <c r="BZ185">
        <v>0</v>
      </c>
      <c r="CA185">
        <v>0</v>
      </c>
      <c r="CB185">
        <v>16</v>
      </c>
      <c r="CC185">
        <v>0</v>
      </c>
      <c r="CD185">
        <v>0</v>
      </c>
      <c r="CE185">
        <v>0</v>
      </c>
      <c r="CF185">
        <v>18</v>
      </c>
      <c r="CG185">
        <v>0</v>
      </c>
      <c r="CH185">
        <v>2</v>
      </c>
      <c r="CI185">
        <v>0</v>
      </c>
      <c r="CJ185">
        <v>22</v>
      </c>
      <c r="CK185">
        <v>0</v>
      </c>
      <c r="CL185">
        <v>2</v>
      </c>
      <c r="CM185">
        <v>0</v>
      </c>
      <c r="CN185">
        <v>8</v>
      </c>
      <c r="CO185">
        <v>3</v>
      </c>
      <c r="CP185">
        <v>2</v>
      </c>
      <c r="CQ185">
        <v>0</v>
      </c>
      <c r="CR185">
        <v>0.52380952380952384</v>
      </c>
      <c r="CS185">
        <v>3</v>
      </c>
      <c r="CT185">
        <v>0</v>
      </c>
      <c r="CU185">
        <v>0</v>
      </c>
      <c r="CV185">
        <v>0</v>
      </c>
      <c r="CW185">
        <v>0</v>
      </c>
      <c r="CX185">
        <v>0</v>
      </c>
      <c r="CY185">
        <v>0</v>
      </c>
      <c r="CZ185">
        <v>1</v>
      </c>
      <c r="DA185">
        <v>0</v>
      </c>
      <c r="DB185">
        <v>1</v>
      </c>
      <c r="DC185">
        <v>0</v>
      </c>
      <c r="DD185">
        <v>0</v>
      </c>
      <c r="DE185">
        <v>0</v>
      </c>
      <c r="DF185">
        <v>0</v>
      </c>
      <c r="DG185">
        <v>0</v>
      </c>
      <c r="DH185">
        <v>0</v>
      </c>
      <c r="DI185">
        <v>0</v>
      </c>
      <c r="DJ185">
        <v>0</v>
      </c>
      <c r="DK185" s="664"/>
      <c r="DL185" s="398">
        <v>0</v>
      </c>
      <c r="DM185" s="303">
        <v>0</v>
      </c>
      <c r="DN185" s="303">
        <v>0</v>
      </c>
      <c r="DO185" s="393">
        <v>0</v>
      </c>
      <c r="DP185" s="303">
        <v>0</v>
      </c>
      <c r="DQ185" s="303">
        <v>0</v>
      </c>
      <c r="DR185" s="303">
        <v>0</v>
      </c>
      <c r="DS185" s="393">
        <v>0</v>
      </c>
      <c r="DT185" s="303">
        <v>0</v>
      </c>
      <c r="DU185" s="303">
        <v>0</v>
      </c>
      <c r="DV185" s="303">
        <v>0</v>
      </c>
      <c r="DW185" s="303">
        <v>0</v>
      </c>
      <c r="DX185" s="303">
        <v>0</v>
      </c>
      <c r="DY185" s="303">
        <v>0</v>
      </c>
      <c r="DZ185" s="303">
        <v>0</v>
      </c>
      <c r="EA185" s="303">
        <v>0</v>
      </c>
      <c r="EB185" s="303">
        <v>0</v>
      </c>
      <c r="EC185" s="303">
        <v>0</v>
      </c>
      <c r="ED185" s="398">
        <v>0</v>
      </c>
      <c r="EE185" s="303">
        <v>0</v>
      </c>
      <c r="EF185" s="303">
        <v>0</v>
      </c>
      <c r="EG185" s="393">
        <v>0</v>
      </c>
      <c r="EH185" s="910">
        <v>0</v>
      </c>
      <c r="EI185" s="398">
        <v>21</v>
      </c>
      <c r="EJ185" s="393" t="b">
        <v>0</v>
      </c>
      <c r="EK185" s="971">
        <v>22</v>
      </c>
      <c r="EL185" s="971">
        <v>26</v>
      </c>
      <c r="EM185" s="396">
        <v>0</v>
      </c>
      <c r="EN185" s="396">
        <v>1</v>
      </c>
      <c r="EO185" s="396">
        <v>0</v>
      </c>
      <c r="EP185" s="971">
        <v>26</v>
      </c>
      <c r="EQ185" s="396">
        <v>1</v>
      </c>
      <c r="ER185" s="396">
        <v>0</v>
      </c>
      <c r="ES185" s="396">
        <v>0</v>
      </c>
      <c r="ET185" s="664"/>
      <c r="EU185" s="303"/>
      <c r="EV185" s="396" t="s">
        <v>531</v>
      </c>
      <c r="EW185" s="396" t="s">
        <v>449</v>
      </c>
      <c r="EX185" s="396" t="s">
        <v>343</v>
      </c>
      <c r="EY185" s="396">
        <v>26</v>
      </c>
      <c r="EZ185" s="396" t="s">
        <v>12</v>
      </c>
      <c r="FA185" s="396" t="s">
        <v>232</v>
      </c>
      <c r="FB185" s="396" t="s">
        <v>9</v>
      </c>
      <c r="FC185" s="396" t="s">
        <v>232</v>
      </c>
      <c r="FD185" s="396" t="s">
        <v>358</v>
      </c>
    </row>
    <row r="186" spans="1:160" customFormat="1">
      <c r="A186">
        <v>2993</v>
      </c>
      <c r="B186">
        <v>1</v>
      </c>
      <c r="H186">
        <v>700</v>
      </c>
      <c r="I186">
        <v>41</v>
      </c>
      <c r="J186">
        <v>1</v>
      </c>
      <c r="K186">
        <v>0</v>
      </c>
      <c r="L186">
        <v>1</v>
      </c>
      <c r="M186">
        <v>0</v>
      </c>
      <c r="N186" s="1250" t="s">
        <v>531</v>
      </c>
      <c r="O186" s="1250">
        <v>0</v>
      </c>
      <c r="P186">
        <v>6</v>
      </c>
      <c r="Q186">
        <v>0</v>
      </c>
      <c r="R186">
        <v>7</v>
      </c>
      <c r="S186">
        <v>0</v>
      </c>
      <c r="T186">
        <v>0</v>
      </c>
      <c r="U186">
        <v>2</v>
      </c>
      <c r="V186">
        <v>0</v>
      </c>
      <c r="W186">
        <v>2</v>
      </c>
      <c r="X186">
        <v>6</v>
      </c>
      <c r="Y186">
        <v>2</v>
      </c>
      <c r="Z186">
        <v>7</v>
      </c>
      <c r="AA186">
        <v>2</v>
      </c>
      <c r="AB186">
        <v>2</v>
      </c>
      <c r="AC186">
        <v>0</v>
      </c>
      <c r="AD186">
        <v>1</v>
      </c>
      <c r="AE186">
        <v>0</v>
      </c>
      <c r="AF186">
        <v>0</v>
      </c>
      <c r="AG186">
        <v>0</v>
      </c>
      <c r="AH186">
        <v>0</v>
      </c>
      <c r="AI186">
        <v>0</v>
      </c>
      <c r="AJ186">
        <v>2</v>
      </c>
      <c r="AK186">
        <v>0</v>
      </c>
      <c r="AL186">
        <v>2</v>
      </c>
      <c r="AM186">
        <v>0</v>
      </c>
      <c r="AN186">
        <v>10</v>
      </c>
      <c r="AO186">
        <v>2</v>
      </c>
      <c r="AP186">
        <v>10</v>
      </c>
      <c r="AQ186">
        <v>2</v>
      </c>
      <c r="AR186">
        <v>0</v>
      </c>
      <c r="AS186">
        <v>0</v>
      </c>
      <c r="AT186">
        <v>0</v>
      </c>
      <c r="AU186">
        <v>0</v>
      </c>
      <c r="AV186">
        <v>0</v>
      </c>
      <c r="AW186">
        <v>0</v>
      </c>
      <c r="AX186">
        <v>0</v>
      </c>
      <c r="AY186">
        <v>0</v>
      </c>
      <c r="AZ186">
        <v>0</v>
      </c>
      <c r="BA186">
        <v>0</v>
      </c>
      <c r="BB186">
        <v>0</v>
      </c>
      <c r="BC186">
        <v>0</v>
      </c>
      <c r="BD186">
        <v>0</v>
      </c>
      <c r="BE186">
        <v>0</v>
      </c>
      <c r="BF186">
        <v>0</v>
      </c>
      <c r="BG186">
        <v>0</v>
      </c>
      <c r="BH186">
        <v>1</v>
      </c>
      <c r="BI186">
        <v>0</v>
      </c>
      <c r="BJ186">
        <v>2</v>
      </c>
      <c r="BK186">
        <v>2</v>
      </c>
      <c r="BL186">
        <v>1</v>
      </c>
      <c r="BM186">
        <v>0</v>
      </c>
      <c r="BN186">
        <v>2</v>
      </c>
      <c r="BO186">
        <v>2</v>
      </c>
      <c r="BP186">
        <v>0</v>
      </c>
      <c r="BQ186">
        <v>0</v>
      </c>
      <c r="BR186">
        <v>0</v>
      </c>
      <c r="BS186">
        <v>0</v>
      </c>
      <c r="BT186">
        <v>0</v>
      </c>
      <c r="BU186">
        <v>0</v>
      </c>
      <c r="BV186">
        <v>0</v>
      </c>
      <c r="BW186">
        <v>0</v>
      </c>
      <c r="BX186">
        <v>5</v>
      </c>
      <c r="BY186">
        <v>0</v>
      </c>
      <c r="BZ186">
        <v>0</v>
      </c>
      <c r="CA186">
        <v>0</v>
      </c>
      <c r="CB186">
        <v>6</v>
      </c>
      <c r="CC186">
        <v>0</v>
      </c>
      <c r="CD186">
        <v>0</v>
      </c>
      <c r="CE186">
        <v>0</v>
      </c>
      <c r="CF186">
        <v>6</v>
      </c>
      <c r="CG186">
        <v>0</v>
      </c>
      <c r="CH186">
        <v>2</v>
      </c>
      <c r="CI186">
        <v>2</v>
      </c>
      <c r="CJ186">
        <v>7</v>
      </c>
      <c r="CK186">
        <v>0</v>
      </c>
      <c r="CL186">
        <v>2</v>
      </c>
      <c r="CM186">
        <v>2</v>
      </c>
      <c r="CN186">
        <v>0</v>
      </c>
      <c r="CO186">
        <v>0</v>
      </c>
      <c r="CP186">
        <v>0</v>
      </c>
      <c r="CQ186">
        <v>0</v>
      </c>
      <c r="CR186">
        <v>0</v>
      </c>
      <c r="CS186">
        <v>1</v>
      </c>
      <c r="CT186">
        <v>0</v>
      </c>
      <c r="CU186">
        <v>0</v>
      </c>
      <c r="CV186">
        <v>0</v>
      </c>
      <c r="CW186">
        <v>0</v>
      </c>
      <c r="CX186">
        <v>0</v>
      </c>
      <c r="CY186">
        <v>0</v>
      </c>
      <c r="CZ186">
        <v>1</v>
      </c>
      <c r="DA186">
        <v>0</v>
      </c>
      <c r="DB186">
        <v>1</v>
      </c>
      <c r="DC186">
        <v>0</v>
      </c>
      <c r="DD186">
        <v>0</v>
      </c>
      <c r="DE186">
        <v>0</v>
      </c>
      <c r="DF186">
        <v>1</v>
      </c>
      <c r="DG186">
        <v>0</v>
      </c>
      <c r="DH186">
        <v>0</v>
      </c>
      <c r="DI186">
        <v>0</v>
      </c>
      <c r="DJ186">
        <v>0</v>
      </c>
      <c r="DK186" s="664"/>
      <c r="DL186" s="398">
        <v>0</v>
      </c>
      <c r="DM186" s="303">
        <v>0</v>
      </c>
      <c r="DN186" s="303">
        <v>0</v>
      </c>
      <c r="DO186" s="393">
        <v>0</v>
      </c>
      <c r="DP186" s="303">
        <v>0</v>
      </c>
      <c r="DQ186" s="303">
        <v>0</v>
      </c>
      <c r="DR186" s="303">
        <v>0</v>
      </c>
      <c r="DS186" s="393">
        <v>0</v>
      </c>
      <c r="DT186" s="303">
        <v>0</v>
      </c>
      <c r="DU186" s="303">
        <v>0</v>
      </c>
      <c r="DV186" s="303">
        <v>0</v>
      </c>
      <c r="DW186" s="303">
        <v>0</v>
      </c>
      <c r="DX186" s="303">
        <v>0</v>
      </c>
      <c r="DY186" s="303">
        <v>0</v>
      </c>
      <c r="DZ186" s="303">
        <v>0</v>
      </c>
      <c r="EA186" s="303">
        <v>0</v>
      </c>
      <c r="EB186" s="303">
        <v>0</v>
      </c>
      <c r="EC186" s="303">
        <v>0</v>
      </c>
      <c r="ED186" s="398">
        <v>0</v>
      </c>
      <c r="EE186" s="303">
        <v>0</v>
      </c>
      <c r="EF186" s="303">
        <v>0</v>
      </c>
      <c r="EG186" s="393">
        <v>0</v>
      </c>
      <c r="EH186" s="910">
        <v>0</v>
      </c>
      <c r="EI186" s="398">
        <v>12</v>
      </c>
      <c r="EJ186" s="393" t="b">
        <v>1</v>
      </c>
      <c r="EK186" s="971">
        <v>10</v>
      </c>
      <c r="EL186" s="971">
        <v>12</v>
      </c>
      <c r="EM186" s="396">
        <v>0</v>
      </c>
      <c r="EN186" s="396">
        <v>1</v>
      </c>
      <c r="EO186" s="396">
        <v>0</v>
      </c>
      <c r="EP186" s="971">
        <v>12</v>
      </c>
      <c r="EQ186" s="396">
        <v>0</v>
      </c>
      <c r="ER186" s="396">
        <v>1</v>
      </c>
      <c r="ES186" s="396">
        <v>0</v>
      </c>
      <c r="ET186" s="664"/>
      <c r="EU186" s="303"/>
      <c r="EV186" s="396" t="s">
        <v>531</v>
      </c>
      <c r="EW186" s="396" t="s">
        <v>449</v>
      </c>
      <c r="EX186" s="396" t="s">
        <v>343</v>
      </c>
      <c r="EY186" s="396">
        <v>12</v>
      </c>
      <c r="EZ186" s="396" t="s">
        <v>11</v>
      </c>
      <c r="FA186" s="396" t="s">
        <v>232</v>
      </c>
      <c r="FB186" s="396" t="s">
        <v>9</v>
      </c>
      <c r="FC186" s="396" t="s">
        <v>232</v>
      </c>
      <c r="FD186" s="396" t="s">
        <v>358</v>
      </c>
    </row>
    <row r="187" spans="1:160" customFormat="1">
      <c r="A187">
        <v>2994</v>
      </c>
      <c r="B187">
        <v>1</v>
      </c>
      <c r="H187">
        <v>700</v>
      </c>
      <c r="I187">
        <v>41</v>
      </c>
      <c r="J187">
        <v>1</v>
      </c>
      <c r="K187">
        <v>0</v>
      </c>
      <c r="L187">
        <v>1</v>
      </c>
      <c r="M187">
        <v>0</v>
      </c>
      <c r="N187" s="1250" t="s">
        <v>531</v>
      </c>
      <c r="O187" s="1250">
        <v>0</v>
      </c>
      <c r="P187">
        <v>8</v>
      </c>
      <c r="Q187">
        <v>0</v>
      </c>
      <c r="R187">
        <v>10</v>
      </c>
      <c r="S187">
        <v>0</v>
      </c>
      <c r="T187">
        <v>0</v>
      </c>
      <c r="U187">
        <v>2</v>
      </c>
      <c r="V187">
        <v>0</v>
      </c>
      <c r="W187">
        <v>2</v>
      </c>
      <c r="X187">
        <v>8</v>
      </c>
      <c r="Y187">
        <v>2</v>
      </c>
      <c r="Z187">
        <v>10</v>
      </c>
      <c r="AA187">
        <v>2</v>
      </c>
      <c r="AB187">
        <v>3</v>
      </c>
      <c r="AC187">
        <v>0</v>
      </c>
      <c r="AD187">
        <v>1</v>
      </c>
      <c r="AE187">
        <v>0</v>
      </c>
      <c r="AF187">
        <v>0</v>
      </c>
      <c r="AG187">
        <v>0</v>
      </c>
      <c r="AH187">
        <v>0</v>
      </c>
      <c r="AI187">
        <v>0</v>
      </c>
      <c r="AJ187">
        <v>0</v>
      </c>
      <c r="AK187">
        <v>0</v>
      </c>
      <c r="AL187">
        <v>1</v>
      </c>
      <c r="AM187">
        <v>0</v>
      </c>
      <c r="AN187">
        <v>11</v>
      </c>
      <c r="AO187">
        <v>2</v>
      </c>
      <c r="AP187">
        <v>12</v>
      </c>
      <c r="AQ187">
        <v>2</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2</v>
      </c>
      <c r="BK187">
        <v>2</v>
      </c>
      <c r="BL187">
        <v>0</v>
      </c>
      <c r="BM187">
        <v>0</v>
      </c>
      <c r="BN187">
        <v>2</v>
      </c>
      <c r="BO187">
        <v>2</v>
      </c>
      <c r="BP187">
        <v>0</v>
      </c>
      <c r="BQ187">
        <v>0</v>
      </c>
      <c r="BR187">
        <v>0</v>
      </c>
      <c r="BS187">
        <v>0</v>
      </c>
      <c r="BT187">
        <v>0</v>
      </c>
      <c r="BU187">
        <v>0</v>
      </c>
      <c r="BV187">
        <v>0</v>
      </c>
      <c r="BW187">
        <v>0</v>
      </c>
      <c r="BX187">
        <v>8</v>
      </c>
      <c r="BY187">
        <v>0</v>
      </c>
      <c r="BZ187">
        <v>0</v>
      </c>
      <c r="CA187">
        <v>0</v>
      </c>
      <c r="CB187">
        <v>10</v>
      </c>
      <c r="CC187">
        <v>0</v>
      </c>
      <c r="CD187">
        <v>0</v>
      </c>
      <c r="CE187">
        <v>0</v>
      </c>
      <c r="CF187">
        <v>8</v>
      </c>
      <c r="CG187">
        <v>0</v>
      </c>
      <c r="CH187">
        <v>2</v>
      </c>
      <c r="CI187">
        <v>2</v>
      </c>
      <c r="CJ187">
        <v>10</v>
      </c>
      <c r="CK187">
        <v>0</v>
      </c>
      <c r="CL187">
        <v>2</v>
      </c>
      <c r="CM187">
        <v>2</v>
      </c>
      <c r="CN187">
        <v>3</v>
      </c>
      <c r="CO187">
        <v>2</v>
      </c>
      <c r="CP187">
        <v>1</v>
      </c>
      <c r="CQ187">
        <v>0</v>
      </c>
      <c r="CR187">
        <v>0.38461538461538464</v>
      </c>
      <c r="CS187">
        <v>0</v>
      </c>
      <c r="CT187">
        <v>0</v>
      </c>
      <c r="CU187">
        <v>0</v>
      </c>
      <c r="CV187">
        <v>0</v>
      </c>
      <c r="CW187">
        <v>0</v>
      </c>
      <c r="CX187">
        <v>0</v>
      </c>
      <c r="CY187">
        <v>0</v>
      </c>
      <c r="CZ187">
        <v>0</v>
      </c>
      <c r="DA187">
        <v>0</v>
      </c>
      <c r="DB187">
        <v>1</v>
      </c>
      <c r="DC187">
        <v>0</v>
      </c>
      <c r="DD187">
        <v>0</v>
      </c>
      <c r="DE187">
        <v>1</v>
      </c>
      <c r="DF187">
        <v>0</v>
      </c>
      <c r="DG187">
        <v>0</v>
      </c>
      <c r="DH187">
        <v>0</v>
      </c>
      <c r="DI187">
        <v>0</v>
      </c>
      <c r="DJ187">
        <v>0</v>
      </c>
      <c r="DK187" s="664"/>
      <c r="DL187" s="398">
        <v>0</v>
      </c>
      <c r="DM187" s="303">
        <v>0</v>
      </c>
      <c r="DN187" s="303">
        <v>0</v>
      </c>
      <c r="DO187" s="393">
        <v>0</v>
      </c>
      <c r="DP187" s="303">
        <v>0</v>
      </c>
      <c r="DQ187" s="303">
        <v>0</v>
      </c>
      <c r="DR187" s="303">
        <v>0</v>
      </c>
      <c r="DS187" s="393">
        <v>0</v>
      </c>
      <c r="DT187" s="303">
        <v>0</v>
      </c>
      <c r="DU187" s="303">
        <v>0</v>
      </c>
      <c r="DV187" s="303">
        <v>0</v>
      </c>
      <c r="DW187" s="303">
        <v>0</v>
      </c>
      <c r="DX187" s="303">
        <v>0</v>
      </c>
      <c r="DY187" s="303">
        <v>0</v>
      </c>
      <c r="DZ187" s="303">
        <v>0</v>
      </c>
      <c r="EA187" s="303">
        <v>0</v>
      </c>
      <c r="EB187" s="303">
        <v>0</v>
      </c>
      <c r="EC187" s="303">
        <v>0</v>
      </c>
      <c r="ED187" s="398">
        <v>0</v>
      </c>
      <c r="EE187" s="303">
        <v>0</v>
      </c>
      <c r="EF187" s="303">
        <v>0</v>
      </c>
      <c r="EG187" s="393">
        <v>0</v>
      </c>
      <c r="EH187" s="910">
        <v>0</v>
      </c>
      <c r="EI187" s="398">
        <v>13</v>
      </c>
      <c r="EJ187" s="393" t="b">
        <v>0</v>
      </c>
      <c r="EK187" s="971">
        <v>13</v>
      </c>
      <c r="EL187" s="971">
        <v>0</v>
      </c>
      <c r="EM187" s="396">
        <v>0</v>
      </c>
      <c r="EN187" s="396">
        <v>0</v>
      </c>
      <c r="EO187" s="396">
        <v>0</v>
      </c>
      <c r="EP187" s="971">
        <v>14</v>
      </c>
      <c r="EQ187" s="396">
        <v>0</v>
      </c>
      <c r="ER187" s="396">
        <v>1</v>
      </c>
      <c r="ES187" s="396">
        <v>0</v>
      </c>
      <c r="ET187" s="664"/>
      <c r="EU187" s="303"/>
      <c r="EV187" s="396" t="s">
        <v>531</v>
      </c>
      <c r="EW187" s="396" t="s">
        <v>449</v>
      </c>
      <c r="EX187" s="396" t="s">
        <v>343</v>
      </c>
      <c r="EY187" s="396">
        <v>14</v>
      </c>
      <c r="EZ187" s="396" t="s">
        <v>11</v>
      </c>
      <c r="FA187" s="396" t="s">
        <v>232</v>
      </c>
      <c r="FB187" s="396" t="s">
        <v>9</v>
      </c>
      <c r="FC187" s="396" t="s">
        <v>232</v>
      </c>
      <c r="FD187" s="396" t="s">
        <v>358</v>
      </c>
    </row>
    <row r="188" spans="1:160" customFormat="1">
      <c r="A188">
        <v>2995</v>
      </c>
      <c r="B188">
        <v>1</v>
      </c>
      <c r="H188">
        <v>700</v>
      </c>
      <c r="I188">
        <v>41</v>
      </c>
      <c r="J188">
        <v>1</v>
      </c>
      <c r="K188">
        <v>0</v>
      </c>
      <c r="L188">
        <v>1</v>
      </c>
      <c r="M188">
        <v>0</v>
      </c>
      <c r="N188" s="1250" t="s">
        <v>531</v>
      </c>
      <c r="O188" s="1250">
        <v>0</v>
      </c>
      <c r="P188">
        <v>4</v>
      </c>
      <c r="Q188">
        <v>0</v>
      </c>
      <c r="R188">
        <v>5</v>
      </c>
      <c r="S188">
        <v>0</v>
      </c>
      <c r="T188">
        <v>0</v>
      </c>
      <c r="U188">
        <v>0</v>
      </c>
      <c r="V188">
        <v>0</v>
      </c>
      <c r="W188">
        <v>0</v>
      </c>
      <c r="X188">
        <v>4</v>
      </c>
      <c r="Y188">
        <v>0</v>
      </c>
      <c r="Z188">
        <v>5</v>
      </c>
      <c r="AA188">
        <v>0</v>
      </c>
      <c r="AB188">
        <v>1</v>
      </c>
      <c r="AC188">
        <v>0</v>
      </c>
      <c r="AD188">
        <v>1</v>
      </c>
      <c r="AE188">
        <v>0</v>
      </c>
      <c r="AF188">
        <v>0</v>
      </c>
      <c r="AG188">
        <v>0</v>
      </c>
      <c r="AH188">
        <v>0</v>
      </c>
      <c r="AI188">
        <v>0</v>
      </c>
      <c r="AJ188">
        <v>0</v>
      </c>
      <c r="AK188">
        <v>0</v>
      </c>
      <c r="AL188">
        <v>0</v>
      </c>
      <c r="AM188">
        <v>0</v>
      </c>
      <c r="AN188">
        <v>5</v>
      </c>
      <c r="AO188">
        <v>0</v>
      </c>
      <c r="AP188">
        <v>6</v>
      </c>
      <c r="AQ188">
        <v>0</v>
      </c>
      <c r="AR188">
        <v>0</v>
      </c>
      <c r="AS188">
        <v>0</v>
      </c>
      <c r="AT188">
        <v>0</v>
      </c>
      <c r="AU188">
        <v>0</v>
      </c>
      <c r="AV188">
        <v>0</v>
      </c>
      <c r="AW188">
        <v>0</v>
      </c>
      <c r="AX188">
        <v>0</v>
      </c>
      <c r="AY188">
        <v>0</v>
      </c>
      <c r="AZ188">
        <v>0</v>
      </c>
      <c r="BA188">
        <v>0</v>
      </c>
      <c r="BB188">
        <v>0</v>
      </c>
      <c r="BC188">
        <v>0</v>
      </c>
      <c r="BD188">
        <v>0</v>
      </c>
      <c r="BE188">
        <v>0</v>
      </c>
      <c r="BF188">
        <v>0</v>
      </c>
      <c r="BG188">
        <v>0</v>
      </c>
      <c r="BH188">
        <v>1</v>
      </c>
      <c r="BI188">
        <v>0</v>
      </c>
      <c r="BJ188">
        <v>0</v>
      </c>
      <c r="BK188">
        <v>0</v>
      </c>
      <c r="BL188">
        <v>1</v>
      </c>
      <c r="BM188">
        <v>0</v>
      </c>
      <c r="BN188">
        <v>0</v>
      </c>
      <c r="BO188">
        <v>0</v>
      </c>
      <c r="BP188">
        <v>0</v>
      </c>
      <c r="BQ188">
        <v>0</v>
      </c>
      <c r="BR188">
        <v>0</v>
      </c>
      <c r="BS188">
        <v>0</v>
      </c>
      <c r="BT188">
        <v>0</v>
      </c>
      <c r="BU188">
        <v>0</v>
      </c>
      <c r="BV188">
        <v>0</v>
      </c>
      <c r="BW188">
        <v>0</v>
      </c>
      <c r="BX188">
        <v>3</v>
      </c>
      <c r="BY188">
        <v>0</v>
      </c>
      <c r="BZ188">
        <v>0</v>
      </c>
      <c r="CA188">
        <v>0</v>
      </c>
      <c r="CB188">
        <v>4</v>
      </c>
      <c r="CC188">
        <v>0</v>
      </c>
      <c r="CD188">
        <v>0</v>
      </c>
      <c r="CE188">
        <v>0</v>
      </c>
      <c r="CF188">
        <v>4</v>
      </c>
      <c r="CG188">
        <v>0</v>
      </c>
      <c r="CH188">
        <v>0</v>
      </c>
      <c r="CI188">
        <v>0</v>
      </c>
      <c r="CJ188">
        <v>5</v>
      </c>
      <c r="CK188">
        <v>0</v>
      </c>
      <c r="CL188">
        <v>0</v>
      </c>
      <c r="CM188">
        <v>0</v>
      </c>
      <c r="CN188">
        <v>2</v>
      </c>
      <c r="CO188">
        <v>1</v>
      </c>
      <c r="CP188">
        <v>1</v>
      </c>
      <c r="CQ188">
        <v>0</v>
      </c>
      <c r="CR188">
        <v>0.6</v>
      </c>
      <c r="CS188">
        <v>1</v>
      </c>
      <c r="CT188">
        <v>0</v>
      </c>
      <c r="CU188">
        <v>0</v>
      </c>
      <c r="CV188">
        <v>0</v>
      </c>
      <c r="CW188">
        <v>0</v>
      </c>
      <c r="CX188">
        <v>1</v>
      </c>
      <c r="CY188">
        <v>0</v>
      </c>
      <c r="CZ188">
        <v>0</v>
      </c>
      <c r="DA188">
        <v>0</v>
      </c>
      <c r="DB188">
        <v>2</v>
      </c>
      <c r="DC188">
        <v>0</v>
      </c>
      <c r="DD188">
        <v>0</v>
      </c>
      <c r="DE188">
        <v>1</v>
      </c>
      <c r="DF188">
        <v>1</v>
      </c>
      <c r="DG188">
        <v>0</v>
      </c>
      <c r="DH188">
        <v>0</v>
      </c>
      <c r="DI188">
        <v>0</v>
      </c>
      <c r="DJ188">
        <v>0</v>
      </c>
      <c r="DK188" s="664"/>
      <c r="DL188" s="398">
        <v>0</v>
      </c>
      <c r="DM188" s="303">
        <v>0</v>
      </c>
      <c r="DN188" s="303">
        <v>0</v>
      </c>
      <c r="DO188" s="393">
        <v>0</v>
      </c>
      <c r="DP188" s="303">
        <v>0</v>
      </c>
      <c r="DQ188" s="303">
        <v>0</v>
      </c>
      <c r="DR188" s="303">
        <v>0</v>
      </c>
      <c r="DS188" s="393">
        <v>0</v>
      </c>
      <c r="DT188" s="303">
        <v>0</v>
      </c>
      <c r="DU188" s="303">
        <v>0</v>
      </c>
      <c r="DV188" s="303">
        <v>0</v>
      </c>
      <c r="DW188" s="303">
        <v>0</v>
      </c>
      <c r="DX188" s="303">
        <v>0</v>
      </c>
      <c r="DY188" s="303">
        <v>0</v>
      </c>
      <c r="DZ188" s="303">
        <v>0</v>
      </c>
      <c r="EA188" s="303">
        <v>0</v>
      </c>
      <c r="EB188" s="303">
        <v>0</v>
      </c>
      <c r="EC188" s="303">
        <v>0</v>
      </c>
      <c r="ED188" s="398">
        <v>0</v>
      </c>
      <c r="EE188" s="303">
        <v>0</v>
      </c>
      <c r="EF188" s="303">
        <v>0</v>
      </c>
      <c r="EG188" s="393">
        <v>0</v>
      </c>
      <c r="EH188" s="910">
        <v>0</v>
      </c>
      <c r="EI188" s="398">
        <v>5</v>
      </c>
      <c r="EJ188" s="393" t="b">
        <v>0</v>
      </c>
      <c r="EK188" s="971">
        <v>3</v>
      </c>
      <c r="EL188" s="971">
        <v>6</v>
      </c>
      <c r="EM188" s="396">
        <v>0</v>
      </c>
      <c r="EN188" s="396">
        <v>1</v>
      </c>
      <c r="EO188" s="396">
        <v>0</v>
      </c>
      <c r="EP188" s="971">
        <v>6</v>
      </c>
      <c r="EQ188" s="396">
        <v>0</v>
      </c>
      <c r="ER188" s="396">
        <v>1</v>
      </c>
      <c r="ES188" s="396">
        <v>0</v>
      </c>
      <c r="ET188" s="664"/>
      <c r="EU188" s="303"/>
      <c r="EV188" s="396" t="s">
        <v>531</v>
      </c>
      <c r="EW188" s="396" t="s">
        <v>449</v>
      </c>
      <c r="EX188" s="396" t="s">
        <v>343</v>
      </c>
      <c r="EY188" s="396">
        <v>6</v>
      </c>
      <c r="EZ188" s="396" t="s">
        <v>11</v>
      </c>
      <c r="FA188" s="396" t="s">
        <v>232</v>
      </c>
      <c r="FB188" s="396" t="s">
        <v>9</v>
      </c>
      <c r="FC188" s="396" t="s">
        <v>232</v>
      </c>
      <c r="FD188" s="396" t="s">
        <v>358</v>
      </c>
    </row>
    <row r="189" spans="1:160" customFormat="1">
      <c r="A189">
        <v>2996</v>
      </c>
      <c r="B189">
        <v>1</v>
      </c>
      <c r="H189">
        <v>700</v>
      </c>
      <c r="I189">
        <v>41</v>
      </c>
      <c r="J189">
        <v>1</v>
      </c>
      <c r="K189">
        <v>0</v>
      </c>
      <c r="L189">
        <v>1</v>
      </c>
      <c r="M189">
        <v>0</v>
      </c>
      <c r="N189" s="1250" t="s">
        <v>498</v>
      </c>
      <c r="O189" s="1250">
        <v>0</v>
      </c>
      <c r="P189">
        <v>174</v>
      </c>
      <c r="Q189">
        <v>30</v>
      </c>
      <c r="R189">
        <v>179</v>
      </c>
      <c r="S189">
        <v>28</v>
      </c>
      <c r="T189">
        <v>2</v>
      </c>
      <c r="U189">
        <v>8</v>
      </c>
      <c r="V189">
        <v>3</v>
      </c>
      <c r="W189">
        <v>9</v>
      </c>
      <c r="X189">
        <v>176</v>
      </c>
      <c r="Y189">
        <v>38</v>
      </c>
      <c r="Z189">
        <v>182</v>
      </c>
      <c r="AA189">
        <v>37</v>
      </c>
      <c r="AB189">
        <v>1</v>
      </c>
      <c r="AC189">
        <v>1</v>
      </c>
      <c r="AD189">
        <v>2</v>
      </c>
      <c r="AE189">
        <v>0</v>
      </c>
      <c r="AF189">
        <v>1</v>
      </c>
      <c r="AG189">
        <v>0</v>
      </c>
      <c r="AH189">
        <v>1</v>
      </c>
      <c r="AI189">
        <v>0</v>
      </c>
      <c r="AJ189">
        <v>3</v>
      </c>
      <c r="AK189">
        <v>0</v>
      </c>
      <c r="AL189">
        <v>1</v>
      </c>
      <c r="AM189">
        <v>0</v>
      </c>
      <c r="AN189">
        <v>181</v>
      </c>
      <c r="AO189">
        <v>39</v>
      </c>
      <c r="AP189">
        <v>186</v>
      </c>
      <c r="AQ189">
        <v>37</v>
      </c>
      <c r="AR189">
        <v>5</v>
      </c>
      <c r="AS189">
        <v>0</v>
      </c>
      <c r="AT189">
        <v>0</v>
      </c>
      <c r="AU189">
        <v>0</v>
      </c>
      <c r="AV189">
        <v>3</v>
      </c>
      <c r="AW189">
        <v>0</v>
      </c>
      <c r="AX189">
        <v>0</v>
      </c>
      <c r="AY189">
        <v>0</v>
      </c>
      <c r="AZ189">
        <v>12</v>
      </c>
      <c r="BA189">
        <v>0</v>
      </c>
      <c r="BB189">
        <v>1</v>
      </c>
      <c r="BC189">
        <v>0</v>
      </c>
      <c r="BD189">
        <v>12</v>
      </c>
      <c r="BE189">
        <v>0</v>
      </c>
      <c r="BF189">
        <v>1</v>
      </c>
      <c r="BG189">
        <v>0</v>
      </c>
      <c r="BH189">
        <v>115</v>
      </c>
      <c r="BI189">
        <v>1</v>
      </c>
      <c r="BJ189">
        <v>37</v>
      </c>
      <c r="BK189">
        <v>8</v>
      </c>
      <c r="BL189">
        <v>123</v>
      </c>
      <c r="BM189">
        <v>2</v>
      </c>
      <c r="BN189">
        <v>36</v>
      </c>
      <c r="BO189">
        <v>9</v>
      </c>
      <c r="BP189">
        <v>0</v>
      </c>
      <c r="BQ189">
        <v>0</v>
      </c>
      <c r="BR189">
        <v>0</v>
      </c>
      <c r="BS189">
        <v>0</v>
      </c>
      <c r="BT189">
        <v>0</v>
      </c>
      <c r="BU189">
        <v>0</v>
      </c>
      <c r="BV189">
        <v>0</v>
      </c>
      <c r="BW189">
        <v>0</v>
      </c>
      <c r="BX189">
        <v>44</v>
      </c>
      <c r="BY189">
        <v>1</v>
      </c>
      <c r="BZ189">
        <v>0</v>
      </c>
      <c r="CA189">
        <v>0</v>
      </c>
      <c r="CB189">
        <v>44</v>
      </c>
      <c r="CC189">
        <v>1</v>
      </c>
      <c r="CD189">
        <v>0</v>
      </c>
      <c r="CE189">
        <v>0</v>
      </c>
      <c r="CF189">
        <v>176</v>
      </c>
      <c r="CG189">
        <v>2</v>
      </c>
      <c r="CH189">
        <v>38</v>
      </c>
      <c r="CI189">
        <v>8</v>
      </c>
      <c r="CJ189">
        <v>182</v>
      </c>
      <c r="CK189">
        <v>3</v>
      </c>
      <c r="CL189">
        <v>37</v>
      </c>
      <c r="CM189">
        <v>9</v>
      </c>
      <c r="CN189">
        <v>17</v>
      </c>
      <c r="CO189">
        <v>14</v>
      </c>
      <c r="CP189">
        <v>13</v>
      </c>
      <c r="CQ189">
        <v>1</v>
      </c>
      <c r="CR189">
        <v>0.1409090909090909</v>
      </c>
      <c r="CS189">
        <v>13</v>
      </c>
      <c r="CT189">
        <v>1</v>
      </c>
      <c r="CU189">
        <v>1</v>
      </c>
      <c r="CV189">
        <v>0</v>
      </c>
      <c r="CW189">
        <v>1</v>
      </c>
      <c r="CX189">
        <v>0</v>
      </c>
      <c r="CY189">
        <v>0</v>
      </c>
      <c r="CZ189">
        <v>1</v>
      </c>
      <c r="DA189">
        <v>1</v>
      </c>
      <c r="DB189">
        <v>14</v>
      </c>
      <c r="DC189">
        <v>1</v>
      </c>
      <c r="DD189">
        <v>0</v>
      </c>
      <c r="DE189">
        <v>0</v>
      </c>
      <c r="DF189">
        <v>1</v>
      </c>
      <c r="DG189">
        <v>1</v>
      </c>
      <c r="DH189">
        <v>0</v>
      </c>
      <c r="DI189">
        <v>0</v>
      </c>
      <c r="DJ189">
        <v>0</v>
      </c>
      <c r="DK189" s="664"/>
      <c r="DL189" s="398">
        <v>0</v>
      </c>
      <c r="DM189" s="303">
        <v>0</v>
      </c>
      <c r="DN189" s="303">
        <v>0</v>
      </c>
      <c r="DO189" s="393">
        <v>0</v>
      </c>
      <c r="DP189" s="303">
        <v>0</v>
      </c>
      <c r="DQ189" s="303">
        <v>0</v>
      </c>
      <c r="DR189" s="303">
        <v>0</v>
      </c>
      <c r="DS189" s="393">
        <v>0</v>
      </c>
      <c r="DT189" s="303">
        <v>0</v>
      </c>
      <c r="DU189" s="303">
        <v>0</v>
      </c>
      <c r="DV189" s="303">
        <v>0</v>
      </c>
      <c r="DW189" s="303">
        <v>0</v>
      </c>
      <c r="DX189" s="303">
        <v>0</v>
      </c>
      <c r="DY189" s="303">
        <v>0</v>
      </c>
      <c r="DZ189" s="303">
        <v>0</v>
      </c>
      <c r="EA189" s="303">
        <v>0</v>
      </c>
      <c r="EB189" s="303">
        <v>0</v>
      </c>
      <c r="EC189" s="303">
        <v>0</v>
      </c>
      <c r="ED189" s="398">
        <v>0</v>
      </c>
      <c r="EE189" s="303">
        <v>0</v>
      </c>
      <c r="EF189" s="303">
        <v>0</v>
      </c>
      <c r="EG189" s="393">
        <v>0</v>
      </c>
      <c r="EH189" s="910">
        <v>0</v>
      </c>
      <c r="EI189" s="398">
        <v>220</v>
      </c>
      <c r="EJ189" s="393" t="b">
        <v>0</v>
      </c>
      <c r="EK189" s="971">
        <v>196</v>
      </c>
      <c r="EL189" s="971">
        <v>223</v>
      </c>
      <c r="EM189" s="396">
        <v>0</v>
      </c>
      <c r="EN189" s="396">
        <v>0</v>
      </c>
      <c r="EO189" s="396">
        <v>1</v>
      </c>
      <c r="EP189" s="971">
        <v>223</v>
      </c>
      <c r="EQ189" s="396">
        <v>0</v>
      </c>
      <c r="ER189" s="396">
        <v>0</v>
      </c>
      <c r="ES189" s="396">
        <v>1</v>
      </c>
      <c r="ET189" s="664"/>
      <c r="EU189" s="303"/>
      <c r="EV189" s="396" t="s">
        <v>498</v>
      </c>
      <c r="EW189" s="396" t="s">
        <v>449</v>
      </c>
      <c r="EX189" s="396" t="s">
        <v>343</v>
      </c>
      <c r="EY189" s="396">
        <v>223</v>
      </c>
      <c r="EZ189" s="396" t="s">
        <v>13</v>
      </c>
      <c r="FA189" s="396" t="s">
        <v>232</v>
      </c>
      <c r="FB189" s="396" t="s">
        <v>9</v>
      </c>
      <c r="FC189" s="396" t="s">
        <v>232</v>
      </c>
      <c r="FD189" s="396" t="s">
        <v>358</v>
      </c>
    </row>
    <row r="190" spans="1:160" customFormat="1">
      <c r="A190">
        <v>2997</v>
      </c>
      <c r="B190">
        <v>1</v>
      </c>
      <c r="H190">
        <v>700</v>
      </c>
      <c r="I190">
        <v>41</v>
      </c>
      <c r="J190">
        <v>1</v>
      </c>
      <c r="K190">
        <v>0</v>
      </c>
      <c r="L190">
        <v>1</v>
      </c>
      <c r="M190">
        <v>0</v>
      </c>
      <c r="N190" s="1250" t="s">
        <v>482</v>
      </c>
      <c r="O190" s="1250">
        <v>0</v>
      </c>
      <c r="P190">
        <v>11</v>
      </c>
      <c r="Q190">
        <v>2</v>
      </c>
      <c r="R190">
        <v>10</v>
      </c>
      <c r="S190">
        <v>2</v>
      </c>
      <c r="T190">
        <v>0</v>
      </c>
      <c r="U190">
        <v>1</v>
      </c>
      <c r="V190">
        <v>0</v>
      </c>
      <c r="W190">
        <v>1</v>
      </c>
      <c r="X190">
        <v>11</v>
      </c>
      <c r="Y190">
        <v>3</v>
      </c>
      <c r="Z190">
        <v>10</v>
      </c>
      <c r="AA190">
        <v>3</v>
      </c>
      <c r="AB190">
        <v>0</v>
      </c>
      <c r="AC190">
        <v>0</v>
      </c>
      <c r="AD190">
        <v>2</v>
      </c>
      <c r="AE190">
        <v>0</v>
      </c>
      <c r="AF190">
        <v>0</v>
      </c>
      <c r="AG190">
        <v>0</v>
      </c>
      <c r="AH190">
        <v>0</v>
      </c>
      <c r="AI190">
        <v>0</v>
      </c>
      <c r="AJ190">
        <v>0</v>
      </c>
      <c r="AK190">
        <v>0</v>
      </c>
      <c r="AL190">
        <v>0</v>
      </c>
      <c r="AM190">
        <v>0</v>
      </c>
      <c r="AN190">
        <v>11</v>
      </c>
      <c r="AO190">
        <v>3</v>
      </c>
      <c r="AP190">
        <v>12</v>
      </c>
      <c r="AQ190">
        <v>3</v>
      </c>
      <c r="AR190">
        <v>0</v>
      </c>
      <c r="AS190">
        <v>0</v>
      </c>
      <c r="AT190">
        <v>0</v>
      </c>
      <c r="AU190">
        <v>0</v>
      </c>
      <c r="AV190">
        <v>0</v>
      </c>
      <c r="AW190">
        <v>0</v>
      </c>
      <c r="AX190">
        <v>0</v>
      </c>
      <c r="AY190">
        <v>0</v>
      </c>
      <c r="AZ190">
        <v>0</v>
      </c>
      <c r="BA190">
        <v>0</v>
      </c>
      <c r="BB190">
        <v>0</v>
      </c>
      <c r="BC190">
        <v>0</v>
      </c>
      <c r="BD190">
        <v>0</v>
      </c>
      <c r="BE190">
        <v>0</v>
      </c>
      <c r="BF190">
        <v>0</v>
      </c>
      <c r="BG190">
        <v>0</v>
      </c>
      <c r="BH190">
        <v>3</v>
      </c>
      <c r="BI190">
        <v>0</v>
      </c>
      <c r="BJ190">
        <v>3</v>
      </c>
      <c r="BK190">
        <v>1</v>
      </c>
      <c r="BL190">
        <v>2</v>
      </c>
      <c r="BM190">
        <v>0</v>
      </c>
      <c r="BN190">
        <v>3</v>
      </c>
      <c r="BO190">
        <v>1</v>
      </c>
      <c r="BP190">
        <v>0</v>
      </c>
      <c r="BQ190">
        <v>0</v>
      </c>
      <c r="BR190">
        <v>0</v>
      </c>
      <c r="BS190">
        <v>0</v>
      </c>
      <c r="BT190">
        <v>0</v>
      </c>
      <c r="BU190">
        <v>0</v>
      </c>
      <c r="BV190">
        <v>0</v>
      </c>
      <c r="BW190">
        <v>0</v>
      </c>
      <c r="BX190">
        <v>8</v>
      </c>
      <c r="BY190">
        <v>0</v>
      </c>
      <c r="BZ190">
        <v>0</v>
      </c>
      <c r="CA190">
        <v>0</v>
      </c>
      <c r="CB190">
        <v>8</v>
      </c>
      <c r="CC190">
        <v>0</v>
      </c>
      <c r="CD190">
        <v>0</v>
      </c>
      <c r="CE190">
        <v>0</v>
      </c>
      <c r="CF190">
        <v>11</v>
      </c>
      <c r="CG190">
        <v>0</v>
      </c>
      <c r="CH190">
        <v>3</v>
      </c>
      <c r="CI190">
        <v>1</v>
      </c>
      <c r="CJ190">
        <v>10</v>
      </c>
      <c r="CK190">
        <v>0</v>
      </c>
      <c r="CL190">
        <v>3</v>
      </c>
      <c r="CM190">
        <v>1</v>
      </c>
      <c r="CN190">
        <v>12</v>
      </c>
      <c r="CO190">
        <v>11</v>
      </c>
      <c r="CP190">
        <v>11</v>
      </c>
      <c r="CQ190">
        <v>0</v>
      </c>
      <c r="CR190">
        <v>1.6428571428571428</v>
      </c>
      <c r="CS190">
        <v>6</v>
      </c>
      <c r="CT190">
        <v>1</v>
      </c>
      <c r="CU190">
        <v>0</v>
      </c>
      <c r="CV190">
        <v>0</v>
      </c>
      <c r="CW190">
        <v>0</v>
      </c>
      <c r="CX190">
        <v>0</v>
      </c>
      <c r="CY190">
        <v>0</v>
      </c>
      <c r="CZ190">
        <v>1</v>
      </c>
      <c r="DA190">
        <v>1</v>
      </c>
      <c r="DB190">
        <v>1</v>
      </c>
      <c r="DC190">
        <v>1</v>
      </c>
      <c r="DD190">
        <v>1</v>
      </c>
      <c r="DE190">
        <v>0</v>
      </c>
      <c r="DF190">
        <v>0</v>
      </c>
      <c r="DG190">
        <v>0</v>
      </c>
      <c r="DH190">
        <v>0</v>
      </c>
      <c r="DI190">
        <v>0</v>
      </c>
      <c r="DJ190">
        <v>0</v>
      </c>
      <c r="DK190" s="664"/>
      <c r="DL190" s="398">
        <v>0</v>
      </c>
      <c r="DM190" s="303">
        <v>0</v>
      </c>
      <c r="DN190" s="303">
        <v>0</v>
      </c>
      <c r="DO190" s="393">
        <v>0</v>
      </c>
      <c r="DP190" s="303">
        <v>0</v>
      </c>
      <c r="DQ190" s="303">
        <v>0</v>
      </c>
      <c r="DR190" s="303">
        <v>0</v>
      </c>
      <c r="DS190" s="393">
        <v>0</v>
      </c>
      <c r="DT190" s="303">
        <v>0</v>
      </c>
      <c r="DU190" s="303">
        <v>0</v>
      </c>
      <c r="DV190" s="303">
        <v>0</v>
      </c>
      <c r="DW190" s="303">
        <v>0</v>
      </c>
      <c r="DX190" s="303">
        <v>0</v>
      </c>
      <c r="DY190" s="303">
        <v>0</v>
      </c>
      <c r="DZ190" s="303">
        <v>0</v>
      </c>
      <c r="EA190" s="303">
        <v>0</v>
      </c>
      <c r="EB190" s="303">
        <v>0</v>
      </c>
      <c r="EC190" s="303">
        <v>0</v>
      </c>
      <c r="ED190" s="398">
        <v>0</v>
      </c>
      <c r="EE190" s="303">
        <v>0</v>
      </c>
      <c r="EF190" s="303">
        <v>0</v>
      </c>
      <c r="EG190" s="393">
        <v>0</v>
      </c>
      <c r="EH190" s="910">
        <v>0</v>
      </c>
      <c r="EI190" s="398">
        <v>14</v>
      </c>
      <c r="EJ190" s="393" t="b">
        <v>0</v>
      </c>
      <c r="EK190" s="971">
        <v>8</v>
      </c>
      <c r="EL190" s="971">
        <v>15</v>
      </c>
      <c r="EM190" s="396">
        <v>0</v>
      </c>
      <c r="EN190" s="396">
        <v>0</v>
      </c>
      <c r="EO190" s="396">
        <v>1</v>
      </c>
      <c r="EP190" s="971">
        <v>15</v>
      </c>
      <c r="EQ190" s="396">
        <v>0</v>
      </c>
      <c r="ER190" s="396">
        <v>1</v>
      </c>
      <c r="ES190" s="396">
        <v>0</v>
      </c>
      <c r="ET190" s="664"/>
      <c r="EU190" s="303"/>
      <c r="EV190" s="396" t="s">
        <v>482</v>
      </c>
      <c r="EW190" s="396" t="s">
        <v>449</v>
      </c>
      <c r="EX190" s="396" t="s">
        <v>343</v>
      </c>
      <c r="EY190" s="396">
        <v>15</v>
      </c>
      <c r="EZ190" s="396" t="s">
        <v>11</v>
      </c>
      <c r="FA190" s="396" t="s">
        <v>232</v>
      </c>
      <c r="FB190" s="396" t="s">
        <v>9</v>
      </c>
      <c r="FC190" s="396" t="s">
        <v>232</v>
      </c>
      <c r="FD190" s="396" t="s">
        <v>358</v>
      </c>
    </row>
    <row r="191" spans="1:160" customFormat="1">
      <c r="A191">
        <v>2998</v>
      </c>
      <c r="B191">
        <v>1</v>
      </c>
      <c r="H191">
        <v>700</v>
      </c>
      <c r="I191">
        <v>41</v>
      </c>
      <c r="J191">
        <v>1</v>
      </c>
      <c r="K191">
        <v>0</v>
      </c>
      <c r="L191">
        <v>1</v>
      </c>
      <c r="M191">
        <v>0</v>
      </c>
      <c r="N191" s="1250" t="s">
        <v>498</v>
      </c>
      <c r="O191" s="1250">
        <v>0</v>
      </c>
      <c r="P191">
        <v>8</v>
      </c>
      <c r="Q191">
        <v>1</v>
      </c>
      <c r="R191">
        <v>9</v>
      </c>
      <c r="S191">
        <v>1</v>
      </c>
      <c r="T191">
        <v>0</v>
      </c>
      <c r="U191">
        <v>0</v>
      </c>
      <c r="V191">
        <v>0</v>
      </c>
      <c r="W191">
        <v>0</v>
      </c>
      <c r="X191">
        <v>8</v>
      </c>
      <c r="Y191">
        <v>1</v>
      </c>
      <c r="Z191">
        <v>9</v>
      </c>
      <c r="AA191">
        <v>1</v>
      </c>
      <c r="AB191">
        <v>1</v>
      </c>
      <c r="AC191">
        <v>0</v>
      </c>
      <c r="AD191">
        <v>2</v>
      </c>
      <c r="AE191">
        <v>0</v>
      </c>
      <c r="AF191">
        <v>1</v>
      </c>
      <c r="AG191">
        <v>1</v>
      </c>
      <c r="AH191">
        <v>0</v>
      </c>
      <c r="AI191">
        <v>1</v>
      </c>
      <c r="AJ191">
        <v>1</v>
      </c>
      <c r="AK191">
        <v>0</v>
      </c>
      <c r="AL191">
        <v>0</v>
      </c>
      <c r="AM191">
        <v>0</v>
      </c>
      <c r="AN191">
        <v>11</v>
      </c>
      <c r="AO191">
        <v>2</v>
      </c>
      <c r="AP191">
        <v>11</v>
      </c>
      <c r="AQ191">
        <v>2</v>
      </c>
      <c r="AR191">
        <v>0</v>
      </c>
      <c r="AS191">
        <v>0</v>
      </c>
      <c r="AT191">
        <v>0</v>
      </c>
      <c r="AU191">
        <v>0</v>
      </c>
      <c r="AV191">
        <v>0</v>
      </c>
      <c r="AW191">
        <v>0</v>
      </c>
      <c r="AX191">
        <v>0</v>
      </c>
      <c r="AY191">
        <v>0</v>
      </c>
      <c r="AZ191">
        <v>0</v>
      </c>
      <c r="BA191">
        <v>0</v>
      </c>
      <c r="BB191">
        <v>0</v>
      </c>
      <c r="BC191">
        <v>0</v>
      </c>
      <c r="BD191">
        <v>0</v>
      </c>
      <c r="BE191">
        <v>0</v>
      </c>
      <c r="BF191">
        <v>0</v>
      </c>
      <c r="BG191">
        <v>0</v>
      </c>
      <c r="BH191">
        <v>2</v>
      </c>
      <c r="BI191">
        <v>0</v>
      </c>
      <c r="BJ191">
        <v>1</v>
      </c>
      <c r="BK191">
        <v>0</v>
      </c>
      <c r="BL191">
        <v>3</v>
      </c>
      <c r="BM191">
        <v>0</v>
      </c>
      <c r="BN191">
        <v>1</v>
      </c>
      <c r="BO191">
        <v>0</v>
      </c>
      <c r="BP191">
        <v>0</v>
      </c>
      <c r="BQ191">
        <v>0</v>
      </c>
      <c r="BR191">
        <v>0</v>
      </c>
      <c r="BS191">
        <v>0</v>
      </c>
      <c r="BT191">
        <v>0</v>
      </c>
      <c r="BU191">
        <v>0</v>
      </c>
      <c r="BV191">
        <v>0</v>
      </c>
      <c r="BW191">
        <v>0</v>
      </c>
      <c r="BX191">
        <v>6</v>
      </c>
      <c r="BY191">
        <v>0</v>
      </c>
      <c r="BZ191">
        <v>0</v>
      </c>
      <c r="CA191">
        <v>0</v>
      </c>
      <c r="CB191">
        <v>6</v>
      </c>
      <c r="CC191">
        <v>0</v>
      </c>
      <c r="CD191">
        <v>0</v>
      </c>
      <c r="CE191">
        <v>0</v>
      </c>
      <c r="CF191">
        <v>8</v>
      </c>
      <c r="CG191">
        <v>0</v>
      </c>
      <c r="CH191">
        <v>1</v>
      </c>
      <c r="CI191">
        <v>0</v>
      </c>
      <c r="CJ191">
        <v>9</v>
      </c>
      <c r="CK191">
        <v>0</v>
      </c>
      <c r="CL191">
        <v>1</v>
      </c>
      <c r="CM191">
        <v>0</v>
      </c>
      <c r="CN191">
        <v>1</v>
      </c>
      <c r="CO191">
        <v>1</v>
      </c>
      <c r="CP191">
        <v>1</v>
      </c>
      <c r="CQ191">
        <v>0</v>
      </c>
      <c r="CR191">
        <v>0.15384615384615385</v>
      </c>
      <c r="CS191">
        <v>1</v>
      </c>
      <c r="CT191">
        <v>0</v>
      </c>
      <c r="CU191">
        <v>0</v>
      </c>
      <c r="CV191">
        <v>0</v>
      </c>
      <c r="CW191">
        <v>0</v>
      </c>
      <c r="CX191">
        <v>0</v>
      </c>
      <c r="CY191">
        <v>0</v>
      </c>
      <c r="CZ191">
        <v>0</v>
      </c>
      <c r="DA191">
        <v>0</v>
      </c>
      <c r="DB191">
        <v>0</v>
      </c>
      <c r="DC191">
        <v>0</v>
      </c>
      <c r="DD191">
        <v>0</v>
      </c>
      <c r="DE191">
        <v>0</v>
      </c>
      <c r="DF191">
        <v>0</v>
      </c>
      <c r="DG191">
        <v>0</v>
      </c>
      <c r="DH191">
        <v>0</v>
      </c>
      <c r="DI191">
        <v>0</v>
      </c>
      <c r="DJ191">
        <v>0</v>
      </c>
      <c r="DK191" s="664"/>
      <c r="DL191" s="398">
        <v>0</v>
      </c>
      <c r="DM191" s="303">
        <v>0</v>
      </c>
      <c r="DN191" s="303">
        <v>0</v>
      </c>
      <c r="DO191" s="393">
        <v>0</v>
      </c>
      <c r="DP191" s="303">
        <v>0</v>
      </c>
      <c r="DQ191" s="303">
        <v>0</v>
      </c>
      <c r="DR191" s="303">
        <v>0</v>
      </c>
      <c r="DS191" s="393">
        <v>0</v>
      </c>
      <c r="DT191" s="303">
        <v>0</v>
      </c>
      <c r="DU191" s="303">
        <v>0</v>
      </c>
      <c r="DV191" s="303">
        <v>0</v>
      </c>
      <c r="DW191" s="303">
        <v>0</v>
      </c>
      <c r="DX191" s="303">
        <v>0</v>
      </c>
      <c r="DY191" s="303">
        <v>0</v>
      </c>
      <c r="DZ191" s="303">
        <v>0</v>
      </c>
      <c r="EA191" s="303">
        <v>0</v>
      </c>
      <c r="EB191" s="303">
        <v>0</v>
      </c>
      <c r="EC191" s="303">
        <v>0</v>
      </c>
      <c r="ED191" s="398">
        <v>0</v>
      </c>
      <c r="EE191" s="303">
        <v>0</v>
      </c>
      <c r="EF191" s="303">
        <v>0</v>
      </c>
      <c r="EG191" s="393">
        <v>0</v>
      </c>
      <c r="EH191" s="910">
        <v>0</v>
      </c>
      <c r="EI191" s="398">
        <v>13</v>
      </c>
      <c r="EJ191" s="393" t="b">
        <v>1</v>
      </c>
      <c r="EK191" s="971">
        <v>12</v>
      </c>
      <c r="EL191" s="971">
        <v>13</v>
      </c>
      <c r="EM191" s="396">
        <v>1</v>
      </c>
      <c r="EN191" s="396">
        <v>0</v>
      </c>
      <c r="EO191" s="396">
        <v>0</v>
      </c>
      <c r="EP191" s="971">
        <v>0</v>
      </c>
      <c r="EQ191" s="396">
        <v>0</v>
      </c>
      <c r="ER191" s="396">
        <v>0</v>
      </c>
      <c r="ES191" s="396">
        <v>0</v>
      </c>
      <c r="ET191" s="664"/>
      <c r="EU191" s="303"/>
      <c r="EV191" s="396" t="s">
        <v>498</v>
      </c>
      <c r="EW191" s="396" t="s">
        <v>449</v>
      </c>
      <c r="EX191" s="396" t="s">
        <v>343</v>
      </c>
      <c r="EY191" s="396">
        <v>13</v>
      </c>
      <c r="EZ191" s="396" t="s">
        <v>11</v>
      </c>
      <c r="FA191" s="396" t="s">
        <v>232</v>
      </c>
      <c r="FB191" s="396" t="s">
        <v>9</v>
      </c>
      <c r="FC191" s="396" t="s">
        <v>232</v>
      </c>
      <c r="FD191" s="396" t="s">
        <v>358</v>
      </c>
    </row>
    <row r="192" spans="1:160" customFormat="1">
      <c r="A192">
        <v>2999</v>
      </c>
      <c r="B192">
        <v>1</v>
      </c>
      <c r="H192">
        <v>700</v>
      </c>
      <c r="I192">
        <v>41</v>
      </c>
      <c r="J192">
        <v>1</v>
      </c>
      <c r="K192">
        <v>0</v>
      </c>
      <c r="L192">
        <v>1</v>
      </c>
      <c r="M192">
        <v>0</v>
      </c>
      <c r="N192" s="1250" t="s">
        <v>498</v>
      </c>
      <c r="O192" s="1250">
        <v>0</v>
      </c>
      <c r="P192">
        <v>21</v>
      </c>
      <c r="Q192">
        <v>1</v>
      </c>
      <c r="R192">
        <v>21</v>
      </c>
      <c r="S192">
        <v>1</v>
      </c>
      <c r="T192">
        <v>1</v>
      </c>
      <c r="U192">
        <v>0</v>
      </c>
      <c r="V192">
        <v>1</v>
      </c>
      <c r="W192">
        <v>0</v>
      </c>
      <c r="X192">
        <v>22</v>
      </c>
      <c r="Y192">
        <v>1</v>
      </c>
      <c r="Z192">
        <v>22</v>
      </c>
      <c r="AA192">
        <v>1</v>
      </c>
      <c r="AB192">
        <v>0</v>
      </c>
      <c r="AC192">
        <v>0</v>
      </c>
      <c r="AD192">
        <v>0</v>
      </c>
      <c r="AE192">
        <v>0</v>
      </c>
      <c r="AF192">
        <v>0</v>
      </c>
      <c r="AG192">
        <v>0</v>
      </c>
      <c r="AH192">
        <v>0</v>
      </c>
      <c r="AI192">
        <v>0</v>
      </c>
      <c r="AJ192">
        <v>0</v>
      </c>
      <c r="AK192">
        <v>0</v>
      </c>
      <c r="AL192">
        <v>0</v>
      </c>
      <c r="AM192">
        <v>0</v>
      </c>
      <c r="AN192">
        <v>22</v>
      </c>
      <c r="AO192">
        <v>1</v>
      </c>
      <c r="AP192">
        <v>22</v>
      </c>
      <c r="AQ192">
        <v>1</v>
      </c>
      <c r="AR192">
        <v>0</v>
      </c>
      <c r="AS192">
        <v>0</v>
      </c>
      <c r="AT192">
        <v>0</v>
      </c>
      <c r="AU192">
        <v>0</v>
      </c>
      <c r="AV192">
        <v>0</v>
      </c>
      <c r="AW192">
        <v>0</v>
      </c>
      <c r="AX192">
        <v>0</v>
      </c>
      <c r="AY192">
        <v>0</v>
      </c>
      <c r="AZ192">
        <v>0</v>
      </c>
      <c r="BA192">
        <v>0</v>
      </c>
      <c r="BB192">
        <v>0</v>
      </c>
      <c r="BC192">
        <v>0</v>
      </c>
      <c r="BD192">
        <v>0</v>
      </c>
      <c r="BE192">
        <v>0</v>
      </c>
      <c r="BF192">
        <v>0</v>
      </c>
      <c r="BG192">
        <v>0</v>
      </c>
      <c r="BH192">
        <v>5</v>
      </c>
      <c r="BI192">
        <v>1</v>
      </c>
      <c r="BJ192">
        <v>1</v>
      </c>
      <c r="BK192">
        <v>0</v>
      </c>
      <c r="BL192">
        <v>5</v>
      </c>
      <c r="BM192">
        <v>1</v>
      </c>
      <c r="BN192">
        <v>1</v>
      </c>
      <c r="BO192">
        <v>0</v>
      </c>
      <c r="BP192">
        <v>0</v>
      </c>
      <c r="BQ192">
        <v>0</v>
      </c>
      <c r="BR192">
        <v>0</v>
      </c>
      <c r="BS192">
        <v>0</v>
      </c>
      <c r="BT192">
        <v>0</v>
      </c>
      <c r="BU192">
        <v>0</v>
      </c>
      <c r="BV192">
        <v>0</v>
      </c>
      <c r="BW192">
        <v>0</v>
      </c>
      <c r="BX192">
        <v>17</v>
      </c>
      <c r="BY192">
        <v>0</v>
      </c>
      <c r="BZ192">
        <v>0</v>
      </c>
      <c r="CA192">
        <v>0</v>
      </c>
      <c r="CB192">
        <v>17</v>
      </c>
      <c r="CC192">
        <v>0</v>
      </c>
      <c r="CD192">
        <v>0</v>
      </c>
      <c r="CE192">
        <v>0</v>
      </c>
      <c r="CF192">
        <v>22</v>
      </c>
      <c r="CG192">
        <v>1</v>
      </c>
      <c r="CH192">
        <v>1</v>
      </c>
      <c r="CI192">
        <v>0</v>
      </c>
      <c r="CJ192">
        <v>22</v>
      </c>
      <c r="CK192">
        <v>1</v>
      </c>
      <c r="CL192">
        <v>1</v>
      </c>
      <c r="CM192">
        <v>0</v>
      </c>
      <c r="CN192">
        <v>0</v>
      </c>
      <c r="CO192">
        <v>0</v>
      </c>
      <c r="CP192">
        <v>0</v>
      </c>
      <c r="CQ192">
        <v>0</v>
      </c>
      <c r="CR192">
        <v>0</v>
      </c>
      <c r="CS192">
        <v>0</v>
      </c>
      <c r="CT192">
        <v>0</v>
      </c>
      <c r="CU192">
        <v>0</v>
      </c>
      <c r="CV192">
        <v>0</v>
      </c>
      <c r="CW192">
        <v>0</v>
      </c>
      <c r="CX192">
        <v>0</v>
      </c>
      <c r="CY192">
        <v>0</v>
      </c>
      <c r="CZ192">
        <v>0</v>
      </c>
      <c r="DA192">
        <v>0</v>
      </c>
      <c r="DB192">
        <v>1</v>
      </c>
      <c r="DC192">
        <v>0</v>
      </c>
      <c r="DD192">
        <v>0</v>
      </c>
      <c r="DE192">
        <v>0</v>
      </c>
      <c r="DF192">
        <v>1</v>
      </c>
      <c r="DG192">
        <v>0</v>
      </c>
      <c r="DH192">
        <v>0</v>
      </c>
      <c r="DI192">
        <v>0</v>
      </c>
      <c r="DJ192">
        <v>0</v>
      </c>
      <c r="DK192" s="664"/>
      <c r="DL192" s="398">
        <v>0</v>
      </c>
      <c r="DM192" s="303">
        <v>0</v>
      </c>
      <c r="DN192" s="303">
        <v>0</v>
      </c>
      <c r="DO192" s="393">
        <v>0</v>
      </c>
      <c r="DP192" s="303">
        <v>0</v>
      </c>
      <c r="DQ192" s="303">
        <v>0</v>
      </c>
      <c r="DR192" s="303">
        <v>0</v>
      </c>
      <c r="DS192" s="393">
        <v>0</v>
      </c>
      <c r="DT192" s="303">
        <v>0</v>
      </c>
      <c r="DU192" s="303">
        <v>0</v>
      </c>
      <c r="DV192" s="303">
        <v>0</v>
      </c>
      <c r="DW192" s="303">
        <v>0</v>
      </c>
      <c r="DX192" s="303">
        <v>0</v>
      </c>
      <c r="DY192" s="303">
        <v>0</v>
      </c>
      <c r="DZ192" s="303">
        <v>0</v>
      </c>
      <c r="EA192" s="303">
        <v>0</v>
      </c>
      <c r="EB192" s="303">
        <v>0</v>
      </c>
      <c r="EC192" s="303">
        <v>0</v>
      </c>
      <c r="ED192" s="398">
        <v>0</v>
      </c>
      <c r="EE192" s="303">
        <v>0</v>
      </c>
      <c r="EF192" s="303">
        <v>0</v>
      </c>
      <c r="EG192" s="393">
        <v>0</v>
      </c>
      <c r="EH192" s="910">
        <v>0</v>
      </c>
      <c r="EI192" s="398">
        <v>23</v>
      </c>
      <c r="EJ192" s="393" t="b">
        <v>1</v>
      </c>
      <c r="EK192" s="971">
        <v>22</v>
      </c>
      <c r="EL192" s="971">
        <v>0</v>
      </c>
      <c r="EM192" s="396">
        <v>0</v>
      </c>
      <c r="EN192" s="396">
        <v>0</v>
      </c>
      <c r="EO192" s="396">
        <v>0</v>
      </c>
      <c r="EP192" s="971">
        <v>23</v>
      </c>
      <c r="EQ192" s="396">
        <v>0</v>
      </c>
      <c r="ER192" s="396">
        <v>1</v>
      </c>
      <c r="ES192" s="396">
        <v>0</v>
      </c>
      <c r="ET192" s="664"/>
      <c r="EU192" s="303"/>
      <c r="EV192" s="396" t="s">
        <v>498</v>
      </c>
      <c r="EW192" s="396" t="s">
        <v>449</v>
      </c>
      <c r="EX192" s="396" t="s">
        <v>343</v>
      </c>
      <c r="EY192" s="396">
        <v>23</v>
      </c>
      <c r="EZ192" s="396" t="s">
        <v>12</v>
      </c>
      <c r="FA192" s="396" t="s">
        <v>232</v>
      </c>
      <c r="FB192" s="396" t="s">
        <v>9</v>
      </c>
      <c r="FC192" s="396" t="s">
        <v>232</v>
      </c>
      <c r="FD192" s="396" t="s">
        <v>358</v>
      </c>
    </row>
    <row r="193" spans="1:160" customFormat="1">
      <c r="A193">
        <v>3000</v>
      </c>
      <c r="B193">
        <v>1</v>
      </c>
      <c r="H193">
        <v>700</v>
      </c>
      <c r="I193">
        <v>41</v>
      </c>
      <c r="J193">
        <v>0</v>
      </c>
      <c r="K193">
        <v>1</v>
      </c>
      <c r="L193">
        <v>1</v>
      </c>
      <c r="M193">
        <v>0</v>
      </c>
      <c r="N193" s="1250" t="s">
        <v>509</v>
      </c>
      <c r="O193" s="1250">
        <v>0</v>
      </c>
      <c r="P193">
        <v>0</v>
      </c>
      <c r="Q193">
        <v>3</v>
      </c>
      <c r="R193">
        <v>0</v>
      </c>
      <c r="S193">
        <v>3</v>
      </c>
      <c r="T193">
        <v>0</v>
      </c>
      <c r="U193">
        <v>0</v>
      </c>
      <c r="V193">
        <v>0</v>
      </c>
      <c r="W193">
        <v>0</v>
      </c>
      <c r="X193">
        <v>0</v>
      </c>
      <c r="Y193">
        <v>3</v>
      </c>
      <c r="Z193">
        <v>0</v>
      </c>
      <c r="AA193">
        <v>3</v>
      </c>
      <c r="AB193">
        <v>0</v>
      </c>
      <c r="AC193">
        <v>0</v>
      </c>
      <c r="AD193">
        <v>0</v>
      </c>
      <c r="AE193">
        <v>0</v>
      </c>
      <c r="AF193">
        <v>0</v>
      </c>
      <c r="AG193">
        <v>0</v>
      </c>
      <c r="AH193">
        <v>0</v>
      </c>
      <c r="AI193">
        <v>0</v>
      </c>
      <c r="AJ193">
        <v>0</v>
      </c>
      <c r="AK193">
        <v>0</v>
      </c>
      <c r="AL193">
        <v>0</v>
      </c>
      <c r="AM193">
        <v>0</v>
      </c>
      <c r="AN193">
        <v>0</v>
      </c>
      <c r="AO193">
        <v>3</v>
      </c>
      <c r="AP193">
        <v>0</v>
      </c>
      <c r="AQ193">
        <v>3</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3</v>
      </c>
      <c r="BK193">
        <v>0</v>
      </c>
      <c r="BL193">
        <v>0</v>
      </c>
      <c r="BM193">
        <v>0</v>
      </c>
      <c r="BN193">
        <v>3</v>
      </c>
      <c r="BO193">
        <v>0</v>
      </c>
      <c r="BP193">
        <v>0</v>
      </c>
      <c r="BQ193">
        <v>0</v>
      </c>
      <c r="BR193">
        <v>0</v>
      </c>
      <c r="BS193">
        <v>0</v>
      </c>
      <c r="BT193">
        <v>0</v>
      </c>
      <c r="BU193">
        <v>0</v>
      </c>
      <c r="BV193">
        <v>0</v>
      </c>
      <c r="BW193">
        <v>0</v>
      </c>
      <c r="BX193">
        <v>0</v>
      </c>
      <c r="BY193">
        <v>0</v>
      </c>
      <c r="BZ193">
        <v>0</v>
      </c>
      <c r="CA193">
        <v>0</v>
      </c>
      <c r="CB193">
        <v>0</v>
      </c>
      <c r="CC193">
        <v>0</v>
      </c>
      <c r="CD193">
        <v>0</v>
      </c>
      <c r="CE193">
        <v>0</v>
      </c>
      <c r="CF193">
        <v>0</v>
      </c>
      <c r="CG193">
        <v>0</v>
      </c>
      <c r="CH193">
        <v>3</v>
      </c>
      <c r="CI193">
        <v>0</v>
      </c>
      <c r="CJ193">
        <v>0</v>
      </c>
      <c r="CK193">
        <v>0</v>
      </c>
      <c r="CL193">
        <v>3</v>
      </c>
      <c r="CM193">
        <v>0</v>
      </c>
      <c r="CN193">
        <v>0</v>
      </c>
      <c r="CO193">
        <v>0</v>
      </c>
      <c r="CP193">
        <v>0</v>
      </c>
      <c r="CQ193">
        <v>0</v>
      </c>
      <c r="CR193">
        <v>0</v>
      </c>
      <c r="CS193">
        <v>0</v>
      </c>
      <c r="CT193">
        <v>0</v>
      </c>
      <c r="CU193">
        <v>0</v>
      </c>
      <c r="CV193">
        <v>0</v>
      </c>
      <c r="CW193">
        <v>0</v>
      </c>
      <c r="CX193">
        <v>0</v>
      </c>
      <c r="CY193">
        <v>0</v>
      </c>
      <c r="CZ193">
        <v>0</v>
      </c>
      <c r="DA193">
        <v>0</v>
      </c>
      <c r="DB193">
        <v>1</v>
      </c>
      <c r="DC193">
        <v>0</v>
      </c>
      <c r="DD193">
        <v>0</v>
      </c>
      <c r="DE193">
        <v>0</v>
      </c>
      <c r="DF193">
        <v>1</v>
      </c>
      <c r="DG193">
        <v>1</v>
      </c>
      <c r="DH193">
        <v>0</v>
      </c>
      <c r="DI193">
        <v>0</v>
      </c>
      <c r="DJ193">
        <v>0</v>
      </c>
      <c r="DK193" s="664"/>
      <c r="DL193" s="398">
        <v>0</v>
      </c>
      <c r="DM193" s="303">
        <v>0</v>
      </c>
      <c r="DN193" s="303">
        <v>0</v>
      </c>
      <c r="DO193" s="393">
        <v>0</v>
      </c>
      <c r="DP193" s="303">
        <v>0</v>
      </c>
      <c r="DQ193" s="303">
        <v>0</v>
      </c>
      <c r="DR193" s="303">
        <v>0</v>
      </c>
      <c r="DS193" s="393">
        <v>0</v>
      </c>
      <c r="DT193" s="303">
        <v>0</v>
      </c>
      <c r="DU193" s="303">
        <v>0</v>
      </c>
      <c r="DV193" s="303">
        <v>0</v>
      </c>
      <c r="DW193" s="303">
        <v>0</v>
      </c>
      <c r="DX193" s="303">
        <v>0</v>
      </c>
      <c r="DY193" s="303">
        <v>0</v>
      </c>
      <c r="DZ193" s="303">
        <v>0</v>
      </c>
      <c r="EA193" s="303">
        <v>0</v>
      </c>
      <c r="EB193" s="303">
        <v>0</v>
      </c>
      <c r="EC193" s="303">
        <v>0</v>
      </c>
      <c r="ED193" s="398">
        <v>0</v>
      </c>
      <c r="EE193" s="303">
        <v>0</v>
      </c>
      <c r="EF193" s="303">
        <v>0</v>
      </c>
      <c r="EG193" s="393">
        <v>0</v>
      </c>
      <c r="EH193" s="910">
        <v>0</v>
      </c>
      <c r="EI193" s="398">
        <v>3</v>
      </c>
      <c r="EJ193" s="393" t="b">
        <v>1</v>
      </c>
      <c r="EK193" s="971">
        <v>2</v>
      </c>
      <c r="EL193" s="971">
        <v>0</v>
      </c>
      <c r="EM193" s="396">
        <v>0</v>
      </c>
      <c r="EN193" s="396">
        <v>0</v>
      </c>
      <c r="EO193" s="396">
        <v>0</v>
      </c>
      <c r="EP193" s="971">
        <v>3</v>
      </c>
      <c r="EQ193" s="396">
        <v>0</v>
      </c>
      <c r="ER193" s="396">
        <v>1</v>
      </c>
      <c r="ES193" s="396">
        <v>0</v>
      </c>
      <c r="ET193" s="664"/>
      <c r="EU193" s="303"/>
      <c r="EV193" s="396" t="s">
        <v>509</v>
      </c>
      <c r="EW193" s="396" t="s">
        <v>449</v>
      </c>
      <c r="EX193" s="396" t="s">
        <v>343</v>
      </c>
      <c r="EY193" s="396">
        <v>3</v>
      </c>
      <c r="EZ193" s="396" t="s">
        <v>11</v>
      </c>
      <c r="FA193" s="396" t="s">
        <v>232</v>
      </c>
      <c r="FB193" s="396" t="s">
        <v>9</v>
      </c>
      <c r="FC193" s="396" t="s">
        <v>232</v>
      </c>
      <c r="FD193" s="396" t="s">
        <v>358</v>
      </c>
    </row>
    <row r="194" spans="1:160" customFormat="1">
      <c r="A194">
        <v>3001</v>
      </c>
      <c r="B194">
        <v>1</v>
      </c>
      <c r="H194">
        <v>700</v>
      </c>
      <c r="I194">
        <v>43</v>
      </c>
      <c r="J194">
        <v>1</v>
      </c>
      <c r="K194">
        <v>0</v>
      </c>
      <c r="L194">
        <v>1</v>
      </c>
      <c r="M194">
        <v>0</v>
      </c>
      <c r="N194" s="1250" t="s">
        <v>482</v>
      </c>
      <c r="O194" s="1250">
        <v>0</v>
      </c>
      <c r="P194">
        <v>18</v>
      </c>
      <c r="Q194">
        <v>6</v>
      </c>
      <c r="R194">
        <v>20</v>
      </c>
      <c r="S194">
        <v>7</v>
      </c>
      <c r="T194">
        <v>0</v>
      </c>
      <c r="U194">
        <v>1</v>
      </c>
      <c r="V194">
        <v>0</v>
      </c>
      <c r="W194">
        <v>1</v>
      </c>
      <c r="X194">
        <v>18</v>
      </c>
      <c r="Y194">
        <v>7</v>
      </c>
      <c r="Z194">
        <v>20</v>
      </c>
      <c r="AA194">
        <v>8</v>
      </c>
      <c r="AB194">
        <v>3</v>
      </c>
      <c r="AC194">
        <v>0</v>
      </c>
      <c r="AD194">
        <v>8</v>
      </c>
      <c r="AE194">
        <v>0</v>
      </c>
      <c r="AF194">
        <v>0</v>
      </c>
      <c r="AG194">
        <v>0</v>
      </c>
      <c r="AH194">
        <v>0</v>
      </c>
      <c r="AI194">
        <v>0</v>
      </c>
      <c r="AJ194">
        <v>0</v>
      </c>
      <c r="AK194">
        <v>0</v>
      </c>
      <c r="AL194">
        <v>0</v>
      </c>
      <c r="AM194">
        <v>1</v>
      </c>
      <c r="AN194">
        <v>21</v>
      </c>
      <c r="AO194">
        <v>7</v>
      </c>
      <c r="AP194">
        <v>28</v>
      </c>
      <c r="AQ194">
        <v>9</v>
      </c>
      <c r="AR194">
        <v>0</v>
      </c>
      <c r="AS194">
        <v>0</v>
      </c>
      <c r="AT194">
        <v>0</v>
      </c>
      <c r="AU194">
        <v>0</v>
      </c>
      <c r="AV194">
        <v>0</v>
      </c>
      <c r="AW194">
        <v>0</v>
      </c>
      <c r="AX194">
        <v>0</v>
      </c>
      <c r="AY194">
        <v>0</v>
      </c>
      <c r="AZ194">
        <v>0</v>
      </c>
      <c r="BA194">
        <v>0</v>
      </c>
      <c r="BB194">
        <v>0</v>
      </c>
      <c r="BC194">
        <v>0</v>
      </c>
      <c r="BD194">
        <v>0</v>
      </c>
      <c r="BE194">
        <v>0</v>
      </c>
      <c r="BF194">
        <v>0</v>
      </c>
      <c r="BG194">
        <v>0</v>
      </c>
      <c r="BH194">
        <v>2</v>
      </c>
      <c r="BI194">
        <v>0</v>
      </c>
      <c r="BJ194">
        <v>7</v>
      </c>
      <c r="BK194">
        <v>1</v>
      </c>
      <c r="BL194">
        <v>2</v>
      </c>
      <c r="BM194">
        <v>0</v>
      </c>
      <c r="BN194">
        <v>8</v>
      </c>
      <c r="BO194">
        <v>1</v>
      </c>
      <c r="BP194">
        <v>0</v>
      </c>
      <c r="BQ194">
        <v>0</v>
      </c>
      <c r="BR194">
        <v>0</v>
      </c>
      <c r="BS194">
        <v>0</v>
      </c>
      <c r="BT194">
        <v>0</v>
      </c>
      <c r="BU194">
        <v>0</v>
      </c>
      <c r="BV194">
        <v>0</v>
      </c>
      <c r="BW194">
        <v>0</v>
      </c>
      <c r="BX194">
        <v>16</v>
      </c>
      <c r="BY194">
        <v>0</v>
      </c>
      <c r="BZ194">
        <v>0</v>
      </c>
      <c r="CA194">
        <v>0</v>
      </c>
      <c r="CB194">
        <v>18</v>
      </c>
      <c r="CC194">
        <v>0</v>
      </c>
      <c r="CD194">
        <v>0</v>
      </c>
      <c r="CE194">
        <v>0</v>
      </c>
      <c r="CF194">
        <v>18</v>
      </c>
      <c r="CG194">
        <v>0</v>
      </c>
      <c r="CH194">
        <v>7</v>
      </c>
      <c r="CI194">
        <v>1</v>
      </c>
      <c r="CJ194">
        <v>20</v>
      </c>
      <c r="CK194">
        <v>0</v>
      </c>
      <c r="CL194">
        <v>8</v>
      </c>
      <c r="CM194">
        <v>1</v>
      </c>
      <c r="CN194">
        <v>15</v>
      </c>
      <c r="CO194">
        <v>6</v>
      </c>
      <c r="CP194">
        <v>6</v>
      </c>
      <c r="CQ194">
        <v>0</v>
      </c>
      <c r="CR194">
        <v>0.75</v>
      </c>
      <c r="CS194">
        <v>1</v>
      </c>
      <c r="CT194">
        <v>0</v>
      </c>
      <c r="CU194">
        <v>0</v>
      </c>
      <c r="CV194">
        <v>0</v>
      </c>
      <c r="CW194">
        <v>0</v>
      </c>
      <c r="CX194">
        <v>0</v>
      </c>
      <c r="CY194">
        <v>0</v>
      </c>
      <c r="CZ194">
        <v>1</v>
      </c>
      <c r="DA194">
        <v>0</v>
      </c>
      <c r="DB194">
        <v>8</v>
      </c>
      <c r="DC194">
        <v>0</v>
      </c>
      <c r="DD194">
        <v>0</v>
      </c>
      <c r="DE194">
        <v>1</v>
      </c>
      <c r="DF194">
        <v>0</v>
      </c>
      <c r="DG194">
        <v>0</v>
      </c>
      <c r="DH194">
        <v>0</v>
      </c>
      <c r="DI194">
        <v>0</v>
      </c>
      <c r="DJ194">
        <v>0</v>
      </c>
      <c r="DK194" s="664"/>
      <c r="DL194" s="398">
        <v>0</v>
      </c>
      <c r="DM194" s="303">
        <v>0</v>
      </c>
      <c r="DN194" s="303">
        <v>0</v>
      </c>
      <c r="DO194" s="393">
        <v>0</v>
      </c>
      <c r="DP194" s="303">
        <v>0</v>
      </c>
      <c r="DQ194" s="303">
        <v>0</v>
      </c>
      <c r="DR194" s="303">
        <v>0</v>
      </c>
      <c r="DS194" s="393">
        <v>0</v>
      </c>
      <c r="DT194" s="303">
        <v>0</v>
      </c>
      <c r="DU194" s="303">
        <v>0</v>
      </c>
      <c r="DV194" s="303">
        <v>0</v>
      </c>
      <c r="DW194" s="303">
        <v>0</v>
      </c>
      <c r="DX194" s="303">
        <v>0</v>
      </c>
      <c r="DY194" s="303">
        <v>0</v>
      </c>
      <c r="DZ194" s="303">
        <v>0</v>
      </c>
      <c r="EA194" s="303">
        <v>0</v>
      </c>
      <c r="EB194" s="303">
        <v>0</v>
      </c>
      <c r="EC194" s="303">
        <v>0</v>
      </c>
      <c r="ED194" s="398">
        <v>0</v>
      </c>
      <c r="EE194" s="303">
        <v>0</v>
      </c>
      <c r="EF194" s="303">
        <v>0</v>
      </c>
      <c r="EG194" s="393">
        <v>0</v>
      </c>
      <c r="EH194" s="910">
        <v>0</v>
      </c>
      <c r="EI194" s="398">
        <v>28</v>
      </c>
      <c r="EJ194" s="393" t="b">
        <v>0</v>
      </c>
      <c r="EK194" s="971">
        <v>28</v>
      </c>
      <c r="EL194" s="971">
        <v>37</v>
      </c>
      <c r="EM194" s="396">
        <v>0</v>
      </c>
      <c r="EN194" s="396">
        <v>1</v>
      </c>
      <c r="EO194" s="396">
        <v>0</v>
      </c>
      <c r="EP194" s="971">
        <v>37</v>
      </c>
      <c r="EQ194" s="396">
        <v>0</v>
      </c>
      <c r="ER194" s="396">
        <v>1</v>
      </c>
      <c r="ES194" s="396">
        <v>0</v>
      </c>
      <c r="ET194" s="664"/>
      <c r="EU194" s="303"/>
      <c r="EV194" s="396" t="s">
        <v>482</v>
      </c>
      <c r="EW194" s="396" t="s">
        <v>449</v>
      </c>
      <c r="EX194" s="396" t="s">
        <v>343</v>
      </c>
      <c r="EY194" s="396">
        <v>37</v>
      </c>
      <c r="EZ194" s="396" t="s">
        <v>12</v>
      </c>
      <c r="FA194" s="396" t="s">
        <v>232</v>
      </c>
      <c r="FB194" s="396" t="s">
        <v>9</v>
      </c>
      <c r="FC194" s="396" t="s">
        <v>232</v>
      </c>
      <c r="FD194" s="396" t="s">
        <v>358</v>
      </c>
    </row>
    <row r="195" spans="1:160" customFormat="1">
      <c r="A195">
        <v>3002</v>
      </c>
      <c r="B195">
        <v>1</v>
      </c>
      <c r="H195">
        <v>700</v>
      </c>
      <c r="I195">
        <v>41</v>
      </c>
      <c r="J195">
        <v>1</v>
      </c>
      <c r="K195">
        <v>0</v>
      </c>
      <c r="L195">
        <v>1</v>
      </c>
      <c r="M195">
        <v>0</v>
      </c>
      <c r="N195" s="1250" t="s">
        <v>498</v>
      </c>
      <c r="O195" s="1250">
        <v>0</v>
      </c>
      <c r="P195">
        <v>73</v>
      </c>
      <c r="Q195">
        <v>6</v>
      </c>
      <c r="R195">
        <v>86</v>
      </c>
      <c r="S195">
        <v>7</v>
      </c>
      <c r="T195">
        <v>2</v>
      </c>
      <c r="U195">
        <v>2</v>
      </c>
      <c r="V195">
        <v>2</v>
      </c>
      <c r="W195">
        <v>2</v>
      </c>
      <c r="X195">
        <v>75</v>
      </c>
      <c r="Y195">
        <v>8</v>
      </c>
      <c r="Z195">
        <v>88</v>
      </c>
      <c r="AA195">
        <v>9</v>
      </c>
      <c r="AB195">
        <v>3</v>
      </c>
      <c r="AC195">
        <v>0</v>
      </c>
      <c r="AD195">
        <v>2</v>
      </c>
      <c r="AE195">
        <v>0</v>
      </c>
      <c r="AF195">
        <v>0</v>
      </c>
      <c r="AG195">
        <v>0</v>
      </c>
      <c r="AH195">
        <v>0</v>
      </c>
      <c r="AI195">
        <v>0</v>
      </c>
      <c r="AJ195">
        <v>0</v>
      </c>
      <c r="AK195">
        <v>0</v>
      </c>
      <c r="AL195">
        <v>0</v>
      </c>
      <c r="AM195">
        <v>0</v>
      </c>
      <c r="AN195">
        <v>78</v>
      </c>
      <c r="AO195">
        <v>8</v>
      </c>
      <c r="AP195">
        <v>90</v>
      </c>
      <c r="AQ195">
        <v>9</v>
      </c>
      <c r="AR195">
        <v>0</v>
      </c>
      <c r="AS195">
        <v>0</v>
      </c>
      <c r="AT195">
        <v>0</v>
      </c>
      <c r="AU195">
        <v>0</v>
      </c>
      <c r="AV195">
        <v>0</v>
      </c>
      <c r="AW195">
        <v>0</v>
      </c>
      <c r="AX195">
        <v>0</v>
      </c>
      <c r="AY195">
        <v>0</v>
      </c>
      <c r="AZ195">
        <v>0</v>
      </c>
      <c r="BA195">
        <v>0</v>
      </c>
      <c r="BB195">
        <v>0</v>
      </c>
      <c r="BC195">
        <v>0</v>
      </c>
      <c r="BD195">
        <v>0</v>
      </c>
      <c r="BE195">
        <v>0</v>
      </c>
      <c r="BF195">
        <v>0</v>
      </c>
      <c r="BG195">
        <v>0</v>
      </c>
      <c r="BH195">
        <v>29</v>
      </c>
      <c r="BI195">
        <v>2</v>
      </c>
      <c r="BJ195">
        <v>8</v>
      </c>
      <c r="BK195">
        <v>2</v>
      </c>
      <c r="BL195">
        <v>34</v>
      </c>
      <c r="BM195">
        <v>2</v>
      </c>
      <c r="BN195">
        <v>9</v>
      </c>
      <c r="BO195">
        <v>2</v>
      </c>
      <c r="BP195">
        <v>0</v>
      </c>
      <c r="BQ195">
        <v>0</v>
      </c>
      <c r="BR195">
        <v>0</v>
      </c>
      <c r="BS195">
        <v>0</v>
      </c>
      <c r="BT195">
        <v>0</v>
      </c>
      <c r="BU195">
        <v>0</v>
      </c>
      <c r="BV195">
        <v>0</v>
      </c>
      <c r="BW195">
        <v>0</v>
      </c>
      <c r="BX195">
        <v>46</v>
      </c>
      <c r="BY195">
        <v>0</v>
      </c>
      <c r="BZ195">
        <v>0</v>
      </c>
      <c r="CA195">
        <v>0</v>
      </c>
      <c r="CB195">
        <v>54</v>
      </c>
      <c r="CC195">
        <v>0</v>
      </c>
      <c r="CD195">
        <v>0</v>
      </c>
      <c r="CE195">
        <v>0</v>
      </c>
      <c r="CF195">
        <v>75</v>
      </c>
      <c r="CG195">
        <v>2</v>
      </c>
      <c r="CH195">
        <v>8</v>
      </c>
      <c r="CI195">
        <v>2</v>
      </c>
      <c r="CJ195">
        <v>88</v>
      </c>
      <c r="CK195">
        <v>2</v>
      </c>
      <c r="CL195">
        <v>9</v>
      </c>
      <c r="CM195">
        <v>2</v>
      </c>
      <c r="CN195">
        <v>15</v>
      </c>
      <c r="CO195">
        <v>2</v>
      </c>
      <c r="CP195">
        <v>2</v>
      </c>
      <c r="CQ195">
        <v>0</v>
      </c>
      <c r="CR195">
        <v>0.19767441860465115</v>
      </c>
      <c r="CS195">
        <v>15</v>
      </c>
      <c r="CT195">
        <v>0</v>
      </c>
      <c r="CU195">
        <v>0</v>
      </c>
      <c r="CV195">
        <v>0</v>
      </c>
      <c r="CW195">
        <v>0</v>
      </c>
      <c r="CX195">
        <v>0</v>
      </c>
      <c r="CY195">
        <v>0</v>
      </c>
      <c r="CZ195">
        <v>0</v>
      </c>
      <c r="DA195">
        <v>0</v>
      </c>
      <c r="DB195">
        <v>20</v>
      </c>
      <c r="DC195">
        <v>0</v>
      </c>
      <c r="DD195">
        <v>0</v>
      </c>
      <c r="DE195">
        <v>0</v>
      </c>
      <c r="DF195">
        <v>0</v>
      </c>
      <c r="DG195">
        <v>0</v>
      </c>
      <c r="DH195">
        <v>0</v>
      </c>
      <c r="DI195">
        <v>0</v>
      </c>
      <c r="DJ195">
        <v>0</v>
      </c>
      <c r="DK195" s="664"/>
      <c r="DL195" s="398">
        <v>0</v>
      </c>
      <c r="DM195" s="303">
        <v>0</v>
      </c>
      <c r="DN195" s="303">
        <v>0</v>
      </c>
      <c r="DO195" s="393">
        <v>0</v>
      </c>
      <c r="DP195" s="303">
        <v>0</v>
      </c>
      <c r="DQ195" s="303">
        <v>0</v>
      </c>
      <c r="DR195" s="303">
        <v>0</v>
      </c>
      <c r="DS195" s="393">
        <v>0</v>
      </c>
      <c r="DT195" s="303">
        <v>0</v>
      </c>
      <c r="DU195" s="303">
        <v>0</v>
      </c>
      <c r="DV195" s="303">
        <v>0</v>
      </c>
      <c r="DW195" s="303">
        <v>0</v>
      </c>
      <c r="DX195" s="303">
        <v>0</v>
      </c>
      <c r="DY195" s="303">
        <v>0</v>
      </c>
      <c r="DZ195" s="303">
        <v>0</v>
      </c>
      <c r="EA195" s="303">
        <v>0</v>
      </c>
      <c r="EB195" s="303">
        <v>0</v>
      </c>
      <c r="EC195" s="303">
        <v>0</v>
      </c>
      <c r="ED195" s="398">
        <v>0</v>
      </c>
      <c r="EE195" s="303">
        <v>0</v>
      </c>
      <c r="EF195" s="303">
        <v>0</v>
      </c>
      <c r="EG195" s="393">
        <v>0</v>
      </c>
      <c r="EH195" s="910">
        <v>0</v>
      </c>
      <c r="EI195" s="398">
        <v>86</v>
      </c>
      <c r="EJ195" s="393" t="b">
        <v>0</v>
      </c>
      <c r="EK195" s="971">
        <v>64</v>
      </c>
      <c r="EL195" s="971">
        <v>99</v>
      </c>
      <c r="EM195" s="396">
        <v>1</v>
      </c>
      <c r="EN195" s="396">
        <v>0</v>
      </c>
      <c r="EO195" s="396">
        <v>0</v>
      </c>
      <c r="EP195" s="971">
        <v>99</v>
      </c>
      <c r="EQ195" s="396">
        <v>1</v>
      </c>
      <c r="ER195" s="396">
        <v>0</v>
      </c>
      <c r="ES195" s="396">
        <v>0</v>
      </c>
      <c r="ET195" s="664"/>
      <c r="EU195" s="303"/>
      <c r="EV195" s="396" t="s">
        <v>498</v>
      </c>
      <c r="EW195" s="396" t="s">
        <v>449</v>
      </c>
      <c r="EX195" s="396" t="s">
        <v>343</v>
      </c>
      <c r="EY195" s="396">
        <v>99</v>
      </c>
      <c r="EZ195" s="396" t="s">
        <v>12</v>
      </c>
      <c r="FA195" s="396" t="s">
        <v>232</v>
      </c>
      <c r="FB195" s="396" t="s">
        <v>9</v>
      </c>
      <c r="FC195" s="396" t="s">
        <v>232</v>
      </c>
      <c r="FD195" s="396" t="s">
        <v>358</v>
      </c>
    </row>
    <row r="196" spans="1:160" customFormat="1">
      <c r="A196">
        <v>3003</v>
      </c>
      <c r="B196">
        <v>1</v>
      </c>
      <c r="H196">
        <v>700</v>
      </c>
      <c r="I196">
        <v>42</v>
      </c>
      <c r="J196">
        <v>1</v>
      </c>
      <c r="K196">
        <v>0</v>
      </c>
      <c r="L196">
        <v>1</v>
      </c>
      <c r="M196">
        <v>0</v>
      </c>
      <c r="N196" s="1250" t="s">
        <v>498</v>
      </c>
      <c r="O196" s="1250">
        <v>0</v>
      </c>
      <c r="P196">
        <v>37</v>
      </c>
      <c r="Q196">
        <v>2</v>
      </c>
      <c r="R196">
        <v>41</v>
      </c>
      <c r="S196">
        <v>4</v>
      </c>
      <c r="T196">
        <v>0</v>
      </c>
      <c r="U196">
        <v>1</v>
      </c>
      <c r="V196">
        <v>0</v>
      </c>
      <c r="W196">
        <v>1</v>
      </c>
      <c r="X196">
        <v>37</v>
      </c>
      <c r="Y196">
        <v>3</v>
      </c>
      <c r="Z196">
        <v>41</v>
      </c>
      <c r="AA196">
        <v>5</v>
      </c>
      <c r="AB196">
        <v>0</v>
      </c>
      <c r="AC196">
        <v>0</v>
      </c>
      <c r="AD196">
        <v>0</v>
      </c>
      <c r="AE196">
        <v>0</v>
      </c>
      <c r="AF196">
        <v>0</v>
      </c>
      <c r="AG196">
        <v>0</v>
      </c>
      <c r="AH196">
        <v>0</v>
      </c>
      <c r="AI196">
        <v>0</v>
      </c>
      <c r="AJ196">
        <v>0</v>
      </c>
      <c r="AK196">
        <v>0</v>
      </c>
      <c r="AL196">
        <v>0</v>
      </c>
      <c r="AM196">
        <v>0</v>
      </c>
      <c r="AN196">
        <v>37</v>
      </c>
      <c r="AO196">
        <v>3</v>
      </c>
      <c r="AP196">
        <v>41</v>
      </c>
      <c r="AQ196">
        <v>5</v>
      </c>
      <c r="AR196">
        <v>1</v>
      </c>
      <c r="AS196">
        <v>0</v>
      </c>
      <c r="AT196">
        <v>0</v>
      </c>
      <c r="AU196">
        <v>0</v>
      </c>
      <c r="AV196">
        <v>1</v>
      </c>
      <c r="AW196">
        <v>0</v>
      </c>
      <c r="AX196">
        <v>0</v>
      </c>
      <c r="AY196">
        <v>0</v>
      </c>
      <c r="AZ196">
        <v>0</v>
      </c>
      <c r="BA196">
        <v>0</v>
      </c>
      <c r="BB196">
        <v>0</v>
      </c>
      <c r="BC196">
        <v>0</v>
      </c>
      <c r="BD196">
        <v>1</v>
      </c>
      <c r="BE196">
        <v>0</v>
      </c>
      <c r="BF196">
        <v>0</v>
      </c>
      <c r="BG196">
        <v>0</v>
      </c>
      <c r="BH196">
        <v>2</v>
      </c>
      <c r="BI196">
        <v>0</v>
      </c>
      <c r="BJ196">
        <v>2</v>
      </c>
      <c r="BK196">
        <v>0</v>
      </c>
      <c r="BL196">
        <v>1</v>
      </c>
      <c r="BM196">
        <v>0</v>
      </c>
      <c r="BN196">
        <v>4</v>
      </c>
      <c r="BO196">
        <v>0</v>
      </c>
      <c r="BP196">
        <v>0</v>
      </c>
      <c r="BQ196">
        <v>0</v>
      </c>
      <c r="BR196">
        <v>0</v>
      </c>
      <c r="BS196">
        <v>0</v>
      </c>
      <c r="BT196">
        <v>0</v>
      </c>
      <c r="BU196">
        <v>0</v>
      </c>
      <c r="BV196">
        <v>0</v>
      </c>
      <c r="BW196">
        <v>0</v>
      </c>
      <c r="BX196">
        <v>34</v>
      </c>
      <c r="BY196">
        <v>0</v>
      </c>
      <c r="BZ196">
        <v>1</v>
      </c>
      <c r="CA196">
        <v>1</v>
      </c>
      <c r="CB196">
        <v>38</v>
      </c>
      <c r="CC196">
        <v>0</v>
      </c>
      <c r="CD196">
        <v>1</v>
      </c>
      <c r="CE196">
        <v>1</v>
      </c>
      <c r="CF196">
        <v>37</v>
      </c>
      <c r="CG196">
        <v>0</v>
      </c>
      <c r="CH196">
        <v>3</v>
      </c>
      <c r="CI196">
        <v>1</v>
      </c>
      <c r="CJ196">
        <v>41</v>
      </c>
      <c r="CK196">
        <v>0</v>
      </c>
      <c r="CL196">
        <v>5</v>
      </c>
      <c r="CM196">
        <v>1</v>
      </c>
      <c r="CN196">
        <v>22</v>
      </c>
      <c r="CO196">
        <v>16</v>
      </c>
      <c r="CP196">
        <v>16</v>
      </c>
      <c r="CQ196">
        <v>0</v>
      </c>
      <c r="CR196">
        <v>0.95</v>
      </c>
      <c r="CS196">
        <v>7</v>
      </c>
      <c r="CT196">
        <v>1</v>
      </c>
      <c r="CU196">
        <v>0</v>
      </c>
      <c r="CV196">
        <v>0</v>
      </c>
      <c r="CW196">
        <v>0</v>
      </c>
      <c r="CX196">
        <v>0</v>
      </c>
      <c r="CY196">
        <v>0</v>
      </c>
      <c r="CZ196">
        <v>0</v>
      </c>
      <c r="DA196">
        <v>0</v>
      </c>
      <c r="DB196">
        <v>11</v>
      </c>
      <c r="DC196">
        <v>0</v>
      </c>
      <c r="DD196">
        <v>0</v>
      </c>
      <c r="DE196">
        <v>1</v>
      </c>
      <c r="DF196">
        <v>0</v>
      </c>
      <c r="DG196">
        <v>1</v>
      </c>
      <c r="DH196">
        <v>0</v>
      </c>
      <c r="DI196">
        <v>0</v>
      </c>
      <c r="DJ196">
        <v>0</v>
      </c>
      <c r="DK196" s="664"/>
      <c r="DL196" s="398">
        <v>0</v>
      </c>
      <c r="DM196" s="303">
        <v>0</v>
      </c>
      <c r="DN196" s="303">
        <v>0</v>
      </c>
      <c r="DO196" s="393">
        <v>0</v>
      </c>
      <c r="DP196" s="303">
        <v>0</v>
      </c>
      <c r="DQ196" s="303">
        <v>0</v>
      </c>
      <c r="DR196" s="303">
        <v>0</v>
      </c>
      <c r="DS196" s="393">
        <v>0</v>
      </c>
      <c r="DT196" s="303">
        <v>0</v>
      </c>
      <c r="DU196" s="303">
        <v>0</v>
      </c>
      <c r="DV196" s="303">
        <v>0</v>
      </c>
      <c r="DW196" s="303">
        <v>0</v>
      </c>
      <c r="DX196" s="303">
        <v>0</v>
      </c>
      <c r="DY196" s="303">
        <v>0</v>
      </c>
      <c r="DZ196" s="303">
        <v>0</v>
      </c>
      <c r="EA196" s="303">
        <v>0</v>
      </c>
      <c r="EB196" s="303">
        <v>0</v>
      </c>
      <c r="EC196" s="303">
        <v>0</v>
      </c>
      <c r="ED196" s="398">
        <v>0</v>
      </c>
      <c r="EE196" s="303">
        <v>0</v>
      </c>
      <c r="EF196" s="303">
        <v>0</v>
      </c>
      <c r="EG196" s="393">
        <v>0</v>
      </c>
      <c r="EH196" s="910">
        <v>0</v>
      </c>
      <c r="EI196" s="398">
        <v>40</v>
      </c>
      <c r="EJ196" s="393" t="b">
        <v>0</v>
      </c>
      <c r="EK196" s="971">
        <v>28</v>
      </c>
      <c r="EL196" s="971">
        <v>46</v>
      </c>
      <c r="EM196" s="396">
        <v>0</v>
      </c>
      <c r="EN196" s="396">
        <v>1</v>
      </c>
      <c r="EO196" s="396">
        <v>0</v>
      </c>
      <c r="EP196" s="971">
        <v>46</v>
      </c>
      <c r="EQ196" s="396">
        <v>0</v>
      </c>
      <c r="ER196" s="396">
        <v>1</v>
      </c>
      <c r="ES196" s="396">
        <v>0</v>
      </c>
      <c r="ET196" s="664"/>
      <c r="EU196" s="303"/>
      <c r="EV196" s="396" t="s">
        <v>498</v>
      </c>
      <c r="EW196" s="396" t="s">
        <v>449</v>
      </c>
      <c r="EX196" s="396" t="s">
        <v>343</v>
      </c>
      <c r="EY196" s="396">
        <v>46</v>
      </c>
      <c r="EZ196" s="396" t="s">
        <v>12</v>
      </c>
      <c r="FA196" s="396" t="s">
        <v>232</v>
      </c>
      <c r="FB196" s="396" t="s">
        <v>9</v>
      </c>
      <c r="FC196" s="396" t="s">
        <v>232</v>
      </c>
      <c r="FD196" s="396" t="s">
        <v>358</v>
      </c>
    </row>
    <row r="197" spans="1:160" customFormat="1">
      <c r="A197">
        <v>3004</v>
      </c>
      <c r="B197">
        <v>1</v>
      </c>
      <c r="H197">
        <v>700</v>
      </c>
      <c r="I197">
        <v>41</v>
      </c>
      <c r="J197">
        <v>1</v>
      </c>
      <c r="K197">
        <v>0</v>
      </c>
      <c r="L197">
        <v>1</v>
      </c>
      <c r="M197">
        <v>0</v>
      </c>
      <c r="N197" s="1250" t="s">
        <v>498</v>
      </c>
      <c r="O197" s="1250">
        <v>0</v>
      </c>
      <c r="P197">
        <v>109</v>
      </c>
      <c r="Q197">
        <v>15</v>
      </c>
      <c r="R197">
        <v>116</v>
      </c>
      <c r="S197">
        <v>19</v>
      </c>
      <c r="T197">
        <v>1</v>
      </c>
      <c r="U197">
        <v>7</v>
      </c>
      <c r="V197">
        <v>1</v>
      </c>
      <c r="W197">
        <v>8</v>
      </c>
      <c r="X197">
        <v>110</v>
      </c>
      <c r="Y197">
        <v>22</v>
      </c>
      <c r="Z197">
        <v>117</v>
      </c>
      <c r="AA197">
        <v>27</v>
      </c>
      <c r="AB197">
        <v>4</v>
      </c>
      <c r="AC197">
        <v>1</v>
      </c>
      <c r="AD197">
        <v>9</v>
      </c>
      <c r="AE197">
        <v>0</v>
      </c>
      <c r="AF197">
        <v>0</v>
      </c>
      <c r="AG197">
        <v>0</v>
      </c>
      <c r="AH197">
        <v>0</v>
      </c>
      <c r="AI197">
        <v>0</v>
      </c>
      <c r="AJ197">
        <v>1</v>
      </c>
      <c r="AK197">
        <v>0</v>
      </c>
      <c r="AL197">
        <v>2</v>
      </c>
      <c r="AM197">
        <v>0</v>
      </c>
      <c r="AN197">
        <v>115</v>
      </c>
      <c r="AO197">
        <v>23</v>
      </c>
      <c r="AP197">
        <v>128</v>
      </c>
      <c r="AQ197">
        <v>27</v>
      </c>
      <c r="AR197">
        <v>4</v>
      </c>
      <c r="AS197">
        <v>0</v>
      </c>
      <c r="AT197">
        <v>0</v>
      </c>
      <c r="AU197">
        <v>0</v>
      </c>
      <c r="AV197">
        <v>3</v>
      </c>
      <c r="AW197">
        <v>0</v>
      </c>
      <c r="AX197">
        <v>0</v>
      </c>
      <c r="AY197">
        <v>0</v>
      </c>
      <c r="AZ197">
        <v>4</v>
      </c>
      <c r="BA197">
        <v>0</v>
      </c>
      <c r="BB197">
        <v>0</v>
      </c>
      <c r="BC197">
        <v>0</v>
      </c>
      <c r="BD197">
        <v>5</v>
      </c>
      <c r="BE197">
        <v>0</v>
      </c>
      <c r="BF197">
        <v>1</v>
      </c>
      <c r="BG197">
        <v>1</v>
      </c>
      <c r="BH197">
        <v>46</v>
      </c>
      <c r="BI197">
        <v>1</v>
      </c>
      <c r="BJ197">
        <v>22</v>
      </c>
      <c r="BK197">
        <v>7</v>
      </c>
      <c r="BL197">
        <v>47</v>
      </c>
      <c r="BM197">
        <v>1</v>
      </c>
      <c r="BN197">
        <v>26</v>
      </c>
      <c r="BO197">
        <v>7</v>
      </c>
      <c r="BP197">
        <v>0</v>
      </c>
      <c r="BQ197">
        <v>0</v>
      </c>
      <c r="BR197">
        <v>0</v>
      </c>
      <c r="BS197">
        <v>0</v>
      </c>
      <c r="BT197">
        <v>0</v>
      </c>
      <c r="BU197">
        <v>0</v>
      </c>
      <c r="BV197">
        <v>0</v>
      </c>
      <c r="BW197">
        <v>0</v>
      </c>
      <c r="BX197">
        <v>56</v>
      </c>
      <c r="BY197">
        <v>0</v>
      </c>
      <c r="BZ197">
        <v>0</v>
      </c>
      <c r="CA197">
        <v>0</v>
      </c>
      <c r="CB197">
        <v>62</v>
      </c>
      <c r="CC197">
        <v>0</v>
      </c>
      <c r="CD197">
        <v>0</v>
      </c>
      <c r="CE197">
        <v>0</v>
      </c>
      <c r="CF197">
        <v>110</v>
      </c>
      <c r="CG197">
        <v>1</v>
      </c>
      <c r="CH197">
        <v>22</v>
      </c>
      <c r="CI197">
        <v>7</v>
      </c>
      <c r="CJ197">
        <v>117</v>
      </c>
      <c r="CK197">
        <v>1</v>
      </c>
      <c r="CL197">
        <v>27</v>
      </c>
      <c r="CM197">
        <v>8</v>
      </c>
      <c r="CN197">
        <v>34</v>
      </c>
      <c r="CO197">
        <v>17</v>
      </c>
      <c r="CP197">
        <v>11</v>
      </c>
      <c r="CQ197">
        <v>0</v>
      </c>
      <c r="CR197">
        <v>0.36956521739130432</v>
      </c>
      <c r="CS197">
        <v>16</v>
      </c>
      <c r="CT197">
        <v>0</v>
      </c>
      <c r="CU197">
        <v>0</v>
      </c>
      <c r="CV197">
        <v>0</v>
      </c>
      <c r="CW197">
        <v>1</v>
      </c>
      <c r="CX197">
        <v>0</v>
      </c>
      <c r="CY197">
        <v>0</v>
      </c>
      <c r="CZ197">
        <v>0</v>
      </c>
      <c r="DA197">
        <v>1</v>
      </c>
      <c r="DB197">
        <v>23</v>
      </c>
      <c r="DC197">
        <v>1</v>
      </c>
      <c r="DD197">
        <v>0</v>
      </c>
      <c r="DE197">
        <v>0</v>
      </c>
      <c r="DF197">
        <v>0</v>
      </c>
      <c r="DG197">
        <v>0</v>
      </c>
      <c r="DH197">
        <v>0</v>
      </c>
      <c r="DI197">
        <v>1</v>
      </c>
      <c r="DJ197">
        <v>0</v>
      </c>
      <c r="DK197" s="664"/>
      <c r="DL197" s="398">
        <v>0</v>
      </c>
      <c r="DM197" s="303">
        <v>0</v>
      </c>
      <c r="DN197" s="303">
        <v>0</v>
      </c>
      <c r="DO197" s="393">
        <v>0</v>
      </c>
      <c r="DP197" s="303">
        <v>0</v>
      </c>
      <c r="DQ197" s="303">
        <v>0</v>
      </c>
      <c r="DR197" s="303">
        <v>0</v>
      </c>
      <c r="DS197" s="393">
        <v>0</v>
      </c>
      <c r="DT197" s="303">
        <v>0</v>
      </c>
      <c r="DU197" s="303">
        <v>0</v>
      </c>
      <c r="DV197" s="303">
        <v>0</v>
      </c>
      <c r="DW197" s="303">
        <v>0</v>
      </c>
      <c r="DX197" s="303">
        <v>0</v>
      </c>
      <c r="DY197" s="303">
        <v>0</v>
      </c>
      <c r="DZ197" s="303">
        <v>0</v>
      </c>
      <c r="EA197" s="303">
        <v>0</v>
      </c>
      <c r="EB197" s="303">
        <v>0</v>
      </c>
      <c r="EC197" s="303">
        <v>0</v>
      </c>
      <c r="ED197" s="398">
        <v>0</v>
      </c>
      <c r="EE197" s="303">
        <v>0</v>
      </c>
      <c r="EF197" s="303">
        <v>0</v>
      </c>
      <c r="EG197" s="393">
        <v>0</v>
      </c>
      <c r="EH197" s="910">
        <v>0</v>
      </c>
      <c r="EI197" s="398">
        <v>138</v>
      </c>
      <c r="EJ197" s="393" t="b">
        <v>0</v>
      </c>
      <c r="EK197" s="971">
        <v>116</v>
      </c>
      <c r="EL197" s="971">
        <v>155</v>
      </c>
      <c r="EM197" s="396">
        <v>0</v>
      </c>
      <c r="EN197" s="396">
        <v>1</v>
      </c>
      <c r="EO197" s="396">
        <v>0</v>
      </c>
      <c r="EP197" s="971">
        <v>155</v>
      </c>
      <c r="EQ197" s="396">
        <v>0</v>
      </c>
      <c r="ER197" s="396">
        <v>1</v>
      </c>
      <c r="ES197" s="396">
        <v>0</v>
      </c>
      <c r="ET197" s="664"/>
      <c r="EU197" s="303"/>
      <c r="EV197" s="396" t="s">
        <v>498</v>
      </c>
      <c r="EW197" s="396" t="s">
        <v>449</v>
      </c>
      <c r="EX197" s="396" t="s">
        <v>343</v>
      </c>
      <c r="EY197" s="396">
        <v>155</v>
      </c>
      <c r="EZ197" s="396" t="s">
        <v>13</v>
      </c>
      <c r="FA197" s="396" t="s">
        <v>232</v>
      </c>
      <c r="FB197" s="396" t="s">
        <v>9</v>
      </c>
      <c r="FC197" s="396" t="s">
        <v>232</v>
      </c>
      <c r="FD197" s="396" t="s">
        <v>358</v>
      </c>
    </row>
    <row r="198" spans="1:160" customFormat="1">
      <c r="A198">
        <v>3005</v>
      </c>
      <c r="B198">
        <v>1</v>
      </c>
      <c r="H198">
        <v>700</v>
      </c>
      <c r="I198">
        <v>41</v>
      </c>
      <c r="J198">
        <v>1</v>
      </c>
      <c r="K198">
        <v>0</v>
      </c>
      <c r="L198">
        <v>1</v>
      </c>
      <c r="M198">
        <v>0</v>
      </c>
      <c r="N198" s="1250" t="s">
        <v>482</v>
      </c>
      <c r="O198" s="1250">
        <v>0</v>
      </c>
      <c r="P198">
        <v>6</v>
      </c>
      <c r="Q198">
        <v>1</v>
      </c>
      <c r="R198">
        <v>6</v>
      </c>
      <c r="S198">
        <v>1</v>
      </c>
      <c r="T198">
        <v>0</v>
      </c>
      <c r="U198">
        <v>1</v>
      </c>
      <c r="V198">
        <v>0</v>
      </c>
      <c r="W198">
        <v>1</v>
      </c>
      <c r="X198">
        <v>6</v>
      </c>
      <c r="Y198">
        <v>2</v>
      </c>
      <c r="Z198">
        <v>6</v>
      </c>
      <c r="AA198">
        <v>2</v>
      </c>
      <c r="AB198">
        <v>0</v>
      </c>
      <c r="AC198">
        <v>0</v>
      </c>
      <c r="AD198">
        <v>0</v>
      </c>
      <c r="AE198">
        <v>0</v>
      </c>
      <c r="AF198">
        <v>0</v>
      </c>
      <c r="AG198">
        <v>0</v>
      </c>
      <c r="AH198">
        <v>0</v>
      </c>
      <c r="AI198">
        <v>0</v>
      </c>
      <c r="AJ198">
        <v>0</v>
      </c>
      <c r="AK198">
        <v>0</v>
      </c>
      <c r="AL198">
        <v>0</v>
      </c>
      <c r="AM198">
        <v>0</v>
      </c>
      <c r="AN198">
        <v>6</v>
      </c>
      <c r="AO198">
        <v>2</v>
      </c>
      <c r="AP198">
        <v>6</v>
      </c>
      <c r="AQ198">
        <v>2</v>
      </c>
      <c r="AR198">
        <v>0</v>
      </c>
      <c r="AS198">
        <v>0</v>
      </c>
      <c r="AT198">
        <v>0</v>
      </c>
      <c r="AU198">
        <v>0</v>
      </c>
      <c r="AV198">
        <v>0</v>
      </c>
      <c r="AW198">
        <v>0</v>
      </c>
      <c r="AX198">
        <v>0</v>
      </c>
      <c r="AY198">
        <v>0</v>
      </c>
      <c r="AZ198">
        <v>0</v>
      </c>
      <c r="BA198">
        <v>0</v>
      </c>
      <c r="BB198">
        <v>0</v>
      </c>
      <c r="BC198">
        <v>0</v>
      </c>
      <c r="BD198">
        <v>0</v>
      </c>
      <c r="BE198">
        <v>0</v>
      </c>
      <c r="BF198">
        <v>0</v>
      </c>
      <c r="BG198">
        <v>0</v>
      </c>
      <c r="BH198">
        <v>1</v>
      </c>
      <c r="BI198">
        <v>0</v>
      </c>
      <c r="BJ198">
        <v>1</v>
      </c>
      <c r="BK198">
        <v>0</v>
      </c>
      <c r="BL198">
        <v>1</v>
      </c>
      <c r="BM198">
        <v>0</v>
      </c>
      <c r="BN198">
        <v>1</v>
      </c>
      <c r="BO198">
        <v>0</v>
      </c>
      <c r="BP198">
        <v>0</v>
      </c>
      <c r="BQ198">
        <v>0</v>
      </c>
      <c r="BR198">
        <v>0</v>
      </c>
      <c r="BS198">
        <v>0</v>
      </c>
      <c r="BT198">
        <v>0</v>
      </c>
      <c r="BU198">
        <v>0</v>
      </c>
      <c r="BV198">
        <v>0</v>
      </c>
      <c r="BW198">
        <v>0</v>
      </c>
      <c r="BX198">
        <v>5</v>
      </c>
      <c r="BY198">
        <v>0</v>
      </c>
      <c r="BZ198">
        <v>1</v>
      </c>
      <c r="CA198">
        <v>1</v>
      </c>
      <c r="CB198">
        <v>5</v>
      </c>
      <c r="CC198">
        <v>0</v>
      </c>
      <c r="CD198">
        <v>1</v>
      </c>
      <c r="CE198">
        <v>1</v>
      </c>
      <c r="CF198">
        <v>6</v>
      </c>
      <c r="CG198">
        <v>0</v>
      </c>
      <c r="CH198">
        <v>2</v>
      </c>
      <c r="CI198">
        <v>1</v>
      </c>
      <c r="CJ198">
        <v>6</v>
      </c>
      <c r="CK198">
        <v>0</v>
      </c>
      <c r="CL198">
        <v>2</v>
      </c>
      <c r="CM198">
        <v>1</v>
      </c>
      <c r="CN198">
        <v>2</v>
      </c>
      <c r="CO198">
        <v>2</v>
      </c>
      <c r="CP198">
        <v>1</v>
      </c>
      <c r="CQ198">
        <v>0</v>
      </c>
      <c r="CR198">
        <v>0.5</v>
      </c>
      <c r="CS198">
        <v>3</v>
      </c>
      <c r="CT198">
        <v>1</v>
      </c>
      <c r="CU198">
        <v>0</v>
      </c>
      <c r="CV198">
        <v>0</v>
      </c>
      <c r="CW198">
        <v>0</v>
      </c>
      <c r="CX198">
        <v>0</v>
      </c>
      <c r="CY198">
        <v>0</v>
      </c>
      <c r="CZ198">
        <v>1</v>
      </c>
      <c r="DA198">
        <v>0</v>
      </c>
      <c r="DB198">
        <v>0</v>
      </c>
      <c r="DC198">
        <v>0</v>
      </c>
      <c r="DD198">
        <v>0</v>
      </c>
      <c r="DE198">
        <v>0</v>
      </c>
      <c r="DF198">
        <v>0</v>
      </c>
      <c r="DG198">
        <v>0</v>
      </c>
      <c r="DH198">
        <v>0</v>
      </c>
      <c r="DI198">
        <v>0</v>
      </c>
      <c r="DJ198">
        <v>0</v>
      </c>
      <c r="DK198" s="664"/>
      <c r="DL198" s="398">
        <v>0</v>
      </c>
      <c r="DM198" s="303">
        <v>0</v>
      </c>
      <c r="DN198" s="303">
        <v>0</v>
      </c>
      <c r="DO198" s="393">
        <v>0</v>
      </c>
      <c r="DP198" s="303">
        <v>0</v>
      </c>
      <c r="DQ198" s="303">
        <v>0</v>
      </c>
      <c r="DR198" s="303">
        <v>0</v>
      </c>
      <c r="DS198" s="393">
        <v>0</v>
      </c>
      <c r="DT198" s="303">
        <v>0</v>
      </c>
      <c r="DU198" s="303">
        <v>0</v>
      </c>
      <c r="DV198" s="303">
        <v>0</v>
      </c>
      <c r="DW198" s="303">
        <v>0</v>
      </c>
      <c r="DX198" s="303">
        <v>0</v>
      </c>
      <c r="DY198" s="303">
        <v>0</v>
      </c>
      <c r="DZ198" s="303">
        <v>0</v>
      </c>
      <c r="EA198" s="303">
        <v>0</v>
      </c>
      <c r="EB198" s="303">
        <v>0</v>
      </c>
      <c r="EC198" s="303">
        <v>0</v>
      </c>
      <c r="ED198" s="398">
        <v>0</v>
      </c>
      <c r="EE198" s="303">
        <v>0</v>
      </c>
      <c r="EF198" s="303">
        <v>0</v>
      </c>
      <c r="EG198" s="393">
        <v>0</v>
      </c>
      <c r="EH198" s="910">
        <v>0</v>
      </c>
      <c r="EI198" s="398">
        <v>8</v>
      </c>
      <c r="EJ198" s="393" t="b">
        <v>1</v>
      </c>
      <c r="EK198" s="971">
        <v>5</v>
      </c>
      <c r="EL198" s="971">
        <v>8</v>
      </c>
      <c r="EM198" s="396">
        <v>0</v>
      </c>
      <c r="EN198" s="396">
        <v>1</v>
      </c>
      <c r="EO198" s="396">
        <v>0</v>
      </c>
      <c r="EP198" s="971">
        <v>0</v>
      </c>
      <c r="EQ198" s="396">
        <v>0</v>
      </c>
      <c r="ER198" s="396">
        <v>0</v>
      </c>
      <c r="ES198" s="396">
        <v>0</v>
      </c>
      <c r="ET198" s="664"/>
      <c r="EU198" s="303"/>
      <c r="EV198" s="396" t="s">
        <v>482</v>
      </c>
      <c r="EW198" s="396" t="s">
        <v>449</v>
      </c>
      <c r="EX198" s="396" t="s">
        <v>343</v>
      </c>
      <c r="EY198" s="396">
        <v>8</v>
      </c>
      <c r="EZ198" s="396" t="s">
        <v>11</v>
      </c>
      <c r="FA198" s="396" t="s">
        <v>232</v>
      </c>
      <c r="FB198" s="396" t="s">
        <v>9</v>
      </c>
      <c r="FC198" s="396" t="s">
        <v>232</v>
      </c>
      <c r="FD198" s="396" t="s">
        <v>358</v>
      </c>
    </row>
    <row r="199" spans="1:160" customFormat="1">
      <c r="A199">
        <v>3202</v>
      </c>
      <c r="B199">
        <v>1</v>
      </c>
      <c r="H199">
        <v>700</v>
      </c>
      <c r="I199">
        <v>42</v>
      </c>
      <c r="J199">
        <v>0</v>
      </c>
      <c r="K199">
        <v>1</v>
      </c>
      <c r="L199">
        <v>1</v>
      </c>
      <c r="M199">
        <v>0</v>
      </c>
      <c r="N199" s="1250" t="s">
        <v>507</v>
      </c>
      <c r="O199" s="1250">
        <v>0</v>
      </c>
      <c r="P199">
        <v>26</v>
      </c>
      <c r="Q199">
        <v>1</v>
      </c>
      <c r="R199">
        <v>24</v>
      </c>
      <c r="S199">
        <v>1</v>
      </c>
      <c r="T199">
        <v>3</v>
      </c>
      <c r="U199">
        <v>3</v>
      </c>
      <c r="V199">
        <v>4</v>
      </c>
      <c r="W199">
        <v>4</v>
      </c>
      <c r="X199">
        <v>29</v>
      </c>
      <c r="Y199">
        <v>4</v>
      </c>
      <c r="Z199">
        <v>28</v>
      </c>
      <c r="AA199">
        <v>5</v>
      </c>
      <c r="AB199">
        <v>0</v>
      </c>
      <c r="AC199">
        <v>0</v>
      </c>
      <c r="AD199">
        <v>0</v>
      </c>
      <c r="AE199">
        <v>0</v>
      </c>
      <c r="AF199">
        <v>0</v>
      </c>
      <c r="AG199">
        <v>0</v>
      </c>
      <c r="AH199">
        <v>0</v>
      </c>
      <c r="AI199">
        <v>0</v>
      </c>
      <c r="AJ199">
        <v>0</v>
      </c>
      <c r="AK199">
        <v>1</v>
      </c>
      <c r="AL199">
        <v>0</v>
      </c>
      <c r="AM199">
        <v>0</v>
      </c>
      <c r="AN199">
        <v>29</v>
      </c>
      <c r="AO199">
        <v>5</v>
      </c>
      <c r="AP199">
        <v>28</v>
      </c>
      <c r="AQ199">
        <v>5</v>
      </c>
      <c r="AR199">
        <v>0</v>
      </c>
      <c r="AS199">
        <v>0</v>
      </c>
      <c r="AT199">
        <v>0</v>
      </c>
      <c r="AU199">
        <v>0</v>
      </c>
      <c r="AV199">
        <v>0</v>
      </c>
      <c r="AW199">
        <v>0</v>
      </c>
      <c r="AX199">
        <v>0</v>
      </c>
      <c r="AY199">
        <v>0</v>
      </c>
      <c r="AZ199">
        <v>0</v>
      </c>
      <c r="BA199">
        <v>0</v>
      </c>
      <c r="BB199">
        <v>0</v>
      </c>
      <c r="BC199">
        <v>0</v>
      </c>
      <c r="BD199">
        <v>0</v>
      </c>
      <c r="BE199">
        <v>0</v>
      </c>
      <c r="BF199">
        <v>0</v>
      </c>
      <c r="BG199">
        <v>0</v>
      </c>
      <c r="BH199">
        <v>7</v>
      </c>
      <c r="BI199">
        <v>2</v>
      </c>
      <c r="BJ199">
        <v>4</v>
      </c>
      <c r="BK199">
        <v>3</v>
      </c>
      <c r="BL199">
        <v>7</v>
      </c>
      <c r="BM199">
        <v>2</v>
      </c>
      <c r="BN199">
        <v>5</v>
      </c>
      <c r="BO199">
        <v>4</v>
      </c>
      <c r="BP199">
        <v>0</v>
      </c>
      <c r="BQ199">
        <v>0</v>
      </c>
      <c r="BR199">
        <v>0</v>
      </c>
      <c r="BS199">
        <v>0</v>
      </c>
      <c r="BT199">
        <v>0</v>
      </c>
      <c r="BU199">
        <v>0</v>
      </c>
      <c r="BV199">
        <v>0</v>
      </c>
      <c r="BW199">
        <v>0</v>
      </c>
      <c r="BX199">
        <v>22</v>
      </c>
      <c r="BY199">
        <v>1</v>
      </c>
      <c r="BZ199">
        <v>0</v>
      </c>
      <c r="CA199">
        <v>0</v>
      </c>
      <c r="CB199">
        <v>21</v>
      </c>
      <c r="CC199">
        <v>2</v>
      </c>
      <c r="CD199">
        <v>0</v>
      </c>
      <c r="CE199">
        <v>0</v>
      </c>
      <c r="CF199">
        <v>29</v>
      </c>
      <c r="CG199">
        <v>3</v>
      </c>
      <c r="CH199">
        <v>4</v>
      </c>
      <c r="CI199">
        <v>3</v>
      </c>
      <c r="CJ199">
        <v>28</v>
      </c>
      <c r="CK199">
        <v>4</v>
      </c>
      <c r="CL199">
        <v>5</v>
      </c>
      <c r="CM199">
        <v>4</v>
      </c>
      <c r="CN199">
        <v>1</v>
      </c>
      <c r="CO199">
        <v>2</v>
      </c>
      <c r="CP199">
        <v>2</v>
      </c>
      <c r="CQ199">
        <v>0</v>
      </c>
      <c r="CR199">
        <v>8.8235294117647065E-2</v>
      </c>
      <c r="CS199">
        <v>8</v>
      </c>
      <c r="CT199">
        <v>1</v>
      </c>
      <c r="CU199">
        <v>0</v>
      </c>
      <c r="CV199">
        <v>0</v>
      </c>
      <c r="CW199">
        <v>1</v>
      </c>
      <c r="CX199">
        <v>0</v>
      </c>
      <c r="CY199">
        <v>0</v>
      </c>
      <c r="CZ199">
        <v>1</v>
      </c>
      <c r="DA199">
        <v>1</v>
      </c>
      <c r="DB199">
        <v>3</v>
      </c>
      <c r="DC199">
        <v>0</v>
      </c>
      <c r="DD199">
        <v>0</v>
      </c>
      <c r="DE199">
        <v>1</v>
      </c>
      <c r="DF199">
        <v>1</v>
      </c>
      <c r="DG199">
        <v>1</v>
      </c>
      <c r="DH199">
        <v>0</v>
      </c>
      <c r="DI199">
        <v>0</v>
      </c>
      <c r="DJ199">
        <v>0</v>
      </c>
      <c r="DK199" s="664"/>
      <c r="DL199" s="398">
        <v>0</v>
      </c>
      <c r="DM199" s="303">
        <v>0</v>
      </c>
      <c r="DN199" s="303">
        <v>0</v>
      </c>
      <c r="DO199" s="393">
        <v>0</v>
      </c>
      <c r="DP199" s="303">
        <v>0</v>
      </c>
      <c r="DQ199" s="303">
        <v>0</v>
      </c>
      <c r="DR199" s="303">
        <v>0</v>
      </c>
      <c r="DS199" s="393">
        <v>0</v>
      </c>
      <c r="DT199" s="303">
        <v>0</v>
      </c>
      <c r="DU199" s="303">
        <v>0</v>
      </c>
      <c r="DV199" s="303">
        <v>0</v>
      </c>
      <c r="DW199" s="303">
        <v>0</v>
      </c>
      <c r="DX199" s="303">
        <v>0</v>
      </c>
      <c r="DY199" s="303">
        <v>0</v>
      </c>
      <c r="DZ199" s="303">
        <v>0</v>
      </c>
      <c r="EA199" s="303">
        <v>0</v>
      </c>
      <c r="EB199" s="303">
        <v>0</v>
      </c>
      <c r="EC199" s="303">
        <v>0</v>
      </c>
      <c r="ED199" s="398">
        <v>0</v>
      </c>
      <c r="EE199" s="303">
        <v>0</v>
      </c>
      <c r="EF199" s="303">
        <v>0</v>
      </c>
      <c r="EG199" s="393">
        <v>0</v>
      </c>
      <c r="EH199" s="910">
        <v>0</v>
      </c>
      <c r="EI199" s="398">
        <v>34</v>
      </c>
      <c r="EJ199" s="393" t="b">
        <v>0</v>
      </c>
      <c r="EK199" s="971">
        <v>22</v>
      </c>
      <c r="EL199" s="971">
        <v>33</v>
      </c>
      <c r="EM199" s="396">
        <v>0</v>
      </c>
      <c r="EN199" s="396">
        <v>0</v>
      </c>
      <c r="EO199" s="396">
        <v>1</v>
      </c>
      <c r="EP199" s="971">
        <v>33</v>
      </c>
      <c r="EQ199" s="396">
        <v>0</v>
      </c>
      <c r="ER199" s="396">
        <v>0</v>
      </c>
      <c r="ES199" s="396">
        <v>1</v>
      </c>
      <c r="ET199" s="664"/>
      <c r="EU199" s="303"/>
      <c r="EV199" s="396" t="s">
        <v>507</v>
      </c>
      <c r="EW199" s="396" t="s">
        <v>449</v>
      </c>
      <c r="EX199" s="396" t="s">
        <v>343</v>
      </c>
      <c r="EY199" s="396">
        <v>33</v>
      </c>
      <c r="EZ199" s="396" t="s">
        <v>12</v>
      </c>
      <c r="FA199" s="396" t="s">
        <v>232</v>
      </c>
      <c r="FB199" s="396" t="s">
        <v>9</v>
      </c>
      <c r="FC199" s="396" t="s">
        <v>232</v>
      </c>
      <c r="FD199" s="396" t="s">
        <v>358</v>
      </c>
    </row>
    <row r="200" spans="1:160" customFormat="1">
      <c r="A200">
        <v>3342</v>
      </c>
      <c r="B200">
        <v>1</v>
      </c>
      <c r="H200">
        <v>700</v>
      </c>
      <c r="I200">
        <v>38</v>
      </c>
      <c r="J200">
        <v>1</v>
      </c>
      <c r="K200">
        <v>0</v>
      </c>
      <c r="L200">
        <v>1</v>
      </c>
      <c r="M200">
        <v>0</v>
      </c>
      <c r="N200" s="1250" t="s">
        <v>544</v>
      </c>
      <c r="O200" s="1250">
        <v>0</v>
      </c>
      <c r="P200">
        <v>5</v>
      </c>
      <c r="Q200">
        <v>2</v>
      </c>
      <c r="R200">
        <v>4</v>
      </c>
      <c r="S200">
        <v>2</v>
      </c>
      <c r="T200">
        <v>0</v>
      </c>
      <c r="U200">
        <v>0</v>
      </c>
      <c r="V200">
        <v>0</v>
      </c>
      <c r="W200">
        <v>0</v>
      </c>
      <c r="X200">
        <v>5</v>
      </c>
      <c r="Y200">
        <v>2</v>
      </c>
      <c r="Z200">
        <v>4</v>
      </c>
      <c r="AA200">
        <v>2</v>
      </c>
      <c r="AB200">
        <v>2</v>
      </c>
      <c r="AC200">
        <v>0</v>
      </c>
      <c r="AD200">
        <v>1</v>
      </c>
      <c r="AE200">
        <v>0</v>
      </c>
      <c r="AF200">
        <v>0</v>
      </c>
      <c r="AG200">
        <v>0</v>
      </c>
      <c r="AH200">
        <v>0</v>
      </c>
      <c r="AI200">
        <v>0</v>
      </c>
      <c r="AJ200">
        <v>0</v>
      </c>
      <c r="AK200">
        <v>0</v>
      </c>
      <c r="AL200">
        <v>0</v>
      </c>
      <c r="AM200">
        <v>0</v>
      </c>
      <c r="AN200">
        <v>7</v>
      </c>
      <c r="AO200">
        <v>2</v>
      </c>
      <c r="AP200">
        <v>5</v>
      </c>
      <c r="AQ200">
        <v>2</v>
      </c>
      <c r="AR200">
        <v>0</v>
      </c>
      <c r="AS200">
        <v>0</v>
      </c>
      <c r="AT200">
        <v>0</v>
      </c>
      <c r="AU200">
        <v>0</v>
      </c>
      <c r="AV200">
        <v>0</v>
      </c>
      <c r="AW200">
        <v>0</v>
      </c>
      <c r="AX200">
        <v>0</v>
      </c>
      <c r="AY200">
        <v>0</v>
      </c>
      <c r="AZ200">
        <v>0</v>
      </c>
      <c r="BA200">
        <v>0</v>
      </c>
      <c r="BB200">
        <v>0</v>
      </c>
      <c r="BC200">
        <v>0</v>
      </c>
      <c r="BD200">
        <v>0</v>
      </c>
      <c r="BE200">
        <v>0</v>
      </c>
      <c r="BF200">
        <v>0</v>
      </c>
      <c r="BG200">
        <v>0</v>
      </c>
      <c r="BH200">
        <v>2</v>
      </c>
      <c r="BI200">
        <v>0</v>
      </c>
      <c r="BJ200">
        <v>2</v>
      </c>
      <c r="BK200">
        <v>0</v>
      </c>
      <c r="BL200">
        <v>1</v>
      </c>
      <c r="BM200">
        <v>0</v>
      </c>
      <c r="BN200">
        <v>2</v>
      </c>
      <c r="BO200">
        <v>0</v>
      </c>
      <c r="BP200">
        <v>0</v>
      </c>
      <c r="BQ200">
        <v>0</v>
      </c>
      <c r="BR200">
        <v>0</v>
      </c>
      <c r="BS200">
        <v>0</v>
      </c>
      <c r="BT200">
        <v>0</v>
      </c>
      <c r="BU200">
        <v>0</v>
      </c>
      <c r="BV200">
        <v>0</v>
      </c>
      <c r="BW200">
        <v>0</v>
      </c>
      <c r="BX200">
        <v>3</v>
      </c>
      <c r="BY200">
        <v>0</v>
      </c>
      <c r="BZ200">
        <v>0</v>
      </c>
      <c r="CA200">
        <v>0</v>
      </c>
      <c r="CB200">
        <v>3</v>
      </c>
      <c r="CC200">
        <v>0</v>
      </c>
      <c r="CD200">
        <v>0</v>
      </c>
      <c r="CE200">
        <v>0</v>
      </c>
      <c r="CF200">
        <v>5</v>
      </c>
      <c r="CG200">
        <v>0</v>
      </c>
      <c r="CH200">
        <v>2</v>
      </c>
      <c r="CI200">
        <v>0</v>
      </c>
      <c r="CJ200">
        <v>4</v>
      </c>
      <c r="CK200">
        <v>0</v>
      </c>
      <c r="CL200">
        <v>2</v>
      </c>
      <c r="CM200">
        <v>0</v>
      </c>
      <c r="CN200">
        <v>0</v>
      </c>
      <c r="CO200">
        <v>2</v>
      </c>
      <c r="CP200">
        <v>1</v>
      </c>
      <c r="CQ200">
        <v>1</v>
      </c>
      <c r="CR200">
        <v>0.22222222222222221</v>
      </c>
      <c r="CS200">
        <v>0</v>
      </c>
      <c r="CT200">
        <v>0</v>
      </c>
      <c r="CU200">
        <v>0</v>
      </c>
      <c r="CV200">
        <v>0</v>
      </c>
      <c r="CW200">
        <v>0</v>
      </c>
      <c r="CX200">
        <v>0</v>
      </c>
      <c r="CY200">
        <v>0</v>
      </c>
      <c r="CZ200">
        <v>0</v>
      </c>
      <c r="DA200">
        <v>0</v>
      </c>
      <c r="DB200">
        <v>0</v>
      </c>
      <c r="DC200">
        <v>0</v>
      </c>
      <c r="DD200">
        <v>0</v>
      </c>
      <c r="DE200">
        <v>0</v>
      </c>
      <c r="DF200">
        <v>0</v>
      </c>
      <c r="DG200">
        <v>0</v>
      </c>
      <c r="DH200">
        <v>0</v>
      </c>
      <c r="DI200">
        <v>0</v>
      </c>
      <c r="DJ200">
        <v>0</v>
      </c>
      <c r="DK200" s="664"/>
      <c r="DL200" s="398">
        <v>0</v>
      </c>
      <c r="DM200" s="303">
        <v>0</v>
      </c>
      <c r="DN200" s="303">
        <v>0</v>
      </c>
      <c r="DO200" s="393">
        <v>0</v>
      </c>
      <c r="DP200" s="303">
        <v>0</v>
      </c>
      <c r="DQ200" s="303">
        <v>0</v>
      </c>
      <c r="DR200" s="303">
        <v>0</v>
      </c>
      <c r="DS200" s="393">
        <v>0</v>
      </c>
      <c r="DT200" s="303">
        <v>0</v>
      </c>
      <c r="DU200" s="303">
        <v>0</v>
      </c>
      <c r="DV200" s="303">
        <v>0</v>
      </c>
      <c r="DW200" s="303">
        <v>0</v>
      </c>
      <c r="DX200" s="303">
        <v>0</v>
      </c>
      <c r="DY200" s="303">
        <v>0</v>
      </c>
      <c r="DZ200" s="303">
        <v>0</v>
      </c>
      <c r="EA200" s="303">
        <v>0</v>
      </c>
      <c r="EB200" s="303">
        <v>0</v>
      </c>
      <c r="EC200" s="303">
        <v>0</v>
      </c>
      <c r="ED200" s="398">
        <v>0</v>
      </c>
      <c r="EE200" s="303">
        <v>0</v>
      </c>
      <c r="EF200" s="303">
        <v>0</v>
      </c>
      <c r="EG200" s="393">
        <v>0</v>
      </c>
      <c r="EH200" s="910">
        <v>0</v>
      </c>
      <c r="EI200" s="398">
        <v>9</v>
      </c>
      <c r="EJ200" s="393" t="b">
        <v>0</v>
      </c>
      <c r="EK200" s="971">
        <v>0</v>
      </c>
      <c r="EL200" s="971">
        <v>0</v>
      </c>
      <c r="EM200" s="396">
        <v>0</v>
      </c>
      <c r="EN200" s="396">
        <v>0</v>
      </c>
      <c r="EO200" s="396">
        <v>0</v>
      </c>
      <c r="EP200" s="971">
        <v>0</v>
      </c>
      <c r="EQ200" s="396">
        <v>0</v>
      </c>
      <c r="ER200" s="396">
        <v>0</v>
      </c>
      <c r="ES200" s="396">
        <v>0</v>
      </c>
      <c r="ET200" s="664"/>
      <c r="EU200" s="303"/>
      <c r="EV200" s="396" t="s">
        <v>544</v>
      </c>
      <c r="EW200" s="396" t="s">
        <v>349</v>
      </c>
      <c r="EX200" s="396" t="s">
        <v>350</v>
      </c>
      <c r="EY200" s="396">
        <v>7</v>
      </c>
      <c r="EZ200" s="396" t="s">
        <v>11</v>
      </c>
      <c r="FA200" s="396" t="s">
        <v>232</v>
      </c>
      <c r="FB200" s="396" t="s">
        <v>9</v>
      </c>
      <c r="FC200" s="396" t="s">
        <v>232</v>
      </c>
      <c r="FD200" s="396" t="s">
        <v>546</v>
      </c>
    </row>
    <row r="201" spans="1:160" customFormat="1">
      <c r="A201">
        <v>3343</v>
      </c>
      <c r="B201">
        <v>1</v>
      </c>
      <c r="H201">
        <v>700</v>
      </c>
      <c r="I201">
        <v>41</v>
      </c>
      <c r="J201">
        <v>0</v>
      </c>
      <c r="K201">
        <v>1</v>
      </c>
      <c r="L201">
        <v>1</v>
      </c>
      <c r="M201">
        <v>0</v>
      </c>
      <c r="N201" s="1250" t="s">
        <v>348</v>
      </c>
      <c r="O201" s="1250">
        <v>0</v>
      </c>
      <c r="P201">
        <v>17</v>
      </c>
      <c r="Q201">
        <v>2</v>
      </c>
      <c r="R201">
        <v>19</v>
      </c>
      <c r="S201">
        <v>3</v>
      </c>
      <c r="T201">
        <v>0</v>
      </c>
      <c r="U201">
        <v>1</v>
      </c>
      <c r="V201">
        <v>0</v>
      </c>
      <c r="W201">
        <v>1</v>
      </c>
      <c r="X201">
        <v>17</v>
      </c>
      <c r="Y201">
        <v>3</v>
      </c>
      <c r="Z201">
        <v>19</v>
      </c>
      <c r="AA201">
        <v>4</v>
      </c>
      <c r="AB201">
        <v>3</v>
      </c>
      <c r="AC201">
        <v>1</v>
      </c>
      <c r="AD201">
        <v>2</v>
      </c>
      <c r="AE201">
        <v>0</v>
      </c>
      <c r="AF201">
        <v>0</v>
      </c>
      <c r="AG201">
        <v>0</v>
      </c>
      <c r="AH201">
        <v>0</v>
      </c>
      <c r="AI201">
        <v>0</v>
      </c>
      <c r="AJ201">
        <v>4</v>
      </c>
      <c r="AK201">
        <v>1</v>
      </c>
      <c r="AL201">
        <v>2</v>
      </c>
      <c r="AM201">
        <v>1</v>
      </c>
      <c r="AN201">
        <v>24</v>
      </c>
      <c r="AO201">
        <v>5</v>
      </c>
      <c r="AP201">
        <v>23</v>
      </c>
      <c r="AQ201">
        <v>5</v>
      </c>
      <c r="AR201">
        <v>0</v>
      </c>
      <c r="AS201">
        <v>0</v>
      </c>
      <c r="AT201">
        <v>0</v>
      </c>
      <c r="AU201">
        <v>0</v>
      </c>
      <c r="AV201">
        <v>0</v>
      </c>
      <c r="AW201">
        <v>0</v>
      </c>
      <c r="AX201">
        <v>0</v>
      </c>
      <c r="AY201">
        <v>0</v>
      </c>
      <c r="AZ201">
        <v>0</v>
      </c>
      <c r="BA201">
        <v>0</v>
      </c>
      <c r="BB201">
        <v>0</v>
      </c>
      <c r="BC201">
        <v>0</v>
      </c>
      <c r="BD201">
        <v>0</v>
      </c>
      <c r="BE201">
        <v>0</v>
      </c>
      <c r="BF201">
        <v>0</v>
      </c>
      <c r="BG201">
        <v>0</v>
      </c>
      <c r="BH201">
        <v>6</v>
      </c>
      <c r="BI201">
        <v>0</v>
      </c>
      <c r="BJ201">
        <v>3</v>
      </c>
      <c r="BK201">
        <v>1</v>
      </c>
      <c r="BL201">
        <v>6</v>
      </c>
      <c r="BM201">
        <v>0</v>
      </c>
      <c r="BN201">
        <v>4</v>
      </c>
      <c r="BO201">
        <v>1</v>
      </c>
      <c r="BP201">
        <v>0</v>
      </c>
      <c r="BQ201">
        <v>0</v>
      </c>
      <c r="BR201">
        <v>0</v>
      </c>
      <c r="BS201">
        <v>0</v>
      </c>
      <c r="BT201">
        <v>0</v>
      </c>
      <c r="BU201">
        <v>0</v>
      </c>
      <c r="BV201">
        <v>0</v>
      </c>
      <c r="BW201">
        <v>0</v>
      </c>
      <c r="BX201">
        <v>11</v>
      </c>
      <c r="BY201">
        <v>0</v>
      </c>
      <c r="BZ201">
        <v>0</v>
      </c>
      <c r="CA201">
        <v>0</v>
      </c>
      <c r="CB201">
        <v>13</v>
      </c>
      <c r="CC201">
        <v>0</v>
      </c>
      <c r="CD201">
        <v>0</v>
      </c>
      <c r="CE201">
        <v>0</v>
      </c>
      <c r="CF201">
        <v>17</v>
      </c>
      <c r="CG201">
        <v>0</v>
      </c>
      <c r="CH201">
        <v>3</v>
      </c>
      <c r="CI201">
        <v>1</v>
      </c>
      <c r="CJ201">
        <v>19</v>
      </c>
      <c r="CK201">
        <v>0</v>
      </c>
      <c r="CL201">
        <v>4</v>
      </c>
      <c r="CM201">
        <v>1</v>
      </c>
      <c r="CN201">
        <v>3</v>
      </c>
      <c r="CO201">
        <v>4</v>
      </c>
      <c r="CP201">
        <v>2</v>
      </c>
      <c r="CQ201">
        <v>0</v>
      </c>
      <c r="CR201">
        <v>0.2413793103448276</v>
      </c>
      <c r="CS201">
        <v>3</v>
      </c>
      <c r="CT201">
        <v>1</v>
      </c>
      <c r="CU201">
        <v>0</v>
      </c>
      <c r="CV201">
        <v>0</v>
      </c>
      <c r="CW201">
        <v>0</v>
      </c>
      <c r="CX201">
        <v>0</v>
      </c>
      <c r="CY201">
        <v>0</v>
      </c>
      <c r="CZ201">
        <v>0</v>
      </c>
      <c r="DA201">
        <v>0</v>
      </c>
      <c r="DB201">
        <v>4</v>
      </c>
      <c r="DC201">
        <v>0</v>
      </c>
      <c r="DD201">
        <v>0</v>
      </c>
      <c r="DE201">
        <v>0</v>
      </c>
      <c r="DF201">
        <v>1</v>
      </c>
      <c r="DG201">
        <v>0</v>
      </c>
      <c r="DH201">
        <v>0</v>
      </c>
      <c r="DI201">
        <v>0</v>
      </c>
      <c r="DJ201">
        <v>0</v>
      </c>
      <c r="DK201" s="664"/>
      <c r="DL201" s="398">
        <v>0</v>
      </c>
      <c r="DM201" s="303">
        <v>0</v>
      </c>
      <c r="DN201" s="303">
        <v>0</v>
      </c>
      <c r="DO201" s="393">
        <v>0</v>
      </c>
      <c r="DP201" s="303">
        <v>0</v>
      </c>
      <c r="DQ201" s="303">
        <v>0</v>
      </c>
      <c r="DR201" s="303">
        <v>0</v>
      </c>
      <c r="DS201" s="393">
        <v>0</v>
      </c>
      <c r="DT201" s="303">
        <v>0</v>
      </c>
      <c r="DU201" s="303">
        <v>0</v>
      </c>
      <c r="DV201" s="303">
        <v>0</v>
      </c>
      <c r="DW201" s="303">
        <v>0</v>
      </c>
      <c r="DX201" s="303">
        <v>0</v>
      </c>
      <c r="DY201" s="303">
        <v>0</v>
      </c>
      <c r="DZ201" s="303">
        <v>0</v>
      </c>
      <c r="EA201" s="303">
        <v>0</v>
      </c>
      <c r="EB201" s="303">
        <v>0</v>
      </c>
      <c r="EC201" s="303">
        <v>0</v>
      </c>
      <c r="ED201" s="398">
        <v>0</v>
      </c>
      <c r="EE201" s="303">
        <v>0</v>
      </c>
      <c r="EF201" s="303">
        <v>0</v>
      </c>
      <c r="EG201" s="393">
        <v>0</v>
      </c>
      <c r="EH201" s="910">
        <v>0</v>
      </c>
      <c r="EI201" s="398">
        <v>29</v>
      </c>
      <c r="EJ201" s="393" t="b">
        <v>0</v>
      </c>
      <c r="EK201" s="971">
        <v>21</v>
      </c>
      <c r="EL201" s="971">
        <v>28</v>
      </c>
      <c r="EM201" s="396">
        <v>0</v>
      </c>
      <c r="EN201" s="396">
        <v>1</v>
      </c>
      <c r="EO201" s="396">
        <v>0</v>
      </c>
      <c r="EP201" s="971">
        <v>28</v>
      </c>
      <c r="EQ201" s="396">
        <v>0</v>
      </c>
      <c r="ER201" s="396">
        <v>1</v>
      </c>
      <c r="ES201" s="396">
        <v>0</v>
      </c>
      <c r="ET201" s="664"/>
      <c r="EU201" s="303"/>
      <c r="EV201" s="396" t="s">
        <v>348</v>
      </c>
      <c r="EW201" s="396" t="s">
        <v>349</v>
      </c>
      <c r="EX201" s="396" t="s">
        <v>350</v>
      </c>
      <c r="EY201" s="396">
        <v>28</v>
      </c>
      <c r="EZ201" s="396" t="s">
        <v>12</v>
      </c>
      <c r="FA201" s="396" t="s">
        <v>232</v>
      </c>
      <c r="FB201" s="396" t="s">
        <v>9</v>
      </c>
      <c r="FC201" s="396" t="s">
        <v>232</v>
      </c>
      <c r="FD201" s="396" t="s">
        <v>358</v>
      </c>
    </row>
    <row r="202" spans="1:160" customFormat="1">
      <c r="A202">
        <v>3448</v>
      </c>
      <c r="B202">
        <v>1</v>
      </c>
      <c r="H202">
        <v>700</v>
      </c>
      <c r="I202">
        <v>43</v>
      </c>
      <c r="J202">
        <v>1</v>
      </c>
      <c r="K202">
        <v>0</v>
      </c>
      <c r="L202">
        <v>1</v>
      </c>
      <c r="M202">
        <v>0</v>
      </c>
      <c r="N202" s="1250" t="s">
        <v>642</v>
      </c>
      <c r="O202" s="1250">
        <v>0</v>
      </c>
      <c r="P202">
        <v>10</v>
      </c>
      <c r="Q202">
        <v>1</v>
      </c>
      <c r="R202">
        <v>9</v>
      </c>
      <c r="S202">
        <v>1</v>
      </c>
      <c r="T202">
        <v>0</v>
      </c>
      <c r="U202">
        <v>0</v>
      </c>
      <c r="V202">
        <v>0</v>
      </c>
      <c r="W202">
        <v>0</v>
      </c>
      <c r="X202">
        <v>10</v>
      </c>
      <c r="Y202">
        <v>1</v>
      </c>
      <c r="Z202">
        <v>9</v>
      </c>
      <c r="AA202">
        <v>1</v>
      </c>
      <c r="AB202">
        <v>0</v>
      </c>
      <c r="AC202">
        <v>0</v>
      </c>
      <c r="AD202">
        <v>0</v>
      </c>
      <c r="AE202">
        <v>0</v>
      </c>
      <c r="AF202">
        <v>0</v>
      </c>
      <c r="AG202">
        <v>0</v>
      </c>
      <c r="AH202">
        <v>0</v>
      </c>
      <c r="AI202">
        <v>0</v>
      </c>
      <c r="AJ202">
        <v>1</v>
      </c>
      <c r="AK202">
        <v>0</v>
      </c>
      <c r="AL202">
        <v>1</v>
      </c>
      <c r="AM202">
        <v>0</v>
      </c>
      <c r="AN202">
        <v>11</v>
      </c>
      <c r="AO202">
        <v>1</v>
      </c>
      <c r="AP202">
        <v>10</v>
      </c>
      <c r="AQ202">
        <v>1</v>
      </c>
      <c r="AR202">
        <v>2</v>
      </c>
      <c r="AS202">
        <v>0</v>
      </c>
      <c r="AT202">
        <v>0</v>
      </c>
      <c r="AU202">
        <v>0</v>
      </c>
      <c r="AV202">
        <v>2</v>
      </c>
      <c r="AW202">
        <v>0</v>
      </c>
      <c r="AX202">
        <v>0</v>
      </c>
      <c r="AY202">
        <v>0</v>
      </c>
      <c r="AZ202">
        <v>0</v>
      </c>
      <c r="BA202">
        <v>0</v>
      </c>
      <c r="BB202">
        <v>0</v>
      </c>
      <c r="BC202">
        <v>0</v>
      </c>
      <c r="BD202">
        <v>0</v>
      </c>
      <c r="BE202">
        <v>0</v>
      </c>
      <c r="BF202">
        <v>0</v>
      </c>
      <c r="BG202">
        <v>0</v>
      </c>
      <c r="BH202">
        <v>0</v>
      </c>
      <c r="BI202">
        <v>0</v>
      </c>
      <c r="BJ202">
        <v>1</v>
      </c>
      <c r="BK202">
        <v>0</v>
      </c>
      <c r="BL202">
        <v>0</v>
      </c>
      <c r="BM202">
        <v>0</v>
      </c>
      <c r="BN202">
        <v>1</v>
      </c>
      <c r="BO202">
        <v>0</v>
      </c>
      <c r="BP202">
        <v>0</v>
      </c>
      <c r="BQ202">
        <v>0</v>
      </c>
      <c r="BR202">
        <v>0</v>
      </c>
      <c r="BS202">
        <v>0</v>
      </c>
      <c r="BT202">
        <v>0</v>
      </c>
      <c r="BU202">
        <v>0</v>
      </c>
      <c r="BV202">
        <v>0</v>
      </c>
      <c r="BW202">
        <v>0</v>
      </c>
      <c r="BX202">
        <v>8</v>
      </c>
      <c r="BY202">
        <v>0</v>
      </c>
      <c r="BZ202">
        <v>0</v>
      </c>
      <c r="CA202">
        <v>0</v>
      </c>
      <c r="CB202">
        <v>7</v>
      </c>
      <c r="CC202">
        <v>0</v>
      </c>
      <c r="CD202">
        <v>0</v>
      </c>
      <c r="CE202">
        <v>0</v>
      </c>
      <c r="CF202">
        <v>10</v>
      </c>
      <c r="CG202">
        <v>0</v>
      </c>
      <c r="CH202">
        <v>1</v>
      </c>
      <c r="CI202">
        <v>0</v>
      </c>
      <c r="CJ202">
        <v>9</v>
      </c>
      <c r="CK202">
        <v>0</v>
      </c>
      <c r="CL202">
        <v>1</v>
      </c>
      <c r="CM202">
        <v>0</v>
      </c>
      <c r="CN202">
        <v>0</v>
      </c>
      <c r="CO202">
        <v>1</v>
      </c>
      <c r="CP202">
        <v>1</v>
      </c>
      <c r="CQ202">
        <v>0</v>
      </c>
      <c r="CR202">
        <v>8.3333333333333329E-2</v>
      </c>
      <c r="CS202">
        <v>1</v>
      </c>
      <c r="CT202">
        <v>0</v>
      </c>
      <c r="CU202">
        <v>0</v>
      </c>
      <c r="CV202">
        <v>0</v>
      </c>
      <c r="CW202">
        <v>0</v>
      </c>
      <c r="CX202">
        <v>0</v>
      </c>
      <c r="CY202">
        <v>0</v>
      </c>
      <c r="CZ202">
        <v>1</v>
      </c>
      <c r="DA202">
        <v>0</v>
      </c>
      <c r="DB202">
        <v>1</v>
      </c>
      <c r="DC202">
        <v>0</v>
      </c>
      <c r="DD202">
        <v>0</v>
      </c>
      <c r="DE202">
        <v>1</v>
      </c>
      <c r="DF202">
        <v>0</v>
      </c>
      <c r="DG202">
        <v>0</v>
      </c>
      <c r="DH202">
        <v>0</v>
      </c>
      <c r="DI202">
        <v>0</v>
      </c>
      <c r="DJ202">
        <v>0</v>
      </c>
      <c r="DK202" s="664"/>
      <c r="DL202" s="398">
        <v>0</v>
      </c>
      <c r="DM202" s="303">
        <v>0</v>
      </c>
      <c r="DN202" s="303">
        <v>0</v>
      </c>
      <c r="DO202" s="393">
        <v>0</v>
      </c>
      <c r="DP202" s="303">
        <v>0</v>
      </c>
      <c r="DQ202" s="303">
        <v>0</v>
      </c>
      <c r="DR202" s="303">
        <v>0</v>
      </c>
      <c r="DS202" s="393">
        <v>0</v>
      </c>
      <c r="DT202" s="303">
        <v>0</v>
      </c>
      <c r="DU202" s="303">
        <v>0</v>
      </c>
      <c r="DV202" s="303">
        <v>0</v>
      </c>
      <c r="DW202" s="303">
        <v>0</v>
      </c>
      <c r="DX202" s="303">
        <v>0</v>
      </c>
      <c r="DY202" s="303">
        <v>0</v>
      </c>
      <c r="DZ202" s="303">
        <v>0</v>
      </c>
      <c r="EA202" s="303">
        <v>0</v>
      </c>
      <c r="EB202" s="303">
        <v>0</v>
      </c>
      <c r="EC202" s="303">
        <v>0</v>
      </c>
      <c r="ED202" s="398">
        <v>0</v>
      </c>
      <c r="EE202" s="303">
        <v>0</v>
      </c>
      <c r="EF202" s="303">
        <v>0</v>
      </c>
      <c r="EG202" s="393">
        <v>0</v>
      </c>
      <c r="EH202" s="910">
        <v>0</v>
      </c>
      <c r="EI202" s="398">
        <v>12</v>
      </c>
      <c r="EJ202" s="393" t="b">
        <v>0</v>
      </c>
      <c r="EK202" s="971">
        <v>9</v>
      </c>
      <c r="EL202" s="971">
        <v>11</v>
      </c>
      <c r="EM202" s="396">
        <v>0</v>
      </c>
      <c r="EN202" s="396">
        <v>1</v>
      </c>
      <c r="EO202" s="396">
        <v>0</v>
      </c>
      <c r="EP202" s="971">
        <v>11</v>
      </c>
      <c r="EQ202" s="396">
        <v>0</v>
      </c>
      <c r="ER202" s="396">
        <v>1</v>
      </c>
      <c r="ES202" s="396">
        <v>0</v>
      </c>
      <c r="ET202" s="664"/>
      <c r="EU202" s="303"/>
      <c r="EV202" s="396" t="s">
        <v>642</v>
      </c>
      <c r="EW202" s="396" t="s">
        <v>390</v>
      </c>
      <c r="EX202" s="396" t="s">
        <v>350</v>
      </c>
      <c r="EY202" s="396">
        <v>11</v>
      </c>
      <c r="EZ202" s="396" t="s">
        <v>11</v>
      </c>
      <c r="FA202" s="396" t="s">
        <v>232</v>
      </c>
      <c r="FB202" s="396" t="s">
        <v>9</v>
      </c>
      <c r="FC202" s="396" t="s">
        <v>232</v>
      </c>
      <c r="FD202" s="396" t="s">
        <v>358</v>
      </c>
    </row>
    <row r="203" spans="1:160" customFormat="1">
      <c r="A203">
        <v>3476</v>
      </c>
      <c r="B203">
        <v>1</v>
      </c>
      <c r="H203">
        <v>700</v>
      </c>
      <c r="I203">
        <v>41</v>
      </c>
      <c r="J203">
        <v>1</v>
      </c>
      <c r="K203">
        <v>0</v>
      </c>
      <c r="L203">
        <v>1</v>
      </c>
      <c r="M203">
        <v>0</v>
      </c>
      <c r="N203" s="1250" t="s">
        <v>552</v>
      </c>
      <c r="O203" s="1250">
        <v>0</v>
      </c>
      <c r="P203">
        <v>38</v>
      </c>
      <c r="Q203">
        <v>3</v>
      </c>
      <c r="R203">
        <v>38</v>
      </c>
      <c r="S203">
        <v>3</v>
      </c>
      <c r="T203">
        <v>0</v>
      </c>
      <c r="U203">
        <v>0</v>
      </c>
      <c r="V203">
        <v>0</v>
      </c>
      <c r="W203">
        <v>0</v>
      </c>
      <c r="X203">
        <v>38</v>
      </c>
      <c r="Y203">
        <v>3</v>
      </c>
      <c r="Z203">
        <v>38</v>
      </c>
      <c r="AA203">
        <v>3</v>
      </c>
      <c r="AB203">
        <v>0</v>
      </c>
      <c r="AC203">
        <v>0</v>
      </c>
      <c r="AD203">
        <v>3</v>
      </c>
      <c r="AE203">
        <v>0</v>
      </c>
      <c r="AF203">
        <v>0</v>
      </c>
      <c r="AG203">
        <v>0</v>
      </c>
      <c r="AH203">
        <v>0</v>
      </c>
      <c r="AI203">
        <v>0</v>
      </c>
      <c r="AJ203">
        <v>4</v>
      </c>
      <c r="AK203">
        <v>0</v>
      </c>
      <c r="AL203">
        <v>4</v>
      </c>
      <c r="AM203">
        <v>0</v>
      </c>
      <c r="AN203">
        <v>42</v>
      </c>
      <c r="AO203">
        <v>3</v>
      </c>
      <c r="AP203">
        <v>45</v>
      </c>
      <c r="AQ203">
        <v>3</v>
      </c>
      <c r="AR203">
        <v>0</v>
      </c>
      <c r="AS203">
        <v>0</v>
      </c>
      <c r="AT203">
        <v>0</v>
      </c>
      <c r="AU203">
        <v>0</v>
      </c>
      <c r="AV203">
        <v>0</v>
      </c>
      <c r="AW203">
        <v>0</v>
      </c>
      <c r="AX203">
        <v>0</v>
      </c>
      <c r="AY203">
        <v>0</v>
      </c>
      <c r="AZ203">
        <v>1</v>
      </c>
      <c r="BA203">
        <v>0</v>
      </c>
      <c r="BB203">
        <v>0</v>
      </c>
      <c r="BC203">
        <v>0</v>
      </c>
      <c r="BD203">
        <v>1</v>
      </c>
      <c r="BE203">
        <v>0</v>
      </c>
      <c r="BF203">
        <v>0</v>
      </c>
      <c r="BG203">
        <v>0</v>
      </c>
      <c r="BH203">
        <v>11</v>
      </c>
      <c r="BI203">
        <v>0</v>
      </c>
      <c r="BJ203">
        <v>3</v>
      </c>
      <c r="BK203">
        <v>0</v>
      </c>
      <c r="BL203">
        <v>10</v>
      </c>
      <c r="BM203">
        <v>0</v>
      </c>
      <c r="BN203">
        <v>3</v>
      </c>
      <c r="BO203">
        <v>0</v>
      </c>
      <c r="BP203">
        <v>0</v>
      </c>
      <c r="BQ203">
        <v>0</v>
      </c>
      <c r="BR203">
        <v>0</v>
      </c>
      <c r="BS203">
        <v>0</v>
      </c>
      <c r="BT203">
        <v>0</v>
      </c>
      <c r="BU203">
        <v>0</v>
      </c>
      <c r="BV203">
        <v>0</v>
      </c>
      <c r="BW203">
        <v>0</v>
      </c>
      <c r="BX203">
        <v>26</v>
      </c>
      <c r="BY203">
        <v>0</v>
      </c>
      <c r="BZ203">
        <v>0</v>
      </c>
      <c r="CA203">
        <v>0</v>
      </c>
      <c r="CB203">
        <v>27</v>
      </c>
      <c r="CC203">
        <v>0</v>
      </c>
      <c r="CD203">
        <v>0</v>
      </c>
      <c r="CE203">
        <v>0</v>
      </c>
      <c r="CF203">
        <v>38</v>
      </c>
      <c r="CG203">
        <v>0</v>
      </c>
      <c r="CH203">
        <v>3</v>
      </c>
      <c r="CI203">
        <v>0</v>
      </c>
      <c r="CJ203">
        <v>38</v>
      </c>
      <c r="CK203">
        <v>0</v>
      </c>
      <c r="CL203">
        <v>3</v>
      </c>
      <c r="CM203">
        <v>0</v>
      </c>
      <c r="CN203">
        <v>7</v>
      </c>
      <c r="CO203">
        <v>4</v>
      </c>
      <c r="CP203">
        <v>3</v>
      </c>
      <c r="CQ203">
        <v>1</v>
      </c>
      <c r="CR203">
        <v>0.24444444444444444</v>
      </c>
      <c r="CS203">
        <v>5</v>
      </c>
      <c r="CT203">
        <v>0</v>
      </c>
      <c r="CU203">
        <v>0</v>
      </c>
      <c r="CV203">
        <v>0</v>
      </c>
      <c r="CW203">
        <v>0</v>
      </c>
      <c r="CX203">
        <v>0</v>
      </c>
      <c r="CY203">
        <v>0</v>
      </c>
      <c r="CZ203">
        <v>1</v>
      </c>
      <c r="DA203">
        <v>0</v>
      </c>
      <c r="DB203">
        <v>4</v>
      </c>
      <c r="DC203">
        <v>0</v>
      </c>
      <c r="DD203">
        <v>0</v>
      </c>
      <c r="DE203">
        <v>0</v>
      </c>
      <c r="DF203">
        <v>0</v>
      </c>
      <c r="DG203">
        <v>0</v>
      </c>
      <c r="DH203">
        <v>0</v>
      </c>
      <c r="DI203">
        <v>0</v>
      </c>
      <c r="DJ203">
        <v>0</v>
      </c>
      <c r="DK203" s="664"/>
      <c r="DL203" s="398">
        <v>0</v>
      </c>
      <c r="DM203" s="303">
        <v>0</v>
      </c>
      <c r="DN203" s="303">
        <v>0</v>
      </c>
      <c r="DO203" s="393">
        <v>0</v>
      </c>
      <c r="DP203" s="303">
        <v>0</v>
      </c>
      <c r="DQ203" s="303">
        <v>0</v>
      </c>
      <c r="DR203" s="303">
        <v>0</v>
      </c>
      <c r="DS203" s="393">
        <v>0</v>
      </c>
      <c r="DT203" s="303">
        <v>0</v>
      </c>
      <c r="DU203" s="303">
        <v>0</v>
      </c>
      <c r="DV203" s="303">
        <v>0</v>
      </c>
      <c r="DW203" s="303">
        <v>0</v>
      </c>
      <c r="DX203" s="303">
        <v>0</v>
      </c>
      <c r="DY203" s="303">
        <v>0</v>
      </c>
      <c r="DZ203" s="303">
        <v>0</v>
      </c>
      <c r="EA203" s="303">
        <v>0</v>
      </c>
      <c r="EB203" s="303">
        <v>0</v>
      </c>
      <c r="EC203" s="303">
        <v>0</v>
      </c>
      <c r="ED203" s="398">
        <v>0</v>
      </c>
      <c r="EE203" s="303">
        <v>0</v>
      </c>
      <c r="EF203" s="303">
        <v>0</v>
      </c>
      <c r="EG203" s="393">
        <v>0</v>
      </c>
      <c r="EH203" s="910">
        <v>0</v>
      </c>
      <c r="EI203" s="398">
        <v>45</v>
      </c>
      <c r="EJ203" s="393" t="b">
        <v>0</v>
      </c>
      <c r="EK203" s="971">
        <v>39</v>
      </c>
      <c r="EL203" s="971">
        <v>48</v>
      </c>
      <c r="EM203" s="396">
        <v>0</v>
      </c>
      <c r="EN203" s="396">
        <v>1</v>
      </c>
      <c r="EO203" s="396">
        <v>0</v>
      </c>
      <c r="EP203" s="971">
        <v>48</v>
      </c>
      <c r="EQ203" s="396">
        <v>1</v>
      </c>
      <c r="ER203" s="396">
        <v>0</v>
      </c>
      <c r="ES203" s="396">
        <v>0</v>
      </c>
      <c r="ET203" s="664"/>
      <c r="EU203" s="303"/>
      <c r="EV203" s="396" t="s">
        <v>552</v>
      </c>
      <c r="EW203" s="396" t="s">
        <v>480</v>
      </c>
      <c r="EX203" s="396" t="s">
        <v>354</v>
      </c>
      <c r="EY203" s="396">
        <v>48</v>
      </c>
      <c r="EZ203" s="396" t="s">
        <v>12</v>
      </c>
      <c r="FA203" s="396" t="s">
        <v>232</v>
      </c>
      <c r="FB203" s="396" t="s">
        <v>9</v>
      </c>
      <c r="FC203" s="396" t="s">
        <v>232</v>
      </c>
      <c r="FD203" s="396" t="s">
        <v>358</v>
      </c>
    </row>
    <row r="204" spans="1:160" customFormat="1">
      <c r="A204">
        <v>3477</v>
      </c>
      <c r="B204">
        <v>1</v>
      </c>
      <c r="H204">
        <v>700</v>
      </c>
      <c r="I204">
        <v>41</v>
      </c>
      <c r="J204">
        <v>1</v>
      </c>
      <c r="K204">
        <v>0</v>
      </c>
      <c r="L204">
        <v>1</v>
      </c>
      <c r="M204">
        <v>0</v>
      </c>
      <c r="N204" s="1250" t="s">
        <v>552</v>
      </c>
      <c r="O204" s="1250">
        <v>0</v>
      </c>
      <c r="P204">
        <v>4</v>
      </c>
      <c r="Q204">
        <v>0</v>
      </c>
      <c r="R204">
        <v>4</v>
      </c>
      <c r="S204">
        <v>0</v>
      </c>
      <c r="T204">
        <v>0</v>
      </c>
      <c r="U204">
        <v>1</v>
      </c>
      <c r="V204">
        <v>0</v>
      </c>
      <c r="W204">
        <v>1</v>
      </c>
      <c r="X204">
        <v>4</v>
      </c>
      <c r="Y204">
        <v>1</v>
      </c>
      <c r="Z204">
        <v>4</v>
      </c>
      <c r="AA204">
        <v>1</v>
      </c>
      <c r="AB204">
        <v>1</v>
      </c>
      <c r="AC204">
        <v>0</v>
      </c>
      <c r="AD204">
        <v>1</v>
      </c>
      <c r="AE204">
        <v>0</v>
      </c>
      <c r="AF204">
        <v>0</v>
      </c>
      <c r="AG204">
        <v>0</v>
      </c>
      <c r="AH204">
        <v>0</v>
      </c>
      <c r="AI204">
        <v>0</v>
      </c>
      <c r="AJ204">
        <v>0</v>
      </c>
      <c r="AK204">
        <v>0</v>
      </c>
      <c r="AL204">
        <v>0</v>
      </c>
      <c r="AM204">
        <v>0</v>
      </c>
      <c r="AN204">
        <v>5</v>
      </c>
      <c r="AO204">
        <v>1</v>
      </c>
      <c r="AP204">
        <v>5</v>
      </c>
      <c r="AQ204">
        <v>1</v>
      </c>
      <c r="AR204">
        <v>0</v>
      </c>
      <c r="AS204">
        <v>0</v>
      </c>
      <c r="AT204">
        <v>0</v>
      </c>
      <c r="AU204">
        <v>0</v>
      </c>
      <c r="AV204">
        <v>0</v>
      </c>
      <c r="AW204">
        <v>0</v>
      </c>
      <c r="AX204">
        <v>0</v>
      </c>
      <c r="AY204">
        <v>0</v>
      </c>
      <c r="AZ204">
        <v>0</v>
      </c>
      <c r="BA204">
        <v>0</v>
      </c>
      <c r="BB204">
        <v>0</v>
      </c>
      <c r="BC204">
        <v>0</v>
      </c>
      <c r="BD204">
        <v>0</v>
      </c>
      <c r="BE204">
        <v>0</v>
      </c>
      <c r="BF204">
        <v>0</v>
      </c>
      <c r="BG204">
        <v>0</v>
      </c>
      <c r="BH204">
        <v>1</v>
      </c>
      <c r="BI204">
        <v>0</v>
      </c>
      <c r="BJ204">
        <v>1</v>
      </c>
      <c r="BK204">
        <v>1</v>
      </c>
      <c r="BL204">
        <v>2</v>
      </c>
      <c r="BM204">
        <v>0</v>
      </c>
      <c r="BN204">
        <v>1</v>
      </c>
      <c r="BO204">
        <v>1</v>
      </c>
      <c r="BP204">
        <v>0</v>
      </c>
      <c r="BQ204">
        <v>0</v>
      </c>
      <c r="BR204">
        <v>0</v>
      </c>
      <c r="BS204">
        <v>0</v>
      </c>
      <c r="BT204">
        <v>0</v>
      </c>
      <c r="BU204">
        <v>0</v>
      </c>
      <c r="BV204">
        <v>0</v>
      </c>
      <c r="BW204">
        <v>0</v>
      </c>
      <c r="BX204">
        <v>3</v>
      </c>
      <c r="BY204">
        <v>0</v>
      </c>
      <c r="BZ204">
        <v>0</v>
      </c>
      <c r="CA204">
        <v>0</v>
      </c>
      <c r="CB204">
        <v>2</v>
      </c>
      <c r="CC204">
        <v>0</v>
      </c>
      <c r="CD204">
        <v>0</v>
      </c>
      <c r="CE204">
        <v>0</v>
      </c>
      <c r="CF204">
        <v>4</v>
      </c>
      <c r="CG204">
        <v>0</v>
      </c>
      <c r="CH204">
        <v>1</v>
      </c>
      <c r="CI204">
        <v>1</v>
      </c>
      <c r="CJ204">
        <v>4</v>
      </c>
      <c r="CK204">
        <v>0</v>
      </c>
      <c r="CL204">
        <v>1</v>
      </c>
      <c r="CM204">
        <v>1</v>
      </c>
      <c r="CN204">
        <v>8</v>
      </c>
      <c r="CO204">
        <v>8</v>
      </c>
      <c r="CP204">
        <v>6</v>
      </c>
      <c r="CQ204">
        <v>0</v>
      </c>
      <c r="CR204">
        <v>2.6666666666666665</v>
      </c>
      <c r="CS204">
        <v>1</v>
      </c>
      <c r="CT204">
        <v>0</v>
      </c>
      <c r="CU204">
        <v>0</v>
      </c>
      <c r="CV204">
        <v>0</v>
      </c>
      <c r="CW204">
        <v>0</v>
      </c>
      <c r="CX204">
        <v>0</v>
      </c>
      <c r="CY204">
        <v>0</v>
      </c>
      <c r="CZ204">
        <v>0</v>
      </c>
      <c r="DA204">
        <v>1</v>
      </c>
      <c r="DB204">
        <v>1</v>
      </c>
      <c r="DC204">
        <v>0</v>
      </c>
      <c r="DD204">
        <v>0</v>
      </c>
      <c r="DE204">
        <v>0</v>
      </c>
      <c r="DF204">
        <v>1</v>
      </c>
      <c r="DG204">
        <v>1</v>
      </c>
      <c r="DH204">
        <v>0</v>
      </c>
      <c r="DI204">
        <v>0</v>
      </c>
      <c r="DJ204">
        <v>0</v>
      </c>
      <c r="DK204" s="664"/>
      <c r="DL204" s="398">
        <v>0</v>
      </c>
      <c r="DM204" s="303">
        <v>0</v>
      </c>
      <c r="DN204" s="303">
        <v>0</v>
      </c>
      <c r="DO204" s="393">
        <v>0</v>
      </c>
      <c r="DP204" s="303">
        <v>0</v>
      </c>
      <c r="DQ204" s="303">
        <v>0</v>
      </c>
      <c r="DR204" s="303">
        <v>0</v>
      </c>
      <c r="DS204" s="393">
        <v>0</v>
      </c>
      <c r="DT204" s="303">
        <v>0</v>
      </c>
      <c r="DU204" s="303">
        <v>0</v>
      </c>
      <c r="DV204" s="303">
        <v>0</v>
      </c>
      <c r="DW204" s="303">
        <v>0</v>
      </c>
      <c r="DX204" s="303">
        <v>0</v>
      </c>
      <c r="DY204" s="303">
        <v>0</v>
      </c>
      <c r="DZ204" s="303">
        <v>0</v>
      </c>
      <c r="EA204" s="303">
        <v>0</v>
      </c>
      <c r="EB204" s="303">
        <v>0</v>
      </c>
      <c r="EC204" s="303">
        <v>0</v>
      </c>
      <c r="ED204" s="398">
        <v>0</v>
      </c>
      <c r="EE204" s="303">
        <v>0</v>
      </c>
      <c r="EF204" s="303">
        <v>0</v>
      </c>
      <c r="EG204" s="393">
        <v>0</v>
      </c>
      <c r="EH204" s="910">
        <v>0</v>
      </c>
      <c r="EI204" s="398">
        <v>6</v>
      </c>
      <c r="EJ204" s="393" t="b">
        <v>1</v>
      </c>
      <c r="EK204" s="971">
        <v>4</v>
      </c>
      <c r="EL204" s="971">
        <v>6</v>
      </c>
      <c r="EM204" s="396">
        <v>0</v>
      </c>
      <c r="EN204" s="396">
        <v>1</v>
      </c>
      <c r="EO204" s="396">
        <v>0</v>
      </c>
      <c r="EP204" s="971">
        <v>6</v>
      </c>
      <c r="EQ204" s="396">
        <v>0</v>
      </c>
      <c r="ER204" s="396">
        <v>1</v>
      </c>
      <c r="ES204" s="396">
        <v>0</v>
      </c>
      <c r="ET204" s="664"/>
      <c r="EU204" s="303"/>
      <c r="EV204" s="396" t="s">
        <v>552</v>
      </c>
      <c r="EW204" s="396" t="s">
        <v>480</v>
      </c>
      <c r="EX204" s="396" t="s">
        <v>354</v>
      </c>
      <c r="EY204" s="396">
        <v>6</v>
      </c>
      <c r="EZ204" s="396" t="s">
        <v>11</v>
      </c>
      <c r="FA204" s="396" t="s">
        <v>232</v>
      </c>
      <c r="FB204" s="396" t="s">
        <v>9</v>
      </c>
      <c r="FC204" s="396" t="s">
        <v>232</v>
      </c>
      <c r="FD204" s="396" t="s">
        <v>358</v>
      </c>
    </row>
    <row r="205" spans="1:160" customFormat="1">
      <c r="A205">
        <v>3478</v>
      </c>
      <c r="B205">
        <v>1</v>
      </c>
      <c r="H205">
        <v>700</v>
      </c>
      <c r="I205">
        <v>41</v>
      </c>
      <c r="J205">
        <v>1</v>
      </c>
      <c r="K205">
        <v>0</v>
      </c>
      <c r="L205">
        <v>1</v>
      </c>
      <c r="M205">
        <v>0</v>
      </c>
      <c r="N205" s="1250" t="s">
        <v>552</v>
      </c>
      <c r="O205" s="1250">
        <v>0</v>
      </c>
      <c r="P205">
        <v>5</v>
      </c>
      <c r="Q205">
        <v>1</v>
      </c>
      <c r="R205">
        <v>5</v>
      </c>
      <c r="S205">
        <v>1</v>
      </c>
      <c r="T205">
        <v>3</v>
      </c>
      <c r="U205">
        <v>1</v>
      </c>
      <c r="V205">
        <v>2</v>
      </c>
      <c r="W205">
        <v>1</v>
      </c>
      <c r="X205">
        <v>8</v>
      </c>
      <c r="Y205">
        <v>2</v>
      </c>
      <c r="Z205">
        <v>7</v>
      </c>
      <c r="AA205">
        <v>2</v>
      </c>
      <c r="AB205">
        <v>2</v>
      </c>
      <c r="AC205">
        <v>0</v>
      </c>
      <c r="AD205">
        <v>3</v>
      </c>
      <c r="AE205">
        <v>0</v>
      </c>
      <c r="AF205">
        <v>0</v>
      </c>
      <c r="AG205">
        <v>0</v>
      </c>
      <c r="AH205">
        <v>0</v>
      </c>
      <c r="AI205">
        <v>0</v>
      </c>
      <c r="AJ205">
        <v>0</v>
      </c>
      <c r="AK205">
        <v>0</v>
      </c>
      <c r="AL205">
        <v>0</v>
      </c>
      <c r="AM205">
        <v>0</v>
      </c>
      <c r="AN205">
        <v>10</v>
      </c>
      <c r="AO205">
        <v>2</v>
      </c>
      <c r="AP205">
        <v>10</v>
      </c>
      <c r="AQ205">
        <v>2</v>
      </c>
      <c r="AR205">
        <v>0</v>
      </c>
      <c r="AS205">
        <v>0</v>
      </c>
      <c r="AT205">
        <v>0</v>
      </c>
      <c r="AU205">
        <v>0</v>
      </c>
      <c r="AV205">
        <v>0</v>
      </c>
      <c r="AW205">
        <v>0</v>
      </c>
      <c r="AX205">
        <v>0</v>
      </c>
      <c r="AY205">
        <v>0</v>
      </c>
      <c r="AZ205">
        <v>0</v>
      </c>
      <c r="BA205">
        <v>0</v>
      </c>
      <c r="BB205">
        <v>0</v>
      </c>
      <c r="BC205">
        <v>0</v>
      </c>
      <c r="BD205">
        <v>0</v>
      </c>
      <c r="BE205">
        <v>0</v>
      </c>
      <c r="BF205">
        <v>0</v>
      </c>
      <c r="BG205">
        <v>0</v>
      </c>
      <c r="BH205">
        <v>3</v>
      </c>
      <c r="BI205">
        <v>2</v>
      </c>
      <c r="BJ205">
        <v>2</v>
      </c>
      <c r="BK205">
        <v>1</v>
      </c>
      <c r="BL205">
        <v>3</v>
      </c>
      <c r="BM205">
        <v>2</v>
      </c>
      <c r="BN205">
        <v>2</v>
      </c>
      <c r="BO205">
        <v>1</v>
      </c>
      <c r="BP205">
        <v>0</v>
      </c>
      <c r="BQ205">
        <v>0</v>
      </c>
      <c r="BR205">
        <v>0</v>
      </c>
      <c r="BS205">
        <v>0</v>
      </c>
      <c r="BT205">
        <v>0</v>
      </c>
      <c r="BU205">
        <v>0</v>
      </c>
      <c r="BV205">
        <v>0</v>
      </c>
      <c r="BW205">
        <v>0</v>
      </c>
      <c r="BX205">
        <v>5</v>
      </c>
      <c r="BY205">
        <v>1</v>
      </c>
      <c r="BZ205">
        <v>0</v>
      </c>
      <c r="CA205">
        <v>0</v>
      </c>
      <c r="CB205">
        <v>4</v>
      </c>
      <c r="CC205">
        <v>0</v>
      </c>
      <c r="CD205">
        <v>0</v>
      </c>
      <c r="CE205">
        <v>0</v>
      </c>
      <c r="CF205">
        <v>8</v>
      </c>
      <c r="CG205">
        <v>3</v>
      </c>
      <c r="CH205">
        <v>2</v>
      </c>
      <c r="CI205">
        <v>1</v>
      </c>
      <c r="CJ205">
        <v>7</v>
      </c>
      <c r="CK205">
        <v>2</v>
      </c>
      <c r="CL205">
        <v>2</v>
      </c>
      <c r="CM205">
        <v>1</v>
      </c>
      <c r="CN205">
        <v>4</v>
      </c>
      <c r="CO205">
        <v>4</v>
      </c>
      <c r="CP205">
        <v>2</v>
      </c>
      <c r="CQ205">
        <v>0</v>
      </c>
      <c r="CR205">
        <v>0.66666666666666663</v>
      </c>
      <c r="CS205">
        <v>2</v>
      </c>
      <c r="CT205">
        <v>0</v>
      </c>
      <c r="CU205">
        <v>0</v>
      </c>
      <c r="CV205">
        <v>0</v>
      </c>
      <c r="CW205">
        <v>1</v>
      </c>
      <c r="CX205">
        <v>0</v>
      </c>
      <c r="CY205">
        <v>0</v>
      </c>
      <c r="CZ205">
        <v>0</v>
      </c>
      <c r="DA205">
        <v>1</v>
      </c>
      <c r="DB205">
        <v>0</v>
      </c>
      <c r="DC205">
        <v>0</v>
      </c>
      <c r="DD205">
        <v>0</v>
      </c>
      <c r="DE205">
        <v>0</v>
      </c>
      <c r="DF205">
        <v>0</v>
      </c>
      <c r="DG205">
        <v>0</v>
      </c>
      <c r="DH205">
        <v>0</v>
      </c>
      <c r="DI205">
        <v>0</v>
      </c>
      <c r="DJ205">
        <v>0</v>
      </c>
      <c r="DK205" s="664"/>
      <c r="DL205" s="398">
        <v>0</v>
      </c>
      <c r="DM205" s="303">
        <v>0</v>
      </c>
      <c r="DN205" s="303">
        <v>0</v>
      </c>
      <c r="DO205" s="393">
        <v>0</v>
      </c>
      <c r="DP205" s="303">
        <v>0</v>
      </c>
      <c r="DQ205" s="303">
        <v>0</v>
      </c>
      <c r="DR205" s="303">
        <v>0</v>
      </c>
      <c r="DS205" s="393">
        <v>0</v>
      </c>
      <c r="DT205" s="303">
        <v>0</v>
      </c>
      <c r="DU205" s="303">
        <v>0</v>
      </c>
      <c r="DV205" s="303">
        <v>0</v>
      </c>
      <c r="DW205" s="303">
        <v>0</v>
      </c>
      <c r="DX205" s="303">
        <v>0</v>
      </c>
      <c r="DY205" s="303">
        <v>0</v>
      </c>
      <c r="DZ205" s="303">
        <v>0</v>
      </c>
      <c r="EA205" s="303">
        <v>0</v>
      </c>
      <c r="EB205" s="303">
        <v>0</v>
      </c>
      <c r="EC205" s="303">
        <v>0</v>
      </c>
      <c r="ED205" s="398">
        <v>0</v>
      </c>
      <c r="EE205" s="303">
        <v>0</v>
      </c>
      <c r="EF205" s="303">
        <v>0</v>
      </c>
      <c r="EG205" s="393">
        <v>0</v>
      </c>
      <c r="EH205" s="910">
        <v>0</v>
      </c>
      <c r="EI205" s="398">
        <v>12</v>
      </c>
      <c r="EJ205" s="393" t="b">
        <v>1</v>
      </c>
      <c r="EK205" s="971">
        <v>10</v>
      </c>
      <c r="EL205" s="971">
        <v>12</v>
      </c>
      <c r="EM205" s="396">
        <v>0</v>
      </c>
      <c r="EN205" s="396">
        <v>1</v>
      </c>
      <c r="EO205" s="396">
        <v>0</v>
      </c>
      <c r="EP205" s="971">
        <v>0</v>
      </c>
      <c r="EQ205" s="396">
        <v>0</v>
      </c>
      <c r="ER205" s="396">
        <v>0</v>
      </c>
      <c r="ES205" s="396">
        <v>0</v>
      </c>
      <c r="ET205" s="664"/>
      <c r="EU205" s="303"/>
      <c r="EV205" s="396" t="s">
        <v>552</v>
      </c>
      <c r="EW205" s="396" t="s">
        <v>480</v>
      </c>
      <c r="EX205" s="396" t="s">
        <v>354</v>
      </c>
      <c r="EY205" s="396">
        <v>12</v>
      </c>
      <c r="EZ205" s="396" t="s">
        <v>11</v>
      </c>
      <c r="FA205" s="396" t="s">
        <v>232</v>
      </c>
      <c r="FB205" s="396" t="s">
        <v>9</v>
      </c>
      <c r="FC205" s="396" t="s">
        <v>232</v>
      </c>
      <c r="FD205" s="396" t="s">
        <v>358</v>
      </c>
    </row>
    <row r="206" spans="1:160" customFormat="1">
      <c r="A206">
        <v>3479</v>
      </c>
      <c r="B206">
        <v>1</v>
      </c>
      <c r="H206">
        <v>700</v>
      </c>
      <c r="I206">
        <v>43</v>
      </c>
      <c r="J206">
        <v>1</v>
      </c>
      <c r="K206">
        <v>0</v>
      </c>
      <c r="L206">
        <v>1</v>
      </c>
      <c r="M206">
        <v>0</v>
      </c>
      <c r="N206" s="1250" t="s">
        <v>552</v>
      </c>
      <c r="O206" s="1250">
        <v>0</v>
      </c>
      <c r="P206">
        <v>35</v>
      </c>
      <c r="Q206">
        <v>2</v>
      </c>
      <c r="R206">
        <v>39</v>
      </c>
      <c r="S206">
        <v>3</v>
      </c>
      <c r="T206">
        <v>0</v>
      </c>
      <c r="U206">
        <v>2</v>
      </c>
      <c r="V206">
        <v>0</v>
      </c>
      <c r="W206">
        <v>2</v>
      </c>
      <c r="X206">
        <v>35</v>
      </c>
      <c r="Y206">
        <v>4</v>
      </c>
      <c r="Z206">
        <v>39</v>
      </c>
      <c r="AA206">
        <v>5</v>
      </c>
      <c r="AB206">
        <v>6</v>
      </c>
      <c r="AC206">
        <v>0</v>
      </c>
      <c r="AD206">
        <v>4</v>
      </c>
      <c r="AE206">
        <v>0</v>
      </c>
      <c r="AF206">
        <v>0</v>
      </c>
      <c r="AG206">
        <v>2</v>
      </c>
      <c r="AH206">
        <v>0</v>
      </c>
      <c r="AI206">
        <v>1</v>
      </c>
      <c r="AJ206">
        <v>0</v>
      </c>
      <c r="AK206">
        <v>0</v>
      </c>
      <c r="AL206">
        <v>1</v>
      </c>
      <c r="AM206">
        <v>0</v>
      </c>
      <c r="AN206">
        <v>41</v>
      </c>
      <c r="AO206">
        <v>6</v>
      </c>
      <c r="AP206">
        <v>44</v>
      </c>
      <c r="AQ206">
        <v>6</v>
      </c>
      <c r="AR206">
        <v>0</v>
      </c>
      <c r="AS206">
        <v>0</v>
      </c>
      <c r="AT206">
        <v>0</v>
      </c>
      <c r="AU206">
        <v>0</v>
      </c>
      <c r="AV206">
        <v>0</v>
      </c>
      <c r="AW206">
        <v>0</v>
      </c>
      <c r="AX206">
        <v>0</v>
      </c>
      <c r="AY206">
        <v>0</v>
      </c>
      <c r="AZ206">
        <v>0</v>
      </c>
      <c r="BA206">
        <v>0</v>
      </c>
      <c r="BB206">
        <v>0</v>
      </c>
      <c r="BC206">
        <v>0</v>
      </c>
      <c r="BD206">
        <v>0</v>
      </c>
      <c r="BE206">
        <v>0</v>
      </c>
      <c r="BF206">
        <v>0</v>
      </c>
      <c r="BG206">
        <v>0</v>
      </c>
      <c r="BH206">
        <v>3</v>
      </c>
      <c r="BI206">
        <v>0</v>
      </c>
      <c r="BJ206">
        <v>4</v>
      </c>
      <c r="BK206">
        <v>2</v>
      </c>
      <c r="BL206">
        <v>4</v>
      </c>
      <c r="BM206">
        <v>0</v>
      </c>
      <c r="BN206">
        <v>5</v>
      </c>
      <c r="BO206">
        <v>2</v>
      </c>
      <c r="BP206">
        <v>0</v>
      </c>
      <c r="BQ206">
        <v>0</v>
      </c>
      <c r="BR206">
        <v>0</v>
      </c>
      <c r="BS206">
        <v>0</v>
      </c>
      <c r="BT206">
        <v>0</v>
      </c>
      <c r="BU206">
        <v>0</v>
      </c>
      <c r="BV206">
        <v>0</v>
      </c>
      <c r="BW206">
        <v>0</v>
      </c>
      <c r="BX206">
        <v>32</v>
      </c>
      <c r="BY206">
        <v>0</v>
      </c>
      <c r="BZ206">
        <v>0</v>
      </c>
      <c r="CA206">
        <v>0</v>
      </c>
      <c r="CB206">
        <v>35</v>
      </c>
      <c r="CC206">
        <v>0</v>
      </c>
      <c r="CD206">
        <v>0</v>
      </c>
      <c r="CE206">
        <v>0</v>
      </c>
      <c r="CF206">
        <v>35</v>
      </c>
      <c r="CG206">
        <v>0</v>
      </c>
      <c r="CH206">
        <v>4</v>
      </c>
      <c r="CI206">
        <v>2</v>
      </c>
      <c r="CJ206">
        <v>39</v>
      </c>
      <c r="CK206">
        <v>0</v>
      </c>
      <c r="CL206">
        <v>5</v>
      </c>
      <c r="CM206">
        <v>2</v>
      </c>
      <c r="CN206">
        <v>22</v>
      </c>
      <c r="CO206">
        <v>19</v>
      </c>
      <c r="CP206">
        <v>12</v>
      </c>
      <c r="CQ206">
        <v>0</v>
      </c>
      <c r="CR206">
        <v>0.87234042553191493</v>
      </c>
      <c r="CS206">
        <v>7</v>
      </c>
      <c r="CT206">
        <v>0</v>
      </c>
      <c r="CU206">
        <v>0</v>
      </c>
      <c r="CV206">
        <v>0</v>
      </c>
      <c r="CW206">
        <v>0</v>
      </c>
      <c r="CX206">
        <v>0</v>
      </c>
      <c r="CY206">
        <v>0</v>
      </c>
      <c r="CZ206">
        <v>1</v>
      </c>
      <c r="DA206">
        <v>0</v>
      </c>
      <c r="DB206">
        <v>9</v>
      </c>
      <c r="DC206">
        <v>0</v>
      </c>
      <c r="DD206">
        <v>0</v>
      </c>
      <c r="DE206">
        <v>0</v>
      </c>
      <c r="DF206">
        <v>0</v>
      </c>
      <c r="DG206">
        <v>0</v>
      </c>
      <c r="DH206">
        <v>0</v>
      </c>
      <c r="DI206">
        <v>0</v>
      </c>
      <c r="DJ206">
        <v>0</v>
      </c>
      <c r="DK206" s="664"/>
      <c r="DL206" s="398">
        <v>0</v>
      </c>
      <c r="DM206" s="303">
        <v>0</v>
      </c>
      <c r="DN206" s="303">
        <v>0</v>
      </c>
      <c r="DO206" s="393">
        <v>0</v>
      </c>
      <c r="DP206" s="303">
        <v>0</v>
      </c>
      <c r="DQ206" s="303">
        <v>0</v>
      </c>
      <c r="DR206" s="303">
        <v>0</v>
      </c>
      <c r="DS206" s="393">
        <v>0</v>
      </c>
      <c r="DT206" s="303">
        <v>0</v>
      </c>
      <c r="DU206" s="303">
        <v>0</v>
      </c>
      <c r="DV206" s="303">
        <v>0</v>
      </c>
      <c r="DW206" s="303">
        <v>0</v>
      </c>
      <c r="DX206" s="303">
        <v>0</v>
      </c>
      <c r="DY206" s="303">
        <v>0</v>
      </c>
      <c r="DZ206" s="303">
        <v>0</v>
      </c>
      <c r="EA206" s="303">
        <v>0</v>
      </c>
      <c r="EB206" s="303">
        <v>0</v>
      </c>
      <c r="EC206" s="303">
        <v>0</v>
      </c>
      <c r="ED206" s="398">
        <v>0</v>
      </c>
      <c r="EE206" s="303">
        <v>0</v>
      </c>
      <c r="EF206" s="303">
        <v>0</v>
      </c>
      <c r="EG206" s="393">
        <v>0</v>
      </c>
      <c r="EH206" s="910">
        <v>0</v>
      </c>
      <c r="EI206" s="398">
        <v>47</v>
      </c>
      <c r="EJ206" s="393" t="b">
        <v>0</v>
      </c>
      <c r="EK206" s="971">
        <v>34</v>
      </c>
      <c r="EL206" s="971">
        <v>50</v>
      </c>
      <c r="EM206" s="396">
        <v>0</v>
      </c>
      <c r="EN206" s="396">
        <v>1</v>
      </c>
      <c r="EO206" s="396">
        <v>0</v>
      </c>
      <c r="EP206" s="971">
        <v>50</v>
      </c>
      <c r="EQ206" s="396">
        <v>1</v>
      </c>
      <c r="ER206" s="396">
        <v>0</v>
      </c>
      <c r="ES206" s="396">
        <v>0</v>
      </c>
      <c r="ET206" s="664"/>
      <c r="EU206" s="303"/>
      <c r="EV206" s="396" t="s">
        <v>552</v>
      </c>
      <c r="EW206" s="396" t="s">
        <v>480</v>
      </c>
      <c r="EX206" s="396" t="s">
        <v>354</v>
      </c>
      <c r="EY206" s="396">
        <v>50</v>
      </c>
      <c r="EZ206" s="396" t="s">
        <v>12</v>
      </c>
      <c r="FA206" s="396" t="s">
        <v>232</v>
      </c>
      <c r="FB206" s="396" t="s">
        <v>9</v>
      </c>
      <c r="FC206" s="396" t="s">
        <v>232</v>
      </c>
      <c r="FD206" s="396" t="s">
        <v>358</v>
      </c>
    </row>
    <row r="207" spans="1:160" customFormat="1">
      <c r="A207">
        <v>3480</v>
      </c>
      <c r="B207">
        <v>1</v>
      </c>
      <c r="H207">
        <v>700</v>
      </c>
      <c r="I207">
        <v>43</v>
      </c>
      <c r="J207">
        <v>1</v>
      </c>
      <c r="K207">
        <v>0</v>
      </c>
      <c r="L207">
        <v>1</v>
      </c>
      <c r="M207">
        <v>0</v>
      </c>
      <c r="N207" s="1250" t="s">
        <v>552</v>
      </c>
      <c r="O207" s="1250">
        <v>0</v>
      </c>
      <c r="P207">
        <v>9</v>
      </c>
      <c r="Q207">
        <v>0</v>
      </c>
      <c r="R207">
        <v>10</v>
      </c>
      <c r="S207">
        <v>0</v>
      </c>
      <c r="T207">
        <v>0</v>
      </c>
      <c r="U207">
        <v>0</v>
      </c>
      <c r="V207">
        <v>0</v>
      </c>
      <c r="W207">
        <v>0</v>
      </c>
      <c r="X207">
        <v>9</v>
      </c>
      <c r="Y207">
        <v>0</v>
      </c>
      <c r="Z207">
        <v>10</v>
      </c>
      <c r="AA207">
        <v>0</v>
      </c>
      <c r="AB207">
        <v>3</v>
      </c>
      <c r="AC207">
        <v>0</v>
      </c>
      <c r="AD207">
        <v>0</v>
      </c>
      <c r="AE207">
        <v>0</v>
      </c>
      <c r="AF207">
        <v>0</v>
      </c>
      <c r="AG207">
        <v>0</v>
      </c>
      <c r="AH207">
        <v>0</v>
      </c>
      <c r="AI207">
        <v>0</v>
      </c>
      <c r="AJ207">
        <v>0</v>
      </c>
      <c r="AK207">
        <v>0</v>
      </c>
      <c r="AL207">
        <v>0</v>
      </c>
      <c r="AM207">
        <v>0</v>
      </c>
      <c r="AN207">
        <v>12</v>
      </c>
      <c r="AO207">
        <v>0</v>
      </c>
      <c r="AP207">
        <v>10</v>
      </c>
      <c r="AQ207">
        <v>0</v>
      </c>
      <c r="AR207">
        <v>0</v>
      </c>
      <c r="AS207">
        <v>0</v>
      </c>
      <c r="AT207">
        <v>0</v>
      </c>
      <c r="AU207">
        <v>0</v>
      </c>
      <c r="AV207">
        <v>0</v>
      </c>
      <c r="AW207">
        <v>0</v>
      </c>
      <c r="AX207">
        <v>0</v>
      </c>
      <c r="AY207">
        <v>0</v>
      </c>
      <c r="AZ207">
        <v>0</v>
      </c>
      <c r="BA207">
        <v>0</v>
      </c>
      <c r="BB207">
        <v>0</v>
      </c>
      <c r="BC207">
        <v>0</v>
      </c>
      <c r="BD207">
        <v>0</v>
      </c>
      <c r="BE207">
        <v>0</v>
      </c>
      <c r="BF207">
        <v>0</v>
      </c>
      <c r="BG207">
        <v>0</v>
      </c>
      <c r="BH207">
        <v>0</v>
      </c>
      <c r="BI207">
        <v>0</v>
      </c>
      <c r="BJ207">
        <v>0</v>
      </c>
      <c r="BK207">
        <v>0</v>
      </c>
      <c r="BL207">
        <v>0</v>
      </c>
      <c r="BM207">
        <v>0</v>
      </c>
      <c r="BN207">
        <v>0</v>
      </c>
      <c r="BO207">
        <v>0</v>
      </c>
      <c r="BP207">
        <v>0</v>
      </c>
      <c r="BQ207">
        <v>0</v>
      </c>
      <c r="BR207">
        <v>0</v>
      </c>
      <c r="BS207">
        <v>0</v>
      </c>
      <c r="BT207">
        <v>0</v>
      </c>
      <c r="BU207">
        <v>0</v>
      </c>
      <c r="BV207">
        <v>0</v>
      </c>
      <c r="BW207">
        <v>0</v>
      </c>
      <c r="BX207">
        <v>9</v>
      </c>
      <c r="BY207">
        <v>0</v>
      </c>
      <c r="BZ207">
        <v>0</v>
      </c>
      <c r="CA207">
        <v>0</v>
      </c>
      <c r="CB207">
        <v>10</v>
      </c>
      <c r="CC207">
        <v>0</v>
      </c>
      <c r="CD207">
        <v>0</v>
      </c>
      <c r="CE207">
        <v>0</v>
      </c>
      <c r="CF207">
        <v>9</v>
      </c>
      <c r="CG207">
        <v>0</v>
      </c>
      <c r="CH207">
        <v>0</v>
      </c>
      <c r="CI207">
        <v>0</v>
      </c>
      <c r="CJ207">
        <v>10</v>
      </c>
      <c r="CK207">
        <v>0</v>
      </c>
      <c r="CL207">
        <v>0</v>
      </c>
      <c r="CM207">
        <v>0</v>
      </c>
      <c r="CN207">
        <v>1</v>
      </c>
      <c r="CO207">
        <v>3</v>
      </c>
      <c r="CP207">
        <v>0</v>
      </c>
      <c r="CQ207">
        <v>0</v>
      </c>
      <c r="CR207">
        <v>0.33333333333333331</v>
      </c>
      <c r="CS207">
        <v>1</v>
      </c>
      <c r="CT207">
        <v>1</v>
      </c>
      <c r="CU207">
        <v>0</v>
      </c>
      <c r="CV207">
        <v>0</v>
      </c>
      <c r="CW207">
        <v>0</v>
      </c>
      <c r="CX207">
        <v>0</v>
      </c>
      <c r="CY207">
        <v>0</v>
      </c>
      <c r="CZ207">
        <v>0</v>
      </c>
      <c r="DA207">
        <v>0</v>
      </c>
      <c r="DB207">
        <v>0</v>
      </c>
      <c r="DC207">
        <v>0</v>
      </c>
      <c r="DD207">
        <v>0</v>
      </c>
      <c r="DE207">
        <v>0</v>
      </c>
      <c r="DF207">
        <v>0</v>
      </c>
      <c r="DG207">
        <v>0</v>
      </c>
      <c r="DH207">
        <v>0</v>
      </c>
      <c r="DI207">
        <v>0</v>
      </c>
      <c r="DJ207">
        <v>0</v>
      </c>
      <c r="DK207" s="664"/>
      <c r="DL207" s="398">
        <v>0</v>
      </c>
      <c r="DM207" s="303">
        <v>0</v>
      </c>
      <c r="DN207" s="303">
        <v>0</v>
      </c>
      <c r="DO207" s="393">
        <v>0</v>
      </c>
      <c r="DP207" s="303">
        <v>0</v>
      </c>
      <c r="DQ207" s="303">
        <v>0</v>
      </c>
      <c r="DR207" s="303">
        <v>0</v>
      </c>
      <c r="DS207" s="393">
        <v>0</v>
      </c>
      <c r="DT207" s="303">
        <v>0</v>
      </c>
      <c r="DU207" s="303">
        <v>0</v>
      </c>
      <c r="DV207" s="303">
        <v>0</v>
      </c>
      <c r="DW207" s="303">
        <v>0</v>
      </c>
      <c r="DX207" s="303">
        <v>0</v>
      </c>
      <c r="DY207" s="303">
        <v>0</v>
      </c>
      <c r="DZ207" s="303">
        <v>0</v>
      </c>
      <c r="EA207" s="303">
        <v>0</v>
      </c>
      <c r="EB207" s="303">
        <v>0</v>
      </c>
      <c r="EC207" s="303">
        <v>0</v>
      </c>
      <c r="ED207" s="398">
        <v>0</v>
      </c>
      <c r="EE207" s="303">
        <v>0</v>
      </c>
      <c r="EF207" s="303">
        <v>0</v>
      </c>
      <c r="EG207" s="393">
        <v>0</v>
      </c>
      <c r="EH207" s="910">
        <v>0</v>
      </c>
      <c r="EI207" s="398">
        <v>12</v>
      </c>
      <c r="EJ207" s="393" t="b">
        <v>0</v>
      </c>
      <c r="EK207" s="971">
        <v>9</v>
      </c>
      <c r="EL207" s="971">
        <v>10</v>
      </c>
      <c r="EM207" s="396">
        <v>0</v>
      </c>
      <c r="EN207" s="396">
        <v>1</v>
      </c>
      <c r="EO207" s="396">
        <v>0</v>
      </c>
      <c r="EP207" s="971">
        <v>0</v>
      </c>
      <c r="EQ207" s="396">
        <v>0</v>
      </c>
      <c r="ER207" s="396">
        <v>0</v>
      </c>
      <c r="ES207" s="396">
        <v>0</v>
      </c>
      <c r="ET207" s="664"/>
      <c r="EU207" s="303"/>
      <c r="EV207" s="396" t="s">
        <v>552</v>
      </c>
      <c r="EW207" s="396" t="s">
        <v>480</v>
      </c>
      <c r="EX207" s="396" t="s">
        <v>354</v>
      </c>
      <c r="EY207" s="396">
        <v>10</v>
      </c>
      <c r="EZ207" s="396" t="s">
        <v>11</v>
      </c>
      <c r="FA207" s="396" t="s">
        <v>232</v>
      </c>
      <c r="FB207" s="396" t="s">
        <v>9</v>
      </c>
      <c r="FC207" s="396" t="s">
        <v>232</v>
      </c>
      <c r="FD207" s="396" t="s">
        <v>358</v>
      </c>
    </row>
    <row r="208" spans="1:160" customFormat="1">
      <c r="A208">
        <v>3481</v>
      </c>
      <c r="B208">
        <v>1</v>
      </c>
      <c r="H208">
        <v>700</v>
      </c>
      <c r="I208">
        <v>42</v>
      </c>
      <c r="J208">
        <v>1</v>
      </c>
      <c r="K208">
        <v>0</v>
      </c>
      <c r="L208">
        <v>1</v>
      </c>
      <c r="M208">
        <v>0</v>
      </c>
      <c r="N208" s="1250" t="s">
        <v>552</v>
      </c>
      <c r="O208" s="1250">
        <v>0</v>
      </c>
      <c r="P208">
        <v>10</v>
      </c>
      <c r="Q208">
        <v>2</v>
      </c>
      <c r="R208">
        <v>9</v>
      </c>
      <c r="S208">
        <v>1</v>
      </c>
      <c r="T208">
        <v>0</v>
      </c>
      <c r="U208">
        <v>0</v>
      </c>
      <c r="V208">
        <v>0</v>
      </c>
      <c r="W208">
        <v>0</v>
      </c>
      <c r="X208">
        <v>10</v>
      </c>
      <c r="Y208">
        <v>2</v>
      </c>
      <c r="Z208">
        <v>9</v>
      </c>
      <c r="AA208">
        <v>1</v>
      </c>
      <c r="AB208">
        <v>0</v>
      </c>
      <c r="AC208">
        <v>0</v>
      </c>
      <c r="AD208">
        <v>1</v>
      </c>
      <c r="AE208">
        <v>0</v>
      </c>
      <c r="AF208">
        <v>0</v>
      </c>
      <c r="AG208">
        <v>0</v>
      </c>
      <c r="AH208">
        <v>0</v>
      </c>
      <c r="AI208">
        <v>0</v>
      </c>
      <c r="AJ208">
        <v>0</v>
      </c>
      <c r="AK208">
        <v>0</v>
      </c>
      <c r="AL208">
        <v>0</v>
      </c>
      <c r="AM208">
        <v>0</v>
      </c>
      <c r="AN208">
        <v>10</v>
      </c>
      <c r="AO208">
        <v>2</v>
      </c>
      <c r="AP208">
        <v>10</v>
      </c>
      <c r="AQ208">
        <v>1</v>
      </c>
      <c r="AR208">
        <v>0</v>
      </c>
      <c r="AS208">
        <v>0</v>
      </c>
      <c r="AT208">
        <v>2</v>
      </c>
      <c r="AU208">
        <v>0</v>
      </c>
      <c r="AV208">
        <v>0</v>
      </c>
      <c r="AW208">
        <v>0</v>
      </c>
      <c r="AX208">
        <v>1</v>
      </c>
      <c r="AY208">
        <v>0</v>
      </c>
      <c r="AZ208">
        <v>0</v>
      </c>
      <c r="BA208">
        <v>0</v>
      </c>
      <c r="BB208">
        <v>0</v>
      </c>
      <c r="BC208">
        <v>0</v>
      </c>
      <c r="BD208">
        <v>0</v>
      </c>
      <c r="BE208">
        <v>0</v>
      </c>
      <c r="BF208">
        <v>0</v>
      </c>
      <c r="BG208">
        <v>0</v>
      </c>
      <c r="BH208">
        <v>1</v>
      </c>
      <c r="BI208">
        <v>0</v>
      </c>
      <c r="BJ208">
        <v>0</v>
      </c>
      <c r="BK208">
        <v>0</v>
      </c>
      <c r="BL208">
        <v>1</v>
      </c>
      <c r="BM208">
        <v>0</v>
      </c>
      <c r="BN208">
        <v>0</v>
      </c>
      <c r="BO208">
        <v>0</v>
      </c>
      <c r="BP208">
        <v>0</v>
      </c>
      <c r="BQ208">
        <v>0</v>
      </c>
      <c r="BR208">
        <v>0</v>
      </c>
      <c r="BS208">
        <v>0</v>
      </c>
      <c r="BT208">
        <v>0</v>
      </c>
      <c r="BU208">
        <v>0</v>
      </c>
      <c r="BV208">
        <v>0</v>
      </c>
      <c r="BW208">
        <v>0</v>
      </c>
      <c r="BX208">
        <v>9</v>
      </c>
      <c r="BY208">
        <v>0</v>
      </c>
      <c r="BZ208">
        <v>0</v>
      </c>
      <c r="CA208">
        <v>0</v>
      </c>
      <c r="CB208">
        <v>8</v>
      </c>
      <c r="CC208">
        <v>0</v>
      </c>
      <c r="CD208">
        <v>0</v>
      </c>
      <c r="CE208">
        <v>0</v>
      </c>
      <c r="CF208">
        <v>10</v>
      </c>
      <c r="CG208">
        <v>0</v>
      </c>
      <c r="CH208">
        <v>2</v>
      </c>
      <c r="CI208">
        <v>0</v>
      </c>
      <c r="CJ208">
        <v>9</v>
      </c>
      <c r="CK208">
        <v>0</v>
      </c>
      <c r="CL208">
        <v>1</v>
      </c>
      <c r="CM208">
        <v>0</v>
      </c>
      <c r="CN208">
        <v>0</v>
      </c>
      <c r="CO208">
        <v>1</v>
      </c>
      <c r="CP208">
        <v>0</v>
      </c>
      <c r="CQ208">
        <v>0</v>
      </c>
      <c r="CR208">
        <v>8.3333333333333329E-2</v>
      </c>
      <c r="CS208">
        <v>0</v>
      </c>
      <c r="CT208">
        <v>0</v>
      </c>
      <c r="CU208">
        <v>0</v>
      </c>
      <c r="CV208">
        <v>0</v>
      </c>
      <c r="CW208">
        <v>0</v>
      </c>
      <c r="CX208">
        <v>0</v>
      </c>
      <c r="CY208">
        <v>0</v>
      </c>
      <c r="CZ208">
        <v>0</v>
      </c>
      <c r="DA208">
        <v>0</v>
      </c>
      <c r="DB208">
        <v>1</v>
      </c>
      <c r="DC208">
        <v>0</v>
      </c>
      <c r="DD208">
        <v>0</v>
      </c>
      <c r="DE208">
        <v>0</v>
      </c>
      <c r="DF208">
        <v>0</v>
      </c>
      <c r="DG208">
        <v>0</v>
      </c>
      <c r="DH208">
        <v>0</v>
      </c>
      <c r="DI208">
        <v>0</v>
      </c>
      <c r="DJ208">
        <v>0</v>
      </c>
      <c r="DK208" s="664"/>
      <c r="DL208" s="398">
        <v>0</v>
      </c>
      <c r="DM208" s="303">
        <v>0</v>
      </c>
      <c r="DN208" s="303">
        <v>0</v>
      </c>
      <c r="DO208" s="393">
        <v>0</v>
      </c>
      <c r="DP208" s="303">
        <v>0</v>
      </c>
      <c r="DQ208" s="303">
        <v>0</v>
      </c>
      <c r="DR208" s="303">
        <v>0</v>
      </c>
      <c r="DS208" s="393">
        <v>0</v>
      </c>
      <c r="DT208" s="303">
        <v>0</v>
      </c>
      <c r="DU208" s="303">
        <v>0</v>
      </c>
      <c r="DV208" s="303">
        <v>0</v>
      </c>
      <c r="DW208" s="303">
        <v>0</v>
      </c>
      <c r="DX208" s="303">
        <v>0</v>
      </c>
      <c r="DY208" s="303">
        <v>0</v>
      </c>
      <c r="DZ208" s="303">
        <v>0</v>
      </c>
      <c r="EA208" s="303">
        <v>0</v>
      </c>
      <c r="EB208" s="303">
        <v>0</v>
      </c>
      <c r="EC208" s="303">
        <v>0</v>
      </c>
      <c r="ED208" s="398">
        <v>0</v>
      </c>
      <c r="EE208" s="303">
        <v>0</v>
      </c>
      <c r="EF208" s="303">
        <v>0</v>
      </c>
      <c r="EG208" s="393">
        <v>0</v>
      </c>
      <c r="EH208" s="910">
        <v>0</v>
      </c>
      <c r="EI208" s="398">
        <v>12</v>
      </c>
      <c r="EJ208" s="393" t="b">
        <v>0</v>
      </c>
      <c r="EK208" s="971">
        <v>10</v>
      </c>
      <c r="EL208" s="971">
        <v>0</v>
      </c>
      <c r="EM208" s="396">
        <v>0</v>
      </c>
      <c r="EN208" s="396">
        <v>0</v>
      </c>
      <c r="EO208" s="396">
        <v>0</v>
      </c>
      <c r="EP208" s="971">
        <v>11</v>
      </c>
      <c r="EQ208" s="396">
        <v>1</v>
      </c>
      <c r="ER208" s="396">
        <v>0</v>
      </c>
      <c r="ES208" s="396">
        <v>0</v>
      </c>
      <c r="ET208" s="664"/>
      <c r="EU208" s="303"/>
      <c r="EV208" s="396" t="s">
        <v>552</v>
      </c>
      <c r="EW208" s="396" t="s">
        <v>480</v>
      </c>
      <c r="EX208" s="396" t="s">
        <v>354</v>
      </c>
      <c r="EY208" s="396">
        <v>11</v>
      </c>
      <c r="EZ208" s="396" t="s">
        <v>11</v>
      </c>
      <c r="FA208" s="396" t="s">
        <v>232</v>
      </c>
      <c r="FB208" s="396" t="s">
        <v>9</v>
      </c>
      <c r="FC208" s="396" t="s">
        <v>232</v>
      </c>
      <c r="FD208" s="396" t="s">
        <v>358</v>
      </c>
    </row>
    <row r="209" spans="1:160" customFormat="1">
      <c r="A209">
        <v>3482</v>
      </c>
      <c r="B209">
        <v>1</v>
      </c>
      <c r="H209">
        <v>700</v>
      </c>
      <c r="I209">
        <v>41</v>
      </c>
      <c r="J209">
        <v>1</v>
      </c>
      <c r="K209">
        <v>0</v>
      </c>
      <c r="L209">
        <v>1</v>
      </c>
      <c r="M209">
        <v>0</v>
      </c>
      <c r="N209" s="1250" t="s">
        <v>552</v>
      </c>
      <c r="O209" s="1250">
        <v>0</v>
      </c>
      <c r="P209">
        <v>0</v>
      </c>
      <c r="Q209">
        <v>1</v>
      </c>
      <c r="R209">
        <v>0</v>
      </c>
      <c r="S209">
        <v>1</v>
      </c>
      <c r="T209">
        <v>0</v>
      </c>
      <c r="U209">
        <v>0</v>
      </c>
      <c r="V209">
        <v>0</v>
      </c>
      <c r="W209">
        <v>0</v>
      </c>
      <c r="X209">
        <v>0</v>
      </c>
      <c r="Y209">
        <v>1</v>
      </c>
      <c r="Z209">
        <v>0</v>
      </c>
      <c r="AA209">
        <v>1</v>
      </c>
      <c r="AB209">
        <v>0</v>
      </c>
      <c r="AC209">
        <v>0</v>
      </c>
      <c r="AD209">
        <v>0</v>
      </c>
      <c r="AE209">
        <v>0</v>
      </c>
      <c r="AF209">
        <v>0</v>
      </c>
      <c r="AG209">
        <v>0</v>
      </c>
      <c r="AH209">
        <v>0</v>
      </c>
      <c r="AI209">
        <v>0</v>
      </c>
      <c r="AJ209">
        <v>0</v>
      </c>
      <c r="AK209">
        <v>0</v>
      </c>
      <c r="AL209">
        <v>0</v>
      </c>
      <c r="AM209">
        <v>0</v>
      </c>
      <c r="AN209">
        <v>0</v>
      </c>
      <c r="AO209">
        <v>1</v>
      </c>
      <c r="AP209">
        <v>0</v>
      </c>
      <c r="AQ209">
        <v>1</v>
      </c>
      <c r="AR209">
        <v>0</v>
      </c>
      <c r="AS209">
        <v>0</v>
      </c>
      <c r="AT209">
        <v>0</v>
      </c>
      <c r="AU209">
        <v>0</v>
      </c>
      <c r="AV209">
        <v>0</v>
      </c>
      <c r="AW209">
        <v>0</v>
      </c>
      <c r="AX209">
        <v>0</v>
      </c>
      <c r="AY209">
        <v>0</v>
      </c>
      <c r="AZ209">
        <v>0</v>
      </c>
      <c r="BA209">
        <v>0</v>
      </c>
      <c r="BB209">
        <v>0</v>
      </c>
      <c r="BC209">
        <v>0</v>
      </c>
      <c r="BD209">
        <v>0</v>
      </c>
      <c r="BE209">
        <v>0</v>
      </c>
      <c r="BF209">
        <v>0</v>
      </c>
      <c r="BG209">
        <v>0</v>
      </c>
      <c r="BH209">
        <v>0</v>
      </c>
      <c r="BI209">
        <v>0</v>
      </c>
      <c r="BJ209">
        <v>1</v>
      </c>
      <c r="BK209">
        <v>0</v>
      </c>
      <c r="BL209">
        <v>0</v>
      </c>
      <c r="BM209">
        <v>0</v>
      </c>
      <c r="BN209">
        <v>1</v>
      </c>
      <c r="BO209">
        <v>0</v>
      </c>
      <c r="BP209">
        <v>0</v>
      </c>
      <c r="BQ209">
        <v>0</v>
      </c>
      <c r="BR209">
        <v>0</v>
      </c>
      <c r="BS209">
        <v>0</v>
      </c>
      <c r="BT209">
        <v>0</v>
      </c>
      <c r="BU209">
        <v>0</v>
      </c>
      <c r="BV209">
        <v>0</v>
      </c>
      <c r="BW209">
        <v>0</v>
      </c>
      <c r="BX209">
        <v>0</v>
      </c>
      <c r="BY209">
        <v>0</v>
      </c>
      <c r="BZ209">
        <v>0</v>
      </c>
      <c r="CA209">
        <v>0</v>
      </c>
      <c r="CB209">
        <v>0</v>
      </c>
      <c r="CC209">
        <v>0</v>
      </c>
      <c r="CD209">
        <v>0</v>
      </c>
      <c r="CE209">
        <v>0</v>
      </c>
      <c r="CF209">
        <v>0</v>
      </c>
      <c r="CG209">
        <v>0</v>
      </c>
      <c r="CH209">
        <v>1</v>
      </c>
      <c r="CI209">
        <v>0</v>
      </c>
      <c r="CJ209">
        <v>0</v>
      </c>
      <c r="CK209">
        <v>0</v>
      </c>
      <c r="CL209">
        <v>1</v>
      </c>
      <c r="CM209">
        <v>0</v>
      </c>
      <c r="CN209">
        <v>0</v>
      </c>
      <c r="CO209">
        <v>0</v>
      </c>
      <c r="CP209">
        <v>0</v>
      </c>
      <c r="CQ209">
        <v>0</v>
      </c>
      <c r="CR209">
        <v>0</v>
      </c>
      <c r="CS209">
        <v>0</v>
      </c>
      <c r="CT209">
        <v>0</v>
      </c>
      <c r="CU209">
        <v>0</v>
      </c>
      <c r="CV209">
        <v>0</v>
      </c>
      <c r="CW209">
        <v>0</v>
      </c>
      <c r="CX209">
        <v>0</v>
      </c>
      <c r="CY209">
        <v>0</v>
      </c>
      <c r="CZ209">
        <v>0</v>
      </c>
      <c r="DA209">
        <v>0</v>
      </c>
      <c r="DB209">
        <v>0</v>
      </c>
      <c r="DC209">
        <v>0</v>
      </c>
      <c r="DD209">
        <v>0</v>
      </c>
      <c r="DE209">
        <v>0</v>
      </c>
      <c r="DF209">
        <v>0</v>
      </c>
      <c r="DG209">
        <v>0</v>
      </c>
      <c r="DH209">
        <v>0</v>
      </c>
      <c r="DI209">
        <v>0</v>
      </c>
      <c r="DJ209">
        <v>0</v>
      </c>
      <c r="DK209" s="664"/>
      <c r="DL209" s="398">
        <v>0</v>
      </c>
      <c r="DM209" s="303">
        <v>0</v>
      </c>
      <c r="DN209" s="303">
        <v>0</v>
      </c>
      <c r="DO209" s="393">
        <v>0</v>
      </c>
      <c r="DP209" s="303">
        <v>0</v>
      </c>
      <c r="DQ209" s="303">
        <v>0</v>
      </c>
      <c r="DR209" s="303">
        <v>0</v>
      </c>
      <c r="DS209" s="393">
        <v>0</v>
      </c>
      <c r="DT209" s="303">
        <v>0</v>
      </c>
      <c r="DU209" s="303">
        <v>0</v>
      </c>
      <c r="DV209" s="303">
        <v>0</v>
      </c>
      <c r="DW209" s="303">
        <v>0</v>
      </c>
      <c r="DX209" s="303">
        <v>0</v>
      </c>
      <c r="DY209" s="303">
        <v>0</v>
      </c>
      <c r="DZ209" s="303">
        <v>0</v>
      </c>
      <c r="EA209" s="303">
        <v>0</v>
      </c>
      <c r="EB209" s="303">
        <v>0</v>
      </c>
      <c r="EC209" s="303">
        <v>0</v>
      </c>
      <c r="ED209" s="398">
        <v>0</v>
      </c>
      <c r="EE209" s="303">
        <v>0</v>
      </c>
      <c r="EF209" s="303">
        <v>0</v>
      </c>
      <c r="EG209" s="393">
        <v>0</v>
      </c>
      <c r="EH209" s="910">
        <v>0</v>
      </c>
      <c r="EI209" s="398">
        <v>1</v>
      </c>
      <c r="EJ209" s="393" t="b">
        <v>1</v>
      </c>
      <c r="EK209" s="971">
        <v>0</v>
      </c>
      <c r="EL209" s="971">
        <v>0</v>
      </c>
      <c r="EM209" s="396">
        <v>0</v>
      </c>
      <c r="EN209" s="396">
        <v>0</v>
      </c>
      <c r="EO209" s="396">
        <v>0</v>
      </c>
      <c r="EP209" s="971">
        <v>0</v>
      </c>
      <c r="EQ209" s="396">
        <v>0</v>
      </c>
      <c r="ER209" s="396">
        <v>0</v>
      </c>
      <c r="ES209" s="396">
        <v>0</v>
      </c>
      <c r="ET209" s="664"/>
      <c r="EU209" s="303"/>
      <c r="EV209" s="396" t="s">
        <v>552</v>
      </c>
      <c r="EW209" s="396" t="s">
        <v>480</v>
      </c>
      <c r="EX209" s="396" t="s">
        <v>354</v>
      </c>
      <c r="EY209" s="396">
        <v>1</v>
      </c>
      <c r="EZ209" s="396" t="s">
        <v>11</v>
      </c>
      <c r="FA209" s="396" t="s">
        <v>232</v>
      </c>
      <c r="FB209" s="396" t="s">
        <v>9</v>
      </c>
      <c r="FC209" s="396" t="s">
        <v>232</v>
      </c>
      <c r="FD209" s="396" t="s">
        <v>358</v>
      </c>
    </row>
    <row r="210" spans="1:160" customFormat="1">
      <c r="A210">
        <v>3483</v>
      </c>
      <c r="B210">
        <v>1</v>
      </c>
      <c r="H210">
        <v>700</v>
      </c>
      <c r="I210">
        <v>41</v>
      </c>
      <c r="J210">
        <v>1</v>
      </c>
      <c r="K210">
        <v>0</v>
      </c>
      <c r="L210">
        <v>1</v>
      </c>
      <c r="M210">
        <v>0</v>
      </c>
      <c r="N210" s="1250" t="s">
        <v>552</v>
      </c>
      <c r="O210" s="1250">
        <v>0</v>
      </c>
      <c r="P210">
        <v>3</v>
      </c>
      <c r="Q210">
        <v>0</v>
      </c>
      <c r="R210">
        <v>2</v>
      </c>
      <c r="S210">
        <v>0</v>
      </c>
      <c r="T210">
        <v>0</v>
      </c>
      <c r="U210">
        <v>0</v>
      </c>
      <c r="V210">
        <v>0</v>
      </c>
      <c r="W210">
        <v>0</v>
      </c>
      <c r="X210">
        <v>3</v>
      </c>
      <c r="Y210">
        <v>0</v>
      </c>
      <c r="Z210">
        <v>2</v>
      </c>
      <c r="AA210">
        <v>0</v>
      </c>
      <c r="AB210">
        <v>0</v>
      </c>
      <c r="AC210">
        <v>0</v>
      </c>
      <c r="AD210">
        <v>0</v>
      </c>
      <c r="AE210">
        <v>0</v>
      </c>
      <c r="AF210">
        <v>0</v>
      </c>
      <c r="AG210">
        <v>0</v>
      </c>
      <c r="AH210">
        <v>0</v>
      </c>
      <c r="AI210">
        <v>0</v>
      </c>
      <c r="AJ210">
        <v>1</v>
      </c>
      <c r="AK210">
        <v>0</v>
      </c>
      <c r="AL210">
        <v>1</v>
      </c>
      <c r="AM210">
        <v>0</v>
      </c>
      <c r="AN210">
        <v>4</v>
      </c>
      <c r="AO210">
        <v>0</v>
      </c>
      <c r="AP210">
        <v>3</v>
      </c>
      <c r="AQ210">
        <v>0</v>
      </c>
      <c r="AR210">
        <v>0</v>
      </c>
      <c r="AS210">
        <v>0</v>
      </c>
      <c r="AT210">
        <v>0</v>
      </c>
      <c r="AU210">
        <v>0</v>
      </c>
      <c r="AV210">
        <v>0</v>
      </c>
      <c r="AW210">
        <v>0</v>
      </c>
      <c r="AX210">
        <v>0</v>
      </c>
      <c r="AY210">
        <v>0</v>
      </c>
      <c r="AZ210">
        <v>0</v>
      </c>
      <c r="BA210">
        <v>0</v>
      </c>
      <c r="BB210">
        <v>0</v>
      </c>
      <c r="BC210">
        <v>0</v>
      </c>
      <c r="BD210">
        <v>0</v>
      </c>
      <c r="BE210">
        <v>0</v>
      </c>
      <c r="BF210">
        <v>0</v>
      </c>
      <c r="BG210">
        <v>0</v>
      </c>
      <c r="BH210">
        <v>0</v>
      </c>
      <c r="BI210">
        <v>0</v>
      </c>
      <c r="BJ210">
        <v>0</v>
      </c>
      <c r="BK210">
        <v>0</v>
      </c>
      <c r="BL210">
        <v>0</v>
      </c>
      <c r="BM210">
        <v>0</v>
      </c>
      <c r="BN210">
        <v>0</v>
      </c>
      <c r="BO210">
        <v>0</v>
      </c>
      <c r="BP210">
        <v>0</v>
      </c>
      <c r="BQ210">
        <v>0</v>
      </c>
      <c r="BR210">
        <v>0</v>
      </c>
      <c r="BS210">
        <v>0</v>
      </c>
      <c r="BT210">
        <v>0</v>
      </c>
      <c r="BU210">
        <v>0</v>
      </c>
      <c r="BV210">
        <v>0</v>
      </c>
      <c r="BW210">
        <v>0</v>
      </c>
      <c r="BX210">
        <v>3</v>
      </c>
      <c r="BY210">
        <v>0</v>
      </c>
      <c r="BZ210">
        <v>0</v>
      </c>
      <c r="CA210">
        <v>0</v>
      </c>
      <c r="CB210">
        <v>2</v>
      </c>
      <c r="CC210">
        <v>0</v>
      </c>
      <c r="CD210">
        <v>0</v>
      </c>
      <c r="CE210">
        <v>0</v>
      </c>
      <c r="CF210">
        <v>3</v>
      </c>
      <c r="CG210">
        <v>0</v>
      </c>
      <c r="CH210">
        <v>0</v>
      </c>
      <c r="CI210">
        <v>0</v>
      </c>
      <c r="CJ210">
        <v>2</v>
      </c>
      <c r="CK210">
        <v>0</v>
      </c>
      <c r="CL210">
        <v>0</v>
      </c>
      <c r="CM210">
        <v>0</v>
      </c>
      <c r="CN210">
        <v>0</v>
      </c>
      <c r="CO210">
        <v>1</v>
      </c>
      <c r="CP210">
        <v>1</v>
      </c>
      <c r="CQ210">
        <v>0</v>
      </c>
      <c r="CR210">
        <v>0.25</v>
      </c>
      <c r="CS210">
        <v>0</v>
      </c>
      <c r="CT210">
        <v>0</v>
      </c>
      <c r="CU210">
        <v>0</v>
      </c>
      <c r="CV210">
        <v>0</v>
      </c>
      <c r="CW210">
        <v>0</v>
      </c>
      <c r="CX210">
        <v>0</v>
      </c>
      <c r="CY210">
        <v>0</v>
      </c>
      <c r="CZ210">
        <v>0</v>
      </c>
      <c r="DA210">
        <v>0</v>
      </c>
      <c r="DB210">
        <v>1</v>
      </c>
      <c r="DC210">
        <v>0</v>
      </c>
      <c r="DD210">
        <v>0</v>
      </c>
      <c r="DE210">
        <v>0</v>
      </c>
      <c r="DF210">
        <v>0</v>
      </c>
      <c r="DG210">
        <v>0</v>
      </c>
      <c r="DH210">
        <v>0</v>
      </c>
      <c r="DI210">
        <v>0</v>
      </c>
      <c r="DJ210">
        <v>0</v>
      </c>
      <c r="DK210" s="664"/>
      <c r="DL210" s="398">
        <v>0</v>
      </c>
      <c r="DM210" s="303">
        <v>0</v>
      </c>
      <c r="DN210" s="303">
        <v>0</v>
      </c>
      <c r="DO210" s="393">
        <v>0</v>
      </c>
      <c r="DP210" s="303">
        <v>0</v>
      </c>
      <c r="DQ210" s="303">
        <v>0</v>
      </c>
      <c r="DR210" s="303">
        <v>0</v>
      </c>
      <c r="DS210" s="393">
        <v>0</v>
      </c>
      <c r="DT210" s="303">
        <v>0</v>
      </c>
      <c r="DU210" s="303">
        <v>0</v>
      </c>
      <c r="DV210" s="303">
        <v>0</v>
      </c>
      <c r="DW210" s="303">
        <v>0</v>
      </c>
      <c r="DX210" s="303">
        <v>0</v>
      </c>
      <c r="DY210" s="303">
        <v>0</v>
      </c>
      <c r="DZ210" s="303">
        <v>0</v>
      </c>
      <c r="EA210" s="303">
        <v>0</v>
      </c>
      <c r="EB210" s="303">
        <v>0</v>
      </c>
      <c r="EC210" s="303">
        <v>0</v>
      </c>
      <c r="ED210" s="398">
        <v>0</v>
      </c>
      <c r="EE210" s="303">
        <v>0</v>
      </c>
      <c r="EF210" s="303">
        <v>0</v>
      </c>
      <c r="EG210" s="393">
        <v>0</v>
      </c>
      <c r="EH210" s="910">
        <v>0</v>
      </c>
      <c r="EI210" s="398">
        <v>4</v>
      </c>
      <c r="EJ210" s="393" t="b">
        <v>0</v>
      </c>
      <c r="EK210" s="971">
        <v>2</v>
      </c>
      <c r="EL210" s="971">
        <v>0</v>
      </c>
      <c r="EM210" s="396">
        <v>0</v>
      </c>
      <c r="EN210" s="396">
        <v>0</v>
      </c>
      <c r="EO210" s="396">
        <v>0</v>
      </c>
      <c r="EP210" s="971">
        <v>3</v>
      </c>
      <c r="EQ210" s="396">
        <v>1</v>
      </c>
      <c r="ER210" s="396">
        <v>0</v>
      </c>
      <c r="ES210" s="396">
        <v>0</v>
      </c>
      <c r="ET210" s="664"/>
      <c r="EU210" s="303"/>
      <c r="EV210" s="396" t="s">
        <v>552</v>
      </c>
      <c r="EW210" s="396" t="s">
        <v>480</v>
      </c>
      <c r="EX210" s="396" t="s">
        <v>354</v>
      </c>
      <c r="EY210" s="396">
        <v>3</v>
      </c>
      <c r="EZ210" s="396" t="s">
        <v>11</v>
      </c>
      <c r="FA210" s="396" t="s">
        <v>232</v>
      </c>
      <c r="FB210" s="396" t="s">
        <v>9</v>
      </c>
      <c r="FC210" s="396" t="s">
        <v>232</v>
      </c>
      <c r="FD210" s="396" t="s">
        <v>358</v>
      </c>
    </row>
    <row r="211" spans="1:160" customFormat="1">
      <c r="A211">
        <v>3484</v>
      </c>
      <c r="B211">
        <v>1</v>
      </c>
      <c r="H211">
        <v>700</v>
      </c>
      <c r="I211">
        <v>41</v>
      </c>
      <c r="J211">
        <v>1</v>
      </c>
      <c r="K211">
        <v>0</v>
      </c>
      <c r="L211">
        <v>1</v>
      </c>
      <c r="M211">
        <v>0</v>
      </c>
      <c r="N211" s="1250" t="s">
        <v>552</v>
      </c>
      <c r="O211" s="1250">
        <v>0</v>
      </c>
      <c r="P211">
        <v>4</v>
      </c>
      <c r="Q211">
        <v>1</v>
      </c>
      <c r="R211">
        <v>2</v>
      </c>
      <c r="S211">
        <v>1</v>
      </c>
      <c r="T211">
        <v>0</v>
      </c>
      <c r="U211">
        <v>1</v>
      </c>
      <c r="V211">
        <v>0</v>
      </c>
      <c r="W211">
        <v>1</v>
      </c>
      <c r="X211">
        <v>4</v>
      </c>
      <c r="Y211">
        <v>2</v>
      </c>
      <c r="Z211">
        <v>2</v>
      </c>
      <c r="AA211">
        <v>2</v>
      </c>
      <c r="AB211">
        <v>0</v>
      </c>
      <c r="AC211">
        <v>0</v>
      </c>
      <c r="AD211">
        <v>0</v>
      </c>
      <c r="AE211">
        <v>0</v>
      </c>
      <c r="AF211">
        <v>0</v>
      </c>
      <c r="AG211">
        <v>0</v>
      </c>
      <c r="AH211">
        <v>0</v>
      </c>
      <c r="AI211">
        <v>0</v>
      </c>
      <c r="AJ211">
        <v>0</v>
      </c>
      <c r="AK211">
        <v>0</v>
      </c>
      <c r="AL211">
        <v>0</v>
      </c>
      <c r="AM211">
        <v>0</v>
      </c>
      <c r="AN211">
        <v>4</v>
      </c>
      <c r="AO211">
        <v>2</v>
      </c>
      <c r="AP211">
        <v>2</v>
      </c>
      <c r="AQ211">
        <v>2</v>
      </c>
      <c r="AR211">
        <v>0</v>
      </c>
      <c r="AS211">
        <v>0</v>
      </c>
      <c r="AT211">
        <v>0</v>
      </c>
      <c r="AU211">
        <v>0</v>
      </c>
      <c r="AV211">
        <v>0</v>
      </c>
      <c r="AW211">
        <v>0</v>
      </c>
      <c r="AX211">
        <v>0</v>
      </c>
      <c r="AY211">
        <v>0</v>
      </c>
      <c r="AZ211">
        <v>1</v>
      </c>
      <c r="BA211">
        <v>0</v>
      </c>
      <c r="BB211">
        <v>0</v>
      </c>
      <c r="BC211">
        <v>0</v>
      </c>
      <c r="BD211">
        <v>0</v>
      </c>
      <c r="BE211">
        <v>0</v>
      </c>
      <c r="BF211">
        <v>0</v>
      </c>
      <c r="BG211">
        <v>0</v>
      </c>
      <c r="BH211">
        <v>2</v>
      </c>
      <c r="BI211">
        <v>0</v>
      </c>
      <c r="BJ211">
        <v>2</v>
      </c>
      <c r="BK211">
        <v>1</v>
      </c>
      <c r="BL211">
        <v>1</v>
      </c>
      <c r="BM211">
        <v>0</v>
      </c>
      <c r="BN211">
        <v>2</v>
      </c>
      <c r="BO211">
        <v>1</v>
      </c>
      <c r="BP211">
        <v>0</v>
      </c>
      <c r="BQ211">
        <v>0</v>
      </c>
      <c r="BR211">
        <v>0</v>
      </c>
      <c r="BS211">
        <v>0</v>
      </c>
      <c r="BT211">
        <v>0</v>
      </c>
      <c r="BU211">
        <v>0</v>
      </c>
      <c r="BV211">
        <v>0</v>
      </c>
      <c r="BW211">
        <v>0</v>
      </c>
      <c r="BX211">
        <v>1</v>
      </c>
      <c r="BY211">
        <v>0</v>
      </c>
      <c r="BZ211">
        <v>0</v>
      </c>
      <c r="CA211">
        <v>0</v>
      </c>
      <c r="CB211">
        <v>1</v>
      </c>
      <c r="CC211">
        <v>0</v>
      </c>
      <c r="CD211">
        <v>0</v>
      </c>
      <c r="CE211">
        <v>0</v>
      </c>
      <c r="CF211">
        <v>4</v>
      </c>
      <c r="CG211">
        <v>0</v>
      </c>
      <c r="CH211">
        <v>2</v>
      </c>
      <c r="CI211">
        <v>1</v>
      </c>
      <c r="CJ211">
        <v>2</v>
      </c>
      <c r="CK211">
        <v>0</v>
      </c>
      <c r="CL211">
        <v>2</v>
      </c>
      <c r="CM211">
        <v>1</v>
      </c>
      <c r="CN211">
        <v>0</v>
      </c>
      <c r="CO211">
        <v>2</v>
      </c>
      <c r="CP211">
        <v>0</v>
      </c>
      <c r="CQ211">
        <v>1</v>
      </c>
      <c r="CR211">
        <v>0.33333333333333331</v>
      </c>
      <c r="CS211">
        <v>1</v>
      </c>
      <c r="CT211">
        <v>0</v>
      </c>
      <c r="CU211">
        <v>0</v>
      </c>
      <c r="CV211">
        <v>0</v>
      </c>
      <c r="CW211">
        <v>0</v>
      </c>
      <c r="CX211">
        <v>0</v>
      </c>
      <c r="CY211">
        <v>0</v>
      </c>
      <c r="CZ211">
        <v>1</v>
      </c>
      <c r="DA211">
        <v>0</v>
      </c>
      <c r="DB211">
        <v>0</v>
      </c>
      <c r="DC211">
        <v>0</v>
      </c>
      <c r="DD211">
        <v>0</v>
      </c>
      <c r="DE211">
        <v>0</v>
      </c>
      <c r="DF211">
        <v>0</v>
      </c>
      <c r="DG211">
        <v>0</v>
      </c>
      <c r="DH211">
        <v>0</v>
      </c>
      <c r="DI211">
        <v>0</v>
      </c>
      <c r="DJ211">
        <v>0</v>
      </c>
      <c r="DK211" s="664"/>
      <c r="DL211" s="398">
        <v>0</v>
      </c>
      <c r="DM211" s="303">
        <v>0</v>
      </c>
      <c r="DN211" s="303">
        <v>0</v>
      </c>
      <c r="DO211" s="393">
        <v>0</v>
      </c>
      <c r="DP211" s="303">
        <v>0</v>
      </c>
      <c r="DQ211" s="303">
        <v>0</v>
      </c>
      <c r="DR211" s="303">
        <v>0</v>
      </c>
      <c r="DS211" s="393">
        <v>0</v>
      </c>
      <c r="DT211" s="303">
        <v>0</v>
      </c>
      <c r="DU211" s="303">
        <v>0</v>
      </c>
      <c r="DV211" s="303">
        <v>0</v>
      </c>
      <c r="DW211" s="303">
        <v>0</v>
      </c>
      <c r="DX211" s="303">
        <v>0</v>
      </c>
      <c r="DY211" s="303">
        <v>0</v>
      </c>
      <c r="DZ211" s="303">
        <v>0</v>
      </c>
      <c r="EA211" s="303">
        <v>0</v>
      </c>
      <c r="EB211" s="303">
        <v>0</v>
      </c>
      <c r="EC211" s="303">
        <v>0</v>
      </c>
      <c r="ED211" s="398">
        <v>0</v>
      </c>
      <c r="EE211" s="303">
        <v>0</v>
      </c>
      <c r="EF211" s="303">
        <v>0</v>
      </c>
      <c r="EG211" s="393">
        <v>0</v>
      </c>
      <c r="EH211" s="910">
        <v>0</v>
      </c>
      <c r="EI211" s="398">
        <v>6</v>
      </c>
      <c r="EJ211" s="393" t="b">
        <v>0</v>
      </c>
      <c r="EK211" s="971">
        <v>3</v>
      </c>
      <c r="EL211" s="971">
        <v>4</v>
      </c>
      <c r="EM211" s="396">
        <v>0</v>
      </c>
      <c r="EN211" s="396">
        <v>1</v>
      </c>
      <c r="EO211" s="396">
        <v>0</v>
      </c>
      <c r="EP211" s="971">
        <v>0</v>
      </c>
      <c r="EQ211" s="396">
        <v>0</v>
      </c>
      <c r="ER211" s="396">
        <v>0</v>
      </c>
      <c r="ES211" s="396">
        <v>0</v>
      </c>
      <c r="ET211" s="664"/>
      <c r="EU211" s="303"/>
      <c r="EV211" s="396" t="s">
        <v>552</v>
      </c>
      <c r="EW211" s="396" t="s">
        <v>480</v>
      </c>
      <c r="EX211" s="396" t="s">
        <v>354</v>
      </c>
      <c r="EY211" s="396">
        <v>4</v>
      </c>
      <c r="EZ211" s="396" t="s">
        <v>11</v>
      </c>
      <c r="FA211" s="396" t="s">
        <v>232</v>
      </c>
      <c r="FB211" s="396" t="s">
        <v>9</v>
      </c>
      <c r="FC211" s="396" t="s">
        <v>232</v>
      </c>
      <c r="FD211" s="396" t="s">
        <v>358</v>
      </c>
    </row>
    <row r="212" spans="1:160" customFormat="1">
      <c r="A212">
        <v>3485</v>
      </c>
      <c r="B212">
        <v>1</v>
      </c>
      <c r="H212">
        <v>700</v>
      </c>
      <c r="I212">
        <v>43</v>
      </c>
      <c r="J212">
        <v>1</v>
      </c>
      <c r="K212">
        <v>0</v>
      </c>
      <c r="L212">
        <v>1</v>
      </c>
      <c r="M212">
        <v>0</v>
      </c>
      <c r="N212" s="1250" t="s">
        <v>552</v>
      </c>
      <c r="O212" s="1250">
        <v>0</v>
      </c>
      <c r="P212">
        <v>1</v>
      </c>
      <c r="Q212">
        <v>0</v>
      </c>
      <c r="R212">
        <v>1</v>
      </c>
      <c r="S212">
        <v>0</v>
      </c>
      <c r="T212">
        <v>0</v>
      </c>
      <c r="U212">
        <v>1</v>
      </c>
      <c r="V212">
        <v>0</v>
      </c>
      <c r="W212">
        <v>1</v>
      </c>
      <c r="X212">
        <v>1</v>
      </c>
      <c r="Y212">
        <v>1</v>
      </c>
      <c r="Z212">
        <v>1</v>
      </c>
      <c r="AA212">
        <v>1</v>
      </c>
      <c r="AB212">
        <v>0</v>
      </c>
      <c r="AC212">
        <v>0</v>
      </c>
      <c r="AD212">
        <v>0</v>
      </c>
      <c r="AE212">
        <v>0</v>
      </c>
      <c r="AF212">
        <v>0</v>
      </c>
      <c r="AG212">
        <v>0</v>
      </c>
      <c r="AH212">
        <v>0</v>
      </c>
      <c r="AI212">
        <v>0</v>
      </c>
      <c r="AJ212">
        <v>0</v>
      </c>
      <c r="AK212">
        <v>0</v>
      </c>
      <c r="AL212">
        <v>0</v>
      </c>
      <c r="AM212">
        <v>0</v>
      </c>
      <c r="AN212">
        <v>1</v>
      </c>
      <c r="AO212">
        <v>1</v>
      </c>
      <c r="AP212">
        <v>1</v>
      </c>
      <c r="AQ212">
        <v>1</v>
      </c>
      <c r="AR212">
        <v>0</v>
      </c>
      <c r="AS212">
        <v>0</v>
      </c>
      <c r="AT212">
        <v>0</v>
      </c>
      <c r="AU212">
        <v>0</v>
      </c>
      <c r="AV212">
        <v>0</v>
      </c>
      <c r="AW212">
        <v>0</v>
      </c>
      <c r="AX212">
        <v>0</v>
      </c>
      <c r="AY212">
        <v>0</v>
      </c>
      <c r="AZ212">
        <v>0</v>
      </c>
      <c r="BA212">
        <v>0</v>
      </c>
      <c r="BB212">
        <v>0</v>
      </c>
      <c r="BC212">
        <v>0</v>
      </c>
      <c r="BD212">
        <v>0</v>
      </c>
      <c r="BE212">
        <v>0</v>
      </c>
      <c r="BF212">
        <v>0</v>
      </c>
      <c r="BG212">
        <v>0</v>
      </c>
      <c r="BH212">
        <v>1</v>
      </c>
      <c r="BI212">
        <v>0</v>
      </c>
      <c r="BJ212">
        <v>1</v>
      </c>
      <c r="BK212">
        <v>1</v>
      </c>
      <c r="BL212">
        <v>1</v>
      </c>
      <c r="BM212">
        <v>0</v>
      </c>
      <c r="BN212">
        <v>1</v>
      </c>
      <c r="BO212">
        <v>1</v>
      </c>
      <c r="BP212">
        <v>0</v>
      </c>
      <c r="BQ212">
        <v>0</v>
      </c>
      <c r="BR212">
        <v>0</v>
      </c>
      <c r="BS212">
        <v>0</v>
      </c>
      <c r="BT212">
        <v>0</v>
      </c>
      <c r="BU212">
        <v>0</v>
      </c>
      <c r="BV212">
        <v>0</v>
      </c>
      <c r="BW212">
        <v>0</v>
      </c>
      <c r="BX212">
        <v>0</v>
      </c>
      <c r="BY212">
        <v>0</v>
      </c>
      <c r="BZ212">
        <v>0</v>
      </c>
      <c r="CA212">
        <v>0</v>
      </c>
      <c r="CB212">
        <v>0</v>
      </c>
      <c r="CC212">
        <v>0</v>
      </c>
      <c r="CD212">
        <v>0</v>
      </c>
      <c r="CE212">
        <v>0</v>
      </c>
      <c r="CF212">
        <v>1</v>
      </c>
      <c r="CG212">
        <v>0</v>
      </c>
      <c r="CH212">
        <v>1</v>
      </c>
      <c r="CI212">
        <v>1</v>
      </c>
      <c r="CJ212">
        <v>1</v>
      </c>
      <c r="CK212">
        <v>0</v>
      </c>
      <c r="CL212">
        <v>1</v>
      </c>
      <c r="CM212">
        <v>1</v>
      </c>
      <c r="CN212">
        <v>0</v>
      </c>
      <c r="CO212">
        <v>0</v>
      </c>
      <c r="CP212">
        <v>0</v>
      </c>
      <c r="CQ212">
        <v>0</v>
      </c>
      <c r="CR212">
        <v>0</v>
      </c>
      <c r="CS212">
        <v>0</v>
      </c>
      <c r="CT212">
        <v>0</v>
      </c>
      <c r="CU212">
        <v>0</v>
      </c>
      <c r="CV212">
        <v>0</v>
      </c>
      <c r="CW212">
        <v>0</v>
      </c>
      <c r="CX212">
        <v>0</v>
      </c>
      <c r="CY212">
        <v>0</v>
      </c>
      <c r="CZ212">
        <v>0</v>
      </c>
      <c r="DA212">
        <v>0</v>
      </c>
      <c r="DB212">
        <v>0</v>
      </c>
      <c r="DC212">
        <v>0</v>
      </c>
      <c r="DD212">
        <v>0</v>
      </c>
      <c r="DE212">
        <v>0</v>
      </c>
      <c r="DF212">
        <v>0</v>
      </c>
      <c r="DG212">
        <v>0</v>
      </c>
      <c r="DH212">
        <v>0</v>
      </c>
      <c r="DI212">
        <v>0</v>
      </c>
      <c r="DJ212">
        <v>0</v>
      </c>
      <c r="DK212" s="664"/>
      <c r="DL212" s="398">
        <v>0</v>
      </c>
      <c r="DM212" s="303">
        <v>0</v>
      </c>
      <c r="DN212" s="303">
        <v>0</v>
      </c>
      <c r="DO212" s="393">
        <v>0</v>
      </c>
      <c r="DP212" s="303">
        <v>0</v>
      </c>
      <c r="DQ212" s="303">
        <v>0</v>
      </c>
      <c r="DR212" s="303">
        <v>0</v>
      </c>
      <c r="DS212" s="393">
        <v>0</v>
      </c>
      <c r="DT212" s="303">
        <v>0</v>
      </c>
      <c r="DU212" s="303">
        <v>0</v>
      </c>
      <c r="DV212" s="303">
        <v>0</v>
      </c>
      <c r="DW212" s="303">
        <v>0</v>
      </c>
      <c r="DX212" s="303">
        <v>0</v>
      </c>
      <c r="DY212" s="303">
        <v>0</v>
      </c>
      <c r="DZ212" s="303">
        <v>0</v>
      </c>
      <c r="EA212" s="303">
        <v>0</v>
      </c>
      <c r="EB212" s="303">
        <v>0</v>
      </c>
      <c r="EC212" s="303">
        <v>0</v>
      </c>
      <c r="ED212" s="398">
        <v>0</v>
      </c>
      <c r="EE212" s="303">
        <v>0</v>
      </c>
      <c r="EF212" s="303">
        <v>0</v>
      </c>
      <c r="EG212" s="393">
        <v>0</v>
      </c>
      <c r="EH212" s="910">
        <v>0</v>
      </c>
      <c r="EI212" s="398">
        <v>2</v>
      </c>
      <c r="EJ212" s="393" t="b">
        <v>1</v>
      </c>
      <c r="EK212" s="971">
        <v>0</v>
      </c>
      <c r="EL212" s="971">
        <v>0</v>
      </c>
      <c r="EM212" s="396">
        <v>0</v>
      </c>
      <c r="EN212" s="396">
        <v>0</v>
      </c>
      <c r="EO212" s="396">
        <v>0</v>
      </c>
      <c r="EP212" s="971">
        <v>0</v>
      </c>
      <c r="EQ212" s="396">
        <v>0</v>
      </c>
      <c r="ER212" s="396">
        <v>0</v>
      </c>
      <c r="ES212" s="396">
        <v>0</v>
      </c>
      <c r="ET212" s="664"/>
      <c r="EU212" s="303"/>
      <c r="EV212" s="396" t="s">
        <v>552</v>
      </c>
      <c r="EW212" s="396" t="s">
        <v>480</v>
      </c>
      <c r="EX212" s="396" t="s">
        <v>354</v>
      </c>
      <c r="EY212" s="396">
        <v>2</v>
      </c>
      <c r="EZ212" s="396" t="s">
        <v>11</v>
      </c>
      <c r="FA212" s="396" t="s">
        <v>232</v>
      </c>
      <c r="FB212" s="396" t="s">
        <v>9</v>
      </c>
      <c r="FC212" s="396" t="s">
        <v>232</v>
      </c>
      <c r="FD212" s="396" t="s">
        <v>358</v>
      </c>
    </row>
    <row r="213" spans="1:160" customFormat="1">
      <c r="A213">
        <v>3486</v>
      </c>
      <c r="B213">
        <v>1</v>
      </c>
      <c r="H213">
        <v>700</v>
      </c>
      <c r="I213">
        <v>8</v>
      </c>
      <c r="J213">
        <v>0</v>
      </c>
      <c r="K213">
        <v>1</v>
      </c>
      <c r="L213">
        <v>1</v>
      </c>
      <c r="M213">
        <v>0</v>
      </c>
      <c r="N213" s="1250" t="s">
        <v>552</v>
      </c>
      <c r="O213" s="1250">
        <v>0</v>
      </c>
      <c r="P213">
        <v>100</v>
      </c>
      <c r="Q213">
        <v>6</v>
      </c>
      <c r="R213">
        <v>106</v>
      </c>
      <c r="S213">
        <v>6</v>
      </c>
      <c r="T213">
        <v>2</v>
      </c>
      <c r="U213">
        <v>1</v>
      </c>
      <c r="V213">
        <v>1</v>
      </c>
      <c r="W213">
        <v>0</v>
      </c>
      <c r="X213">
        <v>102</v>
      </c>
      <c r="Y213">
        <v>7</v>
      </c>
      <c r="Z213">
        <v>107</v>
      </c>
      <c r="AA213">
        <v>6</v>
      </c>
      <c r="AB213">
        <v>7</v>
      </c>
      <c r="AC213">
        <v>0</v>
      </c>
      <c r="AD213">
        <v>9</v>
      </c>
      <c r="AE213">
        <v>0</v>
      </c>
      <c r="AF213">
        <v>0</v>
      </c>
      <c r="AG213">
        <v>0</v>
      </c>
      <c r="AH213">
        <v>0</v>
      </c>
      <c r="AI213">
        <v>0</v>
      </c>
      <c r="AJ213">
        <v>11</v>
      </c>
      <c r="AK213">
        <v>1</v>
      </c>
      <c r="AL213">
        <v>8</v>
      </c>
      <c r="AM213">
        <v>1</v>
      </c>
      <c r="AN213">
        <v>120</v>
      </c>
      <c r="AO213">
        <v>8</v>
      </c>
      <c r="AP213">
        <v>124</v>
      </c>
      <c r="AQ213">
        <v>7</v>
      </c>
      <c r="AR213">
        <v>2</v>
      </c>
      <c r="AS213">
        <v>0</v>
      </c>
      <c r="AT213">
        <v>0</v>
      </c>
      <c r="AU213">
        <v>0</v>
      </c>
      <c r="AV213">
        <v>2</v>
      </c>
      <c r="AW213">
        <v>0</v>
      </c>
      <c r="AX213">
        <v>0</v>
      </c>
      <c r="AY213">
        <v>0</v>
      </c>
      <c r="AZ213">
        <v>0</v>
      </c>
      <c r="BA213">
        <v>0</v>
      </c>
      <c r="BB213">
        <v>0</v>
      </c>
      <c r="BC213">
        <v>0</v>
      </c>
      <c r="BD213">
        <v>0</v>
      </c>
      <c r="BE213">
        <v>0</v>
      </c>
      <c r="BF213">
        <v>0</v>
      </c>
      <c r="BG213">
        <v>0</v>
      </c>
      <c r="BH213">
        <v>23</v>
      </c>
      <c r="BI213">
        <v>1</v>
      </c>
      <c r="BJ213">
        <v>6</v>
      </c>
      <c r="BK213">
        <v>0</v>
      </c>
      <c r="BL213">
        <v>26</v>
      </c>
      <c r="BM213">
        <v>1</v>
      </c>
      <c r="BN213">
        <v>6</v>
      </c>
      <c r="BO213">
        <v>0</v>
      </c>
      <c r="BP213">
        <v>0</v>
      </c>
      <c r="BQ213">
        <v>0</v>
      </c>
      <c r="BR213">
        <v>0</v>
      </c>
      <c r="BS213">
        <v>0</v>
      </c>
      <c r="BT213">
        <v>0</v>
      </c>
      <c r="BU213">
        <v>0</v>
      </c>
      <c r="BV213">
        <v>0</v>
      </c>
      <c r="BW213">
        <v>0</v>
      </c>
      <c r="BX213">
        <v>77</v>
      </c>
      <c r="BY213">
        <v>1</v>
      </c>
      <c r="BZ213">
        <v>1</v>
      </c>
      <c r="CA213">
        <v>1</v>
      </c>
      <c r="CB213">
        <v>79</v>
      </c>
      <c r="CC213">
        <v>0</v>
      </c>
      <c r="CD213">
        <v>0</v>
      </c>
      <c r="CE213">
        <v>0</v>
      </c>
      <c r="CF213">
        <v>102</v>
      </c>
      <c r="CG213">
        <v>2</v>
      </c>
      <c r="CH213">
        <v>7</v>
      </c>
      <c r="CI213">
        <v>1</v>
      </c>
      <c r="CJ213">
        <v>107</v>
      </c>
      <c r="CK213">
        <v>1</v>
      </c>
      <c r="CL213">
        <v>6</v>
      </c>
      <c r="CM213">
        <v>0</v>
      </c>
      <c r="CN213">
        <v>23</v>
      </c>
      <c r="CO213">
        <v>20</v>
      </c>
      <c r="CP213">
        <v>13</v>
      </c>
      <c r="CQ213">
        <v>0</v>
      </c>
      <c r="CR213">
        <v>0.3359375</v>
      </c>
      <c r="CS213">
        <v>22</v>
      </c>
      <c r="CT213">
        <v>0</v>
      </c>
      <c r="CU213">
        <v>0</v>
      </c>
      <c r="CV213">
        <v>0</v>
      </c>
      <c r="CW213">
        <v>0</v>
      </c>
      <c r="CX213">
        <v>0</v>
      </c>
      <c r="CY213">
        <v>0</v>
      </c>
      <c r="CZ213">
        <v>0</v>
      </c>
      <c r="DA213">
        <v>0</v>
      </c>
      <c r="DB213">
        <v>17</v>
      </c>
      <c r="DC213">
        <v>0</v>
      </c>
      <c r="DD213">
        <v>0</v>
      </c>
      <c r="DE213">
        <v>0</v>
      </c>
      <c r="DF213">
        <v>0</v>
      </c>
      <c r="DG213">
        <v>0</v>
      </c>
      <c r="DH213">
        <v>0</v>
      </c>
      <c r="DI213">
        <v>1</v>
      </c>
      <c r="DJ213">
        <v>1</v>
      </c>
      <c r="DK213" s="664"/>
      <c r="DL213" s="398">
        <v>0</v>
      </c>
      <c r="DM213" s="303">
        <v>0</v>
      </c>
      <c r="DN213" s="303">
        <v>0</v>
      </c>
      <c r="DO213" s="393">
        <v>0</v>
      </c>
      <c r="DP213" s="303">
        <v>0</v>
      </c>
      <c r="DQ213" s="303">
        <v>0</v>
      </c>
      <c r="DR213" s="303">
        <v>0</v>
      </c>
      <c r="DS213" s="393">
        <v>0</v>
      </c>
      <c r="DT213" s="303">
        <v>0</v>
      </c>
      <c r="DU213" s="303">
        <v>0</v>
      </c>
      <c r="DV213" s="303">
        <v>0</v>
      </c>
      <c r="DW213" s="303">
        <v>0</v>
      </c>
      <c r="DX213" s="303">
        <v>0</v>
      </c>
      <c r="DY213" s="303">
        <v>0</v>
      </c>
      <c r="DZ213" s="303">
        <v>0</v>
      </c>
      <c r="EA213" s="303">
        <v>0</v>
      </c>
      <c r="EB213" s="303">
        <v>0</v>
      </c>
      <c r="EC213" s="303">
        <v>0</v>
      </c>
      <c r="ED213" s="398">
        <v>0</v>
      </c>
      <c r="EE213" s="303">
        <v>0</v>
      </c>
      <c r="EF213" s="303">
        <v>0</v>
      </c>
      <c r="EG213" s="393">
        <v>0</v>
      </c>
      <c r="EH213" s="910">
        <v>0</v>
      </c>
      <c r="EI213" s="398">
        <v>128</v>
      </c>
      <c r="EJ213" s="393" t="b">
        <v>0</v>
      </c>
      <c r="EK213" s="971">
        <v>92</v>
      </c>
      <c r="EL213" s="971">
        <v>131</v>
      </c>
      <c r="EM213" s="396">
        <v>1</v>
      </c>
      <c r="EN213" s="396">
        <v>0</v>
      </c>
      <c r="EO213" s="396">
        <v>0</v>
      </c>
      <c r="EP213" s="971">
        <v>131</v>
      </c>
      <c r="EQ213" s="396">
        <v>0</v>
      </c>
      <c r="ER213" s="396">
        <v>1</v>
      </c>
      <c r="ES213" s="396">
        <v>0</v>
      </c>
      <c r="ET213" s="664"/>
      <c r="EU213" s="303"/>
      <c r="EV213" s="396" t="s">
        <v>552</v>
      </c>
      <c r="EW213" s="396" t="s">
        <v>480</v>
      </c>
      <c r="EX213" s="396" t="s">
        <v>354</v>
      </c>
      <c r="EY213" s="396">
        <v>131</v>
      </c>
      <c r="EZ213" s="396" t="s">
        <v>13</v>
      </c>
      <c r="FA213" s="396" t="s">
        <v>232</v>
      </c>
      <c r="FB213" s="396" t="s">
        <v>9</v>
      </c>
      <c r="FC213" s="396" t="s">
        <v>232</v>
      </c>
      <c r="FD213" s="396" t="s">
        <v>366</v>
      </c>
    </row>
    <row r="214" spans="1:160" customFormat="1">
      <c r="A214">
        <v>3556</v>
      </c>
      <c r="B214">
        <v>1</v>
      </c>
      <c r="H214">
        <v>700</v>
      </c>
      <c r="I214">
        <v>43</v>
      </c>
      <c r="J214">
        <v>1</v>
      </c>
      <c r="K214">
        <v>0</v>
      </c>
      <c r="L214">
        <v>1</v>
      </c>
      <c r="M214">
        <v>0</v>
      </c>
      <c r="N214" s="1250" t="s">
        <v>443</v>
      </c>
      <c r="O214" s="1250">
        <v>0</v>
      </c>
      <c r="P214">
        <v>12</v>
      </c>
      <c r="Q214">
        <v>1</v>
      </c>
      <c r="R214">
        <v>12</v>
      </c>
      <c r="S214">
        <v>1</v>
      </c>
      <c r="T214">
        <v>0</v>
      </c>
      <c r="U214">
        <v>0</v>
      </c>
      <c r="V214">
        <v>0</v>
      </c>
      <c r="W214">
        <v>0</v>
      </c>
      <c r="X214">
        <v>12</v>
      </c>
      <c r="Y214">
        <v>1</v>
      </c>
      <c r="Z214">
        <v>12</v>
      </c>
      <c r="AA214">
        <v>1</v>
      </c>
      <c r="AB214">
        <v>2</v>
      </c>
      <c r="AC214">
        <v>0</v>
      </c>
      <c r="AD214">
        <v>2</v>
      </c>
      <c r="AE214">
        <v>0</v>
      </c>
      <c r="AF214">
        <v>0</v>
      </c>
      <c r="AG214">
        <v>0</v>
      </c>
      <c r="AH214">
        <v>0</v>
      </c>
      <c r="AI214">
        <v>0</v>
      </c>
      <c r="AJ214">
        <v>0</v>
      </c>
      <c r="AK214">
        <v>0</v>
      </c>
      <c r="AL214">
        <v>0</v>
      </c>
      <c r="AM214">
        <v>0</v>
      </c>
      <c r="AN214">
        <v>14</v>
      </c>
      <c r="AO214">
        <v>1</v>
      </c>
      <c r="AP214">
        <v>14</v>
      </c>
      <c r="AQ214">
        <v>1</v>
      </c>
      <c r="AR214">
        <v>0</v>
      </c>
      <c r="AS214">
        <v>0</v>
      </c>
      <c r="AT214">
        <v>0</v>
      </c>
      <c r="AU214">
        <v>0</v>
      </c>
      <c r="AV214">
        <v>0</v>
      </c>
      <c r="AW214">
        <v>0</v>
      </c>
      <c r="AX214">
        <v>0</v>
      </c>
      <c r="AY214">
        <v>0</v>
      </c>
      <c r="AZ214">
        <v>0</v>
      </c>
      <c r="BA214">
        <v>0</v>
      </c>
      <c r="BB214">
        <v>0</v>
      </c>
      <c r="BC214">
        <v>0</v>
      </c>
      <c r="BD214">
        <v>0</v>
      </c>
      <c r="BE214">
        <v>0</v>
      </c>
      <c r="BF214">
        <v>0</v>
      </c>
      <c r="BG214">
        <v>0</v>
      </c>
      <c r="BH214">
        <v>2</v>
      </c>
      <c r="BI214">
        <v>0</v>
      </c>
      <c r="BJ214">
        <v>1</v>
      </c>
      <c r="BK214">
        <v>0</v>
      </c>
      <c r="BL214">
        <v>2</v>
      </c>
      <c r="BM214">
        <v>0</v>
      </c>
      <c r="BN214">
        <v>1</v>
      </c>
      <c r="BO214">
        <v>0</v>
      </c>
      <c r="BP214">
        <v>0</v>
      </c>
      <c r="BQ214">
        <v>0</v>
      </c>
      <c r="BR214">
        <v>0</v>
      </c>
      <c r="BS214">
        <v>0</v>
      </c>
      <c r="BT214">
        <v>0</v>
      </c>
      <c r="BU214">
        <v>0</v>
      </c>
      <c r="BV214">
        <v>0</v>
      </c>
      <c r="BW214">
        <v>0</v>
      </c>
      <c r="BX214">
        <v>10</v>
      </c>
      <c r="BY214">
        <v>0</v>
      </c>
      <c r="BZ214">
        <v>0</v>
      </c>
      <c r="CA214">
        <v>0</v>
      </c>
      <c r="CB214">
        <v>10</v>
      </c>
      <c r="CC214">
        <v>0</v>
      </c>
      <c r="CD214">
        <v>0</v>
      </c>
      <c r="CE214">
        <v>0</v>
      </c>
      <c r="CF214">
        <v>12</v>
      </c>
      <c r="CG214">
        <v>0</v>
      </c>
      <c r="CH214">
        <v>1</v>
      </c>
      <c r="CI214">
        <v>0</v>
      </c>
      <c r="CJ214">
        <v>12</v>
      </c>
      <c r="CK214">
        <v>0</v>
      </c>
      <c r="CL214">
        <v>1</v>
      </c>
      <c r="CM214">
        <v>0</v>
      </c>
      <c r="CN214">
        <v>3</v>
      </c>
      <c r="CO214">
        <v>3</v>
      </c>
      <c r="CP214">
        <v>2</v>
      </c>
      <c r="CQ214">
        <v>0</v>
      </c>
      <c r="CR214">
        <v>0.4</v>
      </c>
      <c r="CS214">
        <v>1</v>
      </c>
      <c r="CT214">
        <v>1</v>
      </c>
      <c r="CU214">
        <v>0</v>
      </c>
      <c r="CV214">
        <v>0</v>
      </c>
      <c r="CW214">
        <v>0</v>
      </c>
      <c r="CX214">
        <v>0</v>
      </c>
      <c r="CY214">
        <v>0</v>
      </c>
      <c r="CZ214">
        <v>1</v>
      </c>
      <c r="DA214">
        <v>1</v>
      </c>
      <c r="DB214">
        <v>0</v>
      </c>
      <c r="DC214">
        <v>0</v>
      </c>
      <c r="DD214">
        <v>0</v>
      </c>
      <c r="DE214">
        <v>0</v>
      </c>
      <c r="DF214">
        <v>0</v>
      </c>
      <c r="DG214">
        <v>0</v>
      </c>
      <c r="DH214">
        <v>0</v>
      </c>
      <c r="DI214">
        <v>0</v>
      </c>
      <c r="DJ214">
        <v>0</v>
      </c>
      <c r="DK214" s="664"/>
      <c r="DL214" s="398">
        <v>0</v>
      </c>
      <c r="DM214" s="303">
        <v>0</v>
      </c>
      <c r="DN214" s="303">
        <v>0</v>
      </c>
      <c r="DO214" s="393">
        <v>0</v>
      </c>
      <c r="DP214" s="303">
        <v>0</v>
      </c>
      <c r="DQ214" s="303">
        <v>0</v>
      </c>
      <c r="DR214" s="303">
        <v>0</v>
      </c>
      <c r="DS214" s="393">
        <v>0</v>
      </c>
      <c r="DT214" s="303">
        <v>0</v>
      </c>
      <c r="DU214" s="303">
        <v>0</v>
      </c>
      <c r="DV214" s="303">
        <v>0</v>
      </c>
      <c r="DW214" s="303">
        <v>0</v>
      </c>
      <c r="DX214" s="303">
        <v>0</v>
      </c>
      <c r="DY214" s="303">
        <v>0</v>
      </c>
      <c r="DZ214" s="303">
        <v>0</v>
      </c>
      <c r="EA214" s="303">
        <v>0</v>
      </c>
      <c r="EB214" s="303">
        <v>0</v>
      </c>
      <c r="EC214" s="303">
        <v>0</v>
      </c>
      <c r="ED214" s="398">
        <v>0</v>
      </c>
      <c r="EE214" s="303">
        <v>0</v>
      </c>
      <c r="EF214" s="303">
        <v>0</v>
      </c>
      <c r="EG214" s="393">
        <v>0</v>
      </c>
      <c r="EH214" s="910">
        <v>0</v>
      </c>
      <c r="EI214" s="398">
        <v>15</v>
      </c>
      <c r="EJ214" s="393" t="b">
        <v>1</v>
      </c>
      <c r="EK214" s="971">
        <v>14</v>
      </c>
      <c r="EL214" s="971">
        <v>15</v>
      </c>
      <c r="EM214" s="396">
        <v>0</v>
      </c>
      <c r="EN214" s="396">
        <v>0</v>
      </c>
      <c r="EO214" s="396">
        <v>1</v>
      </c>
      <c r="EP214" s="971">
        <v>0</v>
      </c>
      <c r="EQ214" s="396">
        <v>0</v>
      </c>
      <c r="ER214" s="396">
        <v>0</v>
      </c>
      <c r="ES214" s="396">
        <v>0</v>
      </c>
      <c r="ET214" s="664"/>
      <c r="EU214" s="303"/>
      <c r="EV214" s="396" t="s">
        <v>443</v>
      </c>
      <c r="EW214" s="396" t="s">
        <v>353</v>
      </c>
      <c r="EX214" s="396" t="s">
        <v>354</v>
      </c>
      <c r="EY214" s="396">
        <v>15</v>
      </c>
      <c r="EZ214" s="396" t="s">
        <v>11</v>
      </c>
      <c r="FA214" s="396" t="s">
        <v>232</v>
      </c>
      <c r="FB214" s="396" t="s">
        <v>9</v>
      </c>
      <c r="FC214" s="396" t="s">
        <v>232</v>
      </c>
      <c r="FD214" s="396" t="s">
        <v>358</v>
      </c>
    </row>
    <row r="215" spans="1:160" customFormat="1">
      <c r="A215">
        <v>3658</v>
      </c>
      <c r="B215">
        <v>1</v>
      </c>
      <c r="H215">
        <v>700</v>
      </c>
      <c r="I215">
        <v>41</v>
      </c>
      <c r="J215">
        <v>1</v>
      </c>
      <c r="K215">
        <v>0</v>
      </c>
      <c r="L215">
        <v>1</v>
      </c>
      <c r="M215">
        <v>0</v>
      </c>
      <c r="N215" s="1250" t="s">
        <v>491</v>
      </c>
      <c r="O215" s="1250">
        <v>0</v>
      </c>
      <c r="P215">
        <v>14</v>
      </c>
      <c r="Q215">
        <v>0</v>
      </c>
      <c r="R215">
        <v>13</v>
      </c>
      <c r="S215">
        <v>0</v>
      </c>
      <c r="T215">
        <v>0</v>
      </c>
      <c r="U215">
        <v>0</v>
      </c>
      <c r="V215">
        <v>0</v>
      </c>
      <c r="W215">
        <v>1</v>
      </c>
      <c r="X215">
        <v>14</v>
      </c>
      <c r="Y215">
        <v>0</v>
      </c>
      <c r="Z215">
        <v>13</v>
      </c>
      <c r="AA215">
        <v>1</v>
      </c>
      <c r="AB215">
        <v>1</v>
      </c>
      <c r="AC215">
        <v>0</v>
      </c>
      <c r="AD215">
        <v>2</v>
      </c>
      <c r="AE215">
        <v>0</v>
      </c>
      <c r="AF215">
        <v>0</v>
      </c>
      <c r="AG215">
        <v>0</v>
      </c>
      <c r="AH215">
        <v>0</v>
      </c>
      <c r="AI215">
        <v>0</v>
      </c>
      <c r="AJ215">
        <v>0</v>
      </c>
      <c r="AK215">
        <v>0</v>
      </c>
      <c r="AL215">
        <v>0</v>
      </c>
      <c r="AM215">
        <v>0</v>
      </c>
      <c r="AN215">
        <v>15</v>
      </c>
      <c r="AO215">
        <v>0</v>
      </c>
      <c r="AP215">
        <v>15</v>
      </c>
      <c r="AQ215">
        <v>1</v>
      </c>
      <c r="AR215">
        <v>0</v>
      </c>
      <c r="AS215">
        <v>0</v>
      </c>
      <c r="AT215">
        <v>0</v>
      </c>
      <c r="AU215">
        <v>0</v>
      </c>
      <c r="AV215">
        <v>0</v>
      </c>
      <c r="AW215">
        <v>0</v>
      </c>
      <c r="AX215">
        <v>0</v>
      </c>
      <c r="AY215">
        <v>0</v>
      </c>
      <c r="AZ215">
        <v>0</v>
      </c>
      <c r="BA215">
        <v>0</v>
      </c>
      <c r="BB215">
        <v>0</v>
      </c>
      <c r="BC215">
        <v>0</v>
      </c>
      <c r="BD215">
        <v>0</v>
      </c>
      <c r="BE215">
        <v>0</v>
      </c>
      <c r="BF215">
        <v>0</v>
      </c>
      <c r="BG215">
        <v>0</v>
      </c>
      <c r="BH215">
        <v>4</v>
      </c>
      <c r="BI215">
        <v>0</v>
      </c>
      <c r="BJ215">
        <v>0</v>
      </c>
      <c r="BK215">
        <v>0</v>
      </c>
      <c r="BL215">
        <v>3</v>
      </c>
      <c r="BM215">
        <v>0</v>
      </c>
      <c r="BN215">
        <v>1</v>
      </c>
      <c r="BO215">
        <v>1</v>
      </c>
      <c r="BP215">
        <v>0</v>
      </c>
      <c r="BQ215">
        <v>0</v>
      </c>
      <c r="BR215">
        <v>0</v>
      </c>
      <c r="BS215">
        <v>0</v>
      </c>
      <c r="BT215">
        <v>0</v>
      </c>
      <c r="BU215">
        <v>0</v>
      </c>
      <c r="BV215">
        <v>0</v>
      </c>
      <c r="BW215">
        <v>0</v>
      </c>
      <c r="BX215">
        <v>10</v>
      </c>
      <c r="BY215">
        <v>0</v>
      </c>
      <c r="BZ215">
        <v>0</v>
      </c>
      <c r="CA215">
        <v>0</v>
      </c>
      <c r="CB215">
        <v>10</v>
      </c>
      <c r="CC215">
        <v>0</v>
      </c>
      <c r="CD215">
        <v>0</v>
      </c>
      <c r="CE215">
        <v>0</v>
      </c>
      <c r="CF215">
        <v>14</v>
      </c>
      <c r="CG215">
        <v>0</v>
      </c>
      <c r="CH215">
        <v>0</v>
      </c>
      <c r="CI215">
        <v>0</v>
      </c>
      <c r="CJ215">
        <v>13</v>
      </c>
      <c r="CK215">
        <v>0</v>
      </c>
      <c r="CL215">
        <v>1</v>
      </c>
      <c r="CM215">
        <v>1</v>
      </c>
      <c r="CN215">
        <v>9</v>
      </c>
      <c r="CO215">
        <v>8</v>
      </c>
      <c r="CP215">
        <v>5</v>
      </c>
      <c r="CQ215">
        <v>0</v>
      </c>
      <c r="CR215">
        <v>1.1333333333333333</v>
      </c>
      <c r="CS215">
        <v>1</v>
      </c>
      <c r="CT215">
        <v>1</v>
      </c>
      <c r="CU215">
        <v>0</v>
      </c>
      <c r="CV215">
        <v>0</v>
      </c>
      <c r="CW215">
        <v>0</v>
      </c>
      <c r="CX215">
        <v>0</v>
      </c>
      <c r="CY215">
        <v>0</v>
      </c>
      <c r="CZ215">
        <v>0</v>
      </c>
      <c r="DA215">
        <v>1</v>
      </c>
      <c r="DB215">
        <v>1</v>
      </c>
      <c r="DC215">
        <v>0</v>
      </c>
      <c r="DD215">
        <v>0</v>
      </c>
      <c r="DE215">
        <v>1</v>
      </c>
      <c r="DF215">
        <v>1</v>
      </c>
      <c r="DG215">
        <v>0</v>
      </c>
      <c r="DH215">
        <v>0</v>
      </c>
      <c r="DI215">
        <v>0</v>
      </c>
      <c r="DJ215">
        <v>0</v>
      </c>
      <c r="DK215" s="664"/>
      <c r="DL215" s="398">
        <v>0</v>
      </c>
      <c r="DM215" s="303">
        <v>0</v>
      </c>
      <c r="DN215" s="303">
        <v>0</v>
      </c>
      <c r="DO215" s="393">
        <v>0</v>
      </c>
      <c r="DP215" s="303">
        <v>0</v>
      </c>
      <c r="DQ215" s="303">
        <v>0</v>
      </c>
      <c r="DR215" s="303">
        <v>0</v>
      </c>
      <c r="DS215" s="393">
        <v>0</v>
      </c>
      <c r="DT215" s="303">
        <v>0</v>
      </c>
      <c r="DU215" s="303">
        <v>0</v>
      </c>
      <c r="DV215" s="303">
        <v>0</v>
      </c>
      <c r="DW215" s="303">
        <v>0</v>
      </c>
      <c r="DX215" s="303">
        <v>0</v>
      </c>
      <c r="DY215" s="303">
        <v>0</v>
      </c>
      <c r="DZ215" s="303">
        <v>0</v>
      </c>
      <c r="EA215" s="303">
        <v>0</v>
      </c>
      <c r="EB215" s="303">
        <v>0</v>
      </c>
      <c r="EC215" s="303">
        <v>0</v>
      </c>
      <c r="ED215" s="398">
        <v>0</v>
      </c>
      <c r="EE215" s="303">
        <v>0</v>
      </c>
      <c r="EF215" s="303">
        <v>0</v>
      </c>
      <c r="EG215" s="393">
        <v>0</v>
      </c>
      <c r="EH215" s="910">
        <v>0</v>
      </c>
      <c r="EI215" s="398">
        <v>15</v>
      </c>
      <c r="EJ215" s="393" t="b">
        <v>0</v>
      </c>
      <c r="EK215" s="971">
        <v>14</v>
      </c>
      <c r="EL215" s="971">
        <v>16</v>
      </c>
      <c r="EM215" s="396">
        <v>0</v>
      </c>
      <c r="EN215" s="396">
        <v>1</v>
      </c>
      <c r="EO215" s="396">
        <v>0</v>
      </c>
      <c r="EP215" s="971">
        <v>16</v>
      </c>
      <c r="EQ215" s="396">
        <v>0</v>
      </c>
      <c r="ER215" s="396">
        <v>1</v>
      </c>
      <c r="ES215" s="396">
        <v>0</v>
      </c>
      <c r="ET215" s="664"/>
      <c r="EU215" s="303"/>
      <c r="EV215" s="396" t="s">
        <v>491</v>
      </c>
      <c r="EW215" s="396" t="s">
        <v>342</v>
      </c>
      <c r="EX215" s="396" t="s">
        <v>343</v>
      </c>
      <c r="EY215" s="396">
        <v>16</v>
      </c>
      <c r="EZ215" s="396" t="s">
        <v>12</v>
      </c>
      <c r="FA215" s="396" t="s">
        <v>232</v>
      </c>
      <c r="FB215" s="396" t="s">
        <v>9</v>
      </c>
      <c r="FC215" s="396" t="s">
        <v>232</v>
      </c>
      <c r="FD215" s="396" t="s">
        <v>358</v>
      </c>
    </row>
    <row r="216" spans="1:160" customFormat="1">
      <c r="A216">
        <v>3659</v>
      </c>
      <c r="B216">
        <v>1</v>
      </c>
      <c r="H216">
        <v>700</v>
      </c>
      <c r="I216">
        <v>41</v>
      </c>
      <c r="J216">
        <v>1</v>
      </c>
      <c r="K216">
        <v>0</v>
      </c>
      <c r="L216">
        <v>1</v>
      </c>
      <c r="M216">
        <v>0</v>
      </c>
      <c r="N216" s="1250" t="s">
        <v>491</v>
      </c>
      <c r="O216" s="1250">
        <v>0</v>
      </c>
      <c r="P216">
        <v>28</v>
      </c>
      <c r="Q216">
        <v>1</v>
      </c>
      <c r="R216">
        <v>27</v>
      </c>
      <c r="S216">
        <v>1</v>
      </c>
      <c r="T216">
        <v>0</v>
      </c>
      <c r="U216">
        <v>0</v>
      </c>
      <c r="V216">
        <v>0</v>
      </c>
      <c r="W216">
        <v>0</v>
      </c>
      <c r="X216">
        <v>28</v>
      </c>
      <c r="Y216">
        <v>1</v>
      </c>
      <c r="Z216">
        <v>27</v>
      </c>
      <c r="AA216">
        <v>1</v>
      </c>
      <c r="AB216">
        <v>0</v>
      </c>
      <c r="AC216">
        <v>0</v>
      </c>
      <c r="AD216">
        <v>0</v>
      </c>
      <c r="AE216">
        <v>0</v>
      </c>
      <c r="AF216">
        <v>0</v>
      </c>
      <c r="AG216">
        <v>0</v>
      </c>
      <c r="AH216">
        <v>0</v>
      </c>
      <c r="AI216">
        <v>0</v>
      </c>
      <c r="AJ216">
        <v>1</v>
      </c>
      <c r="AK216">
        <v>0</v>
      </c>
      <c r="AL216">
        <v>2</v>
      </c>
      <c r="AM216">
        <v>0</v>
      </c>
      <c r="AN216">
        <v>29</v>
      </c>
      <c r="AO216">
        <v>1</v>
      </c>
      <c r="AP216">
        <v>29</v>
      </c>
      <c r="AQ216">
        <v>1</v>
      </c>
      <c r="AR216">
        <v>0</v>
      </c>
      <c r="AS216">
        <v>0</v>
      </c>
      <c r="AT216">
        <v>0</v>
      </c>
      <c r="AU216">
        <v>0</v>
      </c>
      <c r="AV216">
        <v>0</v>
      </c>
      <c r="AW216">
        <v>0</v>
      </c>
      <c r="AX216">
        <v>0</v>
      </c>
      <c r="AY216">
        <v>0</v>
      </c>
      <c r="AZ216">
        <v>0</v>
      </c>
      <c r="BA216">
        <v>0</v>
      </c>
      <c r="BB216">
        <v>0</v>
      </c>
      <c r="BC216">
        <v>0</v>
      </c>
      <c r="BD216">
        <v>0</v>
      </c>
      <c r="BE216">
        <v>0</v>
      </c>
      <c r="BF216">
        <v>0</v>
      </c>
      <c r="BG216">
        <v>0</v>
      </c>
      <c r="BH216">
        <v>9</v>
      </c>
      <c r="BI216">
        <v>0</v>
      </c>
      <c r="BJ216">
        <v>1</v>
      </c>
      <c r="BK216">
        <v>0</v>
      </c>
      <c r="BL216">
        <v>9</v>
      </c>
      <c r="BM216">
        <v>0</v>
      </c>
      <c r="BN216">
        <v>1</v>
      </c>
      <c r="BO216">
        <v>0</v>
      </c>
      <c r="BP216">
        <v>0</v>
      </c>
      <c r="BQ216">
        <v>0</v>
      </c>
      <c r="BR216">
        <v>0</v>
      </c>
      <c r="BS216">
        <v>0</v>
      </c>
      <c r="BT216">
        <v>0</v>
      </c>
      <c r="BU216">
        <v>0</v>
      </c>
      <c r="BV216">
        <v>0</v>
      </c>
      <c r="BW216">
        <v>0</v>
      </c>
      <c r="BX216">
        <v>19</v>
      </c>
      <c r="BY216">
        <v>0</v>
      </c>
      <c r="BZ216">
        <v>0</v>
      </c>
      <c r="CA216">
        <v>0</v>
      </c>
      <c r="CB216">
        <v>18</v>
      </c>
      <c r="CC216">
        <v>0</v>
      </c>
      <c r="CD216">
        <v>0</v>
      </c>
      <c r="CE216">
        <v>0</v>
      </c>
      <c r="CF216">
        <v>28</v>
      </c>
      <c r="CG216">
        <v>0</v>
      </c>
      <c r="CH216">
        <v>1</v>
      </c>
      <c r="CI216">
        <v>0</v>
      </c>
      <c r="CJ216">
        <v>27</v>
      </c>
      <c r="CK216">
        <v>0</v>
      </c>
      <c r="CL216">
        <v>1</v>
      </c>
      <c r="CM216">
        <v>0</v>
      </c>
      <c r="CN216">
        <v>2</v>
      </c>
      <c r="CO216">
        <v>2</v>
      </c>
      <c r="CP216">
        <v>2</v>
      </c>
      <c r="CQ216">
        <v>0</v>
      </c>
      <c r="CR216">
        <v>0.13333333333333333</v>
      </c>
      <c r="CS216">
        <v>5</v>
      </c>
      <c r="CT216">
        <v>1</v>
      </c>
      <c r="CU216">
        <v>0</v>
      </c>
      <c r="CV216">
        <v>0</v>
      </c>
      <c r="CW216">
        <v>0</v>
      </c>
      <c r="CX216">
        <v>0</v>
      </c>
      <c r="CY216">
        <v>0</v>
      </c>
      <c r="CZ216">
        <v>1</v>
      </c>
      <c r="DA216">
        <v>0</v>
      </c>
      <c r="DB216">
        <v>4</v>
      </c>
      <c r="DC216">
        <v>0</v>
      </c>
      <c r="DD216">
        <v>0</v>
      </c>
      <c r="DE216">
        <v>0</v>
      </c>
      <c r="DF216">
        <v>1</v>
      </c>
      <c r="DG216">
        <v>1</v>
      </c>
      <c r="DH216">
        <v>0</v>
      </c>
      <c r="DI216">
        <v>0</v>
      </c>
      <c r="DJ216">
        <v>0</v>
      </c>
      <c r="DK216" s="664"/>
      <c r="DL216" s="398">
        <v>0</v>
      </c>
      <c r="DM216" s="303">
        <v>0</v>
      </c>
      <c r="DN216" s="303">
        <v>0</v>
      </c>
      <c r="DO216" s="393">
        <v>0</v>
      </c>
      <c r="DP216" s="303">
        <v>0</v>
      </c>
      <c r="DQ216" s="303">
        <v>0</v>
      </c>
      <c r="DR216" s="303">
        <v>0</v>
      </c>
      <c r="DS216" s="393">
        <v>0</v>
      </c>
      <c r="DT216" s="303">
        <v>0</v>
      </c>
      <c r="DU216" s="303">
        <v>0</v>
      </c>
      <c r="DV216" s="303">
        <v>0</v>
      </c>
      <c r="DW216" s="303">
        <v>0</v>
      </c>
      <c r="DX216" s="303">
        <v>0</v>
      </c>
      <c r="DY216" s="303">
        <v>0</v>
      </c>
      <c r="DZ216" s="303">
        <v>0</v>
      </c>
      <c r="EA216" s="303">
        <v>0</v>
      </c>
      <c r="EB216" s="303">
        <v>0</v>
      </c>
      <c r="EC216" s="303">
        <v>0</v>
      </c>
      <c r="ED216" s="398">
        <v>0</v>
      </c>
      <c r="EE216" s="303">
        <v>0</v>
      </c>
      <c r="EF216" s="303">
        <v>0</v>
      </c>
      <c r="EG216" s="393">
        <v>0</v>
      </c>
      <c r="EH216" s="910">
        <v>0</v>
      </c>
      <c r="EI216" s="398">
        <v>30</v>
      </c>
      <c r="EJ216" s="393" t="b">
        <v>1</v>
      </c>
      <c r="EK216" s="971">
        <v>21</v>
      </c>
      <c r="EL216" s="971">
        <v>30</v>
      </c>
      <c r="EM216" s="396">
        <v>0</v>
      </c>
      <c r="EN216" s="396">
        <v>1</v>
      </c>
      <c r="EO216" s="396">
        <v>0</v>
      </c>
      <c r="EP216" s="971">
        <v>30</v>
      </c>
      <c r="EQ216" s="396">
        <v>0</v>
      </c>
      <c r="ER216" s="396">
        <v>1</v>
      </c>
      <c r="ES216" s="396">
        <v>0</v>
      </c>
      <c r="ET216" s="664"/>
      <c r="EU216" s="303"/>
      <c r="EV216" s="396" t="s">
        <v>491</v>
      </c>
      <c r="EW216" s="396" t="s">
        <v>342</v>
      </c>
      <c r="EX216" s="396" t="s">
        <v>343</v>
      </c>
      <c r="EY216" s="396">
        <v>30</v>
      </c>
      <c r="EZ216" s="396" t="s">
        <v>12</v>
      </c>
      <c r="FA216" s="396" t="s">
        <v>232</v>
      </c>
      <c r="FB216" s="396" t="s">
        <v>9</v>
      </c>
      <c r="FC216" s="396" t="s">
        <v>232</v>
      </c>
      <c r="FD216" s="396" t="s">
        <v>358</v>
      </c>
    </row>
    <row r="217" spans="1:160" customFormat="1">
      <c r="A217">
        <v>3660</v>
      </c>
      <c r="B217">
        <v>1</v>
      </c>
      <c r="H217">
        <v>700</v>
      </c>
      <c r="I217">
        <v>41</v>
      </c>
      <c r="J217">
        <v>1</v>
      </c>
      <c r="K217">
        <v>0</v>
      </c>
      <c r="L217">
        <v>1</v>
      </c>
      <c r="M217">
        <v>0</v>
      </c>
      <c r="N217" s="1250" t="s">
        <v>491</v>
      </c>
      <c r="O217" s="1250">
        <v>0</v>
      </c>
      <c r="P217">
        <v>23</v>
      </c>
      <c r="Q217">
        <v>4</v>
      </c>
      <c r="R217">
        <v>25</v>
      </c>
      <c r="S217">
        <v>6</v>
      </c>
      <c r="T217">
        <v>0</v>
      </c>
      <c r="U217">
        <v>1</v>
      </c>
      <c r="V217">
        <v>0</v>
      </c>
      <c r="W217">
        <v>1</v>
      </c>
      <c r="X217">
        <v>23</v>
      </c>
      <c r="Y217">
        <v>5</v>
      </c>
      <c r="Z217">
        <v>25</v>
      </c>
      <c r="AA217">
        <v>7</v>
      </c>
      <c r="AB217">
        <v>2</v>
      </c>
      <c r="AC217">
        <v>0</v>
      </c>
      <c r="AD217">
        <v>0</v>
      </c>
      <c r="AE217">
        <v>0</v>
      </c>
      <c r="AF217">
        <v>0</v>
      </c>
      <c r="AG217">
        <v>0</v>
      </c>
      <c r="AH217">
        <v>0</v>
      </c>
      <c r="AI217">
        <v>0</v>
      </c>
      <c r="AJ217">
        <v>0</v>
      </c>
      <c r="AK217">
        <v>0</v>
      </c>
      <c r="AL217">
        <v>1</v>
      </c>
      <c r="AM217">
        <v>1</v>
      </c>
      <c r="AN217">
        <v>25</v>
      </c>
      <c r="AO217">
        <v>5</v>
      </c>
      <c r="AP217">
        <v>26</v>
      </c>
      <c r="AQ217">
        <v>8</v>
      </c>
      <c r="AR217">
        <v>0</v>
      </c>
      <c r="AS217">
        <v>0</v>
      </c>
      <c r="AT217">
        <v>0</v>
      </c>
      <c r="AU217">
        <v>0</v>
      </c>
      <c r="AV217">
        <v>0</v>
      </c>
      <c r="AW217">
        <v>0</v>
      </c>
      <c r="AX217">
        <v>0</v>
      </c>
      <c r="AY217">
        <v>0</v>
      </c>
      <c r="AZ217">
        <v>3</v>
      </c>
      <c r="BA217">
        <v>0</v>
      </c>
      <c r="BB217">
        <v>1</v>
      </c>
      <c r="BC217">
        <v>0</v>
      </c>
      <c r="BD217">
        <v>3</v>
      </c>
      <c r="BE217">
        <v>0</v>
      </c>
      <c r="BF217">
        <v>1</v>
      </c>
      <c r="BG217">
        <v>0</v>
      </c>
      <c r="BH217">
        <v>6</v>
      </c>
      <c r="BI217">
        <v>0</v>
      </c>
      <c r="BJ217">
        <v>4</v>
      </c>
      <c r="BK217">
        <v>1</v>
      </c>
      <c r="BL217">
        <v>8</v>
      </c>
      <c r="BM217">
        <v>0</v>
      </c>
      <c r="BN217">
        <v>6</v>
      </c>
      <c r="BO217">
        <v>1</v>
      </c>
      <c r="BP217">
        <v>0</v>
      </c>
      <c r="BQ217">
        <v>0</v>
      </c>
      <c r="BR217">
        <v>0</v>
      </c>
      <c r="BS217">
        <v>0</v>
      </c>
      <c r="BT217">
        <v>0</v>
      </c>
      <c r="BU217">
        <v>0</v>
      </c>
      <c r="BV217">
        <v>0</v>
      </c>
      <c r="BW217">
        <v>0</v>
      </c>
      <c r="BX217">
        <v>14</v>
      </c>
      <c r="BY217">
        <v>0</v>
      </c>
      <c r="BZ217">
        <v>0</v>
      </c>
      <c r="CA217">
        <v>0</v>
      </c>
      <c r="CB217">
        <v>14</v>
      </c>
      <c r="CC217">
        <v>0</v>
      </c>
      <c r="CD217">
        <v>0</v>
      </c>
      <c r="CE217">
        <v>0</v>
      </c>
      <c r="CF217">
        <v>23</v>
      </c>
      <c r="CG217">
        <v>0</v>
      </c>
      <c r="CH217">
        <v>5</v>
      </c>
      <c r="CI217">
        <v>1</v>
      </c>
      <c r="CJ217">
        <v>25</v>
      </c>
      <c r="CK217">
        <v>0</v>
      </c>
      <c r="CL217">
        <v>7</v>
      </c>
      <c r="CM217">
        <v>1</v>
      </c>
      <c r="CN217">
        <v>7</v>
      </c>
      <c r="CO217">
        <v>3</v>
      </c>
      <c r="CP217">
        <v>3</v>
      </c>
      <c r="CQ217">
        <v>0</v>
      </c>
      <c r="CR217">
        <v>0.33333333333333331</v>
      </c>
      <c r="CS217">
        <v>2</v>
      </c>
      <c r="CT217">
        <v>0</v>
      </c>
      <c r="CU217">
        <v>0</v>
      </c>
      <c r="CV217">
        <v>0</v>
      </c>
      <c r="CW217">
        <v>0</v>
      </c>
      <c r="CX217">
        <v>0</v>
      </c>
      <c r="CY217">
        <v>1</v>
      </c>
      <c r="CZ217">
        <v>1</v>
      </c>
      <c r="DA217">
        <v>0</v>
      </c>
      <c r="DB217">
        <v>2</v>
      </c>
      <c r="DC217">
        <v>0</v>
      </c>
      <c r="DD217">
        <v>0</v>
      </c>
      <c r="DE217">
        <v>1</v>
      </c>
      <c r="DF217">
        <v>1</v>
      </c>
      <c r="DG217">
        <v>0</v>
      </c>
      <c r="DH217">
        <v>0</v>
      </c>
      <c r="DI217">
        <v>0</v>
      </c>
      <c r="DJ217">
        <v>0</v>
      </c>
      <c r="DK217" s="664"/>
      <c r="DL217" s="398">
        <v>0</v>
      </c>
      <c r="DM217" s="303">
        <v>0</v>
      </c>
      <c r="DN217" s="303">
        <v>0</v>
      </c>
      <c r="DO217" s="393">
        <v>0</v>
      </c>
      <c r="DP217" s="303">
        <v>0</v>
      </c>
      <c r="DQ217" s="303">
        <v>0</v>
      </c>
      <c r="DR217" s="303">
        <v>0</v>
      </c>
      <c r="DS217" s="393">
        <v>0</v>
      </c>
      <c r="DT217" s="303">
        <v>0</v>
      </c>
      <c r="DU217" s="303">
        <v>0</v>
      </c>
      <c r="DV217" s="303">
        <v>0</v>
      </c>
      <c r="DW217" s="303">
        <v>0</v>
      </c>
      <c r="DX217" s="303">
        <v>0</v>
      </c>
      <c r="DY217" s="303">
        <v>0</v>
      </c>
      <c r="DZ217" s="303">
        <v>0</v>
      </c>
      <c r="EA217" s="303">
        <v>0</v>
      </c>
      <c r="EB217" s="303">
        <v>0</v>
      </c>
      <c r="EC217" s="303">
        <v>0</v>
      </c>
      <c r="ED217" s="398">
        <v>0</v>
      </c>
      <c r="EE217" s="303">
        <v>0</v>
      </c>
      <c r="EF217" s="303">
        <v>0</v>
      </c>
      <c r="EG217" s="393">
        <v>0</v>
      </c>
      <c r="EH217" s="910">
        <v>0</v>
      </c>
      <c r="EI217" s="398">
        <v>30</v>
      </c>
      <c r="EJ217" s="393" t="b">
        <v>0</v>
      </c>
      <c r="EK217" s="971">
        <v>30</v>
      </c>
      <c r="EL217" s="971">
        <v>34</v>
      </c>
      <c r="EM217" s="396">
        <v>0</v>
      </c>
      <c r="EN217" s="396">
        <v>1</v>
      </c>
      <c r="EO217" s="396">
        <v>0</v>
      </c>
      <c r="EP217" s="971">
        <v>34</v>
      </c>
      <c r="EQ217" s="396">
        <v>0</v>
      </c>
      <c r="ER217" s="396">
        <v>1</v>
      </c>
      <c r="ES217" s="396">
        <v>0</v>
      </c>
      <c r="ET217" s="664"/>
      <c r="EU217" s="303"/>
      <c r="EV217" s="396" t="s">
        <v>491</v>
      </c>
      <c r="EW217" s="396" t="s">
        <v>342</v>
      </c>
      <c r="EX217" s="396" t="s">
        <v>343</v>
      </c>
      <c r="EY217" s="396">
        <v>34</v>
      </c>
      <c r="EZ217" s="396" t="s">
        <v>12</v>
      </c>
      <c r="FA217" s="396" t="s">
        <v>232</v>
      </c>
      <c r="FB217" s="396" t="s">
        <v>9</v>
      </c>
      <c r="FC217" s="396" t="s">
        <v>232</v>
      </c>
      <c r="FD217" s="396" t="s">
        <v>358</v>
      </c>
    </row>
    <row r="218" spans="1:160" customFormat="1">
      <c r="A218">
        <v>3661</v>
      </c>
      <c r="B218">
        <v>1</v>
      </c>
      <c r="H218">
        <v>700</v>
      </c>
      <c r="I218">
        <v>41</v>
      </c>
      <c r="J218">
        <v>1</v>
      </c>
      <c r="K218">
        <v>0</v>
      </c>
      <c r="L218">
        <v>1</v>
      </c>
      <c r="M218">
        <v>0</v>
      </c>
      <c r="N218" s="1250" t="s">
        <v>491</v>
      </c>
      <c r="O218" s="1250">
        <v>0</v>
      </c>
      <c r="P218">
        <v>4</v>
      </c>
      <c r="Q218">
        <v>0</v>
      </c>
      <c r="R218">
        <v>4</v>
      </c>
      <c r="S218">
        <v>0</v>
      </c>
      <c r="T218">
        <v>0</v>
      </c>
      <c r="U218">
        <v>2</v>
      </c>
      <c r="V218">
        <v>0</v>
      </c>
      <c r="W218">
        <v>2</v>
      </c>
      <c r="X218">
        <v>4</v>
      </c>
      <c r="Y218">
        <v>2</v>
      </c>
      <c r="Z218">
        <v>4</v>
      </c>
      <c r="AA218">
        <v>2</v>
      </c>
      <c r="AB218">
        <v>0</v>
      </c>
      <c r="AC218">
        <v>0</v>
      </c>
      <c r="AD218">
        <v>0</v>
      </c>
      <c r="AE218">
        <v>0</v>
      </c>
      <c r="AF218">
        <v>0</v>
      </c>
      <c r="AG218">
        <v>0</v>
      </c>
      <c r="AH218">
        <v>0</v>
      </c>
      <c r="AI218">
        <v>0</v>
      </c>
      <c r="AJ218">
        <v>0</v>
      </c>
      <c r="AK218">
        <v>0</v>
      </c>
      <c r="AL218">
        <v>0</v>
      </c>
      <c r="AM218">
        <v>0</v>
      </c>
      <c r="AN218">
        <v>4</v>
      </c>
      <c r="AO218">
        <v>2</v>
      </c>
      <c r="AP218">
        <v>4</v>
      </c>
      <c r="AQ218">
        <v>2</v>
      </c>
      <c r="AR218">
        <v>0</v>
      </c>
      <c r="AS218">
        <v>0</v>
      </c>
      <c r="AT218">
        <v>0</v>
      </c>
      <c r="AU218">
        <v>0</v>
      </c>
      <c r="AV218">
        <v>0</v>
      </c>
      <c r="AW218">
        <v>0</v>
      </c>
      <c r="AX218">
        <v>0</v>
      </c>
      <c r="AY218">
        <v>0</v>
      </c>
      <c r="AZ218">
        <v>0</v>
      </c>
      <c r="BA218">
        <v>0</v>
      </c>
      <c r="BB218">
        <v>0</v>
      </c>
      <c r="BC218">
        <v>0</v>
      </c>
      <c r="BD218">
        <v>0</v>
      </c>
      <c r="BE218">
        <v>0</v>
      </c>
      <c r="BF218">
        <v>0</v>
      </c>
      <c r="BG218">
        <v>0</v>
      </c>
      <c r="BH218">
        <v>0</v>
      </c>
      <c r="BI218">
        <v>0</v>
      </c>
      <c r="BJ218">
        <v>2</v>
      </c>
      <c r="BK218">
        <v>2</v>
      </c>
      <c r="BL218">
        <v>0</v>
      </c>
      <c r="BM218">
        <v>0</v>
      </c>
      <c r="BN218">
        <v>2</v>
      </c>
      <c r="BO218">
        <v>2</v>
      </c>
      <c r="BP218">
        <v>0</v>
      </c>
      <c r="BQ218">
        <v>0</v>
      </c>
      <c r="BR218">
        <v>0</v>
      </c>
      <c r="BS218">
        <v>0</v>
      </c>
      <c r="BT218">
        <v>0</v>
      </c>
      <c r="BU218">
        <v>0</v>
      </c>
      <c r="BV218">
        <v>0</v>
      </c>
      <c r="BW218">
        <v>0</v>
      </c>
      <c r="BX218">
        <v>4</v>
      </c>
      <c r="BY218">
        <v>0</v>
      </c>
      <c r="BZ218">
        <v>0</v>
      </c>
      <c r="CA218">
        <v>0</v>
      </c>
      <c r="CB218">
        <v>4</v>
      </c>
      <c r="CC218">
        <v>0</v>
      </c>
      <c r="CD218">
        <v>0</v>
      </c>
      <c r="CE218">
        <v>0</v>
      </c>
      <c r="CF218">
        <v>4</v>
      </c>
      <c r="CG218">
        <v>0</v>
      </c>
      <c r="CH218">
        <v>2</v>
      </c>
      <c r="CI218">
        <v>2</v>
      </c>
      <c r="CJ218">
        <v>4</v>
      </c>
      <c r="CK218">
        <v>0</v>
      </c>
      <c r="CL218">
        <v>2</v>
      </c>
      <c r="CM218">
        <v>2</v>
      </c>
      <c r="CN218">
        <v>1</v>
      </c>
      <c r="CO218">
        <v>1</v>
      </c>
      <c r="CP218">
        <v>1</v>
      </c>
      <c r="CQ218">
        <v>0</v>
      </c>
      <c r="CR218">
        <v>0.33333333333333331</v>
      </c>
      <c r="CS218">
        <v>0</v>
      </c>
      <c r="CT218">
        <v>0</v>
      </c>
      <c r="CU218">
        <v>0</v>
      </c>
      <c r="CV218">
        <v>0</v>
      </c>
      <c r="CW218">
        <v>0</v>
      </c>
      <c r="CX218">
        <v>0</v>
      </c>
      <c r="CY218">
        <v>0</v>
      </c>
      <c r="CZ218">
        <v>0</v>
      </c>
      <c r="DA218">
        <v>0</v>
      </c>
      <c r="DB218">
        <v>0</v>
      </c>
      <c r="DC218">
        <v>0</v>
      </c>
      <c r="DD218">
        <v>0</v>
      </c>
      <c r="DE218">
        <v>0</v>
      </c>
      <c r="DF218">
        <v>0</v>
      </c>
      <c r="DG218">
        <v>0</v>
      </c>
      <c r="DH218">
        <v>0</v>
      </c>
      <c r="DI218">
        <v>0</v>
      </c>
      <c r="DJ218">
        <v>0</v>
      </c>
      <c r="DK218" s="664"/>
      <c r="DL218" s="398">
        <v>0</v>
      </c>
      <c r="DM218" s="303">
        <v>0</v>
      </c>
      <c r="DN218" s="303">
        <v>0</v>
      </c>
      <c r="DO218" s="393">
        <v>0</v>
      </c>
      <c r="DP218" s="303">
        <v>0</v>
      </c>
      <c r="DQ218" s="303">
        <v>0</v>
      </c>
      <c r="DR218" s="303">
        <v>0</v>
      </c>
      <c r="DS218" s="393">
        <v>0</v>
      </c>
      <c r="DT218" s="303">
        <v>0</v>
      </c>
      <c r="DU218" s="303">
        <v>0</v>
      </c>
      <c r="DV218" s="303">
        <v>0</v>
      </c>
      <c r="DW218" s="303">
        <v>0</v>
      </c>
      <c r="DX218" s="303">
        <v>0</v>
      </c>
      <c r="DY218" s="303">
        <v>0</v>
      </c>
      <c r="DZ218" s="303">
        <v>0</v>
      </c>
      <c r="EA218" s="303">
        <v>0</v>
      </c>
      <c r="EB218" s="303">
        <v>0</v>
      </c>
      <c r="EC218" s="303">
        <v>0</v>
      </c>
      <c r="ED218" s="398">
        <v>0</v>
      </c>
      <c r="EE218" s="303">
        <v>0</v>
      </c>
      <c r="EF218" s="303">
        <v>0</v>
      </c>
      <c r="EG218" s="393">
        <v>0</v>
      </c>
      <c r="EH218" s="910">
        <v>0</v>
      </c>
      <c r="EI218" s="398">
        <v>6</v>
      </c>
      <c r="EJ218" s="393" t="b">
        <v>1</v>
      </c>
      <c r="EK218" s="971">
        <v>0</v>
      </c>
      <c r="EL218" s="971">
        <v>0</v>
      </c>
      <c r="EM218" s="396">
        <v>0</v>
      </c>
      <c r="EN218" s="396">
        <v>0</v>
      </c>
      <c r="EO218" s="396">
        <v>0</v>
      </c>
      <c r="EP218" s="971">
        <v>0</v>
      </c>
      <c r="EQ218" s="396">
        <v>0</v>
      </c>
      <c r="ER218" s="396">
        <v>0</v>
      </c>
      <c r="ES218" s="396">
        <v>0</v>
      </c>
      <c r="ET218" s="664"/>
      <c r="EU218" s="303"/>
      <c r="EV218" s="396" t="s">
        <v>491</v>
      </c>
      <c r="EW218" s="396" t="s">
        <v>342</v>
      </c>
      <c r="EX218" s="396" t="s">
        <v>343</v>
      </c>
      <c r="EY218" s="396">
        <v>6</v>
      </c>
      <c r="EZ218" s="396" t="s">
        <v>11</v>
      </c>
      <c r="FA218" s="396" t="s">
        <v>232</v>
      </c>
      <c r="FB218" s="396" t="s">
        <v>9</v>
      </c>
      <c r="FC218" s="396" t="s">
        <v>232</v>
      </c>
      <c r="FD218" s="396" t="s">
        <v>358</v>
      </c>
    </row>
    <row r="219" spans="1:160" customFormat="1">
      <c r="A219">
        <v>3662</v>
      </c>
      <c r="B219">
        <v>1</v>
      </c>
      <c r="H219">
        <v>700</v>
      </c>
      <c r="I219">
        <v>41</v>
      </c>
      <c r="J219">
        <v>1</v>
      </c>
      <c r="K219">
        <v>0</v>
      </c>
      <c r="L219">
        <v>1</v>
      </c>
      <c r="M219">
        <v>0</v>
      </c>
      <c r="N219" s="1250" t="s">
        <v>491</v>
      </c>
      <c r="O219" s="1250">
        <v>0</v>
      </c>
      <c r="P219">
        <v>11</v>
      </c>
      <c r="Q219">
        <v>2</v>
      </c>
      <c r="R219">
        <v>11</v>
      </c>
      <c r="S219">
        <v>3</v>
      </c>
      <c r="T219">
        <v>0</v>
      </c>
      <c r="U219">
        <v>1</v>
      </c>
      <c r="V219">
        <v>0</v>
      </c>
      <c r="W219">
        <v>1</v>
      </c>
      <c r="X219">
        <v>11</v>
      </c>
      <c r="Y219">
        <v>3</v>
      </c>
      <c r="Z219">
        <v>11</v>
      </c>
      <c r="AA219">
        <v>4</v>
      </c>
      <c r="AB219">
        <v>3</v>
      </c>
      <c r="AC219">
        <v>0</v>
      </c>
      <c r="AD219">
        <v>3</v>
      </c>
      <c r="AE219">
        <v>0</v>
      </c>
      <c r="AF219">
        <v>0</v>
      </c>
      <c r="AG219">
        <v>1</v>
      </c>
      <c r="AH219">
        <v>0</v>
      </c>
      <c r="AI219">
        <v>0</v>
      </c>
      <c r="AJ219">
        <v>0</v>
      </c>
      <c r="AK219">
        <v>0</v>
      </c>
      <c r="AL219">
        <v>0</v>
      </c>
      <c r="AM219">
        <v>0</v>
      </c>
      <c r="AN219">
        <v>14</v>
      </c>
      <c r="AO219">
        <v>4</v>
      </c>
      <c r="AP219">
        <v>14</v>
      </c>
      <c r="AQ219">
        <v>4</v>
      </c>
      <c r="AR219">
        <v>0</v>
      </c>
      <c r="AS219">
        <v>0</v>
      </c>
      <c r="AT219">
        <v>0</v>
      </c>
      <c r="AU219">
        <v>0</v>
      </c>
      <c r="AV219">
        <v>0</v>
      </c>
      <c r="AW219">
        <v>0</v>
      </c>
      <c r="AX219">
        <v>0</v>
      </c>
      <c r="AY219">
        <v>0</v>
      </c>
      <c r="AZ219">
        <v>0</v>
      </c>
      <c r="BA219">
        <v>0</v>
      </c>
      <c r="BB219">
        <v>0</v>
      </c>
      <c r="BC219">
        <v>0</v>
      </c>
      <c r="BD219">
        <v>0</v>
      </c>
      <c r="BE219">
        <v>0</v>
      </c>
      <c r="BF219">
        <v>0</v>
      </c>
      <c r="BG219">
        <v>0</v>
      </c>
      <c r="BH219">
        <v>2</v>
      </c>
      <c r="BI219">
        <v>0</v>
      </c>
      <c r="BJ219">
        <v>3</v>
      </c>
      <c r="BK219">
        <v>1</v>
      </c>
      <c r="BL219">
        <v>2</v>
      </c>
      <c r="BM219">
        <v>0</v>
      </c>
      <c r="BN219">
        <v>4</v>
      </c>
      <c r="BO219">
        <v>1</v>
      </c>
      <c r="BP219">
        <v>0</v>
      </c>
      <c r="BQ219">
        <v>0</v>
      </c>
      <c r="BR219">
        <v>0</v>
      </c>
      <c r="BS219">
        <v>0</v>
      </c>
      <c r="BT219">
        <v>0</v>
      </c>
      <c r="BU219">
        <v>0</v>
      </c>
      <c r="BV219">
        <v>0</v>
      </c>
      <c r="BW219">
        <v>0</v>
      </c>
      <c r="BX219">
        <v>9</v>
      </c>
      <c r="BY219">
        <v>0</v>
      </c>
      <c r="BZ219">
        <v>0</v>
      </c>
      <c r="CA219">
        <v>0</v>
      </c>
      <c r="CB219">
        <v>9</v>
      </c>
      <c r="CC219">
        <v>0</v>
      </c>
      <c r="CD219">
        <v>0</v>
      </c>
      <c r="CE219">
        <v>0</v>
      </c>
      <c r="CF219">
        <v>11</v>
      </c>
      <c r="CG219">
        <v>0</v>
      </c>
      <c r="CH219">
        <v>3</v>
      </c>
      <c r="CI219">
        <v>1</v>
      </c>
      <c r="CJ219">
        <v>11</v>
      </c>
      <c r="CK219">
        <v>0</v>
      </c>
      <c r="CL219">
        <v>4</v>
      </c>
      <c r="CM219">
        <v>1</v>
      </c>
      <c r="CN219">
        <v>2</v>
      </c>
      <c r="CO219">
        <v>2</v>
      </c>
      <c r="CP219">
        <v>1</v>
      </c>
      <c r="CQ219">
        <v>0</v>
      </c>
      <c r="CR219">
        <v>0.22222222222222221</v>
      </c>
      <c r="CS219">
        <v>2</v>
      </c>
      <c r="CT219">
        <v>0</v>
      </c>
      <c r="CU219">
        <v>0</v>
      </c>
      <c r="CV219">
        <v>0</v>
      </c>
      <c r="CW219">
        <v>0</v>
      </c>
      <c r="CX219">
        <v>0</v>
      </c>
      <c r="CY219">
        <v>0</v>
      </c>
      <c r="CZ219">
        <v>1</v>
      </c>
      <c r="DA219">
        <v>1</v>
      </c>
      <c r="DB219">
        <v>3</v>
      </c>
      <c r="DC219">
        <v>0</v>
      </c>
      <c r="DD219">
        <v>0</v>
      </c>
      <c r="DE219">
        <v>0</v>
      </c>
      <c r="DF219">
        <v>0</v>
      </c>
      <c r="DG219">
        <v>1</v>
      </c>
      <c r="DH219">
        <v>0</v>
      </c>
      <c r="DI219">
        <v>0</v>
      </c>
      <c r="DJ219">
        <v>0</v>
      </c>
      <c r="DK219" s="664"/>
      <c r="DL219" s="398">
        <v>0</v>
      </c>
      <c r="DM219" s="303">
        <v>0</v>
      </c>
      <c r="DN219" s="303">
        <v>0</v>
      </c>
      <c r="DO219" s="393">
        <v>0</v>
      </c>
      <c r="DP219" s="303">
        <v>0</v>
      </c>
      <c r="DQ219" s="303">
        <v>0</v>
      </c>
      <c r="DR219" s="303">
        <v>0</v>
      </c>
      <c r="DS219" s="393">
        <v>0</v>
      </c>
      <c r="DT219" s="303">
        <v>0</v>
      </c>
      <c r="DU219" s="303">
        <v>0</v>
      </c>
      <c r="DV219" s="303">
        <v>0</v>
      </c>
      <c r="DW219" s="303">
        <v>0</v>
      </c>
      <c r="DX219" s="303">
        <v>0</v>
      </c>
      <c r="DY219" s="303">
        <v>0</v>
      </c>
      <c r="DZ219" s="303">
        <v>0</v>
      </c>
      <c r="EA219" s="303">
        <v>0</v>
      </c>
      <c r="EB219" s="303">
        <v>0</v>
      </c>
      <c r="EC219" s="303">
        <v>0</v>
      </c>
      <c r="ED219" s="398">
        <v>0</v>
      </c>
      <c r="EE219" s="303">
        <v>0</v>
      </c>
      <c r="EF219" s="303">
        <v>0</v>
      </c>
      <c r="EG219" s="393">
        <v>0</v>
      </c>
      <c r="EH219" s="910">
        <v>0</v>
      </c>
      <c r="EI219" s="398">
        <v>18</v>
      </c>
      <c r="EJ219" s="393" t="b">
        <v>1</v>
      </c>
      <c r="EK219" s="971">
        <v>13</v>
      </c>
      <c r="EL219" s="971">
        <v>18</v>
      </c>
      <c r="EM219" s="396">
        <v>0</v>
      </c>
      <c r="EN219" s="396">
        <v>1</v>
      </c>
      <c r="EO219" s="396">
        <v>0</v>
      </c>
      <c r="EP219" s="971">
        <v>18</v>
      </c>
      <c r="EQ219" s="396">
        <v>0</v>
      </c>
      <c r="ER219" s="396">
        <v>1</v>
      </c>
      <c r="ES219" s="396">
        <v>0</v>
      </c>
      <c r="ET219" s="664"/>
      <c r="EU219" s="303"/>
      <c r="EV219" s="396" t="s">
        <v>491</v>
      </c>
      <c r="EW219" s="396" t="s">
        <v>342</v>
      </c>
      <c r="EX219" s="396" t="s">
        <v>343</v>
      </c>
      <c r="EY219" s="396">
        <v>18</v>
      </c>
      <c r="EZ219" s="396" t="s">
        <v>12</v>
      </c>
      <c r="FA219" s="396" t="s">
        <v>232</v>
      </c>
      <c r="FB219" s="396" t="s">
        <v>9</v>
      </c>
      <c r="FC219" s="396" t="s">
        <v>232</v>
      </c>
      <c r="FD219" s="396" t="s">
        <v>358</v>
      </c>
    </row>
    <row r="220" spans="1:160" customFormat="1">
      <c r="A220">
        <v>3663</v>
      </c>
      <c r="B220">
        <v>1</v>
      </c>
      <c r="H220">
        <v>700</v>
      </c>
      <c r="I220">
        <v>41</v>
      </c>
      <c r="J220">
        <v>1</v>
      </c>
      <c r="K220">
        <v>0</v>
      </c>
      <c r="L220">
        <v>1</v>
      </c>
      <c r="M220">
        <v>0</v>
      </c>
      <c r="N220" s="1250" t="s">
        <v>491</v>
      </c>
      <c r="O220" s="1250">
        <v>0</v>
      </c>
      <c r="P220">
        <v>5</v>
      </c>
      <c r="Q220">
        <v>2</v>
      </c>
      <c r="R220">
        <v>5</v>
      </c>
      <c r="S220">
        <v>1</v>
      </c>
      <c r="T220">
        <v>1</v>
      </c>
      <c r="U220">
        <v>2</v>
      </c>
      <c r="V220">
        <v>1</v>
      </c>
      <c r="W220">
        <v>2</v>
      </c>
      <c r="X220">
        <v>6</v>
      </c>
      <c r="Y220">
        <v>4</v>
      </c>
      <c r="Z220">
        <v>6</v>
      </c>
      <c r="AA220">
        <v>3</v>
      </c>
      <c r="AB220">
        <v>0</v>
      </c>
      <c r="AC220">
        <v>0</v>
      </c>
      <c r="AD220">
        <v>0</v>
      </c>
      <c r="AE220">
        <v>1</v>
      </c>
      <c r="AF220">
        <v>0</v>
      </c>
      <c r="AG220">
        <v>0</v>
      </c>
      <c r="AH220">
        <v>0</v>
      </c>
      <c r="AI220">
        <v>0</v>
      </c>
      <c r="AJ220">
        <v>0</v>
      </c>
      <c r="AK220">
        <v>0</v>
      </c>
      <c r="AL220">
        <v>0</v>
      </c>
      <c r="AM220">
        <v>0</v>
      </c>
      <c r="AN220">
        <v>6</v>
      </c>
      <c r="AO220">
        <v>4</v>
      </c>
      <c r="AP220">
        <v>6</v>
      </c>
      <c r="AQ220">
        <v>4</v>
      </c>
      <c r="AR220">
        <v>0</v>
      </c>
      <c r="AS220">
        <v>0</v>
      </c>
      <c r="AT220">
        <v>0</v>
      </c>
      <c r="AU220">
        <v>0</v>
      </c>
      <c r="AV220">
        <v>0</v>
      </c>
      <c r="AW220">
        <v>0</v>
      </c>
      <c r="AX220">
        <v>0</v>
      </c>
      <c r="AY220">
        <v>0</v>
      </c>
      <c r="AZ220">
        <v>1</v>
      </c>
      <c r="BA220">
        <v>1</v>
      </c>
      <c r="BB220">
        <v>0</v>
      </c>
      <c r="BC220">
        <v>0</v>
      </c>
      <c r="BD220">
        <v>2</v>
      </c>
      <c r="BE220">
        <v>1</v>
      </c>
      <c r="BF220">
        <v>0</v>
      </c>
      <c r="BG220">
        <v>0</v>
      </c>
      <c r="BH220">
        <v>5</v>
      </c>
      <c r="BI220">
        <v>0</v>
      </c>
      <c r="BJ220">
        <v>4</v>
      </c>
      <c r="BK220">
        <v>2</v>
      </c>
      <c r="BL220">
        <v>4</v>
      </c>
      <c r="BM220">
        <v>0</v>
      </c>
      <c r="BN220">
        <v>3</v>
      </c>
      <c r="BO220">
        <v>2</v>
      </c>
      <c r="BP220">
        <v>0</v>
      </c>
      <c r="BQ220">
        <v>0</v>
      </c>
      <c r="BR220">
        <v>0</v>
      </c>
      <c r="BS220">
        <v>0</v>
      </c>
      <c r="BT220">
        <v>0</v>
      </c>
      <c r="BU220">
        <v>0</v>
      </c>
      <c r="BV220">
        <v>0</v>
      </c>
      <c r="BW220">
        <v>0</v>
      </c>
      <c r="BX220">
        <v>0</v>
      </c>
      <c r="BY220">
        <v>0</v>
      </c>
      <c r="BZ220">
        <v>0</v>
      </c>
      <c r="CA220">
        <v>0</v>
      </c>
      <c r="CB220">
        <v>0</v>
      </c>
      <c r="CC220">
        <v>0</v>
      </c>
      <c r="CD220">
        <v>0</v>
      </c>
      <c r="CE220">
        <v>0</v>
      </c>
      <c r="CF220">
        <v>6</v>
      </c>
      <c r="CG220">
        <v>1</v>
      </c>
      <c r="CH220">
        <v>4</v>
      </c>
      <c r="CI220">
        <v>2</v>
      </c>
      <c r="CJ220">
        <v>6</v>
      </c>
      <c r="CK220">
        <v>1</v>
      </c>
      <c r="CL220">
        <v>3</v>
      </c>
      <c r="CM220">
        <v>2</v>
      </c>
      <c r="CN220">
        <v>3</v>
      </c>
      <c r="CO220">
        <v>3</v>
      </c>
      <c r="CP220">
        <v>3</v>
      </c>
      <c r="CQ220">
        <v>0</v>
      </c>
      <c r="CR220">
        <v>0.6</v>
      </c>
      <c r="CS220">
        <v>1</v>
      </c>
      <c r="CT220">
        <v>1</v>
      </c>
      <c r="CU220">
        <v>0</v>
      </c>
      <c r="CV220">
        <v>0</v>
      </c>
      <c r="CW220">
        <v>1</v>
      </c>
      <c r="CX220">
        <v>0</v>
      </c>
      <c r="CY220">
        <v>0</v>
      </c>
      <c r="CZ220">
        <v>0</v>
      </c>
      <c r="DA220">
        <v>0</v>
      </c>
      <c r="DB220">
        <v>1</v>
      </c>
      <c r="DC220">
        <v>0</v>
      </c>
      <c r="DD220">
        <v>0</v>
      </c>
      <c r="DE220">
        <v>1</v>
      </c>
      <c r="DF220">
        <v>0</v>
      </c>
      <c r="DG220">
        <v>0</v>
      </c>
      <c r="DH220">
        <v>0</v>
      </c>
      <c r="DI220">
        <v>0</v>
      </c>
      <c r="DJ220">
        <v>0</v>
      </c>
      <c r="DK220" s="664"/>
      <c r="DL220" s="398">
        <v>0</v>
      </c>
      <c r="DM220" s="303">
        <v>0</v>
      </c>
      <c r="DN220" s="303">
        <v>0</v>
      </c>
      <c r="DO220" s="393">
        <v>0</v>
      </c>
      <c r="DP220" s="303">
        <v>0</v>
      </c>
      <c r="DQ220" s="303">
        <v>0</v>
      </c>
      <c r="DR220" s="303">
        <v>0</v>
      </c>
      <c r="DS220" s="393">
        <v>0</v>
      </c>
      <c r="DT220" s="303">
        <v>0</v>
      </c>
      <c r="DU220" s="303">
        <v>0</v>
      </c>
      <c r="DV220" s="303">
        <v>0</v>
      </c>
      <c r="DW220" s="303">
        <v>0</v>
      </c>
      <c r="DX220" s="303">
        <v>0</v>
      </c>
      <c r="DY220" s="303">
        <v>0</v>
      </c>
      <c r="DZ220" s="303">
        <v>0</v>
      </c>
      <c r="EA220" s="303">
        <v>0</v>
      </c>
      <c r="EB220" s="303">
        <v>0</v>
      </c>
      <c r="EC220" s="303">
        <v>0</v>
      </c>
      <c r="ED220" s="398">
        <v>0</v>
      </c>
      <c r="EE220" s="303">
        <v>0</v>
      </c>
      <c r="EF220" s="303">
        <v>0</v>
      </c>
      <c r="EG220" s="393">
        <v>0</v>
      </c>
      <c r="EH220" s="910">
        <v>0</v>
      </c>
      <c r="EI220" s="398">
        <v>10</v>
      </c>
      <c r="EJ220" s="393" t="b">
        <v>1</v>
      </c>
      <c r="EK220" s="971">
        <v>8</v>
      </c>
      <c r="EL220" s="971">
        <v>10</v>
      </c>
      <c r="EM220" s="396">
        <v>0</v>
      </c>
      <c r="EN220" s="396">
        <v>1</v>
      </c>
      <c r="EO220" s="396">
        <v>0</v>
      </c>
      <c r="EP220" s="971">
        <v>10</v>
      </c>
      <c r="EQ220" s="396">
        <v>0</v>
      </c>
      <c r="ER220" s="396">
        <v>1</v>
      </c>
      <c r="ES220" s="396">
        <v>0</v>
      </c>
      <c r="ET220" s="664"/>
      <c r="EU220" s="303"/>
      <c r="EV220" s="396" t="s">
        <v>491</v>
      </c>
      <c r="EW220" s="396" t="s">
        <v>342</v>
      </c>
      <c r="EX220" s="396" t="s">
        <v>343</v>
      </c>
      <c r="EY220" s="396">
        <v>10</v>
      </c>
      <c r="EZ220" s="396" t="s">
        <v>11</v>
      </c>
      <c r="FA220" s="396" t="s">
        <v>232</v>
      </c>
      <c r="FB220" s="396" t="s">
        <v>9</v>
      </c>
      <c r="FC220" s="396" t="s">
        <v>232</v>
      </c>
      <c r="FD220" s="396" t="s">
        <v>358</v>
      </c>
    </row>
    <row r="221" spans="1:160" customFormat="1">
      <c r="A221">
        <v>3664</v>
      </c>
      <c r="B221">
        <v>1</v>
      </c>
      <c r="H221">
        <v>700</v>
      </c>
      <c r="I221">
        <v>41</v>
      </c>
      <c r="J221">
        <v>1</v>
      </c>
      <c r="K221">
        <v>0</v>
      </c>
      <c r="L221">
        <v>1</v>
      </c>
      <c r="M221">
        <v>0</v>
      </c>
      <c r="N221" s="1250" t="s">
        <v>491</v>
      </c>
      <c r="O221" s="1250">
        <v>0</v>
      </c>
      <c r="P221">
        <v>16</v>
      </c>
      <c r="Q221">
        <v>5</v>
      </c>
      <c r="R221">
        <v>21</v>
      </c>
      <c r="S221">
        <v>5</v>
      </c>
      <c r="T221">
        <v>0</v>
      </c>
      <c r="U221">
        <v>1</v>
      </c>
      <c r="V221">
        <v>0</v>
      </c>
      <c r="W221">
        <v>0</v>
      </c>
      <c r="X221">
        <v>16</v>
      </c>
      <c r="Y221">
        <v>6</v>
      </c>
      <c r="Z221">
        <v>21</v>
      </c>
      <c r="AA221">
        <v>5</v>
      </c>
      <c r="AB221">
        <v>0</v>
      </c>
      <c r="AC221">
        <v>2</v>
      </c>
      <c r="AD221">
        <v>1</v>
      </c>
      <c r="AE221">
        <v>0</v>
      </c>
      <c r="AF221">
        <v>0</v>
      </c>
      <c r="AG221">
        <v>1</v>
      </c>
      <c r="AH221">
        <v>0</v>
      </c>
      <c r="AI221">
        <v>0</v>
      </c>
      <c r="AJ221">
        <v>0</v>
      </c>
      <c r="AK221">
        <v>1</v>
      </c>
      <c r="AL221">
        <v>0</v>
      </c>
      <c r="AM221">
        <v>2</v>
      </c>
      <c r="AN221">
        <v>16</v>
      </c>
      <c r="AO221">
        <v>10</v>
      </c>
      <c r="AP221">
        <v>22</v>
      </c>
      <c r="AQ221">
        <v>7</v>
      </c>
      <c r="AR221">
        <v>2</v>
      </c>
      <c r="AS221">
        <v>0</v>
      </c>
      <c r="AT221">
        <v>0</v>
      </c>
      <c r="AU221">
        <v>0</v>
      </c>
      <c r="AV221">
        <v>2</v>
      </c>
      <c r="AW221">
        <v>0</v>
      </c>
      <c r="AX221">
        <v>0</v>
      </c>
      <c r="AY221">
        <v>0</v>
      </c>
      <c r="AZ221">
        <v>2</v>
      </c>
      <c r="BA221">
        <v>0</v>
      </c>
      <c r="BB221">
        <v>0</v>
      </c>
      <c r="BC221">
        <v>0</v>
      </c>
      <c r="BD221">
        <v>3</v>
      </c>
      <c r="BE221">
        <v>0</v>
      </c>
      <c r="BF221">
        <v>0</v>
      </c>
      <c r="BG221">
        <v>0</v>
      </c>
      <c r="BH221">
        <v>9</v>
      </c>
      <c r="BI221">
        <v>0</v>
      </c>
      <c r="BJ221">
        <v>6</v>
      </c>
      <c r="BK221">
        <v>1</v>
      </c>
      <c r="BL221">
        <v>12</v>
      </c>
      <c r="BM221">
        <v>0</v>
      </c>
      <c r="BN221">
        <v>5</v>
      </c>
      <c r="BO221">
        <v>0</v>
      </c>
      <c r="BP221">
        <v>0</v>
      </c>
      <c r="BQ221">
        <v>0</v>
      </c>
      <c r="BR221">
        <v>0</v>
      </c>
      <c r="BS221">
        <v>0</v>
      </c>
      <c r="BT221">
        <v>0</v>
      </c>
      <c r="BU221">
        <v>0</v>
      </c>
      <c r="BV221">
        <v>0</v>
      </c>
      <c r="BW221">
        <v>0</v>
      </c>
      <c r="BX221">
        <v>3</v>
      </c>
      <c r="BY221">
        <v>0</v>
      </c>
      <c r="BZ221">
        <v>0</v>
      </c>
      <c r="CA221">
        <v>0</v>
      </c>
      <c r="CB221">
        <v>4</v>
      </c>
      <c r="CC221">
        <v>0</v>
      </c>
      <c r="CD221">
        <v>0</v>
      </c>
      <c r="CE221">
        <v>0</v>
      </c>
      <c r="CF221">
        <v>16</v>
      </c>
      <c r="CG221">
        <v>0</v>
      </c>
      <c r="CH221">
        <v>6</v>
      </c>
      <c r="CI221">
        <v>1</v>
      </c>
      <c r="CJ221">
        <v>21</v>
      </c>
      <c r="CK221">
        <v>0</v>
      </c>
      <c r="CL221">
        <v>5</v>
      </c>
      <c r="CM221">
        <v>0</v>
      </c>
      <c r="CN221">
        <v>9</v>
      </c>
      <c r="CO221">
        <v>6</v>
      </c>
      <c r="CP221">
        <v>0</v>
      </c>
      <c r="CQ221">
        <v>0</v>
      </c>
      <c r="CR221">
        <v>0.57692307692307687</v>
      </c>
      <c r="CS221">
        <v>3</v>
      </c>
      <c r="CT221">
        <v>1</v>
      </c>
      <c r="CU221">
        <v>0</v>
      </c>
      <c r="CV221">
        <v>0</v>
      </c>
      <c r="CW221">
        <v>0</v>
      </c>
      <c r="CX221">
        <v>0</v>
      </c>
      <c r="CY221">
        <v>0</v>
      </c>
      <c r="CZ221">
        <v>0</v>
      </c>
      <c r="DA221">
        <v>1</v>
      </c>
      <c r="DB221">
        <v>3</v>
      </c>
      <c r="DC221">
        <v>0</v>
      </c>
      <c r="DD221">
        <v>0</v>
      </c>
      <c r="DE221">
        <v>0</v>
      </c>
      <c r="DF221">
        <v>1</v>
      </c>
      <c r="DG221">
        <v>1</v>
      </c>
      <c r="DH221">
        <v>0</v>
      </c>
      <c r="DI221">
        <v>1</v>
      </c>
      <c r="DJ221">
        <v>0</v>
      </c>
      <c r="DK221" s="664"/>
      <c r="DL221" s="398">
        <v>0</v>
      </c>
      <c r="DM221" s="303">
        <v>0</v>
      </c>
      <c r="DN221" s="303">
        <v>0</v>
      </c>
      <c r="DO221" s="393">
        <v>0</v>
      </c>
      <c r="DP221" s="303">
        <v>0</v>
      </c>
      <c r="DQ221" s="303">
        <v>0</v>
      </c>
      <c r="DR221" s="303">
        <v>0</v>
      </c>
      <c r="DS221" s="393">
        <v>0</v>
      </c>
      <c r="DT221" s="303">
        <v>0</v>
      </c>
      <c r="DU221" s="303">
        <v>0</v>
      </c>
      <c r="DV221" s="303">
        <v>0</v>
      </c>
      <c r="DW221" s="303">
        <v>0</v>
      </c>
      <c r="DX221" s="303">
        <v>0</v>
      </c>
      <c r="DY221" s="303">
        <v>0</v>
      </c>
      <c r="DZ221" s="303">
        <v>0</v>
      </c>
      <c r="EA221" s="303">
        <v>0</v>
      </c>
      <c r="EB221" s="303">
        <v>0</v>
      </c>
      <c r="EC221" s="303">
        <v>0</v>
      </c>
      <c r="ED221" s="398">
        <v>0</v>
      </c>
      <c r="EE221" s="303">
        <v>0</v>
      </c>
      <c r="EF221" s="303">
        <v>0</v>
      </c>
      <c r="EG221" s="393">
        <v>0</v>
      </c>
      <c r="EH221" s="910">
        <v>0</v>
      </c>
      <c r="EI221" s="398">
        <v>26</v>
      </c>
      <c r="EJ221" s="393" t="b">
        <v>0</v>
      </c>
      <c r="EK221" s="971">
        <v>23</v>
      </c>
      <c r="EL221" s="971">
        <v>29</v>
      </c>
      <c r="EM221" s="396">
        <v>0</v>
      </c>
      <c r="EN221" s="396">
        <v>1</v>
      </c>
      <c r="EO221" s="396">
        <v>0</v>
      </c>
      <c r="EP221" s="971">
        <v>29</v>
      </c>
      <c r="EQ221" s="396">
        <v>0</v>
      </c>
      <c r="ER221" s="396">
        <v>0</v>
      </c>
      <c r="ES221" s="396">
        <v>1</v>
      </c>
      <c r="ET221" s="664"/>
      <c r="EU221" s="303"/>
      <c r="EV221" s="396" t="s">
        <v>491</v>
      </c>
      <c r="EW221" s="396" t="s">
        <v>342</v>
      </c>
      <c r="EX221" s="396" t="s">
        <v>343</v>
      </c>
      <c r="EY221" s="396">
        <v>29</v>
      </c>
      <c r="EZ221" s="396" t="s">
        <v>12</v>
      </c>
      <c r="FA221" s="396" t="s">
        <v>232</v>
      </c>
      <c r="FB221" s="396" t="s">
        <v>9</v>
      </c>
      <c r="FC221" s="396" t="s">
        <v>232</v>
      </c>
      <c r="FD221" s="396" t="s">
        <v>358</v>
      </c>
    </row>
    <row r="222" spans="1:160" s="38" customFormat="1" ht="13.2">
      <c r="A222" s="54"/>
      <c r="B222" s="54"/>
      <c r="C222" s="54"/>
      <c r="D222" s="54"/>
      <c r="E222" s="54"/>
      <c r="F222" s="54"/>
      <c r="G222" s="54"/>
      <c r="H222" s="54"/>
      <c r="I222" s="54"/>
      <c r="J222" s="54"/>
      <c r="K222" s="54"/>
      <c r="L222" s="54"/>
      <c r="M222" s="54"/>
      <c r="N222" s="1249"/>
      <c r="O222" s="1249"/>
      <c r="P222" s="54"/>
      <c r="Q222" s="54"/>
      <c r="R222" s="54"/>
      <c r="S222" s="54"/>
      <c r="T222" s="54"/>
      <c r="U222" s="54"/>
      <c r="V222" s="54"/>
      <c r="W222" s="54"/>
      <c r="X222" s="54"/>
      <c r="Y222" s="54"/>
      <c r="Z222" s="54"/>
      <c r="AA222" s="54"/>
      <c r="AB222" s="54"/>
      <c r="AC222" s="54"/>
      <c r="AD222" s="54"/>
      <c r="AE222" s="54"/>
      <c r="AF222" s="54"/>
      <c r="AG222" s="54"/>
      <c r="AH222" s="54"/>
      <c r="AI222" s="54"/>
      <c r="AJ222" s="54"/>
      <c r="AK222" s="54"/>
      <c r="AL222" s="54"/>
      <c r="AM222" s="54"/>
      <c r="AN222" s="54"/>
      <c r="AO222" s="54"/>
      <c r="AP222" s="54"/>
      <c r="AQ222" s="54"/>
      <c r="AR222" s="54"/>
      <c r="AS222" s="54"/>
      <c r="AT222" s="54"/>
      <c r="AU222" s="54"/>
      <c r="AV222" s="54"/>
      <c r="AW222" s="54"/>
      <c r="AX222" s="54"/>
      <c r="AY222" s="54"/>
      <c r="AZ222" s="54"/>
      <c r="BA222" s="54"/>
      <c r="BB222" s="54"/>
      <c r="BC222" s="54"/>
      <c r="BD222" s="54"/>
      <c r="BE222" s="54"/>
      <c r="BF222" s="54"/>
      <c r="BG222" s="54"/>
      <c r="BH222" s="54"/>
      <c r="BI222" s="54"/>
      <c r="BJ222" s="54"/>
      <c r="BK222" s="54"/>
      <c r="BL222" s="54"/>
      <c r="BM222" s="54"/>
      <c r="BN222" s="54"/>
      <c r="BO222" s="54"/>
      <c r="BP222" s="54"/>
      <c r="BQ222" s="54"/>
      <c r="BR222" s="54"/>
      <c r="BS222" s="54"/>
      <c r="BT222" s="54"/>
      <c r="BU222" s="54"/>
      <c r="BV222" s="54"/>
      <c r="BW222" s="54"/>
      <c r="BX222" s="54"/>
      <c r="BY222" s="54"/>
      <c r="BZ222" s="54"/>
      <c r="CA222" s="54"/>
      <c r="CB222" s="54"/>
      <c r="CC222" s="54"/>
      <c r="CD222" s="54"/>
      <c r="CE222" s="54"/>
      <c r="CF222" s="54"/>
      <c r="CG222" s="54"/>
      <c r="CH222" s="54"/>
      <c r="CI222" s="54"/>
      <c r="CJ222" s="54"/>
      <c r="CK222" s="54"/>
      <c r="CL222" s="54"/>
      <c r="CM222" s="54"/>
      <c r="CN222" s="54"/>
      <c r="CO222" s="54"/>
      <c r="CP222" s="54"/>
      <c r="CQ222" s="54"/>
      <c r="CR222" s="54"/>
      <c r="CS222" s="54"/>
      <c r="CT222" s="54"/>
      <c r="CU222" s="54"/>
      <c r="CV222" s="54"/>
      <c r="CW222" s="54"/>
      <c r="CX222" s="54"/>
      <c r="CY222" s="54"/>
      <c r="CZ222" s="54"/>
      <c r="DA222" s="54"/>
      <c r="DB222" s="54"/>
      <c r="DC222" s="54"/>
      <c r="DD222" s="54"/>
      <c r="DE222" s="54"/>
      <c r="DF222" s="54"/>
      <c r="DG222" s="54"/>
      <c r="DH222" s="54"/>
      <c r="DI222" s="54"/>
      <c r="DJ222" s="54"/>
      <c r="DK222" s="664"/>
      <c r="DL222" s="386"/>
      <c r="DM222" s="54"/>
      <c r="DN222" s="54"/>
      <c r="DO222" s="378"/>
      <c r="DP222" s="54"/>
      <c r="DQ222" s="54"/>
      <c r="DR222" s="54"/>
      <c r="DS222" s="378"/>
      <c r="DT222" s="54"/>
      <c r="DU222" s="54"/>
      <c r="DV222" s="54"/>
      <c r="DW222" s="54"/>
      <c r="DX222" s="54"/>
      <c r="DY222" s="54"/>
      <c r="DZ222" s="54"/>
      <c r="EA222" s="54"/>
      <c r="EB222" s="54"/>
      <c r="EC222" s="54"/>
      <c r="ED222" s="386"/>
      <c r="EE222" s="54"/>
      <c r="EF222" s="54"/>
      <c r="EG222" s="378"/>
      <c r="EH222" s="664"/>
      <c r="EI222" s="54"/>
      <c r="EJ222" s="378"/>
      <c r="EK222" s="54"/>
      <c r="EL222" s="54"/>
      <c r="EM222" s="54"/>
      <c r="EN222" s="54"/>
      <c r="EO222" s="54"/>
      <c r="EP222" s="54"/>
      <c r="EQ222" s="54"/>
      <c r="ER222" s="54"/>
      <c r="ES222" s="54"/>
      <c r="ET222" s="438"/>
      <c r="EU222" s="54"/>
      <c r="EV222" s="54"/>
      <c r="EW222" s="54"/>
      <c r="EX222" s="54"/>
      <c r="EY222" s="54"/>
      <c r="EZ222" s="54"/>
      <c r="FA222" s="54"/>
      <c r="FB222" s="54"/>
      <c r="FC222" s="54"/>
      <c r="FD222" s="54"/>
    </row>
    <row r="223" spans="1:160">
      <c r="A223" s="1"/>
      <c r="B223" s="1"/>
      <c r="C223" s="1"/>
      <c r="D223" s="1"/>
      <c r="E223" s="1"/>
      <c r="F223" s="1"/>
      <c r="G223" s="1"/>
      <c r="H223" s="8"/>
      <c r="I223" s="8"/>
      <c r="J223" s="30">
        <f>COUNTIF(J5:J222,"1")</f>
        <v>182</v>
      </c>
      <c r="K223" s="30">
        <f>COUNTIF(K5:K222,"1")</f>
        <v>34</v>
      </c>
      <c r="L223" s="30">
        <f>COUNTIF(L5:L222,"1")</f>
        <v>211</v>
      </c>
      <c r="M223" s="30">
        <f>COUNTIF(M5:M222,"1")</f>
        <v>5</v>
      </c>
      <c r="N223" s="30"/>
      <c r="O223" s="30"/>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U223" s="11"/>
      <c r="CW223" s="11"/>
      <c r="DK223" s="460"/>
      <c r="DL223" s="682"/>
      <c r="DM223" s="1"/>
      <c r="DN223" s="1"/>
      <c r="DO223" s="660"/>
      <c r="DP223" s="1"/>
      <c r="DQ223" s="1"/>
      <c r="DR223" s="1"/>
      <c r="DS223" s="660"/>
      <c r="DT223" s="1"/>
      <c r="DU223" s="1"/>
      <c r="DV223" s="1"/>
      <c r="DW223" s="1"/>
      <c r="DX223" s="1"/>
      <c r="DY223" s="1"/>
      <c r="DZ223" s="1"/>
      <c r="EA223" s="1"/>
      <c r="EB223" s="1"/>
      <c r="EC223" s="1"/>
      <c r="ED223" s="682"/>
      <c r="EE223" s="1"/>
      <c r="EF223" s="1"/>
      <c r="EG223" s="660"/>
      <c r="EH223" s="665"/>
      <c r="EI223" s="1"/>
      <c r="EJ223" s="660"/>
      <c r="EK223" s="1"/>
      <c r="EL223" s="1"/>
      <c r="EM223" s="1"/>
      <c r="EN223" s="1"/>
      <c r="EO223" s="1"/>
      <c r="EP223" s="1"/>
      <c r="EQ223" s="1"/>
      <c r="ER223" s="1"/>
      <c r="ES223" s="1"/>
      <c r="ET223" s="72"/>
    </row>
    <row r="224" spans="1:160">
      <c r="A224" s="1"/>
      <c r="B224" s="1"/>
      <c r="C224" s="1"/>
      <c r="D224" s="1"/>
      <c r="E224" s="1"/>
      <c r="F224" s="1"/>
      <c r="G224" s="1"/>
      <c r="H224" s="8"/>
      <c r="I224" s="8"/>
      <c r="J224" s="8"/>
      <c r="K224" s="8"/>
      <c r="L224" s="8"/>
      <c r="M224" s="8"/>
      <c r="N224" s="30"/>
      <c r="O224" s="30"/>
      <c r="P224" s="51"/>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U224" s="11"/>
      <c r="CW224" s="11"/>
      <c r="DK224" s="460"/>
      <c r="DL224" s="682"/>
      <c r="DM224" s="1"/>
      <c r="DN224" s="1"/>
      <c r="DO224" s="660"/>
      <c r="DP224" s="1"/>
      <c r="DQ224" s="1"/>
      <c r="DR224" s="1"/>
      <c r="DS224" s="660"/>
      <c r="DT224" s="1"/>
      <c r="DU224" s="1"/>
      <c r="DV224" s="1"/>
      <c r="DW224" s="1"/>
      <c r="DX224" s="1"/>
      <c r="DY224" s="1"/>
      <c r="DZ224" s="1"/>
      <c r="EA224" s="1"/>
      <c r="EB224" s="1"/>
      <c r="EC224" s="1"/>
      <c r="ED224" s="682"/>
      <c r="EE224" s="1"/>
      <c r="EF224" s="1"/>
      <c r="EG224" s="660"/>
      <c r="EH224" s="913"/>
      <c r="EI224" s="270"/>
      <c r="EJ224" s="662"/>
      <c r="EK224" s="52"/>
      <c r="EL224" s="30"/>
      <c r="EM224" s="30"/>
      <c r="EN224" s="1"/>
      <c r="EO224" s="1"/>
      <c r="EP224" s="1"/>
      <c r="EQ224" s="1"/>
      <c r="ER224" s="1"/>
      <c r="ES224" s="1"/>
      <c r="ET224" s="72"/>
    </row>
    <row r="225" spans="1:160">
      <c r="A225" s="49">
        <f>+COUNT(A$5:A$222)</f>
        <v>216</v>
      </c>
      <c r="B225" s="49"/>
      <c r="C225" s="461"/>
      <c r="D225" s="461"/>
      <c r="E225" s="461"/>
      <c r="F225" s="462"/>
      <c r="G225" s="461"/>
      <c r="H225" s="463"/>
      <c r="I225" s="463"/>
      <c r="J225" s="53">
        <f>+J223/($J$223+$K$223)</f>
        <v>0.84259259259259256</v>
      </c>
      <c r="K225" s="53">
        <f>+K223/($J$223+$K$223)</f>
        <v>0.15740740740740741</v>
      </c>
      <c r="L225" s="53">
        <f>+L223/($J$223+$K$223)</f>
        <v>0.97685185185185186</v>
      </c>
      <c r="M225" s="53">
        <f>+M223/($J$223+$K$223)</f>
        <v>2.3148148148148147E-2</v>
      </c>
      <c r="N225" s="50"/>
      <c r="O225" s="50"/>
      <c r="P225" s="464">
        <f>SUM(P$5:P$222)</f>
        <v>5624</v>
      </c>
      <c r="Q225" s="464">
        <f>SUM(Q$5:Q$222)</f>
        <v>472</v>
      </c>
      <c r="R225" s="464">
        <f>SUM(R$5:R$222)</f>
        <v>5788</v>
      </c>
      <c r="S225" s="464">
        <f>SUM(S$5:S$222)</f>
        <v>496</v>
      </c>
      <c r="T225" s="464">
        <f>SUM(T$5:T$222)</f>
        <v>80</v>
      </c>
      <c r="U225" s="464">
        <f>SUM(U$5:U$222)</f>
        <v>275</v>
      </c>
      <c r="V225" s="464">
        <f>SUM(V$5:V$222)</f>
        <v>86</v>
      </c>
      <c r="W225" s="464">
        <f>SUM(W$5:W$222)</f>
        <v>286</v>
      </c>
      <c r="X225" s="464">
        <f>SUM(X$5:X$222)</f>
        <v>5704</v>
      </c>
      <c r="Y225" s="464">
        <f>SUM(Y$5:Y$222)</f>
        <v>747</v>
      </c>
      <c r="Z225" s="464">
        <f>SUM(Z$5:Z$222)</f>
        <v>5874</v>
      </c>
      <c r="AA225" s="464">
        <f>SUM(AA$5:AA$222)</f>
        <v>782</v>
      </c>
      <c r="AB225" s="464">
        <f>SUM(AB$5:AB$222)</f>
        <v>625</v>
      </c>
      <c r="AC225" s="464">
        <f>SUM(AC$5:AC$222)</f>
        <v>22</v>
      </c>
      <c r="AD225" s="464">
        <f>SUM(AD$5:AD$222)</f>
        <v>723</v>
      </c>
      <c r="AE225" s="464">
        <f>SUM(AE$5:AE$222)</f>
        <v>33</v>
      </c>
      <c r="AF225" s="464">
        <f>SUM(AF$5:AF$222)</f>
        <v>31</v>
      </c>
      <c r="AG225" s="464">
        <f>SUM(AG$5:AG$222)</f>
        <v>28</v>
      </c>
      <c r="AH225" s="464">
        <f>SUM(AH$5:AH$222)</f>
        <v>118</v>
      </c>
      <c r="AI225" s="464">
        <f>SUM(AI$5:AI$222)</f>
        <v>23</v>
      </c>
      <c r="AJ225" s="464">
        <f>SUM(AJ$5:AJ$222)</f>
        <v>166</v>
      </c>
      <c r="AK225" s="464">
        <f>SUM(AK$5:AK$222)</f>
        <v>35</v>
      </c>
      <c r="AL225" s="464">
        <f>SUM(AL$5:AL$222)</f>
        <v>183</v>
      </c>
      <c r="AM225" s="464">
        <f>SUM(AM$5:AM$222)</f>
        <v>42</v>
      </c>
      <c r="AN225" s="464">
        <f>SUM(AN$5:AN$222)</f>
        <v>6526</v>
      </c>
      <c r="AO225" s="464">
        <f>SUM(AO$5:AO$222)</f>
        <v>832</v>
      </c>
      <c r="AP225" s="464">
        <f>SUM(AP$5:AP$222)</f>
        <v>6898</v>
      </c>
      <c r="AQ225" s="464">
        <f>SUM(AQ$5:AQ$222)</f>
        <v>880</v>
      </c>
      <c r="AR225" s="464">
        <f>SUM(AR$5:AR$222)</f>
        <v>82</v>
      </c>
      <c r="AS225" s="464">
        <f>SUM(AS$5:AS$222)</f>
        <v>0</v>
      </c>
      <c r="AT225" s="464">
        <f>SUM(AT$5:AT$222)</f>
        <v>16</v>
      </c>
      <c r="AU225" s="464">
        <f>SUM(AU$5:AU$222)</f>
        <v>1</v>
      </c>
      <c r="AV225" s="464">
        <f>SUM(AV$5:AV$222)</f>
        <v>86</v>
      </c>
      <c r="AW225" s="464">
        <f>SUM(AW$5:AW$222)</f>
        <v>1</v>
      </c>
      <c r="AX225" s="464">
        <f>SUM(AX$5:AX$222)</f>
        <v>15</v>
      </c>
      <c r="AY225" s="464">
        <f>SUM(AY$5:AY$222)</f>
        <v>1</v>
      </c>
      <c r="AZ225" s="464">
        <f>SUM(AZ$5:AZ$222)</f>
        <v>109</v>
      </c>
      <c r="BA225" s="464">
        <f>SUM(BA$5:BA$222)</f>
        <v>3</v>
      </c>
      <c r="BB225" s="464">
        <f>SUM(BB$5:BB$222)</f>
        <v>16</v>
      </c>
      <c r="BC225" s="464">
        <f>SUM(BC$5:BC$222)</f>
        <v>2</v>
      </c>
      <c r="BD225" s="464">
        <f>SUM(BD$5:BD$222)</f>
        <v>113</v>
      </c>
      <c r="BE225" s="464">
        <f>SUM(BE$5:BE$222)</f>
        <v>3</v>
      </c>
      <c r="BF225" s="464">
        <f>SUM(BF$5:BF$222)</f>
        <v>17</v>
      </c>
      <c r="BG225" s="464">
        <f>SUM(BG$5:BG$222)</f>
        <v>3</v>
      </c>
      <c r="BH225" s="464">
        <f>SUM(BH$5:BH$222)</f>
        <v>1315</v>
      </c>
      <c r="BI225" s="464">
        <f>SUM(BI$5:BI$222)</f>
        <v>43</v>
      </c>
      <c r="BJ225" s="464">
        <f>SUM(BJ$5:BJ$222)</f>
        <v>626</v>
      </c>
      <c r="BK225" s="464">
        <f>SUM(BK$5:BK$222)</f>
        <v>192</v>
      </c>
      <c r="BL225" s="464">
        <f>SUM(BL$5:BL$222)</f>
        <v>1388</v>
      </c>
      <c r="BM225" s="464">
        <f>SUM(BM$5:BM$222)</f>
        <v>44</v>
      </c>
      <c r="BN225" s="464">
        <f>SUM(BN$5:BN$222)</f>
        <v>666</v>
      </c>
      <c r="BO225" s="464">
        <f>SUM(BO$5:BO$222)</f>
        <v>207</v>
      </c>
      <c r="BP225" s="464">
        <f>SUM(BP$5:BP$222)</f>
        <v>142</v>
      </c>
      <c r="BQ225" s="464">
        <f>SUM(BQ$5:BQ$222)</f>
        <v>1</v>
      </c>
      <c r="BR225" s="464">
        <f>SUM(BR$5:BR$222)</f>
        <v>0</v>
      </c>
      <c r="BS225" s="464">
        <f>SUM(BS$5:BS$222)</f>
        <v>0</v>
      </c>
      <c r="BT225" s="464">
        <f>SUM(BT$5:BT$222)</f>
        <v>151</v>
      </c>
      <c r="BU225" s="464">
        <f>SUM(BU$5:BU$222)</f>
        <v>0</v>
      </c>
      <c r="BV225" s="464">
        <f>SUM(BV$5:BV$222)</f>
        <v>0</v>
      </c>
      <c r="BW225" s="464">
        <f>SUM(BW$5:BW$222)</f>
        <v>0</v>
      </c>
      <c r="BX225" s="464">
        <f>SUM(BX$5:BX$222)</f>
        <v>4056</v>
      </c>
      <c r="BY225" s="464">
        <f>SUM(BY$5:BY$222)</f>
        <v>33</v>
      </c>
      <c r="BZ225" s="464">
        <f>SUM(BZ$5:BZ$222)</f>
        <v>89</v>
      </c>
      <c r="CA225" s="464">
        <f>SUM(CA$5:CA$222)</f>
        <v>80</v>
      </c>
      <c r="CB225" s="464">
        <f>SUM(CB$5:CB$222)</f>
        <v>4136</v>
      </c>
      <c r="CC225" s="464">
        <f>SUM(CC$5:CC$222)</f>
        <v>38</v>
      </c>
      <c r="CD225" s="464">
        <f>SUM(CD$5:CD$222)</f>
        <v>84</v>
      </c>
      <c r="CE225" s="464">
        <f>SUM(CE$5:CE$222)</f>
        <v>75</v>
      </c>
      <c r="CF225" s="464">
        <f>SUM(CF$5:CF$222)</f>
        <v>5704</v>
      </c>
      <c r="CG225" s="464">
        <f>SUM(CG$5:CG$222)</f>
        <v>80</v>
      </c>
      <c r="CH225" s="464">
        <f>SUM(CH$5:CH$222)</f>
        <v>747</v>
      </c>
      <c r="CI225" s="464">
        <f>SUM(CI$5:CI$222)</f>
        <v>275</v>
      </c>
      <c r="CJ225" s="464">
        <f>SUM(CJ$5:CJ$222)</f>
        <v>5874</v>
      </c>
      <c r="CK225" s="464">
        <f>SUM(CK$5:CK$222)</f>
        <v>86</v>
      </c>
      <c r="CL225" s="464">
        <f>SUM(CL$5:CL$222)</f>
        <v>782</v>
      </c>
      <c r="CM225" s="464">
        <f>SUM(CM$5:CM$222)</f>
        <v>286</v>
      </c>
      <c r="CN225" s="464">
        <f>SUM(CN$5:CN$222)</f>
        <v>1870</v>
      </c>
      <c r="CO225" s="464">
        <f>SUM(CO$5:CO$222)</f>
        <v>1547</v>
      </c>
      <c r="CP225" s="464">
        <f>SUM(CP$5:CP$222)</f>
        <v>969</v>
      </c>
      <c r="CQ225" s="464">
        <f>SUM(CQ$5:CQ$222)</f>
        <v>40</v>
      </c>
      <c r="CR225" s="383"/>
      <c r="CS225" s="464">
        <f>SUM(CS$5:CS$222)</f>
        <v>954</v>
      </c>
      <c r="CT225" s="464">
        <f>SUM(CT$5:CT$222)</f>
        <v>73</v>
      </c>
      <c r="CU225" s="464">
        <f>SUM(CU$5:CU$222)</f>
        <v>19</v>
      </c>
      <c r="CV225" s="464">
        <f>SUM(CV$5:CV$222)</f>
        <v>3</v>
      </c>
      <c r="CW225" s="464">
        <f>SUM(CW$5:CW$222)</f>
        <v>13</v>
      </c>
      <c r="CX225" s="464">
        <f>SUM(CX$5:CX$222)</f>
        <v>7</v>
      </c>
      <c r="CY225" s="464">
        <f>SUM(CY$5:CY$222)</f>
        <v>4</v>
      </c>
      <c r="CZ225" s="464">
        <f>SUM(CZ$5:CZ$222)</f>
        <v>76</v>
      </c>
      <c r="DA225" s="464">
        <f>SUM(DA$5:DA$222)</f>
        <v>45</v>
      </c>
      <c r="DB225" s="464">
        <f>SUM(DB$5:DB$222)</f>
        <v>949</v>
      </c>
      <c r="DC225" s="464">
        <f>SUM(DC$5:DC$222)</f>
        <v>12</v>
      </c>
      <c r="DD225" s="464">
        <f>SUM(DD$5:DD$222)</f>
        <v>8</v>
      </c>
      <c r="DE225" s="464">
        <f>SUM(DE$5:DE$222)</f>
        <v>50</v>
      </c>
      <c r="DF225" s="464">
        <f>SUM(DF$5:DF$222)</f>
        <v>83</v>
      </c>
      <c r="DG225" s="464">
        <f>SUM(DG$5:DG$222)</f>
        <v>68</v>
      </c>
      <c r="DH225" s="464">
        <f>SUM(DH$5:DH$222)</f>
        <v>7</v>
      </c>
      <c r="DI225" s="464">
        <f>SUM(DI$5:DI$222)</f>
        <v>7</v>
      </c>
      <c r="DJ225" s="464">
        <f>SUM(DJ$5:DJ$222)</f>
        <v>6</v>
      </c>
      <c r="DK225" s="460"/>
      <c r="DL225" s="683">
        <f>SUM(DL$5:DL$222)</f>
        <v>0</v>
      </c>
      <c r="DM225" s="464">
        <f>SUM(DM$5:DM$222)</f>
        <v>0</v>
      </c>
      <c r="DN225" s="464">
        <f>SUM(DN$5:DN$222)</f>
        <v>0</v>
      </c>
      <c r="DO225" s="661">
        <f>SUM(DO$5:DO$222)</f>
        <v>0</v>
      </c>
      <c r="DP225" s="464">
        <f>SUM(DP$5:DP$222)</f>
        <v>0</v>
      </c>
      <c r="DQ225" s="464">
        <f>SUM(DQ$5:DQ$222)</f>
        <v>0</v>
      </c>
      <c r="DR225" s="464">
        <f>SUM(DR$5:DR$222)</f>
        <v>0</v>
      </c>
      <c r="DS225" s="661">
        <f>SUM(DS$5:DS$222)</f>
        <v>0</v>
      </c>
      <c r="DT225" s="464">
        <f>SUM(DT$5:DT$222)</f>
        <v>0</v>
      </c>
      <c r="DU225" s="464">
        <f>SUM(DU$5:DU$222)</f>
        <v>0</v>
      </c>
      <c r="DV225" s="464">
        <f>SUM(DV$5:DV$222)</f>
        <v>0</v>
      </c>
      <c r="DW225" s="464">
        <f>SUM(DW$5:DW$222)</f>
        <v>0</v>
      </c>
      <c r="DX225" s="464">
        <f>SUM(DX$5:DX$222)</f>
        <v>0</v>
      </c>
      <c r="DY225" s="464">
        <f>SUM(DY$5:DY$222)</f>
        <v>0</v>
      </c>
      <c r="DZ225" s="464">
        <f>SUM(DZ$5:DZ$222)</f>
        <v>0</v>
      </c>
      <c r="EA225" s="464">
        <f>SUM(EA$5:EA$222)</f>
        <v>0</v>
      </c>
      <c r="EB225" s="464">
        <f>SUM(EB$5:EB$222)</f>
        <v>0</v>
      </c>
      <c r="EC225" s="464">
        <f>SUM(EC$5:EC$222)</f>
        <v>0</v>
      </c>
      <c r="ED225" s="683"/>
      <c r="EE225" s="464"/>
      <c r="EF225" s="464"/>
      <c r="EG225" s="661"/>
      <c r="EH225" s="661">
        <f>SUM(EH$5:EH$222)</f>
        <v>0</v>
      </c>
      <c r="EI225" s="464">
        <f>SUM(EI$5:EI$222)</f>
        <v>7162</v>
      </c>
      <c r="EJ225" s="661">
        <f>COUNTIF(EJ$5:EJ$222,"VERO")</f>
        <v>65</v>
      </c>
      <c r="EK225" s="464"/>
      <c r="EL225" s="464">
        <f>SUM(EL5:EL222)</f>
        <v>7275</v>
      </c>
      <c r="EM225" s="464">
        <f>SUM(EM$5:EM$222)</f>
        <v>24</v>
      </c>
      <c r="EN225" s="464">
        <f>SUM(EN$5:EN$222)</f>
        <v>121</v>
      </c>
      <c r="EO225" s="464">
        <f>SUM(EO$5:EO$222)</f>
        <v>21</v>
      </c>
      <c r="EP225" s="464">
        <f>SUM(EP$5:EP$222)</f>
        <v>7306</v>
      </c>
      <c r="EQ225" s="464">
        <f>SUM(EQ$5:EQ$222)</f>
        <v>25</v>
      </c>
      <c r="ER225" s="464">
        <f>SUM(ER$5:ER$222)</f>
        <v>108</v>
      </c>
      <c r="ES225" s="464">
        <f>SUM(ES$5:ES$222)</f>
        <v>27</v>
      </c>
      <c r="ET225" s="72"/>
      <c r="EU225" s="79"/>
      <c r="EV225" s="79"/>
      <c r="EW225" s="79"/>
      <c r="EX225" s="79"/>
      <c r="EY225" s="79"/>
      <c r="EZ225" s="79"/>
      <c r="FA225" s="79"/>
      <c r="FB225" s="79"/>
      <c r="FC225" s="79"/>
      <c r="FD225" s="79"/>
    </row>
    <row r="226" spans="1:160">
      <c r="A226" s="1"/>
      <c r="B226" s="1"/>
      <c r="C226" s="1"/>
      <c r="D226" s="1"/>
      <c r="E226" s="1"/>
      <c r="F226" s="1"/>
      <c r="G226" s="1"/>
      <c r="H226" s="8"/>
      <c r="I226" s="8"/>
      <c r="J226" s="8"/>
      <c r="K226" s="8"/>
      <c r="L226" s="8"/>
      <c r="M226" s="8"/>
      <c r="N226" s="30"/>
      <c r="O226" s="30"/>
      <c r="P226" s="8"/>
      <c r="Q226" s="8"/>
      <c r="R226" s="8"/>
      <c r="S226" s="8"/>
      <c r="T226" s="8"/>
      <c r="U226" s="8"/>
      <c r="V226" s="8"/>
      <c r="W226" s="8"/>
      <c r="X226" s="8"/>
      <c r="Y226" s="8"/>
      <c r="Z226" s="8"/>
      <c r="AA226" s="8"/>
      <c r="AB226" s="8"/>
      <c r="AC226" s="8"/>
      <c r="AD226" s="8"/>
      <c r="AE226" s="8"/>
      <c r="AF226" s="8"/>
      <c r="AG226" s="8"/>
      <c r="AH226" s="8"/>
      <c r="AI226" s="8"/>
      <c r="AJ226" s="8"/>
      <c r="AK226" s="8"/>
      <c r="AL226" s="8"/>
      <c r="AM226" s="465"/>
      <c r="AN226" s="8"/>
      <c r="AO226" s="465"/>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U226" s="11"/>
      <c r="CW226" s="1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865">
        <f>COUNTBLANK(EI5:EI222)-2</f>
        <v>3</v>
      </c>
      <c r="EJ226" s="1"/>
      <c r="EK226" s="1"/>
      <c r="EL226" s="1"/>
      <c r="EM226" s="1"/>
      <c r="EN226" s="307"/>
      <c r="EO226" s="307"/>
    </row>
    <row r="227" spans="1:160" s="303" customFormat="1">
      <c r="A227" s="395"/>
      <c r="B227" s="395"/>
      <c r="C227" s="395"/>
      <c r="D227" s="395"/>
      <c r="E227" s="395"/>
      <c r="F227" s="395"/>
      <c r="G227" s="396"/>
      <c r="H227" s="396"/>
      <c r="I227" s="396"/>
      <c r="J227" s="396"/>
      <c r="K227" s="396"/>
      <c r="L227" s="396"/>
      <c r="M227" s="396"/>
      <c r="N227" s="396"/>
      <c r="O227" s="396"/>
      <c r="P227" s="396"/>
      <c r="Q227" s="396"/>
      <c r="R227" s="396"/>
      <c r="S227" s="396"/>
      <c r="T227" s="396"/>
      <c r="U227" s="396"/>
      <c r="V227" s="396"/>
      <c r="W227" s="396"/>
      <c r="X227" s="396"/>
      <c r="Y227" s="396"/>
      <c r="Z227" s="396"/>
      <c r="AA227" s="396"/>
      <c r="AB227" s="396"/>
      <c r="AC227" s="396"/>
      <c r="AD227" s="396"/>
      <c r="AE227" s="396"/>
      <c r="AF227" s="396"/>
      <c r="AG227" s="396"/>
      <c r="AH227" s="396"/>
      <c r="AI227" s="396"/>
      <c r="AJ227" s="396"/>
      <c r="AK227" s="396"/>
      <c r="AL227" s="396"/>
      <c r="AM227" s="396"/>
      <c r="AN227" s="396"/>
      <c r="AO227" s="396"/>
      <c r="AP227" s="396"/>
      <c r="AQ227" s="396"/>
      <c r="AR227" s="396"/>
      <c r="AS227" s="396"/>
      <c r="AT227" s="396"/>
      <c r="AU227" s="396"/>
      <c r="AV227" s="396"/>
      <c r="AW227" s="396"/>
      <c r="AX227" s="396"/>
      <c r="AY227" s="396"/>
      <c r="AZ227" s="396"/>
      <c r="BA227" s="396"/>
      <c r="BB227" s="396"/>
      <c r="BC227" s="396"/>
      <c r="BD227" s="396"/>
      <c r="BE227" s="396"/>
      <c r="BF227" s="396"/>
      <c r="BG227" s="396"/>
      <c r="BH227" s="396"/>
      <c r="BI227" s="396"/>
      <c r="BJ227" s="396"/>
      <c r="BK227" s="396"/>
      <c r="BL227" s="396"/>
      <c r="BM227" s="396"/>
      <c r="BN227" s="396"/>
      <c r="BO227" s="396"/>
      <c r="BP227" s="396"/>
      <c r="BQ227" s="396"/>
      <c r="BR227" s="396"/>
      <c r="BS227" s="396"/>
      <c r="BT227" s="396"/>
      <c r="BU227" s="396"/>
      <c r="BV227" s="396"/>
      <c r="BW227" s="396"/>
      <c r="BX227" s="396"/>
      <c r="BY227" s="396"/>
      <c r="BZ227" s="396"/>
      <c r="CA227" s="396"/>
      <c r="CB227" s="396"/>
      <c r="CC227" s="396"/>
      <c r="CD227" s="396"/>
      <c r="CE227" s="396"/>
      <c r="CF227" s="396"/>
      <c r="CG227" s="396"/>
      <c r="CH227" s="396"/>
      <c r="CI227" s="396"/>
    </row>
    <row r="324" spans="28:28">
      <c r="AB324" s="12">
        <v>0</v>
      </c>
    </row>
  </sheetData>
  <autoFilter ref="A5:FD221" xr:uid="{00000000-0001-0000-0A00-000000000000}"/>
  <sortState xmlns:xlrd2="http://schemas.microsoft.com/office/spreadsheetml/2017/richdata2" ref="A6:FD221">
    <sortCondition ref="H6:H221"/>
    <sortCondition ref="A6:A221"/>
  </sortState>
  <mergeCells count="18">
    <mergeCell ref="CN2:CR2"/>
    <mergeCell ref="T2:W2"/>
    <mergeCell ref="AB2:AE2"/>
    <mergeCell ref="AF2:AI2"/>
    <mergeCell ref="AJ2:AM2"/>
    <mergeCell ref="AN2:AQ2"/>
    <mergeCell ref="AR2:AY2"/>
    <mergeCell ref="AZ2:BG2"/>
    <mergeCell ref="BH2:BO2"/>
    <mergeCell ref="BP2:BW2"/>
    <mergeCell ref="BX2:CE2"/>
    <mergeCell ref="CF2:CM2"/>
    <mergeCell ref="P2:S2"/>
    <mergeCell ref="A2:D2"/>
    <mergeCell ref="E2:I2"/>
    <mergeCell ref="J2:K2"/>
    <mergeCell ref="L2:M2"/>
    <mergeCell ref="N2:O2"/>
  </mergeCells>
  <conditionalFormatting sqref="CV6:CZ221 DE6:DI221 DL6:EH221">
    <cfRule type="cellIs" dxfId="267" priority="1" stopIfTrue="1" operator="equal">
      <formula>"OK"</formula>
    </cfRule>
    <cfRule type="cellIs" dxfId="266" priority="2" stopIfTrue="1" operator="equal">
      <formula>"ERR"</formula>
    </cfRule>
  </conditionalFormatting>
  <conditionalFormatting sqref="DL4:EH4 EK4 DL5">
    <cfRule type="cellIs" dxfId="265" priority="5" stopIfTrue="1" operator="equal">
      <formula>"OK"</formula>
    </cfRule>
    <cfRule type="cellIs" dxfId="264" priority="6" stopIfTrue="1" operator="equal">
      <formula>"ERR"</formula>
    </cfRule>
  </conditionalFormatting>
  <conditionalFormatting sqref="ED4:EG4">
    <cfRule type="cellIs" dxfId="263" priority="3" operator="notEqual">
      <formula>0</formula>
    </cfRule>
    <cfRule type="cellIs" dxfId="262" priority="4" operator="equal">
      <formula>0</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A5720-889B-4954-81E8-A92E2DC478E3}">
  <sheetPr>
    <tabColor rgb="FFCDFFCD"/>
  </sheetPr>
  <dimension ref="A1:JG232"/>
  <sheetViews>
    <sheetView zoomScale="99" zoomScaleNormal="99" workbookViewId="0">
      <pane xSplit="1" ySplit="5" topLeftCell="B201" activePane="bottomRight" state="frozen"/>
      <selection activeCell="K229" sqref="K229"/>
      <selection pane="topRight" activeCell="K229" sqref="K229"/>
      <selection pane="bottomLeft" activeCell="K229" sqref="K229"/>
      <selection pane="bottomRight" activeCell="C1" sqref="C1:E1048576"/>
    </sheetView>
  </sheetViews>
  <sheetFormatPr defaultColWidth="8.69921875" defaultRowHeight="13.8"/>
  <cols>
    <col min="1" max="2" width="10.69921875" style="10" customWidth="1"/>
    <col min="3" max="4" width="15.69921875" style="10" hidden="1" customWidth="1"/>
    <col min="5" max="5" width="15.69921875" style="12" hidden="1" customWidth="1"/>
    <col min="6" max="21" width="15.69921875" style="12" customWidth="1"/>
    <col min="22" max="22" width="15.69921875" style="10" customWidth="1"/>
    <col min="23" max="28" width="15.69921875" style="340" customWidth="1"/>
    <col min="29" max="84" width="15.69921875" style="12" customWidth="1"/>
    <col min="85" max="85" width="2.5" style="12" customWidth="1"/>
    <col min="86" max="86" width="16.19921875" style="12" customWidth="1"/>
    <col min="87" max="89" width="16.19921875" style="11" customWidth="1"/>
    <col min="90" max="96" width="15.69921875" style="11" customWidth="1"/>
    <col min="97" max="98" width="16.69921875" style="11" customWidth="1"/>
    <col min="99" max="99" width="23.19921875" style="293" customWidth="1"/>
    <col min="100" max="100" width="18.5" style="293" customWidth="1"/>
    <col min="101" max="101" width="18.19921875" style="293" customWidth="1"/>
    <col min="102" max="246" width="15.69921875" style="11" customWidth="1"/>
    <col min="247" max="247" width="2.19921875" style="11" customWidth="1"/>
    <col min="248" max="250" width="14.69921875" style="11" customWidth="1"/>
    <col min="251" max="256" width="15.69921875" style="11" customWidth="1"/>
    <col min="257" max="257" width="2.19921875" style="11" customWidth="1"/>
    <col min="258" max="260" width="13.69921875" style="11" customWidth="1"/>
    <col min="261" max="267" width="15.69921875" style="11" customWidth="1"/>
    <col min="268" max="16384" width="8.69921875" style="11"/>
  </cols>
  <sheetData>
    <row r="1" spans="1:267" ht="33.75" customHeight="1">
      <c r="T1" s="10"/>
      <c r="U1" s="1757" t="s">
        <v>670</v>
      </c>
      <c r="V1" s="1757"/>
      <c r="W1" s="1757"/>
      <c r="X1" s="1757"/>
      <c r="Y1" s="1757"/>
      <c r="Z1" s="1757"/>
      <c r="AA1" s="12"/>
      <c r="AB1" s="12"/>
      <c r="CF1" s="167"/>
      <c r="CG1" s="66"/>
      <c r="CH1" s="11"/>
      <c r="CS1" s="293"/>
      <c r="CT1" s="293"/>
      <c r="CV1" s="11"/>
      <c r="CW1" s="11"/>
      <c r="IH1" s="272"/>
      <c r="IW1" s="405"/>
    </row>
    <row r="2" spans="1:267" ht="30" customHeight="1">
      <c r="A2" s="22" t="s">
        <v>671</v>
      </c>
      <c r="B2" s="22"/>
      <c r="C2" s="23"/>
      <c r="D2" s="13"/>
      <c r="E2" s="14"/>
      <c r="F2" s="14"/>
      <c r="G2" s="14"/>
      <c r="H2" s="1758" t="s">
        <v>239</v>
      </c>
      <c r="I2" s="1759"/>
      <c r="J2" s="1758" t="s">
        <v>240</v>
      </c>
      <c r="K2" s="1759"/>
      <c r="L2" s="1760" t="s">
        <v>241</v>
      </c>
      <c r="M2" s="1761"/>
      <c r="N2" s="1762" t="s">
        <v>672</v>
      </c>
      <c r="O2" s="1763"/>
      <c r="P2" s="1762" t="s">
        <v>673</v>
      </c>
      <c r="Q2" s="1763"/>
      <c r="R2" s="1762" t="s">
        <v>674</v>
      </c>
      <c r="S2" s="1763"/>
      <c r="T2" s="30"/>
      <c r="U2" s="1762" t="s">
        <v>675</v>
      </c>
      <c r="V2" s="1763"/>
      <c r="W2" s="1762" t="s">
        <v>676</v>
      </c>
      <c r="X2" s="1763"/>
      <c r="Y2" s="1762" t="s">
        <v>677</v>
      </c>
      <c r="Z2" s="1763"/>
      <c r="AA2" s="1754" t="s">
        <v>678</v>
      </c>
      <c r="AB2" s="1755"/>
      <c r="AC2" s="1755"/>
      <c r="AD2" s="1755"/>
      <c r="AE2" s="1755"/>
      <c r="AF2" s="1756"/>
      <c r="AG2" s="1754" t="s">
        <v>679</v>
      </c>
      <c r="AH2" s="1755"/>
      <c r="AI2" s="1755"/>
      <c r="AJ2" s="1755"/>
      <c r="AK2" s="1755"/>
      <c r="AL2" s="1756"/>
      <c r="AM2" s="1764" t="s">
        <v>680</v>
      </c>
      <c r="AN2" s="1765"/>
      <c r="AO2" s="1765"/>
      <c r="AP2" s="1765"/>
      <c r="AQ2" s="1765"/>
      <c r="AR2" s="1766"/>
      <c r="AS2" s="1754" t="s">
        <v>681</v>
      </c>
      <c r="AT2" s="1755"/>
      <c r="AU2" s="1755"/>
      <c r="AV2" s="1755"/>
      <c r="AW2" s="1755"/>
      <c r="AX2" s="1756"/>
      <c r="AY2" s="1754" t="s">
        <v>682</v>
      </c>
      <c r="AZ2" s="1755"/>
      <c r="BA2" s="1755"/>
      <c r="BB2" s="1755"/>
      <c r="BC2" s="1755"/>
      <c r="BD2" s="1756"/>
      <c r="BE2" s="1754" t="s">
        <v>683</v>
      </c>
      <c r="BF2" s="1755"/>
      <c r="BG2" s="1755"/>
      <c r="BH2" s="1755"/>
      <c r="BI2" s="1755"/>
      <c r="BJ2" s="1756"/>
      <c r="BK2" s="1754" t="s">
        <v>684</v>
      </c>
      <c r="BL2" s="1755"/>
      <c r="BM2" s="1755"/>
      <c r="BN2" s="1755"/>
      <c r="BO2" s="1755"/>
      <c r="BP2" s="1756"/>
      <c r="BQ2" s="1754" t="s">
        <v>685</v>
      </c>
      <c r="BR2" s="1755"/>
      <c r="BS2" s="1755"/>
      <c r="BT2" s="1755"/>
      <c r="BU2" s="1755"/>
      <c r="BV2" s="1756"/>
      <c r="BW2" s="1754" t="s">
        <v>686</v>
      </c>
      <c r="BX2" s="1755"/>
      <c r="BY2" s="1755"/>
      <c r="BZ2" s="1755"/>
      <c r="CA2" s="1755"/>
      <c r="CB2" s="1756"/>
      <c r="CC2" s="1754" t="s">
        <v>687</v>
      </c>
      <c r="CD2" s="1755"/>
      <c r="CE2" s="1755"/>
      <c r="CF2" s="1756"/>
      <c r="CG2" s="402"/>
      <c r="CH2" s="1767" t="s">
        <v>688</v>
      </c>
      <c r="CI2" s="1763"/>
      <c r="CJ2" s="1762" t="s">
        <v>689</v>
      </c>
      <c r="CK2" s="1763"/>
      <c r="CL2" s="1762" t="s">
        <v>690</v>
      </c>
      <c r="CM2" s="1763"/>
      <c r="CN2" s="1762" t="s">
        <v>691</v>
      </c>
      <c r="CO2" s="1763"/>
      <c r="CP2" s="69" t="s">
        <v>692</v>
      </c>
      <c r="CQ2" s="1762" t="s">
        <v>693</v>
      </c>
      <c r="CR2" s="1763"/>
      <c r="CS2" s="274" t="s">
        <v>694</v>
      </c>
      <c r="CT2" s="1768" t="s">
        <v>695</v>
      </c>
      <c r="CU2" s="1769"/>
      <c r="CV2" s="1754" t="s">
        <v>696</v>
      </c>
      <c r="CW2" s="1755"/>
      <c r="CX2" s="1755"/>
      <c r="CY2" s="1755"/>
      <c r="CZ2" s="1755"/>
      <c r="DA2" s="1755"/>
      <c r="DB2" s="1755"/>
      <c r="DC2" s="1755"/>
      <c r="DD2" s="1755"/>
      <c r="DE2" s="1755"/>
      <c r="DF2" s="1755"/>
      <c r="DG2" s="1756"/>
      <c r="DH2" s="1754" t="s">
        <v>697</v>
      </c>
      <c r="DI2" s="1755"/>
      <c r="DJ2" s="1756"/>
      <c r="DK2" s="1754" t="s">
        <v>698</v>
      </c>
      <c r="DL2" s="1755"/>
      <c r="DM2" s="1755"/>
      <c r="DN2" s="1755"/>
      <c r="DO2" s="1755"/>
      <c r="DP2" s="1755"/>
      <c r="DQ2" s="1755"/>
      <c r="DR2" s="1755"/>
      <c r="DS2" s="1755"/>
      <c r="DT2" s="1755"/>
      <c r="DU2" s="1755"/>
      <c r="DV2" s="1756"/>
      <c r="DW2" s="1754" t="s">
        <v>699</v>
      </c>
      <c r="DX2" s="1755"/>
      <c r="DY2" s="1756"/>
      <c r="DZ2" s="1754" t="s">
        <v>700</v>
      </c>
      <c r="EA2" s="1755"/>
      <c r="EB2" s="1755"/>
      <c r="EC2" s="1755"/>
      <c r="ED2" s="1755"/>
      <c r="EE2" s="1755"/>
      <c r="EF2" s="1755"/>
      <c r="EG2" s="1755"/>
      <c r="EH2" s="1755"/>
      <c r="EI2" s="1755"/>
      <c r="EJ2" s="1755"/>
      <c r="EK2" s="1756"/>
      <c r="EL2" s="1754" t="s">
        <v>701</v>
      </c>
      <c r="EM2" s="1755"/>
      <c r="EN2" s="1756"/>
      <c r="EO2" s="1754" t="s">
        <v>702</v>
      </c>
      <c r="EP2" s="1755"/>
      <c r="EQ2" s="1755"/>
      <c r="ER2" s="1755"/>
      <c r="ES2" s="1755"/>
      <c r="ET2" s="1755"/>
      <c r="EU2" s="1755"/>
      <c r="EV2" s="1755"/>
      <c r="EW2" s="1755"/>
      <c r="EX2" s="1755"/>
      <c r="EY2" s="1755"/>
      <c r="EZ2" s="1755"/>
      <c r="FA2" s="1756"/>
      <c r="FB2" s="1754" t="s">
        <v>703</v>
      </c>
      <c r="FC2" s="1755"/>
      <c r="FD2" s="1755"/>
      <c r="FE2" s="1756"/>
      <c r="FF2" s="1754" t="s">
        <v>704</v>
      </c>
      <c r="FG2" s="1755"/>
      <c r="FH2" s="1755"/>
      <c r="FI2" s="1755"/>
      <c r="FJ2" s="1755"/>
      <c r="FK2" s="1755"/>
      <c r="FL2" s="1755"/>
      <c r="FM2" s="1755"/>
      <c r="FN2" s="1755"/>
      <c r="FO2" s="1755"/>
      <c r="FP2" s="1755"/>
      <c r="FQ2" s="1755"/>
      <c r="FR2" s="1756"/>
      <c r="FS2" s="1754" t="s">
        <v>705</v>
      </c>
      <c r="FT2" s="1755"/>
      <c r="FU2" s="1755"/>
      <c r="FV2" s="1756"/>
      <c r="FW2" s="1754" t="s">
        <v>706</v>
      </c>
      <c r="FX2" s="1755"/>
      <c r="FY2" s="1755"/>
      <c r="FZ2" s="1755"/>
      <c r="GA2" s="1755"/>
      <c r="GB2" s="1755"/>
      <c r="GC2" s="1755"/>
      <c r="GD2" s="1755"/>
      <c r="GE2" s="1755"/>
      <c r="GF2" s="1755"/>
      <c r="GG2" s="1755"/>
      <c r="GH2" s="1755"/>
      <c r="GI2" s="1756"/>
      <c r="GJ2" s="1754" t="s">
        <v>707</v>
      </c>
      <c r="GK2" s="1755"/>
      <c r="GL2" s="1755"/>
      <c r="GM2" s="1756"/>
      <c r="GN2" s="1754" t="s">
        <v>708</v>
      </c>
      <c r="GO2" s="1755"/>
      <c r="GP2" s="1755"/>
      <c r="GQ2" s="1755"/>
      <c r="GR2" s="1755"/>
      <c r="GS2" s="1755"/>
      <c r="GT2" s="1755"/>
      <c r="GU2" s="1755"/>
      <c r="GV2" s="1755"/>
      <c r="GW2" s="1755"/>
      <c r="GX2" s="1755"/>
      <c r="GY2" s="1755"/>
      <c r="GZ2" s="1756"/>
      <c r="HA2" s="1754" t="s">
        <v>709</v>
      </c>
      <c r="HB2" s="1755"/>
      <c r="HC2" s="1755"/>
      <c r="HD2" s="1756"/>
      <c r="HE2" s="1754" t="s">
        <v>710</v>
      </c>
      <c r="HF2" s="1755"/>
      <c r="HG2" s="1755"/>
      <c r="HH2" s="1755"/>
      <c r="HI2" s="1755"/>
      <c r="HJ2" s="1755"/>
      <c r="HK2" s="1755"/>
      <c r="HL2" s="1755"/>
      <c r="HM2" s="1755"/>
      <c r="HN2" s="1755"/>
      <c r="HO2" s="1755"/>
      <c r="HP2" s="1755"/>
      <c r="HQ2" s="1756"/>
      <c r="HR2" s="1754" t="s">
        <v>711</v>
      </c>
      <c r="HS2" s="1755"/>
      <c r="HT2" s="1755"/>
      <c r="HU2" s="1756"/>
      <c r="HV2" s="1754" t="s">
        <v>712</v>
      </c>
      <c r="HW2" s="1755"/>
      <c r="HX2" s="1755"/>
      <c r="HY2" s="1755"/>
      <c r="HZ2" s="1755"/>
      <c r="IA2" s="1755"/>
      <c r="IB2" s="1755"/>
      <c r="IC2" s="1755"/>
      <c r="ID2" s="1755"/>
      <c r="IE2" s="1755"/>
      <c r="IF2" s="1755"/>
      <c r="IG2" s="1755"/>
      <c r="IH2" s="1756"/>
      <c r="II2" s="1754" t="s">
        <v>713</v>
      </c>
      <c r="IJ2" s="1755"/>
      <c r="IK2" s="1755"/>
      <c r="IL2" s="1756"/>
      <c r="IM2" s="8"/>
      <c r="IN2" s="1755" t="s">
        <v>714</v>
      </c>
      <c r="IO2" s="1755"/>
      <c r="IP2" s="1756"/>
      <c r="IQ2" s="1754" t="s">
        <v>715</v>
      </c>
      <c r="IR2" s="1755"/>
      <c r="IS2" s="1756"/>
      <c r="IT2" s="1762" t="s">
        <v>716</v>
      </c>
      <c r="IU2" s="1767"/>
      <c r="IV2" s="1767"/>
      <c r="IW2" s="406"/>
      <c r="IX2" s="410" t="s">
        <v>717</v>
      </c>
      <c r="IY2" s="410"/>
      <c r="IZ2" s="410"/>
      <c r="JA2" s="410"/>
      <c r="JB2" s="410"/>
      <c r="JC2" s="410"/>
      <c r="JD2" s="410"/>
      <c r="JE2" s="410"/>
      <c r="JF2" s="410"/>
    </row>
    <row r="3" spans="1:267" ht="79.2" customHeight="1">
      <c r="A3" s="15" t="s">
        <v>264</v>
      </c>
      <c r="B3" s="15" t="s">
        <v>265</v>
      </c>
      <c r="C3" s="24" t="s">
        <v>268</v>
      </c>
      <c r="D3" s="15" t="s">
        <v>269</v>
      </c>
      <c r="E3" s="16" t="s">
        <v>270</v>
      </c>
      <c r="F3" s="17" t="s">
        <v>271</v>
      </c>
      <c r="G3" s="305" t="s">
        <v>272</v>
      </c>
      <c r="H3" s="26" t="s">
        <v>273</v>
      </c>
      <c r="I3" s="28" t="s">
        <v>274</v>
      </c>
      <c r="J3" s="26" t="s">
        <v>275</v>
      </c>
      <c r="K3" s="28" t="s">
        <v>276</v>
      </c>
      <c r="L3" s="26" t="s">
        <v>277</v>
      </c>
      <c r="M3" s="28" t="s">
        <v>276</v>
      </c>
      <c r="N3" s="26" t="s">
        <v>718</v>
      </c>
      <c r="O3" s="28" t="s">
        <v>28</v>
      </c>
      <c r="P3" s="26" t="s">
        <v>718</v>
      </c>
      <c r="Q3" s="28" t="s">
        <v>28</v>
      </c>
      <c r="R3" s="26" t="s">
        <v>718</v>
      </c>
      <c r="S3" s="28" t="s">
        <v>28</v>
      </c>
      <c r="T3" s="568" t="s">
        <v>719</v>
      </c>
      <c r="U3" s="17" t="s">
        <v>68</v>
      </c>
      <c r="V3" s="28" t="s">
        <v>69</v>
      </c>
      <c r="W3" s="26" t="s">
        <v>68</v>
      </c>
      <c r="X3" s="28" t="s">
        <v>69</v>
      </c>
      <c r="Y3" s="26" t="s">
        <v>68</v>
      </c>
      <c r="Z3" s="28" t="s">
        <v>69</v>
      </c>
      <c r="AA3" s="26" t="s">
        <v>720</v>
      </c>
      <c r="AB3" s="17" t="s">
        <v>721</v>
      </c>
      <c r="AC3" s="17" t="s">
        <v>722</v>
      </c>
      <c r="AD3" s="17" t="s">
        <v>723</v>
      </c>
      <c r="AE3" s="17" t="s">
        <v>724</v>
      </c>
      <c r="AF3" s="28" t="s">
        <v>725</v>
      </c>
      <c r="AG3" s="26" t="s">
        <v>720</v>
      </c>
      <c r="AH3" s="17" t="s">
        <v>721</v>
      </c>
      <c r="AI3" s="17" t="s">
        <v>722</v>
      </c>
      <c r="AJ3" s="17" t="s">
        <v>723</v>
      </c>
      <c r="AK3" s="17" t="s">
        <v>724</v>
      </c>
      <c r="AL3" s="28" t="s">
        <v>725</v>
      </c>
      <c r="AM3" s="304" t="s">
        <v>720</v>
      </c>
      <c r="AN3" s="305" t="s">
        <v>721</v>
      </c>
      <c r="AO3" s="305" t="s">
        <v>722</v>
      </c>
      <c r="AP3" s="305" t="s">
        <v>723</v>
      </c>
      <c r="AQ3" s="305" t="s">
        <v>724</v>
      </c>
      <c r="AR3" s="372" t="s">
        <v>725</v>
      </c>
      <c r="AS3" s="26" t="s">
        <v>720</v>
      </c>
      <c r="AT3" s="17" t="s">
        <v>721</v>
      </c>
      <c r="AU3" s="17" t="s">
        <v>722</v>
      </c>
      <c r="AV3" s="17" t="s">
        <v>723</v>
      </c>
      <c r="AW3" s="17" t="s">
        <v>724</v>
      </c>
      <c r="AX3" s="28" t="s">
        <v>725</v>
      </c>
      <c r="AY3" s="26" t="s">
        <v>720</v>
      </c>
      <c r="AZ3" s="17" t="s">
        <v>721</v>
      </c>
      <c r="BA3" s="17" t="s">
        <v>722</v>
      </c>
      <c r="BB3" s="17" t="s">
        <v>723</v>
      </c>
      <c r="BC3" s="17" t="s">
        <v>724</v>
      </c>
      <c r="BD3" s="28" t="s">
        <v>725</v>
      </c>
      <c r="BE3" s="26" t="s">
        <v>720</v>
      </c>
      <c r="BF3" s="17" t="s">
        <v>721</v>
      </c>
      <c r="BG3" s="17" t="s">
        <v>722</v>
      </c>
      <c r="BH3" s="17" t="s">
        <v>723</v>
      </c>
      <c r="BI3" s="17" t="s">
        <v>724</v>
      </c>
      <c r="BJ3" s="28" t="s">
        <v>725</v>
      </c>
      <c r="BK3" s="26" t="s">
        <v>720</v>
      </c>
      <c r="BL3" s="17" t="s">
        <v>721</v>
      </c>
      <c r="BM3" s="17" t="s">
        <v>722</v>
      </c>
      <c r="BN3" s="17" t="s">
        <v>723</v>
      </c>
      <c r="BO3" s="17" t="s">
        <v>724</v>
      </c>
      <c r="BP3" s="28" t="s">
        <v>725</v>
      </c>
      <c r="BQ3" s="26" t="s">
        <v>720</v>
      </c>
      <c r="BR3" s="17" t="s">
        <v>721</v>
      </c>
      <c r="BS3" s="17" t="s">
        <v>722</v>
      </c>
      <c r="BT3" s="17" t="s">
        <v>723</v>
      </c>
      <c r="BU3" s="17" t="s">
        <v>724</v>
      </c>
      <c r="BV3" s="28" t="s">
        <v>725</v>
      </c>
      <c r="BW3" s="26" t="s">
        <v>720</v>
      </c>
      <c r="BX3" s="17" t="s">
        <v>721</v>
      </c>
      <c r="BY3" s="17" t="s">
        <v>722</v>
      </c>
      <c r="BZ3" s="17" t="s">
        <v>723</v>
      </c>
      <c r="CA3" s="17" t="s">
        <v>724</v>
      </c>
      <c r="CB3" s="28" t="s">
        <v>725</v>
      </c>
      <c r="CC3" s="17" t="s">
        <v>722</v>
      </c>
      <c r="CD3" s="17" t="s">
        <v>723</v>
      </c>
      <c r="CE3" s="17" t="s">
        <v>724</v>
      </c>
      <c r="CF3" s="17" t="s">
        <v>725</v>
      </c>
      <c r="CG3" s="438"/>
      <c r="CH3" s="17" t="s">
        <v>718</v>
      </c>
      <c r="CI3" s="28" t="s">
        <v>28</v>
      </c>
      <c r="CJ3" s="26" t="s">
        <v>718</v>
      </c>
      <c r="CK3" s="28" t="s">
        <v>28</v>
      </c>
      <c r="CL3" s="26" t="s">
        <v>718</v>
      </c>
      <c r="CM3" s="28" t="s">
        <v>28</v>
      </c>
      <c r="CN3" s="26" t="s">
        <v>718</v>
      </c>
      <c r="CO3" s="28" t="s">
        <v>28</v>
      </c>
      <c r="CP3" s="70" t="s">
        <v>726</v>
      </c>
      <c r="CQ3" s="26" t="s">
        <v>727</v>
      </c>
      <c r="CR3" s="28" t="s">
        <v>728</v>
      </c>
      <c r="CS3" s="563" t="s">
        <v>729</v>
      </c>
      <c r="CT3" s="564" t="s">
        <v>727</v>
      </c>
      <c r="CU3" s="565" t="s">
        <v>728</v>
      </c>
      <c r="CV3" s="566" t="s">
        <v>730</v>
      </c>
      <c r="CW3" s="61" t="s">
        <v>731</v>
      </c>
      <c r="CX3" s="61" t="s">
        <v>732</v>
      </c>
      <c r="CY3" s="61" t="s">
        <v>733</v>
      </c>
      <c r="CZ3" s="673" t="s">
        <v>680</v>
      </c>
      <c r="DA3" s="61" t="s">
        <v>734</v>
      </c>
      <c r="DB3" s="61" t="s">
        <v>75</v>
      </c>
      <c r="DC3" s="61" t="s">
        <v>735</v>
      </c>
      <c r="DD3" s="61" t="s">
        <v>736</v>
      </c>
      <c r="DE3" s="61" t="s">
        <v>737</v>
      </c>
      <c r="DF3" s="61" t="s">
        <v>738</v>
      </c>
      <c r="DG3" s="73" t="s">
        <v>727</v>
      </c>
      <c r="DH3" s="26" t="s">
        <v>739</v>
      </c>
      <c r="DI3" s="17" t="s">
        <v>740</v>
      </c>
      <c r="DJ3" s="1260" t="s">
        <v>741</v>
      </c>
      <c r="DK3" s="61" t="s">
        <v>730</v>
      </c>
      <c r="DL3" s="61" t="s">
        <v>731</v>
      </c>
      <c r="DM3" s="61" t="s">
        <v>732</v>
      </c>
      <c r="DN3" s="61" t="s">
        <v>733</v>
      </c>
      <c r="DO3" s="673" t="s">
        <v>680</v>
      </c>
      <c r="DP3" s="61" t="s">
        <v>734</v>
      </c>
      <c r="DQ3" s="61" t="s">
        <v>75</v>
      </c>
      <c r="DR3" s="61" t="s">
        <v>735</v>
      </c>
      <c r="DS3" s="61" t="s">
        <v>736</v>
      </c>
      <c r="DT3" s="61" t="s">
        <v>737</v>
      </c>
      <c r="DU3" s="61" t="s">
        <v>738</v>
      </c>
      <c r="DV3" s="73" t="s">
        <v>727</v>
      </c>
      <c r="DW3" s="26" t="s">
        <v>739</v>
      </c>
      <c r="DX3" s="17" t="s">
        <v>740</v>
      </c>
      <c r="DY3" s="1260" t="s">
        <v>741</v>
      </c>
      <c r="DZ3" s="566" t="s">
        <v>730</v>
      </c>
      <c r="EA3" s="61" t="s">
        <v>731</v>
      </c>
      <c r="EB3" s="61" t="s">
        <v>732</v>
      </c>
      <c r="EC3" s="61" t="s">
        <v>733</v>
      </c>
      <c r="ED3" s="673" t="s">
        <v>680</v>
      </c>
      <c r="EE3" s="61" t="s">
        <v>734</v>
      </c>
      <c r="EF3" s="61" t="s">
        <v>75</v>
      </c>
      <c r="EG3" s="61" t="s">
        <v>735</v>
      </c>
      <c r="EH3" s="61" t="s">
        <v>736</v>
      </c>
      <c r="EI3" s="61" t="s">
        <v>737</v>
      </c>
      <c r="EJ3" s="61" t="s">
        <v>738</v>
      </c>
      <c r="EK3" s="73" t="s">
        <v>727</v>
      </c>
      <c r="EL3" s="26" t="s">
        <v>739</v>
      </c>
      <c r="EM3" s="17" t="s">
        <v>740</v>
      </c>
      <c r="EN3" s="1260" t="s">
        <v>741</v>
      </c>
      <c r="EO3" s="26" t="s">
        <v>730</v>
      </c>
      <c r="EP3" s="17" t="s">
        <v>731</v>
      </c>
      <c r="EQ3" s="17" t="s">
        <v>732</v>
      </c>
      <c r="ER3" s="17" t="s">
        <v>733</v>
      </c>
      <c r="ES3" s="673" t="s">
        <v>680</v>
      </c>
      <c r="ET3" s="17" t="s">
        <v>734</v>
      </c>
      <c r="EU3" s="17" t="s">
        <v>75</v>
      </c>
      <c r="EV3" s="17" t="s">
        <v>735</v>
      </c>
      <c r="EW3" s="17" t="s">
        <v>736</v>
      </c>
      <c r="EX3" s="17" t="s">
        <v>737</v>
      </c>
      <c r="EY3" s="17" t="s">
        <v>738</v>
      </c>
      <c r="EZ3" s="17" t="s">
        <v>728</v>
      </c>
      <c r="FA3" s="28" t="s">
        <v>727</v>
      </c>
      <c r="FB3" s="26" t="s">
        <v>739</v>
      </c>
      <c r="FC3" s="17" t="s">
        <v>740</v>
      </c>
      <c r="FD3" s="17" t="s">
        <v>742</v>
      </c>
      <c r="FE3" s="1260" t="s">
        <v>741</v>
      </c>
      <c r="FF3" s="26" t="s">
        <v>730</v>
      </c>
      <c r="FG3" s="17" t="s">
        <v>731</v>
      </c>
      <c r="FH3" s="17" t="s">
        <v>732</v>
      </c>
      <c r="FI3" s="17" t="s">
        <v>733</v>
      </c>
      <c r="FJ3" s="673" t="s">
        <v>680</v>
      </c>
      <c r="FK3" s="17" t="s">
        <v>734</v>
      </c>
      <c r="FL3" s="17" t="s">
        <v>75</v>
      </c>
      <c r="FM3" s="17" t="s">
        <v>735</v>
      </c>
      <c r="FN3" s="17" t="s">
        <v>736</v>
      </c>
      <c r="FO3" s="17" t="s">
        <v>737</v>
      </c>
      <c r="FP3" s="17" t="s">
        <v>738</v>
      </c>
      <c r="FQ3" s="17" t="s">
        <v>728</v>
      </c>
      <c r="FR3" s="28" t="s">
        <v>727</v>
      </c>
      <c r="FS3" s="26" t="s">
        <v>739</v>
      </c>
      <c r="FT3" s="17" t="s">
        <v>740</v>
      </c>
      <c r="FU3" s="17" t="s">
        <v>742</v>
      </c>
      <c r="FV3" s="1260" t="s">
        <v>741</v>
      </c>
      <c r="FW3" s="26" t="s">
        <v>730</v>
      </c>
      <c r="FX3" s="17" t="s">
        <v>731</v>
      </c>
      <c r="FY3" s="17" t="s">
        <v>732</v>
      </c>
      <c r="FZ3" s="17" t="s">
        <v>733</v>
      </c>
      <c r="GA3" s="673" t="s">
        <v>680</v>
      </c>
      <c r="GB3" s="17" t="s">
        <v>734</v>
      </c>
      <c r="GC3" s="17" t="s">
        <v>75</v>
      </c>
      <c r="GD3" s="17" t="s">
        <v>735</v>
      </c>
      <c r="GE3" s="17" t="s">
        <v>736</v>
      </c>
      <c r="GF3" s="17" t="s">
        <v>737</v>
      </c>
      <c r="GG3" s="17" t="s">
        <v>738</v>
      </c>
      <c r="GH3" s="17" t="s">
        <v>728</v>
      </c>
      <c r="GI3" s="28" t="s">
        <v>727</v>
      </c>
      <c r="GJ3" s="26" t="s">
        <v>739</v>
      </c>
      <c r="GK3" s="17" t="s">
        <v>740</v>
      </c>
      <c r="GL3" s="17" t="s">
        <v>742</v>
      </c>
      <c r="GM3" s="1260" t="s">
        <v>741</v>
      </c>
      <c r="GN3" s="26" t="s">
        <v>730</v>
      </c>
      <c r="GO3" s="17" t="s">
        <v>731</v>
      </c>
      <c r="GP3" s="17" t="s">
        <v>732</v>
      </c>
      <c r="GQ3" s="17" t="s">
        <v>733</v>
      </c>
      <c r="GR3" s="673" t="s">
        <v>680</v>
      </c>
      <c r="GS3" s="17" t="s">
        <v>734</v>
      </c>
      <c r="GT3" s="17" t="s">
        <v>75</v>
      </c>
      <c r="GU3" s="17" t="s">
        <v>735</v>
      </c>
      <c r="GV3" s="17" t="s">
        <v>736</v>
      </c>
      <c r="GW3" s="17" t="s">
        <v>737</v>
      </c>
      <c r="GX3" s="17" t="s">
        <v>738</v>
      </c>
      <c r="GY3" s="17" t="s">
        <v>728</v>
      </c>
      <c r="GZ3" s="28" t="s">
        <v>727</v>
      </c>
      <c r="HA3" s="26" t="s">
        <v>739</v>
      </c>
      <c r="HB3" s="17" t="s">
        <v>740</v>
      </c>
      <c r="HC3" s="17" t="s">
        <v>742</v>
      </c>
      <c r="HD3" s="1260" t="s">
        <v>741</v>
      </c>
      <c r="HE3" s="26" t="s">
        <v>730</v>
      </c>
      <c r="HF3" s="17" t="s">
        <v>731</v>
      </c>
      <c r="HG3" s="17" t="s">
        <v>732</v>
      </c>
      <c r="HH3" s="17" t="s">
        <v>733</v>
      </c>
      <c r="HI3" s="673" t="s">
        <v>680</v>
      </c>
      <c r="HJ3" s="17" t="s">
        <v>734</v>
      </c>
      <c r="HK3" s="17" t="s">
        <v>75</v>
      </c>
      <c r="HL3" s="17" t="s">
        <v>735</v>
      </c>
      <c r="HM3" s="17" t="s">
        <v>736</v>
      </c>
      <c r="HN3" s="17" t="s">
        <v>737</v>
      </c>
      <c r="HO3" s="17" t="s">
        <v>738</v>
      </c>
      <c r="HP3" s="17" t="s">
        <v>728</v>
      </c>
      <c r="HQ3" s="28" t="s">
        <v>727</v>
      </c>
      <c r="HR3" s="26" t="s">
        <v>739</v>
      </c>
      <c r="HS3" s="17" t="s">
        <v>740</v>
      </c>
      <c r="HT3" s="17" t="s">
        <v>742</v>
      </c>
      <c r="HU3" s="1260" t="s">
        <v>741</v>
      </c>
      <c r="HV3" s="26" t="s">
        <v>730</v>
      </c>
      <c r="HW3" s="17" t="s">
        <v>731</v>
      </c>
      <c r="HX3" s="17" t="s">
        <v>732</v>
      </c>
      <c r="HY3" s="17" t="s">
        <v>733</v>
      </c>
      <c r="HZ3" s="673" t="s">
        <v>680</v>
      </c>
      <c r="IA3" s="17" t="s">
        <v>734</v>
      </c>
      <c r="IB3" s="17" t="s">
        <v>75</v>
      </c>
      <c r="IC3" s="17" t="s">
        <v>735</v>
      </c>
      <c r="ID3" s="17" t="s">
        <v>736</v>
      </c>
      <c r="IE3" s="17" t="s">
        <v>737</v>
      </c>
      <c r="IF3" s="17" t="s">
        <v>738</v>
      </c>
      <c r="IG3" s="17" t="s">
        <v>728</v>
      </c>
      <c r="IH3" s="28" t="s">
        <v>727</v>
      </c>
      <c r="II3" s="17" t="s">
        <v>739</v>
      </c>
      <c r="IJ3" s="17" t="s">
        <v>740</v>
      </c>
      <c r="IK3" s="17" t="s">
        <v>742</v>
      </c>
      <c r="IL3" s="1260" t="s">
        <v>741</v>
      </c>
      <c r="IM3" s="567"/>
      <c r="IN3" s="17" t="s">
        <v>739</v>
      </c>
      <c r="IO3" s="17" t="s">
        <v>740</v>
      </c>
      <c r="IP3" s="1260" t="s">
        <v>741</v>
      </c>
      <c r="IQ3" s="26" t="s">
        <v>739</v>
      </c>
      <c r="IR3" s="17" t="s">
        <v>740</v>
      </c>
      <c r="IS3" s="1260" t="s">
        <v>741</v>
      </c>
      <c r="IT3" s="26" t="s">
        <v>739</v>
      </c>
      <c r="IU3" s="17" t="s">
        <v>740</v>
      </c>
      <c r="IV3" s="1260" t="s">
        <v>741</v>
      </c>
      <c r="IW3" s="407"/>
      <c r="IX3" s="17" t="s">
        <v>332</v>
      </c>
      <c r="IY3" s="17" t="s">
        <v>333</v>
      </c>
      <c r="IZ3" s="17" t="s">
        <v>334</v>
      </c>
      <c r="JA3" s="17" t="s">
        <v>335</v>
      </c>
      <c r="JB3" s="18" t="s">
        <v>336</v>
      </c>
      <c r="JC3" s="17" t="s">
        <v>337</v>
      </c>
      <c r="JD3" s="17" t="s">
        <v>6</v>
      </c>
      <c r="JE3" s="17" t="s">
        <v>338</v>
      </c>
      <c r="JF3" s="17" t="s">
        <v>339</v>
      </c>
      <c r="JG3" s="17" t="s">
        <v>743</v>
      </c>
    </row>
    <row r="4" spans="1:267">
      <c r="A4" s="19"/>
      <c r="B4" s="19"/>
      <c r="C4" s="25"/>
      <c r="D4" s="20"/>
      <c r="E4" s="21"/>
      <c r="F4" s="21"/>
      <c r="G4" s="21"/>
      <c r="H4" s="27"/>
      <c r="I4" s="29"/>
      <c r="J4" s="27"/>
      <c r="K4" s="29"/>
      <c r="L4" s="27"/>
      <c r="M4" s="29"/>
      <c r="N4" s="27"/>
      <c r="O4" s="29"/>
      <c r="P4" s="27"/>
      <c r="Q4" s="29"/>
      <c r="R4" s="27"/>
      <c r="S4" s="29"/>
      <c r="T4" s="569"/>
      <c r="U4" s="21"/>
      <c r="V4" s="29"/>
      <c r="W4" s="27"/>
      <c r="X4" s="29"/>
      <c r="Y4" s="27"/>
      <c r="Z4" s="29"/>
      <c r="AA4" s="27"/>
      <c r="AB4" s="21"/>
      <c r="AC4" s="21"/>
      <c r="AD4" s="21"/>
      <c r="AE4" s="21"/>
      <c r="AF4" s="29"/>
      <c r="AG4" s="27"/>
      <c r="AH4" s="21"/>
      <c r="AI4" s="21"/>
      <c r="AJ4" s="21"/>
      <c r="AK4" s="21"/>
      <c r="AL4" s="29"/>
      <c r="AM4" s="337"/>
      <c r="AN4" s="337"/>
      <c r="AO4" s="337"/>
      <c r="AP4" s="337"/>
      <c r="AQ4" s="337"/>
      <c r="AR4" s="337"/>
      <c r="AS4" s="27"/>
      <c r="AT4" s="21"/>
      <c r="AU4" s="21"/>
      <c r="AV4" s="21"/>
      <c r="AW4" s="21"/>
      <c r="AX4" s="29"/>
      <c r="AY4" s="27"/>
      <c r="AZ4" s="21"/>
      <c r="BA4" s="21"/>
      <c r="BB4" s="21"/>
      <c r="BC4" s="21"/>
      <c r="BD4" s="29"/>
      <c r="BE4" s="27"/>
      <c r="BF4" s="21"/>
      <c r="BG4" s="21"/>
      <c r="BH4" s="21"/>
      <c r="BI4" s="21"/>
      <c r="BJ4" s="29"/>
      <c r="BK4" s="27"/>
      <c r="BL4" s="21"/>
      <c r="BM4" s="21"/>
      <c r="BN4" s="21"/>
      <c r="BO4" s="21"/>
      <c r="BP4" s="29"/>
      <c r="BQ4" s="27"/>
      <c r="BR4" s="21"/>
      <c r="BS4" s="21"/>
      <c r="BT4" s="21"/>
      <c r="BU4" s="21"/>
      <c r="BV4" s="29"/>
      <c r="BW4" s="27"/>
      <c r="BX4" s="21"/>
      <c r="BY4" s="21"/>
      <c r="BZ4" s="21"/>
      <c r="CA4" s="21"/>
      <c r="CB4" s="29"/>
      <c r="CC4" s="21"/>
      <c r="CD4" s="21"/>
      <c r="CE4" s="21"/>
      <c r="CF4" s="21"/>
      <c r="CG4" s="438"/>
      <c r="CH4" s="46"/>
      <c r="CI4" s="47"/>
      <c r="CJ4" s="45"/>
      <c r="CK4" s="47"/>
      <c r="CL4" s="45"/>
      <c r="CM4" s="47"/>
      <c r="CN4" s="45"/>
      <c r="CO4" s="47"/>
      <c r="CP4" s="48"/>
      <c r="CQ4" s="45"/>
      <c r="CR4" s="47"/>
      <c r="CS4" s="275"/>
      <c r="CT4" s="276"/>
      <c r="CU4" s="277"/>
      <c r="CV4" s="45"/>
      <c r="CW4" s="46"/>
      <c r="CX4" s="46"/>
      <c r="CY4" s="46"/>
      <c r="CZ4" s="46"/>
      <c r="DA4" s="46"/>
      <c r="DB4" s="46"/>
      <c r="DC4" s="46"/>
      <c r="DD4" s="46"/>
      <c r="DE4" s="46"/>
      <c r="DF4" s="46"/>
      <c r="DG4" s="47"/>
      <c r="DH4" s="45"/>
      <c r="DI4" s="46"/>
      <c r="DJ4" s="47"/>
      <c r="DK4" s="46"/>
      <c r="DL4" s="46"/>
      <c r="DM4" s="46"/>
      <c r="DN4" s="46"/>
      <c r="DO4" s="46"/>
      <c r="DP4" s="46"/>
      <c r="DQ4" s="46"/>
      <c r="DR4" s="46"/>
      <c r="DS4" s="46"/>
      <c r="DT4" s="46"/>
      <c r="DU4" s="46"/>
      <c r="DV4" s="47"/>
      <c r="DW4" s="45"/>
      <c r="DX4" s="46"/>
      <c r="DY4" s="47"/>
      <c r="DZ4" s="45"/>
      <c r="EA4" s="46"/>
      <c r="EB4" s="46"/>
      <c r="EC4" s="46"/>
      <c r="ED4" s="46"/>
      <c r="EE4" s="46"/>
      <c r="EF4" s="46"/>
      <c r="EG4" s="46"/>
      <c r="EH4" s="46"/>
      <c r="EI4" s="46"/>
      <c r="EJ4" s="46"/>
      <c r="EK4" s="47"/>
      <c r="EL4" s="45"/>
      <c r="EM4" s="46"/>
      <c r="EN4" s="47"/>
      <c r="EO4" s="45"/>
      <c r="EP4" s="46"/>
      <c r="EQ4" s="46"/>
      <c r="ER4" s="46"/>
      <c r="ES4" s="46"/>
      <c r="ET4" s="46"/>
      <c r="EU4" s="19"/>
      <c r="EV4" s="46"/>
      <c r="EW4" s="46"/>
      <c r="EX4" s="46"/>
      <c r="EY4" s="46"/>
      <c r="EZ4" s="46"/>
      <c r="FA4" s="47"/>
      <c r="FB4" s="45"/>
      <c r="FC4" s="46"/>
      <c r="FD4" s="46"/>
      <c r="FE4" s="47"/>
      <c r="FF4" s="45"/>
      <c r="FG4" s="46"/>
      <c r="FH4" s="46"/>
      <c r="FI4" s="46"/>
      <c r="FJ4" s="46"/>
      <c r="FK4" s="46"/>
      <c r="FL4" s="46"/>
      <c r="FM4" s="46"/>
      <c r="FN4" s="46"/>
      <c r="FO4" s="46"/>
      <c r="FP4" s="46"/>
      <c r="FQ4" s="46"/>
      <c r="FR4" s="47"/>
      <c r="FS4" s="45"/>
      <c r="FT4" s="46"/>
      <c r="FU4" s="46"/>
      <c r="FV4" s="47"/>
      <c r="FW4" s="45"/>
      <c r="FX4" s="46"/>
      <c r="FY4" s="46"/>
      <c r="FZ4" s="46"/>
      <c r="GA4" s="46"/>
      <c r="GB4" s="46"/>
      <c r="GC4" s="46"/>
      <c r="GD4" s="46"/>
      <c r="GE4" s="46"/>
      <c r="GF4" s="46"/>
      <c r="GG4" s="46"/>
      <c r="GH4" s="46"/>
      <c r="GI4" s="47"/>
      <c r="GJ4" s="45"/>
      <c r="GK4" s="46"/>
      <c r="GL4" s="46"/>
      <c r="GM4" s="47"/>
      <c r="GN4" s="45"/>
      <c r="GO4" s="46"/>
      <c r="GP4" s="46"/>
      <c r="GQ4" s="46"/>
      <c r="GR4" s="46"/>
      <c r="GS4" s="46"/>
      <c r="GT4" s="46"/>
      <c r="GU4" s="46"/>
      <c r="GV4" s="46"/>
      <c r="GW4" s="46"/>
      <c r="GX4" s="46"/>
      <c r="GY4" s="46"/>
      <c r="GZ4" s="47"/>
      <c r="HA4" s="45"/>
      <c r="HB4" s="46"/>
      <c r="HC4" s="46"/>
      <c r="HD4" s="47"/>
      <c r="HE4" s="45"/>
      <c r="HF4" s="46"/>
      <c r="HG4" s="46"/>
      <c r="HH4" s="46"/>
      <c r="HI4" s="46"/>
      <c r="HJ4" s="46"/>
      <c r="HK4" s="46"/>
      <c r="HL4" s="46"/>
      <c r="HM4" s="46"/>
      <c r="HN4" s="46"/>
      <c r="HO4" s="46"/>
      <c r="HP4" s="46"/>
      <c r="HQ4" s="47"/>
      <c r="HR4" s="45"/>
      <c r="HS4" s="46"/>
      <c r="HT4" s="46"/>
      <c r="HU4" s="46"/>
      <c r="HV4" s="45"/>
      <c r="HW4" s="46"/>
      <c r="HX4" s="46"/>
      <c r="HY4" s="46"/>
      <c r="HZ4" s="46"/>
      <c r="IA4" s="46"/>
      <c r="IB4" s="46"/>
      <c r="IC4" s="46"/>
      <c r="ID4" s="46"/>
      <c r="IE4" s="46"/>
      <c r="IF4" s="46"/>
      <c r="IG4" s="46"/>
      <c r="IH4" s="47"/>
      <c r="II4" s="46"/>
      <c r="IJ4" s="46"/>
      <c r="IK4" s="46"/>
      <c r="IL4" s="47"/>
      <c r="IM4" s="8"/>
      <c r="IN4" s="46"/>
      <c r="IO4" s="46"/>
      <c r="IP4" s="47"/>
      <c r="IQ4" s="45"/>
      <c r="IR4" s="46"/>
      <c r="IS4" s="47"/>
      <c r="IT4" s="45"/>
      <c r="IU4" s="46"/>
      <c r="IV4" s="46"/>
      <c r="IW4" s="406"/>
      <c r="IX4" s="19" t="s">
        <v>7702</v>
      </c>
      <c r="IY4" s="365"/>
      <c r="IZ4" s="365"/>
      <c r="JA4" s="365"/>
      <c r="JB4" s="46"/>
      <c r="JC4" s="365"/>
      <c r="JD4" s="365"/>
      <c r="JE4" s="365"/>
      <c r="JF4" s="365"/>
      <c r="JG4" s="365"/>
    </row>
    <row r="5" spans="1:267">
      <c r="A5" s="87"/>
      <c r="B5" s="87"/>
      <c r="C5" s="88"/>
      <c r="D5" s="87"/>
      <c r="E5" s="89"/>
      <c r="F5" s="89"/>
      <c r="G5" s="89"/>
      <c r="H5" s="90"/>
      <c r="I5" s="91"/>
      <c r="J5" s="90"/>
      <c r="K5" s="91"/>
      <c r="L5" s="90"/>
      <c r="M5" s="91"/>
      <c r="N5" s="775"/>
      <c r="O5" s="776"/>
      <c r="P5" s="90"/>
      <c r="Q5" s="91"/>
      <c r="R5" s="90">
        <v>0</v>
      </c>
      <c r="S5" s="91">
        <v>0</v>
      </c>
      <c r="T5" s="570"/>
      <c r="U5" s="362"/>
      <c r="V5" s="363"/>
      <c r="W5" s="364"/>
      <c r="X5" s="363"/>
      <c r="Y5" s="364"/>
      <c r="Z5" s="363"/>
      <c r="AA5" s="90"/>
      <c r="AB5" s="86"/>
      <c r="AC5" s="86"/>
      <c r="AD5" s="86"/>
      <c r="AE5" s="86"/>
      <c r="AF5" s="86"/>
      <c r="AG5" s="90"/>
      <c r="AH5" s="86"/>
      <c r="AI5" s="86"/>
      <c r="AJ5" s="86"/>
      <c r="AK5" s="86"/>
      <c r="AL5" s="86"/>
      <c r="AM5" s="674">
        <v>0</v>
      </c>
      <c r="AN5" s="674">
        <v>0</v>
      </c>
      <c r="AO5" s="674">
        <v>0</v>
      </c>
      <c r="AP5" s="674">
        <v>0</v>
      </c>
      <c r="AQ5" s="674">
        <v>0</v>
      </c>
      <c r="AR5" s="674">
        <v>0</v>
      </c>
      <c r="AS5" s="90"/>
      <c r="AT5" s="86"/>
      <c r="AU5" s="86"/>
      <c r="AV5" s="86"/>
      <c r="AW5" s="86"/>
      <c r="AX5" s="86"/>
      <c r="AY5" s="90"/>
      <c r="AZ5" s="86"/>
      <c r="BA5" s="86"/>
      <c r="BB5" s="86"/>
      <c r="BC5" s="86"/>
      <c r="BD5" s="86"/>
      <c r="BE5" s="90"/>
      <c r="BF5" s="86"/>
      <c r="BG5" s="86"/>
      <c r="BH5" s="86"/>
      <c r="BI5" s="86"/>
      <c r="BJ5" s="86"/>
      <c r="BK5" s="90"/>
      <c r="BL5" s="86"/>
      <c r="BM5" s="86"/>
      <c r="BN5" s="86"/>
      <c r="BO5" s="86"/>
      <c r="BP5" s="86"/>
      <c r="BQ5" s="90"/>
      <c r="BR5" s="86"/>
      <c r="BS5" s="86"/>
      <c r="BT5" s="86"/>
      <c r="BU5" s="86"/>
      <c r="BV5" s="86"/>
      <c r="BW5" s="90"/>
      <c r="BX5" s="86"/>
      <c r="BY5" s="86"/>
      <c r="BZ5" s="86"/>
      <c r="CA5" s="86"/>
      <c r="CB5" s="86"/>
      <c r="CC5" s="90"/>
      <c r="CD5" s="86"/>
      <c r="CE5" s="86"/>
      <c r="CF5" s="86"/>
      <c r="CG5" s="438"/>
      <c r="CH5" s="63"/>
      <c r="CI5" s="65"/>
      <c r="CJ5" s="67"/>
      <c r="CK5" s="65"/>
      <c r="CL5" s="67"/>
      <c r="CM5" s="65"/>
      <c r="CN5" s="67"/>
      <c r="CO5" s="65"/>
      <c r="CP5" s="71"/>
      <c r="CQ5" s="67"/>
      <c r="CR5" s="65"/>
      <c r="CS5" s="278"/>
      <c r="CT5" s="279"/>
      <c r="CU5" s="280"/>
      <c r="CV5" s="67"/>
      <c r="CW5" s="63"/>
      <c r="CX5" s="63"/>
      <c r="CY5" s="63"/>
      <c r="CZ5" s="63"/>
      <c r="DA5" s="63"/>
      <c r="DB5" s="63"/>
      <c r="DC5" s="63"/>
      <c r="DD5" s="63"/>
      <c r="DE5" s="63"/>
      <c r="DF5" s="63"/>
      <c r="DG5" s="65"/>
      <c r="DH5" s="67"/>
      <c r="DI5" s="63"/>
      <c r="DJ5" s="65"/>
      <c r="DK5" s="63"/>
      <c r="DL5" s="63"/>
      <c r="DM5" s="63"/>
      <c r="DN5" s="63"/>
      <c r="DO5" s="63"/>
      <c r="DP5" s="63"/>
      <c r="DQ5" s="63"/>
      <c r="DR5" s="63"/>
      <c r="DS5" s="63"/>
      <c r="DT5" s="63"/>
      <c r="DU5" s="63"/>
      <c r="DV5" s="65"/>
      <c r="DW5" s="67"/>
      <c r="DX5" s="63"/>
      <c r="DY5" s="65"/>
      <c r="DZ5" s="67"/>
      <c r="EA5" s="63"/>
      <c r="EB5" s="63"/>
      <c r="EC5" s="63"/>
      <c r="ED5" s="63"/>
      <c r="EE5" s="63"/>
      <c r="EF5" s="63"/>
      <c r="EG5" s="63"/>
      <c r="EH5" s="63"/>
      <c r="EI5" s="63"/>
      <c r="EJ5" s="63"/>
      <c r="EK5" s="65"/>
      <c r="EL5" s="67"/>
      <c r="EM5" s="63"/>
      <c r="EN5" s="65"/>
      <c r="EO5" s="67"/>
      <c r="EP5" s="63"/>
      <c r="EQ5" s="63"/>
      <c r="ER5" s="63"/>
      <c r="ES5" s="63"/>
      <c r="ET5" s="63"/>
      <c r="EU5" s="63"/>
      <c r="EV5" s="63"/>
      <c r="EW5" s="63"/>
      <c r="EX5" s="63"/>
      <c r="EY5" s="63"/>
      <c r="EZ5" s="63"/>
      <c r="FA5" s="65"/>
      <c r="FB5" s="67"/>
      <c r="FC5" s="63"/>
      <c r="FD5" s="63"/>
      <c r="FE5" s="65"/>
      <c r="FF5" s="67"/>
      <c r="FG5" s="63"/>
      <c r="FH5" s="63"/>
      <c r="FI5" s="63"/>
      <c r="FJ5" s="63"/>
      <c r="FK5" s="63"/>
      <c r="FL5" s="63"/>
      <c r="FM5" s="63"/>
      <c r="FN5" s="63"/>
      <c r="FO5" s="63"/>
      <c r="FP5" s="63"/>
      <c r="FQ5" s="63"/>
      <c r="FR5" s="65"/>
      <c r="FS5" s="67"/>
      <c r="FT5" s="63"/>
      <c r="FU5" s="63"/>
      <c r="FV5" s="65"/>
      <c r="FW5" s="67"/>
      <c r="FX5" s="63"/>
      <c r="FY5" s="63"/>
      <c r="FZ5" s="63"/>
      <c r="GA5" s="63"/>
      <c r="GB5" s="63"/>
      <c r="GC5" s="63"/>
      <c r="GD5" s="63"/>
      <c r="GE5" s="63"/>
      <c r="GF5" s="63"/>
      <c r="GG5" s="63"/>
      <c r="GH5" s="63"/>
      <c r="GI5" s="65"/>
      <c r="GJ5" s="67"/>
      <c r="GK5" s="63"/>
      <c r="GL5" s="63"/>
      <c r="GM5" s="65"/>
      <c r="GN5" s="67"/>
      <c r="GO5" s="63"/>
      <c r="GP5" s="63"/>
      <c r="GQ5" s="63"/>
      <c r="GR5" s="63"/>
      <c r="GS5" s="63"/>
      <c r="GT5" s="63"/>
      <c r="GU5" s="63"/>
      <c r="GV5" s="63"/>
      <c r="GW5" s="63"/>
      <c r="GX5" s="63"/>
      <c r="GY5" s="63"/>
      <c r="GZ5" s="65"/>
      <c r="HA5" s="67"/>
      <c r="HB5" s="63"/>
      <c r="HC5" s="63"/>
      <c r="HD5" s="65"/>
      <c r="HE5" s="67"/>
      <c r="HF5" s="63"/>
      <c r="HG5" s="63"/>
      <c r="HH5" s="63"/>
      <c r="HI5" s="63"/>
      <c r="HJ5" s="63"/>
      <c r="HK5" s="63"/>
      <c r="HL5" s="63"/>
      <c r="HM5" s="63"/>
      <c r="HN5" s="63"/>
      <c r="HO5" s="63"/>
      <c r="HP5" s="63"/>
      <c r="HQ5" s="65"/>
      <c r="HR5" s="67"/>
      <c r="HS5" s="63"/>
      <c r="HT5" s="63"/>
      <c r="HU5" s="63"/>
      <c r="HV5" s="67"/>
      <c r="HW5" s="63"/>
      <c r="HX5" s="63"/>
      <c r="HY5" s="63"/>
      <c r="HZ5" s="63"/>
      <c r="IA5" s="63"/>
      <c r="IB5" s="63"/>
      <c r="IC5" s="63"/>
      <c r="ID5" s="63"/>
      <c r="IE5" s="63"/>
      <c r="IF5" s="63"/>
      <c r="IG5" s="63"/>
      <c r="IH5" s="65"/>
      <c r="II5" s="63"/>
      <c r="IJ5" s="63"/>
      <c r="IK5" s="63"/>
      <c r="IL5" s="63"/>
      <c r="IM5" s="63"/>
      <c r="IN5" s="63"/>
      <c r="IO5" s="63"/>
      <c r="IP5" s="65"/>
      <c r="IQ5" s="67"/>
      <c r="IR5" s="63"/>
      <c r="IS5" s="65"/>
      <c r="IT5" s="67"/>
      <c r="IU5" s="63"/>
      <c r="IV5" s="63"/>
      <c r="IW5" s="408"/>
      <c r="IX5" s="54"/>
      <c r="IY5" s="54"/>
      <c r="IZ5" s="54"/>
      <c r="JA5" s="54"/>
      <c r="JB5" s="54"/>
      <c r="JC5" s="54"/>
      <c r="JD5" s="54"/>
      <c r="JE5" s="54"/>
      <c r="JF5" s="54"/>
      <c r="JG5" s="54"/>
    </row>
    <row r="6" spans="1:267" customFormat="1">
      <c r="A6">
        <v>4</v>
      </c>
      <c r="B6">
        <v>1</v>
      </c>
      <c r="F6">
        <v>700</v>
      </c>
      <c r="G6">
        <v>68</v>
      </c>
      <c r="H6">
        <v>1</v>
      </c>
      <c r="I6">
        <v>0</v>
      </c>
      <c r="J6">
        <v>1</v>
      </c>
      <c r="K6">
        <v>0</v>
      </c>
      <c r="L6" t="s">
        <v>352</v>
      </c>
      <c r="M6">
        <v>0</v>
      </c>
      <c r="N6">
        <v>0</v>
      </c>
      <c r="O6">
        <v>0</v>
      </c>
      <c r="P6">
        <v>0</v>
      </c>
      <c r="Q6">
        <v>0</v>
      </c>
      <c r="R6">
        <v>0</v>
      </c>
      <c r="S6">
        <v>0</v>
      </c>
      <c r="T6" t="s">
        <v>745</v>
      </c>
      <c r="U6">
        <v>0</v>
      </c>
      <c r="V6">
        <v>0</v>
      </c>
      <c r="W6">
        <v>0</v>
      </c>
      <c r="X6">
        <v>1</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s="439"/>
      <c r="CH6" s="303" t="s">
        <v>744</v>
      </c>
      <c r="CI6" s="393" t="s">
        <v>744</v>
      </c>
      <c r="CJ6" s="303" t="s">
        <v>744</v>
      </c>
      <c r="CK6" s="393" t="s">
        <v>744</v>
      </c>
      <c r="CL6" s="303" t="s">
        <v>744</v>
      </c>
      <c r="CM6" s="393" t="s">
        <v>744</v>
      </c>
      <c r="CN6" s="303"/>
      <c r="CO6" s="303"/>
      <c r="CP6" s="393" t="s">
        <v>658</v>
      </c>
      <c r="CQ6" s="303" t="s">
        <v>744</v>
      </c>
      <c r="CR6" s="393" t="s">
        <v>744</v>
      </c>
      <c r="CS6" s="393" t="s">
        <v>658</v>
      </c>
      <c r="CT6" s="303" t="s">
        <v>744</v>
      </c>
      <c r="CU6" s="393" t="s">
        <v>744</v>
      </c>
      <c r="CV6" s="303" t="s">
        <v>744</v>
      </c>
      <c r="CW6" s="303" t="s">
        <v>744</v>
      </c>
      <c r="CX6" s="303" t="s">
        <v>744</v>
      </c>
      <c r="CY6" s="303" t="s">
        <v>744</v>
      </c>
      <c r="CZ6" s="303" t="s">
        <v>744</v>
      </c>
      <c r="DA6" s="303" t="s">
        <v>744</v>
      </c>
      <c r="DB6" s="303" t="s">
        <v>744</v>
      </c>
      <c r="DC6" s="303" t="s">
        <v>744</v>
      </c>
      <c r="DD6" s="303" t="s">
        <v>744</v>
      </c>
      <c r="DE6" s="303" t="s">
        <v>744</v>
      </c>
      <c r="DF6" s="303" t="s">
        <v>744</v>
      </c>
      <c r="DG6" s="393" t="s">
        <v>744</v>
      </c>
      <c r="DH6" s="303" t="s">
        <v>744</v>
      </c>
      <c r="DI6" s="303" t="s">
        <v>744</v>
      </c>
      <c r="DJ6" s="393" t="s">
        <v>744</v>
      </c>
      <c r="DK6" s="303" t="s">
        <v>744</v>
      </c>
      <c r="DL6" s="303" t="s">
        <v>744</v>
      </c>
      <c r="DM6" s="303" t="s">
        <v>744</v>
      </c>
      <c r="DN6" s="303" t="s">
        <v>744</v>
      </c>
      <c r="DO6" s="303" t="s">
        <v>744</v>
      </c>
      <c r="DP6" s="303" t="s">
        <v>744</v>
      </c>
      <c r="DQ6" s="303" t="s">
        <v>744</v>
      </c>
      <c r="DR6" s="303" t="s">
        <v>744</v>
      </c>
      <c r="DS6" s="303" t="s">
        <v>744</v>
      </c>
      <c r="DT6" s="303" t="s">
        <v>744</v>
      </c>
      <c r="DU6" s="303" t="s">
        <v>744</v>
      </c>
      <c r="DV6" s="393" t="s">
        <v>744</v>
      </c>
      <c r="DW6" s="303" t="s">
        <v>744</v>
      </c>
      <c r="DX6" s="303" t="s">
        <v>744</v>
      </c>
      <c r="DY6" s="393" t="s">
        <v>744</v>
      </c>
      <c r="DZ6" s="303" t="s">
        <v>744</v>
      </c>
      <c r="EA6" s="303" t="s">
        <v>744</v>
      </c>
      <c r="EB6" s="303" t="s">
        <v>744</v>
      </c>
      <c r="EC6" s="303" t="s">
        <v>744</v>
      </c>
      <c r="ED6" s="303" t="s">
        <v>744</v>
      </c>
      <c r="EE6" s="303" t="s">
        <v>744</v>
      </c>
      <c r="EF6" s="303" t="s">
        <v>744</v>
      </c>
      <c r="EG6" s="303" t="s">
        <v>744</v>
      </c>
      <c r="EH6" s="303" t="s">
        <v>744</v>
      </c>
      <c r="EI6" s="303" t="s">
        <v>744</v>
      </c>
      <c r="EJ6" s="303" t="s">
        <v>744</v>
      </c>
      <c r="EK6" s="393" t="s">
        <v>744</v>
      </c>
      <c r="EL6" s="303" t="s">
        <v>744</v>
      </c>
      <c r="EM6" s="303" t="s">
        <v>744</v>
      </c>
      <c r="EN6" s="393" t="s">
        <v>744</v>
      </c>
      <c r="EO6" s="303" t="s">
        <v>744</v>
      </c>
      <c r="EP6" s="303" t="s">
        <v>744</v>
      </c>
      <c r="EQ6" s="303" t="s">
        <v>744</v>
      </c>
      <c r="ER6" s="303" t="s">
        <v>744</v>
      </c>
      <c r="ES6" s="303" t="s">
        <v>744</v>
      </c>
      <c r="ET6" s="303" t="s">
        <v>744</v>
      </c>
      <c r="EU6" s="303" t="s">
        <v>744</v>
      </c>
      <c r="EV6" s="303" t="s">
        <v>744</v>
      </c>
      <c r="EW6" s="303" t="s">
        <v>744</v>
      </c>
      <c r="EX6" s="303" t="s">
        <v>744</v>
      </c>
      <c r="EY6" s="303" t="s">
        <v>744</v>
      </c>
      <c r="EZ6" s="303" t="s">
        <v>744</v>
      </c>
      <c r="FA6" s="393" t="s">
        <v>744</v>
      </c>
      <c r="FB6" s="303" t="s">
        <v>744</v>
      </c>
      <c r="FC6" s="303" t="s">
        <v>744</v>
      </c>
      <c r="FD6" s="303" t="s">
        <v>744</v>
      </c>
      <c r="FE6" s="393" t="s">
        <v>744</v>
      </c>
      <c r="FF6" s="303" t="s">
        <v>744</v>
      </c>
      <c r="FG6" s="303" t="s">
        <v>744</v>
      </c>
      <c r="FH6" s="303" t="s">
        <v>744</v>
      </c>
      <c r="FI6" s="303" t="s">
        <v>744</v>
      </c>
      <c r="FJ6" s="303" t="s">
        <v>744</v>
      </c>
      <c r="FK6" s="303" t="s">
        <v>744</v>
      </c>
      <c r="FL6" s="303" t="s">
        <v>744</v>
      </c>
      <c r="FM6" s="303" t="s">
        <v>744</v>
      </c>
      <c r="FN6" s="303" t="s">
        <v>744</v>
      </c>
      <c r="FO6" s="303" t="s">
        <v>744</v>
      </c>
      <c r="FP6" s="303" t="s">
        <v>744</v>
      </c>
      <c r="FQ6" s="303" t="s">
        <v>744</v>
      </c>
      <c r="FR6" s="393" t="s">
        <v>744</v>
      </c>
      <c r="FS6" s="303" t="s">
        <v>744</v>
      </c>
      <c r="FT6" s="303" t="s">
        <v>744</v>
      </c>
      <c r="FU6" s="303" t="s">
        <v>744</v>
      </c>
      <c r="FV6" s="393" t="s">
        <v>744</v>
      </c>
      <c r="FW6" s="303" t="s">
        <v>744</v>
      </c>
      <c r="FX6" s="303" t="s">
        <v>744</v>
      </c>
      <c r="FY6" s="303" t="s">
        <v>744</v>
      </c>
      <c r="FZ6" s="303" t="s">
        <v>744</v>
      </c>
      <c r="GA6" s="303" t="s">
        <v>744</v>
      </c>
      <c r="GB6" s="303" t="s">
        <v>744</v>
      </c>
      <c r="GC6" s="303" t="s">
        <v>744</v>
      </c>
      <c r="GD6" s="303" t="s">
        <v>744</v>
      </c>
      <c r="GE6" s="303" t="s">
        <v>744</v>
      </c>
      <c r="GF6" s="303" t="s">
        <v>744</v>
      </c>
      <c r="GG6" s="303" t="s">
        <v>744</v>
      </c>
      <c r="GH6" s="303" t="s">
        <v>744</v>
      </c>
      <c r="GI6" s="393" t="s">
        <v>744</v>
      </c>
      <c r="GJ6" s="303" t="s">
        <v>744</v>
      </c>
      <c r="GK6" s="303" t="s">
        <v>744</v>
      </c>
      <c r="GL6" s="303" t="s">
        <v>744</v>
      </c>
      <c r="GM6" s="393" t="s">
        <v>744</v>
      </c>
      <c r="GN6" s="303" t="s">
        <v>744</v>
      </c>
      <c r="GO6" s="303" t="s">
        <v>744</v>
      </c>
      <c r="GP6" s="303" t="s">
        <v>744</v>
      </c>
      <c r="GQ6" s="303" t="s">
        <v>744</v>
      </c>
      <c r="GR6" s="303" t="s">
        <v>744</v>
      </c>
      <c r="GS6" s="303" t="s">
        <v>744</v>
      </c>
      <c r="GT6" s="303" t="s">
        <v>744</v>
      </c>
      <c r="GU6" s="303" t="s">
        <v>744</v>
      </c>
      <c r="GV6" s="303" t="s">
        <v>744</v>
      </c>
      <c r="GW6" s="303" t="s">
        <v>744</v>
      </c>
      <c r="GX6" s="303" t="s">
        <v>744</v>
      </c>
      <c r="GY6" s="303" t="s">
        <v>744</v>
      </c>
      <c r="GZ6" s="393" t="s">
        <v>744</v>
      </c>
      <c r="HA6" s="303" t="s">
        <v>744</v>
      </c>
      <c r="HB6" s="303" t="s">
        <v>744</v>
      </c>
      <c r="HC6" s="303" t="s">
        <v>744</v>
      </c>
      <c r="HD6" s="393" t="s">
        <v>744</v>
      </c>
      <c r="HE6" s="303" t="s">
        <v>744</v>
      </c>
      <c r="HF6" s="303" t="s">
        <v>744</v>
      </c>
      <c r="HG6" s="303" t="s">
        <v>744</v>
      </c>
      <c r="HH6" s="303" t="s">
        <v>744</v>
      </c>
      <c r="HI6" s="303" t="s">
        <v>744</v>
      </c>
      <c r="HJ6" s="303" t="s">
        <v>744</v>
      </c>
      <c r="HK6" s="303" t="s">
        <v>744</v>
      </c>
      <c r="HL6" s="303" t="s">
        <v>744</v>
      </c>
      <c r="HM6" s="303" t="s">
        <v>744</v>
      </c>
      <c r="HN6" s="303" t="s">
        <v>744</v>
      </c>
      <c r="HO6" s="303" t="s">
        <v>744</v>
      </c>
      <c r="HP6" s="303" t="s">
        <v>744</v>
      </c>
      <c r="HQ6" s="393" t="s">
        <v>744</v>
      </c>
      <c r="HR6" s="303" t="s">
        <v>744</v>
      </c>
      <c r="HS6" s="303" t="s">
        <v>744</v>
      </c>
      <c r="HT6" s="303" t="s">
        <v>744</v>
      </c>
      <c r="HU6" s="393" t="s">
        <v>744</v>
      </c>
      <c r="HV6" s="303" t="s">
        <v>744</v>
      </c>
      <c r="HW6" s="303" t="s">
        <v>744</v>
      </c>
      <c r="HX6" s="303" t="s">
        <v>744</v>
      </c>
      <c r="HY6" s="303" t="s">
        <v>744</v>
      </c>
      <c r="HZ6" s="303" t="s">
        <v>744</v>
      </c>
      <c r="IA6" s="303" t="s">
        <v>744</v>
      </c>
      <c r="IB6" s="303" t="s">
        <v>744</v>
      </c>
      <c r="IC6" s="303" t="s">
        <v>744</v>
      </c>
      <c r="ID6" s="303" t="s">
        <v>744</v>
      </c>
      <c r="IE6" s="303" t="s">
        <v>744</v>
      </c>
      <c r="IF6" s="303" t="s">
        <v>744</v>
      </c>
      <c r="IG6" s="303" t="s">
        <v>744</v>
      </c>
      <c r="IH6" s="393" t="s">
        <v>744</v>
      </c>
      <c r="II6" s="303" t="s">
        <v>744</v>
      </c>
      <c r="IJ6" s="303" t="s">
        <v>744</v>
      </c>
      <c r="IK6" s="303" t="s">
        <v>744</v>
      </c>
      <c r="IL6" s="393" t="s">
        <v>744</v>
      </c>
      <c r="IM6" s="303"/>
      <c r="IN6" s="303" t="s">
        <v>744</v>
      </c>
      <c r="IO6" s="303" t="s">
        <v>744</v>
      </c>
      <c r="IP6" s="393" t="s">
        <v>744</v>
      </c>
      <c r="IQ6" s="303" t="s">
        <v>744</v>
      </c>
      <c r="IR6" s="303" t="s">
        <v>744</v>
      </c>
      <c r="IS6" s="393" t="s">
        <v>744</v>
      </c>
      <c r="IT6" s="303" t="s">
        <v>744</v>
      </c>
      <c r="IU6" s="303" t="s">
        <v>744</v>
      </c>
      <c r="IV6" s="393" t="s">
        <v>495</v>
      </c>
      <c r="IW6" s="735"/>
      <c r="IX6" s="303"/>
      <c r="IY6" s="396" t="s">
        <v>352</v>
      </c>
      <c r="IZ6" s="396" t="s">
        <v>353</v>
      </c>
      <c r="JA6" s="396" t="s">
        <v>354</v>
      </c>
      <c r="JB6" s="396">
        <v>1</v>
      </c>
      <c r="JC6" s="396" t="s">
        <v>11</v>
      </c>
      <c r="JD6" s="396" t="s">
        <v>232</v>
      </c>
      <c r="JE6" s="396" t="s">
        <v>9</v>
      </c>
      <c r="JF6" s="396" t="s">
        <v>232</v>
      </c>
      <c r="JG6" s="396" t="s">
        <v>355</v>
      </c>
    </row>
    <row r="7" spans="1:267" customFormat="1">
      <c r="A7">
        <v>5</v>
      </c>
      <c r="B7">
        <v>1</v>
      </c>
      <c r="F7">
        <v>700</v>
      </c>
      <c r="G7">
        <v>41</v>
      </c>
      <c r="H7">
        <v>0</v>
      </c>
      <c r="I7">
        <v>1</v>
      </c>
      <c r="J7">
        <v>0</v>
      </c>
      <c r="K7">
        <v>1</v>
      </c>
      <c r="L7">
        <v>0</v>
      </c>
      <c r="M7" t="s">
        <v>352</v>
      </c>
      <c r="N7">
        <v>30</v>
      </c>
      <c r="O7">
        <v>25</v>
      </c>
      <c r="P7">
        <v>40</v>
      </c>
      <c r="Q7">
        <v>35</v>
      </c>
      <c r="R7">
        <v>50</v>
      </c>
      <c r="S7">
        <v>50</v>
      </c>
      <c r="T7" t="s">
        <v>746</v>
      </c>
      <c r="U7">
        <v>0</v>
      </c>
      <c r="V7">
        <v>0</v>
      </c>
      <c r="W7">
        <v>0</v>
      </c>
      <c r="X7">
        <v>1.5</v>
      </c>
      <c r="Y7">
        <v>7</v>
      </c>
      <c r="Z7">
        <v>0</v>
      </c>
      <c r="AA7">
        <v>0</v>
      </c>
      <c r="AB7">
        <v>0</v>
      </c>
      <c r="AC7">
        <v>0</v>
      </c>
      <c r="AD7">
        <v>0</v>
      </c>
      <c r="AE7">
        <v>0</v>
      </c>
      <c r="AF7">
        <v>0</v>
      </c>
      <c r="AG7">
        <v>0</v>
      </c>
      <c r="AH7">
        <v>0</v>
      </c>
      <c r="AI7">
        <v>0</v>
      </c>
      <c r="AJ7">
        <v>20</v>
      </c>
      <c r="AK7">
        <v>40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52</v>
      </c>
      <c r="BI7">
        <v>405</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s="439"/>
      <c r="CH7" s="303">
        <v>30</v>
      </c>
      <c r="CI7" s="393">
        <v>25</v>
      </c>
      <c r="CJ7" s="303">
        <v>40</v>
      </c>
      <c r="CK7" s="393">
        <v>35</v>
      </c>
      <c r="CL7" s="303">
        <v>50</v>
      </c>
      <c r="CM7" s="393">
        <v>50</v>
      </c>
      <c r="CN7" s="303"/>
      <c r="CO7" s="303"/>
      <c r="CP7" s="393" t="s">
        <v>744</v>
      </c>
      <c r="CQ7" s="303" t="s">
        <v>744</v>
      </c>
      <c r="CR7" s="393" t="s">
        <v>744</v>
      </c>
      <c r="CS7" s="393" t="s">
        <v>744</v>
      </c>
      <c r="CT7" s="303" t="s">
        <v>744</v>
      </c>
      <c r="CU7" s="393" t="s">
        <v>744</v>
      </c>
      <c r="CV7" s="303" t="s">
        <v>744</v>
      </c>
      <c r="CW7" s="303" t="s">
        <v>744</v>
      </c>
      <c r="CX7" s="303" t="s">
        <v>744</v>
      </c>
      <c r="CY7" s="303" t="s">
        <v>744</v>
      </c>
      <c r="CZ7" s="303" t="s">
        <v>744</v>
      </c>
      <c r="DA7" s="303" t="s">
        <v>744</v>
      </c>
      <c r="DB7" s="303" t="s">
        <v>744</v>
      </c>
      <c r="DC7" s="303" t="s">
        <v>744</v>
      </c>
      <c r="DD7" s="303" t="s">
        <v>744</v>
      </c>
      <c r="DE7" s="303" t="s">
        <v>744</v>
      </c>
      <c r="DF7" s="303" t="s">
        <v>744</v>
      </c>
      <c r="DG7" s="393" t="s">
        <v>744</v>
      </c>
      <c r="DH7" s="303" t="s">
        <v>744</v>
      </c>
      <c r="DI7" s="303" t="s">
        <v>744</v>
      </c>
      <c r="DJ7" s="393" t="s">
        <v>744</v>
      </c>
      <c r="DK7" s="303" t="s">
        <v>744</v>
      </c>
      <c r="DL7" s="303" t="s">
        <v>744</v>
      </c>
      <c r="DM7" s="303" t="s">
        <v>744</v>
      </c>
      <c r="DN7" s="303" t="s">
        <v>744</v>
      </c>
      <c r="DO7" s="303" t="s">
        <v>744</v>
      </c>
      <c r="DP7" s="303" t="s">
        <v>744</v>
      </c>
      <c r="DQ7" s="303" t="s">
        <v>744</v>
      </c>
      <c r="DR7" s="303" t="s">
        <v>744</v>
      </c>
      <c r="DS7" s="303" t="s">
        <v>744</v>
      </c>
      <c r="DT7" s="303" t="s">
        <v>744</v>
      </c>
      <c r="DU7" s="303" t="s">
        <v>744</v>
      </c>
      <c r="DV7" s="393" t="s">
        <v>744</v>
      </c>
      <c r="DW7" s="303" t="s">
        <v>744</v>
      </c>
      <c r="DX7" s="303" t="s">
        <v>744</v>
      </c>
      <c r="DY7" s="393" t="s">
        <v>744</v>
      </c>
      <c r="DZ7" s="303" t="s">
        <v>744</v>
      </c>
      <c r="EA7" s="303" t="s">
        <v>744</v>
      </c>
      <c r="EB7" s="303" t="s">
        <v>744</v>
      </c>
      <c r="EC7" s="303" t="s">
        <v>744</v>
      </c>
      <c r="ED7" s="303" t="s">
        <v>744</v>
      </c>
      <c r="EE7" s="303" t="s">
        <v>744</v>
      </c>
      <c r="EF7" s="303" t="s">
        <v>744</v>
      </c>
      <c r="EG7" s="303" t="s">
        <v>744</v>
      </c>
      <c r="EH7" s="303" t="s">
        <v>744</v>
      </c>
      <c r="EI7" s="303" t="s">
        <v>744</v>
      </c>
      <c r="EJ7" s="303" t="s">
        <v>744</v>
      </c>
      <c r="EK7" s="393" t="s">
        <v>744</v>
      </c>
      <c r="EL7" s="303" t="s">
        <v>744</v>
      </c>
      <c r="EM7" s="303" t="s">
        <v>744</v>
      </c>
      <c r="EN7" s="393" t="s">
        <v>744</v>
      </c>
      <c r="EO7" s="303" t="s">
        <v>744</v>
      </c>
      <c r="EP7" s="303" t="s">
        <v>744</v>
      </c>
      <c r="EQ7" s="303" t="s">
        <v>744</v>
      </c>
      <c r="ER7" s="303" t="s">
        <v>744</v>
      </c>
      <c r="ES7" s="303" t="s">
        <v>744</v>
      </c>
      <c r="ET7" s="303" t="s">
        <v>744</v>
      </c>
      <c r="EU7" s="303" t="s">
        <v>744</v>
      </c>
      <c r="EV7" s="303" t="s">
        <v>744</v>
      </c>
      <c r="EW7" s="303" t="s">
        <v>744</v>
      </c>
      <c r="EX7" s="303" t="s">
        <v>744</v>
      </c>
      <c r="EY7" s="303" t="s">
        <v>744</v>
      </c>
      <c r="EZ7" s="303" t="s">
        <v>744</v>
      </c>
      <c r="FA7" s="393" t="s">
        <v>744</v>
      </c>
      <c r="FB7" s="303" t="s">
        <v>744</v>
      </c>
      <c r="FC7" s="303" t="s">
        <v>744</v>
      </c>
      <c r="FD7" s="303" t="s">
        <v>744</v>
      </c>
      <c r="FE7" s="393" t="s">
        <v>744</v>
      </c>
      <c r="FF7" s="303">
        <v>1.5</v>
      </c>
      <c r="FG7" s="303">
        <v>2585</v>
      </c>
      <c r="FH7" s="303">
        <v>0</v>
      </c>
      <c r="FI7" s="303">
        <v>20</v>
      </c>
      <c r="FJ7" s="303">
        <v>0</v>
      </c>
      <c r="FK7" s="303">
        <v>0</v>
      </c>
      <c r="FL7" s="303">
        <v>0</v>
      </c>
      <c r="FM7" s="303">
        <v>52</v>
      </c>
      <c r="FN7" s="303">
        <v>0</v>
      </c>
      <c r="FO7" s="303">
        <v>0</v>
      </c>
      <c r="FP7" s="303">
        <v>2513</v>
      </c>
      <c r="FQ7" s="303">
        <v>0</v>
      </c>
      <c r="FR7" s="393">
        <v>0</v>
      </c>
      <c r="FS7" s="303">
        <v>1723.3333333333333</v>
      </c>
      <c r="FT7" s="303">
        <v>1675.3333333333333</v>
      </c>
      <c r="FU7" s="303">
        <v>0</v>
      </c>
      <c r="FV7" s="393">
        <v>2.7852998065764023E-2</v>
      </c>
      <c r="FW7" s="303">
        <v>1.5</v>
      </c>
      <c r="FX7" s="303">
        <v>2585</v>
      </c>
      <c r="FY7" s="303">
        <v>0</v>
      </c>
      <c r="FZ7" s="303">
        <v>20</v>
      </c>
      <c r="GA7" s="303">
        <v>0</v>
      </c>
      <c r="GB7" s="303">
        <v>0</v>
      </c>
      <c r="GC7" s="303">
        <v>0</v>
      </c>
      <c r="GD7" s="303">
        <v>52</v>
      </c>
      <c r="GE7" s="303">
        <v>0</v>
      </c>
      <c r="GF7" s="303">
        <v>0</v>
      </c>
      <c r="GG7" s="303">
        <v>2513</v>
      </c>
      <c r="GH7" s="303">
        <v>0</v>
      </c>
      <c r="GI7" s="393">
        <v>0</v>
      </c>
      <c r="GJ7" s="303">
        <v>1723.3333333333333</v>
      </c>
      <c r="GK7" s="303">
        <v>1675.3333333333333</v>
      </c>
      <c r="GL7" s="303">
        <v>0</v>
      </c>
      <c r="GM7" s="393">
        <v>2.7852998065764023E-2</v>
      </c>
      <c r="GN7" s="303">
        <v>7</v>
      </c>
      <c r="GO7" s="303">
        <v>10762.5</v>
      </c>
      <c r="GP7" s="303">
        <v>0</v>
      </c>
      <c r="GQ7" s="303">
        <v>40</v>
      </c>
      <c r="GR7" s="303">
        <v>0</v>
      </c>
      <c r="GS7" s="303">
        <v>0</v>
      </c>
      <c r="GT7" s="303">
        <v>0</v>
      </c>
      <c r="GU7" s="303">
        <v>405</v>
      </c>
      <c r="GV7" s="303">
        <v>0</v>
      </c>
      <c r="GW7" s="303">
        <v>0</v>
      </c>
      <c r="GX7" s="303">
        <v>10317.5</v>
      </c>
      <c r="GY7" s="303">
        <v>0</v>
      </c>
      <c r="GZ7" s="393">
        <v>0</v>
      </c>
      <c r="HA7" s="303">
        <v>1537.5</v>
      </c>
      <c r="HB7" s="303">
        <v>1473.9285714285713</v>
      </c>
      <c r="HC7" s="303">
        <v>0</v>
      </c>
      <c r="HD7" s="393">
        <v>4.1347270615563314E-2</v>
      </c>
      <c r="HE7" s="303" t="s">
        <v>744</v>
      </c>
      <c r="HF7" s="303" t="s">
        <v>744</v>
      </c>
      <c r="HG7" s="303" t="s">
        <v>744</v>
      </c>
      <c r="HH7" s="303" t="s">
        <v>744</v>
      </c>
      <c r="HI7" s="303" t="s">
        <v>744</v>
      </c>
      <c r="HJ7" s="303" t="s">
        <v>744</v>
      </c>
      <c r="HK7" s="303" t="s">
        <v>744</v>
      </c>
      <c r="HL7" s="303" t="s">
        <v>744</v>
      </c>
      <c r="HM7" s="303" t="s">
        <v>744</v>
      </c>
      <c r="HN7" s="303" t="s">
        <v>744</v>
      </c>
      <c r="HO7" s="303" t="s">
        <v>744</v>
      </c>
      <c r="HP7" s="303" t="s">
        <v>744</v>
      </c>
      <c r="HQ7" s="393" t="s">
        <v>744</v>
      </c>
      <c r="HR7" s="303" t="s">
        <v>744</v>
      </c>
      <c r="HS7" s="303" t="s">
        <v>744</v>
      </c>
      <c r="HT7" s="303" t="s">
        <v>744</v>
      </c>
      <c r="HU7" s="393" t="s">
        <v>744</v>
      </c>
      <c r="HV7" s="303">
        <v>7</v>
      </c>
      <c r="HW7" s="303">
        <v>10762.5</v>
      </c>
      <c r="HX7" s="303">
        <v>0</v>
      </c>
      <c r="HY7" s="303">
        <v>40</v>
      </c>
      <c r="HZ7" s="303">
        <v>0</v>
      </c>
      <c r="IA7" s="303">
        <v>0</v>
      </c>
      <c r="IB7" s="303">
        <v>0</v>
      </c>
      <c r="IC7" s="303">
        <v>405</v>
      </c>
      <c r="ID7" s="303">
        <v>0</v>
      </c>
      <c r="IE7" s="303">
        <v>0</v>
      </c>
      <c r="IF7" s="303">
        <v>10317.5</v>
      </c>
      <c r="IG7" s="303">
        <v>0</v>
      </c>
      <c r="IH7" s="393">
        <v>0</v>
      </c>
      <c r="II7" s="303">
        <v>1537.5</v>
      </c>
      <c r="IJ7" s="303">
        <v>1473.9285714285713</v>
      </c>
      <c r="IK7" s="303">
        <v>0</v>
      </c>
      <c r="IL7" s="393">
        <v>4.1347270615563314E-2</v>
      </c>
      <c r="IM7" s="303"/>
      <c r="IN7" s="303">
        <v>1537.5</v>
      </c>
      <c r="IO7" s="303">
        <v>1473.9285714285713</v>
      </c>
      <c r="IP7" s="393">
        <v>4.1347270615563314E-2</v>
      </c>
      <c r="IQ7" s="303">
        <v>1723.3333333333333</v>
      </c>
      <c r="IR7" s="303">
        <v>1675.3333333333333</v>
      </c>
      <c r="IS7" s="393">
        <v>2.7852998065764023E-2</v>
      </c>
      <c r="IT7" s="303">
        <v>1570.2941176470588</v>
      </c>
      <c r="IU7" s="303">
        <v>1509.4705882352941</v>
      </c>
      <c r="IV7" s="393">
        <v>3.8733845289379953E-2</v>
      </c>
      <c r="IW7" s="735"/>
      <c r="IX7" s="303"/>
      <c r="IY7" s="396" t="s">
        <v>352</v>
      </c>
      <c r="IZ7" s="396" t="s">
        <v>353</v>
      </c>
      <c r="JA7" s="396" t="s">
        <v>354</v>
      </c>
      <c r="JB7" s="396">
        <v>16</v>
      </c>
      <c r="JC7" s="396" t="s">
        <v>12</v>
      </c>
      <c r="JD7" s="396" t="s">
        <v>232</v>
      </c>
      <c r="JE7" s="396" t="s">
        <v>9</v>
      </c>
      <c r="JF7" s="396" t="s">
        <v>232</v>
      </c>
      <c r="JG7" s="396" t="s">
        <v>358</v>
      </c>
    </row>
    <row r="8" spans="1:267" customFormat="1">
      <c r="A8">
        <v>6</v>
      </c>
      <c r="B8">
        <v>1</v>
      </c>
      <c r="F8">
        <v>700</v>
      </c>
      <c r="G8">
        <v>41</v>
      </c>
      <c r="H8">
        <v>1</v>
      </c>
      <c r="I8">
        <v>0</v>
      </c>
      <c r="J8">
        <v>1</v>
      </c>
      <c r="K8">
        <v>0</v>
      </c>
      <c r="L8" t="s">
        <v>352</v>
      </c>
      <c r="M8">
        <v>0</v>
      </c>
      <c r="N8">
        <v>21</v>
      </c>
      <c r="O8">
        <v>31</v>
      </c>
      <c r="P8">
        <v>40</v>
      </c>
      <c r="Q8">
        <v>40</v>
      </c>
      <c r="R8">
        <v>0</v>
      </c>
      <c r="S8">
        <v>0</v>
      </c>
      <c r="T8" t="s">
        <v>745</v>
      </c>
      <c r="U8">
        <v>0</v>
      </c>
      <c r="V8">
        <v>0</v>
      </c>
      <c r="W8">
        <v>0</v>
      </c>
      <c r="X8">
        <v>1</v>
      </c>
      <c r="Y8">
        <v>3</v>
      </c>
      <c r="Z8">
        <v>0</v>
      </c>
      <c r="AA8">
        <v>0</v>
      </c>
      <c r="AB8">
        <v>0</v>
      </c>
      <c r="AC8">
        <v>0</v>
      </c>
      <c r="AD8">
        <v>0</v>
      </c>
      <c r="AE8">
        <v>0</v>
      </c>
      <c r="AF8">
        <v>0</v>
      </c>
      <c r="AG8">
        <v>0</v>
      </c>
      <c r="AH8">
        <v>0</v>
      </c>
      <c r="AI8">
        <v>0</v>
      </c>
      <c r="AJ8">
        <v>24</v>
      </c>
      <c r="AK8">
        <v>408</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s="439"/>
      <c r="CH8" s="303">
        <v>21</v>
      </c>
      <c r="CI8" s="393">
        <v>31</v>
      </c>
      <c r="CJ8" s="303">
        <v>40</v>
      </c>
      <c r="CK8" s="393">
        <v>40</v>
      </c>
      <c r="CL8" s="303">
        <v>0</v>
      </c>
      <c r="CM8" s="393">
        <v>0</v>
      </c>
      <c r="CN8" s="303"/>
      <c r="CO8" s="303"/>
      <c r="CP8" s="393" t="s">
        <v>744</v>
      </c>
      <c r="CQ8" s="303" t="s">
        <v>744</v>
      </c>
      <c r="CR8" s="393" t="s">
        <v>744</v>
      </c>
      <c r="CS8" s="393" t="s">
        <v>744</v>
      </c>
      <c r="CT8" s="303" t="s">
        <v>744</v>
      </c>
      <c r="CU8" s="393" t="s">
        <v>744</v>
      </c>
      <c r="CV8" s="303" t="s">
        <v>744</v>
      </c>
      <c r="CW8" s="303" t="s">
        <v>744</v>
      </c>
      <c r="CX8" s="303" t="s">
        <v>744</v>
      </c>
      <c r="CY8" s="303" t="s">
        <v>744</v>
      </c>
      <c r="CZ8" s="303" t="s">
        <v>744</v>
      </c>
      <c r="DA8" s="303" t="s">
        <v>744</v>
      </c>
      <c r="DB8" s="303" t="s">
        <v>744</v>
      </c>
      <c r="DC8" s="303" t="s">
        <v>744</v>
      </c>
      <c r="DD8" s="303" t="s">
        <v>744</v>
      </c>
      <c r="DE8" s="303" t="s">
        <v>744</v>
      </c>
      <c r="DF8" s="303" t="s">
        <v>744</v>
      </c>
      <c r="DG8" s="393" t="s">
        <v>744</v>
      </c>
      <c r="DH8" s="303" t="s">
        <v>744</v>
      </c>
      <c r="DI8" s="303" t="s">
        <v>744</v>
      </c>
      <c r="DJ8" s="393" t="s">
        <v>744</v>
      </c>
      <c r="DK8" s="303" t="s">
        <v>744</v>
      </c>
      <c r="DL8" s="303" t="s">
        <v>744</v>
      </c>
      <c r="DM8" s="303" t="s">
        <v>744</v>
      </c>
      <c r="DN8" s="303" t="s">
        <v>744</v>
      </c>
      <c r="DO8" s="303" t="s">
        <v>744</v>
      </c>
      <c r="DP8" s="303" t="s">
        <v>744</v>
      </c>
      <c r="DQ8" s="303" t="s">
        <v>744</v>
      </c>
      <c r="DR8" s="303" t="s">
        <v>744</v>
      </c>
      <c r="DS8" s="303" t="s">
        <v>744</v>
      </c>
      <c r="DT8" s="303" t="s">
        <v>744</v>
      </c>
      <c r="DU8" s="303" t="s">
        <v>744</v>
      </c>
      <c r="DV8" s="393" t="s">
        <v>744</v>
      </c>
      <c r="DW8" s="303" t="s">
        <v>744</v>
      </c>
      <c r="DX8" s="303" t="s">
        <v>744</v>
      </c>
      <c r="DY8" s="393" t="s">
        <v>744</v>
      </c>
      <c r="DZ8" s="303" t="s">
        <v>744</v>
      </c>
      <c r="EA8" s="303" t="s">
        <v>744</v>
      </c>
      <c r="EB8" s="303" t="s">
        <v>744</v>
      </c>
      <c r="EC8" s="303" t="s">
        <v>744</v>
      </c>
      <c r="ED8" s="303" t="s">
        <v>744</v>
      </c>
      <c r="EE8" s="303" t="s">
        <v>744</v>
      </c>
      <c r="EF8" s="303" t="s">
        <v>744</v>
      </c>
      <c r="EG8" s="303" t="s">
        <v>744</v>
      </c>
      <c r="EH8" s="303" t="s">
        <v>744</v>
      </c>
      <c r="EI8" s="303" t="s">
        <v>744</v>
      </c>
      <c r="EJ8" s="303" t="s">
        <v>744</v>
      </c>
      <c r="EK8" s="393" t="s">
        <v>744</v>
      </c>
      <c r="EL8" s="303" t="s">
        <v>744</v>
      </c>
      <c r="EM8" s="303" t="s">
        <v>744</v>
      </c>
      <c r="EN8" s="393" t="s">
        <v>744</v>
      </c>
      <c r="EO8" s="303" t="s">
        <v>744</v>
      </c>
      <c r="EP8" s="303" t="s">
        <v>744</v>
      </c>
      <c r="EQ8" s="303" t="s">
        <v>744</v>
      </c>
      <c r="ER8" s="303" t="s">
        <v>744</v>
      </c>
      <c r="ES8" s="303" t="s">
        <v>744</v>
      </c>
      <c r="ET8" s="303" t="s">
        <v>744</v>
      </c>
      <c r="EU8" s="303" t="s">
        <v>744</v>
      </c>
      <c r="EV8" s="303" t="s">
        <v>744</v>
      </c>
      <c r="EW8" s="303" t="s">
        <v>744</v>
      </c>
      <c r="EX8" s="303" t="s">
        <v>744</v>
      </c>
      <c r="EY8" s="303" t="s">
        <v>744</v>
      </c>
      <c r="EZ8" s="303" t="s">
        <v>744</v>
      </c>
      <c r="FA8" s="393" t="s">
        <v>744</v>
      </c>
      <c r="FB8" s="303" t="s">
        <v>744</v>
      </c>
      <c r="FC8" s="303" t="s">
        <v>744</v>
      </c>
      <c r="FD8" s="303" t="s">
        <v>744</v>
      </c>
      <c r="FE8" s="393" t="s">
        <v>744</v>
      </c>
      <c r="FF8" s="303">
        <v>1</v>
      </c>
      <c r="FG8" s="303">
        <v>1832</v>
      </c>
      <c r="FH8" s="303">
        <v>0</v>
      </c>
      <c r="FI8" s="303">
        <v>24</v>
      </c>
      <c r="FJ8" s="303">
        <v>0</v>
      </c>
      <c r="FK8" s="303">
        <v>0</v>
      </c>
      <c r="FL8" s="303">
        <v>0</v>
      </c>
      <c r="FM8" s="303">
        <v>0</v>
      </c>
      <c r="FN8" s="303">
        <v>0</v>
      </c>
      <c r="FO8" s="303">
        <v>0</v>
      </c>
      <c r="FP8" s="303">
        <v>1808</v>
      </c>
      <c r="FQ8" s="303">
        <v>0</v>
      </c>
      <c r="FR8" s="393">
        <v>0</v>
      </c>
      <c r="FS8" s="303">
        <v>1832</v>
      </c>
      <c r="FT8" s="303">
        <v>1808</v>
      </c>
      <c r="FU8" s="303">
        <v>0</v>
      </c>
      <c r="FV8" s="393">
        <v>1.3100436681222738E-2</v>
      </c>
      <c r="FW8" s="303">
        <v>1</v>
      </c>
      <c r="FX8" s="303">
        <v>1832</v>
      </c>
      <c r="FY8" s="303">
        <v>0</v>
      </c>
      <c r="FZ8" s="303">
        <v>24</v>
      </c>
      <c r="GA8" s="303">
        <v>0</v>
      </c>
      <c r="GB8" s="303">
        <v>0</v>
      </c>
      <c r="GC8" s="303">
        <v>0</v>
      </c>
      <c r="GD8" s="303">
        <v>0</v>
      </c>
      <c r="GE8" s="303">
        <v>0</v>
      </c>
      <c r="GF8" s="303">
        <v>0</v>
      </c>
      <c r="GG8" s="303">
        <v>1808</v>
      </c>
      <c r="GH8" s="303">
        <v>0</v>
      </c>
      <c r="GI8" s="393">
        <v>0</v>
      </c>
      <c r="GJ8" s="303">
        <v>1832</v>
      </c>
      <c r="GK8" s="303">
        <v>1808</v>
      </c>
      <c r="GL8" s="303">
        <v>0</v>
      </c>
      <c r="GM8" s="393">
        <v>1.3100436681222738E-2</v>
      </c>
      <c r="GN8" s="303">
        <v>3</v>
      </c>
      <c r="GO8" s="303">
        <v>5256</v>
      </c>
      <c r="GP8" s="303">
        <v>0</v>
      </c>
      <c r="GQ8" s="303">
        <v>408</v>
      </c>
      <c r="GR8" s="303">
        <v>0</v>
      </c>
      <c r="GS8" s="303">
        <v>0</v>
      </c>
      <c r="GT8" s="303">
        <v>0</v>
      </c>
      <c r="GU8" s="303">
        <v>0</v>
      </c>
      <c r="GV8" s="303">
        <v>0</v>
      </c>
      <c r="GW8" s="303">
        <v>0</v>
      </c>
      <c r="GX8" s="303">
        <v>4848</v>
      </c>
      <c r="GY8" s="303">
        <v>0</v>
      </c>
      <c r="GZ8" s="393">
        <v>0</v>
      </c>
      <c r="HA8" s="303">
        <v>1752</v>
      </c>
      <c r="HB8" s="303">
        <v>1616</v>
      </c>
      <c r="HC8" s="303">
        <v>0</v>
      </c>
      <c r="HD8" s="393">
        <v>7.7625570776255759E-2</v>
      </c>
      <c r="HE8" s="303" t="s">
        <v>744</v>
      </c>
      <c r="HF8" s="303" t="s">
        <v>744</v>
      </c>
      <c r="HG8" s="303" t="s">
        <v>744</v>
      </c>
      <c r="HH8" s="303" t="s">
        <v>744</v>
      </c>
      <c r="HI8" s="303" t="s">
        <v>744</v>
      </c>
      <c r="HJ8" s="303" t="s">
        <v>744</v>
      </c>
      <c r="HK8" s="303" t="s">
        <v>744</v>
      </c>
      <c r="HL8" s="303" t="s">
        <v>744</v>
      </c>
      <c r="HM8" s="303" t="s">
        <v>744</v>
      </c>
      <c r="HN8" s="303" t="s">
        <v>744</v>
      </c>
      <c r="HO8" s="303" t="s">
        <v>744</v>
      </c>
      <c r="HP8" s="303" t="s">
        <v>744</v>
      </c>
      <c r="HQ8" s="393" t="s">
        <v>744</v>
      </c>
      <c r="HR8" s="303" t="s">
        <v>744</v>
      </c>
      <c r="HS8" s="303" t="s">
        <v>744</v>
      </c>
      <c r="HT8" s="303" t="s">
        <v>744</v>
      </c>
      <c r="HU8" s="393" t="s">
        <v>744</v>
      </c>
      <c r="HV8" s="303">
        <v>3</v>
      </c>
      <c r="HW8" s="303">
        <v>5256</v>
      </c>
      <c r="HX8" s="303">
        <v>0</v>
      </c>
      <c r="HY8" s="303">
        <v>408</v>
      </c>
      <c r="HZ8" s="303">
        <v>0</v>
      </c>
      <c r="IA8" s="303">
        <v>0</v>
      </c>
      <c r="IB8" s="303">
        <v>0</v>
      </c>
      <c r="IC8" s="303">
        <v>0</v>
      </c>
      <c r="ID8" s="303">
        <v>0</v>
      </c>
      <c r="IE8" s="303">
        <v>0</v>
      </c>
      <c r="IF8" s="303">
        <v>4848</v>
      </c>
      <c r="IG8" s="303">
        <v>0</v>
      </c>
      <c r="IH8" s="393">
        <v>0</v>
      </c>
      <c r="II8" s="303">
        <v>1752</v>
      </c>
      <c r="IJ8" s="303">
        <v>1616</v>
      </c>
      <c r="IK8" s="303">
        <v>0</v>
      </c>
      <c r="IL8" s="393">
        <v>7.7625570776255759E-2</v>
      </c>
      <c r="IM8" s="303"/>
      <c r="IN8" s="303">
        <v>1752</v>
      </c>
      <c r="IO8" s="303">
        <v>1616</v>
      </c>
      <c r="IP8" s="393">
        <v>7.7625570776255759E-2</v>
      </c>
      <c r="IQ8" s="303">
        <v>1832</v>
      </c>
      <c r="IR8" s="303">
        <v>1808</v>
      </c>
      <c r="IS8" s="393">
        <v>1.3100436681222738E-2</v>
      </c>
      <c r="IT8" s="303">
        <v>1772</v>
      </c>
      <c r="IU8" s="303">
        <v>1664</v>
      </c>
      <c r="IV8" s="393">
        <v>6.0948081264108334E-2</v>
      </c>
      <c r="IW8" s="735"/>
      <c r="IX8" s="303"/>
      <c r="IY8" s="396" t="s">
        <v>352</v>
      </c>
      <c r="IZ8" s="396" t="s">
        <v>353</v>
      </c>
      <c r="JA8" s="396" t="s">
        <v>354</v>
      </c>
      <c r="JB8" s="396">
        <v>5</v>
      </c>
      <c r="JC8" s="396" t="s">
        <v>11</v>
      </c>
      <c r="JD8" s="396" t="s">
        <v>232</v>
      </c>
      <c r="JE8" s="396" t="s">
        <v>9</v>
      </c>
      <c r="JF8" s="396" t="s">
        <v>232</v>
      </c>
      <c r="JG8" s="396" t="s">
        <v>358</v>
      </c>
    </row>
    <row r="9" spans="1:267" customFormat="1">
      <c r="A9">
        <v>7</v>
      </c>
      <c r="B9">
        <v>1</v>
      </c>
      <c r="F9">
        <v>700</v>
      </c>
      <c r="G9">
        <v>41</v>
      </c>
      <c r="H9">
        <v>1</v>
      </c>
      <c r="I9">
        <v>0</v>
      </c>
      <c r="J9">
        <v>1</v>
      </c>
      <c r="K9">
        <v>0</v>
      </c>
      <c r="L9" t="s">
        <v>352</v>
      </c>
      <c r="M9">
        <v>0</v>
      </c>
      <c r="N9">
        <v>22.67</v>
      </c>
      <c r="O9">
        <v>40</v>
      </c>
      <c r="P9">
        <v>40</v>
      </c>
      <c r="Q9">
        <v>40</v>
      </c>
      <c r="R9">
        <v>0</v>
      </c>
      <c r="S9">
        <v>0</v>
      </c>
      <c r="T9" t="s">
        <v>745</v>
      </c>
      <c r="U9">
        <v>0</v>
      </c>
      <c r="V9">
        <v>0</v>
      </c>
      <c r="W9">
        <v>1</v>
      </c>
      <c r="X9">
        <v>2</v>
      </c>
      <c r="Y9">
        <v>6.5</v>
      </c>
      <c r="Z9">
        <v>0</v>
      </c>
      <c r="AA9">
        <v>0</v>
      </c>
      <c r="AB9">
        <v>0</v>
      </c>
      <c r="AC9">
        <v>0</v>
      </c>
      <c r="AD9">
        <v>0</v>
      </c>
      <c r="AE9">
        <v>0</v>
      </c>
      <c r="AF9">
        <v>0</v>
      </c>
      <c r="AG9">
        <v>0</v>
      </c>
      <c r="AH9">
        <v>0</v>
      </c>
      <c r="AI9">
        <v>0</v>
      </c>
      <c r="AJ9">
        <v>0</v>
      </c>
      <c r="AK9">
        <v>304</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294</v>
      </c>
      <c r="CF9">
        <v>0</v>
      </c>
      <c r="CG9" s="439"/>
      <c r="CH9" s="303">
        <v>22.67</v>
      </c>
      <c r="CI9" s="393">
        <v>40</v>
      </c>
      <c r="CJ9" s="303">
        <v>40</v>
      </c>
      <c r="CK9" s="393">
        <v>40</v>
      </c>
      <c r="CL9" s="303">
        <v>0</v>
      </c>
      <c r="CM9" s="393">
        <v>0</v>
      </c>
      <c r="CN9" s="303"/>
      <c r="CO9" s="303"/>
      <c r="CP9" s="393" t="s">
        <v>744</v>
      </c>
      <c r="CQ9" s="303" t="s">
        <v>744</v>
      </c>
      <c r="CR9" s="393" t="s">
        <v>389</v>
      </c>
      <c r="CS9" s="393" t="s">
        <v>744</v>
      </c>
      <c r="CT9" s="303" t="s">
        <v>744</v>
      </c>
      <c r="CU9" s="393" t="s">
        <v>389</v>
      </c>
      <c r="CV9" s="303" t="s">
        <v>744</v>
      </c>
      <c r="CW9" s="303" t="s">
        <v>744</v>
      </c>
      <c r="CX9" s="303" t="s">
        <v>744</v>
      </c>
      <c r="CY9" s="303" t="s">
        <v>744</v>
      </c>
      <c r="CZ9" s="303" t="s">
        <v>744</v>
      </c>
      <c r="DA9" s="303" t="s">
        <v>744</v>
      </c>
      <c r="DB9" s="303" t="s">
        <v>744</v>
      </c>
      <c r="DC9" s="303" t="s">
        <v>744</v>
      </c>
      <c r="DD9" s="303" t="s">
        <v>744</v>
      </c>
      <c r="DE9" s="303" t="s">
        <v>744</v>
      </c>
      <c r="DF9" s="303" t="s">
        <v>744</v>
      </c>
      <c r="DG9" s="393" t="s">
        <v>744</v>
      </c>
      <c r="DH9" s="303" t="s">
        <v>744</v>
      </c>
      <c r="DI9" s="303" t="s">
        <v>744</v>
      </c>
      <c r="DJ9" s="393" t="s">
        <v>744</v>
      </c>
      <c r="DK9" s="303" t="s">
        <v>744</v>
      </c>
      <c r="DL9" s="303" t="s">
        <v>744</v>
      </c>
      <c r="DM9" s="303" t="s">
        <v>744</v>
      </c>
      <c r="DN9" s="303" t="s">
        <v>744</v>
      </c>
      <c r="DO9" s="303" t="s">
        <v>744</v>
      </c>
      <c r="DP9" s="303" t="s">
        <v>744</v>
      </c>
      <c r="DQ9" s="303" t="s">
        <v>744</v>
      </c>
      <c r="DR9" s="303" t="s">
        <v>744</v>
      </c>
      <c r="DS9" s="303" t="s">
        <v>744</v>
      </c>
      <c r="DT9" s="303" t="s">
        <v>744</v>
      </c>
      <c r="DU9" s="303" t="s">
        <v>744</v>
      </c>
      <c r="DV9" s="393" t="s">
        <v>744</v>
      </c>
      <c r="DW9" s="303" t="s">
        <v>744</v>
      </c>
      <c r="DX9" s="303" t="s">
        <v>744</v>
      </c>
      <c r="DY9" s="393" t="s">
        <v>744</v>
      </c>
      <c r="DZ9" s="303" t="s">
        <v>744</v>
      </c>
      <c r="EA9" s="303" t="s">
        <v>744</v>
      </c>
      <c r="EB9" s="303" t="s">
        <v>744</v>
      </c>
      <c r="EC9" s="303" t="s">
        <v>744</v>
      </c>
      <c r="ED9" s="303" t="s">
        <v>744</v>
      </c>
      <c r="EE9" s="303" t="s">
        <v>744</v>
      </c>
      <c r="EF9" s="303" t="s">
        <v>744</v>
      </c>
      <c r="EG9" s="303" t="s">
        <v>744</v>
      </c>
      <c r="EH9" s="303" t="s">
        <v>744</v>
      </c>
      <c r="EI9" s="303" t="s">
        <v>744</v>
      </c>
      <c r="EJ9" s="303" t="s">
        <v>744</v>
      </c>
      <c r="EK9" s="393" t="s">
        <v>744</v>
      </c>
      <c r="EL9" s="303" t="s">
        <v>744</v>
      </c>
      <c r="EM9" s="303" t="s">
        <v>744</v>
      </c>
      <c r="EN9" s="393" t="s">
        <v>744</v>
      </c>
      <c r="EO9" s="303">
        <v>1</v>
      </c>
      <c r="EP9" s="303">
        <v>1818.6399999999999</v>
      </c>
      <c r="EQ9" s="303">
        <v>0</v>
      </c>
      <c r="ER9" s="303">
        <v>0</v>
      </c>
      <c r="ES9" s="303">
        <v>0</v>
      </c>
      <c r="ET9" s="303">
        <v>0</v>
      </c>
      <c r="EU9" s="303">
        <v>0</v>
      </c>
      <c r="EV9" s="303">
        <v>0</v>
      </c>
      <c r="EW9" s="303">
        <v>0</v>
      </c>
      <c r="EX9" s="303">
        <v>0</v>
      </c>
      <c r="EY9" s="303">
        <v>1818.6399999999999</v>
      </c>
      <c r="EZ9" s="303">
        <v>0</v>
      </c>
      <c r="FA9" s="393">
        <v>0</v>
      </c>
      <c r="FB9" s="303">
        <v>1818.6399999999999</v>
      </c>
      <c r="FC9" s="303">
        <v>1818.6399999999999</v>
      </c>
      <c r="FD9" s="303">
        <v>0</v>
      </c>
      <c r="FE9" s="393">
        <v>0</v>
      </c>
      <c r="FF9" s="303">
        <v>2</v>
      </c>
      <c r="FG9" s="303">
        <v>3637.2799999999997</v>
      </c>
      <c r="FH9" s="303">
        <v>0</v>
      </c>
      <c r="FI9" s="303">
        <v>0</v>
      </c>
      <c r="FJ9" s="303">
        <v>0</v>
      </c>
      <c r="FK9" s="303">
        <v>0</v>
      </c>
      <c r="FL9" s="303">
        <v>0</v>
      </c>
      <c r="FM9" s="303">
        <v>0</v>
      </c>
      <c r="FN9" s="303">
        <v>0</v>
      </c>
      <c r="FO9" s="303">
        <v>0</v>
      </c>
      <c r="FP9" s="303">
        <v>3637.2799999999997</v>
      </c>
      <c r="FQ9" s="303">
        <v>0</v>
      </c>
      <c r="FR9" s="393">
        <v>0</v>
      </c>
      <c r="FS9" s="303">
        <v>1818.6399999999999</v>
      </c>
      <c r="FT9" s="303">
        <v>1818.6399999999999</v>
      </c>
      <c r="FU9" s="303">
        <v>0</v>
      </c>
      <c r="FV9" s="393">
        <v>0</v>
      </c>
      <c r="FW9" s="303">
        <v>3</v>
      </c>
      <c r="FX9" s="303">
        <v>5455.92</v>
      </c>
      <c r="FY9" s="303">
        <v>0</v>
      </c>
      <c r="FZ9" s="303">
        <v>0</v>
      </c>
      <c r="GA9" s="303">
        <v>0</v>
      </c>
      <c r="GB9" s="303">
        <v>0</v>
      </c>
      <c r="GC9" s="303">
        <v>0</v>
      </c>
      <c r="GD9" s="303">
        <v>0</v>
      </c>
      <c r="GE9" s="303">
        <v>0</v>
      </c>
      <c r="GF9" s="303">
        <v>0</v>
      </c>
      <c r="GG9" s="303">
        <v>5455.92</v>
      </c>
      <c r="GH9" s="303">
        <v>0</v>
      </c>
      <c r="GI9" s="393">
        <v>0</v>
      </c>
      <c r="GJ9" s="303">
        <v>1818.64</v>
      </c>
      <c r="GK9" s="303">
        <v>1818.64</v>
      </c>
      <c r="GL9" s="303">
        <v>0</v>
      </c>
      <c r="GM9" s="393">
        <v>0</v>
      </c>
      <c r="GN9" s="303">
        <v>6.5</v>
      </c>
      <c r="GO9" s="303">
        <v>10920</v>
      </c>
      <c r="GP9" s="303">
        <v>0</v>
      </c>
      <c r="GQ9" s="303">
        <v>304</v>
      </c>
      <c r="GR9" s="303">
        <v>0</v>
      </c>
      <c r="GS9" s="303">
        <v>0</v>
      </c>
      <c r="GT9" s="303">
        <v>0</v>
      </c>
      <c r="GU9" s="303">
        <v>0</v>
      </c>
      <c r="GV9" s="303">
        <v>0</v>
      </c>
      <c r="GW9" s="303">
        <v>0</v>
      </c>
      <c r="GX9" s="303">
        <v>10616</v>
      </c>
      <c r="GY9" s="303">
        <v>294</v>
      </c>
      <c r="GZ9" s="393">
        <v>0</v>
      </c>
      <c r="HA9" s="303">
        <v>1680</v>
      </c>
      <c r="HB9" s="303">
        <v>1633.2307692307693</v>
      </c>
      <c r="HC9" s="303">
        <v>45.230769230769234</v>
      </c>
      <c r="HD9" s="393">
        <v>2.7838827838827851E-2</v>
      </c>
      <c r="HE9" s="303" t="s">
        <v>744</v>
      </c>
      <c r="HF9" s="303" t="s">
        <v>744</v>
      </c>
      <c r="HG9" s="303" t="s">
        <v>744</v>
      </c>
      <c r="HH9" s="303" t="s">
        <v>744</v>
      </c>
      <c r="HI9" s="303" t="s">
        <v>744</v>
      </c>
      <c r="HJ9" s="303" t="s">
        <v>744</v>
      </c>
      <c r="HK9" s="303" t="s">
        <v>744</v>
      </c>
      <c r="HL9" s="303" t="s">
        <v>744</v>
      </c>
      <c r="HM9" s="303" t="s">
        <v>744</v>
      </c>
      <c r="HN9" s="303" t="s">
        <v>744</v>
      </c>
      <c r="HO9" s="303" t="s">
        <v>744</v>
      </c>
      <c r="HP9" s="303" t="s">
        <v>744</v>
      </c>
      <c r="HQ9" s="393" t="s">
        <v>744</v>
      </c>
      <c r="HR9" s="303" t="s">
        <v>744</v>
      </c>
      <c r="HS9" s="303" t="s">
        <v>744</v>
      </c>
      <c r="HT9" s="303" t="s">
        <v>744</v>
      </c>
      <c r="HU9" s="393" t="s">
        <v>744</v>
      </c>
      <c r="HV9" s="303">
        <v>6.5</v>
      </c>
      <c r="HW9" s="303">
        <v>10920</v>
      </c>
      <c r="HX9" s="303">
        <v>0</v>
      </c>
      <c r="HY9" s="303">
        <v>304</v>
      </c>
      <c r="HZ9" s="303">
        <v>0</v>
      </c>
      <c r="IA9" s="303">
        <v>0</v>
      </c>
      <c r="IB9" s="303">
        <v>0</v>
      </c>
      <c r="IC9" s="303">
        <v>0</v>
      </c>
      <c r="ID9" s="303">
        <v>0</v>
      </c>
      <c r="IE9" s="303">
        <v>0</v>
      </c>
      <c r="IF9" s="303">
        <v>10616</v>
      </c>
      <c r="IG9" s="303">
        <v>294</v>
      </c>
      <c r="IH9" s="393">
        <v>0</v>
      </c>
      <c r="II9" s="303">
        <v>1680</v>
      </c>
      <c r="IJ9" s="303">
        <v>1633.2307692307693</v>
      </c>
      <c r="IK9" s="303">
        <v>45.230769230769234</v>
      </c>
      <c r="IL9" s="393">
        <v>2.7838827838827851E-2</v>
      </c>
      <c r="IM9" s="303"/>
      <c r="IN9" s="303">
        <v>1698.4853333333333</v>
      </c>
      <c r="IO9" s="303">
        <v>1657.952</v>
      </c>
      <c r="IP9" s="393">
        <v>2.3864399967343464E-2</v>
      </c>
      <c r="IQ9" s="303">
        <v>1818.6399999999999</v>
      </c>
      <c r="IR9" s="303">
        <v>1818.6399999999999</v>
      </c>
      <c r="IS9" s="393">
        <v>0</v>
      </c>
      <c r="IT9" s="303">
        <v>1723.7810526315789</v>
      </c>
      <c r="IU9" s="303">
        <v>1691.7810526315789</v>
      </c>
      <c r="IV9" s="393">
        <v>1.8563842519992768E-2</v>
      </c>
      <c r="IW9" s="735"/>
      <c r="IX9" s="303"/>
      <c r="IY9" s="396" t="s">
        <v>352</v>
      </c>
      <c r="IZ9" s="396" t="s">
        <v>353</v>
      </c>
      <c r="JA9" s="396" t="s">
        <v>354</v>
      </c>
      <c r="JB9" s="396">
        <v>13</v>
      </c>
      <c r="JC9" s="396" t="s">
        <v>11</v>
      </c>
      <c r="JD9" s="396" t="s">
        <v>232</v>
      </c>
      <c r="JE9" s="396" t="s">
        <v>9</v>
      </c>
      <c r="JF9" s="396" t="s">
        <v>232</v>
      </c>
      <c r="JG9" s="396" t="s">
        <v>358</v>
      </c>
    </row>
    <row r="10" spans="1:267" customFormat="1">
      <c r="A10">
        <v>8</v>
      </c>
      <c r="B10">
        <v>1</v>
      </c>
      <c r="F10">
        <v>700</v>
      </c>
      <c r="G10">
        <v>42</v>
      </c>
      <c r="H10">
        <v>1</v>
      </c>
      <c r="I10">
        <v>0</v>
      </c>
      <c r="J10">
        <v>1</v>
      </c>
      <c r="K10">
        <v>0</v>
      </c>
      <c r="L10" t="s">
        <v>362</v>
      </c>
      <c r="M10">
        <v>0</v>
      </c>
      <c r="N10">
        <v>35</v>
      </c>
      <c r="O10">
        <v>25</v>
      </c>
      <c r="P10">
        <v>40</v>
      </c>
      <c r="Q10">
        <v>40</v>
      </c>
      <c r="R10">
        <v>50</v>
      </c>
      <c r="S10">
        <v>50</v>
      </c>
      <c r="T10" t="s">
        <v>745</v>
      </c>
      <c r="U10">
        <v>0</v>
      </c>
      <c r="V10">
        <v>0</v>
      </c>
      <c r="W10">
        <v>1</v>
      </c>
      <c r="X10">
        <v>0</v>
      </c>
      <c r="Y10">
        <v>16</v>
      </c>
      <c r="Z10">
        <v>0</v>
      </c>
      <c r="AA10">
        <v>0</v>
      </c>
      <c r="AB10">
        <v>0</v>
      </c>
      <c r="AC10">
        <v>0</v>
      </c>
      <c r="AD10">
        <v>0</v>
      </c>
      <c r="AE10">
        <v>256</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16</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1808</v>
      </c>
      <c r="CB10">
        <v>0</v>
      </c>
      <c r="CC10">
        <v>0</v>
      </c>
      <c r="CD10">
        <v>0</v>
      </c>
      <c r="CE10">
        <v>456</v>
      </c>
      <c r="CF10">
        <v>0</v>
      </c>
      <c r="CG10" s="439"/>
      <c r="CH10" s="303">
        <v>35</v>
      </c>
      <c r="CI10" s="393">
        <v>25</v>
      </c>
      <c r="CJ10" s="303">
        <v>40</v>
      </c>
      <c r="CK10" s="393">
        <v>40</v>
      </c>
      <c r="CL10" s="303">
        <v>50</v>
      </c>
      <c r="CM10" s="393">
        <v>50</v>
      </c>
      <c r="CN10" s="303"/>
      <c r="CO10" s="303"/>
      <c r="CP10" s="393" t="s">
        <v>744</v>
      </c>
      <c r="CQ10" s="303" t="s">
        <v>389</v>
      </c>
      <c r="CR10" s="393" t="s">
        <v>389</v>
      </c>
      <c r="CS10" s="393" t="s">
        <v>744</v>
      </c>
      <c r="CT10" s="303" t="s">
        <v>389</v>
      </c>
      <c r="CU10" s="393" t="s">
        <v>389</v>
      </c>
      <c r="CV10" s="303" t="s">
        <v>744</v>
      </c>
      <c r="CW10" s="303" t="s">
        <v>744</v>
      </c>
      <c r="CX10" s="303" t="s">
        <v>744</v>
      </c>
      <c r="CY10" s="303" t="s">
        <v>744</v>
      </c>
      <c r="CZ10" s="303" t="s">
        <v>744</v>
      </c>
      <c r="DA10" s="303" t="s">
        <v>744</v>
      </c>
      <c r="DB10" s="303" t="s">
        <v>744</v>
      </c>
      <c r="DC10" s="303" t="s">
        <v>744</v>
      </c>
      <c r="DD10" s="303" t="s">
        <v>744</v>
      </c>
      <c r="DE10" s="303" t="s">
        <v>744</v>
      </c>
      <c r="DF10" s="303" t="s">
        <v>744</v>
      </c>
      <c r="DG10" s="393" t="s">
        <v>744</v>
      </c>
      <c r="DH10" s="303" t="s">
        <v>744</v>
      </c>
      <c r="DI10" s="303" t="s">
        <v>744</v>
      </c>
      <c r="DJ10" s="393" t="s">
        <v>744</v>
      </c>
      <c r="DK10" s="303" t="s">
        <v>744</v>
      </c>
      <c r="DL10" s="303" t="s">
        <v>744</v>
      </c>
      <c r="DM10" s="303" t="s">
        <v>744</v>
      </c>
      <c r="DN10" s="303" t="s">
        <v>744</v>
      </c>
      <c r="DO10" s="303" t="s">
        <v>744</v>
      </c>
      <c r="DP10" s="303" t="s">
        <v>744</v>
      </c>
      <c r="DQ10" s="303" t="s">
        <v>744</v>
      </c>
      <c r="DR10" s="303" t="s">
        <v>744</v>
      </c>
      <c r="DS10" s="303" t="s">
        <v>744</v>
      </c>
      <c r="DT10" s="303" t="s">
        <v>744</v>
      </c>
      <c r="DU10" s="303" t="s">
        <v>744</v>
      </c>
      <c r="DV10" s="393" t="s">
        <v>744</v>
      </c>
      <c r="DW10" s="303" t="s">
        <v>744</v>
      </c>
      <c r="DX10" s="303" t="s">
        <v>744</v>
      </c>
      <c r="DY10" s="393" t="s">
        <v>744</v>
      </c>
      <c r="DZ10" s="303" t="s">
        <v>744</v>
      </c>
      <c r="EA10" s="303" t="s">
        <v>744</v>
      </c>
      <c r="EB10" s="303" t="s">
        <v>744</v>
      </c>
      <c r="EC10" s="303" t="s">
        <v>744</v>
      </c>
      <c r="ED10" s="303" t="s">
        <v>744</v>
      </c>
      <c r="EE10" s="303" t="s">
        <v>744</v>
      </c>
      <c r="EF10" s="303" t="s">
        <v>744</v>
      </c>
      <c r="EG10" s="303" t="s">
        <v>744</v>
      </c>
      <c r="EH10" s="303" t="s">
        <v>744</v>
      </c>
      <c r="EI10" s="303" t="s">
        <v>744</v>
      </c>
      <c r="EJ10" s="303" t="s">
        <v>744</v>
      </c>
      <c r="EK10" s="393" t="s">
        <v>744</v>
      </c>
      <c r="EL10" s="303" t="s">
        <v>744</v>
      </c>
      <c r="EM10" s="303" t="s">
        <v>744</v>
      </c>
      <c r="EN10" s="393" t="s">
        <v>744</v>
      </c>
      <c r="EO10" s="303">
        <v>1</v>
      </c>
      <c r="EP10" s="303">
        <v>1684.1666666666665</v>
      </c>
      <c r="EQ10" s="303">
        <v>0</v>
      </c>
      <c r="ER10" s="303">
        <v>0</v>
      </c>
      <c r="ES10" s="303">
        <v>0</v>
      </c>
      <c r="ET10" s="303">
        <v>0</v>
      </c>
      <c r="EU10" s="303">
        <v>0</v>
      </c>
      <c r="EV10" s="303">
        <v>0</v>
      </c>
      <c r="EW10" s="303">
        <v>0</v>
      </c>
      <c r="EX10" s="303">
        <v>0</v>
      </c>
      <c r="EY10" s="303">
        <v>1684.1666666666665</v>
      </c>
      <c r="EZ10" s="303">
        <v>0</v>
      </c>
      <c r="FA10" s="393">
        <v>0</v>
      </c>
      <c r="FB10" s="303">
        <v>1684.1666666666665</v>
      </c>
      <c r="FC10" s="303">
        <v>1684.1666666666665</v>
      </c>
      <c r="FD10" s="303">
        <v>0</v>
      </c>
      <c r="FE10" s="393">
        <v>0</v>
      </c>
      <c r="FF10" s="303" t="s">
        <v>744</v>
      </c>
      <c r="FG10" s="303" t="s">
        <v>744</v>
      </c>
      <c r="FH10" s="303" t="s">
        <v>744</v>
      </c>
      <c r="FI10" s="303" t="s">
        <v>744</v>
      </c>
      <c r="FJ10" s="303" t="s">
        <v>744</v>
      </c>
      <c r="FK10" s="303" t="s">
        <v>744</v>
      </c>
      <c r="FL10" s="303" t="s">
        <v>744</v>
      </c>
      <c r="FM10" s="303" t="s">
        <v>744</v>
      </c>
      <c r="FN10" s="303" t="s">
        <v>744</v>
      </c>
      <c r="FO10" s="303" t="s">
        <v>744</v>
      </c>
      <c r="FP10" s="303" t="s">
        <v>744</v>
      </c>
      <c r="FQ10" s="303" t="s">
        <v>744</v>
      </c>
      <c r="FR10" s="393" t="s">
        <v>744</v>
      </c>
      <c r="FS10" s="303" t="s">
        <v>744</v>
      </c>
      <c r="FT10" s="303" t="s">
        <v>744</v>
      </c>
      <c r="FU10" s="303" t="s">
        <v>744</v>
      </c>
      <c r="FV10" s="393" t="s">
        <v>744</v>
      </c>
      <c r="FW10" s="303">
        <v>1</v>
      </c>
      <c r="FX10" s="303">
        <v>1684.1666666666665</v>
      </c>
      <c r="FY10" s="303">
        <v>0</v>
      </c>
      <c r="FZ10" s="303">
        <v>0</v>
      </c>
      <c r="GA10" s="303">
        <v>0</v>
      </c>
      <c r="GB10" s="303">
        <v>0</v>
      </c>
      <c r="GC10" s="303">
        <v>0</v>
      </c>
      <c r="GD10" s="303">
        <v>0</v>
      </c>
      <c r="GE10" s="303">
        <v>0</v>
      </c>
      <c r="GF10" s="303">
        <v>0</v>
      </c>
      <c r="GG10" s="303">
        <v>1684.1666666666665</v>
      </c>
      <c r="GH10" s="303">
        <v>0</v>
      </c>
      <c r="GI10" s="393">
        <v>0</v>
      </c>
      <c r="GJ10" s="303">
        <v>1684.1666666666665</v>
      </c>
      <c r="GK10" s="303">
        <v>1684.1666666666665</v>
      </c>
      <c r="GL10" s="303">
        <v>0</v>
      </c>
      <c r="GM10" s="393">
        <v>0</v>
      </c>
      <c r="GN10" s="303">
        <v>16</v>
      </c>
      <c r="GO10" s="303">
        <v>26392</v>
      </c>
      <c r="GP10" s="303">
        <v>256</v>
      </c>
      <c r="GQ10" s="303">
        <v>0</v>
      </c>
      <c r="GR10" s="303">
        <v>0</v>
      </c>
      <c r="GS10" s="303">
        <v>0</v>
      </c>
      <c r="GT10" s="303">
        <v>16</v>
      </c>
      <c r="GU10" s="303">
        <v>0</v>
      </c>
      <c r="GV10" s="303">
        <v>0</v>
      </c>
      <c r="GW10" s="303">
        <v>0</v>
      </c>
      <c r="GX10" s="303">
        <v>26120</v>
      </c>
      <c r="GY10" s="303">
        <v>456</v>
      </c>
      <c r="GZ10" s="393">
        <v>1808</v>
      </c>
      <c r="HA10" s="303">
        <v>1649.5</v>
      </c>
      <c r="HB10" s="303">
        <v>1632.5</v>
      </c>
      <c r="HC10" s="303">
        <v>28.5</v>
      </c>
      <c r="HD10" s="393">
        <v>1.0306153379812111E-2</v>
      </c>
      <c r="HE10" s="303" t="s">
        <v>744</v>
      </c>
      <c r="HF10" s="303" t="s">
        <v>744</v>
      </c>
      <c r="HG10" s="303" t="s">
        <v>744</v>
      </c>
      <c r="HH10" s="303" t="s">
        <v>744</v>
      </c>
      <c r="HI10" s="303" t="s">
        <v>744</v>
      </c>
      <c r="HJ10" s="303" t="s">
        <v>744</v>
      </c>
      <c r="HK10" s="303" t="s">
        <v>744</v>
      </c>
      <c r="HL10" s="303" t="s">
        <v>744</v>
      </c>
      <c r="HM10" s="303" t="s">
        <v>744</v>
      </c>
      <c r="HN10" s="303" t="s">
        <v>744</v>
      </c>
      <c r="HO10" s="303" t="s">
        <v>744</v>
      </c>
      <c r="HP10" s="303" t="s">
        <v>744</v>
      </c>
      <c r="HQ10" s="393" t="s">
        <v>744</v>
      </c>
      <c r="HR10" s="303" t="s">
        <v>744</v>
      </c>
      <c r="HS10" s="303" t="s">
        <v>744</v>
      </c>
      <c r="HT10" s="303" t="s">
        <v>744</v>
      </c>
      <c r="HU10" s="393" t="s">
        <v>744</v>
      </c>
      <c r="HV10" s="303">
        <v>16</v>
      </c>
      <c r="HW10" s="303">
        <v>26392</v>
      </c>
      <c r="HX10" s="303">
        <v>256</v>
      </c>
      <c r="HY10" s="303">
        <v>0</v>
      </c>
      <c r="HZ10" s="303">
        <v>0</v>
      </c>
      <c r="IA10" s="303">
        <v>0</v>
      </c>
      <c r="IB10" s="303">
        <v>16</v>
      </c>
      <c r="IC10" s="303">
        <v>0</v>
      </c>
      <c r="ID10" s="303">
        <v>0</v>
      </c>
      <c r="IE10" s="303">
        <v>0</v>
      </c>
      <c r="IF10" s="303">
        <v>26120</v>
      </c>
      <c r="IG10" s="303">
        <v>456</v>
      </c>
      <c r="IH10" s="393">
        <v>1808</v>
      </c>
      <c r="II10" s="303">
        <v>1649.5</v>
      </c>
      <c r="IJ10" s="303">
        <v>1632.5</v>
      </c>
      <c r="IK10" s="303">
        <v>28.5</v>
      </c>
      <c r="IL10" s="393">
        <v>1.0306153379812111E-2</v>
      </c>
      <c r="IM10" s="303"/>
      <c r="IN10" s="303">
        <v>1651.5392156862745</v>
      </c>
      <c r="IO10" s="303">
        <v>1635.5392156862745</v>
      </c>
      <c r="IP10" s="393">
        <v>9.6879322319642913E-3</v>
      </c>
      <c r="IQ10" s="303" t="s">
        <v>744</v>
      </c>
      <c r="IR10" s="303" t="s">
        <v>744</v>
      </c>
      <c r="IS10" s="393" t="s">
        <v>744</v>
      </c>
      <c r="IT10" s="303">
        <v>1651.5392156862745</v>
      </c>
      <c r="IU10" s="303">
        <v>1635.5392156862745</v>
      </c>
      <c r="IV10" s="393">
        <v>9.6879322319642913E-3</v>
      </c>
      <c r="IW10" s="735"/>
      <c r="IX10" s="303"/>
      <c r="IY10" s="396" t="s">
        <v>362</v>
      </c>
      <c r="IZ10" s="396" t="s">
        <v>363</v>
      </c>
      <c r="JA10" s="396" t="s">
        <v>354</v>
      </c>
      <c r="JB10" s="396">
        <v>20</v>
      </c>
      <c r="JC10" s="396" t="s">
        <v>12</v>
      </c>
      <c r="JD10" s="396" t="s">
        <v>232</v>
      </c>
      <c r="JE10" s="396" t="s">
        <v>9</v>
      </c>
      <c r="JF10" s="396" t="s">
        <v>232</v>
      </c>
      <c r="JG10" s="396" t="s">
        <v>358</v>
      </c>
    </row>
    <row r="11" spans="1:267" customFormat="1">
      <c r="A11">
        <v>9</v>
      </c>
      <c r="B11">
        <v>1</v>
      </c>
      <c r="F11">
        <v>700</v>
      </c>
      <c r="G11">
        <v>8</v>
      </c>
      <c r="H11">
        <v>1</v>
      </c>
      <c r="I11">
        <v>0</v>
      </c>
      <c r="J11">
        <v>1</v>
      </c>
      <c r="K11">
        <v>0</v>
      </c>
      <c r="L11" t="s">
        <v>362</v>
      </c>
      <c r="M11">
        <v>0</v>
      </c>
      <c r="N11">
        <v>47</v>
      </c>
      <c r="O11">
        <v>30.3</v>
      </c>
      <c r="P11">
        <v>40</v>
      </c>
      <c r="Q11">
        <v>40</v>
      </c>
      <c r="R11">
        <v>0</v>
      </c>
      <c r="S11">
        <v>0</v>
      </c>
      <c r="T11" t="s">
        <v>745</v>
      </c>
      <c r="U11">
        <v>0</v>
      </c>
      <c r="V11">
        <v>0</v>
      </c>
      <c r="W11">
        <v>0</v>
      </c>
      <c r="X11">
        <v>3</v>
      </c>
      <c r="Y11">
        <v>6.5</v>
      </c>
      <c r="Z11">
        <v>0</v>
      </c>
      <c r="AA11">
        <v>0</v>
      </c>
      <c r="AB11">
        <v>0</v>
      </c>
      <c r="AC11">
        <v>0</v>
      </c>
      <c r="AD11">
        <v>0</v>
      </c>
      <c r="AE11">
        <v>0</v>
      </c>
      <c r="AF11">
        <v>0</v>
      </c>
      <c r="AG11">
        <v>0</v>
      </c>
      <c r="AH11">
        <v>0</v>
      </c>
      <c r="AI11">
        <v>0</v>
      </c>
      <c r="AJ11">
        <v>936</v>
      </c>
      <c r="AK11">
        <v>1808</v>
      </c>
      <c r="AL11">
        <v>0</v>
      </c>
      <c r="AM11">
        <v>0</v>
      </c>
      <c r="AN11">
        <v>0</v>
      </c>
      <c r="AO11">
        <v>0</v>
      </c>
      <c r="AP11">
        <v>0</v>
      </c>
      <c r="AQ11">
        <v>0</v>
      </c>
      <c r="AR11">
        <v>0</v>
      </c>
      <c r="AS11">
        <v>0</v>
      </c>
      <c r="AT11">
        <v>0</v>
      </c>
      <c r="AU11">
        <v>0</v>
      </c>
      <c r="AV11">
        <v>0</v>
      </c>
      <c r="AW11">
        <v>0</v>
      </c>
      <c r="AX11">
        <v>0</v>
      </c>
      <c r="AY11">
        <v>0</v>
      </c>
      <c r="AZ11">
        <v>0</v>
      </c>
      <c r="BA11">
        <v>0</v>
      </c>
      <c r="BB11">
        <v>238</v>
      </c>
      <c r="BC11">
        <v>29</v>
      </c>
      <c r="BD11">
        <v>0</v>
      </c>
      <c r="BE11">
        <v>0</v>
      </c>
      <c r="BF11">
        <v>0</v>
      </c>
      <c r="BG11">
        <v>0</v>
      </c>
      <c r="BH11">
        <v>0</v>
      </c>
      <c r="BI11">
        <v>328</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1282</v>
      </c>
      <c r="CF11">
        <v>0</v>
      </c>
      <c r="CG11" s="439"/>
      <c r="CH11" s="303">
        <v>47</v>
      </c>
      <c r="CI11" s="393">
        <v>30.3</v>
      </c>
      <c r="CJ11" s="303">
        <v>40</v>
      </c>
      <c r="CK11" s="393">
        <v>40</v>
      </c>
      <c r="CL11" s="303">
        <v>0</v>
      </c>
      <c r="CM11" s="393">
        <v>0</v>
      </c>
      <c r="CN11" s="303"/>
      <c r="CO11" s="303"/>
      <c r="CP11" s="393" t="s">
        <v>744</v>
      </c>
      <c r="CQ11" s="303" t="s">
        <v>744</v>
      </c>
      <c r="CR11" s="393" t="s">
        <v>389</v>
      </c>
      <c r="CS11" s="393" t="s">
        <v>744</v>
      </c>
      <c r="CT11" s="303" t="s">
        <v>744</v>
      </c>
      <c r="CU11" s="393" t="s">
        <v>389</v>
      </c>
      <c r="CV11" s="303" t="s">
        <v>744</v>
      </c>
      <c r="CW11" s="303" t="s">
        <v>744</v>
      </c>
      <c r="CX11" s="303" t="s">
        <v>744</v>
      </c>
      <c r="CY11" s="303" t="s">
        <v>744</v>
      </c>
      <c r="CZ11" s="303" t="s">
        <v>744</v>
      </c>
      <c r="DA11" s="303" t="s">
        <v>744</v>
      </c>
      <c r="DB11" s="303" t="s">
        <v>744</v>
      </c>
      <c r="DC11" s="303" t="s">
        <v>744</v>
      </c>
      <c r="DD11" s="303" t="s">
        <v>744</v>
      </c>
      <c r="DE11" s="303" t="s">
        <v>744</v>
      </c>
      <c r="DF11" s="303" t="s">
        <v>744</v>
      </c>
      <c r="DG11" s="393" t="s">
        <v>744</v>
      </c>
      <c r="DH11" s="303" t="s">
        <v>744</v>
      </c>
      <c r="DI11" s="303" t="s">
        <v>744</v>
      </c>
      <c r="DJ11" s="393" t="s">
        <v>744</v>
      </c>
      <c r="DK11" s="303" t="s">
        <v>744</v>
      </c>
      <c r="DL11" s="303" t="s">
        <v>744</v>
      </c>
      <c r="DM11" s="303" t="s">
        <v>744</v>
      </c>
      <c r="DN11" s="303" t="s">
        <v>744</v>
      </c>
      <c r="DO11" s="303" t="s">
        <v>744</v>
      </c>
      <c r="DP11" s="303" t="s">
        <v>744</v>
      </c>
      <c r="DQ11" s="303" t="s">
        <v>744</v>
      </c>
      <c r="DR11" s="303" t="s">
        <v>744</v>
      </c>
      <c r="DS11" s="303" t="s">
        <v>744</v>
      </c>
      <c r="DT11" s="303" t="s">
        <v>744</v>
      </c>
      <c r="DU11" s="303" t="s">
        <v>744</v>
      </c>
      <c r="DV11" s="393" t="s">
        <v>744</v>
      </c>
      <c r="DW11" s="303" t="s">
        <v>744</v>
      </c>
      <c r="DX11" s="303" t="s">
        <v>744</v>
      </c>
      <c r="DY11" s="393" t="s">
        <v>744</v>
      </c>
      <c r="DZ11" s="303" t="s">
        <v>744</v>
      </c>
      <c r="EA11" s="303" t="s">
        <v>744</v>
      </c>
      <c r="EB11" s="303" t="s">
        <v>744</v>
      </c>
      <c r="EC11" s="303" t="s">
        <v>744</v>
      </c>
      <c r="ED11" s="303" t="s">
        <v>744</v>
      </c>
      <c r="EE11" s="303" t="s">
        <v>744</v>
      </c>
      <c r="EF11" s="303" t="s">
        <v>744</v>
      </c>
      <c r="EG11" s="303" t="s">
        <v>744</v>
      </c>
      <c r="EH11" s="303" t="s">
        <v>744</v>
      </c>
      <c r="EI11" s="303" t="s">
        <v>744</v>
      </c>
      <c r="EJ11" s="303" t="s">
        <v>744</v>
      </c>
      <c r="EK11" s="393" t="s">
        <v>744</v>
      </c>
      <c r="EL11" s="303" t="s">
        <v>744</v>
      </c>
      <c r="EM11" s="303" t="s">
        <v>744</v>
      </c>
      <c r="EN11" s="393" t="s">
        <v>744</v>
      </c>
      <c r="EO11" s="303" t="s">
        <v>744</v>
      </c>
      <c r="EP11" s="303" t="s">
        <v>744</v>
      </c>
      <c r="EQ11" s="303" t="s">
        <v>744</v>
      </c>
      <c r="ER11" s="303" t="s">
        <v>744</v>
      </c>
      <c r="ES11" s="303" t="s">
        <v>744</v>
      </c>
      <c r="ET11" s="303" t="s">
        <v>744</v>
      </c>
      <c r="EU11" s="303" t="s">
        <v>744</v>
      </c>
      <c r="EV11" s="303" t="s">
        <v>744</v>
      </c>
      <c r="EW11" s="303" t="s">
        <v>744</v>
      </c>
      <c r="EX11" s="303" t="s">
        <v>744</v>
      </c>
      <c r="EY11" s="303" t="s">
        <v>744</v>
      </c>
      <c r="EZ11" s="303" t="s">
        <v>744</v>
      </c>
      <c r="FA11" s="393" t="s">
        <v>744</v>
      </c>
      <c r="FB11" s="303" t="s">
        <v>744</v>
      </c>
      <c r="FC11" s="303" t="s">
        <v>744</v>
      </c>
      <c r="FD11" s="303" t="s">
        <v>744</v>
      </c>
      <c r="FE11" s="393" t="s">
        <v>744</v>
      </c>
      <c r="FF11" s="303">
        <v>3</v>
      </c>
      <c r="FG11" s="303">
        <v>4872</v>
      </c>
      <c r="FH11" s="303">
        <v>0</v>
      </c>
      <c r="FI11" s="303">
        <v>936</v>
      </c>
      <c r="FJ11" s="303">
        <v>0</v>
      </c>
      <c r="FK11" s="303">
        <v>0</v>
      </c>
      <c r="FL11" s="303">
        <v>238</v>
      </c>
      <c r="FM11" s="303">
        <v>0</v>
      </c>
      <c r="FN11" s="303">
        <v>0</v>
      </c>
      <c r="FO11" s="303">
        <v>0</v>
      </c>
      <c r="FP11" s="303">
        <v>3698</v>
      </c>
      <c r="FQ11" s="303">
        <v>0</v>
      </c>
      <c r="FR11" s="393">
        <v>0</v>
      </c>
      <c r="FS11" s="303">
        <v>1624</v>
      </c>
      <c r="FT11" s="303">
        <v>1232.6666666666667</v>
      </c>
      <c r="FU11" s="303">
        <v>0</v>
      </c>
      <c r="FV11" s="393">
        <v>0.24096880131362886</v>
      </c>
      <c r="FW11" s="303">
        <v>3</v>
      </c>
      <c r="FX11" s="303">
        <v>4872</v>
      </c>
      <c r="FY11" s="303">
        <v>0</v>
      </c>
      <c r="FZ11" s="303">
        <v>936</v>
      </c>
      <c r="GA11" s="303">
        <v>0</v>
      </c>
      <c r="GB11" s="303">
        <v>0</v>
      </c>
      <c r="GC11" s="303">
        <v>238</v>
      </c>
      <c r="GD11" s="303">
        <v>0</v>
      </c>
      <c r="GE11" s="303">
        <v>0</v>
      </c>
      <c r="GF11" s="303">
        <v>0</v>
      </c>
      <c r="GG11" s="303">
        <v>3698</v>
      </c>
      <c r="GH11" s="303">
        <v>0</v>
      </c>
      <c r="GI11" s="393">
        <v>0</v>
      </c>
      <c r="GJ11" s="303">
        <v>1624</v>
      </c>
      <c r="GK11" s="303">
        <v>1232.6666666666667</v>
      </c>
      <c r="GL11" s="303">
        <v>0</v>
      </c>
      <c r="GM11" s="393">
        <v>0.24096880131362886</v>
      </c>
      <c r="GN11" s="303">
        <v>6.5</v>
      </c>
      <c r="GO11" s="303">
        <v>11424.4</v>
      </c>
      <c r="GP11" s="303">
        <v>0</v>
      </c>
      <c r="GQ11" s="303">
        <v>1808</v>
      </c>
      <c r="GR11" s="303">
        <v>0</v>
      </c>
      <c r="GS11" s="303">
        <v>0</v>
      </c>
      <c r="GT11" s="303">
        <v>29</v>
      </c>
      <c r="GU11" s="303">
        <v>328</v>
      </c>
      <c r="GV11" s="303">
        <v>0</v>
      </c>
      <c r="GW11" s="303">
        <v>0</v>
      </c>
      <c r="GX11" s="303">
        <v>9259.4</v>
      </c>
      <c r="GY11" s="303">
        <v>1282</v>
      </c>
      <c r="GZ11" s="393">
        <v>0</v>
      </c>
      <c r="HA11" s="303">
        <v>1757.6</v>
      </c>
      <c r="HB11" s="303">
        <v>1424.5230769230768</v>
      </c>
      <c r="HC11" s="303">
        <v>197.23076923076923</v>
      </c>
      <c r="HD11" s="393">
        <v>0.18950666993452614</v>
      </c>
      <c r="HE11" s="303" t="s">
        <v>744</v>
      </c>
      <c r="HF11" s="303" t="s">
        <v>744</v>
      </c>
      <c r="HG11" s="303" t="s">
        <v>744</v>
      </c>
      <c r="HH11" s="303" t="s">
        <v>744</v>
      </c>
      <c r="HI11" s="303" t="s">
        <v>744</v>
      </c>
      <c r="HJ11" s="303" t="s">
        <v>744</v>
      </c>
      <c r="HK11" s="303" t="s">
        <v>744</v>
      </c>
      <c r="HL11" s="303" t="s">
        <v>744</v>
      </c>
      <c r="HM11" s="303" t="s">
        <v>744</v>
      </c>
      <c r="HN11" s="303" t="s">
        <v>744</v>
      </c>
      <c r="HO11" s="303" t="s">
        <v>744</v>
      </c>
      <c r="HP11" s="303" t="s">
        <v>744</v>
      </c>
      <c r="HQ11" s="393" t="s">
        <v>744</v>
      </c>
      <c r="HR11" s="303" t="s">
        <v>744</v>
      </c>
      <c r="HS11" s="303" t="s">
        <v>744</v>
      </c>
      <c r="HT11" s="303" t="s">
        <v>744</v>
      </c>
      <c r="HU11" s="393" t="s">
        <v>744</v>
      </c>
      <c r="HV11" s="303">
        <v>6.5</v>
      </c>
      <c r="HW11" s="303">
        <v>11424.4</v>
      </c>
      <c r="HX11" s="303">
        <v>0</v>
      </c>
      <c r="HY11" s="303">
        <v>1808</v>
      </c>
      <c r="HZ11" s="303">
        <v>0</v>
      </c>
      <c r="IA11" s="303">
        <v>0</v>
      </c>
      <c r="IB11" s="303">
        <v>29</v>
      </c>
      <c r="IC11" s="303">
        <v>328</v>
      </c>
      <c r="ID11" s="303">
        <v>0</v>
      </c>
      <c r="IE11" s="303">
        <v>0</v>
      </c>
      <c r="IF11" s="303">
        <v>9259.4</v>
      </c>
      <c r="IG11" s="303">
        <v>1282</v>
      </c>
      <c r="IH11" s="393">
        <v>0</v>
      </c>
      <c r="II11" s="303">
        <v>1757.6</v>
      </c>
      <c r="IJ11" s="303">
        <v>1424.5230769230768</v>
      </c>
      <c r="IK11" s="303">
        <v>197.23076923076923</v>
      </c>
      <c r="IL11" s="393">
        <v>0.18950666993452614</v>
      </c>
      <c r="IM11" s="303"/>
      <c r="IN11" s="303">
        <v>1757.6</v>
      </c>
      <c r="IO11" s="303">
        <v>1424.5230769230768</v>
      </c>
      <c r="IP11" s="393">
        <v>0.18950666993452614</v>
      </c>
      <c r="IQ11" s="303">
        <v>1624</v>
      </c>
      <c r="IR11" s="303">
        <v>1232.6666666666667</v>
      </c>
      <c r="IS11" s="393">
        <v>0.24096880131362886</v>
      </c>
      <c r="IT11" s="303">
        <v>1715.4105263157894</v>
      </c>
      <c r="IU11" s="303">
        <v>1363.9368421052632</v>
      </c>
      <c r="IV11" s="393">
        <v>0.20489187796077657</v>
      </c>
      <c r="IW11" s="735"/>
      <c r="IX11" s="303"/>
      <c r="IY11" s="396" t="s">
        <v>362</v>
      </c>
      <c r="IZ11" s="396" t="s">
        <v>363</v>
      </c>
      <c r="JA11" s="396" t="s">
        <v>354</v>
      </c>
      <c r="JB11" s="396">
        <v>11</v>
      </c>
      <c r="JC11" s="396" t="s">
        <v>11</v>
      </c>
      <c r="JD11" s="396" t="s">
        <v>232</v>
      </c>
      <c r="JE11" s="396" t="s">
        <v>9</v>
      </c>
      <c r="JF11" s="396" t="s">
        <v>232</v>
      </c>
      <c r="JG11" s="396" t="s">
        <v>366</v>
      </c>
    </row>
    <row r="12" spans="1:267" customFormat="1">
      <c r="A12">
        <v>10</v>
      </c>
      <c r="B12">
        <v>1</v>
      </c>
      <c r="F12">
        <v>700</v>
      </c>
      <c r="G12">
        <v>41</v>
      </c>
      <c r="H12">
        <v>1</v>
      </c>
      <c r="I12">
        <v>0</v>
      </c>
      <c r="J12">
        <v>1</v>
      </c>
      <c r="K12">
        <v>0</v>
      </c>
      <c r="L12" t="s">
        <v>362</v>
      </c>
      <c r="M12">
        <v>0</v>
      </c>
      <c r="N12">
        <v>30</v>
      </c>
      <c r="O12">
        <v>28</v>
      </c>
      <c r="P12">
        <v>40</v>
      </c>
      <c r="Q12">
        <v>40</v>
      </c>
      <c r="R12">
        <v>0</v>
      </c>
      <c r="S12">
        <v>0</v>
      </c>
      <c r="T12" t="s">
        <v>747</v>
      </c>
      <c r="U12">
        <v>0</v>
      </c>
      <c r="V12">
        <v>0</v>
      </c>
      <c r="W12">
        <v>3</v>
      </c>
      <c r="X12">
        <v>1</v>
      </c>
      <c r="Y12">
        <v>13</v>
      </c>
      <c r="Z12">
        <v>0</v>
      </c>
      <c r="AA12">
        <v>0</v>
      </c>
      <c r="AB12">
        <v>0</v>
      </c>
      <c r="AC12">
        <v>41.470588235294109</v>
      </c>
      <c r="AD12">
        <v>13.823529411764708</v>
      </c>
      <c r="AE12">
        <v>179.70588235294119</v>
      </c>
      <c r="AF12">
        <v>0</v>
      </c>
      <c r="AG12">
        <v>0</v>
      </c>
      <c r="AH12">
        <v>0</v>
      </c>
      <c r="AI12">
        <v>43.588235294117645</v>
      </c>
      <c r="AJ12">
        <v>14.529411764705882</v>
      </c>
      <c r="AK12">
        <v>188.88235294117649</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52.941176470588239</v>
      </c>
      <c r="BN12">
        <v>17.647058823529413</v>
      </c>
      <c r="BO12">
        <v>229.4117647058824</v>
      </c>
      <c r="BP12">
        <v>0</v>
      </c>
      <c r="BQ12">
        <v>0</v>
      </c>
      <c r="BR12">
        <v>0</v>
      </c>
      <c r="BS12">
        <v>0</v>
      </c>
      <c r="BT12">
        <v>0</v>
      </c>
      <c r="BU12">
        <v>0</v>
      </c>
      <c r="BV12">
        <v>0</v>
      </c>
      <c r="BW12">
        <v>0</v>
      </c>
      <c r="BX12">
        <v>0</v>
      </c>
      <c r="BY12">
        <v>41.470588235294109</v>
      </c>
      <c r="BZ12">
        <v>13.823529411764708</v>
      </c>
      <c r="CA12">
        <v>179.70588235294119</v>
      </c>
      <c r="CB12">
        <v>0</v>
      </c>
      <c r="CC12">
        <v>0</v>
      </c>
      <c r="CD12">
        <v>0</v>
      </c>
      <c r="CE12">
        <v>0</v>
      </c>
      <c r="CF12">
        <v>0</v>
      </c>
      <c r="CG12" s="439"/>
      <c r="CH12" s="303">
        <v>30</v>
      </c>
      <c r="CI12" s="393">
        <v>28</v>
      </c>
      <c r="CJ12" s="303">
        <v>40</v>
      </c>
      <c r="CK12" s="393">
        <v>40</v>
      </c>
      <c r="CL12" s="303">
        <v>0</v>
      </c>
      <c r="CM12" s="393">
        <v>0</v>
      </c>
      <c r="CN12" s="303"/>
      <c r="CO12" s="303"/>
      <c r="CP12" s="393" t="s">
        <v>744</v>
      </c>
      <c r="CQ12" s="303" t="s">
        <v>389</v>
      </c>
      <c r="CR12" s="393" t="s">
        <v>744</v>
      </c>
      <c r="CS12" s="393" t="s">
        <v>744</v>
      </c>
      <c r="CT12" s="303" t="s">
        <v>389</v>
      </c>
      <c r="CU12" s="393" t="s">
        <v>744</v>
      </c>
      <c r="CV12" s="303" t="s">
        <v>744</v>
      </c>
      <c r="CW12" s="303" t="s">
        <v>744</v>
      </c>
      <c r="CX12" s="303" t="s">
        <v>744</v>
      </c>
      <c r="CY12" s="303" t="s">
        <v>744</v>
      </c>
      <c r="CZ12" s="303" t="s">
        <v>744</v>
      </c>
      <c r="DA12" s="303" t="s">
        <v>744</v>
      </c>
      <c r="DB12" s="303" t="s">
        <v>744</v>
      </c>
      <c r="DC12" s="303" t="s">
        <v>744</v>
      </c>
      <c r="DD12" s="303" t="s">
        <v>744</v>
      </c>
      <c r="DE12" s="303" t="s">
        <v>744</v>
      </c>
      <c r="DF12" s="303" t="s">
        <v>744</v>
      </c>
      <c r="DG12" s="393" t="s">
        <v>744</v>
      </c>
      <c r="DH12" s="303" t="s">
        <v>744</v>
      </c>
      <c r="DI12" s="303" t="s">
        <v>744</v>
      </c>
      <c r="DJ12" s="393" t="s">
        <v>744</v>
      </c>
      <c r="DK12" s="303" t="s">
        <v>744</v>
      </c>
      <c r="DL12" s="303" t="s">
        <v>744</v>
      </c>
      <c r="DM12" s="303" t="s">
        <v>744</v>
      </c>
      <c r="DN12" s="303" t="s">
        <v>744</v>
      </c>
      <c r="DO12" s="303" t="s">
        <v>744</v>
      </c>
      <c r="DP12" s="303" t="s">
        <v>744</v>
      </c>
      <c r="DQ12" s="303" t="s">
        <v>744</v>
      </c>
      <c r="DR12" s="303" t="s">
        <v>744</v>
      </c>
      <c r="DS12" s="303" t="s">
        <v>744</v>
      </c>
      <c r="DT12" s="303" t="s">
        <v>744</v>
      </c>
      <c r="DU12" s="303" t="s">
        <v>744</v>
      </c>
      <c r="DV12" s="393" t="s">
        <v>744</v>
      </c>
      <c r="DW12" s="303" t="s">
        <v>744</v>
      </c>
      <c r="DX12" s="303" t="s">
        <v>744</v>
      </c>
      <c r="DY12" s="393" t="s">
        <v>744</v>
      </c>
      <c r="DZ12" s="303" t="s">
        <v>744</v>
      </c>
      <c r="EA12" s="303" t="s">
        <v>744</v>
      </c>
      <c r="EB12" s="303" t="s">
        <v>744</v>
      </c>
      <c r="EC12" s="303" t="s">
        <v>744</v>
      </c>
      <c r="ED12" s="303" t="s">
        <v>744</v>
      </c>
      <c r="EE12" s="303" t="s">
        <v>744</v>
      </c>
      <c r="EF12" s="303" t="s">
        <v>744</v>
      </c>
      <c r="EG12" s="303" t="s">
        <v>744</v>
      </c>
      <c r="EH12" s="303" t="s">
        <v>744</v>
      </c>
      <c r="EI12" s="303" t="s">
        <v>744</v>
      </c>
      <c r="EJ12" s="303" t="s">
        <v>744</v>
      </c>
      <c r="EK12" s="393" t="s">
        <v>744</v>
      </c>
      <c r="EL12" s="303" t="s">
        <v>744</v>
      </c>
      <c r="EM12" s="303" t="s">
        <v>744</v>
      </c>
      <c r="EN12" s="393" t="s">
        <v>744</v>
      </c>
      <c r="EO12" s="303">
        <v>3</v>
      </c>
      <c r="EP12" s="303">
        <v>5238.5294117647063</v>
      </c>
      <c r="EQ12" s="303">
        <v>41.470588235294109</v>
      </c>
      <c r="ER12" s="303">
        <v>43.588235294117645</v>
      </c>
      <c r="ES12" s="303">
        <v>0</v>
      </c>
      <c r="ET12" s="303">
        <v>0</v>
      </c>
      <c r="EU12" s="303">
        <v>0</v>
      </c>
      <c r="EV12" s="303">
        <v>0</v>
      </c>
      <c r="EW12" s="303">
        <v>52.941176470588239</v>
      </c>
      <c r="EX12" s="303">
        <v>0</v>
      </c>
      <c r="EY12" s="303">
        <v>5100.5294117647063</v>
      </c>
      <c r="EZ12" s="303">
        <v>0</v>
      </c>
      <c r="FA12" s="393">
        <v>41.470588235294109</v>
      </c>
      <c r="FB12" s="303">
        <v>1746.1764705882354</v>
      </c>
      <c r="FC12" s="303">
        <v>1700.1764705882354</v>
      </c>
      <c r="FD12" s="303">
        <v>0</v>
      </c>
      <c r="FE12" s="393">
        <v>2.6343271012295721E-2</v>
      </c>
      <c r="FF12" s="303">
        <v>1</v>
      </c>
      <c r="FG12" s="303">
        <v>1746.1764705882354</v>
      </c>
      <c r="FH12" s="303">
        <v>13.823529411764708</v>
      </c>
      <c r="FI12" s="303">
        <v>14.529411764705882</v>
      </c>
      <c r="FJ12" s="303">
        <v>0</v>
      </c>
      <c r="FK12" s="303">
        <v>0</v>
      </c>
      <c r="FL12" s="303">
        <v>0</v>
      </c>
      <c r="FM12" s="303">
        <v>0</v>
      </c>
      <c r="FN12" s="303">
        <v>17.647058823529413</v>
      </c>
      <c r="FO12" s="303">
        <v>0</v>
      </c>
      <c r="FP12" s="303">
        <v>1700.1764705882354</v>
      </c>
      <c r="FQ12" s="303">
        <v>0</v>
      </c>
      <c r="FR12" s="393">
        <v>13.823529411764708</v>
      </c>
      <c r="FS12" s="303">
        <v>1746.1764705882354</v>
      </c>
      <c r="FT12" s="303">
        <v>1700.1764705882354</v>
      </c>
      <c r="FU12" s="303">
        <v>0</v>
      </c>
      <c r="FV12" s="393">
        <v>2.6343271012295721E-2</v>
      </c>
      <c r="FW12" s="303">
        <v>4</v>
      </c>
      <c r="FX12" s="303">
        <v>6984.7058823529414</v>
      </c>
      <c r="FY12" s="303">
        <v>55.294117647058819</v>
      </c>
      <c r="FZ12" s="303">
        <v>58.117647058823529</v>
      </c>
      <c r="GA12" s="303">
        <v>0</v>
      </c>
      <c r="GB12" s="303">
        <v>0</v>
      </c>
      <c r="GC12" s="303">
        <v>0</v>
      </c>
      <c r="GD12" s="303">
        <v>0</v>
      </c>
      <c r="GE12" s="303">
        <v>70.588235294117652</v>
      </c>
      <c r="GF12" s="303">
        <v>0</v>
      </c>
      <c r="GG12" s="303">
        <v>6800.7058823529414</v>
      </c>
      <c r="GH12" s="303">
        <v>0</v>
      </c>
      <c r="GI12" s="393">
        <v>55.294117647058819</v>
      </c>
      <c r="GJ12" s="303">
        <v>1746.1764705882354</v>
      </c>
      <c r="GK12" s="303">
        <v>1700.1764705882354</v>
      </c>
      <c r="GL12" s="303">
        <v>0</v>
      </c>
      <c r="GM12" s="393">
        <v>2.6343271012295721E-2</v>
      </c>
      <c r="GN12" s="303">
        <v>13</v>
      </c>
      <c r="GO12" s="303">
        <v>22908.294117647059</v>
      </c>
      <c r="GP12" s="303">
        <v>179.70588235294119</v>
      </c>
      <c r="GQ12" s="303">
        <v>188.88235294117649</v>
      </c>
      <c r="GR12" s="303">
        <v>0</v>
      </c>
      <c r="GS12" s="303">
        <v>0</v>
      </c>
      <c r="GT12" s="303">
        <v>0</v>
      </c>
      <c r="GU12" s="303">
        <v>0</v>
      </c>
      <c r="GV12" s="303">
        <v>229.4117647058824</v>
      </c>
      <c r="GW12" s="303">
        <v>0</v>
      </c>
      <c r="GX12" s="303">
        <v>22310.294117647063</v>
      </c>
      <c r="GY12" s="303">
        <v>0</v>
      </c>
      <c r="GZ12" s="393">
        <v>179.70588235294119</v>
      </c>
      <c r="HA12" s="303">
        <v>1762.1764705882354</v>
      </c>
      <c r="HB12" s="303">
        <v>1716.1764705882354</v>
      </c>
      <c r="HC12" s="303">
        <v>0</v>
      </c>
      <c r="HD12" s="393">
        <v>2.6104082518276228E-2</v>
      </c>
      <c r="HE12" s="303" t="s">
        <v>744</v>
      </c>
      <c r="HF12" s="303" t="s">
        <v>744</v>
      </c>
      <c r="HG12" s="303" t="s">
        <v>744</v>
      </c>
      <c r="HH12" s="303" t="s">
        <v>744</v>
      </c>
      <c r="HI12" s="303" t="s">
        <v>744</v>
      </c>
      <c r="HJ12" s="303" t="s">
        <v>744</v>
      </c>
      <c r="HK12" s="303" t="s">
        <v>744</v>
      </c>
      <c r="HL12" s="303" t="s">
        <v>744</v>
      </c>
      <c r="HM12" s="303" t="s">
        <v>744</v>
      </c>
      <c r="HN12" s="303" t="s">
        <v>744</v>
      </c>
      <c r="HO12" s="303" t="s">
        <v>744</v>
      </c>
      <c r="HP12" s="303" t="s">
        <v>744</v>
      </c>
      <c r="HQ12" s="393" t="s">
        <v>744</v>
      </c>
      <c r="HR12" s="303" t="s">
        <v>744</v>
      </c>
      <c r="HS12" s="303" t="s">
        <v>744</v>
      </c>
      <c r="HT12" s="303" t="s">
        <v>744</v>
      </c>
      <c r="HU12" s="393" t="s">
        <v>744</v>
      </c>
      <c r="HV12" s="303">
        <v>13</v>
      </c>
      <c r="HW12" s="303">
        <v>22908.294117647059</v>
      </c>
      <c r="HX12" s="303">
        <v>179.70588235294119</v>
      </c>
      <c r="HY12" s="303">
        <v>188.88235294117649</v>
      </c>
      <c r="HZ12" s="303">
        <v>0</v>
      </c>
      <c r="IA12" s="303">
        <v>0</v>
      </c>
      <c r="IB12" s="303">
        <v>0</v>
      </c>
      <c r="IC12" s="303">
        <v>0</v>
      </c>
      <c r="ID12" s="303">
        <v>229.4117647058824</v>
      </c>
      <c r="IE12" s="303">
        <v>0</v>
      </c>
      <c r="IF12" s="303">
        <v>22310.294117647063</v>
      </c>
      <c r="IG12" s="303">
        <v>0</v>
      </c>
      <c r="IH12" s="393">
        <v>179.70588235294119</v>
      </c>
      <c r="II12" s="303">
        <v>1762.1764705882354</v>
      </c>
      <c r="IJ12" s="303">
        <v>1716.1764705882356</v>
      </c>
      <c r="IK12" s="303">
        <v>0</v>
      </c>
      <c r="IL12" s="393">
        <v>2.6104082518276117E-2</v>
      </c>
      <c r="IM12" s="303"/>
      <c r="IN12" s="303">
        <v>1759.1764705882354</v>
      </c>
      <c r="IO12" s="303">
        <v>1713.1764705882356</v>
      </c>
      <c r="IP12" s="393">
        <v>2.614859894335575E-2</v>
      </c>
      <c r="IQ12" s="303">
        <v>1746.1764705882354</v>
      </c>
      <c r="IR12" s="303">
        <v>1700.1764705882354</v>
      </c>
      <c r="IS12" s="393">
        <v>2.6343271012295721E-2</v>
      </c>
      <c r="IT12" s="303">
        <v>1758.4117647058824</v>
      </c>
      <c r="IU12" s="303">
        <v>1712.4117647058827</v>
      </c>
      <c r="IV12" s="393">
        <v>2.6159970561669854E-2</v>
      </c>
      <c r="IW12" s="735"/>
      <c r="IX12" s="303"/>
      <c r="IY12" s="396" t="s">
        <v>362</v>
      </c>
      <c r="IZ12" s="396" t="s">
        <v>363</v>
      </c>
      <c r="JA12" s="396" t="s">
        <v>354</v>
      </c>
      <c r="JB12" s="396">
        <v>20</v>
      </c>
      <c r="JC12" s="396" t="s">
        <v>12</v>
      </c>
      <c r="JD12" s="396" t="s">
        <v>232</v>
      </c>
      <c r="JE12" s="396" t="s">
        <v>9</v>
      </c>
      <c r="JF12" s="396" t="s">
        <v>232</v>
      </c>
      <c r="JG12" s="396" t="s">
        <v>358</v>
      </c>
    </row>
    <row r="13" spans="1:267" customFormat="1">
      <c r="A13">
        <v>11</v>
      </c>
      <c r="B13">
        <v>1</v>
      </c>
      <c r="F13">
        <v>700</v>
      </c>
      <c r="G13">
        <v>43</v>
      </c>
      <c r="H13">
        <v>0</v>
      </c>
      <c r="I13">
        <v>1</v>
      </c>
      <c r="J13">
        <v>1</v>
      </c>
      <c r="K13">
        <v>0</v>
      </c>
      <c r="L13" t="s">
        <v>362</v>
      </c>
      <c r="M13">
        <v>0</v>
      </c>
      <c r="N13">
        <v>0</v>
      </c>
      <c r="O13">
        <v>0</v>
      </c>
      <c r="P13">
        <v>0</v>
      </c>
      <c r="Q13">
        <v>0</v>
      </c>
      <c r="R13">
        <v>0</v>
      </c>
      <c r="S13">
        <v>0</v>
      </c>
      <c r="T13" t="s">
        <v>745</v>
      </c>
      <c r="U13">
        <v>0</v>
      </c>
      <c r="V13">
        <v>0</v>
      </c>
      <c r="W13">
        <v>0</v>
      </c>
      <c r="X13">
        <v>1</v>
      </c>
      <c r="Y13">
        <v>8</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s="439"/>
      <c r="CH13" s="303" t="s">
        <v>744</v>
      </c>
      <c r="CI13" s="393" t="s">
        <v>744</v>
      </c>
      <c r="CJ13" s="303" t="s">
        <v>744</v>
      </c>
      <c r="CK13" s="393" t="s">
        <v>744</v>
      </c>
      <c r="CL13" s="303" t="s">
        <v>744</v>
      </c>
      <c r="CM13" s="393" t="s">
        <v>744</v>
      </c>
      <c r="CN13" s="303"/>
      <c r="CO13" s="303"/>
      <c r="CP13" s="393" t="s">
        <v>658</v>
      </c>
      <c r="CQ13" s="303" t="s">
        <v>744</v>
      </c>
      <c r="CR13" s="393" t="s">
        <v>744</v>
      </c>
      <c r="CS13" s="393" t="s">
        <v>658</v>
      </c>
      <c r="CT13" s="303" t="s">
        <v>744</v>
      </c>
      <c r="CU13" s="393" t="s">
        <v>744</v>
      </c>
      <c r="CV13" s="303" t="s">
        <v>744</v>
      </c>
      <c r="CW13" s="303" t="s">
        <v>744</v>
      </c>
      <c r="CX13" s="303" t="s">
        <v>744</v>
      </c>
      <c r="CY13" s="303" t="s">
        <v>744</v>
      </c>
      <c r="CZ13" s="303" t="s">
        <v>744</v>
      </c>
      <c r="DA13" s="303" t="s">
        <v>744</v>
      </c>
      <c r="DB13" s="303" t="s">
        <v>744</v>
      </c>
      <c r="DC13" s="303" t="s">
        <v>744</v>
      </c>
      <c r="DD13" s="303" t="s">
        <v>744</v>
      </c>
      <c r="DE13" s="303" t="s">
        <v>744</v>
      </c>
      <c r="DF13" s="303" t="s">
        <v>744</v>
      </c>
      <c r="DG13" s="393" t="s">
        <v>744</v>
      </c>
      <c r="DH13" s="303" t="s">
        <v>744</v>
      </c>
      <c r="DI13" s="303" t="s">
        <v>744</v>
      </c>
      <c r="DJ13" s="393" t="s">
        <v>744</v>
      </c>
      <c r="DK13" s="303" t="s">
        <v>744</v>
      </c>
      <c r="DL13" s="303" t="s">
        <v>744</v>
      </c>
      <c r="DM13" s="303" t="s">
        <v>744</v>
      </c>
      <c r="DN13" s="303" t="s">
        <v>744</v>
      </c>
      <c r="DO13" s="303" t="s">
        <v>744</v>
      </c>
      <c r="DP13" s="303" t="s">
        <v>744</v>
      </c>
      <c r="DQ13" s="303" t="s">
        <v>744</v>
      </c>
      <c r="DR13" s="303" t="s">
        <v>744</v>
      </c>
      <c r="DS13" s="303" t="s">
        <v>744</v>
      </c>
      <c r="DT13" s="303" t="s">
        <v>744</v>
      </c>
      <c r="DU13" s="303" t="s">
        <v>744</v>
      </c>
      <c r="DV13" s="393" t="s">
        <v>744</v>
      </c>
      <c r="DW13" s="303" t="s">
        <v>744</v>
      </c>
      <c r="DX13" s="303" t="s">
        <v>744</v>
      </c>
      <c r="DY13" s="393" t="s">
        <v>744</v>
      </c>
      <c r="DZ13" s="303" t="s">
        <v>744</v>
      </c>
      <c r="EA13" s="303" t="s">
        <v>744</v>
      </c>
      <c r="EB13" s="303" t="s">
        <v>744</v>
      </c>
      <c r="EC13" s="303" t="s">
        <v>744</v>
      </c>
      <c r="ED13" s="303" t="s">
        <v>744</v>
      </c>
      <c r="EE13" s="303" t="s">
        <v>744</v>
      </c>
      <c r="EF13" s="303" t="s">
        <v>744</v>
      </c>
      <c r="EG13" s="303" t="s">
        <v>744</v>
      </c>
      <c r="EH13" s="303" t="s">
        <v>744</v>
      </c>
      <c r="EI13" s="303" t="s">
        <v>744</v>
      </c>
      <c r="EJ13" s="303" t="s">
        <v>744</v>
      </c>
      <c r="EK13" s="393" t="s">
        <v>744</v>
      </c>
      <c r="EL13" s="303" t="s">
        <v>744</v>
      </c>
      <c r="EM13" s="303" t="s">
        <v>744</v>
      </c>
      <c r="EN13" s="393" t="s">
        <v>744</v>
      </c>
      <c r="EO13" s="303" t="s">
        <v>744</v>
      </c>
      <c r="EP13" s="303" t="s">
        <v>744</v>
      </c>
      <c r="EQ13" s="303" t="s">
        <v>744</v>
      </c>
      <c r="ER13" s="303" t="s">
        <v>744</v>
      </c>
      <c r="ES13" s="303" t="s">
        <v>744</v>
      </c>
      <c r="ET13" s="303" t="s">
        <v>744</v>
      </c>
      <c r="EU13" s="303" t="s">
        <v>744</v>
      </c>
      <c r="EV13" s="303" t="s">
        <v>744</v>
      </c>
      <c r="EW13" s="303" t="s">
        <v>744</v>
      </c>
      <c r="EX13" s="303" t="s">
        <v>744</v>
      </c>
      <c r="EY13" s="303" t="s">
        <v>744</v>
      </c>
      <c r="EZ13" s="303" t="s">
        <v>744</v>
      </c>
      <c r="FA13" s="393" t="s">
        <v>744</v>
      </c>
      <c r="FB13" s="303" t="s">
        <v>744</v>
      </c>
      <c r="FC13" s="303" t="s">
        <v>744</v>
      </c>
      <c r="FD13" s="303" t="s">
        <v>744</v>
      </c>
      <c r="FE13" s="393" t="s">
        <v>744</v>
      </c>
      <c r="FF13" s="303" t="s">
        <v>744</v>
      </c>
      <c r="FG13" s="303" t="s">
        <v>744</v>
      </c>
      <c r="FH13" s="303" t="s">
        <v>744</v>
      </c>
      <c r="FI13" s="303" t="s">
        <v>744</v>
      </c>
      <c r="FJ13" s="303" t="s">
        <v>744</v>
      </c>
      <c r="FK13" s="303" t="s">
        <v>744</v>
      </c>
      <c r="FL13" s="303" t="s">
        <v>744</v>
      </c>
      <c r="FM13" s="303" t="s">
        <v>744</v>
      </c>
      <c r="FN13" s="303" t="s">
        <v>744</v>
      </c>
      <c r="FO13" s="303" t="s">
        <v>744</v>
      </c>
      <c r="FP13" s="303" t="s">
        <v>744</v>
      </c>
      <c r="FQ13" s="303" t="s">
        <v>744</v>
      </c>
      <c r="FR13" s="393" t="s">
        <v>744</v>
      </c>
      <c r="FS13" s="303" t="s">
        <v>744</v>
      </c>
      <c r="FT13" s="303" t="s">
        <v>744</v>
      </c>
      <c r="FU13" s="303" t="s">
        <v>744</v>
      </c>
      <c r="FV13" s="393" t="s">
        <v>744</v>
      </c>
      <c r="FW13" s="303" t="s">
        <v>744</v>
      </c>
      <c r="FX13" s="303" t="s">
        <v>744</v>
      </c>
      <c r="FY13" s="303" t="s">
        <v>744</v>
      </c>
      <c r="FZ13" s="303" t="s">
        <v>744</v>
      </c>
      <c r="GA13" s="303" t="s">
        <v>744</v>
      </c>
      <c r="GB13" s="303" t="s">
        <v>744</v>
      </c>
      <c r="GC13" s="303" t="s">
        <v>744</v>
      </c>
      <c r="GD13" s="303" t="s">
        <v>744</v>
      </c>
      <c r="GE13" s="303" t="s">
        <v>744</v>
      </c>
      <c r="GF13" s="303" t="s">
        <v>744</v>
      </c>
      <c r="GG13" s="303" t="s">
        <v>744</v>
      </c>
      <c r="GH13" s="303" t="s">
        <v>744</v>
      </c>
      <c r="GI13" s="393" t="s">
        <v>744</v>
      </c>
      <c r="GJ13" s="303" t="s">
        <v>744</v>
      </c>
      <c r="GK13" s="303" t="s">
        <v>744</v>
      </c>
      <c r="GL13" s="303" t="s">
        <v>744</v>
      </c>
      <c r="GM13" s="393" t="s">
        <v>744</v>
      </c>
      <c r="GN13" s="303" t="s">
        <v>744</v>
      </c>
      <c r="GO13" s="303" t="s">
        <v>744</v>
      </c>
      <c r="GP13" s="303" t="s">
        <v>744</v>
      </c>
      <c r="GQ13" s="303" t="s">
        <v>744</v>
      </c>
      <c r="GR13" s="303" t="s">
        <v>744</v>
      </c>
      <c r="GS13" s="303" t="s">
        <v>744</v>
      </c>
      <c r="GT13" s="303" t="s">
        <v>744</v>
      </c>
      <c r="GU13" s="303" t="s">
        <v>744</v>
      </c>
      <c r="GV13" s="303" t="s">
        <v>744</v>
      </c>
      <c r="GW13" s="303" t="s">
        <v>744</v>
      </c>
      <c r="GX13" s="303" t="s">
        <v>744</v>
      </c>
      <c r="GY13" s="303" t="s">
        <v>744</v>
      </c>
      <c r="GZ13" s="393" t="s">
        <v>744</v>
      </c>
      <c r="HA13" s="303" t="s">
        <v>744</v>
      </c>
      <c r="HB13" s="303" t="s">
        <v>744</v>
      </c>
      <c r="HC13" s="303" t="s">
        <v>744</v>
      </c>
      <c r="HD13" s="393" t="s">
        <v>744</v>
      </c>
      <c r="HE13" s="303" t="s">
        <v>744</v>
      </c>
      <c r="HF13" s="303" t="s">
        <v>744</v>
      </c>
      <c r="HG13" s="303" t="s">
        <v>744</v>
      </c>
      <c r="HH13" s="303" t="s">
        <v>744</v>
      </c>
      <c r="HI13" s="303" t="s">
        <v>744</v>
      </c>
      <c r="HJ13" s="303" t="s">
        <v>744</v>
      </c>
      <c r="HK13" s="303" t="s">
        <v>744</v>
      </c>
      <c r="HL13" s="303" t="s">
        <v>744</v>
      </c>
      <c r="HM13" s="303" t="s">
        <v>744</v>
      </c>
      <c r="HN13" s="303" t="s">
        <v>744</v>
      </c>
      <c r="HO13" s="303" t="s">
        <v>744</v>
      </c>
      <c r="HP13" s="303" t="s">
        <v>744</v>
      </c>
      <c r="HQ13" s="393" t="s">
        <v>744</v>
      </c>
      <c r="HR13" s="303" t="s">
        <v>744</v>
      </c>
      <c r="HS13" s="303" t="s">
        <v>744</v>
      </c>
      <c r="HT13" s="303" t="s">
        <v>744</v>
      </c>
      <c r="HU13" s="393" t="s">
        <v>744</v>
      </c>
      <c r="HV13" s="303" t="s">
        <v>744</v>
      </c>
      <c r="HW13" s="303" t="s">
        <v>744</v>
      </c>
      <c r="HX13" s="303" t="s">
        <v>744</v>
      </c>
      <c r="HY13" s="303" t="s">
        <v>744</v>
      </c>
      <c r="HZ13" s="303" t="s">
        <v>744</v>
      </c>
      <c r="IA13" s="303" t="s">
        <v>744</v>
      </c>
      <c r="IB13" s="303" t="s">
        <v>744</v>
      </c>
      <c r="IC13" s="303" t="s">
        <v>744</v>
      </c>
      <c r="ID13" s="303" t="s">
        <v>744</v>
      </c>
      <c r="IE13" s="303" t="s">
        <v>744</v>
      </c>
      <c r="IF13" s="303" t="s">
        <v>744</v>
      </c>
      <c r="IG13" s="303" t="s">
        <v>744</v>
      </c>
      <c r="IH13" s="393" t="s">
        <v>744</v>
      </c>
      <c r="II13" s="303" t="s">
        <v>744</v>
      </c>
      <c r="IJ13" s="303" t="s">
        <v>744</v>
      </c>
      <c r="IK13" s="303" t="s">
        <v>744</v>
      </c>
      <c r="IL13" s="393" t="s">
        <v>744</v>
      </c>
      <c r="IM13" s="303"/>
      <c r="IN13" s="303" t="s">
        <v>744</v>
      </c>
      <c r="IO13" s="303" t="s">
        <v>744</v>
      </c>
      <c r="IP13" s="393" t="s">
        <v>744</v>
      </c>
      <c r="IQ13" s="303" t="s">
        <v>744</v>
      </c>
      <c r="IR13" s="303" t="s">
        <v>744</v>
      </c>
      <c r="IS13" s="393" t="s">
        <v>744</v>
      </c>
      <c r="IT13" s="303" t="s">
        <v>744</v>
      </c>
      <c r="IU13" s="303" t="s">
        <v>744</v>
      </c>
      <c r="IV13" s="393" t="s">
        <v>495</v>
      </c>
      <c r="IW13" s="735"/>
      <c r="IX13" s="303"/>
      <c r="IY13" s="396" t="s">
        <v>362</v>
      </c>
      <c r="IZ13" s="396" t="s">
        <v>363</v>
      </c>
      <c r="JA13" s="396" t="s">
        <v>354</v>
      </c>
      <c r="JB13" s="396">
        <v>9</v>
      </c>
      <c r="JC13" s="396" t="s">
        <v>11</v>
      </c>
      <c r="JD13" s="396" t="s">
        <v>232</v>
      </c>
      <c r="JE13" s="396" t="s">
        <v>9</v>
      </c>
      <c r="JF13" s="396" t="s">
        <v>232</v>
      </c>
      <c r="JG13" s="396" t="s">
        <v>358</v>
      </c>
    </row>
    <row r="14" spans="1:267" customFormat="1">
      <c r="A14">
        <v>12</v>
      </c>
      <c r="B14">
        <v>1</v>
      </c>
      <c r="F14">
        <v>700</v>
      </c>
      <c r="G14">
        <v>41</v>
      </c>
      <c r="H14">
        <v>1</v>
      </c>
      <c r="I14">
        <v>0</v>
      </c>
      <c r="J14">
        <v>1</v>
      </c>
      <c r="K14">
        <v>0</v>
      </c>
      <c r="L14" t="s">
        <v>362</v>
      </c>
      <c r="M14">
        <v>0</v>
      </c>
      <c r="N14">
        <v>0</v>
      </c>
      <c r="O14">
        <v>0</v>
      </c>
      <c r="P14">
        <v>0</v>
      </c>
      <c r="Q14">
        <v>0</v>
      </c>
      <c r="R14">
        <v>0</v>
      </c>
      <c r="S14">
        <v>0</v>
      </c>
      <c r="T14" t="s">
        <v>745</v>
      </c>
      <c r="U14">
        <v>0</v>
      </c>
      <c r="V14">
        <v>0</v>
      </c>
      <c r="W14">
        <v>0</v>
      </c>
      <c r="X14">
        <v>0</v>
      </c>
      <c r="Y14">
        <v>3</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s="439"/>
      <c r="CH14" s="303" t="s">
        <v>744</v>
      </c>
      <c r="CI14" s="393" t="s">
        <v>744</v>
      </c>
      <c r="CJ14" s="303" t="s">
        <v>744</v>
      </c>
      <c r="CK14" s="393" t="s">
        <v>744</v>
      </c>
      <c r="CL14" s="303" t="s">
        <v>744</v>
      </c>
      <c r="CM14" s="393" t="s">
        <v>744</v>
      </c>
      <c r="CN14" s="303"/>
      <c r="CO14" s="303"/>
      <c r="CP14" s="393" t="s">
        <v>658</v>
      </c>
      <c r="CQ14" s="303" t="s">
        <v>744</v>
      </c>
      <c r="CR14" s="393" t="s">
        <v>744</v>
      </c>
      <c r="CS14" s="393" t="s">
        <v>658</v>
      </c>
      <c r="CT14" s="303" t="s">
        <v>744</v>
      </c>
      <c r="CU14" s="393" t="s">
        <v>744</v>
      </c>
      <c r="CV14" s="303" t="s">
        <v>744</v>
      </c>
      <c r="CW14" s="303" t="s">
        <v>744</v>
      </c>
      <c r="CX14" s="303" t="s">
        <v>744</v>
      </c>
      <c r="CY14" s="303" t="s">
        <v>744</v>
      </c>
      <c r="CZ14" s="303" t="s">
        <v>744</v>
      </c>
      <c r="DA14" s="303" t="s">
        <v>744</v>
      </c>
      <c r="DB14" s="303" t="s">
        <v>744</v>
      </c>
      <c r="DC14" s="303" t="s">
        <v>744</v>
      </c>
      <c r="DD14" s="303" t="s">
        <v>744</v>
      </c>
      <c r="DE14" s="303" t="s">
        <v>744</v>
      </c>
      <c r="DF14" s="303" t="s">
        <v>744</v>
      </c>
      <c r="DG14" s="393" t="s">
        <v>744</v>
      </c>
      <c r="DH14" s="303" t="s">
        <v>744</v>
      </c>
      <c r="DI14" s="303" t="s">
        <v>744</v>
      </c>
      <c r="DJ14" s="393" t="s">
        <v>744</v>
      </c>
      <c r="DK14" s="303" t="s">
        <v>744</v>
      </c>
      <c r="DL14" s="303" t="s">
        <v>744</v>
      </c>
      <c r="DM14" s="303" t="s">
        <v>744</v>
      </c>
      <c r="DN14" s="303" t="s">
        <v>744</v>
      </c>
      <c r="DO14" s="303" t="s">
        <v>744</v>
      </c>
      <c r="DP14" s="303" t="s">
        <v>744</v>
      </c>
      <c r="DQ14" s="303" t="s">
        <v>744</v>
      </c>
      <c r="DR14" s="303" t="s">
        <v>744</v>
      </c>
      <c r="DS14" s="303" t="s">
        <v>744</v>
      </c>
      <c r="DT14" s="303" t="s">
        <v>744</v>
      </c>
      <c r="DU14" s="303" t="s">
        <v>744</v>
      </c>
      <c r="DV14" s="393" t="s">
        <v>744</v>
      </c>
      <c r="DW14" s="303" t="s">
        <v>744</v>
      </c>
      <c r="DX14" s="303" t="s">
        <v>744</v>
      </c>
      <c r="DY14" s="393" t="s">
        <v>744</v>
      </c>
      <c r="DZ14" s="303" t="s">
        <v>744</v>
      </c>
      <c r="EA14" s="303" t="s">
        <v>744</v>
      </c>
      <c r="EB14" s="303" t="s">
        <v>744</v>
      </c>
      <c r="EC14" s="303" t="s">
        <v>744</v>
      </c>
      <c r="ED14" s="303" t="s">
        <v>744</v>
      </c>
      <c r="EE14" s="303" t="s">
        <v>744</v>
      </c>
      <c r="EF14" s="303" t="s">
        <v>744</v>
      </c>
      <c r="EG14" s="303" t="s">
        <v>744</v>
      </c>
      <c r="EH14" s="303" t="s">
        <v>744</v>
      </c>
      <c r="EI14" s="303" t="s">
        <v>744</v>
      </c>
      <c r="EJ14" s="303" t="s">
        <v>744</v>
      </c>
      <c r="EK14" s="393" t="s">
        <v>744</v>
      </c>
      <c r="EL14" s="303" t="s">
        <v>744</v>
      </c>
      <c r="EM14" s="303" t="s">
        <v>744</v>
      </c>
      <c r="EN14" s="393" t="s">
        <v>744</v>
      </c>
      <c r="EO14" s="303" t="s">
        <v>744</v>
      </c>
      <c r="EP14" s="303" t="s">
        <v>744</v>
      </c>
      <c r="EQ14" s="303" t="s">
        <v>744</v>
      </c>
      <c r="ER14" s="303" t="s">
        <v>744</v>
      </c>
      <c r="ES14" s="303" t="s">
        <v>744</v>
      </c>
      <c r="ET14" s="303" t="s">
        <v>744</v>
      </c>
      <c r="EU14" s="303" t="s">
        <v>744</v>
      </c>
      <c r="EV14" s="303" t="s">
        <v>744</v>
      </c>
      <c r="EW14" s="303" t="s">
        <v>744</v>
      </c>
      <c r="EX14" s="303" t="s">
        <v>744</v>
      </c>
      <c r="EY14" s="303" t="s">
        <v>744</v>
      </c>
      <c r="EZ14" s="303" t="s">
        <v>744</v>
      </c>
      <c r="FA14" s="393" t="s">
        <v>744</v>
      </c>
      <c r="FB14" s="303" t="s">
        <v>744</v>
      </c>
      <c r="FC14" s="303" t="s">
        <v>744</v>
      </c>
      <c r="FD14" s="303" t="s">
        <v>744</v>
      </c>
      <c r="FE14" s="393" t="s">
        <v>744</v>
      </c>
      <c r="FF14" s="303" t="s">
        <v>744</v>
      </c>
      <c r="FG14" s="303" t="s">
        <v>744</v>
      </c>
      <c r="FH14" s="303" t="s">
        <v>744</v>
      </c>
      <c r="FI14" s="303" t="s">
        <v>744</v>
      </c>
      <c r="FJ14" s="303" t="s">
        <v>744</v>
      </c>
      <c r="FK14" s="303" t="s">
        <v>744</v>
      </c>
      <c r="FL14" s="303" t="s">
        <v>744</v>
      </c>
      <c r="FM14" s="303" t="s">
        <v>744</v>
      </c>
      <c r="FN14" s="303" t="s">
        <v>744</v>
      </c>
      <c r="FO14" s="303" t="s">
        <v>744</v>
      </c>
      <c r="FP14" s="303" t="s">
        <v>744</v>
      </c>
      <c r="FQ14" s="303" t="s">
        <v>744</v>
      </c>
      <c r="FR14" s="393" t="s">
        <v>744</v>
      </c>
      <c r="FS14" s="303" t="s">
        <v>744</v>
      </c>
      <c r="FT14" s="303" t="s">
        <v>744</v>
      </c>
      <c r="FU14" s="303" t="s">
        <v>744</v>
      </c>
      <c r="FV14" s="393" t="s">
        <v>744</v>
      </c>
      <c r="FW14" s="303" t="s">
        <v>744</v>
      </c>
      <c r="FX14" s="303" t="s">
        <v>744</v>
      </c>
      <c r="FY14" s="303" t="s">
        <v>744</v>
      </c>
      <c r="FZ14" s="303" t="s">
        <v>744</v>
      </c>
      <c r="GA14" s="303" t="s">
        <v>744</v>
      </c>
      <c r="GB14" s="303" t="s">
        <v>744</v>
      </c>
      <c r="GC14" s="303" t="s">
        <v>744</v>
      </c>
      <c r="GD14" s="303" t="s">
        <v>744</v>
      </c>
      <c r="GE14" s="303" t="s">
        <v>744</v>
      </c>
      <c r="GF14" s="303" t="s">
        <v>744</v>
      </c>
      <c r="GG14" s="303" t="s">
        <v>744</v>
      </c>
      <c r="GH14" s="303" t="s">
        <v>744</v>
      </c>
      <c r="GI14" s="393" t="s">
        <v>744</v>
      </c>
      <c r="GJ14" s="303" t="s">
        <v>744</v>
      </c>
      <c r="GK14" s="303" t="s">
        <v>744</v>
      </c>
      <c r="GL14" s="303" t="s">
        <v>744</v>
      </c>
      <c r="GM14" s="393" t="s">
        <v>744</v>
      </c>
      <c r="GN14" s="303" t="s">
        <v>744</v>
      </c>
      <c r="GO14" s="303" t="s">
        <v>744</v>
      </c>
      <c r="GP14" s="303" t="s">
        <v>744</v>
      </c>
      <c r="GQ14" s="303" t="s">
        <v>744</v>
      </c>
      <c r="GR14" s="303" t="s">
        <v>744</v>
      </c>
      <c r="GS14" s="303" t="s">
        <v>744</v>
      </c>
      <c r="GT14" s="303" t="s">
        <v>744</v>
      </c>
      <c r="GU14" s="303" t="s">
        <v>744</v>
      </c>
      <c r="GV14" s="303" t="s">
        <v>744</v>
      </c>
      <c r="GW14" s="303" t="s">
        <v>744</v>
      </c>
      <c r="GX14" s="303" t="s">
        <v>744</v>
      </c>
      <c r="GY14" s="303" t="s">
        <v>744</v>
      </c>
      <c r="GZ14" s="393" t="s">
        <v>744</v>
      </c>
      <c r="HA14" s="303" t="s">
        <v>744</v>
      </c>
      <c r="HB14" s="303" t="s">
        <v>744</v>
      </c>
      <c r="HC14" s="303" t="s">
        <v>744</v>
      </c>
      <c r="HD14" s="393" t="s">
        <v>744</v>
      </c>
      <c r="HE14" s="303" t="s">
        <v>744</v>
      </c>
      <c r="HF14" s="303" t="s">
        <v>744</v>
      </c>
      <c r="HG14" s="303" t="s">
        <v>744</v>
      </c>
      <c r="HH14" s="303" t="s">
        <v>744</v>
      </c>
      <c r="HI14" s="303" t="s">
        <v>744</v>
      </c>
      <c r="HJ14" s="303" t="s">
        <v>744</v>
      </c>
      <c r="HK14" s="303" t="s">
        <v>744</v>
      </c>
      <c r="HL14" s="303" t="s">
        <v>744</v>
      </c>
      <c r="HM14" s="303" t="s">
        <v>744</v>
      </c>
      <c r="HN14" s="303" t="s">
        <v>744</v>
      </c>
      <c r="HO14" s="303" t="s">
        <v>744</v>
      </c>
      <c r="HP14" s="303" t="s">
        <v>744</v>
      </c>
      <c r="HQ14" s="393" t="s">
        <v>744</v>
      </c>
      <c r="HR14" s="303" t="s">
        <v>744</v>
      </c>
      <c r="HS14" s="303" t="s">
        <v>744</v>
      </c>
      <c r="HT14" s="303" t="s">
        <v>744</v>
      </c>
      <c r="HU14" s="393" t="s">
        <v>744</v>
      </c>
      <c r="HV14" s="303" t="s">
        <v>744</v>
      </c>
      <c r="HW14" s="303" t="s">
        <v>744</v>
      </c>
      <c r="HX14" s="303" t="s">
        <v>744</v>
      </c>
      <c r="HY14" s="303" t="s">
        <v>744</v>
      </c>
      <c r="HZ14" s="303" t="s">
        <v>744</v>
      </c>
      <c r="IA14" s="303" t="s">
        <v>744</v>
      </c>
      <c r="IB14" s="303" t="s">
        <v>744</v>
      </c>
      <c r="IC14" s="303" t="s">
        <v>744</v>
      </c>
      <c r="ID14" s="303" t="s">
        <v>744</v>
      </c>
      <c r="IE14" s="303" t="s">
        <v>744</v>
      </c>
      <c r="IF14" s="303" t="s">
        <v>744</v>
      </c>
      <c r="IG14" s="303" t="s">
        <v>744</v>
      </c>
      <c r="IH14" s="393" t="s">
        <v>744</v>
      </c>
      <c r="II14" s="303" t="s">
        <v>744</v>
      </c>
      <c r="IJ14" s="303" t="s">
        <v>744</v>
      </c>
      <c r="IK14" s="303" t="s">
        <v>744</v>
      </c>
      <c r="IL14" s="393" t="s">
        <v>744</v>
      </c>
      <c r="IM14" s="303"/>
      <c r="IN14" s="303" t="s">
        <v>744</v>
      </c>
      <c r="IO14" s="303" t="s">
        <v>744</v>
      </c>
      <c r="IP14" s="393" t="s">
        <v>744</v>
      </c>
      <c r="IQ14" s="303" t="s">
        <v>744</v>
      </c>
      <c r="IR14" s="303" t="s">
        <v>744</v>
      </c>
      <c r="IS14" s="393" t="s">
        <v>744</v>
      </c>
      <c r="IT14" s="303" t="s">
        <v>744</v>
      </c>
      <c r="IU14" s="303" t="s">
        <v>744</v>
      </c>
      <c r="IV14" s="393" t="s">
        <v>495</v>
      </c>
      <c r="IW14" s="735"/>
      <c r="IX14" s="303"/>
      <c r="IY14" s="396" t="s">
        <v>362</v>
      </c>
      <c r="IZ14" s="396" t="s">
        <v>363</v>
      </c>
      <c r="JA14" s="396" t="s">
        <v>354</v>
      </c>
      <c r="JB14" s="396">
        <v>3</v>
      </c>
      <c r="JC14" s="396" t="s">
        <v>11</v>
      </c>
      <c r="JD14" s="396" t="s">
        <v>232</v>
      </c>
      <c r="JE14" s="396" t="s">
        <v>9</v>
      </c>
      <c r="JF14" s="396" t="s">
        <v>232</v>
      </c>
      <c r="JG14" s="396" t="s">
        <v>358</v>
      </c>
    </row>
    <row r="15" spans="1:267" customFormat="1">
      <c r="A15">
        <v>13</v>
      </c>
      <c r="B15">
        <v>1</v>
      </c>
      <c r="F15">
        <v>700</v>
      </c>
      <c r="G15">
        <v>43</v>
      </c>
      <c r="H15">
        <v>1</v>
      </c>
      <c r="I15">
        <v>0</v>
      </c>
      <c r="J15">
        <v>1</v>
      </c>
      <c r="K15">
        <v>0</v>
      </c>
      <c r="L15" t="s">
        <v>362</v>
      </c>
      <c r="M15">
        <v>0</v>
      </c>
      <c r="N15">
        <v>35.799999999999997</v>
      </c>
      <c r="O15">
        <v>22.05</v>
      </c>
      <c r="P15">
        <v>40</v>
      </c>
      <c r="Q15">
        <v>40</v>
      </c>
      <c r="R15">
        <v>0</v>
      </c>
      <c r="S15">
        <v>0</v>
      </c>
      <c r="T15" t="s">
        <v>745</v>
      </c>
      <c r="U15">
        <v>0</v>
      </c>
      <c r="V15">
        <v>0</v>
      </c>
      <c r="W15">
        <v>1</v>
      </c>
      <c r="X15">
        <v>2</v>
      </c>
      <c r="Y15">
        <v>16</v>
      </c>
      <c r="Z15">
        <v>0</v>
      </c>
      <c r="AA15">
        <v>0</v>
      </c>
      <c r="AB15">
        <v>0</v>
      </c>
      <c r="AC15">
        <v>0</v>
      </c>
      <c r="AD15">
        <v>0</v>
      </c>
      <c r="AE15">
        <v>688</v>
      </c>
      <c r="AF15">
        <v>0</v>
      </c>
      <c r="AG15">
        <v>0</v>
      </c>
      <c r="AH15">
        <v>0</v>
      </c>
      <c r="AI15">
        <v>0</v>
      </c>
      <c r="AJ15">
        <v>24</v>
      </c>
      <c r="AK15">
        <v>1720</v>
      </c>
      <c r="AL15">
        <v>0</v>
      </c>
      <c r="AM15">
        <v>0</v>
      </c>
      <c r="AN15">
        <v>0</v>
      </c>
      <c r="AO15">
        <v>0</v>
      </c>
      <c r="AP15">
        <v>0</v>
      </c>
      <c r="AQ15">
        <v>0</v>
      </c>
      <c r="AR15">
        <v>0</v>
      </c>
      <c r="AS15">
        <v>0</v>
      </c>
      <c r="AT15">
        <v>0</v>
      </c>
      <c r="AU15">
        <v>0</v>
      </c>
      <c r="AV15">
        <v>0</v>
      </c>
      <c r="AW15">
        <v>160</v>
      </c>
      <c r="AX15">
        <v>0</v>
      </c>
      <c r="AY15">
        <v>0</v>
      </c>
      <c r="AZ15">
        <v>0</v>
      </c>
      <c r="BA15">
        <v>0</v>
      </c>
      <c r="BB15">
        <v>0</v>
      </c>
      <c r="BC15">
        <v>288</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8</v>
      </c>
      <c r="CD15">
        <v>16</v>
      </c>
      <c r="CE15">
        <v>833</v>
      </c>
      <c r="CF15">
        <v>0</v>
      </c>
      <c r="CG15" s="439"/>
      <c r="CH15" s="303">
        <v>35.799999999999997</v>
      </c>
      <c r="CI15" s="393">
        <v>22.05</v>
      </c>
      <c r="CJ15" s="303">
        <v>40</v>
      </c>
      <c r="CK15" s="393">
        <v>40</v>
      </c>
      <c r="CL15" s="303">
        <v>0</v>
      </c>
      <c r="CM15" s="393">
        <v>0</v>
      </c>
      <c r="CN15" s="303"/>
      <c r="CO15" s="303"/>
      <c r="CP15" s="393" t="s">
        <v>744</v>
      </c>
      <c r="CQ15" s="303" t="s">
        <v>744</v>
      </c>
      <c r="CR15" s="393" t="s">
        <v>389</v>
      </c>
      <c r="CS15" s="393" t="s">
        <v>744</v>
      </c>
      <c r="CT15" s="303" t="s">
        <v>744</v>
      </c>
      <c r="CU15" s="393" t="s">
        <v>389</v>
      </c>
      <c r="CV15" s="303" t="s">
        <v>744</v>
      </c>
      <c r="CW15" s="303" t="s">
        <v>744</v>
      </c>
      <c r="CX15" s="303" t="s">
        <v>744</v>
      </c>
      <c r="CY15" s="303" t="s">
        <v>744</v>
      </c>
      <c r="CZ15" s="303" t="s">
        <v>744</v>
      </c>
      <c r="DA15" s="303" t="s">
        <v>744</v>
      </c>
      <c r="DB15" s="303" t="s">
        <v>744</v>
      </c>
      <c r="DC15" s="303" t="s">
        <v>744</v>
      </c>
      <c r="DD15" s="303" t="s">
        <v>744</v>
      </c>
      <c r="DE15" s="303" t="s">
        <v>744</v>
      </c>
      <c r="DF15" s="303" t="s">
        <v>744</v>
      </c>
      <c r="DG15" s="393" t="s">
        <v>744</v>
      </c>
      <c r="DH15" s="303" t="s">
        <v>744</v>
      </c>
      <c r="DI15" s="303" t="s">
        <v>744</v>
      </c>
      <c r="DJ15" s="393" t="s">
        <v>744</v>
      </c>
      <c r="DK15" s="303" t="s">
        <v>744</v>
      </c>
      <c r="DL15" s="303" t="s">
        <v>744</v>
      </c>
      <c r="DM15" s="303" t="s">
        <v>744</v>
      </c>
      <c r="DN15" s="303" t="s">
        <v>744</v>
      </c>
      <c r="DO15" s="303" t="s">
        <v>744</v>
      </c>
      <c r="DP15" s="303" t="s">
        <v>744</v>
      </c>
      <c r="DQ15" s="303" t="s">
        <v>744</v>
      </c>
      <c r="DR15" s="303" t="s">
        <v>744</v>
      </c>
      <c r="DS15" s="303" t="s">
        <v>744</v>
      </c>
      <c r="DT15" s="303" t="s">
        <v>744</v>
      </c>
      <c r="DU15" s="303" t="s">
        <v>744</v>
      </c>
      <c r="DV15" s="393" t="s">
        <v>744</v>
      </c>
      <c r="DW15" s="303" t="s">
        <v>744</v>
      </c>
      <c r="DX15" s="303" t="s">
        <v>744</v>
      </c>
      <c r="DY15" s="393" t="s">
        <v>744</v>
      </c>
      <c r="DZ15" s="303" t="s">
        <v>744</v>
      </c>
      <c r="EA15" s="303" t="s">
        <v>744</v>
      </c>
      <c r="EB15" s="303" t="s">
        <v>744</v>
      </c>
      <c r="EC15" s="303" t="s">
        <v>744</v>
      </c>
      <c r="ED15" s="303" t="s">
        <v>744</v>
      </c>
      <c r="EE15" s="303" t="s">
        <v>744</v>
      </c>
      <c r="EF15" s="303" t="s">
        <v>744</v>
      </c>
      <c r="EG15" s="303" t="s">
        <v>744</v>
      </c>
      <c r="EH15" s="303" t="s">
        <v>744</v>
      </c>
      <c r="EI15" s="303" t="s">
        <v>744</v>
      </c>
      <c r="EJ15" s="303" t="s">
        <v>744</v>
      </c>
      <c r="EK15" s="393" t="s">
        <v>744</v>
      </c>
      <c r="EL15" s="303" t="s">
        <v>744</v>
      </c>
      <c r="EM15" s="303" t="s">
        <v>744</v>
      </c>
      <c r="EN15" s="393" t="s">
        <v>744</v>
      </c>
      <c r="EO15" s="303">
        <v>1</v>
      </c>
      <c r="EP15" s="303">
        <v>1713.6</v>
      </c>
      <c r="EQ15" s="303">
        <v>0</v>
      </c>
      <c r="ER15" s="303">
        <v>0</v>
      </c>
      <c r="ES15" s="303">
        <v>0</v>
      </c>
      <c r="ET15" s="303">
        <v>0</v>
      </c>
      <c r="EU15" s="303">
        <v>0</v>
      </c>
      <c r="EV15" s="303">
        <v>0</v>
      </c>
      <c r="EW15" s="303">
        <v>0</v>
      </c>
      <c r="EX15" s="303">
        <v>0</v>
      </c>
      <c r="EY15" s="303">
        <v>1713.6</v>
      </c>
      <c r="EZ15" s="303">
        <v>8</v>
      </c>
      <c r="FA15" s="393">
        <v>0</v>
      </c>
      <c r="FB15" s="303">
        <v>1713.6</v>
      </c>
      <c r="FC15" s="303">
        <v>1713.6</v>
      </c>
      <c r="FD15" s="303">
        <v>8</v>
      </c>
      <c r="FE15" s="393">
        <v>0</v>
      </c>
      <c r="FF15" s="303">
        <v>2</v>
      </c>
      <c r="FG15" s="303">
        <v>3427.2</v>
      </c>
      <c r="FH15" s="303">
        <v>0</v>
      </c>
      <c r="FI15" s="303">
        <v>24</v>
      </c>
      <c r="FJ15" s="303">
        <v>0</v>
      </c>
      <c r="FK15" s="303">
        <v>0</v>
      </c>
      <c r="FL15" s="303">
        <v>0</v>
      </c>
      <c r="FM15" s="303">
        <v>0</v>
      </c>
      <c r="FN15" s="303">
        <v>0</v>
      </c>
      <c r="FO15" s="303">
        <v>0</v>
      </c>
      <c r="FP15" s="303">
        <v>3403.2</v>
      </c>
      <c r="FQ15" s="303">
        <v>16</v>
      </c>
      <c r="FR15" s="393">
        <v>0</v>
      </c>
      <c r="FS15" s="303">
        <v>1713.6</v>
      </c>
      <c r="FT15" s="303">
        <v>1701.6</v>
      </c>
      <c r="FU15" s="303">
        <v>8</v>
      </c>
      <c r="FV15" s="393">
        <v>7.0028011204481544E-3</v>
      </c>
      <c r="FW15" s="303">
        <v>3</v>
      </c>
      <c r="FX15" s="303">
        <v>5140.7999999999993</v>
      </c>
      <c r="FY15" s="303">
        <v>0</v>
      </c>
      <c r="FZ15" s="303">
        <v>24</v>
      </c>
      <c r="GA15" s="303">
        <v>0</v>
      </c>
      <c r="GB15" s="303">
        <v>0</v>
      </c>
      <c r="GC15" s="303">
        <v>0</v>
      </c>
      <c r="GD15" s="303">
        <v>0</v>
      </c>
      <c r="GE15" s="303">
        <v>0</v>
      </c>
      <c r="GF15" s="303">
        <v>0</v>
      </c>
      <c r="GG15" s="303">
        <v>5116.7999999999993</v>
      </c>
      <c r="GH15" s="303">
        <v>24</v>
      </c>
      <c r="GI15" s="393">
        <v>0</v>
      </c>
      <c r="GJ15" s="303">
        <v>1713.5999999999997</v>
      </c>
      <c r="GK15" s="303">
        <v>1705.5999999999997</v>
      </c>
      <c r="GL15" s="303">
        <v>8</v>
      </c>
      <c r="GM15" s="393">
        <v>4.6685340802987696E-3</v>
      </c>
      <c r="GN15" s="303">
        <v>16</v>
      </c>
      <c r="GO15" s="303">
        <v>29177.599999999999</v>
      </c>
      <c r="GP15" s="303">
        <v>688</v>
      </c>
      <c r="GQ15" s="303">
        <v>1720</v>
      </c>
      <c r="GR15" s="303">
        <v>0</v>
      </c>
      <c r="GS15" s="303">
        <v>160</v>
      </c>
      <c r="GT15" s="303">
        <v>288</v>
      </c>
      <c r="GU15" s="303">
        <v>0</v>
      </c>
      <c r="GV15" s="303">
        <v>0</v>
      </c>
      <c r="GW15" s="303">
        <v>0</v>
      </c>
      <c r="GX15" s="303">
        <v>26321.599999999999</v>
      </c>
      <c r="GY15" s="303">
        <v>833</v>
      </c>
      <c r="GZ15" s="393">
        <v>0</v>
      </c>
      <c r="HA15" s="303">
        <v>1823.6</v>
      </c>
      <c r="HB15" s="303">
        <v>1645.1</v>
      </c>
      <c r="HC15" s="303">
        <v>52.0625</v>
      </c>
      <c r="HD15" s="393">
        <v>9.7883307742926084E-2</v>
      </c>
      <c r="HE15" s="303" t="s">
        <v>744</v>
      </c>
      <c r="HF15" s="303" t="s">
        <v>744</v>
      </c>
      <c r="HG15" s="303" t="s">
        <v>744</v>
      </c>
      <c r="HH15" s="303" t="s">
        <v>744</v>
      </c>
      <c r="HI15" s="303" t="s">
        <v>744</v>
      </c>
      <c r="HJ15" s="303" t="s">
        <v>744</v>
      </c>
      <c r="HK15" s="303" t="s">
        <v>744</v>
      </c>
      <c r="HL15" s="303" t="s">
        <v>744</v>
      </c>
      <c r="HM15" s="303" t="s">
        <v>744</v>
      </c>
      <c r="HN15" s="303" t="s">
        <v>744</v>
      </c>
      <c r="HO15" s="303" t="s">
        <v>744</v>
      </c>
      <c r="HP15" s="303" t="s">
        <v>744</v>
      </c>
      <c r="HQ15" s="393" t="s">
        <v>744</v>
      </c>
      <c r="HR15" s="303" t="s">
        <v>744</v>
      </c>
      <c r="HS15" s="303" t="s">
        <v>744</v>
      </c>
      <c r="HT15" s="303" t="s">
        <v>744</v>
      </c>
      <c r="HU15" s="393" t="s">
        <v>744</v>
      </c>
      <c r="HV15" s="303">
        <v>16</v>
      </c>
      <c r="HW15" s="303">
        <v>29177.599999999999</v>
      </c>
      <c r="HX15" s="303">
        <v>688</v>
      </c>
      <c r="HY15" s="303">
        <v>1720</v>
      </c>
      <c r="HZ15" s="303">
        <v>0</v>
      </c>
      <c r="IA15" s="303">
        <v>160</v>
      </c>
      <c r="IB15" s="303">
        <v>288</v>
      </c>
      <c r="IC15" s="303">
        <v>0</v>
      </c>
      <c r="ID15" s="303">
        <v>0</v>
      </c>
      <c r="IE15" s="303">
        <v>0</v>
      </c>
      <c r="IF15" s="303">
        <v>26321.599999999999</v>
      </c>
      <c r="IG15" s="303">
        <v>833</v>
      </c>
      <c r="IH15" s="393">
        <v>0</v>
      </c>
      <c r="II15" s="303">
        <v>1823.6</v>
      </c>
      <c r="IJ15" s="303">
        <v>1645.1</v>
      </c>
      <c r="IK15" s="303">
        <v>52.0625</v>
      </c>
      <c r="IL15" s="393">
        <v>9.7883307742926084E-2</v>
      </c>
      <c r="IM15" s="303"/>
      <c r="IN15" s="303">
        <v>1817.1294117647058</v>
      </c>
      <c r="IO15" s="303">
        <v>1649.1294117647058</v>
      </c>
      <c r="IP15" s="393">
        <v>9.2453514269435932E-2</v>
      </c>
      <c r="IQ15" s="303">
        <v>1713.6</v>
      </c>
      <c r="IR15" s="303">
        <v>1701.6</v>
      </c>
      <c r="IS15" s="393">
        <v>7.0028011204481544E-3</v>
      </c>
      <c r="IT15" s="303">
        <v>1806.231578947368</v>
      </c>
      <c r="IU15" s="303">
        <v>1654.6526315789472</v>
      </c>
      <c r="IV15" s="393">
        <v>8.3919996270222286E-2</v>
      </c>
      <c r="IW15" s="735"/>
      <c r="IX15" s="303"/>
      <c r="IY15" s="396" t="s">
        <v>362</v>
      </c>
      <c r="IZ15" s="396" t="s">
        <v>363</v>
      </c>
      <c r="JA15" s="396" t="s">
        <v>354</v>
      </c>
      <c r="JB15" s="396">
        <v>23</v>
      </c>
      <c r="JC15" s="396" t="s">
        <v>12</v>
      </c>
      <c r="JD15" s="396" t="s">
        <v>232</v>
      </c>
      <c r="JE15" s="396" t="s">
        <v>9</v>
      </c>
      <c r="JF15" s="396" t="s">
        <v>232</v>
      </c>
      <c r="JG15" s="396" t="s">
        <v>358</v>
      </c>
    </row>
    <row r="16" spans="1:267" customFormat="1">
      <c r="A16">
        <v>14</v>
      </c>
      <c r="B16">
        <v>1</v>
      </c>
      <c r="F16">
        <v>700</v>
      </c>
      <c r="G16">
        <v>41</v>
      </c>
      <c r="H16">
        <v>1</v>
      </c>
      <c r="I16">
        <v>0</v>
      </c>
      <c r="J16">
        <v>1</v>
      </c>
      <c r="K16">
        <v>0</v>
      </c>
      <c r="L16" t="s">
        <v>362</v>
      </c>
      <c r="M16">
        <v>0</v>
      </c>
      <c r="N16">
        <v>28.6</v>
      </c>
      <c r="O16">
        <v>28.6</v>
      </c>
      <c r="P16">
        <v>40</v>
      </c>
      <c r="Q16">
        <v>40</v>
      </c>
      <c r="R16">
        <v>0</v>
      </c>
      <c r="S16">
        <v>0</v>
      </c>
      <c r="T16" t="s">
        <v>745</v>
      </c>
      <c r="U16">
        <v>0</v>
      </c>
      <c r="V16">
        <v>0</v>
      </c>
      <c r="W16">
        <v>1</v>
      </c>
      <c r="X16">
        <v>0</v>
      </c>
      <c r="Y16">
        <v>4.5</v>
      </c>
      <c r="Z16">
        <v>0</v>
      </c>
      <c r="AA16">
        <v>0</v>
      </c>
      <c r="AB16">
        <v>0</v>
      </c>
      <c r="AC16">
        <v>0</v>
      </c>
      <c r="AD16">
        <v>0</v>
      </c>
      <c r="AE16">
        <v>0</v>
      </c>
      <c r="AF16">
        <v>0</v>
      </c>
      <c r="AG16">
        <v>0</v>
      </c>
      <c r="AH16">
        <v>0</v>
      </c>
      <c r="AI16">
        <v>0</v>
      </c>
      <c r="AJ16">
        <v>0</v>
      </c>
      <c r="AK16">
        <v>1024</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324</v>
      </c>
      <c r="BP16">
        <v>0</v>
      </c>
      <c r="BQ16">
        <v>0</v>
      </c>
      <c r="BR16">
        <v>0</v>
      </c>
      <c r="BS16">
        <v>0</v>
      </c>
      <c r="BT16">
        <v>0</v>
      </c>
      <c r="BU16">
        <v>0</v>
      </c>
      <c r="BV16">
        <v>0</v>
      </c>
      <c r="BW16">
        <v>0</v>
      </c>
      <c r="BX16">
        <v>0</v>
      </c>
      <c r="BY16">
        <v>0</v>
      </c>
      <c r="BZ16">
        <v>0</v>
      </c>
      <c r="CA16">
        <v>580</v>
      </c>
      <c r="CB16">
        <v>0</v>
      </c>
      <c r="CC16">
        <v>244</v>
      </c>
      <c r="CD16">
        <v>0</v>
      </c>
      <c r="CE16">
        <v>460</v>
      </c>
      <c r="CF16">
        <v>0</v>
      </c>
      <c r="CG16" s="439"/>
      <c r="CH16" s="303">
        <v>28.6</v>
      </c>
      <c r="CI16" s="393">
        <v>28.6</v>
      </c>
      <c r="CJ16" s="303">
        <v>40</v>
      </c>
      <c r="CK16" s="393">
        <v>40</v>
      </c>
      <c r="CL16" s="303">
        <v>0</v>
      </c>
      <c r="CM16" s="393">
        <v>0</v>
      </c>
      <c r="CN16" s="303"/>
      <c r="CO16" s="303"/>
      <c r="CP16" s="393" t="s">
        <v>744</v>
      </c>
      <c r="CQ16" s="303" t="s">
        <v>389</v>
      </c>
      <c r="CR16" s="393" t="s">
        <v>389</v>
      </c>
      <c r="CS16" s="393" t="s">
        <v>744</v>
      </c>
      <c r="CT16" s="303" t="s">
        <v>389</v>
      </c>
      <c r="CU16" s="393" t="s">
        <v>389</v>
      </c>
      <c r="CV16" s="303" t="s">
        <v>744</v>
      </c>
      <c r="CW16" s="303" t="s">
        <v>744</v>
      </c>
      <c r="CX16" s="303" t="s">
        <v>744</v>
      </c>
      <c r="CY16" s="303" t="s">
        <v>744</v>
      </c>
      <c r="CZ16" s="303" t="s">
        <v>744</v>
      </c>
      <c r="DA16" s="303" t="s">
        <v>744</v>
      </c>
      <c r="DB16" s="303" t="s">
        <v>744</v>
      </c>
      <c r="DC16" s="303" t="s">
        <v>744</v>
      </c>
      <c r="DD16" s="303" t="s">
        <v>744</v>
      </c>
      <c r="DE16" s="303" t="s">
        <v>744</v>
      </c>
      <c r="DF16" s="303" t="s">
        <v>744</v>
      </c>
      <c r="DG16" s="393" t="s">
        <v>744</v>
      </c>
      <c r="DH16" s="303" t="s">
        <v>744</v>
      </c>
      <c r="DI16" s="303" t="s">
        <v>744</v>
      </c>
      <c r="DJ16" s="393" t="s">
        <v>744</v>
      </c>
      <c r="DK16" s="303" t="s">
        <v>744</v>
      </c>
      <c r="DL16" s="303" t="s">
        <v>744</v>
      </c>
      <c r="DM16" s="303" t="s">
        <v>744</v>
      </c>
      <c r="DN16" s="303" t="s">
        <v>744</v>
      </c>
      <c r="DO16" s="303" t="s">
        <v>744</v>
      </c>
      <c r="DP16" s="303" t="s">
        <v>744</v>
      </c>
      <c r="DQ16" s="303" t="s">
        <v>744</v>
      </c>
      <c r="DR16" s="303" t="s">
        <v>744</v>
      </c>
      <c r="DS16" s="303" t="s">
        <v>744</v>
      </c>
      <c r="DT16" s="303" t="s">
        <v>744</v>
      </c>
      <c r="DU16" s="303" t="s">
        <v>744</v>
      </c>
      <c r="DV16" s="393" t="s">
        <v>744</v>
      </c>
      <c r="DW16" s="303" t="s">
        <v>744</v>
      </c>
      <c r="DX16" s="303" t="s">
        <v>744</v>
      </c>
      <c r="DY16" s="393" t="s">
        <v>744</v>
      </c>
      <c r="DZ16" s="303" t="s">
        <v>744</v>
      </c>
      <c r="EA16" s="303" t="s">
        <v>744</v>
      </c>
      <c r="EB16" s="303" t="s">
        <v>744</v>
      </c>
      <c r="EC16" s="303" t="s">
        <v>744</v>
      </c>
      <c r="ED16" s="303" t="s">
        <v>744</v>
      </c>
      <c r="EE16" s="303" t="s">
        <v>744</v>
      </c>
      <c r="EF16" s="303" t="s">
        <v>744</v>
      </c>
      <c r="EG16" s="303" t="s">
        <v>744</v>
      </c>
      <c r="EH16" s="303" t="s">
        <v>744</v>
      </c>
      <c r="EI16" s="303" t="s">
        <v>744</v>
      </c>
      <c r="EJ16" s="303" t="s">
        <v>744</v>
      </c>
      <c r="EK16" s="393" t="s">
        <v>744</v>
      </c>
      <c r="EL16" s="303" t="s">
        <v>744</v>
      </c>
      <c r="EM16" s="303" t="s">
        <v>744</v>
      </c>
      <c r="EN16" s="393" t="s">
        <v>744</v>
      </c>
      <c r="EO16" s="303">
        <v>1</v>
      </c>
      <c r="EP16" s="303">
        <v>1771.2</v>
      </c>
      <c r="EQ16" s="303">
        <v>0</v>
      </c>
      <c r="ER16" s="303">
        <v>0</v>
      </c>
      <c r="ES16" s="303">
        <v>0</v>
      </c>
      <c r="ET16" s="303">
        <v>0</v>
      </c>
      <c r="EU16" s="303">
        <v>0</v>
      </c>
      <c r="EV16" s="303">
        <v>0</v>
      </c>
      <c r="EW16" s="303">
        <v>0</v>
      </c>
      <c r="EX16" s="303">
        <v>0</v>
      </c>
      <c r="EY16" s="303">
        <v>1771.2</v>
      </c>
      <c r="EZ16" s="303">
        <v>244</v>
      </c>
      <c r="FA16" s="393">
        <v>0</v>
      </c>
      <c r="FB16" s="303">
        <v>1771.2</v>
      </c>
      <c r="FC16" s="303">
        <v>1771.2</v>
      </c>
      <c r="FD16" s="303">
        <v>244</v>
      </c>
      <c r="FE16" s="393">
        <v>0</v>
      </c>
      <c r="FF16" s="303" t="s">
        <v>744</v>
      </c>
      <c r="FG16" s="303" t="s">
        <v>744</v>
      </c>
      <c r="FH16" s="303" t="s">
        <v>744</v>
      </c>
      <c r="FI16" s="303" t="s">
        <v>744</v>
      </c>
      <c r="FJ16" s="303" t="s">
        <v>744</v>
      </c>
      <c r="FK16" s="303" t="s">
        <v>744</v>
      </c>
      <c r="FL16" s="303" t="s">
        <v>744</v>
      </c>
      <c r="FM16" s="303" t="s">
        <v>744</v>
      </c>
      <c r="FN16" s="303" t="s">
        <v>744</v>
      </c>
      <c r="FO16" s="303" t="s">
        <v>744</v>
      </c>
      <c r="FP16" s="303" t="s">
        <v>744</v>
      </c>
      <c r="FQ16" s="303" t="s">
        <v>744</v>
      </c>
      <c r="FR16" s="393" t="s">
        <v>744</v>
      </c>
      <c r="FS16" s="303" t="s">
        <v>744</v>
      </c>
      <c r="FT16" s="303" t="s">
        <v>744</v>
      </c>
      <c r="FU16" s="303" t="s">
        <v>744</v>
      </c>
      <c r="FV16" s="393" t="s">
        <v>744</v>
      </c>
      <c r="FW16" s="303">
        <v>1</v>
      </c>
      <c r="FX16" s="303">
        <v>1771.2</v>
      </c>
      <c r="FY16" s="303">
        <v>0</v>
      </c>
      <c r="FZ16" s="303">
        <v>0</v>
      </c>
      <c r="GA16" s="303">
        <v>0</v>
      </c>
      <c r="GB16" s="303">
        <v>0</v>
      </c>
      <c r="GC16" s="303">
        <v>0</v>
      </c>
      <c r="GD16" s="303">
        <v>0</v>
      </c>
      <c r="GE16" s="303">
        <v>0</v>
      </c>
      <c r="GF16" s="303">
        <v>0</v>
      </c>
      <c r="GG16" s="303">
        <v>1771.2</v>
      </c>
      <c r="GH16" s="303">
        <v>244</v>
      </c>
      <c r="GI16" s="393">
        <v>0</v>
      </c>
      <c r="GJ16" s="303">
        <v>1771.2</v>
      </c>
      <c r="GK16" s="303">
        <v>1771.2</v>
      </c>
      <c r="GL16" s="303">
        <v>244</v>
      </c>
      <c r="GM16" s="393">
        <v>0</v>
      </c>
      <c r="GN16" s="303">
        <v>4.5</v>
      </c>
      <c r="GO16" s="303">
        <v>7390.4</v>
      </c>
      <c r="GP16" s="303">
        <v>0</v>
      </c>
      <c r="GQ16" s="303">
        <v>1024</v>
      </c>
      <c r="GR16" s="303">
        <v>0</v>
      </c>
      <c r="GS16" s="303">
        <v>0</v>
      </c>
      <c r="GT16" s="303">
        <v>0</v>
      </c>
      <c r="GU16" s="303">
        <v>0</v>
      </c>
      <c r="GV16" s="303">
        <v>324</v>
      </c>
      <c r="GW16" s="303">
        <v>0</v>
      </c>
      <c r="GX16" s="303">
        <v>6042.4</v>
      </c>
      <c r="GY16" s="303">
        <v>460</v>
      </c>
      <c r="GZ16" s="393">
        <v>580</v>
      </c>
      <c r="HA16" s="303">
        <v>1642.3111111111111</v>
      </c>
      <c r="HB16" s="303">
        <v>1342.7555555555555</v>
      </c>
      <c r="HC16" s="303">
        <v>102.22222222222223</v>
      </c>
      <c r="HD16" s="393">
        <v>0.18239878761636719</v>
      </c>
      <c r="HE16" s="303" t="s">
        <v>744</v>
      </c>
      <c r="HF16" s="303" t="s">
        <v>744</v>
      </c>
      <c r="HG16" s="303" t="s">
        <v>744</v>
      </c>
      <c r="HH16" s="303" t="s">
        <v>744</v>
      </c>
      <c r="HI16" s="303" t="s">
        <v>744</v>
      </c>
      <c r="HJ16" s="303" t="s">
        <v>744</v>
      </c>
      <c r="HK16" s="303" t="s">
        <v>744</v>
      </c>
      <c r="HL16" s="303" t="s">
        <v>744</v>
      </c>
      <c r="HM16" s="303" t="s">
        <v>744</v>
      </c>
      <c r="HN16" s="303" t="s">
        <v>744</v>
      </c>
      <c r="HO16" s="303" t="s">
        <v>744</v>
      </c>
      <c r="HP16" s="303" t="s">
        <v>744</v>
      </c>
      <c r="HQ16" s="393" t="s">
        <v>744</v>
      </c>
      <c r="HR16" s="303" t="s">
        <v>744</v>
      </c>
      <c r="HS16" s="303" t="s">
        <v>744</v>
      </c>
      <c r="HT16" s="303" t="s">
        <v>744</v>
      </c>
      <c r="HU16" s="393" t="s">
        <v>744</v>
      </c>
      <c r="HV16" s="303">
        <v>4.5</v>
      </c>
      <c r="HW16" s="303">
        <v>7390.4</v>
      </c>
      <c r="HX16" s="303">
        <v>0</v>
      </c>
      <c r="HY16" s="303">
        <v>1024</v>
      </c>
      <c r="HZ16" s="303">
        <v>0</v>
      </c>
      <c r="IA16" s="303">
        <v>0</v>
      </c>
      <c r="IB16" s="303">
        <v>0</v>
      </c>
      <c r="IC16" s="303">
        <v>0</v>
      </c>
      <c r="ID16" s="303">
        <v>324</v>
      </c>
      <c r="IE16" s="303">
        <v>0</v>
      </c>
      <c r="IF16" s="303">
        <v>6042.4</v>
      </c>
      <c r="IG16" s="303">
        <v>460</v>
      </c>
      <c r="IH16" s="393">
        <v>580</v>
      </c>
      <c r="II16" s="303">
        <v>1642.3111111111111</v>
      </c>
      <c r="IJ16" s="303">
        <v>1342.7555555555555</v>
      </c>
      <c r="IK16" s="303">
        <v>102.22222222222223</v>
      </c>
      <c r="IL16" s="393">
        <v>0.18239878761636719</v>
      </c>
      <c r="IM16" s="303"/>
      <c r="IN16" s="303">
        <v>1665.7454545454545</v>
      </c>
      <c r="IO16" s="303">
        <v>1420.6545454545453</v>
      </c>
      <c r="IP16" s="393">
        <v>0.14713587146349993</v>
      </c>
      <c r="IQ16" s="303" t="s">
        <v>744</v>
      </c>
      <c r="IR16" s="303" t="s">
        <v>744</v>
      </c>
      <c r="IS16" s="393" t="s">
        <v>744</v>
      </c>
      <c r="IT16" s="303">
        <v>1665.7454545454545</v>
      </c>
      <c r="IU16" s="303">
        <v>1420.6545454545453</v>
      </c>
      <c r="IV16" s="393">
        <v>0.14713587146349993</v>
      </c>
      <c r="IW16" s="735"/>
      <c r="IX16" s="303"/>
      <c r="IY16" s="396" t="s">
        <v>362</v>
      </c>
      <c r="IZ16" s="396" t="s">
        <v>363</v>
      </c>
      <c r="JA16" s="396" t="s">
        <v>354</v>
      </c>
      <c r="JB16" s="396">
        <v>8</v>
      </c>
      <c r="JC16" s="396" t="s">
        <v>11</v>
      </c>
      <c r="JD16" s="396" t="s">
        <v>232</v>
      </c>
      <c r="JE16" s="396" t="s">
        <v>9</v>
      </c>
      <c r="JF16" s="396" t="s">
        <v>232</v>
      </c>
      <c r="JG16" s="396" t="s">
        <v>358</v>
      </c>
    </row>
    <row r="17" spans="1:267" customFormat="1">
      <c r="A17">
        <v>15</v>
      </c>
      <c r="B17">
        <v>1</v>
      </c>
      <c r="F17">
        <v>700</v>
      </c>
      <c r="G17">
        <v>43</v>
      </c>
      <c r="H17">
        <v>1</v>
      </c>
      <c r="I17">
        <v>0</v>
      </c>
      <c r="J17">
        <v>1</v>
      </c>
      <c r="K17">
        <v>0</v>
      </c>
      <c r="L17" t="s">
        <v>362</v>
      </c>
      <c r="M17">
        <v>0</v>
      </c>
      <c r="N17">
        <v>32.5</v>
      </c>
      <c r="O17">
        <v>28.3</v>
      </c>
      <c r="P17">
        <v>40</v>
      </c>
      <c r="Q17">
        <v>40</v>
      </c>
      <c r="R17">
        <v>0</v>
      </c>
      <c r="S17">
        <v>0</v>
      </c>
      <c r="T17" t="s">
        <v>745</v>
      </c>
      <c r="U17">
        <v>0</v>
      </c>
      <c r="V17">
        <v>0</v>
      </c>
      <c r="W17">
        <v>3</v>
      </c>
      <c r="X17">
        <v>0</v>
      </c>
      <c r="Y17">
        <v>8.5</v>
      </c>
      <c r="Z17">
        <v>0</v>
      </c>
      <c r="AA17">
        <v>0</v>
      </c>
      <c r="AB17">
        <v>0</v>
      </c>
      <c r="AC17">
        <v>0</v>
      </c>
      <c r="AD17">
        <v>0</v>
      </c>
      <c r="AE17">
        <v>0</v>
      </c>
      <c r="AF17">
        <v>0</v>
      </c>
      <c r="AG17">
        <v>0</v>
      </c>
      <c r="AH17">
        <v>0</v>
      </c>
      <c r="AI17">
        <v>168</v>
      </c>
      <c r="AJ17">
        <v>0</v>
      </c>
      <c r="AK17">
        <v>456</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816</v>
      </c>
      <c r="CB17">
        <v>0</v>
      </c>
      <c r="CC17">
        <v>34</v>
      </c>
      <c r="CD17">
        <v>0</v>
      </c>
      <c r="CE17">
        <v>120</v>
      </c>
      <c r="CF17">
        <v>0</v>
      </c>
      <c r="CG17" s="439"/>
      <c r="CH17" s="303">
        <v>32.5</v>
      </c>
      <c r="CI17" s="393">
        <v>28.3</v>
      </c>
      <c r="CJ17" s="303">
        <v>40</v>
      </c>
      <c r="CK17" s="393">
        <v>40</v>
      </c>
      <c r="CL17" s="303">
        <v>0</v>
      </c>
      <c r="CM17" s="393">
        <v>0</v>
      </c>
      <c r="CN17" s="303"/>
      <c r="CO17" s="303"/>
      <c r="CP17" s="393" t="s">
        <v>744</v>
      </c>
      <c r="CQ17" s="303" t="s">
        <v>389</v>
      </c>
      <c r="CR17" s="393" t="s">
        <v>389</v>
      </c>
      <c r="CS17" s="393" t="s">
        <v>744</v>
      </c>
      <c r="CT17" s="303" t="s">
        <v>389</v>
      </c>
      <c r="CU17" s="393" t="s">
        <v>389</v>
      </c>
      <c r="CV17" s="303" t="s">
        <v>744</v>
      </c>
      <c r="CW17" s="303" t="s">
        <v>744</v>
      </c>
      <c r="CX17" s="303" t="s">
        <v>744</v>
      </c>
      <c r="CY17" s="303" t="s">
        <v>744</v>
      </c>
      <c r="CZ17" s="303" t="s">
        <v>744</v>
      </c>
      <c r="DA17" s="303" t="s">
        <v>744</v>
      </c>
      <c r="DB17" s="303" t="s">
        <v>744</v>
      </c>
      <c r="DC17" s="303" t="s">
        <v>744</v>
      </c>
      <c r="DD17" s="303" t="s">
        <v>744</v>
      </c>
      <c r="DE17" s="303" t="s">
        <v>744</v>
      </c>
      <c r="DF17" s="303" t="s">
        <v>744</v>
      </c>
      <c r="DG17" s="393" t="s">
        <v>744</v>
      </c>
      <c r="DH17" s="303" t="s">
        <v>744</v>
      </c>
      <c r="DI17" s="303" t="s">
        <v>744</v>
      </c>
      <c r="DJ17" s="393" t="s">
        <v>744</v>
      </c>
      <c r="DK17" s="303" t="s">
        <v>744</v>
      </c>
      <c r="DL17" s="303" t="s">
        <v>744</v>
      </c>
      <c r="DM17" s="303" t="s">
        <v>744</v>
      </c>
      <c r="DN17" s="303" t="s">
        <v>744</v>
      </c>
      <c r="DO17" s="303" t="s">
        <v>744</v>
      </c>
      <c r="DP17" s="303" t="s">
        <v>744</v>
      </c>
      <c r="DQ17" s="303" t="s">
        <v>744</v>
      </c>
      <c r="DR17" s="303" t="s">
        <v>744</v>
      </c>
      <c r="DS17" s="303" t="s">
        <v>744</v>
      </c>
      <c r="DT17" s="303" t="s">
        <v>744</v>
      </c>
      <c r="DU17" s="303" t="s">
        <v>744</v>
      </c>
      <c r="DV17" s="393" t="s">
        <v>744</v>
      </c>
      <c r="DW17" s="303" t="s">
        <v>744</v>
      </c>
      <c r="DX17" s="303" t="s">
        <v>744</v>
      </c>
      <c r="DY17" s="393" t="s">
        <v>744</v>
      </c>
      <c r="DZ17" s="303" t="s">
        <v>744</v>
      </c>
      <c r="EA17" s="303" t="s">
        <v>744</v>
      </c>
      <c r="EB17" s="303" t="s">
        <v>744</v>
      </c>
      <c r="EC17" s="303" t="s">
        <v>744</v>
      </c>
      <c r="ED17" s="303" t="s">
        <v>744</v>
      </c>
      <c r="EE17" s="303" t="s">
        <v>744</v>
      </c>
      <c r="EF17" s="303" t="s">
        <v>744</v>
      </c>
      <c r="EG17" s="303" t="s">
        <v>744</v>
      </c>
      <c r="EH17" s="303" t="s">
        <v>744</v>
      </c>
      <c r="EI17" s="303" t="s">
        <v>744</v>
      </c>
      <c r="EJ17" s="303" t="s">
        <v>744</v>
      </c>
      <c r="EK17" s="393" t="s">
        <v>744</v>
      </c>
      <c r="EL17" s="303" t="s">
        <v>744</v>
      </c>
      <c r="EM17" s="303" t="s">
        <v>744</v>
      </c>
      <c r="EN17" s="393" t="s">
        <v>744</v>
      </c>
      <c r="EO17" s="303">
        <v>3</v>
      </c>
      <c r="EP17" s="303">
        <v>5220</v>
      </c>
      <c r="EQ17" s="303">
        <v>0</v>
      </c>
      <c r="ER17" s="303">
        <v>168</v>
      </c>
      <c r="ES17" s="303">
        <v>0</v>
      </c>
      <c r="ET17" s="303">
        <v>0</v>
      </c>
      <c r="EU17" s="303">
        <v>0</v>
      </c>
      <c r="EV17" s="303">
        <v>0</v>
      </c>
      <c r="EW17" s="303">
        <v>0</v>
      </c>
      <c r="EX17" s="303">
        <v>0</v>
      </c>
      <c r="EY17" s="303">
        <v>5052</v>
      </c>
      <c r="EZ17" s="303">
        <v>34</v>
      </c>
      <c r="FA17" s="393">
        <v>0</v>
      </c>
      <c r="FB17" s="303">
        <v>1740</v>
      </c>
      <c r="FC17" s="303">
        <v>1684</v>
      </c>
      <c r="FD17" s="303">
        <v>11.333333333333334</v>
      </c>
      <c r="FE17" s="393">
        <v>3.2183908045977039E-2</v>
      </c>
      <c r="FF17" s="303" t="s">
        <v>744</v>
      </c>
      <c r="FG17" s="303" t="s">
        <v>744</v>
      </c>
      <c r="FH17" s="303" t="s">
        <v>744</v>
      </c>
      <c r="FI17" s="303" t="s">
        <v>744</v>
      </c>
      <c r="FJ17" s="303" t="s">
        <v>744</v>
      </c>
      <c r="FK17" s="303" t="s">
        <v>744</v>
      </c>
      <c r="FL17" s="303" t="s">
        <v>744</v>
      </c>
      <c r="FM17" s="303" t="s">
        <v>744</v>
      </c>
      <c r="FN17" s="303" t="s">
        <v>744</v>
      </c>
      <c r="FO17" s="303" t="s">
        <v>744</v>
      </c>
      <c r="FP17" s="303" t="s">
        <v>744</v>
      </c>
      <c r="FQ17" s="303" t="s">
        <v>744</v>
      </c>
      <c r="FR17" s="393" t="s">
        <v>744</v>
      </c>
      <c r="FS17" s="303" t="s">
        <v>744</v>
      </c>
      <c r="FT17" s="303" t="s">
        <v>744</v>
      </c>
      <c r="FU17" s="303" t="s">
        <v>744</v>
      </c>
      <c r="FV17" s="393" t="s">
        <v>744</v>
      </c>
      <c r="FW17" s="303">
        <v>3</v>
      </c>
      <c r="FX17" s="303">
        <v>5220</v>
      </c>
      <c r="FY17" s="303">
        <v>0</v>
      </c>
      <c r="FZ17" s="303">
        <v>168</v>
      </c>
      <c r="GA17" s="303">
        <v>0</v>
      </c>
      <c r="GB17" s="303">
        <v>0</v>
      </c>
      <c r="GC17" s="303">
        <v>0</v>
      </c>
      <c r="GD17" s="303">
        <v>0</v>
      </c>
      <c r="GE17" s="303">
        <v>0</v>
      </c>
      <c r="GF17" s="303">
        <v>0</v>
      </c>
      <c r="GG17" s="303">
        <v>5052</v>
      </c>
      <c r="GH17" s="303">
        <v>34</v>
      </c>
      <c r="GI17" s="393">
        <v>0</v>
      </c>
      <c r="GJ17" s="303">
        <v>1740</v>
      </c>
      <c r="GK17" s="303">
        <v>1684</v>
      </c>
      <c r="GL17" s="303">
        <v>11.333333333333334</v>
      </c>
      <c r="GM17" s="393">
        <v>3.2183908045977039E-2</v>
      </c>
      <c r="GN17" s="303">
        <v>8.5</v>
      </c>
      <c r="GO17" s="303">
        <v>14259.599999999999</v>
      </c>
      <c r="GP17" s="303">
        <v>0</v>
      </c>
      <c r="GQ17" s="303">
        <v>456</v>
      </c>
      <c r="GR17" s="303">
        <v>0</v>
      </c>
      <c r="GS17" s="303">
        <v>0</v>
      </c>
      <c r="GT17" s="303">
        <v>0</v>
      </c>
      <c r="GU17" s="303">
        <v>0</v>
      </c>
      <c r="GV17" s="303">
        <v>0</v>
      </c>
      <c r="GW17" s="303">
        <v>0</v>
      </c>
      <c r="GX17" s="303">
        <v>13803.599999999999</v>
      </c>
      <c r="GY17" s="303">
        <v>120</v>
      </c>
      <c r="GZ17" s="393">
        <v>816</v>
      </c>
      <c r="HA17" s="303">
        <v>1677.6</v>
      </c>
      <c r="HB17" s="303">
        <v>1623.9529411764704</v>
      </c>
      <c r="HC17" s="303">
        <v>14.117647058823529</v>
      </c>
      <c r="HD17" s="393">
        <v>3.1978456618699025E-2</v>
      </c>
      <c r="HE17" s="303" t="s">
        <v>744</v>
      </c>
      <c r="HF17" s="303" t="s">
        <v>744</v>
      </c>
      <c r="HG17" s="303" t="s">
        <v>744</v>
      </c>
      <c r="HH17" s="303" t="s">
        <v>744</v>
      </c>
      <c r="HI17" s="303" t="s">
        <v>744</v>
      </c>
      <c r="HJ17" s="303" t="s">
        <v>744</v>
      </c>
      <c r="HK17" s="303" t="s">
        <v>744</v>
      </c>
      <c r="HL17" s="303" t="s">
        <v>744</v>
      </c>
      <c r="HM17" s="303" t="s">
        <v>744</v>
      </c>
      <c r="HN17" s="303" t="s">
        <v>744</v>
      </c>
      <c r="HO17" s="303" t="s">
        <v>744</v>
      </c>
      <c r="HP17" s="303" t="s">
        <v>744</v>
      </c>
      <c r="HQ17" s="393" t="s">
        <v>744</v>
      </c>
      <c r="HR17" s="303" t="s">
        <v>744</v>
      </c>
      <c r="HS17" s="303" t="s">
        <v>744</v>
      </c>
      <c r="HT17" s="303" t="s">
        <v>744</v>
      </c>
      <c r="HU17" s="393" t="s">
        <v>744</v>
      </c>
      <c r="HV17" s="303">
        <v>8.5</v>
      </c>
      <c r="HW17" s="303">
        <v>14259.599999999999</v>
      </c>
      <c r="HX17" s="303">
        <v>0</v>
      </c>
      <c r="HY17" s="303">
        <v>456</v>
      </c>
      <c r="HZ17" s="303">
        <v>0</v>
      </c>
      <c r="IA17" s="303">
        <v>0</v>
      </c>
      <c r="IB17" s="303">
        <v>0</v>
      </c>
      <c r="IC17" s="303">
        <v>0</v>
      </c>
      <c r="ID17" s="303">
        <v>0</v>
      </c>
      <c r="IE17" s="303">
        <v>0</v>
      </c>
      <c r="IF17" s="303">
        <v>13803.599999999999</v>
      </c>
      <c r="IG17" s="303">
        <v>120</v>
      </c>
      <c r="IH17" s="393">
        <v>816</v>
      </c>
      <c r="II17" s="303">
        <v>1677.6</v>
      </c>
      <c r="IJ17" s="303">
        <v>1623.9529411764704</v>
      </c>
      <c r="IK17" s="303">
        <v>14.117647058823529</v>
      </c>
      <c r="IL17" s="393">
        <v>3.1978456618699025E-2</v>
      </c>
      <c r="IM17" s="303"/>
      <c r="IN17" s="303">
        <v>1693.8782608695651</v>
      </c>
      <c r="IO17" s="303">
        <v>1639.6173913043476</v>
      </c>
      <c r="IP17" s="393">
        <v>3.2033511981765628E-2</v>
      </c>
      <c r="IQ17" s="303" t="s">
        <v>744</v>
      </c>
      <c r="IR17" s="303" t="s">
        <v>744</v>
      </c>
      <c r="IS17" s="393" t="s">
        <v>744</v>
      </c>
      <c r="IT17" s="303">
        <v>1693.8782608695651</v>
      </c>
      <c r="IU17" s="303">
        <v>1639.6173913043476</v>
      </c>
      <c r="IV17" s="393">
        <v>3.2033511981765628E-2</v>
      </c>
      <c r="IW17" s="735"/>
      <c r="IX17" s="303"/>
      <c r="IY17" s="396" t="s">
        <v>362</v>
      </c>
      <c r="IZ17" s="396" t="s">
        <v>363</v>
      </c>
      <c r="JA17" s="396" t="s">
        <v>354</v>
      </c>
      <c r="JB17" s="396">
        <v>16</v>
      </c>
      <c r="JC17" s="396" t="s">
        <v>12</v>
      </c>
      <c r="JD17" s="396" t="s">
        <v>232</v>
      </c>
      <c r="JE17" s="396" t="s">
        <v>9</v>
      </c>
      <c r="JF17" s="396" t="s">
        <v>232</v>
      </c>
      <c r="JG17" s="396" t="s">
        <v>358</v>
      </c>
    </row>
    <row r="18" spans="1:267" customFormat="1">
      <c r="A18">
        <v>16</v>
      </c>
      <c r="B18">
        <v>1</v>
      </c>
      <c r="F18">
        <v>700</v>
      </c>
      <c r="G18">
        <v>32</v>
      </c>
      <c r="H18">
        <v>1</v>
      </c>
      <c r="I18">
        <v>0</v>
      </c>
      <c r="J18">
        <v>1</v>
      </c>
      <c r="K18">
        <v>0</v>
      </c>
      <c r="L18" t="s">
        <v>362</v>
      </c>
      <c r="M18">
        <v>0</v>
      </c>
      <c r="N18">
        <v>27</v>
      </c>
      <c r="O18">
        <v>31</v>
      </c>
      <c r="P18">
        <v>40</v>
      </c>
      <c r="Q18">
        <v>40</v>
      </c>
      <c r="R18">
        <v>0</v>
      </c>
      <c r="S18">
        <v>0</v>
      </c>
      <c r="T18" t="s">
        <v>745</v>
      </c>
      <c r="U18">
        <v>0</v>
      </c>
      <c r="V18">
        <v>0</v>
      </c>
      <c r="W18">
        <v>2</v>
      </c>
      <c r="X18">
        <v>4</v>
      </c>
      <c r="Y18">
        <v>25</v>
      </c>
      <c r="Z18">
        <v>0</v>
      </c>
      <c r="AA18">
        <v>0</v>
      </c>
      <c r="AB18">
        <v>0</v>
      </c>
      <c r="AC18">
        <v>0</v>
      </c>
      <c r="AD18">
        <v>0</v>
      </c>
      <c r="AE18">
        <v>445</v>
      </c>
      <c r="AF18">
        <v>0</v>
      </c>
      <c r="AG18">
        <v>0</v>
      </c>
      <c r="AH18">
        <v>0</v>
      </c>
      <c r="AI18">
        <v>16</v>
      </c>
      <c r="AJ18">
        <v>40</v>
      </c>
      <c r="AK18">
        <v>2419</v>
      </c>
      <c r="AL18">
        <v>0</v>
      </c>
      <c r="AM18">
        <v>0</v>
      </c>
      <c r="AN18">
        <v>0</v>
      </c>
      <c r="AO18">
        <v>0</v>
      </c>
      <c r="AP18">
        <v>0</v>
      </c>
      <c r="AQ18">
        <v>0</v>
      </c>
      <c r="AR18">
        <v>0</v>
      </c>
      <c r="AS18">
        <v>0</v>
      </c>
      <c r="AT18">
        <v>0</v>
      </c>
      <c r="AU18">
        <v>0</v>
      </c>
      <c r="AV18">
        <v>0</v>
      </c>
      <c r="AW18">
        <v>0</v>
      </c>
      <c r="AX18">
        <v>0</v>
      </c>
      <c r="AY18">
        <v>0</v>
      </c>
      <c r="AZ18">
        <v>0</v>
      </c>
      <c r="BA18">
        <v>0</v>
      </c>
      <c r="BB18">
        <v>0</v>
      </c>
      <c r="BC18">
        <v>888</v>
      </c>
      <c r="BD18">
        <v>0</v>
      </c>
      <c r="BE18">
        <v>0</v>
      </c>
      <c r="BF18">
        <v>0</v>
      </c>
      <c r="BG18">
        <v>24</v>
      </c>
      <c r="BH18">
        <v>16</v>
      </c>
      <c r="BI18">
        <v>0</v>
      </c>
      <c r="BJ18">
        <v>0</v>
      </c>
      <c r="BK18">
        <v>0</v>
      </c>
      <c r="BL18">
        <v>0</v>
      </c>
      <c r="BM18">
        <v>0</v>
      </c>
      <c r="BN18">
        <v>0</v>
      </c>
      <c r="BO18">
        <v>0</v>
      </c>
      <c r="BP18">
        <v>0</v>
      </c>
      <c r="BQ18">
        <v>0</v>
      </c>
      <c r="BR18">
        <v>0</v>
      </c>
      <c r="BS18">
        <v>0</v>
      </c>
      <c r="BT18">
        <v>0</v>
      </c>
      <c r="BU18">
        <v>0</v>
      </c>
      <c r="BV18">
        <v>0</v>
      </c>
      <c r="BW18">
        <v>0</v>
      </c>
      <c r="BX18">
        <v>0</v>
      </c>
      <c r="BY18">
        <v>0</v>
      </c>
      <c r="BZ18">
        <v>0</v>
      </c>
      <c r="CA18">
        <v>2792</v>
      </c>
      <c r="CB18">
        <v>0</v>
      </c>
      <c r="CC18">
        <v>0</v>
      </c>
      <c r="CD18">
        <v>0</v>
      </c>
      <c r="CE18">
        <v>2709</v>
      </c>
      <c r="CF18">
        <v>0</v>
      </c>
      <c r="CG18" s="439"/>
      <c r="CH18" s="303">
        <v>27</v>
      </c>
      <c r="CI18" s="393">
        <v>31</v>
      </c>
      <c r="CJ18" s="303">
        <v>40</v>
      </c>
      <c r="CK18" s="393">
        <v>40</v>
      </c>
      <c r="CL18" s="303">
        <v>0</v>
      </c>
      <c r="CM18" s="393">
        <v>0</v>
      </c>
      <c r="CN18" s="303"/>
      <c r="CO18" s="303"/>
      <c r="CP18" s="393" t="s">
        <v>744</v>
      </c>
      <c r="CQ18" s="303" t="s">
        <v>389</v>
      </c>
      <c r="CR18" s="393" t="s">
        <v>389</v>
      </c>
      <c r="CS18" s="393" t="s">
        <v>744</v>
      </c>
      <c r="CT18" s="303" t="s">
        <v>389</v>
      </c>
      <c r="CU18" s="393" t="s">
        <v>389</v>
      </c>
      <c r="CV18" s="303" t="s">
        <v>744</v>
      </c>
      <c r="CW18" s="303" t="s">
        <v>744</v>
      </c>
      <c r="CX18" s="303" t="s">
        <v>744</v>
      </c>
      <c r="CY18" s="303" t="s">
        <v>744</v>
      </c>
      <c r="CZ18" s="303" t="s">
        <v>744</v>
      </c>
      <c r="DA18" s="303" t="s">
        <v>744</v>
      </c>
      <c r="DB18" s="303" t="s">
        <v>744</v>
      </c>
      <c r="DC18" s="303" t="s">
        <v>744</v>
      </c>
      <c r="DD18" s="303" t="s">
        <v>744</v>
      </c>
      <c r="DE18" s="303" t="s">
        <v>744</v>
      </c>
      <c r="DF18" s="303" t="s">
        <v>744</v>
      </c>
      <c r="DG18" s="393" t="s">
        <v>744</v>
      </c>
      <c r="DH18" s="303" t="s">
        <v>744</v>
      </c>
      <c r="DI18" s="303" t="s">
        <v>744</v>
      </c>
      <c r="DJ18" s="393" t="s">
        <v>744</v>
      </c>
      <c r="DK18" s="303" t="s">
        <v>744</v>
      </c>
      <c r="DL18" s="303" t="s">
        <v>744</v>
      </c>
      <c r="DM18" s="303" t="s">
        <v>744</v>
      </c>
      <c r="DN18" s="303" t="s">
        <v>744</v>
      </c>
      <c r="DO18" s="303" t="s">
        <v>744</v>
      </c>
      <c r="DP18" s="303" t="s">
        <v>744</v>
      </c>
      <c r="DQ18" s="303" t="s">
        <v>744</v>
      </c>
      <c r="DR18" s="303" t="s">
        <v>744</v>
      </c>
      <c r="DS18" s="303" t="s">
        <v>744</v>
      </c>
      <c r="DT18" s="303" t="s">
        <v>744</v>
      </c>
      <c r="DU18" s="303" t="s">
        <v>744</v>
      </c>
      <c r="DV18" s="393" t="s">
        <v>744</v>
      </c>
      <c r="DW18" s="303" t="s">
        <v>744</v>
      </c>
      <c r="DX18" s="303" t="s">
        <v>744</v>
      </c>
      <c r="DY18" s="393" t="s">
        <v>744</v>
      </c>
      <c r="DZ18" s="303" t="s">
        <v>744</v>
      </c>
      <c r="EA18" s="303" t="s">
        <v>744</v>
      </c>
      <c r="EB18" s="303" t="s">
        <v>744</v>
      </c>
      <c r="EC18" s="303" t="s">
        <v>744</v>
      </c>
      <c r="ED18" s="303" t="s">
        <v>744</v>
      </c>
      <c r="EE18" s="303" t="s">
        <v>744</v>
      </c>
      <c r="EF18" s="303" t="s">
        <v>744</v>
      </c>
      <c r="EG18" s="303" t="s">
        <v>744</v>
      </c>
      <c r="EH18" s="303" t="s">
        <v>744</v>
      </c>
      <c r="EI18" s="303" t="s">
        <v>744</v>
      </c>
      <c r="EJ18" s="303" t="s">
        <v>744</v>
      </c>
      <c r="EK18" s="393" t="s">
        <v>744</v>
      </c>
      <c r="EL18" s="303" t="s">
        <v>744</v>
      </c>
      <c r="EM18" s="303" t="s">
        <v>744</v>
      </c>
      <c r="EN18" s="393" t="s">
        <v>744</v>
      </c>
      <c r="EO18" s="303">
        <v>2</v>
      </c>
      <c r="EP18" s="303">
        <v>3568</v>
      </c>
      <c r="EQ18" s="303">
        <v>0</v>
      </c>
      <c r="ER18" s="303">
        <v>16</v>
      </c>
      <c r="ES18" s="303">
        <v>0</v>
      </c>
      <c r="ET18" s="303">
        <v>0</v>
      </c>
      <c r="EU18" s="303">
        <v>0</v>
      </c>
      <c r="EV18" s="303">
        <v>24</v>
      </c>
      <c r="EW18" s="303">
        <v>0</v>
      </c>
      <c r="EX18" s="303">
        <v>0</v>
      </c>
      <c r="EY18" s="303">
        <v>3528</v>
      </c>
      <c r="EZ18" s="303">
        <v>0</v>
      </c>
      <c r="FA18" s="393">
        <v>0</v>
      </c>
      <c r="FB18" s="303">
        <v>1784</v>
      </c>
      <c r="FC18" s="303">
        <v>1764</v>
      </c>
      <c r="FD18" s="303">
        <v>0</v>
      </c>
      <c r="FE18" s="393">
        <v>1.1210762331838597E-2</v>
      </c>
      <c r="FF18" s="303">
        <v>4</v>
      </c>
      <c r="FG18" s="303">
        <v>7136</v>
      </c>
      <c r="FH18" s="303">
        <v>0</v>
      </c>
      <c r="FI18" s="303">
        <v>40</v>
      </c>
      <c r="FJ18" s="303">
        <v>0</v>
      </c>
      <c r="FK18" s="303">
        <v>0</v>
      </c>
      <c r="FL18" s="303">
        <v>0</v>
      </c>
      <c r="FM18" s="303">
        <v>16</v>
      </c>
      <c r="FN18" s="303">
        <v>0</v>
      </c>
      <c r="FO18" s="303">
        <v>0</v>
      </c>
      <c r="FP18" s="303">
        <v>7080</v>
      </c>
      <c r="FQ18" s="303">
        <v>0</v>
      </c>
      <c r="FR18" s="393">
        <v>0</v>
      </c>
      <c r="FS18" s="303">
        <v>1784</v>
      </c>
      <c r="FT18" s="303">
        <v>1770</v>
      </c>
      <c r="FU18" s="303">
        <v>0</v>
      </c>
      <c r="FV18" s="393">
        <v>7.8475336322869627E-3</v>
      </c>
      <c r="FW18" s="303">
        <v>6</v>
      </c>
      <c r="FX18" s="303">
        <v>10704</v>
      </c>
      <c r="FY18" s="303">
        <v>0</v>
      </c>
      <c r="FZ18" s="303">
        <v>56</v>
      </c>
      <c r="GA18" s="303">
        <v>0</v>
      </c>
      <c r="GB18" s="303">
        <v>0</v>
      </c>
      <c r="GC18" s="303">
        <v>0</v>
      </c>
      <c r="GD18" s="303">
        <v>40</v>
      </c>
      <c r="GE18" s="303">
        <v>0</v>
      </c>
      <c r="GF18" s="303">
        <v>0</v>
      </c>
      <c r="GG18" s="303">
        <v>10608</v>
      </c>
      <c r="GH18" s="303">
        <v>0</v>
      </c>
      <c r="GI18" s="393">
        <v>0</v>
      </c>
      <c r="GJ18" s="303">
        <v>1784</v>
      </c>
      <c r="GK18" s="303">
        <v>1768</v>
      </c>
      <c r="GL18" s="303">
        <v>0</v>
      </c>
      <c r="GM18" s="393">
        <v>8.9686098654708779E-3</v>
      </c>
      <c r="GN18" s="303">
        <v>25</v>
      </c>
      <c r="GO18" s="303">
        <v>41008</v>
      </c>
      <c r="GP18" s="303">
        <v>445</v>
      </c>
      <c r="GQ18" s="303">
        <v>2419</v>
      </c>
      <c r="GR18" s="303">
        <v>0</v>
      </c>
      <c r="GS18" s="303">
        <v>0</v>
      </c>
      <c r="GT18" s="303">
        <v>888</v>
      </c>
      <c r="GU18" s="303">
        <v>0</v>
      </c>
      <c r="GV18" s="303">
        <v>0</v>
      </c>
      <c r="GW18" s="303">
        <v>0</v>
      </c>
      <c r="GX18" s="303">
        <v>37256</v>
      </c>
      <c r="GY18" s="303">
        <v>2709</v>
      </c>
      <c r="GZ18" s="393">
        <v>2792</v>
      </c>
      <c r="HA18" s="303">
        <v>1640.32</v>
      </c>
      <c r="HB18" s="303">
        <v>1490.24</v>
      </c>
      <c r="HC18" s="303">
        <v>108.36</v>
      </c>
      <c r="HD18" s="393">
        <v>9.1494342567303932E-2</v>
      </c>
      <c r="HE18" s="303" t="s">
        <v>744</v>
      </c>
      <c r="HF18" s="303" t="s">
        <v>744</v>
      </c>
      <c r="HG18" s="303" t="s">
        <v>744</v>
      </c>
      <c r="HH18" s="303" t="s">
        <v>744</v>
      </c>
      <c r="HI18" s="303" t="s">
        <v>744</v>
      </c>
      <c r="HJ18" s="303" t="s">
        <v>744</v>
      </c>
      <c r="HK18" s="303" t="s">
        <v>744</v>
      </c>
      <c r="HL18" s="303" t="s">
        <v>744</v>
      </c>
      <c r="HM18" s="303" t="s">
        <v>744</v>
      </c>
      <c r="HN18" s="303" t="s">
        <v>744</v>
      </c>
      <c r="HO18" s="303" t="s">
        <v>744</v>
      </c>
      <c r="HP18" s="303" t="s">
        <v>744</v>
      </c>
      <c r="HQ18" s="393" t="s">
        <v>744</v>
      </c>
      <c r="HR18" s="303" t="s">
        <v>744</v>
      </c>
      <c r="HS18" s="303" t="s">
        <v>744</v>
      </c>
      <c r="HT18" s="303" t="s">
        <v>744</v>
      </c>
      <c r="HU18" s="393" t="s">
        <v>744</v>
      </c>
      <c r="HV18" s="303">
        <v>25</v>
      </c>
      <c r="HW18" s="303">
        <v>41008</v>
      </c>
      <c r="HX18" s="303">
        <v>445</v>
      </c>
      <c r="HY18" s="303">
        <v>2419</v>
      </c>
      <c r="HZ18" s="303">
        <v>0</v>
      </c>
      <c r="IA18" s="303">
        <v>0</v>
      </c>
      <c r="IB18" s="303">
        <v>888</v>
      </c>
      <c r="IC18" s="303">
        <v>0</v>
      </c>
      <c r="ID18" s="303">
        <v>0</v>
      </c>
      <c r="IE18" s="303">
        <v>0</v>
      </c>
      <c r="IF18" s="303">
        <v>37256</v>
      </c>
      <c r="IG18" s="303">
        <v>2709</v>
      </c>
      <c r="IH18" s="393">
        <v>2792</v>
      </c>
      <c r="II18" s="303">
        <v>1640.32</v>
      </c>
      <c r="IJ18" s="303">
        <v>1490.24</v>
      </c>
      <c r="IK18" s="303">
        <v>108.36</v>
      </c>
      <c r="IL18" s="393">
        <v>9.1494342567303932E-2</v>
      </c>
      <c r="IM18" s="303"/>
      <c r="IN18" s="303">
        <v>1650.962962962963</v>
      </c>
      <c r="IO18" s="303">
        <v>1510.5185185185185</v>
      </c>
      <c r="IP18" s="393">
        <v>8.5068198133524842E-2</v>
      </c>
      <c r="IQ18" s="303">
        <v>1784</v>
      </c>
      <c r="IR18" s="303">
        <v>1770</v>
      </c>
      <c r="IS18" s="393">
        <v>7.8475336322869627E-3</v>
      </c>
      <c r="IT18" s="303">
        <v>1668.1290322580646</v>
      </c>
      <c r="IU18" s="303">
        <v>1544</v>
      </c>
      <c r="IV18" s="393">
        <v>7.4412128712871395E-2</v>
      </c>
      <c r="IW18" s="735"/>
      <c r="IX18" s="303"/>
      <c r="IY18" s="396" t="s">
        <v>362</v>
      </c>
      <c r="IZ18" s="396" t="s">
        <v>363</v>
      </c>
      <c r="JA18" s="396" t="s">
        <v>354</v>
      </c>
      <c r="JB18" s="396">
        <v>35</v>
      </c>
      <c r="JC18" s="396" t="s">
        <v>12</v>
      </c>
      <c r="JD18" s="396" t="s">
        <v>232</v>
      </c>
      <c r="JE18" s="396" t="s">
        <v>9</v>
      </c>
      <c r="JF18" s="396" t="s">
        <v>232</v>
      </c>
      <c r="JG18" s="396" t="s">
        <v>346</v>
      </c>
    </row>
    <row r="19" spans="1:267" customFormat="1">
      <c r="A19">
        <v>17</v>
      </c>
      <c r="B19">
        <v>1</v>
      </c>
      <c r="F19">
        <v>700</v>
      </c>
      <c r="G19">
        <v>43</v>
      </c>
      <c r="H19">
        <v>1</v>
      </c>
      <c r="I19">
        <v>0</v>
      </c>
      <c r="J19">
        <v>1</v>
      </c>
      <c r="K19">
        <v>0</v>
      </c>
      <c r="L19" t="s">
        <v>362</v>
      </c>
      <c r="M19">
        <v>0</v>
      </c>
      <c r="N19">
        <v>28.6</v>
      </c>
      <c r="O19">
        <v>20</v>
      </c>
      <c r="P19">
        <v>40</v>
      </c>
      <c r="Q19">
        <v>40</v>
      </c>
      <c r="R19">
        <v>0</v>
      </c>
      <c r="S19">
        <v>0</v>
      </c>
      <c r="T19" t="s">
        <v>745</v>
      </c>
      <c r="U19">
        <v>0</v>
      </c>
      <c r="V19">
        <v>0</v>
      </c>
      <c r="W19">
        <v>21.5</v>
      </c>
      <c r="X19">
        <v>3</v>
      </c>
      <c r="Y19">
        <v>42.5</v>
      </c>
      <c r="Z19">
        <v>0</v>
      </c>
      <c r="AA19">
        <v>0</v>
      </c>
      <c r="AB19">
        <v>0</v>
      </c>
      <c r="AC19">
        <v>0</v>
      </c>
      <c r="AD19">
        <v>0</v>
      </c>
      <c r="AE19">
        <v>528</v>
      </c>
      <c r="AF19">
        <v>0</v>
      </c>
      <c r="AG19">
        <v>0</v>
      </c>
      <c r="AH19">
        <v>0</v>
      </c>
      <c r="AI19">
        <v>360</v>
      </c>
      <c r="AJ19">
        <v>16</v>
      </c>
      <c r="AK19">
        <v>3128</v>
      </c>
      <c r="AL19">
        <v>0</v>
      </c>
      <c r="AM19">
        <v>0</v>
      </c>
      <c r="AN19">
        <v>0</v>
      </c>
      <c r="AO19">
        <v>0</v>
      </c>
      <c r="AP19">
        <v>0</v>
      </c>
      <c r="AQ19">
        <v>0</v>
      </c>
      <c r="AR19">
        <v>0</v>
      </c>
      <c r="AS19">
        <v>0</v>
      </c>
      <c r="AT19">
        <v>0</v>
      </c>
      <c r="AU19">
        <v>0</v>
      </c>
      <c r="AV19">
        <v>0</v>
      </c>
      <c r="AW19">
        <v>0</v>
      </c>
      <c r="AX19">
        <v>0</v>
      </c>
      <c r="AY19">
        <v>0</v>
      </c>
      <c r="AZ19">
        <v>0</v>
      </c>
      <c r="BA19">
        <v>228</v>
      </c>
      <c r="BB19">
        <v>0</v>
      </c>
      <c r="BC19">
        <v>40</v>
      </c>
      <c r="BD19">
        <v>0</v>
      </c>
      <c r="BE19">
        <v>0</v>
      </c>
      <c r="BF19">
        <v>0</v>
      </c>
      <c r="BG19">
        <v>48</v>
      </c>
      <c r="BH19">
        <v>0</v>
      </c>
      <c r="BI19">
        <v>48</v>
      </c>
      <c r="BJ19">
        <v>0</v>
      </c>
      <c r="BK19">
        <v>0</v>
      </c>
      <c r="BL19">
        <v>0</v>
      </c>
      <c r="BM19">
        <v>71</v>
      </c>
      <c r="BN19">
        <v>0</v>
      </c>
      <c r="BO19">
        <v>352</v>
      </c>
      <c r="BP19">
        <v>0</v>
      </c>
      <c r="BQ19">
        <v>0</v>
      </c>
      <c r="BR19">
        <v>0</v>
      </c>
      <c r="BS19">
        <v>0</v>
      </c>
      <c r="BT19">
        <v>0</v>
      </c>
      <c r="BU19">
        <v>0</v>
      </c>
      <c r="BV19">
        <v>0</v>
      </c>
      <c r="BW19">
        <v>0</v>
      </c>
      <c r="BX19">
        <v>0</v>
      </c>
      <c r="BY19">
        <v>0</v>
      </c>
      <c r="BZ19">
        <v>0</v>
      </c>
      <c r="CA19">
        <v>1535</v>
      </c>
      <c r="CB19">
        <v>0</v>
      </c>
      <c r="CC19">
        <v>843</v>
      </c>
      <c r="CD19">
        <v>374</v>
      </c>
      <c r="CE19">
        <v>8535.5</v>
      </c>
      <c r="CF19">
        <v>0</v>
      </c>
      <c r="CG19" s="439"/>
      <c r="CH19" s="303">
        <v>28.6</v>
      </c>
      <c r="CI19" s="393">
        <v>20</v>
      </c>
      <c r="CJ19" s="303">
        <v>40</v>
      </c>
      <c r="CK19" s="393">
        <v>40</v>
      </c>
      <c r="CL19" s="303">
        <v>0</v>
      </c>
      <c r="CM19" s="393">
        <v>0</v>
      </c>
      <c r="CN19" s="303"/>
      <c r="CO19" s="303"/>
      <c r="CP19" s="393" t="s">
        <v>744</v>
      </c>
      <c r="CQ19" s="303" t="s">
        <v>389</v>
      </c>
      <c r="CR19" s="393" t="s">
        <v>389</v>
      </c>
      <c r="CS19" s="393" t="s">
        <v>744</v>
      </c>
      <c r="CT19" s="303" t="s">
        <v>389</v>
      </c>
      <c r="CU19" s="393" t="s">
        <v>389</v>
      </c>
      <c r="CV19" s="303" t="s">
        <v>744</v>
      </c>
      <c r="CW19" s="303" t="s">
        <v>744</v>
      </c>
      <c r="CX19" s="303" t="s">
        <v>744</v>
      </c>
      <c r="CY19" s="303" t="s">
        <v>744</v>
      </c>
      <c r="CZ19" s="303" t="s">
        <v>744</v>
      </c>
      <c r="DA19" s="303" t="s">
        <v>744</v>
      </c>
      <c r="DB19" s="303" t="s">
        <v>744</v>
      </c>
      <c r="DC19" s="303" t="s">
        <v>744</v>
      </c>
      <c r="DD19" s="303" t="s">
        <v>744</v>
      </c>
      <c r="DE19" s="303" t="s">
        <v>744</v>
      </c>
      <c r="DF19" s="303" t="s">
        <v>744</v>
      </c>
      <c r="DG19" s="393" t="s">
        <v>744</v>
      </c>
      <c r="DH19" s="303" t="s">
        <v>744</v>
      </c>
      <c r="DI19" s="303" t="s">
        <v>744</v>
      </c>
      <c r="DJ19" s="393" t="s">
        <v>744</v>
      </c>
      <c r="DK19" s="303" t="s">
        <v>744</v>
      </c>
      <c r="DL19" s="303" t="s">
        <v>744</v>
      </c>
      <c r="DM19" s="303" t="s">
        <v>744</v>
      </c>
      <c r="DN19" s="303" t="s">
        <v>744</v>
      </c>
      <c r="DO19" s="303" t="s">
        <v>744</v>
      </c>
      <c r="DP19" s="303" t="s">
        <v>744</v>
      </c>
      <c r="DQ19" s="303" t="s">
        <v>744</v>
      </c>
      <c r="DR19" s="303" t="s">
        <v>744</v>
      </c>
      <c r="DS19" s="303" t="s">
        <v>744</v>
      </c>
      <c r="DT19" s="303" t="s">
        <v>744</v>
      </c>
      <c r="DU19" s="303" t="s">
        <v>744</v>
      </c>
      <c r="DV19" s="393" t="s">
        <v>744</v>
      </c>
      <c r="DW19" s="303" t="s">
        <v>744</v>
      </c>
      <c r="DX19" s="303" t="s">
        <v>744</v>
      </c>
      <c r="DY19" s="393" t="s">
        <v>744</v>
      </c>
      <c r="DZ19" s="303" t="s">
        <v>744</v>
      </c>
      <c r="EA19" s="303" t="s">
        <v>744</v>
      </c>
      <c r="EB19" s="303" t="s">
        <v>744</v>
      </c>
      <c r="EC19" s="303" t="s">
        <v>744</v>
      </c>
      <c r="ED19" s="303" t="s">
        <v>744</v>
      </c>
      <c r="EE19" s="303" t="s">
        <v>744</v>
      </c>
      <c r="EF19" s="303" t="s">
        <v>744</v>
      </c>
      <c r="EG19" s="303" t="s">
        <v>744</v>
      </c>
      <c r="EH19" s="303" t="s">
        <v>744</v>
      </c>
      <c r="EI19" s="303" t="s">
        <v>744</v>
      </c>
      <c r="EJ19" s="303" t="s">
        <v>744</v>
      </c>
      <c r="EK19" s="393" t="s">
        <v>744</v>
      </c>
      <c r="EL19" s="303" t="s">
        <v>744</v>
      </c>
      <c r="EM19" s="303" t="s">
        <v>744</v>
      </c>
      <c r="EN19" s="393" t="s">
        <v>744</v>
      </c>
      <c r="EO19" s="303">
        <v>21.5</v>
      </c>
      <c r="EP19" s="303">
        <v>38080.800000000003</v>
      </c>
      <c r="EQ19" s="303">
        <v>0</v>
      </c>
      <c r="ER19" s="303">
        <v>360</v>
      </c>
      <c r="ES19" s="303">
        <v>0</v>
      </c>
      <c r="ET19" s="303">
        <v>0</v>
      </c>
      <c r="EU19" s="303">
        <v>228</v>
      </c>
      <c r="EV19" s="303">
        <v>48</v>
      </c>
      <c r="EW19" s="303">
        <v>71</v>
      </c>
      <c r="EX19" s="303">
        <v>0</v>
      </c>
      <c r="EY19" s="303">
        <v>37373.800000000003</v>
      </c>
      <c r="EZ19" s="303">
        <v>843</v>
      </c>
      <c r="FA19" s="393">
        <v>0</v>
      </c>
      <c r="FB19" s="303">
        <v>1771.2</v>
      </c>
      <c r="FC19" s="303">
        <v>1738.3162790697675</v>
      </c>
      <c r="FD19" s="303">
        <v>39.209302325581397</v>
      </c>
      <c r="FE19" s="393">
        <v>1.8565786433058173E-2</v>
      </c>
      <c r="FF19" s="303">
        <v>3</v>
      </c>
      <c r="FG19" s="303">
        <v>5313.6</v>
      </c>
      <c r="FH19" s="303">
        <v>0</v>
      </c>
      <c r="FI19" s="303">
        <v>16</v>
      </c>
      <c r="FJ19" s="303">
        <v>0</v>
      </c>
      <c r="FK19" s="303">
        <v>0</v>
      </c>
      <c r="FL19" s="303">
        <v>0</v>
      </c>
      <c r="FM19" s="303">
        <v>0</v>
      </c>
      <c r="FN19" s="303">
        <v>0</v>
      </c>
      <c r="FO19" s="303">
        <v>0</v>
      </c>
      <c r="FP19" s="303">
        <v>5297.6</v>
      </c>
      <c r="FQ19" s="303">
        <v>374</v>
      </c>
      <c r="FR19" s="393">
        <v>0</v>
      </c>
      <c r="FS19" s="303">
        <v>1771.2</v>
      </c>
      <c r="FT19" s="303">
        <v>1765.8666666666668</v>
      </c>
      <c r="FU19" s="303">
        <v>124.66666666666667</v>
      </c>
      <c r="FV19" s="393">
        <v>3.0111412225233281E-3</v>
      </c>
      <c r="FW19" s="303">
        <v>24.5</v>
      </c>
      <c r="FX19" s="303">
        <v>43394.400000000001</v>
      </c>
      <c r="FY19" s="303">
        <v>0</v>
      </c>
      <c r="FZ19" s="303">
        <v>376</v>
      </c>
      <c r="GA19" s="303">
        <v>0</v>
      </c>
      <c r="GB19" s="303">
        <v>0</v>
      </c>
      <c r="GC19" s="303">
        <v>228</v>
      </c>
      <c r="GD19" s="303">
        <v>48</v>
      </c>
      <c r="GE19" s="303">
        <v>71</v>
      </c>
      <c r="GF19" s="303">
        <v>0</v>
      </c>
      <c r="GG19" s="303">
        <v>42671.4</v>
      </c>
      <c r="GH19" s="303">
        <v>1217</v>
      </c>
      <c r="GI19" s="393">
        <v>0</v>
      </c>
      <c r="GJ19" s="303">
        <v>1771.2</v>
      </c>
      <c r="GK19" s="303">
        <v>1741.6897959183675</v>
      </c>
      <c r="GL19" s="303">
        <v>49.673469387755105</v>
      </c>
      <c r="GM19" s="393">
        <v>1.6661135999115007E-2</v>
      </c>
      <c r="GN19" s="303">
        <v>42.5</v>
      </c>
      <c r="GO19" s="303">
        <v>76665</v>
      </c>
      <c r="GP19" s="303">
        <v>528</v>
      </c>
      <c r="GQ19" s="303">
        <v>3128</v>
      </c>
      <c r="GR19" s="303">
        <v>0</v>
      </c>
      <c r="GS19" s="303">
        <v>0</v>
      </c>
      <c r="GT19" s="303">
        <v>40</v>
      </c>
      <c r="GU19" s="303">
        <v>48</v>
      </c>
      <c r="GV19" s="303">
        <v>352</v>
      </c>
      <c r="GW19" s="303">
        <v>0</v>
      </c>
      <c r="GX19" s="303">
        <v>72569</v>
      </c>
      <c r="GY19" s="303">
        <v>8535.5</v>
      </c>
      <c r="GZ19" s="393">
        <v>1535</v>
      </c>
      <c r="HA19" s="303">
        <v>1803.8823529411766</v>
      </c>
      <c r="HB19" s="303">
        <v>1707.5058823529412</v>
      </c>
      <c r="HC19" s="303">
        <v>200.83529411764707</v>
      </c>
      <c r="HD19" s="393">
        <v>5.3427248418443929E-2</v>
      </c>
      <c r="HE19" s="303" t="s">
        <v>744</v>
      </c>
      <c r="HF19" s="303" t="s">
        <v>744</v>
      </c>
      <c r="HG19" s="303" t="s">
        <v>744</v>
      </c>
      <c r="HH19" s="303" t="s">
        <v>744</v>
      </c>
      <c r="HI19" s="303" t="s">
        <v>744</v>
      </c>
      <c r="HJ19" s="303" t="s">
        <v>744</v>
      </c>
      <c r="HK19" s="303" t="s">
        <v>744</v>
      </c>
      <c r="HL19" s="303" t="s">
        <v>744</v>
      </c>
      <c r="HM19" s="303" t="s">
        <v>744</v>
      </c>
      <c r="HN19" s="303" t="s">
        <v>744</v>
      </c>
      <c r="HO19" s="303" t="s">
        <v>744</v>
      </c>
      <c r="HP19" s="303" t="s">
        <v>744</v>
      </c>
      <c r="HQ19" s="393" t="s">
        <v>744</v>
      </c>
      <c r="HR19" s="303" t="s">
        <v>744</v>
      </c>
      <c r="HS19" s="303" t="s">
        <v>744</v>
      </c>
      <c r="HT19" s="303" t="s">
        <v>744</v>
      </c>
      <c r="HU19" s="393" t="s">
        <v>744</v>
      </c>
      <c r="HV19" s="303">
        <v>42.5</v>
      </c>
      <c r="HW19" s="303">
        <v>76665</v>
      </c>
      <c r="HX19" s="303">
        <v>528</v>
      </c>
      <c r="HY19" s="303">
        <v>3128</v>
      </c>
      <c r="HZ19" s="303">
        <v>0</v>
      </c>
      <c r="IA19" s="303">
        <v>0</v>
      </c>
      <c r="IB19" s="303">
        <v>40</v>
      </c>
      <c r="IC19" s="303">
        <v>48</v>
      </c>
      <c r="ID19" s="303">
        <v>352</v>
      </c>
      <c r="IE19" s="303">
        <v>0</v>
      </c>
      <c r="IF19" s="303">
        <v>72569</v>
      </c>
      <c r="IG19" s="303">
        <v>8535.5</v>
      </c>
      <c r="IH19" s="393">
        <v>1535</v>
      </c>
      <c r="II19" s="303">
        <v>1803.8823529411766</v>
      </c>
      <c r="IJ19" s="303">
        <v>1707.5058823529412</v>
      </c>
      <c r="IK19" s="303">
        <v>200.83529411764707</v>
      </c>
      <c r="IL19" s="393">
        <v>5.3427248418443929E-2</v>
      </c>
      <c r="IM19" s="303"/>
      <c r="IN19" s="303">
        <v>1792.903125</v>
      </c>
      <c r="IO19" s="303">
        <v>1717.85625</v>
      </c>
      <c r="IP19" s="393">
        <v>4.1857741198370713E-2</v>
      </c>
      <c r="IQ19" s="303">
        <v>1771.2</v>
      </c>
      <c r="IR19" s="303">
        <v>1765.8666666666668</v>
      </c>
      <c r="IS19" s="393">
        <v>3.0111412225233281E-3</v>
      </c>
      <c r="IT19" s="303">
        <v>1791.9313432835822</v>
      </c>
      <c r="IU19" s="303">
        <v>1720.0059701492539</v>
      </c>
      <c r="IV19" s="393">
        <v>4.0138464793260664E-2</v>
      </c>
      <c r="IW19" s="735"/>
      <c r="IX19" s="303"/>
      <c r="IY19" s="396" t="s">
        <v>362</v>
      </c>
      <c r="IZ19" s="396" t="s">
        <v>363</v>
      </c>
      <c r="JA19" s="396" t="s">
        <v>354</v>
      </c>
      <c r="JB19" s="396">
        <v>78</v>
      </c>
      <c r="JC19" s="396" t="s">
        <v>12</v>
      </c>
      <c r="JD19" s="396" t="s">
        <v>232</v>
      </c>
      <c r="JE19" s="396" t="s">
        <v>9</v>
      </c>
      <c r="JF19" s="396" t="s">
        <v>232</v>
      </c>
      <c r="JG19" s="396" t="s">
        <v>358</v>
      </c>
    </row>
    <row r="20" spans="1:267" customFormat="1">
      <c r="A20">
        <v>18</v>
      </c>
      <c r="B20">
        <v>1</v>
      </c>
      <c r="F20">
        <v>700</v>
      </c>
      <c r="G20">
        <v>43</v>
      </c>
      <c r="H20">
        <v>1</v>
      </c>
      <c r="I20">
        <v>0</v>
      </c>
      <c r="J20">
        <v>1</v>
      </c>
      <c r="K20">
        <v>0</v>
      </c>
      <c r="L20" t="s">
        <v>362</v>
      </c>
      <c r="M20">
        <v>0</v>
      </c>
      <c r="N20">
        <v>62</v>
      </c>
      <c r="O20">
        <v>23</v>
      </c>
      <c r="P20">
        <v>40</v>
      </c>
      <c r="Q20">
        <v>40</v>
      </c>
      <c r="R20">
        <v>50</v>
      </c>
      <c r="S20">
        <v>50</v>
      </c>
      <c r="T20" t="s">
        <v>745</v>
      </c>
      <c r="U20">
        <v>0</v>
      </c>
      <c r="V20">
        <v>0</v>
      </c>
      <c r="W20">
        <v>0.5</v>
      </c>
      <c r="X20">
        <v>1</v>
      </c>
      <c r="Y20">
        <v>35.5</v>
      </c>
      <c r="Z20">
        <v>0</v>
      </c>
      <c r="AA20">
        <v>0</v>
      </c>
      <c r="AB20">
        <v>0</v>
      </c>
      <c r="AC20">
        <v>0</v>
      </c>
      <c r="AD20">
        <v>0</v>
      </c>
      <c r="AE20">
        <v>436</v>
      </c>
      <c r="AF20">
        <v>0</v>
      </c>
      <c r="AG20">
        <v>0</v>
      </c>
      <c r="AH20">
        <v>0</v>
      </c>
      <c r="AI20">
        <v>0</v>
      </c>
      <c r="AJ20">
        <v>0</v>
      </c>
      <c r="AK20">
        <v>1576</v>
      </c>
      <c r="AL20">
        <v>0</v>
      </c>
      <c r="AM20">
        <v>0</v>
      </c>
      <c r="AN20">
        <v>0</v>
      </c>
      <c r="AO20">
        <v>0</v>
      </c>
      <c r="AP20">
        <v>0</v>
      </c>
      <c r="AQ20">
        <v>0</v>
      </c>
      <c r="AR20">
        <v>0</v>
      </c>
      <c r="AS20">
        <v>0</v>
      </c>
      <c r="AT20">
        <v>0</v>
      </c>
      <c r="AU20">
        <v>0</v>
      </c>
      <c r="AV20">
        <v>0</v>
      </c>
      <c r="AW20">
        <v>80</v>
      </c>
      <c r="AX20">
        <v>0</v>
      </c>
      <c r="AY20">
        <v>0</v>
      </c>
      <c r="AZ20">
        <v>0</v>
      </c>
      <c r="BA20">
        <v>0</v>
      </c>
      <c r="BB20">
        <v>0</v>
      </c>
      <c r="BC20">
        <v>0</v>
      </c>
      <c r="BD20">
        <v>0</v>
      </c>
      <c r="BE20">
        <v>0</v>
      </c>
      <c r="BF20">
        <v>0</v>
      </c>
      <c r="BG20">
        <v>0</v>
      </c>
      <c r="BH20">
        <v>0</v>
      </c>
      <c r="BI20">
        <v>0</v>
      </c>
      <c r="BJ20">
        <v>0</v>
      </c>
      <c r="BK20">
        <v>0</v>
      </c>
      <c r="BL20">
        <v>0</v>
      </c>
      <c r="BM20">
        <v>0</v>
      </c>
      <c r="BN20">
        <v>0</v>
      </c>
      <c r="BO20">
        <v>1392</v>
      </c>
      <c r="BP20">
        <v>0</v>
      </c>
      <c r="BQ20">
        <v>0</v>
      </c>
      <c r="BR20">
        <v>0</v>
      </c>
      <c r="BS20">
        <v>0</v>
      </c>
      <c r="BT20">
        <v>0</v>
      </c>
      <c r="BU20">
        <v>0</v>
      </c>
      <c r="BV20">
        <v>0</v>
      </c>
      <c r="BW20">
        <v>0</v>
      </c>
      <c r="BX20">
        <v>0</v>
      </c>
      <c r="BY20">
        <v>0</v>
      </c>
      <c r="BZ20">
        <v>0</v>
      </c>
      <c r="CA20">
        <v>0</v>
      </c>
      <c r="CB20">
        <v>0</v>
      </c>
      <c r="CC20">
        <v>0</v>
      </c>
      <c r="CD20">
        <v>1</v>
      </c>
      <c r="CE20">
        <v>106</v>
      </c>
      <c r="CF20">
        <v>0</v>
      </c>
      <c r="CG20" s="439"/>
      <c r="CH20" s="303">
        <v>62</v>
      </c>
      <c r="CI20" s="393">
        <v>23</v>
      </c>
      <c r="CJ20" s="303">
        <v>40</v>
      </c>
      <c r="CK20" s="393">
        <v>40</v>
      </c>
      <c r="CL20" s="303">
        <v>50</v>
      </c>
      <c r="CM20" s="393">
        <v>50</v>
      </c>
      <c r="CN20" s="303"/>
      <c r="CO20" s="303"/>
      <c r="CP20" s="393" t="s">
        <v>744</v>
      </c>
      <c r="CQ20" s="303" t="s">
        <v>744</v>
      </c>
      <c r="CR20" s="393" t="s">
        <v>389</v>
      </c>
      <c r="CS20" s="393" t="s">
        <v>744</v>
      </c>
      <c r="CT20" s="303" t="s">
        <v>744</v>
      </c>
      <c r="CU20" s="393" t="s">
        <v>389</v>
      </c>
      <c r="CV20" s="303" t="s">
        <v>744</v>
      </c>
      <c r="CW20" s="303" t="s">
        <v>744</v>
      </c>
      <c r="CX20" s="303" t="s">
        <v>744</v>
      </c>
      <c r="CY20" s="303" t="s">
        <v>744</v>
      </c>
      <c r="CZ20" s="303" t="s">
        <v>744</v>
      </c>
      <c r="DA20" s="303" t="s">
        <v>744</v>
      </c>
      <c r="DB20" s="303" t="s">
        <v>744</v>
      </c>
      <c r="DC20" s="303" t="s">
        <v>744</v>
      </c>
      <c r="DD20" s="303" t="s">
        <v>744</v>
      </c>
      <c r="DE20" s="303" t="s">
        <v>744</v>
      </c>
      <c r="DF20" s="303" t="s">
        <v>744</v>
      </c>
      <c r="DG20" s="393" t="s">
        <v>744</v>
      </c>
      <c r="DH20" s="303" t="s">
        <v>744</v>
      </c>
      <c r="DI20" s="303" t="s">
        <v>744</v>
      </c>
      <c r="DJ20" s="393" t="s">
        <v>744</v>
      </c>
      <c r="DK20" s="303" t="s">
        <v>744</v>
      </c>
      <c r="DL20" s="303" t="s">
        <v>744</v>
      </c>
      <c r="DM20" s="303" t="s">
        <v>744</v>
      </c>
      <c r="DN20" s="303" t="s">
        <v>744</v>
      </c>
      <c r="DO20" s="303" t="s">
        <v>744</v>
      </c>
      <c r="DP20" s="303" t="s">
        <v>744</v>
      </c>
      <c r="DQ20" s="303" t="s">
        <v>744</v>
      </c>
      <c r="DR20" s="303" t="s">
        <v>744</v>
      </c>
      <c r="DS20" s="303" t="s">
        <v>744</v>
      </c>
      <c r="DT20" s="303" t="s">
        <v>744</v>
      </c>
      <c r="DU20" s="303" t="s">
        <v>744</v>
      </c>
      <c r="DV20" s="393" t="s">
        <v>744</v>
      </c>
      <c r="DW20" s="303" t="s">
        <v>744</v>
      </c>
      <c r="DX20" s="303" t="s">
        <v>744</v>
      </c>
      <c r="DY20" s="393" t="s">
        <v>744</v>
      </c>
      <c r="DZ20" s="303" t="s">
        <v>744</v>
      </c>
      <c r="EA20" s="303" t="s">
        <v>744</v>
      </c>
      <c r="EB20" s="303" t="s">
        <v>744</v>
      </c>
      <c r="EC20" s="303" t="s">
        <v>744</v>
      </c>
      <c r="ED20" s="303" t="s">
        <v>744</v>
      </c>
      <c r="EE20" s="303" t="s">
        <v>744</v>
      </c>
      <c r="EF20" s="303" t="s">
        <v>744</v>
      </c>
      <c r="EG20" s="303" t="s">
        <v>744</v>
      </c>
      <c r="EH20" s="303" t="s">
        <v>744</v>
      </c>
      <c r="EI20" s="303" t="s">
        <v>744</v>
      </c>
      <c r="EJ20" s="303" t="s">
        <v>744</v>
      </c>
      <c r="EK20" s="393" t="s">
        <v>744</v>
      </c>
      <c r="EL20" s="303" t="s">
        <v>744</v>
      </c>
      <c r="EM20" s="303" t="s">
        <v>744</v>
      </c>
      <c r="EN20" s="393" t="s">
        <v>744</v>
      </c>
      <c r="EO20" s="303">
        <v>0.5</v>
      </c>
      <c r="EP20" s="303">
        <v>736.33333333333337</v>
      </c>
      <c r="EQ20" s="303">
        <v>0</v>
      </c>
      <c r="ER20" s="303">
        <v>0</v>
      </c>
      <c r="ES20" s="303">
        <v>0</v>
      </c>
      <c r="ET20" s="303">
        <v>0</v>
      </c>
      <c r="EU20" s="303">
        <v>0</v>
      </c>
      <c r="EV20" s="303">
        <v>0</v>
      </c>
      <c r="EW20" s="303">
        <v>0</v>
      </c>
      <c r="EX20" s="303">
        <v>0</v>
      </c>
      <c r="EY20" s="303">
        <v>736.33333333333337</v>
      </c>
      <c r="EZ20" s="303">
        <v>0</v>
      </c>
      <c r="FA20" s="393">
        <v>0</v>
      </c>
      <c r="FB20" s="303">
        <v>1472.6666666666667</v>
      </c>
      <c r="FC20" s="303">
        <v>1472.6666666666667</v>
      </c>
      <c r="FD20" s="303">
        <v>0</v>
      </c>
      <c r="FE20" s="393">
        <v>0</v>
      </c>
      <c r="FF20" s="303">
        <v>1</v>
      </c>
      <c r="FG20" s="303">
        <v>1472.6666666666667</v>
      </c>
      <c r="FH20" s="303">
        <v>0</v>
      </c>
      <c r="FI20" s="303">
        <v>0</v>
      </c>
      <c r="FJ20" s="303">
        <v>0</v>
      </c>
      <c r="FK20" s="303">
        <v>0</v>
      </c>
      <c r="FL20" s="303">
        <v>0</v>
      </c>
      <c r="FM20" s="303">
        <v>0</v>
      </c>
      <c r="FN20" s="303">
        <v>0</v>
      </c>
      <c r="FO20" s="303">
        <v>0</v>
      </c>
      <c r="FP20" s="303">
        <v>1472.6666666666667</v>
      </c>
      <c r="FQ20" s="303">
        <v>1</v>
      </c>
      <c r="FR20" s="393">
        <v>0</v>
      </c>
      <c r="FS20" s="303">
        <v>1472.6666666666667</v>
      </c>
      <c r="FT20" s="303">
        <v>1472.6666666666667</v>
      </c>
      <c r="FU20" s="303">
        <v>1</v>
      </c>
      <c r="FV20" s="393">
        <v>0</v>
      </c>
      <c r="FW20" s="303">
        <v>1.5</v>
      </c>
      <c r="FX20" s="303">
        <v>2209</v>
      </c>
      <c r="FY20" s="303">
        <v>0</v>
      </c>
      <c r="FZ20" s="303">
        <v>0</v>
      </c>
      <c r="GA20" s="303">
        <v>0</v>
      </c>
      <c r="GB20" s="303">
        <v>0</v>
      </c>
      <c r="GC20" s="303">
        <v>0</v>
      </c>
      <c r="GD20" s="303">
        <v>0</v>
      </c>
      <c r="GE20" s="303">
        <v>0</v>
      </c>
      <c r="GF20" s="303">
        <v>0</v>
      </c>
      <c r="GG20" s="303">
        <v>2209</v>
      </c>
      <c r="GH20" s="303">
        <v>1</v>
      </c>
      <c r="GI20" s="393">
        <v>0</v>
      </c>
      <c r="GJ20" s="303">
        <v>1472.6666666666667</v>
      </c>
      <c r="GK20" s="303">
        <v>1472.6666666666667</v>
      </c>
      <c r="GL20" s="303">
        <v>0.66666666666666663</v>
      </c>
      <c r="GM20" s="393">
        <v>0</v>
      </c>
      <c r="GN20" s="303">
        <v>35.5</v>
      </c>
      <c r="GO20" s="303">
        <v>63124.916666666664</v>
      </c>
      <c r="GP20" s="303">
        <v>436</v>
      </c>
      <c r="GQ20" s="303">
        <v>1576</v>
      </c>
      <c r="GR20" s="303">
        <v>0</v>
      </c>
      <c r="GS20" s="303">
        <v>80</v>
      </c>
      <c r="GT20" s="303">
        <v>0</v>
      </c>
      <c r="GU20" s="303">
        <v>0</v>
      </c>
      <c r="GV20" s="303">
        <v>1392</v>
      </c>
      <c r="GW20" s="303">
        <v>0</v>
      </c>
      <c r="GX20" s="303">
        <v>59640.916666666664</v>
      </c>
      <c r="GY20" s="303">
        <v>106</v>
      </c>
      <c r="GZ20" s="393">
        <v>0</v>
      </c>
      <c r="HA20" s="303">
        <v>1778.1666666666665</v>
      </c>
      <c r="HB20" s="303">
        <v>1680.025821596244</v>
      </c>
      <c r="HC20" s="303">
        <v>2.9859154929577465</v>
      </c>
      <c r="HD20" s="393">
        <v>5.5192152068847644E-2</v>
      </c>
      <c r="HE20" s="303" t="s">
        <v>744</v>
      </c>
      <c r="HF20" s="303" t="s">
        <v>744</v>
      </c>
      <c r="HG20" s="303" t="s">
        <v>744</v>
      </c>
      <c r="HH20" s="303" t="s">
        <v>744</v>
      </c>
      <c r="HI20" s="303" t="s">
        <v>744</v>
      </c>
      <c r="HJ20" s="303" t="s">
        <v>744</v>
      </c>
      <c r="HK20" s="303" t="s">
        <v>744</v>
      </c>
      <c r="HL20" s="303" t="s">
        <v>744</v>
      </c>
      <c r="HM20" s="303" t="s">
        <v>744</v>
      </c>
      <c r="HN20" s="303" t="s">
        <v>744</v>
      </c>
      <c r="HO20" s="303" t="s">
        <v>744</v>
      </c>
      <c r="HP20" s="303" t="s">
        <v>744</v>
      </c>
      <c r="HQ20" s="393" t="s">
        <v>744</v>
      </c>
      <c r="HR20" s="303" t="s">
        <v>744</v>
      </c>
      <c r="HS20" s="303" t="s">
        <v>744</v>
      </c>
      <c r="HT20" s="303" t="s">
        <v>744</v>
      </c>
      <c r="HU20" s="393" t="s">
        <v>744</v>
      </c>
      <c r="HV20" s="303">
        <v>35.5</v>
      </c>
      <c r="HW20" s="303">
        <v>63124.916666666664</v>
      </c>
      <c r="HX20" s="303">
        <v>436</v>
      </c>
      <c r="HY20" s="303">
        <v>1576</v>
      </c>
      <c r="HZ20" s="303">
        <v>0</v>
      </c>
      <c r="IA20" s="303">
        <v>80</v>
      </c>
      <c r="IB20" s="303">
        <v>0</v>
      </c>
      <c r="IC20" s="303">
        <v>0</v>
      </c>
      <c r="ID20" s="303">
        <v>1392</v>
      </c>
      <c r="IE20" s="303">
        <v>0</v>
      </c>
      <c r="IF20" s="303">
        <v>59640.916666666664</v>
      </c>
      <c r="IG20" s="303">
        <v>106</v>
      </c>
      <c r="IH20" s="393">
        <v>0</v>
      </c>
      <c r="II20" s="303">
        <v>1778.1666666666665</v>
      </c>
      <c r="IJ20" s="303">
        <v>1680.025821596244</v>
      </c>
      <c r="IK20" s="303">
        <v>2.9859154929577465</v>
      </c>
      <c r="IL20" s="393">
        <v>5.5192152068847644E-2</v>
      </c>
      <c r="IM20" s="303"/>
      <c r="IN20" s="303">
        <v>1773.9236111111111</v>
      </c>
      <c r="IO20" s="303">
        <v>1677.1458333333333</v>
      </c>
      <c r="IP20" s="393">
        <v>5.4555775215799907E-2</v>
      </c>
      <c r="IQ20" s="303">
        <v>1472.6666666666667</v>
      </c>
      <c r="IR20" s="303">
        <v>1472.6666666666667</v>
      </c>
      <c r="IS20" s="393">
        <v>0</v>
      </c>
      <c r="IT20" s="303">
        <v>1765.7815315315315</v>
      </c>
      <c r="IU20" s="303">
        <v>1671.6193693693692</v>
      </c>
      <c r="IV20" s="393">
        <v>5.3326054486758534E-2</v>
      </c>
      <c r="IW20" s="735"/>
      <c r="IX20" s="303"/>
      <c r="IY20" s="396" t="s">
        <v>362</v>
      </c>
      <c r="IZ20" s="396" t="s">
        <v>363</v>
      </c>
      <c r="JA20" s="396" t="s">
        <v>354</v>
      </c>
      <c r="JB20" s="396">
        <v>43</v>
      </c>
      <c r="JC20" s="396" t="s">
        <v>12</v>
      </c>
      <c r="JD20" s="396" t="s">
        <v>232</v>
      </c>
      <c r="JE20" s="396" t="s">
        <v>9</v>
      </c>
      <c r="JF20" s="396" t="s">
        <v>232</v>
      </c>
      <c r="JG20" s="396" t="s">
        <v>358</v>
      </c>
    </row>
    <row r="21" spans="1:267" customFormat="1">
      <c r="A21">
        <v>19</v>
      </c>
      <c r="B21">
        <v>1</v>
      </c>
      <c r="F21">
        <v>700</v>
      </c>
      <c r="G21">
        <v>42</v>
      </c>
      <c r="H21">
        <v>0</v>
      </c>
      <c r="I21">
        <v>1</v>
      </c>
      <c r="J21">
        <v>1</v>
      </c>
      <c r="K21">
        <v>0</v>
      </c>
      <c r="L21" t="s">
        <v>362</v>
      </c>
      <c r="M21">
        <v>0</v>
      </c>
      <c r="N21">
        <v>20</v>
      </c>
      <c r="O21">
        <v>20</v>
      </c>
      <c r="P21">
        <v>40</v>
      </c>
      <c r="Q21">
        <v>40</v>
      </c>
      <c r="R21">
        <v>60</v>
      </c>
      <c r="S21">
        <v>60</v>
      </c>
      <c r="T21" t="s">
        <v>745</v>
      </c>
      <c r="U21">
        <v>5.5</v>
      </c>
      <c r="V21">
        <v>0</v>
      </c>
      <c r="W21">
        <v>34</v>
      </c>
      <c r="X21">
        <v>11.5</v>
      </c>
      <c r="Y21">
        <v>148</v>
      </c>
      <c r="Z21">
        <v>0</v>
      </c>
      <c r="AA21">
        <v>0</v>
      </c>
      <c r="AB21">
        <v>0</v>
      </c>
      <c r="AC21">
        <v>96</v>
      </c>
      <c r="AD21">
        <v>0</v>
      </c>
      <c r="AE21">
        <v>6288</v>
      </c>
      <c r="AF21">
        <v>0</v>
      </c>
      <c r="AG21">
        <v>96</v>
      </c>
      <c r="AH21">
        <v>0</v>
      </c>
      <c r="AI21">
        <v>576</v>
      </c>
      <c r="AJ21">
        <v>247</v>
      </c>
      <c r="AK21">
        <v>24952</v>
      </c>
      <c r="AL21">
        <v>0</v>
      </c>
      <c r="AM21">
        <v>0</v>
      </c>
      <c r="AN21">
        <v>0</v>
      </c>
      <c r="AO21">
        <v>0</v>
      </c>
      <c r="AP21">
        <v>0</v>
      </c>
      <c r="AQ21">
        <v>0</v>
      </c>
      <c r="AR21">
        <v>0</v>
      </c>
      <c r="AS21">
        <v>0</v>
      </c>
      <c r="AT21">
        <v>0</v>
      </c>
      <c r="AU21">
        <v>80</v>
      </c>
      <c r="AV21">
        <v>1672</v>
      </c>
      <c r="AW21">
        <v>1040</v>
      </c>
      <c r="AX21">
        <v>0</v>
      </c>
      <c r="AY21">
        <v>0</v>
      </c>
      <c r="AZ21">
        <v>0</v>
      </c>
      <c r="BA21">
        <v>0</v>
      </c>
      <c r="BB21">
        <v>7.5</v>
      </c>
      <c r="BC21">
        <v>0</v>
      </c>
      <c r="BD21">
        <v>0</v>
      </c>
      <c r="BE21">
        <v>0</v>
      </c>
      <c r="BF21">
        <v>0</v>
      </c>
      <c r="BG21">
        <v>0</v>
      </c>
      <c r="BH21">
        <v>0</v>
      </c>
      <c r="BI21">
        <v>0</v>
      </c>
      <c r="BJ21">
        <v>0</v>
      </c>
      <c r="BK21">
        <v>0</v>
      </c>
      <c r="BL21">
        <v>0</v>
      </c>
      <c r="BM21">
        <v>0</v>
      </c>
      <c r="BN21">
        <v>0</v>
      </c>
      <c r="BO21">
        <v>150</v>
      </c>
      <c r="BP21">
        <v>0</v>
      </c>
      <c r="BQ21">
        <v>0</v>
      </c>
      <c r="BR21">
        <v>0</v>
      </c>
      <c r="BS21">
        <v>0</v>
      </c>
      <c r="BT21">
        <v>0</v>
      </c>
      <c r="BU21">
        <v>0</v>
      </c>
      <c r="BV21">
        <v>0</v>
      </c>
      <c r="BW21">
        <v>0</v>
      </c>
      <c r="BX21">
        <v>0</v>
      </c>
      <c r="BY21">
        <v>0</v>
      </c>
      <c r="BZ21">
        <v>0</v>
      </c>
      <c r="CA21">
        <v>328</v>
      </c>
      <c r="CB21">
        <v>0</v>
      </c>
      <c r="CC21">
        <v>6558.5</v>
      </c>
      <c r="CD21">
        <v>812</v>
      </c>
      <c r="CE21">
        <v>31244</v>
      </c>
      <c r="CF21">
        <v>0</v>
      </c>
      <c r="CG21" s="439"/>
      <c r="CH21" s="303">
        <v>20</v>
      </c>
      <c r="CI21" s="393">
        <v>20</v>
      </c>
      <c r="CJ21" s="303">
        <v>40</v>
      </c>
      <c r="CK21" s="393">
        <v>40</v>
      </c>
      <c r="CL21" s="303">
        <v>60</v>
      </c>
      <c r="CM21" s="393">
        <v>60</v>
      </c>
      <c r="CN21" s="303"/>
      <c r="CO21" s="303"/>
      <c r="CP21" s="393" t="s">
        <v>744</v>
      </c>
      <c r="CQ21" s="303" t="s">
        <v>389</v>
      </c>
      <c r="CR21" s="393" t="s">
        <v>389</v>
      </c>
      <c r="CS21" s="393" t="s">
        <v>744</v>
      </c>
      <c r="CT21" s="303" t="s">
        <v>389</v>
      </c>
      <c r="CU21" s="393" t="s">
        <v>389</v>
      </c>
      <c r="CV21" s="303">
        <v>5.5</v>
      </c>
      <c r="CW21" s="303">
        <v>9867</v>
      </c>
      <c r="CX21" s="303">
        <v>0</v>
      </c>
      <c r="CY21" s="303">
        <v>96</v>
      </c>
      <c r="CZ21" s="303">
        <v>0</v>
      </c>
      <c r="DA21" s="303">
        <v>0</v>
      </c>
      <c r="DB21" s="303">
        <v>0</v>
      </c>
      <c r="DC21" s="303">
        <v>0</v>
      </c>
      <c r="DD21" s="303">
        <v>0</v>
      </c>
      <c r="DE21" s="303">
        <v>0</v>
      </c>
      <c r="DF21" s="303">
        <v>9771</v>
      </c>
      <c r="DG21" s="393">
        <v>0</v>
      </c>
      <c r="DH21" s="303">
        <v>1794</v>
      </c>
      <c r="DI21" s="303">
        <v>1776.5454545454545</v>
      </c>
      <c r="DJ21" s="393">
        <v>9.7294010337488634E-3</v>
      </c>
      <c r="DK21" s="303" t="s">
        <v>744</v>
      </c>
      <c r="DL21" s="303" t="s">
        <v>744</v>
      </c>
      <c r="DM21" s="303" t="s">
        <v>744</v>
      </c>
      <c r="DN21" s="303" t="s">
        <v>744</v>
      </c>
      <c r="DO21" s="303" t="s">
        <v>744</v>
      </c>
      <c r="DP21" s="303" t="s">
        <v>744</v>
      </c>
      <c r="DQ21" s="303" t="s">
        <v>744</v>
      </c>
      <c r="DR21" s="303" t="s">
        <v>744</v>
      </c>
      <c r="DS21" s="303" t="s">
        <v>744</v>
      </c>
      <c r="DT21" s="303" t="s">
        <v>744</v>
      </c>
      <c r="DU21" s="303" t="s">
        <v>744</v>
      </c>
      <c r="DV21" s="393" t="s">
        <v>744</v>
      </c>
      <c r="DW21" s="303" t="s">
        <v>744</v>
      </c>
      <c r="DX21" s="303" t="s">
        <v>744</v>
      </c>
      <c r="DY21" s="393" t="s">
        <v>744</v>
      </c>
      <c r="DZ21" s="303">
        <v>5.5</v>
      </c>
      <c r="EA21" s="303">
        <v>9867</v>
      </c>
      <c r="EB21" s="303">
        <v>0</v>
      </c>
      <c r="EC21" s="303">
        <v>96</v>
      </c>
      <c r="ED21" s="303">
        <v>0</v>
      </c>
      <c r="EE21" s="303">
        <v>0</v>
      </c>
      <c r="EF21" s="303">
        <v>0</v>
      </c>
      <c r="EG21" s="303">
        <v>0</v>
      </c>
      <c r="EH21" s="303">
        <v>0</v>
      </c>
      <c r="EI21" s="303">
        <v>0</v>
      </c>
      <c r="EJ21" s="303">
        <v>9771</v>
      </c>
      <c r="EK21" s="393">
        <v>0</v>
      </c>
      <c r="EL21" s="303">
        <v>1794</v>
      </c>
      <c r="EM21" s="303">
        <v>1776.5454545454545</v>
      </c>
      <c r="EN21" s="393">
        <v>9.7294010337488634E-3</v>
      </c>
      <c r="EO21" s="303">
        <v>34</v>
      </c>
      <c r="EP21" s="303">
        <v>60996</v>
      </c>
      <c r="EQ21" s="303">
        <v>96</v>
      </c>
      <c r="ER21" s="303">
        <v>576</v>
      </c>
      <c r="ES21" s="303">
        <v>0</v>
      </c>
      <c r="ET21" s="303">
        <v>80</v>
      </c>
      <c r="EU21" s="303">
        <v>0</v>
      </c>
      <c r="EV21" s="303">
        <v>0</v>
      </c>
      <c r="EW21" s="303">
        <v>0</v>
      </c>
      <c r="EX21" s="303">
        <v>0</v>
      </c>
      <c r="EY21" s="303">
        <v>60244</v>
      </c>
      <c r="EZ21" s="303">
        <v>6558.5</v>
      </c>
      <c r="FA21" s="393">
        <v>0</v>
      </c>
      <c r="FB21" s="303">
        <v>1794</v>
      </c>
      <c r="FC21" s="303">
        <v>1771.8823529411766</v>
      </c>
      <c r="FD21" s="303">
        <v>192.89705882352942</v>
      </c>
      <c r="FE21" s="393">
        <v>1.2328677290314061E-2</v>
      </c>
      <c r="FF21" s="303">
        <v>11.5</v>
      </c>
      <c r="FG21" s="303">
        <v>20631</v>
      </c>
      <c r="FH21" s="303">
        <v>0</v>
      </c>
      <c r="FI21" s="303">
        <v>247</v>
      </c>
      <c r="FJ21" s="303">
        <v>0</v>
      </c>
      <c r="FK21" s="303">
        <v>1672</v>
      </c>
      <c r="FL21" s="303">
        <v>7.5</v>
      </c>
      <c r="FM21" s="303">
        <v>0</v>
      </c>
      <c r="FN21" s="303">
        <v>0</v>
      </c>
      <c r="FO21" s="303">
        <v>0</v>
      </c>
      <c r="FP21" s="303">
        <v>18704.5</v>
      </c>
      <c r="FQ21" s="303">
        <v>812</v>
      </c>
      <c r="FR21" s="393">
        <v>0</v>
      </c>
      <c r="FS21" s="303">
        <v>1794</v>
      </c>
      <c r="FT21" s="303">
        <v>1626.4782608695652</v>
      </c>
      <c r="FU21" s="303">
        <v>70.608695652173907</v>
      </c>
      <c r="FV21" s="393">
        <v>9.3378895836362719E-2</v>
      </c>
      <c r="FW21" s="303">
        <v>45.5</v>
      </c>
      <c r="FX21" s="303">
        <v>81627</v>
      </c>
      <c r="FY21" s="303">
        <v>96</v>
      </c>
      <c r="FZ21" s="303">
        <v>823</v>
      </c>
      <c r="GA21" s="303">
        <v>0</v>
      </c>
      <c r="GB21" s="303">
        <v>1752</v>
      </c>
      <c r="GC21" s="303">
        <v>7.5</v>
      </c>
      <c r="GD21" s="303">
        <v>0</v>
      </c>
      <c r="GE21" s="303">
        <v>0</v>
      </c>
      <c r="GF21" s="303">
        <v>0</v>
      </c>
      <c r="GG21" s="303">
        <v>78948.5</v>
      </c>
      <c r="GH21" s="303">
        <v>7370.5</v>
      </c>
      <c r="GI21" s="393">
        <v>0</v>
      </c>
      <c r="GJ21" s="303">
        <v>1794</v>
      </c>
      <c r="GK21" s="303">
        <v>1735.131868131868</v>
      </c>
      <c r="GL21" s="303">
        <v>161.98901098901098</v>
      </c>
      <c r="GM21" s="393">
        <v>3.2813897362392375E-2</v>
      </c>
      <c r="GN21" s="303">
        <v>148</v>
      </c>
      <c r="GO21" s="303">
        <v>265184</v>
      </c>
      <c r="GP21" s="303">
        <v>6288</v>
      </c>
      <c r="GQ21" s="303">
        <v>24952</v>
      </c>
      <c r="GR21" s="303">
        <v>0</v>
      </c>
      <c r="GS21" s="303">
        <v>1040</v>
      </c>
      <c r="GT21" s="303">
        <v>0</v>
      </c>
      <c r="GU21" s="303">
        <v>0</v>
      </c>
      <c r="GV21" s="303">
        <v>150</v>
      </c>
      <c r="GW21" s="303">
        <v>0</v>
      </c>
      <c r="GX21" s="303">
        <v>232754</v>
      </c>
      <c r="GY21" s="303">
        <v>31244</v>
      </c>
      <c r="GZ21" s="393">
        <v>328</v>
      </c>
      <c r="HA21" s="303">
        <v>1791.7837837837837</v>
      </c>
      <c r="HB21" s="303">
        <v>1572.6621621621621</v>
      </c>
      <c r="HC21" s="303">
        <v>211.1081081081081</v>
      </c>
      <c r="HD21" s="393">
        <v>0.12229244599975864</v>
      </c>
      <c r="HE21" s="303" t="s">
        <v>744</v>
      </c>
      <c r="HF21" s="303" t="s">
        <v>744</v>
      </c>
      <c r="HG21" s="303" t="s">
        <v>744</v>
      </c>
      <c r="HH21" s="303" t="s">
        <v>744</v>
      </c>
      <c r="HI21" s="303" t="s">
        <v>744</v>
      </c>
      <c r="HJ21" s="303" t="s">
        <v>744</v>
      </c>
      <c r="HK21" s="303" t="s">
        <v>744</v>
      </c>
      <c r="HL21" s="303" t="s">
        <v>744</v>
      </c>
      <c r="HM21" s="303" t="s">
        <v>744</v>
      </c>
      <c r="HN21" s="303" t="s">
        <v>744</v>
      </c>
      <c r="HO21" s="303" t="s">
        <v>744</v>
      </c>
      <c r="HP21" s="303" t="s">
        <v>744</v>
      </c>
      <c r="HQ21" s="393" t="s">
        <v>744</v>
      </c>
      <c r="HR21" s="303" t="s">
        <v>744</v>
      </c>
      <c r="HS21" s="303" t="s">
        <v>744</v>
      </c>
      <c r="HT21" s="303" t="s">
        <v>744</v>
      </c>
      <c r="HU21" s="393" t="s">
        <v>744</v>
      </c>
      <c r="HV21" s="303">
        <v>148</v>
      </c>
      <c r="HW21" s="303">
        <v>265184</v>
      </c>
      <c r="HX21" s="303">
        <v>6288</v>
      </c>
      <c r="HY21" s="303">
        <v>24952</v>
      </c>
      <c r="HZ21" s="303">
        <v>0</v>
      </c>
      <c r="IA21" s="303">
        <v>1040</v>
      </c>
      <c r="IB21" s="303">
        <v>0</v>
      </c>
      <c r="IC21" s="303">
        <v>0</v>
      </c>
      <c r="ID21" s="303">
        <v>150</v>
      </c>
      <c r="IE21" s="303">
        <v>0</v>
      </c>
      <c r="IF21" s="303">
        <v>232754</v>
      </c>
      <c r="IG21" s="303">
        <v>31244</v>
      </c>
      <c r="IH21" s="393">
        <v>328</v>
      </c>
      <c r="II21" s="303">
        <v>1791.7837837837837</v>
      </c>
      <c r="IJ21" s="303">
        <v>1572.6621621621621</v>
      </c>
      <c r="IK21" s="303">
        <v>211.1081081081081</v>
      </c>
      <c r="IL21" s="393">
        <v>0.12229244599975864</v>
      </c>
      <c r="IM21" s="303"/>
      <c r="IN21" s="303">
        <v>1792.2506666666666</v>
      </c>
      <c r="IO21" s="303">
        <v>1614.768</v>
      </c>
      <c r="IP21" s="393">
        <v>9.9027814561653549E-2</v>
      </c>
      <c r="IQ21" s="303">
        <v>1794</v>
      </c>
      <c r="IR21" s="303">
        <v>1626.4782608695652</v>
      </c>
      <c r="IS21" s="393">
        <v>9.3378895836362719E-2</v>
      </c>
      <c r="IT21" s="303">
        <v>1792.3517587939698</v>
      </c>
      <c r="IU21" s="303">
        <v>1615.4447236180904</v>
      </c>
      <c r="IV21" s="393">
        <v>9.8701069311816214E-2</v>
      </c>
      <c r="IW21" s="735"/>
      <c r="IX21" s="303"/>
      <c r="IY21" s="396" t="s">
        <v>362</v>
      </c>
      <c r="IZ21" s="396" t="s">
        <v>363</v>
      </c>
      <c r="JA21" s="396" t="s">
        <v>354</v>
      </c>
      <c r="JB21" s="396">
        <v>227</v>
      </c>
      <c r="JC21" s="396" t="s">
        <v>13</v>
      </c>
      <c r="JD21" s="396" t="s">
        <v>232</v>
      </c>
      <c r="JE21" s="396" t="s">
        <v>9</v>
      </c>
      <c r="JF21" s="396" t="s">
        <v>232</v>
      </c>
      <c r="JG21" s="396" t="s">
        <v>358</v>
      </c>
    </row>
    <row r="22" spans="1:267" customFormat="1">
      <c r="A22">
        <v>20</v>
      </c>
      <c r="B22">
        <v>1</v>
      </c>
      <c r="F22">
        <v>700</v>
      </c>
      <c r="G22">
        <v>43</v>
      </c>
      <c r="H22">
        <v>0</v>
      </c>
      <c r="I22">
        <v>1</v>
      </c>
      <c r="J22">
        <v>1</v>
      </c>
      <c r="K22">
        <v>0</v>
      </c>
      <c r="L22" t="s">
        <v>362</v>
      </c>
      <c r="M22">
        <v>0</v>
      </c>
      <c r="N22">
        <v>20</v>
      </c>
      <c r="O22">
        <v>20</v>
      </c>
      <c r="P22">
        <v>40</v>
      </c>
      <c r="Q22">
        <v>40</v>
      </c>
      <c r="R22">
        <v>100</v>
      </c>
      <c r="S22">
        <v>100</v>
      </c>
      <c r="T22" t="s">
        <v>745</v>
      </c>
      <c r="U22">
        <v>0</v>
      </c>
      <c r="V22">
        <v>0</v>
      </c>
      <c r="W22">
        <v>8</v>
      </c>
      <c r="X22">
        <v>3.5</v>
      </c>
      <c r="Y22">
        <v>40.5</v>
      </c>
      <c r="Z22">
        <v>0</v>
      </c>
      <c r="AA22">
        <v>0</v>
      </c>
      <c r="AB22">
        <v>0</v>
      </c>
      <c r="AC22">
        <v>0</v>
      </c>
      <c r="AD22">
        <v>0</v>
      </c>
      <c r="AE22">
        <v>0</v>
      </c>
      <c r="AF22">
        <v>0</v>
      </c>
      <c r="AG22">
        <v>0</v>
      </c>
      <c r="AH22">
        <v>0</v>
      </c>
      <c r="AI22">
        <v>56</v>
      </c>
      <c r="AJ22">
        <v>0</v>
      </c>
      <c r="AK22">
        <v>992</v>
      </c>
      <c r="AL22">
        <v>0</v>
      </c>
      <c r="AM22">
        <v>0</v>
      </c>
      <c r="AN22">
        <v>0</v>
      </c>
      <c r="AO22">
        <v>0</v>
      </c>
      <c r="AP22">
        <v>0</v>
      </c>
      <c r="AQ22">
        <v>0</v>
      </c>
      <c r="AR22">
        <v>0</v>
      </c>
      <c r="AS22">
        <v>0</v>
      </c>
      <c r="AT22">
        <v>0</v>
      </c>
      <c r="AU22">
        <v>0</v>
      </c>
      <c r="AV22">
        <v>0</v>
      </c>
      <c r="AW22">
        <v>0</v>
      </c>
      <c r="AX22">
        <v>0</v>
      </c>
      <c r="AY22">
        <v>0</v>
      </c>
      <c r="AZ22">
        <v>0</v>
      </c>
      <c r="BA22">
        <v>288</v>
      </c>
      <c r="BB22">
        <v>0</v>
      </c>
      <c r="BC22">
        <v>0</v>
      </c>
      <c r="BD22">
        <v>0</v>
      </c>
      <c r="BE22">
        <v>0</v>
      </c>
      <c r="BF22">
        <v>0</v>
      </c>
      <c r="BG22">
        <v>1253</v>
      </c>
      <c r="BH22">
        <v>546</v>
      </c>
      <c r="BI22">
        <v>878</v>
      </c>
      <c r="BJ22">
        <v>0</v>
      </c>
      <c r="BK22">
        <v>0</v>
      </c>
      <c r="BL22">
        <v>0</v>
      </c>
      <c r="BM22">
        <v>0</v>
      </c>
      <c r="BN22">
        <v>1040</v>
      </c>
      <c r="BO22">
        <v>432</v>
      </c>
      <c r="BP22">
        <v>0</v>
      </c>
      <c r="BQ22">
        <v>0</v>
      </c>
      <c r="BR22">
        <v>0</v>
      </c>
      <c r="BS22">
        <v>0</v>
      </c>
      <c r="BT22">
        <v>0</v>
      </c>
      <c r="BU22">
        <v>0</v>
      </c>
      <c r="BV22">
        <v>0</v>
      </c>
      <c r="BW22">
        <v>0</v>
      </c>
      <c r="BX22">
        <v>0</v>
      </c>
      <c r="BY22">
        <v>0</v>
      </c>
      <c r="BZ22">
        <v>0</v>
      </c>
      <c r="CA22">
        <v>72</v>
      </c>
      <c r="CB22">
        <v>0</v>
      </c>
      <c r="CC22">
        <v>23</v>
      </c>
      <c r="CD22">
        <v>1</v>
      </c>
      <c r="CE22">
        <v>300</v>
      </c>
      <c r="CF22">
        <v>0</v>
      </c>
      <c r="CG22" s="439"/>
      <c r="CH22" s="303">
        <v>20</v>
      </c>
      <c r="CI22" s="393">
        <v>20</v>
      </c>
      <c r="CJ22" s="303">
        <v>40</v>
      </c>
      <c r="CK22" s="393">
        <v>40</v>
      </c>
      <c r="CL22" s="303">
        <v>100</v>
      </c>
      <c r="CM22" s="393">
        <v>100</v>
      </c>
      <c r="CN22" s="303"/>
      <c r="CO22" s="303"/>
      <c r="CP22" s="393" t="s">
        <v>744</v>
      </c>
      <c r="CQ22" s="303" t="s">
        <v>389</v>
      </c>
      <c r="CR22" s="393" t="s">
        <v>389</v>
      </c>
      <c r="CS22" s="393" t="s">
        <v>744</v>
      </c>
      <c r="CT22" s="303" t="s">
        <v>389</v>
      </c>
      <c r="CU22" s="393" t="s">
        <v>389</v>
      </c>
      <c r="CV22" s="303" t="s">
        <v>744</v>
      </c>
      <c r="CW22" s="303" t="s">
        <v>744</v>
      </c>
      <c r="CX22" s="303" t="s">
        <v>744</v>
      </c>
      <c r="CY22" s="303" t="s">
        <v>744</v>
      </c>
      <c r="CZ22" s="303" t="s">
        <v>744</v>
      </c>
      <c r="DA22" s="303" t="s">
        <v>744</v>
      </c>
      <c r="DB22" s="303" t="s">
        <v>744</v>
      </c>
      <c r="DC22" s="303" t="s">
        <v>744</v>
      </c>
      <c r="DD22" s="303" t="s">
        <v>744</v>
      </c>
      <c r="DE22" s="303" t="s">
        <v>744</v>
      </c>
      <c r="DF22" s="303" t="s">
        <v>744</v>
      </c>
      <c r="DG22" s="393" t="s">
        <v>744</v>
      </c>
      <c r="DH22" s="303" t="s">
        <v>744</v>
      </c>
      <c r="DI22" s="303" t="s">
        <v>744</v>
      </c>
      <c r="DJ22" s="393" t="s">
        <v>744</v>
      </c>
      <c r="DK22" s="303" t="s">
        <v>744</v>
      </c>
      <c r="DL22" s="303" t="s">
        <v>744</v>
      </c>
      <c r="DM22" s="303" t="s">
        <v>744</v>
      </c>
      <c r="DN22" s="303" t="s">
        <v>744</v>
      </c>
      <c r="DO22" s="303" t="s">
        <v>744</v>
      </c>
      <c r="DP22" s="303" t="s">
        <v>744</v>
      </c>
      <c r="DQ22" s="303" t="s">
        <v>744</v>
      </c>
      <c r="DR22" s="303" t="s">
        <v>744</v>
      </c>
      <c r="DS22" s="303" t="s">
        <v>744</v>
      </c>
      <c r="DT22" s="303" t="s">
        <v>744</v>
      </c>
      <c r="DU22" s="303" t="s">
        <v>744</v>
      </c>
      <c r="DV22" s="393" t="s">
        <v>744</v>
      </c>
      <c r="DW22" s="303" t="s">
        <v>744</v>
      </c>
      <c r="DX22" s="303" t="s">
        <v>744</v>
      </c>
      <c r="DY22" s="393" t="s">
        <v>744</v>
      </c>
      <c r="DZ22" s="303" t="s">
        <v>744</v>
      </c>
      <c r="EA22" s="303" t="s">
        <v>744</v>
      </c>
      <c r="EB22" s="303" t="s">
        <v>744</v>
      </c>
      <c r="EC22" s="303" t="s">
        <v>744</v>
      </c>
      <c r="ED22" s="303" t="s">
        <v>744</v>
      </c>
      <c r="EE22" s="303" t="s">
        <v>744</v>
      </c>
      <c r="EF22" s="303" t="s">
        <v>744</v>
      </c>
      <c r="EG22" s="303" t="s">
        <v>744</v>
      </c>
      <c r="EH22" s="303" t="s">
        <v>744</v>
      </c>
      <c r="EI22" s="303" t="s">
        <v>744</v>
      </c>
      <c r="EJ22" s="303" t="s">
        <v>744</v>
      </c>
      <c r="EK22" s="393" t="s">
        <v>744</v>
      </c>
      <c r="EL22" s="303" t="s">
        <v>744</v>
      </c>
      <c r="EM22" s="303" t="s">
        <v>744</v>
      </c>
      <c r="EN22" s="393" t="s">
        <v>744</v>
      </c>
      <c r="EO22" s="303">
        <v>8</v>
      </c>
      <c r="EP22" s="303">
        <v>14106.666666666668</v>
      </c>
      <c r="EQ22" s="303">
        <v>0</v>
      </c>
      <c r="ER22" s="303">
        <v>56</v>
      </c>
      <c r="ES22" s="303">
        <v>0</v>
      </c>
      <c r="ET22" s="303">
        <v>0</v>
      </c>
      <c r="EU22" s="303">
        <v>288</v>
      </c>
      <c r="EV22" s="303">
        <v>1253</v>
      </c>
      <c r="EW22" s="303">
        <v>0</v>
      </c>
      <c r="EX22" s="303">
        <v>0</v>
      </c>
      <c r="EY22" s="303">
        <v>12509.666666666668</v>
      </c>
      <c r="EZ22" s="303">
        <v>23</v>
      </c>
      <c r="FA22" s="393">
        <v>0</v>
      </c>
      <c r="FB22" s="303">
        <v>1763.3333333333335</v>
      </c>
      <c r="FC22" s="303">
        <v>1563.7083333333335</v>
      </c>
      <c r="FD22" s="303">
        <v>2.875</v>
      </c>
      <c r="FE22" s="393">
        <v>0.11320888468809076</v>
      </c>
      <c r="FF22" s="303">
        <v>3.5</v>
      </c>
      <c r="FG22" s="303">
        <v>6171.666666666667</v>
      </c>
      <c r="FH22" s="303">
        <v>0</v>
      </c>
      <c r="FI22" s="303">
        <v>0</v>
      </c>
      <c r="FJ22" s="303">
        <v>0</v>
      </c>
      <c r="FK22" s="303">
        <v>0</v>
      </c>
      <c r="FL22" s="303">
        <v>0</v>
      </c>
      <c r="FM22" s="303">
        <v>546</v>
      </c>
      <c r="FN22" s="303">
        <v>1040</v>
      </c>
      <c r="FO22" s="303">
        <v>0</v>
      </c>
      <c r="FP22" s="303">
        <v>4585.666666666667</v>
      </c>
      <c r="FQ22" s="303">
        <v>1</v>
      </c>
      <c r="FR22" s="393">
        <v>0</v>
      </c>
      <c r="FS22" s="303">
        <v>1763.3333333333335</v>
      </c>
      <c r="FT22" s="303">
        <v>1310.1904761904764</v>
      </c>
      <c r="FU22" s="303">
        <v>0.2857142857142857</v>
      </c>
      <c r="FV22" s="393">
        <v>0.25698082635700781</v>
      </c>
      <c r="FW22" s="303">
        <v>11.5</v>
      </c>
      <c r="FX22" s="303">
        <v>20278.333333333336</v>
      </c>
      <c r="FY22" s="303">
        <v>0</v>
      </c>
      <c r="FZ22" s="303">
        <v>56</v>
      </c>
      <c r="GA22" s="303">
        <v>0</v>
      </c>
      <c r="GB22" s="303">
        <v>0</v>
      </c>
      <c r="GC22" s="303">
        <v>288</v>
      </c>
      <c r="GD22" s="303">
        <v>1799</v>
      </c>
      <c r="GE22" s="303">
        <v>1040</v>
      </c>
      <c r="GF22" s="303">
        <v>0</v>
      </c>
      <c r="GG22" s="303">
        <v>17095.333333333336</v>
      </c>
      <c r="GH22" s="303">
        <v>24</v>
      </c>
      <c r="GI22" s="393">
        <v>0</v>
      </c>
      <c r="GJ22" s="303">
        <v>1763.3333333333335</v>
      </c>
      <c r="GK22" s="303">
        <v>1486.5507246376815</v>
      </c>
      <c r="GL22" s="303">
        <v>2.0869565217391304</v>
      </c>
      <c r="GM22" s="393">
        <v>0.1569655625873263</v>
      </c>
      <c r="GN22" s="303">
        <v>40.5</v>
      </c>
      <c r="GO22" s="303">
        <v>71343</v>
      </c>
      <c r="GP22" s="303">
        <v>0</v>
      </c>
      <c r="GQ22" s="303">
        <v>992</v>
      </c>
      <c r="GR22" s="303">
        <v>0</v>
      </c>
      <c r="GS22" s="303">
        <v>0</v>
      </c>
      <c r="GT22" s="303">
        <v>0</v>
      </c>
      <c r="GU22" s="303">
        <v>878</v>
      </c>
      <c r="GV22" s="303">
        <v>432</v>
      </c>
      <c r="GW22" s="303">
        <v>0</v>
      </c>
      <c r="GX22" s="303">
        <v>69041</v>
      </c>
      <c r="GY22" s="303">
        <v>300</v>
      </c>
      <c r="GZ22" s="393">
        <v>72</v>
      </c>
      <c r="HA22" s="303">
        <v>1761.5555555555557</v>
      </c>
      <c r="HB22" s="303">
        <v>1704.7160493827162</v>
      </c>
      <c r="HC22" s="303">
        <v>7.4074074074074074</v>
      </c>
      <c r="HD22" s="393">
        <v>3.2266655453232929E-2</v>
      </c>
      <c r="HE22" s="303" t="s">
        <v>744</v>
      </c>
      <c r="HF22" s="303" t="s">
        <v>744</v>
      </c>
      <c r="HG22" s="303" t="s">
        <v>744</v>
      </c>
      <c r="HH22" s="303" t="s">
        <v>744</v>
      </c>
      <c r="HI22" s="303" t="s">
        <v>744</v>
      </c>
      <c r="HJ22" s="303" t="s">
        <v>744</v>
      </c>
      <c r="HK22" s="303" t="s">
        <v>744</v>
      </c>
      <c r="HL22" s="303" t="s">
        <v>744</v>
      </c>
      <c r="HM22" s="303" t="s">
        <v>744</v>
      </c>
      <c r="HN22" s="303" t="s">
        <v>744</v>
      </c>
      <c r="HO22" s="303" t="s">
        <v>744</v>
      </c>
      <c r="HP22" s="303" t="s">
        <v>744</v>
      </c>
      <c r="HQ22" s="393" t="s">
        <v>744</v>
      </c>
      <c r="HR22" s="303" t="s">
        <v>744</v>
      </c>
      <c r="HS22" s="303" t="s">
        <v>744</v>
      </c>
      <c r="HT22" s="303" t="s">
        <v>744</v>
      </c>
      <c r="HU22" s="393" t="s">
        <v>744</v>
      </c>
      <c r="HV22" s="303">
        <v>40.5</v>
      </c>
      <c r="HW22" s="303">
        <v>71343</v>
      </c>
      <c r="HX22" s="303">
        <v>0</v>
      </c>
      <c r="HY22" s="303">
        <v>992</v>
      </c>
      <c r="HZ22" s="303">
        <v>0</v>
      </c>
      <c r="IA22" s="303">
        <v>0</v>
      </c>
      <c r="IB22" s="303">
        <v>0</v>
      </c>
      <c r="IC22" s="303">
        <v>878</v>
      </c>
      <c r="ID22" s="303">
        <v>432</v>
      </c>
      <c r="IE22" s="303">
        <v>0</v>
      </c>
      <c r="IF22" s="303">
        <v>69041</v>
      </c>
      <c r="IG22" s="303">
        <v>300</v>
      </c>
      <c r="IH22" s="393">
        <v>72</v>
      </c>
      <c r="II22" s="303">
        <v>1761.5555555555557</v>
      </c>
      <c r="IJ22" s="303">
        <v>1704.7160493827159</v>
      </c>
      <c r="IK22" s="303">
        <v>7.4074074074074074</v>
      </c>
      <c r="IL22" s="393">
        <v>3.226665545323304E-2</v>
      </c>
      <c r="IM22" s="303"/>
      <c r="IN22" s="303">
        <v>1761.8487972508592</v>
      </c>
      <c r="IO22" s="303">
        <v>1681.4570446735397</v>
      </c>
      <c r="IP22" s="393">
        <v>4.5629200816074911E-2</v>
      </c>
      <c r="IQ22" s="303">
        <v>1763.3333333333335</v>
      </c>
      <c r="IR22" s="303">
        <v>1310.1904761904764</v>
      </c>
      <c r="IS22" s="393">
        <v>0.25698082635700781</v>
      </c>
      <c r="IT22" s="303">
        <v>1761.9487179487182</v>
      </c>
      <c r="IU22" s="303">
        <v>1656.467948717949</v>
      </c>
      <c r="IV22" s="393">
        <v>5.9865970079748587E-2</v>
      </c>
      <c r="IW22" s="735"/>
      <c r="IX22" s="303"/>
      <c r="IY22" s="396" t="s">
        <v>362</v>
      </c>
      <c r="IZ22" s="396" t="s">
        <v>363</v>
      </c>
      <c r="JA22" s="396" t="s">
        <v>354</v>
      </c>
      <c r="JB22" s="396">
        <v>67</v>
      </c>
      <c r="JC22" s="396" t="s">
        <v>12</v>
      </c>
      <c r="JD22" s="396" t="s">
        <v>232</v>
      </c>
      <c r="JE22" s="396" t="s">
        <v>9</v>
      </c>
      <c r="JF22" s="396" t="s">
        <v>232</v>
      </c>
      <c r="JG22" s="396" t="s">
        <v>358</v>
      </c>
    </row>
    <row r="23" spans="1:267" customFormat="1">
      <c r="A23">
        <v>21</v>
      </c>
      <c r="B23">
        <v>1</v>
      </c>
      <c r="F23">
        <v>700</v>
      </c>
      <c r="G23">
        <v>8</v>
      </c>
      <c r="H23">
        <v>0</v>
      </c>
      <c r="I23">
        <v>1</v>
      </c>
      <c r="J23">
        <v>1</v>
      </c>
      <c r="K23">
        <v>0</v>
      </c>
      <c r="L23" t="s">
        <v>362</v>
      </c>
      <c r="M23">
        <v>0</v>
      </c>
      <c r="N23">
        <v>24</v>
      </c>
      <c r="O23">
        <v>20</v>
      </c>
      <c r="P23">
        <v>40</v>
      </c>
      <c r="Q23">
        <v>40</v>
      </c>
      <c r="R23">
        <v>0</v>
      </c>
      <c r="S23">
        <v>0</v>
      </c>
      <c r="T23" t="s">
        <v>745</v>
      </c>
      <c r="U23">
        <v>0</v>
      </c>
      <c r="V23">
        <v>0</v>
      </c>
      <c r="W23">
        <v>4.5</v>
      </c>
      <c r="X23">
        <v>4</v>
      </c>
      <c r="Y23">
        <v>16</v>
      </c>
      <c r="Z23">
        <v>0</v>
      </c>
      <c r="AA23">
        <v>0</v>
      </c>
      <c r="AB23">
        <v>0</v>
      </c>
      <c r="AC23">
        <v>0</v>
      </c>
      <c r="AD23">
        <v>0</v>
      </c>
      <c r="AE23">
        <v>0</v>
      </c>
      <c r="AF23">
        <v>0</v>
      </c>
      <c r="AG23">
        <v>0</v>
      </c>
      <c r="AH23">
        <v>0</v>
      </c>
      <c r="AI23">
        <v>104</v>
      </c>
      <c r="AJ23">
        <v>312</v>
      </c>
      <c r="AK23">
        <v>832</v>
      </c>
      <c r="AL23">
        <v>0</v>
      </c>
      <c r="AM23">
        <v>0</v>
      </c>
      <c r="AN23">
        <v>0</v>
      </c>
      <c r="AO23">
        <v>0</v>
      </c>
      <c r="AP23">
        <v>0</v>
      </c>
      <c r="AQ23">
        <v>0</v>
      </c>
      <c r="AR23">
        <v>0</v>
      </c>
      <c r="AS23">
        <v>0</v>
      </c>
      <c r="AT23">
        <v>0</v>
      </c>
      <c r="AU23">
        <v>40</v>
      </c>
      <c r="AV23">
        <v>0</v>
      </c>
      <c r="AW23">
        <v>56</v>
      </c>
      <c r="AX23">
        <v>0</v>
      </c>
      <c r="AY23">
        <v>0</v>
      </c>
      <c r="AZ23">
        <v>0</v>
      </c>
      <c r="BA23">
        <v>0</v>
      </c>
      <c r="BB23">
        <v>0</v>
      </c>
      <c r="BC23">
        <v>56</v>
      </c>
      <c r="BD23">
        <v>0</v>
      </c>
      <c r="BE23">
        <v>0</v>
      </c>
      <c r="BF23">
        <v>0</v>
      </c>
      <c r="BG23">
        <v>0</v>
      </c>
      <c r="BH23">
        <v>0</v>
      </c>
      <c r="BI23">
        <v>8</v>
      </c>
      <c r="BJ23">
        <v>0</v>
      </c>
      <c r="BK23">
        <v>0</v>
      </c>
      <c r="BL23">
        <v>0</v>
      </c>
      <c r="BM23">
        <v>0</v>
      </c>
      <c r="BN23">
        <v>0</v>
      </c>
      <c r="BO23">
        <v>0</v>
      </c>
      <c r="BP23">
        <v>0</v>
      </c>
      <c r="BQ23">
        <v>0</v>
      </c>
      <c r="BR23">
        <v>0</v>
      </c>
      <c r="BS23">
        <v>0</v>
      </c>
      <c r="BT23">
        <v>0</v>
      </c>
      <c r="BU23">
        <v>0</v>
      </c>
      <c r="BV23">
        <v>0</v>
      </c>
      <c r="BW23">
        <v>0</v>
      </c>
      <c r="BX23">
        <v>0</v>
      </c>
      <c r="BY23">
        <v>0</v>
      </c>
      <c r="BZ23">
        <v>0</v>
      </c>
      <c r="CA23">
        <v>0</v>
      </c>
      <c r="CB23">
        <v>0</v>
      </c>
      <c r="CC23">
        <v>411.5</v>
      </c>
      <c r="CD23">
        <v>509</v>
      </c>
      <c r="CE23">
        <v>3754</v>
      </c>
      <c r="CF23">
        <v>0</v>
      </c>
      <c r="CG23" s="439"/>
      <c r="CH23" s="303">
        <v>24</v>
      </c>
      <c r="CI23" s="393">
        <v>20</v>
      </c>
      <c r="CJ23" s="303">
        <v>40</v>
      </c>
      <c r="CK23" s="393">
        <v>40</v>
      </c>
      <c r="CL23" s="303">
        <v>0</v>
      </c>
      <c r="CM23" s="393">
        <v>0</v>
      </c>
      <c r="CN23" s="303"/>
      <c r="CO23" s="303"/>
      <c r="CP23" s="393" t="s">
        <v>744</v>
      </c>
      <c r="CQ23" s="303" t="s">
        <v>744</v>
      </c>
      <c r="CR23" s="393" t="s">
        <v>389</v>
      </c>
      <c r="CS23" s="393" t="s">
        <v>744</v>
      </c>
      <c r="CT23" s="303" t="s">
        <v>744</v>
      </c>
      <c r="CU23" s="393" t="s">
        <v>389</v>
      </c>
      <c r="CV23" s="303" t="s">
        <v>744</v>
      </c>
      <c r="CW23" s="303" t="s">
        <v>744</v>
      </c>
      <c r="CX23" s="303" t="s">
        <v>744</v>
      </c>
      <c r="CY23" s="303" t="s">
        <v>744</v>
      </c>
      <c r="CZ23" s="303" t="s">
        <v>744</v>
      </c>
      <c r="DA23" s="303" t="s">
        <v>744</v>
      </c>
      <c r="DB23" s="303" t="s">
        <v>744</v>
      </c>
      <c r="DC23" s="303" t="s">
        <v>744</v>
      </c>
      <c r="DD23" s="303" t="s">
        <v>744</v>
      </c>
      <c r="DE23" s="303" t="s">
        <v>744</v>
      </c>
      <c r="DF23" s="303" t="s">
        <v>744</v>
      </c>
      <c r="DG23" s="393" t="s">
        <v>744</v>
      </c>
      <c r="DH23" s="303" t="s">
        <v>744</v>
      </c>
      <c r="DI23" s="303" t="s">
        <v>744</v>
      </c>
      <c r="DJ23" s="393" t="s">
        <v>744</v>
      </c>
      <c r="DK23" s="303" t="s">
        <v>744</v>
      </c>
      <c r="DL23" s="303" t="s">
        <v>744</v>
      </c>
      <c r="DM23" s="303" t="s">
        <v>744</v>
      </c>
      <c r="DN23" s="303" t="s">
        <v>744</v>
      </c>
      <c r="DO23" s="303" t="s">
        <v>744</v>
      </c>
      <c r="DP23" s="303" t="s">
        <v>744</v>
      </c>
      <c r="DQ23" s="303" t="s">
        <v>744</v>
      </c>
      <c r="DR23" s="303" t="s">
        <v>744</v>
      </c>
      <c r="DS23" s="303" t="s">
        <v>744</v>
      </c>
      <c r="DT23" s="303" t="s">
        <v>744</v>
      </c>
      <c r="DU23" s="303" t="s">
        <v>744</v>
      </c>
      <c r="DV23" s="393" t="s">
        <v>744</v>
      </c>
      <c r="DW23" s="303" t="s">
        <v>744</v>
      </c>
      <c r="DX23" s="303" t="s">
        <v>744</v>
      </c>
      <c r="DY23" s="393" t="s">
        <v>744</v>
      </c>
      <c r="DZ23" s="303" t="s">
        <v>744</v>
      </c>
      <c r="EA23" s="303" t="s">
        <v>744</v>
      </c>
      <c r="EB23" s="303" t="s">
        <v>744</v>
      </c>
      <c r="EC23" s="303" t="s">
        <v>744</v>
      </c>
      <c r="ED23" s="303" t="s">
        <v>744</v>
      </c>
      <c r="EE23" s="303" t="s">
        <v>744</v>
      </c>
      <c r="EF23" s="303" t="s">
        <v>744</v>
      </c>
      <c r="EG23" s="303" t="s">
        <v>744</v>
      </c>
      <c r="EH23" s="303" t="s">
        <v>744</v>
      </c>
      <c r="EI23" s="303" t="s">
        <v>744</v>
      </c>
      <c r="EJ23" s="303" t="s">
        <v>744</v>
      </c>
      <c r="EK23" s="393" t="s">
        <v>744</v>
      </c>
      <c r="EL23" s="303" t="s">
        <v>744</v>
      </c>
      <c r="EM23" s="303" t="s">
        <v>744</v>
      </c>
      <c r="EN23" s="393" t="s">
        <v>744</v>
      </c>
      <c r="EO23" s="303">
        <v>4.5</v>
      </c>
      <c r="EP23" s="303">
        <v>8136</v>
      </c>
      <c r="EQ23" s="303">
        <v>0</v>
      </c>
      <c r="ER23" s="303">
        <v>104</v>
      </c>
      <c r="ES23" s="303">
        <v>0</v>
      </c>
      <c r="ET23" s="303">
        <v>40</v>
      </c>
      <c r="EU23" s="303">
        <v>0</v>
      </c>
      <c r="EV23" s="303">
        <v>0</v>
      </c>
      <c r="EW23" s="303">
        <v>0</v>
      </c>
      <c r="EX23" s="303">
        <v>0</v>
      </c>
      <c r="EY23" s="303">
        <v>7992</v>
      </c>
      <c r="EZ23" s="303">
        <v>411.5</v>
      </c>
      <c r="FA23" s="393">
        <v>0</v>
      </c>
      <c r="FB23" s="303">
        <v>1808</v>
      </c>
      <c r="FC23" s="303">
        <v>1776</v>
      </c>
      <c r="FD23" s="303">
        <v>91.444444444444443</v>
      </c>
      <c r="FE23" s="393">
        <v>1.7699115044247815E-2</v>
      </c>
      <c r="FF23" s="303">
        <v>4</v>
      </c>
      <c r="FG23" s="303">
        <v>7232</v>
      </c>
      <c r="FH23" s="303">
        <v>0</v>
      </c>
      <c r="FI23" s="303">
        <v>312</v>
      </c>
      <c r="FJ23" s="303">
        <v>0</v>
      </c>
      <c r="FK23" s="303">
        <v>0</v>
      </c>
      <c r="FL23" s="303">
        <v>0</v>
      </c>
      <c r="FM23" s="303">
        <v>0</v>
      </c>
      <c r="FN23" s="303">
        <v>0</v>
      </c>
      <c r="FO23" s="303">
        <v>0</v>
      </c>
      <c r="FP23" s="303">
        <v>6920</v>
      </c>
      <c r="FQ23" s="303">
        <v>509</v>
      </c>
      <c r="FR23" s="393">
        <v>0</v>
      </c>
      <c r="FS23" s="303">
        <v>1808</v>
      </c>
      <c r="FT23" s="303">
        <v>1730</v>
      </c>
      <c r="FU23" s="303">
        <v>127.25</v>
      </c>
      <c r="FV23" s="393">
        <v>4.3141592920354022E-2</v>
      </c>
      <c r="FW23" s="303">
        <v>8.5</v>
      </c>
      <c r="FX23" s="303">
        <v>15368</v>
      </c>
      <c r="FY23" s="303">
        <v>0</v>
      </c>
      <c r="FZ23" s="303">
        <v>416</v>
      </c>
      <c r="GA23" s="303">
        <v>0</v>
      </c>
      <c r="GB23" s="303">
        <v>40</v>
      </c>
      <c r="GC23" s="303">
        <v>0</v>
      </c>
      <c r="GD23" s="303">
        <v>0</v>
      </c>
      <c r="GE23" s="303">
        <v>0</v>
      </c>
      <c r="GF23" s="303">
        <v>0</v>
      </c>
      <c r="GG23" s="303">
        <v>14912</v>
      </c>
      <c r="GH23" s="303">
        <v>920.5</v>
      </c>
      <c r="GI23" s="393">
        <v>0</v>
      </c>
      <c r="GJ23" s="303">
        <v>1808</v>
      </c>
      <c r="GK23" s="303">
        <v>1754.3529411764705</v>
      </c>
      <c r="GL23" s="303">
        <v>108.29411764705883</v>
      </c>
      <c r="GM23" s="393">
        <v>2.9672045809474246E-2</v>
      </c>
      <c r="GN23" s="303">
        <v>16</v>
      </c>
      <c r="GO23" s="303">
        <v>29440</v>
      </c>
      <c r="GP23" s="303">
        <v>0</v>
      </c>
      <c r="GQ23" s="303">
        <v>832</v>
      </c>
      <c r="GR23" s="303">
        <v>0</v>
      </c>
      <c r="GS23" s="303">
        <v>56</v>
      </c>
      <c r="GT23" s="303">
        <v>56</v>
      </c>
      <c r="GU23" s="303">
        <v>8</v>
      </c>
      <c r="GV23" s="303">
        <v>0</v>
      </c>
      <c r="GW23" s="303">
        <v>0</v>
      </c>
      <c r="GX23" s="303">
        <v>28488</v>
      </c>
      <c r="GY23" s="303">
        <v>3754</v>
      </c>
      <c r="GZ23" s="393">
        <v>0</v>
      </c>
      <c r="HA23" s="303">
        <v>1840</v>
      </c>
      <c r="HB23" s="303">
        <v>1780.5</v>
      </c>
      <c r="HC23" s="303">
        <v>234.625</v>
      </c>
      <c r="HD23" s="393">
        <v>3.233695652173918E-2</v>
      </c>
      <c r="HE23" s="303" t="s">
        <v>744</v>
      </c>
      <c r="HF23" s="303" t="s">
        <v>744</v>
      </c>
      <c r="HG23" s="303" t="s">
        <v>744</v>
      </c>
      <c r="HH23" s="303" t="s">
        <v>744</v>
      </c>
      <c r="HI23" s="303" t="s">
        <v>744</v>
      </c>
      <c r="HJ23" s="303" t="s">
        <v>744</v>
      </c>
      <c r="HK23" s="303" t="s">
        <v>744</v>
      </c>
      <c r="HL23" s="303" t="s">
        <v>744</v>
      </c>
      <c r="HM23" s="303" t="s">
        <v>744</v>
      </c>
      <c r="HN23" s="303" t="s">
        <v>744</v>
      </c>
      <c r="HO23" s="303" t="s">
        <v>744</v>
      </c>
      <c r="HP23" s="303" t="s">
        <v>744</v>
      </c>
      <c r="HQ23" s="393" t="s">
        <v>744</v>
      </c>
      <c r="HR23" s="303" t="s">
        <v>744</v>
      </c>
      <c r="HS23" s="303" t="s">
        <v>744</v>
      </c>
      <c r="HT23" s="303" t="s">
        <v>744</v>
      </c>
      <c r="HU23" s="393" t="s">
        <v>744</v>
      </c>
      <c r="HV23" s="303">
        <v>16</v>
      </c>
      <c r="HW23" s="303">
        <v>29440</v>
      </c>
      <c r="HX23" s="303">
        <v>0</v>
      </c>
      <c r="HY23" s="303">
        <v>832</v>
      </c>
      <c r="HZ23" s="303">
        <v>0</v>
      </c>
      <c r="IA23" s="303">
        <v>56</v>
      </c>
      <c r="IB23" s="303">
        <v>56</v>
      </c>
      <c r="IC23" s="303">
        <v>8</v>
      </c>
      <c r="ID23" s="303">
        <v>0</v>
      </c>
      <c r="IE23" s="303">
        <v>0</v>
      </c>
      <c r="IF23" s="303">
        <v>28488</v>
      </c>
      <c r="IG23" s="303">
        <v>3754</v>
      </c>
      <c r="IH23" s="393">
        <v>0</v>
      </c>
      <c r="II23" s="303">
        <v>1840</v>
      </c>
      <c r="IJ23" s="303">
        <v>1780.5</v>
      </c>
      <c r="IK23" s="303">
        <v>234.625</v>
      </c>
      <c r="IL23" s="393">
        <v>3.233695652173918E-2</v>
      </c>
      <c r="IM23" s="303"/>
      <c r="IN23" s="303">
        <v>1832.9756097560976</v>
      </c>
      <c r="IO23" s="303">
        <v>1779.5121951219512</v>
      </c>
      <c r="IP23" s="393">
        <v>2.9167553757717735E-2</v>
      </c>
      <c r="IQ23" s="303">
        <v>1808</v>
      </c>
      <c r="IR23" s="303">
        <v>1730</v>
      </c>
      <c r="IS23" s="393">
        <v>4.3141592920354022E-2</v>
      </c>
      <c r="IT23" s="303">
        <v>1828.8979591836735</v>
      </c>
      <c r="IU23" s="303">
        <v>1771.4285714285713</v>
      </c>
      <c r="IV23" s="393">
        <v>3.1422960185681248E-2</v>
      </c>
      <c r="IW23" s="735"/>
      <c r="IX23" s="303"/>
      <c r="IY23" s="396" t="s">
        <v>362</v>
      </c>
      <c r="IZ23" s="396" t="s">
        <v>363</v>
      </c>
      <c r="JA23" s="396" t="s">
        <v>354</v>
      </c>
      <c r="JB23" s="396">
        <v>29</v>
      </c>
      <c r="JC23" s="396" t="s">
        <v>12</v>
      </c>
      <c r="JD23" s="396" t="s">
        <v>232</v>
      </c>
      <c r="JE23" s="396" t="s">
        <v>9</v>
      </c>
      <c r="JF23" s="396" t="s">
        <v>232</v>
      </c>
      <c r="JG23" s="396" t="s">
        <v>366</v>
      </c>
    </row>
    <row r="24" spans="1:267" customFormat="1">
      <c r="A24">
        <v>22</v>
      </c>
      <c r="B24">
        <v>1</v>
      </c>
      <c r="F24">
        <v>700</v>
      </c>
      <c r="G24">
        <v>42</v>
      </c>
      <c r="H24">
        <v>1</v>
      </c>
      <c r="I24">
        <v>0</v>
      </c>
      <c r="J24">
        <v>1</v>
      </c>
      <c r="K24">
        <v>0</v>
      </c>
      <c r="L24" t="s">
        <v>362</v>
      </c>
      <c r="M24">
        <v>0</v>
      </c>
      <c r="N24">
        <v>29</v>
      </c>
      <c r="O24">
        <v>31.625</v>
      </c>
      <c r="P24">
        <v>40</v>
      </c>
      <c r="Q24">
        <v>40</v>
      </c>
      <c r="R24">
        <v>50</v>
      </c>
      <c r="S24">
        <v>50</v>
      </c>
      <c r="T24">
        <v>0</v>
      </c>
      <c r="U24">
        <v>0</v>
      </c>
      <c r="V24">
        <v>0</v>
      </c>
      <c r="W24">
        <v>1</v>
      </c>
      <c r="X24">
        <v>1</v>
      </c>
      <c r="Y24">
        <v>7</v>
      </c>
      <c r="Z24">
        <v>0</v>
      </c>
      <c r="AA24">
        <v>0</v>
      </c>
      <c r="AB24">
        <v>0</v>
      </c>
      <c r="AC24">
        <v>0</v>
      </c>
      <c r="AD24">
        <v>0</v>
      </c>
      <c r="AE24">
        <v>0</v>
      </c>
      <c r="AF24">
        <v>0</v>
      </c>
      <c r="AG24">
        <v>0</v>
      </c>
      <c r="AH24">
        <v>0</v>
      </c>
      <c r="AI24">
        <v>0</v>
      </c>
      <c r="AJ24">
        <v>0</v>
      </c>
      <c r="AK24">
        <v>368</v>
      </c>
      <c r="AL24">
        <v>0</v>
      </c>
      <c r="AM24">
        <v>0</v>
      </c>
      <c r="AN24">
        <v>0</v>
      </c>
      <c r="AO24">
        <v>0</v>
      </c>
      <c r="AP24">
        <v>0</v>
      </c>
      <c r="AQ24">
        <v>0</v>
      </c>
      <c r="AR24">
        <v>0</v>
      </c>
      <c r="AS24">
        <v>0</v>
      </c>
      <c r="AT24">
        <v>0</v>
      </c>
      <c r="AU24">
        <v>0</v>
      </c>
      <c r="AV24">
        <v>400</v>
      </c>
      <c r="AW24">
        <v>80</v>
      </c>
      <c r="AX24">
        <v>0</v>
      </c>
      <c r="AY24">
        <v>0</v>
      </c>
      <c r="AZ24">
        <v>0</v>
      </c>
      <c r="BA24">
        <v>0</v>
      </c>
      <c r="BB24">
        <v>0</v>
      </c>
      <c r="BC24">
        <v>0</v>
      </c>
      <c r="BD24">
        <v>0</v>
      </c>
      <c r="BE24">
        <v>0</v>
      </c>
      <c r="BF24">
        <v>0</v>
      </c>
      <c r="BG24">
        <v>0</v>
      </c>
      <c r="BH24">
        <v>0</v>
      </c>
      <c r="BI24">
        <v>24</v>
      </c>
      <c r="BJ24">
        <v>0</v>
      </c>
      <c r="BK24">
        <v>0</v>
      </c>
      <c r="BL24">
        <v>0</v>
      </c>
      <c r="BM24">
        <v>0</v>
      </c>
      <c r="BN24">
        <v>0</v>
      </c>
      <c r="BO24">
        <v>0</v>
      </c>
      <c r="BP24">
        <v>0</v>
      </c>
      <c r="BQ24">
        <v>0</v>
      </c>
      <c r="BR24">
        <v>0</v>
      </c>
      <c r="BS24">
        <v>0</v>
      </c>
      <c r="BT24">
        <v>0</v>
      </c>
      <c r="BU24">
        <v>0</v>
      </c>
      <c r="BV24">
        <v>0</v>
      </c>
      <c r="BW24">
        <v>0</v>
      </c>
      <c r="BX24">
        <v>0</v>
      </c>
      <c r="BY24">
        <v>0</v>
      </c>
      <c r="BZ24">
        <v>0</v>
      </c>
      <c r="CA24">
        <v>688</v>
      </c>
      <c r="CB24">
        <v>0</v>
      </c>
      <c r="CC24">
        <v>0</v>
      </c>
      <c r="CD24">
        <v>0</v>
      </c>
      <c r="CE24">
        <v>0</v>
      </c>
      <c r="CF24">
        <v>0</v>
      </c>
      <c r="CG24" s="439"/>
      <c r="CH24" s="303">
        <v>29</v>
      </c>
      <c r="CI24" s="393">
        <v>31.625</v>
      </c>
      <c r="CJ24" s="303">
        <v>40</v>
      </c>
      <c r="CK24" s="393">
        <v>40</v>
      </c>
      <c r="CL24" s="303">
        <v>50</v>
      </c>
      <c r="CM24" s="393">
        <v>50</v>
      </c>
      <c r="CN24" s="303"/>
      <c r="CO24" s="303"/>
      <c r="CP24" s="393" t="s">
        <v>744</v>
      </c>
      <c r="CQ24" s="303" t="s">
        <v>389</v>
      </c>
      <c r="CR24" s="393" t="s">
        <v>744</v>
      </c>
      <c r="CS24" s="393" t="s">
        <v>744</v>
      </c>
      <c r="CT24" s="303" t="s">
        <v>389</v>
      </c>
      <c r="CU24" s="393" t="s">
        <v>744</v>
      </c>
      <c r="CV24" s="303" t="s">
        <v>744</v>
      </c>
      <c r="CW24" s="303" t="s">
        <v>744</v>
      </c>
      <c r="CX24" s="303" t="s">
        <v>744</v>
      </c>
      <c r="CY24" s="303" t="s">
        <v>744</v>
      </c>
      <c r="CZ24" s="303" t="s">
        <v>744</v>
      </c>
      <c r="DA24" s="303" t="s">
        <v>744</v>
      </c>
      <c r="DB24" s="303" t="s">
        <v>744</v>
      </c>
      <c r="DC24" s="303" t="s">
        <v>744</v>
      </c>
      <c r="DD24" s="303" t="s">
        <v>744</v>
      </c>
      <c r="DE24" s="303" t="s">
        <v>744</v>
      </c>
      <c r="DF24" s="303" t="s">
        <v>744</v>
      </c>
      <c r="DG24" s="393" t="s">
        <v>744</v>
      </c>
      <c r="DH24" s="303" t="s">
        <v>744</v>
      </c>
      <c r="DI24" s="303" t="s">
        <v>744</v>
      </c>
      <c r="DJ24" s="393" t="s">
        <v>744</v>
      </c>
      <c r="DK24" s="303" t="s">
        <v>744</v>
      </c>
      <c r="DL24" s="303" t="s">
        <v>744</v>
      </c>
      <c r="DM24" s="303" t="s">
        <v>744</v>
      </c>
      <c r="DN24" s="303" t="s">
        <v>744</v>
      </c>
      <c r="DO24" s="303" t="s">
        <v>744</v>
      </c>
      <c r="DP24" s="303" t="s">
        <v>744</v>
      </c>
      <c r="DQ24" s="303" t="s">
        <v>744</v>
      </c>
      <c r="DR24" s="303" t="s">
        <v>744</v>
      </c>
      <c r="DS24" s="303" t="s">
        <v>744</v>
      </c>
      <c r="DT24" s="303" t="s">
        <v>744</v>
      </c>
      <c r="DU24" s="303" t="s">
        <v>744</v>
      </c>
      <c r="DV24" s="393" t="s">
        <v>744</v>
      </c>
      <c r="DW24" s="303" t="s">
        <v>744</v>
      </c>
      <c r="DX24" s="303" t="s">
        <v>744</v>
      </c>
      <c r="DY24" s="393" t="s">
        <v>744</v>
      </c>
      <c r="DZ24" s="303" t="s">
        <v>744</v>
      </c>
      <c r="EA24" s="303" t="s">
        <v>744</v>
      </c>
      <c r="EB24" s="303" t="s">
        <v>744</v>
      </c>
      <c r="EC24" s="303" t="s">
        <v>744</v>
      </c>
      <c r="ED24" s="303" t="s">
        <v>744</v>
      </c>
      <c r="EE24" s="303" t="s">
        <v>744</v>
      </c>
      <c r="EF24" s="303" t="s">
        <v>744</v>
      </c>
      <c r="EG24" s="303" t="s">
        <v>744</v>
      </c>
      <c r="EH24" s="303" t="s">
        <v>744</v>
      </c>
      <c r="EI24" s="303" t="s">
        <v>744</v>
      </c>
      <c r="EJ24" s="303" t="s">
        <v>744</v>
      </c>
      <c r="EK24" s="393" t="s">
        <v>744</v>
      </c>
      <c r="EL24" s="303" t="s">
        <v>744</v>
      </c>
      <c r="EM24" s="303" t="s">
        <v>744</v>
      </c>
      <c r="EN24" s="393" t="s">
        <v>744</v>
      </c>
      <c r="EO24" s="303">
        <v>1</v>
      </c>
      <c r="EP24" s="303">
        <v>1731.1666666666667</v>
      </c>
      <c r="EQ24" s="303">
        <v>0</v>
      </c>
      <c r="ER24" s="303">
        <v>0</v>
      </c>
      <c r="ES24" s="303">
        <v>0</v>
      </c>
      <c r="ET24" s="303">
        <v>0</v>
      </c>
      <c r="EU24" s="303">
        <v>0</v>
      </c>
      <c r="EV24" s="303">
        <v>0</v>
      </c>
      <c r="EW24" s="303">
        <v>0</v>
      </c>
      <c r="EX24" s="303">
        <v>0</v>
      </c>
      <c r="EY24" s="303">
        <v>1731.1666666666667</v>
      </c>
      <c r="EZ24" s="303">
        <v>0</v>
      </c>
      <c r="FA24" s="393">
        <v>0</v>
      </c>
      <c r="FB24" s="303">
        <v>1731.1666666666667</v>
      </c>
      <c r="FC24" s="303">
        <v>1731.1666666666667</v>
      </c>
      <c r="FD24" s="303">
        <v>0</v>
      </c>
      <c r="FE24" s="393">
        <v>0</v>
      </c>
      <c r="FF24" s="303">
        <v>1</v>
      </c>
      <c r="FG24" s="303">
        <v>1731.1666666666667</v>
      </c>
      <c r="FH24" s="303">
        <v>0</v>
      </c>
      <c r="FI24" s="303">
        <v>0</v>
      </c>
      <c r="FJ24" s="303">
        <v>0</v>
      </c>
      <c r="FK24" s="303">
        <v>400</v>
      </c>
      <c r="FL24" s="303">
        <v>0</v>
      </c>
      <c r="FM24" s="303">
        <v>0</v>
      </c>
      <c r="FN24" s="303">
        <v>0</v>
      </c>
      <c r="FO24" s="303">
        <v>0</v>
      </c>
      <c r="FP24" s="303">
        <v>1331.1666666666667</v>
      </c>
      <c r="FQ24" s="303">
        <v>0</v>
      </c>
      <c r="FR24" s="393">
        <v>0</v>
      </c>
      <c r="FS24" s="303">
        <v>1731.1666666666667</v>
      </c>
      <c r="FT24" s="303">
        <v>1331.1666666666667</v>
      </c>
      <c r="FU24" s="303">
        <v>0</v>
      </c>
      <c r="FV24" s="393">
        <v>0.23105805333590068</v>
      </c>
      <c r="FW24" s="303">
        <v>2</v>
      </c>
      <c r="FX24" s="303">
        <v>3462.3333333333335</v>
      </c>
      <c r="FY24" s="303">
        <v>0</v>
      </c>
      <c r="FZ24" s="303">
        <v>0</v>
      </c>
      <c r="GA24" s="303">
        <v>0</v>
      </c>
      <c r="GB24" s="303">
        <v>400</v>
      </c>
      <c r="GC24" s="303">
        <v>0</v>
      </c>
      <c r="GD24" s="303">
        <v>0</v>
      </c>
      <c r="GE24" s="303">
        <v>0</v>
      </c>
      <c r="GF24" s="303">
        <v>0</v>
      </c>
      <c r="GG24" s="303">
        <v>3062.3333333333335</v>
      </c>
      <c r="GH24" s="303">
        <v>0</v>
      </c>
      <c r="GI24" s="393">
        <v>0</v>
      </c>
      <c r="GJ24" s="303">
        <v>1731.1666666666667</v>
      </c>
      <c r="GK24" s="303">
        <v>1531.1666666666667</v>
      </c>
      <c r="GL24" s="303">
        <v>0</v>
      </c>
      <c r="GM24" s="393">
        <v>0.11552902666795029</v>
      </c>
      <c r="GN24" s="303">
        <v>7</v>
      </c>
      <c r="GO24" s="303">
        <v>11286.229166666666</v>
      </c>
      <c r="GP24" s="303">
        <v>0</v>
      </c>
      <c r="GQ24" s="303">
        <v>368</v>
      </c>
      <c r="GR24" s="303">
        <v>0</v>
      </c>
      <c r="GS24" s="303">
        <v>80</v>
      </c>
      <c r="GT24" s="303">
        <v>0</v>
      </c>
      <c r="GU24" s="303">
        <v>24</v>
      </c>
      <c r="GV24" s="303">
        <v>0</v>
      </c>
      <c r="GW24" s="303">
        <v>0</v>
      </c>
      <c r="GX24" s="303">
        <v>10814.229166666666</v>
      </c>
      <c r="GY24" s="303">
        <v>0</v>
      </c>
      <c r="GZ24" s="393">
        <v>688</v>
      </c>
      <c r="HA24" s="303">
        <v>1612.3184523809523</v>
      </c>
      <c r="HB24" s="303">
        <v>1544.889880952381</v>
      </c>
      <c r="HC24" s="303">
        <v>0</v>
      </c>
      <c r="HD24" s="393">
        <v>4.1820876842907695E-2</v>
      </c>
      <c r="HE24" s="303" t="s">
        <v>744</v>
      </c>
      <c r="HF24" s="303" t="s">
        <v>744</v>
      </c>
      <c r="HG24" s="303" t="s">
        <v>744</v>
      </c>
      <c r="HH24" s="303" t="s">
        <v>744</v>
      </c>
      <c r="HI24" s="303" t="s">
        <v>744</v>
      </c>
      <c r="HJ24" s="303" t="s">
        <v>744</v>
      </c>
      <c r="HK24" s="303" t="s">
        <v>744</v>
      </c>
      <c r="HL24" s="303" t="s">
        <v>744</v>
      </c>
      <c r="HM24" s="303" t="s">
        <v>744</v>
      </c>
      <c r="HN24" s="303" t="s">
        <v>744</v>
      </c>
      <c r="HO24" s="303" t="s">
        <v>744</v>
      </c>
      <c r="HP24" s="303" t="s">
        <v>744</v>
      </c>
      <c r="HQ24" s="393" t="s">
        <v>744</v>
      </c>
      <c r="HR24" s="303" t="s">
        <v>744</v>
      </c>
      <c r="HS24" s="303" t="s">
        <v>744</v>
      </c>
      <c r="HT24" s="303" t="s">
        <v>744</v>
      </c>
      <c r="HU24" s="393" t="s">
        <v>744</v>
      </c>
      <c r="HV24" s="303">
        <v>7</v>
      </c>
      <c r="HW24" s="303">
        <v>11286.229166666666</v>
      </c>
      <c r="HX24" s="303">
        <v>0</v>
      </c>
      <c r="HY24" s="303">
        <v>368</v>
      </c>
      <c r="HZ24" s="303">
        <v>0</v>
      </c>
      <c r="IA24" s="303">
        <v>80</v>
      </c>
      <c r="IB24" s="303">
        <v>0</v>
      </c>
      <c r="IC24" s="303">
        <v>24</v>
      </c>
      <c r="ID24" s="303">
        <v>0</v>
      </c>
      <c r="IE24" s="303">
        <v>0</v>
      </c>
      <c r="IF24" s="303">
        <v>10814.229166666666</v>
      </c>
      <c r="IG24" s="303">
        <v>0</v>
      </c>
      <c r="IH24" s="393">
        <v>688</v>
      </c>
      <c r="II24" s="303">
        <v>1612.3184523809523</v>
      </c>
      <c r="IJ24" s="303">
        <v>1544.889880952381</v>
      </c>
      <c r="IK24" s="303">
        <v>0</v>
      </c>
      <c r="IL24" s="393">
        <v>4.1820876842907695E-2</v>
      </c>
      <c r="IM24" s="303"/>
      <c r="IN24" s="303">
        <v>1627.1744791666665</v>
      </c>
      <c r="IO24" s="303">
        <v>1568.1744791666665</v>
      </c>
      <c r="IP24" s="393">
        <v>3.6259172421519326E-2</v>
      </c>
      <c r="IQ24" s="303">
        <v>1731.1666666666667</v>
      </c>
      <c r="IR24" s="303">
        <v>1331.1666666666667</v>
      </c>
      <c r="IS24" s="393">
        <v>0.23105805333590068</v>
      </c>
      <c r="IT24" s="303">
        <v>1638.7291666666665</v>
      </c>
      <c r="IU24" s="303">
        <v>1541.8402777777776</v>
      </c>
      <c r="IV24" s="393">
        <v>5.9124406192128887E-2</v>
      </c>
      <c r="IW24" s="735"/>
      <c r="IX24" s="303"/>
      <c r="IY24" s="396" t="s">
        <v>362</v>
      </c>
      <c r="IZ24" s="396" t="s">
        <v>363</v>
      </c>
      <c r="JA24" s="396" t="s">
        <v>354</v>
      </c>
      <c r="JB24" s="396">
        <v>12</v>
      </c>
      <c r="JC24" s="396" t="s">
        <v>11</v>
      </c>
      <c r="JD24" s="396" t="s">
        <v>232</v>
      </c>
      <c r="JE24" s="396" t="s">
        <v>9</v>
      </c>
      <c r="JF24" s="396" t="s">
        <v>232</v>
      </c>
      <c r="JG24" s="396" t="s">
        <v>358</v>
      </c>
    </row>
    <row r="25" spans="1:267" customFormat="1">
      <c r="A25">
        <v>24</v>
      </c>
      <c r="B25">
        <v>1</v>
      </c>
      <c r="F25">
        <v>700</v>
      </c>
      <c r="G25">
        <v>41</v>
      </c>
      <c r="H25">
        <v>1</v>
      </c>
      <c r="I25">
        <v>0</v>
      </c>
      <c r="J25">
        <v>1</v>
      </c>
      <c r="K25">
        <v>0</v>
      </c>
      <c r="L25" t="s">
        <v>393</v>
      </c>
      <c r="M25">
        <v>0</v>
      </c>
      <c r="N25">
        <v>22.67</v>
      </c>
      <c r="O25">
        <v>52</v>
      </c>
      <c r="P25">
        <v>40</v>
      </c>
      <c r="Q25">
        <v>40</v>
      </c>
      <c r="R25">
        <v>0</v>
      </c>
      <c r="S25">
        <v>0</v>
      </c>
      <c r="T25" t="s">
        <v>745</v>
      </c>
      <c r="U25">
        <v>0</v>
      </c>
      <c r="V25">
        <v>0</v>
      </c>
      <c r="W25">
        <v>2</v>
      </c>
      <c r="X25">
        <v>1</v>
      </c>
      <c r="Y25">
        <v>8.5</v>
      </c>
      <c r="Z25">
        <v>0</v>
      </c>
      <c r="AA25">
        <v>0</v>
      </c>
      <c r="AB25">
        <v>0</v>
      </c>
      <c r="AC25">
        <v>0</v>
      </c>
      <c r="AD25">
        <v>0</v>
      </c>
      <c r="AE25">
        <v>784</v>
      </c>
      <c r="AF25">
        <v>0</v>
      </c>
      <c r="AG25">
        <v>0</v>
      </c>
      <c r="AH25">
        <v>0</v>
      </c>
      <c r="AI25">
        <v>24</v>
      </c>
      <c r="AJ25">
        <v>0</v>
      </c>
      <c r="AK25">
        <v>135</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8</v>
      </c>
      <c r="BH25">
        <v>0</v>
      </c>
      <c r="BI25">
        <v>0</v>
      </c>
      <c r="BJ25">
        <v>0</v>
      </c>
      <c r="BK25">
        <v>0</v>
      </c>
      <c r="BL25">
        <v>0</v>
      </c>
      <c r="BM25">
        <v>0</v>
      </c>
      <c r="BN25">
        <v>0</v>
      </c>
      <c r="BO25">
        <v>0</v>
      </c>
      <c r="BP25">
        <v>0</v>
      </c>
      <c r="BQ25">
        <v>0</v>
      </c>
      <c r="BR25">
        <v>0</v>
      </c>
      <c r="BS25">
        <v>0</v>
      </c>
      <c r="BT25">
        <v>0</v>
      </c>
      <c r="BU25">
        <v>0</v>
      </c>
      <c r="BV25">
        <v>0</v>
      </c>
      <c r="BW25">
        <v>0</v>
      </c>
      <c r="BX25">
        <v>0</v>
      </c>
      <c r="BY25">
        <v>0</v>
      </c>
      <c r="BZ25">
        <v>0</v>
      </c>
      <c r="CA25">
        <v>124</v>
      </c>
      <c r="CB25">
        <v>0</v>
      </c>
      <c r="CC25">
        <v>6</v>
      </c>
      <c r="CD25">
        <v>0</v>
      </c>
      <c r="CE25">
        <v>0</v>
      </c>
      <c r="CF25">
        <v>0</v>
      </c>
      <c r="CG25" s="439"/>
      <c r="CH25" s="303">
        <v>22.67</v>
      </c>
      <c r="CI25" s="393">
        <v>52</v>
      </c>
      <c r="CJ25" s="303">
        <v>40</v>
      </c>
      <c r="CK25" s="393">
        <v>40</v>
      </c>
      <c r="CL25" s="303">
        <v>0</v>
      </c>
      <c r="CM25" s="393">
        <v>0</v>
      </c>
      <c r="CN25" s="303"/>
      <c r="CO25" s="303"/>
      <c r="CP25" s="393" t="s">
        <v>744</v>
      </c>
      <c r="CQ25" s="303" t="s">
        <v>389</v>
      </c>
      <c r="CR25" s="393" t="s">
        <v>389</v>
      </c>
      <c r="CS25" s="393" t="s">
        <v>744</v>
      </c>
      <c r="CT25" s="303" t="s">
        <v>389</v>
      </c>
      <c r="CU25" s="393" t="s">
        <v>389</v>
      </c>
      <c r="CV25" s="303" t="s">
        <v>744</v>
      </c>
      <c r="CW25" s="303" t="s">
        <v>744</v>
      </c>
      <c r="CX25" s="303" t="s">
        <v>744</v>
      </c>
      <c r="CY25" s="303" t="s">
        <v>744</v>
      </c>
      <c r="CZ25" s="303" t="s">
        <v>744</v>
      </c>
      <c r="DA25" s="303" t="s">
        <v>744</v>
      </c>
      <c r="DB25" s="303" t="s">
        <v>744</v>
      </c>
      <c r="DC25" s="303" t="s">
        <v>744</v>
      </c>
      <c r="DD25" s="303" t="s">
        <v>744</v>
      </c>
      <c r="DE25" s="303" t="s">
        <v>744</v>
      </c>
      <c r="DF25" s="303" t="s">
        <v>744</v>
      </c>
      <c r="DG25" s="393" t="s">
        <v>744</v>
      </c>
      <c r="DH25" s="303" t="s">
        <v>744</v>
      </c>
      <c r="DI25" s="303" t="s">
        <v>744</v>
      </c>
      <c r="DJ25" s="393" t="s">
        <v>744</v>
      </c>
      <c r="DK25" s="303" t="s">
        <v>744</v>
      </c>
      <c r="DL25" s="303" t="s">
        <v>744</v>
      </c>
      <c r="DM25" s="303" t="s">
        <v>744</v>
      </c>
      <c r="DN25" s="303" t="s">
        <v>744</v>
      </c>
      <c r="DO25" s="303" t="s">
        <v>744</v>
      </c>
      <c r="DP25" s="303" t="s">
        <v>744</v>
      </c>
      <c r="DQ25" s="303" t="s">
        <v>744</v>
      </c>
      <c r="DR25" s="303" t="s">
        <v>744</v>
      </c>
      <c r="DS25" s="303" t="s">
        <v>744</v>
      </c>
      <c r="DT25" s="303" t="s">
        <v>744</v>
      </c>
      <c r="DU25" s="303" t="s">
        <v>744</v>
      </c>
      <c r="DV25" s="393" t="s">
        <v>744</v>
      </c>
      <c r="DW25" s="303" t="s">
        <v>744</v>
      </c>
      <c r="DX25" s="303" t="s">
        <v>744</v>
      </c>
      <c r="DY25" s="393" t="s">
        <v>744</v>
      </c>
      <c r="DZ25" s="303" t="s">
        <v>744</v>
      </c>
      <c r="EA25" s="303" t="s">
        <v>744</v>
      </c>
      <c r="EB25" s="303" t="s">
        <v>744</v>
      </c>
      <c r="EC25" s="303" t="s">
        <v>744</v>
      </c>
      <c r="ED25" s="303" t="s">
        <v>744</v>
      </c>
      <c r="EE25" s="303" t="s">
        <v>744</v>
      </c>
      <c r="EF25" s="303" t="s">
        <v>744</v>
      </c>
      <c r="EG25" s="303" t="s">
        <v>744</v>
      </c>
      <c r="EH25" s="303" t="s">
        <v>744</v>
      </c>
      <c r="EI25" s="303" t="s">
        <v>744</v>
      </c>
      <c r="EJ25" s="303" t="s">
        <v>744</v>
      </c>
      <c r="EK25" s="393" t="s">
        <v>744</v>
      </c>
      <c r="EL25" s="303" t="s">
        <v>744</v>
      </c>
      <c r="EM25" s="303" t="s">
        <v>744</v>
      </c>
      <c r="EN25" s="393" t="s">
        <v>744</v>
      </c>
      <c r="EO25" s="303">
        <v>2</v>
      </c>
      <c r="EP25" s="303">
        <v>3637.2799999999997</v>
      </c>
      <c r="EQ25" s="303">
        <v>0</v>
      </c>
      <c r="ER25" s="303">
        <v>24</v>
      </c>
      <c r="ES25" s="303">
        <v>0</v>
      </c>
      <c r="ET25" s="303">
        <v>0</v>
      </c>
      <c r="EU25" s="303">
        <v>0</v>
      </c>
      <c r="EV25" s="303">
        <v>8</v>
      </c>
      <c r="EW25" s="303">
        <v>0</v>
      </c>
      <c r="EX25" s="303">
        <v>0</v>
      </c>
      <c r="EY25" s="303">
        <v>3605.2799999999997</v>
      </c>
      <c r="EZ25" s="303">
        <v>6</v>
      </c>
      <c r="FA25" s="393">
        <v>0</v>
      </c>
      <c r="FB25" s="303">
        <v>1818.6399999999999</v>
      </c>
      <c r="FC25" s="303">
        <v>1802.6399999999999</v>
      </c>
      <c r="FD25" s="303">
        <v>3</v>
      </c>
      <c r="FE25" s="393">
        <v>8.7977829586943779E-3</v>
      </c>
      <c r="FF25" s="303">
        <v>1</v>
      </c>
      <c r="FG25" s="303">
        <v>1818.6399999999999</v>
      </c>
      <c r="FH25" s="303">
        <v>0</v>
      </c>
      <c r="FI25" s="303">
        <v>0</v>
      </c>
      <c r="FJ25" s="303">
        <v>0</v>
      </c>
      <c r="FK25" s="303">
        <v>0</v>
      </c>
      <c r="FL25" s="303">
        <v>0</v>
      </c>
      <c r="FM25" s="303">
        <v>0</v>
      </c>
      <c r="FN25" s="303">
        <v>0</v>
      </c>
      <c r="FO25" s="303">
        <v>0</v>
      </c>
      <c r="FP25" s="303">
        <v>1818.6399999999999</v>
      </c>
      <c r="FQ25" s="303">
        <v>0</v>
      </c>
      <c r="FR25" s="393">
        <v>0</v>
      </c>
      <c r="FS25" s="303">
        <v>1818.6399999999999</v>
      </c>
      <c r="FT25" s="303">
        <v>1818.6399999999999</v>
      </c>
      <c r="FU25" s="303">
        <v>0</v>
      </c>
      <c r="FV25" s="393">
        <v>0</v>
      </c>
      <c r="FW25" s="303">
        <v>3</v>
      </c>
      <c r="FX25" s="303">
        <v>5455.92</v>
      </c>
      <c r="FY25" s="303">
        <v>0</v>
      </c>
      <c r="FZ25" s="303">
        <v>24</v>
      </c>
      <c r="GA25" s="303">
        <v>0</v>
      </c>
      <c r="GB25" s="303">
        <v>0</v>
      </c>
      <c r="GC25" s="303">
        <v>0</v>
      </c>
      <c r="GD25" s="303">
        <v>8</v>
      </c>
      <c r="GE25" s="303">
        <v>0</v>
      </c>
      <c r="GF25" s="303">
        <v>0</v>
      </c>
      <c r="GG25" s="303">
        <v>5423.92</v>
      </c>
      <c r="GH25" s="303">
        <v>6</v>
      </c>
      <c r="GI25" s="393">
        <v>0</v>
      </c>
      <c r="GJ25" s="303">
        <v>1818.64</v>
      </c>
      <c r="GK25" s="303">
        <v>1807.9733333333334</v>
      </c>
      <c r="GL25" s="303">
        <v>2</v>
      </c>
      <c r="GM25" s="393">
        <v>5.8651886391296593E-3</v>
      </c>
      <c r="GN25" s="303">
        <v>8.5</v>
      </c>
      <c r="GO25" s="303">
        <v>13340</v>
      </c>
      <c r="GP25" s="303">
        <v>784</v>
      </c>
      <c r="GQ25" s="303">
        <v>135</v>
      </c>
      <c r="GR25" s="303">
        <v>0</v>
      </c>
      <c r="GS25" s="303">
        <v>0</v>
      </c>
      <c r="GT25" s="303">
        <v>0</v>
      </c>
      <c r="GU25" s="303">
        <v>0</v>
      </c>
      <c r="GV25" s="303">
        <v>0</v>
      </c>
      <c r="GW25" s="303">
        <v>0</v>
      </c>
      <c r="GX25" s="303">
        <v>12421</v>
      </c>
      <c r="GY25" s="303">
        <v>0</v>
      </c>
      <c r="GZ25" s="393">
        <v>124</v>
      </c>
      <c r="HA25" s="303">
        <v>1569.4117647058824</v>
      </c>
      <c r="HB25" s="303">
        <v>1461.294117647059</v>
      </c>
      <c r="HC25" s="303">
        <v>0</v>
      </c>
      <c r="HD25" s="393">
        <v>6.8890554722638608E-2</v>
      </c>
      <c r="HE25" s="303" t="s">
        <v>744</v>
      </c>
      <c r="HF25" s="303" t="s">
        <v>744</v>
      </c>
      <c r="HG25" s="303" t="s">
        <v>744</v>
      </c>
      <c r="HH25" s="303" t="s">
        <v>744</v>
      </c>
      <c r="HI25" s="303" t="s">
        <v>744</v>
      </c>
      <c r="HJ25" s="303" t="s">
        <v>744</v>
      </c>
      <c r="HK25" s="303" t="s">
        <v>744</v>
      </c>
      <c r="HL25" s="303" t="s">
        <v>744</v>
      </c>
      <c r="HM25" s="303" t="s">
        <v>744</v>
      </c>
      <c r="HN25" s="303" t="s">
        <v>744</v>
      </c>
      <c r="HO25" s="303" t="s">
        <v>744</v>
      </c>
      <c r="HP25" s="303" t="s">
        <v>744</v>
      </c>
      <c r="HQ25" s="393" t="s">
        <v>744</v>
      </c>
      <c r="HR25" s="303" t="s">
        <v>744</v>
      </c>
      <c r="HS25" s="303" t="s">
        <v>744</v>
      </c>
      <c r="HT25" s="303" t="s">
        <v>744</v>
      </c>
      <c r="HU25" s="393" t="s">
        <v>744</v>
      </c>
      <c r="HV25" s="303">
        <v>8.5</v>
      </c>
      <c r="HW25" s="303">
        <v>13340</v>
      </c>
      <c r="HX25" s="303">
        <v>784</v>
      </c>
      <c r="HY25" s="303">
        <v>135</v>
      </c>
      <c r="HZ25" s="303">
        <v>0</v>
      </c>
      <c r="IA25" s="303">
        <v>0</v>
      </c>
      <c r="IB25" s="303">
        <v>0</v>
      </c>
      <c r="IC25" s="303">
        <v>0</v>
      </c>
      <c r="ID25" s="303">
        <v>0</v>
      </c>
      <c r="IE25" s="303">
        <v>0</v>
      </c>
      <c r="IF25" s="303">
        <v>12421</v>
      </c>
      <c r="IG25" s="303">
        <v>0</v>
      </c>
      <c r="IH25" s="393">
        <v>124</v>
      </c>
      <c r="II25" s="303">
        <v>1569.4117647058824</v>
      </c>
      <c r="IJ25" s="303">
        <v>1461.2941176470588</v>
      </c>
      <c r="IK25" s="303">
        <v>0</v>
      </c>
      <c r="IL25" s="393">
        <v>6.8890554722638719E-2</v>
      </c>
      <c r="IM25" s="303"/>
      <c r="IN25" s="303">
        <v>1616.8838095238093</v>
      </c>
      <c r="IO25" s="303">
        <v>1526.3123809523809</v>
      </c>
      <c r="IP25" s="393">
        <v>5.6016040260866262E-2</v>
      </c>
      <c r="IQ25" s="303">
        <v>1818.6399999999999</v>
      </c>
      <c r="IR25" s="303">
        <v>1818.6399999999999</v>
      </c>
      <c r="IS25" s="393">
        <v>0</v>
      </c>
      <c r="IT25" s="303">
        <v>1634.4278260869564</v>
      </c>
      <c r="IU25" s="303">
        <v>1551.7321739130434</v>
      </c>
      <c r="IV25" s="393">
        <v>5.0596086810329011E-2</v>
      </c>
      <c r="IW25" s="735"/>
      <c r="IX25" s="303"/>
      <c r="IY25" s="396" t="s">
        <v>393</v>
      </c>
      <c r="IZ25" s="396" t="s">
        <v>394</v>
      </c>
      <c r="JA25" s="396" t="s">
        <v>350</v>
      </c>
      <c r="JB25" s="396">
        <v>20</v>
      </c>
      <c r="JC25" s="396" t="s">
        <v>12</v>
      </c>
      <c r="JD25" s="396" t="s">
        <v>232</v>
      </c>
      <c r="JE25" s="396" t="s">
        <v>9</v>
      </c>
      <c r="JF25" s="396" t="s">
        <v>232</v>
      </c>
      <c r="JG25" s="396" t="s">
        <v>358</v>
      </c>
    </row>
    <row r="26" spans="1:267" customFormat="1">
      <c r="A26">
        <v>27</v>
      </c>
      <c r="B26">
        <v>1</v>
      </c>
      <c r="F26">
        <v>700</v>
      </c>
      <c r="G26">
        <v>41</v>
      </c>
      <c r="H26">
        <v>1</v>
      </c>
      <c r="I26">
        <v>0</v>
      </c>
      <c r="J26">
        <v>1</v>
      </c>
      <c r="K26">
        <v>0</v>
      </c>
      <c r="L26" t="s">
        <v>398</v>
      </c>
      <c r="M26">
        <v>0</v>
      </c>
      <c r="N26">
        <v>22</v>
      </c>
      <c r="O26">
        <v>22</v>
      </c>
      <c r="P26">
        <v>40</v>
      </c>
      <c r="Q26">
        <v>40</v>
      </c>
      <c r="R26">
        <v>150</v>
      </c>
      <c r="S26">
        <v>0</v>
      </c>
      <c r="T26" t="s">
        <v>745</v>
      </c>
      <c r="U26">
        <v>0</v>
      </c>
      <c r="V26">
        <v>0</v>
      </c>
      <c r="W26">
        <v>12</v>
      </c>
      <c r="X26">
        <v>1.5</v>
      </c>
      <c r="Y26">
        <v>53</v>
      </c>
      <c r="Z26">
        <v>0</v>
      </c>
      <c r="AA26">
        <v>0</v>
      </c>
      <c r="AB26">
        <v>0</v>
      </c>
      <c r="AC26">
        <v>210</v>
      </c>
      <c r="AD26">
        <v>0</v>
      </c>
      <c r="AE26">
        <v>136</v>
      </c>
      <c r="AF26">
        <v>0</v>
      </c>
      <c r="AG26">
        <v>0</v>
      </c>
      <c r="AH26">
        <v>0</v>
      </c>
      <c r="AI26">
        <v>32</v>
      </c>
      <c r="AJ26">
        <v>40</v>
      </c>
      <c r="AK26">
        <v>4112</v>
      </c>
      <c r="AL26">
        <v>0</v>
      </c>
      <c r="AM26">
        <v>0</v>
      </c>
      <c r="AN26">
        <v>0</v>
      </c>
      <c r="AO26">
        <v>0</v>
      </c>
      <c r="AP26">
        <v>0</v>
      </c>
      <c r="AQ26">
        <v>0</v>
      </c>
      <c r="AR26">
        <v>0</v>
      </c>
      <c r="AS26">
        <v>0</v>
      </c>
      <c r="AT26">
        <v>0</v>
      </c>
      <c r="AU26">
        <v>0</v>
      </c>
      <c r="AV26">
        <v>0</v>
      </c>
      <c r="AW26">
        <v>0</v>
      </c>
      <c r="AX26">
        <v>0</v>
      </c>
      <c r="AY26">
        <v>0</v>
      </c>
      <c r="AZ26">
        <v>0</v>
      </c>
      <c r="BA26">
        <v>0</v>
      </c>
      <c r="BB26">
        <v>0</v>
      </c>
      <c r="BC26">
        <v>288</v>
      </c>
      <c r="BD26">
        <v>0</v>
      </c>
      <c r="BE26">
        <v>0</v>
      </c>
      <c r="BF26">
        <v>0</v>
      </c>
      <c r="BG26">
        <v>0</v>
      </c>
      <c r="BH26">
        <v>0</v>
      </c>
      <c r="BI26">
        <v>360</v>
      </c>
      <c r="BJ26">
        <v>0</v>
      </c>
      <c r="BK26">
        <v>0</v>
      </c>
      <c r="BL26">
        <v>0</v>
      </c>
      <c r="BM26">
        <v>0</v>
      </c>
      <c r="BN26">
        <v>0</v>
      </c>
      <c r="BO26">
        <v>0</v>
      </c>
      <c r="BP26">
        <v>0</v>
      </c>
      <c r="BQ26">
        <v>0</v>
      </c>
      <c r="BR26">
        <v>0</v>
      </c>
      <c r="BS26">
        <v>0</v>
      </c>
      <c r="BT26">
        <v>0</v>
      </c>
      <c r="BU26">
        <v>0</v>
      </c>
      <c r="BV26">
        <v>0</v>
      </c>
      <c r="BW26">
        <v>0</v>
      </c>
      <c r="BX26">
        <v>0</v>
      </c>
      <c r="BY26">
        <v>0</v>
      </c>
      <c r="BZ26">
        <v>0</v>
      </c>
      <c r="CA26">
        <v>432</v>
      </c>
      <c r="CB26">
        <v>0</v>
      </c>
      <c r="CC26">
        <v>80</v>
      </c>
      <c r="CD26">
        <v>16</v>
      </c>
      <c r="CE26">
        <v>464</v>
      </c>
      <c r="CF26">
        <v>0</v>
      </c>
      <c r="CG26" s="439"/>
      <c r="CH26" s="303">
        <v>22</v>
      </c>
      <c r="CI26" s="393">
        <v>22</v>
      </c>
      <c r="CJ26" s="303">
        <v>40</v>
      </c>
      <c r="CK26" s="393">
        <v>40</v>
      </c>
      <c r="CL26" s="303">
        <v>150</v>
      </c>
      <c r="CM26" s="393">
        <v>0</v>
      </c>
      <c r="CN26" s="303"/>
      <c r="CO26" s="303"/>
      <c r="CP26" s="393" t="s">
        <v>744</v>
      </c>
      <c r="CQ26" s="303" t="s">
        <v>389</v>
      </c>
      <c r="CR26" s="393" t="s">
        <v>389</v>
      </c>
      <c r="CS26" s="393" t="s">
        <v>744</v>
      </c>
      <c r="CT26" s="303" t="s">
        <v>389</v>
      </c>
      <c r="CU26" s="393" t="s">
        <v>389</v>
      </c>
      <c r="CV26" s="303" t="s">
        <v>744</v>
      </c>
      <c r="CW26" s="303" t="s">
        <v>744</v>
      </c>
      <c r="CX26" s="303" t="s">
        <v>744</v>
      </c>
      <c r="CY26" s="303" t="s">
        <v>744</v>
      </c>
      <c r="CZ26" s="303" t="s">
        <v>744</v>
      </c>
      <c r="DA26" s="303" t="s">
        <v>744</v>
      </c>
      <c r="DB26" s="303" t="s">
        <v>744</v>
      </c>
      <c r="DC26" s="303" t="s">
        <v>744</v>
      </c>
      <c r="DD26" s="303" t="s">
        <v>744</v>
      </c>
      <c r="DE26" s="303" t="s">
        <v>744</v>
      </c>
      <c r="DF26" s="303" t="s">
        <v>744</v>
      </c>
      <c r="DG26" s="393" t="s">
        <v>744</v>
      </c>
      <c r="DH26" s="303" t="s">
        <v>744</v>
      </c>
      <c r="DI26" s="303" t="s">
        <v>744</v>
      </c>
      <c r="DJ26" s="393" t="s">
        <v>744</v>
      </c>
      <c r="DK26" s="303" t="s">
        <v>744</v>
      </c>
      <c r="DL26" s="303" t="s">
        <v>744</v>
      </c>
      <c r="DM26" s="303" t="s">
        <v>744</v>
      </c>
      <c r="DN26" s="303" t="s">
        <v>744</v>
      </c>
      <c r="DO26" s="303" t="s">
        <v>744</v>
      </c>
      <c r="DP26" s="303" t="s">
        <v>744</v>
      </c>
      <c r="DQ26" s="303" t="s">
        <v>744</v>
      </c>
      <c r="DR26" s="303" t="s">
        <v>744</v>
      </c>
      <c r="DS26" s="303" t="s">
        <v>744</v>
      </c>
      <c r="DT26" s="303" t="s">
        <v>744</v>
      </c>
      <c r="DU26" s="303" t="s">
        <v>744</v>
      </c>
      <c r="DV26" s="393" t="s">
        <v>744</v>
      </c>
      <c r="DW26" s="303" t="s">
        <v>744</v>
      </c>
      <c r="DX26" s="303" t="s">
        <v>744</v>
      </c>
      <c r="DY26" s="393" t="s">
        <v>744</v>
      </c>
      <c r="DZ26" s="303" t="s">
        <v>744</v>
      </c>
      <c r="EA26" s="303" t="s">
        <v>744</v>
      </c>
      <c r="EB26" s="303" t="s">
        <v>744</v>
      </c>
      <c r="EC26" s="303" t="s">
        <v>744</v>
      </c>
      <c r="ED26" s="303" t="s">
        <v>744</v>
      </c>
      <c r="EE26" s="303" t="s">
        <v>744</v>
      </c>
      <c r="EF26" s="303" t="s">
        <v>744</v>
      </c>
      <c r="EG26" s="303" t="s">
        <v>744</v>
      </c>
      <c r="EH26" s="303" t="s">
        <v>744</v>
      </c>
      <c r="EI26" s="303" t="s">
        <v>744</v>
      </c>
      <c r="EJ26" s="303" t="s">
        <v>744</v>
      </c>
      <c r="EK26" s="393" t="s">
        <v>744</v>
      </c>
      <c r="EL26" s="303" t="s">
        <v>744</v>
      </c>
      <c r="EM26" s="303" t="s">
        <v>744</v>
      </c>
      <c r="EN26" s="393" t="s">
        <v>744</v>
      </c>
      <c r="EO26" s="303">
        <v>12</v>
      </c>
      <c r="EP26" s="303">
        <v>20520</v>
      </c>
      <c r="EQ26" s="303">
        <v>210</v>
      </c>
      <c r="ER26" s="303">
        <v>32</v>
      </c>
      <c r="ES26" s="303">
        <v>0</v>
      </c>
      <c r="ET26" s="303">
        <v>0</v>
      </c>
      <c r="EU26" s="303">
        <v>0</v>
      </c>
      <c r="EV26" s="303">
        <v>0</v>
      </c>
      <c r="EW26" s="303">
        <v>0</v>
      </c>
      <c r="EX26" s="303">
        <v>0</v>
      </c>
      <c r="EY26" s="303">
        <v>20278</v>
      </c>
      <c r="EZ26" s="303">
        <v>80</v>
      </c>
      <c r="FA26" s="393">
        <v>0</v>
      </c>
      <c r="FB26" s="303">
        <v>1710</v>
      </c>
      <c r="FC26" s="303">
        <v>1689.8333333333333</v>
      </c>
      <c r="FD26" s="303">
        <v>6.666666666666667</v>
      </c>
      <c r="FE26" s="393">
        <v>1.1793372319688133E-2</v>
      </c>
      <c r="FF26" s="303">
        <v>1.5</v>
      </c>
      <c r="FG26" s="303">
        <v>2565</v>
      </c>
      <c r="FH26" s="303">
        <v>0</v>
      </c>
      <c r="FI26" s="303">
        <v>40</v>
      </c>
      <c r="FJ26" s="303">
        <v>0</v>
      </c>
      <c r="FK26" s="303">
        <v>0</v>
      </c>
      <c r="FL26" s="303">
        <v>0</v>
      </c>
      <c r="FM26" s="303">
        <v>0</v>
      </c>
      <c r="FN26" s="303">
        <v>0</v>
      </c>
      <c r="FO26" s="303">
        <v>0</v>
      </c>
      <c r="FP26" s="303">
        <v>2525</v>
      </c>
      <c r="FQ26" s="303">
        <v>16</v>
      </c>
      <c r="FR26" s="393">
        <v>0</v>
      </c>
      <c r="FS26" s="303">
        <v>1710</v>
      </c>
      <c r="FT26" s="303">
        <v>1683.3333333333333</v>
      </c>
      <c r="FU26" s="303">
        <v>10.666666666666666</v>
      </c>
      <c r="FV26" s="393">
        <v>1.5594541910331383E-2</v>
      </c>
      <c r="FW26" s="303">
        <v>13.5</v>
      </c>
      <c r="FX26" s="303">
        <v>23085</v>
      </c>
      <c r="FY26" s="303">
        <v>210</v>
      </c>
      <c r="FZ26" s="303">
        <v>72</v>
      </c>
      <c r="GA26" s="303">
        <v>0</v>
      </c>
      <c r="GB26" s="303">
        <v>0</v>
      </c>
      <c r="GC26" s="303">
        <v>0</v>
      </c>
      <c r="GD26" s="303">
        <v>0</v>
      </c>
      <c r="GE26" s="303">
        <v>0</v>
      </c>
      <c r="GF26" s="303">
        <v>0</v>
      </c>
      <c r="GG26" s="303">
        <v>22803</v>
      </c>
      <c r="GH26" s="303">
        <v>96</v>
      </c>
      <c r="GI26" s="393">
        <v>0</v>
      </c>
      <c r="GJ26" s="303">
        <v>1710</v>
      </c>
      <c r="GK26" s="303">
        <v>1689.1111111111111</v>
      </c>
      <c r="GL26" s="303">
        <v>7.1111111111111107</v>
      </c>
      <c r="GM26" s="393">
        <v>1.2215724496426272E-2</v>
      </c>
      <c r="GN26" s="303">
        <v>53</v>
      </c>
      <c r="GO26" s="303">
        <v>96240</v>
      </c>
      <c r="GP26" s="303">
        <v>136</v>
      </c>
      <c r="GQ26" s="303">
        <v>4112</v>
      </c>
      <c r="GR26" s="303">
        <v>0</v>
      </c>
      <c r="GS26" s="303">
        <v>0</v>
      </c>
      <c r="GT26" s="303">
        <v>288</v>
      </c>
      <c r="GU26" s="303">
        <v>360</v>
      </c>
      <c r="GV26" s="303">
        <v>0</v>
      </c>
      <c r="GW26" s="303">
        <v>0</v>
      </c>
      <c r="GX26" s="303">
        <v>91344</v>
      </c>
      <c r="GY26" s="303">
        <v>464</v>
      </c>
      <c r="GZ26" s="393">
        <v>432</v>
      </c>
      <c r="HA26" s="303">
        <v>1815.8490566037735</v>
      </c>
      <c r="HB26" s="303">
        <v>1723.4716981132076</v>
      </c>
      <c r="HC26" s="303">
        <v>8.7547169811320753</v>
      </c>
      <c r="HD26" s="393">
        <v>5.0872817955112115E-2</v>
      </c>
      <c r="HE26" s="303" t="s">
        <v>744</v>
      </c>
      <c r="HF26" s="303" t="s">
        <v>744</v>
      </c>
      <c r="HG26" s="303" t="s">
        <v>744</v>
      </c>
      <c r="HH26" s="303" t="s">
        <v>744</v>
      </c>
      <c r="HI26" s="303" t="s">
        <v>744</v>
      </c>
      <c r="HJ26" s="303" t="s">
        <v>744</v>
      </c>
      <c r="HK26" s="303" t="s">
        <v>744</v>
      </c>
      <c r="HL26" s="303" t="s">
        <v>744</v>
      </c>
      <c r="HM26" s="303" t="s">
        <v>744</v>
      </c>
      <c r="HN26" s="303" t="s">
        <v>744</v>
      </c>
      <c r="HO26" s="303" t="s">
        <v>744</v>
      </c>
      <c r="HP26" s="303" t="s">
        <v>744</v>
      </c>
      <c r="HQ26" s="393" t="s">
        <v>744</v>
      </c>
      <c r="HR26" s="303" t="s">
        <v>744</v>
      </c>
      <c r="HS26" s="303" t="s">
        <v>744</v>
      </c>
      <c r="HT26" s="303" t="s">
        <v>744</v>
      </c>
      <c r="HU26" s="393" t="s">
        <v>744</v>
      </c>
      <c r="HV26" s="303">
        <v>53</v>
      </c>
      <c r="HW26" s="303">
        <v>96240</v>
      </c>
      <c r="HX26" s="303">
        <v>136</v>
      </c>
      <c r="HY26" s="303">
        <v>4112</v>
      </c>
      <c r="HZ26" s="303">
        <v>0</v>
      </c>
      <c r="IA26" s="303">
        <v>0</v>
      </c>
      <c r="IB26" s="303">
        <v>288</v>
      </c>
      <c r="IC26" s="303">
        <v>360</v>
      </c>
      <c r="ID26" s="303">
        <v>0</v>
      </c>
      <c r="IE26" s="303">
        <v>0</v>
      </c>
      <c r="IF26" s="303">
        <v>91344</v>
      </c>
      <c r="IG26" s="303">
        <v>464</v>
      </c>
      <c r="IH26" s="393">
        <v>432</v>
      </c>
      <c r="II26" s="303">
        <v>1815.8490566037735</v>
      </c>
      <c r="IJ26" s="303">
        <v>1723.4716981132076</v>
      </c>
      <c r="IK26" s="303">
        <v>8.7547169811320753</v>
      </c>
      <c r="IL26" s="393">
        <v>5.0872817955112115E-2</v>
      </c>
      <c r="IM26" s="303"/>
      <c r="IN26" s="303">
        <v>1796.3076923076924</v>
      </c>
      <c r="IO26" s="303">
        <v>1717.2615384615385</v>
      </c>
      <c r="IP26" s="393">
        <v>4.4004796163069515E-2</v>
      </c>
      <c r="IQ26" s="303">
        <v>1710</v>
      </c>
      <c r="IR26" s="303">
        <v>1683.3333333333333</v>
      </c>
      <c r="IS26" s="393">
        <v>1.5594541910331383E-2</v>
      </c>
      <c r="IT26" s="303">
        <v>1794.3609022556391</v>
      </c>
      <c r="IU26" s="303">
        <v>1716.4962406015038</v>
      </c>
      <c r="IV26" s="393">
        <v>4.3394091766184695E-2</v>
      </c>
      <c r="IW26" s="735"/>
      <c r="IX26" s="303"/>
      <c r="IY26" s="396" t="s">
        <v>398</v>
      </c>
      <c r="IZ26" s="396" t="s">
        <v>396</v>
      </c>
      <c r="JA26" s="396" t="s">
        <v>350</v>
      </c>
      <c r="JB26" s="396">
        <v>106</v>
      </c>
      <c r="JC26" s="396" t="s">
        <v>13</v>
      </c>
      <c r="JD26" s="396" t="s">
        <v>232</v>
      </c>
      <c r="JE26" s="396" t="s">
        <v>9</v>
      </c>
      <c r="JF26" s="396" t="s">
        <v>232</v>
      </c>
      <c r="JG26" s="396" t="s">
        <v>358</v>
      </c>
    </row>
    <row r="27" spans="1:267" customFormat="1">
      <c r="A27">
        <v>33</v>
      </c>
      <c r="B27">
        <v>1</v>
      </c>
      <c r="F27">
        <v>700</v>
      </c>
      <c r="G27">
        <v>8</v>
      </c>
      <c r="H27">
        <v>0</v>
      </c>
      <c r="I27">
        <v>1</v>
      </c>
      <c r="J27">
        <v>1</v>
      </c>
      <c r="K27">
        <v>0</v>
      </c>
      <c r="L27" t="s">
        <v>402</v>
      </c>
      <c r="M27">
        <v>0</v>
      </c>
      <c r="N27">
        <v>28</v>
      </c>
      <c r="O27">
        <v>22</v>
      </c>
      <c r="P27">
        <v>40</v>
      </c>
      <c r="Q27">
        <v>40</v>
      </c>
      <c r="R27">
        <v>0</v>
      </c>
      <c r="S27">
        <v>0</v>
      </c>
      <c r="T27" t="s">
        <v>745</v>
      </c>
      <c r="U27">
        <v>0</v>
      </c>
      <c r="V27">
        <v>0</v>
      </c>
      <c r="W27">
        <v>0</v>
      </c>
      <c r="X27">
        <v>2</v>
      </c>
      <c r="Y27">
        <v>7</v>
      </c>
      <c r="Z27">
        <v>0</v>
      </c>
      <c r="AA27">
        <v>0</v>
      </c>
      <c r="AB27">
        <v>0</v>
      </c>
      <c r="AC27">
        <v>0</v>
      </c>
      <c r="AD27">
        <v>0</v>
      </c>
      <c r="AE27">
        <v>0</v>
      </c>
      <c r="AF27">
        <v>0</v>
      </c>
      <c r="AG27">
        <v>0</v>
      </c>
      <c r="AH27">
        <v>0</v>
      </c>
      <c r="AI27">
        <v>0</v>
      </c>
      <c r="AJ27">
        <v>16</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8</v>
      </c>
      <c r="BJ27">
        <v>0</v>
      </c>
      <c r="BK27">
        <v>0</v>
      </c>
      <c r="BL27">
        <v>0</v>
      </c>
      <c r="BM27">
        <v>0</v>
      </c>
      <c r="BN27">
        <v>0</v>
      </c>
      <c r="BO27">
        <v>103.5</v>
      </c>
      <c r="BP27">
        <v>0</v>
      </c>
      <c r="BQ27">
        <v>0</v>
      </c>
      <c r="BR27">
        <v>0</v>
      </c>
      <c r="BS27">
        <v>0</v>
      </c>
      <c r="BT27">
        <v>0</v>
      </c>
      <c r="BU27">
        <v>0</v>
      </c>
      <c r="BV27">
        <v>0</v>
      </c>
      <c r="BW27">
        <v>0</v>
      </c>
      <c r="BX27">
        <v>0</v>
      </c>
      <c r="BY27">
        <v>0</v>
      </c>
      <c r="BZ27">
        <v>0</v>
      </c>
      <c r="CA27">
        <v>0</v>
      </c>
      <c r="CB27">
        <v>0</v>
      </c>
      <c r="CC27">
        <v>0</v>
      </c>
      <c r="CD27">
        <v>377.5</v>
      </c>
      <c r="CE27">
        <v>2350.5</v>
      </c>
      <c r="CF27">
        <v>0</v>
      </c>
      <c r="CG27" s="439"/>
      <c r="CH27" s="303">
        <v>28</v>
      </c>
      <c r="CI27" s="393">
        <v>22</v>
      </c>
      <c r="CJ27" s="303">
        <v>40</v>
      </c>
      <c r="CK27" s="393">
        <v>40</v>
      </c>
      <c r="CL27" s="303">
        <v>0</v>
      </c>
      <c r="CM27" s="393">
        <v>0</v>
      </c>
      <c r="CN27" s="303"/>
      <c r="CO27" s="303"/>
      <c r="CP27" s="393" t="s">
        <v>744</v>
      </c>
      <c r="CQ27" s="303" t="s">
        <v>744</v>
      </c>
      <c r="CR27" s="393" t="s">
        <v>389</v>
      </c>
      <c r="CS27" s="393" t="s">
        <v>744</v>
      </c>
      <c r="CT27" s="303" t="s">
        <v>744</v>
      </c>
      <c r="CU27" s="393" t="s">
        <v>389</v>
      </c>
      <c r="CV27" s="303" t="s">
        <v>744</v>
      </c>
      <c r="CW27" s="303" t="s">
        <v>744</v>
      </c>
      <c r="CX27" s="303" t="s">
        <v>744</v>
      </c>
      <c r="CY27" s="303" t="s">
        <v>744</v>
      </c>
      <c r="CZ27" s="303" t="s">
        <v>744</v>
      </c>
      <c r="DA27" s="303" t="s">
        <v>744</v>
      </c>
      <c r="DB27" s="303" t="s">
        <v>744</v>
      </c>
      <c r="DC27" s="303" t="s">
        <v>744</v>
      </c>
      <c r="DD27" s="303" t="s">
        <v>744</v>
      </c>
      <c r="DE27" s="303" t="s">
        <v>744</v>
      </c>
      <c r="DF27" s="303" t="s">
        <v>744</v>
      </c>
      <c r="DG27" s="393" t="s">
        <v>744</v>
      </c>
      <c r="DH27" s="303" t="s">
        <v>744</v>
      </c>
      <c r="DI27" s="303" t="s">
        <v>744</v>
      </c>
      <c r="DJ27" s="393" t="s">
        <v>744</v>
      </c>
      <c r="DK27" s="303" t="s">
        <v>744</v>
      </c>
      <c r="DL27" s="303" t="s">
        <v>744</v>
      </c>
      <c r="DM27" s="303" t="s">
        <v>744</v>
      </c>
      <c r="DN27" s="303" t="s">
        <v>744</v>
      </c>
      <c r="DO27" s="303" t="s">
        <v>744</v>
      </c>
      <c r="DP27" s="303" t="s">
        <v>744</v>
      </c>
      <c r="DQ27" s="303" t="s">
        <v>744</v>
      </c>
      <c r="DR27" s="303" t="s">
        <v>744</v>
      </c>
      <c r="DS27" s="303" t="s">
        <v>744</v>
      </c>
      <c r="DT27" s="303" t="s">
        <v>744</v>
      </c>
      <c r="DU27" s="303" t="s">
        <v>744</v>
      </c>
      <c r="DV27" s="393" t="s">
        <v>744</v>
      </c>
      <c r="DW27" s="303" t="s">
        <v>744</v>
      </c>
      <c r="DX27" s="303" t="s">
        <v>744</v>
      </c>
      <c r="DY27" s="393" t="s">
        <v>744</v>
      </c>
      <c r="DZ27" s="303" t="s">
        <v>744</v>
      </c>
      <c r="EA27" s="303" t="s">
        <v>744</v>
      </c>
      <c r="EB27" s="303" t="s">
        <v>744</v>
      </c>
      <c r="EC27" s="303" t="s">
        <v>744</v>
      </c>
      <c r="ED27" s="303" t="s">
        <v>744</v>
      </c>
      <c r="EE27" s="303" t="s">
        <v>744</v>
      </c>
      <c r="EF27" s="303" t="s">
        <v>744</v>
      </c>
      <c r="EG27" s="303" t="s">
        <v>744</v>
      </c>
      <c r="EH27" s="303" t="s">
        <v>744</v>
      </c>
      <c r="EI27" s="303" t="s">
        <v>744</v>
      </c>
      <c r="EJ27" s="303" t="s">
        <v>744</v>
      </c>
      <c r="EK27" s="393" t="s">
        <v>744</v>
      </c>
      <c r="EL27" s="303" t="s">
        <v>744</v>
      </c>
      <c r="EM27" s="303" t="s">
        <v>744</v>
      </c>
      <c r="EN27" s="393" t="s">
        <v>744</v>
      </c>
      <c r="EO27" s="303" t="s">
        <v>744</v>
      </c>
      <c r="EP27" s="303" t="s">
        <v>744</v>
      </c>
      <c r="EQ27" s="303" t="s">
        <v>744</v>
      </c>
      <c r="ER27" s="303" t="s">
        <v>744</v>
      </c>
      <c r="ES27" s="303" t="s">
        <v>744</v>
      </c>
      <c r="ET27" s="303" t="s">
        <v>744</v>
      </c>
      <c r="EU27" s="303" t="s">
        <v>744</v>
      </c>
      <c r="EV27" s="303" t="s">
        <v>744</v>
      </c>
      <c r="EW27" s="303" t="s">
        <v>744</v>
      </c>
      <c r="EX27" s="303" t="s">
        <v>744</v>
      </c>
      <c r="EY27" s="303" t="s">
        <v>744</v>
      </c>
      <c r="EZ27" s="303" t="s">
        <v>744</v>
      </c>
      <c r="FA27" s="393" t="s">
        <v>744</v>
      </c>
      <c r="FB27" s="303" t="s">
        <v>744</v>
      </c>
      <c r="FC27" s="303" t="s">
        <v>744</v>
      </c>
      <c r="FD27" s="303" t="s">
        <v>744</v>
      </c>
      <c r="FE27" s="393" t="s">
        <v>744</v>
      </c>
      <c r="FF27" s="303">
        <v>2</v>
      </c>
      <c r="FG27" s="303">
        <v>3552</v>
      </c>
      <c r="FH27" s="303">
        <v>0</v>
      </c>
      <c r="FI27" s="303">
        <v>16</v>
      </c>
      <c r="FJ27" s="303">
        <v>0</v>
      </c>
      <c r="FK27" s="303">
        <v>0</v>
      </c>
      <c r="FL27" s="303">
        <v>0</v>
      </c>
      <c r="FM27" s="303">
        <v>0</v>
      </c>
      <c r="FN27" s="303">
        <v>0</v>
      </c>
      <c r="FO27" s="303">
        <v>0</v>
      </c>
      <c r="FP27" s="303">
        <v>3536</v>
      </c>
      <c r="FQ27" s="303">
        <v>377.5</v>
      </c>
      <c r="FR27" s="393">
        <v>0</v>
      </c>
      <c r="FS27" s="303">
        <v>1776</v>
      </c>
      <c r="FT27" s="303">
        <v>1768</v>
      </c>
      <c r="FU27" s="303">
        <v>188.75</v>
      </c>
      <c r="FV27" s="393">
        <v>4.5045045045044585E-3</v>
      </c>
      <c r="FW27" s="303">
        <v>2</v>
      </c>
      <c r="FX27" s="303">
        <v>3552</v>
      </c>
      <c r="FY27" s="303">
        <v>0</v>
      </c>
      <c r="FZ27" s="303">
        <v>16</v>
      </c>
      <c r="GA27" s="303">
        <v>0</v>
      </c>
      <c r="GB27" s="303">
        <v>0</v>
      </c>
      <c r="GC27" s="303">
        <v>0</v>
      </c>
      <c r="GD27" s="303">
        <v>0</v>
      </c>
      <c r="GE27" s="303">
        <v>0</v>
      </c>
      <c r="GF27" s="303">
        <v>0</v>
      </c>
      <c r="GG27" s="303">
        <v>3536</v>
      </c>
      <c r="GH27" s="303">
        <v>377.5</v>
      </c>
      <c r="GI27" s="393">
        <v>0</v>
      </c>
      <c r="GJ27" s="303">
        <v>1776</v>
      </c>
      <c r="GK27" s="303">
        <v>1768</v>
      </c>
      <c r="GL27" s="303">
        <v>188.75</v>
      </c>
      <c r="GM27" s="393">
        <v>4.5045045045044585E-3</v>
      </c>
      <c r="GN27" s="303">
        <v>7</v>
      </c>
      <c r="GO27" s="303">
        <v>12768</v>
      </c>
      <c r="GP27" s="303">
        <v>0</v>
      </c>
      <c r="GQ27" s="303">
        <v>0</v>
      </c>
      <c r="GR27" s="303">
        <v>0</v>
      </c>
      <c r="GS27" s="303">
        <v>0</v>
      </c>
      <c r="GT27" s="303">
        <v>0</v>
      </c>
      <c r="GU27" s="303">
        <v>8</v>
      </c>
      <c r="GV27" s="303">
        <v>103.5</v>
      </c>
      <c r="GW27" s="303">
        <v>0</v>
      </c>
      <c r="GX27" s="303">
        <v>12656.5</v>
      </c>
      <c r="GY27" s="303">
        <v>2350.5</v>
      </c>
      <c r="GZ27" s="393">
        <v>0</v>
      </c>
      <c r="HA27" s="303">
        <v>1824</v>
      </c>
      <c r="HB27" s="303">
        <v>1808.0714285714287</v>
      </c>
      <c r="HC27" s="303">
        <v>335.78571428571428</v>
      </c>
      <c r="HD27" s="393">
        <v>8.7327694235588282E-3</v>
      </c>
      <c r="HE27" s="303" t="s">
        <v>744</v>
      </c>
      <c r="HF27" s="303" t="s">
        <v>744</v>
      </c>
      <c r="HG27" s="303" t="s">
        <v>744</v>
      </c>
      <c r="HH27" s="303" t="s">
        <v>744</v>
      </c>
      <c r="HI27" s="303" t="s">
        <v>744</v>
      </c>
      <c r="HJ27" s="303" t="s">
        <v>744</v>
      </c>
      <c r="HK27" s="303" t="s">
        <v>744</v>
      </c>
      <c r="HL27" s="303" t="s">
        <v>744</v>
      </c>
      <c r="HM27" s="303" t="s">
        <v>744</v>
      </c>
      <c r="HN27" s="303" t="s">
        <v>744</v>
      </c>
      <c r="HO27" s="303" t="s">
        <v>744</v>
      </c>
      <c r="HP27" s="303" t="s">
        <v>744</v>
      </c>
      <c r="HQ27" s="393" t="s">
        <v>744</v>
      </c>
      <c r="HR27" s="303" t="s">
        <v>744</v>
      </c>
      <c r="HS27" s="303" t="s">
        <v>744</v>
      </c>
      <c r="HT27" s="303" t="s">
        <v>744</v>
      </c>
      <c r="HU27" s="393" t="s">
        <v>744</v>
      </c>
      <c r="HV27" s="303">
        <v>7</v>
      </c>
      <c r="HW27" s="303">
        <v>12768</v>
      </c>
      <c r="HX27" s="303">
        <v>0</v>
      </c>
      <c r="HY27" s="303">
        <v>0</v>
      </c>
      <c r="HZ27" s="303">
        <v>0</v>
      </c>
      <c r="IA27" s="303">
        <v>0</v>
      </c>
      <c r="IB27" s="303">
        <v>0</v>
      </c>
      <c r="IC27" s="303">
        <v>8</v>
      </c>
      <c r="ID27" s="303">
        <v>103.5</v>
      </c>
      <c r="IE27" s="303">
        <v>0</v>
      </c>
      <c r="IF27" s="303">
        <v>12656.5</v>
      </c>
      <c r="IG27" s="303">
        <v>2350.5</v>
      </c>
      <c r="IH27" s="393">
        <v>0</v>
      </c>
      <c r="II27" s="303">
        <v>1824</v>
      </c>
      <c r="IJ27" s="303">
        <v>1808.0714285714287</v>
      </c>
      <c r="IK27" s="303">
        <v>335.78571428571428</v>
      </c>
      <c r="IL27" s="393">
        <v>8.7327694235588282E-3</v>
      </c>
      <c r="IM27" s="303"/>
      <c r="IN27" s="303">
        <v>1824</v>
      </c>
      <c r="IO27" s="303">
        <v>1808.0714285714287</v>
      </c>
      <c r="IP27" s="393">
        <v>8.7327694235588282E-3</v>
      </c>
      <c r="IQ27" s="303">
        <v>1776</v>
      </c>
      <c r="IR27" s="303">
        <v>1768</v>
      </c>
      <c r="IS27" s="393">
        <v>4.5045045045044585E-3</v>
      </c>
      <c r="IT27" s="303">
        <v>1813.3333333333333</v>
      </c>
      <c r="IU27" s="303">
        <v>1799.1666666666667</v>
      </c>
      <c r="IV27" s="393">
        <v>7.812499999999889E-3</v>
      </c>
      <c r="IW27" s="735"/>
      <c r="IX27" s="303"/>
      <c r="IY27" s="396" t="s">
        <v>402</v>
      </c>
      <c r="IZ27" s="396" t="s">
        <v>363</v>
      </c>
      <c r="JA27" s="396" t="s">
        <v>354</v>
      </c>
      <c r="JB27" s="396">
        <v>13</v>
      </c>
      <c r="JC27" s="396" t="s">
        <v>11</v>
      </c>
      <c r="JD27" s="396" t="s">
        <v>232</v>
      </c>
      <c r="JE27" s="396" t="s">
        <v>9</v>
      </c>
      <c r="JF27" s="396" t="s">
        <v>232</v>
      </c>
      <c r="JG27" s="396" t="s">
        <v>366</v>
      </c>
    </row>
    <row r="28" spans="1:267" customFormat="1">
      <c r="A28">
        <v>34</v>
      </c>
      <c r="B28">
        <v>1</v>
      </c>
      <c r="F28">
        <v>700</v>
      </c>
      <c r="G28">
        <v>41</v>
      </c>
      <c r="H28">
        <v>1</v>
      </c>
      <c r="I28">
        <v>0</v>
      </c>
      <c r="J28">
        <v>1</v>
      </c>
      <c r="K28">
        <v>0</v>
      </c>
      <c r="L28" t="s">
        <v>404</v>
      </c>
      <c r="M28">
        <v>0</v>
      </c>
      <c r="N28">
        <v>24</v>
      </c>
      <c r="O28">
        <v>26</v>
      </c>
      <c r="P28">
        <v>40</v>
      </c>
      <c r="Q28">
        <v>40</v>
      </c>
      <c r="R28">
        <v>50</v>
      </c>
      <c r="S28">
        <v>50</v>
      </c>
      <c r="T28" t="s">
        <v>745</v>
      </c>
      <c r="U28">
        <v>1</v>
      </c>
      <c r="V28">
        <v>0</v>
      </c>
      <c r="W28">
        <v>4.5</v>
      </c>
      <c r="X28">
        <v>0</v>
      </c>
      <c r="Y28">
        <v>6</v>
      </c>
      <c r="Z28">
        <v>0</v>
      </c>
      <c r="AA28">
        <v>0</v>
      </c>
      <c r="AB28">
        <v>0</v>
      </c>
      <c r="AC28">
        <v>0</v>
      </c>
      <c r="AD28">
        <v>0</v>
      </c>
      <c r="AE28">
        <v>896</v>
      </c>
      <c r="AF28">
        <v>0</v>
      </c>
      <c r="AG28">
        <v>80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120</v>
      </c>
      <c r="BD28">
        <v>0</v>
      </c>
      <c r="BE28">
        <v>6</v>
      </c>
      <c r="BF28">
        <v>0</v>
      </c>
      <c r="BG28">
        <v>0</v>
      </c>
      <c r="BH28">
        <v>0</v>
      </c>
      <c r="BI28">
        <v>83</v>
      </c>
      <c r="BJ28">
        <v>0</v>
      </c>
      <c r="BK28">
        <v>0</v>
      </c>
      <c r="BL28">
        <v>0</v>
      </c>
      <c r="BM28">
        <v>0</v>
      </c>
      <c r="BN28">
        <v>0</v>
      </c>
      <c r="BO28">
        <v>0</v>
      </c>
      <c r="BP28">
        <v>0</v>
      </c>
      <c r="BQ28">
        <v>0</v>
      </c>
      <c r="BR28">
        <v>0</v>
      </c>
      <c r="BS28">
        <v>0</v>
      </c>
      <c r="BT28">
        <v>0</v>
      </c>
      <c r="BU28">
        <v>0</v>
      </c>
      <c r="BV28">
        <v>0</v>
      </c>
      <c r="BW28">
        <v>0</v>
      </c>
      <c r="BX28">
        <v>0</v>
      </c>
      <c r="BY28">
        <v>0</v>
      </c>
      <c r="BZ28">
        <v>0</v>
      </c>
      <c r="CA28">
        <v>40.5</v>
      </c>
      <c r="CB28">
        <v>0</v>
      </c>
      <c r="CC28">
        <v>0</v>
      </c>
      <c r="CD28">
        <v>0</v>
      </c>
      <c r="CE28">
        <v>1878</v>
      </c>
      <c r="CF28">
        <v>0</v>
      </c>
      <c r="CG28" s="439"/>
      <c r="CH28" s="303">
        <v>24</v>
      </c>
      <c r="CI28" s="393">
        <v>26</v>
      </c>
      <c r="CJ28" s="303">
        <v>40</v>
      </c>
      <c r="CK28" s="393">
        <v>40</v>
      </c>
      <c r="CL28" s="303">
        <v>50</v>
      </c>
      <c r="CM28" s="393">
        <v>50</v>
      </c>
      <c r="CN28" s="303"/>
      <c r="CO28" s="303"/>
      <c r="CP28" s="393" t="s">
        <v>744</v>
      </c>
      <c r="CQ28" s="303" t="s">
        <v>389</v>
      </c>
      <c r="CR28" s="393" t="s">
        <v>389</v>
      </c>
      <c r="CS28" s="393" t="s">
        <v>744</v>
      </c>
      <c r="CT28" s="303" t="s">
        <v>389</v>
      </c>
      <c r="CU28" s="393" t="s">
        <v>389</v>
      </c>
      <c r="CV28" s="303">
        <v>1</v>
      </c>
      <c r="CW28" s="303">
        <v>1770.3333333333333</v>
      </c>
      <c r="CX28" s="303">
        <v>0</v>
      </c>
      <c r="CY28" s="303">
        <v>80</v>
      </c>
      <c r="CZ28" s="303">
        <v>0</v>
      </c>
      <c r="DA28" s="303">
        <v>0</v>
      </c>
      <c r="DB28" s="303">
        <v>0</v>
      </c>
      <c r="DC28" s="303">
        <v>6</v>
      </c>
      <c r="DD28" s="303">
        <v>0</v>
      </c>
      <c r="DE28" s="303">
        <v>0</v>
      </c>
      <c r="DF28" s="303">
        <v>1684.3333333333333</v>
      </c>
      <c r="DG28" s="393">
        <v>0</v>
      </c>
      <c r="DH28" s="303">
        <v>1770.3333333333333</v>
      </c>
      <c r="DI28" s="303">
        <v>1684.3333333333333</v>
      </c>
      <c r="DJ28" s="393">
        <v>4.8578422142722677E-2</v>
      </c>
      <c r="DK28" s="303" t="s">
        <v>744</v>
      </c>
      <c r="DL28" s="303" t="s">
        <v>744</v>
      </c>
      <c r="DM28" s="303" t="s">
        <v>744</v>
      </c>
      <c r="DN28" s="303" t="s">
        <v>744</v>
      </c>
      <c r="DO28" s="303" t="s">
        <v>744</v>
      </c>
      <c r="DP28" s="303" t="s">
        <v>744</v>
      </c>
      <c r="DQ28" s="303" t="s">
        <v>744</v>
      </c>
      <c r="DR28" s="303" t="s">
        <v>744</v>
      </c>
      <c r="DS28" s="303" t="s">
        <v>744</v>
      </c>
      <c r="DT28" s="303" t="s">
        <v>744</v>
      </c>
      <c r="DU28" s="303" t="s">
        <v>744</v>
      </c>
      <c r="DV28" s="393" t="s">
        <v>744</v>
      </c>
      <c r="DW28" s="303" t="s">
        <v>744</v>
      </c>
      <c r="DX28" s="303" t="s">
        <v>744</v>
      </c>
      <c r="DY28" s="393" t="s">
        <v>744</v>
      </c>
      <c r="DZ28" s="303">
        <v>1</v>
      </c>
      <c r="EA28" s="303">
        <v>1770.3333333333333</v>
      </c>
      <c r="EB28" s="303">
        <v>0</v>
      </c>
      <c r="EC28" s="303">
        <v>80</v>
      </c>
      <c r="ED28" s="303">
        <v>0</v>
      </c>
      <c r="EE28" s="303">
        <v>0</v>
      </c>
      <c r="EF28" s="303">
        <v>0</v>
      </c>
      <c r="EG28" s="303">
        <v>6</v>
      </c>
      <c r="EH28" s="303">
        <v>0</v>
      </c>
      <c r="EI28" s="303">
        <v>0</v>
      </c>
      <c r="EJ28" s="303">
        <v>1684.3333333333333</v>
      </c>
      <c r="EK28" s="393">
        <v>0</v>
      </c>
      <c r="EL28" s="303">
        <v>1770.3333333333333</v>
      </c>
      <c r="EM28" s="303">
        <v>1684.3333333333333</v>
      </c>
      <c r="EN28" s="393">
        <v>4.8578422142722677E-2</v>
      </c>
      <c r="EO28" s="303">
        <v>4.5</v>
      </c>
      <c r="EP28" s="303">
        <v>7966.5</v>
      </c>
      <c r="EQ28" s="303">
        <v>0</v>
      </c>
      <c r="ER28" s="303">
        <v>0</v>
      </c>
      <c r="ES28" s="303">
        <v>0</v>
      </c>
      <c r="ET28" s="303">
        <v>0</v>
      </c>
      <c r="EU28" s="303">
        <v>0</v>
      </c>
      <c r="EV28" s="303">
        <v>0</v>
      </c>
      <c r="EW28" s="303">
        <v>0</v>
      </c>
      <c r="EX28" s="303">
        <v>0</v>
      </c>
      <c r="EY28" s="303">
        <v>7966.5</v>
      </c>
      <c r="EZ28" s="303">
        <v>0</v>
      </c>
      <c r="FA28" s="393">
        <v>0</v>
      </c>
      <c r="FB28" s="303">
        <v>1770.3333333333333</v>
      </c>
      <c r="FC28" s="303">
        <v>1770.3333333333333</v>
      </c>
      <c r="FD28" s="303">
        <v>0</v>
      </c>
      <c r="FE28" s="393">
        <v>0</v>
      </c>
      <c r="FF28" s="303" t="s">
        <v>744</v>
      </c>
      <c r="FG28" s="303" t="s">
        <v>744</v>
      </c>
      <c r="FH28" s="303" t="s">
        <v>744</v>
      </c>
      <c r="FI28" s="303" t="s">
        <v>744</v>
      </c>
      <c r="FJ28" s="303" t="s">
        <v>744</v>
      </c>
      <c r="FK28" s="303" t="s">
        <v>744</v>
      </c>
      <c r="FL28" s="303" t="s">
        <v>744</v>
      </c>
      <c r="FM28" s="303" t="s">
        <v>744</v>
      </c>
      <c r="FN28" s="303" t="s">
        <v>744</v>
      </c>
      <c r="FO28" s="303" t="s">
        <v>744</v>
      </c>
      <c r="FP28" s="303" t="s">
        <v>744</v>
      </c>
      <c r="FQ28" s="303" t="s">
        <v>744</v>
      </c>
      <c r="FR28" s="393" t="s">
        <v>744</v>
      </c>
      <c r="FS28" s="303" t="s">
        <v>744</v>
      </c>
      <c r="FT28" s="303" t="s">
        <v>744</v>
      </c>
      <c r="FU28" s="303" t="s">
        <v>744</v>
      </c>
      <c r="FV28" s="393" t="s">
        <v>744</v>
      </c>
      <c r="FW28" s="303">
        <v>4.5</v>
      </c>
      <c r="FX28" s="303">
        <v>7966.5</v>
      </c>
      <c r="FY28" s="303">
        <v>0</v>
      </c>
      <c r="FZ28" s="303">
        <v>0</v>
      </c>
      <c r="GA28" s="303">
        <v>0</v>
      </c>
      <c r="GB28" s="303">
        <v>0</v>
      </c>
      <c r="GC28" s="303">
        <v>0</v>
      </c>
      <c r="GD28" s="303">
        <v>0</v>
      </c>
      <c r="GE28" s="303">
        <v>0</v>
      </c>
      <c r="GF28" s="303">
        <v>0</v>
      </c>
      <c r="GG28" s="303">
        <v>7966.5</v>
      </c>
      <c r="GH28" s="303">
        <v>0</v>
      </c>
      <c r="GI28" s="393">
        <v>0</v>
      </c>
      <c r="GJ28" s="303">
        <v>1770.3333333333333</v>
      </c>
      <c r="GK28" s="303">
        <v>1770.3333333333333</v>
      </c>
      <c r="GL28" s="303">
        <v>0</v>
      </c>
      <c r="GM28" s="393">
        <v>0</v>
      </c>
      <c r="GN28" s="303">
        <v>6</v>
      </c>
      <c r="GO28" s="303">
        <v>10487.5</v>
      </c>
      <c r="GP28" s="303">
        <v>896</v>
      </c>
      <c r="GQ28" s="303">
        <v>0</v>
      </c>
      <c r="GR28" s="303">
        <v>0</v>
      </c>
      <c r="GS28" s="303">
        <v>0</v>
      </c>
      <c r="GT28" s="303">
        <v>120</v>
      </c>
      <c r="GU28" s="303">
        <v>83</v>
      </c>
      <c r="GV28" s="303">
        <v>0</v>
      </c>
      <c r="GW28" s="303">
        <v>0</v>
      </c>
      <c r="GX28" s="303">
        <v>9388.5</v>
      </c>
      <c r="GY28" s="303">
        <v>1878</v>
      </c>
      <c r="GZ28" s="393">
        <v>40.5</v>
      </c>
      <c r="HA28" s="303">
        <v>1747.9166666666665</v>
      </c>
      <c r="HB28" s="303">
        <v>1564.7499999999998</v>
      </c>
      <c r="HC28" s="303">
        <v>313</v>
      </c>
      <c r="HD28" s="393">
        <v>0.1047914183551848</v>
      </c>
      <c r="HE28" s="303" t="s">
        <v>744</v>
      </c>
      <c r="HF28" s="303" t="s">
        <v>744</v>
      </c>
      <c r="HG28" s="303" t="s">
        <v>744</v>
      </c>
      <c r="HH28" s="303" t="s">
        <v>744</v>
      </c>
      <c r="HI28" s="303" t="s">
        <v>744</v>
      </c>
      <c r="HJ28" s="303" t="s">
        <v>744</v>
      </c>
      <c r="HK28" s="303" t="s">
        <v>744</v>
      </c>
      <c r="HL28" s="303" t="s">
        <v>744</v>
      </c>
      <c r="HM28" s="303" t="s">
        <v>744</v>
      </c>
      <c r="HN28" s="303" t="s">
        <v>744</v>
      </c>
      <c r="HO28" s="303" t="s">
        <v>744</v>
      </c>
      <c r="HP28" s="303" t="s">
        <v>744</v>
      </c>
      <c r="HQ28" s="393" t="s">
        <v>744</v>
      </c>
      <c r="HR28" s="303" t="s">
        <v>744</v>
      </c>
      <c r="HS28" s="303" t="s">
        <v>744</v>
      </c>
      <c r="HT28" s="303" t="s">
        <v>744</v>
      </c>
      <c r="HU28" s="393" t="s">
        <v>744</v>
      </c>
      <c r="HV28" s="303">
        <v>6</v>
      </c>
      <c r="HW28" s="303">
        <v>10487.5</v>
      </c>
      <c r="HX28" s="303">
        <v>896</v>
      </c>
      <c r="HY28" s="303">
        <v>0</v>
      </c>
      <c r="HZ28" s="303">
        <v>0</v>
      </c>
      <c r="IA28" s="303">
        <v>0</v>
      </c>
      <c r="IB28" s="303">
        <v>120</v>
      </c>
      <c r="IC28" s="303">
        <v>83</v>
      </c>
      <c r="ID28" s="303">
        <v>0</v>
      </c>
      <c r="IE28" s="303">
        <v>0</v>
      </c>
      <c r="IF28" s="303">
        <v>9388.5</v>
      </c>
      <c r="IG28" s="303">
        <v>1878</v>
      </c>
      <c r="IH28" s="393">
        <v>40.5</v>
      </c>
      <c r="II28" s="303">
        <v>1747.9166666666667</v>
      </c>
      <c r="IJ28" s="303">
        <v>1564.75</v>
      </c>
      <c r="IK28" s="303">
        <v>313</v>
      </c>
      <c r="IL28" s="393">
        <v>0.1047914183551848</v>
      </c>
      <c r="IM28" s="303"/>
      <c r="IN28" s="303">
        <v>1758.6376811594203</v>
      </c>
      <c r="IO28" s="303">
        <v>1655.594202898551</v>
      </c>
      <c r="IP28" s="393">
        <v>5.8592784269773879E-2</v>
      </c>
      <c r="IQ28" s="303" t="s">
        <v>744</v>
      </c>
      <c r="IR28" s="303" t="s">
        <v>744</v>
      </c>
      <c r="IS28" s="393" t="s">
        <v>744</v>
      </c>
      <c r="IT28" s="303">
        <v>1758.6376811594203</v>
      </c>
      <c r="IU28" s="303">
        <v>1655.594202898551</v>
      </c>
      <c r="IV28" s="393">
        <v>5.8592784269773879E-2</v>
      </c>
      <c r="IW28" s="735"/>
      <c r="IX28" s="303"/>
      <c r="IY28" s="396" t="s">
        <v>404</v>
      </c>
      <c r="IZ28" s="396" t="s">
        <v>363</v>
      </c>
      <c r="JA28" s="396" t="s">
        <v>354</v>
      </c>
      <c r="JB28" s="396">
        <v>15</v>
      </c>
      <c r="JC28" s="396" t="s">
        <v>11</v>
      </c>
      <c r="JD28" s="396" t="s">
        <v>232</v>
      </c>
      <c r="JE28" s="396" t="s">
        <v>9</v>
      </c>
      <c r="JF28" s="396" t="s">
        <v>232</v>
      </c>
      <c r="JG28" s="396" t="s">
        <v>358</v>
      </c>
    </row>
    <row r="29" spans="1:267" customFormat="1">
      <c r="A29">
        <v>35</v>
      </c>
      <c r="B29">
        <v>1</v>
      </c>
      <c r="F29">
        <v>700</v>
      </c>
      <c r="G29">
        <v>41</v>
      </c>
      <c r="H29">
        <v>1</v>
      </c>
      <c r="I29">
        <v>0</v>
      </c>
      <c r="J29">
        <v>1</v>
      </c>
      <c r="K29">
        <v>0</v>
      </c>
      <c r="L29" t="s">
        <v>404</v>
      </c>
      <c r="M29">
        <v>0</v>
      </c>
      <c r="N29">
        <v>0</v>
      </c>
      <c r="O29">
        <v>20</v>
      </c>
      <c r="P29">
        <v>0</v>
      </c>
      <c r="Q29">
        <v>40</v>
      </c>
      <c r="R29">
        <v>0</v>
      </c>
      <c r="S29">
        <v>50</v>
      </c>
      <c r="T29" t="s">
        <v>745</v>
      </c>
      <c r="U29">
        <v>0</v>
      </c>
      <c r="V29">
        <v>0</v>
      </c>
      <c r="W29">
        <v>0</v>
      </c>
      <c r="X29">
        <v>0</v>
      </c>
      <c r="Y29">
        <v>7</v>
      </c>
      <c r="Z29">
        <v>0</v>
      </c>
      <c r="AA29">
        <v>0</v>
      </c>
      <c r="AB29">
        <v>0</v>
      </c>
      <c r="AC29">
        <v>0</v>
      </c>
      <c r="AD29">
        <v>0</v>
      </c>
      <c r="AE29">
        <v>0</v>
      </c>
      <c r="AF29">
        <v>0</v>
      </c>
      <c r="AG29">
        <v>0</v>
      </c>
      <c r="AH29">
        <v>0</v>
      </c>
      <c r="AI29">
        <v>0</v>
      </c>
      <c r="AJ29">
        <v>0</v>
      </c>
      <c r="AK29">
        <v>360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245</v>
      </c>
      <c r="BP29">
        <v>0</v>
      </c>
      <c r="BQ29">
        <v>0</v>
      </c>
      <c r="BR29">
        <v>0</v>
      </c>
      <c r="BS29">
        <v>0</v>
      </c>
      <c r="BT29">
        <v>0</v>
      </c>
      <c r="BU29">
        <v>0</v>
      </c>
      <c r="BV29">
        <v>0</v>
      </c>
      <c r="BW29">
        <v>0</v>
      </c>
      <c r="BX29">
        <v>0</v>
      </c>
      <c r="BY29">
        <v>0</v>
      </c>
      <c r="BZ29">
        <v>0</v>
      </c>
      <c r="CA29">
        <v>0</v>
      </c>
      <c r="CB29">
        <v>0</v>
      </c>
      <c r="CC29">
        <v>0</v>
      </c>
      <c r="CD29">
        <v>0</v>
      </c>
      <c r="CE29">
        <v>516</v>
      </c>
      <c r="CF29">
        <v>0</v>
      </c>
      <c r="CG29" s="439"/>
      <c r="CH29" s="303" t="s">
        <v>744</v>
      </c>
      <c r="CI29" s="393">
        <v>20</v>
      </c>
      <c r="CJ29" s="303" t="s">
        <v>744</v>
      </c>
      <c r="CK29" s="393">
        <v>40</v>
      </c>
      <c r="CL29" s="303" t="s">
        <v>744</v>
      </c>
      <c r="CM29" s="393">
        <v>50</v>
      </c>
      <c r="CN29" s="303"/>
      <c r="CO29" s="303"/>
      <c r="CP29" s="393" t="s">
        <v>744</v>
      </c>
      <c r="CQ29" s="303" t="s">
        <v>744</v>
      </c>
      <c r="CR29" s="393" t="s">
        <v>389</v>
      </c>
      <c r="CS29" s="393" t="s">
        <v>744</v>
      </c>
      <c r="CT29" s="303" t="s">
        <v>744</v>
      </c>
      <c r="CU29" s="393" t="s">
        <v>389</v>
      </c>
      <c r="CV29" s="303" t="s">
        <v>744</v>
      </c>
      <c r="CW29" s="303" t="s">
        <v>744</v>
      </c>
      <c r="CX29" s="303" t="s">
        <v>744</v>
      </c>
      <c r="CY29" s="303" t="s">
        <v>744</v>
      </c>
      <c r="CZ29" s="303" t="s">
        <v>744</v>
      </c>
      <c r="DA29" s="303" t="s">
        <v>744</v>
      </c>
      <c r="DB29" s="303" t="s">
        <v>744</v>
      </c>
      <c r="DC29" s="303" t="s">
        <v>744</v>
      </c>
      <c r="DD29" s="303" t="s">
        <v>744</v>
      </c>
      <c r="DE29" s="303" t="s">
        <v>744</v>
      </c>
      <c r="DF29" s="303" t="s">
        <v>744</v>
      </c>
      <c r="DG29" s="393" t="s">
        <v>744</v>
      </c>
      <c r="DH29" s="303" t="s">
        <v>744</v>
      </c>
      <c r="DI29" s="303" t="s">
        <v>744</v>
      </c>
      <c r="DJ29" s="393" t="s">
        <v>744</v>
      </c>
      <c r="DK29" s="303" t="s">
        <v>744</v>
      </c>
      <c r="DL29" s="303" t="s">
        <v>744</v>
      </c>
      <c r="DM29" s="303" t="s">
        <v>744</v>
      </c>
      <c r="DN29" s="303" t="s">
        <v>744</v>
      </c>
      <c r="DO29" s="303" t="s">
        <v>744</v>
      </c>
      <c r="DP29" s="303" t="s">
        <v>744</v>
      </c>
      <c r="DQ29" s="303" t="s">
        <v>744</v>
      </c>
      <c r="DR29" s="303" t="s">
        <v>744</v>
      </c>
      <c r="DS29" s="303" t="s">
        <v>744</v>
      </c>
      <c r="DT29" s="303" t="s">
        <v>744</v>
      </c>
      <c r="DU29" s="303" t="s">
        <v>744</v>
      </c>
      <c r="DV29" s="393" t="s">
        <v>744</v>
      </c>
      <c r="DW29" s="303" t="s">
        <v>744</v>
      </c>
      <c r="DX29" s="303" t="s">
        <v>744</v>
      </c>
      <c r="DY29" s="393" t="s">
        <v>744</v>
      </c>
      <c r="DZ29" s="303" t="s">
        <v>744</v>
      </c>
      <c r="EA29" s="303" t="s">
        <v>744</v>
      </c>
      <c r="EB29" s="303" t="s">
        <v>744</v>
      </c>
      <c r="EC29" s="303" t="s">
        <v>744</v>
      </c>
      <c r="ED29" s="303" t="s">
        <v>744</v>
      </c>
      <c r="EE29" s="303" t="s">
        <v>744</v>
      </c>
      <c r="EF29" s="303" t="s">
        <v>744</v>
      </c>
      <c r="EG29" s="303" t="s">
        <v>744</v>
      </c>
      <c r="EH29" s="303" t="s">
        <v>744</v>
      </c>
      <c r="EI29" s="303" t="s">
        <v>744</v>
      </c>
      <c r="EJ29" s="303" t="s">
        <v>744</v>
      </c>
      <c r="EK29" s="393" t="s">
        <v>744</v>
      </c>
      <c r="EL29" s="303" t="s">
        <v>744</v>
      </c>
      <c r="EM29" s="303" t="s">
        <v>744</v>
      </c>
      <c r="EN29" s="393" t="s">
        <v>744</v>
      </c>
      <c r="EO29" s="303" t="s">
        <v>744</v>
      </c>
      <c r="EP29" s="303" t="s">
        <v>744</v>
      </c>
      <c r="EQ29" s="303" t="s">
        <v>744</v>
      </c>
      <c r="ER29" s="303" t="s">
        <v>744</v>
      </c>
      <c r="ES29" s="303" t="s">
        <v>744</v>
      </c>
      <c r="ET29" s="303" t="s">
        <v>744</v>
      </c>
      <c r="EU29" s="303" t="s">
        <v>744</v>
      </c>
      <c r="EV29" s="303" t="s">
        <v>744</v>
      </c>
      <c r="EW29" s="303" t="s">
        <v>744</v>
      </c>
      <c r="EX29" s="303" t="s">
        <v>744</v>
      </c>
      <c r="EY29" s="303" t="s">
        <v>744</v>
      </c>
      <c r="EZ29" s="303" t="s">
        <v>744</v>
      </c>
      <c r="FA29" s="393" t="s">
        <v>744</v>
      </c>
      <c r="FB29" s="303" t="s">
        <v>744</v>
      </c>
      <c r="FC29" s="303" t="s">
        <v>744</v>
      </c>
      <c r="FD29" s="303" t="s">
        <v>744</v>
      </c>
      <c r="FE29" s="393" t="s">
        <v>744</v>
      </c>
      <c r="FF29" s="303" t="s">
        <v>744</v>
      </c>
      <c r="FG29" s="303" t="s">
        <v>744</v>
      </c>
      <c r="FH29" s="303" t="s">
        <v>744</v>
      </c>
      <c r="FI29" s="303" t="s">
        <v>744</v>
      </c>
      <c r="FJ29" s="303" t="s">
        <v>744</v>
      </c>
      <c r="FK29" s="303" t="s">
        <v>744</v>
      </c>
      <c r="FL29" s="303" t="s">
        <v>744</v>
      </c>
      <c r="FM29" s="303" t="s">
        <v>744</v>
      </c>
      <c r="FN29" s="303" t="s">
        <v>744</v>
      </c>
      <c r="FO29" s="303" t="s">
        <v>744</v>
      </c>
      <c r="FP29" s="303" t="s">
        <v>744</v>
      </c>
      <c r="FQ29" s="303" t="s">
        <v>744</v>
      </c>
      <c r="FR29" s="393" t="s">
        <v>744</v>
      </c>
      <c r="FS29" s="303" t="s">
        <v>744</v>
      </c>
      <c r="FT29" s="303" t="s">
        <v>744</v>
      </c>
      <c r="FU29" s="303" t="s">
        <v>744</v>
      </c>
      <c r="FV29" s="393" t="s">
        <v>744</v>
      </c>
      <c r="FW29" s="303" t="s">
        <v>744</v>
      </c>
      <c r="FX29" s="303" t="s">
        <v>744</v>
      </c>
      <c r="FY29" s="303" t="s">
        <v>744</v>
      </c>
      <c r="FZ29" s="303" t="s">
        <v>744</v>
      </c>
      <c r="GA29" s="303" t="s">
        <v>744</v>
      </c>
      <c r="GB29" s="303" t="s">
        <v>744</v>
      </c>
      <c r="GC29" s="303" t="s">
        <v>744</v>
      </c>
      <c r="GD29" s="303" t="s">
        <v>744</v>
      </c>
      <c r="GE29" s="303" t="s">
        <v>744</v>
      </c>
      <c r="GF29" s="303" t="s">
        <v>744</v>
      </c>
      <c r="GG29" s="303" t="s">
        <v>744</v>
      </c>
      <c r="GH29" s="303" t="s">
        <v>744</v>
      </c>
      <c r="GI29" s="393" t="s">
        <v>744</v>
      </c>
      <c r="GJ29" s="303" t="s">
        <v>744</v>
      </c>
      <c r="GK29" s="303" t="s">
        <v>744</v>
      </c>
      <c r="GL29" s="303" t="s">
        <v>744</v>
      </c>
      <c r="GM29" s="393" t="s">
        <v>744</v>
      </c>
      <c r="GN29" s="303">
        <v>7</v>
      </c>
      <c r="GO29" s="303">
        <v>12611.666666666666</v>
      </c>
      <c r="GP29" s="303">
        <v>0</v>
      </c>
      <c r="GQ29" s="303">
        <v>360</v>
      </c>
      <c r="GR29" s="303">
        <v>0</v>
      </c>
      <c r="GS29" s="303">
        <v>0</v>
      </c>
      <c r="GT29" s="303">
        <v>0</v>
      </c>
      <c r="GU29" s="303">
        <v>0</v>
      </c>
      <c r="GV29" s="303">
        <v>245</v>
      </c>
      <c r="GW29" s="303">
        <v>0</v>
      </c>
      <c r="GX29" s="303">
        <v>12006.666666666666</v>
      </c>
      <c r="GY29" s="303">
        <v>516</v>
      </c>
      <c r="GZ29" s="393">
        <v>0</v>
      </c>
      <c r="HA29" s="303">
        <v>1801.6666666666665</v>
      </c>
      <c r="HB29" s="303">
        <v>1715.2380952380952</v>
      </c>
      <c r="HC29" s="303">
        <v>73.714285714285708</v>
      </c>
      <c r="HD29" s="393">
        <v>4.7971455001982188E-2</v>
      </c>
      <c r="HE29" s="303" t="s">
        <v>744</v>
      </c>
      <c r="HF29" s="303" t="s">
        <v>744</v>
      </c>
      <c r="HG29" s="303" t="s">
        <v>744</v>
      </c>
      <c r="HH29" s="303" t="s">
        <v>744</v>
      </c>
      <c r="HI29" s="303" t="s">
        <v>744</v>
      </c>
      <c r="HJ29" s="303" t="s">
        <v>744</v>
      </c>
      <c r="HK29" s="303" t="s">
        <v>744</v>
      </c>
      <c r="HL29" s="303" t="s">
        <v>744</v>
      </c>
      <c r="HM29" s="303" t="s">
        <v>744</v>
      </c>
      <c r="HN29" s="303" t="s">
        <v>744</v>
      </c>
      <c r="HO29" s="303" t="s">
        <v>744</v>
      </c>
      <c r="HP29" s="303" t="s">
        <v>744</v>
      </c>
      <c r="HQ29" s="393" t="s">
        <v>744</v>
      </c>
      <c r="HR29" s="303" t="s">
        <v>744</v>
      </c>
      <c r="HS29" s="303" t="s">
        <v>744</v>
      </c>
      <c r="HT29" s="303" t="s">
        <v>744</v>
      </c>
      <c r="HU29" s="393" t="s">
        <v>744</v>
      </c>
      <c r="HV29" s="303">
        <v>7</v>
      </c>
      <c r="HW29" s="303">
        <v>12611.666666666666</v>
      </c>
      <c r="HX29" s="303">
        <v>0</v>
      </c>
      <c r="HY29" s="303">
        <v>360</v>
      </c>
      <c r="HZ29" s="303">
        <v>0</v>
      </c>
      <c r="IA29" s="303">
        <v>0</v>
      </c>
      <c r="IB29" s="303">
        <v>0</v>
      </c>
      <c r="IC29" s="303">
        <v>0</v>
      </c>
      <c r="ID29" s="303">
        <v>245</v>
      </c>
      <c r="IE29" s="303">
        <v>0</v>
      </c>
      <c r="IF29" s="303">
        <v>12006.666666666666</v>
      </c>
      <c r="IG29" s="303">
        <v>516</v>
      </c>
      <c r="IH29" s="393">
        <v>0</v>
      </c>
      <c r="II29" s="303">
        <v>1801.6666666666665</v>
      </c>
      <c r="IJ29" s="303">
        <v>1715.2380952380952</v>
      </c>
      <c r="IK29" s="303">
        <v>73.714285714285708</v>
      </c>
      <c r="IL29" s="393">
        <v>4.7971455001982188E-2</v>
      </c>
      <c r="IM29" s="303"/>
      <c r="IN29" s="303">
        <v>1801.6666666666665</v>
      </c>
      <c r="IO29" s="303">
        <v>1715.2380952380952</v>
      </c>
      <c r="IP29" s="393">
        <v>4.7971455001982188E-2</v>
      </c>
      <c r="IQ29" s="303" t="s">
        <v>744</v>
      </c>
      <c r="IR29" s="303" t="s">
        <v>744</v>
      </c>
      <c r="IS29" s="393" t="s">
        <v>744</v>
      </c>
      <c r="IT29" s="303">
        <v>1801.6666666666665</v>
      </c>
      <c r="IU29" s="303">
        <v>1715.2380952380952</v>
      </c>
      <c r="IV29" s="393">
        <v>4.7971455001982188E-2</v>
      </c>
      <c r="IW29" s="735"/>
      <c r="IX29" s="303"/>
      <c r="IY29" s="396" t="s">
        <v>404</v>
      </c>
      <c r="IZ29" s="396" t="s">
        <v>363</v>
      </c>
      <c r="JA29" s="396" t="s">
        <v>354</v>
      </c>
      <c r="JB29" s="396">
        <v>9</v>
      </c>
      <c r="JC29" s="396" t="s">
        <v>11</v>
      </c>
      <c r="JD29" s="396" t="s">
        <v>232</v>
      </c>
      <c r="JE29" s="396" t="s">
        <v>9</v>
      </c>
      <c r="JF29" s="396" t="s">
        <v>232</v>
      </c>
      <c r="JG29" s="396" t="s">
        <v>358</v>
      </c>
    </row>
    <row r="30" spans="1:267" customFormat="1">
      <c r="A30">
        <v>36</v>
      </c>
      <c r="B30">
        <v>1</v>
      </c>
      <c r="F30">
        <v>700</v>
      </c>
      <c r="G30">
        <v>41</v>
      </c>
      <c r="H30">
        <v>1</v>
      </c>
      <c r="I30">
        <v>0</v>
      </c>
      <c r="J30">
        <v>1</v>
      </c>
      <c r="K30">
        <v>0</v>
      </c>
      <c r="L30" t="s">
        <v>404</v>
      </c>
      <c r="M30">
        <v>0</v>
      </c>
      <c r="N30">
        <v>26.6356</v>
      </c>
      <c r="O30">
        <v>28.155000000000001</v>
      </c>
      <c r="P30">
        <v>40</v>
      </c>
      <c r="Q30">
        <v>40</v>
      </c>
      <c r="R30">
        <v>0</v>
      </c>
      <c r="S30">
        <v>0</v>
      </c>
      <c r="T30" t="s">
        <v>745</v>
      </c>
      <c r="U30">
        <v>0</v>
      </c>
      <c r="V30">
        <v>0</v>
      </c>
      <c r="W30">
        <v>3.5</v>
      </c>
      <c r="X30">
        <v>1</v>
      </c>
      <c r="Y30">
        <v>4</v>
      </c>
      <c r="Z30">
        <v>0</v>
      </c>
      <c r="AA30">
        <v>0</v>
      </c>
      <c r="AB30">
        <v>0</v>
      </c>
      <c r="AC30">
        <v>0</v>
      </c>
      <c r="AD30">
        <v>0</v>
      </c>
      <c r="AE30">
        <v>16</v>
      </c>
      <c r="AF30">
        <v>0</v>
      </c>
      <c r="AG30">
        <v>0</v>
      </c>
      <c r="AH30">
        <v>0</v>
      </c>
      <c r="AI30">
        <v>8</v>
      </c>
      <c r="AJ30">
        <v>48</v>
      </c>
      <c r="AK30">
        <v>32</v>
      </c>
      <c r="AL30">
        <v>0</v>
      </c>
      <c r="AM30">
        <v>0</v>
      </c>
      <c r="AN30">
        <v>0</v>
      </c>
      <c r="AO30">
        <v>0</v>
      </c>
      <c r="AP30">
        <v>0</v>
      </c>
      <c r="AQ30">
        <v>0</v>
      </c>
      <c r="AR30">
        <v>0</v>
      </c>
      <c r="AS30">
        <v>0</v>
      </c>
      <c r="AT30">
        <v>0</v>
      </c>
      <c r="AU30">
        <v>16</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155</v>
      </c>
      <c r="CB30">
        <v>0</v>
      </c>
      <c r="CC30">
        <v>271.5</v>
      </c>
      <c r="CD30">
        <v>0</v>
      </c>
      <c r="CE30">
        <v>341</v>
      </c>
      <c r="CF30">
        <v>0</v>
      </c>
      <c r="CG30" s="439"/>
      <c r="CH30" s="303">
        <v>26.6356</v>
      </c>
      <c r="CI30" s="393">
        <v>28.155000000000001</v>
      </c>
      <c r="CJ30" s="303">
        <v>40</v>
      </c>
      <c r="CK30" s="393">
        <v>40</v>
      </c>
      <c r="CL30" s="303">
        <v>0</v>
      </c>
      <c r="CM30" s="393">
        <v>0</v>
      </c>
      <c r="CN30" s="303"/>
      <c r="CO30" s="303"/>
      <c r="CP30" s="393" t="s">
        <v>744</v>
      </c>
      <c r="CQ30" s="303" t="s">
        <v>389</v>
      </c>
      <c r="CR30" s="393" t="s">
        <v>389</v>
      </c>
      <c r="CS30" s="393" t="s">
        <v>744</v>
      </c>
      <c r="CT30" s="303" t="s">
        <v>389</v>
      </c>
      <c r="CU30" s="393" t="s">
        <v>389</v>
      </c>
      <c r="CV30" s="303" t="s">
        <v>744</v>
      </c>
      <c r="CW30" s="303" t="s">
        <v>744</v>
      </c>
      <c r="CX30" s="303" t="s">
        <v>744</v>
      </c>
      <c r="CY30" s="303" t="s">
        <v>744</v>
      </c>
      <c r="CZ30" s="303" t="s">
        <v>744</v>
      </c>
      <c r="DA30" s="303" t="s">
        <v>744</v>
      </c>
      <c r="DB30" s="303" t="s">
        <v>744</v>
      </c>
      <c r="DC30" s="303" t="s">
        <v>744</v>
      </c>
      <c r="DD30" s="303" t="s">
        <v>744</v>
      </c>
      <c r="DE30" s="303" t="s">
        <v>744</v>
      </c>
      <c r="DF30" s="303" t="s">
        <v>744</v>
      </c>
      <c r="DG30" s="393" t="s">
        <v>744</v>
      </c>
      <c r="DH30" s="303" t="s">
        <v>744</v>
      </c>
      <c r="DI30" s="303" t="s">
        <v>744</v>
      </c>
      <c r="DJ30" s="393" t="s">
        <v>744</v>
      </c>
      <c r="DK30" s="303" t="s">
        <v>744</v>
      </c>
      <c r="DL30" s="303" t="s">
        <v>744</v>
      </c>
      <c r="DM30" s="303" t="s">
        <v>744</v>
      </c>
      <c r="DN30" s="303" t="s">
        <v>744</v>
      </c>
      <c r="DO30" s="303" t="s">
        <v>744</v>
      </c>
      <c r="DP30" s="303" t="s">
        <v>744</v>
      </c>
      <c r="DQ30" s="303" t="s">
        <v>744</v>
      </c>
      <c r="DR30" s="303" t="s">
        <v>744</v>
      </c>
      <c r="DS30" s="303" t="s">
        <v>744</v>
      </c>
      <c r="DT30" s="303" t="s">
        <v>744</v>
      </c>
      <c r="DU30" s="303" t="s">
        <v>744</v>
      </c>
      <c r="DV30" s="393" t="s">
        <v>744</v>
      </c>
      <c r="DW30" s="303" t="s">
        <v>744</v>
      </c>
      <c r="DX30" s="303" t="s">
        <v>744</v>
      </c>
      <c r="DY30" s="393" t="s">
        <v>744</v>
      </c>
      <c r="DZ30" s="303" t="s">
        <v>744</v>
      </c>
      <c r="EA30" s="303" t="s">
        <v>744</v>
      </c>
      <c r="EB30" s="303" t="s">
        <v>744</v>
      </c>
      <c r="EC30" s="303" t="s">
        <v>744</v>
      </c>
      <c r="ED30" s="303" t="s">
        <v>744</v>
      </c>
      <c r="EE30" s="303" t="s">
        <v>744</v>
      </c>
      <c r="EF30" s="303" t="s">
        <v>744</v>
      </c>
      <c r="EG30" s="303" t="s">
        <v>744</v>
      </c>
      <c r="EH30" s="303" t="s">
        <v>744</v>
      </c>
      <c r="EI30" s="303" t="s">
        <v>744</v>
      </c>
      <c r="EJ30" s="303" t="s">
        <v>744</v>
      </c>
      <c r="EK30" s="393" t="s">
        <v>744</v>
      </c>
      <c r="EL30" s="303" t="s">
        <v>744</v>
      </c>
      <c r="EM30" s="303" t="s">
        <v>744</v>
      </c>
      <c r="EN30" s="393" t="s">
        <v>744</v>
      </c>
      <c r="EO30" s="303">
        <v>3.5</v>
      </c>
      <c r="EP30" s="303">
        <v>6254.2031999999999</v>
      </c>
      <c r="EQ30" s="303">
        <v>0</v>
      </c>
      <c r="ER30" s="303">
        <v>8</v>
      </c>
      <c r="ES30" s="303">
        <v>0</v>
      </c>
      <c r="ET30" s="303">
        <v>16</v>
      </c>
      <c r="EU30" s="303">
        <v>0</v>
      </c>
      <c r="EV30" s="303">
        <v>0</v>
      </c>
      <c r="EW30" s="303">
        <v>0</v>
      </c>
      <c r="EX30" s="303">
        <v>0</v>
      </c>
      <c r="EY30" s="303">
        <v>6230.2031999999999</v>
      </c>
      <c r="EZ30" s="303">
        <v>271.5</v>
      </c>
      <c r="FA30" s="393">
        <v>0</v>
      </c>
      <c r="FB30" s="303">
        <v>1786.9151999999999</v>
      </c>
      <c r="FC30" s="303">
        <v>1780.058057142857</v>
      </c>
      <c r="FD30" s="303">
        <v>77.571428571428569</v>
      </c>
      <c r="FE30" s="393">
        <v>3.8374192894787829E-3</v>
      </c>
      <c r="FF30" s="303">
        <v>1</v>
      </c>
      <c r="FG30" s="303">
        <v>1786.9151999999999</v>
      </c>
      <c r="FH30" s="303">
        <v>0</v>
      </c>
      <c r="FI30" s="303">
        <v>48</v>
      </c>
      <c r="FJ30" s="303">
        <v>0</v>
      </c>
      <c r="FK30" s="303">
        <v>0</v>
      </c>
      <c r="FL30" s="303">
        <v>0</v>
      </c>
      <c r="FM30" s="303">
        <v>0</v>
      </c>
      <c r="FN30" s="303">
        <v>0</v>
      </c>
      <c r="FO30" s="303">
        <v>0</v>
      </c>
      <c r="FP30" s="303">
        <v>1738.9151999999999</v>
      </c>
      <c r="FQ30" s="303">
        <v>0</v>
      </c>
      <c r="FR30" s="393">
        <v>0</v>
      </c>
      <c r="FS30" s="303">
        <v>1786.9151999999999</v>
      </c>
      <c r="FT30" s="303">
        <v>1738.9151999999999</v>
      </c>
      <c r="FU30" s="303">
        <v>0</v>
      </c>
      <c r="FV30" s="393">
        <v>2.6861935026351591E-2</v>
      </c>
      <c r="FW30" s="303">
        <v>4.5</v>
      </c>
      <c r="FX30" s="303">
        <v>8041.1183999999994</v>
      </c>
      <c r="FY30" s="303">
        <v>0</v>
      </c>
      <c r="FZ30" s="303">
        <v>56</v>
      </c>
      <c r="GA30" s="303">
        <v>0</v>
      </c>
      <c r="GB30" s="303">
        <v>16</v>
      </c>
      <c r="GC30" s="303">
        <v>0</v>
      </c>
      <c r="GD30" s="303">
        <v>0</v>
      </c>
      <c r="GE30" s="303">
        <v>0</v>
      </c>
      <c r="GF30" s="303">
        <v>0</v>
      </c>
      <c r="GG30" s="303">
        <v>7969.1183999999994</v>
      </c>
      <c r="GH30" s="303">
        <v>271.5</v>
      </c>
      <c r="GI30" s="393">
        <v>0</v>
      </c>
      <c r="GJ30" s="303">
        <v>1786.9151999999999</v>
      </c>
      <c r="GK30" s="303">
        <v>1770.9151999999999</v>
      </c>
      <c r="GL30" s="303">
        <v>60.333333333333336</v>
      </c>
      <c r="GM30" s="393">
        <v>8.953978342117197E-3</v>
      </c>
      <c r="GN30" s="303">
        <v>4</v>
      </c>
      <c r="GO30" s="303">
        <v>6944.04</v>
      </c>
      <c r="GP30" s="303">
        <v>16</v>
      </c>
      <c r="GQ30" s="303">
        <v>32</v>
      </c>
      <c r="GR30" s="303">
        <v>0</v>
      </c>
      <c r="GS30" s="303">
        <v>0</v>
      </c>
      <c r="GT30" s="303">
        <v>0</v>
      </c>
      <c r="GU30" s="303">
        <v>0</v>
      </c>
      <c r="GV30" s="303">
        <v>0</v>
      </c>
      <c r="GW30" s="303">
        <v>0</v>
      </c>
      <c r="GX30" s="303">
        <v>6896.04</v>
      </c>
      <c r="GY30" s="303">
        <v>341</v>
      </c>
      <c r="GZ30" s="393">
        <v>155</v>
      </c>
      <c r="HA30" s="303">
        <v>1736.01</v>
      </c>
      <c r="HB30" s="303">
        <v>1724.01</v>
      </c>
      <c r="HC30" s="303">
        <v>85.25</v>
      </c>
      <c r="HD30" s="393">
        <v>6.9124025783261489E-3</v>
      </c>
      <c r="HE30" s="303" t="s">
        <v>744</v>
      </c>
      <c r="HF30" s="303" t="s">
        <v>744</v>
      </c>
      <c r="HG30" s="303" t="s">
        <v>744</v>
      </c>
      <c r="HH30" s="303" t="s">
        <v>744</v>
      </c>
      <c r="HI30" s="303" t="s">
        <v>744</v>
      </c>
      <c r="HJ30" s="303" t="s">
        <v>744</v>
      </c>
      <c r="HK30" s="303" t="s">
        <v>744</v>
      </c>
      <c r="HL30" s="303" t="s">
        <v>744</v>
      </c>
      <c r="HM30" s="303" t="s">
        <v>744</v>
      </c>
      <c r="HN30" s="303" t="s">
        <v>744</v>
      </c>
      <c r="HO30" s="303" t="s">
        <v>744</v>
      </c>
      <c r="HP30" s="303" t="s">
        <v>744</v>
      </c>
      <c r="HQ30" s="393" t="s">
        <v>744</v>
      </c>
      <c r="HR30" s="303" t="s">
        <v>744</v>
      </c>
      <c r="HS30" s="303" t="s">
        <v>744</v>
      </c>
      <c r="HT30" s="303" t="s">
        <v>744</v>
      </c>
      <c r="HU30" s="393" t="s">
        <v>744</v>
      </c>
      <c r="HV30" s="303">
        <v>4</v>
      </c>
      <c r="HW30" s="303">
        <v>6944.04</v>
      </c>
      <c r="HX30" s="303">
        <v>16</v>
      </c>
      <c r="HY30" s="303">
        <v>32</v>
      </c>
      <c r="HZ30" s="303">
        <v>0</v>
      </c>
      <c r="IA30" s="303">
        <v>0</v>
      </c>
      <c r="IB30" s="303">
        <v>0</v>
      </c>
      <c r="IC30" s="303">
        <v>0</v>
      </c>
      <c r="ID30" s="303">
        <v>0</v>
      </c>
      <c r="IE30" s="303">
        <v>0</v>
      </c>
      <c r="IF30" s="303">
        <v>6896.04</v>
      </c>
      <c r="IG30" s="303">
        <v>341</v>
      </c>
      <c r="IH30" s="393">
        <v>155</v>
      </c>
      <c r="II30" s="303">
        <v>1736.01</v>
      </c>
      <c r="IJ30" s="303">
        <v>1724.01</v>
      </c>
      <c r="IK30" s="303">
        <v>85.25</v>
      </c>
      <c r="IL30" s="393">
        <v>6.9124025783261489E-3</v>
      </c>
      <c r="IM30" s="303"/>
      <c r="IN30" s="303">
        <v>1759.76576</v>
      </c>
      <c r="IO30" s="303">
        <v>1750.1657600000001</v>
      </c>
      <c r="IP30" s="393">
        <v>5.4552715015888653E-3</v>
      </c>
      <c r="IQ30" s="303">
        <v>1786.9151999999999</v>
      </c>
      <c r="IR30" s="303">
        <v>1738.9151999999999</v>
      </c>
      <c r="IS30" s="393">
        <v>2.6861935026351591E-2</v>
      </c>
      <c r="IT30" s="303">
        <v>1762.9598117647058</v>
      </c>
      <c r="IU30" s="303">
        <v>1748.8421647058824</v>
      </c>
      <c r="IV30" s="393">
        <v>8.0079233596889177E-3</v>
      </c>
      <c r="IW30" s="735"/>
      <c r="IX30" s="303"/>
      <c r="IY30" s="396" t="s">
        <v>404</v>
      </c>
      <c r="IZ30" s="396" t="s">
        <v>363</v>
      </c>
      <c r="JA30" s="396" t="s">
        <v>354</v>
      </c>
      <c r="JB30" s="396">
        <v>9</v>
      </c>
      <c r="JC30" s="396" t="s">
        <v>11</v>
      </c>
      <c r="JD30" s="396" t="s">
        <v>232</v>
      </c>
      <c r="JE30" s="396" t="s">
        <v>9</v>
      </c>
      <c r="JF30" s="396" t="s">
        <v>232</v>
      </c>
      <c r="JG30" s="396" t="s">
        <v>358</v>
      </c>
    </row>
    <row r="31" spans="1:267" customFormat="1">
      <c r="A31">
        <v>37</v>
      </c>
      <c r="B31">
        <v>1</v>
      </c>
      <c r="F31">
        <v>700</v>
      </c>
      <c r="G31">
        <v>41</v>
      </c>
      <c r="H31">
        <v>1</v>
      </c>
      <c r="I31">
        <v>0</v>
      </c>
      <c r="J31">
        <v>1</v>
      </c>
      <c r="K31">
        <v>0</v>
      </c>
      <c r="L31" t="s">
        <v>404</v>
      </c>
      <c r="M31">
        <v>0</v>
      </c>
      <c r="N31">
        <v>0</v>
      </c>
      <c r="O31">
        <v>0</v>
      </c>
      <c r="P31">
        <v>0</v>
      </c>
      <c r="Q31">
        <v>0</v>
      </c>
      <c r="R31">
        <v>0</v>
      </c>
      <c r="S31">
        <v>0</v>
      </c>
      <c r="T31" t="s">
        <v>745</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s="439"/>
      <c r="CH31" s="303" t="s">
        <v>744</v>
      </c>
      <c r="CI31" s="393" t="s">
        <v>744</v>
      </c>
      <c r="CJ31" s="303" t="s">
        <v>744</v>
      </c>
      <c r="CK31" s="393" t="s">
        <v>744</v>
      </c>
      <c r="CL31" s="303" t="s">
        <v>744</v>
      </c>
      <c r="CM31" s="393" t="s">
        <v>744</v>
      </c>
      <c r="CN31" s="303"/>
      <c r="CO31" s="303"/>
      <c r="CP31" s="393" t="s">
        <v>658</v>
      </c>
      <c r="CQ31" s="303" t="s">
        <v>744</v>
      </c>
      <c r="CR31" s="393" t="s">
        <v>744</v>
      </c>
      <c r="CS31" s="393" t="s">
        <v>658</v>
      </c>
      <c r="CT31" s="303" t="s">
        <v>744</v>
      </c>
      <c r="CU31" s="393" t="s">
        <v>744</v>
      </c>
      <c r="CV31" s="303" t="s">
        <v>744</v>
      </c>
      <c r="CW31" s="303" t="s">
        <v>744</v>
      </c>
      <c r="CX31" s="303" t="s">
        <v>744</v>
      </c>
      <c r="CY31" s="303" t="s">
        <v>744</v>
      </c>
      <c r="CZ31" s="303" t="s">
        <v>744</v>
      </c>
      <c r="DA31" s="303" t="s">
        <v>744</v>
      </c>
      <c r="DB31" s="303" t="s">
        <v>744</v>
      </c>
      <c r="DC31" s="303" t="s">
        <v>744</v>
      </c>
      <c r="DD31" s="303" t="s">
        <v>744</v>
      </c>
      <c r="DE31" s="303" t="s">
        <v>744</v>
      </c>
      <c r="DF31" s="303" t="s">
        <v>744</v>
      </c>
      <c r="DG31" s="393" t="s">
        <v>744</v>
      </c>
      <c r="DH31" s="303" t="s">
        <v>744</v>
      </c>
      <c r="DI31" s="303" t="s">
        <v>744</v>
      </c>
      <c r="DJ31" s="393" t="s">
        <v>744</v>
      </c>
      <c r="DK31" s="303" t="s">
        <v>744</v>
      </c>
      <c r="DL31" s="303" t="s">
        <v>744</v>
      </c>
      <c r="DM31" s="303" t="s">
        <v>744</v>
      </c>
      <c r="DN31" s="303" t="s">
        <v>744</v>
      </c>
      <c r="DO31" s="303" t="s">
        <v>744</v>
      </c>
      <c r="DP31" s="303" t="s">
        <v>744</v>
      </c>
      <c r="DQ31" s="303" t="s">
        <v>744</v>
      </c>
      <c r="DR31" s="303" t="s">
        <v>744</v>
      </c>
      <c r="DS31" s="303" t="s">
        <v>744</v>
      </c>
      <c r="DT31" s="303" t="s">
        <v>744</v>
      </c>
      <c r="DU31" s="303" t="s">
        <v>744</v>
      </c>
      <c r="DV31" s="393" t="s">
        <v>744</v>
      </c>
      <c r="DW31" s="303" t="s">
        <v>744</v>
      </c>
      <c r="DX31" s="303" t="s">
        <v>744</v>
      </c>
      <c r="DY31" s="393" t="s">
        <v>744</v>
      </c>
      <c r="DZ31" s="303" t="s">
        <v>744</v>
      </c>
      <c r="EA31" s="303" t="s">
        <v>744</v>
      </c>
      <c r="EB31" s="303" t="s">
        <v>744</v>
      </c>
      <c r="EC31" s="303" t="s">
        <v>744</v>
      </c>
      <c r="ED31" s="303" t="s">
        <v>744</v>
      </c>
      <c r="EE31" s="303" t="s">
        <v>744</v>
      </c>
      <c r="EF31" s="303" t="s">
        <v>744</v>
      </c>
      <c r="EG31" s="303" t="s">
        <v>744</v>
      </c>
      <c r="EH31" s="303" t="s">
        <v>744</v>
      </c>
      <c r="EI31" s="303" t="s">
        <v>744</v>
      </c>
      <c r="EJ31" s="303" t="s">
        <v>744</v>
      </c>
      <c r="EK31" s="393" t="s">
        <v>744</v>
      </c>
      <c r="EL31" s="303" t="s">
        <v>744</v>
      </c>
      <c r="EM31" s="303" t="s">
        <v>744</v>
      </c>
      <c r="EN31" s="393" t="s">
        <v>744</v>
      </c>
      <c r="EO31" s="303" t="s">
        <v>744</v>
      </c>
      <c r="EP31" s="303" t="s">
        <v>744</v>
      </c>
      <c r="EQ31" s="303" t="s">
        <v>744</v>
      </c>
      <c r="ER31" s="303" t="s">
        <v>744</v>
      </c>
      <c r="ES31" s="303" t="s">
        <v>744</v>
      </c>
      <c r="ET31" s="303" t="s">
        <v>744</v>
      </c>
      <c r="EU31" s="303" t="s">
        <v>744</v>
      </c>
      <c r="EV31" s="303" t="s">
        <v>744</v>
      </c>
      <c r="EW31" s="303" t="s">
        <v>744</v>
      </c>
      <c r="EX31" s="303" t="s">
        <v>744</v>
      </c>
      <c r="EY31" s="303" t="s">
        <v>744</v>
      </c>
      <c r="EZ31" s="303" t="s">
        <v>744</v>
      </c>
      <c r="FA31" s="393" t="s">
        <v>744</v>
      </c>
      <c r="FB31" s="303" t="s">
        <v>744</v>
      </c>
      <c r="FC31" s="303" t="s">
        <v>744</v>
      </c>
      <c r="FD31" s="303" t="s">
        <v>744</v>
      </c>
      <c r="FE31" s="393" t="s">
        <v>744</v>
      </c>
      <c r="FF31" s="303" t="s">
        <v>744</v>
      </c>
      <c r="FG31" s="303" t="s">
        <v>744</v>
      </c>
      <c r="FH31" s="303" t="s">
        <v>744</v>
      </c>
      <c r="FI31" s="303" t="s">
        <v>744</v>
      </c>
      <c r="FJ31" s="303" t="s">
        <v>744</v>
      </c>
      <c r="FK31" s="303" t="s">
        <v>744</v>
      </c>
      <c r="FL31" s="303" t="s">
        <v>744</v>
      </c>
      <c r="FM31" s="303" t="s">
        <v>744</v>
      </c>
      <c r="FN31" s="303" t="s">
        <v>744</v>
      </c>
      <c r="FO31" s="303" t="s">
        <v>744</v>
      </c>
      <c r="FP31" s="303" t="s">
        <v>744</v>
      </c>
      <c r="FQ31" s="303" t="s">
        <v>744</v>
      </c>
      <c r="FR31" s="393" t="s">
        <v>744</v>
      </c>
      <c r="FS31" s="303" t="s">
        <v>744</v>
      </c>
      <c r="FT31" s="303" t="s">
        <v>744</v>
      </c>
      <c r="FU31" s="303" t="s">
        <v>744</v>
      </c>
      <c r="FV31" s="393" t="s">
        <v>744</v>
      </c>
      <c r="FW31" s="303" t="s">
        <v>744</v>
      </c>
      <c r="FX31" s="303" t="s">
        <v>744</v>
      </c>
      <c r="FY31" s="303" t="s">
        <v>744</v>
      </c>
      <c r="FZ31" s="303" t="s">
        <v>744</v>
      </c>
      <c r="GA31" s="303" t="s">
        <v>744</v>
      </c>
      <c r="GB31" s="303" t="s">
        <v>744</v>
      </c>
      <c r="GC31" s="303" t="s">
        <v>744</v>
      </c>
      <c r="GD31" s="303" t="s">
        <v>744</v>
      </c>
      <c r="GE31" s="303" t="s">
        <v>744</v>
      </c>
      <c r="GF31" s="303" t="s">
        <v>744</v>
      </c>
      <c r="GG31" s="303" t="s">
        <v>744</v>
      </c>
      <c r="GH31" s="303" t="s">
        <v>744</v>
      </c>
      <c r="GI31" s="393" t="s">
        <v>744</v>
      </c>
      <c r="GJ31" s="303" t="s">
        <v>744</v>
      </c>
      <c r="GK31" s="303" t="s">
        <v>744</v>
      </c>
      <c r="GL31" s="303" t="s">
        <v>744</v>
      </c>
      <c r="GM31" s="393" t="s">
        <v>744</v>
      </c>
      <c r="GN31" s="303" t="s">
        <v>744</v>
      </c>
      <c r="GO31" s="303" t="s">
        <v>744</v>
      </c>
      <c r="GP31" s="303" t="s">
        <v>744</v>
      </c>
      <c r="GQ31" s="303" t="s">
        <v>744</v>
      </c>
      <c r="GR31" s="303" t="s">
        <v>744</v>
      </c>
      <c r="GS31" s="303" t="s">
        <v>744</v>
      </c>
      <c r="GT31" s="303" t="s">
        <v>744</v>
      </c>
      <c r="GU31" s="303" t="s">
        <v>744</v>
      </c>
      <c r="GV31" s="303" t="s">
        <v>744</v>
      </c>
      <c r="GW31" s="303" t="s">
        <v>744</v>
      </c>
      <c r="GX31" s="303" t="s">
        <v>744</v>
      </c>
      <c r="GY31" s="303" t="s">
        <v>744</v>
      </c>
      <c r="GZ31" s="393" t="s">
        <v>744</v>
      </c>
      <c r="HA31" s="303" t="s">
        <v>744</v>
      </c>
      <c r="HB31" s="303" t="s">
        <v>744</v>
      </c>
      <c r="HC31" s="303" t="s">
        <v>744</v>
      </c>
      <c r="HD31" s="393" t="s">
        <v>744</v>
      </c>
      <c r="HE31" s="303" t="s">
        <v>744</v>
      </c>
      <c r="HF31" s="303" t="s">
        <v>744</v>
      </c>
      <c r="HG31" s="303" t="s">
        <v>744</v>
      </c>
      <c r="HH31" s="303" t="s">
        <v>744</v>
      </c>
      <c r="HI31" s="303" t="s">
        <v>744</v>
      </c>
      <c r="HJ31" s="303" t="s">
        <v>744</v>
      </c>
      <c r="HK31" s="303" t="s">
        <v>744</v>
      </c>
      <c r="HL31" s="303" t="s">
        <v>744</v>
      </c>
      <c r="HM31" s="303" t="s">
        <v>744</v>
      </c>
      <c r="HN31" s="303" t="s">
        <v>744</v>
      </c>
      <c r="HO31" s="303" t="s">
        <v>744</v>
      </c>
      <c r="HP31" s="303" t="s">
        <v>744</v>
      </c>
      <c r="HQ31" s="393" t="s">
        <v>744</v>
      </c>
      <c r="HR31" s="303" t="s">
        <v>744</v>
      </c>
      <c r="HS31" s="303" t="s">
        <v>744</v>
      </c>
      <c r="HT31" s="303" t="s">
        <v>744</v>
      </c>
      <c r="HU31" s="393" t="s">
        <v>744</v>
      </c>
      <c r="HV31" s="303" t="s">
        <v>744</v>
      </c>
      <c r="HW31" s="303" t="s">
        <v>744</v>
      </c>
      <c r="HX31" s="303" t="s">
        <v>744</v>
      </c>
      <c r="HY31" s="303" t="s">
        <v>744</v>
      </c>
      <c r="HZ31" s="303" t="s">
        <v>744</v>
      </c>
      <c r="IA31" s="303" t="s">
        <v>744</v>
      </c>
      <c r="IB31" s="303" t="s">
        <v>744</v>
      </c>
      <c r="IC31" s="303" t="s">
        <v>744</v>
      </c>
      <c r="ID31" s="303" t="s">
        <v>744</v>
      </c>
      <c r="IE31" s="303" t="s">
        <v>744</v>
      </c>
      <c r="IF31" s="303" t="s">
        <v>744</v>
      </c>
      <c r="IG31" s="303" t="s">
        <v>744</v>
      </c>
      <c r="IH31" s="393" t="s">
        <v>744</v>
      </c>
      <c r="II31" s="303" t="s">
        <v>744</v>
      </c>
      <c r="IJ31" s="303" t="s">
        <v>744</v>
      </c>
      <c r="IK31" s="303" t="s">
        <v>744</v>
      </c>
      <c r="IL31" s="393" t="s">
        <v>744</v>
      </c>
      <c r="IM31" s="303"/>
      <c r="IN31" s="303" t="s">
        <v>744</v>
      </c>
      <c r="IO31" s="303" t="s">
        <v>744</v>
      </c>
      <c r="IP31" s="393" t="s">
        <v>744</v>
      </c>
      <c r="IQ31" s="303" t="s">
        <v>744</v>
      </c>
      <c r="IR31" s="303" t="s">
        <v>744</v>
      </c>
      <c r="IS31" s="393" t="s">
        <v>744</v>
      </c>
      <c r="IT31" s="303" t="s">
        <v>744</v>
      </c>
      <c r="IU31" s="303" t="s">
        <v>744</v>
      </c>
      <c r="IV31" s="393" t="s">
        <v>495</v>
      </c>
      <c r="IW31" s="735"/>
      <c r="IX31" s="303"/>
      <c r="IY31" s="396" t="s">
        <v>404</v>
      </c>
      <c r="IZ31" s="396" t="s">
        <v>363</v>
      </c>
      <c r="JA31" s="396" t="s">
        <v>354</v>
      </c>
      <c r="JB31" s="396">
        <v>1</v>
      </c>
      <c r="JC31" s="396" t="s">
        <v>11</v>
      </c>
      <c r="JD31" s="396" t="s">
        <v>232</v>
      </c>
      <c r="JE31" s="396" t="s">
        <v>9</v>
      </c>
      <c r="JF31" s="396" t="s">
        <v>232</v>
      </c>
      <c r="JG31" s="396" t="s">
        <v>358</v>
      </c>
    </row>
    <row r="32" spans="1:267" customFormat="1">
      <c r="A32">
        <v>38</v>
      </c>
      <c r="B32">
        <v>1</v>
      </c>
      <c r="F32">
        <v>700</v>
      </c>
      <c r="G32">
        <v>42</v>
      </c>
      <c r="H32">
        <v>1</v>
      </c>
      <c r="I32">
        <v>0</v>
      </c>
      <c r="J32">
        <v>1</v>
      </c>
      <c r="K32">
        <v>0</v>
      </c>
      <c r="L32" t="s">
        <v>404</v>
      </c>
      <c r="M32">
        <v>0</v>
      </c>
      <c r="N32">
        <v>27.67</v>
      </c>
      <c r="O32">
        <v>25.27</v>
      </c>
      <c r="P32">
        <v>36.726999999999997</v>
      </c>
      <c r="Q32">
        <v>36.726999999999997</v>
      </c>
      <c r="R32">
        <v>0</v>
      </c>
      <c r="S32">
        <v>0</v>
      </c>
      <c r="T32" t="s">
        <v>745</v>
      </c>
      <c r="U32">
        <v>0</v>
      </c>
      <c r="V32">
        <v>0</v>
      </c>
      <c r="W32">
        <v>1</v>
      </c>
      <c r="X32">
        <v>2</v>
      </c>
      <c r="Y32">
        <v>11</v>
      </c>
      <c r="Z32">
        <v>0</v>
      </c>
      <c r="AA32">
        <v>0</v>
      </c>
      <c r="AB32">
        <v>0</v>
      </c>
      <c r="AC32">
        <v>0</v>
      </c>
      <c r="AD32">
        <v>0</v>
      </c>
      <c r="AE32">
        <v>0</v>
      </c>
      <c r="AF32">
        <v>0</v>
      </c>
      <c r="AG32">
        <v>0</v>
      </c>
      <c r="AH32">
        <v>0</v>
      </c>
      <c r="AI32">
        <v>0</v>
      </c>
      <c r="AJ32">
        <v>0</v>
      </c>
      <c r="AK32">
        <v>656</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1800</v>
      </c>
      <c r="CB32">
        <v>0</v>
      </c>
      <c r="CC32">
        <v>0</v>
      </c>
      <c r="CD32">
        <v>0</v>
      </c>
      <c r="CE32">
        <v>1414</v>
      </c>
      <c r="CF32">
        <v>0</v>
      </c>
      <c r="CG32" s="439"/>
      <c r="CH32" s="303">
        <v>27.67</v>
      </c>
      <c r="CI32" s="393">
        <v>25.27</v>
      </c>
      <c r="CJ32" s="303">
        <v>36.726999999999997</v>
      </c>
      <c r="CK32" s="393">
        <v>36.726999999999997</v>
      </c>
      <c r="CL32" s="303">
        <v>0</v>
      </c>
      <c r="CM32" s="393">
        <v>0</v>
      </c>
      <c r="CN32" s="303"/>
      <c r="CO32" s="303"/>
      <c r="CP32" s="393" t="s">
        <v>744</v>
      </c>
      <c r="CQ32" s="303" t="s">
        <v>389</v>
      </c>
      <c r="CR32" s="393" t="s">
        <v>389</v>
      </c>
      <c r="CS32" s="393" t="s">
        <v>744</v>
      </c>
      <c r="CT32" s="303" t="s">
        <v>389</v>
      </c>
      <c r="CU32" s="393" t="s">
        <v>389</v>
      </c>
      <c r="CV32" s="303" t="s">
        <v>744</v>
      </c>
      <c r="CW32" s="303" t="s">
        <v>744</v>
      </c>
      <c r="CX32" s="303" t="s">
        <v>744</v>
      </c>
      <c r="CY32" s="303" t="s">
        <v>744</v>
      </c>
      <c r="CZ32" s="303" t="s">
        <v>744</v>
      </c>
      <c r="DA32" s="303" t="s">
        <v>744</v>
      </c>
      <c r="DB32" s="303" t="s">
        <v>744</v>
      </c>
      <c r="DC32" s="303" t="s">
        <v>744</v>
      </c>
      <c r="DD32" s="303" t="s">
        <v>744</v>
      </c>
      <c r="DE32" s="303" t="s">
        <v>744</v>
      </c>
      <c r="DF32" s="303" t="s">
        <v>744</v>
      </c>
      <c r="DG32" s="393" t="s">
        <v>744</v>
      </c>
      <c r="DH32" s="303" t="s">
        <v>744</v>
      </c>
      <c r="DI32" s="303" t="s">
        <v>744</v>
      </c>
      <c r="DJ32" s="393" t="s">
        <v>744</v>
      </c>
      <c r="DK32" s="303" t="s">
        <v>744</v>
      </c>
      <c r="DL32" s="303" t="s">
        <v>744</v>
      </c>
      <c r="DM32" s="303" t="s">
        <v>744</v>
      </c>
      <c r="DN32" s="303" t="s">
        <v>744</v>
      </c>
      <c r="DO32" s="303" t="s">
        <v>744</v>
      </c>
      <c r="DP32" s="303" t="s">
        <v>744</v>
      </c>
      <c r="DQ32" s="303" t="s">
        <v>744</v>
      </c>
      <c r="DR32" s="303" t="s">
        <v>744</v>
      </c>
      <c r="DS32" s="303" t="s">
        <v>744</v>
      </c>
      <c r="DT32" s="303" t="s">
        <v>744</v>
      </c>
      <c r="DU32" s="303" t="s">
        <v>744</v>
      </c>
      <c r="DV32" s="393" t="s">
        <v>744</v>
      </c>
      <c r="DW32" s="303" t="s">
        <v>744</v>
      </c>
      <c r="DX32" s="303" t="s">
        <v>744</v>
      </c>
      <c r="DY32" s="393" t="s">
        <v>744</v>
      </c>
      <c r="DZ32" s="303" t="s">
        <v>744</v>
      </c>
      <c r="EA32" s="303" t="s">
        <v>744</v>
      </c>
      <c r="EB32" s="303" t="s">
        <v>744</v>
      </c>
      <c r="EC32" s="303" t="s">
        <v>744</v>
      </c>
      <c r="ED32" s="303" t="s">
        <v>744</v>
      </c>
      <c r="EE32" s="303" t="s">
        <v>744</v>
      </c>
      <c r="EF32" s="303" t="s">
        <v>744</v>
      </c>
      <c r="EG32" s="303" t="s">
        <v>744</v>
      </c>
      <c r="EH32" s="303" t="s">
        <v>744</v>
      </c>
      <c r="EI32" s="303" t="s">
        <v>744</v>
      </c>
      <c r="EJ32" s="303" t="s">
        <v>744</v>
      </c>
      <c r="EK32" s="393" t="s">
        <v>744</v>
      </c>
      <c r="EL32" s="303" t="s">
        <v>744</v>
      </c>
      <c r="EM32" s="303" t="s">
        <v>744</v>
      </c>
      <c r="EN32" s="393" t="s">
        <v>744</v>
      </c>
      <c r="EO32" s="303">
        <v>1</v>
      </c>
      <c r="EP32" s="303">
        <v>1633.1027819999997</v>
      </c>
      <c r="EQ32" s="303">
        <v>0</v>
      </c>
      <c r="ER32" s="303">
        <v>0</v>
      </c>
      <c r="ES32" s="303">
        <v>0</v>
      </c>
      <c r="ET32" s="303">
        <v>0</v>
      </c>
      <c r="EU32" s="303">
        <v>0</v>
      </c>
      <c r="EV32" s="303">
        <v>0</v>
      </c>
      <c r="EW32" s="303">
        <v>0</v>
      </c>
      <c r="EX32" s="303">
        <v>0</v>
      </c>
      <c r="EY32" s="303">
        <v>1633.1027819999997</v>
      </c>
      <c r="EZ32" s="303">
        <v>0</v>
      </c>
      <c r="FA32" s="393">
        <v>0</v>
      </c>
      <c r="FB32" s="303">
        <v>1633.1027819999997</v>
      </c>
      <c r="FC32" s="303">
        <v>1633.1027819999997</v>
      </c>
      <c r="FD32" s="303">
        <v>0</v>
      </c>
      <c r="FE32" s="393">
        <v>0</v>
      </c>
      <c r="FF32" s="303">
        <v>2</v>
      </c>
      <c r="FG32" s="303">
        <v>3266.2055639999994</v>
      </c>
      <c r="FH32" s="303">
        <v>0</v>
      </c>
      <c r="FI32" s="303">
        <v>0</v>
      </c>
      <c r="FJ32" s="303">
        <v>0</v>
      </c>
      <c r="FK32" s="303">
        <v>0</v>
      </c>
      <c r="FL32" s="303">
        <v>0</v>
      </c>
      <c r="FM32" s="303">
        <v>0</v>
      </c>
      <c r="FN32" s="303">
        <v>0</v>
      </c>
      <c r="FO32" s="303">
        <v>0</v>
      </c>
      <c r="FP32" s="303">
        <v>3266.2055639999994</v>
      </c>
      <c r="FQ32" s="303">
        <v>0</v>
      </c>
      <c r="FR32" s="393">
        <v>0</v>
      </c>
      <c r="FS32" s="303">
        <v>1633.1027819999997</v>
      </c>
      <c r="FT32" s="303">
        <v>1633.1027819999997</v>
      </c>
      <c r="FU32" s="303">
        <v>0</v>
      </c>
      <c r="FV32" s="393">
        <v>0</v>
      </c>
      <c r="FW32" s="303">
        <v>3</v>
      </c>
      <c r="FX32" s="303">
        <v>4899.3083459999989</v>
      </c>
      <c r="FY32" s="303">
        <v>0</v>
      </c>
      <c r="FZ32" s="303">
        <v>0</v>
      </c>
      <c r="GA32" s="303">
        <v>0</v>
      </c>
      <c r="GB32" s="303">
        <v>0</v>
      </c>
      <c r="GC32" s="303">
        <v>0</v>
      </c>
      <c r="GD32" s="303">
        <v>0</v>
      </c>
      <c r="GE32" s="303">
        <v>0</v>
      </c>
      <c r="GF32" s="303">
        <v>0</v>
      </c>
      <c r="GG32" s="303">
        <v>4899.3083459999989</v>
      </c>
      <c r="GH32" s="303">
        <v>0</v>
      </c>
      <c r="GI32" s="393">
        <v>0</v>
      </c>
      <c r="GJ32" s="303">
        <v>1633.1027819999997</v>
      </c>
      <c r="GK32" s="303">
        <v>1633.1027819999997</v>
      </c>
      <c r="GL32" s="303">
        <v>0</v>
      </c>
      <c r="GM32" s="393">
        <v>0</v>
      </c>
      <c r="GN32" s="303">
        <v>11</v>
      </c>
      <c r="GO32" s="303">
        <v>16358.049161999996</v>
      </c>
      <c r="GP32" s="303">
        <v>0</v>
      </c>
      <c r="GQ32" s="303">
        <v>656</v>
      </c>
      <c r="GR32" s="303">
        <v>0</v>
      </c>
      <c r="GS32" s="303">
        <v>0</v>
      </c>
      <c r="GT32" s="303">
        <v>0</v>
      </c>
      <c r="GU32" s="303">
        <v>0</v>
      </c>
      <c r="GV32" s="303">
        <v>0</v>
      </c>
      <c r="GW32" s="303">
        <v>0</v>
      </c>
      <c r="GX32" s="303">
        <v>15702.049161999996</v>
      </c>
      <c r="GY32" s="303">
        <v>1414</v>
      </c>
      <c r="GZ32" s="393">
        <v>1800</v>
      </c>
      <c r="HA32" s="303">
        <v>1487.095378363636</v>
      </c>
      <c r="HB32" s="303">
        <v>1427.4590147272722</v>
      </c>
      <c r="HC32" s="303">
        <v>128.54545454545453</v>
      </c>
      <c r="HD32" s="393">
        <v>4.0102581518332792E-2</v>
      </c>
      <c r="HE32" s="303" t="s">
        <v>744</v>
      </c>
      <c r="HF32" s="303" t="s">
        <v>744</v>
      </c>
      <c r="HG32" s="303" t="s">
        <v>744</v>
      </c>
      <c r="HH32" s="303" t="s">
        <v>744</v>
      </c>
      <c r="HI32" s="303" t="s">
        <v>744</v>
      </c>
      <c r="HJ32" s="303" t="s">
        <v>744</v>
      </c>
      <c r="HK32" s="303" t="s">
        <v>744</v>
      </c>
      <c r="HL32" s="303" t="s">
        <v>744</v>
      </c>
      <c r="HM32" s="303" t="s">
        <v>744</v>
      </c>
      <c r="HN32" s="303" t="s">
        <v>744</v>
      </c>
      <c r="HO32" s="303" t="s">
        <v>744</v>
      </c>
      <c r="HP32" s="303" t="s">
        <v>744</v>
      </c>
      <c r="HQ32" s="393" t="s">
        <v>744</v>
      </c>
      <c r="HR32" s="303" t="s">
        <v>744</v>
      </c>
      <c r="HS32" s="303" t="s">
        <v>744</v>
      </c>
      <c r="HT32" s="303" t="s">
        <v>744</v>
      </c>
      <c r="HU32" s="393" t="s">
        <v>744</v>
      </c>
      <c r="HV32" s="303">
        <v>11</v>
      </c>
      <c r="HW32" s="303">
        <v>16358.049161999996</v>
      </c>
      <c r="HX32" s="303">
        <v>0</v>
      </c>
      <c r="HY32" s="303">
        <v>656</v>
      </c>
      <c r="HZ32" s="303">
        <v>0</v>
      </c>
      <c r="IA32" s="303">
        <v>0</v>
      </c>
      <c r="IB32" s="303">
        <v>0</v>
      </c>
      <c r="IC32" s="303">
        <v>0</v>
      </c>
      <c r="ID32" s="303">
        <v>0</v>
      </c>
      <c r="IE32" s="303">
        <v>0</v>
      </c>
      <c r="IF32" s="303">
        <v>15702.049161999996</v>
      </c>
      <c r="IG32" s="303">
        <v>1414</v>
      </c>
      <c r="IH32" s="393">
        <v>1800</v>
      </c>
      <c r="II32" s="303">
        <v>1487.095378363636</v>
      </c>
      <c r="IJ32" s="303">
        <v>1427.4590147272722</v>
      </c>
      <c r="IK32" s="303">
        <v>128.54545454545453</v>
      </c>
      <c r="IL32" s="393">
        <v>4.0102581518332792E-2</v>
      </c>
      <c r="IM32" s="303"/>
      <c r="IN32" s="303">
        <v>1499.2626619999994</v>
      </c>
      <c r="IO32" s="303">
        <v>1444.5959953333329</v>
      </c>
      <c r="IP32" s="393">
        <v>3.6462367837362009E-2</v>
      </c>
      <c r="IQ32" s="303">
        <v>1633.1027819999997</v>
      </c>
      <c r="IR32" s="303">
        <v>1633.1027819999997</v>
      </c>
      <c r="IS32" s="393">
        <v>0</v>
      </c>
      <c r="IT32" s="303">
        <v>1518.3826791428567</v>
      </c>
      <c r="IU32" s="303">
        <v>1471.5255362857138</v>
      </c>
      <c r="IV32" s="393">
        <v>3.08599034359337E-2</v>
      </c>
      <c r="IW32" s="735"/>
      <c r="IX32" s="303"/>
      <c r="IY32" s="396" t="s">
        <v>404</v>
      </c>
      <c r="IZ32" s="396" t="s">
        <v>363</v>
      </c>
      <c r="JA32" s="396" t="s">
        <v>354</v>
      </c>
      <c r="JB32" s="396">
        <v>16</v>
      </c>
      <c r="JC32" s="396" t="s">
        <v>12</v>
      </c>
      <c r="JD32" s="396" t="s">
        <v>232</v>
      </c>
      <c r="JE32" s="396" t="s">
        <v>9</v>
      </c>
      <c r="JF32" s="396" t="s">
        <v>232</v>
      </c>
      <c r="JG32" s="396" t="s">
        <v>358</v>
      </c>
    </row>
    <row r="33" spans="1:267" customFormat="1">
      <c r="A33">
        <v>39</v>
      </c>
      <c r="B33">
        <v>1</v>
      </c>
      <c r="F33">
        <v>700</v>
      </c>
      <c r="G33">
        <v>8</v>
      </c>
      <c r="H33">
        <v>1</v>
      </c>
      <c r="I33">
        <v>0</v>
      </c>
      <c r="J33">
        <v>1</v>
      </c>
      <c r="K33">
        <v>0</v>
      </c>
      <c r="L33" t="s">
        <v>404</v>
      </c>
      <c r="M33">
        <v>0</v>
      </c>
      <c r="N33">
        <v>28</v>
      </c>
      <c r="O33">
        <v>24</v>
      </c>
      <c r="P33">
        <v>40</v>
      </c>
      <c r="Q33">
        <v>40</v>
      </c>
      <c r="R33">
        <v>75</v>
      </c>
      <c r="S33">
        <v>75</v>
      </c>
      <c r="T33" t="s">
        <v>748</v>
      </c>
      <c r="U33">
        <v>0</v>
      </c>
      <c r="V33">
        <v>1</v>
      </c>
      <c r="W33">
        <v>4.5</v>
      </c>
      <c r="X33">
        <v>2</v>
      </c>
      <c r="Y33">
        <v>24</v>
      </c>
      <c r="Z33">
        <v>0</v>
      </c>
      <c r="AA33">
        <v>0</v>
      </c>
      <c r="AB33">
        <v>0</v>
      </c>
      <c r="AC33">
        <v>0</v>
      </c>
      <c r="AD33">
        <v>0</v>
      </c>
      <c r="AE33">
        <v>0</v>
      </c>
      <c r="AF33">
        <v>0</v>
      </c>
      <c r="AG33">
        <v>0</v>
      </c>
      <c r="AH33">
        <v>11.733333333333333</v>
      </c>
      <c r="AI33">
        <v>52.8</v>
      </c>
      <c r="AJ33">
        <v>23.466666666666665</v>
      </c>
      <c r="AK33">
        <v>3464</v>
      </c>
      <c r="AL33">
        <v>0</v>
      </c>
      <c r="AM33">
        <v>0</v>
      </c>
      <c r="AN33">
        <v>0</v>
      </c>
      <c r="AO33">
        <v>0</v>
      </c>
      <c r="AP33">
        <v>0</v>
      </c>
      <c r="AQ33">
        <v>0</v>
      </c>
      <c r="AR33">
        <v>0</v>
      </c>
      <c r="AS33">
        <v>0</v>
      </c>
      <c r="AT33">
        <v>10.666666666666666</v>
      </c>
      <c r="AU33">
        <v>48</v>
      </c>
      <c r="AV33">
        <v>21.333333333333332</v>
      </c>
      <c r="AW33">
        <v>8</v>
      </c>
      <c r="AX33">
        <v>0</v>
      </c>
      <c r="AY33">
        <v>0</v>
      </c>
      <c r="AZ33">
        <v>0</v>
      </c>
      <c r="BA33">
        <v>0</v>
      </c>
      <c r="BB33">
        <v>0</v>
      </c>
      <c r="BC33">
        <v>304</v>
      </c>
      <c r="BD33">
        <v>0</v>
      </c>
      <c r="BE33">
        <v>0</v>
      </c>
      <c r="BF33">
        <v>2.1333333333333333</v>
      </c>
      <c r="BG33">
        <v>9.6</v>
      </c>
      <c r="BH33">
        <v>4.2666666666666666</v>
      </c>
      <c r="BI33">
        <v>16</v>
      </c>
      <c r="BJ33">
        <v>0</v>
      </c>
      <c r="BK33">
        <v>0</v>
      </c>
      <c r="BL33">
        <v>0</v>
      </c>
      <c r="BM33">
        <v>0</v>
      </c>
      <c r="BN33">
        <v>0</v>
      </c>
      <c r="BO33">
        <v>0</v>
      </c>
      <c r="BP33">
        <v>0</v>
      </c>
      <c r="BQ33">
        <v>0</v>
      </c>
      <c r="BR33">
        <v>0</v>
      </c>
      <c r="BS33">
        <v>0</v>
      </c>
      <c r="BT33">
        <v>0</v>
      </c>
      <c r="BU33">
        <v>0</v>
      </c>
      <c r="BV33">
        <v>0</v>
      </c>
      <c r="BW33">
        <v>0</v>
      </c>
      <c r="BX33">
        <v>0</v>
      </c>
      <c r="BY33">
        <v>0</v>
      </c>
      <c r="BZ33">
        <v>0</v>
      </c>
      <c r="CA33">
        <v>0</v>
      </c>
      <c r="CB33">
        <v>0</v>
      </c>
      <c r="CC33">
        <v>151</v>
      </c>
      <c r="CD33">
        <v>234</v>
      </c>
      <c r="CE33">
        <v>7972</v>
      </c>
      <c r="CF33">
        <v>0</v>
      </c>
      <c r="CG33" s="439"/>
      <c r="CH33" s="303">
        <v>28</v>
      </c>
      <c r="CI33" s="393">
        <v>24</v>
      </c>
      <c r="CJ33" s="303">
        <v>40</v>
      </c>
      <c r="CK33" s="393">
        <v>40</v>
      </c>
      <c r="CL33" s="303">
        <v>75</v>
      </c>
      <c r="CM33" s="393">
        <v>75</v>
      </c>
      <c r="CN33" s="303"/>
      <c r="CO33" s="303"/>
      <c r="CP33" s="393" t="s">
        <v>744</v>
      </c>
      <c r="CQ33" s="303" t="s">
        <v>744</v>
      </c>
      <c r="CR33" s="393" t="s">
        <v>389</v>
      </c>
      <c r="CS33" s="393" t="s">
        <v>744</v>
      </c>
      <c r="CT33" s="303" t="s">
        <v>744</v>
      </c>
      <c r="CU33" s="393" t="s">
        <v>389</v>
      </c>
      <c r="CV33" s="303" t="s">
        <v>744</v>
      </c>
      <c r="CW33" s="303" t="s">
        <v>744</v>
      </c>
      <c r="CX33" s="303" t="s">
        <v>744</v>
      </c>
      <c r="CY33" s="303" t="s">
        <v>744</v>
      </c>
      <c r="CZ33" s="303" t="s">
        <v>744</v>
      </c>
      <c r="DA33" s="303" t="s">
        <v>744</v>
      </c>
      <c r="DB33" s="303" t="s">
        <v>744</v>
      </c>
      <c r="DC33" s="303" t="s">
        <v>744</v>
      </c>
      <c r="DD33" s="303" t="s">
        <v>744</v>
      </c>
      <c r="DE33" s="303" t="s">
        <v>744</v>
      </c>
      <c r="DF33" s="303" t="s">
        <v>744</v>
      </c>
      <c r="DG33" s="393" t="s">
        <v>744</v>
      </c>
      <c r="DH33" s="303" t="s">
        <v>744</v>
      </c>
      <c r="DI33" s="303" t="s">
        <v>744</v>
      </c>
      <c r="DJ33" s="393" t="s">
        <v>744</v>
      </c>
      <c r="DK33" s="303">
        <v>1</v>
      </c>
      <c r="DL33" s="303">
        <v>1720.5</v>
      </c>
      <c r="DM33" s="303">
        <v>0</v>
      </c>
      <c r="DN33" s="303">
        <v>11.733333333333333</v>
      </c>
      <c r="DO33" s="303">
        <v>0</v>
      </c>
      <c r="DP33" s="303">
        <v>10.666666666666666</v>
      </c>
      <c r="DQ33" s="303">
        <v>0</v>
      </c>
      <c r="DR33" s="303">
        <v>2.1333333333333333</v>
      </c>
      <c r="DS33" s="303">
        <v>0</v>
      </c>
      <c r="DT33" s="303">
        <v>0</v>
      </c>
      <c r="DU33" s="303">
        <v>1695.9666666666665</v>
      </c>
      <c r="DV33" s="393">
        <v>0</v>
      </c>
      <c r="DW33" s="303">
        <v>1720.5</v>
      </c>
      <c r="DX33" s="303">
        <v>1695.9666666666667</v>
      </c>
      <c r="DY33" s="393">
        <v>1.4259420711033588E-2</v>
      </c>
      <c r="DZ33" s="303">
        <v>1</v>
      </c>
      <c r="EA33" s="303">
        <v>1720.5</v>
      </c>
      <c r="EB33" s="303">
        <v>0</v>
      </c>
      <c r="EC33" s="303">
        <v>11.733333333333333</v>
      </c>
      <c r="ED33" s="303">
        <v>0</v>
      </c>
      <c r="EE33" s="303">
        <v>10.666666666666666</v>
      </c>
      <c r="EF33" s="303">
        <v>0</v>
      </c>
      <c r="EG33" s="303">
        <v>2.1333333333333333</v>
      </c>
      <c r="EH33" s="303">
        <v>0</v>
      </c>
      <c r="EI33" s="303">
        <v>0</v>
      </c>
      <c r="EJ33" s="303">
        <v>1695.9666666666665</v>
      </c>
      <c r="EK33" s="393">
        <v>0</v>
      </c>
      <c r="EL33" s="303">
        <v>1720.5</v>
      </c>
      <c r="EM33" s="303">
        <v>1695.9666666666665</v>
      </c>
      <c r="EN33" s="393">
        <v>1.4259420711033699E-2</v>
      </c>
      <c r="EO33" s="303">
        <v>4.5</v>
      </c>
      <c r="EP33" s="303">
        <v>7742.25</v>
      </c>
      <c r="EQ33" s="303">
        <v>0</v>
      </c>
      <c r="ER33" s="303">
        <v>52.8</v>
      </c>
      <c r="ES33" s="303">
        <v>0</v>
      </c>
      <c r="ET33" s="303">
        <v>48</v>
      </c>
      <c r="EU33" s="303">
        <v>0</v>
      </c>
      <c r="EV33" s="303">
        <v>9.6</v>
      </c>
      <c r="EW33" s="303">
        <v>0</v>
      </c>
      <c r="EX33" s="303">
        <v>0</v>
      </c>
      <c r="EY33" s="303">
        <v>7631.8499999999995</v>
      </c>
      <c r="EZ33" s="303">
        <v>151</v>
      </c>
      <c r="FA33" s="393">
        <v>0</v>
      </c>
      <c r="FB33" s="303">
        <v>1720.5</v>
      </c>
      <c r="FC33" s="303">
        <v>1695.9666666666667</v>
      </c>
      <c r="FD33" s="303">
        <v>33.555555555555557</v>
      </c>
      <c r="FE33" s="393">
        <v>1.4259420711033588E-2</v>
      </c>
      <c r="FF33" s="303">
        <v>2</v>
      </c>
      <c r="FG33" s="303">
        <v>3441</v>
      </c>
      <c r="FH33" s="303">
        <v>0</v>
      </c>
      <c r="FI33" s="303">
        <v>23.466666666666665</v>
      </c>
      <c r="FJ33" s="303">
        <v>0</v>
      </c>
      <c r="FK33" s="303">
        <v>21.333333333333332</v>
      </c>
      <c r="FL33" s="303">
        <v>0</v>
      </c>
      <c r="FM33" s="303">
        <v>4.2666666666666666</v>
      </c>
      <c r="FN33" s="303">
        <v>0</v>
      </c>
      <c r="FO33" s="303">
        <v>0</v>
      </c>
      <c r="FP33" s="303">
        <v>3391.9333333333329</v>
      </c>
      <c r="FQ33" s="303">
        <v>234</v>
      </c>
      <c r="FR33" s="393">
        <v>0</v>
      </c>
      <c r="FS33" s="303">
        <v>1720.5</v>
      </c>
      <c r="FT33" s="303">
        <v>1695.9666666666667</v>
      </c>
      <c r="FU33" s="303">
        <v>117</v>
      </c>
      <c r="FV33" s="393">
        <v>1.4259420711033588E-2</v>
      </c>
      <c r="FW33" s="303">
        <v>6.5</v>
      </c>
      <c r="FX33" s="303">
        <v>11183.25</v>
      </c>
      <c r="FY33" s="303">
        <v>0</v>
      </c>
      <c r="FZ33" s="303">
        <v>76.266666666666666</v>
      </c>
      <c r="GA33" s="303">
        <v>0</v>
      </c>
      <c r="GB33" s="303">
        <v>69.333333333333329</v>
      </c>
      <c r="GC33" s="303">
        <v>0</v>
      </c>
      <c r="GD33" s="303">
        <v>13.866666666666667</v>
      </c>
      <c r="GE33" s="303">
        <v>0</v>
      </c>
      <c r="GF33" s="303">
        <v>0</v>
      </c>
      <c r="GG33" s="303">
        <v>11023.783333333333</v>
      </c>
      <c r="GH33" s="303">
        <v>385</v>
      </c>
      <c r="GI33" s="393">
        <v>0</v>
      </c>
      <c r="GJ33" s="303">
        <v>1720.5</v>
      </c>
      <c r="GK33" s="303">
        <v>1695.9666666666667</v>
      </c>
      <c r="GL33" s="303">
        <v>59.230769230769234</v>
      </c>
      <c r="GM33" s="393">
        <v>1.4259420711033588E-2</v>
      </c>
      <c r="GN33" s="303">
        <v>24</v>
      </c>
      <c r="GO33" s="303">
        <v>42036</v>
      </c>
      <c r="GP33" s="303">
        <v>0</v>
      </c>
      <c r="GQ33" s="303">
        <v>3464</v>
      </c>
      <c r="GR33" s="303">
        <v>0</v>
      </c>
      <c r="GS33" s="303">
        <v>8</v>
      </c>
      <c r="GT33" s="303">
        <v>304</v>
      </c>
      <c r="GU33" s="303">
        <v>16</v>
      </c>
      <c r="GV33" s="303">
        <v>0</v>
      </c>
      <c r="GW33" s="303">
        <v>0</v>
      </c>
      <c r="GX33" s="303">
        <v>38244</v>
      </c>
      <c r="GY33" s="303">
        <v>7972</v>
      </c>
      <c r="GZ33" s="393">
        <v>0</v>
      </c>
      <c r="HA33" s="303">
        <v>1751.5</v>
      </c>
      <c r="HB33" s="303">
        <v>1593.5</v>
      </c>
      <c r="HC33" s="303">
        <v>332.16666666666669</v>
      </c>
      <c r="HD33" s="393">
        <v>9.0208392806166104E-2</v>
      </c>
      <c r="HE33" s="303" t="s">
        <v>744</v>
      </c>
      <c r="HF33" s="303" t="s">
        <v>744</v>
      </c>
      <c r="HG33" s="303" t="s">
        <v>744</v>
      </c>
      <c r="HH33" s="303" t="s">
        <v>744</v>
      </c>
      <c r="HI33" s="303" t="s">
        <v>744</v>
      </c>
      <c r="HJ33" s="303" t="s">
        <v>744</v>
      </c>
      <c r="HK33" s="303" t="s">
        <v>744</v>
      </c>
      <c r="HL33" s="303" t="s">
        <v>744</v>
      </c>
      <c r="HM33" s="303" t="s">
        <v>744</v>
      </c>
      <c r="HN33" s="303" t="s">
        <v>744</v>
      </c>
      <c r="HO33" s="303" t="s">
        <v>744</v>
      </c>
      <c r="HP33" s="303" t="s">
        <v>744</v>
      </c>
      <c r="HQ33" s="393" t="s">
        <v>744</v>
      </c>
      <c r="HR33" s="303" t="s">
        <v>744</v>
      </c>
      <c r="HS33" s="303" t="s">
        <v>744</v>
      </c>
      <c r="HT33" s="303" t="s">
        <v>744</v>
      </c>
      <c r="HU33" s="393" t="s">
        <v>744</v>
      </c>
      <c r="HV33" s="303">
        <v>24</v>
      </c>
      <c r="HW33" s="303">
        <v>42036</v>
      </c>
      <c r="HX33" s="303">
        <v>0</v>
      </c>
      <c r="HY33" s="303">
        <v>3464</v>
      </c>
      <c r="HZ33" s="303">
        <v>0</v>
      </c>
      <c r="IA33" s="303">
        <v>8</v>
      </c>
      <c r="IB33" s="303">
        <v>304</v>
      </c>
      <c r="IC33" s="303">
        <v>16</v>
      </c>
      <c r="ID33" s="303">
        <v>0</v>
      </c>
      <c r="IE33" s="303">
        <v>0</v>
      </c>
      <c r="IF33" s="303">
        <v>38244</v>
      </c>
      <c r="IG33" s="303">
        <v>7972</v>
      </c>
      <c r="IH33" s="393">
        <v>0</v>
      </c>
      <c r="II33" s="303">
        <v>1751.5</v>
      </c>
      <c r="IJ33" s="303">
        <v>1593.5</v>
      </c>
      <c r="IK33" s="303">
        <v>332.16666666666669</v>
      </c>
      <c r="IL33" s="393">
        <v>9.0208392806166104E-2</v>
      </c>
      <c r="IM33" s="303"/>
      <c r="IN33" s="303">
        <v>1746.6052631578948</v>
      </c>
      <c r="IO33" s="303">
        <v>1609.6789473684209</v>
      </c>
      <c r="IP33" s="393">
        <v>7.8395684862364701E-2</v>
      </c>
      <c r="IQ33" s="303">
        <v>1720.5</v>
      </c>
      <c r="IR33" s="303">
        <v>1695.9666666666665</v>
      </c>
      <c r="IS33" s="393">
        <v>1.4259420711033699E-2</v>
      </c>
      <c r="IT33" s="303">
        <v>1744.1190476190477</v>
      </c>
      <c r="IU33" s="303">
        <v>1617.8968253968253</v>
      </c>
      <c r="IV33" s="393">
        <v>7.2370187341587955E-2</v>
      </c>
      <c r="IW33" s="735"/>
      <c r="IX33" s="303"/>
      <c r="IY33" s="396" t="s">
        <v>404</v>
      </c>
      <c r="IZ33" s="396" t="s">
        <v>363</v>
      </c>
      <c r="JA33" s="396" t="s">
        <v>354</v>
      </c>
      <c r="JB33" s="396">
        <v>35</v>
      </c>
      <c r="JC33" s="396" t="s">
        <v>12</v>
      </c>
      <c r="JD33" s="396" t="s">
        <v>232</v>
      </c>
      <c r="JE33" s="396" t="s">
        <v>9</v>
      </c>
      <c r="JF33" s="396" t="s">
        <v>232</v>
      </c>
      <c r="JG33" s="396" t="s">
        <v>366</v>
      </c>
    </row>
    <row r="34" spans="1:267" customFormat="1">
      <c r="A34">
        <v>40</v>
      </c>
      <c r="B34">
        <v>1</v>
      </c>
      <c r="F34">
        <v>700</v>
      </c>
      <c r="G34">
        <v>41</v>
      </c>
      <c r="H34">
        <v>1</v>
      </c>
      <c r="I34">
        <v>0</v>
      </c>
      <c r="J34">
        <v>1</v>
      </c>
      <c r="K34">
        <v>0</v>
      </c>
      <c r="L34" t="s">
        <v>404</v>
      </c>
      <c r="M34">
        <v>0</v>
      </c>
      <c r="N34">
        <v>27.75</v>
      </c>
      <c r="O34">
        <v>27.75</v>
      </c>
      <c r="P34">
        <v>40</v>
      </c>
      <c r="Q34">
        <v>40</v>
      </c>
      <c r="R34">
        <v>50</v>
      </c>
      <c r="S34">
        <v>50</v>
      </c>
      <c r="T34" t="s">
        <v>745</v>
      </c>
      <c r="U34">
        <v>0</v>
      </c>
      <c r="V34">
        <v>0</v>
      </c>
      <c r="W34">
        <v>0.5</v>
      </c>
      <c r="X34">
        <v>0</v>
      </c>
      <c r="Y34">
        <v>1</v>
      </c>
      <c r="Z34">
        <v>0</v>
      </c>
      <c r="AA34">
        <v>0</v>
      </c>
      <c r="AB34">
        <v>0</v>
      </c>
      <c r="AC34">
        <v>0</v>
      </c>
      <c r="AD34">
        <v>0</v>
      </c>
      <c r="AE34">
        <v>0</v>
      </c>
      <c r="AF34">
        <v>0</v>
      </c>
      <c r="AG34">
        <v>0</v>
      </c>
      <c r="AH34">
        <v>0</v>
      </c>
      <c r="AI34">
        <v>0</v>
      </c>
      <c r="AJ34">
        <v>0</v>
      </c>
      <c r="AK34">
        <v>40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20</v>
      </c>
      <c r="CF34">
        <v>0</v>
      </c>
      <c r="CG34" s="439"/>
      <c r="CH34" s="303">
        <v>27.75</v>
      </c>
      <c r="CI34" s="393">
        <v>27.75</v>
      </c>
      <c r="CJ34" s="303">
        <v>40</v>
      </c>
      <c r="CK34" s="393">
        <v>40</v>
      </c>
      <c r="CL34" s="303">
        <v>50</v>
      </c>
      <c r="CM34" s="393">
        <v>50</v>
      </c>
      <c r="CN34" s="303"/>
      <c r="CO34" s="303"/>
      <c r="CP34" s="393" t="s">
        <v>744</v>
      </c>
      <c r="CQ34" s="303" t="s">
        <v>744</v>
      </c>
      <c r="CR34" s="393" t="s">
        <v>389</v>
      </c>
      <c r="CS34" s="393" t="s">
        <v>744</v>
      </c>
      <c r="CT34" s="303" t="s">
        <v>744</v>
      </c>
      <c r="CU34" s="393" t="s">
        <v>389</v>
      </c>
      <c r="CV34" s="303" t="s">
        <v>744</v>
      </c>
      <c r="CW34" s="303" t="s">
        <v>744</v>
      </c>
      <c r="CX34" s="303" t="s">
        <v>744</v>
      </c>
      <c r="CY34" s="303" t="s">
        <v>744</v>
      </c>
      <c r="CZ34" s="303" t="s">
        <v>744</v>
      </c>
      <c r="DA34" s="303" t="s">
        <v>744</v>
      </c>
      <c r="DB34" s="303" t="s">
        <v>744</v>
      </c>
      <c r="DC34" s="303" t="s">
        <v>744</v>
      </c>
      <c r="DD34" s="303" t="s">
        <v>744</v>
      </c>
      <c r="DE34" s="303" t="s">
        <v>744</v>
      </c>
      <c r="DF34" s="303" t="s">
        <v>744</v>
      </c>
      <c r="DG34" s="393" t="s">
        <v>744</v>
      </c>
      <c r="DH34" s="303" t="s">
        <v>744</v>
      </c>
      <c r="DI34" s="303" t="s">
        <v>744</v>
      </c>
      <c r="DJ34" s="393" t="s">
        <v>744</v>
      </c>
      <c r="DK34" s="303" t="s">
        <v>744</v>
      </c>
      <c r="DL34" s="303" t="s">
        <v>744</v>
      </c>
      <c r="DM34" s="303" t="s">
        <v>744</v>
      </c>
      <c r="DN34" s="303" t="s">
        <v>744</v>
      </c>
      <c r="DO34" s="303" t="s">
        <v>744</v>
      </c>
      <c r="DP34" s="303" t="s">
        <v>744</v>
      </c>
      <c r="DQ34" s="303" t="s">
        <v>744</v>
      </c>
      <c r="DR34" s="303" t="s">
        <v>744</v>
      </c>
      <c r="DS34" s="303" t="s">
        <v>744</v>
      </c>
      <c r="DT34" s="303" t="s">
        <v>744</v>
      </c>
      <c r="DU34" s="303" t="s">
        <v>744</v>
      </c>
      <c r="DV34" s="393" t="s">
        <v>744</v>
      </c>
      <c r="DW34" s="303" t="s">
        <v>744</v>
      </c>
      <c r="DX34" s="303" t="s">
        <v>744</v>
      </c>
      <c r="DY34" s="393" t="s">
        <v>744</v>
      </c>
      <c r="DZ34" s="303" t="s">
        <v>744</v>
      </c>
      <c r="EA34" s="303" t="s">
        <v>744</v>
      </c>
      <c r="EB34" s="303" t="s">
        <v>744</v>
      </c>
      <c r="EC34" s="303" t="s">
        <v>744</v>
      </c>
      <c r="ED34" s="303" t="s">
        <v>744</v>
      </c>
      <c r="EE34" s="303" t="s">
        <v>744</v>
      </c>
      <c r="EF34" s="303" t="s">
        <v>744</v>
      </c>
      <c r="EG34" s="303" t="s">
        <v>744</v>
      </c>
      <c r="EH34" s="303" t="s">
        <v>744</v>
      </c>
      <c r="EI34" s="303" t="s">
        <v>744</v>
      </c>
      <c r="EJ34" s="303" t="s">
        <v>744</v>
      </c>
      <c r="EK34" s="393" t="s">
        <v>744</v>
      </c>
      <c r="EL34" s="303" t="s">
        <v>744</v>
      </c>
      <c r="EM34" s="303" t="s">
        <v>744</v>
      </c>
      <c r="EN34" s="393" t="s">
        <v>744</v>
      </c>
      <c r="EO34" s="303">
        <v>0.5</v>
      </c>
      <c r="EP34" s="303">
        <v>870.47916666666663</v>
      </c>
      <c r="EQ34" s="303">
        <v>0</v>
      </c>
      <c r="ER34" s="303">
        <v>0</v>
      </c>
      <c r="ES34" s="303">
        <v>0</v>
      </c>
      <c r="ET34" s="303">
        <v>0</v>
      </c>
      <c r="EU34" s="303">
        <v>0</v>
      </c>
      <c r="EV34" s="303">
        <v>0</v>
      </c>
      <c r="EW34" s="303">
        <v>0</v>
      </c>
      <c r="EX34" s="303">
        <v>0</v>
      </c>
      <c r="EY34" s="303">
        <v>870.47916666666663</v>
      </c>
      <c r="EZ34" s="303">
        <v>0</v>
      </c>
      <c r="FA34" s="393">
        <v>0</v>
      </c>
      <c r="FB34" s="303">
        <v>1740.9583333333333</v>
      </c>
      <c r="FC34" s="303">
        <v>1740.9583333333333</v>
      </c>
      <c r="FD34" s="303">
        <v>0</v>
      </c>
      <c r="FE34" s="393">
        <v>0</v>
      </c>
      <c r="FF34" s="303" t="s">
        <v>744</v>
      </c>
      <c r="FG34" s="303" t="s">
        <v>744</v>
      </c>
      <c r="FH34" s="303" t="s">
        <v>744</v>
      </c>
      <c r="FI34" s="303" t="s">
        <v>744</v>
      </c>
      <c r="FJ34" s="303" t="s">
        <v>744</v>
      </c>
      <c r="FK34" s="303" t="s">
        <v>744</v>
      </c>
      <c r="FL34" s="303" t="s">
        <v>744</v>
      </c>
      <c r="FM34" s="303" t="s">
        <v>744</v>
      </c>
      <c r="FN34" s="303" t="s">
        <v>744</v>
      </c>
      <c r="FO34" s="303" t="s">
        <v>744</v>
      </c>
      <c r="FP34" s="303" t="s">
        <v>744</v>
      </c>
      <c r="FQ34" s="303" t="s">
        <v>744</v>
      </c>
      <c r="FR34" s="393" t="s">
        <v>744</v>
      </c>
      <c r="FS34" s="303" t="s">
        <v>744</v>
      </c>
      <c r="FT34" s="303" t="s">
        <v>744</v>
      </c>
      <c r="FU34" s="303" t="s">
        <v>744</v>
      </c>
      <c r="FV34" s="393" t="s">
        <v>744</v>
      </c>
      <c r="FW34" s="303">
        <v>0.5</v>
      </c>
      <c r="FX34" s="303">
        <v>870.47916666666663</v>
      </c>
      <c r="FY34" s="303">
        <v>0</v>
      </c>
      <c r="FZ34" s="303">
        <v>0</v>
      </c>
      <c r="GA34" s="303">
        <v>0</v>
      </c>
      <c r="GB34" s="303">
        <v>0</v>
      </c>
      <c r="GC34" s="303">
        <v>0</v>
      </c>
      <c r="GD34" s="303">
        <v>0</v>
      </c>
      <c r="GE34" s="303">
        <v>0</v>
      </c>
      <c r="GF34" s="303">
        <v>0</v>
      </c>
      <c r="GG34" s="303">
        <v>870.47916666666663</v>
      </c>
      <c r="GH34" s="303">
        <v>0</v>
      </c>
      <c r="GI34" s="393">
        <v>0</v>
      </c>
      <c r="GJ34" s="303">
        <v>1740.9583333333333</v>
      </c>
      <c r="GK34" s="303">
        <v>1740.9583333333333</v>
      </c>
      <c r="GL34" s="303">
        <v>0</v>
      </c>
      <c r="GM34" s="393">
        <v>0</v>
      </c>
      <c r="GN34" s="303">
        <v>1</v>
      </c>
      <c r="GO34" s="303">
        <v>1740.9583333333333</v>
      </c>
      <c r="GP34" s="303">
        <v>0</v>
      </c>
      <c r="GQ34" s="303">
        <v>40</v>
      </c>
      <c r="GR34" s="303">
        <v>0</v>
      </c>
      <c r="GS34" s="303">
        <v>0</v>
      </c>
      <c r="GT34" s="303">
        <v>0</v>
      </c>
      <c r="GU34" s="303">
        <v>0</v>
      </c>
      <c r="GV34" s="303">
        <v>0</v>
      </c>
      <c r="GW34" s="303">
        <v>0</v>
      </c>
      <c r="GX34" s="303">
        <v>1700.9583333333333</v>
      </c>
      <c r="GY34" s="303">
        <v>20</v>
      </c>
      <c r="GZ34" s="393">
        <v>0</v>
      </c>
      <c r="HA34" s="303">
        <v>1740.9583333333333</v>
      </c>
      <c r="HB34" s="303">
        <v>1700.9583333333333</v>
      </c>
      <c r="HC34" s="303">
        <v>20</v>
      </c>
      <c r="HD34" s="393">
        <v>2.2975851422827431E-2</v>
      </c>
      <c r="HE34" s="303" t="s">
        <v>744</v>
      </c>
      <c r="HF34" s="303" t="s">
        <v>744</v>
      </c>
      <c r="HG34" s="303" t="s">
        <v>744</v>
      </c>
      <c r="HH34" s="303" t="s">
        <v>744</v>
      </c>
      <c r="HI34" s="303" t="s">
        <v>744</v>
      </c>
      <c r="HJ34" s="303" t="s">
        <v>744</v>
      </c>
      <c r="HK34" s="303" t="s">
        <v>744</v>
      </c>
      <c r="HL34" s="303" t="s">
        <v>744</v>
      </c>
      <c r="HM34" s="303" t="s">
        <v>744</v>
      </c>
      <c r="HN34" s="303" t="s">
        <v>744</v>
      </c>
      <c r="HO34" s="303" t="s">
        <v>744</v>
      </c>
      <c r="HP34" s="303" t="s">
        <v>744</v>
      </c>
      <c r="HQ34" s="393" t="s">
        <v>744</v>
      </c>
      <c r="HR34" s="303" t="s">
        <v>744</v>
      </c>
      <c r="HS34" s="303" t="s">
        <v>744</v>
      </c>
      <c r="HT34" s="303" t="s">
        <v>744</v>
      </c>
      <c r="HU34" s="393" t="s">
        <v>744</v>
      </c>
      <c r="HV34" s="303">
        <v>1</v>
      </c>
      <c r="HW34" s="303">
        <v>1740.9583333333333</v>
      </c>
      <c r="HX34" s="303">
        <v>0</v>
      </c>
      <c r="HY34" s="303">
        <v>40</v>
      </c>
      <c r="HZ34" s="303">
        <v>0</v>
      </c>
      <c r="IA34" s="303">
        <v>0</v>
      </c>
      <c r="IB34" s="303">
        <v>0</v>
      </c>
      <c r="IC34" s="303">
        <v>0</v>
      </c>
      <c r="ID34" s="303">
        <v>0</v>
      </c>
      <c r="IE34" s="303">
        <v>0</v>
      </c>
      <c r="IF34" s="303">
        <v>1700.9583333333333</v>
      </c>
      <c r="IG34" s="303">
        <v>20</v>
      </c>
      <c r="IH34" s="393">
        <v>0</v>
      </c>
      <c r="II34" s="303">
        <v>1740.9583333333333</v>
      </c>
      <c r="IJ34" s="303">
        <v>1700.9583333333333</v>
      </c>
      <c r="IK34" s="303">
        <v>20</v>
      </c>
      <c r="IL34" s="393">
        <v>2.2975851422827431E-2</v>
      </c>
      <c r="IM34" s="303"/>
      <c r="IN34" s="303">
        <v>1740.9583333333333</v>
      </c>
      <c r="IO34" s="303">
        <v>1714.2916666666667</v>
      </c>
      <c r="IP34" s="393">
        <v>1.5317234281884917E-2</v>
      </c>
      <c r="IQ34" s="303" t="s">
        <v>744</v>
      </c>
      <c r="IR34" s="303" t="s">
        <v>744</v>
      </c>
      <c r="IS34" s="393" t="s">
        <v>744</v>
      </c>
      <c r="IT34" s="303">
        <v>1740.9583333333333</v>
      </c>
      <c r="IU34" s="303">
        <v>1714.2916666666667</v>
      </c>
      <c r="IV34" s="393">
        <v>1.5317234281884917E-2</v>
      </c>
      <c r="IW34" s="735"/>
      <c r="IX34" s="303"/>
      <c r="IY34" s="396" t="s">
        <v>404</v>
      </c>
      <c r="IZ34" s="396" t="s">
        <v>363</v>
      </c>
      <c r="JA34" s="396" t="s">
        <v>354</v>
      </c>
      <c r="JB34" s="396">
        <v>2</v>
      </c>
      <c r="JC34" s="396" t="s">
        <v>11</v>
      </c>
      <c r="JD34" s="396" t="s">
        <v>232</v>
      </c>
      <c r="JE34" s="396" t="s">
        <v>9</v>
      </c>
      <c r="JF34" s="396" t="s">
        <v>232</v>
      </c>
      <c r="JG34" s="396" t="s">
        <v>358</v>
      </c>
    </row>
    <row r="35" spans="1:267" customFormat="1">
      <c r="A35">
        <v>41</v>
      </c>
      <c r="B35">
        <v>1</v>
      </c>
      <c r="F35">
        <v>700</v>
      </c>
      <c r="G35">
        <v>42</v>
      </c>
      <c r="H35">
        <v>1</v>
      </c>
      <c r="I35">
        <v>0</v>
      </c>
      <c r="J35">
        <v>1</v>
      </c>
      <c r="K35">
        <v>0</v>
      </c>
      <c r="L35" t="s">
        <v>417</v>
      </c>
      <c r="M35">
        <v>0</v>
      </c>
      <c r="N35">
        <v>0</v>
      </c>
      <c r="O35">
        <v>38</v>
      </c>
      <c r="P35">
        <v>0</v>
      </c>
      <c r="Q35">
        <v>40</v>
      </c>
      <c r="R35">
        <v>0</v>
      </c>
      <c r="S35">
        <v>0</v>
      </c>
      <c r="T35" t="s">
        <v>745</v>
      </c>
      <c r="U35">
        <v>0</v>
      </c>
      <c r="V35">
        <v>0</v>
      </c>
      <c r="W35">
        <v>0</v>
      </c>
      <c r="X35">
        <v>0</v>
      </c>
      <c r="Y35">
        <v>2.5</v>
      </c>
      <c r="Z35">
        <v>0</v>
      </c>
      <c r="AA35">
        <v>0</v>
      </c>
      <c r="AB35">
        <v>0</v>
      </c>
      <c r="AC35">
        <v>0</v>
      </c>
      <c r="AD35">
        <v>0</v>
      </c>
      <c r="AE35">
        <v>0</v>
      </c>
      <c r="AF35">
        <v>0</v>
      </c>
      <c r="AG35">
        <v>0</v>
      </c>
      <c r="AH35">
        <v>0</v>
      </c>
      <c r="AI35">
        <v>0</v>
      </c>
      <c r="AJ35">
        <v>0</v>
      </c>
      <c r="AK35">
        <v>37</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s="439"/>
      <c r="CH35" s="303" t="s">
        <v>744</v>
      </c>
      <c r="CI35" s="393">
        <v>38</v>
      </c>
      <c r="CJ35" s="303" t="s">
        <v>744</v>
      </c>
      <c r="CK35" s="393">
        <v>40</v>
      </c>
      <c r="CL35" s="303" t="s">
        <v>744</v>
      </c>
      <c r="CM35" s="393">
        <v>0</v>
      </c>
      <c r="CN35" s="303"/>
      <c r="CO35" s="303"/>
      <c r="CP35" s="393" t="s">
        <v>744</v>
      </c>
      <c r="CQ35" s="303" t="s">
        <v>744</v>
      </c>
      <c r="CR35" s="393" t="s">
        <v>744</v>
      </c>
      <c r="CS35" s="393" t="s">
        <v>744</v>
      </c>
      <c r="CT35" s="303" t="s">
        <v>744</v>
      </c>
      <c r="CU35" s="393" t="s">
        <v>744</v>
      </c>
      <c r="CV35" s="303" t="s">
        <v>744</v>
      </c>
      <c r="CW35" s="303" t="s">
        <v>744</v>
      </c>
      <c r="CX35" s="303" t="s">
        <v>744</v>
      </c>
      <c r="CY35" s="303" t="s">
        <v>744</v>
      </c>
      <c r="CZ35" s="303" t="s">
        <v>744</v>
      </c>
      <c r="DA35" s="303" t="s">
        <v>744</v>
      </c>
      <c r="DB35" s="303" t="s">
        <v>744</v>
      </c>
      <c r="DC35" s="303" t="s">
        <v>744</v>
      </c>
      <c r="DD35" s="303" t="s">
        <v>744</v>
      </c>
      <c r="DE35" s="303" t="s">
        <v>744</v>
      </c>
      <c r="DF35" s="303" t="s">
        <v>744</v>
      </c>
      <c r="DG35" s="393" t="s">
        <v>744</v>
      </c>
      <c r="DH35" s="303" t="s">
        <v>744</v>
      </c>
      <c r="DI35" s="303" t="s">
        <v>744</v>
      </c>
      <c r="DJ35" s="393" t="s">
        <v>744</v>
      </c>
      <c r="DK35" s="303" t="s">
        <v>744</v>
      </c>
      <c r="DL35" s="303" t="s">
        <v>744</v>
      </c>
      <c r="DM35" s="303" t="s">
        <v>744</v>
      </c>
      <c r="DN35" s="303" t="s">
        <v>744</v>
      </c>
      <c r="DO35" s="303" t="s">
        <v>744</v>
      </c>
      <c r="DP35" s="303" t="s">
        <v>744</v>
      </c>
      <c r="DQ35" s="303" t="s">
        <v>744</v>
      </c>
      <c r="DR35" s="303" t="s">
        <v>744</v>
      </c>
      <c r="DS35" s="303" t="s">
        <v>744</v>
      </c>
      <c r="DT35" s="303" t="s">
        <v>744</v>
      </c>
      <c r="DU35" s="303" t="s">
        <v>744</v>
      </c>
      <c r="DV35" s="393" t="s">
        <v>744</v>
      </c>
      <c r="DW35" s="303" t="s">
        <v>744</v>
      </c>
      <c r="DX35" s="303" t="s">
        <v>744</v>
      </c>
      <c r="DY35" s="393" t="s">
        <v>744</v>
      </c>
      <c r="DZ35" s="303" t="s">
        <v>744</v>
      </c>
      <c r="EA35" s="303" t="s">
        <v>744</v>
      </c>
      <c r="EB35" s="303" t="s">
        <v>744</v>
      </c>
      <c r="EC35" s="303" t="s">
        <v>744</v>
      </c>
      <c r="ED35" s="303" t="s">
        <v>744</v>
      </c>
      <c r="EE35" s="303" t="s">
        <v>744</v>
      </c>
      <c r="EF35" s="303" t="s">
        <v>744</v>
      </c>
      <c r="EG35" s="303" t="s">
        <v>744</v>
      </c>
      <c r="EH35" s="303" t="s">
        <v>744</v>
      </c>
      <c r="EI35" s="303" t="s">
        <v>744</v>
      </c>
      <c r="EJ35" s="303" t="s">
        <v>744</v>
      </c>
      <c r="EK35" s="393" t="s">
        <v>744</v>
      </c>
      <c r="EL35" s="303" t="s">
        <v>744</v>
      </c>
      <c r="EM35" s="303" t="s">
        <v>744</v>
      </c>
      <c r="EN35" s="393" t="s">
        <v>744</v>
      </c>
      <c r="EO35" s="303" t="s">
        <v>744</v>
      </c>
      <c r="EP35" s="303" t="s">
        <v>744</v>
      </c>
      <c r="EQ35" s="303" t="s">
        <v>744</v>
      </c>
      <c r="ER35" s="303" t="s">
        <v>744</v>
      </c>
      <c r="ES35" s="303" t="s">
        <v>744</v>
      </c>
      <c r="ET35" s="303" t="s">
        <v>744</v>
      </c>
      <c r="EU35" s="303" t="s">
        <v>744</v>
      </c>
      <c r="EV35" s="303" t="s">
        <v>744</v>
      </c>
      <c r="EW35" s="303" t="s">
        <v>744</v>
      </c>
      <c r="EX35" s="303" t="s">
        <v>744</v>
      </c>
      <c r="EY35" s="303" t="s">
        <v>744</v>
      </c>
      <c r="EZ35" s="303" t="s">
        <v>744</v>
      </c>
      <c r="FA35" s="393" t="s">
        <v>744</v>
      </c>
      <c r="FB35" s="303" t="s">
        <v>744</v>
      </c>
      <c r="FC35" s="303" t="s">
        <v>744</v>
      </c>
      <c r="FD35" s="303" t="s">
        <v>744</v>
      </c>
      <c r="FE35" s="393" t="s">
        <v>744</v>
      </c>
      <c r="FF35" s="303" t="s">
        <v>744</v>
      </c>
      <c r="FG35" s="303" t="s">
        <v>744</v>
      </c>
      <c r="FH35" s="303" t="s">
        <v>744</v>
      </c>
      <c r="FI35" s="303" t="s">
        <v>744</v>
      </c>
      <c r="FJ35" s="303" t="s">
        <v>744</v>
      </c>
      <c r="FK35" s="303" t="s">
        <v>744</v>
      </c>
      <c r="FL35" s="303" t="s">
        <v>744</v>
      </c>
      <c r="FM35" s="303" t="s">
        <v>744</v>
      </c>
      <c r="FN35" s="303" t="s">
        <v>744</v>
      </c>
      <c r="FO35" s="303" t="s">
        <v>744</v>
      </c>
      <c r="FP35" s="303" t="s">
        <v>744</v>
      </c>
      <c r="FQ35" s="303" t="s">
        <v>744</v>
      </c>
      <c r="FR35" s="393" t="s">
        <v>744</v>
      </c>
      <c r="FS35" s="303" t="s">
        <v>744</v>
      </c>
      <c r="FT35" s="303" t="s">
        <v>744</v>
      </c>
      <c r="FU35" s="303" t="s">
        <v>744</v>
      </c>
      <c r="FV35" s="393" t="s">
        <v>744</v>
      </c>
      <c r="FW35" s="303" t="s">
        <v>744</v>
      </c>
      <c r="FX35" s="303" t="s">
        <v>744</v>
      </c>
      <c r="FY35" s="303" t="s">
        <v>744</v>
      </c>
      <c r="FZ35" s="303" t="s">
        <v>744</v>
      </c>
      <c r="GA35" s="303" t="s">
        <v>744</v>
      </c>
      <c r="GB35" s="303" t="s">
        <v>744</v>
      </c>
      <c r="GC35" s="303" t="s">
        <v>744</v>
      </c>
      <c r="GD35" s="303" t="s">
        <v>744</v>
      </c>
      <c r="GE35" s="303" t="s">
        <v>744</v>
      </c>
      <c r="GF35" s="303" t="s">
        <v>744</v>
      </c>
      <c r="GG35" s="303" t="s">
        <v>744</v>
      </c>
      <c r="GH35" s="303" t="s">
        <v>744</v>
      </c>
      <c r="GI35" s="393" t="s">
        <v>744</v>
      </c>
      <c r="GJ35" s="303" t="s">
        <v>744</v>
      </c>
      <c r="GK35" s="303" t="s">
        <v>744</v>
      </c>
      <c r="GL35" s="303" t="s">
        <v>744</v>
      </c>
      <c r="GM35" s="393" t="s">
        <v>744</v>
      </c>
      <c r="GN35" s="303">
        <v>2.5</v>
      </c>
      <c r="GO35" s="303">
        <v>4240</v>
      </c>
      <c r="GP35" s="303">
        <v>0</v>
      </c>
      <c r="GQ35" s="303">
        <v>37</v>
      </c>
      <c r="GR35" s="303">
        <v>0</v>
      </c>
      <c r="GS35" s="303">
        <v>0</v>
      </c>
      <c r="GT35" s="303">
        <v>0</v>
      </c>
      <c r="GU35" s="303">
        <v>0</v>
      </c>
      <c r="GV35" s="303">
        <v>0</v>
      </c>
      <c r="GW35" s="303">
        <v>0</v>
      </c>
      <c r="GX35" s="303">
        <v>4203</v>
      </c>
      <c r="GY35" s="303">
        <v>0</v>
      </c>
      <c r="GZ35" s="393">
        <v>0</v>
      </c>
      <c r="HA35" s="303">
        <v>1696</v>
      </c>
      <c r="HB35" s="303">
        <v>1681.2</v>
      </c>
      <c r="HC35" s="303">
        <v>0</v>
      </c>
      <c r="HD35" s="393">
        <v>8.7264150943395791E-3</v>
      </c>
      <c r="HE35" s="303" t="s">
        <v>744</v>
      </c>
      <c r="HF35" s="303" t="s">
        <v>744</v>
      </c>
      <c r="HG35" s="303" t="s">
        <v>744</v>
      </c>
      <c r="HH35" s="303" t="s">
        <v>744</v>
      </c>
      <c r="HI35" s="303" t="s">
        <v>744</v>
      </c>
      <c r="HJ35" s="303" t="s">
        <v>744</v>
      </c>
      <c r="HK35" s="303" t="s">
        <v>744</v>
      </c>
      <c r="HL35" s="303" t="s">
        <v>744</v>
      </c>
      <c r="HM35" s="303" t="s">
        <v>744</v>
      </c>
      <c r="HN35" s="303" t="s">
        <v>744</v>
      </c>
      <c r="HO35" s="303" t="s">
        <v>744</v>
      </c>
      <c r="HP35" s="303" t="s">
        <v>744</v>
      </c>
      <c r="HQ35" s="393" t="s">
        <v>744</v>
      </c>
      <c r="HR35" s="303" t="s">
        <v>744</v>
      </c>
      <c r="HS35" s="303" t="s">
        <v>744</v>
      </c>
      <c r="HT35" s="303" t="s">
        <v>744</v>
      </c>
      <c r="HU35" s="393" t="s">
        <v>744</v>
      </c>
      <c r="HV35" s="303">
        <v>2.5</v>
      </c>
      <c r="HW35" s="303">
        <v>4240</v>
      </c>
      <c r="HX35" s="303">
        <v>0</v>
      </c>
      <c r="HY35" s="303">
        <v>37</v>
      </c>
      <c r="HZ35" s="303">
        <v>0</v>
      </c>
      <c r="IA35" s="303">
        <v>0</v>
      </c>
      <c r="IB35" s="303">
        <v>0</v>
      </c>
      <c r="IC35" s="303">
        <v>0</v>
      </c>
      <c r="ID35" s="303">
        <v>0</v>
      </c>
      <c r="IE35" s="303">
        <v>0</v>
      </c>
      <c r="IF35" s="303">
        <v>4203</v>
      </c>
      <c r="IG35" s="303">
        <v>0</v>
      </c>
      <c r="IH35" s="393">
        <v>0</v>
      </c>
      <c r="II35" s="303">
        <v>1696</v>
      </c>
      <c r="IJ35" s="303">
        <v>1681.2</v>
      </c>
      <c r="IK35" s="303">
        <v>0</v>
      </c>
      <c r="IL35" s="393">
        <v>8.7264150943395791E-3</v>
      </c>
      <c r="IM35" s="303"/>
      <c r="IN35" s="303">
        <v>1696</v>
      </c>
      <c r="IO35" s="303">
        <v>1681.2</v>
      </c>
      <c r="IP35" s="393">
        <v>8.7264150943395791E-3</v>
      </c>
      <c r="IQ35" s="303" t="s">
        <v>744</v>
      </c>
      <c r="IR35" s="303" t="s">
        <v>744</v>
      </c>
      <c r="IS35" s="393" t="s">
        <v>744</v>
      </c>
      <c r="IT35" s="303">
        <v>1696</v>
      </c>
      <c r="IU35" s="303">
        <v>1681.2</v>
      </c>
      <c r="IV35" s="393">
        <v>8.7264150943395791E-3</v>
      </c>
      <c r="IW35" s="735"/>
      <c r="IX35" s="303"/>
      <c r="IY35" s="396" t="s">
        <v>417</v>
      </c>
      <c r="IZ35" s="396" t="s">
        <v>363</v>
      </c>
      <c r="JA35" s="396" t="s">
        <v>354</v>
      </c>
      <c r="JB35" s="396">
        <v>3</v>
      </c>
      <c r="JC35" s="396" t="s">
        <v>11</v>
      </c>
      <c r="JD35" s="396" t="s">
        <v>232</v>
      </c>
      <c r="JE35" s="396" t="s">
        <v>9</v>
      </c>
      <c r="JF35" s="396" t="s">
        <v>232</v>
      </c>
      <c r="JG35" s="396" t="s">
        <v>358</v>
      </c>
    </row>
    <row r="36" spans="1:267" customFormat="1">
      <c r="A36">
        <v>42</v>
      </c>
      <c r="B36">
        <v>1</v>
      </c>
      <c r="F36">
        <v>700</v>
      </c>
      <c r="G36">
        <v>41</v>
      </c>
      <c r="H36">
        <v>1</v>
      </c>
      <c r="I36">
        <v>0</v>
      </c>
      <c r="J36">
        <v>1</v>
      </c>
      <c r="K36">
        <v>0</v>
      </c>
      <c r="L36" t="s">
        <v>417</v>
      </c>
      <c r="M36">
        <v>0</v>
      </c>
      <c r="N36">
        <v>34.67</v>
      </c>
      <c r="O36">
        <v>34.67</v>
      </c>
      <c r="P36">
        <v>40</v>
      </c>
      <c r="Q36">
        <v>40</v>
      </c>
      <c r="R36">
        <v>0</v>
      </c>
      <c r="S36">
        <v>0</v>
      </c>
      <c r="T36" t="s">
        <v>745</v>
      </c>
      <c r="U36">
        <v>0</v>
      </c>
      <c r="V36">
        <v>0</v>
      </c>
      <c r="W36">
        <v>0</v>
      </c>
      <c r="X36">
        <v>1</v>
      </c>
      <c r="Y36">
        <v>3</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80</v>
      </c>
      <c r="AX36">
        <v>0</v>
      </c>
      <c r="AY36">
        <v>0</v>
      </c>
      <c r="AZ36">
        <v>0</v>
      </c>
      <c r="BA36">
        <v>0</v>
      </c>
      <c r="BB36">
        <v>0</v>
      </c>
      <c r="BC36">
        <v>0</v>
      </c>
      <c r="BD36">
        <v>0</v>
      </c>
      <c r="BE36">
        <v>0</v>
      </c>
      <c r="BF36">
        <v>0</v>
      </c>
      <c r="BG36">
        <v>0</v>
      </c>
      <c r="BH36">
        <v>0</v>
      </c>
      <c r="BI36">
        <v>20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s="439"/>
      <c r="CH36" s="303">
        <v>34.67</v>
      </c>
      <c r="CI36" s="393">
        <v>34.67</v>
      </c>
      <c r="CJ36" s="303">
        <v>40</v>
      </c>
      <c r="CK36" s="393">
        <v>40</v>
      </c>
      <c r="CL36" s="303">
        <v>0</v>
      </c>
      <c r="CM36" s="393">
        <v>0</v>
      </c>
      <c r="CN36" s="303"/>
      <c r="CO36" s="303"/>
      <c r="CP36" s="393" t="s">
        <v>744</v>
      </c>
      <c r="CQ36" s="303" t="s">
        <v>744</v>
      </c>
      <c r="CR36" s="393" t="s">
        <v>744</v>
      </c>
      <c r="CS36" s="393" t="s">
        <v>744</v>
      </c>
      <c r="CT36" s="303" t="s">
        <v>744</v>
      </c>
      <c r="CU36" s="393" t="s">
        <v>744</v>
      </c>
      <c r="CV36" s="303" t="s">
        <v>744</v>
      </c>
      <c r="CW36" s="303" t="s">
        <v>744</v>
      </c>
      <c r="CX36" s="303" t="s">
        <v>744</v>
      </c>
      <c r="CY36" s="303" t="s">
        <v>744</v>
      </c>
      <c r="CZ36" s="303" t="s">
        <v>744</v>
      </c>
      <c r="DA36" s="303" t="s">
        <v>744</v>
      </c>
      <c r="DB36" s="303" t="s">
        <v>744</v>
      </c>
      <c r="DC36" s="303" t="s">
        <v>744</v>
      </c>
      <c r="DD36" s="303" t="s">
        <v>744</v>
      </c>
      <c r="DE36" s="303" t="s">
        <v>744</v>
      </c>
      <c r="DF36" s="303" t="s">
        <v>744</v>
      </c>
      <c r="DG36" s="393" t="s">
        <v>744</v>
      </c>
      <c r="DH36" s="303" t="s">
        <v>744</v>
      </c>
      <c r="DI36" s="303" t="s">
        <v>744</v>
      </c>
      <c r="DJ36" s="393" t="s">
        <v>744</v>
      </c>
      <c r="DK36" s="303" t="s">
        <v>744</v>
      </c>
      <c r="DL36" s="303" t="s">
        <v>744</v>
      </c>
      <c r="DM36" s="303" t="s">
        <v>744</v>
      </c>
      <c r="DN36" s="303" t="s">
        <v>744</v>
      </c>
      <c r="DO36" s="303" t="s">
        <v>744</v>
      </c>
      <c r="DP36" s="303" t="s">
        <v>744</v>
      </c>
      <c r="DQ36" s="303" t="s">
        <v>744</v>
      </c>
      <c r="DR36" s="303" t="s">
        <v>744</v>
      </c>
      <c r="DS36" s="303" t="s">
        <v>744</v>
      </c>
      <c r="DT36" s="303" t="s">
        <v>744</v>
      </c>
      <c r="DU36" s="303" t="s">
        <v>744</v>
      </c>
      <c r="DV36" s="393" t="s">
        <v>744</v>
      </c>
      <c r="DW36" s="303" t="s">
        <v>744</v>
      </c>
      <c r="DX36" s="303" t="s">
        <v>744</v>
      </c>
      <c r="DY36" s="393" t="s">
        <v>744</v>
      </c>
      <c r="DZ36" s="303" t="s">
        <v>744</v>
      </c>
      <c r="EA36" s="303" t="s">
        <v>744</v>
      </c>
      <c r="EB36" s="303" t="s">
        <v>744</v>
      </c>
      <c r="EC36" s="303" t="s">
        <v>744</v>
      </c>
      <c r="ED36" s="303" t="s">
        <v>744</v>
      </c>
      <c r="EE36" s="303" t="s">
        <v>744</v>
      </c>
      <c r="EF36" s="303" t="s">
        <v>744</v>
      </c>
      <c r="EG36" s="303" t="s">
        <v>744</v>
      </c>
      <c r="EH36" s="303" t="s">
        <v>744</v>
      </c>
      <c r="EI36" s="303" t="s">
        <v>744</v>
      </c>
      <c r="EJ36" s="303" t="s">
        <v>744</v>
      </c>
      <c r="EK36" s="393" t="s">
        <v>744</v>
      </c>
      <c r="EL36" s="303" t="s">
        <v>744</v>
      </c>
      <c r="EM36" s="303" t="s">
        <v>744</v>
      </c>
      <c r="EN36" s="393" t="s">
        <v>744</v>
      </c>
      <c r="EO36" s="303" t="s">
        <v>744</v>
      </c>
      <c r="EP36" s="303" t="s">
        <v>744</v>
      </c>
      <c r="EQ36" s="303" t="s">
        <v>744</v>
      </c>
      <c r="ER36" s="303" t="s">
        <v>744</v>
      </c>
      <c r="ES36" s="303" t="s">
        <v>744</v>
      </c>
      <c r="ET36" s="303" t="s">
        <v>744</v>
      </c>
      <c r="EU36" s="303" t="s">
        <v>744</v>
      </c>
      <c r="EV36" s="303" t="s">
        <v>744</v>
      </c>
      <c r="EW36" s="303" t="s">
        <v>744</v>
      </c>
      <c r="EX36" s="303" t="s">
        <v>744</v>
      </c>
      <c r="EY36" s="303" t="s">
        <v>744</v>
      </c>
      <c r="EZ36" s="303" t="s">
        <v>744</v>
      </c>
      <c r="FA36" s="393" t="s">
        <v>744</v>
      </c>
      <c r="FB36" s="303" t="s">
        <v>744</v>
      </c>
      <c r="FC36" s="303" t="s">
        <v>744</v>
      </c>
      <c r="FD36" s="303" t="s">
        <v>744</v>
      </c>
      <c r="FE36" s="393" t="s">
        <v>744</v>
      </c>
      <c r="FF36" s="303">
        <v>1</v>
      </c>
      <c r="FG36" s="303">
        <v>1722.6399999999999</v>
      </c>
      <c r="FH36" s="303">
        <v>0</v>
      </c>
      <c r="FI36" s="303">
        <v>0</v>
      </c>
      <c r="FJ36" s="303">
        <v>0</v>
      </c>
      <c r="FK36" s="303">
        <v>0</v>
      </c>
      <c r="FL36" s="303">
        <v>0</v>
      </c>
      <c r="FM36" s="303">
        <v>0</v>
      </c>
      <c r="FN36" s="303">
        <v>0</v>
      </c>
      <c r="FO36" s="303">
        <v>0</v>
      </c>
      <c r="FP36" s="303">
        <v>1722.6399999999999</v>
      </c>
      <c r="FQ36" s="303">
        <v>0</v>
      </c>
      <c r="FR36" s="393">
        <v>0</v>
      </c>
      <c r="FS36" s="303">
        <v>1722.6399999999999</v>
      </c>
      <c r="FT36" s="303">
        <v>1722.6399999999999</v>
      </c>
      <c r="FU36" s="303">
        <v>0</v>
      </c>
      <c r="FV36" s="393">
        <v>0</v>
      </c>
      <c r="FW36" s="303">
        <v>1</v>
      </c>
      <c r="FX36" s="303">
        <v>1722.6399999999999</v>
      </c>
      <c r="FY36" s="303">
        <v>0</v>
      </c>
      <c r="FZ36" s="303">
        <v>0</v>
      </c>
      <c r="GA36" s="303">
        <v>0</v>
      </c>
      <c r="GB36" s="303">
        <v>0</v>
      </c>
      <c r="GC36" s="303">
        <v>0</v>
      </c>
      <c r="GD36" s="303">
        <v>0</v>
      </c>
      <c r="GE36" s="303">
        <v>0</v>
      </c>
      <c r="GF36" s="303">
        <v>0</v>
      </c>
      <c r="GG36" s="303">
        <v>1722.6399999999999</v>
      </c>
      <c r="GH36" s="303">
        <v>0</v>
      </c>
      <c r="GI36" s="393">
        <v>0</v>
      </c>
      <c r="GJ36" s="303">
        <v>1722.6399999999999</v>
      </c>
      <c r="GK36" s="303">
        <v>1722.6399999999999</v>
      </c>
      <c r="GL36" s="303">
        <v>0</v>
      </c>
      <c r="GM36" s="393">
        <v>0</v>
      </c>
      <c r="GN36" s="303">
        <v>3</v>
      </c>
      <c r="GO36" s="303">
        <v>5167.92</v>
      </c>
      <c r="GP36" s="303">
        <v>0</v>
      </c>
      <c r="GQ36" s="303">
        <v>0</v>
      </c>
      <c r="GR36" s="303">
        <v>0</v>
      </c>
      <c r="GS36" s="303">
        <v>80</v>
      </c>
      <c r="GT36" s="303">
        <v>0</v>
      </c>
      <c r="GU36" s="303">
        <v>20</v>
      </c>
      <c r="GV36" s="303">
        <v>0</v>
      </c>
      <c r="GW36" s="303">
        <v>0</v>
      </c>
      <c r="GX36" s="303">
        <v>5067.92</v>
      </c>
      <c r="GY36" s="303">
        <v>0</v>
      </c>
      <c r="GZ36" s="393">
        <v>0</v>
      </c>
      <c r="HA36" s="303">
        <v>1722.6399999999999</v>
      </c>
      <c r="HB36" s="303">
        <v>1689.3066666666666</v>
      </c>
      <c r="HC36" s="303">
        <v>0</v>
      </c>
      <c r="HD36" s="393">
        <v>1.9350144739082586E-2</v>
      </c>
      <c r="HE36" s="303" t="s">
        <v>744</v>
      </c>
      <c r="HF36" s="303" t="s">
        <v>744</v>
      </c>
      <c r="HG36" s="303" t="s">
        <v>744</v>
      </c>
      <c r="HH36" s="303" t="s">
        <v>744</v>
      </c>
      <c r="HI36" s="303" t="s">
        <v>744</v>
      </c>
      <c r="HJ36" s="303" t="s">
        <v>744</v>
      </c>
      <c r="HK36" s="303" t="s">
        <v>744</v>
      </c>
      <c r="HL36" s="303" t="s">
        <v>744</v>
      </c>
      <c r="HM36" s="303" t="s">
        <v>744</v>
      </c>
      <c r="HN36" s="303" t="s">
        <v>744</v>
      </c>
      <c r="HO36" s="303" t="s">
        <v>744</v>
      </c>
      <c r="HP36" s="303" t="s">
        <v>744</v>
      </c>
      <c r="HQ36" s="393" t="s">
        <v>744</v>
      </c>
      <c r="HR36" s="303" t="s">
        <v>744</v>
      </c>
      <c r="HS36" s="303" t="s">
        <v>744</v>
      </c>
      <c r="HT36" s="303" t="s">
        <v>744</v>
      </c>
      <c r="HU36" s="393" t="s">
        <v>744</v>
      </c>
      <c r="HV36" s="303">
        <v>3</v>
      </c>
      <c r="HW36" s="303">
        <v>5167.92</v>
      </c>
      <c r="HX36" s="303">
        <v>0</v>
      </c>
      <c r="HY36" s="303">
        <v>0</v>
      </c>
      <c r="HZ36" s="303">
        <v>0</v>
      </c>
      <c r="IA36" s="303">
        <v>80</v>
      </c>
      <c r="IB36" s="303">
        <v>0</v>
      </c>
      <c r="IC36" s="303">
        <v>20</v>
      </c>
      <c r="ID36" s="303">
        <v>0</v>
      </c>
      <c r="IE36" s="303">
        <v>0</v>
      </c>
      <c r="IF36" s="303">
        <v>5067.92</v>
      </c>
      <c r="IG36" s="303">
        <v>0</v>
      </c>
      <c r="IH36" s="393">
        <v>0</v>
      </c>
      <c r="II36" s="303">
        <v>1722.64</v>
      </c>
      <c r="IJ36" s="303">
        <v>1689.3066666666666</v>
      </c>
      <c r="IK36" s="303">
        <v>0</v>
      </c>
      <c r="IL36" s="393">
        <v>1.9350144739082697E-2</v>
      </c>
      <c r="IM36" s="303"/>
      <c r="IN36" s="303">
        <v>1722.64</v>
      </c>
      <c r="IO36" s="303">
        <v>1689.3066666666666</v>
      </c>
      <c r="IP36" s="393">
        <v>1.9350144739082697E-2</v>
      </c>
      <c r="IQ36" s="303">
        <v>1722.6399999999999</v>
      </c>
      <c r="IR36" s="303">
        <v>1722.6399999999999</v>
      </c>
      <c r="IS36" s="393">
        <v>0</v>
      </c>
      <c r="IT36" s="303">
        <v>1722.6399999999999</v>
      </c>
      <c r="IU36" s="303">
        <v>1697.6399999999999</v>
      </c>
      <c r="IV36" s="393">
        <v>1.4512608554312023E-2</v>
      </c>
      <c r="IW36" s="735"/>
      <c r="IX36" s="303"/>
      <c r="IY36" s="396" t="s">
        <v>417</v>
      </c>
      <c r="IZ36" s="396" t="s">
        <v>363</v>
      </c>
      <c r="JA36" s="396" t="s">
        <v>354</v>
      </c>
      <c r="JB36" s="396">
        <v>5</v>
      </c>
      <c r="JC36" s="396" t="s">
        <v>11</v>
      </c>
      <c r="JD36" s="396" t="s">
        <v>232</v>
      </c>
      <c r="JE36" s="396" t="s">
        <v>9</v>
      </c>
      <c r="JF36" s="396" t="s">
        <v>232</v>
      </c>
      <c r="JG36" s="396" t="s">
        <v>358</v>
      </c>
    </row>
    <row r="37" spans="1:267" customFormat="1">
      <c r="A37">
        <v>43</v>
      </c>
      <c r="B37">
        <v>1</v>
      </c>
      <c r="F37">
        <v>700</v>
      </c>
      <c r="G37">
        <v>41</v>
      </c>
      <c r="H37">
        <v>1</v>
      </c>
      <c r="I37">
        <v>0</v>
      </c>
      <c r="J37">
        <v>1</v>
      </c>
      <c r="K37">
        <v>0</v>
      </c>
      <c r="L37" t="s">
        <v>421</v>
      </c>
      <c r="M37">
        <v>0</v>
      </c>
      <c r="N37">
        <v>31</v>
      </c>
      <c r="O37">
        <v>31</v>
      </c>
      <c r="P37">
        <v>40</v>
      </c>
      <c r="Q37">
        <v>40</v>
      </c>
      <c r="R37">
        <v>50</v>
      </c>
      <c r="S37">
        <v>50</v>
      </c>
      <c r="T37" t="s">
        <v>745</v>
      </c>
      <c r="U37">
        <v>0</v>
      </c>
      <c r="V37">
        <v>0</v>
      </c>
      <c r="W37">
        <v>1.5</v>
      </c>
      <c r="X37">
        <v>1</v>
      </c>
      <c r="Y37">
        <v>7</v>
      </c>
      <c r="Z37">
        <v>0</v>
      </c>
      <c r="AA37">
        <v>0</v>
      </c>
      <c r="AB37">
        <v>0</v>
      </c>
      <c r="AC37">
        <v>0</v>
      </c>
      <c r="AD37">
        <v>0</v>
      </c>
      <c r="AE37">
        <v>0</v>
      </c>
      <c r="AF37">
        <v>0</v>
      </c>
      <c r="AG37">
        <v>0</v>
      </c>
      <c r="AH37">
        <v>0</v>
      </c>
      <c r="AI37">
        <v>0</v>
      </c>
      <c r="AJ37">
        <v>0</v>
      </c>
      <c r="AK37">
        <v>1272</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s="439"/>
      <c r="CH37" s="303">
        <v>31</v>
      </c>
      <c r="CI37" s="393">
        <v>31</v>
      </c>
      <c r="CJ37" s="303">
        <v>40</v>
      </c>
      <c r="CK37" s="393">
        <v>40</v>
      </c>
      <c r="CL37" s="303">
        <v>50</v>
      </c>
      <c r="CM37" s="393">
        <v>50</v>
      </c>
      <c r="CN37" s="303"/>
      <c r="CO37" s="303"/>
      <c r="CP37" s="393" t="s">
        <v>744</v>
      </c>
      <c r="CQ37" s="303" t="s">
        <v>744</v>
      </c>
      <c r="CR37" s="393" t="s">
        <v>744</v>
      </c>
      <c r="CS37" s="393" t="s">
        <v>744</v>
      </c>
      <c r="CT37" s="303" t="s">
        <v>744</v>
      </c>
      <c r="CU37" s="393" t="s">
        <v>744</v>
      </c>
      <c r="CV37" s="303" t="s">
        <v>744</v>
      </c>
      <c r="CW37" s="303" t="s">
        <v>744</v>
      </c>
      <c r="CX37" s="303" t="s">
        <v>744</v>
      </c>
      <c r="CY37" s="303" t="s">
        <v>744</v>
      </c>
      <c r="CZ37" s="303" t="s">
        <v>744</v>
      </c>
      <c r="DA37" s="303" t="s">
        <v>744</v>
      </c>
      <c r="DB37" s="303" t="s">
        <v>744</v>
      </c>
      <c r="DC37" s="303" t="s">
        <v>744</v>
      </c>
      <c r="DD37" s="303" t="s">
        <v>744</v>
      </c>
      <c r="DE37" s="303" t="s">
        <v>744</v>
      </c>
      <c r="DF37" s="303" t="s">
        <v>744</v>
      </c>
      <c r="DG37" s="393" t="s">
        <v>744</v>
      </c>
      <c r="DH37" s="303" t="s">
        <v>744</v>
      </c>
      <c r="DI37" s="303" t="s">
        <v>744</v>
      </c>
      <c r="DJ37" s="393" t="s">
        <v>744</v>
      </c>
      <c r="DK37" s="303" t="s">
        <v>744</v>
      </c>
      <c r="DL37" s="303" t="s">
        <v>744</v>
      </c>
      <c r="DM37" s="303" t="s">
        <v>744</v>
      </c>
      <c r="DN37" s="303" t="s">
        <v>744</v>
      </c>
      <c r="DO37" s="303" t="s">
        <v>744</v>
      </c>
      <c r="DP37" s="303" t="s">
        <v>744</v>
      </c>
      <c r="DQ37" s="303" t="s">
        <v>744</v>
      </c>
      <c r="DR37" s="303" t="s">
        <v>744</v>
      </c>
      <c r="DS37" s="303" t="s">
        <v>744</v>
      </c>
      <c r="DT37" s="303" t="s">
        <v>744</v>
      </c>
      <c r="DU37" s="303" t="s">
        <v>744</v>
      </c>
      <c r="DV37" s="393" t="s">
        <v>744</v>
      </c>
      <c r="DW37" s="303" t="s">
        <v>744</v>
      </c>
      <c r="DX37" s="303" t="s">
        <v>744</v>
      </c>
      <c r="DY37" s="393" t="s">
        <v>744</v>
      </c>
      <c r="DZ37" s="303" t="s">
        <v>744</v>
      </c>
      <c r="EA37" s="303" t="s">
        <v>744</v>
      </c>
      <c r="EB37" s="303" t="s">
        <v>744</v>
      </c>
      <c r="EC37" s="303" t="s">
        <v>744</v>
      </c>
      <c r="ED37" s="303" t="s">
        <v>744</v>
      </c>
      <c r="EE37" s="303" t="s">
        <v>744</v>
      </c>
      <c r="EF37" s="303" t="s">
        <v>744</v>
      </c>
      <c r="EG37" s="303" t="s">
        <v>744</v>
      </c>
      <c r="EH37" s="303" t="s">
        <v>744</v>
      </c>
      <c r="EI37" s="303" t="s">
        <v>744</v>
      </c>
      <c r="EJ37" s="303" t="s">
        <v>744</v>
      </c>
      <c r="EK37" s="393" t="s">
        <v>744</v>
      </c>
      <c r="EL37" s="303" t="s">
        <v>744</v>
      </c>
      <c r="EM37" s="303" t="s">
        <v>744</v>
      </c>
      <c r="EN37" s="393" t="s">
        <v>744</v>
      </c>
      <c r="EO37" s="303">
        <v>1.5</v>
      </c>
      <c r="EP37" s="303">
        <v>2573.2499999999995</v>
      </c>
      <c r="EQ37" s="303">
        <v>0</v>
      </c>
      <c r="ER37" s="303">
        <v>0</v>
      </c>
      <c r="ES37" s="303">
        <v>0</v>
      </c>
      <c r="ET37" s="303">
        <v>0</v>
      </c>
      <c r="EU37" s="303">
        <v>0</v>
      </c>
      <c r="EV37" s="303">
        <v>0</v>
      </c>
      <c r="EW37" s="303">
        <v>0</v>
      </c>
      <c r="EX37" s="303">
        <v>0</v>
      </c>
      <c r="EY37" s="303">
        <v>2573.2499999999995</v>
      </c>
      <c r="EZ37" s="303">
        <v>0</v>
      </c>
      <c r="FA37" s="393">
        <v>0</v>
      </c>
      <c r="FB37" s="303">
        <v>1715.4999999999998</v>
      </c>
      <c r="FC37" s="303">
        <v>1715.4999999999998</v>
      </c>
      <c r="FD37" s="303">
        <v>0</v>
      </c>
      <c r="FE37" s="393">
        <v>0</v>
      </c>
      <c r="FF37" s="303">
        <v>1</v>
      </c>
      <c r="FG37" s="303">
        <v>1715.4999999999998</v>
      </c>
      <c r="FH37" s="303">
        <v>0</v>
      </c>
      <c r="FI37" s="303">
        <v>0</v>
      </c>
      <c r="FJ37" s="303">
        <v>0</v>
      </c>
      <c r="FK37" s="303">
        <v>0</v>
      </c>
      <c r="FL37" s="303">
        <v>0</v>
      </c>
      <c r="FM37" s="303">
        <v>0</v>
      </c>
      <c r="FN37" s="303">
        <v>0</v>
      </c>
      <c r="FO37" s="303">
        <v>0</v>
      </c>
      <c r="FP37" s="303">
        <v>1715.4999999999998</v>
      </c>
      <c r="FQ37" s="303">
        <v>0</v>
      </c>
      <c r="FR37" s="393">
        <v>0</v>
      </c>
      <c r="FS37" s="303">
        <v>1715.4999999999998</v>
      </c>
      <c r="FT37" s="303">
        <v>1715.4999999999998</v>
      </c>
      <c r="FU37" s="303">
        <v>0</v>
      </c>
      <c r="FV37" s="393">
        <v>0</v>
      </c>
      <c r="FW37" s="303">
        <v>2.5</v>
      </c>
      <c r="FX37" s="303">
        <v>4288.7499999999991</v>
      </c>
      <c r="FY37" s="303">
        <v>0</v>
      </c>
      <c r="FZ37" s="303">
        <v>0</v>
      </c>
      <c r="GA37" s="303">
        <v>0</v>
      </c>
      <c r="GB37" s="303">
        <v>0</v>
      </c>
      <c r="GC37" s="303">
        <v>0</v>
      </c>
      <c r="GD37" s="303">
        <v>0</v>
      </c>
      <c r="GE37" s="303">
        <v>0</v>
      </c>
      <c r="GF37" s="303">
        <v>0</v>
      </c>
      <c r="GG37" s="303">
        <v>4288.7499999999991</v>
      </c>
      <c r="GH37" s="303">
        <v>0</v>
      </c>
      <c r="GI37" s="393">
        <v>0</v>
      </c>
      <c r="GJ37" s="303">
        <v>1715.4999999999995</v>
      </c>
      <c r="GK37" s="303">
        <v>1715.4999999999995</v>
      </c>
      <c r="GL37" s="303">
        <v>0</v>
      </c>
      <c r="GM37" s="393">
        <v>0</v>
      </c>
      <c r="GN37" s="303">
        <v>7</v>
      </c>
      <c r="GO37" s="303">
        <v>12008.499999999998</v>
      </c>
      <c r="GP37" s="303">
        <v>0</v>
      </c>
      <c r="GQ37" s="303">
        <v>1272</v>
      </c>
      <c r="GR37" s="303">
        <v>0</v>
      </c>
      <c r="GS37" s="303">
        <v>0</v>
      </c>
      <c r="GT37" s="303">
        <v>0</v>
      </c>
      <c r="GU37" s="303">
        <v>0</v>
      </c>
      <c r="GV37" s="303">
        <v>0</v>
      </c>
      <c r="GW37" s="303">
        <v>0</v>
      </c>
      <c r="GX37" s="303">
        <v>10736.499999999998</v>
      </c>
      <c r="GY37" s="303">
        <v>0</v>
      </c>
      <c r="GZ37" s="393">
        <v>0</v>
      </c>
      <c r="HA37" s="303">
        <v>1715.4999999999998</v>
      </c>
      <c r="HB37" s="303">
        <v>1533.785714285714</v>
      </c>
      <c r="HC37" s="303">
        <v>0</v>
      </c>
      <c r="HD37" s="393">
        <v>0.10592496981304911</v>
      </c>
      <c r="HE37" s="303" t="s">
        <v>744</v>
      </c>
      <c r="HF37" s="303" t="s">
        <v>744</v>
      </c>
      <c r="HG37" s="303" t="s">
        <v>744</v>
      </c>
      <c r="HH37" s="303" t="s">
        <v>744</v>
      </c>
      <c r="HI37" s="303" t="s">
        <v>744</v>
      </c>
      <c r="HJ37" s="303" t="s">
        <v>744</v>
      </c>
      <c r="HK37" s="303" t="s">
        <v>744</v>
      </c>
      <c r="HL37" s="303" t="s">
        <v>744</v>
      </c>
      <c r="HM37" s="303" t="s">
        <v>744</v>
      </c>
      <c r="HN37" s="303" t="s">
        <v>744</v>
      </c>
      <c r="HO37" s="303" t="s">
        <v>744</v>
      </c>
      <c r="HP37" s="303" t="s">
        <v>744</v>
      </c>
      <c r="HQ37" s="393" t="s">
        <v>744</v>
      </c>
      <c r="HR37" s="303" t="s">
        <v>744</v>
      </c>
      <c r="HS37" s="303" t="s">
        <v>744</v>
      </c>
      <c r="HT37" s="303" t="s">
        <v>744</v>
      </c>
      <c r="HU37" s="393" t="s">
        <v>744</v>
      </c>
      <c r="HV37" s="303">
        <v>7</v>
      </c>
      <c r="HW37" s="303">
        <v>12008.499999999998</v>
      </c>
      <c r="HX37" s="303">
        <v>0</v>
      </c>
      <c r="HY37" s="303">
        <v>1272</v>
      </c>
      <c r="HZ37" s="303">
        <v>0</v>
      </c>
      <c r="IA37" s="303">
        <v>0</v>
      </c>
      <c r="IB37" s="303">
        <v>0</v>
      </c>
      <c r="IC37" s="303">
        <v>0</v>
      </c>
      <c r="ID37" s="303">
        <v>0</v>
      </c>
      <c r="IE37" s="303">
        <v>0</v>
      </c>
      <c r="IF37" s="303">
        <v>10736.499999999998</v>
      </c>
      <c r="IG37" s="303">
        <v>0</v>
      </c>
      <c r="IH37" s="393">
        <v>0</v>
      </c>
      <c r="II37" s="303">
        <v>1715.4999999999998</v>
      </c>
      <c r="IJ37" s="303">
        <v>1533.785714285714</v>
      </c>
      <c r="IK37" s="303">
        <v>0</v>
      </c>
      <c r="IL37" s="393">
        <v>0.10592496981304911</v>
      </c>
      <c r="IM37" s="303"/>
      <c r="IN37" s="303">
        <v>1715.4999999999998</v>
      </c>
      <c r="IO37" s="303">
        <v>1565.8529411764703</v>
      </c>
      <c r="IP37" s="393">
        <v>8.7232328081334631E-2</v>
      </c>
      <c r="IQ37" s="303">
        <v>1715.4999999999998</v>
      </c>
      <c r="IR37" s="303">
        <v>1715.4999999999998</v>
      </c>
      <c r="IS37" s="393">
        <v>0</v>
      </c>
      <c r="IT37" s="303">
        <v>1715.4999999999998</v>
      </c>
      <c r="IU37" s="303">
        <v>1581.6052631578946</v>
      </c>
      <c r="IV37" s="393">
        <v>7.8049977756983524E-2</v>
      </c>
      <c r="IW37" s="735"/>
      <c r="IX37" s="303"/>
      <c r="IY37" s="396" t="s">
        <v>421</v>
      </c>
      <c r="IZ37" s="396" t="s">
        <v>363</v>
      </c>
      <c r="JA37" s="396" t="s">
        <v>354</v>
      </c>
      <c r="JB37" s="396">
        <v>10</v>
      </c>
      <c r="JC37" s="396" t="s">
        <v>11</v>
      </c>
      <c r="JD37" s="396" t="s">
        <v>232</v>
      </c>
      <c r="JE37" s="396" t="s">
        <v>9</v>
      </c>
      <c r="JF37" s="396" t="s">
        <v>232</v>
      </c>
      <c r="JG37" s="396" t="s">
        <v>358</v>
      </c>
    </row>
    <row r="38" spans="1:267" customFormat="1">
      <c r="A38">
        <v>44</v>
      </c>
      <c r="B38">
        <v>1</v>
      </c>
      <c r="F38">
        <v>700</v>
      </c>
      <c r="G38">
        <v>42</v>
      </c>
      <c r="H38">
        <v>1</v>
      </c>
      <c r="I38">
        <v>0</v>
      </c>
      <c r="J38">
        <v>1</v>
      </c>
      <c r="K38">
        <v>0</v>
      </c>
      <c r="L38" t="s">
        <v>424</v>
      </c>
      <c r="M38">
        <v>0</v>
      </c>
      <c r="N38">
        <v>22</v>
      </c>
      <c r="O38">
        <v>24.24</v>
      </c>
      <c r="P38">
        <v>40</v>
      </c>
      <c r="Q38">
        <v>40</v>
      </c>
      <c r="R38">
        <v>0</v>
      </c>
      <c r="S38">
        <v>0</v>
      </c>
      <c r="T38" t="s">
        <v>749</v>
      </c>
      <c r="U38">
        <v>0</v>
      </c>
      <c r="V38">
        <v>0</v>
      </c>
      <c r="W38">
        <v>3</v>
      </c>
      <c r="X38">
        <v>2</v>
      </c>
      <c r="Y38">
        <v>20.5</v>
      </c>
      <c r="Z38">
        <v>0</v>
      </c>
      <c r="AA38">
        <v>0</v>
      </c>
      <c r="AB38">
        <v>0</v>
      </c>
      <c r="AC38">
        <v>0</v>
      </c>
      <c r="AD38">
        <v>0</v>
      </c>
      <c r="AE38">
        <v>1048</v>
      </c>
      <c r="AF38">
        <v>0</v>
      </c>
      <c r="AG38">
        <v>0</v>
      </c>
      <c r="AH38">
        <v>0</v>
      </c>
      <c r="AI38">
        <v>0</v>
      </c>
      <c r="AJ38">
        <v>0</v>
      </c>
      <c r="AK38">
        <v>0</v>
      </c>
      <c r="AL38">
        <v>0</v>
      </c>
      <c r="AM38">
        <v>0</v>
      </c>
      <c r="AN38">
        <v>0</v>
      </c>
      <c r="AO38">
        <v>0</v>
      </c>
      <c r="AP38">
        <v>0</v>
      </c>
      <c r="AQ38">
        <v>0</v>
      </c>
      <c r="AR38">
        <v>0</v>
      </c>
      <c r="AS38">
        <v>0</v>
      </c>
      <c r="AT38">
        <v>0</v>
      </c>
      <c r="AU38">
        <v>0</v>
      </c>
      <c r="AV38">
        <v>0</v>
      </c>
      <c r="AW38">
        <v>80</v>
      </c>
      <c r="AX38">
        <v>0</v>
      </c>
      <c r="AY38">
        <v>0</v>
      </c>
      <c r="AZ38">
        <v>0</v>
      </c>
      <c r="BA38">
        <v>0</v>
      </c>
      <c r="BB38">
        <v>41.5</v>
      </c>
      <c r="BC38">
        <v>0</v>
      </c>
      <c r="BD38">
        <v>0</v>
      </c>
      <c r="BE38">
        <v>0</v>
      </c>
      <c r="BF38">
        <v>0</v>
      </c>
      <c r="BG38">
        <v>0</v>
      </c>
      <c r="BH38">
        <v>8</v>
      </c>
      <c r="BI38">
        <v>88</v>
      </c>
      <c r="BJ38">
        <v>0</v>
      </c>
      <c r="BK38">
        <v>0</v>
      </c>
      <c r="BL38">
        <v>0</v>
      </c>
      <c r="BM38">
        <v>0</v>
      </c>
      <c r="BN38">
        <v>0</v>
      </c>
      <c r="BO38">
        <v>0</v>
      </c>
      <c r="BP38">
        <v>0</v>
      </c>
      <c r="BQ38">
        <v>0</v>
      </c>
      <c r="BR38">
        <v>0</v>
      </c>
      <c r="BS38">
        <v>0</v>
      </c>
      <c r="BT38">
        <v>0</v>
      </c>
      <c r="BU38">
        <v>0</v>
      </c>
      <c r="BV38">
        <v>0</v>
      </c>
      <c r="BW38">
        <v>0</v>
      </c>
      <c r="BX38">
        <v>0</v>
      </c>
      <c r="BY38">
        <v>0</v>
      </c>
      <c r="BZ38">
        <v>0</v>
      </c>
      <c r="CA38">
        <v>1573</v>
      </c>
      <c r="CB38">
        <v>0</v>
      </c>
      <c r="CC38">
        <v>0</v>
      </c>
      <c r="CD38">
        <v>0</v>
      </c>
      <c r="CE38">
        <v>1480.5</v>
      </c>
      <c r="CF38">
        <v>0</v>
      </c>
      <c r="CG38" s="439"/>
      <c r="CH38" s="303">
        <v>22</v>
      </c>
      <c r="CI38" s="393">
        <v>24.24</v>
      </c>
      <c r="CJ38" s="303">
        <v>40</v>
      </c>
      <c r="CK38" s="393">
        <v>40</v>
      </c>
      <c r="CL38" s="303">
        <v>0</v>
      </c>
      <c r="CM38" s="393">
        <v>0</v>
      </c>
      <c r="CN38" s="303"/>
      <c r="CO38" s="303"/>
      <c r="CP38" s="393" t="s">
        <v>744</v>
      </c>
      <c r="CQ38" s="303" t="s">
        <v>389</v>
      </c>
      <c r="CR38" s="393" t="s">
        <v>389</v>
      </c>
      <c r="CS38" s="393" t="s">
        <v>744</v>
      </c>
      <c r="CT38" s="303" t="s">
        <v>389</v>
      </c>
      <c r="CU38" s="393" t="s">
        <v>389</v>
      </c>
      <c r="CV38" s="303" t="s">
        <v>744</v>
      </c>
      <c r="CW38" s="303" t="s">
        <v>744</v>
      </c>
      <c r="CX38" s="303" t="s">
        <v>744</v>
      </c>
      <c r="CY38" s="303" t="s">
        <v>744</v>
      </c>
      <c r="CZ38" s="303" t="s">
        <v>744</v>
      </c>
      <c r="DA38" s="303" t="s">
        <v>744</v>
      </c>
      <c r="DB38" s="303" t="s">
        <v>744</v>
      </c>
      <c r="DC38" s="303" t="s">
        <v>744</v>
      </c>
      <c r="DD38" s="303" t="s">
        <v>744</v>
      </c>
      <c r="DE38" s="303" t="s">
        <v>744</v>
      </c>
      <c r="DF38" s="303" t="s">
        <v>744</v>
      </c>
      <c r="DG38" s="393" t="s">
        <v>744</v>
      </c>
      <c r="DH38" s="303" t="s">
        <v>744</v>
      </c>
      <c r="DI38" s="303" t="s">
        <v>744</v>
      </c>
      <c r="DJ38" s="393" t="s">
        <v>744</v>
      </c>
      <c r="DK38" s="303" t="s">
        <v>744</v>
      </c>
      <c r="DL38" s="303" t="s">
        <v>744</v>
      </c>
      <c r="DM38" s="303" t="s">
        <v>744</v>
      </c>
      <c r="DN38" s="303" t="s">
        <v>744</v>
      </c>
      <c r="DO38" s="303" t="s">
        <v>744</v>
      </c>
      <c r="DP38" s="303" t="s">
        <v>744</v>
      </c>
      <c r="DQ38" s="303" t="s">
        <v>744</v>
      </c>
      <c r="DR38" s="303" t="s">
        <v>744</v>
      </c>
      <c r="DS38" s="303" t="s">
        <v>744</v>
      </c>
      <c r="DT38" s="303" t="s">
        <v>744</v>
      </c>
      <c r="DU38" s="303" t="s">
        <v>744</v>
      </c>
      <c r="DV38" s="393" t="s">
        <v>744</v>
      </c>
      <c r="DW38" s="303" t="s">
        <v>744</v>
      </c>
      <c r="DX38" s="303" t="s">
        <v>744</v>
      </c>
      <c r="DY38" s="393" t="s">
        <v>744</v>
      </c>
      <c r="DZ38" s="303" t="s">
        <v>744</v>
      </c>
      <c r="EA38" s="303" t="s">
        <v>744</v>
      </c>
      <c r="EB38" s="303" t="s">
        <v>744</v>
      </c>
      <c r="EC38" s="303" t="s">
        <v>744</v>
      </c>
      <c r="ED38" s="303" t="s">
        <v>744</v>
      </c>
      <c r="EE38" s="303" t="s">
        <v>744</v>
      </c>
      <c r="EF38" s="303" t="s">
        <v>744</v>
      </c>
      <c r="EG38" s="303" t="s">
        <v>744</v>
      </c>
      <c r="EH38" s="303" t="s">
        <v>744</v>
      </c>
      <c r="EI38" s="303" t="s">
        <v>744</v>
      </c>
      <c r="EJ38" s="303" t="s">
        <v>744</v>
      </c>
      <c r="EK38" s="393" t="s">
        <v>744</v>
      </c>
      <c r="EL38" s="303" t="s">
        <v>744</v>
      </c>
      <c r="EM38" s="303" t="s">
        <v>744</v>
      </c>
      <c r="EN38" s="393" t="s">
        <v>744</v>
      </c>
      <c r="EO38" s="303">
        <v>3</v>
      </c>
      <c r="EP38" s="303">
        <v>5472</v>
      </c>
      <c r="EQ38" s="303">
        <v>0</v>
      </c>
      <c r="ER38" s="303">
        <v>0</v>
      </c>
      <c r="ES38" s="303">
        <v>0</v>
      </c>
      <c r="ET38" s="303">
        <v>0</v>
      </c>
      <c r="EU38" s="303">
        <v>0</v>
      </c>
      <c r="EV38" s="303">
        <v>0</v>
      </c>
      <c r="EW38" s="303">
        <v>0</v>
      </c>
      <c r="EX38" s="303">
        <v>0</v>
      </c>
      <c r="EY38" s="303">
        <v>5472</v>
      </c>
      <c r="EZ38" s="303">
        <v>0</v>
      </c>
      <c r="FA38" s="393">
        <v>0</v>
      </c>
      <c r="FB38" s="303">
        <v>1824</v>
      </c>
      <c r="FC38" s="303">
        <v>1824</v>
      </c>
      <c r="FD38" s="303">
        <v>0</v>
      </c>
      <c r="FE38" s="393">
        <v>0</v>
      </c>
      <c r="FF38" s="303">
        <v>2</v>
      </c>
      <c r="FG38" s="303">
        <v>3648</v>
      </c>
      <c r="FH38" s="303">
        <v>0</v>
      </c>
      <c r="FI38" s="303">
        <v>0</v>
      </c>
      <c r="FJ38" s="303">
        <v>0</v>
      </c>
      <c r="FK38" s="303">
        <v>0</v>
      </c>
      <c r="FL38" s="303">
        <v>41.5</v>
      </c>
      <c r="FM38" s="303">
        <v>8</v>
      </c>
      <c r="FN38" s="303">
        <v>0</v>
      </c>
      <c r="FO38" s="303">
        <v>0</v>
      </c>
      <c r="FP38" s="303">
        <v>3598.5</v>
      </c>
      <c r="FQ38" s="303">
        <v>0</v>
      </c>
      <c r="FR38" s="393">
        <v>0</v>
      </c>
      <c r="FS38" s="303">
        <v>1824</v>
      </c>
      <c r="FT38" s="303">
        <v>1799.25</v>
      </c>
      <c r="FU38" s="303">
        <v>0</v>
      </c>
      <c r="FV38" s="393">
        <v>1.3569078947368474E-2</v>
      </c>
      <c r="FW38" s="303">
        <v>5</v>
      </c>
      <c r="FX38" s="303">
        <v>9120</v>
      </c>
      <c r="FY38" s="303">
        <v>0</v>
      </c>
      <c r="FZ38" s="303">
        <v>0</v>
      </c>
      <c r="GA38" s="303">
        <v>0</v>
      </c>
      <c r="GB38" s="303">
        <v>0</v>
      </c>
      <c r="GC38" s="303">
        <v>41.5</v>
      </c>
      <c r="GD38" s="303">
        <v>8</v>
      </c>
      <c r="GE38" s="303">
        <v>0</v>
      </c>
      <c r="GF38" s="303">
        <v>0</v>
      </c>
      <c r="GG38" s="303">
        <v>9070.5</v>
      </c>
      <c r="GH38" s="303">
        <v>0</v>
      </c>
      <c r="GI38" s="393">
        <v>0</v>
      </c>
      <c r="GJ38" s="303">
        <v>1824</v>
      </c>
      <c r="GK38" s="303">
        <v>1814.1</v>
      </c>
      <c r="GL38" s="303">
        <v>0</v>
      </c>
      <c r="GM38" s="393">
        <v>5.4276315789474339E-3</v>
      </c>
      <c r="GN38" s="303">
        <v>20.5</v>
      </c>
      <c r="GO38" s="303">
        <v>35451.64</v>
      </c>
      <c r="GP38" s="303">
        <v>1048</v>
      </c>
      <c r="GQ38" s="303">
        <v>0</v>
      </c>
      <c r="GR38" s="303">
        <v>0</v>
      </c>
      <c r="GS38" s="303">
        <v>80</v>
      </c>
      <c r="GT38" s="303">
        <v>0</v>
      </c>
      <c r="GU38" s="303">
        <v>88</v>
      </c>
      <c r="GV38" s="303">
        <v>0</v>
      </c>
      <c r="GW38" s="303">
        <v>0</v>
      </c>
      <c r="GX38" s="303">
        <v>34235.64</v>
      </c>
      <c r="GY38" s="303">
        <v>1480.5</v>
      </c>
      <c r="GZ38" s="393">
        <v>1573</v>
      </c>
      <c r="HA38" s="303">
        <v>1729.3482926829267</v>
      </c>
      <c r="HB38" s="303">
        <v>1670.0312195121951</v>
      </c>
      <c r="HC38" s="303">
        <v>72.219512195121951</v>
      </c>
      <c r="HD38" s="393">
        <v>3.430024675868304E-2</v>
      </c>
      <c r="HE38" s="303" t="s">
        <v>744</v>
      </c>
      <c r="HF38" s="303" t="s">
        <v>744</v>
      </c>
      <c r="HG38" s="303" t="s">
        <v>744</v>
      </c>
      <c r="HH38" s="303" t="s">
        <v>744</v>
      </c>
      <c r="HI38" s="303" t="s">
        <v>744</v>
      </c>
      <c r="HJ38" s="303" t="s">
        <v>744</v>
      </c>
      <c r="HK38" s="303" t="s">
        <v>744</v>
      </c>
      <c r="HL38" s="303" t="s">
        <v>744</v>
      </c>
      <c r="HM38" s="303" t="s">
        <v>744</v>
      </c>
      <c r="HN38" s="303" t="s">
        <v>744</v>
      </c>
      <c r="HO38" s="303" t="s">
        <v>744</v>
      </c>
      <c r="HP38" s="303" t="s">
        <v>744</v>
      </c>
      <c r="HQ38" s="393" t="s">
        <v>744</v>
      </c>
      <c r="HR38" s="303" t="s">
        <v>744</v>
      </c>
      <c r="HS38" s="303" t="s">
        <v>744</v>
      </c>
      <c r="HT38" s="303" t="s">
        <v>744</v>
      </c>
      <c r="HU38" s="393" t="s">
        <v>744</v>
      </c>
      <c r="HV38" s="303">
        <v>20.5</v>
      </c>
      <c r="HW38" s="303">
        <v>35451.64</v>
      </c>
      <c r="HX38" s="303">
        <v>1048</v>
      </c>
      <c r="HY38" s="303">
        <v>0</v>
      </c>
      <c r="HZ38" s="303">
        <v>0</v>
      </c>
      <c r="IA38" s="303">
        <v>80</v>
      </c>
      <c r="IB38" s="303">
        <v>0</v>
      </c>
      <c r="IC38" s="303">
        <v>88</v>
      </c>
      <c r="ID38" s="303">
        <v>0</v>
      </c>
      <c r="IE38" s="303">
        <v>0</v>
      </c>
      <c r="IF38" s="303">
        <v>34235.64</v>
      </c>
      <c r="IG38" s="303">
        <v>1480.5</v>
      </c>
      <c r="IH38" s="393">
        <v>1573</v>
      </c>
      <c r="II38" s="303">
        <v>1729.3482926829267</v>
      </c>
      <c r="IJ38" s="303">
        <v>1670.0312195121951</v>
      </c>
      <c r="IK38" s="303">
        <v>72.219512195121951</v>
      </c>
      <c r="IL38" s="393">
        <v>3.430024675868304E-2</v>
      </c>
      <c r="IM38" s="303"/>
      <c r="IN38" s="303">
        <v>1741.431489361702</v>
      </c>
      <c r="IO38" s="303">
        <v>1689.6868085106382</v>
      </c>
      <c r="IP38" s="393">
        <v>2.9713876869213007E-2</v>
      </c>
      <c r="IQ38" s="303">
        <v>1824</v>
      </c>
      <c r="IR38" s="303">
        <v>1799.25</v>
      </c>
      <c r="IS38" s="393">
        <v>1.3569078947368474E-2</v>
      </c>
      <c r="IT38" s="303">
        <v>1747.9074509803922</v>
      </c>
      <c r="IU38" s="303">
        <v>1698.28</v>
      </c>
      <c r="IV38" s="393">
        <v>2.8392493522787166E-2</v>
      </c>
      <c r="IW38" s="735"/>
      <c r="IX38" s="303"/>
      <c r="IY38" s="396" t="s">
        <v>424</v>
      </c>
      <c r="IZ38" s="396" t="s">
        <v>363</v>
      </c>
      <c r="JA38" s="396" t="s">
        <v>354</v>
      </c>
      <c r="JB38" s="396">
        <v>27</v>
      </c>
      <c r="JC38" s="396" t="s">
        <v>12</v>
      </c>
      <c r="JD38" s="396" t="s">
        <v>232</v>
      </c>
      <c r="JE38" s="396" t="s">
        <v>9</v>
      </c>
      <c r="JF38" s="396" t="s">
        <v>232</v>
      </c>
      <c r="JG38" s="396" t="s">
        <v>358</v>
      </c>
    </row>
    <row r="39" spans="1:267" customFormat="1">
      <c r="A39">
        <v>45</v>
      </c>
      <c r="B39">
        <v>1</v>
      </c>
      <c r="F39">
        <v>700</v>
      </c>
      <c r="G39">
        <v>41</v>
      </c>
      <c r="H39">
        <v>1</v>
      </c>
      <c r="I39">
        <v>0</v>
      </c>
      <c r="J39">
        <v>1</v>
      </c>
      <c r="K39">
        <v>0</v>
      </c>
      <c r="L39" t="s">
        <v>427</v>
      </c>
      <c r="M39">
        <v>0</v>
      </c>
      <c r="N39">
        <v>25.75</v>
      </c>
      <c r="O39">
        <v>25.75</v>
      </c>
      <c r="P39">
        <v>40</v>
      </c>
      <c r="Q39">
        <v>40</v>
      </c>
      <c r="R39">
        <v>0</v>
      </c>
      <c r="S39">
        <v>0</v>
      </c>
      <c r="T39" t="s">
        <v>745</v>
      </c>
      <c r="U39">
        <v>0</v>
      </c>
      <c r="V39">
        <v>0</v>
      </c>
      <c r="W39">
        <v>1</v>
      </c>
      <c r="X39">
        <v>1</v>
      </c>
      <c r="Y39">
        <v>5</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776</v>
      </c>
      <c r="BP39">
        <v>0</v>
      </c>
      <c r="BQ39">
        <v>0</v>
      </c>
      <c r="BR39">
        <v>0</v>
      </c>
      <c r="BS39">
        <v>0</v>
      </c>
      <c r="BT39">
        <v>0</v>
      </c>
      <c r="BU39">
        <v>0</v>
      </c>
      <c r="BV39">
        <v>0</v>
      </c>
      <c r="BW39">
        <v>0</v>
      </c>
      <c r="BX39">
        <v>0</v>
      </c>
      <c r="BY39">
        <v>0</v>
      </c>
      <c r="BZ39">
        <v>0</v>
      </c>
      <c r="CA39">
        <v>5</v>
      </c>
      <c r="CB39">
        <v>0</v>
      </c>
      <c r="CC39">
        <v>0</v>
      </c>
      <c r="CD39">
        <v>0</v>
      </c>
      <c r="CE39">
        <v>14</v>
      </c>
      <c r="CF39">
        <v>0</v>
      </c>
      <c r="CG39" s="439"/>
      <c r="CH39" s="303">
        <v>25.75</v>
      </c>
      <c r="CI39" s="393">
        <v>25.75</v>
      </c>
      <c r="CJ39" s="303">
        <v>40</v>
      </c>
      <c r="CK39" s="393">
        <v>40</v>
      </c>
      <c r="CL39" s="303">
        <v>0</v>
      </c>
      <c r="CM39" s="393">
        <v>0</v>
      </c>
      <c r="CN39" s="303"/>
      <c r="CO39" s="303"/>
      <c r="CP39" s="393" t="s">
        <v>744</v>
      </c>
      <c r="CQ39" s="303" t="s">
        <v>389</v>
      </c>
      <c r="CR39" s="393" t="s">
        <v>389</v>
      </c>
      <c r="CS39" s="393" t="s">
        <v>744</v>
      </c>
      <c r="CT39" s="303" t="s">
        <v>389</v>
      </c>
      <c r="CU39" s="393" t="s">
        <v>389</v>
      </c>
      <c r="CV39" s="303" t="s">
        <v>744</v>
      </c>
      <c r="CW39" s="303" t="s">
        <v>744</v>
      </c>
      <c r="CX39" s="303" t="s">
        <v>744</v>
      </c>
      <c r="CY39" s="303" t="s">
        <v>744</v>
      </c>
      <c r="CZ39" s="303" t="s">
        <v>744</v>
      </c>
      <c r="DA39" s="303" t="s">
        <v>744</v>
      </c>
      <c r="DB39" s="303" t="s">
        <v>744</v>
      </c>
      <c r="DC39" s="303" t="s">
        <v>744</v>
      </c>
      <c r="DD39" s="303" t="s">
        <v>744</v>
      </c>
      <c r="DE39" s="303" t="s">
        <v>744</v>
      </c>
      <c r="DF39" s="303" t="s">
        <v>744</v>
      </c>
      <c r="DG39" s="393" t="s">
        <v>744</v>
      </c>
      <c r="DH39" s="303" t="s">
        <v>744</v>
      </c>
      <c r="DI39" s="303" t="s">
        <v>744</v>
      </c>
      <c r="DJ39" s="393" t="s">
        <v>744</v>
      </c>
      <c r="DK39" s="303" t="s">
        <v>744</v>
      </c>
      <c r="DL39" s="303" t="s">
        <v>744</v>
      </c>
      <c r="DM39" s="303" t="s">
        <v>744</v>
      </c>
      <c r="DN39" s="303" t="s">
        <v>744</v>
      </c>
      <c r="DO39" s="303" t="s">
        <v>744</v>
      </c>
      <c r="DP39" s="303" t="s">
        <v>744</v>
      </c>
      <c r="DQ39" s="303" t="s">
        <v>744</v>
      </c>
      <c r="DR39" s="303" t="s">
        <v>744</v>
      </c>
      <c r="DS39" s="303" t="s">
        <v>744</v>
      </c>
      <c r="DT39" s="303" t="s">
        <v>744</v>
      </c>
      <c r="DU39" s="303" t="s">
        <v>744</v>
      </c>
      <c r="DV39" s="393" t="s">
        <v>744</v>
      </c>
      <c r="DW39" s="303" t="s">
        <v>744</v>
      </c>
      <c r="DX39" s="303" t="s">
        <v>744</v>
      </c>
      <c r="DY39" s="393" t="s">
        <v>744</v>
      </c>
      <c r="DZ39" s="303" t="s">
        <v>744</v>
      </c>
      <c r="EA39" s="303" t="s">
        <v>744</v>
      </c>
      <c r="EB39" s="303" t="s">
        <v>744</v>
      </c>
      <c r="EC39" s="303" t="s">
        <v>744</v>
      </c>
      <c r="ED39" s="303" t="s">
        <v>744</v>
      </c>
      <c r="EE39" s="303" t="s">
        <v>744</v>
      </c>
      <c r="EF39" s="303" t="s">
        <v>744</v>
      </c>
      <c r="EG39" s="303" t="s">
        <v>744</v>
      </c>
      <c r="EH39" s="303" t="s">
        <v>744</v>
      </c>
      <c r="EI39" s="303" t="s">
        <v>744</v>
      </c>
      <c r="EJ39" s="303" t="s">
        <v>744</v>
      </c>
      <c r="EK39" s="393" t="s">
        <v>744</v>
      </c>
      <c r="EL39" s="303" t="s">
        <v>744</v>
      </c>
      <c r="EM39" s="303" t="s">
        <v>744</v>
      </c>
      <c r="EN39" s="393" t="s">
        <v>744</v>
      </c>
      <c r="EO39" s="303">
        <v>1</v>
      </c>
      <c r="EP39" s="303">
        <v>1794</v>
      </c>
      <c r="EQ39" s="303">
        <v>0</v>
      </c>
      <c r="ER39" s="303">
        <v>0</v>
      </c>
      <c r="ES39" s="303">
        <v>0</v>
      </c>
      <c r="ET39" s="303">
        <v>0</v>
      </c>
      <c r="EU39" s="303">
        <v>0</v>
      </c>
      <c r="EV39" s="303">
        <v>0</v>
      </c>
      <c r="EW39" s="303">
        <v>0</v>
      </c>
      <c r="EX39" s="303">
        <v>0</v>
      </c>
      <c r="EY39" s="303">
        <v>1794</v>
      </c>
      <c r="EZ39" s="303">
        <v>0</v>
      </c>
      <c r="FA39" s="393">
        <v>0</v>
      </c>
      <c r="FB39" s="303">
        <v>1794</v>
      </c>
      <c r="FC39" s="303">
        <v>1794</v>
      </c>
      <c r="FD39" s="303">
        <v>0</v>
      </c>
      <c r="FE39" s="393">
        <v>0</v>
      </c>
      <c r="FF39" s="303">
        <v>1</v>
      </c>
      <c r="FG39" s="303">
        <v>1794</v>
      </c>
      <c r="FH39" s="303">
        <v>0</v>
      </c>
      <c r="FI39" s="303">
        <v>0</v>
      </c>
      <c r="FJ39" s="303">
        <v>0</v>
      </c>
      <c r="FK39" s="303">
        <v>0</v>
      </c>
      <c r="FL39" s="303">
        <v>0</v>
      </c>
      <c r="FM39" s="303">
        <v>0</v>
      </c>
      <c r="FN39" s="303">
        <v>0</v>
      </c>
      <c r="FO39" s="303">
        <v>0</v>
      </c>
      <c r="FP39" s="303">
        <v>1794</v>
      </c>
      <c r="FQ39" s="303">
        <v>0</v>
      </c>
      <c r="FR39" s="393">
        <v>0</v>
      </c>
      <c r="FS39" s="303">
        <v>1794</v>
      </c>
      <c r="FT39" s="303">
        <v>1794</v>
      </c>
      <c r="FU39" s="303">
        <v>0</v>
      </c>
      <c r="FV39" s="393">
        <v>0</v>
      </c>
      <c r="FW39" s="303">
        <v>2</v>
      </c>
      <c r="FX39" s="303">
        <v>3588</v>
      </c>
      <c r="FY39" s="303">
        <v>0</v>
      </c>
      <c r="FZ39" s="303">
        <v>0</v>
      </c>
      <c r="GA39" s="303">
        <v>0</v>
      </c>
      <c r="GB39" s="303">
        <v>0</v>
      </c>
      <c r="GC39" s="303">
        <v>0</v>
      </c>
      <c r="GD39" s="303">
        <v>0</v>
      </c>
      <c r="GE39" s="303">
        <v>0</v>
      </c>
      <c r="GF39" s="303">
        <v>0</v>
      </c>
      <c r="GG39" s="303">
        <v>3588</v>
      </c>
      <c r="GH39" s="303">
        <v>0</v>
      </c>
      <c r="GI39" s="393">
        <v>0</v>
      </c>
      <c r="GJ39" s="303">
        <v>1794</v>
      </c>
      <c r="GK39" s="303">
        <v>1794</v>
      </c>
      <c r="GL39" s="303">
        <v>0</v>
      </c>
      <c r="GM39" s="393">
        <v>0</v>
      </c>
      <c r="GN39" s="303">
        <v>5</v>
      </c>
      <c r="GO39" s="303">
        <v>8965</v>
      </c>
      <c r="GP39" s="303">
        <v>0</v>
      </c>
      <c r="GQ39" s="303">
        <v>0</v>
      </c>
      <c r="GR39" s="303">
        <v>0</v>
      </c>
      <c r="GS39" s="303">
        <v>0</v>
      </c>
      <c r="GT39" s="303">
        <v>0</v>
      </c>
      <c r="GU39" s="303">
        <v>0</v>
      </c>
      <c r="GV39" s="303">
        <v>776</v>
      </c>
      <c r="GW39" s="303">
        <v>0</v>
      </c>
      <c r="GX39" s="303">
        <v>8189</v>
      </c>
      <c r="GY39" s="303">
        <v>14</v>
      </c>
      <c r="GZ39" s="393">
        <v>5</v>
      </c>
      <c r="HA39" s="303">
        <v>1793</v>
      </c>
      <c r="HB39" s="303">
        <v>1637.8</v>
      </c>
      <c r="HC39" s="303">
        <v>2.8</v>
      </c>
      <c r="HD39" s="393">
        <v>8.6558839933073117E-2</v>
      </c>
      <c r="HE39" s="303" t="s">
        <v>744</v>
      </c>
      <c r="HF39" s="303" t="s">
        <v>744</v>
      </c>
      <c r="HG39" s="303" t="s">
        <v>744</v>
      </c>
      <c r="HH39" s="303" t="s">
        <v>744</v>
      </c>
      <c r="HI39" s="303" t="s">
        <v>744</v>
      </c>
      <c r="HJ39" s="303" t="s">
        <v>744</v>
      </c>
      <c r="HK39" s="303" t="s">
        <v>744</v>
      </c>
      <c r="HL39" s="303" t="s">
        <v>744</v>
      </c>
      <c r="HM39" s="303" t="s">
        <v>744</v>
      </c>
      <c r="HN39" s="303" t="s">
        <v>744</v>
      </c>
      <c r="HO39" s="303" t="s">
        <v>744</v>
      </c>
      <c r="HP39" s="303" t="s">
        <v>744</v>
      </c>
      <c r="HQ39" s="393" t="s">
        <v>744</v>
      </c>
      <c r="HR39" s="303" t="s">
        <v>744</v>
      </c>
      <c r="HS39" s="303" t="s">
        <v>744</v>
      </c>
      <c r="HT39" s="303" t="s">
        <v>744</v>
      </c>
      <c r="HU39" s="393" t="s">
        <v>744</v>
      </c>
      <c r="HV39" s="303">
        <v>5</v>
      </c>
      <c r="HW39" s="303">
        <v>8965</v>
      </c>
      <c r="HX39" s="303">
        <v>0</v>
      </c>
      <c r="HY39" s="303">
        <v>0</v>
      </c>
      <c r="HZ39" s="303">
        <v>0</v>
      </c>
      <c r="IA39" s="303">
        <v>0</v>
      </c>
      <c r="IB39" s="303">
        <v>0</v>
      </c>
      <c r="IC39" s="303">
        <v>0</v>
      </c>
      <c r="ID39" s="303">
        <v>776</v>
      </c>
      <c r="IE39" s="303">
        <v>0</v>
      </c>
      <c r="IF39" s="303">
        <v>8189</v>
      </c>
      <c r="IG39" s="303">
        <v>14</v>
      </c>
      <c r="IH39" s="393">
        <v>5</v>
      </c>
      <c r="II39" s="303">
        <v>1793</v>
      </c>
      <c r="IJ39" s="303">
        <v>1637.8</v>
      </c>
      <c r="IK39" s="303">
        <v>2.8</v>
      </c>
      <c r="IL39" s="393">
        <v>8.6558839933073117E-2</v>
      </c>
      <c r="IM39" s="303"/>
      <c r="IN39" s="303">
        <v>1793.1666666666667</v>
      </c>
      <c r="IO39" s="303">
        <v>1663.8333333333333</v>
      </c>
      <c r="IP39" s="393">
        <v>7.2125662236267374E-2</v>
      </c>
      <c r="IQ39" s="303">
        <v>1794</v>
      </c>
      <c r="IR39" s="303">
        <v>1794</v>
      </c>
      <c r="IS39" s="393">
        <v>0</v>
      </c>
      <c r="IT39" s="303">
        <v>1793.2857142857142</v>
      </c>
      <c r="IU39" s="303">
        <v>1682.4285714285713</v>
      </c>
      <c r="IV39" s="393">
        <v>6.1817892137337682E-2</v>
      </c>
      <c r="IW39" s="735"/>
      <c r="IX39" s="303"/>
      <c r="IY39" s="396" t="s">
        <v>427</v>
      </c>
      <c r="IZ39" s="396" t="s">
        <v>363</v>
      </c>
      <c r="JA39" s="396" t="s">
        <v>354</v>
      </c>
      <c r="JB39" s="396">
        <v>6</v>
      </c>
      <c r="JC39" s="396" t="s">
        <v>11</v>
      </c>
      <c r="JD39" s="396" t="s">
        <v>232</v>
      </c>
      <c r="JE39" s="396" t="s">
        <v>9</v>
      </c>
      <c r="JF39" s="396" t="s">
        <v>232</v>
      </c>
      <c r="JG39" s="396" t="s">
        <v>358</v>
      </c>
    </row>
    <row r="40" spans="1:267" customFormat="1">
      <c r="A40">
        <v>46</v>
      </c>
      <c r="B40">
        <v>1</v>
      </c>
      <c r="F40">
        <v>700</v>
      </c>
      <c r="G40">
        <v>8</v>
      </c>
      <c r="H40">
        <v>1</v>
      </c>
      <c r="I40">
        <v>0</v>
      </c>
      <c r="J40">
        <v>1</v>
      </c>
      <c r="K40">
        <v>0</v>
      </c>
      <c r="L40" t="s">
        <v>428</v>
      </c>
      <c r="M40">
        <v>0</v>
      </c>
      <c r="N40">
        <v>33</v>
      </c>
      <c r="O40">
        <v>33</v>
      </c>
      <c r="P40">
        <v>40</v>
      </c>
      <c r="Q40">
        <v>40</v>
      </c>
      <c r="R40">
        <v>0</v>
      </c>
      <c r="S40">
        <v>0</v>
      </c>
      <c r="T40" t="s">
        <v>745</v>
      </c>
      <c r="U40">
        <v>0</v>
      </c>
      <c r="V40">
        <v>0</v>
      </c>
      <c r="W40">
        <v>3</v>
      </c>
      <c r="X40">
        <v>2</v>
      </c>
      <c r="Y40">
        <v>20</v>
      </c>
      <c r="Z40">
        <v>0</v>
      </c>
      <c r="AA40">
        <v>0</v>
      </c>
      <c r="AB40">
        <v>0</v>
      </c>
      <c r="AC40">
        <v>0</v>
      </c>
      <c r="AD40">
        <v>0</v>
      </c>
      <c r="AE40">
        <v>432</v>
      </c>
      <c r="AF40">
        <v>0</v>
      </c>
      <c r="AG40">
        <v>0</v>
      </c>
      <c r="AH40">
        <v>0</v>
      </c>
      <c r="AI40">
        <v>48</v>
      </c>
      <c r="AJ40">
        <v>24</v>
      </c>
      <c r="AK40">
        <v>296</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88</v>
      </c>
      <c r="BJ40">
        <v>0</v>
      </c>
      <c r="BK40">
        <v>0</v>
      </c>
      <c r="BL40">
        <v>0</v>
      </c>
      <c r="BM40">
        <v>0</v>
      </c>
      <c r="BN40">
        <v>0</v>
      </c>
      <c r="BO40">
        <v>0</v>
      </c>
      <c r="BP40">
        <v>0</v>
      </c>
      <c r="BQ40">
        <v>0</v>
      </c>
      <c r="BR40">
        <v>0</v>
      </c>
      <c r="BS40">
        <v>0</v>
      </c>
      <c r="BT40">
        <v>0</v>
      </c>
      <c r="BU40">
        <v>0</v>
      </c>
      <c r="BV40">
        <v>0</v>
      </c>
      <c r="BW40">
        <v>0</v>
      </c>
      <c r="BX40">
        <v>0</v>
      </c>
      <c r="BY40">
        <v>0</v>
      </c>
      <c r="BZ40">
        <v>0</v>
      </c>
      <c r="CA40">
        <v>1814</v>
      </c>
      <c r="CB40">
        <v>0</v>
      </c>
      <c r="CC40">
        <v>16</v>
      </c>
      <c r="CD40">
        <v>8</v>
      </c>
      <c r="CE40">
        <v>144</v>
      </c>
      <c r="CF40">
        <v>0</v>
      </c>
      <c r="CG40" s="439"/>
      <c r="CH40" s="303">
        <v>33</v>
      </c>
      <c r="CI40" s="393">
        <v>33</v>
      </c>
      <c r="CJ40" s="303">
        <v>40</v>
      </c>
      <c r="CK40" s="393">
        <v>40</v>
      </c>
      <c r="CL40" s="303">
        <v>0</v>
      </c>
      <c r="CM40" s="393">
        <v>0</v>
      </c>
      <c r="CN40" s="303"/>
      <c r="CO40" s="303"/>
      <c r="CP40" s="393" t="s">
        <v>744</v>
      </c>
      <c r="CQ40" s="303" t="s">
        <v>389</v>
      </c>
      <c r="CR40" s="393" t="s">
        <v>389</v>
      </c>
      <c r="CS40" s="393" t="s">
        <v>744</v>
      </c>
      <c r="CT40" s="303" t="s">
        <v>389</v>
      </c>
      <c r="CU40" s="393" t="s">
        <v>389</v>
      </c>
      <c r="CV40" s="303" t="s">
        <v>744</v>
      </c>
      <c r="CW40" s="303" t="s">
        <v>744</v>
      </c>
      <c r="CX40" s="303" t="s">
        <v>744</v>
      </c>
      <c r="CY40" s="303" t="s">
        <v>744</v>
      </c>
      <c r="CZ40" s="303" t="s">
        <v>744</v>
      </c>
      <c r="DA40" s="303" t="s">
        <v>744</v>
      </c>
      <c r="DB40" s="303" t="s">
        <v>744</v>
      </c>
      <c r="DC40" s="303" t="s">
        <v>744</v>
      </c>
      <c r="DD40" s="303" t="s">
        <v>744</v>
      </c>
      <c r="DE40" s="303" t="s">
        <v>744</v>
      </c>
      <c r="DF40" s="303" t="s">
        <v>744</v>
      </c>
      <c r="DG40" s="393" t="s">
        <v>744</v>
      </c>
      <c r="DH40" s="303" t="s">
        <v>744</v>
      </c>
      <c r="DI40" s="303" t="s">
        <v>744</v>
      </c>
      <c r="DJ40" s="393" t="s">
        <v>744</v>
      </c>
      <c r="DK40" s="303" t="s">
        <v>744</v>
      </c>
      <c r="DL40" s="303" t="s">
        <v>744</v>
      </c>
      <c r="DM40" s="303" t="s">
        <v>744</v>
      </c>
      <c r="DN40" s="303" t="s">
        <v>744</v>
      </c>
      <c r="DO40" s="303" t="s">
        <v>744</v>
      </c>
      <c r="DP40" s="303" t="s">
        <v>744</v>
      </c>
      <c r="DQ40" s="303" t="s">
        <v>744</v>
      </c>
      <c r="DR40" s="303" t="s">
        <v>744</v>
      </c>
      <c r="DS40" s="303" t="s">
        <v>744</v>
      </c>
      <c r="DT40" s="303" t="s">
        <v>744</v>
      </c>
      <c r="DU40" s="303" t="s">
        <v>744</v>
      </c>
      <c r="DV40" s="393" t="s">
        <v>744</v>
      </c>
      <c r="DW40" s="303" t="s">
        <v>744</v>
      </c>
      <c r="DX40" s="303" t="s">
        <v>744</v>
      </c>
      <c r="DY40" s="393" t="s">
        <v>744</v>
      </c>
      <c r="DZ40" s="303" t="s">
        <v>744</v>
      </c>
      <c r="EA40" s="303" t="s">
        <v>744</v>
      </c>
      <c r="EB40" s="303" t="s">
        <v>744</v>
      </c>
      <c r="EC40" s="303" t="s">
        <v>744</v>
      </c>
      <c r="ED40" s="303" t="s">
        <v>744</v>
      </c>
      <c r="EE40" s="303" t="s">
        <v>744</v>
      </c>
      <c r="EF40" s="303" t="s">
        <v>744</v>
      </c>
      <c r="EG40" s="303" t="s">
        <v>744</v>
      </c>
      <c r="EH40" s="303" t="s">
        <v>744</v>
      </c>
      <c r="EI40" s="303" t="s">
        <v>744</v>
      </c>
      <c r="EJ40" s="303" t="s">
        <v>744</v>
      </c>
      <c r="EK40" s="393" t="s">
        <v>744</v>
      </c>
      <c r="EL40" s="303" t="s">
        <v>744</v>
      </c>
      <c r="EM40" s="303" t="s">
        <v>744</v>
      </c>
      <c r="EN40" s="393" t="s">
        <v>744</v>
      </c>
      <c r="EO40" s="303">
        <v>3</v>
      </c>
      <c r="EP40" s="303">
        <v>5208</v>
      </c>
      <c r="EQ40" s="303">
        <v>0</v>
      </c>
      <c r="ER40" s="303">
        <v>48</v>
      </c>
      <c r="ES40" s="303">
        <v>0</v>
      </c>
      <c r="ET40" s="303">
        <v>0</v>
      </c>
      <c r="EU40" s="303">
        <v>0</v>
      </c>
      <c r="EV40" s="303">
        <v>0</v>
      </c>
      <c r="EW40" s="303">
        <v>0</v>
      </c>
      <c r="EX40" s="303">
        <v>0</v>
      </c>
      <c r="EY40" s="303">
        <v>5160</v>
      </c>
      <c r="EZ40" s="303">
        <v>16</v>
      </c>
      <c r="FA40" s="393">
        <v>0</v>
      </c>
      <c r="FB40" s="303">
        <v>1736</v>
      </c>
      <c r="FC40" s="303">
        <v>1720</v>
      </c>
      <c r="FD40" s="303">
        <v>5.333333333333333</v>
      </c>
      <c r="FE40" s="393">
        <v>9.2165898617511122E-3</v>
      </c>
      <c r="FF40" s="303">
        <v>2</v>
      </c>
      <c r="FG40" s="303">
        <v>3472</v>
      </c>
      <c r="FH40" s="303">
        <v>0</v>
      </c>
      <c r="FI40" s="303">
        <v>24</v>
      </c>
      <c r="FJ40" s="303">
        <v>0</v>
      </c>
      <c r="FK40" s="303">
        <v>0</v>
      </c>
      <c r="FL40" s="303">
        <v>0</v>
      </c>
      <c r="FM40" s="303">
        <v>0</v>
      </c>
      <c r="FN40" s="303">
        <v>0</v>
      </c>
      <c r="FO40" s="303">
        <v>0</v>
      </c>
      <c r="FP40" s="303">
        <v>3448</v>
      </c>
      <c r="FQ40" s="303">
        <v>8</v>
      </c>
      <c r="FR40" s="393">
        <v>0</v>
      </c>
      <c r="FS40" s="303">
        <v>1736</v>
      </c>
      <c r="FT40" s="303">
        <v>1724</v>
      </c>
      <c r="FU40" s="303">
        <v>4</v>
      </c>
      <c r="FV40" s="393">
        <v>6.9124423963133896E-3</v>
      </c>
      <c r="FW40" s="303">
        <v>5</v>
      </c>
      <c r="FX40" s="303">
        <v>8680</v>
      </c>
      <c r="FY40" s="303">
        <v>0</v>
      </c>
      <c r="FZ40" s="303">
        <v>72</v>
      </c>
      <c r="GA40" s="303">
        <v>0</v>
      </c>
      <c r="GB40" s="303">
        <v>0</v>
      </c>
      <c r="GC40" s="303">
        <v>0</v>
      </c>
      <c r="GD40" s="303">
        <v>0</v>
      </c>
      <c r="GE40" s="303">
        <v>0</v>
      </c>
      <c r="GF40" s="303">
        <v>0</v>
      </c>
      <c r="GG40" s="303">
        <v>8608</v>
      </c>
      <c r="GH40" s="303">
        <v>24</v>
      </c>
      <c r="GI40" s="393">
        <v>0</v>
      </c>
      <c r="GJ40" s="303">
        <v>1736</v>
      </c>
      <c r="GK40" s="303">
        <v>1721.6</v>
      </c>
      <c r="GL40" s="303">
        <v>4.8</v>
      </c>
      <c r="GM40" s="393">
        <v>8.2949308755760898E-3</v>
      </c>
      <c r="GN40" s="303">
        <v>20</v>
      </c>
      <c r="GO40" s="303">
        <v>32906</v>
      </c>
      <c r="GP40" s="303">
        <v>432</v>
      </c>
      <c r="GQ40" s="303">
        <v>296</v>
      </c>
      <c r="GR40" s="303">
        <v>0</v>
      </c>
      <c r="GS40" s="303">
        <v>0</v>
      </c>
      <c r="GT40" s="303">
        <v>0</v>
      </c>
      <c r="GU40" s="303">
        <v>88</v>
      </c>
      <c r="GV40" s="303">
        <v>0</v>
      </c>
      <c r="GW40" s="303">
        <v>0</v>
      </c>
      <c r="GX40" s="303">
        <v>32090</v>
      </c>
      <c r="GY40" s="303">
        <v>144</v>
      </c>
      <c r="GZ40" s="393">
        <v>1814</v>
      </c>
      <c r="HA40" s="303">
        <v>1645.3</v>
      </c>
      <c r="HB40" s="303">
        <v>1604.5</v>
      </c>
      <c r="HC40" s="303">
        <v>7.2</v>
      </c>
      <c r="HD40" s="393">
        <v>2.479790919589131E-2</v>
      </c>
      <c r="HE40" s="303" t="s">
        <v>744</v>
      </c>
      <c r="HF40" s="303" t="s">
        <v>744</v>
      </c>
      <c r="HG40" s="303" t="s">
        <v>744</v>
      </c>
      <c r="HH40" s="303" t="s">
        <v>744</v>
      </c>
      <c r="HI40" s="303" t="s">
        <v>744</v>
      </c>
      <c r="HJ40" s="303" t="s">
        <v>744</v>
      </c>
      <c r="HK40" s="303" t="s">
        <v>744</v>
      </c>
      <c r="HL40" s="303" t="s">
        <v>744</v>
      </c>
      <c r="HM40" s="303" t="s">
        <v>744</v>
      </c>
      <c r="HN40" s="303" t="s">
        <v>744</v>
      </c>
      <c r="HO40" s="303" t="s">
        <v>744</v>
      </c>
      <c r="HP40" s="303" t="s">
        <v>744</v>
      </c>
      <c r="HQ40" s="393" t="s">
        <v>744</v>
      </c>
      <c r="HR40" s="303" t="s">
        <v>744</v>
      </c>
      <c r="HS40" s="303" t="s">
        <v>744</v>
      </c>
      <c r="HT40" s="303" t="s">
        <v>744</v>
      </c>
      <c r="HU40" s="393" t="s">
        <v>744</v>
      </c>
      <c r="HV40" s="303">
        <v>20</v>
      </c>
      <c r="HW40" s="303">
        <v>32906</v>
      </c>
      <c r="HX40" s="303">
        <v>432</v>
      </c>
      <c r="HY40" s="303">
        <v>296</v>
      </c>
      <c r="HZ40" s="303">
        <v>0</v>
      </c>
      <c r="IA40" s="303">
        <v>0</v>
      </c>
      <c r="IB40" s="303">
        <v>0</v>
      </c>
      <c r="IC40" s="303">
        <v>88</v>
      </c>
      <c r="ID40" s="303">
        <v>0</v>
      </c>
      <c r="IE40" s="303">
        <v>0</v>
      </c>
      <c r="IF40" s="303">
        <v>32090</v>
      </c>
      <c r="IG40" s="303">
        <v>144</v>
      </c>
      <c r="IH40" s="393">
        <v>1814</v>
      </c>
      <c r="II40" s="303">
        <v>1645.3</v>
      </c>
      <c r="IJ40" s="303">
        <v>1604.5</v>
      </c>
      <c r="IK40" s="303">
        <v>7.2</v>
      </c>
      <c r="IL40" s="393">
        <v>2.479790919589131E-2</v>
      </c>
      <c r="IM40" s="303"/>
      <c r="IN40" s="303">
        <v>1657.1304347826087</v>
      </c>
      <c r="IO40" s="303">
        <v>1619.5652173913043</v>
      </c>
      <c r="IP40" s="393">
        <v>2.2668835598467885E-2</v>
      </c>
      <c r="IQ40" s="303">
        <v>1736</v>
      </c>
      <c r="IR40" s="303">
        <v>1724</v>
      </c>
      <c r="IS40" s="393">
        <v>6.9124423963133896E-3</v>
      </c>
      <c r="IT40" s="303">
        <v>1663.44</v>
      </c>
      <c r="IU40" s="303">
        <v>1627.92</v>
      </c>
      <c r="IV40" s="393">
        <v>2.1353340066368465E-2</v>
      </c>
      <c r="IW40" s="735"/>
      <c r="IX40" s="303"/>
      <c r="IY40" s="396" t="s">
        <v>428</v>
      </c>
      <c r="IZ40" s="396" t="s">
        <v>429</v>
      </c>
      <c r="JA40" s="396" t="s">
        <v>350</v>
      </c>
      <c r="JB40" s="396">
        <v>29</v>
      </c>
      <c r="JC40" s="396" t="s">
        <v>12</v>
      </c>
      <c r="JD40" s="396" t="s">
        <v>232</v>
      </c>
      <c r="JE40" s="396" t="s">
        <v>9</v>
      </c>
      <c r="JF40" s="396" t="s">
        <v>232</v>
      </c>
      <c r="JG40" s="396" t="s">
        <v>366</v>
      </c>
    </row>
    <row r="41" spans="1:267" customFormat="1">
      <c r="A41">
        <v>48</v>
      </c>
      <c r="B41">
        <v>1</v>
      </c>
      <c r="F41">
        <v>700</v>
      </c>
      <c r="G41">
        <v>41</v>
      </c>
      <c r="H41">
        <v>0</v>
      </c>
      <c r="I41">
        <v>1</v>
      </c>
      <c r="J41">
        <v>1</v>
      </c>
      <c r="K41">
        <v>0</v>
      </c>
      <c r="L41" t="s">
        <v>430</v>
      </c>
      <c r="M41">
        <v>0</v>
      </c>
      <c r="N41">
        <v>22</v>
      </c>
      <c r="O41">
        <v>30</v>
      </c>
      <c r="P41">
        <v>40</v>
      </c>
      <c r="Q41">
        <v>40</v>
      </c>
      <c r="R41">
        <v>50</v>
      </c>
      <c r="S41">
        <v>50</v>
      </c>
      <c r="T41" t="s">
        <v>745</v>
      </c>
      <c r="U41">
        <v>0</v>
      </c>
      <c r="V41">
        <v>0</v>
      </c>
      <c r="W41">
        <v>4</v>
      </c>
      <c r="X41">
        <v>0</v>
      </c>
      <c r="Y41">
        <v>8.5</v>
      </c>
      <c r="Z41">
        <v>0</v>
      </c>
      <c r="AA41">
        <v>0</v>
      </c>
      <c r="AB41">
        <v>0</v>
      </c>
      <c r="AC41">
        <v>0</v>
      </c>
      <c r="AD41">
        <v>0</v>
      </c>
      <c r="AE41">
        <v>260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40</v>
      </c>
      <c r="BH41">
        <v>0</v>
      </c>
      <c r="BI41">
        <v>40</v>
      </c>
      <c r="BJ41">
        <v>0</v>
      </c>
      <c r="BK41">
        <v>0</v>
      </c>
      <c r="BL41">
        <v>0</v>
      </c>
      <c r="BM41">
        <v>40</v>
      </c>
      <c r="BN41">
        <v>0</v>
      </c>
      <c r="BO41">
        <v>120</v>
      </c>
      <c r="BP41">
        <v>0</v>
      </c>
      <c r="BQ41">
        <v>0</v>
      </c>
      <c r="BR41">
        <v>0</v>
      </c>
      <c r="BS41">
        <v>0</v>
      </c>
      <c r="BT41">
        <v>0</v>
      </c>
      <c r="BU41">
        <v>0</v>
      </c>
      <c r="BV41">
        <v>0</v>
      </c>
      <c r="BW41">
        <v>0</v>
      </c>
      <c r="BX41">
        <v>0</v>
      </c>
      <c r="BY41">
        <v>0</v>
      </c>
      <c r="BZ41">
        <v>0</v>
      </c>
      <c r="CA41">
        <v>0</v>
      </c>
      <c r="CB41">
        <v>0</v>
      </c>
      <c r="CC41">
        <v>0</v>
      </c>
      <c r="CD41">
        <v>0</v>
      </c>
      <c r="CE41">
        <v>0</v>
      </c>
      <c r="CF41">
        <v>0</v>
      </c>
      <c r="CG41" s="439"/>
      <c r="CH41" s="303">
        <v>22</v>
      </c>
      <c r="CI41" s="393">
        <v>30</v>
      </c>
      <c r="CJ41" s="303">
        <v>40</v>
      </c>
      <c r="CK41" s="393">
        <v>40</v>
      </c>
      <c r="CL41" s="303">
        <v>50</v>
      </c>
      <c r="CM41" s="393">
        <v>50</v>
      </c>
      <c r="CN41" s="303"/>
      <c r="CO41" s="303"/>
      <c r="CP41" s="393" t="s">
        <v>744</v>
      </c>
      <c r="CQ41" s="303" t="s">
        <v>744</v>
      </c>
      <c r="CR41" s="393" t="s">
        <v>744</v>
      </c>
      <c r="CS41" s="393" t="s">
        <v>744</v>
      </c>
      <c r="CT41" s="303" t="s">
        <v>744</v>
      </c>
      <c r="CU41" s="393" t="s">
        <v>744</v>
      </c>
      <c r="CV41" s="303" t="s">
        <v>744</v>
      </c>
      <c r="CW41" s="303" t="s">
        <v>744</v>
      </c>
      <c r="CX41" s="303" t="s">
        <v>744</v>
      </c>
      <c r="CY41" s="303" t="s">
        <v>744</v>
      </c>
      <c r="CZ41" s="303" t="s">
        <v>744</v>
      </c>
      <c r="DA41" s="303" t="s">
        <v>744</v>
      </c>
      <c r="DB41" s="303" t="s">
        <v>744</v>
      </c>
      <c r="DC41" s="303" t="s">
        <v>744</v>
      </c>
      <c r="DD41" s="303" t="s">
        <v>744</v>
      </c>
      <c r="DE41" s="303" t="s">
        <v>744</v>
      </c>
      <c r="DF41" s="303" t="s">
        <v>744</v>
      </c>
      <c r="DG41" s="393" t="s">
        <v>744</v>
      </c>
      <c r="DH41" s="303" t="s">
        <v>744</v>
      </c>
      <c r="DI41" s="303" t="s">
        <v>744</v>
      </c>
      <c r="DJ41" s="393" t="s">
        <v>744</v>
      </c>
      <c r="DK41" s="303" t="s">
        <v>744</v>
      </c>
      <c r="DL41" s="303" t="s">
        <v>744</v>
      </c>
      <c r="DM41" s="303" t="s">
        <v>744</v>
      </c>
      <c r="DN41" s="303" t="s">
        <v>744</v>
      </c>
      <c r="DO41" s="303" t="s">
        <v>744</v>
      </c>
      <c r="DP41" s="303" t="s">
        <v>744</v>
      </c>
      <c r="DQ41" s="303" t="s">
        <v>744</v>
      </c>
      <c r="DR41" s="303" t="s">
        <v>744</v>
      </c>
      <c r="DS41" s="303" t="s">
        <v>744</v>
      </c>
      <c r="DT41" s="303" t="s">
        <v>744</v>
      </c>
      <c r="DU41" s="303" t="s">
        <v>744</v>
      </c>
      <c r="DV41" s="393" t="s">
        <v>744</v>
      </c>
      <c r="DW41" s="303" t="s">
        <v>744</v>
      </c>
      <c r="DX41" s="303" t="s">
        <v>744</v>
      </c>
      <c r="DY41" s="393" t="s">
        <v>744</v>
      </c>
      <c r="DZ41" s="303" t="s">
        <v>744</v>
      </c>
      <c r="EA41" s="303" t="s">
        <v>744</v>
      </c>
      <c r="EB41" s="303" t="s">
        <v>744</v>
      </c>
      <c r="EC41" s="303" t="s">
        <v>744</v>
      </c>
      <c r="ED41" s="303" t="s">
        <v>744</v>
      </c>
      <c r="EE41" s="303" t="s">
        <v>744</v>
      </c>
      <c r="EF41" s="303" t="s">
        <v>744</v>
      </c>
      <c r="EG41" s="303" t="s">
        <v>744</v>
      </c>
      <c r="EH41" s="303" t="s">
        <v>744</v>
      </c>
      <c r="EI41" s="303" t="s">
        <v>744</v>
      </c>
      <c r="EJ41" s="303" t="s">
        <v>744</v>
      </c>
      <c r="EK41" s="393" t="s">
        <v>744</v>
      </c>
      <c r="EL41" s="303" t="s">
        <v>744</v>
      </c>
      <c r="EM41" s="303" t="s">
        <v>744</v>
      </c>
      <c r="EN41" s="393" t="s">
        <v>744</v>
      </c>
      <c r="EO41" s="303">
        <v>4</v>
      </c>
      <c r="EP41" s="303">
        <v>7144</v>
      </c>
      <c r="EQ41" s="303">
        <v>0</v>
      </c>
      <c r="ER41" s="303">
        <v>0</v>
      </c>
      <c r="ES41" s="303">
        <v>0</v>
      </c>
      <c r="ET41" s="303">
        <v>0</v>
      </c>
      <c r="EU41" s="303">
        <v>0</v>
      </c>
      <c r="EV41" s="303">
        <v>40</v>
      </c>
      <c r="EW41" s="303">
        <v>40</v>
      </c>
      <c r="EX41" s="303">
        <v>0</v>
      </c>
      <c r="EY41" s="303">
        <v>7064</v>
      </c>
      <c r="EZ41" s="303">
        <v>0</v>
      </c>
      <c r="FA41" s="393">
        <v>0</v>
      </c>
      <c r="FB41" s="303">
        <v>1786</v>
      </c>
      <c r="FC41" s="303">
        <v>1766</v>
      </c>
      <c r="FD41" s="303">
        <v>0</v>
      </c>
      <c r="FE41" s="393">
        <v>1.1198208286674172E-2</v>
      </c>
      <c r="FF41" s="303" t="s">
        <v>744</v>
      </c>
      <c r="FG41" s="303" t="s">
        <v>744</v>
      </c>
      <c r="FH41" s="303" t="s">
        <v>744</v>
      </c>
      <c r="FI41" s="303" t="s">
        <v>744</v>
      </c>
      <c r="FJ41" s="303" t="s">
        <v>744</v>
      </c>
      <c r="FK41" s="303" t="s">
        <v>744</v>
      </c>
      <c r="FL41" s="303" t="s">
        <v>744</v>
      </c>
      <c r="FM41" s="303" t="s">
        <v>744</v>
      </c>
      <c r="FN41" s="303" t="s">
        <v>744</v>
      </c>
      <c r="FO41" s="303" t="s">
        <v>744</v>
      </c>
      <c r="FP41" s="303" t="s">
        <v>744</v>
      </c>
      <c r="FQ41" s="303" t="s">
        <v>744</v>
      </c>
      <c r="FR41" s="393" t="s">
        <v>744</v>
      </c>
      <c r="FS41" s="303" t="s">
        <v>744</v>
      </c>
      <c r="FT41" s="303" t="s">
        <v>744</v>
      </c>
      <c r="FU41" s="303" t="s">
        <v>744</v>
      </c>
      <c r="FV41" s="393" t="s">
        <v>744</v>
      </c>
      <c r="FW41" s="303">
        <v>4</v>
      </c>
      <c r="FX41" s="303">
        <v>7144</v>
      </c>
      <c r="FY41" s="303">
        <v>0</v>
      </c>
      <c r="FZ41" s="303">
        <v>0</v>
      </c>
      <c r="GA41" s="303">
        <v>0</v>
      </c>
      <c r="GB41" s="303">
        <v>0</v>
      </c>
      <c r="GC41" s="303">
        <v>0</v>
      </c>
      <c r="GD41" s="303">
        <v>40</v>
      </c>
      <c r="GE41" s="303">
        <v>40</v>
      </c>
      <c r="GF41" s="303">
        <v>0</v>
      </c>
      <c r="GG41" s="303">
        <v>7064</v>
      </c>
      <c r="GH41" s="303">
        <v>0</v>
      </c>
      <c r="GI41" s="393">
        <v>0</v>
      </c>
      <c r="GJ41" s="303">
        <v>1786</v>
      </c>
      <c r="GK41" s="303">
        <v>1766</v>
      </c>
      <c r="GL41" s="303">
        <v>0</v>
      </c>
      <c r="GM41" s="393">
        <v>1.1198208286674172E-2</v>
      </c>
      <c r="GN41" s="303">
        <v>8.5</v>
      </c>
      <c r="GO41" s="303">
        <v>14648.333333333332</v>
      </c>
      <c r="GP41" s="303">
        <v>260</v>
      </c>
      <c r="GQ41" s="303">
        <v>0</v>
      </c>
      <c r="GR41" s="303">
        <v>0</v>
      </c>
      <c r="GS41" s="303">
        <v>0</v>
      </c>
      <c r="GT41" s="303">
        <v>0</v>
      </c>
      <c r="GU41" s="303">
        <v>40</v>
      </c>
      <c r="GV41" s="303">
        <v>120</v>
      </c>
      <c r="GW41" s="303">
        <v>0</v>
      </c>
      <c r="GX41" s="303">
        <v>14228.333333333332</v>
      </c>
      <c r="GY41" s="303">
        <v>0</v>
      </c>
      <c r="GZ41" s="393">
        <v>0</v>
      </c>
      <c r="HA41" s="303">
        <v>1723.3333333333333</v>
      </c>
      <c r="HB41" s="303">
        <v>1673.9215686274508</v>
      </c>
      <c r="HC41" s="303">
        <v>0</v>
      </c>
      <c r="HD41" s="393">
        <v>2.867220389122771E-2</v>
      </c>
      <c r="HE41" s="303" t="s">
        <v>744</v>
      </c>
      <c r="HF41" s="303" t="s">
        <v>744</v>
      </c>
      <c r="HG41" s="303" t="s">
        <v>744</v>
      </c>
      <c r="HH41" s="303" t="s">
        <v>744</v>
      </c>
      <c r="HI41" s="303" t="s">
        <v>744</v>
      </c>
      <c r="HJ41" s="303" t="s">
        <v>744</v>
      </c>
      <c r="HK41" s="303" t="s">
        <v>744</v>
      </c>
      <c r="HL41" s="303" t="s">
        <v>744</v>
      </c>
      <c r="HM41" s="303" t="s">
        <v>744</v>
      </c>
      <c r="HN41" s="303" t="s">
        <v>744</v>
      </c>
      <c r="HO41" s="303" t="s">
        <v>744</v>
      </c>
      <c r="HP41" s="303" t="s">
        <v>744</v>
      </c>
      <c r="HQ41" s="393" t="s">
        <v>744</v>
      </c>
      <c r="HR41" s="303" t="s">
        <v>744</v>
      </c>
      <c r="HS41" s="303" t="s">
        <v>744</v>
      </c>
      <c r="HT41" s="303" t="s">
        <v>744</v>
      </c>
      <c r="HU41" s="393" t="s">
        <v>744</v>
      </c>
      <c r="HV41" s="303">
        <v>8.5</v>
      </c>
      <c r="HW41" s="303">
        <v>14648.333333333332</v>
      </c>
      <c r="HX41" s="303">
        <v>260</v>
      </c>
      <c r="HY41" s="303">
        <v>0</v>
      </c>
      <c r="HZ41" s="303">
        <v>0</v>
      </c>
      <c r="IA41" s="303">
        <v>0</v>
      </c>
      <c r="IB41" s="303">
        <v>0</v>
      </c>
      <c r="IC41" s="303">
        <v>40</v>
      </c>
      <c r="ID41" s="303">
        <v>120</v>
      </c>
      <c r="IE41" s="303">
        <v>0</v>
      </c>
      <c r="IF41" s="303">
        <v>14228.333333333332</v>
      </c>
      <c r="IG41" s="303">
        <v>0</v>
      </c>
      <c r="IH41" s="393">
        <v>0</v>
      </c>
      <c r="II41" s="303">
        <v>1723.3333333333333</v>
      </c>
      <c r="IJ41" s="303">
        <v>1673.9215686274508</v>
      </c>
      <c r="IK41" s="303">
        <v>0</v>
      </c>
      <c r="IL41" s="393">
        <v>2.867220389122771E-2</v>
      </c>
      <c r="IM41" s="303"/>
      <c r="IN41" s="303">
        <v>1743.3866666666665</v>
      </c>
      <c r="IO41" s="303">
        <v>1703.3866666666665</v>
      </c>
      <c r="IP41" s="393">
        <v>2.294384875414901E-2</v>
      </c>
      <c r="IQ41" s="303" t="s">
        <v>744</v>
      </c>
      <c r="IR41" s="303" t="s">
        <v>744</v>
      </c>
      <c r="IS41" s="393" t="s">
        <v>744</v>
      </c>
      <c r="IT41" s="303">
        <v>1743.3866666666665</v>
      </c>
      <c r="IU41" s="303">
        <v>1703.3866666666665</v>
      </c>
      <c r="IV41" s="393">
        <v>2.294384875414901E-2</v>
      </c>
      <c r="IW41" s="735"/>
      <c r="IX41" s="303"/>
      <c r="IY41" s="396" t="s">
        <v>430</v>
      </c>
      <c r="IZ41" s="396" t="s">
        <v>431</v>
      </c>
      <c r="JA41" s="396" t="s">
        <v>350</v>
      </c>
      <c r="JB41" s="396">
        <v>17</v>
      </c>
      <c r="JC41" s="396" t="s">
        <v>12</v>
      </c>
      <c r="JD41" s="396" t="s">
        <v>232</v>
      </c>
      <c r="JE41" s="396" t="s">
        <v>9</v>
      </c>
      <c r="JF41" s="396" t="s">
        <v>232</v>
      </c>
      <c r="JG41" s="396" t="s">
        <v>358</v>
      </c>
    </row>
    <row r="42" spans="1:267" customFormat="1">
      <c r="A42">
        <v>49</v>
      </c>
      <c r="B42">
        <v>1</v>
      </c>
      <c r="F42">
        <v>700</v>
      </c>
      <c r="G42">
        <v>41</v>
      </c>
      <c r="H42">
        <v>1</v>
      </c>
      <c r="I42">
        <v>0</v>
      </c>
      <c r="J42">
        <v>1</v>
      </c>
      <c r="K42">
        <v>0</v>
      </c>
      <c r="L42" t="s">
        <v>430</v>
      </c>
      <c r="M42">
        <v>0</v>
      </c>
      <c r="N42">
        <v>0</v>
      </c>
      <c r="O42">
        <v>0</v>
      </c>
      <c r="P42">
        <v>0</v>
      </c>
      <c r="Q42">
        <v>0</v>
      </c>
      <c r="R42">
        <v>0</v>
      </c>
      <c r="S42">
        <v>0</v>
      </c>
      <c r="T42" t="s">
        <v>745</v>
      </c>
      <c r="U42">
        <v>0</v>
      </c>
      <c r="V42">
        <v>0</v>
      </c>
      <c r="W42">
        <v>0</v>
      </c>
      <c r="X42">
        <v>0</v>
      </c>
      <c r="Y42">
        <v>0.5</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s="439"/>
      <c r="CH42" s="303" t="s">
        <v>744</v>
      </c>
      <c r="CI42" s="393" t="s">
        <v>744</v>
      </c>
      <c r="CJ42" s="303" t="s">
        <v>744</v>
      </c>
      <c r="CK42" s="393" t="s">
        <v>744</v>
      </c>
      <c r="CL42" s="303" t="s">
        <v>744</v>
      </c>
      <c r="CM42" s="393" t="s">
        <v>744</v>
      </c>
      <c r="CN42" s="303"/>
      <c r="CO42" s="303"/>
      <c r="CP42" s="393" t="s">
        <v>658</v>
      </c>
      <c r="CQ42" s="303" t="s">
        <v>744</v>
      </c>
      <c r="CR42" s="393" t="s">
        <v>744</v>
      </c>
      <c r="CS42" s="393" t="s">
        <v>658</v>
      </c>
      <c r="CT42" s="303" t="s">
        <v>744</v>
      </c>
      <c r="CU42" s="393" t="s">
        <v>744</v>
      </c>
      <c r="CV42" s="303" t="s">
        <v>744</v>
      </c>
      <c r="CW42" s="303" t="s">
        <v>744</v>
      </c>
      <c r="CX42" s="303" t="s">
        <v>744</v>
      </c>
      <c r="CY42" s="303" t="s">
        <v>744</v>
      </c>
      <c r="CZ42" s="303" t="s">
        <v>744</v>
      </c>
      <c r="DA42" s="303" t="s">
        <v>744</v>
      </c>
      <c r="DB42" s="303" t="s">
        <v>744</v>
      </c>
      <c r="DC42" s="303" t="s">
        <v>744</v>
      </c>
      <c r="DD42" s="303" t="s">
        <v>744</v>
      </c>
      <c r="DE42" s="303" t="s">
        <v>744</v>
      </c>
      <c r="DF42" s="303" t="s">
        <v>744</v>
      </c>
      <c r="DG42" s="393" t="s">
        <v>744</v>
      </c>
      <c r="DH42" s="303" t="s">
        <v>744</v>
      </c>
      <c r="DI42" s="303" t="s">
        <v>744</v>
      </c>
      <c r="DJ42" s="393" t="s">
        <v>744</v>
      </c>
      <c r="DK42" s="303" t="s">
        <v>744</v>
      </c>
      <c r="DL42" s="303" t="s">
        <v>744</v>
      </c>
      <c r="DM42" s="303" t="s">
        <v>744</v>
      </c>
      <c r="DN42" s="303" t="s">
        <v>744</v>
      </c>
      <c r="DO42" s="303" t="s">
        <v>744</v>
      </c>
      <c r="DP42" s="303" t="s">
        <v>744</v>
      </c>
      <c r="DQ42" s="303" t="s">
        <v>744</v>
      </c>
      <c r="DR42" s="303" t="s">
        <v>744</v>
      </c>
      <c r="DS42" s="303" t="s">
        <v>744</v>
      </c>
      <c r="DT42" s="303" t="s">
        <v>744</v>
      </c>
      <c r="DU42" s="303" t="s">
        <v>744</v>
      </c>
      <c r="DV42" s="393" t="s">
        <v>744</v>
      </c>
      <c r="DW42" s="303" t="s">
        <v>744</v>
      </c>
      <c r="DX42" s="303" t="s">
        <v>744</v>
      </c>
      <c r="DY42" s="393" t="s">
        <v>744</v>
      </c>
      <c r="DZ42" s="303" t="s">
        <v>744</v>
      </c>
      <c r="EA42" s="303" t="s">
        <v>744</v>
      </c>
      <c r="EB42" s="303" t="s">
        <v>744</v>
      </c>
      <c r="EC42" s="303" t="s">
        <v>744</v>
      </c>
      <c r="ED42" s="303" t="s">
        <v>744</v>
      </c>
      <c r="EE42" s="303" t="s">
        <v>744</v>
      </c>
      <c r="EF42" s="303" t="s">
        <v>744</v>
      </c>
      <c r="EG42" s="303" t="s">
        <v>744</v>
      </c>
      <c r="EH42" s="303" t="s">
        <v>744</v>
      </c>
      <c r="EI42" s="303" t="s">
        <v>744</v>
      </c>
      <c r="EJ42" s="303" t="s">
        <v>744</v>
      </c>
      <c r="EK42" s="393" t="s">
        <v>744</v>
      </c>
      <c r="EL42" s="303" t="s">
        <v>744</v>
      </c>
      <c r="EM42" s="303" t="s">
        <v>744</v>
      </c>
      <c r="EN42" s="393" t="s">
        <v>744</v>
      </c>
      <c r="EO42" s="303" t="s">
        <v>744</v>
      </c>
      <c r="EP42" s="303" t="s">
        <v>744</v>
      </c>
      <c r="EQ42" s="303" t="s">
        <v>744</v>
      </c>
      <c r="ER42" s="303" t="s">
        <v>744</v>
      </c>
      <c r="ES42" s="303" t="s">
        <v>744</v>
      </c>
      <c r="ET42" s="303" t="s">
        <v>744</v>
      </c>
      <c r="EU42" s="303" t="s">
        <v>744</v>
      </c>
      <c r="EV42" s="303" t="s">
        <v>744</v>
      </c>
      <c r="EW42" s="303" t="s">
        <v>744</v>
      </c>
      <c r="EX42" s="303" t="s">
        <v>744</v>
      </c>
      <c r="EY42" s="303" t="s">
        <v>744</v>
      </c>
      <c r="EZ42" s="303" t="s">
        <v>744</v>
      </c>
      <c r="FA42" s="393" t="s">
        <v>744</v>
      </c>
      <c r="FB42" s="303" t="s">
        <v>744</v>
      </c>
      <c r="FC42" s="303" t="s">
        <v>744</v>
      </c>
      <c r="FD42" s="303" t="s">
        <v>744</v>
      </c>
      <c r="FE42" s="393" t="s">
        <v>744</v>
      </c>
      <c r="FF42" s="303" t="s">
        <v>744</v>
      </c>
      <c r="FG42" s="303" t="s">
        <v>744</v>
      </c>
      <c r="FH42" s="303" t="s">
        <v>744</v>
      </c>
      <c r="FI42" s="303" t="s">
        <v>744</v>
      </c>
      <c r="FJ42" s="303" t="s">
        <v>744</v>
      </c>
      <c r="FK42" s="303" t="s">
        <v>744</v>
      </c>
      <c r="FL42" s="303" t="s">
        <v>744</v>
      </c>
      <c r="FM42" s="303" t="s">
        <v>744</v>
      </c>
      <c r="FN42" s="303" t="s">
        <v>744</v>
      </c>
      <c r="FO42" s="303" t="s">
        <v>744</v>
      </c>
      <c r="FP42" s="303" t="s">
        <v>744</v>
      </c>
      <c r="FQ42" s="303" t="s">
        <v>744</v>
      </c>
      <c r="FR42" s="393" t="s">
        <v>744</v>
      </c>
      <c r="FS42" s="303" t="s">
        <v>744</v>
      </c>
      <c r="FT42" s="303" t="s">
        <v>744</v>
      </c>
      <c r="FU42" s="303" t="s">
        <v>744</v>
      </c>
      <c r="FV42" s="393" t="s">
        <v>744</v>
      </c>
      <c r="FW42" s="303" t="s">
        <v>744</v>
      </c>
      <c r="FX42" s="303" t="s">
        <v>744</v>
      </c>
      <c r="FY42" s="303" t="s">
        <v>744</v>
      </c>
      <c r="FZ42" s="303" t="s">
        <v>744</v>
      </c>
      <c r="GA42" s="303" t="s">
        <v>744</v>
      </c>
      <c r="GB42" s="303" t="s">
        <v>744</v>
      </c>
      <c r="GC42" s="303" t="s">
        <v>744</v>
      </c>
      <c r="GD42" s="303" t="s">
        <v>744</v>
      </c>
      <c r="GE42" s="303" t="s">
        <v>744</v>
      </c>
      <c r="GF42" s="303" t="s">
        <v>744</v>
      </c>
      <c r="GG42" s="303" t="s">
        <v>744</v>
      </c>
      <c r="GH42" s="303" t="s">
        <v>744</v>
      </c>
      <c r="GI42" s="393" t="s">
        <v>744</v>
      </c>
      <c r="GJ42" s="303" t="s">
        <v>744</v>
      </c>
      <c r="GK42" s="303" t="s">
        <v>744</v>
      </c>
      <c r="GL42" s="303" t="s">
        <v>744</v>
      </c>
      <c r="GM42" s="393" t="s">
        <v>744</v>
      </c>
      <c r="GN42" s="303" t="s">
        <v>744</v>
      </c>
      <c r="GO42" s="303" t="s">
        <v>744</v>
      </c>
      <c r="GP42" s="303" t="s">
        <v>744</v>
      </c>
      <c r="GQ42" s="303" t="s">
        <v>744</v>
      </c>
      <c r="GR42" s="303" t="s">
        <v>744</v>
      </c>
      <c r="GS42" s="303" t="s">
        <v>744</v>
      </c>
      <c r="GT42" s="303" t="s">
        <v>744</v>
      </c>
      <c r="GU42" s="303" t="s">
        <v>744</v>
      </c>
      <c r="GV42" s="303" t="s">
        <v>744</v>
      </c>
      <c r="GW42" s="303" t="s">
        <v>744</v>
      </c>
      <c r="GX42" s="303" t="s">
        <v>744</v>
      </c>
      <c r="GY42" s="303" t="s">
        <v>744</v>
      </c>
      <c r="GZ42" s="393" t="s">
        <v>744</v>
      </c>
      <c r="HA42" s="303" t="s">
        <v>744</v>
      </c>
      <c r="HB42" s="303" t="s">
        <v>744</v>
      </c>
      <c r="HC42" s="303" t="s">
        <v>744</v>
      </c>
      <c r="HD42" s="393" t="s">
        <v>744</v>
      </c>
      <c r="HE42" s="303" t="s">
        <v>744</v>
      </c>
      <c r="HF42" s="303" t="s">
        <v>744</v>
      </c>
      <c r="HG42" s="303" t="s">
        <v>744</v>
      </c>
      <c r="HH42" s="303" t="s">
        <v>744</v>
      </c>
      <c r="HI42" s="303" t="s">
        <v>744</v>
      </c>
      <c r="HJ42" s="303" t="s">
        <v>744</v>
      </c>
      <c r="HK42" s="303" t="s">
        <v>744</v>
      </c>
      <c r="HL42" s="303" t="s">
        <v>744</v>
      </c>
      <c r="HM42" s="303" t="s">
        <v>744</v>
      </c>
      <c r="HN42" s="303" t="s">
        <v>744</v>
      </c>
      <c r="HO42" s="303" t="s">
        <v>744</v>
      </c>
      <c r="HP42" s="303" t="s">
        <v>744</v>
      </c>
      <c r="HQ42" s="393" t="s">
        <v>744</v>
      </c>
      <c r="HR42" s="303" t="s">
        <v>744</v>
      </c>
      <c r="HS42" s="303" t="s">
        <v>744</v>
      </c>
      <c r="HT42" s="303" t="s">
        <v>744</v>
      </c>
      <c r="HU42" s="393" t="s">
        <v>744</v>
      </c>
      <c r="HV42" s="303" t="s">
        <v>744</v>
      </c>
      <c r="HW42" s="303" t="s">
        <v>744</v>
      </c>
      <c r="HX42" s="303" t="s">
        <v>744</v>
      </c>
      <c r="HY42" s="303" t="s">
        <v>744</v>
      </c>
      <c r="HZ42" s="303" t="s">
        <v>744</v>
      </c>
      <c r="IA42" s="303" t="s">
        <v>744</v>
      </c>
      <c r="IB42" s="303" t="s">
        <v>744</v>
      </c>
      <c r="IC42" s="303" t="s">
        <v>744</v>
      </c>
      <c r="ID42" s="303" t="s">
        <v>744</v>
      </c>
      <c r="IE42" s="303" t="s">
        <v>744</v>
      </c>
      <c r="IF42" s="303" t="s">
        <v>744</v>
      </c>
      <c r="IG42" s="303" t="s">
        <v>744</v>
      </c>
      <c r="IH42" s="393" t="s">
        <v>744</v>
      </c>
      <c r="II42" s="303" t="s">
        <v>744</v>
      </c>
      <c r="IJ42" s="303" t="s">
        <v>744</v>
      </c>
      <c r="IK42" s="303" t="s">
        <v>744</v>
      </c>
      <c r="IL42" s="393" t="s">
        <v>744</v>
      </c>
      <c r="IM42" s="303"/>
      <c r="IN42" s="303" t="s">
        <v>744</v>
      </c>
      <c r="IO42" s="303" t="s">
        <v>744</v>
      </c>
      <c r="IP42" s="393" t="s">
        <v>744</v>
      </c>
      <c r="IQ42" s="303" t="s">
        <v>744</v>
      </c>
      <c r="IR42" s="303" t="s">
        <v>744</v>
      </c>
      <c r="IS42" s="393" t="s">
        <v>744</v>
      </c>
      <c r="IT42" s="303" t="s">
        <v>744</v>
      </c>
      <c r="IU42" s="303" t="s">
        <v>744</v>
      </c>
      <c r="IV42" s="393" t="s">
        <v>495</v>
      </c>
      <c r="IW42" s="735"/>
      <c r="IX42" s="303"/>
      <c r="IY42" s="396" t="s">
        <v>430</v>
      </c>
      <c r="IZ42" s="396" t="s">
        <v>431</v>
      </c>
      <c r="JA42" s="396" t="s">
        <v>350</v>
      </c>
      <c r="JB42" s="396">
        <v>4</v>
      </c>
      <c r="JC42" s="396" t="s">
        <v>11</v>
      </c>
      <c r="JD42" s="396" t="s">
        <v>232</v>
      </c>
      <c r="JE42" s="396" t="s">
        <v>9</v>
      </c>
      <c r="JF42" s="396" t="s">
        <v>232</v>
      </c>
      <c r="JG42" s="396" t="s">
        <v>358</v>
      </c>
    </row>
    <row r="43" spans="1:267" customFormat="1">
      <c r="A43">
        <v>50</v>
      </c>
      <c r="B43">
        <v>1</v>
      </c>
      <c r="F43">
        <v>700</v>
      </c>
      <c r="G43">
        <v>41</v>
      </c>
      <c r="H43">
        <v>0</v>
      </c>
      <c r="I43">
        <v>1</v>
      </c>
      <c r="J43">
        <v>1</v>
      </c>
      <c r="K43">
        <v>0</v>
      </c>
      <c r="L43" t="s">
        <v>437</v>
      </c>
      <c r="M43">
        <v>0</v>
      </c>
      <c r="N43">
        <v>43.2258</v>
      </c>
      <c r="O43">
        <v>42.674500000000002</v>
      </c>
      <c r="P43">
        <v>39.6</v>
      </c>
      <c r="Q43">
        <v>40</v>
      </c>
      <c r="R43">
        <v>0</v>
      </c>
      <c r="S43">
        <v>0</v>
      </c>
      <c r="T43" t="s">
        <v>745</v>
      </c>
      <c r="U43">
        <v>9.5</v>
      </c>
      <c r="V43">
        <v>1</v>
      </c>
      <c r="W43">
        <v>37</v>
      </c>
      <c r="X43">
        <v>14.5</v>
      </c>
      <c r="Y43">
        <v>180.5</v>
      </c>
      <c r="Z43">
        <v>0</v>
      </c>
      <c r="AA43">
        <v>0</v>
      </c>
      <c r="AB43">
        <v>0</v>
      </c>
      <c r="AC43">
        <v>0</v>
      </c>
      <c r="AD43">
        <v>0</v>
      </c>
      <c r="AE43">
        <v>1184</v>
      </c>
      <c r="AF43">
        <v>0</v>
      </c>
      <c r="AG43">
        <v>216</v>
      </c>
      <c r="AH43">
        <v>16</v>
      </c>
      <c r="AI43">
        <v>928</v>
      </c>
      <c r="AJ43">
        <v>128</v>
      </c>
      <c r="AK43">
        <v>12432</v>
      </c>
      <c r="AL43">
        <v>0</v>
      </c>
      <c r="AM43">
        <v>0</v>
      </c>
      <c r="AN43">
        <v>0</v>
      </c>
      <c r="AO43">
        <v>0</v>
      </c>
      <c r="AP43">
        <v>0</v>
      </c>
      <c r="AQ43">
        <v>0</v>
      </c>
      <c r="AR43">
        <v>0</v>
      </c>
      <c r="AS43">
        <v>0</v>
      </c>
      <c r="AT43">
        <v>0</v>
      </c>
      <c r="AU43">
        <v>56</v>
      </c>
      <c r="AV43">
        <v>0</v>
      </c>
      <c r="AW43">
        <v>40</v>
      </c>
      <c r="AX43">
        <v>0</v>
      </c>
      <c r="AY43">
        <v>0</v>
      </c>
      <c r="AZ43">
        <v>0</v>
      </c>
      <c r="BA43">
        <v>0</v>
      </c>
      <c r="BB43">
        <v>0</v>
      </c>
      <c r="BC43">
        <v>288</v>
      </c>
      <c r="BD43">
        <v>0</v>
      </c>
      <c r="BE43">
        <v>0</v>
      </c>
      <c r="BF43">
        <v>0</v>
      </c>
      <c r="BG43">
        <v>0</v>
      </c>
      <c r="BH43">
        <v>196</v>
      </c>
      <c r="BI43">
        <v>104</v>
      </c>
      <c r="BJ43">
        <v>0</v>
      </c>
      <c r="BK43">
        <v>0</v>
      </c>
      <c r="BL43">
        <v>0</v>
      </c>
      <c r="BM43">
        <v>2694</v>
      </c>
      <c r="BN43">
        <v>208</v>
      </c>
      <c r="BO43">
        <v>8226</v>
      </c>
      <c r="BP43">
        <v>0</v>
      </c>
      <c r="BQ43">
        <v>0</v>
      </c>
      <c r="BR43">
        <v>0</v>
      </c>
      <c r="BS43">
        <v>0</v>
      </c>
      <c r="BT43">
        <v>0</v>
      </c>
      <c r="BU43">
        <v>0</v>
      </c>
      <c r="BV43">
        <v>0</v>
      </c>
      <c r="BW43">
        <v>0</v>
      </c>
      <c r="BX43">
        <v>0</v>
      </c>
      <c r="BY43">
        <v>6</v>
      </c>
      <c r="BZ43">
        <v>0</v>
      </c>
      <c r="CA43">
        <v>2066</v>
      </c>
      <c r="CB43">
        <v>0</v>
      </c>
      <c r="CC43">
        <v>189</v>
      </c>
      <c r="CD43">
        <v>0</v>
      </c>
      <c r="CE43">
        <v>44950.86</v>
      </c>
      <c r="CF43">
        <v>0</v>
      </c>
      <c r="CG43" s="439"/>
      <c r="CH43" s="303">
        <v>43.2258</v>
      </c>
      <c r="CI43" s="393">
        <v>42.674500000000002</v>
      </c>
      <c r="CJ43" s="303">
        <v>39.6</v>
      </c>
      <c r="CK43" s="393">
        <v>40</v>
      </c>
      <c r="CL43" s="303">
        <v>0</v>
      </c>
      <c r="CM43" s="393">
        <v>0</v>
      </c>
      <c r="CN43" s="303"/>
      <c r="CO43" s="303"/>
      <c r="CP43" s="393" t="s">
        <v>744</v>
      </c>
      <c r="CQ43" s="303" t="s">
        <v>389</v>
      </c>
      <c r="CR43" s="393" t="s">
        <v>389</v>
      </c>
      <c r="CS43" s="393" t="s">
        <v>744</v>
      </c>
      <c r="CT43" s="303" t="s">
        <v>389</v>
      </c>
      <c r="CU43" s="393" t="s">
        <v>389</v>
      </c>
      <c r="CV43" s="303">
        <v>9.5</v>
      </c>
      <c r="CW43" s="303">
        <v>15557.690808000001</v>
      </c>
      <c r="CX43" s="303">
        <v>0</v>
      </c>
      <c r="CY43" s="303">
        <v>216</v>
      </c>
      <c r="CZ43" s="303">
        <v>0</v>
      </c>
      <c r="DA43" s="303">
        <v>0</v>
      </c>
      <c r="DB43" s="303">
        <v>0</v>
      </c>
      <c r="DC43" s="303">
        <v>0</v>
      </c>
      <c r="DD43" s="303">
        <v>0</v>
      </c>
      <c r="DE43" s="303">
        <v>0</v>
      </c>
      <c r="DF43" s="303">
        <v>15341.690808000001</v>
      </c>
      <c r="DG43" s="393">
        <v>0</v>
      </c>
      <c r="DH43" s="303">
        <v>1637.6516640000002</v>
      </c>
      <c r="DI43" s="303">
        <v>1614.9148218947371</v>
      </c>
      <c r="DJ43" s="393">
        <v>1.3883808507682227E-2</v>
      </c>
      <c r="DK43" s="303">
        <v>1</v>
      </c>
      <c r="DL43" s="303">
        <v>1637.6516640000002</v>
      </c>
      <c r="DM43" s="303">
        <v>0</v>
      </c>
      <c r="DN43" s="303">
        <v>16</v>
      </c>
      <c r="DO43" s="303">
        <v>0</v>
      </c>
      <c r="DP43" s="303">
        <v>0</v>
      </c>
      <c r="DQ43" s="303">
        <v>0</v>
      </c>
      <c r="DR43" s="303">
        <v>0</v>
      </c>
      <c r="DS43" s="303">
        <v>0</v>
      </c>
      <c r="DT43" s="303">
        <v>0</v>
      </c>
      <c r="DU43" s="303">
        <v>1621.6516640000002</v>
      </c>
      <c r="DV43" s="393">
        <v>0</v>
      </c>
      <c r="DW43" s="303">
        <v>1637.6516640000002</v>
      </c>
      <c r="DX43" s="303">
        <v>1621.6516640000002</v>
      </c>
      <c r="DY43" s="393">
        <v>9.7700874683689376E-3</v>
      </c>
      <c r="DZ43" s="303">
        <v>10.5</v>
      </c>
      <c r="EA43" s="303">
        <v>17195.342472</v>
      </c>
      <c r="EB43" s="303">
        <v>0</v>
      </c>
      <c r="EC43" s="303">
        <v>232</v>
      </c>
      <c r="ED43" s="303">
        <v>0</v>
      </c>
      <c r="EE43" s="303">
        <v>0</v>
      </c>
      <c r="EF43" s="303">
        <v>0</v>
      </c>
      <c r="EG43" s="303">
        <v>0</v>
      </c>
      <c r="EH43" s="303">
        <v>0</v>
      </c>
      <c r="EI43" s="303">
        <v>0</v>
      </c>
      <c r="EJ43" s="303">
        <v>16963.342472</v>
      </c>
      <c r="EK43" s="393">
        <v>0</v>
      </c>
      <c r="EL43" s="303">
        <v>1637.651664</v>
      </c>
      <c r="EM43" s="303">
        <v>1615.5564259047619</v>
      </c>
      <c r="EN43" s="393">
        <v>1.3492025551557152E-2</v>
      </c>
      <c r="EO43" s="303">
        <v>37</v>
      </c>
      <c r="EP43" s="303">
        <v>60587.111568000008</v>
      </c>
      <c r="EQ43" s="303">
        <v>0</v>
      </c>
      <c r="ER43" s="303">
        <v>928</v>
      </c>
      <c r="ES43" s="303">
        <v>0</v>
      </c>
      <c r="ET43" s="303">
        <v>56</v>
      </c>
      <c r="EU43" s="303">
        <v>0</v>
      </c>
      <c r="EV43" s="303">
        <v>0</v>
      </c>
      <c r="EW43" s="303">
        <v>2694</v>
      </c>
      <c r="EX43" s="303">
        <v>0</v>
      </c>
      <c r="EY43" s="303">
        <v>56909.111568000008</v>
      </c>
      <c r="EZ43" s="303">
        <v>189</v>
      </c>
      <c r="FA43" s="393">
        <v>6</v>
      </c>
      <c r="FB43" s="303">
        <v>1637.4895018378381</v>
      </c>
      <c r="FC43" s="303">
        <v>1538.0840964324327</v>
      </c>
      <c r="FD43" s="303">
        <v>5.1081081081081079</v>
      </c>
      <c r="FE43" s="393">
        <v>6.0705980278858318E-2</v>
      </c>
      <c r="FF43" s="303">
        <v>14.5</v>
      </c>
      <c r="FG43" s="303">
        <v>23745.949128000004</v>
      </c>
      <c r="FH43" s="303">
        <v>0</v>
      </c>
      <c r="FI43" s="303">
        <v>128</v>
      </c>
      <c r="FJ43" s="303">
        <v>0</v>
      </c>
      <c r="FK43" s="303">
        <v>0</v>
      </c>
      <c r="FL43" s="303">
        <v>0</v>
      </c>
      <c r="FM43" s="303">
        <v>196</v>
      </c>
      <c r="FN43" s="303">
        <v>208</v>
      </c>
      <c r="FO43" s="303">
        <v>0</v>
      </c>
      <c r="FP43" s="303">
        <v>23213.949128000004</v>
      </c>
      <c r="FQ43" s="303">
        <v>0</v>
      </c>
      <c r="FR43" s="393">
        <v>0</v>
      </c>
      <c r="FS43" s="303">
        <v>1637.6516640000002</v>
      </c>
      <c r="FT43" s="303">
        <v>1600.9620088275865</v>
      </c>
      <c r="FU43" s="303">
        <v>0</v>
      </c>
      <c r="FV43" s="393">
        <v>2.2403821263673684E-2</v>
      </c>
      <c r="FW43" s="303">
        <v>51.5</v>
      </c>
      <c r="FX43" s="303">
        <v>84333.060696000015</v>
      </c>
      <c r="FY43" s="303">
        <v>0</v>
      </c>
      <c r="FZ43" s="303">
        <v>1056</v>
      </c>
      <c r="GA43" s="303">
        <v>0</v>
      </c>
      <c r="GB43" s="303">
        <v>56</v>
      </c>
      <c r="GC43" s="303">
        <v>0</v>
      </c>
      <c r="GD43" s="303">
        <v>196</v>
      </c>
      <c r="GE43" s="303">
        <v>2902</v>
      </c>
      <c r="GF43" s="303">
        <v>0</v>
      </c>
      <c r="GG43" s="303">
        <v>80123.060696000015</v>
      </c>
      <c r="GH43" s="303">
        <v>189</v>
      </c>
      <c r="GI43" s="393">
        <v>6</v>
      </c>
      <c r="GJ43" s="303">
        <v>1637.5351591456313</v>
      </c>
      <c r="GK43" s="303">
        <v>1555.7875863300974</v>
      </c>
      <c r="GL43" s="303">
        <v>3.6699029126213594</v>
      </c>
      <c r="GM43" s="393">
        <v>4.9921110004248703E-2</v>
      </c>
      <c r="GN43" s="303">
        <v>180.5</v>
      </c>
      <c r="GO43" s="303">
        <v>297312.022</v>
      </c>
      <c r="GP43" s="303">
        <v>1184</v>
      </c>
      <c r="GQ43" s="303">
        <v>12432</v>
      </c>
      <c r="GR43" s="303">
        <v>0</v>
      </c>
      <c r="GS43" s="303">
        <v>40</v>
      </c>
      <c r="GT43" s="303">
        <v>288</v>
      </c>
      <c r="GU43" s="303">
        <v>104</v>
      </c>
      <c r="GV43" s="303">
        <v>8226</v>
      </c>
      <c r="GW43" s="303">
        <v>0</v>
      </c>
      <c r="GX43" s="303">
        <v>275038.022</v>
      </c>
      <c r="GY43" s="303">
        <v>44950.86</v>
      </c>
      <c r="GZ43" s="393">
        <v>2066</v>
      </c>
      <c r="HA43" s="303">
        <v>1647.1580166204988</v>
      </c>
      <c r="HB43" s="303">
        <v>1523.7563545706373</v>
      </c>
      <c r="HC43" s="303">
        <v>249.03523545706372</v>
      </c>
      <c r="HD43" s="393">
        <v>7.4917925787743589E-2</v>
      </c>
      <c r="HE43" s="303" t="s">
        <v>744</v>
      </c>
      <c r="HF43" s="303" t="s">
        <v>744</v>
      </c>
      <c r="HG43" s="303" t="s">
        <v>744</v>
      </c>
      <c r="HH43" s="303" t="s">
        <v>744</v>
      </c>
      <c r="HI43" s="303" t="s">
        <v>744</v>
      </c>
      <c r="HJ43" s="303" t="s">
        <v>744</v>
      </c>
      <c r="HK43" s="303" t="s">
        <v>744</v>
      </c>
      <c r="HL43" s="303" t="s">
        <v>744</v>
      </c>
      <c r="HM43" s="303" t="s">
        <v>744</v>
      </c>
      <c r="HN43" s="303" t="s">
        <v>744</v>
      </c>
      <c r="HO43" s="303" t="s">
        <v>744</v>
      </c>
      <c r="HP43" s="303" t="s">
        <v>744</v>
      </c>
      <c r="HQ43" s="393" t="s">
        <v>744</v>
      </c>
      <c r="HR43" s="303" t="s">
        <v>744</v>
      </c>
      <c r="HS43" s="303" t="s">
        <v>744</v>
      </c>
      <c r="HT43" s="303" t="s">
        <v>744</v>
      </c>
      <c r="HU43" s="393" t="s">
        <v>744</v>
      </c>
      <c r="HV43" s="303">
        <v>180.5</v>
      </c>
      <c r="HW43" s="303">
        <v>297312.022</v>
      </c>
      <c r="HX43" s="303">
        <v>1184</v>
      </c>
      <c r="HY43" s="303">
        <v>12432</v>
      </c>
      <c r="HZ43" s="303">
        <v>0</v>
      </c>
      <c r="IA43" s="303">
        <v>40</v>
      </c>
      <c r="IB43" s="303">
        <v>288</v>
      </c>
      <c r="IC43" s="303">
        <v>104</v>
      </c>
      <c r="ID43" s="303">
        <v>8226</v>
      </c>
      <c r="IE43" s="303">
        <v>0</v>
      </c>
      <c r="IF43" s="303">
        <v>275038.022</v>
      </c>
      <c r="IG43" s="303">
        <v>44950.86</v>
      </c>
      <c r="IH43" s="393">
        <v>2066</v>
      </c>
      <c r="II43" s="303">
        <v>1647.1580166204985</v>
      </c>
      <c r="IJ43" s="303">
        <v>1523.7563545706371</v>
      </c>
      <c r="IK43" s="303">
        <v>249.03523545706372</v>
      </c>
      <c r="IL43" s="393">
        <v>7.4917925787743589E-2</v>
      </c>
      <c r="IM43" s="303"/>
      <c r="IN43" s="303">
        <v>1645.1842483524229</v>
      </c>
      <c r="IO43" s="303">
        <v>1529.9067153127753</v>
      </c>
      <c r="IP43" s="393">
        <v>7.0069679523793615E-2</v>
      </c>
      <c r="IQ43" s="303">
        <v>1637.6516640000002</v>
      </c>
      <c r="IR43" s="303">
        <v>1602.2968252903229</v>
      </c>
      <c r="IS43" s="393">
        <v>2.1588741663976507E-2</v>
      </c>
      <c r="IT43" s="303">
        <v>1644.7027841979382</v>
      </c>
      <c r="IU43" s="303">
        <v>1534.5337120329896</v>
      </c>
      <c r="IV43" s="393">
        <v>6.6984182931674185E-2</v>
      </c>
      <c r="IW43" s="735"/>
      <c r="IX43" s="303"/>
      <c r="IY43" s="396" t="s">
        <v>437</v>
      </c>
      <c r="IZ43" s="396" t="s">
        <v>431</v>
      </c>
      <c r="JA43" s="396" t="s">
        <v>350</v>
      </c>
      <c r="JB43" s="396">
        <v>332</v>
      </c>
      <c r="JC43" s="396" t="s">
        <v>13</v>
      </c>
      <c r="JD43" s="396" t="s">
        <v>232</v>
      </c>
      <c r="JE43" s="396" t="s">
        <v>9</v>
      </c>
      <c r="JF43" s="396" t="s">
        <v>232</v>
      </c>
      <c r="JG43" s="396" t="s">
        <v>358</v>
      </c>
    </row>
    <row r="44" spans="1:267" customFormat="1">
      <c r="A44">
        <v>51</v>
      </c>
      <c r="B44">
        <v>1</v>
      </c>
      <c r="F44">
        <v>700</v>
      </c>
      <c r="G44">
        <v>42</v>
      </c>
      <c r="H44">
        <v>1</v>
      </c>
      <c r="I44">
        <v>0</v>
      </c>
      <c r="J44">
        <v>1</v>
      </c>
      <c r="K44">
        <v>0</v>
      </c>
      <c r="L44" t="s">
        <v>430</v>
      </c>
      <c r="M44">
        <v>0</v>
      </c>
      <c r="N44">
        <v>24.457999999999998</v>
      </c>
      <c r="O44">
        <v>24.457999999999998</v>
      </c>
      <c r="P44">
        <v>40</v>
      </c>
      <c r="Q44">
        <v>40</v>
      </c>
      <c r="R44">
        <v>50</v>
      </c>
      <c r="S44">
        <v>50</v>
      </c>
      <c r="T44" t="s">
        <v>745</v>
      </c>
      <c r="U44">
        <v>0</v>
      </c>
      <c r="V44">
        <v>0</v>
      </c>
      <c r="W44">
        <v>1</v>
      </c>
      <c r="X44">
        <v>0</v>
      </c>
      <c r="Y44">
        <v>9</v>
      </c>
      <c r="Z44">
        <v>0</v>
      </c>
      <c r="AA44">
        <v>0</v>
      </c>
      <c r="AB44">
        <v>0</v>
      </c>
      <c r="AC44">
        <v>0</v>
      </c>
      <c r="AD44">
        <v>0</v>
      </c>
      <c r="AE44">
        <v>0</v>
      </c>
      <c r="AF44">
        <v>0</v>
      </c>
      <c r="AG44">
        <v>0</v>
      </c>
      <c r="AH44">
        <v>0</v>
      </c>
      <c r="AI44">
        <v>24</v>
      </c>
      <c r="AJ44">
        <v>0</v>
      </c>
      <c r="AK44">
        <v>624</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99</v>
      </c>
      <c r="BH44">
        <v>0</v>
      </c>
      <c r="BI44">
        <v>377</v>
      </c>
      <c r="BJ44">
        <v>0</v>
      </c>
      <c r="BK44">
        <v>0</v>
      </c>
      <c r="BL44">
        <v>0</v>
      </c>
      <c r="BM44">
        <v>0</v>
      </c>
      <c r="BN44">
        <v>0</v>
      </c>
      <c r="BO44">
        <v>0</v>
      </c>
      <c r="BP44">
        <v>0</v>
      </c>
      <c r="BQ44">
        <v>0</v>
      </c>
      <c r="BR44">
        <v>0</v>
      </c>
      <c r="BS44">
        <v>0</v>
      </c>
      <c r="BT44">
        <v>0</v>
      </c>
      <c r="BU44">
        <v>0</v>
      </c>
      <c r="BV44">
        <v>0</v>
      </c>
      <c r="BW44">
        <v>0</v>
      </c>
      <c r="BX44">
        <v>0</v>
      </c>
      <c r="BY44">
        <v>0</v>
      </c>
      <c r="BZ44">
        <v>0</v>
      </c>
      <c r="CA44">
        <v>685</v>
      </c>
      <c r="CB44">
        <v>0</v>
      </c>
      <c r="CC44">
        <v>8</v>
      </c>
      <c r="CD44">
        <v>0</v>
      </c>
      <c r="CE44">
        <v>56</v>
      </c>
      <c r="CF44">
        <v>0</v>
      </c>
      <c r="CG44" s="439"/>
      <c r="CH44" s="303">
        <v>24.457999999999998</v>
      </c>
      <c r="CI44" s="393">
        <v>24.457999999999998</v>
      </c>
      <c r="CJ44" s="303">
        <v>40</v>
      </c>
      <c r="CK44" s="393">
        <v>40</v>
      </c>
      <c r="CL44" s="303">
        <v>50</v>
      </c>
      <c r="CM44" s="393">
        <v>50</v>
      </c>
      <c r="CN44" s="303"/>
      <c r="CO44" s="303"/>
      <c r="CP44" s="393" t="s">
        <v>744</v>
      </c>
      <c r="CQ44" s="303" t="s">
        <v>389</v>
      </c>
      <c r="CR44" s="393" t="s">
        <v>389</v>
      </c>
      <c r="CS44" s="393" t="s">
        <v>744</v>
      </c>
      <c r="CT44" s="303" t="s">
        <v>389</v>
      </c>
      <c r="CU44" s="393" t="s">
        <v>389</v>
      </c>
      <c r="CV44" s="303" t="s">
        <v>744</v>
      </c>
      <c r="CW44" s="303" t="s">
        <v>744</v>
      </c>
      <c r="CX44" s="303" t="s">
        <v>744</v>
      </c>
      <c r="CY44" s="303" t="s">
        <v>744</v>
      </c>
      <c r="CZ44" s="303" t="s">
        <v>744</v>
      </c>
      <c r="DA44" s="303" t="s">
        <v>744</v>
      </c>
      <c r="DB44" s="303" t="s">
        <v>744</v>
      </c>
      <c r="DC44" s="303" t="s">
        <v>744</v>
      </c>
      <c r="DD44" s="303" t="s">
        <v>744</v>
      </c>
      <c r="DE44" s="303" t="s">
        <v>744</v>
      </c>
      <c r="DF44" s="303" t="s">
        <v>744</v>
      </c>
      <c r="DG44" s="393" t="s">
        <v>744</v>
      </c>
      <c r="DH44" s="303" t="s">
        <v>744</v>
      </c>
      <c r="DI44" s="303" t="s">
        <v>744</v>
      </c>
      <c r="DJ44" s="393" t="s">
        <v>744</v>
      </c>
      <c r="DK44" s="303" t="s">
        <v>744</v>
      </c>
      <c r="DL44" s="303" t="s">
        <v>744</v>
      </c>
      <c r="DM44" s="303" t="s">
        <v>744</v>
      </c>
      <c r="DN44" s="303" t="s">
        <v>744</v>
      </c>
      <c r="DO44" s="303" t="s">
        <v>744</v>
      </c>
      <c r="DP44" s="303" t="s">
        <v>744</v>
      </c>
      <c r="DQ44" s="303" t="s">
        <v>744</v>
      </c>
      <c r="DR44" s="303" t="s">
        <v>744</v>
      </c>
      <c r="DS44" s="303" t="s">
        <v>744</v>
      </c>
      <c r="DT44" s="303" t="s">
        <v>744</v>
      </c>
      <c r="DU44" s="303" t="s">
        <v>744</v>
      </c>
      <c r="DV44" s="393" t="s">
        <v>744</v>
      </c>
      <c r="DW44" s="303" t="s">
        <v>744</v>
      </c>
      <c r="DX44" s="303" t="s">
        <v>744</v>
      </c>
      <c r="DY44" s="393" t="s">
        <v>744</v>
      </c>
      <c r="DZ44" s="303" t="s">
        <v>744</v>
      </c>
      <c r="EA44" s="303" t="s">
        <v>744</v>
      </c>
      <c r="EB44" s="303" t="s">
        <v>744</v>
      </c>
      <c r="EC44" s="303" t="s">
        <v>744</v>
      </c>
      <c r="ED44" s="303" t="s">
        <v>744</v>
      </c>
      <c r="EE44" s="303" t="s">
        <v>744</v>
      </c>
      <c r="EF44" s="303" t="s">
        <v>744</v>
      </c>
      <c r="EG44" s="303" t="s">
        <v>744</v>
      </c>
      <c r="EH44" s="303" t="s">
        <v>744</v>
      </c>
      <c r="EI44" s="303" t="s">
        <v>744</v>
      </c>
      <c r="EJ44" s="303" t="s">
        <v>744</v>
      </c>
      <c r="EK44" s="393" t="s">
        <v>744</v>
      </c>
      <c r="EL44" s="303" t="s">
        <v>744</v>
      </c>
      <c r="EM44" s="303" t="s">
        <v>744</v>
      </c>
      <c r="EN44" s="393" t="s">
        <v>744</v>
      </c>
      <c r="EO44" s="303">
        <v>1</v>
      </c>
      <c r="EP44" s="303">
        <v>1766.7456666666667</v>
      </c>
      <c r="EQ44" s="303">
        <v>0</v>
      </c>
      <c r="ER44" s="303">
        <v>24</v>
      </c>
      <c r="ES44" s="303">
        <v>0</v>
      </c>
      <c r="ET44" s="303">
        <v>0</v>
      </c>
      <c r="EU44" s="303">
        <v>0</v>
      </c>
      <c r="EV44" s="303">
        <v>99</v>
      </c>
      <c r="EW44" s="303">
        <v>0</v>
      </c>
      <c r="EX44" s="303">
        <v>0</v>
      </c>
      <c r="EY44" s="303">
        <v>1643.7456666666667</v>
      </c>
      <c r="EZ44" s="303">
        <v>8</v>
      </c>
      <c r="FA44" s="393">
        <v>0</v>
      </c>
      <c r="FB44" s="303">
        <v>1766.7456666666667</v>
      </c>
      <c r="FC44" s="303">
        <v>1643.7456666666667</v>
      </c>
      <c r="FD44" s="303">
        <v>8</v>
      </c>
      <c r="FE44" s="393">
        <v>6.9619528334298963E-2</v>
      </c>
      <c r="FF44" s="303" t="s">
        <v>744</v>
      </c>
      <c r="FG44" s="303" t="s">
        <v>744</v>
      </c>
      <c r="FH44" s="303" t="s">
        <v>744</v>
      </c>
      <c r="FI44" s="303" t="s">
        <v>744</v>
      </c>
      <c r="FJ44" s="303" t="s">
        <v>744</v>
      </c>
      <c r="FK44" s="303" t="s">
        <v>744</v>
      </c>
      <c r="FL44" s="303" t="s">
        <v>744</v>
      </c>
      <c r="FM44" s="303" t="s">
        <v>744</v>
      </c>
      <c r="FN44" s="303" t="s">
        <v>744</v>
      </c>
      <c r="FO44" s="303" t="s">
        <v>744</v>
      </c>
      <c r="FP44" s="303" t="s">
        <v>744</v>
      </c>
      <c r="FQ44" s="303" t="s">
        <v>744</v>
      </c>
      <c r="FR44" s="393" t="s">
        <v>744</v>
      </c>
      <c r="FS44" s="303" t="s">
        <v>744</v>
      </c>
      <c r="FT44" s="303" t="s">
        <v>744</v>
      </c>
      <c r="FU44" s="303" t="s">
        <v>744</v>
      </c>
      <c r="FV44" s="393" t="s">
        <v>744</v>
      </c>
      <c r="FW44" s="303">
        <v>1</v>
      </c>
      <c r="FX44" s="303">
        <v>1766.7456666666667</v>
      </c>
      <c r="FY44" s="303">
        <v>0</v>
      </c>
      <c r="FZ44" s="303">
        <v>24</v>
      </c>
      <c r="GA44" s="303">
        <v>0</v>
      </c>
      <c r="GB44" s="303">
        <v>0</v>
      </c>
      <c r="GC44" s="303">
        <v>0</v>
      </c>
      <c r="GD44" s="303">
        <v>99</v>
      </c>
      <c r="GE44" s="303">
        <v>0</v>
      </c>
      <c r="GF44" s="303">
        <v>0</v>
      </c>
      <c r="GG44" s="303">
        <v>1643.7456666666667</v>
      </c>
      <c r="GH44" s="303">
        <v>8</v>
      </c>
      <c r="GI44" s="393">
        <v>0</v>
      </c>
      <c r="GJ44" s="303">
        <v>1766.7456666666667</v>
      </c>
      <c r="GK44" s="303">
        <v>1643.7456666666667</v>
      </c>
      <c r="GL44" s="303">
        <v>8</v>
      </c>
      <c r="GM44" s="393">
        <v>6.9619528334298963E-2</v>
      </c>
      <c r="GN44" s="303">
        <v>9</v>
      </c>
      <c r="GO44" s="303">
        <v>15215.711000000001</v>
      </c>
      <c r="GP44" s="303">
        <v>0</v>
      </c>
      <c r="GQ44" s="303">
        <v>624</v>
      </c>
      <c r="GR44" s="303">
        <v>0</v>
      </c>
      <c r="GS44" s="303">
        <v>0</v>
      </c>
      <c r="GT44" s="303">
        <v>0</v>
      </c>
      <c r="GU44" s="303">
        <v>377</v>
      </c>
      <c r="GV44" s="303">
        <v>0</v>
      </c>
      <c r="GW44" s="303">
        <v>0</v>
      </c>
      <c r="GX44" s="303">
        <v>14214.711000000001</v>
      </c>
      <c r="GY44" s="303">
        <v>56</v>
      </c>
      <c r="GZ44" s="393">
        <v>685</v>
      </c>
      <c r="HA44" s="303">
        <v>1690.6345555555556</v>
      </c>
      <c r="HB44" s="303">
        <v>1579.4123333333334</v>
      </c>
      <c r="HC44" s="303">
        <v>6.2222222222222223</v>
      </c>
      <c r="HD44" s="393">
        <v>6.5787264229716258E-2</v>
      </c>
      <c r="HE44" s="303" t="s">
        <v>744</v>
      </c>
      <c r="HF44" s="303" t="s">
        <v>744</v>
      </c>
      <c r="HG44" s="303" t="s">
        <v>744</v>
      </c>
      <c r="HH44" s="303" t="s">
        <v>744</v>
      </c>
      <c r="HI44" s="303" t="s">
        <v>744</v>
      </c>
      <c r="HJ44" s="303" t="s">
        <v>744</v>
      </c>
      <c r="HK44" s="303" t="s">
        <v>744</v>
      </c>
      <c r="HL44" s="303" t="s">
        <v>744</v>
      </c>
      <c r="HM44" s="303" t="s">
        <v>744</v>
      </c>
      <c r="HN44" s="303" t="s">
        <v>744</v>
      </c>
      <c r="HO44" s="303" t="s">
        <v>744</v>
      </c>
      <c r="HP44" s="303" t="s">
        <v>744</v>
      </c>
      <c r="HQ44" s="393" t="s">
        <v>744</v>
      </c>
      <c r="HR44" s="303" t="s">
        <v>744</v>
      </c>
      <c r="HS44" s="303" t="s">
        <v>744</v>
      </c>
      <c r="HT44" s="303" t="s">
        <v>744</v>
      </c>
      <c r="HU44" s="393" t="s">
        <v>744</v>
      </c>
      <c r="HV44" s="303">
        <v>9</v>
      </c>
      <c r="HW44" s="303">
        <v>15215.711000000001</v>
      </c>
      <c r="HX44" s="303">
        <v>0</v>
      </c>
      <c r="HY44" s="303">
        <v>624</v>
      </c>
      <c r="HZ44" s="303">
        <v>0</v>
      </c>
      <c r="IA44" s="303">
        <v>0</v>
      </c>
      <c r="IB44" s="303">
        <v>0</v>
      </c>
      <c r="IC44" s="303">
        <v>377</v>
      </c>
      <c r="ID44" s="303">
        <v>0</v>
      </c>
      <c r="IE44" s="303">
        <v>0</v>
      </c>
      <c r="IF44" s="303">
        <v>14214.711000000001</v>
      </c>
      <c r="IG44" s="303">
        <v>56</v>
      </c>
      <c r="IH44" s="393">
        <v>685</v>
      </c>
      <c r="II44" s="303">
        <v>1690.6345555555556</v>
      </c>
      <c r="IJ44" s="303">
        <v>1579.4123333333334</v>
      </c>
      <c r="IK44" s="303">
        <v>6.2222222222222223</v>
      </c>
      <c r="IL44" s="393">
        <v>6.5787264229716258E-2</v>
      </c>
      <c r="IM44" s="303"/>
      <c r="IN44" s="303">
        <v>1698.2456666666669</v>
      </c>
      <c r="IO44" s="303">
        <v>1585.8456666666668</v>
      </c>
      <c r="IP44" s="393">
        <v>6.6185948362005753E-2</v>
      </c>
      <c r="IQ44" s="303" t="s">
        <v>744</v>
      </c>
      <c r="IR44" s="303" t="s">
        <v>744</v>
      </c>
      <c r="IS44" s="393" t="s">
        <v>744</v>
      </c>
      <c r="IT44" s="303">
        <v>1698.2456666666669</v>
      </c>
      <c r="IU44" s="303">
        <v>1585.8456666666668</v>
      </c>
      <c r="IV44" s="393">
        <v>6.6185948362005753E-2</v>
      </c>
      <c r="IW44" s="735"/>
      <c r="IX44" s="303"/>
      <c r="IY44" s="396" t="s">
        <v>430</v>
      </c>
      <c r="IZ44" s="396" t="s">
        <v>431</v>
      </c>
      <c r="JA44" s="396" t="s">
        <v>350</v>
      </c>
      <c r="JB44" s="396">
        <v>18</v>
      </c>
      <c r="JC44" s="396" t="s">
        <v>12</v>
      </c>
      <c r="JD44" s="396" t="s">
        <v>232</v>
      </c>
      <c r="JE44" s="396" t="s">
        <v>9</v>
      </c>
      <c r="JF44" s="396" t="s">
        <v>232</v>
      </c>
      <c r="JG44" s="396" t="s">
        <v>358</v>
      </c>
    </row>
    <row r="45" spans="1:267" customFormat="1">
      <c r="A45">
        <v>52</v>
      </c>
      <c r="B45">
        <v>1</v>
      </c>
      <c r="F45">
        <v>700</v>
      </c>
      <c r="G45">
        <v>43</v>
      </c>
      <c r="H45">
        <v>1</v>
      </c>
      <c r="I45">
        <v>0</v>
      </c>
      <c r="J45">
        <v>1</v>
      </c>
      <c r="K45">
        <v>0</v>
      </c>
      <c r="L45" t="s">
        <v>430</v>
      </c>
      <c r="M45">
        <v>0</v>
      </c>
      <c r="N45">
        <v>31.8</v>
      </c>
      <c r="O45">
        <v>0</v>
      </c>
      <c r="P45">
        <v>40</v>
      </c>
      <c r="Q45">
        <v>0</v>
      </c>
      <c r="R45">
        <v>0</v>
      </c>
      <c r="S45">
        <v>0</v>
      </c>
      <c r="T45" t="s">
        <v>745</v>
      </c>
      <c r="U45">
        <v>3</v>
      </c>
      <c r="V45">
        <v>1</v>
      </c>
      <c r="W45">
        <v>22</v>
      </c>
      <c r="X45">
        <v>5.5</v>
      </c>
      <c r="Y45">
        <v>0</v>
      </c>
      <c r="Z45">
        <v>0</v>
      </c>
      <c r="AA45">
        <v>0</v>
      </c>
      <c r="AB45">
        <v>0</v>
      </c>
      <c r="AC45">
        <v>0</v>
      </c>
      <c r="AD45">
        <v>0</v>
      </c>
      <c r="AE45">
        <v>0</v>
      </c>
      <c r="AF45">
        <v>0</v>
      </c>
      <c r="AG45">
        <v>76</v>
      </c>
      <c r="AH45">
        <v>0</v>
      </c>
      <c r="AI45">
        <v>1459</v>
      </c>
      <c r="AJ45">
        <v>229</v>
      </c>
      <c r="AK45">
        <v>0</v>
      </c>
      <c r="AL45">
        <v>0</v>
      </c>
      <c r="AM45">
        <v>0</v>
      </c>
      <c r="AN45">
        <v>0</v>
      </c>
      <c r="AO45">
        <v>0</v>
      </c>
      <c r="AP45">
        <v>0</v>
      </c>
      <c r="AQ45">
        <v>0</v>
      </c>
      <c r="AR45">
        <v>0</v>
      </c>
      <c r="AS45">
        <v>0</v>
      </c>
      <c r="AT45">
        <v>0</v>
      </c>
      <c r="AU45">
        <v>0</v>
      </c>
      <c r="AV45">
        <v>0</v>
      </c>
      <c r="AW45">
        <v>0</v>
      </c>
      <c r="AX45">
        <v>0</v>
      </c>
      <c r="AY45">
        <v>108</v>
      </c>
      <c r="AZ45">
        <v>0</v>
      </c>
      <c r="BA45">
        <v>0</v>
      </c>
      <c r="BB45">
        <v>191</v>
      </c>
      <c r="BC45">
        <v>0</v>
      </c>
      <c r="BD45">
        <v>0</v>
      </c>
      <c r="BE45">
        <v>84</v>
      </c>
      <c r="BF45">
        <v>40</v>
      </c>
      <c r="BG45">
        <v>510.4</v>
      </c>
      <c r="BH45">
        <v>158.5</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1871</v>
      </c>
      <c r="CD45">
        <v>24.5</v>
      </c>
      <c r="CE45">
        <v>0</v>
      </c>
      <c r="CF45">
        <v>0</v>
      </c>
      <c r="CG45" s="439"/>
      <c r="CH45" s="303">
        <v>31.8</v>
      </c>
      <c r="CI45" s="393" t="s">
        <v>744</v>
      </c>
      <c r="CJ45" s="303">
        <v>40</v>
      </c>
      <c r="CK45" s="393" t="s">
        <v>744</v>
      </c>
      <c r="CL45" s="303">
        <v>0</v>
      </c>
      <c r="CM45" s="393" t="s">
        <v>744</v>
      </c>
      <c r="CN45" s="303"/>
      <c r="CO45" s="303"/>
      <c r="CP45" s="393" t="s">
        <v>744</v>
      </c>
      <c r="CQ45" s="303" t="s">
        <v>744</v>
      </c>
      <c r="CR45" s="393" t="s">
        <v>389</v>
      </c>
      <c r="CS45" s="393" t="s">
        <v>744</v>
      </c>
      <c r="CT45" s="303" t="s">
        <v>744</v>
      </c>
      <c r="CU45" s="393" t="s">
        <v>389</v>
      </c>
      <c r="CV45" s="303">
        <v>3</v>
      </c>
      <c r="CW45" s="303">
        <v>5236.7999999999993</v>
      </c>
      <c r="CX45" s="303">
        <v>0</v>
      </c>
      <c r="CY45" s="303">
        <v>76</v>
      </c>
      <c r="CZ45" s="303">
        <v>0</v>
      </c>
      <c r="DA45" s="303">
        <v>0</v>
      </c>
      <c r="DB45" s="303">
        <v>108</v>
      </c>
      <c r="DC45" s="303">
        <v>84</v>
      </c>
      <c r="DD45" s="303">
        <v>0</v>
      </c>
      <c r="DE45" s="303">
        <v>0</v>
      </c>
      <c r="DF45" s="303">
        <v>4968.7999999999993</v>
      </c>
      <c r="DG45" s="393">
        <v>0</v>
      </c>
      <c r="DH45" s="303">
        <v>1745.6</v>
      </c>
      <c r="DI45" s="303">
        <v>1656.2666666666667</v>
      </c>
      <c r="DJ45" s="393">
        <v>5.1176290864650142E-2</v>
      </c>
      <c r="DK45" s="303">
        <v>1</v>
      </c>
      <c r="DL45" s="303">
        <v>1745.6</v>
      </c>
      <c r="DM45" s="303">
        <v>0</v>
      </c>
      <c r="DN45" s="303">
        <v>0</v>
      </c>
      <c r="DO45" s="303">
        <v>0</v>
      </c>
      <c r="DP45" s="303">
        <v>0</v>
      </c>
      <c r="DQ45" s="303">
        <v>0</v>
      </c>
      <c r="DR45" s="303">
        <v>40</v>
      </c>
      <c r="DS45" s="303">
        <v>0</v>
      </c>
      <c r="DT45" s="303">
        <v>0</v>
      </c>
      <c r="DU45" s="303">
        <v>1705.6</v>
      </c>
      <c r="DV45" s="393">
        <v>0</v>
      </c>
      <c r="DW45" s="303">
        <v>1745.6</v>
      </c>
      <c r="DX45" s="303">
        <v>1705.6</v>
      </c>
      <c r="DY45" s="393">
        <v>2.2914757103574712E-2</v>
      </c>
      <c r="DZ45" s="303">
        <v>4</v>
      </c>
      <c r="EA45" s="303">
        <v>6982.4</v>
      </c>
      <c r="EB45" s="303">
        <v>0</v>
      </c>
      <c r="EC45" s="303">
        <v>76</v>
      </c>
      <c r="ED45" s="303">
        <v>0</v>
      </c>
      <c r="EE45" s="303">
        <v>0</v>
      </c>
      <c r="EF45" s="303">
        <v>108</v>
      </c>
      <c r="EG45" s="303">
        <v>124</v>
      </c>
      <c r="EH45" s="303">
        <v>0</v>
      </c>
      <c r="EI45" s="303">
        <v>0</v>
      </c>
      <c r="EJ45" s="303">
        <v>6674.4</v>
      </c>
      <c r="EK45" s="393">
        <v>0</v>
      </c>
      <c r="EL45" s="303">
        <v>1745.6</v>
      </c>
      <c r="EM45" s="303">
        <v>1668.6</v>
      </c>
      <c r="EN45" s="393">
        <v>4.4110907424381285E-2</v>
      </c>
      <c r="EO45" s="303">
        <v>22</v>
      </c>
      <c r="EP45" s="303">
        <v>38403.199999999997</v>
      </c>
      <c r="EQ45" s="303">
        <v>0</v>
      </c>
      <c r="ER45" s="303">
        <v>1459</v>
      </c>
      <c r="ES45" s="303">
        <v>0</v>
      </c>
      <c r="ET45" s="303">
        <v>0</v>
      </c>
      <c r="EU45" s="303">
        <v>0</v>
      </c>
      <c r="EV45" s="303">
        <v>510.4</v>
      </c>
      <c r="EW45" s="303">
        <v>0</v>
      </c>
      <c r="EX45" s="303">
        <v>0</v>
      </c>
      <c r="EY45" s="303">
        <v>36433.799999999996</v>
      </c>
      <c r="EZ45" s="303">
        <v>1871</v>
      </c>
      <c r="FA45" s="393">
        <v>0</v>
      </c>
      <c r="FB45" s="303">
        <v>1745.6</v>
      </c>
      <c r="FC45" s="303">
        <v>1656.0818181818181</v>
      </c>
      <c r="FD45" s="303">
        <v>85.045454545454547</v>
      </c>
      <c r="FE45" s="393">
        <v>5.1282184817931786E-2</v>
      </c>
      <c r="FF45" s="303">
        <v>5.5</v>
      </c>
      <c r="FG45" s="303">
        <v>9600.7999999999993</v>
      </c>
      <c r="FH45" s="303">
        <v>0</v>
      </c>
      <c r="FI45" s="303">
        <v>229</v>
      </c>
      <c r="FJ45" s="303">
        <v>0</v>
      </c>
      <c r="FK45" s="303">
        <v>0</v>
      </c>
      <c r="FL45" s="303">
        <v>191</v>
      </c>
      <c r="FM45" s="303">
        <v>158.5</v>
      </c>
      <c r="FN45" s="303">
        <v>0</v>
      </c>
      <c r="FO45" s="303">
        <v>0</v>
      </c>
      <c r="FP45" s="303">
        <v>9022.2999999999993</v>
      </c>
      <c r="FQ45" s="303">
        <v>24.5</v>
      </c>
      <c r="FR45" s="393">
        <v>0</v>
      </c>
      <c r="FS45" s="303">
        <v>1745.6</v>
      </c>
      <c r="FT45" s="303">
        <v>1640.4181818181817</v>
      </c>
      <c r="FU45" s="303">
        <v>4.4545454545454541</v>
      </c>
      <c r="FV45" s="393">
        <v>6.0255395383718047E-2</v>
      </c>
      <c r="FW45" s="303">
        <v>27.5</v>
      </c>
      <c r="FX45" s="303">
        <v>48004</v>
      </c>
      <c r="FY45" s="303">
        <v>0</v>
      </c>
      <c r="FZ45" s="303">
        <v>1688</v>
      </c>
      <c r="GA45" s="303">
        <v>0</v>
      </c>
      <c r="GB45" s="303">
        <v>0</v>
      </c>
      <c r="GC45" s="303">
        <v>191</v>
      </c>
      <c r="GD45" s="303">
        <v>668.9</v>
      </c>
      <c r="GE45" s="303">
        <v>0</v>
      </c>
      <c r="GF45" s="303">
        <v>0</v>
      </c>
      <c r="GG45" s="303">
        <v>45456.099999999991</v>
      </c>
      <c r="GH45" s="303">
        <v>1895.5</v>
      </c>
      <c r="GI45" s="393">
        <v>0</v>
      </c>
      <c r="GJ45" s="303">
        <v>1745.6</v>
      </c>
      <c r="GK45" s="303">
        <v>1652.9490909090905</v>
      </c>
      <c r="GL45" s="303">
        <v>68.927272727272722</v>
      </c>
      <c r="GM45" s="393">
        <v>5.3076826931089283E-2</v>
      </c>
      <c r="GN45" s="303" t="s">
        <v>744</v>
      </c>
      <c r="GO45" s="303" t="s">
        <v>744</v>
      </c>
      <c r="GP45" s="303" t="s">
        <v>744</v>
      </c>
      <c r="GQ45" s="303" t="s">
        <v>744</v>
      </c>
      <c r="GR45" s="303" t="s">
        <v>744</v>
      </c>
      <c r="GS45" s="303" t="s">
        <v>744</v>
      </c>
      <c r="GT45" s="303" t="s">
        <v>744</v>
      </c>
      <c r="GU45" s="303" t="s">
        <v>744</v>
      </c>
      <c r="GV45" s="303" t="s">
        <v>744</v>
      </c>
      <c r="GW45" s="303" t="s">
        <v>744</v>
      </c>
      <c r="GX45" s="303" t="s">
        <v>744</v>
      </c>
      <c r="GY45" s="303" t="s">
        <v>744</v>
      </c>
      <c r="GZ45" s="393" t="s">
        <v>744</v>
      </c>
      <c r="HA45" s="303" t="s">
        <v>744</v>
      </c>
      <c r="HB45" s="303" t="s">
        <v>744</v>
      </c>
      <c r="HC45" s="303" t="s">
        <v>744</v>
      </c>
      <c r="HD45" s="393" t="s">
        <v>744</v>
      </c>
      <c r="HE45" s="303" t="s">
        <v>744</v>
      </c>
      <c r="HF45" s="303" t="s">
        <v>744</v>
      </c>
      <c r="HG45" s="303" t="s">
        <v>744</v>
      </c>
      <c r="HH45" s="303" t="s">
        <v>744</v>
      </c>
      <c r="HI45" s="303" t="s">
        <v>744</v>
      </c>
      <c r="HJ45" s="303" t="s">
        <v>744</v>
      </c>
      <c r="HK45" s="303" t="s">
        <v>744</v>
      </c>
      <c r="HL45" s="303" t="s">
        <v>744</v>
      </c>
      <c r="HM45" s="303" t="s">
        <v>744</v>
      </c>
      <c r="HN45" s="303" t="s">
        <v>744</v>
      </c>
      <c r="HO45" s="303" t="s">
        <v>744</v>
      </c>
      <c r="HP45" s="303" t="s">
        <v>744</v>
      </c>
      <c r="HQ45" s="393" t="s">
        <v>744</v>
      </c>
      <c r="HR45" s="303" t="s">
        <v>744</v>
      </c>
      <c r="HS45" s="303" t="s">
        <v>744</v>
      </c>
      <c r="HT45" s="303" t="s">
        <v>744</v>
      </c>
      <c r="HU45" s="393" t="s">
        <v>744</v>
      </c>
      <c r="HV45" s="303" t="s">
        <v>744</v>
      </c>
      <c r="HW45" s="303" t="s">
        <v>744</v>
      </c>
      <c r="HX45" s="303" t="s">
        <v>744</v>
      </c>
      <c r="HY45" s="303" t="s">
        <v>744</v>
      </c>
      <c r="HZ45" s="303" t="s">
        <v>744</v>
      </c>
      <c r="IA45" s="303" t="s">
        <v>744</v>
      </c>
      <c r="IB45" s="303" t="s">
        <v>744</v>
      </c>
      <c r="IC45" s="303" t="s">
        <v>744</v>
      </c>
      <c r="ID45" s="303" t="s">
        <v>744</v>
      </c>
      <c r="IE45" s="303" t="s">
        <v>744</v>
      </c>
      <c r="IF45" s="303" t="s">
        <v>744</v>
      </c>
      <c r="IG45" s="303" t="s">
        <v>744</v>
      </c>
      <c r="IH45" s="393" t="s">
        <v>744</v>
      </c>
      <c r="II45" s="303" t="s">
        <v>744</v>
      </c>
      <c r="IJ45" s="303" t="s">
        <v>744</v>
      </c>
      <c r="IK45" s="303" t="s">
        <v>744</v>
      </c>
      <c r="IL45" s="393" t="s">
        <v>744</v>
      </c>
      <c r="IM45" s="303"/>
      <c r="IN45" s="303">
        <v>1745.6</v>
      </c>
      <c r="IO45" s="303">
        <v>1656.1039999999996</v>
      </c>
      <c r="IP45" s="393">
        <v>5.1269477543538278E-2</v>
      </c>
      <c r="IQ45" s="303">
        <v>1745.6</v>
      </c>
      <c r="IR45" s="303">
        <v>1650.4461538461537</v>
      </c>
      <c r="IS45" s="393">
        <v>5.4510681802157568E-2</v>
      </c>
      <c r="IT45" s="303">
        <v>1745.6</v>
      </c>
      <c r="IU45" s="303">
        <v>1654.9365079365075</v>
      </c>
      <c r="IV45" s="393">
        <v>5.1938297469920069E-2</v>
      </c>
      <c r="IW45" s="735"/>
      <c r="IX45" s="303"/>
      <c r="IY45" s="396" t="s">
        <v>430</v>
      </c>
      <c r="IZ45" s="396" t="s">
        <v>431</v>
      </c>
      <c r="JA45" s="396" t="s">
        <v>350</v>
      </c>
      <c r="JB45" s="396">
        <v>43</v>
      </c>
      <c r="JC45" s="396" t="s">
        <v>12</v>
      </c>
      <c r="JD45" s="396" t="s">
        <v>232</v>
      </c>
      <c r="JE45" s="396" t="s">
        <v>9</v>
      </c>
      <c r="JF45" s="396" t="s">
        <v>232</v>
      </c>
      <c r="JG45" s="396" t="s">
        <v>358</v>
      </c>
    </row>
    <row r="46" spans="1:267" customFormat="1">
      <c r="A46">
        <v>53</v>
      </c>
      <c r="B46">
        <v>1</v>
      </c>
      <c r="F46">
        <v>700</v>
      </c>
      <c r="G46">
        <v>42</v>
      </c>
      <c r="H46">
        <v>1</v>
      </c>
      <c r="I46">
        <v>0</v>
      </c>
      <c r="J46">
        <v>1</v>
      </c>
      <c r="K46">
        <v>0</v>
      </c>
      <c r="L46" t="s">
        <v>442</v>
      </c>
      <c r="M46">
        <v>0</v>
      </c>
      <c r="N46">
        <v>23</v>
      </c>
      <c r="O46">
        <v>22</v>
      </c>
      <c r="P46">
        <v>40</v>
      </c>
      <c r="Q46">
        <v>40</v>
      </c>
      <c r="R46">
        <v>0</v>
      </c>
      <c r="S46">
        <v>0</v>
      </c>
      <c r="T46" t="s">
        <v>745</v>
      </c>
      <c r="U46">
        <v>0</v>
      </c>
      <c r="V46">
        <v>0</v>
      </c>
      <c r="W46">
        <v>0</v>
      </c>
      <c r="X46">
        <v>1</v>
      </c>
      <c r="Y46">
        <v>6.5</v>
      </c>
      <c r="Z46">
        <v>0</v>
      </c>
      <c r="AA46">
        <v>0</v>
      </c>
      <c r="AB46">
        <v>0</v>
      </c>
      <c r="AC46">
        <v>0</v>
      </c>
      <c r="AD46">
        <v>0</v>
      </c>
      <c r="AE46">
        <v>0</v>
      </c>
      <c r="AF46">
        <v>0</v>
      </c>
      <c r="AG46">
        <v>0</v>
      </c>
      <c r="AH46">
        <v>0</v>
      </c>
      <c r="AI46">
        <v>0</v>
      </c>
      <c r="AJ46">
        <v>0</v>
      </c>
      <c r="AK46">
        <v>1248</v>
      </c>
      <c r="AL46">
        <v>0</v>
      </c>
      <c r="AM46">
        <v>0</v>
      </c>
      <c r="AN46">
        <v>0</v>
      </c>
      <c r="AO46">
        <v>0</v>
      </c>
      <c r="AP46">
        <v>0</v>
      </c>
      <c r="AQ46">
        <v>0</v>
      </c>
      <c r="AR46">
        <v>0</v>
      </c>
      <c r="AS46">
        <v>0</v>
      </c>
      <c r="AT46">
        <v>0</v>
      </c>
      <c r="AU46">
        <v>0</v>
      </c>
      <c r="AV46">
        <v>0</v>
      </c>
      <c r="AW46">
        <v>0</v>
      </c>
      <c r="AX46">
        <v>0</v>
      </c>
      <c r="AY46">
        <v>0</v>
      </c>
      <c r="AZ46">
        <v>0</v>
      </c>
      <c r="BA46">
        <v>0</v>
      </c>
      <c r="BB46">
        <v>0</v>
      </c>
      <c r="BC46">
        <v>106</v>
      </c>
      <c r="BD46">
        <v>0</v>
      </c>
      <c r="BE46">
        <v>0</v>
      </c>
      <c r="BF46">
        <v>0</v>
      </c>
      <c r="BG46">
        <v>0</v>
      </c>
      <c r="BH46">
        <v>29.5</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s="439"/>
      <c r="CH46" s="303">
        <v>23</v>
      </c>
      <c r="CI46" s="393">
        <v>22</v>
      </c>
      <c r="CJ46" s="303">
        <v>40</v>
      </c>
      <c r="CK46" s="393">
        <v>40</v>
      </c>
      <c r="CL46" s="303">
        <v>0</v>
      </c>
      <c r="CM46" s="393">
        <v>0</v>
      </c>
      <c r="CN46" s="303"/>
      <c r="CO46" s="303"/>
      <c r="CP46" s="393" t="s">
        <v>744</v>
      </c>
      <c r="CQ46" s="303" t="s">
        <v>744</v>
      </c>
      <c r="CR46" s="393" t="s">
        <v>744</v>
      </c>
      <c r="CS46" s="393" t="s">
        <v>744</v>
      </c>
      <c r="CT46" s="303" t="s">
        <v>744</v>
      </c>
      <c r="CU46" s="393" t="s">
        <v>744</v>
      </c>
      <c r="CV46" s="303" t="s">
        <v>744</v>
      </c>
      <c r="CW46" s="303" t="s">
        <v>744</v>
      </c>
      <c r="CX46" s="303" t="s">
        <v>744</v>
      </c>
      <c r="CY46" s="303" t="s">
        <v>744</v>
      </c>
      <c r="CZ46" s="303" t="s">
        <v>744</v>
      </c>
      <c r="DA46" s="303" t="s">
        <v>744</v>
      </c>
      <c r="DB46" s="303" t="s">
        <v>744</v>
      </c>
      <c r="DC46" s="303" t="s">
        <v>744</v>
      </c>
      <c r="DD46" s="303" t="s">
        <v>744</v>
      </c>
      <c r="DE46" s="303" t="s">
        <v>744</v>
      </c>
      <c r="DF46" s="303" t="s">
        <v>744</v>
      </c>
      <c r="DG46" s="393" t="s">
        <v>744</v>
      </c>
      <c r="DH46" s="303" t="s">
        <v>744</v>
      </c>
      <c r="DI46" s="303" t="s">
        <v>744</v>
      </c>
      <c r="DJ46" s="393" t="s">
        <v>744</v>
      </c>
      <c r="DK46" s="303" t="s">
        <v>744</v>
      </c>
      <c r="DL46" s="303" t="s">
        <v>744</v>
      </c>
      <c r="DM46" s="303" t="s">
        <v>744</v>
      </c>
      <c r="DN46" s="303" t="s">
        <v>744</v>
      </c>
      <c r="DO46" s="303" t="s">
        <v>744</v>
      </c>
      <c r="DP46" s="303" t="s">
        <v>744</v>
      </c>
      <c r="DQ46" s="303" t="s">
        <v>744</v>
      </c>
      <c r="DR46" s="303" t="s">
        <v>744</v>
      </c>
      <c r="DS46" s="303" t="s">
        <v>744</v>
      </c>
      <c r="DT46" s="303" t="s">
        <v>744</v>
      </c>
      <c r="DU46" s="303" t="s">
        <v>744</v>
      </c>
      <c r="DV46" s="393" t="s">
        <v>744</v>
      </c>
      <c r="DW46" s="303" t="s">
        <v>744</v>
      </c>
      <c r="DX46" s="303" t="s">
        <v>744</v>
      </c>
      <c r="DY46" s="393" t="s">
        <v>744</v>
      </c>
      <c r="DZ46" s="303" t="s">
        <v>744</v>
      </c>
      <c r="EA46" s="303" t="s">
        <v>744</v>
      </c>
      <c r="EB46" s="303" t="s">
        <v>744</v>
      </c>
      <c r="EC46" s="303" t="s">
        <v>744</v>
      </c>
      <c r="ED46" s="303" t="s">
        <v>744</v>
      </c>
      <c r="EE46" s="303" t="s">
        <v>744</v>
      </c>
      <c r="EF46" s="303" t="s">
        <v>744</v>
      </c>
      <c r="EG46" s="303" t="s">
        <v>744</v>
      </c>
      <c r="EH46" s="303" t="s">
        <v>744</v>
      </c>
      <c r="EI46" s="303" t="s">
        <v>744</v>
      </c>
      <c r="EJ46" s="303" t="s">
        <v>744</v>
      </c>
      <c r="EK46" s="393" t="s">
        <v>744</v>
      </c>
      <c r="EL46" s="303" t="s">
        <v>744</v>
      </c>
      <c r="EM46" s="303" t="s">
        <v>744</v>
      </c>
      <c r="EN46" s="393" t="s">
        <v>744</v>
      </c>
      <c r="EO46" s="303" t="s">
        <v>744</v>
      </c>
      <c r="EP46" s="303" t="s">
        <v>744</v>
      </c>
      <c r="EQ46" s="303" t="s">
        <v>744</v>
      </c>
      <c r="ER46" s="303" t="s">
        <v>744</v>
      </c>
      <c r="ES46" s="303" t="s">
        <v>744</v>
      </c>
      <c r="ET46" s="303" t="s">
        <v>744</v>
      </c>
      <c r="EU46" s="303" t="s">
        <v>744</v>
      </c>
      <c r="EV46" s="303" t="s">
        <v>744</v>
      </c>
      <c r="EW46" s="303" t="s">
        <v>744</v>
      </c>
      <c r="EX46" s="303" t="s">
        <v>744</v>
      </c>
      <c r="EY46" s="303" t="s">
        <v>744</v>
      </c>
      <c r="EZ46" s="303" t="s">
        <v>744</v>
      </c>
      <c r="FA46" s="393" t="s">
        <v>744</v>
      </c>
      <c r="FB46" s="303" t="s">
        <v>744</v>
      </c>
      <c r="FC46" s="303" t="s">
        <v>744</v>
      </c>
      <c r="FD46" s="303" t="s">
        <v>744</v>
      </c>
      <c r="FE46" s="393" t="s">
        <v>744</v>
      </c>
      <c r="FF46" s="303">
        <v>1</v>
      </c>
      <c r="FG46" s="303">
        <v>1816</v>
      </c>
      <c r="FH46" s="303">
        <v>0</v>
      </c>
      <c r="FI46" s="303">
        <v>0</v>
      </c>
      <c r="FJ46" s="303">
        <v>0</v>
      </c>
      <c r="FK46" s="303">
        <v>0</v>
      </c>
      <c r="FL46" s="303">
        <v>0</v>
      </c>
      <c r="FM46" s="303">
        <v>29.5</v>
      </c>
      <c r="FN46" s="303">
        <v>0</v>
      </c>
      <c r="FO46" s="303">
        <v>0</v>
      </c>
      <c r="FP46" s="303">
        <v>1786.5</v>
      </c>
      <c r="FQ46" s="303">
        <v>0</v>
      </c>
      <c r="FR46" s="393">
        <v>0</v>
      </c>
      <c r="FS46" s="303">
        <v>1816</v>
      </c>
      <c r="FT46" s="303">
        <v>1786.5</v>
      </c>
      <c r="FU46" s="303">
        <v>0</v>
      </c>
      <c r="FV46" s="393">
        <v>1.6244493392070458E-2</v>
      </c>
      <c r="FW46" s="303">
        <v>1</v>
      </c>
      <c r="FX46" s="303">
        <v>1816</v>
      </c>
      <c r="FY46" s="303">
        <v>0</v>
      </c>
      <c r="FZ46" s="303">
        <v>0</v>
      </c>
      <c r="GA46" s="303">
        <v>0</v>
      </c>
      <c r="GB46" s="303">
        <v>0</v>
      </c>
      <c r="GC46" s="303">
        <v>0</v>
      </c>
      <c r="GD46" s="303">
        <v>29.5</v>
      </c>
      <c r="GE46" s="303">
        <v>0</v>
      </c>
      <c r="GF46" s="303">
        <v>0</v>
      </c>
      <c r="GG46" s="303">
        <v>1786.5</v>
      </c>
      <c r="GH46" s="303">
        <v>0</v>
      </c>
      <c r="GI46" s="393">
        <v>0</v>
      </c>
      <c r="GJ46" s="303">
        <v>1816</v>
      </c>
      <c r="GK46" s="303">
        <v>1786.5</v>
      </c>
      <c r="GL46" s="303">
        <v>0</v>
      </c>
      <c r="GM46" s="393">
        <v>1.6244493392070458E-2</v>
      </c>
      <c r="GN46" s="303">
        <v>6.5</v>
      </c>
      <c r="GO46" s="303">
        <v>11856</v>
      </c>
      <c r="GP46" s="303">
        <v>0</v>
      </c>
      <c r="GQ46" s="303">
        <v>1248</v>
      </c>
      <c r="GR46" s="303">
        <v>0</v>
      </c>
      <c r="GS46" s="303">
        <v>0</v>
      </c>
      <c r="GT46" s="303">
        <v>106</v>
      </c>
      <c r="GU46" s="303">
        <v>0</v>
      </c>
      <c r="GV46" s="303">
        <v>0</v>
      </c>
      <c r="GW46" s="303">
        <v>0</v>
      </c>
      <c r="GX46" s="303">
        <v>10502</v>
      </c>
      <c r="GY46" s="303">
        <v>0</v>
      </c>
      <c r="GZ46" s="393">
        <v>0</v>
      </c>
      <c r="HA46" s="303">
        <v>1824</v>
      </c>
      <c r="HB46" s="303">
        <v>1615.6923076923076</v>
      </c>
      <c r="HC46" s="303">
        <v>0</v>
      </c>
      <c r="HD46" s="393">
        <v>0.1142037786774629</v>
      </c>
      <c r="HE46" s="303" t="s">
        <v>744</v>
      </c>
      <c r="HF46" s="303" t="s">
        <v>744</v>
      </c>
      <c r="HG46" s="303" t="s">
        <v>744</v>
      </c>
      <c r="HH46" s="303" t="s">
        <v>744</v>
      </c>
      <c r="HI46" s="303" t="s">
        <v>744</v>
      </c>
      <c r="HJ46" s="303" t="s">
        <v>744</v>
      </c>
      <c r="HK46" s="303" t="s">
        <v>744</v>
      </c>
      <c r="HL46" s="303" t="s">
        <v>744</v>
      </c>
      <c r="HM46" s="303" t="s">
        <v>744</v>
      </c>
      <c r="HN46" s="303" t="s">
        <v>744</v>
      </c>
      <c r="HO46" s="303" t="s">
        <v>744</v>
      </c>
      <c r="HP46" s="303" t="s">
        <v>744</v>
      </c>
      <c r="HQ46" s="393" t="s">
        <v>744</v>
      </c>
      <c r="HR46" s="303" t="s">
        <v>744</v>
      </c>
      <c r="HS46" s="303" t="s">
        <v>744</v>
      </c>
      <c r="HT46" s="303" t="s">
        <v>744</v>
      </c>
      <c r="HU46" s="393" t="s">
        <v>744</v>
      </c>
      <c r="HV46" s="303">
        <v>6.5</v>
      </c>
      <c r="HW46" s="303">
        <v>11856</v>
      </c>
      <c r="HX46" s="303">
        <v>0</v>
      </c>
      <c r="HY46" s="303">
        <v>1248</v>
      </c>
      <c r="HZ46" s="303">
        <v>0</v>
      </c>
      <c r="IA46" s="303">
        <v>0</v>
      </c>
      <c r="IB46" s="303">
        <v>106</v>
      </c>
      <c r="IC46" s="303">
        <v>0</v>
      </c>
      <c r="ID46" s="303">
        <v>0</v>
      </c>
      <c r="IE46" s="303">
        <v>0</v>
      </c>
      <c r="IF46" s="303">
        <v>10502</v>
      </c>
      <c r="IG46" s="303">
        <v>0</v>
      </c>
      <c r="IH46" s="393">
        <v>0</v>
      </c>
      <c r="II46" s="303">
        <v>1824</v>
      </c>
      <c r="IJ46" s="303">
        <v>1615.6923076923076</v>
      </c>
      <c r="IK46" s="303">
        <v>0</v>
      </c>
      <c r="IL46" s="393">
        <v>0.1142037786774629</v>
      </c>
      <c r="IM46" s="303"/>
      <c r="IN46" s="303">
        <v>1824</v>
      </c>
      <c r="IO46" s="303">
        <v>1615.6923076923076</v>
      </c>
      <c r="IP46" s="393">
        <v>0.1142037786774629</v>
      </c>
      <c r="IQ46" s="303">
        <v>1816</v>
      </c>
      <c r="IR46" s="303">
        <v>1786.5</v>
      </c>
      <c r="IS46" s="393">
        <v>1.6244493392070458E-2</v>
      </c>
      <c r="IT46" s="303">
        <v>1822.9333333333334</v>
      </c>
      <c r="IU46" s="303">
        <v>1638.4666666666667</v>
      </c>
      <c r="IV46" s="393">
        <v>0.10119221767115272</v>
      </c>
      <c r="IW46" s="735"/>
      <c r="IX46" s="303"/>
      <c r="IY46" s="396" t="s">
        <v>442</v>
      </c>
      <c r="IZ46" s="396" t="s">
        <v>363</v>
      </c>
      <c r="JA46" s="396" t="s">
        <v>354</v>
      </c>
      <c r="JB46" s="396">
        <v>9</v>
      </c>
      <c r="JC46" s="396" t="s">
        <v>11</v>
      </c>
      <c r="JD46" s="396" t="s">
        <v>232</v>
      </c>
      <c r="JE46" s="396" t="s">
        <v>9</v>
      </c>
      <c r="JF46" s="396" t="s">
        <v>232</v>
      </c>
      <c r="JG46" s="396" t="s">
        <v>358</v>
      </c>
    </row>
    <row r="47" spans="1:267" customFormat="1">
      <c r="A47">
        <v>54</v>
      </c>
      <c r="B47">
        <v>1</v>
      </c>
      <c r="F47">
        <v>700</v>
      </c>
      <c r="G47">
        <v>41</v>
      </c>
      <c r="H47">
        <v>1</v>
      </c>
      <c r="I47">
        <v>0</v>
      </c>
      <c r="J47">
        <v>1</v>
      </c>
      <c r="K47">
        <v>0</v>
      </c>
      <c r="L47" t="s">
        <v>442</v>
      </c>
      <c r="M47">
        <v>0</v>
      </c>
      <c r="N47">
        <v>20</v>
      </c>
      <c r="O47">
        <v>50</v>
      </c>
      <c r="P47">
        <v>40</v>
      </c>
      <c r="Q47">
        <v>40</v>
      </c>
      <c r="R47">
        <v>0</v>
      </c>
      <c r="S47">
        <v>0</v>
      </c>
      <c r="T47" t="s">
        <v>745</v>
      </c>
      <c r="U47">
        <v>0</v>
      </c>
      <c r="V47">
        <v>0</v>
      </c>
      <c r="W47">
        <v>0</v>
      </c>
      <c r="X47">
        <v>1</v>
      </c>
      <c r="Y47">
        <v>2</v>
      </c>
      <c r="Z47">
        <v>0</v>
      </c>
      <c r="AA47">
        <v>0</v>
      </c>
      <c r="AB47">
        <v>0</v>
      </c>
      <c r="AC47">
        <v>0</v>
      </c>
      <c r="AD47">
        <v>0</v>
      </c>
      <c r="AE47">
        <v>0</v>
      </c>
      <c r="AF47">
        <v>0</v>
      </c>
      <c r="AG47">
        <v>0</v>
      </c>
      <c r="AH47">
        <v>0</v>
      </c>
      <c r="AI47">
        <v>0</v>
      </c>
      <c r="AJ47">
        <v>0</v>
      </c>
      <c r="AK47">
        <v>352</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s="439"/>
      <c r="CH47" s="303">
        <v>20</v>
      </c>
      <c r="CI47" s="393">
        <v>50</v>
      </c>
      <c r="CJ47" s="303">
        <v>40</v>
      </c>
      <c r="CK47" s="393">
        <v>40</v>
      </c>
      <c r="CL47" s="303">
        <v>0</v>
      </c>
      <c r="CM47" s="393">
        <v>0</v>
      </c>
      <c r="CN47" s="303"/>
      <c r="CO47" s="303"/>
      <c r="CP47" s="393" t="s">
        <v>744</v>
      </c>
      <c r="CQ47" s="303" t="s">
        <v>744</v>
      </c>
      <c r="CR47" s="393" t="s">
        <v>744</v>
      </c>
      <c r="CS47" s="393" t="s">
        <v>744</v>
      </c>
      <c r="CT47" s="303" t="s">
        <v>744</v>
      </c>
      <c r="CU47" s="393" t="s">
        <v>744</v>
      </c>
      <c r="CV47" s="303" t="s">
        <v>744</v>
      </c>
      <c r="CW47" s="303" t="s">
        <v>744</v>
      </c>
      <c r="CX47" s="303" t="s">
        <v>744</v>
      </c>
      <c r="CY47" s="303" t="s">
        <v>744</v>
      </c>
      <c r="CZ47" s="303" t="s">
        <v>744</v>
      </c>
      <c r="DA47" s="303" t="s">
        <v>744</v>
      </c>
      <c r="DB47" s="303" t="s">
        <v>744</v>
      </c>
      <c r="DC47" s="303" t="s">
        <v>744</v>
      </c>
      <c r="DD47" s="303" t="s">
        <v>744</v>
      </c>
      <c r="DE47" s="303" t="s">
        <v>744</v>
      </c>
      <c r="DF47" s="303" t="s">
        <v>744</v>
      </c>
      <c r="DG47" s="393" t="s">
        <v>744</v>
      </c>
      <c r="DH47" s="303" t="s">
        <v>744</v>
      </c>
      <c r="DI47" s="303" t="s">
        <v>744</v>
      </c>
      <c r="DJ47" s="393" t="s">
        <v>744</v>
      </c>
      <c r="DK47" s="303" t="s">
        <v>744</v>
      </c>
      <c r="DL47" s="303" t="s">
        <v>744</v>
      </c>
      <c r="DM47" s="303" t="s">
        <v>744</v>
      </c>
      <c r="DN47" s="303" t="s">
        <v>744</v>
      </c>
      <c r="DO47" s="303" t="s">
        <v>744</v>
      </c>
      <c r="DP47" s="303" t="s">
        <v>744</v>
      </c>
      <c r="DQ47" s="303" t="s">
        <v>744</v>
      </c>
      <c r="DR47" s="303" t="s">
        <v>744</v>
      </c>
      <c r="DS47" s="303" t="s">
        <v>744</v>
      </c>
      <c r="DT47" s="303" t="s">
        <v>744</v>
      </c>
      <c r="DU47" s="303" t="s">
        <v>744</v>
      </c>
      <c r="DV47" s="393" t="s">
        <v>744</v>
      </c>
      <c r="DW47" s="303" t="s">
        <v>744</v>
      </c>
      <c r="DX47" s="303" t="s">
        <v>744</v>
      </c>
      <c r="DY47" s="393" t="s">
        <v>744</v>
      </c>
      <c r="DZ47" s="303" t="s">
        <v>744</v>
      </c>
      <c r="EA47" s="303" t="s">
        <v>744</v>
      </c>
      <c r="EB47" s="303" t="s">
        <v>744</v>
      </c>
      <c r="EC47" s="303" t="s">
        <v>744</v>
      </c>
      <c r="ED47" s="303" t="s">
        <v>744</v>
      </c>
      <c r="EE47" s="303" t="s">
        <v>744</v>
      </c>
      <c r="EF47" s="303" t="s">
        <v>744</v>
      </c>
      <c r="EG47" s="303" t="s">
        <v>744</v>
      </c>
      <c r="EH47" s="303" t="s">
        <v>744</v>
      </c>
      <c r="EI47" s="303" t="s">
        <v>744</v>
      </c>
      <c r="EJ47" s="303" t="s">
        <v>744</v>
      </c>
      <c r="EK47" s="393" t="s">
        <v>744</v>
      </c>
      <c r="EL47" s="303" t="s">
        <v>744</v>
      </c>
      <c r="EM47" s="303" t="s">
        <v>744</v>
      </c>
      <c r="EN47" s="393" t="s">
        <v>744</v>
      </c>
      <c r="EO47" s="303" t="s">
        <v>744</v>
      </c>
      <c r="EP47" s="303" t="s">
        <v>744</v>
      </c>
      <c r="EQ47" s="303" t="s">
        <v>744</v>
      </c>
      <c r="ER47" s="303" t="s">
        <v>744</v>
      </c>
      <c r="ES47" s="303" t="s">
        <v>744</v>
      </c>
      <c r="ET47" s="303" t="s">
        <v>744</v>
      </c>
      <c r="EU47" s="303" t="s">
        <v>744</v>
      </c>
      <c r="EV47" s="303" t="s">
        <v>744</v>
      </c>
      <c r="EW47" s="303" t="s">
        <v>744</v>
      </c>
      <c r="EX47" s="303" t="s">
        <v>744</v>
      </c>
      <c r="EY47" s="303" t="s">
        <v>744</v>
      </c>
      <c r="EZ47" s="303" t="s">
        <v>744</v>
      </c>
      <c r="FA47" s="393" t="s">
        <v>744</v>
      </c>
      <c r="FB47" s="303" t="s">
        <v>744</v>
      </c>
      <c r="FC47" s="303" t="s">
        <v>744</v>
      </c>
      <c r="FD47" s="303" t="s">
        <v>744</v>
      </c>
      <c r="FE47" s="393" t="s">
        <v>744</v>
      </c>
      <c r="FF47" s="303">
        <v>1</v>
      </c>
      <c r="FG47" s="303">
        <v>1840</v>
      </c>
      <c r="FH47" s="303">
        <v>0</v>
      </c>
      <c r="FI47" s="303">
        <v>0</v>
      </c>
      <c r="FJ47" s="303">
        <v>0</v>
      </c>
      <c r="FK47" s="303">
        <v>0</v>
      </c>
      <c r="FL47" s="303">
        <v>0</v>
      </c>
      <c r="FM47" s="303">
        <v>0</v>
      </c>
      <c r="FN47" s="303">
        <v>0</v>
      </c>
      <c r="FO47" s="303">
        <v>0</v>
      </c>
      <c r="FP47" s="303">
        <v>1840</v>
      </c>
      <c r="FQ47" s="303">
        <v>0</v>
      </c>
      <c r="FR47" s="393">
        <v>0</v>
      </c>
      <c r="FS47" s="303">
        <v>1840</v>
      </c>
      <c r="FT47" s="303">
        <v>1840</v>
      </c>
      <c r="FU47" s="303">
        <v>0</v>
      </c>
      <c r="FV47" s="393">
        <v>0</v>
      </c>
      <c r="FW47" s="303">
        <v>1</v>
      </c>
      <c r="FX47" s="303">
        <v>1840</v>
      </c>
      <c r="FY47" s="303">
        <v>0</v>
      </c>
      <c r="FZ47" s="303">
        <v>0</v>
      </c>
      <c r="GA47" s="303">
        <v>0</v>
      </c>
      <c r="GB47" s="303">
        <v>0</v>
      </c>
      <c r="GC47" s="303">
        <v>0</v>
      </c>
      <c r="GD47" s="303">
        <v>0</v>
      </c>
      <c r="GE47" s="303">
        <v>0</v>
      </c>
      <c r="GF47" s="303">
        <v>0</v>
      </c>
      <c r="GG47" s="303">
        <v>1840</v>
      </c>
      <c r="GH47" s="303">
        <v>0</v>
      </c>
      <c r="GI47" s="393">
        <v>0</v>
      </c>
      <c r="GJ47" s="303">
        <v>1840</v>
      </c>
      <c r="GK47" s="303">
        <v>1840</v>
      </c>
      <c r="GL47" s="303">
        <v>0</v>
      </c>
      <c r="GM47" s="393">
        <v>0</v>
      </c>
      <c r="GN47" s="303">
        <v>2</v>
      </c>
      <c r="GO47" s="303">
        <v>3200</v>
      </c>
      <c r="GP47" s="303">
        <v>0</v>
      </c>
      <c r="GQ47" s="303">
        <v>352</v>
      </c>
      <c r="GR47" s="303">
        <v>0</v>
      </c>
      <c r="GS47" s="303">
        <v>0</v>
      </c>
      <c r="GT47" s="303">
        <v>0</v>
      </c>
      <c r="GU47" s="303">
        <v>0</v>
      </c>
      <c r="GV47" s="303">
        <v>0</v>
      </c>
      <c r="GW47" s="303">
        <v>0</v>
      </c>
      <c r="GX47" s="303">
        <v>2848</v>
      </c>
      <c r="GY47" s="303">
        <v>0</v>
      </c>
      <c r="GZ47" s="393">
        <v>0</v>
      </c>
      <c r="HA47" s="303">
        <v>1600</v>
      </c>
      <c r="HB47" s="303">
        <v>1424</v>
      </c>
      <c r="HC47" s="303">
        <v>0</v>
      </c>
      <c r="HD47" s="393">
        <v>0.10999999999999999</v>
      </c>
      <c r="HE47" s="303" t="s">
        <v>744</v>
      </c>
      <c r="HF47" s="303" t="s">
        <v>744</v>
      </c>
      <c r="HG47" s="303" t="s">
        <v>744</v>
      </c>
      <c r="HH47" s="303" t="s">
        <v>744</v>
      </c>
      <c r="HI47" s="303" t="s">
        <v>744</v>
      </c>
      <c r="HJ47" s="303" t="s">
        <v>744</v>
      </c>
      <c r="HK47" s="303" t="s">
        <v>744</v>
      </c>
      <c r="HL47" s="303" t="s">
        <v>744</v>
      </c>
      <c r="HM47" s="303" t="s">
        <v>744</v>
      </c>
      <c r="HN47" s="303" t="s">
        <v>744</v>
      </c>
      <c r="HO47" s="303" t="s">
        <v>744</v>
      </c>
      <c r="HP47" s="303" t="s">
        <v>744</v>
      </c>
      <c r="HQ47" s="393" t="s">
        <v>744</v>
      </c>
      <c r="HR47" s="303" t="s">
        <v>744</v>
      </c>
      <c r="HS47" s="303" t="s">
        <v>744</v>
      </c>
      <c r="HT47" s="303" t="s">
        <v>744</v>
      </c>
      <c r="HU47" s="393" t="s">
        <v>744</v>
      </c>
      <c r="HV47" s="303">
        <v>2</v>
      </c>
      <c r="HW47" s="303">
        <v>3200</v>
      </c>
      <c r="HX47" s="303">
        <v>0</v>
      </c>
      <c r="HY47" s="303">
        <v>352</v>
      </c>
      <c r="HZ47" s="303">
        <v>0</v>
      </c>
      <c r="IA47" s="303">
        <v>0</v>
      </c>
      <c r="IB47" s="303">
        <v>0</v>
      </c>
      <c r="IC47" s="303">
        <v>0</v>
      </c>
      <c r="ID47" s="303">
        <v>0</v>
      </c>
      <c r="IE47" s="303">
        <v>0</v>
      </c>
      <c r="IF47" s="303">
        <v>2848</v>
      </c>
      <c r="IG47" s="303">
        <v>0</v>
      </c>
      <c r="IH47" s="393">
        <v>0</v>
      </c>
      <c r="II47" s="303">
        <v>1600</v>
      </c>
      <c r="IJ47" s="303">
        <v>1424</v>
      </c>
      <c r="IK47" s="303">
        <v>0</v>
      </c>
      <c r="IL47" s="393">
        <v>0.10999999999999999</v>
      </c>
      <c r="IM47" s="303"/>
      <c r="IN47" s="303">
        <v>1600</v>
      </c>
      <c r="IO47" s="303">
        <v>1424</v>
      </c>
      <c r="IP47" s="393">
        <v>0.10999999999999999</v>
      </c>
      <c r="IQ47" s="303">
        <v>1840</v>
      </c>
      <c r="IR47" s="303">
        <v>1840</v>
      </c>
      <c r="IS47" s="393">
        <v>0</v>
      </c>
      <c r="IT47" s="303">
        <v>1680</v>
      </c>
      <c r="IU47" s="303">
        <v>1562.6666666666667</v>
      </c>
      <c r="IV47" s="393">
        <v>6.9841269841269815E-2</v>
      </c>
      <c r="IW47" s="735"/>
      <c r="IX47" s="303"/>
      <c r="IY47" s="396" t="s">
        <v>442</v>
      </c>
      <c r="IZ47" s="396" t="s">
        <v>363</v>
      </c>
      <c r="JA47" s="396" t="s">
        <v>354</v>
      </c>
      <c r="JB47" s="396">
        <v>4</v>
      </c>
      <c r="JC47" s="396" t="s">
        <v>11</v>
      </c>
      <c r="JD47" s="396" t="s">
        <v>232</v>
      </c>
      <c r="JE47" s="396" t="s">
        <v>9</v>
      </c>
      <c r="JF47" s="396" t="s">
        <v>232</v>
      </c>
      <c r="JG47" s="396" t="s">
        <v>358</v>
      </c>
    </row>
    <row r="48" spans="1:267" customFormat="1">
      <c r="A48">
        <v>55</v>
      </c>
      <c r="B48">
        <v>1</v>
      </c>
      <c r="F48">
        <v>700</v>
      </c>
      <c r="G48">
        <v>43</v>
      </c>
      <c r="H48">
        <v>1</v>
      </c>
      <c r="I48">
        <v>0</v>
      </c>
      <c r="J48">
        <v>1</v>
      </c>
      <c r="K48">
        <v>0</v>
      </c>
      <c r="L48" t="s">
        <v>442</v>
      </c>
      <c r="M48">
        <v>0</v>
      </c>
      <c r="N48">
        <v>24</v>
      </c>
      <c r="O48">
        <v>24</v>
      </c>
      <c r="P48">
        <v>40</v>
      </c>
      <c r="Q48">
        <v>40</v>
      </c>
      <c r="R48">
        <v>0</v>
      </c>
      <c r="S48">
        <v>0</v>
      </c>
      <c r="T48" t="s">
        <v>745</v>
      </c>
      <c r="U48">
        <v>0</v>
      </c>
      <c r="V48">
        <v>0</v>
      </c>
      <c r="W48">
        <v>2</v>
      </c>
      <c r="X48">
        <v>0</v>
      </c>
      <c r="Y48">
        <v>5</v>
      </c>
      <c r="Z48">
        <v>0</v>
      </c>
      <c r="AA48">
        <v>0</v>
      </c>
      <c r="AB48">
        <v>0</v>
      </c>
      <c r="AC48">
        <v>0</v>
      </c>
      <c r="AD48">
        <v>0</v>
      </c>
      <c r="AE48">
        <v>0</v>
      </c>
      <c r="AF48">
        <v>0</v>
      </c>
      <c r="AG48">
        <v>0</v>
      </c>
      <c r="AH48">
        <v>0</v>
      </c>
      <c r="AI48">
        <v>0</v>
      </c>
      <c r="AJ48">
        <v>0</v>
      </c>
      <c r="AK48">
        <v>88</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452</v>
      </c>
      <c r="BJ48">
        <v>0</v>
      </c>
      <c r="BK48">
        <v>0</v>
      </c>
      <c r="BL48">
        <v>0</v>
      </c>
      <c r="BM48">
        <v>0</v>
      </c>
      <c r="BN48">
        <v>0</v>
      </c>
      <c r="BO48">
        <v>8</v>
      </c>
      <c r="BP48">
        <v>0</v>
      </c>
      <c r="BQ48">
        <v>0</v>
      </c>
      <c r="BR48">
        <v>0</v>
      </c>
      <c r="BS48">
        <v>0</v>
      </c>
      <c r="BT48">
        <v>0</v>
      </c>
      <c r="BU48">
        <v>0</v>
      </c>
      <c r="BV48">
        <v>0</v>
      </c>
      <c r="BW48">
        <v>0</v>
      </c>
      <c r="BX48">
        <v>0</v>
      </c>
      <c r="BY48">
        <v>0</v>
      </c>
      <c r="BZ48">
        <v>0</v>
      </c>
      <c r="CA48">
        <v>408</v>
      </c>
      <c r="CB48">
        <v>0</v>
      </c>
      <c r="CC48">
        <v>0</v>
      </c>
      <c r="CD48">
        <v>0</v>
      </c>
      <c r="CE48">
        <v>307</v>
      </c>
      <c r="CF48">
        <v>0</v>
      </c>
      <c r="CG48" s="439"/>
      <c r="CH48" s="303">
        <v>24</v>
      </c>
      <c r="CI48" s="393">
        <v>24</v>
      </c>
      <c r="CJ48" s="303">
        <v>40</v>
      </c>
      <c r="CK48" s="393">
        <v>40</v>
      </c>
      <c r="CL48" s="303">
        <v>0</v>
      </c>
      <c r="CM48" s="393">
        <v>0</v>
      </c>
      <c r="CN48" s="303"/>
      <c r="CO48" s="303"/>
      <c r="CP48" s="393" t="s">
        <v>744</v>
      </c>
      <c r="CQ48" s="303" t="s">
        <v>389</v>
      </c>
      <c r="CR48" s="393" t="s">
        <v>389</v>
      </c>
      <c r="CS48" s="393" t="s">
        <v>744</v>
      </c>
      <c r="CT48" s="303" t="s">
        <v>389</v>
      </c>
      <c r="CU48" s="393" t="s">
        <v>389</v>
      </c>
      <c r="CV48" s="303" t="s">
        <v>744</v>
      </c>
      <c r="CW48" s="303" t="s">
        <v>744</v>
      </c>
      <c r="CX48" s="303" t="s">
        <v>744</v>
      </c>
      <c r="CY48" s="303" t="s">
        <v>744</v>
      </c>
      <c r="CZ48" s="303" t="s">
        <v>744</v>
      </c>
      <c r="DA48" s="303" t="s">
        <v>744</v>
      </c>
      <c r="DB48" s="303" t="s">
        <v>744</v>
      </c>
      <c r="DC48" s="303" t="s">
        <v>744</v>
      </c>
      <c r="DD48" s="303" t="s">
        <v>744</v>
      </c>
      <c r="DE48" s="303" t="s">
        <v>744</v>
      </c>
      <c r="DF48" s="303" t="s">
        <v>744</v>
      </c>
      <c r="DG48" s="393" t="s">
        <v>744</v>
      </c>
      <c r="DH48" s="303" t="s">
        <v>744</v>
      </c>
      <c r="DI48" s="303" t="s">
        <v>744</v>
      </c>
      <c r="DJ48" s="393" t="s">
        <v>744</v>
      </c>
      <c r="DK48" s="303" t="s">
        <v>744</v>
      </c>
      <c r="DL48" s="303" t="s">
        <v>744</v>
      </c>
      <c r="DM48" s="303" t="s">
        <v>744</v>
      </c>
      <c r="DN48" s="303" t="s">
        <v>744</v>
      </c>
      <c r="DO48" s="303" t="s">
        <v>744</v>
      </c>
      <c r="DP48" s="303" t="s">
        <v>744</v>
      </c>
      <c r="DQ48" s="303" t="s">
        <v>744</v>
      </c>
      <c r="DR48" s="303" t="s">
        <v>744</v>
      </c>
      <c r="DS48" s="303" t="s">
        <v>744</v>
      </c>
      <c r="DT48" s="303" t="s">
        <v>744</v>
      </c>
      <c r="DU48" s="303" t="s">
        <v>744</v>
      </c>
      <c r="DV48" s="393" t="s">
        <v>744</v>
      </c>
      <c r="DW48" s="303" t="s">
        <v>744</v>
      </c>
      <c r="DX48" s="303" t="s">
        <v>744</v>
      </c>
      <c r="DY48" s="393" t="s">
        <v>744</v>
      </c>
      <c r="DZ48" s="303" t="s">
        <v>744</v>
      </c>
      <c r="EA48" s="303" t="s">
        <v>744</v>
      </c>
      <c r="EB48" s="303" t="s">
        <v>744</v>
      </c>
      <c r="EC48" s="303" t="s">
        <v>744</v>
      </c>
      <c r="ED48" s="303" t="s">
        <v>744</v>
      </c>
      <c r="EE48" s="303" t="s">
        <v>744</v>
      </c>
      <c r="EF48" s="303" t="s">
        <v>744</v>
      </c>
      <c r="EG48" s="303" t="s">
        <v>744</v>
      </c>
      <c r="EH48" s="303" t="s">
        <v>744</v>
      </c>
      <c r="EI48" s="303" t="s">
        <v>744</v>
      </c>
      <c r="EJ48" s="303" t="s">
        <v>744</v>
      </c>
      <c r="EK48" s="393" t="s">
        <v>744</v>
      </c>
      <c r="EL48" s="303" t="s">
        <v>744</v>
      </c>
      <c r="EM48" s="303" t="s">
        <v>744</v>
      </c>
      <c r="EN48" s="393" t="s">
        <v>744</v>
      </c>
      <c r="EO48" s="303">
        <v>2</v>
      </c>
      <c r="EP48" s="303">
        <v>3616</v>
      </c>
      <c r="EQ48" s="303">
        <v>0</v>
      </c>
      <c r="ER48" s="303">
        <v>0</v>
      </c>
      <c r="ES48" s="303">
        <v>0</v>
      </c>
      <c r="ET48" s="303">
        <v>0</v>
      </c>
      <c r="EU48" s="303">
        <v>0</v>
      </c>
      <c r="EV48" s="303">
        <v>0</v>
      </c>
      <c r="EW48" s="303">
        <v>0</v>
      </c>
      <c r="EX48" s="303">
        <v>0</v>
      </c>
      <c r="EY48" s="303">
        <v>3616</v>
      </c>
      <c r="EZ48" s="303">
        <v>0</v>
      </c>
      <c r="FA48" s="393">
        <v>0</v>
      </c>
      <c r="FB48" s="303">
        <v>1808</v>
      </c>
      <c r="FC48" s="303">
        <v>1808</v>
      </c>
      <c r="FD48" s="303">
        <v>0</v>
      </c>
      <c r="FE48" s="393">
        <v>0</v>
      </c>
      <c r="FF48" s="303" t="s">
        <v>744</v>
      </c>
      <c r="FG48" s="303" t="s">
        <v>744</v>
      </c>
      <c r="FH48" s="303" t="s">
        <v>744</v>
      </c>
      <c r="FI48" s="303" t="s">
        <v>744</v>
      </c>
      <c r="FJ48" s="303" t="s">
        <v>744</v>
      </c>
      <c r="FK48" s="303" t="s">
        <v>744</v>
      </c>
      <c r="FL48" s="303" t="s">
        <v>744</v>
      </c>
      <c r="FM48" s="303" t="s">
        <v>744</v>
      </c>
      <c r="FN48" s="303" t="s">
        <v>744</v>
      </c>
      <c r="FO48" s="303" t="s">
        <v>744</v>
      </c>
      <c r="FP48" s="303" t="s">
        <v>744</v>
      </c>
      <c r="FQ48" s="303" t="s">
        <v>744</v>
      </c>
      <c r="FR48" s="393" t="s">
        <v>744</v>
      </c>
      <c r="FS48" s="303" t="s">
        <v>744</v>
      </c>
      <c r="FT48" s="303" t="s">
        <v>744</v>
      </c>
      <c r="FU48" s="303" t="s">
        <v>744</v>
      </c>
      <c r="FV48" s="393" t="s">
        <v>744</v>
      </c>
      <c r="FW48" s="303">
        <v>2</v>
      </c>
      <c r="FX48" s="303">
        <v>3616</v>
      </c>
      <c r="FY48" s="303">
        <v>0</v>
      </c>
      <c r="FZ48" s="303">
        <v>0</v>
      </c>
      <c r="GA48" s="303">
        <v>0</v>
      </c>
      <c r="GB48" s="303">
        <v>0</v>
      </c>
      <c r="GC48" s="303">
        <v>0</v>
      </c>
      <c r="GD48" s="303">
        <v>0</v>
      </c>
      <c r="GE48" s="303">
        <v>0</v>
      </c>
      <c r="GF48" s="303">
        <v>0</v>
      </c>
      <c r="GG48" s="303">
        <v>3616</v>
      </c>
      <c r="GH48" s="303">
        <v>0</v>
      </c>
      <c r="GI48" s="393">
        <v>0</v>
      </c>
      <c r="GJ48" s="303">
        <v>1808</v>
      </c>
      <c r="GK48" s="303">
        <v>1808</v>
      </c>
      <c r="GL48" s="303">
        <v>0</v>
      </c>
      <c r="GM48" s="393">
        <v>0</v>
      </c>
      <c r="GN48" s="303">
        <v>5</v>
      </c>
      <c r="GO48" s="303">
        <v>8632</v>
      </c>
      <c r="GP48" s="303">
        <v>0</v>
      </c>
      <c r="GQ48" s="303">
        <v>88</v>
      </c>
      <c r="GR48" s="303">
        <v>0</v>
      </c>
      <c r="GS48" s="303">
        <v>0</v>
      </c>
      <c r="GT48" s="303">
        <v>0</v>
      </c>
      <c r="GU48" s="303">
        <v>452</v>
      </c>
      <c r="GV48" s="303">
        <v>8</v>
      </c>
      <c r="GW48" s="303">
        <v>0</v>
      </c>
      <c r="GX48" s="303">
        <v>8084</v>
      </c>
      <c r="GY48" s="303">
        <v>307</v>
      </c>
      <c r="GZ48" s="393">
        <v>408</v>
      </c>
      <c r="HA48" s="303">
        <v>1726.4</v>
      </c>
      <c r="HB48" s="303">
        <v>1616.8000000000002</v>
      </c>
      <c r="HC48" s="303">
        <v>61.4</v>
      </c>
      <c r="HD48" s="393">
        <v>6.3484708063021311E-2</v>
      </c>
      <c r="HE48" s="303" t="s">
        <v>744</v>
      </c>
      <c r="HF48" s="303" t="s">
        <v>744</v>
      </c>
      <c r="HG48" s="303" t="s">
        <v>744</v>
      </c>
      <c r="HH48" s="303" t="s">
        <v>744</v>
      </c>
      <c r="HI48" s="303" t="s">
        <v>744</v>
      </c>
      <c r="HJ48" s="303" t="s">
        <v>744</v>
      </c>
      <c r="HK48" s="303" t="s">
        <v>744</v>
      </c>
      <c r="HL48" s="303" t="s">
        <v>744</v>
      </c>
      <c r="HM48" s="303" t="s">
        <v>744</v>
      </c>
      <c r="HN48" s="303" t="s">
        <v>744</v>
      </c>
      <c r="HO48" s="303" t="s">
        <v>744</v>
      </c>
      <c r="HP48" s="303" t="s">
        <v>744</v>
      </c>
      <c r="HQ48" s="393" t="s">
        <v>744</v>
      </c>
      <c r="HR48" s="303" t="s">
        <v>744</v>
      </c>
      <c r="HS48" s="303" t="s">
        <v>744</v>
      </c>
      <c r="HT48" s="303" t="s">
        <v>744</v>
      </c>
      <c r="HU48" s="393" t="s">
        <v>744</v>
      </c>
      <c r="HV48" s="303">
        <v>5</v>
      </c>
      <c r="HW48" s="303">
        <v>8632</v>
      </c>
      <c r="HX48" s="303">
        <v>0</v>
      </c>
      <c r="HY48" s="303">
        <v>88</v>
      </c>
      <c r="HZ48" s="303">
        <v>0</v>
      </c>
      <c r="IA48" s="303">
        <v>0</v>
      </c>
      <c r="IB48" s="303">
        <v>0</v>
      </c>
      <c r="IC48" s="303">
        <v>452</v>
      </c>
      <c r="ID48" s="303">
        <v>8</v>
      </c>
      <c r="IE48" s="303">
        <v>0</v>
      </c>
      <c r="IF48" s="303">
        <v>8084</v>
      </c>
      <c r="IG48" s="303">
        <v>307</v>
      </c>
      <c r="IH48" s="393">
        <v>408</v>
      </c>
      <c r="II48" s="303">
        <v>1726.4</v>
      </c>
      <c r="IJ48" s="303">
        <v>1616.8</v>
      </c>
      <c r="IK48" s="303">
        <v>61.4</v>
      </c>
      <c r="IL48" s="393">
        <v>6.3484708063021422E-2</v>
      </c>
      <c r="IM48" s="303"/>
      <c r="IN48" s="303">
        <v>1749.7142857142858</v>
      </c>
      <c r="IO48" s="303">
        <v>1671.4285714285713</v>
      </c>
      <c r="IP48" s="393">
        <v>4.4741998693664353E-2</v>
      </c>
      <c r="IQ48" s="303" t="s">
        <v>744</v>
      </c>
      <c r="IR48" s="303" t="s">
        <v>744</v>
      </c>
      <c r="IS48" s="393" t="s">
        <v>744</v>
      </c>
      <c r="IT48" s="303">
        <v>1749.7142857142858</v>
      </c>
      <c r="IU48" s="303">
        <v>1671.4285714285713</v>
      </c>
      <c r="IV48" s="393">
        <v>4.4741998693664353E-2</v>
      </c>
      <c r="IW48" s="735"/>
      <c r="IX48" s="303"/>
      <c r="IY48" s="396" t="s">
        <v>442</v>
      </c>
      <c r="IZ48" s="396" t="s">
        <v>363</v>
      </c>
      <c r="JA48" s="396" t="s">
        <v>354</v>
      </c>
      <c r="JB48" s="396">
        <v>7</v>
      </c>
      <c r="JC48" s="396" t="s">
        <v>11</v>
      </c>
      <c r="JD48" s="396" t="s">
        <v>232</v>
      </c>
      <c r="JE48" s="396" t="s">
        <v>9</v>
      </c>
      <c r="JF48" s="396" t="s">
        <v>232</v>
      </c>
      <c r="JG48" s="396" t="s">
        <v>358</v>
      </c>
    </row>
    <row r="49" spans="1:267" customFormat="1">
      <c r="A49">
        <v>56</v>
      </c>
      <c r="B49">
        <v>1</v>
      </c>
      <c r="F49">
        <v>700</v>
      </c>
      <c r="G49">
        <v>43</v>
      </c>
      <c r="H49">
        <v>1</v>
      </c>
      <c r="I49">
        <v>0</v>
      </c>
      <c r="J49">
        <v>1</v>
      </c>
      <c r="K49">
        <v>0</v>
      </c>
      <c r="L49" t="s">
        <v>442</v>
      </c>
      <c r="M49">
        <v>0</v>
      </c>
      <c r="N49">
        <v>0</v>
      </c>
      <c r="O49">
        <v>20</v>
      </c>
      <c r="P49">
        <v>0</v>
      </c>
      <c r="Q49">
        <v>40</v>
      </c>
      <c r="R49">
        <v>0</v>
      </c>
      <c r="S49">
        <v>0</v>
      </c>
      <c r="T49" t="s">
        <v>745</v>
      </c>
      <c r="U49">
        <v>0</v>
      </c>
      <c r="V49">
        <v>0</v>
      </c>
      <c r="W49">
        <v>0</v>
      </c>
      <c r="X49">
        <v>0</v>
      </c>
      <c r="Y49">
        <v>4</v>
      </c>
      <c r="Z49">
        <v>0</v>
      </c>
      <c r="AA49">
        <v>0</v>
      </c>
      <c r="AB49">
        <v>0</v>
      </c>
      <c r="AC49">
        <v>0</v>
      </c>
      <c r="AD49">
        <v>0</v>
      </c>
      <c r="AE49">
        <v>0</v>
      </c>
      <c r="AF49">
        <v>0</v>
      </c>
      <c r="AG49">
        <v>0</v>
      </c>
      <c r="AH49">
        <v>0</v>
      </c>
      <c r="AI49">
        <v>0</v>
      </c>
      <c r="AJ49">
        <v>0</v>
      </c>
      <c r="AK49">
        <v>128</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192</v>
      </c>
      <c r="CB49">
        <v>0</v>
      </c>
      <c r="CC49">
        <v>0</v>
      </c>
      <c r="CD49">
        <v>0</v>
      </c>
      <c r="CE49">
        <v>125</v>
      </c>
      <c r="CF49">
        <v>0</v>
      </c>
      <c r="CG49" s="439"/>
      <c r="CH49" s="303" t="s">
        <v>744</v>
      </c>
      <c r="CI49" s="393">
        <v>20</v>
      </c>
      <c r="CJ49" s="303" t="s">
        <v>744</v>
      </c>
      <c r="CK49" s="393">
        <v>40</v>
      </c>
      <c r="CL49" s="303" t="s">
        <v>744</v>
      </c>
      <c r="CM49" s="393">
        <v>0</v>
      </c>
      <c r="CN49" s="303"/>
      <c r="CO49" s="303"/>
      <c r="CP49" s="393" t="s">
        <v>744</v>
      </c>
      <c r="CQ49" s="303" t="s">
        <v>389</v>
      </c>
      <c r="CR49" s="393" t="s">
        <v>389</v>
      </c>
      <c r="CS49" s="393" t="s">
        <v>744</v>
      </c>
      <c r="CT49" s="303" t="s">
        <v>389</v>
      </c>
      <c r="CU49" s="393" t="s">
        <v>389</v>
      </c>
      <c r="CV49" s="303" t="s">
        <v>744</v>
      </c>
      <c r="CW49" s="303" t="s">
        <v>744</v>
      </c>
      <c r="CX49" s="303" t="s">
        <v>744</v>
      </c>
      <c r="CY49" s="303" t="s">
        <v>744</v>
      </c>
      <c r="CZ49" s="303" t="s">
        <v>744</v>
      </c>
      <c r="DA49" s="303" t="s">
        <v>744</v>
      </c>
      <c r="DB49" s="303" t="s">
        <v>744</v>
      </c>
      <c r="DC49" s="303" t="s">
        <v>744</v>
      </c>
      <c r="DD49" s="303" t="s">
        <v>744</v>
      </c>
      <c r="DE49" s="303" t="s">
        <v>744</v>
      </c>
      <c r="DF49" s="303" t="s">
        <v>744</v>
      </c>
      <c r="DG49" s="393" t="s">
        <v>744</v>
      </c>
      <c r="DH49" s="303" t="s">
        <v>744</v>
      </c>
      <c r="DI49" s="303" t="s">
        <v>744</v>
      </c>
      <c r="DJ49" s="393" t="s">
        <v>744</v>
      </c>
      <c r="DK49" s="303" t="s">
        <v>744</v>
      </c>
      <c r="DL49" s="303" t="s">
        <v>744</v>
      </c>
      <c r="DM49" s="303" t="s">
        <v>744</v>
      </c>
      <c r="DN49" s="303" t="s">
        <v>744</v>
      </c>
      <c r="DO49" s="303" t="s">
        <v>744</v>
      </c>
      <c r="DP49" s="303" t="s">
        <v>744</v>
      </c>
      <c r="DQ49" s="303" t="s">
        <v>744</v>
      </c>
      <c r="DR49" s="303" t="s">
        <v>744</v>
      </c>
      <c r="DS49" s="303" t="s">
        <v>744</v>
      </c>
      <c r="DT49" s="303" t="s">
        <v>744</v>
      </c>
      <c r="DU49" s="303" t="s">
        <v>744</v>
      </c>
      <c r="DV49" s="393" t="s">
        <v>744</v>
      </c>
      <c r="DW49" s="303" t="s">
        <v>744</v>
      </c>
      <c r="DX49" s="303" t="s">
        <v>744</v>
      </c>
      <c r="DY49" s="393" t="s">
        <v>744</v>
      </c>
      <c r="DZ49" s="303" t="s">
        <v>744</v>
      </c>
      <c r="EA49" s="303" t="s">
        <v>744</v>
      </c>
      <c r="EB49" s="303" t="s">
        <v>744</v>
      </c>
      <c r="EC49" s="303" t="s">
        <v>744</v>
      </c>
      <c r="ED49" s="303" t="s">
        <v>744</v>
      </c>
      <c r="EE49" s="303" t="s">
        <v>744</v>
      </c>
      <c r="EF49" s="303" t="s">
        <v>744</v>
      </c>
      <c r="EG49" s="303" t="s">
        <v>744</v>
      </c>
      <c r="EH49" s="303" t="s">
        <v>744</v>
      </c>
      <c r="EI49" s="303" t="s">
        <v>744</v>
      </c>
      <c r="EJ49" s="303" t="s">
        <v>744</v>
      </c>
      <c r="EK49" s="393" t="s">
        <v>744</v>
      </c>
      <c r="EL49" s="303" t="s">
        <v>744</v>
      </c>
      <c r="EM49" s="303" t="s">
        <v>744</v>
      </c>
      <c r="EN49" s="393" t="s">
        <v>744</v>
      </c>
      <c r="EO49" s="303" t="s">
        <v>744</v>
      </c>
      <c r="EP49" s="303" t="s">
        <v>744</v>
      </c>
      <c r="EQ49" s="303" t="s">
        <v>744</v>
      </c>
      <c r="ER49" s="303" t="s">
        <v>744</v>
      </c>
      <c r="ES49" s="303" t="s">
        <v>744</v>
      </c>
      <c r="ET49" s="303" t="s">
        <v>744</v>
      </c>
      <c r="EU49" s="303" t="s">
        <v>744</v>
      </c>
      <c r="EV49" s="303" t="s">
        <v>744</v>
      </c>
      <c r="EW49" s="303" t="s">
        <v>744</v>
      </c>
      <c r="EX49" s="303" t="s">
        <v>744</v>
      </c>
      <c r="EY49" s="303" t="s">
        <v>744</v>
      </c>
      <c r="EZ49" s="303" t="s">
        <v>744</v>
      </c>
      <c r="FA49" s="393" t="s">
        <v>744</v>
      </c>
      <c r="FB49" s="303" t="s">
        <v>744</v>
      </c>
      <c r="FC49" s="303" t="s">
        <v>744</v>
      </c>
      <c r="FD49" s="303" t="s">
        <v>744</v>
      </c>
      <c r="FE49" s="393" t="s">
        <v>744</v>
      </c>
      <c r="FF49" s="303" t="s">
        <v>744</v>
      </c>
      <c r="FG49" s="303" t="s">
        <v>744</v>
      </c>
      <c r="FH49" s="303" t="s">
        <v>744</v>
      </c>
      <c r="FI49" s="303" t="s">
        <v>744</v>
      </c>
      <c r="FJ49" s="303" t="s">
        <v>744</v>
      </c>
      <c r="FK49" s="303" t="s">
        <v>744</v>
      </c>
      <c r="FL49" s="303" t="s">
        <v>744</v>
      </c>
      <c r="FM49" s="303" t="s">
        <v>744</v>
      </c>
      <c r="FN49" s="303" t="s">
        <v>744</v>
      </c>
      <c r="FO49" s="303" t="s">
        <v>744</v>
      </c>
      <c r="FP49" s="303" t="s">
        <v>744</v>
      </c>
      <c r="FQ49" s="303" t="s">
        <v>744</v>
      </c>
      <c r="FR49" s="393" t="s">
        <v>744</v>
      </c>
      <c r="FS49" s="303" t="s">
        <v>744</v>
      </c>
      <c r="FT49" s="303" t="s">
        <v>744</v>
      </c>
      <c r="FU49" s="303" t="s">
        <v>744</v>
      </c>
      <c r="FV49" s="393" t="s">
        <v>744</v>
      </c>
      <c r="FW49" s="303" t="s">
        <v>744</v>
      </c>
      <c r="FX49" s="303" t="s">
        <v>744</v>
      </c>
      <c r="FY49" s="303" t="s">
        <v>744</v>
      </c>
      <c r="FZ49" s="303" t="s">
        <v>744</v>
      </c>
      <c r="GA49" s="303" t="s">
        <v>744</v>
      </c>
      <c r="GB49" s="303" t="s">
        <v>744</v>
      </c>
      <c r="GC49" s="303" t="s">
        <v>744</v>
      </c>
      <c r="GD49" s="303" t="s">
        <v>744</v>
      </c>
      <c r="GE49" s="303" t="s">
        <v>744</v>
      </c>
      <c r="GF49" s="303" t="s">
        <v>744</v>
      </c>
      <c r="GG49" s="303" t="s">
        <v>744</v>
      </c>
      <c r="GH49" s="303" t="s">
        <v>744</v>
      </c>
      <c r="GI49" s="393" t="s">
        <v>744</v>
      </c>
      <c r="GJ49" s="303" t="s">
        <v>744</v>
      </c>
      <c r="GK49" s="303" t="s">
        <v>744</v>
      </c>
      <c r="GL49" s="303" t="s">
        <v>744</v>
      </c>
      <c r="GM49" s="393" t="s">
        <v>744</v>
      </c>
      <c r="GN49" s="303">
        <v>4</v>
      </c>
      <c r="GO49" s="303">
        <v>7168</v>
      </c>
      <c r="GP49" s="303">
        <v>0</v>
      </c>
      <c r="GQ49" s="303">
        <v>128</v>
      </c>
      <c r="GR49" s="303">
        <v>0</v>
      </c>
      <c r="GS49" s="303">
        <v>0</v>
      </c>
      <c r="GT49" s="303">
        <v>0</v>
      </c>
      <c r="GU49" s="303">
        <v>0</v>
      </c>
      <c r="GV49" s="303">
        <v>0</v>
      </c>
      <c r="GW49" s="303">
        <v>0</v>
      </c>
      <c r="GX49" s="303">
        <v>7040</v>
      </c>
      <c r="GY49" s="303">
        <v>125</v>
      </c>
      <c r="GZ49" s="393">
        <v>192</v>
      </c>
      <c r="HA49" s="303">
        <v>1792</v>
      </c>
      <c r="HB49" s="303">
        <v>1760</v>
      </c>
      <c r="HC49" s="303">
        <v>31.25</v>
      </c>
      <c r="HD49" s="393">
        <v>1.7857142857142905E-2</v>
      </c>
      <c r="HE49" s="303" t="s">
        <v>744</v>
      </c>
      <c r="HF49" s="303" t="s">
        <v>744</v>
      </c>
      <c r="HG49" s="303" t="s">
        <v>744</v>
      </c>
      <c r="HH49" s="303" t="s">
        <v>744</v>
      </c>
      <c r="HI49" s="303" t="s">
        <v>744</v>
      </c>
      <c r="HJ49" s="303" t="s">
        <v>744</v>
      </c>
      <c r="HK49" s="303" t="s">
        <v>744</v>
      </c>
      <c r="HL49" s="303" t="s">
        <v>744</v>
      </c>
      <c r="HM49" s="303" t="s">
        <v>744</v>
      </c>
      <c r="HN49" s="303" t="s">
        <v>744</v>
      </c>
      <c r="HO49" s="303" t="s">
        <v>744</v>
      </c>
      <c r="HP49" s="303" t="s">
        <v>744</v>
      </c>
      <c r="HQ49" s="393" t="s">
        <v>744</v>
      </c>
      <c r="HR49" s="303" t="s">
        <v>744</v>
      </c>
      <c r="HS49" s="303" t="s">
        <v>744</v>
      </c>
      <c r="HT49" s="303" t="s">
        <v>744</v>
      </c>
      <c r="HU49" s="393" t="s">
        <v>744</v>
      </c>
      <c r="HV49" s="303">
        <v>4</v>
      </c>
      <c r="HW49" s="303">
        <v>7168</v>
      </c>
      <c r="HX49" s="303">
        <v>0</v>
      </c>
      <c r="HY49" s="303">
        <v>128</v>
      </c>
      <c r="HZ49" s="303">
        <v>0</v>
      </c>
      <c r="IA49" s="303">
        <v>0</v>
      </c>
      <c r="IB49" s="303">
        <v>0</v>
      </c>
      <c r="IC49" s="303">
        <v>0</v>
      </c>
      <c r="ID49" s="303">
        <v>0</v>
      </c>
      <c r="IE49" s="303">
        <v>0</v>
      </c>
      <c r="IF49" s="303">
        <v>7040</v>
      </c>
      <c r="IG49" s="303">
        <v>125</v>
      </c>
      <c r="IH49" s="393">
        <v>192</v>
      </c>
      <c r="II49" s="303">
        <v>1792</v>
      </c>
      <c r="IJ49" s="303">
        <v>1760</v>
      </c>
      <c r="IK49" s="303">
        <v>31.25</v>
      </c>
      <c r="IL49" s="393">
        <v>1.7857142857142905E-2</v>
      </c>
      <c r="IM49" s="303"/>
      <c r="IN49" s="303">
        <v>1792</v>
      </c>
      <c r="IO49" s="303">
        <v>1760</v>
      </c>
      <c r="IP49" s="393">
        <v>1.7857142857142905E-2</v>
      </c>
      <c r="IQ49" s="303" t="s">
        <v>744</v>
      </c>
      <c r="IR49" s="303" t="s">
        <v>744</v>
      </c>
      <c r="IS49" s="393" t="s">
        <v>744</v>
      </c>
      <c r="IT49" s="303">
        <v>1792</v>
      </c>
      <c r="IU49" s="303">
        <v>1760</v>
      </c>
      <c r="IV49" s="393">
        <v>1.7857142857142905E-2</v>
      </c>
      <c r="IW49" s="735"/>
      <c r="IX49" s="303"/>
      <c r="IY49" s="396" t="s">
        <v>442</v>
      </c>
      <c r="IZ49" s="396" t="s">
        <v>363</v>
      </c>
      <c r="JA49" s="396" t="s">
        <v>354</v>
      </c>
      <c r="JB49" s="396">
        <v>7</v>
      </c>
      <c r="JC49" s="396" t="s">
        <v>11</v>
      </c>
      <c r="JD49" s="396" t="s">
        <v>232</v>
      </c>
      <c r="JE49" s="396" t="s">
        <v>9</v>
      </c>
      <c r="JF49" s="396" t="s">
        <v>232</v>
      </c>
      <c r="JG49" s="396" t="s">
        <v>358</v>
      </c>
    </row>
    <row r="50" spans="1:267" customFormat="1">
      <c r="A50">
        <v>57</v>
      </c>
      <c r="B50">
        <v>1</v>
      </c>
      <c r="F50">
        <v>700</v>
      </c>
      <c r="G50">
        <v>42</v>
      </c>
      <c r="H50">
        <v>1</v>
      </c>
      <c r="I50">
        <v>0</v>
      </c>
      <c r="J50">
        <v>1</v>
      </c>
      <c r="K50">
        <v>0</v>
      </c>
      <c r="L50" t="s">
        <v>442</v>
      </c>
      <c r="M50">
        <v>0</v>
      </c>
      <c r="N50">
        <v>31.5</v>
      </c>
      <c r="O50">
        <v>20</v>
      </c>
      <c r="P50">
        <v>40</v>
      </c>
      <c r="Q50">
        <v>40</v>
      </c>
      <c r="R50">
        <v>50</v>
      </c>
      <c r="S50">
        <v>50</v>
      </c>
      <c r="T50" t="s">
        <v>745</v>
      </c>
      <c r="U50">
        <v>0</v>
      </c>
      <c r="V50">
        <v>0</v>
      </c>
      <c r="W50">
        <v>1</v>
      </c>
      <c r="X50">
        <v>1</v>
      </c>
      <c r="Y50">
        <v>6</v>
      </c>
      <c r="Z50">
        <v>0</v>
      </c>
      <c r="AA50">
        <v>0</v>
      </c>
      <c r="AB50">
        <v>0</v>
      </c>
      <c r="AC50">
        <v>0</v>
      </c>
      <c r="AD50">
        <v>0</v>
      </c>
      <c r="AE50">
        <v>88</v>
      </c>
      <c r="AF50">
        <v>0</v>
      </c>
      <c r="AG50">
        <v>0</v>
      </c>
      <c r="AH50">
        <v>0</v>
      </c>
      <c r="AI50">
        <v>0</v>
      </c>
      <c r="AJ50">
        <v>0</v>
      </c>
      <c r="AK50">
        <v>784</v>
      </c>
      <c r="AL50">
        <v>0</v>
      </c>
      <c r="AM50">
        <v>0</v>
      </c>
      <c r="AN50">
        <v>0</v>
      </c>
      <c r="AO50">
        <v>0</v>
      </c>
      <c r="AP50">
        <v>0</v>
      </c>
      <c r="AQ50">
        <v>0</v>
      </c>
      <c r="AR50">
        <v>0</v>
      </c>
      <c r="AS50">
        <v>0</v>
      </c>
      <c r="AT50">
        <v>0</v>
      </c>
      <c r="AU50">
        <v>0</v>
      </c>
      <c r="AV50">
        <v>0</v>
      </c>
      <c r="AW50">
        <v>136</v>
      </c>
      <c r="AX50">
        <v>0</v>
      </c>
      <c r="AY50">
        <v>0</v>
      </c>
      <c r="AZ50">
        <v>0</v>
      </c>
      <c r="BA50">
        <v>0</v>
      </c>
      <c r="BB50">
        <v>0</v>
      </c>
      <c r="BC50">
        <v>0</v>
      </c>
      <c r="BD50">
        <v>0</v>
      </c>
      <c r="BE50">
        <v>0</v>
      </c>
      <c r="BF50">
        <v>0</v>
      </c>
      <c r="BG50">
        <v>30</v>
      </c>
      <c r="BH50">
        <v>15</v>
      </c>
      <c r="BI50">
        <v>24</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s="439"/>
      <c r="CH50" s="303">
        <v>31.5</v>
      </c>
      <c r="CI50" s="393">
        <v>20</v>
      </c>
      <c r="CJ50" s="303">
        <v>40</v>
      </c>
      <c r="CK50" s="393">
        <v>40</v>
      </c>
      <c r="CL50" s="303">
        <v>50</v>
      </c>
      <c r="CM50" s="393">
        <v>50</v>
      </c>
      <c r="CN50" s="303"/>
      <c r="CO50" s="303"/>
      <c r="CP50" s="393" t="s">
        <v>744</v>
      </c>
      <c r="CQ50" s="303" t="s">
        <v>744</v>
      </c>
      <c r="CR50" s="393" t="s">
        <v>744</v>
      </c>
      <c r="CS50" s="393" t="s">
        <v>744</v>
      </c>
      <c r="CT50" s="303" t="s">
        <v>744</v>
      </c>
      <c r="CU50" s="393" t="s">
        <v>744</v>
      </c>
      <c r="CV50" s="303" t="s">
        <v>744</v>
      </c>
      <c r="CW50" s="303" t="s">
        <v>744</v>
      </c>
      <c r="CX50" s="303" t="s">
        <v>744</v>
      </c>
      <c r="CY50" s="303" t="s">
        <v>744</v>
      </c>
      <c r="CZ50" s="303" t="s">
        <v>744</v>
      </c>
      <c r="DA50" s="303" t="s">
        <v>744</v>
      </c>
      <c r="DB50" s="303" t="s">
        <v>744</v>
      </c>
      <c r="DC50" s="303" t="s">
        <v>744</v>
      </c>
      <c r="DD50" s="303" t="s">
        <v>744</v>
      </c>
      <c r="DE50" s="303" t="s">
        <v>744</v>
      </c>
      <c r="DF50" s="303" t="s">
        <v>744</v>
      </c>
      <c r="DG50" s="393" t="s">
        <v>744</v>
      </c>
      <c r="DH50" s="303" t="s">
        <v>744</v>
      </c>
      <c r="DI50" s="303" t="s">
        <v>744</v>
      </c>
      <c r="DJ50" s="393" t="s">
        <v>744</v>
      </c>
      <c r="DK50" s="303" t="s">
        <v>744</v>
      </c>
      <c r="DL50" s="303" t="s">
        <v>744</v>
      </c>
      <c r="DM50" s="303" t="s">
        <v>744</v>
      </c>
      <c r="DN50" s="303" t="s">
        <v>744</v>
      </c>
      <c r="DO50" s="303" t="s">
        <v>744</v>
      </c>
      <c r="DP50" s="303" t="s">
        <v>744</v>
      </c>
      <c r="DQ50" s="303" t="s">
        <v>744</v>
      </c>
      <c r="DR50" s="303" t="s">
        <v>744</v>
      </c>
      <c r="DS50" s="303" t="s">
        <v>744</v>
      </c>
      <c r="DT50" s="303" t="s">
        <v>744</v>
      </c>
      <c r="DU50" s="303" t="s">
        <v>744</v>
      </c>
      <c r="DV50" s="393" t="s">
        <v>744</v>
      </c>
      <c r="DW50" s="303" t="s">
        <v>744</v>
      </c>
      <c r="DX50" s="303" t="s">
        <v>744</v>
      </c>
      <c r="DY50" s="393" t="s">
        <v>744</v>
      </c>
      <c r="DZ50" s="303" t="s">
        <v>744</v>
      </c>
      <c r="EA50" s="303" t="s">
        <v>744</v>
      </c>
      <c r="EB50" s="303" t="s">
        <v>744</v>
      </c>
      <c r="EC50" s="303" t="s">
        <v>744</v>
      </c>
      <c r="ED50" s="303" t="s">
        <v>744</v>
      </c>
      <c r="EE50" s="303" t="s">
        <v>744</v>
      </c>
      <c r="EF50" s="303" t="s">
        <v>744</v>
      </c>
      <c r="EG50" s="303" t="s">
        <v>744</v>
      </c>
      <c r="EH50" s="303" t="s">
        <v>744</v>
      </c>
      <c r="EI50" s="303" t="s">
        <v>744</v>
      </c>
      <c r="EJ50" s="303" t="s">
        <v>744</v>
      </c>
      <c r="EK50" s="393" t="s">
        <v>744</v>
      </c>
      <c r="EL50" s="303" t="s">
        <v>744</v>
      </c>
      <c r="EM50" s="303" t="s">
        <v>744</v>
      </c>
      <c r="EN50" s="393" t="s">
        <v>744</v>
      </c>
      <c r="EO50" s="303">
        <v>1</v>
      </c>
      <c r="EP50" s="303">
        <v>1711.5833333333333</v>
      </c>
      <c r="EQ50" s="303">
        <v>0</v>
      </c>
      <c r="ER50" s="303">
        <v>0</v>
      </c>
      <c r="ES50" s="303">
        <v>0</v>
      </c>
      <c r="ET50" s="303">
        <v>0</v>
      </c>
      <c r="EU50" s="303">
        <v>0</v>
      </c>
      <c r="EV50" s="303">
        <v>30</v>
      </c>
      <c r="EW50" s="303">
        <v>0</v>
      </c>
      <c r="EX50" s="303">
        <v>0</v>
      </c>
      <c r="EY50" s="303">
        <v>1681.5833333333333</v>
      </c>
      <c r="EZ50" s="303">
        <v>0</v>
      </c>
      <c r="FA50" s="393">
        <v>0</v>
      </c>
      <c r="FB50" s="303">
        <v>1711.5833333333333</v>
      </c>
      <c r="FC50" s="303">
        <v>1681.5833333333333</v>
      </c>
      <c r="FD50" s="303">
        <v>0</v>
      </c>
      <c r="FE50" s="393">
        <v>1.7527630361750868E-2</v>
      </c>
      <c r="FF50" s="303">
        <v>1</v>
      </c>
      <c r="FG50" s="303">
        <v>1711.5833333333333</v>
      </c>
      <c r="FH50" s="303">
        <v>0</v>
      </c>
      <c r="FI50" s="303">
        <v>0</v>
      </c>
      <c r="FJ50" s="303">
        <v>0</v>
      </c>
      <c r="FK50" s="303">
        <v>0</v>
      </c>
      <c r="FL50" s="303">
        <v>0</v>
      </c>
      <c r="FM50" s="303">
        <v>15</v>
      </c>
      <c r="FN50" s="303">
        <v>0</v>
      </c>
      <c r="FO50" s="303">
        <v>0</v>
      </c>
      <c r="FP50" s="303">
        <v>1696.5833333333333</v>
      </c>
      <c r="FQ50" s="303">
        <v>0</v>
      </c>
      <c r="FR50" s="393">
        <v>0</v>
      </c>
      <c r="FS50" s="303">
        <v>1711.5833333333333</v>
      </c>
      <c r="FT50" s="303">
        <v>1696.5833333333333</v>
      </c>
      <c r="FU50" s="303">
        <v>0</v>
      </c>
      <c r="FV50" s="393">
        <v>8.7638151808754339E-3</v>
      </c>
      <c r="FW50" s="303">
        <v>2</v>
      </c>
      <c r="FX50" s="303">
        <v>3423.1666666666665</v>
      </c>
      <c r="FY50" s="303">
        <v>0</v>
      </c>
      <c r="FZ50" s="303">
        <v>0</v>
      </c>
      <c r="GA50" s="303">
        <v>0</v>
      </c>
      <c r="GB50" s="303">
        <v>0</v>
      </c>
      <c r="GC50" s="303">
        <v>0</v>
      </c>
      <c r="GD50" s="303">
        <v>45</v>
      </c>
      <c r="GE50" s="303">
        <v>0</v>
      </c>
      <c r="GF50" s="303">
        <v>0</v>
      </c>
      <c r="GG50" s="303">
        <v>3378.1666666666665</v>
      </c>
      <c r="GH50" s="303">
        <v>0</v>
      </c>
      <c r="GI50" s="393">
        <v>0</v>
      </c>
      <c r="GJ50" s="303">
        <v>1711.5833333333333</v>
      </c>
      <c r="GK50" s="303">
        <v>1689.0833333333333</v>
      </c>
      <c r="GL50" s="303">
        <v>0</v>
      </c>
      <c r="GM50" s="393">
        <v>1.3145722771313095E-2</v>
      </c>
      <c r="GN50" s="303">
        <v>6</v>
      </c>
      <c r="GO50" s="303">
        <v>10810</v>
      </c>
      <c r="GP50" s="303">
        <v>88</v>
      </c>
      <c r="GQ50" s="303">
        <v>784</v>
      </c>
      <c r="GR50" s="303">
        <v>0</v>
      </c>
      <c r="GS50" s="303">
        <v>136</v>
      </c>
      <c r="GT50" s="303">
        <v>0</v>
      </c>
      <c r="GU50" s="303">
        <v>24</v>
      </c>
      <c r="GV50" s="303">
        <v>0</v>
      </c>
      <c r="GW50" s="303">
        <v>0</v>
      </c>
      <c r="GX50" s="303">
        <v>9778</v>
      </c>
      <c r="GY50" s="303">
        <v>0</v>
      </c>
      <c r="GZ50" s="393">
        <v>0</v>
      </c>
      <c r="HA50" s="303">
        <v>1801.6666666666665</v>
      </c>
      <c r="HB50" s="303">
        <v>1629.6666666666665</v>
      </c>
      <c r="HC50" s="303">
        <v>0</v>
      </c>
      <c r="HD50" s="393">
        <v>9.546716003700273E-2</v>
      </c>
      <c r="HE50" s="303" t="s">
        <v>744</v>
      </c>
      <c r="HF50" s="303" t="s">
        <v>744</v>
      </c>
      <c r="HG50" s="303" t="s">
        <v>744</v>
      </c>
      <c r="HH50" s="303" t="s">
        <v>744</v>
      </c>
      <c r="HI50" s="303" t="s">
        <v>744</v>
      </c>
      <c r="HJ50" s="303" t="s">
        <v>744</v>
      </c>
      <c r="HK50" s="303" t="s">
        <v>744</v>
      </c>
      <c r="HL50" s="303" t="s">
        <v>744</v>
      </c>
      <c r="HM50" s="303" t="s">
        <v>744</v>
      </c>
      <c r="HN50" s="303" t="s">
        <v>744</v>
      </c>
      <c r="HO50" s="303" t="s">
        <v>744</v>
      </c>
      <c r="HP50" s="303" t="s">
        <v>744</v>
      </c>
      <c r="HQ50" s="393" t="s">
        <v>744</v>
      </c>
      <c r="HR50" s="303" t="s">
        <v>744</v>
      </c>
      <c r="HS50" s="303" t="s">
        <v>744</v>
      </c>
      <c r="HT50" s="303" t="s">
        <v>744</v>
      </c>
      <c r="HU50" s="393" t="s">
        <v>744</v>
      </c>
      <c r="HV50" s="303">
        <v>6</v>
      </c>
      <c r="HW50" s="303">
        <v>10810</v>
      </c>
      <c r="HX50" s="303">
        <v>88</v>
      </c>
      <c r="HY50" s="303">
        <v>784</v>
      </c>
      <c r="HZ50" s="303">
        <v>0</v>
      </c>
      <c r="IA50" s="303">
        <v>136</v>
      </c>
      <c r="IB50" s="303">
        <v>0</v>
      </c>
      <c r="IC50" s="303">
        <v>24</v>
      </c>
      <c r="ID50" s="303">
        <v>0</v>
      </c>
      <c r="IE50" s="303">
        <v>0</v>
      </c>
      <c r="IF50" s="303">
        <v>9778</v>
      </c>
      <c r="IG50" s="303">
        <v>0</v>
      </c>
      <c r="IH50" s="393">
        <v>0</v>
      </c>
      <c r="II50" s="303">
        <v>1801.6666666666667</v>
      </c>
      <c r="IJ50" s="303">
        <v>1629.6666666666667</v>
      </c>
      <c r="IK50" s="303">
        <v>0</v>
      </c>
      <c r="IL50" s="393">
        <v>9.546716003700273E-2</v>
      </c>
      <c r="IM50" s="303"/>
      <c r="IN50" s="303">
        <v>1788.797619047619</v>
      </c>
      <c r="IO50" s="303">
        <v>1637.0833333333335</v>
      </c>
      <c r="IP50" s="393">
        <v>8.4813555261248785E-2</v>
      </c>
      <c r="IQ50" s="303">
        <v>1711.5833333333333</v>
      </c>
      <c r="IR50" s="303">
        <v>1696.5833333333333</v>
      </c>
      <c r="IS50" s="393">
        <v>8.7638151808754339E-3</v>
      </c>
      <c r="IT50" s="303">
        <v>1779.1458333333335</v>
      </c>
      <c r="IU50" s="303">
        <v>1644.5208333333335</v>
      </c>
      <c r="IV50" s="393">
        <v>7.5668333352849504E-2</v>
      </c>
      <c r="IW50" s="735"/>
      <c r="IX50" s="303"/>
      <c r="IY50" s="396" t="s">
        <v>442</v>
      </c>
      <c r="IZ50" s="396" t="s">
        <v>363</v>
      </c>
      <c r="JA50" s="396" t="s">
        <v>354</v>
      </c>
      <c r="JB50" s="396">
        <v>10</v>
      </c>
      <c r="JC50" s="396" t="s">
        <v>11</v>
      </c>
      <c r="JD50" s="396" t="s">
        <v>232</v>
      </c>
      <c r="JE50" s="396" t="s">
        <v>9</v>
      </c>
      <c r="JF50" s="396" t="s">
        <v>232</v>
      </c>
      <c r="JG50" s="396" t="s">
        <v>358</v>
      </c>
    </row>
    <row r="51" spans="1:267" customFormat="1">
      <c r="A51">
        <v>59</v>
      </c>
      <c r="B51">
        <v>1</v>
      </c>
      <c r="F51">
        <v>700</v>
      </c>
      <c r="G51">
        <v>41</v>
      </c>
      <c r="H51">
        <v>1</v>
      </c>
      <c r="I51">
        <v>0</v>
      </c>
      <c r="J51">
        <v>1</v>
      </c>
      <c r="K51">
        <v>0</v>
      </c>
      <c r="L51" t="s">
        <v>442</v>
      </c>
      <c r="M51">
        <v>0</v>
      </c>
      <c r="N51">
        <v>0</v>
      </c>
      <c r="O51">
        <v>0</v>
      </c>
      <c r="P51">
        <v>0</v>
      </c>
      <c r="Q51">
        <v>0</v>
      </c>
      <c r="R51">
        <v>0</v>
      </c>
      <c r="S51">
        <v>0</v>
      </c>
      <c r="T51" t="s">
        <v>745</v>
      </c>
      <c r="U51">
        <v>0</v>
      </c>
      <c r="V51">
        <v>0</v>
      </c>
      <c r="W51">
        <v>0</v>
      </c>
      <c r="X51">
        <v>0</v>
      </c>
      <c r="Y51">
        <v>5</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s="439"/>
      <c r="CH51" s="303" t="s">
        <v>744</v>
      </c>
      <c r="CI51" s="393" t="s">
        <v>744</v>
      </c>
      <c r="CJ51" s="303" t="s">
        <v>744</v>
      </c>
      <c r="CK51" s="393" t="s">
        <v>744</v>
      </c>
      <c r="CL51" s="303" t="s">
        <v>744</v>
      </c>
      <c r="CM51" s="393" t="s">
        <v>744</v>
      </c>
      <c r="CN51" s="303"/>
      <c r="CO51" s="303"/>
      <c r="CP51" s="393" t="s">
        <v>658</v>
      </c>
      <c r="CQ51" s="303" t="s">
        <v>744</v>
      </c>
      <c r="CR51" s="393" t="s">
        <v>744</v>
      </c>
      <c r="CS51" s="393" t="s">
        <v>658</v>
      </c>
      <c r="CT51" s="303" t="s">
        <v>744</v>
      </c>
      <c r="CU51" s="393" t="s">
        <v>744</v>
      </c>
      <c r="CV51" s="303" t="s">
        <v>744</v>
      </c>
      <c r="CW51" s="303" t="s">
        <v>744</v>
      </c>
      <c r="CX51" s="303" t="s">
        <v>744</v>
      </c>
      <c r="CY51" s="303" t="s">
        <v>744</v>
      </c>
      <c r="CZ51" s="303" t="s">
        <v>744</v>
      </c>
      <c r="DA51" s="303" t="s">
        <v>744</v>
      </c>
      <c r="DB51" s="303" t="s">
        <v>744</v>
      </c>
      <c r="DC51" s="303" t="s">
        <v>744</v>
      </c>
      <c r="DD51" s="303" t="s">
        <v>744</v>
      </c>
      <c r="DE51" s="303" t="s">
        <v>744</v>
      </c>
      <c r="DF51" s="303" t="s">
        <v>744</v>
      </c>
      <c r="DG51" s="393" t="s">
        <v>744</v>
      </c>
      <c r="DH51" s="303" t="s">
        <v>744</v>
      </c>
      <c r="DI51" s="303" t="s">
        <v>744</v>
      </c>
      <c r="DJ51" s="393" t="s">
        <v>744</v>
      </c>
      <c r="DK51" s="303" t="s">
        <v>744</v>
      </c>
      <c r="DL51" s="303" t="s">
        <v>744</v>
      </c>
      <c r="DM51" s="303" t="s">
        <v>744</v>
      </c>
      <c r="DN51" s="303" t="s">
        <v>744</v>
      </c>
      <c r="DO51" s="303" t="s">
        <v>744</v>
      </c>
      <c r="DP51" s="303" t="s">
        <v>744</v>
      </c>
      <c r="DQ51" s="303" t="s">
        <v>744</v>
      </c>
      <c r="DR51" s="303" t="s">
        <v>744</v>
      </c>
      <c r="DS51" s="303" t="s">
        <v>744</v>
      </c>
      <c r="DT51" s="303" t="s">
        <v>744</v>
      </c>
      <c r="DU51" s="303" t="s">
        <v>744</v>
      </c>
      <c r="DV51" s="393" t="s">
        <v>744</v>
      </c>
      <c r="DW51" s="303" t="s">
        <v>744</v>
      </c>
      <c r="DX51" s="303" t="s">
        <v>744</v>
      </c>
      <c r="DY51" s="393" t="s">
        <v>744</v>
      </c>
      <c r="DZ51" s="303" t="s">
        <v>744</v>
      </c>
      <c r="EA51" s="303" t="s">
        <v>744</v>
      </c>
      <c r="EB51" s="303" t="s">
        <v>744</v>
      </c>
      <c r="EC51" s="303" t="s">
        <v>744</v>
      </c>
      <c r="ED51" s="303" t="s">
        <v>744</v>
      </c>
      <c r="EE51" s="303" t="s">
        <v>744</v>
      </c>
      <c r="EF51" s="303" t="s">
        <v>744</v>
      </c>
      <c r="EG51" s="303" t="s">
        <v>744</v>
      </c>
      <c r="EH51" s="303" t="s">
        <v>744</v>
      </c>
      <c r="EI51" s="303" t="s">
        <v>744</v>
      </c>
      <c r="EJ51" s="303" t="s">
        <v>744</v>
      </c>
      <c r="EK51" s="393" t="s">
        <v>744</v>
      </c>
      <c r="EL51" s="303" t="s">
        <v>744</v>
      </c>
      <c r="EM51" s="303" t="s">
        <v>744</v>
      </c>
      <c r="EN51" s="393" t="s">
        <v>744</v>
      </c>
      <c r="EO51" s="303" t="s">
        <v>744</v>
      </c>
      <c r="EP51" s="303" t="s">
        <v>744</v>
      </c>
      <c r="EQ51" s="303" t="s">
        <v>744</v>
      </c>
      <c r="ER51" s="303" t="s">
        <v>744</v>
      </c>
      <c r="ES51" s="303" t="s">
        <v>744</v>
      </c>
      <c r="ET51" s="303" t="s">
        <v>744</v>
      </c>
      <c r="EU51" s="303" t="s">
        <v>744</v>
      </c>
      <c r="EV51" s="303" t="s">
        <v>744</v>
      </c>
      <c r="EW51" s="303" t="s">
        <v>744</v>
      </c>
      <c r="EX51" s="303" t="s">
        <v>744</v>
      </c>
      <c r="EY51" s="303" t="s">
        <v>744</v>
      </c>
      <c r="EZ51" s="303" t="s">
        <v>744</v>
      </c>
      <c r="FA51" s="393" t="s">
        <v>744</v>
      </c>
      <c r="FB51" s="303" t="s">
        <v>744</v>
      </c>
      <c r="FC51" s="303" t="s">
        <v>744</v>
      </c>
      <c r="FD51" s="303" t="s">
        <v>744</v>
      </c>
      <c r="FE51" s="393" t="s">
        <v>744</v>
      </c>
      <c r="FF51" s="303" t="s">
        <v>744</v>
      </c>
      <c r="FG51" s="303" t="s">
        <v>744</v>
      </c>
      <c r="FH51" s="303" t="s">
        <v>744</v>
      </c>
      <c r="FI51" s="303" t="s">
        <v>744</v>
      </c>
      <c r="FJ51" s="303" t="s">
        <v>744</v>
      </c>
      <c r="FK51" s="303" t="s">
        <v>744</v>
      </c>
      <c r="FL51" s="303" t="s">
        <v>744</v>
      </c>
      <c r="FM51" s="303" t="s">
        <v>744</v>
      </c>
      <c r="FN51" s="303" t="s">
        <v>744</v>
      </c>
      <c r="FO51" s="303" t="s">
        <v>744</v>
      </c>
      <c r="FP51" s="303" t="s">
        <v>744</v>
      </c>
      <c r="FQ51" s="303" t="s">
        <v>744</v>
      </c>
      <c r="FR51" s="393" t="s">
        <v>744</v>
      </c>
      <c r="FS51" s="303" t="s">
        <v>744</v>
      </c>
      <c r="FT51" s="303" t="s">
        <v>744</v>
      </c>
      <c r="FU51" s="303" t="s">
        <v>744</v>
      </c>
      <c r="FV51" s="393" t="s">
        <v>744</v>
      </c>
      <c r="FW51" s="303" t="s">
        <v>744</v>
      </c>
      <c r="FX51" s="303" t="s">
        <v>744</v>
      </c>
      <c r="FY51" s="303" t="s">
        <v>744</v>
      </c>
      <c r="FZ51" s="303" t="s">
        <v>744</v>
      </c>
      <c r="GA51" s="303" t="s">
        <v>744</v>
      </c>
      <c r="GB51" s="303" t="s">
        <v>744</v>
      </c>
      <c r="GC51" s="303" t="s">
        <v>744</v>
      </c>
      <c r="GD51" s="303" t="s">
        <v>744</v>
      </c>
      <c r="GE51" s="303" t="s">
        <v>744</v>
      </c>
      <c r="GF51" s="303" t="s">
        <v>744</v>
      </c>
      <c r="GG51" s="303" t="s">
        <v>744</v>
      </c>
      <c r="GH51" s="303" t="s">
        <v>744</v>
      </c>
      <c r="GI51" s="393" t="s">
        <v>744</v>
      </c>
      <c r="GJ51" s="303" t="s">
        <v>744</v>
      </c>
      <c r="GK51" s="303" t="s">
        <v>744</v>
      </c>
      <c r="GL51" s="303" t="s">
        <v>744</v>
      </c>
      <c r="GM51" s="393" t="s">
        <v>744</v>
      </c>
      <c r="GN51" s="303" t="s">
        <v>744</v>
      </c>
      <c r="GO51" s="303" t="s">
        <v>744</v>
      </c>
      <c r="GP51" s="303" t="s">
        <v>744</v>
      </c>
      <c r="GQ51" s="303" t="s">
        <v>744</v>
      </c>
      <c r="GR51" s="303" t="s">
        <v>744</v>
      </c>
      <c r="GS51" s="303" t="s">
        <v>744</v>
      </c>
      <c r="GT51" s="303" t="s">
        <v>744</v>
      </c>
      <c r="GU51" s="303" t="s">
        <v>744</v>
      </c>
      <c r="GV51" s="303" t="s">
        <v>744</v>
      </c>
      <c r="GW51" s="303" t="s">
        <v>744</v>
      </c>
      <c r="GX51" s="303" t="s">
        <v>744</v>
      </c>
      <c r="GY51" s="303" t="s">
        <v>744</v>
      </c>
      <c r="GZ51" s="393" t="s">
        <v>744</v>
      </c>
      <c r="HA51" s="303" t="s">
        <v>744</v>
      </c>
      <c r="HB51" s="303" t="s">
        <v>744</v>
      </c>
      <c r="HC51" s="303" t="s">
        <v>744</v>
      </c>
      <c r="HD51" s="393" t="s">
        <v>744</v>
      </c>
      <c r="HE51" s="303" t="s">
        <v>744</v>
      </c>
      <c r="HF51" s="303" t="s">
        <v>744</v>
      </c>
      <c r="HG51" s="303" t="s">
        <v>744</v>
      </c>
      <c r="HH51" s="303" t="s">
        <v>744</v>
      </c>
      <c r="HI51" s="303" t="s">
        <v>744</v>
      </c>
      <c r="HJ51" s="303" t="s">
        <v>744</v>
      </c>
      <c r="HK51" s="303" t="s">
        <v>744</v>
      </c>
      <c r="HL51" s="303" t="s">
        <v>744</v>
      </c>
      <c r="HM51" s="303" t="s">
        <v>744</v>
      </c>
      <c r="HN51" s="303" t="s">
        <v>744</v>
      </c>
      <c r="HO51" s="303" t="s">
        <v>744</v>
      </c>
      <c r="HP51" s="303" t="s">
        <v>744</v>
      </c>
      <c r="HQ51" s="393" t="s">
        <v>744</v>
      </c>
      <c r="HR51" s="303" t="s">
        <v>744</v>
      </c>
      <c r="HS51" s="303" t="s">
        <v>744</v>
      </c>
      <c r="HT51" s="303" t="s">
        <v>744</v>
      </c>
      <c r="HU51" s="393" t="s">
        <v>744</v>
      </c>
      <c r="HV51" s="303" t="s">
        <v>744</v>
      </c>
      <c r="HW51" s="303" t="s">
        <v>744</v>
      </c>
      <c r="HX51" s="303" t="s">
        <v>744</v>
      </c>
      <c r="HY51" s="303" t="s">
        <v>744</v>
      </c>
      <c r="HZ51" s="303" t="s">
        <v>744</v>
      </c>
      <c r="IA51" s="303" t="s">
        <v>744</v>
      </c>
      <c r="IB51" s="303" t="s">
        <v>744</v>
      </c>
      <c r="IC51" s="303" t="s">
        <v>744</v>
      </c>
      <c r="ID51" s="303" t="s">
        <v>744</v>
      </c>
      <c r="IE51" s="303" t="s">
        <v>744</v>
      </c>
      <c r="IF51" s="303" t="s">
        <v>744</v>
      </c>
      <c r="IG51" s="303" t="s">
        <v>744</v>
      </c>
      <c r="IH51" s="393" t="s">
        <v>744</v>
      </c>
      <c r="II51" s="303" t="s">
        <v>744</v>
      </c>
      <c r="IJ51" s="303" t="s">
        <v>744</v>
      </c>
      <c r="IK51" s="303" t="s">
        <v>744</v>
      </c>
      <c r="IL51" s="393" t="s">
        <v>744</v>
      </c>
      <c r="IM51" s="303"/>
      <c r="IN51" s="303" t="s">
        <v>744</v>
      </c>
      <c r="IO51" s="303" t="s">
        <v>744</v>
      </c>
      <c r="IP51" s="393" t="s">
        <v>744</v>
      </c>
      <c r="IQ51" s="303" t="s">
        <v>744</v>
      </c>
      <c r="IR51" s="303" t="s">
        <v>744</v>
      </c>
      <c r="IS51" s="393" t="s">
        <v>744</v>
      </c>
      <c r="IT51" s="303" t="s">
        <v>744</v>
      </c>
      <c r="IU51" s="303" t="s">
        <v>744</v>
      </c>
      <c r="IV51" s="393" t="s">
        <v>495</v>
      </c>
      <c r="IW51" s="735"/>
      <c r="IX51" s="303"/>
      <c r="IY51" s="396" t="s">
        <v>442</v>
      </c>
      <c r="IZ51" s="396" t="s">
        <v>363</v>
      </c>
      <c r="JA51" s="396" t="s">
        <v>354</v>
      </c>
      <c r="JB51" s="396">
        <v>6</v>
      </c>
      <c r="JC51" s="396" t="s">
        <v>11</v>
      </c>
      <c r="JD51" s="396" t="s">
        <v>232</v>
      </c>
      <c r="JE51" s="396" t="s">
        <v>9</v>
      </c>
      <c r="JF51" s="396" t="s">
        <v>232</v>
      </c>
      <c r="JG51" s="396" t="s">
        <v>358</v>
      </c>
    </row>
    <row r="52" spans="1:267" customFormat="1">
      <c r="A52">
        <v>60</v>
      </c>
      <c r="B52">
        <v>1</v>
      </c>
      <c r="F52">
        <v>700</v>
      </c>
      <c r="G52">
        <v>41</v>
      </c>
      <c r="H52">
        <v>1</v>
      </c>
      <c r="I52">
        <v>0</v>
      </c>
      <c r="J52">
        <v>1</v>
      </c>
      <c r="K52">
        <v>0</v>
      </c>
      <c r="L52" t="s">
        <v>442</v>
      </c>
      <c r="M52">
        <v>0</v>
      </c>
      <c r="N52">
        <v>0</v>
      </c>
      <c r="O52">
        <v>0</v>
      </c>
      <c r="P52">
        <v>0</v>
      </c>
      <c r="Q52">
        <v>0</v>
      </c>
      <c r="R52">
        <v>0</v>
      </c>
      <c r="S52">
        <v>0</v>
      </c>
      <c r="T52" t="s">
        <v>745</v>
      </c>
      <c r="U52">
        <v>0</v>
      </c>
      <c r="V52">
        <v>0</v>
      </c>
      <c r="W52">
        <v>0</v>
      </c>
      <c r="X52">
        <v>0</v>
      </c>
      <c r="Y52">
        <v>3</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s="439"/>
      <c r="CH52" s="303" t="s">
        <v>744</v>
      </c>
      <c r="CI52" s="393" t="s">
        <v>744</v>
      </c>
      <c r="CJ52" s="303" t="s">
        <v>744</v>
      </c>
      <c r="CK52" s="393" t="s">
        <v>744</v>
      </c>
      <c r="CL52" s="303" t="s">
        <v>744</v>
      </c>
      <c r="CM52" s="393" t="s">
        <v>744</v>
      </c>
      <c r="CN52" s="303"/>
      <c r="CO52" s="303"/>
      <c r="CP52" s="393" t="s">
        <v>658</v>
      </c>
      <c r="CQ52" s="303" t="s">
        <v>744</v>
      </c>
      <c r="CR52" s="393" t="s">
        <v>744</v>
      </c>
      <c r="CS52" s="393" t="s">
        <v>658</v>
      </c>
      <c r="CT52" s="303" t="s">
        <v>744</v>
      </c>
      <c r="CU52" s="393" t="s">
        <v>744</v>
      </c>
      <c r="CV52" s="303" t="s">
        <v>744</v>
      </c>
      <c r="CW52" s="303" t="s">
        <v>744</v>
      </c>
      <c r="CX52" s="303" t="s">
        <v>744</v>
      </c>
      <c r="CY52" s="303" t="s">
        <v>744</v>
      </c>
      <c r="CZ52" s="303" t="s">
        <v>744</v>
      </c>
      <c r="DA52" s="303" t="s">
        <v>744</v>
      </c>
      <c r="DB52" s="303" t="s">
        <v>744</v>
      </c>
      <c r="DC52" s="303" t="s">
        <v>744</v>
      </c>
      <c r="DD52" s="303" t="s">
        <v>744</v>
      </c>
      <c r="DE52" s="303" t="s">
        <v>744</v>
      </c>
      <c r="DF52" s="303" t="s">
        <v>744</v>
      </c>
      <c r="DG52" s="393" t="s">
        <v>744</v>
      </c>
      <c r="DH52" s="303" t="s">
        <v>744</v>
      </c>
      <c r="DI52" s="303" t="s">
        <v>744</v>
      </c>
      <c r="DJ52" s="393" t="s">
        <v>744</v>
      </c>
      <c r="DK52" s="303" t="s">
        <v>744</v>
      </c>
      <c r="DL52" s="303" t="s">
        <v>744</v>
      </c>
      <c r="DM52" s="303" t="s">
        <v>744</v>
      </c>
      <c r="DN52" s="303" t="s">
        <v>744</v>
      </c>
      <c r="DO52" s="303" t="s">
        <v>744</v>
      </c>
      <c r="DP52" s="303" t="s">
        <v>744</v>
      </c>
      <c r="DQ52" s="303" t="s">
        <v>744</v>
      </c>
      <c r="DR52" s="303" t="s">
        <v>744</v>
      </c>
      <c r="DS52" s="303" t="s">
        <v>744</v>
      </c>
      <c r="DT52" s="303" t="s">
        <v>744</v>
      </c>
      <c r="DU52" s="303" t="s">
        <v>744</v>
      </c>
      <c r="DV52" s="393" t="s">
        <v>744</v>
      </c>
      <c r="DW52" s="303" t="s">
        <v>744</v>
      </c>
      <c r="DX52" s="303" t="s">
        <v>744</v>
      </c>
      <c r="DY52" s="393" t="s">
        <v>744</v>
      </c>
      <c r="DZ52" s="303" t="s">
        <v>744</v>
      </c>
      <c r="EA52" s="303" t="s">
        <v>744</v>
      </c>
      <c r="EB52" s="303" t="s">
        <v>744</v>
      </c>
      <c r="EC52" s="303" t="s">
        <v>744</v>
      </c>
      <c r="ED52" s="303" t="s">
        <v>744</v>
      </c>
      <c r="EE52" s="303" t="s">
        <v>744</v>
      </c>
      <c r="EF52" s="303" t="s">
        <v>744</v>
      </c>
      <c r="EG52" s="303" t="s">
        <v>744</v>
      </c>
      <c r="EH52" s="303" t="s">
        <v>744</v>
      </c>
      <c r="EI52" s="303" t="s">
        <v>744</v>
      </c>
      <c r="EJ52" s="303" t="s">
        <v>744</v>
      </c>
      <c r="EK52" s="393" t="s">
        <v>744</v>
      </c>
      <c r="EL52" s="303" t="s">
        <v>744</v>
      </c>
      <c r="EM52" s="303" t="s">
        <v>744</v>
      </c>
      <c r="EN52" s="393" t="s">
        <v>744</v>
      </c>
      <c r="EO52" s="303" t="s">
        <v>744</v>
      </c>
      <c r="EP52" s="303" t="s">
        <v>744</v>
      </c>
      <c r="EQ52" s="303" t="s">
        <v>744</v>
      </c>
      <c r="ER52" s="303" t="s">
        <v>744</v>
      </c>
      <c r="ES52" s="303" t="s">
        <v>744</v>
      </c>
      <c r="ET52" s="303" t="s">
        <v>744</v>
      </c>
      <c r="EU52" s="303" t="s">
        <v>744</v>
      </c>
      <c r="EV52" s="303" t="s">
        <v>744</v>
      </c>
      <c r="EW52" s="303" t="s">
        <v>744</v>
      </c>
      <c r="EX52" s="303" t="s">
        <v>744</v>
      </c>
      <c r="EY52" s="303" t="s">
        <v>744</v>
      </c>
      <c r="EZ52" s="303" t="s">
        <v>744</v>
      </c>
      <c r="FA52" s="393" t="s">
        <v>744</v>
      </c>
      <c r="FB52" s="303" t="s">
        <v>744</v>
      </c>
      <c r="FC52" s="303" t="s">
        <v>744</v>
      </c>
      <c r="FD52" s="303" t="s">
        <v>744</v>
      </c>
      <c r="FE52" s="393" t="s">
        <v>744</v>
      </c>
      <c r="FF52" s="303" t="s">
        <v>744</v>
      </c>
      <c r="FG52" s="303" t="s">
        <v>744</v>
      </c>
      <c r="FH52" s="303" t="s">
        <v>744</v>
      </c>
      <c r="FI52" s="303" t="s">
        <v>744</v>
      </c>
      <c r="FJ52" s="303" t="s">
        <v>744</v>
      </c>
      <c r="FK52" s="303" t="s">
        <v>744</v>
      </c>
      <c r="FL52" s="303" t="s">
        <v>744</v>
      </c>
      <c r="FM52" s="303" t="s">
        <v>744</v>
      </c>
      <c r="FN52" s="303" t="s">
        <v>744</v>
      </c>
      <c r="FO52" s="303" t="s">
        <v>744</v>
      </c>
      <c r="FP52" s="303" t="s">
        <v>744</v>
      </c>
      <c r="FQ52" s="303" t="s">
        <v>744</v>
      </c>
      <c r="FR52" s="393" t="s">
        <v>744</v>
      </c>
      <c r="FS52" s="303" t="s">
        <v>744</v>
      </c>
      <c r="FT52" s="303" t="s">
        <v>744</v>
      </c>
      <c r="FU52" s="303" t="s">
        <v>744</v>
      </c>
      <c r="FV52" s="393" t="s">
        <v>744</v>
      </c>
      <c r="FW52" s="303" t="s">
        <v>744</v>
      </c>
      <c r="FX52" s="303" t="s">
        <v>744</v>
      </c>
      <c r="FY52" s="303" t="s">
        <v>744</v>
      </c>
      <c r="FZ52" s="303" t="s">
        <v>744</v>
      </c>
      <c r="GA52" s="303" t="s">
        <v>744</v>
      </c>
      <c r="GB52" s="303" t="s">
        <v>744</v>
      </c>
      <c r="GC52" s="303" t="s">
        <v>744</v>
      </c>
      <c r="GD52" s="303" t="s">
        <v>744</v>
      </c>
      <c r="GE52" s="303" t="s">
        <v>744</v>
      </c>
      <c r="GF52" s="303" t="s">
        <v>744</v>
      </c>
      <c r="GG52" s="303" t="s">
        <v>744</v>
      </c>
      <c r="GH52" s="303" t="s">
        <v>744</v>
      </c>
      <c r="GI52" s="393" t="s">
        <v>744</v>
      </c>
      <c r="GJ52" s="303" t="s">
        <v>744</v>
      </c>
      <c r="GK52" s="303" t="s">
        <v>744</v>
      </c>
      <c r="GL52" s="303" t="s">
        <v>744</v>
      </c>
      <c r="GM52" s="393" t="s">
        <v>744</v>
      </c>
      <c r="GN52" s="303" t="s">
        <v>744</v>
      </c>
      <c r="GO52" s="303" t="s">
        <v>744</v>
      </c>
      <c r="GP52" s="303" t="s">
        <v>744</v>
      </c>
      <c r="GQ52" s="303" t="s">
        <v>744</v>
      </c>
      <c r="GR52" s="303" t="s">
        <v>744</v>
      </c>
      <c r="GS52" s="303" t="s">
        <v>744</v>
      </c>
      <c r="GT52" s="303" t="s">
        <v>744</v>
      </c>
      <c r="GU52" s="303" t="s">
        <v>744</v>
      </c>
      <c r="GV52" s="303" t="s">
        <v>744</v>
      </c>
      <c r="GW52" s="303" t="s">
        <v>744</v>
      </c>
      <c r="GX52" s="303" t="s">
        <v>744</v>
      </c>
      <c r="GY52" s="303" t="s">
        <v>744</v>
      </c>
      <c r="GZ52" s="393" t="s">
        <v>744</v>
      </c>
      <c r="HA52" s="303" t="s">
        <v>744</v>
      </c>
      <c r="HB52" s="303" t="s">
        <v>744</v>
      </c>
      <c r="HC52" s="303" t="s">
        <v>744</v>
      </c>
      <c r="HD52" s="393" t="s">
        <v>744</v>
      </c>
      <c r="HE52" s="303" t="s">
        <v>744</v>
      </c>
      <c r="HF52" s="303" t="s">
        <v>744</v>
      </c>
      <c r="HG52" s="303" t="s">
        <v>744</v>
      </c>
      <c r="HH52" s="303" t="s">
        <v>744</v>
      </c>
      <c r="HI52" s="303" t="s">
        <v>744</v>
      </c>
      <c r="HJ52" s="303" t="s">
        <v>744</v>
      </c>
      <c r="HK52" s="303" t="s">
        <v>744</v>
      </c>
      <c r="HL52" s="303" t="s">
        <v>744</v>
      </c>
      <c r="HM52" s="303" t="s">
        <v>744</v>
      </c>
      <c r="HN52" s="303" t="s">
        <v>744</v>
      </c>
      <c r="HO52" s="303" t="s">
        <v>744</v>
      </c>
      <c r="HP52" s="303" t="s">
        <v>744</v>
      </c>
      <c r="HQ52" s="393" t="s">
        <v>744</v>
      </c>
      <c r="HR52" s="303" t="s">
        <v>744</v>
      </c>
      <c r="HS52" s="303" t="s">
        <v>744</v>
      </c>
      <c r="HT52" s="303" t="s">
        <v>744</v>
      </c>
      <c r="HU52" s="393" t="s">
        <v>744</v>
      </c>
      <c r="HV52" s="303" t="s">
        <v>744</v>
      </c>
      <c r="HW52" s="303" t="s">
        <v>744</v>
      </c>
      <c r="HX52" s="303" t="s">
        <v>744</v>
      </c>
      <c r="HY52" s="303" t="s">
        <v>744</v>
      </c>
      <c r="HZ52" s="303" t="s">
        <v>744</v>
      </c>
      <c r="IA52" s="303" t="s">
        <v>744</v>
      </c>
      <c r="IB52" s="303" t="s">
        <v>744</v>
      </c>
      <c r="IC52" s="303" t="s">
        <v>744</v>
      </c>
      <c r="ID52" s="303" t="s">
        <v>744</v>
      </c>
      <c r="IE52" s="303" t="s">
        <v>744</v>
      </c>
      <c r="IF52" s="303" t="s">
        <v>744</v>
      </c>
      <c r="IG52" s="303" t="s">
        <v>744</v>
      </c>
      <c r="IH52" s="393" t="s">
        <v>744</v>
      </c>
      <c r="II52" s="303" t="s">
        <v>744</v>
      </c>
      <c r="IJ52" s="303" t="s">
        <v>744</v>
      </c>
      <c r="IK52" s="303" t="s">
        <v>744</v>
      </c>
      <c r="IL52" s="393" t="s">
        <v>744</v>
      </c>
      <c r="IM52" s="303"/>
      <c r="IN52" s="303" t="s">
        <v>744</v>
      </c>
      <c r="IO52" s="303" t="s">
        <v>744</v>
      </c>
      <c r="IP52" s="393" t="s">
        <v>744</v>
      </c>
      <c r="IQ52" s="303" t="s">
        <v>744</v>
      </c>
      <c r="IR52" s="303" t="s">
        <v>744</v>
      </c>
      <c r="IS52" s="393" t="s">
        <v>744</v>
      </c>
      <c r="IT52" s="303" t="s">
        <v>744</v>
      </c>
      <c r="IU52" s="303" t="s">
        <v>744</v>
      </c>
      <c r="IV52" s="393" t="s">
        <v>495</v>
      </c>
      <c r="IW52" s="735"/>
      <c r="IX52" s="303"/>
      <c r="IY52" s="396" t="s">
        <v>442</v>
      </c>
      <c r="IZ52" s="396" t="s">
        <v>363</v>
      </c>
      <c r="JA52" s="396" t="s">
        <v>354</v>
      </c>
      <c r="JB52" s="396">
        <v>3</v>
      </c>
      <c r="JC52" s="396" t="s">
        <v>11</v>
      </c>
      <c r="JD52" s="396" t="s">
        <v>232</v>
      </c>
      <c r="JE52" s="396" t="s">
        <v>9</v>
      </c>
      <c r="JF52" s="396" t="s">
        <v>232</v>
      </c>
      <c r="JG52" s="396" t="s">
        <v>358</v>
      </c>
    </row>
    <row r="53" spans="1:267" customFormat="1">
      <c r="A53">
        <v>61</v>
      </c>
      <c r="B53">
        <v>1</v>
      </c>
      <c r="F53">
        <v>700</v>
      </c>
      <c r="G53">
        <v>41</v>
      </c>
      <c r="H53">
        <v>1</v>
      </c>
      <c r="I53">
        <v>0</v>
      </c>
      <c r="J53">
        <v>1</v>
      </c>
      <c r="K53">
        <v>0</v>
      </c>
      <c r="L53" t="s">
        <v>442</v>
      </c>
      <c r="M53">
        <v>0</v>
      </c>
      <c r="N53">
        <v>20</v>
      </c>
      <c r="O53">
        <v>50</v>
      </c>
      <c r="P53">
        <v>40</v>
      </c>
      <c r="Q53">
        <v>40</v>
      </c>
      <c r="R53">
        <v>0</v>
      </c>
      <c r="S53">
        <v>0</v>
      </c>
      <c r="T53" t="s">
        <v>745</v>
      </c>
      <c r="U53">
        <v>0</v>
      </c>
      <c r="V53">
        <v>0</v>
      </c>
      <c r="W53">
        <v>0</v>
      </c>
      <c r="X53">
        <v>1</v>
      </c>
      <c r="Y53">
        <v>3</v>
      </c>
      <c r="Z53">
        <v>0</v>
      </c>
      <c r="AA53">
        <v>0</v>
      </c>
      <c r="AB53">
        <v>0</v>
      </c>
      <c r="AC53">
        <v>0</v>
      </c>
      <c r="AD53">
        <v>0</v>
      </c>
      <c r="AE53">
        <v>0</v>
      </c>
      <c r="AF53">
        <v>0</v>
      </c>
      <c r="AG53">
        <v>0</v>
      </c>
      <c r="AH53">
        <v>0</v>
      </c>
      <c r="AI53">
        <v>0</v>
      </c>
      <c r="AJ53">
        <v>0</v>
      </c>
      <c r="AK53">
        <v>1128</v>
      </c>
      <c r="AL53">
        <v>0</v>
      </c>
      <c r="AM53">
        <v>0</v>
      </c>
      <c r="AN53">
        <v>0</v>
      </c>
      <c r="AO53">
        <v>0</v>
      </c>
      <c r="AP53">
        <v>0</v>
      </c>
      <c r="AQ53">
        <v>0</v>
      </c>
      <c r="AR53">
        <v>0</v>
      </c>
      <c r="AS53">
        <v>0</v>
      </c>
      <c r="AT53">
        <v>0</v>
      </c>
      <c r="AU53">
        <v>0</v>
      </c>
      <c r="AV53">
        <v>0</v>
      </c>
      <c r="AW53">
        <v>0</v>
      </c>
      <c r="AX53">
        <v>0</v>
      </c>
      <c r="AY53">
        <v>0</v>
      </c>
      <c r="AZ53">
        <v>0</v>
      </c>
      <c r="BA53">
        <v>0</v>
      </c>
      <c r="BB53">
        <v>47.5</v>
      </c>
      <c r="BC53">
        <v>0</v>
      </c>
      <c r="BD53">
        <v>0</v>
      </c>
      <c r="BE53">
        <v>0</v>
      </c>
      <c r="BF53">
        <v>0</v>
      </c>
      <c r="BG53">
        <v>0</v>
      </c>
      <c r="BH53">
        <v>0</v>
      </c>
      <c r="BI53">
        <v>6</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s="439"/>
      <c r="CH53" s="303">
        <v>20</v>
      </c>
      <c r="CI53" s="393">
        <v>50</v>
      </c>
      <c r="CJ53" s="303">
        <v>40</v>
      </c>
      <c r="CK53" s="393">
        <v>40</v>
      </c>
      <c r="CL53" s="303">
        <v>0</v>
      </c>
      <c r="CM53" s="393">
        <v>0</v>
      </c>
      <c r="CN53" s="303"/>
      <c r="CO53" s="303"/>
      <c r="CP53" s="393" t="s">
        <v>744</v>
      </c>
      <c r="CQ53" s="303" t="s">
        <v>744</v>
      </c>
      <c r="CR53" s="393" t="s">
        <v>744</v>
      </c>
      <c r="CS53" s="393" t="s">
        <v>744</v>
      </c>
      <c r="CT53" s="303" t="s">
        <v>744</v>
      </c>
      <c r="CU53" s="393" t="s">
        <v>744</v>
      </c>
      <c r="CV53" s="303" t="s">
        <v>744</v>
      </c>
      <c r="CW53" s="303" t="s">
        <v>744</v>
      </c>
      <c r="CX53" s="303" t="s">
        <v>744</v>
      </c>
      <c r="CY53" s="303" t="s">
        <v>744</v>
      </c>
      <c r="CZ53" s="303" t="s">
        <v>744</v>
      </c>
      <c r="DA53" s="303" t="s">
        <v>744</v>
      </c>
      <c r="DB53" s="303" t="s">
        <v>744</v>
      </c>
      <c r="DC53" s="303" t="s">
        <v>744</v>
      </c>
      <c r="DD53" s="303" t="s">
        <v>744</v>
      </c>
      <c r="DE53" s="303" t="s">
        <v>744</v>
      </c>
      <c r="DF53" s="303" t="s">
        <v>744</v>
      </c>
      <c r="DG53" s="393" t="s">
        <v>744</v>
      </c>
      <c r="DH53" s="303" t="s">
        <v>744</v>
      </c>
      <c r="DI53" s="303" t="s">
        <v>744</v>
      </c>
      <c r="DJ53" s="393" t="s">
        <v>744</v>
      </c>
      <c r="DK53" s="303" t="s">
        <v>744</v>
      </c>
      <c r="DL53" s="303" t="s">
        <v>744</v>
      </c>
      <c r="DM53" s="303" t="s">
        <v>744</v>
      </c>
      <c r="DN53" s="303" t="s">
        <v>744</v>
      </c>
      <c r="DO53" s="303" t="s">
        <v>744</v>
      </c>
      <c r="DP53" s="303" t="s">
        <v>744</v>
      </c>
      <c r="DQ53" s="303" t="s">
        <v>744</v>
      </c>
      <c r="DR53" s="303" t="s">
        <v>744</v>
      </c>
      <c r="DS53" s="303" t="s">
        <v>744</v>
      </c>
      <c r="DT53" s="303" t="s">
        <v>744</v>
      </c>
      <c r="DU53" s="303" t="s">
        <v>744</v>
      </c>
      <c r="DV53" s="393" t="s">
        <v>744</v>
      </c>
      <c r="DW53" s="303" t="s">
        <v>744</v>
      </c>
      <c r="DX53" s="303" t="s">
        <v>744</v>
      </c>
      <c r="DY53" s="393" t="s">
        <v>744</v>
      </c>
      <c r="DZ53" s="303" t="s">
        <v>744</v>
      </c>
      <c r="EA53" s="303" t="s">
        <v>744</v>
      </c>
      <c r="EB53" s="303" t="s">
        <v>744</v>
      </c>
      <c r="EC53" s="303" t="s">
        <v>744</v>
      </c>
      <c r="ED53" s="303" t="s">
        <v>744</v>
      </c>
      <c r="EE53" s="303" t="s">
        <v>744</v>
      </c>
      <c r="EF53" s="303" t="s">
        <v>744</v>
      </c>
      <c r="EG53" s="303" t="s">
        <v>744</v>
      </c>
      <c r="EH53" s="303" t="s">
        <v>744</v>
      </c>
      <c r="EI53" s="303" t="s">
        <v>744</v>
      </c>
      <c r="EJ53" s="303" t="s">
        <v>744</v>
      </c>
      <c r="EK53" s="393" t="s">
        <v>744</v>
      </c>
      <c r="EL53" s="303" t="s">
        <v>744</v>
      </c>
      <c r="EM53" s="303" t="s">
        <v>744</v>
      </c>
      <c r="EN53" s="393" t="s">
        <v>744</v>
      </c>
      <c r="EO53" s="303" t="s">
        <v>744</v>
      </c>
      <c r="EP53" s="303" t="s">
        <v>744</v>
      </c>
      <c r="EQ53" s="303" t="s">
        <v>744</v>
      </c>
      <c r="ER53" s="303" t="s">
        <v>744</v>
      </c>
      <c r="ES53" s="303" t="s">
        <v>744</v>
      </c>
      <c r="ET53" s="303" t="s">
        <v>744</v>
      </c>
      <c r="EU53" s="303" t="s">
        <v>744</v>
      </c>
      <c r="EV53" s="303" t="s">
        <v>744</v>
      </c>
      <c r="EW53" s="303" t="s">
        <v>744</v>
      </c>
      <c r="EX53" s="303" t="s">
        <v>744</v>
      </c>
      <c r="EY53" s="303" t="s">
        <v>744</v>
      </c>
      <c r="EZ53" s="303" t="s">
        <v>744</v>
      </c>
      <c r="FA53" s="393" t="s">
        <v>744</v>
      </c>
      <c r="FB53" s="303" t="s">
        <v>744</v>
      </c>
      <c r="FC53" s="303" t="s">
        <v>744</v>
      </c>
      <c r="FD53" s="303" t="s">
        <v>744</v>
      </c>
      <c r="FE53" s="393" t="s">
        <v>744</v>
      </c>
      <c r="FF53" s="303">
        <v>1</v>
      </c>
      <c r="FG53" s="303">
        <v>1840</v>
      </c>
      <c r="FH53" s="303">
        <v>0</v>
      </c>
      <c r="FI53" s="303">
        <v>0</v>
      </c>
      <c r="FJ53" s="303">
        <v>0</v>
      </c>
      <c r="FK53" s="303">
        <v>0</v>
      </c>
      <c r="FL53" s="303">
        <v>47.5</v>
      </c>
      <c r="FM53" s="303">
        <v>0</v>
      </c>
      <c r="FN53" s="303">
        <v>0</v>
      </c>
      <c r="FO53" s="303">
        <v>0</v>
      </c>
      <c r="FP53" s="303">
        <v>1792.5</v>
      </c>
      <c r="FQ53" s="303">
        <v>0</v>
      </c>
      <c r="FR53" s="393">
        <v>0</v>
      </c>
      <c r="FS53" s="303">
        <v>1840</v>
      </c>
      <c r="FT53" s="303">
        <v>1792.5</v>
      </c>
      <c r="FU53" s="303">
        <v>0</v>
      </c>
      <c r="FV53" s="393">
        <v>2.5815217391304324E-2</v>
      </c>
      <c r="FW53" s="303">
        <v>1</v>
      </c>
      <c r="FX53" s="303">
        <v>1840</v>
      </c>
      <c r="FY53" s="303">
        <v>0</v>
      </c>
      <c r="FZ53" s="303">
        <v>0</v>
      </c>
      <c r="GA53" s="303">
        <v>0</v>
      </c>
      <c r="GB53" s="303">
        <v>0</v>
      </c>
      <c r="GC53" s="303">
        <v>47.5</v>
      </c>
      <c r="GD53" s="303">
        <v>0</v>
      </c>
      <c r="GE53" s="303">
        <v>0</v>
      </c>
      <c r="GF53" s="303">
        <v>0</v>
      </c>
      <c r="GG53" s="303">
        <v>1792.5</v>
      </c>
      <c r="GH53" s="303">
        <v>0</v>
      </c>
      <c r="GI53" s="393">
        <v>0</v>
      </c>
      <c r="GJ53" s="303">
        <v>1840</v>
      </c>
      <c r="GK53" s="303">
        <v>1792.5</v>
      </c>
      <c r="GL53" s="303">
        <v>0</v>
      </c>
      <c r="GM53" s="393">
        <v>2.5815217391304324E-2</v>
      </c>
      <c r="GN53" s="303">
        <v>3</v>
      </c>
      <c r="GO53" s="303">
        <v>4800</v>
      </c>
      <c r="GP53" s="303">
        <v>0</v>
      </c>
      <c r="GQ53" s="303">
        <v>1128</v>
      </c>
      <c r="GR53" s="303">
        <v>0</v>
      </c>
      <c r="GS53" s="303">
        <v>0</v>
      </c>
      <c r="GT53" s="303">
        <v>0</v>
      </c>
      <c r="GU53" s="303">
        <v>6</v>
      </c>
      <c r="GV53" s="303">
        <v>0</v>
      </c>
      <c r="GW53" s="303">
        <v>0</v>
      </c>
      <c r="GX53" s="303">
        <v>3666</v>
      </c>
      <c r="GY53" s="303">
        <v>0</v>
      </c>
      <c r="GZ53" s="393">
        <v>0</v>
      </c>
      <c r="HA53" s="303">
        <v>1600</v>
      </c>
      <c r="HB53" s="303">
        <v>1222</v>
      </c>
      <c r="HC53" s="303">
        <v>0</v>
      </c>
      <c r="HD53" s="393">
        <v>0.23624999999999996</v>
      </c>
      <c r="HE53" s="303" t="s">
        <v>744</v>
      </c>
      <c r="HF53" s="303" t="s">
        <v>744</v>
      </c>
      <c r="HG53" s="303" t="s">
        <v>744</v>
      </c>
      <c r="HH53" s="303" t="s">
        <v>744</v>
      </c>
      <c r="HI53" s="303" t="s">
        <v>744</v>
      </c>
      <c r="HJ53" s="303" t="s">
        <v>744</v>
      </c>
      <c r="HK53" s="303" t="s">
        <v>744</v>
      </c>
      <c r="HL53" s="303" t="s">
        <v>744</v>
      </c>
      <c r="HM53" s="303" t="s">
        <v>744</v>
      </c>
      <c r="HN53" s="303" t="s">
        <v>744</v>
      </c>
      <c r="HO53" s="303" t="s">
        <v>744</v>
      </c>
      <c r="HP53" s="303" t="s">
        <v>744</v>
      </c>
      <c r="HQ53" s="393" t="s">
        <v>744</v>
      </c>
      <c r="HR53" s="303" t="s">
        <v>744</v>
      </c>
      <c r="HS53" s="303" t="s">
        <v>744</v>
      </c>
      <c r="HT53" s="303" t="s">
        <v>744</v>
      </c>
      <c r="HU53" s="393" t="s">
        <v>744</v>
      </c>
      <c r="HV53" s="303">
        <v>3</v>
      </c>
      <c r="HW53" s="303">
        <v>4800</v>
      </c>
      <c r="HX53" s="303">
        <v>0</v>
      </c>
      <c r="HY53" s="303">
        <v>1128</v>
      </c>
      <c r="HZ53" s="303">
        <v>0</v>
      </c>
      <c r="IA53" s="303">
        <v>0</v>
      </c>
      <c r="IB53" s="303">
        <v>0</v>
      </c>
      <c r="IC53" s="303">
        <v>6</v>
      </c>
      <c r="ID53" s="303">
        <v>0</v>
      </c>
      <c r="IE53" s="303">
        <v>0</v>
      </c>
      <c r="IF53" s="303">
        <v>3666</v>
      </c>
      <c r="IG53" s="303">
        <v>0</v>
      </c>
      <c r="IH53" s="393">
        <v>0</v>
      </c>
      <c r="II53" s="303">
        <v>1600</v>
      </c>
      <c r="IJ53" s="303">
        <v>1222</v>
      </c>
      <c r="IK53" s="303">
        <v>0</v>
      </c>
      <c r="IL53" s="393">
        <v>0.23624999999999996</v>
      </c>
      <c r="IM53" s="303"/>
      <c r="IN53" s="303">
        <v>1600</v>
      </c>
      <c r="IO53" s="303">
        <v>1222</v>
      </c>
      <c r="IP53" s="393">
        <v>0.23624999999999996</v>
      </c>
      <c r="IQ53" s="303">
        <v>1840</v>
      </c>
      <c r="IR53" s="303">
        <v>1792.5</v>
      </c>
      <c r="IS53" s="393">
        <v>2.5815217391304324E-2</v>
      </c>
      <c r="IT53" s="303">
        <v>1660</v>
      </c>
      <c r="IU53" s="303">
        <v>1364.625</v>
      </c>
      <c r="IV53" s="393">
        <v>0.17793674698795181</v>
      </c>
      <c r="IW53" s="735"/>
      <c r="IX53" s="303"/>
      <c r="IY53" s="396" t="s">
        <v>442</v>
      </c>
      <c r="IZ53" s="396" t="s">
        <v>363</v>
      </c>
      <c r="JA53" s="396" t="s">
        <v>354</v>
      </c>
      <c r="JB53" s="396">
        <v>4</v>
      </c>
      <c r="JC53" s="396" t="s">
        <v>11</v>
      </c>
      <c r="JD53" s="396" t="s">
        <v>232</v>
      </c>
      <c r="JE53" s="396" t="s">
        <v>9</v>
      </c>
      <c r="JF53" s="396" t="s">
        <v>232</v>
      </c>
      <c r="JG53" s="396" t="s">
        <v>358</v>
      </c>
    </row>
    <row r="54" spans="1:267" customFormat="1">
      <c r="A54">
        <v>62</v>
      </c>
      <c r="B54">
        <v>1</v>
      </c>
      <c r="F54">
        <v>700</v>
      </c>
      <c r="G54">
        <v>41</v>
      </c>
      <c r="H54">
        <v>1</v>
      </c>
      <c r="I54">
        <v>0</v>
      </c>
      <c r="J54">
        <v>1</v>
      </c>
      <c r="K54">
        <v>0</v>
      </c>
      <c r="L54" t="s">
        <v>442</v>
      </c>
      <c r="M54">
        <v>0</v>
      </c>
      <c r="N54">
        <v>20</v>
      </c>
      <c r="O54">
        <v>20</v>
      </c>
      <c r="P54">
        <v>40</v>
      </c>
      <c r="Q54">
        <v>40</v>
      </c>
      <c r="R54">
        <v>0</v>
      </c>
      <c r="S54">
        <v>0</v>
      </c>
      <c r="T54" t="s">
        <v>745</v>
      </c>
      <c r="U54">
        <v>0</v>
      </c>
      <c r="V54">
        <v>0</v>
      </c>
      <c r="W54">
        <v>0</v>
      </c>
      <c r="X54">
        <v>0.5</v>
      </c>
      <c r="Y54">
        <v>10</v>
      </c>
      <c r="Z54">
        <v>0</v>
      </c>
      <c r="AA54">
        <v>0</v>
      </c>
      <c r="AB54">
        <v>0</v>
      </c>
      <c r="AC54">
        <v>0</v>
      </c>
      <c r="AD54">
        <v>0</v>
      </c>
      <c r="AE54">
        <v>80</v>
      </c>
      <c r="AF54">
        <v>0</v>
      </c>
      <c r="AG54">
        <v>0</v>
      </c>
      <c r="AH54">
        <v>0</v>
      </c>
      <c r="AI54">
        <v>0</v>
      </c>
      <c r="AJ54">
        <v>0</v>
      </c>
      <c r="AK54">
        <v>1456</v>
      </c>
      <c r="AL54">
        <v>0</v>
      </c>
      <c r="AM54">
        <v>0</v>
      </c>
      <c r="AN54">
        <v>0</v>
      </c>
      <c r="AO54">
        <v>0</v>
      </c>
      <c r="AP54">
        <v>0</v>
      </c>
      <c r="AQ54">
        <v>0</v>
      </c>
      <c r="AR54">
        <v>0</v>
      </c>
      <c r="AS54">
        <v>0</v>
      </c>
      <c r="AT54">
        <v>0</v>
      </c>
      <c r="AU54">
        <v>0</v>
      </c>
      <c r="AV54">
        <v>0</v>
      </c>
      <c r="AW54">
        <v>0</v>
      </c>
      <c r="AX54">
        <v>0</v>
      </c>
      <c r="AY54">
        <v>0</v>
      </c>
      <c r="AZ54">
        <v>0</v>
      </c>
      <c r="BA54">
        <v>0</v>
      </c>
      <c r="BB54">
        <v>0</v>
      </c>
      <c r="BC54">
        <v>112</v>
      </c>
      <c r="BD54">
        <v>0</v>
      </c>
      <c r="BE54">
        <v>0</v>
      </c>
      <c r="BF54">
        <v>0</v>
      </c>
      <c r="BG54">
        <v>6</v>
      </c>
      <c r="BH54">
        <v>0</v>
      </c>
      <c r="BI54">
        <v>16</v>
      </c>
      <c r="BJ54">
        <v>0</v>
      </c>
      <c r="BK54">
        <v>0</v>
      </c>
      <c r="BL54">
        <v>0</v>
      </c>
      <c r="BM54">
        <v>0</v>
      </c>
      <c r="BN54">
        <v>0</v>
      </c>
      <c r="BO54">
        <v>0</v>
      </c>
      <c r="BP54">
        <v>0</v>
      </c>
      <c r="BQ54">
        <v>0</v>
      </c>
      <c r="BR54">
        <v>0</v>
      </c>
      <c r="BS54">
        <v>0</v>
      </c>
      <c r="BT54">
        <v>0</v>
      </c>
      <c r="BU54">
        <v>0</v>
      </c>
      <c r="BV54">
        <v>0</v>
      </c>
      <c r="BW54">
        <v>0</v>
      </c>
      <c r="BX54">
        <v>0</v>
      </c>
      <c r="BY54">
        <v>0</v>
      </c>
      <c r="BZ54">
        <v>0</v>
      </c>
      <c r="CA54">
        <v>594</v>
      </c>
      <c r="CB54">
        <v>0</v>
      </c>
      <c r="CC54">
        <v>5</v>
      </c>
      <c r="CD54">
        <v>0</v>
      </c>
      <c r="CE54">
        <v>10</v>
      </c>
      <c r="CF54">
        <v>0</v>
      </c>
      <c r="CG54" s="439"/>
      <c r="CH54" s="303">
        <v>20</v>
      </c>
      <c r="CI54" s="393">
        <v>20</v>
      </c>
      <c r="CJ54" s="303">
        <v>40</v>
      </c>
      <c r="CK54" s="393">
        <v>40</v>
      </c>
      <c r="CL54" s="303">
        <v>0</v>
      </c>
      <c r="CM54" s="393">
        <v>0</v>
      </c>
      <c r="CN54" s="303"/>
      <c r="CO54" s="303"/>
      <c r="CP54" s="393" t="s">
        <v>744</v>
      </c>
      <c r="CQ54" s="303" t="s">
        <v>389</v>
      </c>
      <c r="CR54" s="393" t="s">
        <v>389</v>
      </c>
      <c r="CS54" s="393" t="s">
        <v>744</v>
      </c>
      <c r="CT54" s="303" t="s">
        <v>389</v>
      </c>
      <c r="CU54" s="393" t="s">
        <v>389</v>
      </c>
      <c r="CV54" s="303" t="s">
        <v>744</v>
      </c>
      <c r="CW54" s="303" t="s">
        <v>744</v>
      </c>
      <c r="CX54" s="303" t="s">
        <v>744</v>
      </c>
      <c r="CY54" s="303" t="s">
        <v>744</v>
      </c>
      <c r="CZ54" s="303" t="s">
        <v>744</v>
      </c>
      <c r="DA54" s="303" t="s">
        <v>744</v>
      </c>
      <c r="DB54" s="303" t="s">
        <v>744</v>
      </c>
      <c r="DC54" s="303" t="s">
        <v>744</v>
      </c>
      <c r="DD54" s="303" t="s">
        <v>744</v>
      </c>
      <c r="DE54" s="303" t="s">
        <v>744</v>
      </c>
      <c r="DF54" s="303" t="s">
        <v>744</v>
      </c>
      <c r="DG54" s="393" t="s">
        <v>744</v>
      </c>
      <c r="DH54" s="303" t="s">
        <v>744</v>
      </c>
      <c r="DI54" s="303" t="s">
        <v>744</v>
      </c>
      <c r="DJ54" s="393" t="s">
        <v>744</v>
      </c>
      <c r="DK54" s="303" t="s">
        <v>744</v>
      </c>
      <c r="DL54" s="303" t="s">
        <v>744</v>
      </c>
      <c r="DM54" s="303" t="s">
        <v>744</v>
      </c>
      <c r="DN54" s="303" t="s">
        <v>744</v>
      </c>
      <c r="DO54" s="303" t="s">
        <v>744</v>
      </c>
      <c r="DP54" s="303" t="s">
        <v>744</v>
      </c>
      <c r="DQ54" s="303" t="s">
        <v>744</v>
      </c>
      <c r="DR54" s="303" t="s">
        <v>744</v>
      </c>
      <c r="DS54" s="303" t="s">
        <v>744</v>
      </c>
      <c r="DT54" s="303" t="s">
        <v>744</v>
      </c>
      <c r="DU54" s="303" t="s">
        <v>744</v>
      </c>
      <c r="DV54" s="393" t="s">
        <v>744</v>
      </c>
      <c r="DW54" s="303" t="s">
        <v>744</v>
      </c>
      <c r="DX54" s="303" t="s">
        <v>744</v>
      </c>
      <c r="DY54" s="393" t="s">
        <v>744</v>
      </c>
      <c r="DZ54" s="303" t="s">
        <v>744</v>
      </c>
      <c r="EA54" s="303" t="s">
        <v>744</v>
      </c>
      <c r="EB54" s="303" t="s">
        <v>744</v>
      </c>
      <c r="EC54" s="303" t="s">
        <v>744</v>
      </c>
      <c r="ED54" s="303" t="s">
        <v>744</v>
      </c>
      <c r="EE54" s="303" t="s">
        <v>744</v>
      </c>
      <c r="EF54" s="303" t="s">
        <v>744</v>
      </c>
      <c r="EG54" s="303" t="s">
        <v>744</v>
      </c>
      <c r="EH54" s="303" t="s">
        <v>744</v>
      </c>
      <c r="EI54" s="303" t="s">
        <v>744</v>
      </c>
      <c r="EJ54" s="303" t="s">
        <v>744</v>
      </c>
      <c r="EK54" s="393" t="s">
        <v>744</v>
      </c>
      <c r="EL54" s="303" t="s">
        <v>744</v>
      </c>
      <c r="EM54" s="303" t="s">
        <v>744</v>
      </c>
      <c r="EN54" s="393" t="s">
        <v>744</v>
      </c>
      <c r="EO54" s="303" t="s">
        <v>744</v>
      </c>
      <c r="EP54" s="303" t="s">
        <v>744</v>
      </c>
      <c r="EQ54" s="303" t="s">
        <v>744</v>
      </c>
      <c r="ER54" s="303" t="s">
        <v>744</v>
      </c>
      <c r="ES54" s="303" t="s">
        <v>744</v>
      </c>
      <c r="ET54" s="303" t="s">
        <v>744</v>
      </c>
      <c r="EU54" s="303" t="s">
        <v>744</v>
      </c>
      <c r="EV54" s="303" t="s">
        <v>744</v>
      </c>
      <c r="EW54" s="303" t="s">
        <v>744</v>
      </c>
      <c r="EX54" s="303" t="s">
        <v>744</v>
      </c>
      <c r="EY54" s="303" t="s">
        <v>744</v>
      </c>
      <c r="EZ54" s="303" t="s">
        <v>744</v>
      </c>
      <c r="FA54" s="393" t="s">
        <v>744</v>
      </c>
      <c r="FB54" s="303" t="s">
        <v>744</v>
      </c>
      <c r="FC54" s="303" t="s">
        <v>744</v>
      </c>
      <c r="FD54" s="303" t="s">
        <v>744</v>
      </c>
      <c r="FE54" s="393" t="s">
        <v>744</v>
      </c>
      <c r="FF54" s="303">
        <v>0.5</v>
      </c>
      <c r="FG54" s="303">
        <v>920</v>
      </c>
      <c r="FH54" s="303">
        <v>0</v>
      </c>
      <c r="FI54" s="303">
        <v>0</v>
      </c>
      <c r="FJ54" s="303">
        <v>0</v>
      </c>
      <c r="FK54" s="303">
        <v>0</v>
      </c>
      <c r="FL54" s="303">
        <v>0</v>
      </c>
      <c r="FM54" s="303">
        <v>0</v>
      </c>
      <c r="FN54" s="303">
        <v>0</v>
      </c>
      <c r="FO54" s="303">
        <v>0</v>
      </c>
      <c r="FP54" s="303">
        <v>920</v>
      </c>
      <c r="FQ54" s="303">
        <v>0</v>
      </c>
      <c r="FR54" s="393">
        <v>0</v>
      </c>
      <c r="FS54" s="303">
        <v>1840</v>
      </c>
      <c r="FT54" s="303">
        <v>1840</v>
      </c>
      <c r="FU54" s="303">
        <v>0</v>
      </c>
      <c r="FV54" s="393">
        <v>0</v>
      </c>
      <c r="FW54" s="303">
        <v>0.5</v>
      </c>
      <c r="FX54" s="303">
        <v>920</v>
      </c>
      <c r="FY54" s="303">
        <v>0</v>
      </c>
      <c r="FZ54" s="303">
        <v>0</v>
      </c>
      <c r="GA54" s="303">
        <v>0</v>
      </c>
      <c r="GB54" s="303">
        <v>0</v>
      </c>
      <c r="GC54" s="303">
        <v>0</v>
      </c>
      <c r="GD54" s="303">
        <v>0</v>
      </c>
      <c r="GE54" s="303">
        <v>0</v>
      </c>
      <c r="GF54" s="303">
        <v>0</v>
      </c>
      <c r="GG54" s="303">
        <v>920</v>
      </c>
      <c r="GH54" s="303">
        <v>0</v>
      </c>
      <c r="GI54" s="393">
        <v>0</v>
      </c>
      <c r="GJ54" s="303">
        <v>1840</v>
      </c>
      <c r="GK54" s="303">
        <v>1840</v>
      </c>
      <c r="GL54" s="303">
        <v>0</v>
      </c>
      <c r="GM54" s="393">
        <v>0</v>
      </c>
      <c r="GN54" s="303">
        <v>10</v>
      </c>
      <c r="GO54" s="303">
        <v>17806</v>
      </c>
      <c r="GP54" s="303">
        <v>80</v>
      </c>
      <c r="GQ54" s="303">
        <v>1456</v>
      </c>
      <c r="GR54" s="303">
        <v>0</v>
      </c>
      <c r="GS54" s="303">
        <v>0</v>
      </c>
      <c r="GT54" s="303">
        <v>112</v>
      </c>
      <c r="GU54" s="303">
        <v>16</v>
      </c>
      <c r="GV54" s="303">
        <v>0</v>
      </c>
      <c r="GW54" s="303">
        <v>0</v>
      </c>
      <c r="GX54" s="303">
        <v>16142</v>
      </c>
      <c r="GY54" s="303">
        <v>10</v>
      </c>
      <c r="GZ54" s="393">
        <v>594</v>
      </c>
      <c r="HA54" s="303">
        <v>1780.6</v>
      </c>
      <c r="HB54" s="303">
        <v>1614.1999999999998</v>
      </c>
      <c r="HC54" s="303">
        <v>1</v>
      </c>
      <c r="HD54" s="393">
        <v>9.3451645512748538E-2</v>
      </c>
      <c r="HE54" s="303" t="s">
        <v>744</v>
      </c>
      <c r="HF54" s="303" t="s">
        <v>744</v>
      </c>
      <c r="HG54" s="303" t="s">
        <v>744</v>
      </c>
      <c r="HH54" s="303" t="s">
        <v>744</v>
      </c>
      <c r="HI54" s="303" t="s">
        <v>744</v>
      </c>
      <c r="HJ54" s="303" t="s">
        <v>744</v>
      </c>
      <c r="HK54" s="303" t="s">
        <v>744</v>
      </c>
      <c r="HL54" s="303" t="s">
        <v>744</v>
      </c>
      <c r="HM54" s="303" t="s">
        <v>744</v>
      </c>
      <c r="HN54" s="303" t="s">
        <v>744</v>
      </c>
      <c r="HO54" s="303" t="s">
        <v>744</v>
      </c>
      <c r="HP54" s="303" t="s">
        <v>744</v>
      </c>
      <c r="HQ54" s="393" t="s">
        <v>744</v>
      </c>
      <c r="HR54" s="303" t="s">
        <v>744</v>
      </c>
      <c r="HS54" s="303" t="s">
        <v>744</v>
      </c>
      <c r="HT54" s="303" t="s">
        <v>744</v>
      </c>
      <c r="HU54" s="393" t="s">
        <v>744</v>
      </c>
      <c r="HV54" s="303">
        <v>10</v>
      </c>
      <c r="HW54" s="303">
        <v>17806</v>
      </c>
      <c r="HX54" s="303">
        <v>80</v>
      </c>
      <c r="HY54" s="303">
        <v>1456</v>
      </c>
      <c r="HZ54" s="303">
        <v>0</v>
      </c>
      <c r="IA54" s="303">
        <v>0</v>
      </c>
      <c r="IB54" s="303">
        <v>112</v>
      </c>
      <c r="IC54" s="303">
        <v>16</v>
      </c>
      <c r="ID54" s="303">
        <v>0</v>
      </c>
      <c r="IE54" s="303">
        <v>0</v>
      </c>
      <c r="IF54" s="303">
        <v>16142</v>
      </c>
      <c r="IG54" s="303">
        <v>10</v>
      </c>
      <c r="IH54" s="393">
        <v>594</v>
      </c>
      <c r="II54" s="303">
        <v>1780.6</v>
      </c>
      <c r="IJ54" s="303">
        <v>1614.2</v>
      </c>
      <c r="IK54" s="303">
        <v>1</v>
      </c>
      <c r="IL54" s="393">
        <v>9.3451645512748427E-2</v>
      </c>
      <c r="IM54" s="303"/>
      <c r="IN54" s="303">
        <v>1780.6</v>
      </c>
      <c r="IO54" s="303">
        <v>1614.2</v>
      </c>
      <c r="IP54" s="393">
        <v>9.3451645512748427E-2</v>
      </c>
      <c r="IQ54" s="303">
        <v>1840</v>
      </c>
      <c r="IR54" s="303">
        <v>1840</v>
      </c>
      <c r="IS54" s="393">
        <v>0</v>
      </c>
      <c r="IT54" s="303">
        <v>1783.4285714285713</v>
      </c>
      <c r="IU54" s="303">
        <v>1624.952380952381</v>
      </c>
      <c r="IV54" s="393">
        <v>8.8860407988892387E-2</v>
      </c>
      <c r="IW54" s="735"/>
      <c r="IX54" s="303"/>
      <c r="IY54" s="396" t="s">
        <v>442</v>
      </c>
      <c r="IZ54" s="396" t="s">
        <v>363</v>
      </c>
      <c r="JA54" s="396" t="s">
        <v>354</v>
      </c>
      <c r="JB54" s="396">
        <v>11</v>
      </c>
      <c r="JC54" s="396" t="s">
        <v>11</v>
      </c>
      <c r="JD54" s="396" t="s">
        <v>232</v>
      </c>
      <c r="JE54" s="396" t="s">
        <v>9</v>
      </c>
      <c r="JF54" s="396" t="s">
        <v>232</v>
      </c>
      <c r="JG54" s="396" t="s">
        <v>358</v>
      </c>
    </row>
    <row r="55" spans="1:267" customFormat="1">
      <c r="A55">
        <v>63</v>
      </c>
      <c r="B55">
        <v>1</v>
      </c>
      <c r="F55">
        <v>700</v>
      </c>
      <c r="G55">
        <v>41</v>
      </c>
      <c r="H55">
        <v>1</v>
      </c>
      <c r="I55">
        <v>0</v>
      </c>
      <c r="J55">
        <v>1</v>
      </c>
      <c r="K55">
        <v>0</v>
      </c>
      <c r="L55" t="s">
        <v>442</v>
      </c>
      <c r="M55">
        <v>0</v>
      </c>
      <c r="N55">
        <v>33</v>
      </c>
      <c r="O55">
        <v>33</v>
      </c>
      <c r="P55">
        <v>40</v>
      </c>
      <c r="Q55">
        <v>40</v>
      </c>
      <c r="R55">
        <v>0</v>
      </c>
      <c r="S55">
        <v>0</v>
      </c>
      <c r="T55" t="s">
        <v>745</v>
      </c>
      <c r="U55">
        <v>0</v>
      </c>
      <c r="V55">
        <v>0</v>
      </c>
      <c r="W55">
        <v>3</v>
      </c>
      <c r="X55">
        <v>1</v>
      </c>
      <c r="Y55">
        <v>12</v>
      </c>
      <c r="Z55">
        <v>0</v>
      </c>
      <c r="AA55">
        <v>0</v>
      </c>
      <c r="AB55">
        <v>0</v>
      </c>
      <c r="AC55">
        <v>0</v>
      </c>
      <c r="AD55">
        <v>0</v>
      </c>
      <c r="AE55">
        <v>0</v>
      </c>
      <c r="AF55">
        <v>0</v>
      </c>
      <c r="AG55">
        <v>0</v>
      </c>
      <c r="AH55">
        <v>0</v>
      </c>
      <c r="AI55">
        <v>0</v>
      </c>
      <c r="AJ55">
        <v>0</v>
      </c>
      <c r="AK55">
        <v>816</v>
      </c>
      <c r="AL55">
        <v>0</v>
      </c>
      <c r="AM55">
        <v>0</v>
      </c>
      <c r="AN55">
        <v>0</v>
      </c>
      <c r="AO55">
        <v>0</v>
      </c>
      <c r="AP55">
        <v>0</v>
      </c>
      <c r="AQ55">
        <v>0</v>
      </c>
      <c r="AR55">
        <v>0</v>
      </c>
      <c r="AS55">
        <v>0</v>
      </c>
      <c r="AT55">
        <v>0</v>
      </c>
      <c r="AU55">
        <v>0</v>
      </c>
      <c r="AV55">
        <v>0</v>
      </c>
      <c r="AW55">
        <v>0</v>
      </c>
      <c r="AX55">
        <v>0</v>
      </c>
      <c r="AY55">
        <v>0</v>
      </c>
      <c r="AZ55">
        <v>0</v>
      </c>
      <c r="BA55">
        <v>0</v>
      </c>
      <c r="BB55">
        <v>0</v>
      </c>
      <c r="BC55">
        <v>119</v>
      </c>
      <c r="BD55">
        <v>0</v>
      </c>
      <c r="BE55">
        <v>0</v>
      </c>
      <c r="BF55">
        <v>0</v>
      </c>
      <c r="BG55">
        <v>2</v>
      </c>
      <c r="BH55">
        <v>0</v>
      </c>
      <c r="BI55">
        <v>295</v>
      </c>
      <c r="BJ55">
        <v>0</v>
      </c>
      <c r="BK55">
        <v>0</v>
      </c>
      <c r="BL55">
        <v>0</v>
      </c>
      <c r="BM55">
        <v>0</v>
      </c>
      <c r="BN55">
        <v>0</v>
      </c>
      <c r="BO55">
        <v>0</v>
      </c>
      <c r="BP55">
        <v>0</v>
      </c>
      <c r="BQ55">
        <v>0</v>
      </c>
      <c r="BR55">
        <v>0</v>
      </c>
      <c r="BS55">
        <v>0</v>
      </c>
      <c r="BT55">
        <v>0</v>
      </c>
      <c r="BU55">
        <v>0</v>
      </c>
      <c r="BV55">
        <v>0</v>
      </c>
      <c r="BW55">
        <v>0</v>
      </c>
      <c r="BX55">
        <v>0</v>
      </c>
      <c r="BY55">
        <v>0</v>
      </c>
      <c r="BZ55">
        <v>0</v>
      </c>
      <c r="CA55">
        <v>139</v>
      </c>
      <c r="CB55">
        <v>0</v>
      </c>
      <c r="CC55">
        <v>15</v>
      </c>
      <c r="CD55">
        <v>0</v>
      </c>
      <c r="CE55">
        <v>1857</v>
      </c>
      <c r="CF55">
        <v>0</v>
      </c>
      <c r="CG55" s="439"/>
      <c r="CH55" s="303">
        <v>33</v>
      </c>
      <c r="CI55" s="393">
        <v>33</v>
      </c>
      <c r="CJ55" s="303">
        <v>40</v>
      </c>
      <c r="CK55" s="393">
        <v>40</v>
      </c>
      <c r="CL55" s="303">
        <v>0</v>
      </c>
      <c r="CM55" s="393">
        <v>0</v>
      </c>
      <c r="CN55" s="303"/>
      <c r="CO55" s="303"/>
      <c r="CP55" s="393" t="s">
        <v>744</v>
      </c>
      <c r="CQ55" s="303" t="s">
        <v>389</v>
      </c>
      <c r="CR55" s="393" t="s">
        <v>389</v>
      </c>
      <c r="CS55" s="393" t="s">
        <v>744</v>
      </c>
      <c r="CT55" s="303" t="s">
        <v>389</v>
      </c>
      <c r="CU55" s="393" t="s">
        <v>389</v>
      </c>
      <c r="CV55" s="303" t="s">
        <v>744</v>
      </c>
      <c r="CW55" s="303" t="s">
        <v>744</v>
      </c>
      <c r="CX55" s="303" t="s">
        <v>744</v>
      </c>
      <c r="CY55" s="303" t="s">
        <v>744</v>
      </c>
      <c r="CZ55" s="303" t="s">
        <v>744</v>
      </c>
      <c r="DA55" s="303" t="s">
        <v>744</v>
      </c>
      <c r="DB55" s="303" t="s">
        <v>744</v>
      </c>
      <c r="DC55" s="303" t="s">
        <v>744</v>
      </c>
      <c r="DD55" s="303" t="s">
        <v>744</v>
      </c>
      <c r="DE55" s="303" t="s">
        <v>744</v>
      </c>
      <c r="DF55" s="303" t="s">
        <v>744</v>
      </c>
      <c r="DG55" s="393" t="s">
        <v>744</v>
      </c>
      <c r="DH55" s="303" t="s">
        <v>744</v>
      </c>
      <c r="DI55" s="303" t="s">
        <v>744</v>
      </c>
      <c r="DJ55" s="393" t="s">
        <v>744</v>
      </c>
      <c r="DK55" s="303" t="s">
        <v>744</v>
      </c>
      <c r="DL55" s="303" t="s">
        <v>744</v>
      </c>
      <c r="DM55" s="303" t="s">
        <v>744</v>
      </c>
      <c r="DN55" s="303" t="s">
        <v>744</v>
      </c>
      <c r="DO55" s="303" t="s">
        <v>744</v>
      </c>
      <c r="DP55" s="303" t="s">
        <v>744</v>
      </c>
      <c r="DQ55" s="303" t="s">
        <v>744</v>
      </c>
      <c r="DR55" s="303" t="s">
        <v>744</v>
      </c>
      <c r="DS55" s="303" t="s">
        <v>744</v>
      </c>
      <c r="DT55" s="303" t="s">
        <v>744</v>
      </c>
      <c r="DU55" s="303" t="s">
        <v>744</v>
      </c>
      <c r="DV55" s="393" t="s">
        <v>744</v>
      </c>
      <c r="DW55" s="303" t="s">
        <v>744</v>
      </c>
      <c r="DX55" s="303" t="s">
        <v>744</v>
      </c>
      <c r="DY55" s="393" t="s">
        <v>744</v>
      </c>
      <c r="DZ55" s="303" t="s">
        <v>744</v>
      </c>
      <c r="EA55" s="303" t="s">
        <v>744</v>
      </c>
      <c r="EB55" s="303" t="s">
        <v>744</v>
      </c>
      <c r="EC55" s="303" t="s">
        <v>744</v>
      </c>
      <c r="ED55" s="303" t="s">
        <v>744</v>
      </c>
      <c r="EE55" s="303" t="s">
        <v>744</v>
      </c>
      <c r="EF55" s="303" t="s">
        <v>744</v>
      </c>
      <c r="EG55" s="303" t="s">
        <v>744</v>
      </c>
      <c r="EH55" s="303" t="s">
        <v>744</v>
      </c>
      <c r="EI55" s="303" t="s">
        <v>744</v>
      </c>
      <c r="EJ55" s="303" t="s">
        <v>744</v>
      </c>
      <c r="EK55" s="393" t="s">
        <v>744</v>
      </c>
      <c r="EL55" s="303" t="s">
        <v>744</v>
      </c>
      <c r="EM55" s="303" t="s">
        <v>744</v>
      </c>
      <c r="EN55" s="393" t="s">
        <v>744</v>
      </c>
      <c r="EO55" s="303">
        <v>3</v>
      </c>
      <c r="EP55" s="303">
        <v>5208</v>
      </c>
      <c r="EQ55" s="303">
        <v>0</v>
      </c>
      <c r="ER55" s="303">
        <v>0</v>
      </c>
      <c r="ES55" s="303">
        <v>0</v>
      </c>
      <c r="ET55" s="303">
        <v>0</v>
      </c>
      <c r="EU55" s="303">
        <v>0</v>
      </c>
      <c r="EV55" s="303">
        <v>2</v>
      </c>
      <c r="EW55" s="303">
        <v>0</v>
      </c>
      <c r="EX55" s="303">
        <v>0</v>
      </c>
      <c r="EY55" s="303">
        <v>5206</v>
      </c>
      <c r="EZ55" s="303">
        <v>15</v>
      </c>
      <c r="FA55" s="393">
        <v>0</v>
      </c>
      <c r="FB55" s="303">
        <v>1736</v>
      </c>
      <c r="FC55" s="303">
        <v>1735.3333333333333</v>
      </c>
      <c r="FD55" s="303">
        <v>5</v>
      </c>
      <c r="FE55" s="393">
        <v>3.8402457757302777E-4</v>
      </c>
      <c r="FF55" s="303">
        <v>1</v>
      </c>
      <c r="FG55" s="303">
        <v>1736</v>
      </c>
      <c r="FH55" s="303">
        <v>0</v>
      </c>
      <c r="FI55" s="303">
        <v>0</v>
      </c>
      <c r="FJ55" s="303">
        <v>0</v>
      </c>
      <c r="FK55" s="303">
        <v>0</v>
      </c>
      <c r="FL55" s="303">
        <v>0</v>
      </c>
      <c r="FM55" s="303">
        <v>0</v>
      </c>
      <c r="FN55" s="303">
        <v>0</v>
      </c>
      <c r="FO55" s="303">
        <v>0</v>
      </c>
      <c r="FP55" s="303">
        <v>1736</v>
      </c>
      <c r="FQ55" s="303">
        <v>0</v>
      </c>
      <c r="FR55" s="393">
        <v>0</v>
      </c>
      <c r="FS55" s="303">
        <v>1736</v>
      </c>
      <c r="FT55" s="303">
        <v>1736</v>
      </c>
      <c r="FU55" s="303">
        <v>0</v>
      </c>
      <c r="FV55" s="393">
        <v>0</v>
      </c>
      <c r="FW55" s="303">
        <v>4</v>
      </c>
      <c r="FX55" s="303">
        <v>6944</v>
      </c>
      <c r="FY55" s="303">
        <v>0</v>
      </c>
      <c r="FZ55" s="303">
        <v>0</v>
      </c>
      <c r="GA55" s="303">
        <v>0</v>
      </c>
      <c r="GB55" s="303">
        <v>0</v>
      </c>
      <c r="GC55" s="303">
        <v>0</v>
      </c>
      <c r="GD55" s="303">
        <v>2</v>
      </c>
      <c r="GE55" s="303">
        <v>0</v>
      </c>
      <c r="GF55" s="303">
        <v>0</v>
      </c>
      <c r="GG55" s="303">
        <v>6942</v>
      </c>
      <c r="GH55" s="303">
        <v>15</v>
      </c>
      <c r="GI55" s="393">
        <v>0</v>
      </c>
      <c r="GJ55" s="303">
        <v>1736</v>
      </c>
      <c r="GK55" s="303">
        <v>1735.5</v>
      </c>
      <c r="GL55" s="303">
        <v>3.75</v>
      </c>
      <c r="GM55" s="393">
        <v>2.8801843317971532E-4</v>
      </c>
      <c r="GN55" s="303">
        <v>12</v>
      </c>
      <c r="GO55" s="303">
        <v>20693</v>
      </c>
      <c r="GP55" s="303">
        <v>0</v>
      </c>
      <c r="GQ55" s="303">
        <v>816</v>
      </c>
      <c r="GR55" s="303">
        <v>0</v>
      </c>
      <c r="GS55" s="303">
        <v>0</v>
      </c>
      <c r="GT55" s="303">
        <v>119</v>
      </c>
      <c r="GU55" s="303">
        <v>295</v>
      </c>
      <c r="GV55" s="303">
        <v>0</v>
      </c>
      <c r="GW55" s="303">
        <v>0</v>
      </c>
      <c r="GX55" s="303">
        <v>19463</v>
      </c>
      <c r="GY55" s="303">
        <v>1857</v>
      </c>
      <c r="GZ55" s="393">
        <v>139</v>
      </c>
      <c r="HA55" s="303">
        <v>1724.4166666666667</v>
      </c>
      <c r="HB55" s="303">
        <v>1621.9166666666667</v>
      </c>
      <c r="HC55" s="303">
        <v>154.75</v>
      </c>
      <c r="HD55" s="393">
        <v>5.9440390470207327E-2</v>
      </c>
      <c r="HE55" s="303" t="s">
        <v>744</v>
      </c>
      <c r="HF55" s="303" t="s">
        <v>744</v>
      </c>
      <c r="HG55" s="303" t="s">
        <v>744</v>
      </c>
      <c r="HH55" s="303" t="s">
        <v>744</v>
      </c>
      <c r="HI55" s="303" t="s">
        <v>744</v>
      </c>
      <c r="HJ55" s="303" t="s">
        <v>744</v>
      </c>
      <c r="HK55" s="303" t="s">
        <v>744</v>
      </c>
      <c r="HL55" s="303" t="s">
        <v>744</v>
      </c>
      <c r="HM55" s="303" t="s">
        <v>744</v>
      </c>
      <c r="HN55" s="303" t="s">
        <v>744</v>
      </c>
      <c r="HO55" s="303" t="s">
        <v>744</v>
      </c>
      <c r="HP55" s="303" t="s">
        <v>744</v>
      </c>
      <c r="HQ55" s="393" t="s">
        <v>744</v>
      </c>
      <c r="HR55" s="303" t="s">
        <v>744</v>
      </c>
      <c r="HS55" s="303" t="s">
        <v>744</v>
      </c>
      <c r="HT55" s="303" t="s">
        <v>744</v>
      </c>
      <c r="HU55" s="393" t="s">
        <v>744</v>
      </c>
      <c r="HV55" s="303">
        <v>12</v>
      </c>
      <c r="HW55" s="303">
        <v>20693</v>
      </c>
      <c r="HX55" s="303">
        <v>0</v>
      </c>
      <c r="HY55" s="303">
        <v>816</v>
      </c>
      <c r="HZ55" s="303">
        <v>0</v>
      </c>
      <c r="IA55" s="303">
        <v>0</v>
      </c>
      <c r="IB55" s="303">
        <v>119</v>
      </c>
      <c r="IC55" s="303">
        <v>295</v>
      </c>
      <c r="ID55" s="303">
        <v>0</v>
      </c>
      <c r="IE55" s="303">
        <v>0</v>
      </c>
      <c r="IF55" s="303">
        <v>19463</v>
      </c>
      <c r="IG55" s="303">
        <v>1857</v>
      </c>
      <c r="IH55" s="393">
        <v>139</v>
      </c>
      <c r="II55" s="303">
        <v>1724.4166666666667</v>
      </c>
      <c r="IJ55" s="303">
        <v>1621.9166666666667</v>
      </c>
      <c r="IK55" s="303">
        <v>154.75</v>
      </c>
      <c r="IL55" s="393">
        <v>5.9440390470207327E-2</v>
      </c>
      <c r="IM55" s="303"/>
      <c r="IN55" s="303">
        <v>1726.7333333333333</v>
      </c>
      <c r="IO55" s="303">
        <v>1644.6</v>
      </c>
      <c r="IP55" s="393">
        <v>4.7565731052855109E-2</v>
      </c>
      <c r="IQ55" s="303">
        <v>1736</v>
      </c>
      <c r="IR55" s="303">
        <v>1736</v>
      </c>
      <c r="IS55" s="393">
        <v>0</v>
      </c>
      <c r="IT55" s="303">
        <v>1727.3125</v>
      </c>
      <c r="IU55" s="303">
        <v>1650.3125</v>
      </c>
      <c r="IV55" s="393">
        <v>4.4577920903137058E-2</v>
      </c>
      <c r="IW55" s="735"/>
      <c r="IX55" s="303"/>
      <c r="IY55" s="396" t="s">
        <v>442</v>
      </c>
      <c r="IZ55" s="396" t="s">
        <v>363</v>
      </c>
      <c r="JA55" s="396" t="s">
        <v>354</v>
      </c>
      <c r="JB55" s="396">
        <v>18</v>
      </c>
      <c r="JC55" s="396" t="s">
        <v>12</v>
      </c>
      <c r="JD55" s="396" t="s">
        <v>232</v>
      </c>
      <c r="JE55" s="396" t="s">
        <v>9</v>
      </c>
      <c r="JF55" s="396" t="s">
        <v>232</v>
      </c>
      <c r="JG55" s="396" t="s">
        <v>358</v>
      </c>
    </row>
    <row r="56" spans="1:267" customFormat="1">
      <c r="A56">
        <v>64</v>
      </c>
      <c r="B56">
        <v>1</v>
      </c>
      <c r="F56">
        <v>700</v>
      </c>
      <c r="G56">
        <v>43</v>
      </c>
      <c r="H56">
        <v>1</v>
      </c>
      <c r="I56">
        <v>0</v>
      </c>
      <c r="J56">
        <v>1</v>
      </c>
      <c r="K56">
        <v>0</v>
      </c>
      <c r="L56" t="s">
        <v>442</v>
      </c>
      <c r="M56">
        <v>0</v>
      </c>
      <c r="N56">
        <v>0</v>
      </c>
      <c r="O56">
        <v>26</v>
      </c>
      <c r="P56">
        <v>0</v>
      </c>
      <c r="Q56">
        <v>40</v>
      </c>
      <c r="R56">
        <v>0</v>
      </c>
      <c r="S56">
        <v>50</v>
      </c>
      <c r="T56" t="s">
        <v>745</v>
      </c>
      <c r="U56">
        <v>0</v>
      </c>
      <c r="V56">
        <v>0</v>
      </c>
      <c r="W56">
        <v>0</v>
      </c>
      <c r="X56">
        <v>0</v>
      </c>
      <c r="Y56">
        <v>1.5</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118</v>
      </c>
      <c r="CB56">
        <v>0</v>
      </c>
      <c r="CC56">
        <v>0</v>
      </c>
      <c r="CD56">
        <v>0</v>
      </c>
      <c r="CE56">
        <v>0</v>
      </c>
      <c r="CF56">
        <v>0</v>
      </c>
      <c r="CG56" s="439"/>
      <c r="CH56" s="303" t="s">
        <v>744</v>
      </c>
      <c r="CI56" s="393" t="s">
        <v>744</v>
      </c>
      <c r="CJ56" s="303" t="s">
        <v>744</v>
      </c>
      <c r="CK56" s="393" t="s">
        <v>744</v>
      </c>
      <c r="CL56" s="303" t="s">
        <v>744</v>
      </c>
      <c r="CM56" s="393" t="s">
        <v>744</v>
      </c>
      <c r="CN56" s="303"/>
      <c r="CO56" s="303"/>
      <c r="CP56" s="393" t="s">
        <v>658</v>
      </c>
      <c r="CQ56" s="303" t="s">
        <v>744</v>
      </c>
      <c r="CR56" s="393" t="s">
        <v>744</v>
      </c>
      <c r="CS56" s="393" t="s">
        <v>744</v>
      </c>
      <c r="CT56" s="303" t="s">
        <v>389</v>
      </c>
      <c r="CU56" s="393" t="s">
        <v>744</v>
      </c>
      <c r="CV56" s="303" t="s">
        <v>744</v>
      </c>
      <c r="CW56" s="303" t="s">
        <v>744</v>
      </c>
      <c r="CX56" s="303" t="s">
        <v>744</v>
      </c>
      <c r="CY56" s="303" t="s">
        <v>744</v>
      </c>
      <c r="CZ56" s="303" t="s">
        <v>744</v>
      </c>
      <c r="DA56" s="303" t="s">
        <v>744</v>
      </c>
      <c r="DB56" s="303" t="s">
        <v>744</v>
      </c>
      <c r="DC56" s="303" t="s">
        <v>744</v>
      </c>
      <c r="DD56" s="303" t="s">
        <v>744</v>
      </c>
      <c r="DE56" s="303" t="s">
        <v>744</v>
      </c>
      <c r="DF56" s="303" t="s">
        <v>744</v>
      </c>
      <c r="DG56" s="393" t="s">
        <v>744</v>
      </c>
      <c r="DH56" s="303" t="s">
        <v>744</v>
      </c>
      <c r="DI56" s="303" t="s">
        <v>744</v>
      </c>
      <c r="DJ56" s="393" t="s">
        <v>744</v>
      </c>
      <c r="DK56" s="303" t="s">
        <v>744</v>
      </c>
      <c r="DL56" s="303" t="s">
        <v>744</v>
      </c>
      <c r="DM56" s="303" t="s">
        <v>744</v>
      </c>
      <c r="DN56" s="303" t="s">
        <v>744</v>
      </c>
      <c r="DO56" s="303" t="s">
        <v>744</v>
      </c>
      <c r="DP56" s="303" t="s">
        <v>744</v>
      </c>
      <c r="DQ56" s="303" t="s">
        <v>744</v>
      </c>
      <c r="DR56" s="303" t="s">
        <v>744</v>
      </c>
      <c r="DS56" s="303" t="s">
        <v>744</v>
      </c>
      <c r="DT56" s="303" t="s">
        <v>744</v>
      </c>
      <c r="DU56" s="303" t="s">
        <v>744</v>
      </c>
      <c r="DV56" s="393" t="s">
        <v>744</v>
      </c>
      <c r="DW56" s="303" t="s">
        <v>744</v>
      </c>
      <c r="DX56" s="303" t="s">
        <v>744</v>
      </c>
      <c r="DY56" s="393" t="s">
        <v>744</v>
      </c>
      <c r="DZ56" s="303" t="s">
        <v>744</v>
      </c>
      <c r="EA56" s="303" t="s">
        <v>744</v>
      </c>
      <c r="EB56" s="303" t="s">
        <v>744</v>
      </c>
      <c r="EC56" s="303" t="s">
        <v>744</v>
      </c>
      <c r="ED56" s="303" t="s">
        <v>744</v>
      </c>
      <c r="EE56" s="303" t="s">
        <v>744</v>
      </c>
      <c r="EF56" s="303" t="s">
        <v>744</v>
      </c>
      <c r="EG56" s="303" t="s">
        <v>744</v>
      </c>
      <c r="EH56" s="303" t="s">
        <v>744</v>
      </c>
      <c r="EI56" s="303" t="s">
        <v>744</v>
      </c>
      <c r="EJ56" s="303" t="s">
        <v>744</v>
      </c>
      <c r="EK56" s="393" t="s">
        <v>744</v>
      </c>
      <c r="EL56" s="303" t="s">
        <v>744</v>
      </c>
      <c r="EM56" s="303" t="s">
        <v>744</v>
      </c>
      <c r="EN56" s="393" t="s">
        <v>744</v>
      </c>
      <c r="EO56" s="303" t="s">
        <v>744</v>
      </c>
      <c r="EP56" s="303" t="s">
        <v>744</v>
      </c>
      <c r="EQ56" s="303" t="s">
        <v>744</v>
      </c>
      <c r="ER56" s="303" t="s">
        <v>744</v>
      </c>
      <c r="ES56" s="303" t="s">
        <v>744</v>
      </c>
      <c r="ET56" s="303" t="s">
        <v>744</v>
      </c>
      <c r="EU56" s="303" t="s">
        <v>744</v>
      </c>
      <c r="EV56" s="303" t="s">
        <v>744</v>
      </c>
      <c r="EW56" s="303" t="s">
        <v>744</v>
      </c>
      <c r="EX56" s="303" t="s">
        <v>744</v>
      </c>
      <c r="EY56" s="303" t="s">
        <v>744</v>
      </c>
      <c r="EZ56" s="303" t="s">
        <v>744</v>
      </c>
      <c r="FA56" s="393" t="s">
        <v>744</v>
      </c>
      <c r="FB56" s="303" t="s">
        <v>744</v>
      </c>
      <c r="FC56" s="303" t="s">
        <v>744</v>
      </c>
      <c r="FD56" s="303" t="s">
        <v>744</v>
      </c>
      <c r="FE56" s="393" t="s">
        <v>744</v>
      </c>
      <c r="FF56" s="303" t="s">
        <v>744</v>
      </c>
      <c r="FG56" s="303" t="s">
        <v>744</v>
      </c>
      <c r="FH56" s="303" t="s">
        <v>744</v>
      </c>
      <c r="FI56" s="303" t="s">
        <v>744</v>
      </c>
      <c r="FJ56" s="303" t="s">
        <v>744</v>
      </c>
      <c r="FK56" s="303" t="s">
        <v>744</v>
      </c>
      <c r="FL56" s="303" t="s">
        <v>744</v>
      </c>
      <c r="FM56" s="303" t="s">
        <v>744</v>
      </c>
      <c r="FN56" s="303" t="s">
        <v>744</v>
      </c>
      <c r="FO56" s="303" t="s">
        <v>744</v>
      </c>
      <c r="FP56" s="303" t="s">
        <v>744</v>
      </c>
      <c r="FQ56" s="303" t="s">
        <v>744</v>
      </c>
      <c r="FR56" s="393" t="s">
        <v>744</v>
      </c>
      <c r="FS56" s="303" t="s">
        <v>744</v>
      </c>
      <c r="FT56" s="303" t="s">
        <v>744</v>
      </c>
      <c r="FU56" s="303" t="s">
        <v>744</v>
      </c>
      <c r="FV56" s="393" t="s">
        <v>744</v>
      </c>
      <c r="FW56" s="303" t="s">
        <v>744</v>
      </c>
      <c r="FX56" s="303" t="s">
        <v>744</v>
      </c>
      <c r="FY56" s="303" t="s">
        <v>744</v>
      </c>
      <c r="FZ56" s="303" t="s">
        <v>744</v>
      </c>
      <c r="GA56" s="303" t="s">
        <v>744</v>
      </c>
      <c r="GB56" s="303" t="s">
        <v>744</v>
      </c>
      <c r="GC56" s="303" t="s">
        <v>744</v>
      </c>
      <c r="GD56" s="303" t="s">
        <v>744</v>
      </c>
      <c r="GE56" s="303" t="s">
        <v>744</v>
      </c>
      <c r="GF56" s="303" t="s">
        <v>744</v>
      </c>
      <c r="GG56" s="303" t="s">
        <v>744</v>
      </c>
      <c r="GH56" s="303" t="s">
        <v>744</v>
      </c>
      <c r="GI56" s="393" t="s">
        <v>744</v>
      </c>
      <c r="GJ56" s="303" t="s">
        <v>744</v>
      </c>
      <c r="GK56" s="303" t="s">
        <v>744</v>
      </c>
      <c r="GL56" s="303" t="s">
        <v>744</v>
      </c>
      <c r="GM56" s="393" t="s">
        <v>744</v>
      </c>
      <c r="GN56" s="303" t="s">
        <v>744</v>
      </c>
      <c r="GO56" s="303" t="s">
        <v>744</v>
      </c>
      <c r="GP56" s="303" t="s">
        <v>744</v>
      </c>
      <c r="GQ56" s="303" t="s">
        <v>744</v>
      </c>
      <c r="GR56" s="303" t="s">
        <v>744</v>
      </c>
      <c r="GS56" s="303" t="s">
        <v>744</v>
      </c>
      <c r="GT56" s="303" t="s">
        <v>744</v>
      </c>
      <c r="GU56" s="303" t="s">
        <v>744</v>
      </c>
      <c r="GV56" s="303" t="s">
        <v>744</v>
      </c>
      <c r="GW56" s="303" t="s">
        <v>744</v>
      </c>
      <c r="GX56" s="303" t="s">
        <v>744</v>
      </c>
      <c r="GY56" s="303" t="s">
        <v>744</v>
      </c>
      <c r="GZ56" s="393" t="s">
        <v>744</v>
      </c>
      <c r="HA56" s="303" t="s">
        <v>744</v>
      </c>
      <c r="HB56" s="303" t="s">
        <v>744</v>
      </c>
      <c r="HC56" s="303" t="s">
        <v>744</v>
      </c>
      <c r="HD56" s="393" t="s">
        <v>744</v>
      </c>
      <c r="HE56" s="303" t="s">
        <v>744</v>
      </c>
      <c r="HF56" s="303" t="s">
        <v>744</v>
      </c>
      <c r="HG56" s="303" t="s">
        <v>744</v>
      </c>
      <c r="HH56" s="303" t="s">
        <v>744</v>
      </c>
      <c r="HI56" s="303" t="s">
        <v>744</v>
      </c>
      <c r="HJ56" s="303" t="s">
        <v>744</v>
      </c>
      <c r="HK56" s="303" t="s">
        <v>744</v>
      </c>
      <c r="HL56" s="303" t="s">
        <v>744</v>
      </c>
      <c r="HM56" s="303" t="s">
        <v>744</v>
      </c>
      <c r="HN56" s="303" t="s">
        <v>744</v>
      </c>
      <c r="HO56" s="303" t="s">
        <v>744</v>
      </c>
      <c r="HP56" s="303" t="s">
        <v>744</v>
      </c>
      <c r="HQ56" s="393" t="s">
        <v>744</v>
      </c>
      <c r="HR56" s="303" t="s">
        <v>744</v>
      </c>
      <c r="HS56" s="303" t="s">
        <v>744</v>
      </c>
      <c r="HT56" s="303" t="s">
        <v>744</v>
      </c>
      <c r="HU56" s="393" t="s">
        <v>744</v>
      </c>
      <c r="HV56" s="303" t="s">
        <v>744</v>
      </c>
      <c r="HW56" s="303" t="s">
        <v>744</v>
      </c>
      <c r="HX56" s="303" t="s">
        <v>744</v>
      </c>
      <c r="HY56" s="303" t="s">
        <v>744</v>
      </c>
      <c r="HZ56" s="303" t="s">
        <v>744</v>
      </c>
      <c r="IA56" s="303" t="s">
        <v>744</v>
      </c>
      <c r="IB56" s="303" t="s">
        <v>744</v>
      </c>
      <c r="IC56" s="303" t="s">
        <v>744</v>
      </c>
      <c r="ID56" s="303" t="s">
        <v>744</v>
      </c>
      <c r="IE56" s="303" t="s">
        <v>744</v>
      </c>
      <c r="IF56" s="303" t="s">
        <v>744</v>
      </c>
      <c r="IG56" s="303" t="s">
        <v>744</v>
      </c>
      <c r="IH56" s="393" t="s">
        <v>744</v>
      </c>
      <c r="II56" s="303" t="s">
        <v>744</v>
      </c>
      <c r="IJ56" s="303" t="s">
        <v>744</v>
      </c>
      <c r="IK56" s="303" t="s">
        <v>744</v>
      </c>
      <c r="IL56" s="393" t="s">
        <v>744</v>
      </c>
      <c r="IM56" s="303"/>
      <c r="IN56" s="303" t="s">
        <v>744</v>
      </c>
      <c r="IO56" s="303" t="s">
        <v>744</v>
      </c>
      <c r="IP56" s="393" t="s">
        <v>744</v>
      </c>
      <c r="IQ56" s="303" t="s">
        <v>744</v>
      </c>
      <c r="IR56" s="303" t="s">
        <v>744</v>
      </c>
      <c r="IS56" s="393" t="s">
        <v>744</v>
      </c>
      <c r="IT56" s="303" t="s">
        <v>744</v>
      </c>
      <c r="IU56" s="303" t="s">
        <v>744</v>
      </c>
      <c r="IV56" s="393" t="s">
        <v>495</v>
      </c>
      <c r="IW56" s="735"/>
      <c r="IX56" s="303"/>
      <c r="IY56" s="396" t="s">
        <v>442</v>
      </c>
      <c r="IZ56" s="396" t="s">
        <v>363</v>
      </c>
      <c r="JA56" s="396" t="s">
        <v>354</v>
      </c>
      <c r="JB56" s="396">
        <v>3</v>
      </c>
      <c r="JC56" s="396" t="s">
        <v>11</v>
      </c>
      <c r="JD56" s="396" t="s">
        <v>232</v>
      </c>
      <c r="JE56" s="396" t="s">
        <v>9</v>
      </c>
      <c r="JF56" s="396" t="s">
        <v>232</v>
      </c>
      <c r="JG56" s="396" t="s">
        <v>358</v>
      </c>
    </row>
    <row r="57" spans="1:267" customFormat="1">
      <c r="A57">
        <v>66</v>
      </c>
      <c r="B57">
        <v>1</v>
      </c>
      <c r="F57">
        <v>700</v>
      </c>
      <c r="G57">
        <v>68</v>
      </c>
      <c r="H57">
        <v>1</v>
      </c>
      <c r="I57">
        <v>0</v>
      </c>
      <c r="J57">
        <v>1</v>
      </c>
      <c r="K57">
        <v>0</v>
      </c>
      <c r="L57" t="s">
        <v>442</v>
      </c>
      <c r="M57">
        <v>0</v>
      </c>
      <c r="N57">
        <v>0</v>
      </c>
      <c r="O57">
        <v>0</v>
      </c>
      <c r="P57">
        <v>0</v>
      </c>
      <c r="Q57">
        <v>0</v>
      </c>
      <c r="R57">
        <v>0</v>
      </c>
      <c r="S57">
        <v>0</v>
      </c>
      <c r="T57" t="s">
        <v>745</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s="439"/>
      <c r="CH57" s="303" t="s">
        <v>744</v>
      </c>
      <c r="CI57" s="393" t="s">
        <v>744</v>
      </c>
      <c r="CJ57" s="303" t="s">
        <v>744</v>
      </c>
      <c r="CK57" s="393" t="s">
        <v>744</v>
      </c>
      <c r="CL57" s="303" t="s">
        <v>744</v>
      </c>
      <c r="CM57" s="393" t="s">
        <v>744</v>
      </c>
      <c r="CN57" s="303"/>
      <c r="CO57" s="303"/>
      <c r="CP57" s="393" t="s">
        <v>658</v>
      </c>
      <c r="CQ57" s="303" t="s">
        <v>744</v>
      </c>
      <c r="CR57" s="393" t="s">
        <v>744</v>
      </c>
      <c r="CS57" s="393" t="s">
        <v>658</v>
      </c>
      <c r="CT57" s="303" t="s">
        <v>744</v>
      </c>
      <c r="CU57" s="393" t="s">
        <v>744</v>
      </c>
      <c r="CV57" s="303" t="s">
        <v>744</v>
      </c>
      <c r="CW57" s="303" t="s">
        <v>744</v>
      </c>
      <c r="CX57" s="303" t="s">
        <v>744</v>
      </c>
      <c r="CY57" s="303" t="s">
        <v>744</v>
      </c>
      <c r="CZ57" s="303" t="s">
        <v>744</v>
      </c>
      <c r="DA57" s="303" t="s">
        <v>744</v>
      </c>
      <c r="DB57" s="303" t="s">
        <v>744</v>
      </c>
      <c r="DC57" s="303" t="s">
        <v>744</v>
      </c>
      <c r="DD57" s="303" t="s">
        <v>744</v>
      </c>
      <c r="DE57" s="303" t="s">
        <v>744</v>
      </c>
      <c r="DF57" s="303" t="s">
        <v>744</v>
      </c>
      <c r="DG57" s="393" t="s">
        <v>744</v>
      </c>
      <c r="DH57" s="303" t="s">
        <v>744</v>
      </c>
      <c r="DI57" s="303" t="s">
        <v>744</v>
      </c>
      <c r="DJ57" s="393" t="s">
        <v>744</v>
      </c>
      <c r="DK57" s="303" t="s">
        <v>744</v>
      </c>
      <c r="DL57" s="303" t="s">
        <v>744</v>
      </c>
      <c r="DM57" s="303" t="s">
        <v>744</v>
      </c>
      <c r="DN57" s="303" t="s">
        <v>744</v>
      </c>
      <c r="DO57" s="303" t="s">
        <v>744</v>
      </c>
      <c r="DP57" s="303" t="s">
        <v>744</v>
      </c>
      <c r="DQ57" s="303" t="s">
        <v>744</v>
      </c>
      <c r="DR57" s="303" t="s">
        <v>744</v>
      </c>
      <c r="DS57" s="303" t="s">
        <v>744</v>
      </c>
      <c r="DT57" s="303" t="s">
        <v>744</v>
      </c>
      <c r="DU57" s="303" t="s">
        <v>744</v>
      </c>
      <c r="DV57" s="393" t="s">
        <v>744</v>
      </c>
      <c r="DW57" s="303" t="s">
        <v>744</v>
      </c>
      <c r="DX57" s="303" t="s">
        <v>744</v>
      </c>
      <c r="DY57" s="393" t="s">
        <v>744</v>
      </c>
      <c r="DZ57" s="303" t="s">
        <v>744</v>
      </c>
      <c r="EA57" s="303" t="s">
        <v>744</v>
      </c>
      <c r="EB57" s="303" t="s">
        <v>744</v>
      </c>
      <c r="EC57" s="303" t="s">
        <v>744</v>
      </c>
      <c r="ED57" s="303" t="s">
        <v>744</v>
      </c>
      <c r="EE57" s="303" t="s">
        <v>744</v>
      </c>
      <c r="EF57" s="303" t="s">
        <v>744</v>
      </c>
      <c r="EG57" s="303" t="s">
        <v>744</v>
      </c>
      <c r="EH57" s="303" t="s">
        <v>744</v>
      </c>
      <c r="EI57" s="303" t="s">
        <v>744</v>
      </c>
      <c r="EJ57" s="303" t="s">
        <v>744</v>
      </c>
      <c r="EK57" s="393" t="s">
        <v>744</v>
      </c>
      <c r="EL57" s="303" t="s">
        <v>744</v>
      </c>
      <c r="EM57" s="303" t="s">
        <v>744</v>
      </c>
      <c r="EN57" s="393" t="s">
        <v>744</v>
      </c>
      <c r="EO57" s="303" t="s">
        <v>744</v>
      </c>
      <c r="EP57" s="303" t="s">
        <v>744</v>
      </c>
      <c r="EQ57" s="303" t="s">
        <v>744</v>
      </c>
      <c r="ER57" s="303" t="s">
        <v>744</v>
      </c>
      <c r="ES57" s="303" t="s">
        <v>744</v>
      </c>
      <c r="ET57" s="303" t="s">
        <v>744</v>
      </c>
      <c r="EU57" s="303" t="s">
        <v>744</v>
      </c>
      <c r="EV57" s="303" t="s">
        <v>744</v>
      </c>
      <c r="EW57" s="303" t="s">
        <v>744</v>
      </c>
      <c r="EX57" s="303" t="s">
        <v>744</v>
      </c>
      <c r="EY57" s="303" t="s">
        <v>744</v>
      </c>
      <c r="EZ57" s="303" t="s">
        <v>744</v>
      </c>
      <c r="FA57" s="393" t="s">
        <v>744</v>
      </c>
      <c r="FB57" s="303" t="s">
        <v>744</v>
      </c>
      <c r="FC57" s="303" t="s">
        <v>744</v>
      </c>
      <c r="FD57" s="303" t="s">
        <v>744</v>
      </c>
      <c r="FE57" s="393" t="s">
        <v>744</v>
      </c>
      <c r="FF57" s="303" t="s">
        <v>744</v>
      </c>
      <c r="FG57" s="303" t="s">
        <v>744</v>
      </c>
      <c r="FH57" s="303" t="s">
        <v>744</v>
      </c>
      <c r="FI57" s="303" t="s">
        <v>744</v>
      </c>
      <c r="FJ57" s="303" t="s">
        <v>744</v>
      </c>
      <c r="FK57" s="303" t="s">
        <v>744</v>
      </c>
      <c r="FL57" s="303" t="s">
        <v>744</v>
      </c>
      <c r="FM57" s="303" t="s">
        <v>744</v>
      </c>
      <c r="FN57" s="303" t="s">
        <v>744</v>
      </c>
      <c r="FO57" s="303" t="s">
        <v>744</v>
      </c>
      <c r="FP57" s="303" t="s">
        <v>744</v>
      </c>
      <c r="FQ57" s="303" t="s">
        <v>744</v>
      </c>
      <c r="FR57" s="393" t="s">
        <v>744</v>
      </c>
      <c r="FS57" s="303" t="s">
        <v>744</v>
      </c>
      <c r="FT57" s="303" t="s">
        <v>744</v>
      </c>
      <c r="FU57" s="303" t="s">
        <v>744</v>
      </c>
      <c r="FV57" s="393" t="s">
        <v>744</v>
      </c>
      <c r="FW57" s="303" t="s">
        <v>744</v>
      </c>
      <c r="FX57" s="303" t="s">
        <v>744</v>
      </c>
      <c r="FY57" s="303" t="s">
        <v>744</v>
      </c>
      <c r="FZ57" s="303" t="s">
        <v>744</v>
      </c>
      <c r="GA57" s="303" t="s">
        <v>744</v>
      </c>
      <c r="GB57" s="303" t="s">
        <v>744</v>
      </c>
      <c r="GC57" s="303" t="s">
        <v>744</v>
      </c>
      <c r="GD57" s="303" t="s">
        <v>744</v>
      </c>
      <c r="GE57" s="303" t="s">
        <v>744</v>
      </c>
      <c r="GF57" s="303" t="s">
        <v>744</v>
      </c>
      <c r="GG57" s="303" t="s">
        <v>744</v>
      </c>
      <c r="GH57" s="303" t="s">
        <v>744</v>
      </c>
      <c r="GI57" s="393" t="s">
        <v>744</v>
      </c>
      <c r="GJ57" s="303" t="s">
        <v>744</v>
      </c>
      <c r="GK57" s="303" t="s">
        <v>744</v>
      </c>
      <c r="GL57" s="303" t="s">
        <v>744</v>
      </c>
      <c r="GM57" s="393" t="s">
        <v>744</v>
      </c>
      <c r="GN57" s="303" t="s">
        <v>744</v>
      </c>
      <c r="GO57" s="303" t="s">
        <v>744</v>
      </c>
      <c r="GP57" s="303" t="s">
        <v>744</v>
      </c>
      <c r="GQ57" s="303" t="s">
        <v>744</v>
      </c>
      <c r="GR57" s="303" t="s">
        <v>744</v>
      </c>
      <c r="GS57" s="303" t="s">
        <v>744</v>
      </c>
      <c r="GT57" s="303" t="s">
        <v>744</v>
      </c>
      <c r="GU57" s="303" t="s">
        <v>744</v>
      </c>
      <c r="GV57" s="303" t="s">
        <v>744</v>
      </c>
      <c r="GW57" s="303" t="s">
        <v>744</v>
      </c>
      <c r="GX57" s="303" t="s">
        <v>744</v>
      </c>
      <c r="GY57" s="303" t="s">
        <v>744</v>
      </c>
      <c r="GZ57" s="393" t="s">
        <v>744</v>
      </c>
      <c r="HA57" s="303" t="s">
        <v>744</v>
      </c>
      <c r="HB57" s="303" t="s">
        <v>744</v>
      </c>
      <c r="HC57" s="303" t="s">
        <v>744</v>
      </c>
      <c r="HD57" s="393" t="s">
        <v>744</v>
      </c>
      <c r="HE57" s="303" t="s">
        <v>744</v>
      </c>
      <c r="HF57" s="303" t="s">
        <v>744</v>
      </c>
      <c r="HG57" s="303" t="s">
        <v>744</v>
      </c>
      <c r="HH57" s="303" t="s">
        <v>744</v>
      </c>
      <c r="HI57" s="303" t="s">
        <v>744</v>
      </c>
      <c r="HJ57" s="303" t="s">
        <v>744</v>
      </c>
      <c r="HK57" s="303" t="s">
        <v>744</v>
      </c>
      <c r="HL57" s="303" t="s">
        <v>744</v>
      </c>
      <c r="HM57" s="303" t="s">
        <v>744</v>
      </c>
      <c r="HN57" s="303" t="s">
        <v>744</v>
      </c>
      <c r="HO57" s="303" t="s">
        <v>744</v>
      </c>
      <c r="HP57" s="303" t="s">
        <v>744</v>
      </c>
      <c r="HQ57" s="393" t="s">
        <v>744</v>
      </c>
      <c r="HR57" s="303" t="s">
        <v>744</v>
      </c>
      <c r="HS57" s="303" t="s">
        <v>744</v>
      </c>
      <c r="HT57" s="303" t="s">
        <v>744</v>
      </c>
      <c r="HU57" s="393" t="s">
        <v>744</v>
      </c>
      <c r="HV57" s="303" t="s">
        <v>744</v>
      </c>
      <c r="HW57" s="303" t="s">
        <v>744</v>
      </c>
      <c r="HX57" s="303" t="s">
        <v>744</v>
      </c>
      <c r="HY57" s="303" t="s">
        <v>744</v>
      </c>
      <c r="HZ57" s="303" t="s">
        <v>744</v>
      </c>
      <c r="IA57" s="303" t="s">
        <v>744</v>
      </c>
      <c r="IB57" s="303" t="s">
        <v>744</v>
      </c>
      <c r="IC57" s="303" t="s">
        <v>744</v>
      </c>
      <c r="ID57" s="303" t="s">
        <v>744</v>
      </c>
      <c r="IE57" s="303" t="s">
        <v>744</v>
      </c>
      <c r="IF57" s="303" t="s">
        <v>744</v>
      </c>
      <c r="IG57" s="303" t="s">
        <v>744</v>
      </c>
      <c r="IH57" s="393" t="s">
        <v>744</v>
      </c>
      <c r="II57" s="303" t="s">
        <v>744</v>
      </c>
      <c r="IJ57" s="303" t="s">
        <v>744</v>
      </c>
      <c r="IK57" s="303" t="s">
        <v>744</v>
      </c>
      <c r="IL57" s="393" t="s">
        <v>744</v>
      </c>
      <c r="IM57" s="303"/>
      <c r="IN57" s="303" t="s">
        <v>744</v>
      </c>
      <c r="IO57" s="303" t="s">
        <v>744</v>
      </c>
      <c r="IP57" s="393" t="s">
        <v>744</v>
      </c>
      <c r="IQ57" s="303" t="s">
        <v>744</v>
      </c>
      <c r="IR57" s="303" t="s">
        <v>744</v>
      </c>
      <c r="IS57" s="393" t="s">
        <v>744</v>
      </c>
      <c r="IT57" s="303" t="s">
        <v>744</v>
      </c>
      <c r="IU57" s="303" t="s">
        <v>744</v>
      </c>
      <c r="IV57" s="393" t="s">
        <v>495</v>
      </c>
      <c r="IW57" s="735"/>
      <c r="IX57" s="303"/>
      <c r="IY57" s="396" t="s">
        <v>442</v>
      </c>
      <c r="IZ57" s="396" t="s">
        <v>363</v>
      </c>
      <c r="JA57" s="396" t="s">
        <v>354</v>
      </c>
      <c r="JB57" s="396">
        <v>1</v>
      </c>
      <c r="JC57" s="396" t="s">
        <v>11</v>
      </c>
      <c r="JD57" s="396" t="s">
        <v>232</v>
      </c>
      <c r="JE57" s="396" t="s">
        <v>9</v>
      </c>
      <c r="JF57" s="396" t="s">
        <v>232</v>
      </c>
      <c r="JG57" s="396" t="s">
        <v>355</v>
      </c>
    </row>
    <row r="58" spans="1:267" customFormat="1">
      <c r="A58">
        <v>67</v>
      </c>
      <c r="B58">
        <v>1</v>
      </c>
      <c r="F58">
        <v>700</v>
      </c>
      <c r="G58">
        <v>41</v>
      </c>
      <c r="H58">
        <v>1</v>
      </c>
      <c r="I58">
        <v>0</v>
      </c>
      <c r="J58">
        <v>1</v>
      </c>
      <c r="K58">
        <v>0</v>
      </c>
      <c r="L58" t="s">
        <v>442</v>
      </c>
      <c r="M58">
        <v>0</v>
      </c>
      <c r="N58">
        <v>0</v>
      </c>
      <c r="O58">
        <v>31</v>
      </c>
      <c r="P58">
        <v>0</v>
      </c>
      <c r="Q58">
        <v>40</v>
      </c>
      <c r="R58">
        <v>0</v>
      </c>
      <c r="S58">
        <v>0</v>
      </c>
      <c r="T58" t="s">
        <v>745</v>
      </c>
      <c r="U58">
        <v>0</v>
      </c>
      <c r="V58">
        <v>0</v>
      </c>
      <c r="W58">
        <v>0</v>
      </c>
      <c r="X58">
        <v>0</v>
      </c>
      <c r="Y58">
        <v>4</v>
      </c>
      <c r="Z58">
        <v>0</v>
      </c>
      <c r="AA58">
        <v>0</v>
      </c>
      <c r="AB58">
        <v>0</v>
      </c>
      <c r="AC58">
        <v>0</v>
      </c>
      <c r="AD58">
        <v>0</v>
      </c>
      <c r="AE58">
        <v>0</v>
      </c>
      <c r="AF58">
        <v>0</v>
      </c>
      <c r="AG58">
        <v>0</v>
      </c>
      <c r="AH58">
        <v>0</v>
      </c>
      <c r="AI58">
        <v>0</v>
      </c>
      <c r="AJ58">
        <v>0</v>
      </c>
      <c r="AK58">
        <v>240</v>
      </c>
      <c r="AL58">
        <v>0</v>
      </c>
      <c r="AM58">
        <v>0</v>
      </c>
      <c r="AN58">
        <v>0</v>
      </c>
      <c r="AO58">
        <v>0</v>
      </c>
      <c r="AP58">
        <v>0</v>
      </c>
      <c r="AQ58">
        <v>0</v>
      </c>
      <c r="AR58">
        <v>0</v>
      </c>
      <c r="AS58">
        <v>0</v>
      </c>
      <c r="AT58">
        <v>0</v>
      </c>
      <c r="AU58">
        <v>0</v>
      </c>
      <c r="AV58">
        <v>0</v>
      </c>
      <c r="AW58">
        <v>0</v>
      </c>
      <c r="AX58">
        <v>0</v>
      </c>
      <c r="AY58">
        <v>0</v>
      </c>
      <c r="AZ58">
        <v>0</v>
      </c>
      <c r="BA58">
        <v>0</v>
      </c>
      <c r="BB58">
        <v>0</v>
      </c>
      <c r="BC58">
        <v>160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1027</v>
      </c>
      <c r="CB58">
        <v>0</v>
      </c>
      <c r="CC58">
        <v>0</v>
      </c>
      <c r="CD58">
        <v>0</v>
      </c>
      <c r="CE58">
        <v>0</v>
      </c>
      <c r="CF58">
        <v>0</v>
      </c>
      <c r="CG58" s="439"/>
      <c r="CH58" s="303" t="s">
        <v>744</v>
      </c>
      <c r="CI58" s="393">
        <v>31</v>
      </c>
      <c r="CJ58" s="303" t="s">
        <v>744</v>
      </c>
      <c r="CK58" s="393">
        <v>40</v>
      </c>
      <c r="CL58" s="303" t="s">
        <v>744</v>
      </c>
      <c r="CM58" s="393">
        <v>0</v>
      </c>
      <c r="CN58" s="303"/>
      <c r="CO58" s="303"/>
      <c r="CP58" s="393" t="s">
        <v>744</v>
      </c>
      <c r="CQ58" s="303" t="s">
        <v>389</v>
      </c>
      <c r="CR58" s="393" t="s">
        <v>744</v>
      </c>
      <c r="CS58" s="393" t="s">
        <v>744</v>
      </c>
      <c r="CT58" s="303" t="s">
        <v>389</v>
      </c>
      <c r="CU58" s="393" t="s">
        <v>744</v>
      </c>
      <c r="CV58" s="303" t="s">
        <v>744</v>
      </c>
      <c r="CW58" s="303" t="s">
        <v>744</v>
      </c>
      <c r="CX58" s="303" t="s">
        <v>744</v>
      </c>
      <c r="CY58" s="303" t="s">
        <v>744</v>
      </c>
      <c r="CZ58" s="303" t="s">
        <v>744</v>
      </c>
      <c r="DA58" s="303" t="s">
        <v>744</v>
      </c>
      <c r="DB58" s="303" t="s">
        <v>744</v>
      </c>
      <c r="DC58" s="303" t="s">
        <v>744</v>
      </c>
      <c r="DD58" s="303" t="s">
        <v>744</v>
      </c>
      <c r="DE58" s="303" t="s">
        <v>744</v>
      </c>
      <c r="DF58" s="303" t="s">
        <v>744</v>
      </c>
      <c r="DG58" s="393" t="s">
        <v>744</v>
      </c>
      <c r="DH58" s="303" t="s">
        <v>744</v>
      </c>
      <c r="DI58" s="303" t="s">
        <v>744</v>
      </c>
      <c r="DJ58" s="393" t="s">
        <v>744</v>
      </c>
      <c r="DK58" s="303" t="s">
        <v>744</v>
      </c>
      <c r="DL58" s="303" t="s">
        <v>744</v>
      </c>
      <c r="DM58" s="303" t="s">
        <v>744</v>
      </c>
      <c r="DN58" s="303" t="s">
        <v>744</v>
      </c>
      <c r="DO58" s="303" t="s">
        <v>744</v>
      </c>
      <c r="DP58" s="303" t="s">
        <v>744</v>
      </c>
      <c r="DQ58" s="303" t="s">
        <v>744</v>
      </c>
      <c r="DR58" s="303" t="s">
        <v>744</v>
      </c>
      <c r="DS58" s="303" t="s">
        <v>744</v>
      </c>
      <c r="DT58" s="303" t="s">
        <v>744</v>
      </c>
      <c r="DU58" s="303" t="s">
        <v>744</v>
      </c>
      <c r="DV58" s="393" t="s">
        <v>744</v>
      </c>
      <c r="DW58" s="303" t="s">
        <v>744</v>
      </c>
      <c r="DX58" s="303" t="s">
        <v>744</v>
      </c>
      <c r="DY58" s="393" t="s">
        <v>744</v>
      </c>
      <c r="DZ58" s="303" t="s">
        <v>744</v>
      </c>
      <c r="EA58" s="303" t="s">
        <v>744</v>
      </c>
      <c r="EB58" s="303" t="s">
        <v>744</v>
      </c>
      <c r="EC58" s="303" t="s">
        <v>744</v>
      </c>
      <c r="ED58" s="303" t="s">
        <v>744</v>
      </c>
      <c r="EE58" s="303" t="s">
        <v>744</v>
      </c>
      <c r="EF58" s="303" t="s">
        <v>744</v>
      </c>
      <c r="EG58" s="303" t="s">
        <v>744</v>
      </c>
      <c r="EH58" s="303" t="s">
        <v>744</v>
      </c>
      <c r="EI58" s="303" t="s">
        <v>744</v>
      </c>
      <c r="EJ58" s="303" t="s">
        <v>744</v>
      </c>
      <c r="EK58" s="393" t="s">
        <v>744</v>
      </c>
      <c r="EL58" s="303" t="s">
        <v>744</v>
      </c>
      <c r="EM58" s="303" t="s">
        <v>744</v>
      </c>
      <c r="EN58" s="393" t="s">
        <v>744</v>
      </c>
      <c r="EO58" s="303" t="s">
        <v>744</v>
      </c>
      <c r="EP58" s="303" t="s">
        <v>744</v>
      </c>
      <c r="EQ58" s="303" t="s">
        <v>744</v>
      </c>
      <c r="ER58" s="303" t="s">
        <v>744</v>
      </c>
      <c r="ES58" s="303" t="s">
        <v>744</v>
      </c>
      <c r="ET58" s="303" t="s">
        <v>744</v>
      </c>
      <c r="EU58" s="303" t="s">
        <v>744</v>
      </c>
      <c r="EV58" s="303" t="s">
        <v>744</v>
      </c>
      <c r="EW58" s="303" t="s">
        <v>744</v>
      </c>
      <c r="EX58" s="303" t="s">
        <v>744</v>
      </c>
      <c r="EY58" s="303" t="s">
        <v>744</v>
      </c>
      <c r="EZ58" s="303" t="s">
        <v>744</v>
      </c>
      <c r="FA58" s="393" t="s">
        <v>744</v>
      </c>
      <c r="FB58" s="303" t="s">
        <v>744</v>
      </c>
      <c r="FC58" s="303" t="s">
        <v>744</v>
      </c>
      <c r="FD58" s="303" t="s">
        <v>744</v>
      </c>
      <c r="FE58" s="393" t="s">
        <v>744</v>
      </c>
      <c r="FF58" s="303" t="s">
        <v>744</v>
      </c>
      <c r="FG58" s="303" t="s">
        <v>744</v>
      </c>
      <c r="FH58" s="303" t="s">
        <v>744</v>
      </c>
      <c r="FI58" s="303" t="s">
        <v>744</v>
      </c>
      <c r="FJ58" s="303" t="s">
        <v>744</v>
      </c>
      <c r="FK58" s="303" t="s">
        <v>744</v>
      </c>
      <c r="FL58" s="303" t="s">
        <v>744</v>
      </c>
      <c r="FM58" s="303" t="s">
        <v>744</v>
      </c>
      <c r="FN58" s="303" t="s">
        <v>744</v>
      </c>
      <c r="FO58" s="303" t="s">
        <v>744</v>
      </c>
      <c r="FP58" s="303" t="s">
        <v>744</v>
      </c>
      <c r="FQ58" s="303" t="s">
        <v>744</v>
      </c>
      <c r="FR58" s="393" t="s">
        <v>744</v>
      </c>
      <c r="FS58" s="303" t="s">
        <v>744</v>
      </c>
      <c r="FT58" s="303" t="s">
        <v>744</v>
      </c>
      <c r="FU58" s="303" t="s">
        <v>744</v>
      </c>
      <c r="FV58" s="393" t="s">
        <v>744</v>
      </c>
      <c r="FW58" s="303" t="s">
        <v>744</v>
      </c>
      <c r="FX58" s="303" t="s">
        <v>744</v>
      </c>
      <c r="FY58" s="303" t="s">
        <v>744</v>
      </c>
      <c r="FZ58" s="303" t="s">
        <v>744</v>
      </c>
      <c r="GA58" s="303" t="s">
        <v>744</v>
      </c>
      <c r="GB58" s="303" t="s">
        <v>744</v>
      </c>
      <c r="GC58" s="303" t="s">
        <v>744</v>
      </c>
      <c r="GD58" s="303" t="s">
        <v>744</v>
      </c>
      <c r="GE58" s="303" t="s">
        <v>744</v>
      </c>
      <c r="GF58" s="303" t="s">
        <v>744</v>
      </c>
      <c r="GG58" s="303" t="s">
        <v>744</v>
      </c>
      <c r="GH58" s="303" t="s">
        <v>744</v>
      </c>
      <c r="GI58" s="393" t="s">
        <v>744</v>
      </c>
      <c r="GJ58" s="303" t="s">
        <v>744</v>
      </c>
      <c r="GK58" s="303" t="s">
        <v>744</v>
      </c>
      <c r="GL58" s="303" t="s">
        <v>744</v>
      </c>
      <c r="GM58" s="393" t="s">
        <v>744</v>
      </c>
      <c r="GN58" s="303">
        <v>4</v>
      </c>
      <c r="GO58" s="303">
        <v>5981</v>
      </c>
      <c r="GP58" s="303">
        <v>0</v>
      </c>
      <c r="GQ58" s="303">
        <v>240</v>
      </c>
      <c r="GR58" s="303">
        <v>0</v>
      </c>
      <c r="GS58" s="303">
        <v>0</v>
      </c>
      <c r="GT58" s="303">
        <v>160</v>
      </c>
      <c r="GU58" s="303">
        <v>0</v>
      </c>
      <c r="GV58" s="303">
        <v>0</v>
      </c>
      <c r="GW58" s="303">
        <v>0</v>
      </c>
      <c r="GX58" s="303">
        <v>5581</v>
      </c>
      <c r="GY58" s="303">
        <v>0</v>
      </c>
      <c r="GZ58" s="393">
        <v>1027</v>
      </c>
      <c r="HA58" s="303">
        <v>1495.25</v>
      </c>
      <c r="HB58" s="303">
        <v>1395.25</v>
      </c>
      <c r="HC58" s="303">
        <v>0</v>
      </c>
      <c r="HD58" s="393">
        <v>6.6878448419996683E-2</v>
      </c>
      <c r="HE58" s="303" t="s">
        <v>744</v>
      </c>
      <c r="HF58" s="303" t="s">
        <v>744</v>
      </c>
      <c r="HG58" s="303" t="s">
        <v>744</v>
      </c>
      <c r="HH58" s="303" t="s">
        <v>744</v>
      </c>
      <c r="HI58" s="303" t="s">
        <v>744</v>
      </c>
      <c r="HJ58" s="303" t="s">
        <v>744</v>
      </c>
      <c r="HK58" s="303" t="s">
        <v>744</v>
      </c>
      <c r="HL58" s="303" t="s">
        <v>744</v>
      </c>
      <c r="HM58" s="303" t="s">
        <v>744</v>
      </c>
      <c r="HN58" s="303" t="s">
        <v>744</v>
      </c>
      <c r="HO58" s="303" t="s">
        <v>744</v>
      </c>
      <c r="HP58" s="303" t="s">
        <v>744</v>
      </c>
      <c r="HQ58" s="393" t="s">
        <v>744</v>
      </c>
      <c r="HR58" s="303" t="s">
        <v>744</v>
      </c>
      <c r="HS58" s="303" t="s">
        <v>744</v>
      </c>
      <c r="HT58" s="303" t="s">
        <v>744</v>
      </c>
      <c r="HU58" s="393" t="s">
        <v>744</v>
      </c>
      <c r="HV58" s="303">
        <v>4</v>
      </c>
      <c r="HW58" s="303">
        <v>5981</v>
      </c>
      <c r="HX58" s="303">
        <v>0</v>
      </c>
      <c r="HY58" s="303">
        <v>240</v>
      </c>
      <c r="HZ58" s="303">
        <v>0</v>
      </c>
      <c r="IA58" s="303">
        <v>0</v>
      </c>
      <c r="IB58" s="303">
        <v>160</v>
      </c>
      <c r="IC58" s="303">
        <v>0</v>
      </c>
      <c r="ID58" s="303">
        <v>0</v>
      </c>
      <c r="IE58" s="303">
        <v>0</v>
      </c>
      <c r="IF58" s="303">
        <v>5581</v>
      </c>
      <c r="IG58" s="303">
        <v>0</v>
      </c>
      <c r="IH58" s="393">
        <v>1027</v>
      </c>
      <c r="II58" s="303">
        <v>1495.25</v>
      </c>
      <c r="IJ58" s="303">
        <v>1395.25</v>
      </c>
      <c r="IK58" s="303">
        <v>0</v>
      </c>
      <c r="IL58" s="393">
        <v>6.6878448419996683E-2</v>
      </c>
      <c r="IM58" s="303"/>
      <c r="IN58" s="303">
        <v>1495.25</v>
      </c>
      <c r="IO58" s="303">
        <v>1395.25</v>
      </c>
      <c r="IP58" s="393">
        <v>6.6878448419996683E-2</v>
      </c>
      <c r="IQ58" s="303" t="s">
        <v>744</v>
      </c>
      <c r="IR58" s="303" t="s">
        <v>744</v>
      </c>
      <c r="IS58" s="393" t="s">
        <v>744</v>
      </c>
      <c r="IT58" s="303">
        <v>1495.25</v>
      </c>
      <c r="IU58" s="303">
        <v>1395.25</v>
      </c>
      <c r="IV58" s="393">
        <v>6.6878448419996683E-2</v>
      </c>
      <c r="IW58" s="735"/>
      <c r="IX58" s="303"/>
      <c r="IY58" s="396" t="s">
        <v>442</v>
      </c>
      <c r="IZ58" s="396" t="s">
        <v>363</v>
      </c>
      <c r="JA58" s="396" t="s">
        <v>354</v>
      </c>
      <c r="JB58" s="396">
        <v>4</v>
      </c>
      <c r="JC58" s="396" t="s">
        <v>11</v>
      </c>
      <c r="JD58" s="396" t="s">
        <v>232</v>
      </c>
      <c r="JE58" s="396" t="s">
        <v>9</v>
      </c>
      <c r="JF58" s="396" t="s">
        <v>232</v>
      </c>
      <c r="JG58" s="396" t="s">
        <v>358</v>
      </c>
    </row>
    <row r="59" spans="1:267" customFormat="1">
      <c r="A59">
        <v>68</v>
      </c>
      <c r="B59">
        <v>1</v>
      </c>
      <c r="F59">
        <v>700</v>
      </c>
      <c r="G59">
        <v>41</v>
      </c>
      <c r="H59">
        <v>1</v>
      </c>
      <c r="I59">
        <v>0</v>
      </c>
      <c r="J59">
        <v>1</v>
      </c>
      <c r="K59">
        <v>0</v>
      </c>
      <c r="L59" t="s">
        <v>442</v>
      </c>
      <c r="M59">
        <v>0</v>
      </c>
      <c r="N59">
        <v>0</v>
      </c>
      <c r="O59">
        <v>34</v>
      </c>
      <c r="P59">
        <v>0</v>
      </c>
      <c r="Q59">
        <v>40</v>
      </c>
      <c r="R59">
        <v>0</v>
      </c>
      <c r="S59">
        <v>0</v>
      </c>
      <c r="T59" t="s">
        <v>745</v>
      </c>
      <c r="U59">
        <v>0</v>
      </c>
      <c r="V59">
        <v>0</v>
      </c>
      <c r="W59">
        <v>0</v>
      </c>
      <c r="X59">
        <v>0</v>
      </c>
      <c r="Y59">
        <v>2</v>
      </c>
      <c r="Z59">
        <v>0</v>
      </c>
      <c r="AA59">
        <v>0</v>
      </c>
      <c r="AB59">
        <v>0</v>
      </c>
      <c r="AC59">
        <v>0</v>
      </c>
      <c r="AD59">
        <v>0</v>
      </c>
      <c r="AE59">
        <v>0</v>
      </c>
      <c r="AF59">
        <v>0</v>
      </c>
      <c r="AG59">
        <v>0</v>
      </c>
      <c r="AH59">
        <v>0</v>
      </c>
      <c r="AI59">
        <v>0</v>
      </c>
      <c r="AJ59">
        <v>0</v>
      </c>
      <c r="AK59">
        <v>160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98</v>
      </c>
      <c r="BJ59">
        <v>0</v>
      </c>
      <c r="BK59">
        <v>0</v>
      </c>
      <c r="BL59">
        <v>0</v>
      </c>
      <c r="BM59">
        <v>0</v>
      </c>
      <c r="BN59">
        <v>0</v>
      </c>
      <c r="BO59">
        <v>0</v>
      </c>
      <c r="BP59">
        <v>0</v>
      </c>
      <c r="BQ59">
        <v>0</v>
      </c>
      <c r="BR59">
        <v>0</v>
      </c>
      <c r="BS59">
        <v>0</v>
      </c>
      <c r="BT59">
        <v>0</v>
      </c>
      <c r="BU59">
        <v>0</v>
      </c>
      <c r="BV59">
        <v>0</v>
      </c>
      <c r="BW59">
        <v>0</v>
      </c>
      <c r="BX59">
        <v>0</v>
      </c>
      <c r="BY59">
        <v>0</v>
      </c>
      <c r="BZ59">
        <v>0</v>
      </c>
      <c r="CA59">
        <v>278</v>
      </c>
      <c r="CB59">
        <v>0</v>
      </c>
      <c r="CC59">
        <v>0</v>
      </c>
      <c r="CD59">
        <v>0</v>
      </c>
      <c r="CE59">
        <v>0</v>
      </c>
      <c r="CF59">
        <v>0</v>
      </c>
      <c r="CG59" s="439"/>
      <c r="CH59" s="303" t="s">
        <v>744</v>
      </c>
      <c r="CI59" s="393">
        <v>34</v>
      </c>
      <c r="CJ59" s="303" t="s">
        <v>744</v>
      </c>
      <c r="CK59" s="393">
        <v>40</v>
      </c>
      <c r="CL59" s="303" t="s">
        <v>744</v>
      </c>
      <c r="CM59" s="393">
        <v>0</v>
      </c>
      <c r="CN59" s="303"/>
      <c r="CO59" s="303"/>
      <c r="CP59" s="393" t="s">
        <v>744</v>
      </c>
      <c r="CQ59" s="303" t="s">
        <v>389</v>
      </c>
      <c r="CR59" s="393" t="s">
        <v>744</v>
      </c>
      <c r="CS59" s="393" t="s">
        <v>744</v>
      </c>
      <c r="CT59" s="303" t="s">
        <v>389</v>
      </c>
      <c r="CU59" s="393" t="s">
        <v>744</v>
      </c>
      <c r="CV59" s="303" t="s">
        <v>744</v>
      </c>
      <c r="CW59" s="303" t="s">
        <v>744</v>
      </c>
      <c r="CX59" s="303" t="s">
        <v>744</v>
      </c>
      <c r="CY59" s="303" t="s">
        <v>744</v>
      </c>
      <c r="CZ59" s="303" t="s">
        <v>744</v>
      </c>
      <c r="DA59" s="303" t="s">
        <v>744</v>
      </c>
      <c r="DB59" s="303" t="s">
        <v>744</v>
      </c>
      <c r="DC59" s="303" t="s">
        <v>744</v>
      </c>
      <c r="DD59" s="303" t="s">
        <v>744</v>
      </c>
      <c r="DE59" s="303" t="s">
        <v>744</v>
      </c>
      <c r="DF59" s="303" t="s">
        <v>744</v>
      </c>
      <c r="DG59" s="393" t="s">
        <v>744</v>
      </c>
      <c r="DH59" s="303" t="s">
        <v>744</v>
      </c>
      <c r="DI59" s="303" t="s">
        <v>744</v>
      </c>
      <c r="DJ59" s="393" t="s">
        <v>744</v>
      </c>
      <c r="DK59" s="303" t="s">
        <v>744</v>
      </c>
      <c r="DL59" s="303" t="s">
        <v>744</v>
      </c>
      <c r="DM59" s="303" t="s">
        <v>744</v>
      </c>
      <c r="DN59" s="303" t="s">
        <v>744</v>
      </c>
      <c r="DO59" s="303" t="s">
        <v>744</v>
      </c>
      <c r="DP59" s="303" t="s">
        <v>744</v>
      </c>
      <c r="DQ59" s="303" t="s">
        <v>744</v>
      </c>
      <c r="DR59" s="303" t="s">
        <v>744</v>
      </c>
      <c r="DS59" s="303" t="s">
        <v>744</v>
      </c>
      <c r="DT59" s="303" t="s">
        <v>744</v>
      </c>
      <c r="DU59" s="303" t="s">
        <v>744</v>
      </c>
      <c r="DV59" s="393" t="s">
        <v>744</v>
      </c>
      <c r="DW59" s="303" t="s">
        <v>744</v>
      </c>
      <c r="DX59" s="303" t="s">
        <v>744</v>
      </c>
      <c r="DY59" s="393" t="s">
        <v>744</v>
      </c>
      <c r="DZ59" s="303" t="s">
        <v>744</v>
      </c>
      <c r="EA59" s="303" t="s">
        <v>744</v>
      </c>
      <c r="EB59" s="303" t="s">
        <v>744</v>
      </c>
      <c r="EC59" s="303" t="s">
        <v>744</v>
      </c>
      <c r="ED59" s="303" t="s">
        <v>744</v>
      </c>
      <c r="EE59" s="303" t="s">
        <v>744</v>
      </c>
      <c r="EF59" s="303" t="s">
        <v>744</v>
      </c>
      <c r="EG59" s="303" t="s">
        <v>744</v>
      </c>
      <c r="EH59" s="303" t="s">
        <v>744</v>
      </c>
      <c r="EI59" s="303" t="s">
        <v>744</v>
      </c>
      <c r="EJ59" s="303" t="s">
        <v>744</v>
      </c>
      <c r="EK59" s="393" t="s">
        <v>744</v>
      </c>
      <c r="EL59" s="303" t="s">
        <v>744</v>
      </c>
      <c r="EM59" s="303" t="s">
        <v>744</v>
      </c>
      <c r="EN59" s="393" t="s">
        <v>744</v>
      </c>
      <c r="EO59" s="303" t="s">
        <v>744</v>
      </c>
      <c r="EP59" s="303" t="s">
        <v>744</v>
      </c>
      <c r="EQ59" s="303" t="s">
        <v>744</v>
      </c>
      <c r="ER59" s="303" t="s">
        <v>744</v>
      </c>
      <c r="ES59" s="303" t="s">
        <v>744</v>
      </c>
      <c r="ET59" s="303" t="s">
        <v>744</v>
      </c>
      <c r="EU59" s="303" t="s">
        <v>744</v>
      </c>
      <c r="EV59" s="303" t="s">
        <v>744</v>
      </c>
      <c r="EW59" s="303" t="s">
        <v>744</v>
      </c>
      <c r="EX59" s="303" t="s">
        <v>744</v>
      </c>
      <c r="EY59" s="303" t="s">
        <v>744</v>
      </c>
      <c r="EZ59" s="303" t="s">
        <v>744</v>
      </c>
      <c r="FA59" s="393" t="s">
        <v>744</v>
      </c>
      <c r="FB59" s="303" t="s">
        <v>744</v>
      </c>
      <c r="FC59" s="303" t="s">
        <v>744</v>
      </c>
      <c r="FD59" s="303" t="s">
        <v>744</v>
      </c>
      <c r="FE59" s="393" t="s">
        <v>744</v>
      </c>
      <c r="FF59" s="303" t="s">
        <v>744</v>
      </c>
      <c r="FG59" s="303" t="s">
        <v>744</v>
      </c>
      <c r="FH59" s="303" t="s">
        <v>744</v>
      </c>
      <c r="FI59" s="303" t="s">
        <v>744</v>
      </c>
      <c r="FJ59" s="303" t="s">
        <v>744</v>
      </c>
      <c r="FK59" s="303" t="s">
        <v>744</v>
      </c>
      <c r="FL59" s="303" t="s">
        <v>744</v>
      </c>
      <c r="FM59" s="303" t="s">
        <v>744</v>
      </c>
      <c r="FN59" s="303" t="s">
        <v>744</v>
      </c>
      <c r="FO59" s="303" t="s">
        <v>744</v>
      </c>
      <c r="FP59" s="303" t="s">
        <v>744</v>
      </c>
      <c r="FQ59" s="303" t="s">
        <v>744</v>
      </c>
      <c r="FR59" s="393" t="s">
        <v>744</v>
      </c>
      <c r="FS59" s="303" t="s">
        <v>744</v>
      </c>
      <c r="FT59" s="303" t="s">
        <v>744</v>
      </c>
      <c r="FU59" s="303" t="s">
        <v>744</v>
      </c>
      <c r="FV59" s="393" t="s">
        <v>744</v>
      </c>
      <c r="FW59" s="303" t="s">
        <v>744</v>
      </c>
      <c r="FX59" s="303" t="s">
        <v>744</v>
      </c>
      <c r="FY59" s="303" t="s">
        <v>744</v>
      </c>
      <c r="FZ59" s="303" t="s">
        <v>744</v>
      </c>
      <c r="GA59" s="303" t="s">
        <v>744</v>
      </c>
      <c r="GB59" s="303" t="s">
        <v>744</v>
      </c>
      <c r="GC59" s="303" t="s">
        <v>744</v>
      </c>
      <c r="GD59" s="303" t="s">
        <v>744</v>
      </c>
      <c r="GE59" s="303" t="s">
        <v>744</v>
      </c>
      <c r="GF59" s="303" t="s">
        <v>744</v>
      </c>
      <c r="GG59" s="303" t="s">
        <v>744</v>
      </c>
      <c r="GH59" s="303" t="s">
        <v>744</v>
      </c>
      <c r="GI59" s="393" t="s">
        <v>744</v>
      </c>
      <c r="GJ59" s="303" t="s">
        <v>744</v>
      </c>
      <c r="GK59" s="303" t="s">
        <v>744</v>
      </c>
      <c r="GL59" s="303" t="s">
        <v>744</v>
      </c>
      <c r="GM59" s="393" t="s">
        <v>744</v>
      </c>
      <c r="GN59" s="303">
        <v>2</v>
      </c>
      <c r="GO59" s="303">
        <v>3178</v>
      </c>
      <c r="GP59" s="303">
        <v>0</v>
      </c>
      <c r="GQ59" s="303">
        <v>160</v>
      </c>
      <c r="GR59" s="303">
        <v>0</v>
      </c>
      <c r="GS59" s="303">
        <v>0</v>
      </c>
      <c r="GT59" s="303">
        <v>0</v>
      </c>
      <c r="GU59" s="303">
        <v>98</v>
      </c>
      <c r="GV59" s="303">
        <v>0</v>
      </c>
      <c r="GW59" s="303">
        <v>0</v>
      </c>
      <c r="GX59" s="303">
        <v>2920</v>
      </c>
      <c r="GY59" s="303">
        <v>0</v>
      </c>
      <c r="GZ59" s="393">
        <v>278</v>
      </c>
      <c r="HA59" s="303">
        <v>1589</v>
      </c>
      <c r="HB59" s="303">
        <v>1460</v>
      </c>
      <c r="HC59" s="303">
        <v>0</v>
      </c>
      <c r="HD59" s="393">
        <v>8.1183134046570182E-2</v>
      </c>
      <c r="HE59" s="303" t="s">
        <v>744</v>
      </c>
      <c r="HF59" s="303" t="s">
        <v>744</v>
      </c>
      <c r="HG59" s="303" t="s">
        <v>744</v>
      </c>
      <c r="HH59" s="303" t="s">
        <v>744</v>
      </c>
      <c r="HI59" s="303" t="s">
        <v>744</v>
      </c>
      <c r="HJ59" s="303" t="s">
        <v>744</v>
      </c>
      <c r="HK59" s="303" t="s">
        <v>744</v>
      </c>
      <c r="HL59" s="303" t="s">
        <v>744</v>
      </c>
      <c r="HM59" s="303" t="s">
        <v>744</v>
      </c>
      <c r="HN59" s="303" t="s">
        <v>744</v>
      </c>
      <c r="HO59" s="303" t="s">
        <v>744</v>
      </c>
      <c r="HP59" s="303" t="s">
        <v>744</v>
      </c>
      <c r="HQ59" s="393" t="s">
        <v>744</v>
      </c>
      <c r="HR59" s="303" t="s">
        <v>744</v>
      </c>
      <c r="HS59" s="303" t="s">
        <v>744</v>
      </c>
      <c r="HT59" s="303" t="s">
        <v>744</v>
      </c>
      <c r="HU59" s="393" t="s">
        <v>744</v>
      </c>
      <c r="HV59" s="303">
        <v>2</v>
      </c>
      <c r="HW59" s="303">
        <v>3178</v>
      </c>
      <c r="HX59" s="303">
        <v>0</v>
      </c>
      <c r="HY59" s="303">
        <v>160</v>
      </c>
      <c r="HZ59" s="303">
        <v>0</v>
      </c>
      <c r="IA59" s="303">
        <v>0</v>
      </c>
      <c r="IB59" s="303">
        <v>0</v>
      </c>
      <c r="IC59" s="303">
        <v>98</v>
      </c>
      <c r="ID59" s="303">
        <v>0</v>
      </c>
      <c r="IE59" s="303">
        <v>0</v>
      </c>
      <c r="IF59" s="303">
        <v>2920</v>
      </c>
      <c r="IG59" s="303">
        <v>0</v>
      </c>
      <c r="IH59" s="393">
        <v>278</v>
      </c>
      <c r="II59" s="303">
        <v>1589</v>
      </c>
      <c r="IJ59" s="303">
        <v>1460</v>
      </c>
      <c r="IK59" s="303">
        <v>0</v>
      </c>
      <c r="IL59" s="393">
        <v>8.1183134046570182E-2</v>
      </c>
      <c r="IM59" s="303"/>
      <c r="IN59" s="303">
        <v>1589</v>
      </c>
      <c r="IO59" s="303">
        <v>1460</v>
      </c>
      <c r="IP59" s="393">
        <v>8.1183134046570182E-2</v>
      </c>
      <c r="IQ59" s="303" t="s">
        <v>744</v>
      </c>
      <c r="IR59" s="303" t="s">
        <v>744</v>
      </c>
      <c r="IS59" s="393" t="s">
        <v>744</v>
      </c>
      <c r="IT59" s="303">
        <v>1589</v>
      </c>
      <c r="IU59" s="303">
        <v>1460</v>
      </c>
      <c r="IV59" s="393">
        <v>8.1183134046570182E-2</v>
      </c>
      <c r="IW59" s="735"/>
      <c r="IX59" s="303"/>
      <c r="IY59" s="396" t="s">
        <v>442</v>
      </c>
      <c r="IZ59" s="396" t="s">
        <v>363</v>
      </c>
      <c r="JA59" s="396" t="s">
        <v>354</v>
      </c>
      <c r="JB59" s="396">
        <v>3</v>
      </c>
      <c r="JC59" s="396" t="s">
        <v>11</v>
      </c>
      <c r="JD59" s="396" t="s">
        <v>232</v>
      </c>
      <c r="JE59" s="396" t="s">
        <v>9</v>
      </c>
      <c r="JF59" s="396" t="s">
        <v>232</v>
      </c>
      <c r="JG59" s="396" t="s">
        <v>358</v>
      </c>
    </row>
    <row r="60" spans="1:267" customFormat="1">
      <c r="A60">
        <v>69</v>
      </c>
      <c r="B60">
        <v>1</v>
      </c>
      <c r="F60">
        <v>700</v>
      </c>
      <c r="G60">
        <v>42</v>
      </c>
      <c r="H60">
        <v>0</v>
      </c>
      <c r="I60">
        <v>1</v>
      </c>
      <c r="J60">
        <v>1</v>
      </c>
      <c r="K60">
        <v>0</v>
      </c>
      <c r="L60" t="s">
        <v>442</v>
      </c>
      <c r="M60">
        <v>0</v>
      </c>
      <c r="N60">
        <v>33</v>
      </c>
      <c r="O60">
        <v>33</v>
      </c>
      <c r="P60">
        <v>40</v>
      </c>
      <c r="Q60">
        <v>40</v>
      </c>
      <c r="R60">
        <v>0</v>
      </c>
      <c r="S60">
        <v>0</v>
      </c>
      <c r="T60" t="s">
        <v>745</v>
      </c>
      <c r="U60">
        <v>0</v>
      </c>
      <c r="V60">
        <v>0</v>
      </c>
      <c r="W60">
        <v>5.5</v>
      </c>
      <c r="X60">
        <v>3</v>
      </c>
      <c r="Y60">
        <v>36</v>
      </c>
      <c r="Z60">
        <v>0</v>
      </c>
      <c r="AA60">
        <v>0</v>
      </c>
      <c r="AB60">
        <v>0</v>
      </c>
      <c r="AC60">
        <v>0</v>
      </c>
      <c r="AD60">
        <v>0</v>
      </c>
      <c r="AE60">
        <v>0</v>
      </c>
      <c r="AF60">
        <v>0</v>
      </c>
      <c r="AG60">
        <v>0</v>
      </c>
      <c r="AH60">
        <v>0</v>
      </c>
      <c r="AI60">
        <v>120</v>
      </c>
      <c r="AJ60">
        <v>80</v>
      </c>
      <c r="AK60">
        <v>2304</v>
      </c>
      <c r="AL60">
        <v>0</v>
      </c>
      <c r="AM60">
        <v>0</v>
      </c>
      <c r="AN60">
        <v>0</v>
      </c>
      <c r="AO60">
        <v>0</v>
      </c>
      <c r="AP60">
        <v>0</v>
      </c>
      <c r="AQ60">
        <v>0</v>
      </c>
      <c r="AR60">
        <v>0</v>
      </c>
      <c r="AS60">
        <v>0</v>
      </c>
      <c r="AT60">
        <v>0</v>
      </c>
      <c r="AU60">
        <v>16</v>
      </c>
      <c r="AV60">
        <v>0</v>
      </c>
      <c r="AW60">
        <v>56</v>
      </c>
      <c r="AX60">
        <v>0</v>
      </c>
      <c r="AY60">
        <v>0</v>
      </c>
      <c r="AZ60">
        <v>0</v>
      </c>
      <c r="BA60">
        <v>68</v>
      </c>
      <c r="BB60">
        <v>0</v>
      </c>
      <c r="BC60">
        <v>248</v>
      </c>
      <c r="BD60">
        <v>0</v>
      </c>
      <c r="BE60">
        <v>0</v>
      </c>
      <c r="BF60">
        <v>0</v>
      </c>
      <c r="BG60">
        <v>0</v>
      </c>
      <c r="BH60">
        <v>0</v>
      </c>
      <c r="BI60">
        <v>48</v>
      </c>
      <c r="BJ60">
        <v>0</v>
      </c>
      <c r="BK60">
        <v>0</v>
      </c>
      <c r="BL60">
        <v>0</v>
      </c>
      <c r="BM60">
        <v>0</v>
      </c>
      <c r="BN60">
        <v>0</v>
      </c>
      <c r="BO60">
        <v>0</v>
      </c>
      <c r="BP60">
        <v>0</v>
      </c>
      <c r="BQ60">
        <v>0</v>
      </c>
      <c r="BR60">
        <v>0</v>
      </c>
      <c r="BS60">
        <v>0</v>
      </c>
      <c r="BT60">
        <v>0</v>
      </c>
      <c r="BU60">
        <v>0</v>
      </c>
      <c r="BV60">
        <v>0</v>
      </c>
      <c r="BW60">
        <v>0</v>
      </c>
      <c r="BX60">
        <v>0</v>
      </c>
      <c r="BY60">
        <v>0</v>
      </c>
      <c r="BZ60">
        <v>0</v>
      </c>
      <c r="CA60">
        <v>2088</v>
      </c>
      <c r="CB60">
        <v>0</v>
      </c>
      <c r="CC60">
        <v>38</v>
      </c>
      <c r="CD60">
        <v>0</v>
      </c>
      <c r="CE60">
        <v>12330</v>
      </c>
      <c r="CF60">
        <v>0</v>
      </c>
      <c r="CG60" s="439"/>
      <c r="CH60" s="303">
        <v>33</v>
      </c>
      <c r="CI60" s="393">
        <v>33</v>
      </c>
      <c r="CJ60" s="303">
        <v>40</v>
      </c>
      <c r="CK60" s="393">
        <v>40</v>
      </c>
      <c r="CL60" s="303">
        <v>0</v>
      </c>
      <c r="CM60" s="393">
        <v>0</v>
      </c>
      <c r="CN60" s="303"/>
      <c r="CO60" s="303"/>
      <c r="CP60" s="393" t="s">
        <v>744</v>
      </c>
      <c r="CQ60" s="303" t="s">
        <v>389</v>
      </c>
      <c r="CR60" s="393" t="s">
        <v>389</v>
      </c>
      <c r="CS60" s="393" t="s">
        <v>744</v>
      </c>
      <c r="CT60" s="303" t="s">
        <v>389</v>
      </c>
      <c r="CU60" s="393" t="s">
        <v>389</v>
      </c>
      <c r="CV60" s="303" t="s">
        <v>744</v>
      </c>
      <c r="CW60" s="303" t="s">
        <v>744</v>
      </c>
      <c r="CX60" s="303" t="s">
        <v>744</v>
      </c>
      <c r="CY60" s="303" t="s">
        <v>744</v>
      </c>
      <c r="CZ60" s="303" t="s">
        <v>744</v>
      </c>
      <c r="DA60" s="303" t="s">
        <v>744</v>
      </c>
      <c r="DB60" s="303" t="s">
        <v>744</v>
      </c>
      <c r="DC60" s="303" t="s">
        <v>744</v>
      </c>
      <c r="DD60" s="303" t="s">
        <v>744</v>
      </c>
      <c r="DE60" s="303" t="s">
        <v>744</v>
      </c>
      <c r="DF60" s="303" t="s">
        <v>744</v>
      </c>
      <c r="DG60" s="393" t="s">
        <v>744</v>
      </c>
      <c r="DH60" s="303" t="s">
        <v>744</v>
      </c>
      <c r="DI60" s="303" t="s">
        <v>744</v>
      </c>
      <c r="DJ60" s="393" t="s">
        <v>744</v>
      </c>
      <c r="DK60" s="303" t="s">
        <v>744</v>
      </c>
      <c r="DL60" s="303" t="s">
        <v>744</v>
      </c>
      <c r="DM60" s="303" t="s">
        <v>744</v>
      </c>
      <c r="DN60" s="303" t="s">
        <v>744</v>
      </c>
      <c r="DO60" s="303" t="s">
        <v>744</v>
      </c>
      <c r="DP60" s="303" t="s">
        <v>744</v>
      </c>
      <c r="DQ60" s="303" t="s">
        <v>744</v>
      </c>
      <c r="DR60" s="303" t="s">
        <v>744</v>
      </c>
      <c r="DS60" s="303" t="s">
        <v>744</v>
      </c>
      <c r="DT60" s="303" t="s">
        <v>744</v>
      </c>
      <c r="DU60" s="303" t="s">
        <v>744</v>
      </c>
      <c r="DV60" s="393" t="s">
        <v>744</v>
      </c>
      <c r="DW60" s="303" t="s">
        <v>744</v>
      </c>
      <c r="DX60" s="303" t="s">
        <v>744</v>
      </c>
      <c r="DY60" s="393" t="s">
        <v>744</v>
      </c>
      <c r="DZ60" s="303" t="s">
        <v>744</v>
      </c>
      <c r="EA60" s="303" t="s">
        <v>744</v>
      </c>
      <c r="EB60" s="303" t="s">
        <v>744</v>
      </c>
      <c r="EC60" s="303" t="s">
        <v>744</v>
      </c>
      <c r="ED60" s="303" t="s">
        <v>744</v>
      </c>
      <c r="EE60" s="303" t="s">
        <v>744</v>
      </c>
      <c r="EF60" s="303" t="s">
        <v>744</v>
      </c>
      <c r="EG60" s="303" t="s">
        <v>744</v>
      </c>
      <c r="EH60" s="303" t="s">
        <v>744</v>
      </c>
      <c r="EI60" s="303" t="s">
        <v>744</v>
      </c>
      <c r="EJ60" s="303" t="s">
        <v>744</v>
      </c>
      <c r="EK60" s="393" t="s">
        <v>744</v>
      </c>
      <c r="EL60" s="303" t="s">
        <v>744</v>
      </c>
      <c r="EM60" s="303" t="s">
        <v>744</v>
      </c>
      <c r="EN60" s="393" t="s">
        <v>744</v>
      </c>
      <c r="EO60" s="303">
        <v>5.5</v>
      </c>
      <c r="EP60" s="303">
        <v>9548</v>
      </c>
      <c r="EQ60" s="303">
        <v>0</v>
      </c>
      <c r="ER60" s="303">
        <v>120</v>
      </c>
      <c r="ES60" s="303">
        <v>0</v>
      </c>
      <c r="ET60" s="303">
        <v>16</v>
      </c>
      <c r="EU60" s="303">
        <v>68</v>
      </c>
      <c r="EV60" s="303">
        <v>0</v>
      </c>
      <c r="EW60" s="303">
        <v>0</v>
      </c>
      <c r="EX60" s="303">
        <v>0</v>
      </c>
      <c r="EY60" s="303">
        <v>9344</v>
      </c>
      <c r="EZ60" s="303">
        <v>38</v>
      </c>
      <c r="FA60" s="393">
        <v>0</v>
      </c>
      <c r="FB60" s="303">
        <v>1736</v>
      </c>
      <c r="FC60" s="303">
        <v>1698.909090909091</v>
      </c>
      <c r="FD60" s="303">
        <v>6.9090909090909092</v>
      </c>
      <c r="FE60" s="393">
        <v>2.1365731043150316E-2</v>
      </c>
      <c r="FF60" s="303">
        <v>3</v>
      </c>
      <c r="FG60" s="303">
        <v>5208</v>
      </c>
      <c r="FH60" s="303">
        <v>0</v>
      </c>
      <c r="FI60" s="303">
        <v>80</v>
      </c>
      <c r="FJ60" s="303">
        <v>0</v>
      </c>
      <c r="FK60" s="303">
        <v>0</v>
      </c>
      <c r="FL60" s="303">
        <v>0</v>
      </c>
      <c r="FM60" s="303">
        <v>0</v>
      </c>
      <c r="FN60" s="303">
        <v>0</v>
      </c>
      <c r="FO60" s="303">
        <v>0</v>
      </c>
      <c r="FP60" s="303">
        <v>5128</v>
      </c>
      <c r="FQ60" s="303">
        <v>0</v>
      </c>
      <c r="FR60" s="393">
        <v>0</v>
      </c>
      <c r="FS60" s="303">
        <v>1736</v>
      </c>
      <c r="FT60" s="303">
        <v>1709.3333333333333</v>
      </c>
      <c r="FU60" s="303">
        <v>0</v>
      </c>
      <c r="FV60" s="393">
        <v>1.5360983102918668E-2</v>
      </c>
      <c r="FW60" s="303">
        <v>8.5</v>
      </c>
      <c r="FX60" s="303">
        <v>14756</v>
      </c>
      <c r="FY60" s="303">
        <v>0</v>
      </c>
      <c r="FZ60" s="303">
        <v>200</v>
      </c>
      <c r="GA60" s="303">
        <v>0</v>
      </c>
      <c r="GB60" s="303">
        <v>16</v>
      </c>
      <c r="GC60" s="303">
        <v>68</v>
      </c>
      <c r="GD60" s="303">
        <v>0</v>
      </c>
      <c r="GE60" s="303">
        <v>0</v>
      </c>
      <c r="GF60" s="303">
        <v>0</v>
      </c>
      <c r="GG60" s="303">
        <v>14472</v>
      </c>
      <c r="GH60" s="303">
        <v>38</v>
      </c>
      <c r="GI60" s="393">
        <v>0</v>
      </c>
      <c r="GJ60" s="303">
        <v>1736</v>
      </c>
      <c r="GK60" s="303">
        <v>1702.5882352941176</v>
      </c>
      <c r="GL60" s="303">
        <v>4.4705882352941178</v>
      </c>
      <c r="GM60" s="393">
        <v>1.9246408240715662E-2</v>
      </c>
      <c r="GN60" s="303">
        <v>36</v>
      </c>
      <c r="GO60" s="303">
        <v>60408</v>
      </c>
      <c r="GP60" s="303">
        <v>0</v>
      </c>
      <c r="GQ60" s="303">
        <v>2304</v>
      </c>
      <c r="GR60" s="303">
        <v>0</v>
      </c>
      <c r="GS60" s="303">
        <v>56</v>
      </c>
      <c r="GT60" s="303">
        <v>248</v>
      </c>
      <c r="GU60" s="303">
        <v>48</v>
      </c>
      <c r="GV60" s="303">
        <v>0</v>
      </c>
      <c r="GW60" s="303">
        <v>0</v>
      </c>
      <c r="GX60" s="303">
        <v>57752</v>
      </c>
      <c r="GY60" s="303">
        <v>12330</v>
      </c>
      <c r="GZ60" s="393">
        <v>2088</v>
      </c>
      <c r="HA60" s="303">
        <v>1678</v>
      </c>
      <c r="HB60" s="303">
        <v>1604.2222222222222</v>
      </c>
      <c r="HC60" s="303">
        <v>342.5</v>
      </c>
      <c r="HD60" s="393">
        <v>4.3967686399152495E-2</v>
      </c>
      <c r="HE60" s="303" t="s">
        <v>744</v>
      </c>
      <c r="HF60" s="303" t="s">
        <v>744</v>
      </c>
      <c r="HG60" s="303" t="s">
        <v>744</v>
      </c>
      <c r="HH60" s="303" t="s">
        <v>744</v>
      </c>
      <c r="HI60" s="303" t="s">
        <v>744</v>
      </c>
      <c r="HJ60" s="303" t="s">
        <v>744</v>
      </c>
      <c r="HK60" s="303" t="s">
        <v>744</v>
      </c>
      <c r="HL60" s="303" t="s">
        <v>744</v>
      </c>
      <c r="HM60" s="303" t="s">
        <v>744</v>
      </c>
      <c r="HN60" s="303" t="s">
        <v>744</v>
      </c>
      <c r="HO60" s="303" t="s">
        <v>744</v>
      </c>
      <c r="HP60" s="303" t="s">
        <v>744</v>
      </c>
      <c r="HQ60" s="393" t="s">
        <v>744</v>
      </c>
      <c r="HR60" s="303" t="s">
        <v>744</v>
      </c>
      <c r="HS60" s="303" t="s">
        <v>744</v>
      </c>
      <c r="HT60" s="303" t="s">
        <v>744</v>
      </c>
      <c r="HU60" s="393" t="s">
        <v>744</v>
      </c>
      <c r="HV60" s="303">
        <v>36</v>
      </c>
      <c r="HW60" s="303">
        <v>60408</v>
      </c>
      <c r="HX60" s="303">
        <v>0</v>
      </c>
      <c r="HY60" s="303">
        <v>2304</v>
      </c>
      <c r="HZ60" s="303">
        <v>0</v>
      </c>
      <c r="IA60" s="303">
        <v>56</v>
      </c>
      <c r="IB60" s="303">
        <v>248</v>
      </c>
      <c r="IC60" s="303">
        <v>48</v>
      </c>
      <c r="ID60" s="303">
        <v>0</v>
      </c>
      <c r="IE60" s="303">
        <v>0</v>
      </c>
      <c r="IF60" s="303">
        <v>57752</v>
      </c>
      <c r="IG60" s="303">
        <v>12330</v>
      </c>
      <c r="IH60" s="393">
        <v>2088</v>
      </c>
      <c r="II60" s="303">
        <v>1678</v>
      </c>
      <c r="IJ60" s="303">
        <v>1604.2222222222222</v>
      </c>
      <c r="IK60" s="303">
        <v>342.5</v>
      </c>
      <c r="IL60" s="393">
        <v>4.3967686399152495E-2</v>
      </c>
      <c r="IM60" s="303"/>
      <c r="IN60" s="303">
        <v>1685.6867469879519</v>
      </c>
      <c r="IO60" s="303">
        <v>1616.7710843373493</v>
      </c>
      <c r="IP60" s="393">
        <v>4.0882840642689766E-2</v>
      </c>
      <c r="IQ60" s="303">
        <v>1736</v>
      </c>
      <c r="IR60" s="303">
        <v>1709.3333333333333</v>
      </c>
      <c r="IS60" s="393">
        <v>1.5360983102918668E-2</v>
      </c>
      <c r="IT60" s="303">
        <v>1689.0786516853932</v>
      </c>
      <c r="IU60" s="303">
        <v>1623.0112359550562</v>
      </c>
      <c r="IV60" s="393">
        <v>3.9114469692938081E-2</v>
      </c>
      <c r="IW60" s="735"/>
      <c r="IX60" s="303"/>
      <c r="IY60" s="396" t="s">
        <v>442</v>
      </c>
      <c r="IZ60" s="396" t="s">
        <v>363</v>
      </c>
      <c r="JA60" s="396" t="s">
        <v>354</v>
      </c>
      <c r="JB60" s="396">
        <v>47</v>
      </c>
      <c r="JC60" s="396" t="s">
        <v>12</v>
      </c>
      <c r="JD60" s="396" t="s">
        <v>232</v>
      </c>
      <c r="JE60" s="396" t="s">
        <v>9</v>
      </c>
      <c r="JF60" s="396" t="s">
        <v>232</v>
      </c>
      <c r="JG60" s="396" t="s">
        <v>358</v>
      </c>
    </row>
    <row r="61" spans="1:267" customFormat="1">
      <c r="A61">
        <v>70</v>
      </c>
      <c r="B61">
        <v>1</v>
      </c>
      <c r="F61">
        <v>700</v>
      </c>
      <c r="G61">
        <v>43</v>
      </c>
      <c r="H61">
        <v>1</v>
      </c>
      <c r="I61">
        <v>0</v>
      </c>
      <c r="J61">
        <v>1</v>
      </c>
      <c r="K61">
        <v>0</v>
      </c>
      <c r="L61" t="s">
        <v>443</v>
      </c>
      <c r="M61">
        <v>0</v>
      </c>
      <c r="N61">
        <v>33</v>
      </c>
      <c r="O61">
        <v>33</v>
      </c>
      <c r="P61">
        <v>40</v>
      </c>
      <c r="Q61">
        <v>40</v>
      </c>
      <c r="R61">
        <v>0</v>
      </c>
      <c r="S61">
        <v>0</v>
      </c>
      <c r="T61" t="s">
        <v>745</v>
      </c>
      <c r="U61">
        <v>0</v>
      </c>
      <c r="V61">
        <v>0</v>
      </c>
      <c r="W61">
        <v>13</v>
      </c>
      <c r="X61">
        <v>4</v>
      </c>
      <c r="Y61">
        <v>45</v>
      </c>
      <c r="Z61">
        <v>0</v>
      </c>
      <c r="AA61">
        <v>0</v>
      </c>
      <c r="AB61">
        <v>0</v>
      </c>
      <c r="AC61">
        <v>0</v>
      </c>
      <c r="AD61">
        <v>0</v>
      </c>
      <c r="AE61">
        <v>280</v>
      </c>
      <c r="AF61">
        <v>0</v>
      </c>
      <c r="AG61">
        <v>0</v>
      </c>
      <c r="AH61">
        <v>0</v>
      </c>
      <c r="AI61">
        <v>0</v>
      </c>
      <c r="AJ61">
        <v>0</v>
      </c>
      <c r="AK61">
        <v>0</v>
      </c>
      <c r="AL61">
        <v>0</v>
      </c>
      <c r="AM61">
        <v>0</v>
      </c>
      <c r="AN61">
        <v>0</v>
      </c>
      <c r="AO61">
        <v>0</v>
      </c>
      <c r="AP61">
        <v>0</v>
      </c>
      <c r="AQ61">
        <v>0</v>
      </c>
      <c r="AR61">
        <v>0</v>
      </c>
      <c r="AS61">
        <v>0</v>
      </c>
      <c r="AT61">
        <v>0</v>
      </c>
      <c r="AU61">
        <v>240</v>
      </c>
      <c r="AV61">
        <v>111</v>
      </c>
      <c r="AW61">
        <v>0</v>
      </c>
      <c r="AX61">
        <v>0</v>
      </c>
      <c r="AY61">
        <v>0</v>
      </c>
      <c r="AZ61">
        <v>0</v>
      </c>
      <c r="BA61">
        <v>0</v>
      </c>
      <c r="BB61">
        <v>756</v>
      </c>
      <c r="BC61">
        <v>192</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576</v>
      </c>
      <c r="CB61">
        <v>0</v>
      </c>
      <c r="CC61">
        <v>900</v>
      </c>
      <c r="CD61">
        <v>27</v>
      </c>
      <c r="CE61">
        <v>10821</v>
      </c>
      <c r="CF61">
        <v>0</v>
      </c>
      <c r="CG61" s="439"/>
      <c r="CH61" s="303">
        <v>33</v>
      </c>
      <c r="CI61" s="393">
        <v>33</v>
      </c>
      <c r="CJ61" s="303">
        <v>40</v>
      </c>
      <c r="CK61" s="393">
        <v>40</v>
      </c>
      <c r="CL61" s="303">
        <v>0</v>
      </c>
      <c r="CM61" s="393">
        <v>0</v>
      </c>
      <c r="CN61" s="303"/>
      <c r="CO61" s="303"/>
      <c r="CP61" s="393" t="s">
        <v>744</v>
      </c>
      <c r="CQ61" s="303" t="s">
        <v>389</v>
      </c>
      <c r="CR61" s="393" t="s">
        <v>389</v>
      </c>
      <c r="CS61" s="393" t="s">
        <v>744</v>
      </c>
      <c r="CT61" s="303" t="s">
        <v>389</v>
      </c>
      <c r="CU61" s="393" t="s">
        <v>389</v>
      </c>
      <c r="CV61" s="303" t="s">
        <v>744</v>
      </c>
      <c r="CW61" s="303" t="s">
        <v>744</v>
      </c>
      <c r="CX61" s="303" t="s">
        <v>744</v>
      </c>
      <c r="CY61" s="303" t="s">
        <v>744</v>
      </c>
      <c r="CZ61" s="303" t="s">
        <v>744</v>
      </c>
      <c r="DA61" s="303" t="s">
        <v>744</v>
      </c>
      <c r="DB61" s="303" t="s">
        <v>744</v>
      </c>
      <c r="DC61" s="303" t="s">
        <v>744</v>
      </c>
      <c r="DD61" s="303" t="s">
        <v>744</v>
      </c>
      <c r="DE61" s="303" t="s">
        <v>744</v>
      </c>
      <c r="DF61" s="303" t="s">
        <v>744</v>
      </c>
      <c r="DG61" s="393" t="s">
        <v>744</v>
      </c>
      <c r="DH61" s="303" t="s">
        <v>744</v>
      </c>
      <c r="DI61" s="303" t="s">
        <v>744</v>
      </c>
      <c r="DJ61" s="393" t="s">
        <v>744</v>
      </c>
      <c r="DK61" s="303" t="s">
        <v>744</v>
      </c>
      <c r="DL61" s="303" t="s">
        <v>744</v>
      </c>
      <c r="DM61" s="303" t="s">
        <v>744</v>
      </c>
      <c r="DN61" s="303" t="s">
        <v>744</v>
      </c>
      <c r="DO61" s="303" t="s">
        <v>744</v>
      </c>
      <c r="DP61" s="303" t="s">
        <v>744</v>
      </c>
      <c r="DQ61" s="303" t="s">
        <v>744</v>
      </c>
      <c r="DR61" s="303" t="s">
        <v>744</v>
      </c>
      <c r="DS61" s="303" t="s">
        <v>744</v>
      </c>
      <c r="DT61" s="303" t="s">
        <v>744</v>
      </c>
      <c r="DU61" s="303" t="s">
        <v>744</v>
      </c>
      <c r="DV61" s="393" t="s">
        <v>744</v>
      </c>
      <c r="DW61" s="303" t="s">
        <v>744</v>
      </c>
      <c r="DX61" s="303" t="s">
        <v>744</v>
      </c>
      <c r="DY61" s="393" t="s">
        <v>744</v>
      </c>
      <c r="DZ61" s="303" t="s">
        <v>744</v>
      </c>
      <c r="EA61" s="303" t="s">
        <v>744</v>
      </c>
      <c r="EB61" s="303" t="s">
        <v>744</v>
      </c>
      <c r="EC61" s="303" t="s">
        <v>744</v>
      </c>
      <c r="ED61" s="303" t="s">
        <v>744</v>
      </c>
      <c r="EE61" s="303" t="s">
        <v>744</v>
      </c>
      <c r="EF61" s="303" t="s">
        <v>744</v>
      </c>
      <c r="EG61" s="303" t="s">
        <v>744</v>
      </c>
      <c r="EH61" s="303" t="s">
        <v>744</v>
      </c>
      <c r="EI61" s="303" t="s">
        <v>744</v>
      </c>
      <c r="EJ61" s="303" t="s">
        <v>744</v>
      </c>
      <c r="EK61" s="393" t="s">
        <v>744</v>
      </c>
      <c r="EL61" s="303" t="s">
        <v>744</v>
      </c>
      <c r="EM61" s="303" t="s">
        <v>744</v>
      </c>
      <c r="EN61" s="393" t="s">
        <v>744</v>
      </c>
      <c r="EO61" s="303">
        <v>13</v>
      </c>
      <c r="EP61" s="303">
        <v>22568</v>
      </c>
      <c r="EQ61" s="303">
        <v>0</v>
      </c>
      <c r="ER61" s="303">
        <v>0</v>
      </c>
      <c r="ES61" s="303">
        <v>0</v>
      </c>
      <c r="ET61" s="303">
        <v>240</v>
      </c>
      <c r="EU61" s="303">
        <v>0</v>
      </c>
      <c r="EV61" s="303">
        <v>0</v>
      </c>
      <c r="EW61" s="303">
        <v>0</v>
      </c>
      <c r="EX61" s="303">
        <v>0</v>
      </c>
      <c r="EY61" s="303">
        <v>22328</v>
      </c>
      <c r="EZ61" s="303">
        <v>900</v>
      </c>
      <c r="FA61" s="393">
        <v>0</v>
      </c>
      <c r="FB61" s="303">
        <v>1736</v>
      </c>
      <c r="FC61" s="303">
        <v>1717.5384615384614</v>
      </c>
      <c r="FD61" s="303">
        <v>69.230769230769226</v>
      </c>
      <c r="FE61" s="393">
        <v>1.0634526763559027E-2</v>
      </c>
      <c r="FF61" s="303">
        <v>4</v>
      </c>
      <c r="FG61" s="303">
        <v>6944</v>
      </c>
      <c r="FH61" s="303">
        <v>0</v>
      </c>
      <c r="FI61" s="303">
        <v>0</v>
      </c>
      <c r="FJ61" s="303">
        <v>0</v>
      </c>
      <c r="FK61" s="303">
        <v>111</v>
      </c>
      <c r="FL61" s="303">
        <v>756</v>
      </c>
      <c r="FM61" s="303">
        <v>0</v>
      </c>
      <c r="FN61" s="303">
        <v>0</v>
      </c>
      <c r="FO61" s="303">
        <v>0</v>
      </c>
      <c r="FP61" s="303">
        <v>6077</v>
      </c>
      <c r="FQ61" s="303">
        <v>27</v>
      </c>
      <c r="FR61" s="393">
        <v>0</v>
      </c>
      <c r="FS61" s="303">
        <v>1736</v>
      </c>
      <c r="FT61" s="303">
        <v>1519.25</v>
      </c>
      <c r="FU61" s="303">
        <v>6.75</v>
      </c>
      <c r="FV61" s="393">
        <v>0.12485599078341014</v>
      </c>
      <c r="FW61" s="303">
        <v>17</v>
      </c>
      <c r="FX61" s="303">
        <v>29512</v>
      </c>
      <c r="FY61" s="303">
        <v>0</v>
      </c>
      <c r="FZ61" s="303">
        <v>0</v>
      </c>
      <c r="GA61" s="303">
        <v>0</v>
      </c>
      <c r="GB61" s="303">
        <v>351</v>
      </c>
      <c r="GC61" s="303">
        <v>756</v>
      </c>
      <c r="GD61" s="303">
        <v>0</v>
      </c>
      <c r="GE61" s="303">
        <v>0</v>
      </c>
      <c r="GF61" s="303">
        <v>0</v>
      </c>
      <c r="GG61" s="303">
        <v>28405</v>
      </c>
      <c r="GH61" s="303">
        <v>927</v>
      </c>
      <c r="GI61" s="393">
        <v>0</v>
      </c>
      <c r="GJ61" s="303">
        <v>1736</v>
      </c>
      <c r="GK61" s="303">
        <v>1670.8823529411766</v>
      </c>
      <c r="GL61" s="303">
        <v>54.529411764705884</v>
      </c>
      <c r="GM61" s="393">
        <v>3.7510165356465119E-2</v>
      </c>
      <c r="GN61" s="303">
        <v>45</v>
      </c>
      <c r="GO61" s="303">
        <v>77544</v>
      </c>
      <c r="GP61" s="303">
        <v>280</v>
      </c>
      <c r="GQ61" s="303">
        <v>0</v>
      </c>
      <c r="GR61" s="303">
        <v>0</v>
      </c>
      <c r="GS61" s="303">
        <v>0</v>
      </c>
      <c r="GT61" s="303">
        <v>192</v>
      </c>
      <c r="GU61" s="303">
        <v>0</v>
      </c>
      <c r="GV61" s="303">
        <v>0</v>
      </c>
      <c r="GW61" s="303">
        <v>0</v>
      </c>
      <c r="GX61" s="303">
        <v>77072</v>
      </c>
      <c r="GY61" s="303">
        <v>10821</v>
      </c>
      <c r="GZ61" s="393">
        <v>576</v>
      </c>
      <c r="HA61" s="303">
        <v>1723.2</v>
      </c>
      <c r="HB61" s="303">
        <v>1712.7111111111112</v>
      </c>
      <c r="HC61" s="303">
        <v>240.46666666666667</v>
      </c>
      <c r="HD61" s="393">
        <v>6.0868668111007107E-3</v>
      </c>
      <c r="HE61" s="303" t="s">
        <v>744</v>
      </c>
      <c r="HF61" s="303" t="s">
        <v>744</v>
      </c>
      <c r="HG61" s="303" t="s">
        <v>744</v>
      </c>
      <c r="HH61" s="303" t="s">
        <v>744</v>
      </c>
      <c r="HI61" s="303" t="s">
        <v>744</v>
      </c>
      <c r="HJ61" s="303" t="s">
        <v>744</v>
      </c>
      <c r="HK61" s="303" t="s">
        <v>744</v>
      </c>
      <c r="HL61" s="303" t="s">
        <v>744</v>
      </c>
      <c r="HM61" s="303" t="s">
        <v>744</v>
      </c>
      <c r="HN61" s="303" t="s">
        <v>744</v>
      </c>
      <c r="HO61" s="303" t="s">
        <v>744</v>
      </c>
      <c r="HP61" s="303" t="s">
        <v>744</v>
      </c>
      <c r="HQ61" s="393" t="s">
        <v>744</v>
      </c>
      <c r="HR61" s="303" t="s">
        <v>744</v>
      </c>
      <c r="HS61" s="303" t="s">
        <v>744</v>
      </c>
      <c r="HT61" s="303" t="s">
        <v>744</v>
      </c>
      <c r="HU61" s="393" t="s">
        <v>744</v>
      </c>
      <c r="HV61" s="303">
        <v>45</v>
      </c>
      <c r="HW61" s="303">
        <v>77544</v>
      </c>
      <c r="HX61" s="303">
        <v>280</v>
      </c>
      <c r="HY61" s="303">
        <v>0</v>
      </c>
      <c r="HZ61" s="303">
        <v>0</v>
      </c>
      <c r="IA61" s="303">
        <v>0</v>
      </c>
      <c r="IB61" s="303">
        <v>192</v>
      </c>
      <c r="IC61" s="303">
        <v>0</v>
      </c>
      <c r="ID61" s="303">
        <v>0</v>
      </c>
      <c r="IE61" s="303">
        <v>0</v>
      </c>
      <c r="IF61" s="303">
        <v>77072</v>
      </c>
      <c r="IG61" s="303">
        <v>10821</v>
      </c>
      <c r="IH61" s="393">
        <v>576</v>
      </c>
      <c r="II61" s="303">
        <v>1723.2</v>
      </c>
      <c r="IJ61" s="303">
        <v>1712.7111111111112</v>
      </c>
      <c r="IK61" s="303">
        <v>240.46666666666667</v>
      </c>
      <c r="IL61" s="393">
        <v>6.0868668111007107E-3</v>
      </c>
      <c r="IM61" s="303"/>
      <c r="IN61" s="303">
        <v>1726.0689655172414</v>
      </c>
      <c r="IO61" s="303">
        <v>1713.7931034482758</v>
      </c>
      <c r="IP61" s="393">
        <v>7.1120345213361302E-3</v>
      </c>
      <c r="IQ61" s="303">
        <v>1736</v>
      </c>
      <c r="IR61" s="303">
        <v>1519.25</v>
      </c>
      <c r="IS61" s="393">
        <v>0.12485599078341014</v>
      </c>
      <c r="IT61" s="303">
        <v>1726.7096774193549</v>
      </c>
      <c r="IU61" s="303">
        <v>1701.241935483871</v>
      </c>
      <c r="IV61" s="393">
        <v>1.4749290091167211E-2</v>
      </c>
      <c r="IW61" s="735"/>
      <c r="IX61" s="303"/>
      <c r="IY61" s="396" t="s">
        <v>443</v>
      </c>
      <c r="IZ61" s="396" t="s">
        <v>353</v>
      </c>
      <c r="JA61" s="396" t="s">
        <v>354</v>
      </c>
      <c r="JB61" s="396">
        <v>74</v>
      </c>
      <c r="JC61" s="396" t="s">
        <v>12</v>
      </c>
      <c r="JD61" s="396" t="s">
        <v>232</v>
      </c>
      <c r="JE61" s="396" t="s">
        <v>9</v>
      </c>
      <c r="JF61" s="396" t="s">
        <v>232</v>
      </c>
      <c r="JG61" s="396" t="s">
        <v>358</v>
      </c>
    </row>
    <row r="62" spans="1:267" customFormat="1">
      <c r="A62">
        <v>71</v>
      </c>
      <c r="B62">
        <v>1</v>
      </c>
      <c r="F62">
        <v>700</v>
      </c>
      <c r="G62">
        <v>42</v>
      </c>
      <c r="H62">
        <v>1</v>
      </c>
      <c r="I62">
        <v>0</v>
      </c>
      <c r="J62">
        <v>1</v>
      </c>
      <c r="K62">
        <v>0</v>
      </c>
      <c r="L62" t="s">
        <v>443</v>
      </c>
      <c r="M62">
        <v>0</v>
      </c>
      <c r="N62">
        <v>22</v>
      </c>
      <c r="O62">
        <v>21</v>
      </c>
      <c r="P62">
        <v>40</v>
      </c>
      <c r="Q62">
        <v>40</v>
      </c>
      <c r="R62">
        <v>50</v>
      </c>
      <c r="S62">
        <v>50</v>
      </c>
      <c r="T62">
        <v>0</v>
      </c>
      <c r="U62">
        <v>1</v>
      </c>
      <c r="V62">
        <v>0</v>
      </c>
      <c r="W62">
        <v>8.5</v>
      </c>
      <c r="X62">
        <v>3.5</v>
      </c>
      <c r="Y62">
        <v>55</v>
      </c>
      <c r="Z62">
        <v>0</v>
      </c>
      <c r="AA62">
        <v>1</v>
      </c>
      <c r="AB62">
        <v>0</v>
      </c>
      <c r="AC62">
        <v>0</v>
      </c>
      <c r="AD62">
        <v>0</v>
      </c>
      <c r="AE62">
        <v>1232</v>
      </c>
      <c r="AF62">
        <v>0</v>
      </c>
      <c r="AG62">
        <v>0</v>
      </c>
      <c r="AH62">
        <v>0</v>
      </c>
      <c r="AI62">
        <v>184</v>
      </c>
      <c r="AJ62">
        <v>888</v>
      </c>
      <c r="AK62">
        <v>2744</v>
      </c>
      <c r="AL62">
        <v>0</v>
      </c>
      <c r="AM62">
        <v>0</v>
      </c>
      <c r="AN62">
        <v>0</v>
      </c>
      <c r="AO62">
        <v>0</v>
      </c>
      <c r="AP62">
        <v>0</v>
      </c>
      <c r="AQ62">
        <v>0</v>
      </c>
      <c r="AR62">
        <v>0</v>
      </c>
      <c r="AS62">
        <v>0</v>
      </c>
      <c r="AT62">
        <v>0</v>
      </c>
      <c r="AU62">
        <v>0</v>
      </c>
      <c r="AV62">
        <v>0</v>
      </c>
      <c r="AW62">
        <v>248</v>
      </c>
      <c r="AX62">
        <v>0</v>
      </c>
      <c r="AY62">
        <v>0</v>
      </c>
      <c r="AZ62">
        <v>0</v>
      </c>
      <c r="BA62">
        <v>0</v>
      </c>
      <c r="BB62">
        <v>0</v>
      </c>
      <c r="BC62">
        <v>394</v>
      </c>
      <c r="BD62">
        <v>0</v>
      </c>
      <c r="BE62">
        <v>0</v>
      </c>
      <c r="BF62">
        <v>0</v>
      </c>
      <c r="BG62">
        <v>0</v>
      </c>
      <c r="BH62">
        <v>16</v>
      </c>
      <c r="BI62">
        <v>72</v>
      </c>
      <c r="BJ62">
        <v>0</v>
      </c>
      <c r="BK62">
        <v>0</v>
      </c>
      <c r="BL62">
        <v>0</v>
      </c>
      <c r="BM62">
        <v>0</v>
      </c>
      <c r="BN62">
        <v>0</v>
      </c>
      <c r="BO62">
        <v>859</v>
      </c>
      <c r="BP62">
        <v>0</v>
      </c>
      <c r="BQ62">
        <v>0</v>
      </c>
      <c r="BR62">
        <v>0</v>
      </c>
      <c r="BS62">
        <v>0</v>
      </c>
      <c r="BT62">
        <v>0</v>
      </c>
      <c r="BU62">
        <v>0</v>
      </c>
      <c r="BV62">
        <v>0</v>
      </c>
      <c r="BW62">
        <v>0</v>
      </c>
      <c r="BX62">
        <v>0</v>
      </c>
      <c r="BY62">
        <v>0</v>
      </c>
      <c r="BZ62">
        <v>0</v>
      </c>
      <c r="CA62">
        <v>1315</v>
      </c>
      <c r="CB62">
        <v>0</v>
      </c>
      <c r="CC62">
        <v>478</v>
      </c>
      <c r="CD62">
        <v>122</v>
      </c>
      <c r="CE62">
        <v>17976</v>
      </c>
      <c r="CF62">
        <v>0</v>
      </c>
      <c r="CG62" s="439"/>
      <c r="CH62" s="303">
        <v>22</v>
      </c>
      <c r="CI62" s="393">
        <v>21</v>
      </c>
      <c r="CJ62" s="303">
        <v>40</v>
      </c>
      <c r="CK62" s="393">
        <v>40</v>
      </c>
      <c r="CL62" s="303">
        <v>50</v>
      </c>
      <c r="CM62" s="393">
        <v>50</v>
      </c>
      <c r="CN62" s="303"/>
      <c r="CO62" s="303"/>
      <c r="CP62" s="393" t="s">
        <v>744</v>
      </c>
      <c r="CQ62" s="303" t="s">
        <v>389</v>
      </c>
      <c r="CR62" s="393" t="s">
        <v>389</v>
      </c>
      <c r="CS62" s="393" t="s">
        <v>744</v>
      </c>
      <c r="CT62" s="303" t="s">
        <v>389</v>
      </c>
      <c r="CU62" s="393" t="s">
        <v>389</v>
      </c>
      <c r="CV62" s="303">
        <v>1</v>
      </c>
      <c r="CW62" s="303">
        <v>1786</v>
      </c>
      <c r="CX62" s="303">
        <v>1</v>
      </c>
      <c r="CY62" s="303">
        <v>0</v>
      </c>
      <c r="CZ62" s="303">
        <v>0</v>
      </c>
      <c r="DA62" s="303">
        <v>0</v>
      </c>
      <c r="DB62" s="303">
        <v>0</v>
      </c>
      <c r="DC62" s="303">
        <v>0</v>
      </c>
      <c r="DD62" s="303">
        <v>0</v>
      </c>
      <c r="DE62" s="303">
        <v>0</v>
      </c>
      <c r="DF62" s="303">
        <v>1785</v>
      </c>
      <c r="DG62" s="393">
        <v>0</v>
      </c>
      <c r="DH62" s="303">
        <v>1786</v>
      </c>
      <c r="DI62" s="303">
        <v>1785</v>
      </c>
      <c r="DJ62" s="393">
        <v>5.5991041433367528E-4</v>
      </c>
      <c r="DK62" s="303" t="s">
        <v>744</v>
      </c>
      <c r="DL62" s="303" t="s">
        <v>744</v>
      </c>
      <c r="DM62" s="303" t="s">
        <v>744</v>
      </c>
      <c r="DN62" s="303" t="s">
        <v>744</v>
      </c>
      <c r="DO62" s="303" t="s">
        <v>744</v>
      </c>
      <c r="DP62" s="303" t="s">
        <v>744</v>
      </c>
      <c r="DQ62" s="303" t="s">
        <v>744</v>
      </c>
      <c r="DR62" s="303" t="s">
        <v>744</v>
      </c>
      <c r="DS62" s="303" t="s">
        <v>744</v>
      </c>
      <c r="DT62" s="303" t="s">
        <v>744</v>
      </c>
      <c r="DU62" s="303" t="s">
        <v>744</v>
      </c>
      <c r="DV62" s="393" t="s">
        <v>744</v>
      </c>
      <c r="DW62" s="303" t="s">
        <v>744</v>
      </c>
      <c r="DX62" s="303" t="s">
        <v>744</v>
      </c>
      <c r="DY62" s="393" t="s">
        <v>744</v>
      </c>
      <c r="DZ62" s="303">
        <v>1</v>
      </c>
      <c r="EA62" s="303">
        <v>1786</v>
      </c>
      <c r="EB62" s="303">
        <v>1</v>
      </c>
      <c r="EC62" s="303">
        <v>0</v>
      </c>
      <c r="ED62" s="303">
        <v>0</v>
      </c>
      <c r="EE62" s="303">
        <v>0</v>
      </c>
      <c r="EF62" s="303">
        <v>0</v>
      </c>
      <c r="EG62" s="303">
        <v>0</v>
      </c>
      <c r="EH62" s="303">
        <v>0</v>
      </c>
      <c r="EI62" s="303">
        <v>0</v>
      </c>
      <c r="EJ62" s="303">
        <v>1785</v>
      </c>
      <c r="EK62" s="393">
        <v>0</v>
      </c>
      <c r="EL62" s="303">
        <v>1786</v>
      </c>
      <c r="EM62" s="303">
        <v>1785</v>
      </c>
      <c r="EN62" s="393">
        <v>5.5991041433367528E-4</v>
      </c>
      <c r="EO62" s="303">
        <v>8.5</v>
      </c>
      <c r="EP62" s="303">
        <v>15181</v>
      </c>
      <c r="EQ62" s="303">
        <v>0</v>
      </c>
      <c r="ER62" s="303">
        <v>184</v>
      </c>
      <c r="ES62" s="303">
        <v>0</v>
      </c>
      <c r="ET62" s="303">
        <v>0</v>
      </c>
      <c r="EU62" s="303">
        <v>0</v>
      </c>
      <c r="EV62" s="303">
        <v>0</v>
      </c>
      <c r="EW62" s="303">
        <v>0</v>
      </c>
      <c r="EX62" s="303">
        <v>0</v>
      </c>
      <c r="EY62" s="303">
        <v>14997</v>
      </c>
      <c r="EZ62" s="303">
        <v>478</v>
      </c>
      <c r="FA62" s="393">
        <v>0</v>
      </c>
      <c r="FB62" s="303">
        <v>1786</v>
      </c>
      <c r="FC62" s="303">
        <v>1764.3529411764705</v>
      </c>
      <c r="FD62" s="303">
        <v>56.235294117647058</v>
      </c>
      <c r="FE62" s="393">
        <v>1.2120413674988506E-2</v>
      </c>
      <c r="FF62" s="303">
        <v>3.5</v>
      </c>
      <c r="FG62" s="303">
        <v>6251</v>
      </c>
      <c r="FH62" s="303">
        <v>0</v>
      </c>
      <c r="FI62" s="303">
        <v>888</v>
      </c>
      <c r="FJ62" s="303">
        <v>0</v>
      </c>
      <c r="FK62" s="303">
        <v>0</v>
      </c>
      <c r="FL62" s="303">
        <v>0</v>
      </c>
      <c r="FM62" s="303">
        <v>16</v>
      </c>
      <c r="FN62" s="303">
        <v>0</v>
      </c>
      <c r="FO62" s="303">
        <v>0</v>
      </c>
      <c r="FP62" s="303">
        <v>5347</v>
      </c>
      <c r="FQ62" s="303">
        <v>122</v>
      </c>
      <c r="FR62" s="393">
        <v>0</v>
      </c>
      <c r="FS62" s="303">
        <v>1786</v>
      </c>
      <c r="FT62" s="303">
        <v>1527.7142857142858</v>
      </c>
      <c r="FU62" s="303">
        <v>34.857142857142854</v>
      </c>
      <c r="FV62" s="393">
        <v>0.14461686130219165</v>
      </c>
      <c r="FW62" s="303">
        <v>12</v>
      </c>
      <c r="FX62" s="303">
        <v>21432</v>
      </c>
      <c r="FY62" s="303">
        <v>0</v>
      </c>
      <c r="FZ62" s="303">
        <v>1072</v>
      </c>
      <c r="GA62" s="303">
        <v>0</v>
      </c>
      <c r="GB62" s="303">
        <v>0</v>
      </c>
      <c r="GC62" s="303">
        <v>0</v>
      </c>
      <c r="GD62" s="303">
        <v>16</v>
      </c>
      <c r="GE62" s="303">
        <v>0</v>
      </c>
      <c r="GF62" s="303">
        <v>0</v>
      </c>
      <c r="GG62" s="303">
        <v>20344</v>
      </c>
      <c r="GH62" s="303">
        <v>600</v>
      </c>
      <c r="GI62" s="393">
        <v>0</v>
      </c>
      <c r="GJ62" s="303">
        <v>1786</v>
      </c>
      <c r="GK62" s="303">
        <v>1695.3333333333333</v>
      </c>
      <c r="GL62" s="303">
        <v>50</v>
      </c>
      <c r="GM62" s="393">
        <v>5.0765210899589408E-2</v>
      </c>
      <c r="GN62" s="303">
        <v>55</v>
      </c>
      <c r="GO62" s="303">
        <v>97345.833333333314</v>
      </c>
      <c r="GP62" s="303">
        <v>1232</v>
      </c>
      <c r="GQ62" s="303">
        <v>2744</v>
      </c>
      <c r="GR62" s="303">
        <v>0</v>
      </c>
      <c r="GS62" s="303">
        <v>248</v>
      </c>
      <c r="GT62" s="303">
        <v>394</v>
      </c>
      <c r="GU62" s="303">
        <v>72</v>
      </c>
      <c r="GV62" s="303">
        <v>859</v>
      </c>
      <c r="GW62" s="303">
        <v>0</v>
      </c>
      <c r="GX62" s="303">
        <v>91796.833333333314</v>
      </c>
      <c r="GY62" s="303">
        <v>17976</v>
      </c>
      <c r="GZ62" s="393">
        <v>1315</v>
      </c>
      <c r="HA62" s="303">
        <v>1769.924242424242</v>
      </c>
      <c r="HB62" s="303">
        <v>1669.0333333333328</v>
      </c>
      <c r="HC62" s="303">
        <v>326.83636363636361</v>
      </c>
      <c r="HD62" s="393">
        <v>5.7002953387835564E-2</v>
      </c>
      <c r="HE62" s="303" t="s">
        <v>744</v>
      </c>
      <c r="HF62" s="303" t="s">
        <v>744</v>
      </c>
      <c r="HG62" s="303" t="s">
        <v>744</v>
      </c>
      <c r="HH62" s="303" t="s">
        <v>744</v>
      </c>
      <c r="HI62" s="303" t="s">
        <v>744</v>
      </c>
      <c r="HJ62" s="303" t="s">
        <v>744</v>
      </c>
      <c r="HK62" s="303" t="s">
        <v>744</v>
      </c>
      <c r="HL62" s="303" t="s">
        <v>744</v>
      </c>
      <c r="HM62" s="303" t="s">
        <v>744</v>
      </c>
      <c r="HN62" s="303" t="s">
        <v>744</v>
      </c>
      <c r="HO62" s="303" t="s">
        <v>744</v>
      </c>
      <c r="HP62" s="303" t="s">
        <v>744</v>
      </c>
      <c r="HQ62" s="393" t="s">
        <v>744</v>
      </c>
      <c r="HR62" s="303" t="s">
        <v>744</v>
      </c>
      <c r="HS62" s="303" t="s">
        <v>744</v>
      </c>
      <c r="HT62" s="303" t="s">
        <v>744</v>
      </c>
      <c r="HU62" s="393" t="s">
        <v>744</v>
      </c>
      <c r="HV62" s="303">
        <v>55</v>
      </c>
      <c r="HW62" s="303">
        <v>97345.833333333314</v>
      </c>
      <c r="HX62" s="303">
        <v>1232</v>
      </c>
      <c r="HY62" s="303">
        <v>2744</v>
      </c>
      <c r="HZ62" s="303">
        <v>0</v>
      </c>
      <c r="IA62" s="303">
        <v>248</v>
      </c>
      <c r="IB62" s="303">
        <v>394</v>
      </c>
      <c r="IC62" s="303">
        <v>72</v>
      </c>
      <c r="ID62" s="303">
        <v>859</v>
      </c>
      <c r="IE62" s="303">
        <v>0</v>
      </c>
      <c r="IF62" s="303">
        <v>91796.833333333314</v>
      </c>
      <c r="IG62" s="303">
        <v>17976</v>
      </c>
      <c r="IH62" s="393">
        <v>1315</v>
      </c>
      <c r="II62" s="303">
        <v>1769.924242424242</v>
      </c>
      <c r="IJ62" s="303">
        <v>1669.0333333333331</v>
      </c>
      <c r="IK62" s="303">
        <v>326.83636363636361</v>
      </c>
      <c r="IL62" s="393">
        <v>5.7002953387835453E-2</v>
      </c>
      <c r="IM62" s="303"/>
      <c r="IN62" s="303">
        <v>1772.2919896640824</v>
      </c>
      <c r="IO62" s="303">
        <v>1683.3927648578808</v>
      </c>
      <c r="IP62" s="393">
        <v>5.0160597308263721E-2</v>
      </c>
      <c r="IQ62" s="303">
        <v>1786</v>
      </c>
      <c r="IR62" s="303">
        <v>1527.7142857142858</v>
      </c>
      <c r="IS62" s="393">
        <v>0.14461686130219165</v>
      </c>
      <c r="IT62" s="303">
        <v>1772.9975490196075</v>
      </c>
      <c r="IU62" s="303">
        <v>1675.3799019607841</v>
      </c>
      <c r="IV62" s="393">
        <v>5.5057970673902945E-2</v>
      </c>
      <c r="IW62" s="735"/>
      <c r="IX62" s="303"/>
      <c r="IY62" s="396" t="s">
        <v>443</v>
      </c>
      <c r="IZ62" s="396" t="s">
        <v>353</v>
      </c>
      <c r="JA62" s="396" t="s">
        <v>354</v>
      </c>
      <c r="JB62" s="396">
        <v>86</v>
      </c>
      <c r="JC62" s="396" t="s">
        <v>12</v>
      </c>
      <c r="JD62" s="396" t="s">
        <v>232</v>
      </c>
      <c r="JE62" s="396" t="s">
        <v>9</v>
      </c>
      <c r="JF62" s="396" t="s">
        <v>232</v>
      </c>
      <c r="JG62" s="396" t="s">
        <v>358</v>
      </c>
    </row>
    <row r="63" spans="1:267" customFormat="1">
      <c r="A63">
        <v>72</v>
      </c>
      <c r="B63">
        <v>1</v>
      </c>
      <c r="F63">
        <v>700</v>
      </c>
      <c r="G63">
        <v>42</v>
      </c>
      <c r="H63">
        <v>1</v>
      </c>
      <c r="I63">
        <v>0</v>
      </c>
      <c r="J63">
        <v>1</v>
      </c>
      <c r="K63">
        <v>0</v>
      </c>
      <c r="L63" t="s">
        <v>443</v>
      </c>
      <c r="M63">
        <v>0</v>
      </c>
      <c r="N63">
        <v>35</v>
      </c>
      <c r="O63">
        <v>35</v>
      </c>
      <c r="P63">
        <v>40</v>
      </c>
      <c r="Q63">
        <v>40</v>
      </c>
      <c r="R63">
        <v>50</v>
      </c>
      <c r="S63">
        <v>50</v>
      </c>
      <c r="T63" t="s">
        <v>745</v>
      </c>
      <c r="U63">
        <v>0</v>
      </c>
      <c r="V63">
        <v>0</v>
      </c>
      <c r="W63">
        <v>0</v>
      </c>
      <c r="X63">
        <v>2.5</v>
      </c>
      <c r="Y63">
        <v>15.5</v>
      </c>
      <c r="Z63">
        <v>0</v>
      </c>
      <c r="AA63">
        <v>0</v>
      </c>
      <c r="AB63">
        <v>0</v>
      </c>
      <c r="AC63">
        <v>0</v>
      </c>
      <c r="AD63">
        <v>0</v>
      </c>
      <c r="AE63">
        <v>34</v>
      </c>
      <c r="AF63">
        <v>0</v>
      </c>
      <c r="AG63">
        <v>0</v>
      </c>
      <c r="AH63">
        <v>0</v>
      </c>
      <c r="AI63">
        <v>0</v>
      </c>
      <c r="AJ63">
        <v>0</v>
      </c>
      <c r="AK63">
        <v>0</v>
      </c>
      <c r="AL63">
        <v>0</v>
      </c>
      <c r="AM63">
        <v>0</v>
      </c>
      <c r="AN63">
        <v>0</v>
      </c>
      <c r="AO63">
        <v>0</v>
      </c>
      <c r="AP63">
        <v>0</v>
      </c>
      <c r="AQ63">
        <v>0</v>
      </c>
      <c r="AR63">
        <v>0</v>
      </c>
      <c r="AS63">
        <v>0</v>
      </c>
      <c r="AT63">
        <v>0</v>
      </c>
      <c r="AU63">
        <v>0</v>
      </c>
      <c r="AV63">
        <v>4</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774</v>
      </c>
      <c r="CB63">
        <v>0</v>
      </c>
      <c r="CC63">
        <v>0</v>
      </c>
      <c r="CD63">
        <v>0</v>
      </c>
      <c r="CE63">
        <v>1900</v>
      </c>
      <c r="CF63">
        <v>0</v>
      </c>
      <c r="CG63" s="439"/>
      <c r="CH63" s="303">
        <v>35</v>
      </c>
      <c r="CI63" s="393">
        <v>35</v>
      </c>
      <c r="CJ63" s="303">
        <v>40</v>
      </c>
      <c r="CK63" s="393">
        <v>40</v>
      </c>
      <c r="CL63" s="303">
        <v>50</v>
      </c>
      <c r="CM63" s="393">
        <v>50</v>
      </c>
      <c r="CN63" s="303"/>
      <c r="CO63" s="303"/>
      <c r="CP63" s="393" t="s">
        <v>744</v>
      </c>
      <c r="CQ63" s="303" t="s">
        <v>389</v>
      </c>
      <c r="CR63" s="393" t="s">
        <v>389</v>
      </c>
      <c r="CS63" s="393" t="s">
        <v>744</v>
      </c>
      <c r="CT63" s="303" t="s">
        <v>389</v>
      </c>
      <c r="CU63" s="393" t="s">
        <v>389</v>
      </c>
      <c r="CV63" s="303" t="s">
        <v>744</v>
      </c>
      <c r="CW63" s="303" t="s">
        <v>744</v>
      </c>
      <c r="CX63" s="303" t="s">
        <v>744</v>
      </c>
      <c r="CY63" s="303" t="s">
        <v>744</v>
      </c>
      <c r="CZ63" s="303" t="s">
        <v>744</v>
      </c>
      <c r="DA63" s="303" t="s">
        <v>744</v>
      </c>
      <c r="DB63" s="303" t="s">
        <v>744</v>
      </c>
      <c r="DC63" s="303" t="s">
        <v>744</v>
      </c>
      <c r="DD63" s="303" t="s">
        <v>744</v>
      </c>
      <c r="DE63" s="303" t="s">
        <v>744</v>
      </c>
      <c r="DF63" s="303" t="s">
        <v>744</v>
      </c>
      <c r="DG63" s="393" t="s">
        <v>744</v>
      </c>
      <c r="DH63" s="303" t="s">
        <v>744</v>
      </c>
      <c r="DI63" s="303" t="s">
        <v>744</v>
      </c>
      <c r="DJ63" s="393" t="s">
        <v>744</v>
      </c>
      <c r="DK63" s="303" t="s">
        <v>744</v>
      </c>
      <c r="DL63" s="303" t="s">
        <v>744</v>
      </c>
      <c r="DM63" s="303" t="s">
        <v>744</v>
      </c>
      <c r="DN63" s="303" t="s">
        <v>744</v>
      </c>
      <c r="DO63" s="303" t="s">
        <v>744</v>
      </c>
      <c r="DP63" s="303" t="s">
        <v>744</v>
      </c>
      <c r="DQ63" s="303" t="s">
        <v>744</v>
      </c>
      <c r="DR63" s="303" t="s">
        <v>744</v>
      </c>
      <c r="DS63" s="303" t="s">
        <v>744</v>
      </c>
      <c r="DT63" s="303" t="s">
        <v>744</v>
      </c>
      <c r="DU63" s="303" t="s">
        <v>744</v>
      </c>
      <c r="DV63" s="393" t="s">
        <v>744</v>
      </c>
      <c r="DW63" s="303" t="s">
        <v>744</v>
      </c>
      <c r="DX63" s="303" t="s">
        <v>744</v>
      </c>
      <c r="DY63" s="393" t="s">
        <v>744</v>
      </c>
      <c r="DZ63" s="303" t="s">
        <v>744</v>
      </c>
      <c r="EA63" s="303" t="s">
        <v>744</v>
      </c>
      <c r="EB63" s="303" t="s">
        <v>744</v>
      </c>
      <c r="EC63" s="303" t="s">
        <v>744</v>
      </c>
      <c r="ED63" s="303" t="s">
        <v>744</v>
      </c>
      <c r="EE63" s="303" t="s">
        <v>744</v>
      </c>
      <c r="EF63" s="303" t="s">
        <v>744</v>
      </c>
      <c r="EG63" s="303" t="s">
        <v>744</v>
      </c>
      <c r="EH63" s="303" t="s">
        <v>744</v>
      </c>
      <c r="EI63" s="303" t="s">
        <v>744</v>
      </c>
      <c r="EJ63" s="303" t="s">
        <v>744</v>
      </c>
      <c r="EK63" s="393" t="s">
        <v>744</v>
      </c>
      <c r="EL63" s="303" t="s">
        <v>744</v>
      </c>
      <c r="EM63" s="303" t="s">
        <v>744</v>
      </c>
      <c r="EN63" s="393" t="s">
        <v>744</v>
      </c>
      <c r="EO63" s="303" t="s">
        <v>744</v>
      </c>
      <c r="EP63" s="303" t="s">
        <v>744</v>
      </c>
      <c r="EQ63" s="303" t="s">
        <v>744</v>
      </c>
      <c r="ER63" s="303" t="s">
        <v>744</v>
      </c>
      <c r="ES63" s="303" t="s">
        <v>744</v>
      </c>
      <c r="ET63" s="303" t="s">
        <v>744</v>
      </c>
      <c r="EU63" s="303" t="s">
        <v>744</v>
      </c>
      <c r="EV63" s="303" t="s">
        <v>744</v>
      </c>
      <c r="EW63" s="303" t="s">
        <v>744</v>
      </c>
      <c r="EX63" s="303" t="s">
        <v>744</v>
      </c>
      <c r="EY63" s="303" t="s">
        <v>744</v>
      </c>
      <c r="EZ63" s="303" t="s">
        <v>744</v>
      </c>
      <c r="FA63" s="393" t="s">
        <v>744</v>
      </c>
      <c r="FB63" s="303" t="s">
        <v>744</v>
      </c>
      <c r="FC63" s="303" t="s">
        <v>744</v>
      </c>
      <c r="FD63" s="303" t="s">
        <v>744</v>
      </c>
      <c r="FE63" s="393" t="s">
        <v>744</v>
      </c>
      <c r="FF63" s="303">
        <v>2.5</v>
      </c>
      <c r="FG63" s="303">
        <v>4210.4166666666661</v>
      </c>
      <c r="FH63" s="303">
        <v>0</v>
      </c>
      <c r="FI63" s="303">
        <v>0</v>
      </c>
      <c r="FJ63" s="303">
        <v>0</v>
      </c>
      <c r="FK63" s="303">
        <v>4</v>
      </c>
      <c r="FL63" s="303">
        <v>0</v>
      </c>
      <c r="FM63" s="303">
        <v>0</v>
      </c>
      <c r="FN63" s="303">
        <v>0</v>
      </c>
      <c r="FO63" s="303">
        <v>0</v>
      </c>
      <c r="FP63" s="303">
        <v>4206.4166666666661</v>
      </c>
      <c r="FQ63" s="303">
        <v>0</v>
      </c>
      <c r="FR63" s="393">
        <v>0</v>
      </c>
      <c r="FS63" s="303">
        <v>1684.1666666666665</v>
      </c>
      <c r="FT63" s="303">
        <v>1682.5666666666666</v>
      </c>
      <c r="FU63" s="303">
        <v>0</v>
      </c>
      <c r="FV63" s="393">
        <v>9.5002474022753969E-4</v>
      </c>
      <c r="FW63" s="303">
        <v>2.5</v>
      </c>
      <c r="FX63" s="303">
        <v>4210.4166666666661</v>
      </c>
      <c r="FY63" s="303">
        <v>0</v>
      </c>
      <c r="FZ63" s="303">
        <v>0</v>
      </c>
      <c r="GA63" s="303">
        <v>0</v>
      </c>
      <c r="GB63" s="303">
        <v>4</v>
      </c>
      <c r="GC63" s="303">
        <v>0</v>
      </c>
      <c r="GD63" s="303">
        <v>0</v>
      </c>
      <c r="GE63" s="303">
        <v>0</v>
      </c>
      <c r="GF63" s="303">
        <v>0</v>
      </c>
      <c r="GG63" s="303">
        <v>4206.4166666666661</v>
      </c>
      <c r="GH63" s="303">
        <v>0</v>
      </c>
      <c r="GI63" s="393">
        <v>0</v>
      </c>
      <c r="GJ63" s="303">
        <v>1684.1666666666665</v>
      </c>
      <c r="GK63" s="303">
        <v>1682.5666666666664</v>
      </c>
      <c r="GL63" s="303">
        <v>0</v>
      </c>
      <c r="GM63" s="393">
        <v>9.5002474022765071E-4</v>
      </c>
      <c r="GN63" s="303">
        <v>15.5</v>
      </c>
      <c r="GO63" s="303">
        <v>25330.583333333328</v>
      </c>
      <c r="GP63" s="303">
        <v>34</v>
      </c>
      <c r="GQ63" s="303">
        <v>0</v>
      </c>
      <c r="GR63" s="303">
        <v>0</v>
      </c>
      <c r="GS63" s="303">
        <v>0</v>
      </c>
      <c r="GT63" s="303">
        <v>0</v>
      </c>
      <c r="GU63" s="303">
        <v>0</v>
      </c>
      <c r="GV63" s="303">
        <v>0</v>
      </c>
      <c r="GW63" s="303">
        <v>0</v>
      </c>
      <c r="GX63" s="303">
        <v>25296.583333333328</v>
      </c>
      <c r="GY63" s="303">
        <v>1900</v>
      </c>
      <c r="GZ63" s="393">
        <v>774</v>
      </c>
      <c r="HA63" s="303">
        <v>1634.2311827956987</v>
      </c>
      <c r="HB63" s="303">
        <v>1632.0376344086019</v>
      </c>
      <c r="HC63" s="303">
        <v>122.58064516129032</v>
      </c>
      <c r="HD63" s="393">
        <v>1.3422509680327543E-3</v>
      </c>
      <c r="HE63" s="303" t="s">
        <v>744</v>
      </c>
      <c r="HF63" s="303" t="s">
        <v>744</v>
      </c>
      <c r="HG63" s="303" t="s">
        <v>744</v>
      </c>
      <c r="HH63" s="303" t="s">
        <v>744</v>
      </c>
      <c r="HI63" s="303" t="s">
        <v>744</v>
      </c>
      <c r="HJ63" s="303" t="s">
        <v>744</v>
      </c>
      <c r="HK63" s="303" t="s">
        <v>744</v>
      </c>
      <c r="HL63" s="303" t="s">
        <v>744</v>
      </c>
      <c r="HM63" s="303" t="s">
        <v>744</v>
      </c>
      <c r="HN63" s="303" t="s">
        <v>744</v>
      </c>
      <c r="HO63" s="303" t="s">
        <v>744</v>
      </c>
      <c r="HP63" s="303" t="s">
        <v>744</v>
      </c>
      <c r="HQ63" s="393" t="s">
        <v>744</v>
      </c>
      <c r="HR63" s="303" t="s">
        <v>744</v>
      </c>
      <c r="HS63" s="303" t="s">
        <v>744</v>
      </c>
      <c r="HT63" s="303" t="s">
        <v>744</v>
      </c>
      <c r="HU63" s="393" t="s">
        <v>744</v>
      </c>
      <c r="HV63" s="303">
        <v>15.5</v>
      </c>
      <c r="HW63" s="303">
        <v>25330.583333333328</v>
      </c>
      <c r="HX63" s="303">
        <v>34</v>
      </c>
      <c r="HY63" s="303">
        <v>0</v>
      </c>
      <c r="HZ63" s="303">
        <v>0</v>
      </c>
      <c r="IA63" s="303">
        <v>0</v>
      </c>
      <c r="IB63" s="303">
        <v>0</v>
      </c>
      <c r="IC63" s="303">
        <v>0</v>
      </c>
      <c r="ID63" s="303">
        <v>0</v>
      </c>
      <c r="IE63" s="303">
        <v>0</v>
      </c>
      <c r="IF63" s="303">
        <v>25296.583333333328</v>
      </c>
      <c r="IG63" s="303">
        <v>1900</v>
      </c>
      <c r="IH63" s="393">
        <v>774</v>
      </c>
      <c r="II63" s="303">
        <v>1634.2311827956987</v>
      </c>
      <c r="IJ63" s="303">
        <v>1632.0376344086019</v>
      </c>
      <c r="IK63" s="303">
        <v>122.58064516129032</v>
      </c>
      <c r="IL63" s="393">
        <v>1.3422509680327543E-3</v>
      </c>
      <c r="IM63" s="303"/>
      <c r="IN63" s="303">
        <v>1634.2311827956987</v>
      </c>
      <c r="IO63" s="303">
        <v>1632.0376344086019</v>
      </c>
      <c r="IP63" s="393">
        <v>1.3422509680327543E-3</v>
      </c>
      <c r="IQ63" s="303">
        <v>1684.1666666666665</v>
      </c>
      <c r="IR63" s="303">
        <v>1682.5666666666664</v>
      </c>
      <c r="IS63" s="393">
        <v>9.5002474022765071E-4</v>
      </c>
      <c r="IT63" s="303">
        <v>1641.1666666666663</v>
      </c>
      <c r="IU63" s="303">
        <v>1639.0555555555552</v>
      </c>
      <c r="IV63" s="393">
        <v>1.28634778782033E-3</v>
      </c>
      <c r="IW63" s="735"/>
      <c r="IX63" s="303"/>
      <c r="IY63" s="396" t="s">
        <v>443</v>
      </c>
      <c r="IZ63" s="396" t="s">
        <v>353</v>
      </c>
      <c r="JA63" s="396" t="s">
        <v>354</v>
      </c>
      <c r="JB63" s="396">
        <v>20</v>
      </c>
      <c r="JC63" s="396" t="s">
        <v>12</v>
      </c>
      <c r="JD63" s="396" t="s">
        <v>232</v>
      </c>
      <c r="JE63" s="396" t="s">
        <v>9</v>
      </c>
      <c r="JF63" s="396" t="s">
        <v>232</v>
      </c>
      <c r="JG63" s="396" t="s">
        <v>358</v>
      </c>
    </row>
    <row r="64" spans="1:267" customFormat="1">
      <c r="A64">
        <v>73</v>
      </c>
      <c r="B64">
        <v>1</v>
      </c>
      <c r="F64">
        <v>700</v>
      </c>
      <c r="G64">
        <v>41</v>
      </c>
      <c r="H64">
        <v>1</v>
      </c>
      <c r="I64">
        <v>0</v>
      </c>
      <c r="J64">
        <v>1</v>
      </c>
      <c r="K64">
        <v>0</v>
      </c>
      <c r="L64" t="s">
        <v>448</v>
      </c>
      <c r="M64">
        <v>0</v>
      </c>
      <c r="N64">
        <v>28</v>
      </c>
      <c r="O64">
        <v>28</v>
      </c>
      <c r="P64">
        <v>40</v>
      </c>
      <c r="Q64">
        <v>40</v>
      </c>
      <c r="R64">
        <v>50</v>
      </c>
      <c r="S64">
        <v>50</v>
      </c>
      <c r="T64" t="s">
        <v>745</v>
      </c>
      <c r="U64">
        <v>0</v>
      </c>
      <c r="V64">
        <v>0</v>
      </c>
      <c r="W64">
        <v>0.5</v>
      </c>
      <c r="X64">
        <v>0</v>
      </c>
      <c r="Y64">
        <v>5</v>
      </c>
      <c r="Z64">
        <v>0</v>
      </c>
      <c r="AA64">
        <v>0</v>
      </c>
      <c r="AB64">
        <v>0</v>
      </c>
      <c r="AC64">
        <v>0</v>
      </c>
      <c r="AD64">
        <v>0</v>
      </c>
      <c r="AE64">
        <v>248</v>
      </c>
      <c r="AF64">
        <v>0</v>
      </c>
      <c r="AG64">
        <v>0</v>
      </c>
      <c r="AH64">
        <v>0</v>
      </c>
      <c r="AI64">
        <v>0</v>
      </c>
      <c r="AJ64">
        <v>0</v>
      </c>
      <c r="AK64">
        <v>200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1083.5</v>
      </c>
      <c r="CF64">
        <v>0</v>
      </c>
      <c r="CG64" s="439"/>
      <c r="CH64" s="303">
        <v>28</v>
      </c>
      <c r="CI64" s="393">
        <v>28</v>
      </c>
      <c r="CJ64" s="303">
        <v>40</v>
      </c>
      <c r="CK64" s="393">
        <v>40</v>
      </c>
      <c r="CL64" s="303">
        <v>50</v>
      </c>
      <c r="CM64" s="393">
        <v>50</v>
      </c>
      <c r="CN64" s="303"/>
      <c r="CO64" s="303"/>
      <c r="CP64" s="393" t="s">
        <v>744</v>
      </c>
      <c r="CQ64" s="303" t="s">
        <v>744</v>
      </c>
      <c r="CR64" s="393" t="s">
        <v>389</v>
      </c>
      <c r="CS64" s="393" t="s">
        <v>744</v>
      </c>
      <c r="CT64" s="303" t="s">
        <v>744</v>
      </c>
      <c r="CU64" s="393" t="s">
        <v>389</v>
      </c>
      <c r="CV64" s="303" t="s">
        <v>744</v>
      </c>
      <c r="CW64" s="303" t="s">
        <v>744</v>
      </c>
      <c r="CX64" s="303" t="s">
        <v>744</v>
      </c>
      <c r="CY64" s="303" t="s">
        <v>744</v>
      </c>
      <c r="CZ64" s="303" t="s">
        <v>744</v>
      </c>
      <c r="DA64" s="303" t="s">
        <v>744</v>
      </c>
      <c r="DB64" s="303" t="s">
        <v>744</v>
      </c>
      <c r="DC64" s="303" t="s">
        <v>744</v>
      </c>
      <c r="DD64" s="303" t="s">
        <v>744</v>
      </c>
      <c r="DE64" s="303" t="s">
        <v>744</v>
      </c>
      <c r="DF64" s="303" t="s">
        <v>744</v>
      </c>
      <c r="DG64" s="393" t="s">
        <v>744</v>
      </c>
      <c r="DH64" s="303" t="s">
        <v>744</v>
      </c>
      <c r="DI64" s="303" t="s">
        <v>744</v>
      </c>
      <c r="DJ64" s="393" t="s">
        <v>744</v>
      </c>
      <c r="DK64" s="303" t="s">
        <v>744</v>
      </c>
      <c r="DL64" s="303" t="s">
        <v>744</v>
      </c>
      <c r="DM64" s="303" t="s">
        <v>744</v>
      </c>
      <c r="DN64" s="303" t="s">
        <v>744</v>
      </c>
      <c r="DO64" s="303" t="s">
        <v>744</v>
      </c>
      <c r="DP64" s="303" t="s">
        <v>744</v>
      </c>
      <c r="DQ64" s="303" t="s">
        <v>744</v>
      </c>
      <c r="DR64" s="303" t="s">
        <v>744</v>
      </c>
      <c r="DS64" s="303" t="s">
        <v>744</v>
      </c>
      <c r="DT64" s="303" t="s">
        <v>744</v>
      </c>
      <c r="DU64" s="303" t="s">
        <v>744</v>
      </c>
      <c r="DV64" s="393" t="s">
        <v>744</v>
      </c>
      <c r="DW64" s="303" t="s">
        <v>744</v>
      </c>
      <c r="DX64" s="303" t="s">
        <v>744</v>
      </c>
      <c r="DY64" s="393" t="s">
        <v>744</v>
      </c>
      <c r="DZ64" s="303" t="s">
        <v>744</v>
      </c>
      <c r="EA64" s="303" t="s">
        <v>744</v>
      </c>
      <c r="EB64" s="303" t="s">
        <v>744</v>
      </c>
      <c r="EC64" s="303" t="s">
        <v>744</v>
      </c>
      <c r="ED64" s="303" t="s">
        <v>744</v>
      </c>
      <c r="EE64" s="303" t="s">
        <v>744</v>
      </c>
      <c r="EF64" s="303" t="s">
        <v>744</v>
      </c>
      <c r="EG64" s="303" t="s">
        <v>744</v>
      </c>
      <c r="EH64" s="303" t="s">
        <v>744</v>
      </c>
      <c r="EI64" s="303" t="s">
        <v>744</v>
      </c>
      <c r="EJ64" s="303" t="s">
        <v>744</v>
      </c>
      <c r="EK64" s="393" t="s">
        <v>744</v>
      </c>
      <c r="EL64" s="303" t="s">
        <v>744</v>
      </c>
      <c r="EM64" s="303" t="s">
        <v>744</v>
      </c>
      <c r="EN64" s="393" t="s">
        <v>744</v>
      </c>
      <c r="EO64" s="303">
        <v>0.5</v>
      </c>
      <c r="EP64" s="303">
        <v>869.49999999999989</v>
      </c>
      <c r="EQ64" s="303">
        <v>0</v>
      </c>
      <c r="ER64" s="303">
        <v>0</v>
      </c>
      <c r="ES64" s="303">
        <v>0</v>
      </c>
      <c r="ET64" s="303">
        <v>0</v>
      </c>
      <c r="EU64" s="303">
        <v>0</v>
      </c>
      <c r="EV64" s="303">
        <v>0</v>
      </c>
      <c r="EW64" s="303">
        <v>0</v>
      </c>
      <c r="EX64" s="303">
        <v>0</v>
      </c>
      <c r="EY64" s="303">
        <v>869.49999999999989</v>
      </c>
      <c r="EZ64" s="303">
        <v>0</v>
      </c>
      <c r="FA64" s="393">
        <v>0</v>
      </c>
      <c r="FB64" s="303">
        <v>1738.9999999999998</v>
      </c>
      <c r="FC64" s="303">
        <v>1738.9999999999998</v>
      </c>
      <c r="FD64" s="303">
        <v>0</v>
      </c>
      <c r="FE64" s="393">
        <v>0</v>
      </c>
      <c r="FF64" s="303" t="s">
        <v>744</v>
      </c>
      <c r="FG64" s="303" t="s">
        <v>744</v>
      </c>
      <c r="FH64" s="303" t="s">
        <v>744</v>
      </c>
      <c r="FI64" s="303" t="s">
        <v>744</v>
      </c>
      <c r="FJ64" s="303" t="s">
        <v>744</v>
      </c>
      <c r="FK64" s="303" t="s">
        <v>744</v>
      </c>
      <c r="FL64" s="303" t="s">
        <v>744</v>
      </c>
      <c r="FM64" s="303" t="s">
        <v>744</v>
      </c>
      <c r="FN64" s="303" t="s">
        <v>744</v>
      </c>
      <c r="FO64" s="303" t="s">
        <v>744</v>
      </c>
      <c r="FP64" s="303" t="s">
        <v>744</v>
      </c>
      <c r="FQ64" s="303" t="s">
        <v>744</v>
      </c>
      <c r="FR64" s="393" t="s">
        <v>744</v>
      </c>
      <c r="FS64" s="303" t="s">
        <v>744</v>
      </c>
      <c r="FT64" s="303" t="s">
        <v>744</v>
      </c>
      <c r="FU64" s="303" t="s">
        <v>744</v>
      </c>
      <c r="FV64" s="393" t="s">
        <v>744</v>
      </c>
      <c r="FW64" s="303">
        <v>0.5</v>
      </c>
      <c r="FX64" s="303">
        <v>869.49999999999989</v>
      </c>
      <c r="FY64" s="303">
        <v>0</v>
      </c>
      <c r="FZ64" s="303">
        <v>0</v>
      </c>
      <c r="GA64" s="303">
        <v>0</v>
      </c>
      <c r="GB64" s="303">
        <v>0</v>
      </c>
      <c r="GC64" s="303">
        <v>0</v>
      </c>
      <c r="GD64" s="303">
        <v>0</v>
      </c>
      <c r="GE64" s="303">
        <v>0</v>
      </c>
      <c r="GF64" s="303">
        <v>0</v>
      </c>
      <c r="GG64" s="303">
        <v>869.49999999999989</v>
      </c>
      <c r="GH64" s="303">
        <v>0</v>
      </c>
      <c r="GI64" s="393">
        <v>0</v>
      </c>
      <c r="GJ64" s="303">
        <v>1738.9999999999998</v>
      </c>
      <c r="GK64" s="303">
        <v>1738.9999999999998</v>
      </c>
      <c r="GL64" s="303">
        <v>0</v>
      </c>
      <c r="GM64" s="393">
        <v>0</v>
      </c>
      <c r="GN64" s="303">
        <v>5</v>
      </c>
      <c r="GO64" s="303">
        <v>8694.9999999999982</v>
      </c>
      <c r="GP64" s="303">
        <v>248</v>
      </c>
      <c r="GQ64" s="303">
        <v>200</v>
      </c>
      <c r="GR64" s="303">
        <v>0</v>
      </c>
      <c r="GS64" s="303">
        <v>0</v>
      </c>
      <c r="GT64" s="303">
        <v>0</v>
      </c>
      <c r="GU64" s="303">
        <v>0</v>
      </c>
      <c r="GV64" s="303">
        <v>0</v>
      </c>
      <c r="GW64" s="303">
        <v>0</v>
      </c>
      <c r="GX64" s="303">
        <v>8246.9999999999982</v>
      </c>
      <c r="GY64" s="303">
        <v>1083.5</v>
      </c>
      <c r="GZ64" s="393">
        <v>0</v>
      </c>
      <c r="HA64" s="303">
        <v>1738.9999999999998</v>
      </c>
      <c r="HB64" s="303">
        <v>1649.3999999999999</v>
      </c>
      <c r="HC64" s="303">
        <v>216.7</v>
      </c>
      <c r="HD64" s="393">
        <v>5.1523864289821697E-2</v>
      </c>
      <c r="HE64" s="303" t="s">
        <v>744</v>
      </c>
      <c r="HF64" s="303" t="s">
        <v>744</v>
      </c>
      <c r="HG64" s="303" t="s">
        <v>744</v>
      </c>
      <c r="HH64" s="303" t="s">
        <v>744</v>
      </c>
      <c r="HI64" s="303" t="s">
        <v>744</v>
      </c>
      <c r="HJ64" s="303" t="s">
        <v>744</v>
      </c>
      <c r="HK64" s="303" t="s">
        <v>744</v>
      </c>
      <c r="HL64" s="303" t="s">
        <v>744</v>
      </c>
      <c r="HM64" s="303" t="s">
        <v>744</v>
      </c>
      <c r="HN64" s="303" t="s">
        <v>744</v>
      </c>
      <c r="HO64" s="303" t="s">
        <v>744</v>
      </c>
      <c r="HP64" s="303" t="s">
        <v>744</v>
      </c>
      <c r="HQ64" s="393" t="s">
        <v>744</v>
      </c>
      <c r="HR64" s="303" t="s">
        <v>744</v>
      </c>
      <c r="HS64" s="303" t="s">
        <v>744</v>
      </c>
      <c r="HT64" s="303" t="s">
        <v>744</v>
      </c>
      <c r="HU64" s="393" t="s">
        <v>744</v>
      </c>
      <c r="HV64" s="303">
        <v>5</v>
      </c>
      <c r="HW64" s="303">
        <v>8694.9999999999982</v>
      </c>
      <c r="HX64" s="303">
        <v>248</v>
      </c>
      <c r="HY64" s="303">
        <v>200</v>
      </c>
      <c r="HZ64" s="303">
        <v>0</v>
      </c>
      <c r="IA64" s="303">
        <v>0</v>
      </c>
      <c r="IB64" s="303">
        <v>0</v>
      </c>
      <c r="IC64" s="303">
        <v>0</v>
      </c>
      <c r="ID64" s="303">
        <v>0</v>
      </c>
      <c r="IE64" s="303">
        <v>0</v>
      </c>
      <c r="IF64" s="303">
        <v>8246.9999999999982</v>
      </c>
      <c r="IG64" s="303">
        <v>1083.5</v>
      </c>
      <c r="IH64" s="393">
        <v>0</v>
      </c>
      <c r="II64" s="303">
        <v>1738.9999999999995</v>
      </c>
      <c r="IJ64" s="303">
        <v>1649.3999999999996</v>
      </c>
      <c r="IK64" s="303">
        <v>216.7</v>
      </c>
      <c r="IL64" s="393">
        <v>5.1523864289821697E-2</v>
      </c>
      <c r="IM64" s="303"/>
      <c r="IN64" s="303">
        <v>1738.9999999999998</v>
      </c>
      <c r="IO64" s="303">
        <v>1657.5454545454543</v>
      </c>
      <c r="IP64" s="393">
        <v>4.6839876627110755E-2</v>
      </c>
      <c r="IQ64" s="303" t="s">
        <v>744</v>
      </c>
      <c r="IR64" s="303" t="s">
        <v>744</v>
      </c>
      <c r="IS64" s="393" t="s">
        <v>744</v>
      </c>
      <c r="IT64" s="303">
        <v>1738.9999999999998</v>
      </c>
      <c r="IU64" s="303">
        <v>1657.5454545454543</v>
      </c>
      <c r="IV64" s="393">
        <v>4.6839876627110755E-2</v>
      </c>
      <c r="IW64" s="735"/>
      <c r="IX64" s="303"/>
      <c r="IY64" s="396" t="s">
        <v>448</v>
      </c>
      <c r="IZ64" s="396" t="s">
        <v>449</v>
      </c>
      <c r="JA64" s="396" t="s">
        <v>343</v>
      </c>
      <c r="JB64" s="396">
        <v>6</v>
      </c>
      <c r="JC64" s="396" t="s">
        <v>11</v>
      </c>
      <c r="JD64" s="396" t="s">
        <v>232</v>
      </c>
      <c r="JE64" s="396" t="s">
        <v>9</v>
      </c>
      <c r="JF64" s="396" t="s">
        <v>232</v>
      </c>
      <c r="JG64" s="396" t="s">
        <v>358</v>
      </c>
    </row>
    <row r="65" spans="1:267" customFormat="1">
      <c r="A65">
        <v>74</v>
      </c>
      <c r="B65">
        <v>1</v>
      </c>
      <c r="F65">
        <v>700</v>
      </c>
      <c r="G65">
        <v>41</v>
      </c>
      <c r="H65">
        <v>1</v>
      </c>
      <c r="I65">
        <v>0</v>
      </c>
      <c r="J65">
        <v>1</v>
      </c>
      <c r="K65">
        <v>0</v>
      </c>
      <c r="L65" t="s">
        <v>448</v>
      </c>
      <c r="M65">
        <v>0</v>
      </c>
      <c r="N65">
        <v>33</v>
      </c>
      <c r="O65">
        <v>33</v>
      </c>
      <c r="P65">
        <v>40</v>
      </c>
      <c r="Q65">
        <v>40</v>
      </c>
      <c r="R65">
        <v>0</v>
      </c>
      <c r="S65">
        <v>0</v>
      </c>
      <c r="T65">
        <v>0</v>
      </c>
      <c r="U65">
        <v>0</v>
      </c>
      <c r="V65">
        <v>0</v>
      </c>
      <c r="W65">
        <v>5.5</v>
      </c>
      <c r="X65">
        <v>2</v>
      </c>
      <c r="Y65">
        <v>18.5</v>
      </c>
      <c r="Z65">
        <v>0</v>
      </c>
      <c r="AA65">
        <v>0</v>
      </c>
      <c r="AB65">
        <v>0</v>
      </c>
      <c r="AC65">
        <v>0</v>
      </c>
      <c r="AD65">
        <v>0</v>
      </c>
      <c r="AE65">
        <v>88</v>
      </c>
      <c r="AF65">
        <v>0</v>
      </c>
      <c r="AG65">
        <v>0</v>
      </c>
      <c r="AH65">
        <v>0</v>
      </c>
      <c r="AI65">
        <v>0</v>
      </c>
      <c r="AJ65">
        <v>0</v>
      </c>
      <c r="AK65">
        <v>0</v>
      </c>
      <c r="AL65">
        <v>0</v>
      </c>
      <c r="AM65">
        <v>0</v>
      </c>
      <c r="AN65">
        <v>0</v>
      </c>
      <c r="AO65">
        <v>0</v>
      </c>
      <c r="AP65">
        <v>0</v>
      </c>
      <c r="AQ65">
        <v>0</v>
      </c>
      <c r="AR65">
        <v>0</v>
      </c>
      <c r="AS65">
        <v>0</v>
      </c>
      <c r="AT65">
        <v>0</v>
      </c>
      <c r="AU65">
        <v>0</v>
      </c>
      <c r="AV65">
        <v>0</v>
      </c>
      <c r="AW65">
        <v>160</v>
      </c>
      <c r="AX65">
        <v>0</v>
      </c>
      <c r="AY65">
        <v>0</v>
      </c>
      <c r="AZ65">
        <v>0</v>
      </c>
      <c r="BA65">
        <v>0</v>
      </c>
      <c r="BB65">
        <v>0</v>
      </c>
      <c r="BC65">
        <v>128</v>
      </c>
      <c r="BD65">
        <v>0</v>
      </c>
      <c r="BE65">
        <v>0</v>
      </c>
      <c r="BF65">
        <v>0</v>
      </c>
      <c r="BG65">
        <v>43</v>
      </c>
      <c r="BH65">
        <v>8</v>
      </c>
      <c r="BI65">
        <v>65</v>
      </c>
      <c r="BJ65">
        <v>0</v>
      </c>
      <c r="BK65">
        <v>0</v>
      </c>
      <c r="BL65">
        <v>0</v>
      </c>
      <c r="BM65">
        <v>0</v>
      </c>
      <c r="BN65">
        <v>0</v>
      </c>
      <c r="BO65">
        <v>0</v>
      </c>
      <c r="BP65">
        <v>0</v>
      </c>
      <c r="BQ65">
        <v>0</v>
      </c>
      <c r="BR65">
        <v>0</v>
      </c>
      <c r="BS65">
        <v>0</v>
      </c>
      <c r="BT65">
        <v>0</v>
      </c>
      <c r="BU65">
        <v>0</v>
      </c>
      <c r="BV65">
        <v>0</v>
      </c>
      <c r="BW65">
        <v>0</v>
      </c>
      <c r="BX65">
        <v>0</v>
      </c>
      <c r="BY65">
        <v>0</v>
      </c>
      <c r="BZ65">
        <v>0</v>
      </c>
      <c r="CA65">
        <v>55</v>
      </c>
      <c r="CB65">
        <v>0</v>
      </c>
      <c r="CC65">
        <v>538.5</v>
      </c>
      <c r="CD65">
        <v>0</v>
      </c>
      <c r="CE65">
        <v>3222</v>
      </c>
      <c r="CF65">
        <v>0</v>
      </c>
      <c r="CG65" s="439"/>
      <c r="CH65" s="303">
        <v>33</v>
      </c>
      <c r="CI65" s="393">
        <v>33</v>
      </c>
      <c r="CJ65" s="303">
        <v>40</v>
      </c>
      <c r="CK65" s="393">
        <v>40</v>
      </c>
      <c r="CL65" s="303">
        <v>0</v>
      </c>
      <c r="CM65" s="393">
        <v>0</v>
      </c>
      <c r="CN65" s="303"/>
      <c r="CO65" s="303"/>
      <c r="CP65" s="393" t="s">
        <v>744</v>
      </c>
      <c r="CQ65" s="303" t="s">
        <v>389</v>
      </c>
      <c r="CR65" s="393" t="s">
        <v>389</v>
      </c>
      <c r="CS65" s="393" t="s">
        <v>744</v>
      </c>
      <c r="CT65" s="303" t="s">
        <v>389</v>
      </c>
      <c r="CU65" s="393" t="s">
        <v>389</v>
      </c>
      <c r="CV65" s="303" t="s">
        <v>744</v>
      </c>
      <c r="CW65" s="303" t="s">
        <v>744</v>
      </c>
      <c r="CX65" s="303" t="s">
        <v>744</v>
      </c>
      <c r="CY65" s="303" t="s">
        <v>744</v>
      </c>
      <c r="CZ65" s="303" t="s">
        <v>744</v>
      </c>
      <c r="DA65" s="303" t="s">
        <v>744</v>
      </c>
      <c r="DB65" s="303" t="s">
        <v>744</v>
      </c>
      <c r="DC65" s="303" t="s">
        <v>744</v>
      </c>
      <c r="DD65" s="303" t="s">
        <v>744</v>
      </c>
      <c r="DE65" s="303" t="s">
        <v>744</v>
      </c>
      <c r="DF65" s="303" t="s">
        <v>744</v>
      </c>
      <c r="DG65" s="393" t="s">
        <v>744</v>
      </c>
      <c r="DH65" s="303" t="s">
        <v>744</v>
      </c>
      <c r="DI65" s="303" t="s">
        <v>744</v>
      </c>
      <c r="DJ65" s="393" t="s">
        <v>744</v>
      </c>
      <c r="DK65" s="303" t="s">
        <v>744</v>
      </c>
      <c r="DL65" s="303" t="s">
        <v>744</v>
      </c>
      <c r="DM65" s="303" t="s">
        <v>744</v>
      </c>
      <c r="DN65" s="303" t="s">
        <v>744</v>
      </c>
      <c r="DO65" s="303" t="s">
        <v>744</v>
      </c>
      <c r="DP65" s="303" t="s">
        <v>744</v>
      </c>
      <c r="DQ65" s="303" t="s">
        <v>744</v>
      </c>
      <c r="DR65" s="303" t="s">
        <v>744</v>
      </c>
      <c r="DS65" s="303" t="s">
        <v>744</v>
      </c>
      <c r="DT65" s="303" t="s">
        <v>744</v>
      </c>
      <c r="DU65" s="303" t="s">
        <v>744</v>
      </c>
      <c r="DV65" s="393" t="s">
        <v>744</v>
      </c>
      <c r="DW65" s="303" t="s">
        <v>744</v>
      </c>
      <c r="DX65" s="303" t="s">
        <v>744</v>
      </c>
      <c r="DY65" s="393" t="s">
        <v>744</v>
      </c>
      <c r="DZ65" s="303" t="s">
        <v>744</v>
      </c>
      <c r="EA65" s="303" t="s">
        <v>744</v>
      </c>
      <c r="EB65" s="303" t="s">
        <v>744</v>
      </c>
      <c r="EC65" s="303" t="s">
        <v>744</v>
      </c>
      <c r="ED65" s="303" t="s">
        <v>744</v>
      </c>
      <c r="EE65" s="303" t="s">
        <v>744</v>
      </c>
      <c r="EF65" s="303" t="s">
        <v>744</v>
      </c>
      <c r="EG65" s="303" t="s">
        <v>744</v>
      </c>
      <c r="EH65" s="303" t="s">
        <v>744</v>
      </c>
      <c r="EI65" s="303" t="s">
        <v>744</v>
      </c>
      <c r="EJ65" s="303" t="s">
        <v>744</v>
      </c>
      <c r="EK65" s="393" t="s">
        <v>744</v>
      </c>
      <c r="EL65" s="303" t="s">
        <v>744</v>
      </c>
      <c r="EM65" s="303" t="s">
        <v>744</v>
      </c>
      <c r="EN65" s="393" t="s">
        <v>744</v>
      </c>
      <c r="EO65" s="303">
        <v>5.5</v>
      </c>
      <c r="EP65" s="303">
        <v>9548</v>
      </c>
      <c r="EQ65" s="303">
        <v>0</v>
      </c>
      <c r="ER65" s="303">
        <v>0</v>
      </c>
      <c r="ES65" s="303">
        <v>0</v>
      </c>
      <c r="ET65" s="303">
        <v>0</v>
      </c>
      <c r="EU65" s="303">
        <v>0</v>
      </c>
      <c r="EV65" s="303">
        <v>43</v>
      </c>
      <c r="EW65" s="303">
        <v>0</v>
      </c>
      <c r="EX65" s="303">
        <v>0</v>
      </c>
      <c r="EY65" s="303">
        <v>9505</v>
      </c>
      <c r="EZ65" s="303">
        <v>538.5</v>
      </c>
      <c r="FA65" s="393">
        <v>0</v>
      </c>
      <c r="FB65" s="303">
        <v>1736</v>
      </c>
      <c r="FC65" s="303">
        <v>1728.1818181818182</v>
      </c>
      <c r="FD65" s="303">
        <v>97.909090909090907</v>
      </c>
      <c r="FE65" s="393">
        <v>4.503560955173791E-3</v>
      </c>
      <c r="FF65" s="303">
        <v>2</v>
      </c>
      <c r="FG65" s="303">
        <v>3472</v>
      </c>
      <c r="FH65" s="303">
        <v>0</v>
      </c>
      <c r="FI65" s="303">
        <v>0</v>
      </c>
      <c r="FJ65" s="303">
        <v>0</v>
      </c>
      <c r="FK65" s="303">
        <v>0</v>
      </c>
      <c r="FL65" s="303">
        <v>0</v>
      </c>
      <c r="FM65" s="303">
        <v>8</v>
      </c>
      <c r="FN65" s="303">
        <v>0</v>
      </c>
      <c r="FO65" s="303">
        <v>0</v>
      </c>
      <c r="FP65" s="303">
        <v>3464</v>
      </c>
      <c r="FQ65" s="303">
        <v>0</v>
      </c>
      <c r="FR65" s="393">
        <v>0</v>
      </c>
      <c r="FS65" s="303">
        <v>1736</v>
      </c>
      <c r="FT65" s="303">
        <v>1732</v>
      </c>
      <c r="FU65" s="303">
        <v>0</v>
      </c>
      <c r="FV65" s="393">
        <v>2.3041474654378336E-3</v>
      </c>
      <c r="FW65" s="303">
        <v>7.5</v>
      </c>
      <c r="FX65" s="303">
        <v>13020</v>
      </c>
      <c r="FY65" s="303">
        <v>0</v>
      </c>
      <c r="FZ65" s="303">
        <v>0</v>
      </c>
      <c r="GA65" s="303">
        <v>0</v>
      </c>
      <c r="GB65" s="303">
        <v>0</v>
      </c>
      <c r="GC65" s="303">
        <v>0</v>
      </c>
      <c r="GD65" s="303">
        <v>51</v>
      </c>
      <c r="GE65" s="303">
        <v>0</v>
      </c>
      <c r="GF65" s="303">
        <v>0</v>
      </c>
      <c r="GG65" s="303">
        <v>12969</v>
      </c>
      <c r="GH65" s="303">
        <v>538.5</v>
      </c>
      <c r="GI65" s="393">
        <v>0</v>
      </c>
      <c r="GJ65" s="303">
        <v>1736</v>
      </c>
      <c r="GK65" s="303">
        <v>1729.2</v>
      </c>
      <c r="GL65" s="303">
        <v>71.8</v>
      </c>
      <c r="GM65" s="393">
        <v>3.9170506912442615E-3</v>
      </c>
      <c r="GN65" s="303">
        <v>18.5</v>
      </c>
      <c r="GO65" s="303">
        <v>32061</v>
      </c>
      <c r="GP65" s="303">
        <v>88</v>
      </c>
      <c r="GQ65" s="303">
        <v>0</v>
      </c>
      <c r="GR65" s="303">
        <v>0</v>
      </c>
      <c r="GS65" s="303">
        <v>160</v>
      </c>
      <c r="GT65" s="303">
        <v>128</v>
      </c>
      <c r="GU65" s="303">
        <v>65</v>
      </c>
      <c r="GV65" s="303">
        <v>0</v>
      </c>
      <c r="GW65" s="303">
        <v>0</v>
      </c>
      <c r="GX65" s="303">
        <v>31620</v>
      </c>
      <c r="GY65" s="303">
        <v>3222</v>
      </c>
      <c r="GZ65" s="393">
        <v>55</v>
      </c>
      <c r="HA65" s="303">
        <v>1733.0270270270271</v>
      </c>
      <c r="HB65" s="303">
        <v>1709.1891891891892</v>
      </c>
      <c r="HC65" s="303">
        <v>174.16216216216216</v>
      </c>
      <c r="HD65" s="393">
        <v>1.3755029475063241E-2</v>
      </c>
      <c r="HE65" s="303" t="s">
        <v>744</v>
      </c>
      <c r="HF65" s="303" t="s">
        <v>744</v>
      </c>
      <c r="HG65" s="303" t="s">
        <v>744</v>
      </c>
      <c r="HH65" s="303" t="s">
        <v>744</v>
      </c>
      <c r="HI65" s="303" t="s">
        <v>744</v>
      </c>
      <c r="HJ65" s="303" t="s">
        <v>744</v>
      </c>
      <c r="HK65" s="303" t="s">
        <v>744</v>
      </c>
      <c r="HL65" s="303" t="s">
        <v>744</v>
      </c>
      <c r="HM65" s="303" t="s">
        <v>744</v>
      </c>
      <c r="HN65" s="303" t="s">
        <v>744</v>
      </c>
      <c r="HO65" s="303" t="s">
        <v>744</v>
      </c>
      <c r="HP65" s="303" t="s">
        <v>744</v>
      </c>
      <c r="HQ65" s="393" t="s">
        <v>744</v>
      </c>
      <c r="HR65" s="303" t="s">
        <v>744</v>
      </c>
      <c r="HS65" s="303" t="s">
        <v>744</v>
      </c>
      <c r="HT65" s="303" t="s">
        <v>744</v>
      </c>
      <c r="HU65" s="393" t="s">
        <v>744</v>
      </c>
      <c r="HV65" s="303">
        <v>18.5</v>
      </c>
      <c r="HW65" s="303">
        <v>32061</v>
      </c>
      <c r="HX65" s="303">
        <v>88</v>
      </c>
      <c r="HY65" s="303">
        <v>0</v>
      </c>
      <c r="HZ65" s="303">
        <v>0</v>
      </c>
      <c r="IA65" s="303">
        <v>160</v>
      </c>
      <c r="IB65" s="303">
        <v>128</v>
      </c>
      <c r="IC65" s="303">
        <v>65</v>
      </c>
      <c r="ID65" s="303">
        <v>0</v>
      </c>
      <c r="IE65" s="303">
        <v>0</v>
      </c>
      <c r="IF65" s="303">
        <v>31620</v>
      </c>
      <c r="IG65" s="303">
        <v>3222</v>
      </c>
      <c r="IH65" s="393">
        <v>55</v>
      </c>
      <c r="II65" s="303">
        <v>1733.0270270270271</v>
      </c>
      <c r="IJ65" s="303">
        <v>1709.1891891891892</v>
      </c>
      <c r="IK65" s="303">
        <v>174.16216216216216</v>
      </c>
      <c r="IL65" s="393">
        <v>1.3755029475063241E-2</v>
      </c>
      <c r="IM65" s="303"/>
      <c r="IN65" s="303">
        <v>1733.7083333333333</v>
      </c>
      <c r="IO65" s="303">
        <v>1713.5416666666667</v>
      </c>
      <c r="IP65" s="393">
        <v>1.1632098824773451E-2</v>
      </c>
      <c r="IQ65" s="303">
        <v>1736</v>
      </c>
      <c r="IR65" s="303">
        <v>1732</v>
      </c>
      <c r="IS65" s="393">
        <v>2.3041474654378336E-3</v>
      </c>
      <c r="IT65" s="303">
        <v>1733.8846153846155</v>
      </c>
      <c r="IU65" s="303">
        <v>1714.9615384615386</v>
      </c>
      <c r="IV65" s="393">
        <v>1.0913688693684698E-2</v>
      </c>
      <c r="IW65" s="735"/>
      <c r="IX65" s="303"/>
      <c r="IY65" s="396" t="s">
        <v>448</v>
      </c>
      <c r="IZ65" s="396" t="s">
        <v>449</v>
      </c>
      <c r="JA65" s="396" t="s">
        <v>343</v>
      </c>
      <c r="JB65" s="396">
        <v>26</v>
      </c>
      <c r="JC65" s="396" t="s">
        <v>12</v>
      </c>
      <c r="JD65" s="396" t="s">
        <v>232</v>
      </c>
      <c r="JE65" s="396" t="s">
        <v>9</v>
      </c>
      <c r="JF65" s="396" t="s">
        <v>232</v>
      </c>
      <c r="JG65" s="396" t="s">
        <v>358</v>
      </c>
    </row>
    <row r="66" spans="1:267" customFormat="1">
      <c r="A66">
        <v>75</v>
      </c>
      <c r="B66">
        <v>1</v>
      </c>
      <c r="F66">
        <v>700</v>
      </c>
      <c r="G66">
        <v>43</v>
      </c>
      <c r="H66">
        <v>1</v>
      </c>
      <c r="I66">
        <v>0</v>
      </c>
      <c r="J66">
        <v>1</v>
      </c>
      <c r="K66">
        <v>0</v>
      </c>
      <c r="L66" t="s">
        <v>448</v>
      </c>
      <c r="M66">
        <v>0</v>
      </c>
      <c r="N66">
        <v>23.67</v>
      </c>
      <c r="O66">
        <v>30.22</v>
      </c>
      <c r="P66">
        <v>40</v>
      </c>
      <c r="Q66">
        <v>40</v>
      </c>
      <c r="R66">
        <v>150</v>
      </c>
      <c r="S66">
        <v>150</v>
      </c>
      <c r="T66" t="s">
        <v>745</v>
      </c>
      <c r="U66">
        <v>0</v>
      </c>
      <c r="V66">
        <v>0</v>
      </c>
      <c r="W66">
        <v>1</v>
      </c>
      <c r="X66">
        <v>2</v>
      </c>
      <c r="Y66">
        <v>4.5</v>
      </c>
      <c r="Z66">
        <v>0</v>
      </c>
      <c r="AA66">
        <v>0</v>
      </c>
      <c r="AB66">
        <v>0</v>
      </c>
      <c r="AC66">
        <v>0</v>
      </c>
      <c r="AD66">
        <v>0</v>
      </c>
      <c r="AE66">
        <v>176</v>
      </c>
      <c r="AF66">
        <v>0</v>
      </c>
      <c r="AG66">
        <v>0</v>
      </c>
      <c r="AH66">
        <v>0</v>
      </c>
      <c r="AI66">
        <v>0</v>
      </c>
      <c r="AJ66">
        <v>0</v>
      </c>
      <c r="AK66">
        <v>176</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119</v>
      </c>
      <c r="CD66">
        <v>221</v>
      </c>
      <c r="CE66">
        <v>453.5</v>
      </c>
      <c r="CF66">
        <v>0</v>
      </c>
      <c r="CG66" s="439"/>
      <c r="CH66" s="303">
        <v>23.67</v>
      </c>
      <c r="CI66" s="393">
        <v>30.22</v>
      </c>
      <c r="CJ66" s="303">
        <v>40</v>
      </c>
      <c r="CK66" s="393">
        <v>40</v>
      </c>
      <c r="CL66" s="303">
        <v>150</v>
      </c>
      <c r="CM66" s="393">
        <v>150</v>
      </c>
      <c r="CN66" s="303"/>
      <c r="CO66" s="303"/>
      <c r="CP66" s="393" t="s">
        <v>744</v>
      </c>
      <c r="CQ66" s="303" t="s">
        <v>744</v>
      </c>
      <c r="CR66" s="393" t="s">
        <v>389</v>
      </c>
      <c r="CS66" s="393" t="s">
        <v>744</v>
      </c>
      <c r="CT66" s="303" t="s">
        <v>744</v>
      </c>
      <c r="CU66" s="393" t="s">
        <v>389</v>
      </c>
      <c r="CV66" s="303" t="s">
        <v>744</v>
      </c>
      <c r="CW66" s="303" t="s">
        <v>744</v>
      </c>
      <c r="CX66" s="303" t="s">
        <v>744</v>
      </c>
      <c r="CY66" s="303" t="s">
        <v>744</v>
      </c>
      <c r="CZ66" s="303" t="s">
        <v>744</v>
      </c>
      <c r="DA66" s="303" t="s">
        <v>744</v>
      </c>
      <c r="DB66" s="303" t="s">
        <v>744</v>
      </c>
      <c r="DC66" s="303" t="s">
        <v>744</v>
      </c>
      <c r="DD66" s="303" t="s">
        <v>744</v>
      </c>
      <c r="DE66" s="303" t="s">
        <v>744</v>
      </c>
      <c r="DF66" s="303" t="s">
        <v>744</v>
      </c>
      <c r="DG66" s="393" t="s">
        <v>744</v>
      </c>
      <c r="DH66" s="303" t="s">
        <v>744</v>
      </c>
      <c r="DI66" s="303" t="s">
        <v>744</v>
      </c>
      <c r="DJ66" s="393" t="s">
        <v>744</v>
      </c>
      <c r="DK66" s="303" t="s">
        <v>744</v>
      </c>
      <c r="DL66" s="303" t="s">
        <v>744</v>
      </c>
      <c r="DM66" s="303" t="s">
        <v>744</v>
      </c>
      <c r="DN66" s="303" t="s">
        <v>744</v>
      </c>
      <c r="DO66" s="303" t="s">
        <v>744</v>
      </c>
      <c r="DP66" s="303" t="s">
        <v>744</v>
      </c>
      <c r="DQ66" s="303" t="s">
        <v>744</v>
      </c>
      <c r="DR66" s="303" t="s">
        <v>744</v>
      </c>
      <c r="DS66" s="303" t="s">
        <v>744</v>
      </c>
      <c r="DT66" s="303" t="s">
        <v>744</v>
      </c>
      <c r="DU66" s="303" t="s">
        <v>744</v>
      </c>
      <c r="DV66" s="393" t="s">
        <v>744</v>
      </c>
      <c r="DW66" s="303" t="s">
        <v>744</v>
      </c>
      <c r="DX66" s="303" t="s">
        <v>744</v>
      </c>
      <c r="DY66" s="393" t="s">
        <v>744</v>
      </c>
      <c r="DZ66" s="303" t="s">
        <v>744</v>
      </c>
      <c r="EA66" s="303" t="s">
        <v>744</v>
      </c>
      <c r="EB66" s="303" t="s">
        <v>744</v>
      </c>
      <c r="EC66" s="303" t="s">
        <v>744</v>
      </c>
      <c r="ED66" s="303" t="s">
        <v>744</v>
      </c>
      <c r="EE66" s="303" t="s">
        <v>744</v>
      </c>
      <c r="EF66" s="303" t="s">
        <v>744</v>
      </c>
      <c r="EG66" s="303" t="s">
        <v>744</v>
      </c>
      <c r="EH66" s="303" t="s">
        <v>744</v>
      </c>
      <c r="EI66" s="303" t="s">
        <v>744</v>
      </c>
      <c r="EJ66" s="303" t="s">
        <v>744</v>
      </c>
      <c r="EK66" s="393" t="s">
        <v>744</v>
      </c>
      <c r="EL66" s="303" t="s">
        <v>744</v>
      </c>
      <c r="EM66" s="303" t="s">
        <v>744</v>
      </c>
      <c r="EN66" s="393" t="s">
        <v>744</v>
      </c>
      <c r="EO66" s="303">
        <v>1</v>
      </c>
      <c r="EP66" s="303">
        <v>1697.4749999999999</v>
      </c>
      <c r="EQ66" s="303">
        <v>0</v>
      </c>
      <c r="ER66" s="303">
        <v>0</v>
      </c>
      <c r="ES66" s="303">
        <v>0</v>
      </c>
      <c r="ET66" s="303">
        <v>0</v>
      </c>
      <c r="EU66" s="303">
        <v>0</v>
      </c>
      <c r="EV66" s="303">
        <v>0</v>
      </c>
      <c r="EW66" s="303">
        <v>0</v>
      </c>
      <c r="EX66" s="303">
        <v>0</v>
      </c>
      <c r="EY66" s="303">
        <v>1697.4749999999999</v>
      </c>
      <c r="EZ66" s="303">
        <v>119</v>
      </c>
      <c r="FA66" s="393">
        <v>0</v>
      </c>
      <c r="FB66" s="303">
        <v>1697.4749999999999</v>
      </c>
      <c r="FC66" s="303">
        <v>1697.4749999999999</v>
      </c>
      <c r="FD66" s="303">
        <v>119</v>
      </c>
      <c r="FE66" s="393">
        <v>0</v>
      </c>
      <c r="FF66" s="303">
        <v>2</v>
      </c>
      <c r="FG66" s="303">
        <v>3394.95</v>
      </c>
      <c r="FH66" s="303">
        <v>0</v>
      </c>
      <c r="FI66" s="303">
        <v>0</v>
      </c>
      <c r="FJ66" s="303">
        <v>0</v>
      </c>
      <c r="FK66" s="303">
        <v>0</v>
      </c>
      <c r="FL66" s="303">
        <v>0</v>
      </c>
      <c r="FM66" s="303">
        <v>0</v>
      </c>
      <c r="FN66" s="303">
        <v>0</v>
      </c>
      <c r="FO66" s="303">
        <v>0</v>
      </c>
      <c r="FP66" s="303">
        <v>3394.95</v>
      </c>
      <c r="FQ66" s="303">
        <v>221</v>
      </c>
      <c r="FR66" s="393">
        <v>0</v>
      </c>
      <c r="FS66" s="303">
        <v>1697.4749999999999</v>
      </c>
      <c r="FT66" s="303">
        <v>1697.4749999999999</v>
      </c>
      <c r="FU66" s="303">
        <v>110.5</v>
      </c>
      <c r="FV66" s="393">
        <v>0</v>
      </c>
      <c r="FW66" s="303">
        <v>3</v>
      </c>
      <c r="FX66" s="303">
        <v>5092.4249999999993</v>
      </c>
      <c r="FY66" s="303">
        <v>0</v>
      </c>
      <c r="FZ66" s="303">
        <v>0</v>
      </c>
      <c r="GA66" s="303">
        <v>0</v>
      </c>
      <c r="GB66" s="303">
        <v>0</v>
      </c>
      <c r="GC66" s="303">
        <v>0</v>
      </c>
      <c r="GD66" s="303">
        <v>0</v>
      </c>
      <c r="GE66" s="303">
        <v>0</v>
      </c>
      <c r="GF66" s="303">
        <v>0</v>
      </c>
      <c r="GG66" s="303">
        <v>5092.4249999999993</v>
      </c>
      <c r="GH66" s="303">
        <v>340</v>
      </c>
      <c r="GI66" s="393">
        <v>0</v>
      </c>
      <c r="GJ66" s="303">
        <v>1697.4749999999997</v>
      </c>
      <c r="GK66" s="303">
        <v>1697.4749999999997</v>
      </c>
      <c r="GL66" s="303">
        <v>113.33333333333333</v>
      </c>
      <c r="GM66" s="393">
        <v>0</v>
      </c>
      <c r="GN66" s="303">
        <v>4.5</v>
      </c>
      <c r="GO66" s="303">
        <v>7417.5750000000007</v>
      </c>
      <c r="GP66" s="303">
        <v>176</v>
      </c>
      <c r="GQ66" s="303">
        <v>176</v>
      </c>
      <c r="GR66" s="303">
        <v>0</v>
      </c>
      <c r="GS66" s="303">
        <v>0</v>
      </c>
      <c r="GT66" s="303">
        <v>0</v>
      </c>
      <c r="GU66" s="303">
        <v>0</v>
      </c>
      <c r="GV66" s="303">
        <v>0</v>
      </c>
      <c r="GW66" s="303">
        <v>0</v>
      </c>
      <c r="GX66" s="303">
        <v>7065.5750000000007</v>
      </c>
      <c r="GY66" s="303">
        <v>453.5</v>
      </c>
      <c r="GZ66" s="393">
        <v>0</v>
      </c>
      <c r="HA66" s="303">
        <v>1648.3500000000001</v>
      </c>
      <c r="HB66" s="303">
        <v>1570.127777777778</v>
      </c>
      <c r="HC66" s="303">
        <v>100.77777777777777</v>
      </c>
      <c r="HD66" s="393">
        <v>4.7454862269677101E-2</v>
      </c>
      <c r="HE66" s="303" t="s">
        <v>744</v>
      </c>
      <c r="HF66" s="303" t="s">
        <v>744</v>
      </c>
      <c r="HG66" s="303" t="s">
        <v>744</v>
      </c>
      <c r="HH66" s="303" t="s">
        <v>744</v>
      </c>
      <c r="HI66" s="303" t="s">
        <v>744</v>
      </c>
      <c r="HJ66" s="303" t="s">
        <v>744</v>
      </c>
      <c r="HK66" s="303" t="s">
        <v>744</v>
      </c>
      <c r="HL66" s="303" t="s">
        <v>744</v>
      </c>
      <c r="HM66" s="303" t="s">
        <v>744</v>
      </c>
      <c r="HN66" s="303" t="s">
        <v>744</v>
      </c>
      <c r="HO66" s="303" t="s">
        <v>744</v>
      </c>
      <c r="HP66" s="303" t="s">
        <v>744</v>
      </c>
      <c r="HQ66" s="393" t="s">
        <v>744</v>
      </c>
      <c r="HR66" s="303" t="s">
        <v>744</v>
      </c>
      <c r="HS66" s="303" t="s">
        <v>744</v>
      </c>
      <c r="HT66" s="303" t="s">
        <v>744</v>
      </c>
      <c r="HU66" s="393" t="s">
        <v>744</v>
      </c>
      <c r="HV66" s="303">
        <v>4.5</v>
      </c>
      <c r="HW66" s="303">
        <v>7417.5750000000007</v>
      </c>
      <c r="HX66" s="303">
        <v>176</v>
      </c>
      <c r="HY66" s="303">
        <v>176</v>
      </c>
      <c r="HZ66" s="303">
        <v>0</v>
      </c>
      <c r="IA66" s="303">
        <v>0</v>
      </c>
      <c r="IB66" s="303">
        <v>0</v>
      </c>
      <c r="IC66" s="303">
        <v>0</v>
      </c>
      <c r="ID66" s="303">
        <v>0</v>
      </c>
      <c r="IE66" s="303">
        <v>0</v>
      </c>
      <c r="IF66" s="303">
        <v>7065.5750000000007</v>
      </c>
      <c r="IG66" s="303">
        <v>453.5</v>
      </c>
      <c r="IH66" s="393">
        <v>0</v>
      </c>
      <c r="II66" s="303">
        <v>1648.3500000000001</v>
      </c>
      <c r="IJ66" s="303">
        <v>1570.127777777778</v>
      </c>
      <c r="IK66" s="303">
        <v>100.77777777777777</v>
      </c>
      <c r="IL66" s="393">
        <v>4.7454862269677101E-2</v>
      </c>
      <c r="IM66" s="303"/>
      <c r="IN66" s="303">
        <v>1657.2818181818184</v>
      </c>
      <c r="IO66" s="303">
        <v>1593.2818181818184</v>
      </c>
      <c r="IP66" s="393">
        <v>3.8617451357919053E-2</v>
      </c>
      <c r="IQ66" s="303">
        <v>1697.4749999999999</v>
      </c>
      <c r="IR66" s="303">
        <v>1697.4749999999999</v>
      </c>
      <c r="IS66" s="393">
        <v>0</v>
      </c>
      <c r="IT66" s="303">
        <v>1668</v>
      </c>
      <c r="IU66" s="303">
        <v>1621.0666666666666</v>
      </c>
      <c r="IV66" s="393">
        <v>2.8137490007993593E-2</v>
      </c>
      <c r="IW66" s="735"/>
      <c r="IX66" s="303"/>
      <c r="IY66" s="396" t="s">
        <v>448</v>
      </c>
      <c r="IZ66" s="396" t="s">
        <v>449</v>
      </c>
      <c r="JA66" s="396" t="s">
        <v>343</v>
      </c>
      <c r="JB66" s="396">
        <v>14</v>
      </c>
      <c r="JC66" s="396" t="s">
        <v>11</v>
      </c>
      <c r="JD66" s="396" t="s">
        <v>232</v>
      </c>
      <c r="JE66" s="396" t="s">
        <v>9</v>
      </c>
      <c r="JF66" s="396" t="s">
        <v>232</v>
      </c>
      <c r="JG66" s="396" t="s">
        <v>358</v>
      </c>
    </row>
    <row r="67" spans="1:267" customFormat="1">
      <c r="A67">
        <v>76</v>
      </c>
      <c r="B67">
        <v>1</v>
      </c>
      <c r="F67">
        <v>700</v>
      </c>
      <c r="G67">
        <v>41</v>
      </c>
      <c r="H67">
        <v>1</v>
      </c>
      <c r="I67">
        <v>0</v>
      </c>
      <c r="J67">
        <v>1</v>
      </c>
      <c r="K67">
        <v>0</v>
      </c>
      <c r="L67" t="s">
        <v>448</v>
      </c>
      <c r="M67">
        <v>0</v>
      </c>
      <c r="N67">
        <v>27.5</v>
      </c>
      <c r="O67">
        <v>23.17</v>
      </c>
      <c r="P67">
        <v>40</v>
      </c>
      <c r="Q67">
        <v>40</v>
      </c>
      <c r="R67">
        <v>0</v>
      </c>
      <c r="S67">
        <v>0</v>
      </c>
      <c r="T67" t="s">
        <v>745</v>
      </c>
      <c r="U67">
        <v>0</v>
      </c>
      <c r="V67">
        <v>0</v>
      </c>
      <c r="W67">
        <v>2</v>
      </c>
      <c r="X67">
        <v>0</v>
      </c>
      <c r="Y67">
        <v>6</v>
      </c>
      <c r="Z67">
        <v>0</v>
      </c>
      <c r="AA67">
        <v>0</v>
      </c>
      <c r="AB67">
        <v>0</v>
      </c>
      <c r="AC67">
        <v>0</v>
      </c>
      <c r="AD67">
        <v>0</v>
      </c>
      <c r="AE67">
        <v>88</v>
      </c>
      <c r="AF67">
        <v>0</v>
      </c>
      <c r="AG67">
        <v>0</v>
      </c>
      <c r="AH67">
        <v>0</v>
      </c>
      <c r="AI67">
        <v>40</v>
      </c>
      <c r="AJ67">
        <v>0</v>
      </c>
      <c r="AK67">
        <v>280</v>
      </c>
      <c r="AL67">
        <v>0</v>
      </c>
      <c r="AM67">
        <v>0</v>
      </c>
      <c r="AN67">
        <v>0</v>
      </c>
      <c r="AO67">
        <v>0</v>
      </c>
      <c r="AP67">
        <v>0</v>
      </c>
      <c r="AQ67">
        <v>0</v>
      </c>
      <c r="AR67">
        <v>0</v>
      </c>
      <c r="AS67">
        <v>0</v>
      </c>
      <c r="AT67">
        <v>0</v>
      </c>
      <c r="AU67">
        <v>0</v>
      </c>
      <c r="AV67">
        <v>0</v>
      </c>
      <c r="AW67">
        <v>0</v>
      </c>
      <c r="AX67">
        <v>0</v>
      </c>
      <c r="AY67">
        <v>0</v>
      </c>
      <c r="AZ67">
        <v>0</v>
      </c>
      <c r="BA67">
        <v>176</v>
      </c>
      <c r="BB67">
        <v>0</v>
      </c>
      <c r="BC67">
        <v>280</v>
      </c>
      <c r="BD67">
        <v>0</v>
      </c>
      <c r="BE67">
        <v>0</v>
      </c>
      <c r="BF67">
        <v>0</v>
      </c>
      <c r="BG67">
        <v>0</v>
      </c>
      <c r="BH67">
        <v>0</v>
      </c>
      <c r="BI67">
        <v>16</v>
      </c>
      <c r="BJ67">
        <v>0</v>
      </c>
      <c r="BK67">
        <v>0</v>
      </c>
      <c r="BL67">
        <v>0</v>
      </c>
      <c r="BM67">
        <v>344</v>
      </c>
      <c r="BN67">
        <v>0</v>
      </c>
      <c r="BO67">
        <v>0</v>
      </c>
      <c r="BP67">
        <v>0</v>
      </c>
      <c r="BQ67">
        <v>0</v>
      </c>
      <c r="BR67">
        <v>0</v>
      </c>
      <c r="BS67">
        <v>0</v>
      </c>
      <c r="BT67">
        <v>0</v>
      </c>
      <c r="BU67">
        <v>0</v>
      </c>
      <c r="BV67">
        <v>0</v>
      </c>
      <c r="BW67">
        <v>0</v>
      </c>
      <c r="BX67">
        <v>0</v>
      </c>
      <c r="BY67">
        <v>0</v>
      </c>
      <c r="BZ67">
        <v>0</v>
      </c>
      <c r="CA67">
        <v>412</v>
      </c>
      <c r="CB67">
        <v>0</v>
      </c>
      <c r="CC67">
        <v>16</v>
      </c>
      <c r="CD67">
        <v>0</v>
      </c>
      <c r="CE67">
        <v>590</v>
      </c>
      <c r="CF67">
        <v>0</v>
      </c>
      <c r="CG67" s="439"/>
      <c r="CH67" s="303">
        <v>27.5</v>
      </c>
      <c r="CI67" s="393">
        <v>23.17</v>
      </c>
      <c r="CJ67" s="303">
        <v>40</v>
      </c>
      <c r="CK67" s="393">
        <v>40</v>
      </c>
      <c r="CL67" s="303">
        <v>0</v>
      </c>
      <c r="CM67" s="393">
        <v>0</v>
      </c>
      <c r="CN67" s="303"/>
      <c r="CO67" s="303"/>
      <c r="CP67" s="393" t="s">
        <v>744</v>
      </c>
      <c r="CQ67" s="303" t="s">
        <v>389</v>
      </c>
      <c r="CR67" s="393" t="s">
        <v>389</v>
      </c>
      <c r="CS67" s="393" t="s">
        <v>744</v>
      </c>
      <c r="CT67" s="303" t="s">
        <v>389</v>
      </c>
      <c r="CU67" s="393" t="s">
        <v>389</v>
      </c>
      <c r="CV67" s="303" t="s">
        <v>744</v>
      </c>
      <c r="CW67" s="303" t="s">
        <v>744</v>
      </c>
      <c r="CX67" s="303" t="s">
        <v>744</v>
      </c>
      <c r="CY67" s="303" t="s">
        <v>744</v>
      </c>
      <c r="CZ67" s="303" t="s">
        <v>744</v>
      </c>
      <c r="DA67" s="303" t="s">
        <v>744</v>
      </c>
      <c r="DB67" s="303" t="s">
        <v>744</v>
      </c>
      <c r="DC67" s="303" t="s">
        <v>744</v>
      </c>
      <c r="DD67" s="303" t="s">
        <v>744</v>
      </c>
      <c r="DE67" s="303" t="s">
        <v>744</v>
      </c>
      <c r="DF67" s="303" t="s">
        <v>744</v>
      </c>
      <c r="DG67" s="393" t="s">
        <v>744</v>
      </c>
      <c r="DH67" s="303" t="s">
        <v>744</v>
      </c>
      <c r="DI67" s="303" t="s">
        <v>744</v>
      </c>
      <c r="DJ67" s="393" t="s">
        <v>744</v>
      </c>
      <c r="DK67" s="303" t="s">
        <v>744</v>
      </c>
      <c r="DL67" s="303" t="s">
        <v>744</v>
      </c>
      <c r="DM67" s="303" t="s">
        <v>744</v>
      </c>
      <c r="DN67" s="303" t="s">
        <v>744</v>
      </c>
      <c r="DO67" s="303" t="s">
        <v>744</v>
      </c>
      <c r="DP67" s="303" t="s">
        <v>744</v>
      </c>
      <c r="DQ67" s="303" t="s">
        <v>744</v>
      </c>
      <c r="DR67" s="303" t="s">
        <v>744</v>
      </c>
      <c r="DS67" s="303" t="s">
        <v>744</v>
      </c>
      <c r="DT67" s="303" t="s">
        <v>744</v>
      </c>
      <c r="DU67" s="303" t="s">
        <v>744</v>
      </c>
      <c r="DV67" s="393" t="s">
        <v>744</v>
      </c>
      <c r="DW67" s="303" t="s">
        <v>744</v>
      </c>
      <c r="DX67" s="303" t="s">
        <v>744</v>
      </c>
      <c r="DY67" s="393" t="s">
        <v>744</v>
      </c>
      <c r="DZ67" s="303" t="s">
        <v>744</v>
      </c>
      <c r="EA67" s="303" t="s">
        <v>744</v>
      </c>
      <c r="EB67" s="303" t="s">
        <v>744</v>
      </c>
      <c r="EC67" s="303" t="s">
        <v>744</v>
      </c>
      <c r="ED67" s="303" t="s">
        <v>744</v>
      </c>
      <c r="EE67" s="303" t="s">
        <v>744</v>
      </c>
      <c r="EF67" s="303" t="s">
        <v>744</v>
      </c>
      <c r="EG67" s="303" t="s">
        <v>744</v>
      </c>
      <c r="EH67" s="303" t="s">
        <v>744</v>
      </c>
      <c r="EI67" s="303" t="s">
        <v>744</v>
      </c>
      <c r="EJ67" s="303" t="s">
        <v>744</v>
      </c>
      <c r="EK67" s="393" t="s">
        <v>744</v>
      </c>
      <c r="EL67" s="303" t="s">
        <v>744</v>
      </c>
      <c r="EM67" s="303" t="s">
        <v>744</v>
      </c>
      <c r="EN67" s="393" t="s">
        <v>744</v>
      </c>
      <c r="EO67" s="303">
        <v>2</v>
      </c>
      <c r="EP67" s="303">
        <v>3560</v>
      </c>
      <c r="EQ67" s="303">
        <v>0</v>
      </c>
      <c r="ER67" s="303">
        <v>40</v>
      </c>
      <c r="ES67" s="303">
        <v>0</v>
      </c>
      <c r="ET67" s="303">
        <v>0</v>
      </c>
      <c r="EU67" s="303">
        <v>176</v>
      </c>
      <c r="EV67" s="303">
        <v>0</v>
      </c>
      <c r="EW67" s="303">
        <v>344</v>
      </c>
      <c r="EX67" s="303">
        <v>0</v>
      </c>
      <c r="EY67" s="303">
        <v>3000</v>
      </c>
      <c r="EZ67" s="303">
        <v>16</v>
      </c>
      <c r="FA67" s="393">
        <v>0</v>
      </c>
      <c r="FB67" s="303">
        <v>1780</v>
      </c>
      <c r="FC67" s="303">
        <v>1500</v>
      </c>
      <c r="FD67" s="303">
        <v>8</v>
      </c>
      <c r="FE67" s="393">
        <v>0.15730337078651691</v>
      </c>
      <c r="FF67" s="303" t="s">
        <v>744</v>
      </c>
      <c r="FG67" s="303" t="s">
        <v>744</v>
      </c>
      <c r="FH67" s="303" t="s">
        <v>744</v>
      </c>
      <c r="FI67" s="303" t="s">
        <v>744</v>
      </c>
      <c r="FJ67" s="303" t="s">
        <v>744</v>
      </c>
      <c r="FK67" s="303" t="s">
        <v>744</v>
      </c>
      <c r="FL67" s="303" t="s">
        <v>744</v>
      </c>
      <c r="FM67" s="303" t="s">
        <v>744</v>
      </c>
      <c r="FN67" s="303" t="s">
        <v>744</v>
      </c>
      <c r="FO67" s="303" t="s">
        <v>744</v>
      </c>
      <c r="FP67" s="303" t="s">
        <v>744</v>
      </c>
      <c r="FQ67" s="303" t="s">
        <v>744</v>
      </c>
      <c r="FR67" s="393" t="s">
        <v>744</v>
      </c>
      <c r="FS67" s="303" t="s">
        <v>744</v>
      </c>
      <c r="FT67" s="303" t="s">
        <v>744</v>
      </c>
      <c r="FU67" s="303" t="s">
        <v>744</v>
      </c>
      <c r="FV67" s="393" t="s">
        <v>744</v>
      </c>
      <c r="FW67" s="303">
        <v>2</v>
      </c>
      <c r="FX67" s="303">
        <v>3560</v>
      </c>
      <c r="FY67" s="303">
        <v>0</v>
      </c>
      <c r="FZ67" s="303">
        <v>40</v>
      </c>
      <c r="GA67" s="303">
        <v>0</v>
      </c>
      <c r="GB67" s="303">
        <v>0</v>
      </c>
      <c r="GC67" s="303">
        <v>176</v>
      </c>
      <c r="GD67" s="303">
        <v>0</v>
      </c>
      <c r="GE67" s="303">
        <v>344</v>
      </c>
      <c r="GF67" s="303">
        <v>0</v>
      </c>
      <c r="GG67" s="303">
        <v>3000</v>
      </c>
      <c r="GH67" s="303">
        <v>16</v>
      </c>
      <c r="GI67" s="393">
        <v>0</v>
      </c>
      <c r="GJ67" s="303">
        <v>1780</v>
      </c>
      <c r="GK67" s="303">
        <v>1500</v>
      </c>
      <c r="GL67" s="303">
        <v>8</v>
      </c>
      <c r="GM67" s="393">
        <v>0.15730337078651691</v>
      </c>
      <c r="GN67" s="303">
        <v>6</v>
      </c>
      <c r="GO67" s="303">
        <v>10475.839999999998</v>
      </c>
      <c r="GP67" s="303">
        <v>88</v>
      </c>
      <c r="GQ67" s="303">
        <v>280</v>
      </c>
      <c r="GR67" s="303">
        <v>0</v>
      </c>
      <c r="GS67" s="303">
        <v>0</v>
      </c>
      <c r="GT67" s="303">
        <v>280</v>
      </c>
      <c r="GU67" s="303">
        <v>16</v>
      </c>
      <c r="GV67" s="303">
        <v>0</v>
      </c>
      <c r="GW67" s="303">
        <v>0</v>
      </c>
      <c r="GX67" s="303">
        <v>9811.8399999999983</v>
      </c>
      <c r="GY67" s="303">
        <v>590</v>
      </c>
      <c r="GZ67" s="393">
        <v>412</v>
      </c>
      <c r="HA67" s="303">
        <v>1745.9733333333331</v>
      </c>
      <c r="HB67" s="303">
        <v>1635.3066666666664</v>
      </c>
      <c r="HC67" s="303">
        <v>98.333333333333329</v>
      </c>
      <c r="HD67" s="393">
        <v>6.3383938662675332E-2</v>
      </c>
      <c r="HE67" s="303" t="s">
        <v>744</v>
      </c>
      <c r="HF67" s="303" t="s">
        <v>744</v>
      </c>
      <c r="HG67" s="303" t="s">
        <v>744</v>
      </c>
      <c r="HH67" s="303" t="s">
        <v>744</v>
      </c>
      <c r="HI67" s="303" t="s">
        <v>744</v>
      </c>
      <c r="HJ67" s="303" t="s">
        <v>744</v>
      </c>
      <c r="HK67" s="303" t="s">
        <v>744</v>
      </c>
      <c r="HL67" s="303" t="s">
        <v>744</v>
      </c>
      <c r="HM67" s="303" t="s">
        <v>744</v>
      </c>
      <c r="HN67" s="303" t="s">
        <v>744</v>
      </c>
      <c r="HO67" s="303" t="s">
        <v>744</v>
      </c>
      <c r="HP67" s="303" t="s">
        <v>744</v>
      </c>
      <c r="HQ67" s="393" t="s">
        <v>744</v>
      </c>
      <c r="HR67" s="303" t="s">
        <v>744</v>
      </c>
      <c r="HS67" s="303" t="s">
        <v>744</v>
      </c>
      <c r="HT67" s="303" t="s">
        <v>744</v>
      </c>
      <c r="HU67" s="393" t="s">
        <v>744</v>
      </c>
      <c r="HV67" s="303">
        <v>6</v>
      </c>
      <c r="HW67" s="303">
        <v>10475.839999999998</v>
      </c>
      <c r="HX67" s="303">
        <v>88</v>
      </c>
      <c r="HY67" s="303">
        <v>280</v>
      </c>
      <c r="HZ67" s="303">
        <v>0</v>
      </c>
      <c r="IA67" s="303">
        <v>0</v>
      </c>
      <c r="IB67" s="303">
        <v>280</v>
      </c>
      <c r="IC67" s="303">
        <v>16</v>
      </c>
      <c r="ID67" s="303">
        <v>0</v>
      </c>
      <c r="IE67" s="303">
        <v>0</v>
      </c>
      <c r="IF67" s="303">
        <v>9811.8399999999983</v>
      </c>
      <c r="IG67" s="303">
        <v>590</v>
      </c>
      <c r="IH67" s="393">
        <v>412</v>
      </c>
      <c r="II67" s="303">
        <v>1745.9733333333331</v>
      </c>
      <c r="IJ67" s="303">
        <v>1635.3066666666664</v>
      </c>
      <c r="IK67" s="303">
        <v>98.333333333333329</v>
      </c>
      <c r="IL67" s="393">
        <v>6.3383938662675332E-2</v>
      </c>
      <c r="IM67" s="303"/>
      <c r="IN67" s="303">
        <v>1754.4799999999998</v>
      </c>
      <c r="IO67" s="303">
        <v>1601.4799999999998</v>
      </c>
      <c r="IP67" s="393">
        <v>8.7205325794537436E-2</v>
      </c>
      <c r="IQ67" s="303" t="s">
        <v>744</v>
      </c>
      <c r="IR67" s="303" t="s">
        <v>744</v>
      </c>
      <c r="IS67" s="393" t="s">
        <v>744</v>
      </c>
      <c r="IT67" s="303">
        <v>1754.4799999999998</v>
      </c>
      <c r="IU67" s="303">
        <v>1601.4799999999998</v>
      </c>
      <c r="IV67" s="393">
        <v>8.7205325794537436E-2</v>
      </c>
      <c r="IW67" s="735"/>
      <c r="IX67" s="303"/>
      <c r="IY67" s="396" t="s">
        <v>448</v>
      </c>
      <c r="IZ67" s="396" t="s">
        <v>449</v>
      </c>
      <c r="JA67" s="396" t="s">
        <v>343</v>
      </c>
      <c r="JB67" s="396">
        <v>8</v>
      </c>
      <c r="JC67" s="396" t="s">
        <v>11</v>
      </c>
      <c r="JD67" s="396" t="s">
        <v>232</v>
      </c>
      <c r="JE67" s="396" t="s">
        <v>9</v>
      </c>
      <c r="JF67" s="396" t="s">
        <v>232</v>
      </c>
      <c r="JG67" s="396" t="s">
        <v>358</v>
      </c>
    </row>
    <row r="68" spans="1:267" customFormat="1">
      <c r="A68">
        <v>77</v>
      </c>
      <c r="B68">
        <v>1</v>
      </c>
      <c r="F68">
        <v>700</v>
      </c>
      <c r="G68">
        <v>41</v>
      </c>
      <c r="H68">
        <v>1</v>
      </c>
      <c r="I68">
        <v>0</v>
      </c>
      <c r="J68">
        <v>1</v>
      </c>
      <c r="K68">
        <v>0</v>
      </c>
      <c r="L68" t="s">
        <v>448</v>
      </c>
      <c r="M68">
        <v>0</v>
      </c>
      <c r="N68">
        <v>31</v>
      </c>
      <c r="O68">
        <v>50</v>
      </c>
      <c r="P68">
        <v>40</v>
      </c>
      <c r="Q68">
        <v>40</v>
      </c>
      <c r="R68">
        <v>0</v>
      </c>
      <c r="S68">
        <v>0</v>
      </c>
      <c r="T68" t="s">
        <v>745</v>
      </c>
      <c r="U68">
        <v>0</v>
      </c>
      <c r="V68">
        <v>0</v>
      </c>
      <c r="W68">
        <v>4.5</v>
      </c>
      <c r="X68">
        <v>1</v>
      </c>
      <c r="Y68">
        <v>13</v>
      </c>
      <c r="Z68">
        <v>0</v>
      </c>
      <c r="AA68">
        <v>0</v>
      </c>
      <c r="AB68">
        <v>0</v>
      </c>
      <c r="AC68">
        <v>0</v>
      </c>
      <c r="AD68">
        <v>0</v>
      </c>
      <c r="AE68">
        <v>0</v>
      </c>
      <c r="AF68">
        <v>0</v>
      </c>
      <c r="AG68">
        <v>0</v>
      </c>
      <c r="AH68">
        <v>0</v>
      </c>
      <c r="AI68">
        <v>664</v>
      </c>
      <c r="AJ68">
        <v>0</v>
      </c>
      <c r="AK68">
        <v>696</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162</v>
      </c>
      <c r="CD68">
        <v>0</v>
      </c>
      <c r="CE68">
        <v>1345</v>
      </c>
      <c r="CF68">
        <v>0</v>
      </c>
      <c r="CG68" s="439"/>
      <c r="CH68" s="303">
        <v>31</v>
      </c>
      <c r="CI68" s="393">
        <v>50</v>
      </c>
      <c r="CJ68" s="303">
        <v>40</v>
      </c>
      <c r="CK68" s="393">
        <v>40</v>
      </c>
      <c r="CL68" s="303">
        <v>0</v>
      </c>
      <c r="CM68" s="393">
        <v>0</v>
      </c>
      <c r="CN68" s="303"/>
      <c r="CO68" s="303"/>
      <c r="CP68" s="393" t="s">
        <v>744</v>
      </c>
      <c r="CQ68" s="303" t="s">
        <v>744</v>
      </c>
      <c r="CR68" s="393" t="s">
        <v>389</v>
      </c>
      <c r="CS68" s="393" t="s">
        <v>744</v>
      </c>
      <c r="CT68" s="303" t="s">
        <v>744</v>
      </c>
      <c r="CU68" s="393" t="s">
        <v>389</v>
      </c>
      <c r="CV68" s="303" t="s">
        <v>744</v>
      </c>
      <c r="CW68" s="303" t="s">
        <v>744</v>
      </c>
      <c r="CX68" s="303" t="s">
        <v>744</v>
      </c>
      <c r="CY68" s="303" t="s">
        <v>744</v>
      </c>
      <c r="CZ68" s="303" t="s">
        <v>744</v>
      </c>
      <c r="DA68" s="303" t="s">
        <v>744</v>
      </c>
      <c r="DB68" s="303" t="s">
        <v>744</v>
      </c>
      <c r="DC68" s="303" t="s">
        <v>744</v>
      </c>
      <c r="DD68" s="303" t="s">
        <v>744</v>
      </c>
      <c r="DE68" s="303" t="s">
        <v>744</v>
      </c>
      <c r="DF68" s="303" t="s">
        <v>744</v>
      </c>
      <c r="DG68" s="393" t="s">
        <v>744</v>
      </c>
      <c r="DH68" s="303" t="s">
        <v>744</v>
      </c>
      <c r="DI68" s="303" t="s">
        <v>744</v>
      </c>
      <c r="DJ68" s="393" t="s">
        <v>744</v>
      </c>
      <c r="DK68" s="303" t="s">
        <v>744</v>
      </c>
      <c r="DL68" s="303" t="s">
        <v>744</v>
      </c>
      <c r="DM68" s="303" t="s">
        <v>744</v>
      </c>
      <c r="DN68" s="303" t="s">
        <v>744</v>
      </c>
      <c r="DO68" s="303" t="s">
        <v>744</v>
      </c>
      <c r="DP68" s="303" t="s">
        <v>744</v>
      </c>
      <c r="DQ68" s="303" t="s">
        <v>744</v>
      </c>
      <c r="DR68" s="303" t="s">
        <v>744</v>
      </c>
      <c r="DS68" s="303" t="s">
        <v>744</v>
      </c>
      <c r="DT68" s="303" t="s">
        <v>744</v>
      </c>
      <c r="DU68" s="303" t="s">
        <v>744</v>
      </c>
      <c r="DV68" s="393" t="s">
        <v>744</v>
      </c>
      <c r="DW68" s="303" t="s">
        <v>744</v>
      </c>
      <c r="DX68" s="303" t="s">
        <v>744</v>
      </c>
      <c r="DY68" s="393" t="s">
        <v>744</v>
      </c>
      <c r="DZ68" s="303" t="s">
        <v>744</v>
      </c>
      <c r="EA68" s="303" t="s">
        <v>744</v>
      </c>
      <c r="EB68" s="303" t="s">
        <v>744</v>
      </c>
      <c r="EC68" s="303" t="s">
        <v>744</v>
      </c>
      <c r="ED68" s="303" t="s">
        <v>744</v>
      </c>
      <c r="EE68" s="303" t="s">
        <v>744</v>
      </c>
      <c r="EF68" s="303" t="s">
        <v>744</v>
      </c>
      <c r="EG68" s="303" t="s">
        <v>744</v>
      </c>
      <c r="EH68" s="303" t="s">
        <v>744</v>
      </c>
      <c r="EI68" s="303" t="s">
        <v>744</v>
      </c>
      <c r="EJ68" s="303" t="s">
        <v>744</v>
      </c>
      <c r="EK68" s="393" t="s">
        <v>744</v>
      </c>
      <c r="EL68" s="303" t="s">
        <v>744</v>
      </c>
      <c r="EM68" s="303" t="s">
        <v>744</v>
      </c>
      <c r="EN68" s="393" t="s">
        <v>744</v>
      </c>
      <c r="EO68" s="303">
        <v>4.5</v>
      </c>
      <c r="EP68" s="303">
        <v>7884</v>
      </c>
      <c r="EQ68" s="303">
        <v>0</v>
      </c>
      <c r="ER68" s="303">
        <v>664</v>
      </c>
      <c r="ES68" s="303">
        <v>0</v>
      </c>
      <c r="ET68" s="303">
        <v>0</v>
      </c>
      <c r="EU68" s="303">
        <v>0</v>
      </c>
      <c r="EV68" s="303">
        <v>0</v>
      </c>
      <c r="EW68" s="303">
        <v>0</v>
      </c>
      <c r="EX68" s="303">
        <v>0</v>
      </c>
      <c r="EY68" s="303">
        <v>7220</v>
      </c>
      <c r="EZ68" s="303">
        <v>162</v>
      </c>
      <c r="FA68" s="393">
        <v>0</v>
      </c>
      <c r="FB68" s="303">
        <v>1752</v>
      </c>
      <c r="FC68" s="303">
        <v>1604.4444444444443</v>
      </c>
      <c r="FD68" s="303">
        <v>36</v>
      </c>
      <c r="FE68" s="393">
        <v>8.4221207508878848E-2</v>
      </c>
      <c r="FF68" s="303">
        <v>1</v>
      </c>
      <c r="FG68" s="303">
        <v>1752</v>
      </c>
      <c r="FH68" s="303">
        <v>0</v>
      </c>
      <c r="FI68" s="303">
        <v>0</v>
      </c>
      <c r="FJ68" s="303">
        <v>0</v>
      </c>
      <c r="FK68" s="303">
        <v>0</v>
      </c>
      <c r="FL68" s="303">
        <v>0</v>
      </c>
      <c r="FM68" s="303">
        <v>0</v>
      </c>
      <c r="FN68" s="303">
        <v>0</v>
      </c>
      <c r="FO68" s="303">
        <v>0</v>
      </c>
      <c r="FP68" s="303">
        <v>1752</v>
      </c>
      <c r="FQ68" s="303">
        <v>0</v>
      </c>
      <c r="FR68" s="393">
        <v>0</v>
      </c>
      <c r="FS68" s="303">
        <v>1752</v>
      </c>
      <c r="FT68" s="303">
        <v>1752</v>
      </c>
      <c r="FU68" s="303">
        <v>0</v>
      </c>
      <c r="FV68" s="393">
        <v>0</v>
      </c>
      <c r="FW68" s="303">
        <v>5.5</v>
      </c>
      <c r="FX68" s="303">
        <v>9636</v>
      </c>
      <c r="FY68" s="303">
        <v>0</v>
      </c>
      <c r="FZ68" s="303">
        <v>664</v>
      </c>
      <c r="GA68" s="303">
        <v>0</v>
      </c>
      <c r="GB68" s="303">
        <v>0</v>
      </c>
      <c r="GC68" s="303">
        <v>0</v>
      </c>
      <c r="GD68" s="303">
        <v>0</v>
      </c>
      <c r="GE68" s="303">
        <v>0</v>
      </c>
      <c r="GF68" s="303">
        <v>0</v>
      </c>
      <c r="GG68" s="303">
        <v>8972</v>
      </c>
      <c r="GH68" s="303">
        <v>162</v>
      </c>
      <c r="GI68" s="393">
        <v>0</v>
      </c>
      <c r="GJ68" s="303">
        <v>1752</v>
      </c>
      <c r="GK68" s="303">
        <v>1631.2727272727273</v>
      </c>
      <c r="GL68" s="303">
        <v>29.454545454545453</v>
      </c>
      <c r="GM68" s="393">
        <v>6.8908260689082623E-2</v>
      </c>
      <c r="GN68" s="303">
        <v>13</v>
      </c>
      <c r="GO68" s="303">
        <v>20800</v>
      </c>
      <c r="GP68" s="303">
        <v>0</v>
      </c>
      <c r="GQ68" s="303">
        <v>696</v>
      </c>
      <c r="GR68" s="303">
        <v>0</v>
      </c>
      <c r="GS68" s="303">
        <v>0</v>
      </c>
      <c r="GT68" s="303">
        <v>0</v>
      </c>
      <c r="GU68" s="303">
        <v>0</v>
      </c>
      <c r="GV68" s="303">
        <v>0</v>
      </c>
      <c r="GW68" s="303">
        <v>0</v>
      </c>
      <c r="GX68" s="303">
        <v>20104</v>
      </c>
      <c r="GY68" s="303">
        <v>1345</v>
      </c>
      <c r="GZ68" s="393">
        <v>0</v>
      </c>
      <c r="HA68" s="303">
        <v>1600</v>
      </c>
      <c r="HB68" s="303">
        <v>1546.4615384615386</v>
      </c>
      <c r="HC68" s="303">
        <v>103.46153846153847</v>
      </c>
      <c r="HD68" s="393">
        <v>3.3461538461538431E-2</v>
      </c>
      <c r="HE68" s="303" t="s">
        <v>744</v>
      </c>
      <c r="HF68" s="303" t="s">
        <v>744</v>
      </c>
      <c r="HG68" s="303" t="s">
        <v>744</v>
      </c>
      <c r="HH68" s="303" t="s">
        <v>744</v>
      </c>
      <c r="HI68" s="303" t="s">
        <v>744</v>
      </c>
      <c r="HJ68" s="303" t="s">
        <v>744</v>
      </c>
      <c r="HK68" s="303" t="s">
        <v>744</v>
      </c>
      <c r="HL68" s="303" t="s">
        <v>744</v>
      </c>
      <c r="HM68" s="303" t="s">
        <v>744</v>
      </c>
      <c r="HN68" s="303" t="s">
        <v>744</v>
      </c>
      <c r="HO68" s="303" t="s">
        <v>744</v>
      </c>
      <c r="HP68" s="303" t="s">
        <v>744</v>
      </c>
      <c r="HQ68" s="393" t="s">
        <v>744</v>
      </c>
      <c r="HR68" s="303" t="s">
        <v>744</v>
      </c>
      <c r="HS68" s="303" t="s">
        <v>744</v>
      </c>
      <c r="HT68" s="303" t="s">
        <v>744</v>
      </c>
      <c r="HU68" s="393" t="s">
        <v>744</v>
      </c>
      <c r="HV68" s="303">
        <v>13</v>
      </c>
      <c r="HW68" s="303">
        <v>20800</v>
      </c>
      <c r="HX68" s="303">
        <v>0</v>
      </c>
      <c r="HY68" s="303">
        <v>696</v>
      </c>
      <c r="HZ68" s="303">
        <v>0</v>
      </c>
      <c r="IA68" s="303">
        <v>0</v>
      </c>
      <c r="IB68" s="303">
        <v>0</v>
      </c>
      <c r="IC68" s="303">
        <v>0</v>
      </c>
      <c r="ID68" s="303">
        <v>0</v>
      </c>
      <c r="IE68" s="303">
        <v>0</v>
      </c>
      <c r="IF68" s="303">
        <v>20104</v>
      </c>
      <c r="IG68" s="303">
        <v>1345</v>
      </c>
      <c r="IH68" s="393">
        <v>0</v>
      </c>
      <c r="II68" s="303">
        <v>1600</v>
      </c>
      <c r="IJ68" s="303">
        <v>1546.4615384615386</v>
      </c>
      <c r="IK68" s="303">
        <v>103.46153846153847</v>
      </c>
      <c r="IL68" s="393">
        <v>3.3461538461538431E-2</v>
      </c>
      <c r="IM68" s="303"/>
      <c r="IN68" s="303">
        <v>1639.0857142857142</v>
      </c>
      <c r="IO68" s="303">
        <v>1561.3714285714286</v>
      </c>
      <c r="IP68" s="393">
        <v>4.7413192023427642E-2</v>
      </c>
      <c r="IQ68" s="303">
        <v>1752</v>
      </c>
      <c r="IR68" s="303">
        <v>1752</v>
      </c>
      <c r="IS68" s="393">
        <v>0</v>
      </c>
      <c r="IT68" s="303">
        <v>1645.1891891891892</v>
      </c>
      <c r="IU68" s="303">
        <v>1571.6756756756756</v>
      </c>
      <c r="IV68" s="393">
        <v>4.4683926928637208E-2</v>
      </c>
      <c r="IW68" s="735"/>
      <c r="IX68" s="303"/>
      <c r="IY68" s="396" t="s">
        <v>448</v>
      </c>
      <c r="IZ68" s="396" t="s">
        <v>449</v>
      </c>
      <c r="JA68" s="396" t="s">
        <v>343</v>
      </c>
      <c r="JB68" s="396">
        <v>22</v>
      </c>
      <c r="JC68" s="396" t="s">
        <v>12</v>
      </c>
      <c r="JD68" s="396" t="s">
        <v>232</v>
      </c>
      <c r="JE68" s="396" t="s">
        <v>9</v>
      </c>
      <c r="JF68" s="396" t="s">
        <v>232</v>
      </c>
      <c r="JG68" s="396" t="s">
        <v>358</v>
      </c>
    </row>
    <row r="69" spans="1:267" customFormat="1">
      <c r="A69">
        <v>79</v>
      </c>
      <c r="B69">
        <v>1</v>
      </c>
      <c r="F69">
        <v>700</v>
      </c>
      <c r="G69">
        <v>41</v>
      </c>
      <c r="H69">
        <v>1</v>
      </c>
      <c r="I69">
        <v>0</v>
      </c>
      <c r="J69">
        <v>1</v>
      </c>
      <c r="K69">
        <v>0</v>
      </c>
      <c r="L69" t="s">
        <v>448</v>
      </c>
      <c r="M69">
        <v>0</v>
      </c>
      <c r="N69">
        <v>33.708750000000002</v>
      </c>
      <c r="O69">
        <v>33.708750000000002</v>
      </c>
      <c r="P69">
        <v>40</v>
      </c>
      <c r="Q69">
        <v>40</v>
      </c>
      <c r="R69">
        <v>0</v>
      </c>
      <c r="S69">
        <v>0</v>
      </c>
      <c r="T69" t="s">
        <v>745</v>
      </c>
      <c r="U69">
        <v>0</v>
      </c>
      <c r="V69">
        <v>0</v>
      </c>
      <c r="W69">
        <v>8.5</v>
      </c>
      <c r="X69">
        <v>0.5</v>
      </c>
      <c r="Y69">
        <v>16.5</v>
      </c>
      <c r="Z69">
        <v>0</v>
      </c>
      <c r="AA69">
        <v>0</v>
      </c>
      <c r="AB69">
        <v>0</v>
      </c>
      <c r="AC69">
        <v>0</v>
      </c>
      <c r="AD69">
        <v>0</v>
      </c>
      <c r="AE69">
        <v>0</v>
      </c>
      <c r="AF69">
        <v>0</v>
      </c>
      <c r="AG69">
        <v>0</v>
      </c>
      <c r="AH69">
        <v>0</v>
      </c>
      <c r="AI69">
        <v>23</v>
      </c>
      <c r="AJ69">
        <v>0</v>
      </c>
      <c r="AK69">
        <v>54</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29</v>
      </c>
      <c r="BJ69">
        <v>0</v>
      </c>
      <c r="BK69">
        <v>0</v>
      </c>
      <c r="BL69">
        <v>0</v>
      </c>
      <c r="BM69">
        <v>261</v>
      </c>
      <c r="BN69">
        <v>0</v>
      </c>
      <c r="BO69">
        <v>0</v>
      </c>
      <c r="BP69">
        <v>0</v>
      </c>
      <c r="BQ69">
        <v>0</v>
      </c>
      <c r="BR69">
        <v>0</v>
      </c>
      <c r="BS69">
        <v>0</v>
      </c>
      <c r="BT69">
        <v>0</v>
      </c>
      <c r="BU69">
        <v>0</v>
      </c>
      <c r="BV69">
        <v>0</v>
      </c>
      <c r="BW69">
        <v>0</v>
      </c>
      <c r="BX69">
        <v>0</v>
      </c>
      <c r="BY69">
        <v>0</v>
      </c>
      <c r="BZ69">
        <v>0</v>
      </c>
      <c r="CA69">
        <v>51</v>
      </c>
      <c r="CB69">
        <v>0</v>
      </c>
      <c r="CC69">
        <v>0</v>
      </c>
      <c r="CD69">
        <v>0</v>
      </c>
      <c r="CE69">
        <v>3435</v>
      </c>
      <c r="CF69">
        <v>0</v>
      </c>
      <c r="CG69" s="439"/>
      <c r="CH69" s="303">
        <v>33.708750000000002</v>
      </c>
      <c r="CI69" s="393">
        <v>33.708750000000002</v>
      </c>
      <c r="CJ69" s="303">
        <v>40</v>
      </c>
      <c r="CK69" s="393">
        <v>40</v>
      </c>
      <c r="CL69" s="303">
        <v>0</v>
      </c>
      <c r="CM69" s="393">
        <v>0</v>
      </c>
      <c r="CN69" s="303"/>
      <c r="CO69" s="303"/>
      <c r="CP69" s="393" t="s">
        <v>744</v>
      </c>
      <c r="CQ69" s="303" t="s">
        <v>389</v>
      </c>
      <c r="CR69" s="393" t="s">
        <v>389</v>
      </c>
      <c r="CS69" s="393" t="s">
        <v>744</v>
      </c>
      <c r="CT69" s="303" t="s">
        <v>389</v>
      </c>
      <c r="CU69" s="393" t="s">
        <v>389</v>
      </c>
      <c r="CV69" s="303" t="s">
        <v>744</v>
      </c>
      <c r="CW69" s="303" t="s">
        <v>744</v>
      </c>
      <c r="CX69" s="303" t="s">
        <v>744</v>
      </c>
      <c r="CY69" s="303" t="s">
        <v>744</v>
      </c>
      <c r="CZ69" s="303" t="s">
        <v>744</v>
      </c>
      <c r="DA69" s="303" t="s">
        <v>744</v>
      </c>
      <c r="DB69" s="303" t="s">
        <v>744</v>
      </c>
      <c r="DC69" s="303" t="s">
        <v>744</v>
      </c>
      <c r="DD69" s="303" t="s">
        <v>744</v>
      </c>
      <c r="DE69" s="303" t="s">
        <v>744</v>
      </c>
      <c r="DF69" s="303" t="s">
        <v>744</v>
      </c>
      <c r="DG69" s="393" t="s">
        <v>744</v>
      </c>
      <c r="DH69" s="303" t="s">
        <v>744</v>
      </c>
      <c r="DI69" s="303" t="s">
        <v>744</v>
      </c>
      <c r="DJ69" s="393" t="s">
        <v>744</v>
      </c>
      <c r="DK69" s="303" t="s">
        <v>744</v>
      </c>
      <c r="DL69" s="303" t="s">
        <v>744</v>
      </c>
      <c r="DM69" s="303" t="s">
        <v>744</v>
      </c>
      <c r="DN69" s="303" t="s">
        <v>744</v>
      </c>
      <c r="DO69" s="303" t="s">
        <v>744</v>
      </c>
      <c r="DP69" s="303" t="s">
        <v>744</v>
      </c>
      <c r="DQ69" s="303" t="s">
        <v>744</v>
      </c>
      <c r="DR69" s="303" t="s">
        <v>744</v>
      </c>
      <c r="DS69" s="303" t="s">
        <v>744</v>
      </c>
      <c r="DT69" s="303" t="s">
        <v>744</v>
      </c>
      <c r="DU69" s="303" t="s">
        <v>744</v>
      </c>
      <c r="DV69" s="393" t="s">
        <v>744</v>
      </c>
      <c r="DW69" s="303" t="s">
        <v>744</v>
      </c>
      <c r="DX69" s="303" t="s">
        <v>744</v>
      </c>
      <c r="DY69" s="393" t="s">
        <v>744</v>
      </c>
      <c r="DZ69" s="303" t="s">
        <v>744</v>
      </c>
      <c r="EA69" s="303" t="s">
        <v>744</v>
      </c>
      <c r="EB69" s="303" t="s">
        <v>744</v>
      </c>
      <c r="EC69" s="303" t="s">
        <v>744</v>
      </c>
      <c r="ED69" s="303" t="s">
        <v>744</v>
      </c>
      <c r="EE69" s="303" t="s">
        <v>744</v>
      </c>
      <c r="EF69" s="303" t="s">
        <v>744</v>
      </c>
      <c r="EG69" s="303" t="s">
        <v>744</v>
      </c>
      <c r="EH69" s="303" t="s">
        <v>744</v>
      </c>
      <c r="EI69" s="303" t="s">
        <v>744</v>
      </c>
      <c r="EJ69" s="303" t="s">
        <v>744</v>
      </c>
      <c r="EK69" s="393" t="s">
        <v>744</v>
      </c>
      <c r="EL69" s="303" t="s">
        <v>744</v>
      </c>
      <c r="EM69" s="303" t="s">
        <v>744</v>
      </c>
      <c r="EN69" s="393" t="s">
        <v>744</v>
      </c>
      <c r="EO69" s="303">
        <v>8.5</v>
      </c>
      <c r="EP69" s="303">
        <v>14707.805</v>
      </c>
      <c r="EQ69" s="303">
        <v>0</v>
      </c>
      <c r="ER69" s="303">
        <v>23</v>
      </c>
      <c r="ES69" s="303">
        <v>0</v>
      </c>
      <c r="ET69" s="303">
        <v>0</v>
      </c>
      <c r="EU69" s="303">
        <v>0</v>
      </c>
      <c r="EV69" s="303">
        <v>0</v>
      </c>
      <c r="EW69" s="303">
        <v>261</v>
      </c>
      <c r="EX69" s="303">
        <v>0</v>
      </c>
      <c r="EY69" s="303">
        <v>14423.805</v>
      </c>
      <c r="EZ69" s="303">
        <v>0</v>
      </c>
      <c r="FA69" s="393">
        <v>0</v>
      </c>
      <c r="FB69" s="303">
        <v>1730.33</v>
      </c>
      <c r="FC69" s="303">
        <v>1696.9182352941175</v>
      </c>
      <c r="FD69" s="303">
        <v>0</v>
      </c>
      <c r="FE69" s="393">
        <v>1.9309475479175942E-2</v>
      </c>
      <c r="FF69" s="303">
        <v>0.5</v>
      </c>
      <c r="FG69" s="303">
        <v>865.16499999999996</v>
      </c>
      <c r="FH69" s="303">
        <v>0</v>
      </c>
      <c r="FI69" s="303">
        <v>0</v>
      </c>
      <c r="FJ69" s="303">
        <v>0</v>
      </c>
      <c r="FK69" s="303">
        <v>0</v>
      </c>
      <c r="FL69" s="303">
        <v>0</v>
      </c>
      <c r="FM69" s="303">
        <v>0</v>
      </c>
      <c r="FN69" s="303">
        <v>0</v>
      </c>
      <c r="FO69" s="303">
        <v>0</v>
      </c>
      <c r="FP69" s="303">
        <v>865.16499999999996</v>
      </c>
      <c r="FQ69" s="303">
        <v>0</v>
      </c>
      <c r="FR69" s="393">
        <v>0</v>
      </c>
      <c r="FS69" s="303">
        <v>1730.33</v>
      </c>
      <c r="FT69" s="303">
        <v>1730.33</v>
      </c>
      <c r="FU69" s="303">
        <v>0</v>
      </c>
      <c r="FV69" s="393">
        <v>0</v>
      </c>
      <c r="FW69" s="303">
        <v>9</v>
      </c>
      <c r="FX69" s="303">
        <v>15572.970000000001</v>
      </c>
      <c r="FY69" s="303">
        <v>0</v>
      </c>
      <c r="FZ69" s="303">
        <v>23</v>
      </c>
      <c r="GA69" s="303">
        <v>0</v>
      </c>
      <c r="GB69" s="303">
        <v>0</v>
      </c>
      <c r="GC69" s="303">
        <v>0</v>
      </c>
      <c r="GD69" s="303">
        <v>0</v>
      </c>
      <c r="GE69" s="303">
        <v>261</v>
      </c>
      <c r="GF69" s="303">
        <v>0</v>
      </c>
      <c r="GG69" s="303">
        <v>15288.970000000001</v>
      </c>
      <c r="GH69" s="303">
        <v>0</v>
      </c>
      <c r="GI69" s="393">
        <v>0</v>
      </c>
      <c r="GJ69" s="303">
        <v>1730.3300000000002</v>
      </c>
      <c r="GK69" s="303">
        <v>1698.7744444444445</v>
      </c>
      <c r="GL69" s="303">
        <v>0</v>
      </c>
      <c r="GM69" s="393">
        <v>1.8236726841443951E-2</v>
      </c>
      <c r="GN69" s="303">
        <v>16.5</v>
      </c>
      <c r="GO69" s="303">
        <v>28499.445</v>
      </c>
      <c r="GP69" s="303">
        <v>0</v>
      </c>
      <c r="GQ69" s="303">
        <v>54</v>
      </c>
      <c r="GR69" s="303">
        <v>0</v>
      </c>
      <c r="GS69" s="303">
        <v>0</v>
      </c>
      <c r="GT69" s="303">
        <v>0</v>
      </c>
      <c r="GU69" s="303">
        <v>29</v>
      </c>
      <c r="GV69" s="303">
        <v>0</v>
      </c>
      <c r="GW69" s="303">
        <v>0</v>
      </c>
      <c r="GX69" s="303">
        <v>28416.445</v>
      </c>
      <c r="GY69" s="303">
        <v>3435</v>
      </c>
      <c r="GZ69" s="393">
        <v>51</v>
      </c>
      <c r="HA69" s="303">
        <v>1727.2390909090909</v>
      </c>
      <c r="HB69" s="303">
        <v>1722.2087878787879</v>
      </c>
      <c r="HC69" s="303">
        <v>208.18181818181819</v>
      </c>
      <c r="HD69" s="393">
        <v>2.9123374156935222E-3</v>
      </c>
      <c r="HE69" s="303" t="s">
        <v>744</v>
      </c>
      <c r="HF69" s="303" t="s">
        <v>744</v>
      </c>
      <c r="HG69" s="303" t="s">
        <v>744</v>
      </c>
      <c r="HH69" s="303" t="s">
        <v>744</v>
      </c>
      <c r="HI69" s="303" t="s">
        <v>744</v>
      </c>
      <c r="HJ69" s="303" t="s">
        <v>744</v>
      </c>
      <c r="HK69" s="303" t="s">
        <v>744</v>
      </c>
      <c r="HL69" s="303" t="s">
        <v>744</v>
      </c>
      <c r="HM69" s="303" t="s">
        <v>744</v>
      </c>
      <c r="HN69" s="303" t="s">
        <v>744</v>
      </c>
      <c r="HO69" s="303" t="s">
        <v>744</v>
      </c>
      <c r="HP69" s="303" t="s">
        <v>744</v>
      </c>
      <c r="HQ69" s="393" t="s">
        <v>744</v>
      </c>
      <c r="HR69" s="303" t="s">
        <v>744</v>
      </c>
      <c r="HS69" s="303" t="s">
        <v>744</v>
      </c>
      <c r="HT69" s="303" t="s">
        <v>744</v>
      </c>
      <c r="HU69" s="393" t="s">
        <v>744</v>
      </c>
      <c r="HV69" s="303">
        <v>16.5</v>
      </c>
      <c r="HW69" s="303">
        <v>28499.445</v>
      </c>
      <c r="HX69" s="303">
        <v>0</v>
      </c>
      <c r="HY69" s="303">
        <v>54</v>
      </c>
      <c r="HZ69" s="303">
        <v>0</v>
      </c>
      <c r="IA69" s="303">
        <v>0</v>
      </c>
      <c r="IB69" s="303">
        <v>0</v>
      </c>
      <c r="IC69" s="303">
        <v>29</v>
      </c>
      <c r="ID69" s="303">
        <v>0</v>
      </c>
      <c r="IE69" s="303">
        <v>0</v>
      </c>
      <c r="IF69" s="303">
        <v>28416.445</v>
      </c>
      <c r="IG69" s="303">
        <v>3435</v>
      </c>
      <c r="IH69" s="393">
        <v>51</v>
      </c>
      <c r="II69" s="303">
        <v>1727.2390909090909</v>
      </c>
      <c r="IJ69" s="303">
        <v>1722.2087878787879</v>
      </c>
      <c r="IK69" s="303">
        <v>208.18181818181819</v>
      </c>
      <c r="IL69" s="393">
        <v>2.9123374156935222E-3</v>
      </c>
      <c r="IM69" s="303"/>
      <c r="IN69" s="303">
        <v>1728.29</v>
      </c>
      <c r="IO69" s="303">
        <v>1713.61</v>
      </c>
      <c r="IP69" s="393">
        <v>8.4939448819353336E-3</v>
      </c>
      <c r="IQ69" s="303">
        <v>1730.33</v>
      </c>
      <c r="IR69" s="303">
        <v>1730.33</v>
      </c>
      <c r="IS69" s="393">
        <v>0</v>
      </c>
      <c r="IT69" s="303">
        <v>1728.33</v>
      </c>
      <c r="IU69" s="303">
        <v>1713.937843137255</v>
      </c>
      <c r="IV69" s="393">
        <v>8.3272042160611459E-3</v>
      </c>
      <c r="IW69" s="735"/>
      <c r="IX69" s="303"/>
      <c r="IY69" s="396" t="s">
        <v>448</v>
      </c>
      <c r="IZ69" s="396" t="s">
        <v>449</v>
      </c>
      <c r="JA69" s="396" t="s">
        <v>343</v>
      </c>
      <c r="JB69" s="396">
        <v>25</v>
      </c>
      <c r="JC69" s="396" t="s">
        <v>12</v>
      </c>
      <c r="JD69" s="396" t="s">
        <v>232</v>
      </c>
      <c r="JE69" s="396" t="s">
        <v>9</v>
      </c>
      <c r="JF69" s="396" t="s">
        <v>232</v>
      </c>
      <c r="JG69" s="396" t="s">
        <v>358</v>
      </c>
    </row>
    <row r="70" spans="1:267" customFormat="1">
      <c r="A70">
        <v>80</v>
      </c>
      <c r="B70">
        <v>1</v>
      </c>
      <c r="F70">
        <v>700</v>
      </c>
      <c r="G70">
        <v>43</v>
      </c>
      <c r="H70">
        <v>1</v>
      </c>
      <c r="I70">
        <v>0</v>
      </c>
      <c r="J70">
        <v>1</v>
      </c>
      <c r="K70">
        <v>0</v>
      </c>
      <c r="L70" t="s">
        <v>448</v>
      </c>
      <c r="M70">
        <v>0</v>
      </c>
      <c r="N70">
        <v>20</v>
      </c>
      <c r="O70">
        <v>20</v>
      </c>
      <c r="P70">
        <v>40</v>
      </c>
      <c r="Q70">
        <v>40</v>
      </c>
      <c r="R70">
        <v>0</v>
      </c>
      <c r="S70">
        <v>0</v>
      </c>
      <c r="T70" t="s">
        <v>745</v>
      </c>
      <c r="U70">
        <v>0</v>
      </c>
      <c r="V70">
        <v>0</v>
      </c>
      <c r="W70">
        <v>3.5</v>
      </c>
      <c r="X70">
        <v>1</v>
      </c>
      <c r="Y70">
        <v>13.5</v>
      </c>
      <c r="Z70">
        <v>0</v>
      </c>
      <c r="AA70">
        <v>0</v>
      </c>
      <c r="AB70">
        <v>0</v>
      </c>
      <c r="AC70">
        <v>0</v>
      </c>
      <c r="AD70">
        <v>80</v>
      </c>
      <c r="AE70">
        <v>3976</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96</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2122</v>
      </c>
      <c r="CB70">
        <v>0</v>
      </c>
      <c r="CC70">
        <v>0</v>
      </c>
      <c r="CD70">
        <v>0</v>
      </c>
      <c r="CE70">
        <v>0</v>
      </c>
      <c r="CF70">
        <v>0</v>
      </c>
      <c r="CG70" s="439"/>
      <c r="CH70" s="303">
        <v>20</v>
      </c>
      <c r="CI70" s="393">
        <v>20</v>
      </c>
      <c r="CJ70" s="303">
        <v>40</v>
      </c>
      <c r="CK70" s="393">
        <v>40</v>
      </c>
      <c r="CL70" s="303">
        <v>0</v>
      </c>
      <c r="CM70" s="393">
        <v>0</v>
      </c>
      <c r="CN70" s="303"/>
      <c r="CO70" s="303"/>
      <c r="CP70" s="393" t="s">
        <v>744</v>
      </c>
      <c r="CQ70" s="303" t="s">
        <v>389</v>
      </c>
      <c r="CR70" s="393" t="s">
        <v>744</v>
      </c>
      <c r="CS70" s="393" t="s">
        <v>744</v>
      </c>
      <c r="CT70" s="303" t="s">
        <v>389</v>
      </c>
      <c r="CU70" s="393" t="s">
        <v>744</v>
      </c>
      <c r="CV70" s="303" t="s">
        <v>744</v>
      </c>
      <c r="CW70" s="303" t="s">
        <v>744</v>
      </c>
      <c r="CX70" s="303" t="s">
        <v>744</v>
      </c>
      <c r="CY70" s="303" t="s">
        <v>744</v>
      </c>
      <c r="CZ70" s="303" t="s">
        <v>744</v>
      </c>
      <c r="DA70" s="303" t="s">
        <v>744</v>
      </c>
      <c r="DB70" s="303" t="s">
        <v>744</v>
      </c>
      <c r="DC70" s="303" t="s">
        <v>744</v>
      </c>
      <c r="DD70" s="303" t="s">
        <v>744</v>
      </c>
      <c r="DE70" s="303" t="s">
        <v>744</v>
      </c>
      <c r="DF70" s="303" t="s">
        <v>744</v>
      </c>
      <c r="DG70" s="393" t="s">
        <v>744</v>
      </c>
      <c r="DH70" s="303" t="s">
        <v>744</v>
      </c>
      <c r="DI70" s="303" t="s">
        <v>744</v>
      </c>
      <c r="DJ70" s="393" t="s">
        <v>744</v>
      </c>
      <c r="DK70" s="303" t="s">
        <v>744</v>
      </c>
      <c r="DL70" s="303" t="s">
        <v>744</v>
      </c>
      <c r="DM70" s="303" t="s">
        <v>744</v>
      </c>
      <c r="DN70" s="303" t="s">
        <v>744</v>
      </c>
      <c r="DO70" s="303" t="s">
        <v>744</v>
      </c>
      <c r="DP70" s="303" t="s">
        <v>744</v>
      </c>
      <c r="DQ70" s="303" t="s">
        <v>744</v>
      </c>
      <c r="DR70" s="303" t="s">
        <v>744</v>
      </c>
      <c r="DS70" s="303" t="s">
        <v>744</v>
      </c>
      <c r="DT70" s="303" t="s">
        <v>744</v>
      </c>
      <c r="DU70" s="303" t="s">
        <v>744</v>
      </c>
      <c r="DV70" s="393" t="s">
        <v>744</v>
      </c>
      <c r="DW70" s="303" t="s">
        <v>744</v>
      </c>
      <c r="DX70" s="303" t="s">
        <v>744</v>
      </c>
      <c r="DY70" s="393" t="s">
        <v>744</v>
      </c>
      <c r="DZ70" s="303" t="s">
        <v>744</v>
      </c>
      <c r="EA70" s="303" t="s">
        <v>744</v>
      </c>
      <c r="EB70" s="303" t="s">
        <v>744</v>
      </c>
      <c r="EC70" s="303" t="s">
        <v>744</v>
      </c>
      <c r="ED70" s="303" t="s">
        <v>744</v>
      </c>
      <c r="EE70" s="303" t="s">
        <v>744</v>
      </c>
      <c r="EF70" s="303" t="s">
        <v>744</v>
      </c>
      <c r="EG70" s="303" t="s">
        <v>744</v>
      </c>
      <c r="EH70" s="303" t="s">
        <v>744</v>
      </c>
      <c r="EI70" s="303" t="s">
        <v>744</v>
      </c>
      <c r="EJ70" s="303" t="s">
        <v>744</v>
      </c>
      <c r="EK70" s="393" t="s">
        <v>744</v>
      </c>
      <c r="EL70" s="303" t="s">
        <v>744</v>
      </c>
      <c r="EM70" s="303" t="s">
        <v>744</v>
      </c>
      <c r="EN70" s="393" t="s">
        <v>744</v>
      </c>
      <c r="EO70" s="303">
        <v>3.5</v>
      </c>
      <c r="EP70" s="303">
        <v>6440</v>
      </c>
      <c r="EQ70" s="303">
        <v>0</v>
      </c>
      <c r="ER70" s="303">
        <v>0</v>
      </c>
      <c r="ES70" s="303">
        <v>0</v>
      </c>
      <c r="ET70" s="303">
        <v>0</v>
      </c>
      <c r="EU70" s="303">
        <v>0</v>
      </c>
      <c r="EV70" s="303">
        <v>0</v>
      </c>
      <c r="EW70" s="303">
        <v>0</v>
      </c>
      <c r="EX70" s="303">
        <v>0</v>
      </c>
      <c r="EY70" s="303">
        <v>6440</v>
      </c>
      <c r="EZ70" s="303">
        <v>0</v>
      </c>
      <c r="FA70" s="393">
        <v>0</v>
      </c>
      <c r="FB70" s="303">
        <v>1840</v>
      </c>
      <c r="FC70" s="303">
        <v>1840</v>
      </c>
      <c r="FD70" s="303">
        <v>0</v>
      </c>
      <c r="FE70" s="393">
        <v>0</v>
      </c>
      <c r="FF70" s="303">
        <v>1</v>
      </c>
      <c r="FG70" s="303">
        <v>1840</v>
      </c>
      <c r="FH70" s="303">
        <v>80</v>
      </c>
      <c r="FI70" s="303">
        <v>0</v>
      </c>
      <c r="FJ70" s="303">
        <v>0</v>
      </c>
      <c r="FK70" s="303">
        <v>0</v>
      </c>
      <c r="FL70" s="303">
        <v>0</v>
      </c>
      <c r="FM70" s="303">
        <v>0</v>
      </c>
      <c r="FN70" s="303">
        <v>0</v>
      </c>
      <c r="FO70" s="303">
        <v>0</v>
      </c>
      <c r="FP70" s="303">
        <v>1760</v>
      </c>
      <c r="FQ70" s="303">
        <v>0</v>
      </c>
      <c r="FR70" s="393">
        <v>0</v>
      </c>
      <c r="FS70" s="303">
        <v>1840</v>
      </c>
      <c r="FT70" s="303">
        <v>1760</v>
      </c>
      <c r="FU70" s="303">
        <v>0</v>
      </c>
      <c r="FV70" s="393">
        <v>4.3478260869565188E-2</v>
      </c>
      <c r="FW70" s="303">
        <v>4.5</v>
      </c>
      <c r="FX70" s="303">
        <v>8280</v>
      </c>
      <c r="FY70" s="303">
        <v>80</v>
      </c>
      <c r="FZ70" s="303">
        <v>0</v>
      </c>
      <c r="GA70" s="303">
        <v>0</v>
      </c>
      <c r="GB70" s="303">
        <v>0</v>
      </c>
      <c r="GC70" s="303">
        <v>0</v>
      </c>
      <c r="GD70" s="303">
        <v>0</v>
      </c>
      <c r="GE70" s="303">
        <v>0</v>
      </c>
      <c r="GF70" s="303">
        <v>0</v>
      </c>
      <c r="GG70" s="303">
        <v>8200</v>
      </c>
      <c r="GH70" s="303">
        <v>0</v>
      </c>
      <c r="GI70" s="393">
        <v>0</v>
      </c>
      <c r="GJ70" s="303">
        <v>1840</v>
      </c>
      <c r="GK70" s="303">
        <v>1822.2222222222222</v>
      </c>
      <c r="GL70" s="303">
        <v>0</v>
      </c>
      <c r="GM70" s="393">
        <v>9.6618357487923134E-3</v>
      </c>
      <c r="GN70" s="303">
        <v>13.5</v>
      </c>
      <c r="GO70" s="303">
        <v>22718</v>
      </c>
      <c r="GP70" s="303">
        <v>3976</v>
      </c>
      <c r="GQ70" s="303">
        <v>0</v>
      </c>
      <c r="GR70" s="303">
        <v>0</v>
      </c>
      <c r="GS70" s="303">
        <v>0</v>
      </c>
      <c r="GT70" s="303">
        <v>96</v>
      </c>
      <c r="GU70" s="303">
        <v>0</v>
      </c>
      <c r="GV70" s="303">
        <v>0</v>
      </c>
      <c r="GW70" s="303">
        <v>0</v>
      </c>
      <c r="GX70" s="303">
        <v>18646</v>
      </c>
      <c r="GY70" s="303">
        <v>0</v>
      </c>
      <c r="GZ70" s="393">
        <v>2122</v>
      </c>
      <c r="HA70" s="303">
        <v>1682.8148148148148</v>
      </c>
      <c r="HB70" s="303">
        <v>1381.1851851851852</v>
      </c>
      <c r="HC70" s="303">
        <v>0</v>
      </c>
      <c r="HD70" s="393">
        <v>0.17924113038119549</v>
      </c>
      <c r="HE70" s="303" t="s">
        <v>744</v>
      </c>
      <c r="HF70" s="303" t="s">
        <v>744</v>
      </c>
      <c r="HG70" s="303" t="s">
        <v>744</v>
      </c>
      <c r="HH70" s="303" t="s">
        <v>744</v>
      </c>
      <c r="HI70" s="303" t="s">
        <v>744</v>
      </c>
      <c r="HJ70" s="303" t="s">
        <v>744</v>
      </c>
      <c r="HK70" s="303" t="s">
        <v>744</v>
      </c>
      <c r="HL70" s="303" t="s">
        <v>744</v>
      </c>
      <c r="HM70" s="303" t="s">
        <v>744</v>
      </c>
      <c r="HN70" s="303" t="s">
        <v>744</v>
      </c>
      <c r="HO70" s="303" t="s">
        <v>744</v>
      </c>
      <c r="HP70" s="303" t="s">
        <v>744</v>
      </c>
      <c r="HQ70" s="393" t="s">
        <v>744</v>
      </c>
      <c r="HR70" s="303" t="s">
        <v>744</v>
      </c>
      <c r="HS70" s="303" t="s">
        <v>744</v>
      </c>
      <c r="HT70" s="303" t="s">
        <v>744</v>
      </c>
      <c r="HU70" s="393" t="s">
        <v>744</v>
      </c>
      <c r="HV70" s="303">
        <v>13.5</v>
      </c>
      <c r="HW70" s="303">
        <v>22718</v>
      </c>
      <c r="HX70" s="303">
        <v>3976</v>
      </c>
      <c r="HY70" s="303">
        <v>0</v>
      </c>
      <c r="HZ70" s="303">
        <v>0</v>
      </c>
      <c r="IA70" s="303">
        <v>0</v>
      </c>
      <c r="IB70" s="303">
        <v>96</v>
      </c>
      <c r="IC70" s="303">
        <v>0</v>
      </c>
      <c r="ID70" s="303">
        <v>0</v>
      </c>
      <c r="IE70" s="303">
        <v>0</v>
      </c>
      <c r="IF70" s="303">
        <v>18646</v>
      </c>
      <c r="IG70" s="303">
        <v>0</v>
      </c>
      <c r="IH70" s="393">
        <v>2122</v>
      </c>
      <c r="II70" s="303">
        <v>1682.8148148148148</v>
      </c>
      <c r="IJ70" s="303">
        <v>1381.1851851851852</v>
      </c>
      <c r="IK70" s="303">
        <v>0</v>
      </c>
      <c r="IL70" s="393">
        <v>0.17924113038119549</v>
      </c>
      <c r="IM70" s="303"/>
      <c r="IN70" s="303">
        <v>1715.1764705882354</v>
      </c>
      <c r="IO70" s="303">
        <v>1475.6470588235295</v>
      </c>
      <c r="IP70" s="393">
        <v>0.1396529254407024</v>
      </c>
      <c r="IQ70" s="303">
        <v>1840</v>
      </c>
      <c r="IR70" s="303">
        <v>1760</v>
      </c>
      <c r="IS70" s="393">
        <v>4.3478260869565188E-2</v>
      </c>
      <c r="IT70" s="303">
        <v>1722.1111111111111</v>
      </c>
      <c r="IU70" s="303">
        <v>1491.4444444444443</v>
      </c>
      <c r="IV70" s="393">
        <v>0.13394412542744694</v>
      </c>
      <c r="IW70" s="735"/>
      <c r="IX70" s="303"/>
      <c r="IY70" s="396" t="s">
        <v>448</v>
      </c>
      <c r="IZ70" s="396" t="s">
        <v>449</v>
      </c>
      <c r="JA70" s="396" t="s">
        <v>343</v>
      </c>
      <c r="JB70" s="396">
        <v>28</v>
      </c>
      <c r="JC70" s="396" t="s">
        <v>12</v>
      </c>
      <c r="JD70" s="396" t="s">
        <v>232</v>
      </c>
      <c r="JE70" s="396" t="s">
        <v>9</v>
      </c>
      <c r="JF70" s="396" t="s">
        <v>232</v>
      </c>
      <c r="JG70" s="396" t="s">
        <v>358</v>
      </c>
    </row>
    <row r="71" spans="1:267" customFormat="1">
      <c r="A71">
        <v>81</v>
      </c>
      <c r="B71">
        <v>1</v>
      </c>
      <c r="F71">
        <v>700</v>
      </c>
      <c r="G71">
        <v>41</v>
      </c>
      <c r="H71">
        <v>1</v>
      </c>
      <c r="I71">
        <v>0</v>
      </c>
      <c r="J71">
        <v>1</v>
      </c>
      <c r="K71">
        <v>0</v>
      </c>
      <c r="L71" t="s">
        <v>448</v>
      </c>
      <c r="M71">
        <v>0</v>
      </c>
      <c r="N71">
        <v>20</v>
      </c>
      <c r="O71">
        <v>20</v>
      </c>
      <c r="P71">
        <v>40</v>
      </c>
      <c r="Q71">
        <v>40</v>
      </c>
      <c r="R71">
        <v>0</v>
      </c>
      <c r="S71">
        <v>0</v>
      </c>
      <c r="T71" t="s">
        <v>745</v>
      </c>
      <c r="U71">
        <v>0</v>
      </c>
      <c r="V71">
        <v>0</v>
      </c>
      <c r="W71">
        <v>2</v>
      </c>
      <c r="X71">
        <v>1</v>
      </c>
      <c r="Y71">
        <v>9.5</v>
      </c>
      <c r="Z71">
        <v>0</v>
      </c>
      <c r="AA71">
        <v>0</v>
      </c>
      <c r="AB71">
        <v>0</v>
      </c>
      <c r="AC71">
        <v>0</v>
      </c>
      <c r="AD71">
        <v>0</v>
      </c>
      <c r="AE71">
        <v>0</v>
      </c>
      <c r="AF71">
        <v>0</v>
      </c>
      <c r="AG71">
        <v>0</v>
      </c>
      <c r="AH71">
        <v>0</v>
      </c>
      <c r="AI71">
        <v>106</v>
      </c>
      <c r="AJ71">
        <v>12</v>
      </c>
      <c r="AK71">
        <v>879</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8</v>
      </c>
      <c r="BJ71">
        <v>0</v>
      </c>
      <c r="BK71">
        <v>0</v>
      </c>
      <c r="BL71">
        <v>0</v>
      </c>
      <c r="BM71">
        <v>0</v>
      </c>
      <c r="BN71">
        <v>0</v>
      </c>
      <c r="BO71">
        <v>184</v>
      </c>
      <c r="BP71">
        <v>0</v>
      </c>
      <c r="BQ71">
        <v>0</v>
      </c>
      <c r="BR71">
        <v>0</v>
      </c>
      <c r="BS71">
        <v>0</v>
      </c>
      <c r="BT71">
        <v>0</v>
      </c>
      <c r="BU71">
        <v>0</v>
      </c>
      <c r="BV71">
        <v>0</v>
      </c>
      <c r="BW71">
        <v>0</v>
      </c>
      <c r="BX71">
        <v>0</v>
      </c>
      <c r="BY71">
        <v>0</v>
      </c>
      <c r="BZ71">
        <v>0</v>
      </c>
      <c r="CA71">
        <v>0</v>
      </c>
      <c r="CB71">
        <v>0</v>
      </c>
      <c r="CC71">
        <v>9</v>
      </c>
      <c r="CD71">
        <v>1</v>
      </c>
      <c r="CE71">
        <v>1500</v>
      </c>
      <c r="CF71">
        <v>0</v>
      </c>
      <c r="CG71" s="439"/>
      <c r="CH71" s="303">
        <v>20</v>
      </c>
      <c r="CI71" s="393">
        <v>20</v>
      </c>
      <c r="CJ71" s="303">
        <v>40</v>
      </c>
      <c r="CK71" s="393">
        <v>40</v>
      </c>
      <c r="CL71" s="303">
        <v>0</v>
      </c>
      <c r="CM71" s="393">
        <v>0</v>
      </c>
      <c r="CN71" s="303"/>
      <c r="CO71" s="303"/>
      <c r="CP71" s="393" t="s">
        <v>744</v>
      </c>
      <c r="CQ71" s="303" t="s">
        <v>744</v>
      </c>
      <c r="CR71" s="393" t="s">
        <v>389</v>
      </c>
      <c r="CS71" s="393" t="s">
        <v>744</v>
      </c>
      <c r="CT71" s="303" t="s">
        <v>744</v>
      </c>
      <c r="CU71" s="393" t="s">
        <v>389</v>
      </c>
      <c r="CV71" s="303" t="s">
        <v>744</v>
      </c>
      <c r="CW71" s="303" t="s">
        <v>744</v>
      </c>
      <c r="CX71" s="303" t="s">
        <v>744</v>
      </c>
      <c r="CY71" s="303" t="s">
        <v>744</v>
      </c>
      <c r="CZ71" s="303" t="s">
        <v>744</v>
      </c>
      <c r="DA71" s="303" t="s">
        <v>744</v>
      </c>
      <c r="DB71" s="303" t="s">
        <v>744</v>
      </c>
      <c r="DC71" s="303" t="s">
        <v>744</v>
      </c>
      <c r="DD71" s="303" t="s">
        <v>744</v>
      </c>
      <c r="DE71" s="303" t="s">
        <v>744</v>
      </c>
      <c r="DF71" s="303" t="s">
        <v>744</v>
      </c>
      <c r="DG71" s="393" t="s">
        <v>744</v>
      </c>
      <c r="DH71" s="303" t="s">
        <v>744</v>
      </c>
      <c r="DI71" s="303" t="s">
        <v>744</v>
      </c>
      <c r="DJ71" s="393" t="s">
        <v>744</v>
      </c>
      <c r="DK71" s="303" t="s">
        <v>744</v>
      </c>
      <c r="DL71" s="303" t="s">
        <v>744</v>
      </c>
      <c r="DM71" s="303" t="s">
        <v>744</v>
      </c>
      <c r="DN71" s="303" t="s">
        <v>744</v>
      </c>
      <c r="DO71" s="303" t="s">
        <v>744</v>
      </c>
      <c r="DP71" s="303" t="s">
        <v>744</v>
      </c>
      <c r="DQ71" s="303" t="s">
        <v>744</v>
      </c>
      <c r="DR71" s="303" t="s">
        <v>744</v>
      </c>
      <c r="DS71" s="303" t="s">
        <v>744</v>
      </c>
      <c r="DT71" s="303" t="s">
        <v>744</v>
      </c>
      <c r="DU71" s="303" t="s">
        <v>744</v>
      </c>
      <c r="DV71" s="393" t="s">
        <v>744</v>
      </c>
      <c r="DW71" s="303" t="s">
        <v>744</v>
      </c>
      <c r="DX71" s="303" t="s">
        <v>744</v>
      </c>
      <c r="DY71" s="393" t="s">
        <v>744</v>
      </c>
      <c r="DZ71" s="303" t="s">
        <v>744</v>
      </c>
      <c r="EA71" s="303" t="s">
        <v>744</v>
      </c>
      <c r="EB71" s="303" t="s">
        <v>744</v>
      </c>
      <c r="EC71" s="303" t="s">
        <v>744</v>
      </c>
      <c r="ED71" s="303" t="s">
        <v>744</v>
      </c>
      <c r="EE71" s="303" t="s">
        <v>744</v>
      </c>
      <c r="EF71" s="303" t="s">
        <v>744</v>
      </c>
      <c r="EG71" s="303" t="s">
        <v>744</v>
      </c>
      <c r="EH71" s="303" t="s">
        <v>744</v>
      </c>
      <c r="EI71" s="303" t="s">
        <v>744</v>
      </c>
      <c r="EJ71" s="303" t="s">
        <v>744</v>
      </c>
      <c r="EK71" s="393" t="s">
        <v>744</v>
      </c>
      <c r="EL71" s="303" t="s">
        <v>744</v>
      </c>
      <c r="EM71" s="303" t="s">
        <v>744</v>
      </c>
      <c r="EN71" s="393" t="s">
        <v>744</v>
      </c>
      <c r="EO71" s="303">
        <v>2</v>
      </c>
      <c r="EP71" s="303">
        <v>3680</v>
      </c>
      <c r="EQ71" s="303">
        <v>0</v>
      </c>
      <c r="ER71" s="303">
        <v>106</v>
      </c>
      <c r="ES71" s="303">
        <v>0</v>
      </c>
      <c r="ET71" s="303">
        <v>0</v>
      </c>
      <c r="EU71" s="303">
        <v>0</v>
      </c>
      <c r="EV71" s="303">
        <v>0</v>
      </c>
      <c r="EW71" s="303">
        <v>0</v>
      </c>
      <c r="EX71" s="303">
        <v>0</v>
      </c>
      <c r="EY71" s="303">
        <v>3574</v>
      </c>
      <c r="EZ71" s="303">
        <v>9</v>
      </c>
      <c r="FA71" s="393">
        <v>0</v>
      </c>
      <c r="FB71" s="303">
        <v>1840</v>
      </c>
      <c r="FC71" s="303">
        <v>1787</v>
      </c>
      <c r="FD71" s="303">
        <v>4.5</v>
      </c>
      <c r="FE71" s="393">
        <v>2.8804347826086985E-2</v>
      </c>
      <c r="FF71" s="303">
        <v>1</v>
      </c>
      <c r="FG71" s="303">
        <v>1840</v>
      </c>
      <c r="FH71" s="303">
        <v>0</v>
      </c>
      <c r="FI71" s="303">
        <v>12</v>
      </c>
      <c r="FJ71" s="303">
        <v>0</v>
      </c>
      <c r="FK71" s="303">
        <v>0</v>
      </c>
      <c r="FL71" s="303">
        <v>0</v>
      </c>
      <c r="FM71" s="303">
        <v>0</v>
      </c>
      <c r="FN71" s="303">
        <v>0</v>
      </c>
      <c r="FO71" s="303">
        <v>0</v>
      </c>
      <c r="FP71" s="303">
        <v>1828</v>
      </c>
      <c r="FQ71" s="303">
        <v>1</v>
      </c>
      <c r="FR71" s="393">
        <v>0</v>
      </c>
      <c r="FS71" s="303">
        <v>1840</v>
      </c>
      <c r="FT71" s="303">
        <v>1828</v>
      </c>
      <c r="FU71" s="303">
        <v>1</v>
      </c>
      <c r="FV71" s="393">
        <v>6.521739130434745E-3</v>
      </c>
      <c r="FW71" s="303">
        <v>3</v>
      </c>
      <c r="FX71" s="303">
        <v>5520</v>
      </c>
      <c r="FY71" s="303">
        <v>0</v>
      </c>
      <c r="FZ71" s="303">
        <v>118</v>
      </c>
      <c r="GA71" s="303">
        <v>0</v>
      </c>
      <c r="GB71" s="303">
        <v>0</v>
      </c>
      <c r="GC71" s="303">
        <v>0</v>
      </c>
      <c r="GD71" s="303">
        <v>0</v>
      </c>
      <c r="GE71" s="303">
        <v>0</v>
      </c>
      <c r="GF71" s="303">
        <v>0</v>
      </c>
      <c r="GG71" s="303">
        <v>5402</v>
      </c>
      <c r="GH71" s="303">
        <v>10</v>
      </c>
      <c r="GI71" s="393">
        <v>0</v>
      </c>
      <c r="GJ71" s="303">
        <v>1840</v>
      </c>
      <c r="GK71" s="303">
        <v>1800.6666666666667</v>
      </c>
      <c r="GL71" s="303">
        <v>3.3333333333333335</v>
      </c>
      <c r="GM71" s="393">
        <v>2.1376811594202905E-2</v>
      </c>
      <c r="GN71" s="303">
        <v>9.5</v>
      </c>
      <c r="GO71" s="303">
        <v>17480</v>
      </c>
      <c r="GP71" s="303">
        <v>0</v>
      </c>
      <c r="GQ71" s="303">
        <v>879</v>
      </c>
      <c r="GR71" s="303">
        <v>0</v>
      </c>
      <c r="GS71" s="303">
        <v>0</v>
      </c>
      <c r="GT71" s="303">
        <v>0</v>
      </c>
      <c r="GU71" s="303">
        <v>8</v>
      </c>
      <c r="GV71" s="303">
        <v>184</v>
      </c>
      <c r="GW71" s="303">
        <v>0</v>
      </c>
      <c r="GX71" s="303">
        <v>16409</v>
      </c>
      <c r="GY71" s="303">
        <v>1500</v>
      </c>
      <c r="GZ71" s="393">
        <v>0</v>
      </c>
      <c r="HA71" s="303">
        <v>1840</v>
      </c>
      <c r="HB71" s="303">
        <v>1727.2631578947369</v>
      </c>
      <c r="HC71" s="303">
        <v>157.89473684210526</v>
      </c>
      <c r="HD71" s="393">
        <v>6.1270022883295194E-2</v>
      </c>
      <c r="HE71" s="303" t="s">
        <v>744</v>
      </c>
      <c r="HF71" s="303" t="s">
        <v>744</v>
      </c>
      <c r="HG71" s="303" t="s">
        <v>744</v>
      </c>
      <c r="HH71" s="303" t="s">
        <v>744</v>
      </c>
      <c r="HI71" s="303" t="s">
        <v>744</v>
      </c>
      <c r="HJ71" s="303" t="s">
        <v>744</v>
      </c>
      <c r="HK71" s="303" t="s">
        <v>744</v>
      </c>
      <c r="HL71" s="303" t="s">
        <v>744</v>
      </c>
      <c r="HM71" s="303" t="s">
        <v>744</v>
      </c>
      <c r="HN71" s="303" t="s">
        <v>744</v>
      </c>
      <c r="HO71" s="303" t="s">
        <v>744</v>
      </c>
      <c r="HP71" s="303" t="s">
        <v>744</v>
      </c>
      <c r="HQ71" s="393" t="s">
        <v>744</v>
      </c>
      <c r="HR71" s="303" t="s">
        <v>744</v>
      </c>
      <c r="HS71" s="303" t="s">
        <v>744</v>
      </c>
      <c r="HT71" s="303" t="s">
        <v>744</v>
      </c>
      <c r="HU71" s="393" t="s">
        <v>744</v>
      </c>
      <c r="HV71" s="303">
        <v>9.5</v>
      </c>
      <c r="HW71" s="303">
        <v>17480</v>
      </c>
      <c r="HX71" s="303">
        <v>0</v>
      </c>
      <c r="HY71" s="303">
        <v>879</v>
      </c>
      <c r="HZ71" s="303">
        <v>0</v>
      </c>
      <c r="IA71" s="303">
        <v>0</v>
      </c>
      <c r="IB71" s="303">
        <v>0</v>
      </c>
      <c r="IC71" s="303">
        <v>8</v>
      </c>
      <c r="ID71" s="303">
        <v>184</v>
      </c>
      <c r="IE71" s="303">
        <v>0</v>
      </c>
      <c r="IF71" s="303">
        <v>16409</v>
      </c>
      <c r="IG71" s="303">
        <v>1500</v>
      </c>
      <c r="IH71" s="393">
        <v>0</v>
      </c>
      <c r="II71" s="303">
        <v>1840</v>
      </c>
      <c r="IJ71" s="303">
        <v>1727.2631578947369</v>
      </c>
      <c r="IK71" s="303">
        <v>157.89473684210526</v>
      </c>
      <c r="IL71" s="393">
        <v>6.1270022883295194E-2</v>
      </c>
      <c r="IM71" s="303"/>
      <c r="IN71" s="303">
        <v>1840</v>
      </c>
      <c r="IO71" s="303">
        <v>1737.6521739130435</v>
      </c>
      <c r="IP71" s="393">
        <v>5.5623818525519786E-2</v>
      </c>
      <c r="IQ71" s="303">
        <v>1840</v>
      </c>
      <c r="IR71" s="303">
        <v>1828</v>
      </c>
      <c r="IS71" s="393">
        <v>6.521739130434745E-3</v>
      </c>
      <c r="IT71" s="303">
        <v>1840</v>
      </c>
      <c r="IU71" s="303">
        <v>1744.88</v>
      </c>
      <c r="IV71" s="393">
        <v>5.1695652173913031E-2</v>
      </c>
      <c r="IW71" s="735"/>
      <c r="IX71" s="303"/>
      <c r="IY71" s="396" t="s">
        <v>448</v>
      </c>
      <c r="IZ71" s="396" t="s">
        <v>449</v>
      </c>
      <c r="JA71" s="396" t="s">
        <v>343</v>
      </c>
      <c r="JB71" s="396">
        <v>16</v>
      </c>
      <c r="JC71" s="396" t="s">
        <v>12</v>
      </c>
      <c r="JD71" s="396" t="s">
        <v>232</v>
      </c>
      <c r="JE71" s="396" t="s">
        <v>9</v>
      </c>
      <c r="JF71" s="396" t="s">
        <v>232</v>
      </c>
      <c r="JG71" s="396" t="s">
        <v>358</v>
      </c>
    </row>
    <row r="72" spans="1:267" customFormat="1">
      <c r="A72">
        <v>82</v>
      </c>
      <c r="B72">
        <v>1</v>
      </c>
      <c r="F72">
        <v>700</v>
      </c>
      <c r="G72">
        <v>41</v>
      </c>
      <c r="H72">
        <v>1</v>
      </c>
      <c r="I72">
        <v>0</v>
      </c>
      <c r="J72">
        <v>1</v>
      </c>
      <c r="K72">
        <v>0</v>
      </c>
      <c r="L72" t="s">
        <v>448</v>
      </c>
      <c r="M72">
        <v>0</v>
      </c>
      <c r="N72">
        <v>46.67</v>
      </c>
      <c r="O72">
        <v>29.09</v>
      </c>
      <c r="P72">
        <v>40</v>
      </c>
      <c r="Q72">
        <v>40</v>
      </c>
      <c r="R72">
        <v>50</v>
      </c>
      <c r="S72">
        <v>50</v>
      </c>
      <c r="T72" t="s">
        <v>745</v>
      </c>
      <c r="U72">
        <v>0</v>
      </c>
      <c r="V72">
        <v>0</v>
      </c>
      <c r="W72">
        <v>1.5</v>
      </c>
      <c r="X72">
        <v>0</v>
      </c>
      <c r="Y72">
        <v>5.5</v>
      </c>
      <c r="Z72">
        <v>0</v>
      </c>
      <c r="AA72">
        <v>0</v>
      </c>
      <c r="AB72">
        <v>0</v>
      </c>
      <c r="AC72">
        <v>0</v>
      </c>
      <c r="AD72">
        <v>0</v>
      </c>
      <c r="AE72">
        <v>0</v>
      </c>
      <c r="AF72">
        <v>0</v>
      </c>
      <c r="AG72">
        <v>0</v>
      </c>
      <c r="AH72">
        <v>0</v>
      </c>
      <c r="AI72">
        <v>136</v>
      </c>
      <c r="AJ72">
        <v>0</v>
      </c>
      <c r="AK72">
        <v>184</v>
      </c>
      <c r="AL72">
        <v>0</v>
      </c>
      <c r="AM72">
        <v>0</v>
      </c>
      <c r="AN72">
        <v>0</v>
      </c>
      <c r="AO72">
        <v>0</v>
      </c>
      <c r="AP72">
        <v>0</v>
      </c>
      <c r="AQ72">
        <v>0</v>
      </c>
      <c r="AR72">
        <v>0</v>
      </c>
      <c r="AS72">
        <v>0</v>
      </c>
      <c r="AT72">
        <v>0</v>
      </c>
      <c r="AU72">
        <v>6</v>
      </c>
      <c r="AV72">
        <v>0</v>
      </c>
      <c r="AW72">
        <v>0</v>
      </c>
      <c r="AX72">
        <v>0</v>
      </c>
      <c r="AY72">
        <v>0</v>
      </c>
      <c r="AZ72">
        <v>0</v>
      </c>
      <c r="BA72">
        <v>0</v>
      </c>
      <c r="BB72">
        <v>0</v>
      </c>
      <c r="BC72">
        <v>0</v>
      </c>
      <c r="BD72">
        <v>0</v>
      </c>
      <c r="BE72">
        <v>0</v>
      </c>
      <c r="BF72">
        <v>0</v>
      </c>
      <c r="BG72">
        <v>166</v>
      </c>
      <c r="BH72">
        <v>0</v>
      </c>
      <c r="BI72">
        <v>612</v>
      </c>
      <c r="BJ72">
        <v>0</v>
      </c>
      <c r="BK72">
        <v>0</v>
      </c>
      <c r="BL72">
        <v>0</v>
      </c>
      <c r="BM72">
        <v>0</v>
      </c>
      <c r="BN72">
        <v>0</v>
      </c>
      <c r="BO72">
        <v>9</v>
      </c>
      <c r="BP72">
        <v>0</v>
      </c>
      <c r="BQ72">
        <v>0</v>
      </c>
      <c r="BR72">
        <v>0</v>
      </c>
      <c r="BS72">
        <v>0</v>
      </c>
      <c r="BT72">
        <v>0</v>
      </c>
      <c r="BU72">
        <v>0</v>
      </c>
      <c r="BV72">
        <v>0</v>
      </c>
      <c r="BW72">
        <v>0</v>
      </c>
      <c r="BX72">
        <v>0</v>
      </c>
      <c r="BY72">
        <v>0</v>
      </c>
      <c r="BZ72">
        <v>0</v>
      </c>
      <c r="CA72">
        <v>41.5</v>
      </c>
      <c r="CB72">
        <v>0</v>
      </c>
      <c r="CC72">
        <v>0</v>
      </c>
      <c r="CD72">
        <v>0</v>
      </c>
      <c r="CE72">
        <v>76</v>
      </c>
      <c r="CF72">
        <v>0</v>
      </c>
      <c r="CG72" s="439"/>
      <c r="CH72" s="303">
        <v>46.67</v>
      </c>
      <c r="CI72" s="393">
        <v>29.09</v>
      </c>
      <c r="CJ72" s="303">
        <v>40</v>
      </c>
      <c r="CK72" s="393">
        <v>40</v>
      </c>
      <c r="CL72" s="303">
        <v>50</v>
      </c>
      <c r="CM72" s="393">
        <v>50</v>
      </c>
      <c r="CN72" s="303"/>
      <c r="CO72" s="303"/>
      <c r="CP72" s="393" t="s">
        <v>744</v>
      </c>
      <c r="CQ72" s="303" t="s">
        <v>389</v>
      </c>
      <c r="CR72" s="393" t="s">
        <v>389</v>
      </c>
      <c r="CS72" s="393" t="s">
        <v>744</v>
      </c>
      <c r="CT72" s="303" t="s">
        <v>389</v>
      </c>
      <c r="CU72" s="393" t="s">
        <v>389</v>
      </c>
      <c r="CV72" s="303" t="s">
        <v>744</v>
      </c>
      <c r="CW72" s="303" t="s">
        <v>744</v>
      </c>
      <c r="CX72" s="303" t="s">
        <v>744</v>
      </c>
      <c r="CY72" s="303" t="s">
        <v>744</v>
      </c>
      <c r="CZ72" s="303" t="s">
        <v>744</v>
      </c>
      <c r="DA72" s="303" t="s">
        <v>744</v>
      </c>
      <c r="DB72" s="303" t="s">
        <v>744</v>
      </c>
      <c r="DC72" s="303" t="s">
        <v>744</v>
      </c>
      <c r="DD72" s="303" t="s">
        <v>744</v>
      </c>
      <c r="DE72" s="303" t="s">
        <v>744</v>
      </c>
      <c r="DF72" s="303" t="s">
        <v>744</v>
      </c>
      <c r="DG72" s="393" t="s">
        <v>744</v>
      </c>
      <c r="DH72" s="303" t="s">
        <v>744</v>
      </c>
      <c r="DI72" s="303" t="s">
        <v>744</v>
      </c>
      <c r="DJ72" s="393" t="s">
        <v>744</v>
      </c>
      <c r="DK72" s="303" t="s">
        <v>744</v>
      </c>
      <c r="DL72" s="303" t="s">
        <v>744</v>
      </c>
      <c r="DM72" s="303" t="s">
        <v>744</v>
      </c>
      <c r="DN72" s="303" t="s">
        <v>744</v>
      </c>
      <c r="DO72" s="303" t="s">
        <v>744</v>
      </c>
      <c r="DP72" s="303" t="s">
        <v>744</v>
      </c>
      <c r="DQ72" s="303" t="s">
        <v>744</v>
      </c>
      <c r="DR72" s="303" t="s">
        <v>744</v>
      </c>
      <c r="DS72" s="303" t="s">
        <v>744</v>
      </c>
      <c r="DT72" s="303" t="s">
        <v>744</v>
      </c>
      <c r="DU72" s="303" t="s">
        <v>744</v>
      </c>
      <c r="DV72" s="393" t="s">
        <v>744</v>
      </c>
      <c r="DW72" s="303" t="s">
        <v>744</v>
      </c>
      <c r="DX72" s="303" t="s">
        <v>744</v>
      </c>
      <c r="DY72" s="393" t="s">
        <v>744</v>
      </c>
      <c r="DZ72" s="303" t="s">
        <v>744</v>
      </c>
      <c r="EA72" s="303" t="s">
        <v>744</v>
      </c>
      <c r="EB72" s="303" t="s">
        <v>744</v>
      </c>
      <c r="EC72" s="303" t="s">
        <v>744</v>
      </c>
      <c r="ED72" s="303" t="s">
        <v>744</v>
      </c>
      <c r="EE72" s="303" t="s">
        <v>744</v>
      </c>
      <c r="EF72" s="303" t="s">
        <v>744</v>
      </c>
      <c r="EG72" s="303" t="s">
        <v>744</v>
      </c>
      <c r="EH72" s="303" t="s">
        <v>744</v>
      </c>
      <c r="EI72" s="303" t="s">
        <v>744</v>
      </c>
      <c r="EJ72" s="303" t="s">
        <v>744</v>
      </c>
      <c r="EK72" s="393" t="s">
        <v>744</v>
      </c>
      <c r="EL72" s="303" t="s">
        <v>744</v>
      </c>
      <c r="EM72" s="303" t="s">
        <v>744</v>
      </c>
      <c r="EN72" s="393" t="s">
        <v>744</v>
      </c>
      <c r="EO72" s="303">
        <v>1.5</v>
      </c>
      <c r="EP72" s="303">
        <v>2389.1274999999996</v>
      </c>
      <c r="EQ72" s="303">
        <v>0</v>
      </c>
      <c r="ER72" s="303">
        <v>136</v>
      </c>
      <c r="ES72" s="303">
        <v>0</v>
      </c>
      <c r="ET72" s="303">
        <v>6</v>
      </c>
      <c r="EU72" s="303">
        <v>0</v>
      </c>
      <c r="EV72" s="303">
        <v>166</v>
      </c>
      <c r="EW72" s="303">
        <v>0</v>
      </c>
      <c r="EX72" s="303">
        <v>0</v>
      </c>
      <c r="EY72" s="303">
        <v>2081.1274999999996</v>
      </c>
      <c r="EZ72" s="303">
        <v>0</v>
      </c>
      <c r="FA72" s="393">
        <v>0</v>
      </c>
      <c r="FB72" s="303">
        <v>1592.7516666666666</v>
      </c>
      <c r="FC72" s="303">
        <v>1387.4183333333333</v>
      </c>
      <c r="FD72" s="303">
        <v>0</v>
      </c>
      <c r="FE72" s="393">
        <v>0.12891735581294839</v>
      </c>
      <c r="FF72" s="303" t="s">
        <v>744</v>
      </c>
      <c r="FG72" s="303" t="s">
        <v>744</v>
      </c>
      <c r="FH72" s="303" t="s">
        <v>744</v>
      </c>
      <c r="FI72" s="303" t="s">
        <v>744</v>
      </c>
      <c r="FJ72" s="303" t="s">
        <v>744</v>
      </c>
      <c r="FK72" s="303" t="s">
        <v>744</v>
      </c>
      <c r="FL72" s="303" t="s">
        <v>744</v>
      </c>
      <c r="FM72" s="303" t="s">
        <v>744</v>
      </c>
      <c r="FN72" s="303" t="s">
        <v>744</v>
      </c>
      <c r="FO72" s="303" t="s">
        <v>744</v>
      </c>
      <c r="FP72" s="303" t="s">
        <v>744</v>
      </c>
      <c r="FQ72" s="303" t="s">
        <v>744</v>
      </c>
      <c r="FR72" s="393" t="s">
        <v>744</v>
      </c>
      <c r="FS72" s="303" t="s">
        <v>744</v>
      </c>
      <c r="FT72" s="303" t="s">
        <v>744</v>
      </c>
      <c r="FU72" s="303" t="s">
        <v>744</v>
      </c>
      <c r="FV72" s="393" t="s">
        <v>744</v>
      </c>
      <c r="FW72" s="303">
        <v>1.5</v>
      </c>
      <c r="FX72" s="303">
        <v>2389.1274999999996</v>
      </c>
      <c r="FY72" s="303">
        <v>0</v>
      </c>
      <c r="FZ72" s="303">
        <v>136</v>
      </c>
      <c r="GA72" s="303">
        <v>0</v>
      </c>
      <c r="GB72" s="303">
        <v>6</v>
      </c>
      <c r="GC72" s="303">
        <v>0</v>
      </c>
      <c r="GD72" s="303">
        <v>166</v>
      </c>
      <c r="GE72" s="303">
        <v>0</v>
      </c>
      <c r="GF72" s="303">
        <v>0</v>
      </c>
      <c r="GG72" s="303">
        <v>2081.1274999999996</v>
      </c>
      <c r="GH72" s="303">
        <v>0</v>
      </c>
      <c r="GI72" s="393">
        <v>0</v>
      </c>
      <c r="GJ72" s="303">
        <v>1592.7516666666663</v>
      </c>
      <c r="GK72" s="303">
        <v>1387.4183333333331</v>
      </c>
      <c r="GL72" s="303">
        <v>0</v>
      </c>
      <c r="GM72" s="393">
        <v>0.12891735581294839</v>
      </c>
      <c r="GN72" s="303">
        <v>5.5</v>
      </c>
      <c r="GO72" s="303">
        <v>9476.0391666666656</v>
      </c>
      <c r="GP72" s="303">
        <v>0</v>
      </c>
      <c r="GQ72" s="303">
        <v>184</v>
      </c>
      <c r="GR72" s="303">
        <v>0</v>
      </c>
      <c r="GS72" s="303">
        <v>0</v>
      </c>
      <c r="GT72" s="303">
        <v>0</v>
      </c>
      <c r="GU72" s="303">
        <v>612</v>
      </c>
      <c r="GV72" s="303">
        <v>9</v>
      </c>
      <c r="GW72" s="303">
        <v>0</v>
      </c>
      <c r="GX72" s="303">
        <v>8671.0391666666656</v>
      </c>
      <c r="GY72" s="303">
        <v>76</v>
      </c>
      <c r="GZ72" s="393">
        <v>41.5</v>
      </c>
      <c r="HA72" s="303">
        <v>1722.9162121212121</v>
      </c>
      <c r="HB72" s="303">
        <v>1576.5525757575756</v>
      </c>
      <c r="HC72" s="303">
        <v>13.818181818181818</v>
      </c>
      <c r="HD72" s="393">
        <v>8.495110518661686E-2</v>
      </c>
      <c r="HE72" s="303" t="s">
        <v>744</v>
      </c>
      <c r="HF72" s="303" t="s">
        <v>744</v>
      </c>
      <c r="HG72" s="303" t="s">
        <v>744</v>
      </c>
      <c r="HH72" s="303" t="s">
        <v>744</v>
      </c>
      <c r="HI72" s="303" t="s">
        <v>744</v>
      </c>
      <c r="HJ72" s="303" t="s">
        <v>744</v>
      </c>
      <c r="HK72" s="303" t="s">
        <v>744</v>
      </c>
      <c r="HL72" s="303" t="s">
        <v>744</v>
      </c>
      <c r="HM72" s="303" t="s">
        <v>744</v>
      </c>
      <c r="HN72" s="303" t="s">
        <v>744</v>
      </c>
      <c r="HO72" s="303" t="s">
        <v>744</v>
      </c>
      <c r="HP72" s="303" t="s">
        <v>744</v>
      </c>
      <c r="HQ72" s="393" t="s">
        <v>744</v>
      </c>
      <c r="HR72" s="303" t="s">
        <v>744</v>
      </c>
      <c r="HS72" s="303" t="s">
        <v>744</v>
      </c>
      <c r="HT72" s="303" t="s">
        <v>744</v>
      </c>
      <c r="HU72" s="393" t="s">
        <v>744</v>
      </c>
      <c r="HV72" s="303">
        <v>5.5</v>
      </c>
      <c r="HW72" s="303">
        <v>9476.0391666666656</v>
      </c>
      <c r="HX72" s="303">
        <v>0</v>
      </c>
      <c r="HY72" s="303">
        <v>184</v>
      </c>
      <c r="HZ72" s="303">
        <v>0</v>
      </c>
      <c r="IA72" s="303">
        <v>0</v>
      </c>
      <c r="IB72" s="303">
        <v>0</v>
      </c>
      <c r="IC72" s="303">
        <v>612</v>
      </c>
      <c r="ID72" s="303">
        <v>9</v>
      </c>
      <c r="IE72" s="303">
        <v>0</v>
      </c>
      <c r="IF72" s="303">
        <v>8671.0391666666656</v>
      </c>
      <c r="IG72" s="303">
        <v>76</v>
      </c>
      <c r="IH72" s="393">
        <v>41.5</v>
      </c>
      <c r="II72" s="303">
        <v>1722.9162121212119</v>
      </c>
      <c r="IJ72" s="303">
        <v>1576.5525757575756</v>
      </c>
      <c r="IK72" s="303">
        <v>13.818181818181818</v>
      </c>
      <c r="IL72" s="393">
        <v>8.4951105186616638E-2</v>
      </c>
      <c r="IM72" s="303"/>
      <c r="IN72" s="303">
        <v>1695.0238095238092</v>
      </c>
      <c r="IO72" s="303">
        <v>1536.0238095238092</v>
      </c>
      <c r="IP72" s="393">
        <v>9.3803992077650333E-2</v>
      </c>
      <c r="IQ72" s="303" t="s">
        <v>744</v>
      </c>
      <c r="IR72" s="303" t="s">
        <v>744</v>
      </c>
      <c r="IS72" s="393" t="s">
        <v>744</v>
      </c>
      <c r="IT72" s="303">
        <v>1695.0238095238092</v>
      </c>
      <c r="IU72" s="303">
        <v>1536.0238095238092</v>
      </c>
      <c r="IV72" s="393">
        <v>9.3803992077650333E-2</v>
      </c>
      <c r="IW72" s="735"/>
      <c r="IX72" s="303"/>
      <c r="IY72" s="396" t="s">
        <v>448</v>
      </c>
      <c r="IZ72" s="396" t="s">
        <v>449</v>
      </c>
      <c r="JA72" s="396" t="s">
        <v>343</v>
      </c>
      <c r="JB72" s="396">
        <v>10</v>
      </c>
      <c r="JC72" s="396" t="s">
        <v>11</v>
      </c>
      <c r="JD72" s="396" t="s">
        <v>232</v>
      </c>
      <c r="JE72" s="396" t="s">
        <v>9</v>
      </c>
      <c r="JF72" s="396" t="s">
        <v>232</v>
      </c>
      <c r="JG72" s="396" t="s">
        <v>358</v>
      </c>
    </row>
    <row r="73" spans="1:267" customFormat="1">
      <c r="A73">
        <v>84</v>
      </c>
      <c r="B73">
        <v>1</v>
      </c>
      <c r="F73">
        <v>700</v>
      </c>
      <c r="G73">
        <v>41</v>
      </c>
      <c r="H73">
        <v>1</v>
      </c>
      <c r="I73">
        <v>0</v>
      </c>
      <c r="J73">
        <v>1</v>
      </c>
      <c r="K73">
        <v>0</v>
      </c>
      <c r="L73" t="s">
        <v>448</v>
      </c>
      <c r="M73">
        <v>0</v>
      </c>
      <c r="N73">
        <v>30</v>
      </c>
      <c r="O73">
        <v>24</v>
      </c>
      <c r="P73">
        <v>40</v>
      </c>
      <c r="Q73">
        <v>40</v>
      </c>
      <c r="R73">
        <v>0</v>
      </c>
      <c r="S73">
        <v>0</v>
      </c>
      <c r="T73" t="s">
        <v>745</v>
      </c>
      <c r="U73">
        <v>0</v>
      </c>
      <c r="V73">
        <v>0</v>
      </c>
      <c r="W73">
        <v>9</v>
      </c>
      <c r="X73">
        <v>0</v>
      </c>
      <c r="Y73">
        <v>17.5</v>
      </c>
      <c r="Z73">
        <v>0</v>
      </c>
      <c r="AA73">
        <v>0</v>
      </c>
      <c r="AB73">
        <v>0</v>
      </c>
      <c r="AC73">
        <v>0</v>
      </c>
      <c r="AD73">
        <v>0</v>
      </c>
      <c r="AE73">
        <v>141.5</v>
      </c>
      <c r="AF73">
        <v>0</v>
      </c>
      <c r="AG73">
        <v>0</v>
      </c>
      <c r="AH73">
        <v>0</v>
      </c>
      <c r="AI73">
        <v>0</v>
      </c>
      <c r="AJ73">
        <v>0</v>
      </c>
      <c r="AK73">
        <v>2072</v>
      </c>
      <c r="AL73">
        <v>0</v>
      </c>
      <c r="AM73">
        <v>0</v>
      </c>
      <c r="AN73">
        <v>0</v>
      </c>
      <c r="AO73">
        <v>0</v>
      </c>
      <c r="AP73">
        <v>0</v>
      </c>
      <c r="AQ73">
        <v>0</v>
      </c>
      <c r="AR73">
        <v>0</v>
      </c>
      <c r="AS73">
        <v>0</v>
      </c>
      <c r="AT73">
        <v>0</v>
      </c>
      <c r="AU73">
        <v>0</v>
      </c>
      <c r="AV73">
        <v>0</v>
      </c>
      <c r="AW73">
        <v>0</v>
      </c>
      <c r="AX73">
        <v>0</v>
      </c>
      <c r="AY73">
        <v>0</v>
      </c>
      <c r="AZ73">
        <v>0</v>
      </c>
      <c r="BA73">
        <v>48</v>
      </c>
      <c r="BB73">
        <v>0</v>
      </c>
      <c r="BC73">
        <v>0</v>
      </c>
      <c r="BD73">
        <v>0</v>
      </c>
      <c r="BE73">
        <v>0</v>
      </c>
      <c r="BF73">
        <v>0</v>
      </c>
      <c r="BG73">
        <v>16</v>
      </c>
      <c r="BH73">
        <v>0</v>
      </c>
      <c r="BI73">
        <v>0</v>
      </c>
      <c r="BJ73">
        <v>0</v>
      </c>
      <c r="BK73">
        <v>0</v>
      </c>
      <c r="BL73">
        <v>0</v>
      </c>
      <c r="BM73">
        <v>0</v>
      </c>
      <c r="BN73">
        <v>0</v>
      </c>
      <c r="BO73">
        <v>1576</v>
      </c>
      <c r="BP73">
        <v>0</v>
      </c>
      <c r="BQ73">
        <v>0</v>
      </c>
      <c r="BR73">
        <v>0</v>
      </c>
      <c r="BS73">
        <v>0</v>
      </c>
      <c r="BT73">
        <v>0</v>
      </c>
      <c r="BU73">
        <v>0</v>
      </c>
      <c r="BV73">
        <v>0</v>
      </c>
      <c r="BW73">
        <v>0</v>
      </c>
      <c r="BX73">
        <v>0</v>
      </c>
      <c r="BY73">
        <v>0</v>
      </c>
      <c r="BZ73">
        <v>0</v>
      </c>
      <c r="CA73">
        <v>0</v>
      </c>
      <c r="CB73">
        <v>0</v>
      </c>
      <c r="CC73">
        <v>1224</v>
      </c>
      <c r="CD73">
        <v>0</v>
      </c>
      <c r="CE73">
        <v>3783</v>
      </c>
      <c r="CF73">
        <v>0</v>
      </c>
      <c r="CG73" s="439"/>
      <c r="CH73" s="303">
        <v>30</v>
      </c>
      <c r="CI73" s="393">
        <v>24</v>
      </c>
      <c r="CJ73" s="303">
        <v>40</v>
      </c>
      <c r="CK73" s="393">
        <v>40</v>
      </c>
      <c r="CL73" s="303">
        <v>0</v>
      </c>
      <c r="CM73" s="393">
        <v>0</v>
      </c>
      <c r="CN73" s="303"/>
      <c r="CO73" s="303"/>
      <c r="CP73" s="393" t="s">
        <v>744</v>
      </c>
      <c r="CQ73" s="303" t="s">
        <v>744</v>
      </c>
      <c r="CR73" s="393" t="s">
        <v>389</v>
      </c>
      <c r="CS73" s="393" t="s">
        <v>744</v>
      </c>
      <c r="CT73" s="303" t="s">
        <v>744</v>
      </c>
      <c r="CU73" s="393" t="s">
        <v>389</v>
      </c>
      <c r="CV73" s="303" t="s">
        <v>744</v>
      </c>
      <c r="CW73" s="303" t="s">
        <v>744</v>
      </c>
      <c r="CX73" s="303" t="s">
        <v>744</v>
      </c>
      <c r="CY73" s="303" t="s">
        <v>744</v>
      </c>
      <c r="CZ73" s="303" t="s">
        <v>744</v>
      </c>
      <c r="DA73" s="303" t="s">
        <v>744</v>
      </c>
      <c r="DB73" s="303" t="s">
        <v>744</v>
      </c>
      <c r="DC73" s="303" t="s">
        <v>744</v>
      </c>
      <c r="DD73" s="303" t="s">
        <v>744</v>
      </c>
      <c r="DE73" s="303" t="s">
        <v>744</v>
      </c>
      <c r="DF73" s="303" t="s">
        <v>744</v>
      </c>
      <c r="DG73" s="393" t="s">
        <v>744</v>
      </c>
      <c r="DH73" s="303" t="s">
        <v>744</v>
      </c>
      <c r="DI73" s="303" t="s">
        <v>744</v>
      </c>
      <c r="DJ73" s="393" t="s">
        <v>744</v>
      </c>
      <c r="DK73" s="303" t="s">
        <v>744</v>
      </c>
      <c r="DL73" s="303" t="s">
        <v>744</v>
      </c>
      <c r="DM73" s="303" t="s">
        <v>744</v>
      </c>
      <c r="DN73" s="303" t="s">
        <v>744</v>
      </c>
      <c r="DO73" s="303" t="s">
        <v>744</v>
      </c>
      <c r="DP73" s="303" t="s">
        <v>744</v>
      </c>
      <c r="DQ73" s="303" t="s">
        <v>744</v>
      </c>
      <c r="DR73" s="303" t="s">
        <v>744</v>
      </c>
      <c r="DS73" s="303" t="s">
        <v>744</v>
      </c>
      <c r="DT73" s="303" t="s">
        <v>744</v>
      </c>
      <c r="DU73" s="303" t="s">
        <v>744</v>
      </c>
      <c r="DV73" s="393" t="s">
        <v>744</v>
      </c>
      <c r="DW73" s="303" t="s">
        <v>744</v>
      </c>
      <c r="DX73" s="303" t="s">
        <v>744</v>
      </c>
      <c r="DY73" s="393" t="s">
        <v>744</v>
      </c>
      <c r="DZ73" s="303" t="s">
        <v>744</v>
      </c>
      <c r="EA73" s="303" t="s">
        <v>744</v>
      </c>
      <c r="EB73" s="303" t="s">
        <v>744</v>
      </c>
      <c r="EC73" s="303" t="s">
        <v>744</v>
      </c>
      <c r="ED73" s="303" t="s">
        <v>744</v>
      </c>
      <c r="EE73" s="303" t="s">
        <v>744</v>
      </c>
      <c r="EF73" s="303" t="s">
        <v>744</v>
      </c>
      <c r="EG73" s="303" t="s">
        <v>744</v>
      </c>
      <c r="EH73" s="303" t="s">
        <v>744</v>
      </c>
      <c r="EI73" s="303" t="s">
        <v>744</v>
      </c>
      <c r="EJ73" s="303" t="s">
        <v>744</v>
      </c>
      <c r="EK73" s="393" t="s">
        <v>744</v>
      </c>
      <c r="EL73" s="303" t="s">
        <v>744</v>
      </c>
      <c r="EM73" s="303" t="s">
        <v>744</v>
      </c>
      <c r="EN73" s="393" t="s">
        <v>744</v>
      </c>
      <c r="EO73" s="303">
        <v>9</v>
      </c>
      <c r="EP73" s="303">
        <v>15840</v>
      </c>
      <c r="EQ73" s="303">
        <v>0</v>
      </c>
      <c r="ER73" s="303">
        <v>0</v>
      </c>
      <c r="ES73" s="303">
        <v>0</v>
      </c>
      <c r="ET73" s="303">
        <v>0</v>
      </c>
      <c r="EU73" s="303">
        <v>48</v>
      </c>
      <c r="EV73" s="303">
        <v>16</v>
      </c>
      <c r="EW73" s="303">
        <v>0</v>
      </c>
      <c r="EX73" s="303">
        <v>0</v>
      </c>
      <c r="EY73" s="303">
        <v>15776</v>
      </c>
      <c r="EZ73" s="303">
        <v>1224</v>
      </c>
      <c r="FA73" s="393">
        <v>0</v>
      </c>
      <c r="FB73" s="303">
        <v>1760</v>
      </c>
      <c r="FC73" s="303">
        <v>1752.8888888888889</v>
      </c>
      <c r="FD73" s="303">
        <v>136</v>
      </c>
      <c r="FE73" s="393">
        <v>4.0404040404040664E-3</v>
      </c>
      <c r="FF73" s="303" t="s">
        <v>744</v>
      </c>
      <c r="FG73" s="303" t="s">
        <v>744</v>
      </c>
      <c r="FH73" s="303" t="s">
        <v>744</v>
      </c>
      <c r="FI73" s="303" t="s">
        <v>744</v>
      </c>
      <c r="FJ73" s="303" t="s">
        <v>744</v>
      </c>
      <c r="FK73" s="303" t="s">
        <v>744</v>
      </c>
      <c r="FL73" s="303" t="s">
        <v>744</v>
      </c>
      <c r="FM73" s="303" t="s">
        <v>744</v>
      </c>
      <c r="FN73" s="303" t="s">
        <v>744</v>
      </c>
      <c r="FO73" s="303" t="s">
        <v>744</v>
      </c>
      <c r="FP73" s="303" t="s">
        <v>744</v>
      </c>
      <c r="FQ73" s="303" t="s">
        <v>744</v>
      </c>
      <c r="FR73" s="393" t="s">
        <v>744</v>
      </c>
      <c r="FS73" s="303" t="s">
        <v>744</v>
      </c>
      <c r="FT73" s="303" t="s">
        <v>744</v>
      </c>
      <c r="FU73" s="303" t="s">
        <v>744</v>
      </c>
      <c r="FV73" s="393" t="s">
        <v>744</v>
      </c>
      <c r="FW73" s="303">
        <v>9</v>
      </c>
      <c r="FX73" s="303">
        <v>15840</v>
      </c>
      <c r="FY73" s="303">
        <v>0</v>
      </c>
      <c r="FZ73" s="303">
        <v>0</v>
      </c>
      <c r="GA73" s="303">
        <v>0</v>
      </c>
      <c r="GB73" s="303">
        <v>0</v>
      </c>
      <c r="GC73" s="303">
        <v>48</v>
      </c>
      <c r="GD73" s="303">
        <v>16</v>
      </c>
      <c r="GE73" s="303">
        <v>0</v>
      </c>
      <c r="GF73" s="303">
        <v>0</v>
      </c>
      <c r="GG73" s="303">
        <v>15776</v>
      </c>
      <c r="GH73" s="303">
        <v>1224</v>
      </c>
      <c r="GI73" s="393">
        <v>0</v>
      </c>
      <c r="GJ73" s="303">
        <v>1760</v>
      </c>
      <c r="GK73" s="303">
        <v>1752.8888888888889</v>
      </c>
      <c r="GL73" s="303">
        <v>136</v>
      </c>
      <c r="GM73" s="393">
        <v>4.0404040404040664E-3</v>
      </c>
      <c r="GN73" s="303">
        <v>17.5</v>
      </c>
      <c r="GO73" s="303">
        <v>31640</v>
      </c>
      <c r="GP73" s="303">
        <v>141.5</v>
      </c>
      <c r="GQ73" s="303">
        <v>2072</v>
      </c>
      <c r="GR73" s="303">
        <v>0</v>
      </c>
      <c r="GS73" s="303">
        <v>0</v>
      </c>
      <c r="GT73" s="303">
        <v>0</v>
      </c>
      <c r="GU73" s="303">
        <v>0</v>
      </c>
      <c r="GV73" s="303">
        <v>1576</v>
      </c>
      <c r="GW73" s="303">
        <v>0</v>
      </c>
      <c r="GX73" s="303">
        <v>27850.5</v>
      </c>
      <c r="GY73" s="303">
        <v>3783</v>
      </c>
      <c r="GZ73" s="393">
        <v>0</v>
      </c>
      <c r="HA73" s="303">
        <v>1808</v>
      </c>
      <c r="HB73" s="303">
        <v>1591.4571428571428</v>
      </c>
      <c r="HC73" s="303">
        <v>216.17142857142858</v>
      </c>
      <c r="HD73" s="393">
        <v>0.11976927939317328</v>
      </c>
      <c r="HE73" s="303" t="s">
        <v>744</v>
      </c>
      <c r="HF73" s="303" t="s">
        <v>744</v>
      </c>
      <c r="HG73" s="303" t="s">
        <v>744</v>
      </c>
      <c r="HH73" s="303" t="s">
        <v>744</v>
      </c>
      <c r="HI73" s="303" t="s">
        <v>744</v>
      </c>
      <c r="HJ73" s="303" t="s">
        <v>744</v>
      </c>
      <c r="HK73" s="303" t="s">
        <v>744</v>
      </c>
      <c r="HL73" s="303" t="s">
        <v>744</v>
      </c>
      <c r="HM73" s="303" t="s">
        <v>744</v>
      </c>
      <c r="HN73" s="303" t="s">
        <v>744</v>
      </c>
      <c r="HO73" s="303" t="s">
        <v>744</v>
      </c>
      <c r="HP73" s="303" t="s">
        <v>744</v>
      </c>
      <c r="HQ73" s="393" t="s">
        <v>744</v>
      </c>
      <c r="HR73" s="303" t="s">
        <v>744</v>
      </c>
      <c r="HS73" s="303" t="s">
        <v>744</v>
      </c>
      <c r="HT73" s="303" t="s">
        <v>744</v>
      </c>
      <c r="HU73" s="393" t="s">
        <v>744</v>
      </c>
      <c r="HV73" s="303">
        <v>17.5</v>
      </c>
      <c r="HW73" s="303">
        <v>31640</v>
      </c>
      <c r="HX73" s="303">
        <v>141.5</v>
      </c>
      <c r="HY73" s="303">
        <v>2072</v>
      </c>
      <c r="HZ73" s="303">
        <v>0</v>
      </c>
      <c r="IA73" s="303">
        <v>0</v>
      </c>
      <c r="IB73" s="303">
        <v>0</v>
      </c>
      <c r="IC73" s="303">
        <v>0</v>
      </c>
      <c r="ID73" s="303">
        <v>1576</v>
      </c>
      <c r="IE73" s="303">
        <v>0</v>
      </c>
      <c r="IF73" s="303">
        <v>27850.5</v>
      </c>
      <c r="IG73" s="303">
        <v>3783</v>
      </c>
      <c r="IH73" s="393">
        <v>0</v>
      </c>
      <c r="II73" s="303">
        <v>1808</v>
      </c>
      <c r="IJ73" s="303">
        <v>1591.4571428571428</v>
      </c>
      <c r="IK73" s="303">
        <v>216.17142857142858</v>
      </c>
      <c r="IL73" s="393">
        <v>0.11976927939317328</v>
      </c>
      <c r="IM73" s="303"/>
      <c r="IN73" s="303">
        <v>1791.6981132075471</v>
      </c>
      <c r="IO73" s="303">
        <v>1646.2830188679245</v>
      </c>
      <c r="IP73" s="393">
        <v>8.116048862679015E-2</v>
      </c>
      <c r="IQ73" s="303" t="s">
        <v>744</v>
      </c>
      <c r="IR73" s="303" t="s">
        <v>744</v>
      </c>
      <c r="IS73" s="393" t="s">
        <v>744</v>
      </c>
      <c r="IT73" s="303">
        <v>1791.6981132075471</v>
      </c>
      <c r="IU73" s="303">
        <v>1646.2830188679245</v>
      </c>
      <c r="IV73" s="393">
        <v>8.116048862679015E-2</v>
      </c>
      <c r="IW73" s="735"/>
      <c r="IX73" s="303"/>
      <c r="IY73" s="396" t="s">
        <v>448</v>
      </c>
      <c r="IZ73" s="396" t="s">
        <v>449</v>
      </c>
      <c r="JA73" s="396" t="s">
        <v>343</v>
      </c>
      <c r="JB73" s="396">
        <v>31</v>
      </c>
      <c r="JC73" s="396" t="s">
        <v>12</v>
      </c>
      <c r="JD73" s="396" t="s">
        <v>232</v>
      </c>
      <c r="JE73" s="396" t="s">
        <v>9</v>
      </c>
      <c r="JF73" s="396" t="s">
        <v>232</v>
      </c>
      <c r="JG73" s="396" t="s">
        <v>358</v>
      </c>
    </row>
    <row r="74" spans="1:267" customFormat="1">
      <c r="A74">
        <v>85</v>
      </c>
      <c r="B74">
        <v>1</v>
      </c>
      <c r="F74">
        <v>700</v>
      </c>
      <c r="G74">
        <v>42</v>
      </c>
      <c r="H74">
        <v>1</v>
      </c>
      <c r="I74">
        <v>0</v>
      </c>
      <c r="J74">
        <v>1</v>
      </c>
      <c r="K74">
        <v>0</v>
      </c>
      <c r="L74" t="s">
        <v>448</v>
      </c>
      <c r="M74">
        <v>0</v>
      </c>
      <c r="N74">
        <v>34</v>
      </c>
      <c r="O74">
        <v>22</v>
      </c>
      <c r="P74">
        <v>40</v>
      </c>
      <c r="Q74">
        <v>40</v>
      </c>
      <c r="R74">
        <v>0</v>
      </c>
      <c r="S74">
        <v>0</v>
      </c>
      <c r="T74" t="s">
        <v>745</v>
      </c>
      <c r="U74">
        <v>0</v>
      </c>
      <c r="V74">
        <v>0</v>
      </c>
      <c r="W74">
        <v>0</v>
      </c>
      <c r="X74">
        <v>1</v>
      </c>
      <c r="Y74">
        <v>12</v>
      </c>
      <c r="Z74">
        <v>0</v>
      </c>
      <c r="AA74">
        <v>0</v>
      </c>
      <c r="AB74">
        <v>0</v>
      </c>
      <c r="AC74">
        <v>0</v>
      </c>
      <c r="AD74">
        <v>0</v>
      </c>
      <c r="AE74">
        <v>0</v>
      </c>
      <c r="AF74">
        <v>0</v>
      </c>
      <c r="AG74">
        <v>0</v>
      </c>
      <c r="AH74">
        <v>0</v>
      </c>
      <c r="AI74">
        <v>0</v>
      </c>
      <c r="AJ74">
        <v>0</v>
      </c>
      <c r="AK74">
        <v>371</v>
      </c>
      <c r="AL74">
        <v>0</v>
      </c>
      <c r="AM74">
        <v>0</v>
      </c>
      <c r="AN74">
        <v>0</v>
      </c>
      <c r="AO74">
        <v>0</v>
      </c>
      <c r="AP74">
        <v>0</v>
      </c>
      <c r="AQ74">
        <v>0</v>
      </c>
      <c r="AR74">
        <v>0</v>
      </c>
      <c r="AS74">
        <v>0</v>
      </c>
      <c r="AT74">
        <v>0</v>
      </c>
      <c r="AU74">
        <v>0</v>
      </c>
      <c r="AV74">
        <v>0</v>
      </c>
      <c r="AW74">
        <v>96</v>
      </c>
      <c r="AX74">
        <v>0</v>
      </c>
      <c r="AY74">
        <v>0</v>
      </c>
      <c r="AZ74">
        <v>0</v>
      </c>
      <c r="BA74">
        <v>0</v>
      </c>
      <c r="BB74">
        <v>0</v>
      </c>
      <c r="BC74">
        <v>208.5</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1751</v>
      </c>
      <c r="CB74">
        <v>0</v>
      </c>
      <c r="CC74">
        <v>0</v>
      </c>
      <c r="CD74">
        <v>0</v>
      </c>
      <c r="CE74">
        <v>395</v>
      </c>
      <c r="CF74">
        <v>0</v>
      </c>
      <c r="CG74" s="439"/>
      <c r="CH74" s="303">
        <v>34</v>
      </c>
      <c r="CI74" s="393">
        <v>22</v>
      </c>
      <c r="CJ74" s="303">
        <v>40</v>
      </c>
      <c r="CK74" s="393">
        <v>40</v>
      </c>
      <c r="CL74" s="303">
        <v>0</v>
      </c>
      <c r="CM74" s="393">
        <v>0</v>
      </c>
      <c r="CN74" s="303"/>
      <c r="CO74" s="303"/>
      <c r="CP74" s="393" t="s">
        <v>744</v>
      </c>
      <c r="CQ74" s="303" t="s">
        <v>389</v>
      </c>
      <c r="CR74" s="393" t="s">
        <v>389</v>
      </c>
      <c r="CS74" s="393" t="s">
        <v>744</v>
      </c>
      <c r="CT74" s="303" t="s">
        <v>389</v>
      </c>
      <c r="CU74" s="393" t="s">
        <v>389</v>
      </c>
      <c r="CV74" s="303" t="s">
        <v>744</v>
      </c>
      <c r="CW74" s="303" t="s">
        <v>744</v>
      </c>
      <c r="CX74" s="303" t="s">
        <v>744</v>
      </c>
      <c r="CY74" s="303" t="s">
        <v>744</v>
      </c>
      <c r="CZ74" s="303" t="s">
        <v>744</v>
      </c>
      <c r="DA74" s="303" t="s">
        <v>744</v>
      </c>
      <c r="DB74" s="303" t="s">
        <v>744</v>
      </c>
      <c r="DC74" s="303" t="s">
        <v>744</v>
      </c>
      <c r="DD74" s="303" t="s">
        <v>744</v>
      </c>
      <c r="DE74" s="303" t="s">
        <v>744</v>
      </c>
      <c r="DF74" s="303" t="s">
        <v>744</v>
      </c>
      <c r="DG74" s="393" t="s">
        <v>744</v>
      </c>
      <c r="DH74" s="303" t="s">
        <v>744</v>
      </c>
      <c r="DI74" s="303" t="s">
        <v>744</v>
      </c>
      <c r="DJ74" s="393" t="s">
        <v>744</v>
      </c>
      <c r="DK74" s="303" t="s">
        <v>744</v>
      </c>
      <c r="DL74" s="303" t="s">
        <v>744</v>
      </c>
      <c r="DM74" s="303" t="s">
        <v>744</v>
      </c>
      <c r="DN74" s="303" t="s">
        <v>744</v>
      </c>
      <c r="DO74" s="303" t="s">
        <v>744</v>
      </c>
      <c r="DP74" s="303" t="s">
        <v>744</v>
      </c>
      <c r="DQ74" s="303" t="s">
        <v>744</v>
      </c>
      <c r="DR74" s="303" t="s">
        <v>744</v>
      </c>
      <c r="DS74" s="303" t="s">
        <v>744</v>
      </c>
      <c r="DT74" s="303" t="s">
        <v>744</v>
      </c>
      <c r="DU74" s="303" t="s">
        <v>744</v>
      </c>
      <c r="DV74" s="393" t="s">
        <v>744</v>
      </c>
      <c r="DW74" s="303" t="s">
        <v>744</v>
      </c>
      <c r="DX74" s="303" t="s">
        <v>744</v>
      </c>
      <c r="DY74" s="393" t="s">
        <v>744</v>
      </c>
      <c r="DZ74" s="303" t="s">
        <v>744</v>
      </c>
      <c r="EA74" s="303" t="s">
        <v>744</v>
      </c>
      <c r="EB74" s="303" t="s">
        <v>744</v>
      </c>
      <c r="EC74" s="303" t="s">
        <v>744</v>
      </c>
      <c r="ED74" s="303" t="s">
        <v>744</v>
      </c>
      <c r="EE74" s="303" t="s">
        <v>744</v>
      </c>
      <c r="EF74" s="303" t="s">
        <v>744</v>
      </c>
      <c r="EG74" s="303" t="s">
        <v>744</v>
      </c>
      <c r="EH74" s="303" t="s">
        <v>744</v>
      </c>
      <c r="EI74" s="303" t="s">
        <v>744</v>
      </c>
      <c r="EJ74" s="303" t="s">
        <v>744</v>
      </c>
      <c r="EK74" s="393" t="s">
        <v>744</v>
      </c>
      <c r="EL74" s="303" t="s">
        <v>744</v>
      </c>
      <c r="EM74" s="303" t="s">
        <v>744</v>
      </c>
      <c r="EN74" s="393" t="s">
        <v>744</v>
      </c>
      <c r="EO74" s="303" t="s">
        <v>744</v>
      </c>
      <c r="EP74" s="303" t="s">
        <v>744</v>
      </c>
      <c r="EQ74" s="303" t="s">
        <v>744</v>
      </c>
      <c r="ER74" s="303" t="s">
        <v>744</v>
      </c>
      <c r="ES74" s="303" t="s">
        <v>744</v>
      </c>
      <c r="ET74" s="303" t="s">
        <v>744</v>
      </c>
      <c r="EU74" s="303" t="s">
        <v>744</v>
      </c>
      <c r="EV74" s="303" t="s">
        <v>744</v>
      </c>
      <c r="EW74" s="303" t="s">
        <v>744</v>
      </c>
      <c r="EX74" s="303" t="s">
        <v>744</v>
      </c>
      <c r="EY74" s="303" t="s">
        <v>744</v>
      </c>
      <c r="EZ74" s="303" t="s">
        <v>744</v>
      </c>
      <c r="FA74" s="393" t="s">
        <v>744</v>
      </c>
      <c r="FB74" s="303" t="s">
        <v>744</v>
      </c>
      <c r="FC74" s="303" t="s">
        <v>744</v>
      </c>
      <c r="FD74" s="303" t="s">
        <v>744</v>
      </c>
      <c r="FE74" s="393" t="s">
        <v>744</v>
      </c>
      <c r="FF74" s="303">
        <v>1</v>
      </c>
      <c r="FG74" s="303">
        <v>1728</v>
      </c>
      <c r="FH74" s="303">
        <v>0</v>
      </c>
      <c r="FI74" s="303">
        <v>0</v>
      </c>
      <c r="FJ74" s="303">
        <v>0</v>
      </c>
      <c r="FK74" s="303">
        <v>0</v>
      </c>
      <c r="FL74" s="303">
        <v>0</v>
      </c>
      <c r="FM74" s="303">
        <v>0</v>
      </c>
      <c r="FN74" s="303">
        <v>0</v>
      </c>
      <c r="FO74" s="303">
        <v>0</v>
      </c>
      <c r="FP74" s="303">
        <v>1728</v>
      </c>
      <c r="FQ74" s="303">
        <v>0</v>
      </c>
      <c r="FR74" s="393">
        <v>0</v>
      </c>
      <c r="FS74" s="303">
        <v>1728</v>
      </c>
      <c r="FT74" s="303">
        <v>1728</v>
      </c>
      <c r="FU74" s="303">
        <v>0</v>
      </c>
      <c r="FV74" s="393">
        <v>0</v>
      </c>
      <c r="FW74" s="303">
        <v>1</v>
      </c>
      <c r="FX74" s="303">
        <v>1728</v>
      </c>
      <c r="FY74" s="303">
        <v>0</v>
      </c>
      <c r="FZ74" s="303">
        <v>0</v>
      </c>
      <c r="GA74" s="303">
        <v>0</v>
      </c>
      <c r="GB74" s="303">
        <v>0</v>
      </c>
      <c r="GC74" s="303">
        <v>0</v>
      </c>
      <c r="GD74" s="303">
        <v>0</v>
      </c>
      <c r="GE74" s="303">
        <v>0</v>
      </c>
      <c r="GF74" s="303">
        <v>0</v>
      </c>
      <c r="GG74" s="303">
        <v>1728</v>
      </c>
      <c r="GH74" s="303">
        <v>0</v>
      </c>
      <c r="GI74" s="393">
        <v>0</v>
      </c>
      <c r="GJ74" s="303">
        <v>1728</v>
      </c>
      <c r="GK74" s="303">
        <v>1728</v>
      </c>
      <c r="GL74" s="303">
        <v>0</v>
      </c>
      <c r="GM74" s="393">
        <v>0</v>
      </c>
      <c r="GN74" s="303">
        <v>12</v>
      </c>
      <c r="GO74" s="303">
        <v>20137</v>
      </c>
      <c r="GP74" s="303">
        <v>0</v>
      </c>
      <c r="GQ74" s="303">
        <v>371</v>
      </c>
      <c r="GR74" s="303">
        <v>0</v>
      </c>
      <c r="GS74" s="303">
        <v>96</v>
      </c>
      <c r="GT74" s="303">
        <v>208.5</v>
      </c>
      <c r="GU74" s="303">
        <v>0</v>
      </c>
      <c r="GV74" s="303">
        <v>0</v>
      </c>
      <c r="GW74" s="303">
        <v>0</v>
      </c>
      <c r="GX74" s="303">
        <v>19461.5</v>
      </c>
      <c r="GY74" s="303">
        <v>395</v>
      </c>
      <c r="GZ74" s="393">
        <v>1751</v>
      </c>
      <c r="HA74" s="303">
        <v>1678.0833333333333</v>
      </c>
      <c r="HB74" s="303">
        <v>1621.7916666666665</v>
      </c>
      <c r="HC74" s="303">
        <v>32.916666666666664</v>
      </c>
      <c r="HD74" s="393">
        <v>3.3545215275363804E-2</v>
      </c>
      <c r="HE74" s="303" t="s">
        <v>744</v>
      </c>
      <c r="HF74" s="303" t="s">
        <v>744</v>
      </c>
      <c r="HG74" s="303" t="s">
        <v>744</v>
      </c>
      <c r="HH74" s="303" t="s">
        <v>744</v>
      </c>
      <c r="HI74" s="303" t="s">
        <v>744</v>
      </c>
      <c r="HJ74" s="303" t="s">
        <v>744</v>
      </c>
      <c r="HK74" s="303" t="s">
        <v>744</v>
      </c>
      <c r="HL74" s="303" t="s">
        <v>744</v>
      </c>
      <c r="HM74" s="303" t="s">
        <v>744</v>
      </c>
      <c r="HN74" s="303" t="s">
        <v>744</v>
      </c>
      <c r="HO74" s="303" t="s">
        <v>744</v>
      </c>
      <c r="HP74" s="303" t="s">
        <v>744</v>
      </c>
      <c r="HQ74" s="393" t="s">
        <v>744</v>
      </c>
      <c r="HR74" s="303" t="s">
        <v>744</v>
      </c>
      <c r="HS74" s="303" t="s">
        <v>744</v>
      </c>
      <c r="HT74" s="303" t="s">
        <v>744</v>
      </c>
      <c r="HU74" s="393" t="s">
        <v>744</v>
      </c>
      <c r="HV74" s="303">
        <v>12</v>
      </c>
      <c r="HW74" s="303">
        <v>20137</v>
      </c>
      <c r="HX74" s="303">
        <v>0</v>
      </c>
      <c r="HY74" s="303">
        <v>371</v>
      </c>
      <c r="HZ74" s="303">
        <v>0</v>
      </c>
      <c r="IA74" s="303">
        <v>96</v>
      </c>
      <c r="IB74" s="303">
        <v>208.5</v>
      </c>
      <c r="IC74" s="303">
        <v>0</v>
      </c>
      <c r="ID74" s="303">
        <v>0</v>
      </c>
      <c r="IE74" s="303">
        <v>0</v>
      </c>
      <c r="IF74" s="303">
        <v>19461.5</v>
      </c>
      <c r="IG74" s="303">
        <v>395</v>
      </c>
      <c r="IH74" s="393">
        <v>1751</v>
      </c>
      <c r="II74" s="303">
        <v>1678.0833333333333</v>
      </c>
      <c r="IJ74" s="303">
        <v>1621.7916666666667</v>
      </c>
      <c r="IK74" s="303">
        <v>32.916666666666664</v>
      </c>
      <c r="IL74" s="393">
        <v>3.3545215275363693E-2</v>
      </c>
      <c r="IM74" s="303"/>
      <c r="IN74" s="303">
        <v>1678.0833333333333</v>
      </c>
      <c r="IO74" s="303">
        <v>1621.7916666666667</v>
      </c>
      <c r="IP74" s="393">
        <v>3.3545215275363693E-2</v>
      </c>
      <c r="IQ74" s="303">
        <v>1728</v>
      </c>
      <c r="IR74" s="303">
        <v>1728</v>
      </c>
      <c r="IS74" s="393">
        <v>0</v>
      </c>
      <c r="IT74" s="303">
        <v>1681.9230769230769</v>
      </c>
      <c r="IU74" s="303">
        <v>1629.9615384615386</v>
      </c>
      <c r="IV74" s="393">
        <v>3.0894123027669695E-2</v>
      </c>
      <c r="IW74" s="735"/>
      <c r="IX74" s="303"/>
      <c r="IY74" s="396" t="s">
        <v>448</v>
      </c>
      <c r="IZ74" s="396" t="s">
        <v>449</v>
      </c>
      <c r="JA74" s="396" t="s">
        <v>343</v>
      </c>
      <c r="JB74" s="396">
        <v>26</v>
      </c>
      <c r="JC74" s="396" t="s">
        <v>12</v>
      </c>
      <c r="JD74" s="396" t="s">
        <v>232</v>
      </c>
      <c r="JE74" s="396" t="s">
        <v>9</v>
      </c>
      <c r="JF74" s="396" t="s">
        <v>232</v>
      </c>
      <c r="JG74" s="396" t="s">
        <v>358</v>
      </c>
    </row>
    <row r="75" spans="1:267" customFormat="1">
      <c r="A75">
        <v>86</v>
      </c>
      <c r="B75">
        <v>1</v>
      </c>
      <c r="F75">
        <v>700</v>
      </c>
      <c r="G75">
        <v>42</v>
      </c>
      <c r="H75">
        <v>1</v>
      </c>
      <c r="I75">
        <v>0</v>
      </c>
      <c r="J75">
        <v>1</v>
      </c>
      <c r="K75">
        <v>0</v>
      </c>
      <c r="L75" t="s">
        <v>448</v>
      </c>
      <c r="M75">
        <v>0</v>
      </c>
      <c r="N75">
        <v>25.41</v>
      </c>
      <c r="O75">
        <v>24.91</v>
      </c>
      <c r="P75">
        <v>40</v>
      </c>
      <c r="Q75">
        <v>40</v>
      </c>
      <c r="R75">
        <v>0</v>
      </c>
      <c r="S75">
        <v>0</v>
      </c>
      <c r="T75" t="s">
        <v>745</v>
      </c>
      <c r="U75">
        <v>0</v>
      </c>
      <c r="V75">
        <v>0</v>
      </c>
      <c r="W75">
        <v>2</v>
      </c>
      <c r="X75">
        <v>0</v>
      </c>
      <c r="Y75">
        <v>8.5</v>
      </c>
      <c r="Z75">
        <v>0</v>
      </c>
      <c r="AA75">
        <v>0</v>
      </c>
      <c r="AB75">
        <v>0</v>
      </c>
      <c r="AC75">
        <v>0</v>
      </c>
      <c r="AD75">
        <v>0</v>
      </c>
      <c r="AE75">
        <v>200</v>
      </c>
      <c r="AF75">
        <v>0</v>
      </c>
      <c r="AG75">
        <v>0</v>
      </c>
      <c r="AH75">
        <v>0</v>
      </c>
      <c r="AI75">
        <v>24</v>
      </c>
      <c r="AJ75">
        <v>0</v>
      </c>
      <c r="AK75">
        <v>48</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24</v>
      </c>
      <c r="BJ75">
        <v>0</v>
      </c>
      <c r="BK75">
        <v>0</v>
      </c>
      <c r="BL75">
        <v>0</v>
      </c>
      <c r="BM75">
        <v>0</v>
      </c>
      <c r="BN75">
        <v>0</v>
      </c>
      <c r="BO75">
        <v>106.5</v>
      </c>
      <c r="BP75">
        <v>0</v>
      </c>
      <c r="BQ75">
        <v>0</v>
      </c>
      <c r="BR75">
        <v>0</v>
      </c>
      <c r="BS75">
        <v>0</v>
      </c>
      <c r="BT75">
        <v>0</v>
      </c>
      <c r="BU75">
        <v>0</v>
      </c>
      <c r="BV75">
        <v>0</v>
      </c>
      <c r="BW75">
        <v>0</v>
      </c>
      <c r="BX75">
        <v>0</v>
      </c>
      <c r="BY75">
        <v>0</v>
      </c>
      <c r="BZ75">
        <v>0</v>
      </c>
      <c r="CA75">
        <v>510.3</v>
      </c>
      <c r="CB75">
        <v>0</v>
      </c>
      <c r="CC75">
        <v>44</v>
      </c>
      <c r="CD75">
        <v>0</v>
      </c>
      <c r="CE75">
        <v>1626.3</v>
      </c>
      <c r="CF75">
        <v>0</v>
      </c>
      <c r="CG75" s="439"/>
      <c r="CH75" s="303">
        <v>25.41</v>
      </c>
      <c r="CI75" s="393">
        <v>24.91</v>
      </c>
      <c r="CJ75" s="303">
        <v>40</v>
      </c>
      <c r="CK75" s="393">
        <v>40</v>
      </c>
      <c r="CL75" s="303">
        <v>0</v>
      </c>
      <c r="CM75" s="393">
        <v>0</v>
      </c>
      <c r="CN75" s="303"/>
      <c r="CO75" s="303"/>
      <c r="CP75" s="393" t="s">
        <v>744</v>
      </c>
      <c r="CQ75" s="303" t="s">
        <v>389</v>
      </c>
      <c r="CR75" s="393" t="s">
        <v>389</v>
      </c>
      <c r="CS75" s="393" t="s">
        <v>744</v>
      </c>
      <c r="CT75" s="303" t="s">
        <v>389</v>
      </c>
      <c r="CU75" s="393" t="s">
        <v>389</v>
      </c>
      <c r="CV75" s="303" t="s">
        <v>744</v>
      </c>
      <c r="CW75" s="303" t="s">
        <v>744</v>
      </c>
      <c r="CX75" s="303" t="s">
        <v>744</v>
      </c>
      <c r="CY75" s="303" t="s">
        <v>744</v>
      </c>
      <c r="CZ75" s="303" t="s">
        <v>744</v>
      </c>
      <c r="DA75" s="303" t="s">
        <v>744</v>
      </c>
      <c r="DB75" s="303" t="s">
        <v>744</v>
      </c>
      <c r="DC75" s="303" t="s">
        <v>744</v>
      </c>
      <c r="DD75" s="303" t="s">
        <v>744</v>
      </c>
      <c r="DE75" s="303" t="s">
        <v>744</v>
      </c>
      <c r="DF75" s="303" t="s">
        <v>744</v>
      </c>
      <c r="DG75" s="393" t="s">
        <v>744</v>
      </c>
      <c r="DH75" s="303" t="s">
        <v>744</v>
      </c>
      <c r="DI75" s="303" t="s">
        <v>744</v>
      </c>
      <c r="DJ75" s="393" t="s">
        <v>744</v>
      </c>
      <c r="DK75" s="303" t="s">
        <v>744</v>
      </c>
      <c r="DL75" s="303" t="s">
        <v>744</v>
      </c>
      <c r="DM75" s="303" t="s">
        <v>744</v>
      </c>
      <c r="DN75" s="303" t="s">
        <v>744</v>
      </c>
      <c r="DO75" s="303" t="s">
        <v>744</v>
      </c>
      <c r="DP75" s="303" t="s">
        <v>744</v>
      </c>
      <c r="DQ75" s="303" t="s">
        <v>744</v>
      </c>
      <c r="DR75" s="303" t="s">
        <v>744</v>
      </c>
      <c r="DS75" s="303" t="s">
        <v>744</v>
      </c>
      <c r="DT75" s="303" t="s">
        <v>744</v>
      </c>
      <c r="DU75" s="303" t="s">
        <v>744</v>
      </c>
      <c r="DV75" s="393" t="s">
        <v>744</v>
      </c>
      <c r="DW75" s="303" t="s">
        <v>744</v>
      </c>
      <c r="DX75" s="303" t="s">
        <v>744</v>
      </c>
      <c r="DY75" s="393" t="s">
        <v>744</v>
      </c>
      <c r="DZ75" s="303" t="s">
        <v>744</v>
      </c>
      <c r="EA75" s="303" t="s">
        <v>744</v>
      </c>
      <c r="EB75" s="303" t="s">
        <v>744</v>
      </c>
      <c r="EC75" s="303" t="s">
        <v>744</v>
      </c>
      <c r="ED75" s="303" t="s">
        <v>744</v>
      </c>
      <c r="EE75" s="303" t="s">
        <v>744</v>
      </c>
      <c r="EF75" s="303" t="s">
        <v>744</v>
      </c>
      <c r="EG75" s="303" t="s">
        <v>744</v>
      </c>
      <c r="EH75" s="303" t="s">
        <v>744</v>
      </c>
      <c r="EI75" s="303" t="s">
        <v>744</v>
      </c>
      <c r="EJ75" s="303" t="s">
        <v>744</v>
      </c>
      <c r="EK75" s="393" t="s">
        <v>744</v>
      </c>
      <c r="EL75" s="303" t="s">
        <v>744</v>
      </c>
      <c r="EM75" s="303" t="s">
        <v>744</v>
      </c>
      <c r="EN75" s="393" t="s">
        <v>744</v>
      </c>
      <c r="EO75" s="303">
        <v>2</v>
      </c>
      <c r="EP75" s="303">
        <v>3593.44</v>
      </c>
      <c r="EQ75" s="303">
        <v>0</v>
      </c>
      <c r="ER75" s="303">
        <v>24</v>
      </c>
      <c r="ES75" s="303">
        <v>0</v>
      </c>
      <c r="ET75" s="303">
        <v>0</v>
      </c>
      <c r="EU75" s="303">
        <v>0</v>
      </c>
      <c r="EV75" s="303">
        <v>0</v>
      </c>
      <c r="EW75" s="303">
        <v>0</v>
      </c>
      <c r="EX75" s="303">
        <v>0</v>
      </c>
      <c r="EY75" s="303">
        <v>3569.44</v>
      </c>
      <c r="EZ75" s="303">
        <v>44</v>
      </c>
      <c r="FA75" s="393">
        <v>0</v>
      </c>
      <c r="FB75" s="303">
        <v>1796.72</v>
      </c>
      <c r="FC75" s="303">
        <v>1784.72</v>
      </c>
      <c r="FD75" s="303">
        <v>22</v>
      </c>
      <c r="FE75" s="393">
        <v>6.6788369918517887E-3</v>
      </c>
      <c r="FF75" s="303" t="s">
        <v>744</v>
      </c>
      <c r="FG75" s="303" t="s">
        <v>744</v>
      </c>
      <c r="FH75" s="303" t="s">
        <v>744</v>
      </c>
      <c r="FI75" s="303" t="s">
        <v>744</v>
      </c>
      <c r="FJ75" s="303" t="s">
        <v>744</v>
      </c>
      <c r="FK75" s="303" t="s">
        <v>744</v>
      </c>
      <c r="FL75" s="303" t="s">
        <v>744</v>
      </c>
      <c r="FM75" s="303" t="s">
        <v>744</v>
      </c>
      <c r="FN75" s="303" t="s">
        <v>744</v>
      </c>
      <c r="FO75" s="303" t="s">
        <v>744</v>
      </c>
      <c r="FP75" s="303" t="s">
        <v>744</v>
      </c>
      <c r="FQ75" s="303" t="s">
        <v>744</v>
      </c>
      <c r="FR75" s="393" t="s">
        <v>744</v>
      </c>
      <c r="FS75" s="303" t="s">
        <v>744</v>
      </c>
      <c r="FT75" s="303" t="s">
        <v>744</v>
      </c>
      <c r="FU75" s="303" t="s">
        <v>744</v>
      </c>
      <c r="FV75" s="393" t="s">
        <v>744</v>
      </c>
      <c r="FW75" s="303">
        <v>2</v>
      </c>
      <c r="FX75" s="303">
        <v>3593.44</v>
      </c>
      <c r="FY75" s="303">
        <v>0</v>
      </c>
      <c r="FZ75" s="303">
        <v>24</v>
      </c>
      <c r="GA75" s="303">
        <v>0</v>
      </c>
      <c r="GB75" s="303">
        <v>0</v>
      </c>
      <c r="GC75" s="303">
        <v>0</v>
      </c>
      <c r="GD75" s="303">
        <v>0</v>
      </c>
      <c r="GE75" s="303">
        <v>0</v>
      </c>
      <c r="GF75" s="303">
        <v>0</v>
      </c>
      <c r="GG75" s="303">
        <v>3569.44</v>
      </c>
      <c r="GH75" s="303">
        <v>44</v>
      </c>
      <c r="GI75" s="393">
        <v>0</v>
      </c>
      <c r="GJ75" s="303">
        <v>1796.72</v>
      </c>
      <c r="GK75" s="303">
        <v>1784.72</v>
      </c>
      <c r="GL75" s="303">
        <v>22</v>
      </c>
      <c r="GM75" s="393">
        <v>6.6788369918517887E-3</v>
      </c>
      <c r="GN75" s="303">
        <v>8.5</v>
      </c>
      <c r="GO75" s="303">
        <v>14795.82</v>
      </c>
      <c r="GP75" s="303">
        <v>200</v>
      </c>
      <c r="GQ75" s="303">
        <v>48</v>
      </c>
      <c r="GR75" s="303">
        <v>0</v>
      </c>
      <c r="GS75" s="303">
        <v>0</v>
      </c>
      <c r="GT75" s="303">
        <v>0</v>
      </c>
      <c r="GU75" s="303">
        <v>24</v>
      </c>
      <c r="GV75" s="303">
        <v>106.5</v>
      </c>
      <c r="GW75" s="303">
        <v>0</v>
      </c>
      <c r="GX75" s="303">
        <v>14417.32</v>
      </c>
      <c r="GY75" s="303">
        <v>1626.3</v>
      </c>
      <c r="GZ75" s="393">
        <v>510.3</v>
      </c>
      <c r="HA75" s="303">
        <v>1740.684705882353</v>
      </c>
      <c r="HB75" s="303">
        <v>1696.1552941176471</v>
      </c>
      <c r="HC75" s="303">
        <v>191.32941176470587</v>
      </c>
      <c r="HD75" s="393">
        <v>2.5581549383542068E-2</v>
      </c>
      <c r="HE75" s="303" t="s">
        <v>744</v>
      </c>
      <c r="HF75" s="303" t="s">
        <v>744</v>
      </c>
      <c r="HG75" s="303" t="s">
        <v>744</v>
      </c>
      <c r="HH75" s="303" t="s">
        <v>744</v>
      </c>
      <c r="HI75" s="303" t="s">
        <v>744</v>
      </c>
      <c r="HJ75" s="303" t="s">
        <v>744</v>
      </c>
      <c r="HK75" s="303" t="s">
        <v>744</v>
      </c>
      <c r="HL75" s="303" t="s">
        <v>744</v>
      </c>
      <c r="HM75" s="303" t="s">
        <v>744</v>
      </c>
      <c r="HN75" s="303" t="s">
        <v>744</v>
      </c>
      <c r="HO75" s="303" t="s">
        <v>744</v>
      </c>
      <c r="HP75" s="303" t="s">
        <v>744</v>
      </c>
      <c r="HQ75" s="393" t="s">
        <v>744</v>
      </c>
      <c r="HR75" s="303" t="s">
        <v>744</v>
      </c>
      <c r="HS75" s="303" t="s">
        <v>744</v>
      </c>
      <c r="HT75" s="303" t="s">
        <v>744</v>
      </c>
      <c r="HU75" s="393" t="s">
        <v>744</v>
      </c>
      <c r="HV75" s="303">
        <v>8.5</v>
      </c>
      <c r="HW75" s="303">
        <v>14795.82</v>
      </c>
      <c r="HX75" s="303">
        <v>200</v>
      </c>
      <c r="HY75" s="303">
        <v>48</v>
      </c>
      <c r="HZ75" s="303">
        <v>0</v>
      </c>
      <c r="IA75" s="303">
        <v>0</v>
      </c>
      <c r="IB75" s="303">
        <v>0</v>
      </c>
      <c r="IC75" s="303">
        <v>24</v>
      </c>
      <c r="ID75" s="303">
        <v>106.5</v>
      </c>
      <c r="IE75" s="303">
        <v>0</v>
      </c>
      <c r="IF75" s="303">
        <v>14417.32</v>
      </c>
      <c r="IG75" s="303">
        <v>1626.3</v>
      </c>
      <c r="IH75" s="393">
        <v>510.3</v>
      </c>
      <c r="II75" s="303">
        <v>1740.684705882353</v>
      </c>
      <c r="IJ75" s="303">
        <v>1696.1552941176469</v>
      </c>
      <c r="IK75" s="303">
        <v>191.32941176470587</v>
      </c>
      <c r="IL75" s="393">
        <v>2.5581549383542179E-2</v>
      </c>
      <c r="IM75" s="303"/>
      <c r="IN75" s="303">
        <v>1751.3580952380951</v>
      </c>
      <c r="IO75" s="303">
        <v>1713.0247619047618</v>
      </c>
      <c r="IP75" s="393">
        <v>2.1887775799569908E-2</v>
      </c>
      <c r="IQ75" s="303" t="s">
        <v>744</v>
      </c>
      <c r="IR75" s="303" t="s">
        <v>744</v>
      </c>
      <c r="IS75" s="393" t="s">
        <v>744</v>
      </c>
      <c r="IT75" s="303">
        <v>1751.3580952380951</v>
      </c>
      <c r="IU75" s="303">
        <v>1713.0247619047618</v>
      </c>
      <c r="IV75" s="393">
        <v>2.1887775799569908E-2</v>
      </c>
      <c r="IW75" s="735"/>
      <c r="IX75" s="303"/>
      <c r="IY75" s="396" t="s">
        <v>448</v>
      </c>
      <c r="IZ75" s="396" t="s">
        <v>449</v>
      </c>
      <c r="JA75" s="396" t="s">
        <v>343</v>
      </c>
      <c r="JB75" s="396">
        <v>13</v>
      </c>
      <c r="JC75" s="396" t="s">
        <v>11</v>
      </c>
      <c r="JD75" s="396" t="s">
        <v>232</v>
      </c>
      <c r="JE75" s="396" t="s">
        <v>9</v>
      </c>
      <c r="JF75" s="396" t="s">
        <v>232</v>
      </c>
      <c r="JG75" s="396" t="s">
        <v>358</v>
      </c>
    </row>
    <row r="76" spans="1:267" customFormat="1">
      <c r="A76">
        <v>87</v>
      </c>
      <c r="B76">
        <v>1</v>
      </c>
      <c r="F76">
        <v>700</v>
      </c>
      <c r="G76">
        <v>43</v>
      </c>
      <c r="H76">
        <v>1</v>
      </c>
      <c r="I76">
        <v>0</v>
      </c>
      <c r="J76">
        <v>1</v>
      </c>
      <c r="K76">
        <v>0</v>
      </c>
      <c r="L76" t="s">
        <v>448</v>
      </c>
      <c r="M76">
        <v>0</v>
      </c>
      <c r="N76">
        <v>0</v>
      </c>
      <c r="O76">
        <v>0</v>
      </c>
      <c r="P76">
        <v>0</v>
      </c>
      <c r="Q76">
        <v>0</v>
      </c>
      <c r="R76">
        <v>0</v>
      </c>
      <c r="S76">
        <v>0</v>
      </c>
      <c r="T76" t="s">
        <v>745</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s="439"/>
      <c r="CH76" s="303" t="s">
        <v>744</v>
      </c>
      <c r="CI76" s="393" t="s">
        <v>744</v>
      </c>
      <c r="CJ76" s="303" t="s">
        <v>744</v>
      </c>
      <c r="CK76" s="393" t="s">
        <v>744</v>
      </c>
      <c r="CL76" s="303" t="s">
        <v>744</v>
      </c>
      <c r="CM76" s="393" t="s">
        <v>744</v>
      </c>
      <c r="CN76" s="303"/>
      <c r="CO76" s="303"/>
      <c r="CP76" s="393" t="s">
        <v>658</v>
      </c>
      <c r="CQ76" s="303" t="s">
        <v>744</v>
      </c>
      <c r="CR76" s="393" t="s">
        <v>744</v>
      </c>
      <c r="CS76" s="393" t="s">
        <v>658</v>
      </c>
      <c r="CT76" s="303" t="s">
        <v>744</v>
      </c>
      <c r="CU76" s="393" t="s">
        <v>744</v>
      </c>
      <c r="CV76" s="303" t="s">
        <v>744</v>
      </c>
      <c r="CW76" s="303" t="s">
        <v>744</v>
      </c>
      <c r="CX76" s="303" t="s">
        <v>744</v>
      </c>
      <c r="CY76" s="303" t="s">
        <v>744</v>
      </c>
      <c r="CZ76" s="303" t="s">
        <v>744</v>
      </c>
      <c r="DA76" s="303" t="s">
        <v>744</v>
      </c>
      <c r="DB76" s="303" t="s">
        <v>744</v>
      </c>
      <c r="DC76" s="303" t="s">
        <v>744</v>
      </c>
      <c r="DD76" s="303" t="s">
        <v>744</v>
      </c>
      <c r="DE76" s="303" t="s">
        <v>744</v>
      </c>
      <c r="DF76" s="303" t="s">
        <v>744</v>
      </c>
      <c r="DG76" s="393" t="s">
        <v>744</v>
      </c>
      <c r="DH76" s="303" t="s">
        <v>744</v>
      </c>
      <c r="DI76" s="303" t="s">
        <v>744</v>
      </c>
      <c r="DJ76" s="393" t="s">
        <v>744</v>
      </c>
      <c r="DK76" s="303" t="s">
        <v>744</v>
      </c>
      <c r="DL76" s="303" t="s">
        <v>744</v>
      </c>
      <c r="DM76" s="303" t="s">
        <v>744</v>
      </c>
      <c r="DN76" s="303" t="s">
        <v>744</v>
      </c>
      <c r="DO76" s="303" t="s">
        <v>744</v>
      </c>
      <c r="DP76" s="303" t="s">
        <v>744</v>
      </c>
      <c r="DQ76" s="303" t="s">
        <v>744</v>
      </c>
      <c r="DR76" s="303" t="s">
        <v>744</v>
      </c>
      <c r="DS76" s="303" t="s">
        <v>744</v>
      </c>
      <c r="DT76" s="303" t="s">
        <v>744</v>
      </c>
      <c r="DU76" s="303" t="s">
        <v>744</v>
      </c>
      <c r="DV76" s="393" t="s">
        <v>744</v>
      </c>
      <c r="DW76" s="303" t="s">
        <v>744</v>
      </c>
      <c r="DX76" s="303" t="s">
        <v>744</v>
      </c>
      <c r="DY76" s="393" t="s">
        <v>744</v>
      </c>
      <c r="DZ76" s="303" t="s">
        <v>744</v>
      </c>
      <c r="EA76" s="303" t="s">
        <v>744</v>
      </c>
      <c r="EB76" s="303" t="s">
        <v>744</v>
      </c>
      <c r="EC76" s="303" t="s">
        <v>744</v>
      </c>
      <c r="ED76" s="303" t="s">
        <v>744</v>
      </c>
      <c r="EE76" s="303" t="s">
        <v>744</v>
      </c>
      <c r="EF76" s="303" t="s">
        <v>744</v>
      </c>
      <c r="EG76" s="303" t="s">
        <v>744</v>
      </c>
      <c r="EH76" s="303" t="s">
        <v>744</v>
      </c>
      <c r="EI76" s="303" t="s">
        <v>744</v>
      </c>
      <c r="EJ76" s="303" t="s">
        <v>744</v>
      </c>
      <c r="EK76" s="393" t="s">
        <v>744</v>
      </c>
      <c r="EL76" s="303" t="s">
        <v>744</v>
      </c>
      <c r="EM76" s="303" t="s">
        <v>744</v>
      </c>
      <c r="EN76" s="393" t="s">
        <v>744</v>
      </c>
      <c r="EO76" s="303" t="s">
        <v>744</v>
      </c>
      <c r="EP76" s="303" t="s">
        <v>744</v>
      </c>
      <c r="EQ76" s="303" t="s">
        <v>744</v>
      </c>
      <c r="ER76" s="303" t="s">
        <v>744</v>
      </c>
      <c r="ES76" s="303" t="s">
        <v>744</v>
      </c>
      <c r="ET76" s="303" t="s">
        <v>744</v>
      </c>
      <c r="EU76" s="303" t="s">
        <v>744</v>
      </c>
      <c r="EV76" s="303" t="s">
        <v>744</v>
      </c>
      <c r="EW76" s="303" t="s">
        <v>744</v>
      </c>
      <c r="EX76" s="303" t="s">
        <v>744</v>
      </c>
      <c r="EY76" s="303" t="s">
        <v>744</v>
      </c>
      <c r="EZ76" s="303" t="s">
        <v>744</v>
      </c>
      <c r="FA76" s="393" t="s">
        <v>744</v>
      </c>
      <c r="FB76" s="303" t="s">
        <v>744</v>
      </c>
      <c r="FC76" s="303" t="s">
        <v>744</v>
      </c>
      <c r="FD76" s="303" t="s">
        <v>744</v>
      </c>
      <c r="FE76" s="393" t="s">
        <v>744</v>
      </c>
      <c r="FF76" s="303" t="s">
        <v>744</v>
      </c>
      <c r="FG76" s="303" t="s">
        <v>744</v>
      </c>
      <c r="FH76" s="303" t="s">
        <v>744</v>
      </c>
      <c r="FI76" s="303" t="s">
        <v>744</v>
      </c>
      <c r="FJ76" s="303" t="s">
        <v>744</v>
      </c>
      <c r="FK76" s="303" t="s">
        <v>744</v>
      </c>
      <c r="FL76" s="303" t="s">
        <v>744</v>
      </c>
      <c r="FM76" s="303" t="s">
        <v>744</v>
      </c>
      <c r="FN76" s="303" t="s">
        <v>744</v>
      </c>
      <c r="FO76" s="303" t="s">
        <v>744</v>
      </c>
      <c r="FP76" s="303" t="s">
        <v>744</v>
      </c>
      <c r="FQ76" s="303" t="s">
        <v>744</v>
      </c>
      <c r="FR76" s="393" t="s">
        <v>744</v>
      </c>
      <c r="FS76" s="303" t="s">
        <v>744</v>
      </c>
      <c r="FT76" s="303" t="s">
        <v>744</v>
      </c>
      <c r="FU76" s="303" t="s">
        <v>744</v>
      </c>
      <c r="FV76" s="393" t="s">
        <v>744</v>
      </c>
      <c r="FW76" s="303" t="s">
        <v>744</v>
      </c>
      <c r="FX76" s="303" t="s">
        <v>744</v>
      </c>
      <c r="FY76" s="303" t="s">
        <v>744</v>
      </c>
      <c r="FZ76" s="303" t="s">
        <v>744</v>
      </c>
      <c r="GA76" s="303" t="s">
        <v>744</v>
      </c>
      <c r="GB76" s="303" t="s">
        <v>744</v>
      </c>
      <c r="GC76" s="303" t="s">
        <v>744</v>
      </c>
      <c r="GD76" s="303" t="s">
        <v>744</v>
      </c>
      <c r="GE76" s="303" t="s">
        <v>744</v>
      </c>
      <c r="GF76" s="303" t="s">
        <v>744</v>
      </c>
      <c r="GG76" s="303" t="s">
        <v>744</v>
      </c>
      <c r="GH76" s="303" t="s">
        <v>744</v>
      </c>
      <c r="GI76" s="393" t="s">
        <v>744</v>
      </c>
      <c r="GJ76" s="303" t="s">
        <v>744</v>
      </c>
      <c r="GK76" s="303" t="s">
        <v>744</v>
      </c>
      <c r="GL76" s="303" t="s">
        <v>744</v>
      </c>
      <c r="GM76" s="393" t="s">
        <v>744</v>
      </c>
      <c r="GN76" s="303" t="s">
        <v>744</v>
      </c>
      <c r="GO76" s="303" t="s">
        <v>744</v>
      </c>
      <c r="GP76" s="303" t="s">
        <v>744</v>
      </c>
      <c r="GQ76" s="303" t="s">
        <v>744</v>
      </c>
      <c r="GR76" s="303" t="s">
        <v>744</v>
      </c>
      <c r="GS76" s="303" t="s">
        <v>744</v>
      </c>
      <c r="GT76" s="303" t="s">
        <v>744</v>
      </c>
      <c r="GU76" s="303" t="s">
        <v>744</v>
      </c>
      <c r="GV76" s="303" t="s">
        <v>744</v>
      </c>
      <c r="GW76" s="303" t="s">
        <v>744</v>
      </c>
      <c r="GX76" s="303" t="s">
        <v>744</v>
      </c>
      <c r="GY76" s="303" t="s">
        <v>744</v>
      </c>
      <c r="GZ76" s="393" t="s">
        <v>744</v>
      </c>
      <c r="HA76" s="303" t="s">
        <v>744</v>
      </c>
      <c r="HB76" s="303" t="s">
        <v>744</v>
      </c>
      <c r="HC76" s="303" t="s">
        <v>744</v>
      </c>
      <c r="HD76" s="393" t="s">
        <v>744</v>
      </c>
      <c r="HE76" s="303" t="s">
        <v>744</v>
      </c>
      <c r="HF76" s="303" t="s">
        <v>744</v>
      </c>
      <c r="HG76" s="303" t="s">
        <v>744</v>
      </c>
      <c r="HH76" s="303" t="s">
        <v>744</v>
      </c>
      <c r="HI76" s="303" t="s">
        <v>744</v>
      </c>
      <c r="HJ76" s="303" t="s">
        <v>744</v>
      </c>
      <c r="HK76" s="303" t="s">
        <v>744</v>
      </c>
      <c r="HL76" s="303" t="s">
        <v>744</v>
      </c>
      <c r="HM76" s="303" t="s">
        <v>744</v>
      </c>
      <c r="HN76" s="303" t="s">
        <v>744</v>
      </c>
      <c r="HO76" s="303" t="s">
        <v>744</v>
      </c>
      <c r="HP76" s="303" t="s">
        <v>744</v>
      </c>
      <c r="HQ76" s="393" t="s">
        <v>744</v>
      </c>
      <c r="HR76" s="303" t="s">
        <v>744</v>
      </c>
      <c r="HS76" s="303" t="s">
        <v>744</v>
      </c>
      <c r="HT76" s="303" t="s">
        <v>744</v>
      </c>
      <c r="HU76" s="393" t="s">
        <v>744</v>
      </c>
      <c r="HV76" s="303" t="s">
        <v>744</v>
      </c>
      <c r="HW76" s="303" t="s">
        <v>744</v>
      </c>
      <c r="HX76" s="303" t="s">
        <v>744</v>
      </c>
      <c r="HY76" s="303" t="s">
        <v>744</v>
      </c>
      <c r="HZ76" s="303" t="s">
        <v>744</v>
      </c>
      <c r="IA76" s="303" t="s">
        <v>744</v>
      </c>
      <c r="IB76" s="303" t="s">
        <v>744</v>
      </c>
      <c r="IC76" s="303" t="s">
        <v>744</v>
      </c>
      <c r="ID76" s="303" t="s">
        <v>744</v>
      </c>
      <c r="IE76" s="303" t="s">
        <v>744</v>
      </c>
      <c r="IF76" s="303" t="s">
        <v>744</v>
      </c>
      <c r="IG76" s="303" t="s">
        <v>744</v>
      </c>
      <c r="IH76" s="393" t="s">
        <v>744</v>
      </c>
      <c r="II76" s="303" t="s">
        <v>744</v>
      </c>
      <c r="IJ76" s="303" t="s">
        <v>744</v>
      </c>
      <c r="IK76" s="303" t="s">
        <v>744</v>
      </c>
      <c r="IL76" s="393" t="s">
        <v>744</v>
      </c>
      <c r="IM76" s="303"/>
      <c r="IN76" s="303" t="s">
        <v>744</v>
      </c>
      <c r="IO76" s="303" t="s">
        <v>744</v>
      </c>
      <c r="IP76" s="393" t="s">
        <v>744</v>
      </c>
      <c r="IQ76" s="303" t="s">
        <v>744</v>
      </c>
      <c r="IR76" s="303" t="s">
        <v>744</v>
      </c>
      <c r="IS76" s="393" t="s">
        <v>744</v>
      </c>
      <c r="IT76" s="303" t="s">
        <v>744</v>
      </c>
      <c r="IU76" s="303" t="s">
        <v>744</v>
      </c>
      <c r="IV76" s="393" t="s">
        <v>495</v>
      </c>
      <c r="IW76" s="735"/>
      <c r="IX76" s="303"/>
      <c r="IY76" s="396" t="s">
        <v>448</v>
      </c>
      <c r="IZ76" s="396" t="s">
        <v>449</v>
      </c>
      <c r="JA76" s="396" t="s">
        <v>343</v>
      </c>
      <c r="JB76" s="396">
        <v>1</v>
      </c>
      <c r="JC76" s="396" t="s">
        <v>11</v>
      </c>
      <c r="JD76" s="396" t="s">
        <v>232</v>
      </c>
      <c r="JE76" s="396" t="s">
        <v>9</v>
      </c>
      <c r="JF76" s="396" t="s">
        <v>232</v>
      </c>
      <c r="JG76" s="396" t="s">
        <v>358</v>
      </c>
    </row>
    <row r="77" spans="1:267" customFormat="1">
      <c r="A77">
        <v>88</v>
      </c>
      <c r="B77">
        <v>1</v>
      </c>
      <c r="F77">
        <v>700</v>
      </c>
      <c r="G77">
        <v>71</v>
      </c>
      <c r="H77">
        <v>0</v>
      </c>
      <c r="I77">
        <v>1</v>
      </c>
      <c r="J77">
        <v>1</v>
      </c>
      <c r="K77">
        <v>0</v>
      </c>
      <c r="L77" t="s">
        <v>448</v>
      </c>
      <c r="M77">
        <v>0</v>
      </c>
      <c r="N77">
        <v>26</v>
      </c>
      <c r="O77">
        <v>0</v>
      </c>
      <c r="P77">
        <v>40</v>
      </c>
      <c r="Q77">
        <v>0</v>
      </c>
      <c r="R77">
        <v>100</v>
      </c>
      <c r="S77">
        <v>0</v>
      </c>
      <c r="T77" t="s">
        <v>745</v>
      </c>
      <c r="U77">
        <v>15</v>
      </c>
      <c r="V77">
        <v>4</v>
      </c>
      <c r="W77">
        <v>32</v>
      </c>
      <c r="X77">
        <v>18</v>
      </c>
      <c r="Y77">
        <v>0</v>
      </c>
      <c r="Z77">
        <v>0</v>
      </c>
      <c r="AA77">
        <v>0</v>
      </c>
      <c r="AB77">
        <v>0</v>
      </c>
      <c r="AC77">
        <v>496</v>
      </c>
      <c r="AD77">
        <v>0</v>
      </c>
      <c r="AE77">
        <v>0</v>
      </c>
      <c r="AF77">
        <v>0</v>
      </c>
      <c r="AG77">
        <v>1195</v>
      </c>
      <c r="AH77">
        <v>84</v>
      </c>
      <c r="AI77">
        <v>1434</v>
      </c>
      <c r="AJ77">
        <v>645</v>
      </c>
      <c r="AK77">
        <v>0</v>
      </c>
      <c r="AL77">
        <v>0</v>
      </c>
      <c r="AM77">
        <v>0</v>
      </c>
      <c r="AN77">
        <v>0</v>
      </c>
      <c r="AO77">
        <v>0</v>
      </c>
      <c r="AP77">
        <v>0</v>
      </c>
      <c r="AQ77">
        <v>0</v>
      </c>
      <c r="AR77">
        <v>0</v>
      </c>
      <c r="AS77">
        <v>0</v>
      </c>
      <c r="AT77">
        <v>88</v>
      </c>
      <c r="AU77">
        <v>88</v>
      </c>
      <c r="AV77">
        <v>16</v>
      </c>
      <c r="AW77">
        <v>0</v>
      </c>
      <c r="AX77">
        <v>0</v>
      </c>
      <c r="AY77">
        <v>70</v>
      </c>
      <c r="AZ77">
        <v>0</v>
      </c>
      <c r="BA77">
        <v>23</v>
      </c>
      <c r="BB77">
        <v>366</v>
      </c>
      <c r="BC77">
        <v>0</v>
      </c>
      <c r="BD77">
        <v>0</v>
      </c>
      <c r="BE77">
        <v>136</v>
      </c>
      <c r="BF77">
        <v>80</v>
      </c>
      <c r="BG77">
        <v>304</v>
      </c>
      <c r="BH77">
        <v>164</v>
      </c>
      <c r="BI77">
        <v>0</v>
      </c>
      <c r="BJ77">
        <v>0</v>
      </c>
      <c r="BK77">
        <v>0</v>
      </c>
      <c r="BL77">
        <v>0</v>
      </c>
      <c r="BM77">
        <v>0</v>
      </c>
      <c r="BN77">
        <v>24</v>
      </c>
      <c r="BO77">
        <v>0</v>
      </c>
      <c r="BP77">
        <v>0</v>
      </c>
      <c r="BQ77">
        <v>0</v>
      </c>
      <c r="BR77">
        <v>0</v>
      </c>
      <c r="BS77">
        <v>15</v>
      </c>
      <c r="BT77">
        <v>0</v>
      </c>
      <c r="BU77">
        <v>0</v>
      </c>
      <c r="BV77">
        <v>0</v>
      </c>
      <c r="BW77">
        <v>0</v>
      </c>
      <c r="BX77">
        <v>0</v>
      </c>
      <c r="BY77">
        <v>0</v>
      </c>
      <c r="BZ77">
        <v>0</v>
      </c>
      <c r="CA77">
        <v>0</v>
      </c>
      <c r="CB77">
        <v>0</v>
      </c>
      <c r="CC77">
        <v>2124</v>
      </c>
      <c r="CD77">
        <v>905</v>
      </c>
      <c r="CE77">
        <v>0</v>
      </c>
      <c r="CF77">
        <v>0</v>
      </c>
      <c r="CG77" s="439"/>
      <c r="CH77" s="303">
        <v>26</v>
      </c>
      <c r="CI77" s="393" t="s">
        <v>744</v>
      </c>
      <c r="CJ77" s="303">
        <v>40</v>
      </c>
      <c r="CK77" s="393" t="s">
        <v>744</v>
      </c>
      <c r="CL77" s="303">
        <v>100</v>
      </c>
      <c r="CM77" s="393" t="s">
        <v>744</v>
      </c>
      <c r="CN77" s="303"/>
      <c r="CO77" s="303"/>
      <c r="CP77" s="393" t="s">
        <v>744</v>
      </c>
      <c r="CQ77" s="303" t="s">
        <v>744</v>
      </c>
      <c r="CR77" s="393" t="s">
        <v>389</v>
      </c>
      <c r="CS77" s="393" t="s">
        <v>744</v>
      </c>
      <c r="CT77" s="303" t="s">
        <v>744</v>
      </c>
      <c r="CU77" s="393" t="s">
        <v>389</v>
      </c>
      <c r="CV77" s="303">
        <v>15</v>
      </c>
      <c r="CW77" s="303">
        <v>25760</v>
      </c>
      <c r="CX77" s="303">
        <v>0</v>
      </c>
      <c r="CY77" s="303">
        <v>1195</v>
      </c>
      <c r="CZ77" s="303">
        <v>0</v>
      </c>
      <c r="DA77" s="303">
        <v>0</v>
      </c>
      <c r="DB77" s="303">
        <v>70</v>
      </c>
      <c r="DC77" s="303">
        <v>136</v>
      </c>
      <c r="DD77" s="303">
        <v>0</v>
      </c>
      <c r="DE77" s="303">
        <v>0</v>
      </c>
      <c r="DF77" s="303">
        <v>24359</v>
      </c>
      <c r="DG77" s="393">
        <v>0</v>
      </c>
      <c r="DH77" s="303">
        <v>1717.3333333333333</v>
      </c>
      <c r="DI77" s="303">
        <v>1623.9333333333332</v>
      </c>
      <c r="DJ77" s="393">
        <v>5.4386645962733016E-2</v>
      </c>
      <c r="DK77" s="303">
        <v>4</v>
      </c>
      <c r="DL77" s="303">
        <v>6869.333333333333</v>
      </c>
      <c r="DM77" s="303">
        <v>0</v>
      </c>
      <c r="DN77" s="303">
        <v>84</v>
      </c>
      <c r="DO77" s="303">
        <v>0</v>
      </c>
      <c r="DP77" s="303">
        <v>88</v>
      </c>
      <c r="DQ77" s="303">
        <v>0</v>
      </c>
      <c r="DR77" s="303">
        <v>80</v>
      </c>
      <c r="DS77" s="303">
        <v>0</v>
      </c>
      <c r="DT77" s="303">
        <v>0</v>
      </c>
      <c r="DU77" s="303">
        <v>6617.333333333333</v>
      </c>
      <c r="DV77" s="393">
        <v>0</v>
      </c>
      <c r="DW77" s="303">
        <v>1717.3333333333333</v>
      </c>
      <c r="DX77" s="303">
        <v>1654.3333333333333</v>
      </c>
      <c r="DY77" s="393">
        <v>3.6684782608695676E-2</v>
      </c>
      <c r="DZ77" s="303">
        <v>19</v>
      </c>
      <c r="EA77" s="303">
        <v>32629.333333333332</v>
      </c>
      <c r="EB77" s="303">
        <v>0</v>
      </c>
      <c r="EC77" s="303">
        <v>1279</v>
      </c>
      <c r="ED77" s="303">
        <v>0</v>
      </c>
      <c r="EE77" s="303">
        <v>88</v>
      </c>
      <c r="EF77" s="303">
        <v>70</v>
      </c>
      <c r="EG77" s="303">
        <v>216</v>
      </c>
      <c r="EH77" s="303">
        <v>0</v>
      </c>
      <c r="EI77" s="303">
        <v>0</v>
      </c>
      <c r="EJ77" s="303">
        <v>30976.333333333332</v>
      </c>
      <c r="EK77" s="393">
        <v>0</v>
      </c>
      <c r="EL77" s="303">
        <v>1717.3333333333333</v>
      </c>
      <c r="EM77" s="303">
        <v>1630.3333333333333</v>
      </c>
      <c r="EN77" s="393">
        <v>5.0659937888198781E-2</v>
      </c>
      <c r="EO77" s="303">
        <v>32</v>
      </c>
      <c r="EP77" s="303">
        <v>54954.666666666664</v>
      </c>
      <c r="EQ77" s="303">
        <v>496</v>
      </c>
      <c r="ER77" s="303">
        <v>1434</v>
      </c>
      <c r="ES77" s="303">
        <v>0</v>
      </c>
      <c r="ET77" s="303">
        <v>88</v>
      </c>
      <c r="EU77" s="303">
        <v>23</v>
      </c>
      <c r="EV77" s="303">
        <v>304</v>
      </c>
      <c r="EW77" s="303">
        <v>0</v>
      </c>
      <c r="EX77" s="303">
        <v>15</v>
      </c>
      <c r="EY77" s="303">
        <v>52594.666666666664</v>
      </c>
      <c r="EZ77" s="303">
        <v>2124</v>
      </c>
      <c r="FA77" s="393">
        <v>0</v>
      </c>
      <c r="FB77" s="303">
        <v>1717.3333333333333</v>
      </c>
      <c r="FC77" s="303">
        <v>1643.5833333333333</v>
      </c>
      <c r="FD77" s="303">
        <v>66.375</v>
      </c>
      <c r="FE77" s="393">
        <v>4.2944487577639801E-2</v>
      </c>
      <c r="FF77" s="303">
        <v>18</v>
      </c>
      <c r="FG77" s="303">
        <v>30912</v>
      </c>
      <c r="FH77" s="303">
        <v>0</v>
      </c>
      <c r="FI77" s="303">
        <v>645</v>
      </c>
      <c r="FJ77" s="303">
        <v>0</v>
      </c>
      <c r="FK77" s="303">
        <v>16</v>
      </c>
      <c r="FL77" s="303">
        <v>366</v>
      </c>
      <c r="FM77" s="303">
        <v>164</v>
      </c>
      <c r="FN77" s="303">
        <v>24</v>
      </c>
      <c r="FO77" s="303">
        <v>0</v>
      </c>
      <c r="FP77" s="303">
        <v>29697</v>
      </c>
      <c r="FQ77" s="303">
        <v>905</v>
      </c>
      <c r="FR77" s="393">
        <v>0</v>
      </c>
      <c r="FS77" s="303">
        <v>1717.3333333333333</v>
      </c>
      <c r="FT77" s="303">
        <v>1649.8333333333333</v>
      </c>
      <c r="FU77" s="303">
        <v>50.277777777777779</v>
      </c>
      <c r="FV77" s="393">
        <v>3.9305124223602439E-2</v>
      </c>
      <c r="FW77" s="303">
        <v>50</v>
      </c>
      <c r="FX77" s="303">
        <v>85866.666666666657</v>
      </c>
      <c r="FY77" s="303">
        <v>496</v>
      </c>
      <c r="FZ77" s="303">
        <v>2079</v>
      </c>
      <c r="GA77" s="303">
        <v>0</v>
      </c>
      <c r="GB77" s="303">
        <v>104</v>
      </c>
      <c r="GC77" s="303">
        <v>389</v>
      </c>
      <c r="GD77" s="303">
        <v>468</v>
      </c>
      <c r="GE77" s="303">
        <v>24</v>
      </c>
      <c r="GF77" s="303">
        <v>15</v>
      </c>
      <c r="GG77" s="303">
        <v>82291.666666666657</v>
      </c>
      <c r="GH77" s="303">
        <v>3029</v>
      </c>
      <c r="GI77" s="393">
        <v>0</v>
      </c>
      <c r="GJ77" s="303">
        <v>1717.333333333333</v>
      </c>
      <c r="GK77" s="303">
        <v>1645.833333333333</v>
      </c>
      <c r="GL77" s="303">
        <v>60.58</v>
      </c>
      <c r="GM77" s="393">
        <v>4.1634316770186364E-2</v>
      </c>
      <c r="GN77" s="303" t="s">
        <v>744</v>
      </c>
      <c r="GO77" s="303" t="s">
        <v>744</v>
      </c>
      <c r="GP77" s="303" t="s">
        <v>744</v>
      </c>
      <c r="GQ77" s="303" t="s">
        <v>744</v>
      </c>
      <c r="GR77" s="303" t="s">
        <v>744</v>
      </c>
      <c r="GS77" s="303" t="s">
        <v>744</v>
      </c>
      <c r="GT77" s="303" t="s">
        <v>744</v>
      </c>
      <c r="GU77" s="303" t="s">
        <v>744</v>
      </c>
      <c r="GV77" s="303" t="s">
        <v>744</v>
      </c>
      <c r="GW77" s="303" t="s">
        <v>744</v>
      </c>
      <c r="GX77" s="303" t="s">
        <v>744</v>
      </c>
      <c r="GY77" s="303" t="s">
        <v>744</v>
      </c>
      <c r="GZ77" s="393" t="s">
        <v>744</v>
      </c>
      <c r="HA77" s="303" t="s">
        <v>744</v>
      </c>
      <c r="HB77" s="303" t="s">
        <v>744</v>
      </c>
      <c r="HC77" s="303" t="s">
        <v>744</v>
      </c>
      <c r="HD77" s="393" t="s">
        <v>744</v>
      </c>
      <c r="HE77" s="303" t="s">
        <v>744</v>
      </c>
      <c r="HF77" s="303" t="s">
        <v>744</v>
      </c>
      <c r="HG77" s="303" t="s">
        <v>744</v>
      </c>
      <c r="HH77" s="303" t="s">
        <v>744</v>
      </c>
      <c r="HI77" s="303" t="s">
        <v>744</v>
      </c>
      <c r="HJ77" s="303" t="s">
        <v>744</v>
      </c>
      <c r="HK77" s="303" t="s">
        <v>744</v>
      </c>
      <c r="HL77" s="303" t="s">
        <v>744</v>
      </c>
      <c r="HM77" s="303" t="s">
        <v>744</v>
      </c>
      <c r="HN77" s="303" t="s">
        <v>744</v>
      </c>
      <c r="HO77" s="303" t="s">
        <v>744</v>
      </c>
      <c r="HP77" s="303" t="s">
        <v>744</v>
      </c>
      <c r="HQ77" s="393" t="s">
        <v>744</v>
      </c>
      <c r="HR77" s="303" t="s">
        <v>744</v>
      </c>
      <c r="HS77" s="303" t="s">
        <v>744</v>
      </c>
      <c r="HT77" s="303" t="s">
        <v>744</v>
      </c>
      <c r="HU77" s="393" t="s">
        <v>744</v>
      </c>
      <c r="HV77" s="303" t="s">
        <v>744</v>
      </c>
      <c r="HW77" s="303" t="s">
        <v>744</v>
      </c>
      <c r="HX77" s="303" t="s">
        <v>744</v>
      </c>
      <c r="HY77" s="303" t="s">
        <v>744</v>
      </c>
      <c r="HZ77" s="303" t="s">
        <v>744</v>
      </c>
      <c r="IA77" s="303" t="s">
        <v>744</v>
      </c>
      <c r="IB77" s="303" t="s">
        <v>744</v>
      </c>
      <c r="IC77" s="303" t="s">
        <v>744</v>
      </c>
      <c r="ID77" s="303" t="s">
        <v>744</v>
      </c>
      <c r="IE77" s="303" t="s">
        <v>744</v>
      </c>
      <c r="IF77" s="303" t="s">
        <v>744</v>
      </c>
      <c r="IG77" s="303" t="s">
        <v>744</v>
      </c>
      <c r="IH77" s="393" t="s">
        <v>744</v>
      </c>
      <c r="II77" s="303" t="s">
        <v>744</v>
      </c>
      <c r="IJ77" s="303" t="s">
        <v>744</v>
      </c>
      <c r="IK77" s="303" t="s">
        <v>744</v>
      </c>
      <c r="IL77" s="393" t="s">
        <v>744</v>
      </c>
      <c r="IM77" s="303"/>
      <c r="IN77" s="303">
        <v>1717.333333333333</v>
      </c>
      <c r="IO77" s="303">
        <v>1637.3120567375884</v>
      </c>
      <c r="IP77" s="393">
        <v>4.6596240253733323E-2</v>
      </c>
      <c r="IQ77" s="303">
        <v>1717.3333333333335</v>
      </c>
      <c r="IR77" s="303">
        <v>1650.6515151515152</v>
      </c>
      <c r="IS77" s="393">
        <v>3.8828698475437684E-2</v>
      </c>
      <c r="IT77" s="303">
        <v>1717.333333333333</v>
      </c>
      <c r="IU77" s="303">
        <v>1641.565217391304</v>
      </c>
      <c r="IV77" s="393">
        <v>4.4119632730218794E-2</v>
      </c>
      <c r="IW77" s="735"/>
      <c r="IX77" s="303"/>
      <c r="IY77" s="396" t="s">
        <v>448</v>
      </c>
      <c r="IZ77" s="396" t="s">
        <v>449</v>
      </c>
      <c r="JA77" s="396" t="s">
        <v>343</v>
      </c>
      <c r="JB77" s="396">
        <v>115</v>
      </c>
      <c r="JC77" s="396" t="s">
        <v>13</v>
      </c>
      <c r="JD77" s="396" t="s">
        <v>232</v>
      </c>
      <c r="JE77" s="396" t="s">
        <v>9</v>
      </c>
      <c r="JF77" s="396" t="s">
        <v>232</v>
      </c>
      <c r="JG77" s="396" t="s">
        <v>399</v>
      </c>
    </row>
    <row r="78" spans="1:267" customFormat="1">
      <c r="A78">
        <v>89</v>
      </c>
      <c r="B78">
        <v>1</v>
      </c>
      <c r="F78">
        <v>700</v>
      </c>
      <c r="G78">
        <v>43</v>
      </c>
      <c r="H78">
        <v>1</v>
      </c>
      <c r="I78">
        <v>0</v>
      </c>
      <c r="J78">
        <v>1</v>
      </c>
      <c r="K78">
        <v>0</v>
      </c>
      <c r="L78" t="s">
        <v>448</v>
      </c>
      <c r="M78">
        <v>0</v>
      </c>
      <c r="N78">
        <v>27.173749999999998</v>
      </c>
      <c r="O78">
        <v>27.173749999999998</v>
      </c>
      <c r="P78">
        <v>40</v>
      </c>
      <c r="Q78">
        <v>40</v>
      </c>
      <c r="R78">
        <v>0</v>
      </c>
      <c r="S78">
        <v>0</v>
      </c>
      <c r="T78" t="s">
        <v>745</v>
      </c>
      <c r="U78">
        <v>9</v>
      </c>
      <c r="V78">
        <v>3</v>
      </c>
      <c r="W78">
        <v>3</v>
      </c>
      <c r="X78">
        <v>5</v>
      </c>
      <c r="Y78">
        <v>93.5</v>
      </c>
      <c r="Z78">
        <v>0</v>
      </c>
      <c r="AA78">
        <v>0</v>
      </c>
      <c r="AB78">
        <v>0</v>
      </c>
      <c r="AC78">
        <v>0</v>
      </c>
      <c r="AD78">
        <v>0</v>
      </c>
      <c r="AE78">
        <v>2016</v>
      </c>
      <c r="AF78">
        <v>0</v>
      </c>
      <c r="AG78">
        <v>0</v>
      </c>
      <c r="AH78">
        <v>0</v>
      </c>
      <c r="AI78">
        <v>0</v>
      </c>
      <c r="AJ78">
        <v>355</v>
      </c>
      <c r="AK78">
        <v>4384</v>
      </c>
      <c r="AL78">
        <v>0</v>
      </c>
      <c r="AM78">
        <v>0</v>
      </c>
      <c r="AN78">
        <v>0</v>
      </c>
      <c r="AO78">
        <v>0</v>
      </c>
      <c r="AP78">
        <v>0</v>
      </c>
      <c r="AQ78">
        <v>0</v>
      </c>
      <c r="AR78">
        <v>0</v>
      </c>
      <c r="AS78">
        <v>0</v>
      </c>
      <c r="AT78">
        <v>0</v>
      </c>
      <c r="AU78">
        <v>0</v>
      </c>
      <c r="AV78">
        <v>0</v>
      </c>
      <c r="AW78">
        <v>0</v>
      </c>
      <c r="AX78">
        <v>0</v>
      </c>
      <c r="AY78">
        <v>0</v>
      </c>
      <c r="AZ78">
        <v>0</v>
      </c>
      <c r="BA78">
        <v>0</v>
      </c>
      <c r="BB78">
        <v>0</v>
      </c>
      <c r="BC78">
        <v>912</v>
      </c>
      <c r="BD78">
        <v>0</v>
      </c>
      <c r="BE78">
        <v>0</v>
      </c>
      <c r="BF78">
        <v>0</v>
      </c>
      <c r="BG78">
        <v>0</v>
      </c>
      <c r="BH78">
        <v>480</v>
      </c>
      <c r="BI78">
        <v>16</v>
      </c>
      <c r="BJ78">
        <v>0</v>
      </c>
      <c r="BK78">
        <v>0</v>
      </c>
      <c r="BL78">
        <v>0</v>
      </c>
      <c r="BM78">
        <v>0</v>
      </c>
      <c r="BN78">
        <v>0</v>
      </c>
      <c r="BO78">
        <v>0</v>
      </c>
      <c r="BP78">
        <v>0</v>
      </c>
      <c r="BQ78">
        <v>0</v>
      </c>
      <c r="BR78">
        <v>0</v>
      </c>
      <c r="BS78">
        <v>0</v>
      </c>
      <c r="BT78">
        <v>0</v>
      </c>
      <c r="BU78">
        <v>0</v>
      </c>
      <c r="BV78">
        <v>0</v>
      </c>
      <c r="BW78">
        <v>0</v>
      </c>
      <c r="BX78">
        <v>0</v>
      </c>
      <c r="BY78">
        <v>0</v>
      </c>
      <c r="BZ78">
        <v>0</v>
      </c>
      <c r="CA78">
        <v>0</v>
      </c>
      <c r="CB78">
        <v>0</v>
      </c>
      <c r="CC78">
        <v>258</v>
      </c>
      <c r="CD78">
        <v>256</v>
      </c>
      <c r="CE78">
        <v>16809</v>
      </c>
      <c r="CF78">
        <v>0</v>
      </c>
      <c r="CG78" s="439"/>
      <c r="CH78" s="303">
        <v>27.173749999999998</v>
      </c>
      <c r="CI78" s="393">
        <v>27.173749999999998</v>
      </c>
      <c r="CJ78" s="303">
        <v>40</v>
      </c>
      <c r="CK78" s="393">
        <v>40</v>
      </c>
      <c r="CL78" s="303">
        <v>0</v>
      </c>
      <c r="CM78" s="393">
        <v>0</v>
      </c>
      <c r="CN78" s="303"/>
      <c r="CO78" s="303"/>
      <c r="CP78" s="393" t="s">
        <v>744</v>
      </c>
      <c r="CQ78" s="303" t="s">
        <v>744</v>
      </c>
      <c r="CR78" s="393" t="s">
        <v>389</v>
      </c>
      <c r="CS78" s="393" t="s">
        <v>744</v>
      </c>
      <c r="CT78" s="303" t="s">
        <v>744</v>
      </c>
      <c r="CU78" s="393" t="s">
        <v>389</v>
      </c>
      <c r="CV78" s="303">
        <v>9</v>
      </c>
      <c r="CW78" s="303">
        <v>16043.490000000002</v>
      </c>
      <c r="CX78" s="303">
        <v>0</v>
      </c>
      <c r="CY78" s="303">
        <v>0</v>
      </c>
      <c r="CZ78" s="303">
        <v>0</v>
      </c>
      <c r="DA78" s="303">
        <v>0</v>
      </c>
      <c r="DB78" s="303">
        <v>0</v>
      </c>
      <c r="DC78" s="303">
        <v>0</v>
      </c>
      <c r="DD78" s="303">
        <v>0</v>
      </c>
      <c r="DE78" s="303">
        <v>0</v>
      </c>
      <c r="DF78" s="303">
        <v>16043.490000000002</v>
      </c>
      <c r="DG78" s="393">
        <v>0</v>
      </c>
      <c r="DH78" s="303">
        <v>1782.6100000000001</v>
      </c>
      <c r="DI78" s="303">
        <v>1782.6100000000001</v>
      </c>
      <c r="DJ78" s="393">
        <v>0</v>
      </c>
      <c r="DK78" s="303">
        <v>3</v>
      </c>
      <c r="DL78" s="303">
        <v>5347.83</v>
      </c>
      <c r="DM78" s="303">
        <v>0</v>
      </c>
      <c r="DN78" s="303">
        <v>0</v>
      </c>
      <c r="DO78" s="303">
        <v>0</v>
      </c>
      <c r="DP78" s="303">
        <v>0</v>
      </c>
      <c r="DQ78" s="303">
        <v>0</v>
      </c>
      <c r="DR78" s="303">
        <v>0</v>
      </c>
      <c r="DS78" s="303">
        <v>0</v>
      </c>
      <c r="DT78" s="303">
        <v>0</v>
      </c>
      <c r="DU78" s="303">
        <v>5347.83</v>
      </c>
      <c r="DV78" s="393">
        <v>0</v>
      </c>
      <c r="DW78" s="303">
        <v>1782.6100000000001</v>
      </c>
      <c r="DX78" s="303">
        <v>1782.6100000000001</v>
      </c>
      <c r="DY78" s="393">
        <v>0</v>
      </c>
      <c r="DZ78" s="303">
        <v>12</v>
      </c>
      <c r="EA78" s="303">
        <v>21391.32</v>
      </c>
      <c r="EB78" s="303">
        <v>0</v>
      </c>
      <c r="EC78" s="303">
        <v>0</v>
      </c>
      <c r="ED78" s="303">
        <v>0</v>
      </c>
      <c r="EE78" s="303">
        <v>0</v>
      </c>
      <c r="EF78" s="303">
        <v>0</v>
      </c>
      <c r="EG78" s="303">
        <v>0</v>
      </c>
      <c r="EH78" s="303">
        <v>0</v>
      </c>
      <c r="EI78" s="303">
        <v>0</v>
      </c>
      <c r="EJ78" s="303">
        <v>21391.32</v>
      </c>
      <c r="EK78" s="393">
        <v>0</v>
      </c>
      <c r="EL78" s="303">
        <v>1782.61</v>
      </c>
      <c r="EM78" s="303">
        <v>1782.61</v>
      </c>
      <c r="EN78" s="393">
        <v>0</v>
      </c>
      <c r="EO78" s="303">
        <v>3</v>
      </c>
      <c r="EP78" s="303">
        <v>5347.83</v>
      </c>
      <c r="EQ78" s="303">
        <v>0</v>
      </c>
      <c r="ER78" s="303">
        <v>0</v>
      </c>
      <c r="ES78" s="303">
        <v>0</v>
      </c>
      <c r="ET78" s="303">
        <v>0</v>
      </c>
      <c r="EU78" s="303">
        <v>0</v>
      </c>
      <c r="EV78" s="303">
        <v>0</v>
      </c>
      <c r="EW78" s="303">
        <v>0</v>
      </c>
      <c r="EX78" s="303">
        <v>0</v>
      </c>
      <c r="EY78" s="303">
        <v>5347.83</v>
      </c>
      <c r="EZ78" s="303">
        <v>258</v>
      </c>
      <c r="FA78" s="393">
        <v>0</v>
      </c>
      <c r="FB78" s="303">
        <v>1782.6100000000001</v>
      </c>
      <c r="FC78" s="303">
        <v>1782.6100000000001</v>
      </c>
      <c r="FD78" s="303">
        <v>86</v>
      </c>
      <c r="FE78" s="393">
        <v>0</v>
      </c>
      <c r="FF78" s="303">
        <v>5</v>
      </c>
      <c r="FG78" s="303">
        <v>8913.0500000000011</v>
      </c>
      <c r="FH78" s="303">
        <v>0</v>
      </c>
      <c r="FI78" s="303">
        <v>355</v>
      </c>
      <c r="FJ78" s="303">
        <v>0</v>
      </c>
      <c r="FK78" s="303">
        <v>0</v>
      </c>
      <c r="FL78" s="303">
        <v>0</v>
      </c>
      <c r="FM78" s="303">
        <v>480</v>
      </c>
      <c r="FN78" s="303">
        <v>0</v>
      </c>
      <c r="FO78" s="303">
        <v>0</v>
      </c>
      <c r="FP78" s="303">
        <v>8078.0500000000011</v>
      </c>
      <c r="FQ78" s="303">
        <v>256</v>
      </c>
      <c r="FR78" s="393">
        <v>0</v>
      </c>
      <c r="FS78" s="303">
        <v>1782.6100000000001</v>
      </c>
      <c r="FT78" s="303">
        <v>1615.6100000000001</v>
      </c>
      <c r="FU78" s="303">
        <v>51.2</v>
      </c>
      <c r="FV78" s="393">
        <v>9.3682858280835446E-2</v>
      </c>
      <c r="FW78" s="303">
        <v>8</v>
      </c>
      <c r="FX78" s="303">
        <v>14260.880000000001</v>
      </c>
      <c r="FY78" s="303">
        <v>0</v>
      </c>
      <c r="FZ78" s="303">
        <v>355</v>
      </c>
      <c r="GA78" s="303">
        <v>0</v>
      </c>
      <c r="GB78" s="303">
        <v>0</v>
      </c>
      <c r="GC78" s="303">
        <v>0</v>
      </c>
      <c r="GD78" s="303">
        <v>480</v>
      </c>
      <c r="GE78" s="303">
        <v>0</v>
      </c>
      <c r="GF78" s="303">
        <v>0</v>
      </c>
      <c r="GG78" s="303">
        <v>13425.880000000001</v>
      </c>
      <c r="GH78" s="303">
        <v>514</v>
      </c>
      <c r="GI78" s="393">
        <v>0</v>
      </c>
      <c r="GJ78" s="303">
        <v>1782.6100000000001</v>
      </c>
      <c r="GK78" s="303">
        <v>1678.2350000000001</v>
      </c>
      <c r="GL78" s="303">
        <v>64.25</v>
      </c>
      <c r="GM78" s="393">
        <v>5.8551786425522168E-2</v>
      </c>
      <c r="GN78" s="303">
        <v>93.5</v>
      </c>
      <c r="GO78" s="303">
        <v>166674.035</v>
      </c>
      <c r="GP78" s="303">
        <v>2016</v>
      </c>
      <c r="GQ78" s="303">
        <v>4384</v>
      </c>
      <c r="GR78" s="303">
        <v>0</v>
      </c>
      <c r="GS78" s="303">
        <v>0</v>
      </c>
      <c r="GT78" s="303">
        <v>912</v>
      </c>
      <c r="GU78" s="303">
        <v>16</v>
      </c>
      <c r="GV78" s="303">
        <v>0</v>
      </c>
      <c r="GW78" s="303">
        <v>0</v>
      </c>
      <c r="GX78" s="303">
        <v>159346.035</v>
      </c>
      <c r="GY78" s="303">
        <v>16809</v>
      </c>
      <c r="GZ78" s="393">
        <v>0</v>
      </c>
      <c r="HA78" s="303">
        <v>1782.6100000000001</v>
      </c>
      <c r="HB78" s="303">
        <v>1704.2356684491979</v>
      </c>
      <c r="HC78" s="303">
        <v>179.77540106951872</v>
      </c>
      <c r="HD78" s="393">
        <v>4.3966056260652753E-2</v>
      </c>
      <c r="HE78" s="303" t="s">
        <v>744</v>
      </c>
      <c r="HF78" s="303" t="s">
        <v>744</v>
      </c>
      <c r="HG78" s="303" t="s">
        <v>744</v>
      </c>
      <c r="HH78" s="303" t="s">
        <v>744</v>
      </c>
      <c r="HI78" s="303" t="s">
        <v>744</v>
      </c>
      <c r="HJ78" s="303" t="s">
        <v>744</v>
      </c>
      <c r="HK78" s="303" t="s">
        <v>744</v>
      </c>
      <c r="HL78" s="303" t="s">
        <v>744</v>
      </c>
      <c r="HM78" s="303" t="s">
        <v>744</v>
      </c>
      <c r="HN78" s="303" t="s">
        <v>744</v>
      </c>
      <c r="HO78" s="303" t="s">
        <v>744</v>
      </c>
      <c r="HP78" s="303" t="s">
        <v>744</v>
      </c>
      <c r="HQ78" s="393" t="s">
        <v>744</v>
      </c>
      <c r="HR78" s="303" t="s">
        <v>744</v>
      </c>
      <c r="HS78" s="303" t="s">
        <v>744</v>
      </c>
      <c r="HT78" s="303" t="s">
        <v>744</v>
      </c>
      <c r="HU78" s="393" t="s">
        <v>744</v>
      </c>
      <c r="HV78" s="303">
        <v>93.5</v>
      </c>
      <c r="HW78" s="303">
        <v>166674.035</v>
      </c>
      <c r="HX78" s="303">
        <v>2016</v>
      </c>
      <c r="HY78" s="303">
        <v>4384</v>
      </c>
      <c r="HZ78" s="303">
        <v>0</v>
      </c>
      <c r="IA78" s="303">
        <v>0</v>
      </c>
      <c r="IB78" s="303">
        <v>912</v>
      </c>
      <c r="IC78" s="303">
        <v>16</v>
      </c>
      <c r="ID78" s="303">
        <v>0</v>
      </c>
      <c r="IE78" s="303">
        <v>0</v>
      </c>
      <c r="IF78" s="303">
        <v>159346.035</v>
      </c>
      <c r="IG78" s="303">
        <v>16809</v>
      </c>
      <c r="IH78" s="393">
        <v>0</v>
      </c>
      <c r="II78" s="303">
        <v>1782.6100000000001</v>
      </c>
      <c r="IJ78" s="303">
        <v>1704.2356684491979</v>
      </c>
      <c r="IK78" s="303">
        <v>179.77540106951872</v>
      </c>
      <c r="IL78" s="393">
        <v>4.3966056260652753E-2</v>
      </c>
      <c r="IM78" s="303"/>
      <c r="IN78" s="303">
        <v>1782.61</v>
      </c>
      <c r="IO78" s="303">
        <v>1713.1502843601897</v>
      </c>
      <c r="IP78" s="393">
        <v>3.8965177823421904E-2</v>
      </c>
      <c r="IQ78" s="303">
        <v>1782.6100000000001</v>
      </c>
      <c r="IR78" s="303">
        <v>1678.2350000000001</v>
      </c>
      <c r="IS78" s="393">
        <v>5.8551786425522168E-2</v>
      </c>
      <c r="IT78" s="303">
        <v>1782.6099999999997</v>
      </c>
      <c r="IU78" s="303">
        <v>1710.6892951541849</v>
      </c>
      <c r="IV78" s="393">
        <v>4.034573173370215E-2</v>
      </c>
      <c r="IW78" s="735"/>
      <c r="IX78" s="303"/>
      <c r="IY78" s="396" t="s">
        <v>448</v>
      </c>
      <c r="IZ78" s="396" t="s">
        <v>449</v>
      </c>
      <c r="JA78" s="396" t="s">
        <v>343</v>
      </c>
      <c r="JB78" s="396">
        <v>154</v>
      </c>
      <c r="JC78" s="396" t="s">
        <v>13</v>
      </c>
      <c r="JD78" s="396" t="s">
        <v>232</v>
      </c>
      <c r="JE78" s="396" t="s">
        <v>9</v>
      </c>
      <c r="JF78" s="396" t="s">
        <v>232</v>
      </c>
      <c r="JG78" s="396" t="s">
        <v>358</v>
      </c>
    </row>
    <row r="79" spans="1:267" customFormat="1">
      <c r="A79">
        <v>90</v>
      </c>
      <c r="B79">
        <v>1</v>
      </c>
      <c r="F79">
        <v>700</v>
      </c>
      <c r="G79">
        <v>42</v>
      </c>
      <c r="H79">
        <v>1</v>
      </c>
      <c r="I79">
        <v>0</v>
      </c>
      <c r="J79">
        <v>1</v>
      </c>
      <c r="K79">
        <v>0</v>
      </c>
      <c r="L79" t="s">
        <v>448</v>
      </c>
      <c r="M79">
        <v>0</v>
      </c>
      <c r="N79">
        <v>0</v>
      </c>
      <c r="O79">
        <v>22</v>
      </c>
      <c r="P79">
        <v>0</v>
      </c>
      <c r="Q79">
        <v>40</v>
      </c>
      <c r="R79">
        <v>0</v>
      </c>
      <c r="S79">
        <v>0</v>
      </c>
      <c r="T79" t="s">
        <v>745</v>
      </c>
      <c r="U79">
        <v>0</v>
      </c>
      <c r="V79">
        <v>0</v>
      </c>
      <c r="W79">
        <v>0</v>
      </c>
      <c r="X79">
        <v>0</v>
      </c>
      <c r="Y79">
        <v>2.5</v>
      </c>
      <c r="Z79">
        <v>0</v>
      </c>
      <c r="AA79">
        <v>0</v>
      </c>
      <c r="AB79">
        <v>0</v>
      </c>
      <c r="AC79">
        <v>0</v>
      </c>
      <c r="AD79">
        <v>0</v>
      </c>
      <c r="AE79">
        <v>0</v>
      </c>
      <c r="AF79">
        <v>0</v>
      </c>
      <c r="AG79">
        <v>0</v>
      </c>
      <c r="AH79">
        <v>0</v>
      </c>
      <c r="AI79">
        <v>0</v>
      </c>
      <c r="AJ79">
        <v>0</v>
      </c>
      <c r="AK79">
        <v>24</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122</v>
      </c>
      <c r="BP79">
        <v>0</v>
      </c>
      <c r="BQ79">
        <v>0</v>
      </c>
      <c r="BR79">
        <v>0</v>
      </c>
      <c r="BS79">
        <v>0</v>
      </c>
      <c r="BT79">
        <v>0</v>
      </c>
      <c r="BU79">
        <v>0</v>
      </c>
      <c r="BV79">
        <v>0</v>
      </c>
      <c r="BW79">
        <v>0</v>
      </c>
      <c r="BX79">
        <v>0</v>
      </c>
      <c r="BY79">
        <v>0</v>
      </c>
      <c r="BZ79">
        <v>0</v>
      </c>
      <c r="CA79">
        <v>0</v>
      </c>
      <c r="CB79">
        <v>0</v>
      </c>
      <c r="CC79">
        <v>0</v>
      </c>
      <c r="CD79">
        <v>0</v>
      </c>
      <c r="CE79">
        <v>151</v>
      </c>
      <c r="CF79">
        <v>0</v>
      </c>
      <c r="CG79" s="439"/>
      <c r="CH79" s="303" t="s">
        <v>744</v>
      </c>
      <c r="CI79" s="393">
        <v>22</v>
      </c>
      <c r="CJ79" s="303" t="s">
        <v>744</v>
      </c>
      <c r="CK79" s="393">
        <v>40</v>
      </c>
      <c r="CL79" s="303" t="s">
        <v>744</v>
      </c>
      <c r="CM79" s="393">
        <v>0</v>
      </c>
      <c r="CN79" s="303"/>
      <c r="CO79" s="303"/>
      <c r="CP79" s="393" t="s">
        <v>744</v>
      </c>
      <c r="CQ79" s="303" t="s">
        <v>744</v>
      </c>
      <c r="CR79" s="393" t="s">
        <v>389</v>
      </c>
      <c r="CS79" s="393" t="s">
        <v>744</v>
      </c>
      <c r="CT79" s="303" t="s">
        <v>744</v>
      </c>
      <c r="CU79" s="393" t="s">
        <v>389</v>
      </c>
      <c r="CV79" s="303" t="s">
        <v>744</v>
      </c>
      <c r="CW79" s="303" t="s">
        <v>744</v>
      </c>
      <c r="CX79" s="303" t="s">
        <v>744</v>
      </c>
      <c r="CY79" s="303" t="s">
        <v>744</v>
      </c>
      <c r="CZ79" s="303" t="s">
        <v>744</v>
      </c>
      <c r="DA79" s="303" t="s">
        <v>744</v>
      </c>
      <c r="DB79" s="303" t="s">
        <v>744</v>
      </c>
      <c r="DC79" s="303" t="s">
        <v>744</v>
      </c>
      <c r="DD79" s="303" t="s">
        <v>744</v>
      </c>
      <c r="DE79" s="303" t="s">
        <v>744</v>
      </c>
      <c r="DF79" s="303" t="s">
        <v>744</v>
      </c>
      <c r="DG79" s="393" t="s">
        <v>744</v>
      </c>
      <c r="DH79" s="303" t="s">
        <v>744</v>
      </c>
      <c r="DI79" s="303" t="s">
        <v>744</v>
      </c>
      <c r="DJ79" s="393" t="s">
        <v>744</v>
      </c>
      <c r="DK79" s="303" t="s">
        <v>744</v>
      </c>
      <c r="DL79" s="303" t="s">
        <v>744</v>
      </c>
      <c r="DM79" s="303" t="s">
        <v>744</v>
      </c>
      <c r="DN79" s="303" t="s">
        <v>744</v>
      </c>
      <c r="DO79" s="303" t="s">
        <v>744</v>
      </c>
      <c r="DP79" s="303" t="s">
        <v>744</v>
      </c>
      <c r="DQ79" s="303" t="s">
        <v>744</v>
      </c>
      <c r="DR79" s="303" t="s">
        <v>744</v>
      </c>
      <c r="DS79" s="303" t="s">
        <v>744</v>
      </c>
      <c r="DT79" s="303" t="s">
        <v>744</v>
      </c>
      <c r="DU79" s="303" t="s">
        <v>744</v>
      </c>
      <c r="DV79" s="393" t="s">
        <v>744</v>
      </c>
      <c r="DW79" s="303" t="s">
        <v>744</v>
      </c>
      <c r="DX79" s="303" t="s">
        <v>744</v>
      </c>
      <c r="DY79" s="393" t="s">
        <v>744</v>
      </c>
      <c r="DZ79" s="303" t="s">
        <v>744</v>
      </c>
      <c r="EA79" s="303" t="s">
        <v>744</v>
      </c>
      <c r="EB79" s="303" t="s">
        <v>744</v>
      </c>
      <c r="EC79" s="303" t="s">
        <v>744</v>
      </c>
      <c r="ED79" s="303" t="s">
        <v>744</v>
      </c>
      <c r="EE79" s="303" t="s">
        <v>744</v>
      </c>
      <c r="EF79" s="303" t="s">
        <v>744</v>
      </c>
      <c r="EG79" s="303" t="s">
        <v>744</v>
      </c>
      <c r="EH79" s="303" t="s">
        <v>744</v>
      </c>
      <c r="EI79" s="303" t="s">
        <v>744</v>
      </c>
      <c r="EJ79" s="303" t="s">
        <v>744</v>
      </c>
      <c r="EK79" s="393" t="s">
        <v>744</v>
      </c>
      <c r="EL79" s="303" t="s">
        <v>744</v>
      </c>
      <c r="EM79" s="303" t="s">
        <v>744</v>
      </c>
      <c r="EN79" s="393" t="s">
        <v>744</v>
      </c>
      <c r="EO79" s="303" t="s">
        <v>744</v>
      </c>
      <c r="EP79" s="303" t="s">
        <v>744</v>
      </c>
      <c r="EQ79" s="303" t="s">
        <v>744</v>
      </c>
      <c r="ER79" s="303" t="s">
        <v>744</v>
      </c>
      <c r="ES79" s="303" t="s">
        <v>744</v>
      </c>
      <c r="ET79" s="303" t="s">
        <v>744</v>
      </c>
      <c r="EU79" s="303" t="s">
        <v>744</v>
      </c>
      <c r="EV79" s="303" t="s">
        <v>744</v>
      </c>
      <c r="EW79" s="303" t="s">
        <v>744</v>
      </c>
      <c r="EX79" s="303" t="s">
        <v>744</v>
      </c>
      <c r="EY79" s="303" t="s">
        <v>744</v>
      </c>
      <c r="EZ79" s="303" t="s">
        <v>744</v>
      </c>
      <c r="FA79" s="393" t="s">
        <v>744</v>
      </c>
      <c r="FB79" s="303" t="s">
        <v>744</v>
      </c>
      <c r="FC79" s="303" t="s">
        <v>744</v>
      </c>
      <c r="FD79" s="303" t="s">
        <v>744</v>
      </c>
      <c r="FE79" s="393" t="s">
        <v>744</v>
      </c>
      <c r="FF79" s="303" t="s">
        <v>744</v>
      </c>
      <c r="FG79" s="303" t="s">
        <v>744</v>
      </c>
      <c r="FH79" s="303" t="s">
        <v>744</v>
      </c>
      <c r="FI79" s="303" t="s">
        <v>744</v>
      </c>
      <c r="FJ79" s="303" t="s">
        <v>744</v>
      </c>
      <c r="FK79" s="303" t="s">
        <v>744</v>
      </c>
      <c r="FL79" s="303" t="s">
        <v>744</v>
      </c>
      <c r="FM79" s="303" t="s">
        <v>744</v>
      </c>
      <c r="FN79" s="303" t="s">
        <v>744</v>
      </c>
      <c r="FO79" s="303" t="s">
        <v>744</v>
      </c>
      <c r="FP79" s="303" t="s">
        <v>744</v>
      </c>
      <c r="FQ79" s="303" t="s">
        <v>744</v>
      </c>
      <c r="FR79" s="393" t="s">
        <v>744</v>
      </c>
      <c r="FS79" s="303" t="s">
        <v>744</v>
      </c>
      <c r="FT79" s="303" t="s">
        <v>744</v>
      </c>
      <c r="FU79" s="303" t="s">
        <v>744</v>
      </c>
      <c r="FV79" s="393" t="s">
        <v>744</v>
      </c>
      <c r="FW79" s="303" t="s">
        <v>744</v>
      </c>
      <c r="FX79" s="303" t="s">
        <v>744</v>
      </c>
      <c r="FY79" s="303" t="s">
        <v>744</v>
      </c>
      <c r="FZ79" s="303" t="s">
        <v>744</v>
      </c>
      <c r="GA79" s="303" t="s">
        <v>744</v>
      </c>
      <c r="GB79" s="303" t="s">
        <v>744</v>
      </c>
      <c r="GC79" s="303" t="s">
        <v>744</v>
      </c>
      <c r="GD79" s="303" t="s">
        <v>744</v>
      </c>
      <c r="GE79" s="303" t="s">
        <v>744</v>
      </c>
      <c r="GF79" s="303" t="s">
        <v>744</v>
      </c>
      <c r="GG79" s="303" t="s">
        <v>744</v>
      </c>
      <c r="GH79" s="303" t="s">
        <v>744</v>
      </c>
      <c r="GI79" s="393" t="s">
        <v>744</v>
      </c>
      <c r="GJ79" s="303" t="s">
        <v>744</v>
      </c>
      <c r="GK79" s="303" t="s">
        <v>744</v>
      </c>
      <c r="GL79" s="303" t="s">
        <v>744</v>
      </c>
      <c r="GM79" s="393" t="s">
        <v>744</v>
      </c>
      <c r="GN79" s="303">
        <v>2.5</v>
      </c>
      <c r="GO79" s="303">
        <v>4560</v>
      </c>
      <c r="GP79" s="303">
        <v>0</v>
      </c>
      <c r="GQ79" s="303">
        <v>24</v>
      </c>
      <c r="GR79" s="303">
        <v>0</v>
      </c>
      <c r="GS79" s="303">
        <v>0</v>
      </c>
      <c r="GT79" s="303">
        <v>0</v>
      </c>
      <c r="GU79" s="303">
        <v>0</v>
      </c>
      <c r="GV79" s="303">
        <v>122</v>
      </c>
      <c r="GW79" s="303">
        <v>0</v>
      </c>
      <c r="GX79" s="303">
        <v>4414</v>
      </c>
      <c r="GY79" s="303">
        <v>151</v>
      </c>
      <c r="GZ79" s="393">
        <v>0</v>
      </c>
      <c r="HA79" s="303">
        <v>1824</v>
      </c>
      <c r="HB79" s="303">
        <v>1765.6</v>
      </c>
      <c r="HC79" s="303">
        <v>60.4</v>
      </c>
      <c r="HD79" s="393">
        <v>3.2017543859649167E-2</v>
      </c>
      <c r="HE79" s="303" t="s">
        <v>744</v>
      </c>
      <c r="HF79" s="303" t="s">
        <v>744</v>
      </c>
      <c r="HG79" s="303" t="s">
        <v>744</v>
      </c>
      <c r="HH79" s="303" t="s">
        <v>744</v>
      </c>
      <c r="HI79" s="303" t="s">
        <v>744</v>
      </c>
      <c r="HJ79" s="303" t="s">
        <v>744</v>
      </c>
      <c r="HK79" s="303" t="s">
        <v>744</v>
      </c>
      <c r="HL79" s="303" t="s">
        <v>744</v>
      </c>
      <c r="HM79" s="303" t="s">
        <v>744</v>
      </c>
      <c r="HN79" s="303" t="s">
        <v>744</v>
      </c>
      <c r="HO79" s="303" t="s">
        <v>744</v>
      </c>
      <c r="HP79" s="303" t="s">
        <v>744</v>
      </c>
      <c r="HQ79" s="393" t="s">
        <v>744</v>
      </c>
      <c r="HR79" s="303" t="s">
        <v>744</v>
      </c>
      <c r="HS79" s="303" t="s">
        <v>744</v>
      </c>
      <c r="HT79" s="303" t="s">
        <v>744</v>
      </c>
      <c r="HU79" s="393" t="s">
        <v>744</v>
      </c>
      <c r="HV79" s="303">
        <v>2.5</v>
      </c>
      <c r="HW79" s="303">
        <v>4560</v>
      </c>
      <c r="HX79" s="303">
        <v>0</v>
      </c>
      <c r="HY79" s="303">
        <v>24</v>
      </c>
      <c r="HZ79" s="303">
        <v>0</v>
      </c>
      <c r="IA79" s="303">
        <v>0</v>
      </c>
      <c r="IB79" s="303">
        <v>0</v>
      </c>
      <c r="IC79" s="303">
        <v>0</v>
      </c>
      <c r="ID79" s="303">
        <v>122</v>
      </c>
      <c r="IE79" s="303">
        <v>0</v>
      </c>
      <c r="IF79" s="303">
        <v>4414</v>
      </c>
      <c r="IG79" s="303">
        <v>151</v>
      </c>
      <c r="IH79" s="393">
        <v>0</v>
      </c>
      <c r="II79" s="303">
        <v>1824</v>
      </c>
      <c r="IJ79" s="303">
        <v>1765.6</v>
      </c>
      <c r="IK79" s="303">
        <v>60.4</v>
      </c>
      <c r="IL79" s="393">
        <v>3.2017543859649167E-2</v>
      </c>
      <c r="IM79" s="303"/>
      <c r="IN79" s="303">
        <v>1824</v>
      </c>
      <c r="IO79" s="303">
        <v>1765.6</v>
      </c>
      <c r="IP79" s="393">
        <v>3.2017543859649167E-2</v>
      </c>
      <c r="IQ79" s="303" t="s">
        <v>744</v>
      </c>
      <c r="IR79" s="303" t="s">
        <v>744</v>
      </c>
      <c r="IS79" s="393" t="s">
        <v>744</v>
      </c>
      <c r="IT79" s="303">
        <v>1824</v>
      </c>
      <c r="IU79" s="303">
        <v>1765.6</v>
      </c>
      <c r="IV79" s="393">
        <v>3.2017543859649167E-2</v>
      </c>
      <c r="IW79" s="735"/>
      <c r="IX79" s="303"/>
      <c r="IY79" s="396" t="s">
        <v>448</v>
      </c>
      <c r="IZ79" s="396" t="s">
        <v>449</v>
      </c>
      <c r="JA79" s="396" t="s">
        <v>343</v>
      </c>
      <c r="JB79" s="396">
        <v>4</v>
      </c>
      <c r="JC79" s="396" t="s">
        <v>11</v>
      </c>
      <c r="JD79" s="396" t="s">
        <v>232</v>
      </c>
      <c r="JE79" s="396" t="s">
        <v>9</v>
      </c>
      <c r="JF79" s="396" t="s">
        <v>232</v>
      </c>
      <c r="JG79" s="396" t="s">
        <v>358</v>
      </c>
    </row>
    <row r="80" spans="1:267" customFormat="1">
      <c r="A80">
        <v>341</v>
      </c>
      <c r="B80">
        <v>1</v>
      </c>
      <c r="F80">
        <v>700</v>
      </c>
      <c r="G80">
        <v>41</v>
      </c>
      <c r="H80">
        <v>0</v>
      </c>
      <c r="I80">
        <v>1</v>
      </c>
      <c r="J80">
        <v>1</v>
      </c>
      <c r="K80">
        <v>0</v>
      </c>
      <c r="L80" t="s">
        <v>505</v>
      </c>
      <c r="M80">
        <v>0</v>
      </c>
      <c r="N80">
        <v>20</v>
      </c>
      <c r="O80">
        <v>20</v>
      </c>
      <c r="P80">
        <v>40</v>
      </c>
      <c r="Q80">
        <v>40</v>
      </c>
      <c r="R80">
        <v>60</v>
      </c>
      <c r="S80">
        <v>60</v>
      </c>
      <c r="T80" t="s">
        <v>745</v>
      </c>
      <c r="U80">
        <v>0</v>
      </c>
      <c r="V80">
        <v>0</v>
      </c>
      <c r="W80">
        <v>5</v>
      </c>
      <c r="X80">
        <v>4</v>
      </c>
      <c r="Y80">
        <v>12</v>
      </c>
      <c r="Z80">
        <v>0</v>
      </c>
      <c r="AA80">
        <v>0</v>
      </c>
      <c r="AB80">
        <v>0</v>
      </c>
      <c r="AC80">
        <v>0</v>
      </c>
      <c r="AD80">
        <v>0</v>
      </c>
      <c r="AE80">
        <v>456</v>
      </c>
      <c r="AF80">
        <v>0</v>
      </c>
      <c r="AG80">
        <v>0</v>
      </c>
      <c r="AH80">
        <v>0</v>
      </c>
      <c r="AI80">
        <v>20</v>
      </c>
      <c r="AJ80">
        <v>40</v>
      </c>
      <c r="AK80">
        <v>80</v>
      </c>
      <c r="AL80">
        <v>0</v>
      </c>
      <c r="AM80">
        <v>0</v>
      </c>
      <c r="AN80">
        <v>0</v>
      </c>
      <c r="AO80">
        <v>0</v>
      </c>
      <c r="AP80">
        <v>0</v>
      </c>
      <c r="AQ80">
        <v>0</v>
      </c>
      <c r="AR80">
        <v>0</v>
      </c>
      <c r="AS80">
        <v>0</v>
      </c>
      <c r="AT80">
        <v>0</v>
      </c>
      <c r="AU80">
        <v>0</v>
      </c>
      <c r="AV80">
        <v>0</v>
      </c>
      <c r="AW80">
        <v>120</v>
      </c>
      <c r="AX80">
        <v>0</v>
      </c>
      <c r="AY80">
        <v>0</v>
      </c>
      <c r="AZ80">
        <v>0</v>
      </c>
      <c r="BA80">
        <v>0</v>
      </c>
      <c r="BB80">
        <v>0</v>
      </c>
      <c r="BC80">
        <v>432</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s="439"/>
      <c r="CH80" s="303">
        <v>20</v>
      </c>
      <c r="CI80" s="393">
        <v>20</v>
      </c>
      <c r="CJ80" s="303">
        <v>40</v>
      </c>
      <c r="CK80" s="393">
        <v>40</v>
      </c>
      <c r="CL80" s="303">
        <v>60</v>
      </c>
      <c r="CM80" s="393">
        <v>60</v>
      </c>
      <c r="CN80" s="303"/>
      <c r="CO80" s="303"/>
      <c r="CP80" s="393" t="s">
        <v>744</v>
      </c>
      <c r="CQ80" s="303" t="s">
        <v>744</v>
      </c>
      <c r="CR80" s="393" t="s">
        <v>744</v>
      </c>
      <c r="CS80" s="393" t="s">
        <v>744</v>
      </c>
      <c r="CT80" s="303" t="s">
        <v>744</v>
      </c>
      <c r="CU80" s="393" t="s">
        <v>744</v>
      </c>
      <c r="CV80" s="303" t="s">
        <v>744</v>
      </c>
      <c r="CW80" s="303" t="s">
        <v>744</v>
      </c>
      <c r="CX80" s="303" t="s">
        <v>744</v>
      </c>
      <c r="CY80" s="303" t="s">
        <v>744</v>
      </c>
      <c r="CZ80" s="303" t="s">
        <v>744</v>
      </c>
      <c r="DA80" s="303" t="s">
        <v>744</v>
      </c>
      <c r="DB80" s="303" t="s">
        <v>744</v>
      </c>
      <c r="DC80" s="303" t="s">
        <v>744</v>
      </c>
      <c r="DD80" s="303" t="s">
        <v>744</v>
      </c>
      <c r="DE80" s="303" t="s">
        <v>744</v>
      </c>
      <c r="DF80" s="303" t="s">
        <v>744</v>
      </c>
      <c r="DG80" s="393" t="s">
        <v>744</v>
      </c>
      <c r="DH80" s="303" t="s">
        <v>744</v>
      </c>
      <c r="DI80" s="303" t="s">
        <v>744</v>
      </c>
      <c r="DJ80" s="393" t="s">
        <v>744</v>
      </c>
      <c r="DK80" s="303" t="s">
        <v>744</v>
      </c>
      <c r="DL80" s="303" t="s">
        <v>744</v>
      </c>
      <c r="DM80" s="303" t="s">
        <v>744</v>
      </c>
      <c r="DN80" s="303" t="s">
        <v>744</v>
      </c>
      <c r="DO80" s="303" t="s">
        <v>744</v>
      </c>
      <c r="DP80" s="303" t="s">
        <v>744</v>
      </c>
      <c r="DQ80" s="303" t="s">
        <v>744</v>
      </c>
      <c r="DR80" s="303" t="s">
        <v>744</v>
      </c>
      <c r="DS80" s="303" t="s">
        <v>744</v>
      </c>
      <c r="DT80" s="303" t="s">
        <v>744</v>
      </c>
      <c r="DU80" s="303" t="s">
        <v>744</v>
      </c>
      <c r="DV80" s="393" t="s">
        <v>744</v>
      </c>
      <c r="DW80" s="303" t="s">
        <v>744</v>
      </c>
      <c r="DX80" s="303" t="s">
        <v>744</v>
      </c>
      <c r="DY80" s="393" t="s">
        <v>744</v>
      </c>
      <c r="DZ80" s="303" t="s">
        <v>744</v>
      </c>
      <c r="EA80" s="303" t="s">
        <v>744</v>
      </c>
      <c r="EB80" s="303" t="s">
        <v>744</v>
      </c>
      <c r="EC80" s="303" t="s">
        <v>744</v>
      </c>
      <c r="ED80" s="303" t="s">
        <v>744</v>
      </c>
      <c r="EE80" s="303" t="s">
        <v>744</v>
      </c>
      <c r="EF80" s="303" t="s">
        <v>744</v>
      </c>
      <c r="EG80" s="303" t="s">
        <v>744</v>
      </c>
      <c r="EH80" s="303" t="s">
        <v>744</v>
      </c>
      <c r="EI80" s="303" t="s">
        <v>744</v>
      </c>
      <c r="EJ80" s="303" t="s">
        <v>744</v>
      </c>
      <c r="EK80" s="393" t="s">
        <v>744</v>
      </c>
      <c r="EL80" s="303" t="s">
        <v>744</v>
      </c>
      <c r="EM80" s="303" t="s">
        <v>744</v>
      </c>
      <c r="EN80" s="393" t="s">
        <v>744</v>
      </c>
      <c r="EO80" s="303">
        <v>5</v>
      </c>
      <c r="EP80" s="303">
        <v>8970</v>
      </c>
      <c r="EQ80" s="303">
        <v>0</v>
      </c>
      <c r="ER80" s="303">
        <v>20</v>
      </c>
      <c r="ES80" s="303">
        <v>0</v>
      </c>
      <c r="ET80" s="303">
        <v>0</v>
      </c>
      <c r="EU80" s="303">
        <v>0</v>
      </c>
      <c r="EV80" s="303">
        <v>0</v>
      </c>
      <c r="EW80" s="303">
        <v>0</v>
      </c>
      <c r="EX80" s="303">
        <v>0</v>
      </c>
      <c r="EY80" s="303">
        <v>8950</v>
      </c>
      <c r="EZ80" s="303">
        <v>0</v>
      </c>
      <c r="FA80" s="393">
        <v>0</v>
      </c>
      <c r="FB80" s="303">
        <v>1794</v>
      </c>
      <c r="FC80" s="303">
        <v>1790</v>
      </c>
      <c r="FD80" s="303">
        <v>0</v>
      </c>
      <c r="FE80" s="393">
        <v>2.2296544035674826E-3</v>
      </c>
      <c r="FF80" s="303">
        <v>4</v>
      </c>
      <c r="FG80" s="303">
        <v>7176</v>
      </c>
      <c r="FH80" s="303">
        <v>0</v>
      </c>
      <c r="FI80" s="303">
        <v>40</v>
      </c>
      <c r="FJ80" s="303">
        <v>0</v>
      </c>
      <c r="FK80" s="303">
        <v>0</v>
      </c>
      <c r="FL80" s="303">
        <v>0</v>
      </c>
      <c r="FM80" s="303">
        <v>0</v>
      </c>
      <c r="FN80" s="303">
        <v>0</v>
      </c>
      <c r="FO80" s="303">
        <v>0</v>
      </c>
      <c r="FP80" s="303">
        <v>7136</v>
      </c>
      <c r="FQ80" s="303">
        <v>0</v>
      </c>
      <c r="FR80" s="393">
        <v>0</v>
      </c>
      <c r="FS80" s="303">
        <v>1794</v>
      </c>
      <c r="FT80" s="303">
        <v>1784</v>
      </c>
      <c r="FU80" s="303">
        <v>0</v>
      </c>
      <c r="FV80" s="393">
        <v>5.5741360089186509E-3</v>
      </c>
      <c r="FW80" s="303">
        <v>9</v>
      </c>
      <c r="FX80" s="303">
        <v>16146</v>
      </c>
      <c r="FY80" s="303">
        <v>0</v>
      </c>
      <c r="FZ80" s="303">
        <v>60</v>
      </c>
      <c r="GA80" s="303">
        <v>0</v>
      </c>
      <c r="GB80" s="303">
        <v>0</v>
      </c>
      <c r="GC80" s="303">
        <v>0</v>
      </c>
      <c r="GD80" s="303">
        <v>0</v>
      </c>
      <c r="GE80" s="303">
        <v>0</v>
      </c>
      <c r="GF80" s="303">
        <v>0</v>
      </c>
      <c r="GG80" s="303">
        <v>16086</v>
      </c>
      <c r="GH80" s="303">
        <v>0</v>
      </c>
      <c r="GI80" s="393">
        <v>0</v>
      </c>
      <c r="GJ80" s="303">
        <v>1794</v>
      </c>
      <c r="GK80" s="303">
        <v>1787.3333333333333</v>
      </c>
      <c r="GL80" s="303">
        <v>0</v>
      </c>
      <c r="GM80" s="393">
        <v>3.7160906726124709E-3</v>
      </c>
      <c r="GN80" s="303">
        <v>12</v>
      </c>
      <c r="GO80" s="303">
        <v>21528</v>
      </c>
      <c r="GP80" s="303">
        <v>456</v>
      </c>
      <c r="GQ80" s="303">
        <v>80</v>
      </c>
      <c r="GR80" s="303">
        <v>0</v>
      </c>
      <c r="GS80" s="303">
        <v>120</v>
      </c>
      <c r="GT80" s="303">
        <v>432</v>
      </c>
      <c r="GU80" s="303">
        <v>0</v>
      </c>
      <c r="GV80" s="303">
        <v>0</v>
      </c>
      <c r="GW80" s="303">
        <v>0</v>
      </c>
      <c r="GX80" s="303">
        <v>20440</v>
      </c>
      <c r="GY80" s="303">
        <v>0</v>
      </c>
      <c r="GZ80" s="393">
        <v>0</v>
      </c>
      <c r="HA80" s="303">
        <v>1794</v>
      </c>
      <c r="HB80" s="303">
        <v>1703.3333333333333</v>
      </c>
      <c r="HC80" s="303">
        <v>0</v>
      </c>
      <c r="HD80" s="393">
        <v>5.0538833147528828E-2</v>
      </c>
      <c r="HE80" s="303" t="s">
        <v>744</v>
      </c>
      <c r="HF80" s="303" t="s">
        <v>744</v>
      </c>
      <c r="HG80" s="303" t="s">
        <v>744</v>
      </c>
      <c r="HH80" s="303" t="s">
        <v>744</v>
      </c>
      <c r="HI80" s="303" t="s">
        <v>744</v>
      </c>
      <c r="HJ80" s="303" t="s">
        <v>744</v>
      </c>
      <c r="HK80" s="303" t="s">
        <v>744</v>
      </c>
      <c r="HL80" s="303" t="s">
        <v>744</v>
      </c>
      <c r="HM80" s="303" t="s">
        <v>744</v>
      </c>
      <c r="HN80" s="303" t="s">
        <v>744</v>
      </c>
      <c r="HO80" s="303" t="s">
        <v>744</v>
      </c>
      <c r="HP80" s="303" t="s">
        <v>744</v>
      </c>
      <c r="HQ80" s="393" t="s">
        <v>744</v>
      </c>
      <c r="HR80" s="303" t="s">
        <v>744</v>
      </c>
      <c r="HS80" s="303" t="s">
        <v>744</v>
      </c>
      <c r="HT80" s="303" t="s">
        <v>744</v>
      </c>
      <c r="HU80" s="393" t="s">
        <v>744</v>
      </c>
      <c r="HV80" s="303">
        <v>12</v>
      </c>
      <c r="HW80" s="303">
        <v>21528</v>
      </c>
      <c r="HX80" s="303">
        <v>456</v>
      </c>
      <c r="HY80" s="303">
        <v>80</v>
      </c>
      <c r="HZ80" s="303">
        <v>0</v>
      </c>
      <c r="IA80" s="303">
        <v>120</v>
      </c>
      <c r="IB80" s="303">
        <v>432</v>
      </c>
      <c r="IC80" s="303">
        <v>0</v>
      </c>
      <c r="ID80" s="303">
        <v>0</v>
      </c>
      <c r="IE80" s="303">
        <v>0</v>
      </c>
      <c r="IF80" s="303">
        <v>20440</v>
      </c>
      <c r="IG80" s="303">
        <v>0</v>
      </c>
      <c r="IH80" s="393">
        <v>0</v>
      </c>
      <c r="II80" s="303">
        <v>1794</v>
      </c>
      <c r="IJ80" s="303">
        <v>1703.3333333333333</v>
      </c>
      <c r="IK80" s="303">
        <v>0</v>
      </c>
      <c r="IL80" s="393">
        <v>5.0538833147528828E-2</v>
      </c>
      <c r="IM80" s="303"/>
      <c r="IN80" s="303">
        <v>1794</v>
      </c>
      <c r="IO80" s="303">
        <v>1728.8235294117646</v>
      </c>
      <c r="IP80" s="393">
        <v>3.6330251164010785E-2</v>
      </c>
      <c r="IQ80" s="303">
        <v>1794</v>
      </c>
      <c r="IR80" s="303">
        <v>1784</v>
      </c>
      <c r="IS80" s="393">
        <v>5.5741360089186509E-3</v>
      </c>
      <c r="IT80" s="303">
        <v>1794</v>
      </c>
      <c r="IU80" s="303">
        <v>1739.3333333333333</v>
      </c>
      <c r="IV80" s="393">
        <v>3.0471943515421818E-2</v>
      </c>
      <c r="IW80" s="735"/>
      <c r="IX80" s="303"/>
      <c r="IY80" s="396" t="s">
        <v>505</v>
      </c>
      <c r="IZ80" s="396" t="s">
        <v>506</v>
      </c>
      <c r="JA80" s="396" t="s">
        <v>350</v>
      </c>
      <c r="JB80" s="396">
        <v>24</v>
      </c>
      <c r="JC80" s="396" t="s">
        <v>12</v>
      </c>
      <c r="JD80" s="396" t="s">
        <v>232</v>
      </c>
      <c r="JE80" s="396" t="s">
        <v>9</v>
      </c>
      <c r="JF80" s="396" t="s">
        <v>232</v>
      </c>
      <c r="JG80" s="396" t="s">
        <v>358</v>
      </c>
    </row>
    <row r="81" spans="1:267" customFormat="1">
      <c r="A81">
        <v>345</v>
      </c>
      <c r="B81">
        <v>1</v>
      </c>
      <c r="F81">
        <v>700</v>
      </c>
      <c r="G81">
        <v>41</v>
      </c>
      <c r="H81">
        <v>1</v>
      </c>
      <c r="I81">
        <v>0</v>
      </c>
      <c r="J81">
        <v>1</v>
      </c>
      <c r="K81">
        <v>0</v>
      </c>
      <c r="L81" t="s">
        <v>505</v>
      </c>
      <c r="M81">
        <v>0</v>
      </c>
      <c r="N81">
        <v>26.4</v>
      </c>
      <c r="O81">
        <v>20</v>
      </c>
      <c r="P81">
        <v>40</v>
      </c>
      <c r="Q81">
        <v>40</v>
      </c>
      <c r="R81">
        <v>50</v>
      </c>
      <c r="S81">
        <v>0</v>
      </c>
      <c r="T81" t="s">
        <v>745</v>
      </c>
      <c r="U81">
        <v>0</v>
      </c>
      <c r="V81">
        <v>0</v>
      </c>
      <c r="W81">
        <v>2</v>
      </c>
      <c r="X81">
        <v>2</v>
      </c>
      <c r="Y81">
        <v>4</v>
      </c>
      <c r="Z81">
        <v>0</v>
      </c>
      <c r="AA81">
        <v>0</v>
      </c>
      <c r="AB81">
        <v>0</v>
      </c>
      <c r="AC81">
        <v>0</v>
      </c>
      <c r="AD81">
        <v>0</v>
      </c>
      <c r="AE81">
        <v>0</v>
      </c>
      <c r="AF81">
        <v>0</v>
      </c>
      <c r="AG81">
        <v>0</v>
      </c>
      <c r="AH81">
        <v>0</v>
      </c>
      <c r="AI81">
        <v>96</v>
      </c>
      <c r="AJ81">
        <v>64</v>
      </c>
      <c r="AK81">
        <v>40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80</v>
      </c>
      <c r="BH81">
        <v>142</v>
      </c>
      <c r="BI81">
        <v>0</v>
      </c>
      <c r="BJ81">
        <v>0</v>
      </c>
      <c r="BK81">
        <v>0</v>
      </c>
      <c r="BL81">
        <v>0</v>
      </c>
      <c r="BM81">
        <v>0</v>
      </c>
      <c r="BN81">
        <v>0</v>
      </c>
      <c r="BO81">
        <v>447</v>
      </c>
      <c r="BP81">
        <v>0</v>
      </c>
      <c r="BQ81">
        <v>0</v>
      </c>
      <c r="BR81">
        <v>0</v>
      </c>
      <c r="BS81">
        <v>0</v>
      </c>
      <c r="BT81">
        <v>0</v>
      </c>
      <c r="BU81">
        <v>0</v>
      </c>
      <c r="BV81">
        <v>0</v>
      </c>
      <c r="BW81">
        <v>0</v>
      </c>
      <c r="BX81">
        <v>0</v>
      </c>
      <c r="BY81">
        <v>0</v>
      </c>
      <c r="BZ81">
        <v>0</v>
      </c>
      <c r="CA81">
        <v>432</v>
      </c>
      <c r="CB81">
        <v>0</v>
      </c>
      <c r="CC81">
        <v>0</v>
      </c>
      <c r="CD81">
        <v>0</v>
      </c>
      <c r="CE81">
        <v>0</v>
      </c>
      <c r="CF81">
        <v>0</v>
      </c>
      <c r="CG81" s="439"/>
      <c r="CH81" s="303">
        <v>26.4</v>
      </c>
      <c r="CI81" s="393">
        <v>20</v>
      </c>
      <c r="CJ81" s="303">
        <v>40</v>
      </c>
      <c r="CK81" s="393">
        <v>40</v>
      </c>
      <c r="CL81" s="303">
        <v>50</v>
      </c>
      <c r="CM81" s="393">
        <v>0</v>
      </c>
      <c r="CN81" s="303"/>
      <c r="CO81" s="303"/>
      <c r="CP81" s="393" t="s">
        <v>744</v>
      </c>
      <c r="CQ81" s="303" t="s">
        <v>389</v>
      </c>
      <c r="CR81" s="393" t="s">
        <v>744</v>
      </c>
      <c r="CS81" s="393" t="s">
        <v>744</v>
      </c>
      <c r="CT81" s="303" t="s">
        <v>389</v>
      </c>
      <c r="CU81" s="393" t="s">
        <v>744</v>
      </c>
      <c r="CV81" s="303" t="s">
        <v>744</v>
      </c>
      <c r="CW81" s="303" t="s">
        <v>744</v>
      </c>
      <c r="CX81" s="303" t="s">
        <v>744</v>
      </c>
      <c r="CY81" s="303" t="s">
        <v>744</v>
      </c>
      <c r="CZ81" s="303" t="s">
        <v>744</v>
      </c>
      <c r="DA81" s="303" t="s">
        <v>744</v>
      </c>
      <c r="DB81" s="303" t="s">
        <v>744</v>
      </c>
      <c r="DC81" s="303" t="s">
        <v>744</v>
      </c>
      <c r="DD81" s="303" t="s">
        <v>744</v>
      </c>
      <c r="DE81" s="303" t="s">
        <v>744</v>
      </c>
      <c r="DF81" s="303" t="s">
        <v>744</v>
      </c>
      <c r="DG81" s="393" t="s">
        <v>744</v>
      </c>
      <c r="DH81" s="303" t="s">
        <v>744</v>
      </c>
      <c r="DI81" s="303" t="s">
        <v>744</v>
      </c>
      <c r="DJ81" s="393" t="s">
        <v>744</v>
      </c>
      <c r="DK81" s="303" t="s">
        <v>744</v>
      </c>
      <c r="DL81" s="303" t="s">
        <v>744</v>
      </c>
      <c r="DM81" s="303" t="s">
        <v>744</v>
      </c>
      <c r="DN81" s="303" t="s">
        <v>744</v>
      </c>
      <c r="DO81" s="303" t="s">
        <v>744</v>
      </c>
      <c r="DP81" s="303" t="s">
        <v>744</v>
      </c>
      <c r="DQ81" s="303" t="s">
        <v>744</v>
      </c>
      <c r="DR81" s="303" t="s">
        <v>744</v>
      </c>
      <c r="DS81" s="303" t="s">
        <v>744</v>
      </c>
      <c r="DT81" s="303" t="s">
        <v>744</v>
      </c>
      <c r="DU81" s="303" t="s">
        <v>744</v>
      </c>
      <c r="DV81" s="393" t="s">
        <v>744</v>
      </c>
      <c r="DW81" s="303" t="s">
        <v>744</v>
      </c>
      <c r="DX81" s="303" t="s">
        <v>744</v>
      </c>
      <c r="DY81" s="393" t="s">
        <v>744</v>
      </c>
      <c r="DZ81" s="303" t="s">
        <v>744</v>
      </c>
      <c r="EA81" s="303" t="s">
        <v>744</v>
      </c>
      <c r="EB81" s="303" t="s">
        <v>744</v>
      </c>
      <c r="EC81" s="303" t="s">
        <v>744</v>
      </c>
      <c r="ED81" s="303" t="s">
        <v>744</v>
      </c>
      <c r="EE81" s="303" t="s">
        <v>744</v>
      </c>
      <c r="EF81" s="303" t="s">
        <v>744</v>
      </c>
      <c r="EG81" s="303" t="s">
        <v>744</v>
      </c>
      <c r="EH81" s="303" t="s">
        <v>744</v>
      </c>
      <c r="EI81" s="303" t="s">
        <v>744</v>
      </c>
      <c r="EJ81" s="303" t="s">
        <v>744</v>
      </c>
      <c r="EK81" s="393" t="s">
        <v>744</v>
      </c>
      <c r="EL81" s="303" t="s">
        <v>744</v>
      </c>
      <c r="EM81" s="303" t="s">
        <v>744</v>
      </c>
      <c r="EN81" s="393" t="s">
        <v>744</v>
      </c>
      <c r="EO81" s="303">
        <v>2</v>
      </c>
      <c r="EP81" s="303">
        <v>3503.0666666666662</v>
      </c>
      <c r="EQ81" s="303">
        <v>0</v>
      </c>
      <c r="ER81" s="303">
        <v>96</v>
      </c>
      <c r="ES81" s="303">
        <v>0</v>
      </c>
      <c r="ET81" s="303">
        <v>0</v>
      </c>
      <c r="EU81" s="303">
        <v>0</v>
      </c>
      <c r="EV81" s="303">
        <v>80</v>
      </c>
      <c r="EW81" s="303">
        <v>0</v>
      </c>
      <c r="EX81" s="303">
        <v>0</v>
      </c>
      <c r="EY81" s="303">
        <v>3327.0666666666662</v>
      </c>
      <c r="EZ81" s="303">
        <v>0</v>
      </c>
      <c r="FA81" s="393">
        <v>0</v>
      </c>
      <c r="FB81" s="303">
        <v>1751.5333333333331</v>
      </c>
      <c r="FC81" s="303">
        <v>1663.5333333333331</v>
      </c>
      <c r="FD81" s="303">
        <v>0</v>
      </c>
      <c r="FE81" s="393">
        <v>5.0241692992806342E-2</v>
      </c>
      <c r="FF81" s="303">
        <v>2</v>
      </c>
      <c r="FG81" s="303">
        <v>3503.0666666666662</v>
      </c>
      <c r="FH81" s="303">
        <v>0</v>
      </c>
      <c r="FI81" s="303">
        <v>64</v>
      </c>
      <c r="FJ81" s="303">
        <v>0</v>
      </c>
      <c r="FK81" s="303">
        <v>0</v>
      </c>
      <c r="FL81" s="303">
        <v>0</v>
      </c>
      <c r="FM81" s="303">
        <v>142</v>
      </c>
      <c r="FN81" s="303">
        <v>0</v>
      </c>
      <c r="FO81" s="303">
        <v>0</v>
      </c>
      <c r="FP81" s="303">
        <v>3297.0666666666662</v>
      </c>
      <c r="FQ81" s="303">
        <v>0</v>
      </c>
      <c r="FR81" s="393">
        <v>0</v>
      </c>
      <c r="FS81" s="303">
        <v>1751.5333333333331</v>
      </c>
      <c r="FT81" s="303">
        <v>1648.5333333333331</v>
      </c>
      <c r="FU81" s="303">
        <v>0</v>
      </c>
      <c r="FV81" s="393">
        <v>5.8805617934761911E-2</v>
      </c>
      <c r="FW81" s="303">
        <v>4</v>
      </c>
      <c r="FX81" s="303">
        <v>7006.1333333333323</v>
      </c>
      <c r="FY81" s="303">
        <v>0</v>
      </c>
      <c r="FZ81" s="303">
        <v>160</v>
      </c>
      <c r="GA81" s="303">
        <v>0</v>
      </c>
      <c r="GB81" s="303">
        <v>0</v>
      </c>
      <c r="GC81" s="303">
        <v>0</v>
      </c>
      <c r="GD81" s="303">
        <v>222</v>
      </c>
      <c r="GE81" s="303">
        <v>0</v>
      </c>
      <c r="GF81" s="303">
        <v>0</v>
      </c>
      <c r="GG81" s="303">
        <v>6624.1333333333323</v>
      </c>
      <c r="GH81" s="303">
        <v>0</v>
      </c>
      <c r="GI81" s="393">
        <v>0</v>
      </c>
      <c r="GJ81" s="303">
        <v>1751.5333333333331</v>
      </c>
      <c r="GK81" s="303">
        <v>1656.0333333333331</v>
      </c>
      <c r="GL81" s="303">
        <v>0</v>
      </c>
      <c r="GM81" s="393">
        <v>5.4523655463784126E-2</v>
      </c>
      <c r="GN81" s="303">
        <v>4</v>
      </c>
      <c r="GO81" s="303">
        <v>6928</v>
      </c>
      <c r="GP81" s="303">
        <v>0</v>
      </c>
      <c r="GQ81" s="303">
        <v>40</v>
      </c>
      <c r="GR81" s="303">
        <v>0</v>
      </c>
      <c r="GS81" s="303">
        <v>0</v>
      </c>
      <c r="GT81" s="303">
        <v>0</v>
      </c>
      <c r="GU81" s="303">
        <v>0</v>
      </c>
      <c r="GV81" s="303">
        <v>447</v>
      </c>
      <c r="GW81" s="303">
        <v>0</v>
      </c>
      <c r="GX81" s="303">
        <v>6441</v>
      </c>
      <c r="GY81" s="303">
        <v>0</v>
      </c>
      <c r="GZ81" s="393">
        <v>432</v>
      </c>
      <c r="HA81" s="303">
        <v>1732</v>
      </c>
      <c r="HB81" s="303">
        <v>1610.25</v>
      </c>
      <c r="HC81" s="303">
        <v>0</v>
      </c>
      <c r="HD81" s="393">
        <v>7.0294457274826749E-2</v>
      </c>
      <c r="HE81" s="303" t="s">
        <v>744</v>
      </c>
      <c r="HF81" s="303" t="s">
        <v>744</v>
      </c>
      <c r="HG81" s="303" t="s">
        <v>744</v>
      </c>
      <c r="HH81" s="303" t="s">
        <v>744</v>
      </c>
      <c r="HI81" s="303" t="s">
        <v>744</v>
      </c>
      <c r="HJ81" s="303" t="s">
        <v>744</v>
      </c>
      <c r="HK81" s="303" t="s">
        <v>744</v>
      </c>
      <c r="HL81" s="303" t="s">
        <v>744</v>
      </c>
      <c r="HM81" s="303" t="s">
        <v>744</v>
      </c>
      <c r="HN81" s="303" t="s">
        <v>744</v>
      </c>
      <c r="HO81" s="303" t="s">
        <v>744</v>
      </c>
      <c r="HP81" s="303" t="s">
        <v>744</v>
      </c>
      <c r="HQ81" s="393" t="s">
        <v>744</v>
      </c>
      <c r="HR81" s="303" t="s">
        <v>744</v>
      </c>
      <c r="HS81" s="303" t="s">
        <v>744</v>
      </c>
      <c r="HT81" s="303" t="s">
        <v>744</v>
      </c>
      <c r="HU81" s="393" t="s">
        <v>744</v>
      </c>
      <c r="HV81" s="303">
        <v>4</v>
      </c>
      <c r="HW81" s="303">
        <v>6928</v>
      </c>
      <c r="HX81" s="303">
        <v>0</v>
      </c>
      <c r="HY81" s="303">
        <v>40</v>
      </c>
      <c r="HZ81" s="303">
        <v>0</v>
      </c>
      <c r="IA81" s="303">
        <v>0</v>
      </c>
      <c r="IB81" s="303">
        <v>0</v>
      </c>
      <c r="IC81" s="303">
        <v>0</v>
      </c>
      <c r="ID81" s="303">
        <v>447</v>
      </c>
      <c r="IE81" s="303">
        <v>0</v>
      </c>
      <c r="IF81" s="303">
        <v>6441</v>
      </c>
      <c r="IG81" s="303">
        <v>0</v>
      </c>
      <c r="IH81" s="393">
        <v>432</v>
      </c>
      <c r="II81" s="303">
        <v>1732</v>
      </c>
      <c r="IJ81" s="303">
        <v>1610.25</v>
      </c>
      <c r="IK81" s="303">
        <v>0</v>
      </c>
      <c r="IL81" s="393">
        <v>7.0294457274826749E-2</v>
      </c>
      <c r="IM81" s="303"/>
      <c r="IN81" s="303">
        <v>1738.5111111111109</v>
      </c>
      <c r="IO81" s="303">
        <v>1628.0111111111109</v>
      </c>
      <c r="IP81" s="393">
        <v>6.3560134470108554E-2</v>
      </c>
      <c r="IQ81" s="303">
        <v>1751.5333333333331</v>
      </c>
      <c r="IR81" s="303">
        <v>1648.5333333333331</v>
      </c>
      <c r="IS81" s="393">
        <v>5.8805617934761911E-2</v>
      </c>
      <c r="IT81" s="303">
        <v>1741.7666666666664</v>
      </c>
      <c r="IU81" s="303">
        <v>1633.1416666666664</v>
      </c>
      <c r="IV81" s="393">
        <v>6.236484029625089E-2</v>
      </c>
      <c r="IW81" s="735"/>
      <c r="IX81" s="303"/>
      <c r="IY81" s="396" t="s">
        <v>505</v>
      </c>
      <c r="IZ81" s="396" t="s">
        <v>506</v>
      </c>
      <c r="JA81" s="396" t="s">
        <v>350</v>
      </c>
      <c r="JB81" s="396">
        <v>12</v>
      </c>
      <c r="JC81" s="396" t="s">
        <v>11</v>
      </c>
      <c r="JD81" s="396" t="s">
        <v>232</v>
      </c>
      <c r="JE81" s="396" t="s">
        <v>9</v>
      </c>
      <c r="JF81" s="396" t="s">
        <v>232</v>
      </c>
      <c r="JG81" s="396" t="s">
        <v>358</v>
      </c>
    </row>
    <row r="82" spans="1:267" customFormat="1">
      <c r="A82">
        <v>418</v>
      </c>
      <c r="B82">
        <v>1</v>
      </c>
      <c r="F82">
        <v>700</v>
      </c>
      <c r="G82">
        <v>23</v>
      </c>
      <c r="H82">
        <v>0</v>
      </c>
      <c r="I82">
        <v>1</v>
      </c>
      <c r="J82">
        <v>1</v>
      </c>
      <c r="K82">
        <v>0</v>
      </c>
      <c r="L82" t="s">
        <v>393</v>
      </c>
      <c r="M82">
        <v>0</v>
      </c>
      <c r="N82">
        <v>25</v>
      </c>
      <c r="O82">
        <v>22</v>
      </c>
      <c r="P82">
        <v>40</v>
      </c>
      <c r="Q82">
        <v>40</v>
      </c>
      <c r="R82">
        <v>0</v>
      </c>
      <c r="S82">
        <v>150</v>
      </c>
      <c r="T82" t="s">
        <v>745</v>
      </c>
      <c r="U82">
        <v>0</v>
      </c>
      <c r="V82">
        <v>0</v>
      </c>
      <c r="W82">
        <v>7</v>
      </c>
      <c r="X82">
        <v>2</v>
      </c>
      <c r="Y82">
        <v>41.5</v>
      </c>
      <c r="Z82">
        <v>0</v>
      </c>
      <c r="AA82">
        <v>0</v>
      </c>
      <c r="AB82">
        <v>0</v>
      </c>
      <c r="AC82">
        <v>0</v>
      </c>
      <c r="AD82">
        <v>0</v>
      </c>
      <c r="AE82">
        <v>100</v>
      </c>
      <c r="AF82">
        <v>0</v>
      </c>
      <c r="AG82">
        <v>0</v>
      </c>
      <c r="AH82">
        <v>0</v>
      </c>
      <c r="AI82">
        <v>32</v>
      </c>
      <c r="AJ82">
        <v>0</v>
      </c>
      <c r="AK82">
        <v>1526</v>
      </c>
      <c r="AL82">
        <v>0</v>
      </c>
      <c r="AM82">
        <v>0</v>
      </c>
      <c r="AN82">
        <v>0</v>
      </c>
      <c r="AO82">
        <v>0</v>
      </c>
      <c r="AP82">
        <v>0</v>
      </c>
      <c r="AQ82">
        <v>0</v>
      </c>
      <c r="AR82">
        <v>0</v>
      </c>
      <c r="AS82">
        <v>0</v>
      </c>
      <c r="AT82">
        <v>0</v>
      </c>
      <c r="AU82">
        <v>0</v>
      </c>
      <c r="AV82">
        <v>0</v>
      </c>
      <c r="AW82">
        <v>0</v>
      </c>
      <c r="AX82">
        <v>0</v>
      </c>
      <c r="AY82">
        <v>0</v>
      </c>
      <c r="AZ82">
        <v>0</v>
      </c>
      <c r="BA82">
        <v>0</v>
      </c>
      <c r="BB82">
        <v>0</v>
      </c>
      <c r="BC82">
        <v>24</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s="439"/>
      <c r="CH82" s="303">
        <v>25</v>
      </c>
      <c r="CI82" s="393">
        <v>22</v>
      </c>
      <c r="CJ82" s="303">
        <v>40</v>
      </c>
      <c r="CK82" s="393">
        <v>40</v>
      </c>
      <c r="CL82" s="303">
        <v>0</v>
      </c>
      <c r="CM82" s="393">
        <v>150</v>
      </c>
      <c r="CN82" s="303"/>
      <c r="CO82" s="303"/>
      <c r="CP82" s="393" t="s">
        <v>744</v>
      </c>
      <c r="CQ82" s="303" t="s">
        <v>744</v>
      </c>
      <c r="CR82" s="393" t="s">
        <v>744</v>
      </c>
      <c r="CS82" s="393" t="s">
        <v>744</v>
      </c>
      <c r="CT82" s="303" t="s">
        <v>744</v>
      </c>
      <c r="CU82" s="393" t="s">
        <v>744</v>
      </c>
      <c r="CV82" s="303" t="s">
        <v>744</v>
      </c>
      <c r="CW82" s="303" t="s">
        <v>744</v>
      </c>
      <c r="CX82" s="303" t="s">
        <v>744</v>
      </c>
      <c r="CY82" s="303" t="s">
        <v>744</v>
      </c>
      <c r="CZ82" s="303" t="s">
        <v>744</v>
      </c>
      <c r="DA82" s="303" t="s">
        <v>744</v>
      </c>
      <c r="DB82" s="303" t="s">
        <v>744</v>
      </c>
      <c r="DC82" s="303" t="s">
        <v>744</v>
      </c>
      <c r="DD82" s="303" t="s">
        <v>744</v>
      </c>
      <c r="DE82" s="303" t="s">
        <v>744</v>
      </c>
      <c r="DF82" s="303" t="s">
        <v>744</v>
      </c>
      <c r="DG82" s="393" t="s">
        <v>744</v>
      </c>
      <c r="DH82" s="303" t="s">
        <v>744</v>
      </c>
      <c r="DI82" s="303" t="s">
        <v>744</v>
      </c>
      <c r="DJ82" s="393" t="s">
        <v>744</v>
      </c>
      <c r="DK82" s="303" t="s">
        <v>744</v>
      </c>
      <c r="DL82" s="303" t="s">
        <v>744</v>
      </c>
      <c r="DM82" s="303" t="s">
        <v>744</v>
      </c>
      <c r="DN82" s="303" t="s">
        <v>744</v>
      </c>
      <c r="DO82" s="303" t="s">
        <v>744</v>
      </c>
      <c r="DP82" s="303" t="s">
        <v>744</v>
      </c>
      <c r="DQ82" s="303" t="s">
        <v>744</v>
      </c>
      <c r="DR82" s="303" t="s">
        <v>744</v>
      </c>
      <c r="DS82" s="303" t="s">
        <v>744</v>
      </c>
      <c r="DT82" s="303" t="s">
        <v>744</v>
      </c>
      <c r="DU82" s="303" t="s">
        <v>744</v>
      </c>
      <c r="DV82" s="393" t="s">
        <v>744</v>
      </c>
      <c r="DW82" s="303" t="s">
        <v>744</v>
      </c>
      <c r="DX82" s="303" t="s">
        <v>744</v>
      </c>
      <c r="DY82" s="393" t="s">
        <v>744</v>
      </c>
      <c r="DZ82" s="303" t="s">
        <v>744</v>
      </c>
      <c r="EA82" s="303" t="s">
        <v>744</v>
      </c>
      <c r="EB82" s="303" t="s">
        <v>744</v>
      </c>
      <c r="EC82" s="303" t="s">
        <v>744</v>
      </c>
      <c r="ED82" s="303" t="s">
        <v>744</v>
      </c>
      <c r="EE82" s="303" t="s">
        <v>744</v>
      </c>
      <c r="EF82" s="303" t="s">
        <v>744</v>
      </c>
      <c r="EG82" s="303" t="s">
        <v>744</v>
      </c>
      <c r="EH82" s="303" t="s">
        <v>744</v>
      </c>
      <c r="EI82" s="303" t="s">
        <v>744</v>
      </c>
      <c r="EJ82" s="303" t="s">
        <v>744</v>
      </c>
      <c r="EK82" s="393" t="s">
        <v>744</v>
      </c>
      <c r="EL82" s="303" t="s">
        <v>744</v>
      </c>
      <c r="EM82" s="303" t="s">
        <v>744</v>
      </c>
      <c r="EN82" s="393" t="s">
        <v>744</v>
      </c>
      <c r="EO82" s="303">
        <v>7</v>
      </c>
      <c r="EP82" s="303">
        <v>12600</v>
      </c>
      <c r="EQ82" s="303">
        <v>0</v>
      </c>
      <c r="ER82" s="303">
        <v>32</v>
      </c>
      <c r="ES82" s="303">
        <v>0</v>
      </c>
      <c r="ET82" s="303">
        <v>0</v>
      </c>
      <c r="EU82" s="303">
        <v>0</v>
      </c>
      <c r="EV82" s="303">
        <v>0</v>
      </c>
      <c r="EW82" s="303">
        <v>0</v>
      </c>
      <c r="EX82" s="303">
        <v>0</v>
      </c>
      <c r="EY82" s="303">
        <v>12568</v>
      </c>
      <c r="EZ82" s="303">
        <v>0</v>
      </c>
      <c r="FA82" s="393">
        <v>0</v>
      </c>
      <c r="FB82" s="303">
        <v>1800</v>
      </c>
      <c r="FC82" s="303">
        <v>1795.4285714285713</v>
      </c>
      <c r="FD82" s="303">
        <v>0</v>
      </c>
      <c r="FE82" s="393">
        <v>2.5396825396826195E-3</v>
      </c>
      <c r="FF82" s="303">
        <v>2</v>
      </c>
      <c r="FG82" s="303">
        <v>3600</v>
      </c>
      <c r="FH82" s="303">
        <v>0</v>
      </c>
      <c r="FI82" s="303">
        <v>0</v>
      </c>
      <c r="FJ82" s="303">
        <v>0</v>
      </c>
      <c r="FK82" s="303">
        <v>0</v>
      </c>
      <c r="FL82" s="303">
        <v>0</v>
      </c>
      <c r="FM82" s="303">
        <v>0</v>
      </c>
      <c r="FN82" s="303">
        <v>0</v>
      </c>
      <c r="FO82" s="303">
        <v>0</v>
      </c>
      <c r="FP82" s="303">
        <v>3600</v>
      </c>
      <c r="FQ82" s="303">
        <v>0</v>
      </c>
      <c r="FR82" s="393">
        <v>0</v>
      </c>
      <c r="FS82" s="303">
        <v>1800</v>
      </c>
      <c r="FT82" s="303">
        <v>1800</v>
      </c>
      <c r="FU82" s="303">
        <v>0</v>
      </c>
      <c r="FV82" s="393">
        <v>0</v>
      </c>
      <c r="FW82" s="303">
        <v>9</v>
      </c>
      <c r="FX82" s="303">
        <v>16200</v>
      </c>
      <c r="FY82" s="303">
        <v>0</v>
      </c>
      <c r="FZ82" s="303">
        <v>32</v>
      </c>
      <c r="GA82" s="303">
        <v>0</v>
      </c>
      <c r="GB82" s="303">
        <v>0</v>
      </c>
      <c r="GC82" s="303">
        <v>0</v>
      </c>
      <c r="GD82" s="303">
        <v>0</v>
      </c>
      <c r="GE82" s="303">
        <v>0</v>
      </c>
      <c r="GF82" s="303">
        <v>0</v>
      </c>
      <c r="GG82" s="303">
        <v>16168</v>
      </c>
      <c r="GH82" s="303">
        <v>0</v>
      </c>
      <c r="GI82" s="393">
        <v>0</v>
      </c>
      <c r="GJ82" s="303">
        <v>1800</v>
      </c>
      <c r="GK82" s="303">
        <v>1796.4444444444443</v>
      </c>
      <c r="GL82" s="303">
        <v>0</v>
      </c>
      <c r="GM82" s="393">
        <v>1.9753086419753707E-3</v>
      </c>
      <c r="GN82" s="303">
        <v>41.5</v>
      </c>
      <c r="GO82" s="303">
        <v>70965</v>
      </c>
      <c r="GP82" s="303">
        <v>100</v>
      </c>
      <c r="GQ82" s="303">
        <v>1526</v>
      </c>
      <c r="GR82" s="303">
        <v>0</v>
      </c>
      <c r="GS82" s="303">
        <v>0</v>
      </c>
      <c r="GT82" s="303">
        <v>24</v>
      </c>
      <c r="GU82" s="303">
        <v>0</v>
      </c>
      <c r="GV82" s="303">
        <v>0</v>
      </c>
      <c r="GW82" s="303">
        <v>0</v>
      </c>
      <c r="GX82" s="303">
        <v>69315</v>
      </c>
      <c r="GY82" s="303">
        <v>0</v>
      </c>
      <c r="GZ82" s="393">
        <v>0</v>
      </c>
      <c r="HA82" s="303">
        <v>1710</v>
      </c>
      <c r="HB82" s="303">
        <v>1670.2409638554218</v>
      </c>
      <c r="HC82" s="303">
        <v>0</v>
      </c>
      <c r="HD82" s="393">
        <v>2.3250898330162695E-2</v>
      </c>
      <c r="HE82" s="303" t="s">
        <v>744</v>
      </c>
      <c r="HF82" s="303" t="s">
        <v>744</v>
      </c>
      <c r="HG82" s="303" t="s">
        <v>744</v>
      </c>
      <c r="HH82" s="303" t="s">
        <v>744</v>
      </c>
      <c r="HI82" s="303" t="s">
        <v>744</v>
      </c>
      <c r="HJ82" s="303" t="s">
        <v>744</v>
      </c>
      <c r="HK82" s="303" t="s">
        <v>744</v>
      </c>
      <c r="HL82" s="303" t="s">
        <v>744</v>
      </c>
      <c r="HM82" s="303" t="s">
        <v>744</v>
      </c>
      <c r="HN82" s="303" t="s">
        <v>744</v>
      </c>
      <c r="HO82" s="303" t="s">
        <v>744</v>
      </c>
      <c r="HP82" s="303" t="s">
        <v>744</v>
      </c>
      <c r="HQ82" s="393" t="s">
        <v>744</v>
      </c>
      <c r="HR82" s="303" t="s">
        <v>744</v>
      </c>
      <c r="HS82" s="303" t="s">
        <v>744</v>
      </c>
      <c r="HT82" s="303" t="s">
        <v>744</v>
      </c>
      <c r="HU82" s="393" t="s">
        <v>744</v>
      </c>
      <c r="HV82" s="303">
        <v>41.5</v>
      </c>
      <c r="HW82" s="303">
        <v>70965</v>
      </c>
      <c r="HX82" s="303">
        <v>100</v>
      </c>
      <c r="HY82" s="303">
        <v>1526</v>
      </c>
      <c r="HZ82" s="303">
        <v>0</v>
      </c>
      <c r="IA82" s="303">
        <v>0</v>
      </c>
      <c r="IB82" s="303">
        <v>24</v>
      </c>
      <c r="IC82" s="303">
        <v>0</v>
      </c>
      <c r="ID82" s="303">
        <v>0</v>
      </c>
      <c r="IE82" s="303">
        <v>0</v>
      </c>
      <c r="IF82" s="303">
        <v>69315</v>
      </c>
      <c r="IG82" s="303">
        <v>0</v>
      </c>
      <c r="IH82" s="393">
        <v>0</v>
      </c>
      <c r="II82" s="303">
        <v>1710</v>
      </c>
      <c r="IJ82" s="303">
        <v>1670.2409638554218</v>
      </c>
      <c r="IK82" s="303">
        <v>0</v>
      </c>
      <c r="IL82" s="393">
        <v>2.3250898330162695E-2</v>
      </c>
      <c r="IM82" s="303"/>
      <c r="IN82" s="303">
        <v>1722.9896907216496</v>
      </c>
      <c r="IO82" s="303">
        <v>1688.3092783505156</v>
      </c>
      <c r="IP82" s="393">
        <v>2.012804403757551E-2</v>
      </c>
      <c r="IQ82" s="303">
        <v>1800</v>
      </c>
      <c r="IR82" s="303">
        <v>1800</v>
      </c>
      <c r="IS82" s="393">
        <v>0</v>
      </c>
      <c r="IT82" s="303">
        <v>1726.0396039603961</v>
      </c>
      <c r="IU82" s="303">
        <v>1692.7326732673268</v>
      </c>
      <c r="IV82" s="393">
        <v>1.9296736075259502E-2</v>
      </c>
      <c r="IW82" s="735"/>
      <c r="IX82" s="303"/>
      <c r="IY82" s="396" t="s">
        <v>393</v>
      </c>
      <c r="IZ82" s="396" t="s">
        <v>394</v>
      </c>
      <c r="JA82" s="396" t="s">
        <v>350</v>
      </c>
      <c r="JB82" s="396">
        <v>58</v>
      </c>
      <c r="JC82" s="396" t="s">
        <v>12</v>
      </c>
      <c r="JD82" s="396" t="s">
        <v>232</v>
      </c>
      <c r="JE82" s="396" t="s">
        <v>9</v>
      </c>
      <c r="JF82" s="396" t="s">
        <v>232</v>
      </c>
      <c r="JG82" s="396" t="s">
        <v>346</v>
      </c>
    </row>
    <row r="83" spans="1:267" customFormat="1">
      <c r="A83">
        <v>445</v>
      </c>
      <c r="B83">
        <v>1</v>
      </c>
      <c r="F83">
        <v>700</v>
      </c>
      <c r="G83">
        <v>41</v>
      </c>
      <c r="H83">
        <v>1</v>
      </c>
      <c r="I83">
        <v>0</v>
      </c>
      <c r="J83">
        <v>1</v>
      </c>
      <c r="K83">
        <v>0</v>
      </c>
      <c r="L83" t="s">
        <v>554</v>
      </c>
      <c r="M83">
        <v>0</v>
      </c>
      <c r="N83">
        <v>0</v>
      </c>
      <c r="O83">
        <v>32</v>
      </c>
      <c r="P83">
        <v>0</v>
      </c>
      <c r="Q83">
        <v>40</v>
      </c>
      <c r="R83">
        <v>0</v>
      </c>
      <c r="S83">
        <v>0</v>
      </c>
      <c r="T83" t="s">
        <v>750</v>
      </c>
      <c r="U83">
        <v>0</v>
      </c>
      <c r="V83">
        <v>0</v>
      </c>
      <c r="W83">
        <v>0</v>
      </c>
      <c r="X83">
        <v>0</v>
      </c>
      <c r="Y83">
        <v>0.5</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128</v>
      </c>
      <c r="BJ83">
        <v>0</v>
      </c>
      <c r="BK83">
        <v>0</v>
      </c>
      <c r="BL83">
        <v>0</v>
      </c>
      <c r="BM83">
        <v>0</v>
      </c>
      <c r="BN83">
        <v>0</v>
      </c>
      <c r="BO83">
        <v>0</v>
      </c>
      <c r="BP83">
        <v>0</v>
      </c>
      <c r="BQ83">
        <v>0</v>
      </c>
      <c r="BR83">
        <v>0</v>
      </c>
      <c r="BS83">
        <v>0</v>
      </c>
      <c r="BT83">
        <v>0</v>
      </c>
      <c r="BU83">
        <v>0</v>
      </c>
      <c r="BV83">
        <v>0</v>
      </c>
      <c r="BW83">
        <v>0</v>
      </c>
      <c r="BX83">
        <v>0</v>
      </c>
      <c r="BY83">
        <v>0</v>
      </c>
      <c r="BZ83">
        <v>0</v>
      </c>
      <c r="CA83">
        <v>12</v>
      </c>
      <c r="CB83">
        <v>0</v>
      </c>
      <c r="CC83">
        <v>0</v>
      </c>
      <c r="CD83">
        <v>0</v>
      </c>
      <c r="CE83">
        <v>0</v>
      </c>
      <c r="CF83">
        <v>0</v>
      </c>
      <c r="CG83" s="439"/>
      <c r="CH83" s="303" t="s">
        <v>744</v>
      </c>
      <c r="CI83" s="393">
        <v>32</v>
      </c>
      <c r="CJ83" s="303" t="s">
        <v>744</v>
      </c>
      <c r="CK83" s="393">
        <v>40</v>
      </c>
      <c r="CL83" s="303" t="s">
        <v>744</v>
      </c>
      <c r="CM83" s="393">
        <v>0</v>
      </c>
      <c r="CN83" s="303"/>
      <c r="CO83" s="303"/>
      <c r="CP83" s="393" t="s">
        <v>744</v>
      </c>
      <c r="CQ83" s="303" t="s">
        <v>389</v>
      </c>
      <c r="CR83" s="393" t="s">
        <v>744</v>
      </c>
      <c r="CS83" s="393" t="s">
        <v>744</v>
      </c>
      <c r="CT83" s="303" t="s">
        <v>389</v>
      </c>
      <c r="CU83" s="393" t="s">
        <v>744</v>
      </c>
      <c r="CV83" s="303" t="s">
        <v>744</v>
      </c>
      <c r="CW83" s="303" t="s">
        <v>744</v>
      </c>
      <c r="CX83" s="303" t="s">
        <v>744</v>
      </c>
      <c r="CY83" s="303" t="s">
        <v>744</v>
      </c>
      <c r="CZ83" s="303" t="s">
        <v>744</v>
      </c>
      <c r="DA83" s="303" t="s">
        <v>744</v>
      </c>
      <c r="DB83" s="303" t="s">
        <v>744</v>
      </c>
      <c r="DC83" s="303" t="s">
        <v>744</v>
      </c>
      <c r="DD83" s="303" t="s">
        <v>744</v>
      </c>
      <c r="DE83" s="303" t="s">
        <v>744</v>
      </c>
      <c r="DF83" s="303" t="s">
        <v>744</v>
      </c>
      <c r="DG83" s="393" t="s">
        <v>744</v>
      </c>
      <c r="DH83" s="303" t="s">
        <v>744</v>
      </c>
      <c r="DI83" s="303" t="s">
        <v>744</v>
      </c>
      <c r="DJ83" s="393" t="s">
        <v>744</v>
      </c>
      <c r="DK83" s="303" t="s">
        <v>744</v>
      </c>
      <c r="DL83" s="303" t="s">
        <v>744</v>
      </c>
      <c r="DM83" s="303" t="s">
        <v>744</v>
      </c>
      <c r="DN83" s="303" t="s">
        <v>744</v>
      </c>
      <c r="DO83" s="303" t="s">
        <v>744</v>
      </c>
      <c r="DP83" s="303" t="s">
        <v>744</v>
      </c>
      <c r="DQ83" s="303" t="s">
        <v>744</v>
      </c>
      <c r="DR83" s="303" t="s">
        <v>744</v>
      </c>
      <c r="DS83" s="303" t="s">
        <v>744</v>
      </c>
      <c r="DT83" s="303" t="s">
        <v>744</v>
      </c>
      <c r="DU83" s="303" t="s">
        <v>744</v>
      </c>
      <c r="DV83" s="393" t="s">
        <v>744</v>
      </c>
      <c r="DW83" s="303" t="s">
        <v>744</v>
      </c>
      <c r="DX83" s="303" t="s">
        <v>744</v>
      </c>
      <c r="DY83" s="393" t="s">
        <v>744</v>
      </c>
      <c r="DZ83" s="303" t="s">
        <v>744</v>
      </c>
      <c r="EA83" s="303" t="s">
        <v>744</v>
      </c>
      <c r="EB83" s="303" t="s">
        <v>744</v>
      </c>
      <c r="EC83" s="303" t="s">
        <v>744</v>
      </c>
      <c r="ED83" s="303" t="s">
        <v>744</v>
      </c>
      <c r="EE83" s="303" t="s">
        <v>744</v>
      </c>
      <c r="EF83" s="303" t="s">
        <v>744</v>
      </c>
      <c r="EG83" s="303" t="s">
        <v>744</v>
      </c>
      <c r="EH83" s="303" t="s">
        <v>744</v>
      </c>
      <c r="EI83" s="303" t="s">
        <v>744</v>
      </c>
      <c r="EJ83" s="303" t="s">
        <v>744</v>
      </c>
      <c r="EK83" s="393" t="s">
        <v>744</v>
      </c>
      <c r="EL83" s="303" t="s">
        <v>744</v>
      </c>
      <c r="EM83" s="303" t="s">
        <v>744</v>
      </c>
      <c r="EN83" s="393" t="s">
        <v>744</v>
      </c>
      <c r="EO83" s="303" t="s">
        <v>744</v>
      </c>
      <c r="EP83" s="303" t="s">
        <v>744</v>
      </c>
      <c r="EQ83" s="303" t="s">
        <v>744</v>
      </c>
      <c r="ER83" s="303" t="s">
        <v>744</v>
      </c>
      <c r="ES83" s="303" t="s">
        <v>744</v>
      </c>
      <c r="ET83" s="303" t="s">
        <v>744</v>
      </c>
      <c r="EU83" s="303" t="s">
        <v>744</v>
      </c>
      <c r="EV83" s="303" t="s">
        <v>744</v>
      </c>
      <c r="EW83" s="303" t="s">
        <v>744</v>
      </c>
      <c r="EX83" s="303" t="s">
        <v>744</v>
      </c>
      <c r="EY83" s="303" t="s">
        <v>744</v>
      </c>
      <c r="EZ83" s="303" t="s">
        <v>744</v>
      </c>
      <c r="FA83" s="393" t="s">
        <v>744</v>
      </c>
      <c r="FB83" s="303" t="s">
        <v>744</v>
      </c>
      <c r="FC83" s="303" t="s">
        <v>744</v>
      </c>
      <c r="FD83" s="303" t="s">
        <v>744</v>
      </c>
      <c r="FE83" s="393" t="s">
        <v>744</v>
      </c>
      <c r="FF83" s="303" t="s">
        <v>744</v>
      </c>
      <c r="FG83" s="303" t="s">
        <v>744</v>
      </c>
      <c r="FH83" s="303" t="s">
        <v>744</v>
      </c>
      <c r="FI83" s="303" t="s">
        <v>744</v>
      </c>
      <c r="FJ83" s="303" t="s">
        <v>744</v>
      </c>
      <c r="FK83" s="303" t="s">
        <v>744</v>
      </c>
      <c r="FL83" s="303" t="s">
        <v>744</v>
      </c>
      <c r="FM83" s="303" t="s">
        <v>744</v>
      </c>
      <c r="FN83" s="303" t="s">
        <v>744</v>
      </c>
      <c r="FO83" s="303" t="s">
        <v>744</v>
      </c>
      <c r="FP83" s="303" t="s">
        <v>744</v>
      </c>
      <c r="FQ83" s="303" t="s">
        <v>744</v>
      </c>
      <c r="FR83" s="393" t="s">
        <v>744</v>
      </c>
      <c r="FS83" s="303" t="s">
        <v>744</v>
      </c>
      <c r="FT83" s="303" t="s">
        <v>744</v>
      </c>
      <c r="FU83" s="303" t="s">
        <v>744</v>
      </c>
      <c r="FV83" s="393" t="s">
        <v>744</v>
      </c>
      <c r="FW83" s="303" t="s">
        <v>744</v>
      </c>
      <c r="FX83" s="303" t="s">
        <v>744</v>
      </c>
      <c r="FY83" s="303" t="s">
        <v>744</v>
      </c>
      <c r="FZ83" s="303" t="s">
        <v>744</v>
      </c>
      <c r="GA83" s="303" t="s">
        <v>744</v>
      </c>
      <c r="GB83" s="303" t="s">
        <v>744</v>
      </c>
      <c r="GC83" s="303" t="s">
        <v>744</v>
      </c>
      <c r="GD83" s="303" t="s">
        <v>744</v>
      </c>
      <c r="GE83" s="303" t="s">
        <v>744</v>
      </c>
      <c r="GF83" s="303" t="s">
        <v>744</v>
      </c>
      <c r="GG83" s="303" t="s">
        <v>744</v>
      </c>
      <c r="GH83" s="303" t="s">
        <v>744</v>
      </c>
      <c r="GI83" s="393" t="s">
        <v>744</v>
      </c>
      <c r="GJ83" s="303" t="s">
        <v>744</v>
      </c>
      <c r="GK83" s="303" t="s">
        <v>744</v>
      </c>
      <c r="GL83" s="303" t="s">
        <v>744</v>
      </c>
      <c r="GM83" s="393" t="s">
        <v>744</v>
      </c>
      <c r="GN83" s="303">
        <v>0.5</v>
      </c>
      <c r="GO83" s="303">
        <v>860</v>
      </c>
      <c r="GP83" s="303">
        <v>0</v>
      </c>
      <c r="GQ83" s="303">
        <v>0</v>
      </c>
      <c r="GR83" s="303">
        <v>0</v>
      </c>
      <c r="GS83" s="303">
        <v>0</v>
      </c>
      <c r="GT83" s="303">
        <v>0</v>
      </c>
      <c r="GU83" s="303">
        <v>128</v>
      </c>
      <c r="GV83" s="303">
        <v>0</v>
      </c>
      <c r="GW83" s="303">
        <v>0</v>
      </c>
      <c r="GX83" s="303">
        <v>732</v>
      </c>
      <c r="GY83" s="303">
        <v>0</v>
      </c>
      <c r="GZ83" s="393">
        <v>12</v>
      </c>
      <c r="HA83" s="303">
        <v>1720</v>
      </c>
      <c r="HB83" s="303">
        <v>1464</v>
      </c>
      <c r="HC83" s="303">
        <v>0</v>
      </c>
      <c r="HD83" s="393">
        <v>0.14883720930232558</v>
      </c>
      <c r="HE83" s="303" t="s">
        <v>744</v>
      </c>
      <c r="HF83" s="303" t="s">
        <v>744</v>
      </c>
      <c r="HG83" s="303" t="s">
        <v>744</v>
      </c>
      <c r="HH83" s="303" t="s">
        <v>744</v>
      </c>
      <c r="HI83" s="303" t="s">
        <v>744</v>
      </c>
      <c r="HJ83" s="303" t="s">
        <v>744</v>
      </c>
      <c r="HK83" s="303" t="s">
        <v>744</v>
      </c>
      <c r="HL83" s="303" t="s">
        <v>744</v>
      </c>
      <c r="HM83" s="303" t="s">
        <v>744</v>
      </c>
      <c r="HN83" s="303" t="s">
        <v>744</v>
      </c>
      <c r="HO83" s="303" t="s">
        <v>744</v>
      </c>
      <c r="HP83" s="303" t="s">
        <v>744</v>
      </c>
      <c r="HQ83" s="393" t="s">
        <v>744</v>
      </c>
      <c r="HR83" s="303" t="s">
        <v>744</v>
      </c>
      <c r="HS83" s="303" t="s">
        <v>744</v>
      </c>
      <c r="HT83" s="303" t="s">
        <v>744</v>
      </c>
      <c r="HU83" s="393" t="s">
        <v>744</v>
      </c>
      <c r="HV83" s="303">
        <v>0.5</v>
      </c>
      <c r="HW83" s="303">
        <v>860</v>
      </c>
      <c r="HX83" s="303">
        <v>0</v>
      </c>
      <c r="HY83" s="303">
        <v>0</v>
      </c>
      <c r="HZ83" s="303">
        <v>0</v>
      </c>
      <c r="IA83" s="303">
        <v>0</v>
      </c>
      <c r="IB83" s="303">
        <v>0</v>
      </c>
      <c r="IC83" s="303">
        <v>128</v>
      </c>
      <c r="ID83" s="303">
        <v>0</v>
      </c>
      <c r="IE83" s="303">
        <v>0</v>
      </c>
      <c r="IF83" s="303">
        <v>732</v>
      </c>
      <c r="IG83" s="303">
        <v>0</v>
      </c>
      <c r="IH83" s="393">
        <v>12</v>
      </c>
      <c r="II83" s="303">
        <v>1720</v>
      </c>
      <c r="IJ83" s="303">
        <v>1464</v>
      </c>
      <c r="IK83" s="303">
        <v>0</v>
      </c>
      <c r="IL83" s="393">
        <v>0.14883720930232558</v>
      </c>
      <c r="IM83" s="303"/>
      <c r="IN83" s="303">
        <v>1720</v>
      </c>
      <c r="IO83" s="303">
        <v>1464</v>
      </c>
      <c r="IP83" s="393">
        <v>0.14883720930232558</v>
      </c>
      <c r="IQ83" s="303" t="s">
        <v>744</v>
      </c>
      <c r="IR83" s="303" t="s">
        <v>744</v>
      </c>
      <c r="IS83" s="393" t="s">
        <v>744</v>
      </c>
      <c r="IT83" s="303">
        <v>1720</v>
      </c>
      <c r="IU83" s="303">
        <v>1464</v>
      </c>
      <c r="IV83" s="393">
        <v>0.14883720930232558</v>
      </c>
      <c r="IW83" s="735"/>
      <c r="IX83" s="303"/>
      <c r="IY83" s="396" t="s">
        <v>554</v>
      </c>
      <c r="IZ83" s="396" t="s">
        <v>527</v>
      </c>
      <c r="JA83" s="396" t="s">
        <v>350</v>
      </c>
      <c r="JB83" s="396">
        <v>2</v>
      </c>
      <c r="JC83" s="396" t="s">
        <v>11</v>
      </c>
      <c r="JD83" s="396" t="s">
        <v>232</v>
      </c>
      <c r="JE83" s="396" t="s">
        <v>9</v>
      </c>
      <c r="JF83" s="396" t="s">
        <v>232</v>
      </c>
      <c r="JG83" s="396" t="s">
        <v>358</v>
      </c>
    </row>
    <row r="84" spans="1:267" customFormat="1">
      <c r="A84">
        <v>446</v>
      </c>
      <c r="B84">
        <v>1</v>
      </c>
      <c r="F84">
        <v>700</v>
      </c>
      <c r="G84">
        <v>41</v>
      </c>
      <c r="H84">
        <v>1</v>
      </c>
      <c r="I84">
        <v>0</v>
      </c>
      <c r="J84">
        <v>1</v>
      </c>
      <c r="K84">
        <v>0</v>
      </c>
      <c r="L84" t="s">
        <v>554</v>
      </c>
      <c r="M84">
        <v>0</v>
      </c>
      <c r="N84">
        <v>33.67</v>
      </c>
      <c r="O84">
        <v>33.5</v>
      </c>
      <c r="P84">
        <v>40</v>
      </c>
      <c r="Q84">
        <v>40</v>
      </c>
      <c r="R84">
        <v>0</v>
      </c>
      <c r="S84">
        <v>150</v>
      </c>
      <c r="T84" t="s">
        <v>745</v>
      </c>
      <c r="U84">
        <v>0</v>
      </c>
      <c r="V84">
        <v>0</v>
      </c>
      <c r="W84">
        <v>1.5</v>
      </c>
      <c r="X84">
        <v>0</v>
      </c>
      <c r="Y84">
        <v>6</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80</v>
      </c>
      <c r="AV84">
        <v>0</v>
      </c>
      <c r="AW84">
        <v>80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328</v>
      </c>
      <c r="CB84">
        <v>0</v>
      </c>
      <c r="CC84">
        <v>0</v>
      </c>
      <c r="CD84">
        <v>0</v>
      </c>
      <c r="CE84">
        <v>0</v>
      </c>
      <c r="CF84">
        <v>0</v>
      </c>
      <c r="CG84" s="439"/>
      <c r="CH84" s="303">
        <v>33.67</v>
      </c>
      <c r="CI84" s="393">
        <v>33.5</v>
      </c>
      <c r="CJ84" s="303">
        <v>40</v>
      </c>
      <c r="CK84" s="393">
        <v>40</v>
      </c>
      <c r="CL84" s="303">
        <v>0</v>
      </c>
      <c r="CM84" s="393">
        <v>150</v>
      </c>
      <c r="CN84" s="303"/>
      <c r="CO84" s="303"/>
      <c r="CP84" s="393" t="s">
        <v>744</v>
      </c>
      <c r="CQ84" s="303" t="s">
        <v>389</v>
      </c>
      <c r="CR84" s="393" t="s">
        <v>744</v>
      </c>
      <c r="CS84" s="393" t="s">
        <v>744</v>
      </c>
      <c r="CT84" s="303" t="s">
        <v>389</v>
      </c>
      <c r="CU84" s="393" t="s">
        <v>744</v>
      </c>
      <c r="CV84" s="303" t="s">
        <v>744</v>
      </c>
      <c r="CW84" s="303" t="s">
        <v>744</v>
      </c>
      <c r="CX84" s="303" t="s">
        <v>744</v>
      </c>
      <c r="CY84" s="303" t="s">
        <v>744</v>
      </c>
      <c r="CZ84" s="303" t="s">
        <v>744</v>
      </c>
      <c r="DA84" s="303" t="s">
        <v>744</v>
      </c>
      <c r="DB84" s="303" t="s">
        <v>744</v>
      </c>
      <c r="DC84" s="303" t="s">
        <v>744</v>
      </c>
      <c r="DD84" s="303" t="s">
        <v>744</v>
      </c>
      <c r="DE84" s="303" t="s">
        <v>744</v>
      </c>
      <c r="DF84" s="303" t="s">
        <v>744</v>
      </c>
      <c r="DG84" s="393" t="s">
        <v>744</v>
      </c>
      <c r="DH84" s="303" t="s">
        <v>744</v>
      </c>
      <c r="DI84" s="303" t="s">
        <v>744</v>
      </c>
      <c r="DJ84" s="393" t="s">
        <v>744</v>
      </c>
      <c r="DK84" s="303" t="s">
        <v>744</v>
      </c>
      <c r="DL84" s="303" t="s">
        <v>744</v>
      </c>
      <c r="DM84" s="303" t="s">
        <v>744</v>
      </c>
      <c r="DN84" s="303" t="s">
        <v>744</v>
      </c>
      <c r="DO84" s="303" t="s">
        <v>744</v>
      </c>
      <c r="DP84" s="303" t="s">
        <v>744</v>
      </c>
      <c r="DQ84" s="303" t="s">
        <v>744</v>
      </c>
      <c r="DR84" s="303" t="s">
        <v>744</v>
      </c>
      <c r="DS84" s="303" t="s">
        <v>744</v>
      </c>
      <c r="DT84" s="303" t="s">
        <v>744</v>
      </c>
      <c r="DU84" s="303" t="s">
        <v>744</v>
      </c>
      <c r="DV84" s="393" t="s">
        <v>744</v>
      </c>
      <c r="DW84" s="303" t="s">
        <v>744</v>
      </c>
      <c r="DX84" s="303" t="s">
        <v>744</v>
      </c>
      <c r="DY84" s="393" t="s">
        <v>744</v>
      </c>
      <c r="DZ84" s="303" t="s">
        <v>744</v>
      </c>
      <c r="EA84" s="303" t="s">
        <v>744</v>
      </c>
      <c r="EB84" s="303" t="s">
        <v>744</v>
      </c>
      <c r="EC84" s="303" t="s">
        <v>744</v>
      </c>
      <c r="ED84" s="303" t="s">
        <v>744</v>
      </c>
      <c r="EE84" s="303" t="s">
        <v>744</v>
      </c>
      <c r="EF84" s="303" t="s">
        <v>744</v>
      </c>
      <c r="EG84" s="303" t="s">
        <v>744</v>
      </c>
      <c r="EH84" s="303" t="s">
        <v>744</v>
      </c>
      <c r="EI84" s="303" t="s">
        <v>744</v>
      </c>
      <c r="EJ84" s="303" t="s">
        <v>744</v>
      </c>
      <c r="EK84" s="393" t="s">
        <v>744</v>
      </c>
      <c r="EL84" s="303" t="s">
        <v>744</v>
      </c>
      <c r="EM84" s="303" t="s">
        <v>744</v>
      </c>
      <c r="EN84" s="393" t="s">
        <v>744</v>
      </c>
      <c r="EO84" s="303">
        <v>1.5</v>
      </c>
      <c r="EP84" s="303">
        <v>2595.96</v>
      </c>
      <c r="EQ84" s="303">
        <v>0</v>
      </c>
      <c r="ER84" s="303">
        <v>0</v>
      </c>
      <c r="ES84" s="303">
        <v>0</v>
      </c>
      <c r="ET84" s="303">
        <v>80</v>
      </c>
      <c r="EU84" s="303">
        <v>0</v>
      </c>
      <c r="EV84" s="303">
        <v>0</v>
      </c>
      <c r="EW84" s="303">
        <v>0</v>
      </c>
      <c r="EX84" s="303">
        <v>0</v>
      </c>
      <c r="EY84" s="303">
        <v>2515.96</v>
      </c>
      <c r="EZ84" s="303">
        <v>0</v>
      </c>
      <c r="FA84" s="393">
        <v>0</v>
      </c>
      <c r="FB84" s="303">
        <v>1730.6399999999999</v>
      </c>
      <c r="FC84" s="303">
        <v>1677.3066666666666</v>
      </c>
      <c r="FD84" s="303">
        <v>0</v>
      </c>
      <c r="FE84" s="393">
        <v>3.0817115826129782E-2</v>
      </c>
      <c r="FF84" s="303" t="s">
        <v>744</v>
      </c>
      <c r="FG84" s="303" t="s">
        <v>744</v>
      </c>
      <c r="FH84" s="303" t="s">
        <v>744</v>
      </c>
      <c r="FI84" s="303" t="s">
        <v>744</v>
      </c>
      <c r="FJ84" s="303" t="s">
        <v>744</v>
      </c>
      <c r="FK84" s="303" t="s">
        <v>744</v>
      </c>
      <c r="FL84" s="303" t="s">
        <v>744</v>
      </c>
      <c r="FM84" s="303" t="s">
        <v>744</v>
      </c>
      <c r="FN84" s="303" t="s">
        <v>744</v>
      </c>
      <c r="FO84" s="303" t="s">
        <v>744</v>
      </c>
      <c r="FP84" s="303" t="s">
        <v>744</v>
      </c>
      <c r="FQ84" s="303" t="s">
        <v>744</v>
      </c>
      <c r="FR84" s="393" t="s">
        <v>744</v>
      </c>
      <c r="FS84" s="303" t="s">
        <v>744</v>
      </c>
      <c r="FT84" s="303" t="s">
        <v>744</v>
      </c>
      <c r="FU84" s="303" t="s">
        <v>744</v>
      </c>
      <c r="FV84" s="393" t="s">
        <v>744</v>
      </c>
      <c r="FW84" s="303">
        <v>1.5</v>
      </c>
      <c r="FX84" s="303">
        <v>2595.96</v>
      </c>
      <c r="FY84" s="303">
        <v>0</v>
      </c>
      <c r="FZ84" s="303">
        <v>0</v>
      </c>
      <c r="GA84" s="303">
        <v>0</v>
      </c>
      <c r="GB84" s="303">
        <v>80</v>
      </c>
      <c r="GC84" s="303">
        <v>0</v>
      </c>
      <c r="GD84" s="303">
        <v>0</v>
      </c>
      <c r="GE84" s="303">
        <v>0</v>
      </c>
      <c r="GF84" s="303">
        <v>0</v>
      </c>
      <c r="GG84" s="303">
        <v>2515.96</v>
      </c>
      <c r="GH84" s="303">
        <v>0</v>
      </c>
      <c r="GI84" s="393">
        <v>0</v>
      </c>
      <c r="GJ84" s="303">
        <v>1730.64</v>
      </c>
      <c r="GK84" s="303">
        <v>1677.3066666666666</v>
      </c>
      <c r="GL84" s="303">
        <v>0</v>
      </c>
      <c r="GM84" s="393">
        <v>3.0817115826129893E-2</v>
      </c>
      <c r="GN84" s="303">
        <v>6</v>
      </c>
      <c r="GO84" s="303">
        <v>9414.5</v>
      </c>
      <c r="GP84" s="303">
        <v>0</v>
      </c>
      <c r="GQ84" s="303">
        <v>0</v>
      </c>
      <c r="GR84" s="303">
        <v>0</v>
      </c>
      <c r="GS84" s="303">
        <v>80</v>
      </c>
      <c r="GT84" s="303">
        <v>0</v>
      </c>
      <c r="GU84" s="303">
        <v>0</v>
      </c>
      <c r="GV84" s="303">
        <v>0</v>
      </c>
      <c r="GW84" s="303">
        <v>0</v>
      </c>
      <c r="GX84" s="303">
        <v>9334.5</v>
      </c>
      <c r="GY84" s="303">
        <v>0</v>
      </c>
      <c r="GZ84" s="393">
        <v>328</v>
      </c>
      <c r="HA84" s="303">
        <v>1569.0833333333333</v>
      </c>
      <c r="HB84" s="303">
        <v>1555.75</v>
      </c>
      <c r="HC84" s="303">
        <v>0</v>
      </c>
      <c r="HD84" s="393">
        <v>8.4975304052259393E-3</v>
      </c>
      <c r="HE84" s="303" t="s">
        <v>744</v>
      </c>
      <c r="HF84" s="303" t="s">
        <v>744</v>
      </c>
      <c r="HG84" s="303" t="s">
        <v>744</v>
      </c>
      <c r="HH84" s="303" t="s">
        <v>744</v>
      </c>
      <c r="HI84" s="303" t="s">
        <v>744</v>
      </c>
      <c r="HJ84" s="303" t="s">
        <v>744</v>
      </c>
      <c r="HK84" s="303" t="s">
        <v>744</v>
      </c>
      <c r="HL84" s="303" t="s">
        <v>744</v>
      </c>
      <c r="HM84" s="303" t="s">
        <v>744</v>
      </c>
      <c r="HN84" s="303" t="s">
        <v>744</v>
      </c>
      <c r="HO84" s="303" t="s">
        <v>744</v>
      </c>
      <c r="HP84" s="303" t="s">
        <v>744</v>
      </c>
      <c r="HQ84" s="393" t="s">
        <v>744</v>
      </c>
      <c r="HR84" s="303" t="s">
        <v>744</v>
      </c>
      <c r="HS84" s="303" t="s">
        <v>744</v>
      </c>
      <c r="HT84" s="303" t="s">
        <v>744</v>
      </c>
      <c r="HU84" s="393" t="s">
        <v>744</v>
      </c>
      <c r="HV84" s="303">
        <v>6</v>
      </c>
      <c r="HW84" s="303">
        <v>9414.5</v>
      </c>
      <c r="HX84" s="303">
        <v>0</v>
      </c>
      <c r="HY84" s="303">
        <v>0</v>
      </c>
      <c r="HZ84" s="303">
        <v>0</v>
      </c>
      <c r="IA84" s="303">
        <v>80</v>
      </c>
      <c r="IB84" s="303">
        <v>0</v>
      </c>
      <c r="IC84" s="303">
        <v>0</v>
      </c>
      <c r="ID84" s="303">
        <v>0</v>
      </c>
      <c r="IE84" s="303">
        <v>0</v>
      </c>
      <c r="IF84" s="303">
        <v>9334.5</v>
      </c>
      <c r="IG84" s="303">
        <v>0</v>
      </c>
      <c r="IH84" s="393">
        <v>328</v>
      </c>
      <c r="II84" s="303">
        <v>1569.0833333333333</v>
      </c>
      <c r="IJ84" s="303">
        <v>1555.75</v>
      </c>
      <c r="IK84" s="303">
        <v>0</v>
      </c>
      <c r="IL84" s="393">
        <v>8.4975304052259393E-3</v>
      </c>
      <c r="IM84" s="303"/>
      <c r="IN84" s="303">
        <v>1601.3946666666666</v>
      </c>
      <c r="IO84" s="303">
        <v>1580.0613333333333</v>
      </c>
      <c r="IP84" s="393">
        <v>1.3321721232991912E-2</v>
      </c>
      <c r="IQ84" s="303" t="s">
        <v>744</v>
      </c>
      <c r="IR84" s="303" t="s">
        <v>744</v>
      </c>
      <c r="IS84" s="393" t="s">
        <v>744</v>
      </c>
      <c r="IT84" s="303">
        <v>1601.3946666666666</v>
      </c>
      <c r="IU84" s="303">
        <v>1580.0613333333333</v>
      </c>
      <c r="IV84" s="393">
        <v>1.3321721232991912E-2</v>
      </c>
      <c r="IW84" s="735"/>
      <c r="IX84" s="303"/>
      <c r="IY84" s="396" t="s">
        <v>554</v>
      </c>
      <c r="IZ84" s="396" t="s">
        <v>527</v>
      </c>
      <c r="JA84" s="396" t="s">
        <v>350</v>
      </c>
      <c r="JB84" s="396">
        <v>14</v>
      </c>
      <c r="JC84" s="396" t="s">
        <v>11</v>
      </c>
      <c r="JD84" s="396" t="s">
        <v>232</v>
      </c>
      <c r="JE84" s="396" t="s">
        <v>9</v>
      </c>
      <c r="JF84" s="396" t="s">
        <v>232</v>
      </c>
      <c r="JG84" s="396" t="s">
        <v>358</v>
      </c>
    </row>
    <row r="85" spans="1:267" customFormat="1">
      <c r="A85">
        <v>457</v>
      </c>
      <c r="B85">
        <v>1</v>
      </c>
      <c r="F85">
        <v>700</v>
      </c>
      <c r="G85">
        <v>41</v>
      </c>
      <c r="H85">
        <v>1</v>
      </c>
      <c r="I85">
        <v>0</v>
      </c>
      <c r="J85">
        <v>1</v>
      </c>
      <c r="K85">
        <v>0</v>
      </c>
      <c r="L85" t="s">
        <v>554</v>
      </c>
      <c r="M85">
        <v>0</v>
      </c>
      <c r="N85">
        <v>0</v>
      </c>
      <c r="O85">
        <v>33</v>
      </c>
      <c r="P85">
        <v>0</v>
      </c>
      <c r="Q85">
        <v>37.5</v>
      </c>
      <c r="R85">
        <v>0</v>
      </c>
      <c r="S85">
        <v>75</v>
      </c>
      <c r="T85" t="s">
        <v>745</v>
      </c>
      <c r="U85">
        <v>0</v>
      </c>
      <c r="V85">
        <v>0</v>
      </c>
      <c r="W85">
        <v>0</v>
      </c>
      <c r="X85">
        <v>0</v>
      </c>
      <c r="Y85">
        <v>4</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s="439"/>
      <c r="CH85" s="303" t="s">
        <v>744</v>
      </c>
      <c r="CI85" s="393" t="s">
        <v>744</v>
      </c>
      <c r="CJ85" s="303" t="s">
        <v>744</v>
      </c>
      <c r="CK85" s="393" t="s">
        <v>744</v>
      </c>
      <c r="CL85" s="303" t="s">
        <v>744</v>
      </c>
      <c r="CM85" s="393" t="s">
        <v>744</v>
      </c>
      <c r="CN85" s="303"/>
      <c r="CO85" s="303"/>
      <c r="CP85" s="393" t="s">
        <v>658</v>
      </c>
      <c r="CQ85" s="303" t="s">
        <v>744</v>
      </c>
      <c r="CR85" s="393" t="s">
        <v>744</v>
      </c>
      <c r="CS85" s="393" t="s">
        <v>658</v>
      </c>
      <c r="CT85" s="303" t="s">
        <v>744</v>
      </c>
      <c r="CU85" s="393" t="s">
        <v>744</v>
      </c>
      <c r="CV85" s="303" t="s">
        <v>744</v>
      </c>
      <c r="CW85" s="303" t="s">
        <v>744</v>
      </c>
      <c r="CX85" s="303" t="s">
        <v>744</v>
      </c>
      <c r="CY85" s="303" t="s">
        <v>744</v>
      </c>
      <c r="CZ85" s="303" t="s">
        <v>744</v>
      </c>
      <c r="DA85" s="303" t="s">
        <v>744</v>
      </c>
      <c r="DB85" s="303" t="s">
        <v>744</v>
      </c>
      <c r="DC85" s="303" t="s">
        <v>744</v>
      </c>
      <c r="DD85" s="303" t="s">
        <v>744</v>
      </c>
      <c r="DE85" s="303" t="s">
        <v>744</v>
      </c>
      <c r="DF85" s="303" t="s">
        <v>744</v>
      </c>
      <c r="DG85" s="393" t="s">
        <v>744</v>
      </c>
      <c r="DH85" s="303" t="s">
        <v>744</v>
      </c>
      <c r="DI85" s="303" t="s">
        <v>744</v>
      </c>
      <c r="DJ85" s="393" t="s">
        <v>744</v>
      </c>
      <c r="DK85" s="303" t="s">
        <v>744</v>
      </c>
      <c r="DL85" s="303" t="s">
        <v>744</v>
      </c>
      <c r="DM85" s="303" t="s">
        <v>744</v>
      </c>
      <c r="DN85" s="303" t="s">
        <v>744</v>
      </c>
      <c r="DO85" s="303" t="s">
        <v>744</v>
      </c>
      <c r="DP85" s="303" t="s">
        <v>744</v>
      </c>
      <c r="DQ85" s="303" t="s">
        <v>744</v>
      </c>
      <c r="DR85" s="303" t="s">
        <v>744</v>
      </c>
      <c r="DS85" s="303" t="s">
        <v>744</v>
      </c>
      <c r="DT85" s="303" t="s">
        <v>744</v>
      </c>
      <c r="DU85" s="303" t="s">
        <v>744</v>
      </c>
      <c r="DV85" s="393" t="s">
        <v>744</v>
      </c>
      <c r="DW85" s="303" t="s">
        <v>744</v>
      </c>
      <c r="DX85" s="303" t="s">
        <v>744</v>
      </c>
      <c r="DY85" s="393" t="s">
        <v>744</v>
      </c>
      <c r="DZ85" s="303" t="s">
        <v>744</v>
      </c>
      <c r="EA85" s="303" t="s">
        <v>744</v>
      </c>
      <c r="EB85" s="303" t="s">
        <v>744</v>
      </c>
      <c r="EC85" s="303" t="s">
        <v>744</v>
      </c>
      <c r="ED85" s="303" t="s">
        <v>744</v>
      </c>
      <c r="EE85" s="303" t="s">
        <v>744</v>
      </c>
      <c r="EF85" s="303" t="s">
        <v>744</v>
      </c>
      <c r="EG85" s="303" t="s">
        <v>744</v>
      </c>
      <c r="EH85" s="303" t="s">
        <v>744</v>
      </c>
      <c r="EI85" s="303" t="s">
        <v>744</v>
      </c>
      <c r="EJ85" s="303" t="s">
        <v>744</v>
      </c>
      <c r="EK85" s="393" t="s">
        <v>744</v>
      </c>
      <c r="EL85" s="303" t="s">
        <v>744</v>
      </c>
      <c r="EM85" s="303" t="s">
        <v>744</v>
      </c>
      <c r="EN85" s="393" t="s">
        <v>744</v>
      </c>
      <c r="EO85" s="303" t="s">
        <v>744</v>
      </c>
      <c r="EP85" s="303" t="s">
        <v>744</v>
      </c>
      <c r="EQ85" s="303" t="s">
        <v>744</v>
      </c>
      <c r="ER85" s="303" t="s">
        <v>744</v>
      </c>
      <c r="ES85" s="303" t="s">
        <v>744</v>
      </c>
      <c r="ET85" s="303" t="s">
        <v>744</v>
      </c>
      <c r="EU85" s="303" t="s">
        <v>744</v>
      </c>
      <c r="EV85" s="303" t="s">
        <v>744</v>
      </c>
      <c r="EW85" s="303" t="s">
        <v>744</v>
      </c>
      <c r="EX85" s="303" t="s">
        <v>744</v>
      </c>
      <c r="EY85" s="303" t="s">
        <v>744</v>
      </c>
      <c r="EZ85" s="303" t="s">
        <v>744</v>
      </c>
      <c r="FA85" s="393" t="s">
        <v>744</v>
      </c>
      <c r="FB85" s="303" t="s">
        <v>744</v>
      </c>
      <c r="FC85" s="303" t="s">
        <v>744</v>
      </c>
      <c r="FD85" s="303" t="s">
        <v>744</v>
      </c>
      <c r="FE85" s="393" t="s">
        <v>744</v>
      </c>
      <c r="FF85" s="303" t="s">
        <v>744</v>
      </c>
      <c r="FG85" s="303" t="s">
        <v>744</v>
      </c>
      <c r="FH85" s="303" t="s">
        <v>744</v>
      </c>
      <c r="FI85" s="303" t="s">
        <v>744</v>
      </c>
      <c r="FJ85" s="303" t="s">
        <v>744</v>
      </c>
      <c r="FK85" s="303" t="s">
        <v>744</v>
      </c>
      <c r="FL85" s="303" t="s">
        <v>744</v>
      </c>
      <c r="FM85" s="303" t="s">
        <v>744</v>
      </c>
      <c r="FN85" s="303" t="s">
        <v>744</v>
      </c>
      <c r="FO85" s="303" t="s">
        <v>744</v>
      </c>
      <c r="FP85" s="303" t="s">
        <v>744</v>
      </c>
      <c r="FQ85" s="303" t="s">
        <v>744</v>
      </c>
      <c r="FR85" s="393" t="s">
        <v>744</v>
      </c>
      <c r="FS85" s="303" t="s">
        <v>744</v>
      </c>
      <c r="FT85" s="303" t="s">
        <v>744</v>
      </c>
      <c r="FU85" s="303" t="s">
        <v>744</v>
      </c>
      <c r="FV85" s="393" t="s">
        <v>744</v>
      </c>
      <c r="FW85" s="303" t="s">
        <v>744</v>
      </c>
      <c r="FX85" s="303" t="s">
        <v>744</v>
      </c>
      <c r="FY85" s="303" t="s">
        <v>744</v>
      </c>
      <c r="FZ85" s="303" t="s">
        <v>744</v>
      </c>
      <c r="GA85" s="303" t="s">
        <v>744</v>
      </c>
      <c r="GB85" s="303" t="s">
        <v>744</v>
      </c>
      <c r="GC85" s="303" t="s">
        <v>744</v>
      </c>
      <c r="GD85" s="303" t="s">
        <v>744</v>
      </c>
      <c r="GE85" s="303" t="s">
        <v>744</v>
      </c>
      <c r="GF85" s="303" t="s">
        <v>744</v>
      </c>
      <c r="GG85" s="303" t="s">
        <v>744</v>
      </c>
      <c r="GH85" s="303" t="s">
        <v>744</v>
      </c>
      <c r="GI85" s="393" t="s">
        <v>744</v>
      </c>
      <c r="GJ85" s="303" t="s">
        <v>744</v>
      </c>
      <c r="GK85" s="303" t="s">
        <v>744</v>
      </c>
      <c r="GL85" s="303" t="s">
        <v>744</v>
      </c>
      <c r="GM85" s="393" t="s">
        <v>744</v>
      </c>
      <c r="GN85" s="303" t="s">
        <v>744</v>
      </c>
      <c r="GO85" s="303" t="s">
        <v>744</v>
      </c>
      <c r="GP85" s="303" t="s">
        <v>744</v>
      </c>
      <c r="GQ85" s="303" t="s">
        <v>744</v>
      </c>
      <c r="GR85" s="303" t="s">
        <v>744</v>
      </c>
      <c r="GS85" s="303" t="s">
        <v>744</v>
      </c>
      <c r="GT85" s="303" t="s">
        <v>744</v>
      </c>
      <c r="GU85" s="303" t="s">
        <v>744</v>
      </c>
      <c r="GV85" s="303" t="s">
        <v>744</v>
      </c>
      <c r="GW85" s="303" t="s">
        <v>744</v>
      </c>
      <c r="GX85" s="303" t="s">
        <v>744</v>
      </c>
      <c r="GY85" s="303" t="s">
        <v>744</v>
      </c>
      <c r="GZ85" s="393" t="s">
        <v>744</v>
      </c>
      <c r="HA85" s="303" t="s">
        <v>744</v>
      </c>
      <c r="HB85" s="303" t="s">
        <v>744</v>
      </c>
      <c r="HC85" s="303" t="s">
        <v>744</v>
      </c>
      <c r="HD85" s="393" t="s">
        <v>744</v>
      </c>
      <c r="HE85" s="303" t="s">
        <v>744</v>
      </c>
      <c r="HF85" s="303" t="s">
        <v>744</v>
      </c>
      <c r="HG85" s="303" t="s">
        <v>744</v>
      </c>
      <c r="HH85" s="303" t="s">
        <v>744</v>
      </c>
      <c r="HI85" s="303" t="s">
        <v>744</v>
      </c>
      <c r="HJ85" s="303" t="s">
        <v>744</v>
      </c>
      <c r="HK85" s="303" t="s">
        <v>744</v>
      </c>
      <c r="HL85" s="303" t="s">
        <v>744</v>
      </c>
      <c r="HM85" s="303" t="s">
        <v>744</v>
      </c>
      <c r="HN85" s="303" t="s">
        <v>744</v>
      </c>
      <c r="HO85" s="303" t="s">
        <v>744</v>
      </c>
      <c r="HP85" s="303" t="s">
        <v>744</v>
      </c>
      <c r="HQ85" s="393" t="s">
        <v>744</v>
      </c>
      <c r="HR85" s="303" t="s">
        <v>744</v>
      </c>
      <c r="HS85" s="303" t="s">
        <v>744</v>
      </c>
      <c r="HT85" s="303" t="s">
        <v>744</v>
      </c>
      <c r="HU85" s="393" t="s">
        <v>744</v>
      </c>
      <c r="HV85" s="303" t="s">
        <v>744</v>
      </c>
      <c r="HW85" s="303" t="s">
        <v>744</v>
      </c>
      <c r="HX85" s="303" t="s">
        <v>744</v>
      </c>
      <c r="HY85" s="303" t="s">
        <v>744</v>
      </c>
      <c r="HZ85" s="303" t="s">
        <v>744</v>
      </c>
      <c r="IA85" s="303" t="s">
        <v>744</v>
      </c>
      <c r="IB85" s="303" t="s">
        <v>744</v>
      </c>
      <c r="IC85" s="303" t="s">
        <v>744</v>
      </c>
      <c r="ID85" s="303" t="s">
        <v>744</v>
      </c>
      <c r="IE85" s="303" t="s">
        <v>744</v>
      </c>
      <c r="IF85" s="303" t="s">
        <v>744</v>
      </c>
      <c r="IG85" s="303" t="s">
        <v>744</v>
      </c>
      <c r="IH85" s="393" t="s">
        <v>744</v>
      </c>
      <c r="II85" s="303" t="s">
        <v>744</v>
      </c>
      <c r="IJ85" s="303" t="s">
        <v>744</v>
      </c>
      <c r="IK85" s="303" t="s">
        <v>744</v>
      </c>
      <c r="IL85" s="393" t="s">
        <v>744</v>
      </c>
      <c r="IM85" s="303"/>
      <c r="IN85" s="303" t="s">
        <v>744</v>
      </c>
      <c r="IO85" s="303" t="s">
        <v>744</v>
      </c>
      <c r="IP85" s="393" t="s">
        <v>744</v>
      </c>
      <c r="IQ85" s="303" t="s">
        <v>744</v>
      </c>
      <c r="IR85" s="303" t="s">
        <v>744</v>
      </c>
      <c r="IS85" s="393" t="s">
        <v>744</v>
      </c>
      <c r="IT85" s="303" t="s">
        <v>744</v>
      </c>
      <c r="IU85" s="303" t="s">
        <v>744</v>
      </c>
      <c r="IV85" s="393" t="s">
        <v>495</v>
      </c>
      <c r="IW85" s="735"/>
      <c r="IX85" s="303"/>
      <c r="IY85" s="396" t="s">
        <v>554</v>
      </c>
      <c r="IZ85" s="396" t="s">
        <v>527</v>
      </c>
      <c r="JA85" s="396" t="s">
        <v>350</v>
      </c>
      <c r="JB85" s="396">
        <v>12</v>
      </c>
      <c r="JC85" s="396" t="s">
        <v>11</v>
      </c>
      <c r="JD85" s="396" t="s">
        <v>232</v>
      </c>
      <c r="JE85" s="396" t="s">
        <v>9</v>
      </c>
      <c r="JF85" s="396" t="s">
        <v>232</v>
      </c>
      <c r="JG85" s="396" t="s">
        <v>358</v>
      </c>
    </row>
    <row r="86" spans="1:267" customFormat="1">
      <c r="A86">
        <v>464</v>
      </c>
      <c r="B86">
        <v>1</v>
      </c>
      <c r="F86">
        <v>700</v>
      </c>
      <c r="G86">
        <v>43</v>
      </c>
      <c r="H86">
        <v>1</v>
      </c>
      <c r="I86">
        <v>0</v>
      </c>
      <c r="J86">
        <v>1</v>
      </c>
      <c r="K86">
        <v>0</v>
      </c>
      <c r="L86" t="s">
        <v>561</v>
      </c>
      <c r="M86">
        <v>0</v>
      </c>
      <c r="N86">
        <v>0</v>
      </c>
      <c r="O86">
        <v>28</v>
      </c>
      <c r="P86">
        <v>0</v>
      </c>
      <c r="Q86">
        <v>40</v>
      </c>
      <c r="R86">
        <v>0</v>
      </c>
      <c r="S86">
        <v>0</v>
      </c>
      <c r="T86" t="s">
        <v>745</v>
      </c>
      <c r="U86">
        <v>0</v>
      </c>
      <c r="V86">
        <v>0</v>
      </c>
      <c r="W86">
        <v>0</v>
      </c>
      <c r="X86">
        <v>0</v>
      </c>
      <c r="Y86">
        <v>15.5</v>
      </c>
      <c r="Z86">
        <v>0</v>
      </c>
      <c r="AA86">
        <v>0</v>
      </c>
      <c r="AB86">
        <v>0</v>
      </c>
      <c r="AC86">
        <v>0</v>
      </c>
      <c r="AD86">
        <v>0</v>
      </c>
      <c r="AE86">
        <v>0</v>
      </c>
      <c r="AF86">
        <v>0</v>
      </c>
      <c r="AG86">
        <v>0</v>
      </c>
      <c r="AH86">
        <v>0</v>
      </c>
      <c r="AI86">
        <v>0</v>
      </c>
      <c r="AJ86">
        <v>0</v>
      </c>
      <c r="AK86">
        <v>1072</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32</v>
      </c>
      <c r="BJ86">
        <v>0</v>
      </c>
      <c r="BK86">
        <v>0</v>
      </c>
      <c r="BL86">
        <v>0</v>
      </c>
      <c r="BM86">
        <v>0</v>
      </c>
      <c r="BN86">
        <v>0</v>
      </c>
      <c r="BO86">
        <v>0</v>
      </c>
      <c r="BP86">
        <v>0</v>
      </c>
      <c r="BQ86">
        <v>0</v>
      </c>
      <c r="BR86">
        <v>0</v>
      </c>
      <c r="BS86">
        <v>0</v>
      </c>
      <c r="BT86">
        <v>0</v>
      </c>
      <c r="BU86">
        <v>0</v>
      </c>
      <c r="BV86">
        <v>0</v>
      </c>
      <c r="BW86">
        <v>0</v>
      </c>
      <c r="BX86">
        <v>0</v>
      </c>
      <c r="BY86">
        <v>0</v>
      </c>
      <c r="BZ86">
        <v>0</v>
      </c>
      <c r="CA86">
        <v>1036</v>
      </c>
      <c r="CB86">
        <v>0</v>
      </c>
      <c r="CC86">
        <v>0</v>
      </c>
      <c r="CD86">
        <v>0</v>
      </c>
      <c r="CE86">
        <v>0</v>
      </c>
      <c r="CF86">
        <v>0</v>
      </c>
      <c r="CG86" s="439"/>
      <c r="CH86" s="303" t="s">
        <v>744</v>
      </c>
      <c r="CI86" s="393">
        <v>28</v>
      </c>
      <c r="CJ86" s="303" t="s">
        <v>744</v>
      </c>
      <c r="CK86" s="393">
        <v>40</v>
      </c>
      <c r="CL86" s="303" t="s">
        <v>744</v>
      </c>
      <c r="CM86" s="393">
        <v>0</v>
      </c>
      <c r="CN86" s="303"/>
      <c r="CO86" s="303"/>
      <c r="CP86" s="393" t="s">
        <v>744</v>
      </c>
      <c r="CQ86" s="303" t="s">
        <v>389</v>
      </c>
      <c r="CR86" s="393" t="s">
        <v>744</v>
      </c>
      <c r="CS86" s="393" t="s">
        <v>744</v>
      </c>
      <c r="CT86" s="303" t="s">
        <v>389</v>
      </c>
      <c r="CU86" s="393" t="s">
        <v>744</v>
      </c>
      <c r="CV86" s="303" t="s">
        <v>744</v>
      </c>
      <c r="CW86" s="303" t="s">
        <v>744</v>
      </c>
      <c r="CX86" s="303" t="s">
        <v>744</v>
      </c>
      <c r="CY86" s="303" t="s">
        <v>744</v>
      </c>
      <c r="CZ86" s="303" t="s">
        <v>744</v>
      </c>
      <c r="DA86" s="303" t="s">
        <v>744</v>
      </c>
      <c r="DB86" s="303" t="s">
        <v>744</v>
      </c>
      <c r="DC86" s="303" t="s">
        <v>744</v>
      </c>
      <c r="DD86" s="303" t="s">
        <v>744</v>
      </c>
      <c r="DE86" s="303" t="s">
        <v>744</v>
      </c>
      <c r="DF86" s="303" t="s">
        <v>744</v>
      </c>
      <c r="DG86" s="393" t="s">
        <v>744</v>
      </c>
      <c r="DH86" s="303" t="s">
        <v>744</v>
      </c>
      <c r="DI86" s="303" t="s">
        <v>744</v>
      </c>
      <c r="DJ86" s="393" t="s">
        <v>744</v>
      </c>
      <c r="DK86" s="303" t="s">
        <v>744</v>
      </c>
      <c r="DL86" s="303" t="s">
        <v>744</v>
      </c>
      <c r="DM86" s="303" t="s">
        <v>744</v>
      </c>
      <c r="DN86" s="303" t="s">
        <v>744</v>
      </c>
      <c r="DO86" s="303" t="s">
        <v>744</v>
      </c>
      <c r="DP86" s="303" t="s">
        <v>744</v>
      </c>
      <c r="DQ86" s="303" t="s">
        <v>744</v>
      </c>
      <c r="DR86" s="303" t="s">
        <v>744</v>
      </c>
      <c r="DS86" s="303" t="s">
        <v>744</v>
      </c>
      <c r="DT86" s="303" t="s">
        <v>744</v>
      </c>
      <c r="DU86" s="303" t="s">
        <v>744</v>
      </c>
      <c r="DV86" s="393" t="s">
        <v>744</v>
      </c>
      <c r="DW86" s="303" t="s">
        <v>744</v>
      </c>
      <c r="DX86" s="303" t="s">
        <v>744</v>
      </c>
      <c r="DY86" s="393" t="s">
        <v>744</v>
      </c>
      <c r="DZ86" s="303" t="s">
        <v>744</v>
      </c>
      <c r="EA86" s="303" t="s">
        <v>744</v>
      </c>
      <c r="EB86" s="303" t="s">
        <v>744</v>
      </c>
      <c r="EC86" s="303" t="s">
        <v>744</v>
      </c>
      <c r="ED86" s="303" t="s">
        <v>744</v>
      </c>
      <c r="EE86" s="303" t="s">
        <v>744</v>
      </c>
      <c r="EF86" s="303" t="s">
        <v>744</v>
      </c>
      <c r="EG86" s="303" t="s">
        <v>744</v>
      </c>
      <c r="EH86" s="303" t="s">
        <v>744</v>
      </c>
      <c r="EI86" s="303" t="s">
        <v>744</v>
      </c>
      <c r="EJ86" s="303" t="s">
        <v>744</v>
      </c>
      <c r="EK86" s="393" t="s">
        <v>744</v>
      </c>
      <c r="EL86" s="303" t="s">
        <v>744</v>
      </c>
      <c r="EM86" s="303" t="s">
        <v>744</v>
      </c>
      <c r="EN86" s="393" t="s">
        <v>744</v>
      </c>
      <c r="EO86" s="303" t="s">
        <v>744</v>
      </c>
      <c r="EP86" s="303" t="s">
        <v>744</v>
      </c>
      <c r="EQ86" s="303" t="s">
        <v>744</v>
      </c>
      <c r="ER86" s="303" t="s">
        <v>744</v>
      </c>
      <c r="ES86" s="303" t="s">
        <v>744</v>
      </c>
      <c r="ET86" s="303" t="s">
        <v>744</v>
      </c>
      <c r="EU86" s="303" t="s">
        <v>744</v>
      </c>
      <c r="EV86" s="303" t="s">
        <v>744</v>
      </c>
      <c r="EW86" s="303" t="s">
        <v>744</v>
      </c>
      <c r="EX86" s="303" t="s">
        <v>744</v>
      </c>
      <c r="EY86" s="303" t="s">
        <v>744</v>
      </c>
      <c r="EZ86" s="303" t="s">
        <v>744</v>
      </c>
      <c r="FA86" s="393" t="s">
        <v>744</v>
      </c>
      <c r="FB86" s="303" t="s">
        <v>744</v>
      </c>
      <c r="FC86" s="303" t="s">
        <v>744</v>
      </c>
      <c r="FD86" s="303" t="s">
        <v>744</v>
      </c>
      <c r="FE86" s="393" t="s">
        <v>744</v>
      </c>
      <c r="FF86" s="303" t="s">
        <v>744</v>
      </c>
      <c r="FG86" s="303" t="s">
        <v>744</v>
      </c>
      <c r="FH86" s="303" t="s">
        <v>744</v>
      </c>
      <c r="FI86" s="303" t="s">
        <v>744</v>
      </c>
      <c r="FJ86" s="303" t="s">
        <v>744</v>
      </c>
      <c r="FK86" s="303" t="s">
        <v>744</v>
      </c>
      <c r="FL86" s="303" t="s">
        <v>744</v>
      </c>
      <c r="FM86" s="303" t="s">
        <v>744</v>
      </c>
      <c r="FN86" s="303" t="s">
        <v>744</v>
      </c>
      <c r="FO86" s="303" t="s">
        <v>744</v>
      </c>
      <c r="FP86" s="303" t="s">
        <v>744</v>
      </c>
      <c r="FQ86" s="303" t="s">
        <v>744</v>
      </c>
      <c r="FR86" s="393" t="s">
        <v>744</v>
      </c>
      <c r="FS86" s="303" t="s">
        <v>744</v>
      </c>
      <c r="FT86" s="303" t="s">
        <v>744</v>
      </c>
      <c r="FU86" s="303" t="s">
        <v>744</v>
      </c>
      <c r="FV86" s="393" t="s">
        <v>744</v>
      </c>
      <c r="FW86" s="303" t="s">
        <v>744</v>
      </c>
      <c r="FX86" s="303" t="s">
        <v>744</v>
      </c>
      <c r="FY86" s="303" t="s">
        <v>744</v>
      </c>
      <c r="FZ86" s="303" t="s">
        <v>744</v>
      </c>
      <c r="GA86" s="303" t="s">
        <v>744</v>
      </c>
      <c r="GB86" s="303" t="s">
        <v>744</v>
      </c>
      <c r="GC86" s="303" t="s">
        <v>744</v>
      </c>
      <c r="GD86" s="303" t="s">
        <v>744</v>
      </c>
      <c r="GE86" s="303" t="s">
        <v>744</v>
      </c>
      <c r="GF86" s="303" t="s">
        <v>744</v>
      </c>
      <c r="GG86" s="303" t="s">
        <v>744</v>
      </c>
      <c r="GH86" s="303" t="s">
        <v>744</v>
      </c>
      <c r="GI86" s="393" t="s">
        <v>744</v>
      </c>
      <c r="GJ86" s="303" t="s">
        <v>744</v>
      </c>
      <c r="GK86" s="303" t="s">
        <v>744</v>
      </c>
      <c r="GL86" s="303" t="s">
        <v>744</v>
      </c>
      <c r="GM86" s="393" t="s">
        <v>744</v>
      </c>
      <c r="GN86" s="303">
        <v>15.5</v>
      </c>
      <c r="GO86" s="303">
        <v>26492</v>
      </c>
      <c r="GP86" s="303">
        <v>0</v>
      </c>
      <c r="GQ86" s="303">
        <v>1072</v>
      </c>
      <c r="GR86" s="303">
        <v>0</v>
      </c>
      <c r="GS86" s="303">
        <v>0</v>
      </c>
      <c r="GT86" s="303">
        <v>0</v>
      </c>
      <c r="GU86" s="303">
        <v>32</v>
      </c>
      <c r="GV86" s="303">
        <v>0</v>
      </c>
      <c r="GW86" s="303">
        <v>0</v>
      </c>
      <c r="GX86" s="303">
        <v>25388</v>
      </c>
      <c r="GY86" s="303">
        <v>0</v>
      </c>
      <c r="GZ86" s="393">
        <v>1036</v>
      </c>
      <c r="HA86" s="303">
        <v>1709.1612903225807</v>
      </c>
      <c r="HB86" s="303">
        <v>1637.9354838709678</v>
      </c>
      <c r="HC86" s="303">
        <v>0</v>
      </c>
      <c r="HD86" s="393">
        <v>4.1672957874075212E-2</v>
      </c>
      <c r="HE86" s="303" t="s">
        <v>744</v>
      </c>
      <c r="HF86" s="303" t="s">
        <v>744</v>
      </c>
      <c r="HG86" s="303" t="s">
        <v>744</v>
      </c>
      <c r="HH86" s="303" t="s">
        <v>744</v>
      </c>
      <c r="HI86" s="303" t="s">
        <v>744</v>
      </c>
      <c r="HJ86" s="303" t="s">
        <v>744</v>
      </c>
      <c r="HK86" s="303" t="s">
        <v>744</v>
      </c>
      <c r="HL86" s="303" t="s">
        <v>744</v>
      </c>
      <c r="HM86" s="303" t="s">
        <v>744</v>
      </c>
      <c r="HN86" s="303" t="s">
        <v>744</v>
      </c>
      <c r="HO86" s="303" t="s">
        <v>744</v>
      </c>
      <c r="HP86" s="303" t="s">
        <v>744</v>
      </c>
      <c r="HQ86" s="393" t="s">
        <v>744</v>
      </c>
      <c r="HR86" s="303" t="s">
        <v>744</v>
      </c>
      <c r="HS86" s="303" t="s">
        <v>744</v>
      </c>
      <c r="HT86" s="303" t="s">
        <v>744</v>
      </c>
      <c r="HU86" s="393" t="s">
        <v>744</v>
      </c>
      <c r="HV86" s="303">
        <v>15.5</v>
      </c>
      <c r="HW86" s="303">
        <v>26492</v>
      </c>
      <c r="HX86" s="303">
        <v>0</v>
      </c>
      <c r="HY86" s="303">
        <v>1072</v>
      </c>
      <c r="HZ86" s="303">
        <v>0</v>
      </c>
      <c r="IA86" s="303">
        <v>0</v>
      </c>
      <c r="IB86" s="303">
        <v>0</v>
      </c>
      <c r="IC86" s="303">
        <v>32</v>
      </c>
      <c r="ID86" s="303">
        <v>0</v>
      </c>
      <c r="IE86" s="303">
        <v>0</v>
      </c>
      <c r="IF86" s="303">
        <v>25388</v>
      </c>
      <c r="IG86" s="303">
        <v>0</v>
      </c>
      <c r="IH86" s="393">
        <v>1036</v>
      </c>
      <c r="II86" s="303">
        <v>1709.1612903225807</v>
      </c>
      <c r="IJ86" s="303">
        <v>1637.9354838709678</v>
      </c>
      <c r="IK86" s="303">
        <v>0</v>
      </c>
      <c r="IL86" s="393">
        <v>4.1672957874075212E-2</v>
      </c>
      <c r="IM86" s="303"/>
      <c r="IN86" s="303">
        <v>1709.1612903225807</v>
      </c>
      <c r="IO86" s="303">
        <v>1637.9354838709678</v>
      </c>
      <c r="IP86" s="393">
        <v>4.1672957874075212E-2</v>
      </c>
      <c r="IQ86" s="303" t="s">
        <v>744</v>
      </c>
      <c r="IR86" s="303" t="s">
        <v>744</v>
      </c>
      <c r="IS86" s="393" t="s">
        <v>744</v>
      </c>
      <c r="IT86" s="303">
        <v>1709.1612903225807</v>
      </c>
      <c r="IU86" s="303">
        <v>1637.9354838709678</v>
      </c>
      <c r="IV86" s="393">
        <v>4.1672957874075212E-2</v>
      </c>
      <c r="IW86" s="735"/>
      <c r="IX86" s="303"/>
      <c r="IY86" s="396" t="s">
        <v>561</v>
      </c>
      <c r="IZ86" s="396" t="s">
        <v>480</v>
      </c>
      <c r="JA86" s="396" t="s">
        <v>354</v>
      </c>
      <c r="JB86" s="396">
        <v>14</v>
      </c>
      <c r="JC86" s="396" t="s">
        <v>11</v>
      </c>
      <c r="JD86" s="396" t="s">
        <v>232</v>
      </c>
      <c r="JE86" s="396" t="s">
        <v>9</v>
      </c>
      <c r="JF86" s="396" t="s">
        <v>232</v>
      </c>
      <c r="JG86" s="396" t="s">
        <v>358</v>
      </c>
    </row>
    <row r="87" spans="1:267" customFormat="1">
      <c r="A87">
        <v>465</v>
      </c>
      <c r="B87">
        <v>1</v>
      </c>
      <c r="F87">
        <v>700</v>
      </c>
      <c r="G87">
        <v>41</v>
      </c>
      <c r="H87">
        <v>1</v>
      </c>
      <c r="I87">
        <v>0</v>
      </c>
      <c r="J87">
        <v>1</v>
      </c>
      <c r="K87">
        <v>0</v>
      </c>
      <c r="L87" t="s">
        <v>561</v>
      </c>
      <c r="M87">
        <v>0</v>
      </c>
      <c r="N87">
        <v>33</v>
      </c>
      <c r="O87">
        <v>33</v>
      </c>
      <c r="P87">
        <v>40</v>
      </c>
      <c r="Q87">
        <v>40</v>
      </c>
      <c r="R87">
        <v>0</v>
      </c>
      <c r="S87">
        <v>0</v>
      </c>
      <c r="T87" t="s">
        <v>745</v>
      </c>
      <c r="U87">
        <v>0</v>
      </c>
      <c r="V87">
        <v>0</v>
      </c>
      <c r="W87">
        <v>2</v>
      </c>
      <c r="X87">
        <v>0</v>
      </c>
      <c r="Y87">
        <v>11</v>
      </c>
      <c r="Z87">
        <v>0</v>
      </c>
      <c r="AA87">
        <v>0</v>
      </c>
      <c r="AB87">
        <v>0</v>
      </c>
      <c r="AC87">
        <v>0</v>
      </c>
      <c r="AD87">
        <v>0</v>
      </c>
      <c r="AE87">
        <v>0</v>
      </c>
      <c r="AF87">
        <v>0</v>
      </c>
      <c r="AG87">
        <v>0</v>
      </c>
      <c r="AH87">
        <v>0</v>
      </c>
      <c r="AI87">
        <v>104.6153846153846</v>
      </c>
      <c r="AJ87">
        <v>0</v>
      </c>
      <c r="AK87">
        <v>575.38461538461536</v>
      </c>
      <c r="AL87">
        <v>0</v>
      </c>
      <c r="AM87">
        <v>0</v>
      </c>
      <c r="AN87">
        <v>0</v>
      </c>
      <c r="AO87">
        <v>0</v>
      </c>
      <c r="AP87">
        <v>0</v>
      </c>
      <c r="AQ87">
        <v>0</v>
      </c>
      <c r="AR87">
        <v>0</v>
      </c>
      <c r="AS87">
        <v>0</v>
      </c>
      <c r="AT87">
        <v>0</v>
      </c>
      <c r="AU87">
        <v>0</v>
      </c>
      <c r="AV87">
        <v>0</v>
      </c>
      <c r="AW87">
        <v>0</v>
      </c>
      <c r="AX87">
        <v>0</v>
      </c>
      <c r="AY87">
        <v>0</v>
      </c>
      <c r="AZ87">
        <v>0</v>
      </c>
      <c r="BA87">
        <v>111.84615384615384</v>
      </c>
      <c r="BB87">
        <v>0</v>
      </c>
      <c r="BC87">
        <v>615.15384615384608</v>
      </c>
      <c r="BD87">
        <v>0</v>
      </c>
      <c r="BE87">
        <v>0</v>
      </c>
      <c r="BF87">
        <v>0</v>
      </c>
      <c r="BG87">
        <v>0</v>
      </c>
      <c r="BH87">
        <v>0</v>
      </c>
      <c r="BI87">
        <v>0</v>
      </c>
      <c r="BJ87">
        <v>0</v>
      </c>
      <c r="BK87">
        <v>0</v>
      </c>
      <c r="BL87">
        <v>0</v>
      </c>
      <c r="BM87">
        <v>275</v>
      </c>
      <c r="BN87">
        <v>0</v>
      </c>
      <c r="BO87">
        <v>1512.5</v>
      </c>
      <c r="BP87">
        <v>0</v>
      </c>
      <c r="BQ87">
        <v>0</v>
      </c>
      <c r="BR87">
        <v>0</v>
      </c>
      <c r="BS87">
        <v>0</v>
      </c>
      <c r="BT87">
        <v>0</v>
      </c>
      <c r="BU87">
        <v>0</v>
      </c>
      <c r="BV87">
        <v>0</v>
      </c>
      <c r="BW87">
        <v>0</v>
      </c>
      <c r="BX87">
        <v>0</v>
      </c>
      <c r="BY87">
        <v>111.84615384615384</v>
      </c>
      <c r="BZ87">
        <v>0</v>
      </c>
      <c r="CA87">
        <v>615.15384615384608</v>
      </c>
      <c r="CB87">
        <v>0</v>
      </c>
      <c r="CC87">
        <v>347.15384615384613</v>
      </c>
      <c r="CD87">
        <v>0</v>
      </c>
      <c r="CE87">
        <v>1909.3461538461536</v>
      </c>
      <c r="CF87">
        <v>0</v>
      </c>
      <c r="CG87" s="439"/>
      <c r="CH87" s="303">
        <v>33</v>
      </c>
      <c r="CI87" s="393">
        <v>33</v>
      </c>
      <c r="CJ87" s="303">
        <v>40</v>
      </c>
      <c r="CK87" s="393">
        <v>40</v>
      </c>
      <c r="CL87" s="303">
        <v>0</v>
      </c>
      <c r="CM87" s="393">
        <v>0</v>
      </c>
      <c r="CN87" s="303"/>
      <c r="CO87" s="303"/>
      <c r="CP87" s="393" t="s">
        <v>744</v>
      </c>
      <c r="CQ87" s="303" t="s">
        <v>389</v>
      </c>
      <c r="CR87" s="393" t="s">
        <v>389</v>
      </c>
      <c r="CS87" s="393" t="s">
        <v>744</v>
      </c>
      <c r="CT87" s="303" t="s">
        <v>389</v>
      </c>
      <c r="CU87" s="393" t="s">
        <v>389</v>
      </c>
      <c r="CV87" s="303" t="s">
        <v>744</v>
      </c>
      <c r="CW87" s="303" t="s">
        <v>744</v>
      </c>
      <c r="CX87" s="303" t="s">
        <v>744</v>
      </c>
      <c r="CY87" s="303" t="s">
        <v>744</v>
      </c>
      <c r="CZ87" s="303" t="s">
        <v>744</v>
      </c>
      <c r="DA87" s="303" t="s">
        <v>744</v>
      </c>
      <c r="DB87" s="303" t="s">
        <v>744</v>
      </c>
      <c r="DC87" s="303" t="s">
        <v>744</v>
      </c>
      <c r="DD87" s="303" t="s">
        <v>744</v>
      </c>
      <c r="DE87" s="303" t="s">
        <v>744</v>
      </c>
      <c r="DF87" s="303" t="s">
        <v>744</v>
      </c>
      <c r="DG87" s="393" t="s">
        <v>744</v>
      </c>
      <c r="DH87" s="303" t="s">
        <v>744</v>
      </c>
      <c r="DI87" s="303" t="s">
        <v>744</v>
      </c>
      <c r="DJ87" s="393" t="s">
        <v>744</v>
      </c>
      <c r="DK87" s="303" t="s">
        <v>744</v>
      </c>
      <c r="DL87" s="303" t="s">
        <v>744</v>
      </c>
      <c r="DM87" s="303" t="s">
        <v>744</v>
      </c>
      <c r="DN87" s="303" t="s">
        <v>744</v>
      </c>
      <c r="DO87" s="303" t="s">
        <v>744</v>
      </c>
      <c r="DP87" s="303" t="s">
        <v>744</v>
      </c>
      <c r="DQ87" s="303" t="s">
        <v>744</v>
      </c>
      <c r="DR87" s="303" t="s">
        <v>744</v>
      </c>
      <c r="DS87" s="303" t="s">
        <v>744</v>
      </c>
      <c r="DT87" s="303" t="s">
        <v>744</v>
      </c>
      <c r="DU87" s="303" t="s">
        <v>744</v>
      </c>
      <c r="DV87" s="393" t="s">
        <v>744</v>
      </c>
      <c r="DW87" s="303" t="s">
        <v>744</v>
      </c>
      <c r="DX87" s="303" t="s">
        <v>744</v>
      </c>
      <c r="DY87" s="393" t="s">
        <v>744</v>
      </c>
      <c r="DZ87" s="303" t="s">
        <v>744</v>
      </c>
      <c r="EA87" s="303" t="s">
        <v>744</v>
      </c>
      <c r="EB87" s="303" t="s">
        <v>744</v>
      </c>
      <c r="EC87" s="303" t="s">
        <v>744</v>
      </c>
      <c r="ED87" s="303" t="s">
        <v>744</v>
      </c>
      <c r="EE87" s="303" t="s">
        <v>744</v>
      </c>
      <c r="EF87" s="303" t="s">
        <v>744</v>
      </c>
      <c r="EG87" s="303" t="s">
        <v>744</v>
      </c>
      <c r="EH87" s="303" t="s">
        <v>744</v>
      </c>
      <c r="EI87" s="303" t="s">
        <v>744</v>
      </c>
      <c r="EJ87" s="303" t="s">
        <v>744</v>
      </c>
      <c r="EK87" s="393" t="s">
        <v>744</v>
      </c>
      <c r="EL87" s="303" t="s">
        <v>744</v>
      </c>
      <c r="EM87" s="303" t="s">
        <v>744</v>
      </c>
      <c r="EN87" s="393" t="s">
        <v>744</v>
      </c>
      <c r="EO87" s="303">
        <v>2</v>
      </c>
      <c r="EP87" s="303">
        <v>3360.1538461538462</v>
      </c>
      <c r="EQ87" s="303">
        <v>0</v>
      </c>
      <c r="ER87" s="303">
        <v>104.6153846153846</v>
      </c>
      <c r="ES87" s="303">
        <v>0</v>
      </c>
      <c r="ET87" s="303">
        <v>0</v>
      </c>
      <c r="EU87" s="303">
        <v>111.84615384615384</v>
      </c>
      <c r="EV87" s="303">
        <v>0</v>
      </c>
      <c r="EW87" s="303">
        <v>275</v>
      </c>
      <c r="EX87" s="303">
        <v>0</v>
      </c>
      <c r="EY87" s="303">
        <v>2868.6923076923076</v>
      </c>
      <c r="EZ87" s="303">
        <v>347.15384615384613</v>
      </c>
      <c r="FA87" s="393">
        <v>111.84615384615384</v>
      </c>
      <c r="FB87" s="303">
        <v>1680.0769230769231</v>
      </c>
      <c r="FC87" s="303">
        <v>1434.3461538461538</v>
      </c>
      <c r="FD87" s="303">
        <v>173.57692307692307</v>
      </c>
      <c r="FE87" s="393">
        <v>0.14626161805778126</v>
      </c>
      <c r="FF87" s="303" t="s">
        <v>744</v>
      </c>
      <c r="FG87" s="303" t="s">
        <v>744</v>
      </c>
      <c r="FH87" s="303" t="s">
        <v>744</v>
      </c>
      <c r="FI87" s="303" t="s">
        <v>744</v>
      </c>
      <c r="FJ87" s="303" t="s">
        <v>744</v>
      </c>
      <c r="FK87" s="303" t="s">
        <v>744</v>
      </c>
      <c r="FL87" s="303" t="s">
        <v>744</v>
      </c>
      <c r="FM87" s="303" t="s">
        <v>744</v>
      </c>
      <c r="FN87" s="303" t="s">
        <v>744</v>
      </c>
      <c r="FO87" s="303" t="s">
        <v>744</v>
      </c>
      <c r="FP87" s="303" t="s">
        <v>744</v>
      </c>
      <c r="FQ87" s="303" t="s">
        <v>744</v>
      </c>
      <c r="FR87" s="393" t="s">
        <v>744</v>
      </c>
      <c r="FS87" s="303" t="s">
        <v>744</v>
      </c>
      <c r="FT87" s="303" t="s">
        <v>744</v>
      </c>
      <c r="FU87" s="303" t="s">
        <v>744</v>
      </c>
      <c r="FV87" s="393" t="s">
        <v>744</v>
      </c>
      <c r="FW87" s="303">
        <v>2</v>
      </c>
      <c r="FX87" s="303">
        <v>3360.1538461538462</v>
      </c>
      <c r="FY87" s="303">
        <v>0</v>
      </c>
      <c r="FZ87" s="303">
        <v>104.6153846153846</v>
      </c>
      <c r="GA87" s="303">
        <v>0</v>
      </c>
      <c r="GB87" s="303">
        <v>0</v>
      </c>
      <c r="GC87" s="303">
        <v>111.84615384615384</v>
      </c>
      <c r="GD87" s="303">
        <v>0</v>
      </c>
      <c r="GE87" s="303">
        <v>275</v>
      </c>
      <c r="GF87" s="303">
        <v>0</v>
      </c>
      <c r="GG87" s="303">
        <v>2868.6923076923076</v>
      </c>
      <c r="GH87" s="303">
        <v>347.15384615384613</v>
      </c>
      <c r="GI87" s="393">
        <v>111.84615384615384</v>
      </c>
      <c r="GJ87" s="303">
        <v>1680.0769230769231</v>
      </c>
      <c r="GK87" s="303">
        <v>1434.3461538461538</v>
      </c>
      <c r="GL87" s="303">
        <v>173.57692307692307</v>
      </c>
      <c r="GM87" s="393">
        <v>0.14626161805778126</v>
      </c>
      <c r="GN87" s="303">
        <v>11</v>
      </c>
      <c r="GO87" s="303">
        <v>18480.846153846152</v>
      </c>
      <c r="GP87" s="303">
        <v>0</v>
      </c>
      <c r="GQ87" s="303">
        <v>575.38461538461536</v>
      </c>
      <c r="GR87" s="303">
        <v>0</v>
      </c>
      <c r="GS87" s="303">
        <v>0</v>
      </c>
      <c r="GT87" s="303">
        <v>615.15384615384608</v>
      </c>
      <c r="GU87" s="303">
        <v>0</v>
      </c>
      <c r="GV87" s="303">
        <v>1512.5</v>
      </c>
      <c r="GW87" s="303">
        <v>0</v>
      </c>
      <c r="GX87" s="303">
        <v>15777.807692307688</v>
      </c>
      <c r="GY87" s="303">
        <v>1909.3461538461536</v>
      </c>
      <c r="GZ87" s="393">
        <v>615.15384615384608</v>
      </c>
      <c r="HA87" s="303">
        <v>1680.0769230769231</v>
      </c>
      <c r="HB87" s="303">
        <v>1434.3461538461538</v>
      </c>
      <c r="HC87" s="303">
        <v>173.57692307692307</v>
      </c>
      <c r="HD87" s="393">
        <v>0.14626161805778126</v>
      </c>
      <c r="HE87" s="303" t="s">
        <v>744</v>
      </c>
      <c r="HF87" s="303" t="s">
        <v>744</v>
      </c>
      <c r="HG87" s="303" t="s">
        <v>744</v>
      </c>
      <c r="HH87" s="303" t="s">
        <v>744</v>
      </c>
      <c r="HI87" s="303" t="s">
        <v>744</v>
      </c>
      <c r="HJ87" s="303" t="s">
        <v>744</v>
      </c>
      <c r="HK87" s="303" t="s">
        <v>744</v>
      </c>
      <c r="HL87" s="303" t="s">
        <v>744</v>
      </c>
      <c r="HM87" s="303" t="s">
        <v>744</v>
      </c>
      <c r="HN87" s="303" t="s">
        <v>744</v>
      </c>
      <c r="HO87" s="303" t="s">
        <v>744</v>
      </c>
      <c r="HP87" s="303" t="s">
        <v>744</v>
      </c>
      <c r="HQ87" s="393" t="s">
        <v>744</v>
      </c>
      <c r="HR87" s="303" t="s">
        <v>744</v>
      </c>
      <c r="HS87" s="303" t="s">
        <v>744</v>
      </c>
      <c r="HT87" s="303" t="s">
        <v>744</v>
      </c>
      <c r="HU87" s="393" t="s">
        <v>744</v>
      </c>
      <c r="HV87" s="303">
        <v>11</v>
      </c>
      <c r="HW87" s="303">
        <v>18480.846153846152</v>
      </c>
      <c r="HX87" s="303">
        <v>0</v>
      </c>
      <c r="HY87" s="303">
        <v>575.38461538461536</v>
      </c>
      <c r="HZ87" s="303">
        <v>0</v>
      </c>
      <c r="IA87" s="303">
        <v>0</v>
      </c>
      <c r="IB87" s="303">
        <v>615.15384615384608</v>
      </c>
      <c r="IC87" s="303">
        <v>0</v>
      </c>
      <c r="ID87" s="303">
        <v>1512.5</v>
      </c>
      <c r="IE87" s="303">
        <v>0</v>
      </c>
      <c r="IF87" s="303">
        <v>15777.807692307688</v>
      </c>
      <c r="IG87" s="303">
        <v>1909.3461538461536</v>
      </c>
      <c r="IH87" s="393">
        <v>615.15384615384608</v>
      </c>
      <c r="II87" s="303">
        <v>1680.0769230769229</v>
      </c>
      <c r="IJ87" s="303">
        <v>1434.3461538461534</v>
      </c>
      <c r="IK87" s="303">
        <v>173.57692307692307</v>
      </c>
      <c r="IL87" s="393">
        <v>0.14626161805778137</v>
      </c>
      <c r="IM87" s="303"/>
      <c r="IN87" s="303">
        <v>1680.0769230769231</v>
      </c>
      <c r="IO87" s="303">
        <v>1434.3461538461536</v>
      </c>
      <c r="IP87" s="393">
        <v>0.14626161805778137</v>
      </c>
      <c r="IQ87" s="303" t="s">
        <v>744</v>
      </c>
      <c r="IR87" s="303" t="s">
        <v>744</v>
      </c>
      <c r="IS87" s="393" t="s">
        <v>744</v>
      </c>
      <c r="IT87" s="303">
        <v>1680.0769230769231</v>
      </c>
      <c r="IU87" s="303">
        <v>1434.3461538461536</v>
      </c>
      <c r="IV87" s="393">
        <v>0.14626161805778137</v>
      </c>
      <c r="IW87" s="735"/>
      <c r="IX87" s="303"/>
      <c r="IY87" s="396" t="s">
        <v>561</v>
      </c>
      <c r="IZ87" s="396" t="s">
        <v>480</v>
      </c>
      <c r="JA87" s="396" t="s">
        <v>354</v>
      </c>
      <c r="JB87" s="396">
        <v>15</v>
      </c>
      <c r="JC87" s="396" t="s">
        <v>11</v>
      </c>
      <c r="JD87" s="396" t="s">
        <v>232</v>
      </c>
      <c r="JE87" s="396" t="s">
        <v>9</v>
      </c>
      <c r="JF87" s="396" t="s">
        <v>232</v>
      </c>
      <c r="JG87" s="396" t="s">
        <v>358</v>
      </c>
    </row>
    <row r="88" spans="1:267" customFormat="1">
      <c r="A88">
        <v>466</v>
      </c>
      <c r="B88">
        <v>1</v>
      </c>
      <c r="F88">
        <v>700</v>
      </c>
      <c r="G88">
        <v>23</v>
      </c>
      <c r="H88">
        <v>0</v>
      </c>
      <c r="I88">
        <v>1</v>
      </c>
      <c r="J88">
        <v>0</v>
      </c>
      <c r="K88">
        <v>1</v>
      </c>
      <c r="L88">
        <v>0</v>
      </c>
      <c r="M88" t="s">
        <v>561</v>
      </c>
      <c r="N88">
        <v>25.9</v>
      </c>
      <c r="O88">
        <v>20.2</v>
      </c>
      <c r="P88">
        <v>40</v>
      </c>
      <c r="Q88">
        <v>40</v>
      </c>
      <c r="R88">
        <v>0</v>
      </c>
      <c r="S88">
        <v>0</v>
      </c>
      <c r="T88" t="s">
        <v>745</v>
      </c>
      <c r="U88">
        <v>0</v>
      </c>
      <c r="V88">
        <v>0</v>
      </c>
      <c r="W88">
        <v>5</v>
      </c>
      <c r="X88">
        <v>1</v>
      </c>
      <c r="Y88">
        <v>16.5</v>
      </c>
      <c r="Z88">
        <v>0</v>
      </c>
      <c r="AA88">
        <v>0</v>
      </c>
      <c r="AB88">
        <v>0</v>
      </c>
      <c r="AC88">
        <v>0</v>
      </c>
      <c r="AD88">
        <v>0</v>
      </c>
      <c r="AE88">
        <v>168</v>
      </c>
      <c r="AF88">
        <v>0</v>
      </c>
      <c r="AG88">
        <v>0</v>
      </c>
      <c r="AH88">
        <v>0</v>
      </c>
      <c r="AI88">
        <v>488</v>
      </c>
      <c r="AJ88">
        <v>0</v>
      </c>
      <c r="AK88">
        <v>728</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63</v>
      </c>
      <c r="CD88">
        <v>0</v>
      </c>
      <c r="CE88">
        <v>488</v>
      </c>
      <c r="CF88">
        <v>0</v>
      </c>
      <c r="CG88" s="439"/>
      <c r="CH88" s="303">
        <v>25.9</v>
      </c>
      <c r="CI88" s="393">
        <v>20.2</v>
      </c>
      <c r="CJ88" s="303">
        <v>40</v>
      </c>
      <c r="CK88" s="393">
        <v>40</v>
      </c>
      <c r="CL88" s="303">
        <v>0</v>
      </c>
      <c r="CM88" s="393">
        <v>0</v>
      </c>
      <c r="CN88" s="303"/>
      <c r="CO88" s="303"/>
      <c r="CP88" s="393" t="s">
        <v>744</v>
      </c>
      <c r="CQ88" s="303" t="s">
        <v>744</v>
      </c>
      <c r="CR88" s="393" t="s">
        <v>389</v>
      </c>
      <c r="CS88" s="393" t="s">
        <v>744</v>
      </c>
      <c r="CT88" s="303" t="s">
        <v>744</v>
      </c>
      <c r="CU88" s="393" t="s">
        <v>389</v>
      </c>
      <c r="CV88" s="303" t="s">
        <v>744</v>
      </c>
      <c r="CW88" s="303" t="s">
        <v>744</v>
      </c>
      <c r="CX88" s="303" t="s">
        <v>744</v>
      </c>
      <c r="CY88" s="303" t="s">
        <v>744</v>
      </c>
      <c r="CZ88" s="303" t="s">
        <v>744</v>
      </c>
      <c r="DA88" s="303" t="s">
        <v>744</v>
      </c>
      <c r="DB88" s="303" t="s">
        <v>744</v>
      </c>
      <c r="DC88" s="303" t="s">
        <v>744</v>
      </c>
      <c r="DD88" s="303" t="s">
        <v>744</v>
      </c>
      <c r="DE88" s="303" t="s">
        <v>744</v>
      </c>
      <c r="DF88" s="303" t="s">
        <v>744</v>
      </c>
      <c r="DG88" s="393" t="s">
        <v>744</v>
      </c>
      <c r="DH88" s="303" t="s">
        <v>744</v>
      </c>
      <c r="DI88" s="303" t="s">
        <v>744</v>
      </c>
      <c r="DJ88" s="393" t="s">
        <v>744</v>
      </c>
      <c r="DK88" s="303" t="s">
        <v>744</v>
      </c>
      <c r="DL88" s="303" t="s">
        <v>744</v>
      </c>
      <c r="DM88" s="303" t="s">
        <v>744</v>
      </c>
      <c r="DN88" s="303" t="s">
        <v>744</v>
      </c>
      <c r="DO88" s="303" t="s">
        <v>744</v>
      </c>
      <c r="DP88" s="303" t="s">
        <v>744</v>
      </c>
      <c r="DQ88" s="303" t="s">
        <v>744</v>
      </c>
      <c r="DR88" s="303" t="s">
        <v>744</v>
      </c>
      <c r="DS88" s="303" t="s">
        <v>744</v>
      </c>
      <c r="DT88" s="303" t="s">
        <v>744</v>
      </c>
      <c r="DU88" s="303" t="s">
        <v>744</v>
      </c>
      <c r="DV88" s="393" t="s">
        <v>744</v>
      </c>
      <c r="DW88" s="303" t="s">
        <v>744</v>
      </c>
      <c r="DX88" s="303" t="s">
        <v>744</v>
      </c>
      <c r="DY88" s="393" t="s">
        <v>744</v>
      </c>
      <c r="DZ88" s="303" t="s">
        <v>744</v>
      </c>
      <c r="EA88" s="303" t="s">
        <v>744</v>
      </c>
      <c r="EB88" s="303" t="s">
        <v>744</v>
      </c>
      <c r="EC88" s="303" t="s">
        <v>744</v>
      </c>
      <c r="ED88" s="303" t="s">
        <v>744</v>
      </c>
      <c r="EE88" s="303" t="s">
        <v>744</v>
      </c>
      <c r="EF88" s="303" t="s">
        <v>744</v>
      </c>
      <c r="EG88" s="303" t="s">
        <v>744</v>
      </c>
      <c r="EH88" s="303" t="s">
        <v>744</v>
      </c>
      <c r="EI88" s="303" t="s">
        <v>744</v>
      </c>
      <c r="EJ88" s="303" t="s">
        <v>744</v>
      </c>
      <c r="EK88" s="393" t="s">
        <v>744</v>
      </c>
      <c r="EL88" s="303" t="s">
        <v>744</v>
      </c>
      <c r="EM88" s="303" t="s">
        <v>744</v>
      </c>
      <c r="EN88" s="393" t="s">
        <v>744</v>
      </c>
      <c r="EO88" s="303">
        <v>5</v>
      </c>
      <c r="EP88" s="303">
        <v>8964</v>
      </c>
      <c r="EQ88" s="303">
        <v>0</v>
      </c>
      <c r="ER88" s="303">
        <v>488</v>
      </c>
      <c r="ES88" s="303">
        <v>0</v>
      </c>
      <c r="ET88" s="303">
        <v>0</v>
      </c>
      <c r="EU88" s="303">
        <v>0</v>
      </c>
      <c r="EV88" s="303">
        <v>0</v>
      </c>
      <c r="EW88" s="303">
        <v>0</v>
      </c>
      <c r="EX88" s="303">
        <v>0</v>
      </c>
      <c r="EY88" s="303">
        <v>8476</v>
      </c>
      <c r="EZ88" s="303">
        <v>63</v>
      </c>
      <c r="FA88" s="393">
        <v>0</v>
      </c>
      <c r="FB88" s="303">
        <v>1792.8</v>
      </c>
      <c r="FC88" s="303">
        <v>1695.2</v>
      </c>
      <c r="FD88" s="303">
        <v>12.6</v>
      </c>
      <c r="FE88" s="393">
        <v>5.4439982150825461E-2</v>
      </c>
      <c r="FF88" s="303">
        <v>1</v>
      </c>
      <c r="FG88" s="303">
        <v>1792.8</v>
      </c>
      <c r="FH88" s="303">
        <v>0</v>
      </c>
      <c r="FI88" s="303">
        <v>0</v>
      </c>
      <c r="FJ88" s="303">
        <v>0</v>
      </c>
      <c r="FK88" s="303">
        <v>0</v>
      </c>
      <c r="FL88" s="303">
        <v>0</v>
      </c>
      <c r="FM88" s="303">
        <v>0</v>
      </c>
      <c r="FN88" s="303">
        <v>0</v>
      </c>
      <c r="FO88" s="303">
        <v>0</v>
      </c>
      <c r="FP88" s="303">
        <v>1792.8</v>
      </c>
      <c r="FQ88" s="303">
        <v>0</v>
      </c>
      <c r="FR88" s="393">
        <v>0</v>
      </c>
      <c r="FS88" s="303">
        <v>1792.8</v>
      </c>
      <c r="FT88" s="303">
        <v>1792.8</v>
      </c>
      <c r="FU88" s="303">
        <v>0</v>
      </c>
      <c r="FV88" s="393">
        <v>0</v>
      </c>
      <c r="FW88" s="303">
        <v>6</v>
      </c>
      <c r="FX88" s="303">
        <v>10756.8</v>
      </c>
      <c r="FY88" s="303">
        <v>0</v>
      </c>
      <c r="FZ88" s="303">
        <v>488</v>
      </c>
      <c r="GA88" s="303">
        <v>0</v>
      </c>
      <c r="GB88" s="303">
        <v>0</v>
      </c>
      <c r="GC88" s="303">
        <v>0</v>
      </c>
      <c r="GD88" s="303">
        <v>0</v>
      </c>
      <c r="GE88" s="303">
        <v>0</v>
      </c>
      <c r="GF88" s="303">
        <v>0</v>
      </c>
      <c r="GG88" s="303">
        <v>10268.799999999999</v>
      </c>
      <c r="GH88" s="303">
        <v>63</v>
      </c>
      <c r="GI88" s="393">
        <v>0</v>
      </c>
      <c r="GJ88" s="303">
        <v>1792.8</v>
      </c>
      <c r="GK88" s="303">
        <v>1711.4666666666665</v>
      </c>
      <c r="GL88" s="303">
        <v>10.5</v>
      </c>
      <c r="GM88" s="393">
        <v>4.5366651792354662E-2</v>
      </c>
      <c r="GN88" s="303">
        <v>16.5</v>
      </c>
      <c r="GO88" s="303">
        <v>30333.600000000002</v>
      </c>
      <c r="GP88" s="303">
        <v>168</v>
      </c>
      <c r="GQ88" s="303">
        <v>728</v>
      </c>
      <c r="GR88" s="303">
        <v>0</v>
      </c>
      <c r="GS88" s="303">
        <v>0</v>
      </c>
      <c r="GT88" s="303">
        <v>0</v>
      </c>
      <c r="GU88" s="303">
        <v>0</v>
      </c>
      <c r="GV88" s="303">
        <v>0</v>
      </c>
      <c r="GW88" s="303">
        <v>0</v>
      </c>
      <c r="GX88" s="303">
        <v>29437.600000000002</v>
      </c>
      <c r="GY88" s="303">
        <v>488</v>
      </c>
      <c r="GZ88" s="393">
        <v>0</v>
      </c>
      <c r="HA88" s="303">
        <v>1838.4</v>
      </c>
      <c r="HB88" s="303">
        <v>1784.0969696969698</v>
      </c>
      <c r="HC88" s="303">
        <v>29.575757575757574</v>
      </c>
      <c r="HD88" s="393">
        <v>2.9538201861961655E-2</v>
      </c>
      <c r="HE88" s="303" t="s">
        <v>744</v>
      </c>
      <c r="HF88" s="303" t="s">
        <v>744</v>
      </c>
      <c r="HG88" s="303" t="s">
        <v>744</v>
      </c>
      <c r="HH88" s="303" t="s">
        <v>744</v>
      </c>
      <c r="HI88" s="303" t="s">
        <v>744</v>
      </c>
      <c r="HJ88" s="303" t="s">
        <v>744</v>
      </c>
      <c r="HK88" s="303" t="s">
        <v>744</v>
      </c>
      <c r="HL88" s="303" t="s">
        <v>744</v>
      </c>
      <c r="HM88" s="303" t="s">
        <v>744</v>
      </c>
      <c r="HN88" s="303" t="s">
        <v>744</v>
      </c>
      <c r="HO88" s="303" t="s">
        <v>744</v>
      </c>
      <c r="HP88" s="303" t="s">
        <v>744</v>
      </c>
      <c r="HQ88" s="393" t="s">
        <v>744</v>
      </c>
      <c r="HR88" s="303" t="s">
        <v>744</v>
      </c>
      <c r="HS88" s="303" t="s">
        <v>744</v>
      </c>
      <c r="HT88" s="303" t="s">
        <v>744</v>
      </c>
      <c r="HU88" s="393" t="s">
        <v>744</v>
      </c>
      <c r="HV88" s="303">
        <v>16.5</v>
      </c>
      <c r="HW88" s="303">
        <v>30333.600000000002</v>
      </c>
      <c r="HX88" s="303">
        <v>168</v>
      </c>
      <c r="HY88" s="303">
        <v>728</v>
      </c>
      <c r="HZ88" s="303">
        <v>0</v>
      </c>
      <c r="IA88" s="303">
        <v>0</v>
      </c>
      <c r="IB88" s="303">
        <v>0</v>
      </c>
      <c r="IC88" s="303">
        <v>0</v>
      </c>
      <c r="ID88" s="303">
        <v>0</v>
      </c>
      <c r="IE88" s="303">
        <v>0</v>
      </c>
      <c r="IF88" s="303">
        <v>29437.600000000002</v>
      </c>
      <c r="IG88" s="303">
        <v>488</v>
      </c>
      <c r="IH88" s="393">
        <v>0</v>
      </c>
      <c r="II88" s="303">
        <v>1838.4</v>
      </c>
      <c r="IJ88" s="303">
        <v>1784.0969696969698</v>
      </c>
      <c r="IK88" s="303">
        <v>29.575757575757574</v>
      </c>
      <c r="IL88" s="393">
        <v>2.9538201861961655E-2</v>
      </c>
      <c r="IM88" s="303"/>
      <c r="IN88" s="303">
        <v>1827.7953488372095</v>
      </c>
      <c r="IO88" s="303">
        <v>1763.4232558139538</v>
      </c>
      <c r="IP88" s="393">
        <v>3.521843573144412E-2</v>
      </c>
      <c r="IQ88" s="303">
        <v>1792.8</v>
      </c>
      <c r="IR88" s="303">
        <v>1792.8</v>
      </c>
      <c r="IS88" s="393">
        <v>0</v>
      </c>
      <c r="IT88" s="303">
        <v>1826.2400000000005</v>
      </c>
      <c r="IU88" s="303">
        <v>1764.7288888888893</v>
      </c>
      <c r="IV88" s="393">
        <v>3.36818332262524E-2</v>
      </c>
      <c r="IW88" s="735"/>
      <c r="IX88" s="303"/>
      <c r="IY88" s="396" t="s">
        <v>561</v>
      </c>
      <c r="IZ88" s="396" t="s">
        <v>480</v>
      </c>
      <c r="JA88" s="396" t="s">
        <v>354</v>
      </c>
      <c r="JB88" s="396">
        <v>24</v>
      </c>
      <c r="JC88" s="396" t="s">
        <v>12</v>
      </c>
      <c r="JD88" s="396" t="s">
        <v>232</v>
      </c>
      <c r="JE88" s="396" t="s">
        <v>9</v>
      </c>
      <c r="JF88" s="396" t="s">
        <v>232</v>
      </c>
      <c r="JG88" s="396" t="s">
        <v>346</v>
      </c>
    </row>
    <row r="89" spans="1:267" customFormat="1">
      <c r="A89">
        <v>471</v>
      </c>
      <c r="B89">
        <v>1</v>
      </c>
      <c r="F89">
        <v>700</v>
      </c>
      <c r="G89">
        <v>43</v>
      </c>
      <c r="H89">
        <v>1</v>
      </c>
      <c r="I89">
        <v>0</v>
      </c>
      <c r="J89">
        <v>1</v>
      </c>
      <c r="K89">
        <v>0</v>
      </c>
      <c r="L89" t="s">
        <v>561</v>
      </c>
      <c r="M89">
        <v>0</v>
      </c>
      <c r="N89">
        <v>0</v>
      </c>
      <c r="O89">
        <v>45.454549999999998</v>
      </c>
      <c r="P89">
        <v>0</v>
      </c>
      <c r="Q89">
        <v>40</v>
      </c>
      <c r="R89">
        <v>0</v>
      </c>
      <c r="S89">
        <v>0</v>
      </c>
      <c r="T89" t="s">
        <v>745</v>
      </c>
      <c r="U89">
        <v>0</v>
      </c>
      <c r="V89">
        <v>0</v>
      </c>
      <c r="W89">
        <v>0</v>
      </c>
      <c r="X89">
        <v>0</v>
      </c>
      <c r="Y89">
        <v>5.5</v>
      </c>
      <c r="Z89">
        <v>0</v>
      </c>
      <c r="AA89">
        <v>0</v>
      </c>
      <c r="AB89">
        <v>0</v>
      </c>
      <c r="AC89">
        <v>0</v>
      </c>
      <c r="AD89">
        <v>0</v>
      </c>
      <c r="AE89">
        <v>0</v>
      </c>
      <c r="AF89">
        <v>0</v>
      </c>
      <c r="AG89">
        <v>0</v>
      </c>
      <c r="AH89">
        <v>0</v>
      </c>
      <c r="AI89">
        <v>0</v>
      </c>
      <c r="AJ89">
        <v>0</v>
      </c>
      <c r="AK89">
        <v>224</v>
      </c>
      <c r="AL89">
        <v>0</v>
      </c>
      <c r="AM89">
        <v>0</v>
      </c>
      <c r="AN89">
        <v>0</v>
      </c>
      <c r="AO89">
        <v>0</v>
      </c>
      <c r="AP89">
        <v>0</v>
      </c>
      <c r="AQ89">
        <v>0</v>
      </c>
      <c r="AR89">
        <v>0</v>
      </c>
      <c r="AS89">
        <v>0</v>
      </c>
      <c r="AT89">
        <v>0</v>
      </c>
      <c r="AU89">
        <v>0</v>
      </c>
      <c r="AV89">
        <v>0</v>
      </c>
      <c r="AW89">
        <v>8</v>
      </c>
      <c r="AX89">
        <v>0</v>
      </c>
      <c r="AY89">
        <v>0</v>
      </c>
      <c r="AZ89">
        <v>0</v>
      </c>
      <c r="BA89">
        <v>0</v>
      </c>
      <c r="BB89">
        <v>0</v>
      </c>
      <c r="BC89">
        <v>8</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112</v>
      </c>
      <c r="CB89">
        <v>0</v>
      </c>
      <c r="CC89">
        <v>0</v>
      </c>
      <c r="CD89">
        <v>0</v>
      </c>
      <c r="CE89">
        <v>1640</v>
      </c>
      <c r="CF89">
        <v>0</v>
      </c>
      <c r="CG89" s="439"/>
      <c r="CH89" s="303" t="s">
        <v>744</v>
      </c>
      <c r="CI89" s="393">
        <v>45.454549999999998</v>
      </c>
      <c r="CJ89" s="303" t="s">
        <v>744</v>
      </c>
      <c r="CK89" s="393">
        <v>40</v>
      </c>
      <c r="CL89" s="303" t="s">
        <v>744</v>
      </c>
      <c r="CM89" s="393">
        <v>0</v>
      </c>
      <c r="CN89" s="303"/>
      <c r="CO89" s="303"/>
      <c r="CP89" s="393" t="s">
        <v>744</v>
      </c>
      <c r="CQ89" s="303" t="s">
        <v>389</v>
      </c>
      <c r="CR89" s="393" t="s">
        <v>389</v>
      </c>
      <c r="CS89" s="393" t="s">
        <v>744</v>
      </c>
      <c r="CT89" s="303" t="s">
        <v>389</v>
      </c>
      <c r="CU89" s="393" t="s">
        <v>389</v>
      </c>
      <c r="CV89" s="303" t="s">
        <v>744</v>
      </c>
      <c r="CW89" s="303" t="s">
        <v>744</v>
      </c>
      <c r="CX89" s="303" t="s">
        <v>744</v>
      </c>
      <c r="CY89" s="303" t="s">
        <v>744</v>
      </c>
      <c r="CZ89" s="303" t="s">
        <v>744</v>
      </c>
      <c r="DA89" s="303" t="s">
        <v>744</v>
      </c>
      <c r="DB89" s="303" t="s">
        <v>744</v>
      </c>
      <c r="DC89" s="303" t="s">
        <v>744</v>
      </c>
      <c r="DD89" s="303" t="s">
        <v>744</v>
      </c>
      <c r="DE89" s="303" t="s">
        <v>744</v>
      </c>
      <c r="DF89" s="303" t="s">
        <v>744</v>
      </c>
      <c r="DG89" s="393" t="s">
        <v>744</v>
      </c>
      <c r="DH89" s="303" t="s">
        <v>744</v>
      </c>
      <c r="DI89" s="303" t="s">
        <v>744</v>
      </c>
      <c r="DJ89" s="393" t="s">
        <v>744</v>
      </c>
      <c r="DK89" s="303" t="s">
        <v>744</v>
      </c>
      <c r="DL89" s="303" t="s">
        <v>744</v>
      </c>
      <c r="DM89" s="303" t="s">
        <v>744</v>
      </c>
      <c r="DN89" s="303" t="s">
        <v>744</v>
      </c>
      <c r="DO89" s="303" t="s">
        <v>744</v>
      </c>
      <c r="DP89" s="303" t="s">
        <v>744</v>
      </c>
      <c r="DQ89" s="303" t="s">
        <v>744</v>
      </c>
      <c r="DR89" s="303" t="s">
        <v>744</v>
      </c>
      <c r="DS89" s="303" t="s">
        <v>744</v>
      </c>
      <c r="DT89" s="303" t="s">
        <v>744</v>
      </c>
      <c r="DU89" s="303" t="s">
        <v>744</v>
      </c>
      <c r="DV89" s="393" t="s">
        <v>744</v>
      </c>
      <c r="DW89" s="303" t="s">
        <v>744</v>
      </c>
      <c r="DX89" s="303" t="s">
        <v>744</v>
      </c>
      <c r="DY89" s="393" t="s">
        <v>744</v>
      </c>
      <c r="DZ89" s="303" t="s">
        <v>744</v>
      </c>
      <c r="EA89" s="303" t="s">
        <v>744</v>
      </c>
      <c r="EB89" s="303" t="s">
        <v>744</v>
      </c>
      <c r="EC89" s="303" t="s">
        <v>744</v>
      </c>
      <c r="ED89" s="303" t="s">
        <v>744</v>
      </c>
      <c r="EE89" s="303" t="s">
        <v>744</v>
      </c>
      <c r="EF89" s="303" t="s">
        <v>744</v>
      </c>
      <c r="EG89" s="303" t="s">
        <v>744</v>
      </c>
      <c r="EH89" s="303" t="s">
        <v>744</v>
      </c>
      <c r="EI89" s="303" t="s">
        <v>744</v>
      </c>
      <c r="EJ89" s="303" t="s">
        <v>744</v>
      </c>
      <c r="EK89" s="393" t="s">
        <v>744</v>
      </c>
      <c r="EL89" s="303" t="s">
        <v>744</v>
      </c>
      <c r="EM89" s="303" t="s">
        <v>744</v>
      </c>
      <c r="EN89" s="393" t="s">
        <v>744</v>
      </c>
      <c r="EO89" s="303" t="s">
        <v>744</v>
      </c>
      <c r="EP89" s="303" t="s">
        <v>744</v>
      </c>
      <c r="EQ89" s="303" t="s">
        <v>744</v>
      </c>
      <c r="ER89" s="303" t="s">
        <v>744</v>
      </c>
      <c r="ES89" s="303" t="s">
        <v>744</v>
      </c>
      <c r="ET89" s="303" t="s">
        <v>744</v>
      </c>
      <c r="EU89" s="303" t="s">
        <v>744</v>
      </c>
      <c r="EV89" s="303" t="s">
        <v>744</v>
      </c>
      <c r="EW89" s="303" t="s">
        <v>744</v>
      </c>
      <c r="EX89" s="303" t="s">
        <v>744</v>
      </c>
      <c r="EY89" s="303" t="s">
        <v>744</v>
      </c>
      <c r="EZ89" s="303" t="s">
        <v>744</v>
      </c>
      <c r="FA89" s="393" t="s">
        <v>744</v>
      </c>
      <c r="FB89" s="303" t="s">
        <v>744</v>
      </c>
      <c r="FC89" s="303" t="s">
        <v>744</v>
      </c>
      <c r="FD89" s="303" t="s">
        <v>744</v>
      </c>
      <c r="FE89" s="393" t="s">
        <v>744</v>
      </c>
      <c r="FF89" s="303" t="s">
        <v>744</v>
      </c>
      <c r="FG89" s="303" t="s">
        <v>744</v>
      </c>
      <c r="FH89" s="303" t="s">
        <v>744</v>
      </c>
      <c r="FI89" s="303" t="s">
        <v>744</v>
      </c>
      <c r="FJ89" s="303" t="s">
        <v>744</v>
      </c>
      <c r="FK89" s="303" t="s">
        <v>744</v>
      </c>
      <c r="FL89" s="303" t="s">
        <v>744</v>
      </c>
      <c r="FM89" s="303" t="s">
        <v>744</v>
      </c>
      <c r="FN89" s="303" t="s">
        <v>744</v>
      </c>
      <c r="FO89" s="303" t="s">
        <v>744</v>
      </c>
      <c r="FP89" s="303" t="s">
        <v>744</v>
      </c>
      <c r="FQ89" s="303" t="s">
        <v>744</v>
      </c>
      <c r="FR89" s="393" t="s">
        <v>744</v>
      </c>
      <c r="FS89" s="303" t="s">
        <v>744</v>
      </c>
      <c r="FT89" s="303" t="s">
        <v>744</v>
      </c>
      <c r="FU89" s="303" t="s">
        <v>744</v>
      </c>
      <c r="FV89" s="393" t="s">
        <v>744</v>
      </c>
      <c r="FW89" s="303" t="s">
        <v>744</v>
      </c>
      <c r="FX89" s="303" t="s">
        <v>744</v>
      </c>
      <c r="FY89" s="303" t="s">
        <v>744</v>
      </c>
      <c r="FZ89" s="303" t="s">
        <v>744</v>
      </c>
      <c r="GA89" s="303" t="s">
        <v>744</v>
      </c>
      <c r="GB89" s="303" t="s">
        <v>744</v>
      </c>
      <c r="GC89" s="303" t="s">
        <v>744</v>
      </c>
      <c r="GD89" s="303" t="s">
        <v>744</v>
      </c>
      <c r="GE89" s="303" t="s">
        <v>744</v>
      </c>
      <c r="GF89" s="303" t="s">
        <v>744</v>
      </c>
      <c r="GG89" s="303" t="s">
        <v>744</v>
      </c>
      <c r="GH89" s="303" t="s">
        <v>744</v>
      </c>
      <c r="GI89" s="393" t="s">
        <v>744</v>
      </c>
      <c r="GJ89" s="303" t="s">
        <v>744</v>
      </c>
      <c r="GK89" s="303" t="s">
        <v>744</v>
      </c>
      <c r="GL89" s="303" t="s">
        <v>744</v>
      </c>
      <c r="GM89" s="393" t="s">
        <v>744</v>
      </c>
      <c r="GN89" s="303">
        <v>5.5</v>
      </c>
      <c r="GO89" s="303">
        <v>8887.9998000000014</v>
      </c>
      <c r="GP89" s="303">
        <v>0</v>
      </c>
      <c r="GQ89" s="303">
        <v>224</v>
      </c>
      <c r="GR89" s="303">
        <v>0</v>
      </c>
      <c r="GS89" s="303">
        <v>8</v>
      </c>
      <c r="GT89" s="303">
        <v>8</v>
      </c>
      <c r="GU89" s="303">
        <v>0</v>
      </c>
      <c r="GV89" s="303">
        <v>0</v>
      </c>
      <c r="GW89" s="303">
        <v>0</v>
      </c>
      <c r="GX89" s="303">
        <v>8647.9998000000014</v>
      </c>
      <c r="GY89" s="303">
        <v>1640</v>
      </c>
      <c r="GZ89" s="393">
        <v>112</v>
      </c>
      <c r="HA89" s="303">
        <v>1615.9999636363639</v>
      </c>
      <c r="HB89" s="303">
        <v>1572.3636000000001</v>
      </c>
      <c r="HC89" s="303">
        <v>298.18181818181819</v>
      </c>
      <c r="HD89" s="393">
        <v>2.7002700877648556E-2</v>
      </c>
      <c r="HE89" s="303" t="s">
        <v>744</v>
      </c>
      <c r="HF89" s="303" t="s">
        <v>744</v>
      </c>
      <c r="HG89" s="303" t="s">
        <v>744</v>
      </c>
      <c r="HH89" s="303" t="s">
        <v>744</v>
      </c>
      <c r="HI89" s="303" t="s">
        <v>744</v>
      </c>
      <c r="HJ89" s="303" t="s">
        <v>744</v>
      </c>
      <c r="HK89" s="303" t="s">
        <v>744</v>
      </c>
      <c r="HL89" s="303" t="s">
        <v>744</v>
      </c>
      <c r="HM89" s="303" t="s">
        <v>744</v>
      </c>
      <c r="HN89" s="303" t="s">
        <v>744</v>
      </c>
      <c r="HO89" s="303" t="s">
        <v>744</v>
      </c>
      <c r="HP89" s="303" t="s">
        <v>744</v>
      </c>
      <c r="HQ89" s="393" t="s">
        <v>744</v>
      </c>
      <c r="HR89" s="303" t="s">
        <v>744</v>
      </c>
      <c r="HS89" s="303" t="s">
        <v>744</v>
      </c>
      <c r="HT89" s="303" t="s">
        <v>744</v>
      </c>
      <c r="HU89" s="393" t="s">
        <v>744</v>
      </c>
      <c r="HV89" s="303">
        <v>5.5</v>
      </c>
      <c r="HW89" s="303">
        <v>8887.9998000000014</v>
      </c>
      <c r="HX89" s="303">
        <v>0</v>
      </c>
      <c r="HY89" s="303">
        <v>224</v>
      </c>
      <c r="HZ89" s="303">
        <v>0</v>
      </c>
      <c r="IA89" s="303">
        <v>8</v>
      </c>
      <c r="IB89" s="303">
        <v>8</v>
      </c>
      <c r="IC89" s="303">
        <v>0</v>
      </c>
      <c r="ID89" s="303">
        <v>0</v>
      </c>
      <c r="IE89" s="303">
        <v>0</v>
      </c>
      <c r="IF89" s="303">
        <v>8647.9998000000014</v>
      </c>
      <c r="IG89" s="303">
        <v>1640</v>
      </c>
      <c r="IH89" s="393">
        <v>112</v>
      </c>
      <c r="II89" s="303">
        <v>1615.9999636363639</v>
      </c>
      <c r="IJ89" s="303">
        <v>1572.3636000000004</v>
      </c>
      <c r="IK89" s="303">
        <v>298.18181818181819</v>
      </c>
      <c r="IL89" s="393">
        <v>2.7002700877648445E-2</v>
      </c>
      <c r="IM89" s="303"/>
      <c r="IN89" s="303">
        <v>1615.9999636363639</v>
      </c>
      <c r="IO89" s="303">
        <v>1572.3636000000004</v>
      </c>
      <c r="IP89" s="393">
        <v>2.7002700877648445E-2</v>
      </c>
      <c r="IQ89" s="303" t="s">
        <v>744</v>
      </c>
      <c r="IR89" s="303" t="s">
        <v>744</v>
      </c>
      <c r="IS89" s="393" t="s">
        <v>744</v>
      </c>
      <c r="IT89" s="303">
        <v>1615.9999636363639</v>
      </c>
      <c r="IU89" s="303">
        <v>1572.3636000000004</v>
      </c>
      <c r="IV89" s="393">
        <v>2.7002700877648445E-2</v>
      </c>
      <c r="IW89" s="735"/>
      <c r="IX89" s="303"/>
      <c r="IY89" s="396" t="s">
        <v>561</v>
      </c>
      <c r="IZ89" s="396" t="s">
        <v>480</v>
      </c>
      <c r="JA89" s="396" t="s">
        <v>354</v>
      </c>
      <c r="JB89" s="396">
        <v>14</v>
      </c>
      <c r="JC89" s="396" t="s">
        <v>11</v>
      </c>
      <c r="JD89" s="396" t="s">
        <v>232</v>
      </c>
      <c r="JE89" s="396" t="s">
        <v>9</v>
      </c>
      <c r="JF89" s="396" t="s">
        <v>232</v>
      </c>
      <c r="JG89" s="396" t="s">
        <v>358</v>
      </c>
    </row>
    <row r="90" spans="1:267" customFormat="1">
      <c r="A90">
        <v>472</v>
      </c>
      <c r="B90">
        <v>1</v>
      </c>
      <c r="F90">
        <v>700</v>
      </c>
      <c r="G90">
        <v>23</v>
      </c>
      <c r="H90">
        <v>0</v>
      </c>
      <c r="I90">
        <v>1</v>
      </c>
      <c r="J90">
        <v>0</v>
      </c>
      <c r="K90">
        <v>1</v>
      </c>
      <c r="L90">
        <v>0</v>
      </c>
      <c r="M90" t="s">
        <v>561</v>
      </c>
      <c r="N90">
        <v>0</v>
      </c>
      <c r="O90">
        <v>43.3</v>
      </c>
      <c r="P90">
        <v>0</v>
      </c>
      <c r="Q90">
        <v>40</v>
      </c>
      <c r="R90">
        <v>0</v>
      </c>
      <c r="S90">
        <v>0</v>
      </c>
      <c r="T90" t="s">
        <v>745</v>
      </c>
      <c r="U90">
        <v>0</v>
      </c>
      <c r="V90">
        <v>0</v>
      </c>
      <c r="W90">
        <v>0</v>
      </c>
      <c r="X90">
        <v>0</v>
      </c>
      <c r="Y90">
        <v>2</v>
      </c>
      <c r="Z90">
        <v>0</v>
      </c>
      <c r="AA90">
        <v>0</v>
      </c>
      <c r="AB90">
        <v>0</v>
      </c>
      <c r="AC90">
        <v>0</v>
      </c>
      <c r="AD90">
        <v>0</v>
      </c>
      <c r="AE90">
        <v>0</v>
      </c>
      <c r="AF90">
        <v>0</v>
      </c>
      <c r="AG90">
        <v>0</v>
      </c>
      <c r="AH90">
        <v>0</v>
      </c>
      <c r="AI90">
        <v>0</v>
      </c>
      <c r="AJ90">
        <v>0</v>
      </c>
      <c r="AK90">
        <v>32</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s="439"/>
      <c r="CH90" s="303" t="s">
        <v>744</v>
      </c>
      <c r="CI90" s="393">
        <v>43.3</v>
      </c>
      <c r="CJ90" s="303" t="s">
        <v>744</v>
      </c>
      <c r="CK90" s="393">
        <v>40</v>
      </c>
      <c r="CL90" s="303" t="s">
        <v>744</v>
      </c>
      <c r="CM90" s="393">
        <v>0</v>
      </c>
      <c r="CN90" s="303"/>
      <c r="CO90" s="303"/>
      <c r="CP90" s="393" t="s">
        <v>744</v>
      </c>
      <c r="CQ90" s="303" t="s">
        <v>744</v>
      </c>
      <c r="CR90" s="393" t="s">
        <v>744</v>
      </c>
      <c r="CS90" s="393" t="s">
        <v>744</v>
      </c>
      <c r="CT90" s="303" t="s">
        <v>744</v>
      </c>
      <c r="CU90" s="393" t="s">
        <v>744</v>
      </c>
      <c r="CV90" s="303" t="s">
        <v>744</v>
      </c>
      <c r="CW90" s="303" t="s">
        <v>744</v>
      </c>
      <c r="CX90" s="303" t="s">
        <v>744</v>
      </c>
      <c r="CY90" s="303" t="s">
        <v>744</v>
      </c>
      <c r="CZ90" s="303" t="s">
        <v>744</v>
      </c>
      <c r="DA90" s="303" t="s">
        <v>744</v>
      </c>
      <c r="DB90" s="303" t="s">
        <v>744</v>
      </c>
      <c r="DC90" s="303" t="s">
        <v>744</v>
      </c>
      <c r="DD90" s="303" t="s">
        <v>744</v>
      </c>
      <c r="DE90" s="303" t="s">
        <v>744</v>
      </c>
      <c r="DF90" s="303" t="s">
        <v>744</v>
      </c>
      <c r="DG90" s="393" t="s">
        <v>744</v>
      </c>
      <c r="DH90" s="303" t="s">
        <v>744</v>
      </c>
      <c r="DI90" s="303" t="s">
        <v>744</v>
      </c>
      <c r="DJ90" s="393" t="s">
        <v>744</v>
      </c>
      <c r="DK90" s="303" t="s">
        <v>744</v>
      </c>
      <c r="DL90" s="303" t="s">
        <v>744</v>
      </c>
      <c r="DM90" s="303" t="s">
        <v>744</v>
      </c>
      <c r="DN90" s="303" t="s">
        <v>744</v>
      </c>
      <c r="DO90" s="303" t="s">
        <v>744</v>
      </c>
      <c r="DP90" s="303" t="s">
        <v>744</v>
      </c>
      <c r="DQ90" s="303" t="s">
        <v>744</v>
      </c>
      <c r="DR90" s="303" t="s">
        <v>744</v>
      </c>
      <c r="DS90" s="303" t="s">
        <v>744</v>
      </c>
      <c r="DT90" s="303" t="s">
        <v>744</v>
      </c>
      <c r="DU90" s="303" t="s">
        <v>744</v>
      </c>
      <c r="DV90" s="393" t="s">
        <v>744</v>
      </c>
      <c r="DW90" s="303" t="s">
        <v>744</v>
      </c>
      <c r="DX90" s="303" t="s">
        <v>744</v>
      </c>
      <c r="DY90" s="393" t="s">
        <v>744</v>
      </c>
      <c r="DZ90" s="303" t="s">
        <v>744</v>
      </c>
      <c r="EA90" s="303" t="s">
        <v>744</v>
      </c>
      <c r="EB90" s="303" t="s">
        <v>744</v>
      </c>
      <c r="EC90" s="303" t="s">
        <v>744</v>
      </c>
      <c r="ED90" s="303" t="s">
        <v>744</v>
      </c>
      <c r="EE90" s="303" t="s">
        <v>744</v>
      </c>
      <c r="EF90" s="303" t="s">
        <v>744</v>
      </c>
      <c r="EG90" s="303" t="s">
        <v>744</v>
      </c>
      <c r="EH90" s="303" t="s">
        <v>744</v>
      </c>
      <c r="EI90" s="303" t="s">
        <v>744</v>
      </c>
      <c r="EJ90" s="303" t="s">
        <v>744</v>
      </c>
      <c r="EK90" s="393" t="s">
        <v>744</v>
      </c>
      <c r="EL90" s="303" t="s">
        <v>744</v>
      </c>
      <c r="EM90" s="303" t="s">
        <v>744</v>
      </c>
      <c r="EN90" s="393" t="s">
        <v>744</v>
      </c>
      <c r="EO90" s="303" t="s">
        <v>744</v>
      </c>
      <c r="EP90" s="303" t="s">
        <v>744</v>
      </c>
      <c r="EQ90" s="303" t="s">
        <v>744</v>
      </c>
      <c r="ER90" s="303" t="s">
        <v>744</v>
      </c>
      <c r="ES90" s="303" t="s">
        <v>744</v>
      </c>
      <c r="ET90" s="303" t="s">
        <v>744</v>
      </c>
      <c r="EU90" s="303" t="s">
        <v>744</v>
      </c>
      <c r="EV90" s="303" t="s">
        <v>744</v>
      </c>
      <c r="EW90" s="303" t="s">
        <v>744</v>
      </c>
      <c r="EX90" s="303" t="s">
        <v>744</v>
      </c>
      <c r="EY90" s="303" t="s">
        <v>744</v>
      </c>
      <c r="EZ90" s="303" t="s">
        <v>744</v>
      </c>
      <c r="FA90" s="393" t="s">
        <v>744</v>
      </c>
      <c r="FB90" s="303" t="s">
        <v>744</v>
      </c>
      <c r="FC90" s="303" t="s">
        <v>744</v>
      </c>
      <c r="FD90" s="303" t="s">
        <v>744</v>
      </c>
      <c r="FE90" s="393" t="s">
        <v>744</v>
      </c>
      <c r="FF90" s="303" t="s">
        <v>744</v>
      </c>
      <c r="FG90" s="303" t="s">
        <v>744</v>
      </c>
      <c r="FH90" s="303" t="s">
        <v>744</v>
      </c>
      <c r="FI90" s="303" t="s">
        <v>744</v>
      </c>
      <c r="FJ90" s="303" t="s">
        <v>744</v>
      </c>
      <c r="FK90" s="303" t="s">
        <v>744</v>
      </c>
      <c r="FL90" s="303" t="s">
        <v>744</v>
      </c>
      <c r="FM90" s="303" t="s">
        <v>744</v>
      </c>
      <c r="FN90" s="303" t="s">
        <v>744</v>
      </c>
      <c r="FO90" s="303" t="s">
        <v>744</v>
      </c>
      <c r="FP90" s="303" t="s">
        <v>744</v>
      </c>
      <c r="FQ90" s="303" t="s">
        <v>744</v>
      </c>
      <c r="FR90" s="393" t="s">
        <v>744</v>
      </c>
      <c r="FS90" s="303" t="s">
        <v>744</v>
      </c>
      <c r="FT90" s="303" t="s">
        <v>744</v>
      </c>
      <c r="FU90" s="303" t="s">
        <v>744</v>
      </c>
      <c r="FV90" s="393" t="s">
        <v>744</v>
      </c>
      <c r="FW90" s="303" t="s">
        <v>744</v>
      </c>
      <c r="FX90" s="303" t="s">
        <v>744</v>
      </c>
      <c r="FY90" s="303" t="s">
        <v>744</v>
      </c>
      <c r="FZ90" s="303" t="s">
        <v>744</v>
      </c>
      <c r="GA90" s="303" t="s">
        <v>744</v>
      </c>
      <c r="GB90" s="303" t="s">
        <v>744</v>
      </c>
      <c r="GC90" s="303" t="s">
        <v>744</v>
      </c>
      <c r="GD90" s="303" t="s">
        <v>744</v>
      </c>
      <c r="GE90" s="303" t="s">
        <v>744</v>
      </c>
      <c r="GF90" s="303" t="s">
        <v>744</v>
      </c>
      <c r="GG90" s="303" t="s">
        <v>744</v>
      </c>
      <c r="GH90" s="303" t="s">
        <v>744</v>
      </c>
      <c r="GI90" s="393" t="s">
        <v>744</v>
      </c>
      <c r="GJ90" s="303" t="s">
        <v>744</v>
      </c>
      <c r="GK90" s="303" t="s">
        <v>744</v>
      </c>
      <c r="GL90" s="303" t="s">
        <v>744</v>
      </c>
      <c r="GM90" s="393" t="s">
        <v>744</v>
      </c>
      <c r="GN90" s="303">
        <v>2</v>
      </c>
      <c r="GO90" s="303">
        <v>3307.2</v>
      </c>
      <c r="GP90" s="303">
        <v>0</v>
      </c>
      <c r="GQ90" s="303">
        <v>32</v>
      </c>
      <c r="GR90" s="303">
        <v>0</v>
      </c>
      <c r="GS90" s="303">
        <v>0</v>
      </c>
      <c r="GT90" s="303">
        <v>0</v>
      </c>
      <c r="GU90" s="303">
        <v>0</v>
      </c>
      <c r="GV90" s="303">
        <v>0</v>
      </c>
      <c r="GW90" s="303">
        <v>0</v>
      </c>
      <c r="GX90" s="303">
        <v>3275.2</v>
      </c>
      <c r="GY90" s="303">
        <v>0</v>
      </c>
      <c r="GZ90" s="393">
        <v>0</v>
      </c>
      <c r="HA90" s="303">
        <v>1653.6</v>
      </c>
      <c r="HB90" s="303">
        <v>1637.6</v>
      </c>
      <c r="HC90" s="303">
        <v>0</v>
      </c>
      <c r="HD90" s="393">
        <v>9.6758587324624612E-3</v>
      </c>
      <c r="HE90" s="303" t="s">
        <v>744</v>
      </c>
      <c r="HF90" s="303" t="s">
        <v>744</v>
      </c>
      <c r="HG90" s="303" t="s">
        <v>744</v>
      </c>
      <c r="HH90" s="303" t="s">
        <v>744</v>
      </c>
      <c r="HI90" s="303" t="s">
        <v>744</v>
      </c>
      <c r="HJ90" s="303" t="s">
        <v>744</v>
      </c>
      <c r="HK90" s="303" t="s">
        <v>744</v>
      </c>
      <c r="HL90" s="303" t="s">
        <v>744</v>
      </c>
      <c r="HM90" s="303" t="s">
        <v>744</v>
      </c>
      <c r="HN90" s="303" t="s">
        <v>744</v>
      </c>
      <c r="HO90" s="303" t="s">
        <v>744</v>
      </c>
      <c r="HP90" s="303" t="s">
        <v>744</v>
      </c>
      <c r="HQ90" s="393" t="s">
        <v>744</v>
      </c>
      <c r="HR90" s="303" t="s">
        <v>744</v>
      </c>
      <c r="HS90" s="303" t="s">
        <v>744</v>
      </c>
      <c r="HT90" s="303" t="s">
        <v>744</v>
      </c>
      <c r="HU90" s="393" t="s">
        <v>744</v>
      </c>
      <c r="HV90" s="303">
        <v>2</v>
      </c>
      <c r="HW90" s="303">
        <v>3307.2</v>
      </c>
      <c r="HX90" s="303">
        <v>0</v>
      </c>
      <c r="HY90" s="303">
        <v>32</v>
      </c>
      <c r="HZ90" s="303">
        <v>0</v>
      </c>
      <c r="IA90" s="303">
        <v>0</v>
      </c>
      <c r="IB90" s="303">
        <v>0</v>
      </c>
      <c r="IC90" s="303">
        <v>0</v>
      </c>
      <c r="ID90" s="303">
        <v>0</v>
      </c>
      <c r="IE90" s="303">
        <v>0</v>
      </c>
      <c r="IF90" s="303">
        <v>3275.2</v>
      </c>
      <c r="IG90" s="303">
        <v>0</v>
      </c>
      <c r="IH90" s="393">
        <v>0</v>
      </c>
      <c r="II90" s="303">
        <v>1653.6</v>
      </c>
      <c r="IJ90" s="303">
        <v>1637.6</v>
      </c>
      <c r="IK90" s="303">
        <v>0</v>
      </c>
      <c r="IL90" s="393">
        <v>9.6758587324624612E-3</v>
      </c>
      <c r="IM90" s="303"/>
      <c r="IN90" s="303">
        <v>1653.6</v>
      </c>
      <c r="IO90" s="303">
        <v>1637.6</v>
      </c>
      <c r="IP90" s="393">
        <v>9.6758587324624612E-3</v>
      </c>
      <c r="IQ90" s="303" t="s">
        <v>744</v>
      </c>
      <c r="IR90" s="303" t="s">
        <v>744</v>
      </c>
      <c r="IS90" s="393" t="s">
        <v>744</v>
      </c>
      <c r="IT90" s="303">
        <v>1653.6</v>
      </c>
      <c r="IU90" s="303">
        <v>1637.6</v>
      </c>
      <c r="IV90" s="393">
        <v>9.6758587324624612E-3</v>
      </c>
      <c r="IW90" s="735"/>
      <c r="IX90" s="303"/>
      <c r="IY90" s="396" t="s">
        <v>561</v>
      </c>
      <c r="IZ90" s="396" t="s">
        <v>480</v>
      </c>
      <c r="JA90" s="396" t="s">
        <v>354</v>
      </c>
      <c r="JB90" s="396">
        <v>2</v>
      </c>
      <c r="JC90" s="396" t="s">
        <v>11</v>
      </c>
      <c r="JD90" s="396" t="s">
        <v>232</v>
      </c>
      <c r="JE90" s="396" t="s">
        <v>9</v>
      </c>
      <c r="JF90" s="396" t="s">
        <v>232</v>
      </c>
      <c r="JG90" s="396" t="s">
        <v>346</v>
      </c>
    </row>
    <row r="91" spans="1:267" customFormat="1">
      <c r="A91">
        <v>473</v>
      </c>
      <c r="B91">
        <v>1</v>
      </c>
      <c r="F91">
        <v>700</v>
      </c>
      <c r="G91">
        <v>41</v>
      </c>
      <c r="H91">
        <v>1</v>
      </c>
      <c r="I91">
        <v>0</v>
      </c>
      <c r="J91">
        <v>1</v>
      </c>
      <c r="K91">
        <v>0</v>
      </c>
      <c r="L91" t="s">
        <v>561</v>
      </c>
      <c r="M91">
        <v>0</v>
      </c>
      <c r="N91">
        <v>21.333333</v>
      </c>
      <c r="O91">
        <v>20.11429</v>
      </c>
      <c r="P91">
        <v>40</v>
      </c>
      <c r="Q91">
        <v>40</v>
      </c>
      <c r="R91">
        <v>0</v>
      </c>
      <c r="S91">
        <v>0</v>
      </c>
      <c r="T91" t="s">
        <v>745</v>
      </c>
      <c r="U91">
        <v>0</v>
      </c>
      <c r="V91">
        <v>0</v>
      </c>
      <c r="W91">
        <v>2</v>
      </c>
      <c r="X91">
        <v>1</v>
      </c>
      <c r="Y91">
        <v>17.5</v>
      </c>
      <c r="Z91">
        <v>0</v>
      </c>
      <c r="AA91">
        <v>0</v>
      </c>
      <c r="AB91">
        <v>0</v>
      </c>
      <c r="AC91">
        <v>0</v>
      </c>
      <c r="AD91">
        <v>0</v>
      </c>
      <c r="AE91">
        <v>160</v>
      </c>
      <c r="AF91">
        <v>0</v>
      </c>
      <c r="AG91">
        <v>0</v>
      </c>
      <c r="AH91">
        <v>0</v>
      </c>
      <c r="AI91">
        <v>16</v>
      </c>
      <c r="AJ91">
        <v>0</v>
      </c>
      <c r="AK91">
        <v>2785.5</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36</v>
      </c>
      <c r="BJ91">
        <v>0</v>
      </c>
      <c r="BK91">
        <v>0</v>
      </c>
      <c r="BL91">
        <v>0</v>
      </c>
      <c r="BM91">
        <v>0</v>
      </c>
      <c r="BN91">
        <v>0</v>
      </c>
      <c r="BO91">
        <v>58.5</v>
      </c>
      <c r="BP91">
        <v>0</v>
      </c>
      <c r="BQ91">
        <v>0</v>
      </c>
      <c r="BR91">
        <v>0</v>
      </c>
      <c r="BS91">
        <v>0</v>
      </c>
      <c r="BT91">
        <v>0</v>
      </c>
      <c r="BU91">
        <v>0</v>
      </c>
      <c r="BV91">
        <v>0</v>
      </c>
      <c r="BW91">
        <v>0</v>
      </c>
      <c r="BX91">
        <v>0</v>
      </c>
      <c r="BY91">
        <v>0</v>
      </c>
      <c r="BZ91">
        <v>0</v>
      </c>
      <c r="CA91">
        <v>719</v>
      </c>
      <c r="CB91">
        <v>0</v>
      </c>
      <c r="CC91">
        <v>0</v>
      </c>
      <c r="CD91">
        <v>0</v>
      </c>
      <c r="CE91">
        <v>93.5</v>
      </c>
      <c r="CF91">
        <v>0</v>
      </c>
      <c r="CG91" s="439"/>
      <c r="CH91" s="303">
        <v>21.333333</v>
      </c>
      <c r="CI91" s="393">
        <v>20.11429</v>
      </c>
      <c r="CJ91" s="303">
        <v>40</v>
      </c>
      <c r="CK91" s="393">
        <v>40</v>
      </c>
      <c r="CL91" s="303">
        <v>0</v>
      </c>
      <c r="CM91" s="393">
        <v>0</v>
      </c>
      <c r="CN91" s="303"/>
      <c r="CO91" s="303"/>
      <c r="CP91" s="393" t="s">
        <v>744</v>
      </c>
      <c r="CQ91" s="303" t="s">
        <v>389</v>
      </c>
      <c r="CR91" s="393" t="s">
        <v>389</v>
      </c>
      <c r="CS91" s="393" t="s">
        <v>744</v>
      </c>
      <c r="CT91" s="303" t="s">
        <v>389</v>
      </c>
      <c r="CU91" s="393" t="s">
        <v>389</v>
      </c>
      <c r="CV91" s="303" t="s">
        <v>744</v>
      </c>
      <c r="CW91" s="303" t="s">
        <v>744</v>
      </c>
      <c r="CX91" s="303" t="s">
        <v>744</v>
      </c>
      <c r="CY91" s="303" t="s">
        <v>744</v>
      </c>
      <c r="CZ91" s="303" t="s">
        <v>744</v>
      </c>
      <c r="DA91" s="303" t="s">
        <v>744</v>
      </c>
      <c r="DB91" s="303" t="s">
        <v>744</v>
      </c>
      <c r="DC91" s="303" t="s">
        <v>744</v>
      </c>
      <c r="DD91" s="303" t="s">
        <v>744</v>
      </c>
      <c r="DE91" s="303" t="s">
        <v>744</v>
      </c>
      <c r="DF91" s="303" t="s">
        <v>744</v>
      </c>
      <c r="DG91" s="393" t="s">
        <v>744</v>
      </c>
      <c r="DH91" s="303" t="s">
        <v>744</v>
      </c>
      <c r="DI91" s="303" t="s">
        <v>744</v>
      </c>
      <c r="DJ91" s="393" t="s">
        <v>744</v>
      </c>
      <c r="DK91" s="303" t="s">
        <v>744</v>
      </c>
      <c r="DL91" s="303" t="s">
        <v>744</v>
      </c>
      <c r="DM91" s="303" t="s">
        <v>744</v>
      </c>
      <c r="DN91" s="303" t="s">
        <v>744</v>
      </c>
      <c r="DO91" s="303" t="s">
        <v>744</v>
      </c>
      <c r="DP91" s="303" t="s">
        <v>744</v>
      </c>
      <c r="DQ91" s="303" t="s">
        <v>744</v>
      </c>
      <c r="DR91" s="303" t="s">
        <v>744</v>
      </c>
      <c r="DS91" s="303" t="s">
        <v>744</v>
      </c>
      <c r="DT91" s="303" t="s">
        <v>744</v>
      </c>
      <c r="DU91" s="303" t="s">
        <v>744</v>
      </c>
      <c r="DV91" s="393" t="s">
        <v>744</v>
      </c>
      <c r="DW91" s="303" t="s">
        <v>744</v>
      </c>
      <c r="DX91" s="303" t="s">
        <v>744</v>
      </c>
      <c r="DY91" s="393" t="s">
        <v>744</v>
      </c>
      <c r="DZ91" s="303" t="s">
        <v>744</v>
      </c>
      <c r="EA91" s="303" t="s">
        <v>744</v>
      </c>
      <c r="EB91" s="303" t="s">
        <v>744</v>
      </c>
      <c r="EC91" s="303" t="s">
        <v>744</v>
      </c>
      <c r="ED91" s="303" t="s">
        <v>744</v>
      </c>
      <c r="EE91" s="303" t="s">
        <v>744</v>
      </c>
      <c r="EF91" s="303" t="s">
        <v>744</v>
      </c>
      <c r="EG91" s="303" t="s">
        <v>744</v>
      </c>
      <c r="EH91" s="303" t="s">
        <v>744</v>
      </c>
      <c r="EI91" s="303" t="s">
        <v>744</v>
      </c>
      <c r="EJ91" s="303" t="s">
        <v>744</v>
      </c>
      <c r="EK91" s="393" t="s">
        <v>744</v>
      </c>
      <c r="EL91" s="303" t="s">
        <v>744</v>
      </c>
      <c r="EM91" s="303" t="s">
        <v>744</v>
      </c>
      <c r="EN91" s="393" t="s">
        <v>744</v>
      </c>
      <c r="EO91" s="303">
        <v>2</v>
      </c>
      <c r="EP91" s="303">
        <v>3658.6666719999998</v>
      </c>
      <c r="EQ91" s="303">
        <v>0</v>
      </c>
      <c r="ER91" s="303">
        <v>16</v>
      </c>
      <c r="ES91" s="303">
        <v>0</v>
      </c>
      <c r="ET91" s="303">
        <v>0</v>
      </c>
      <c r="EU91" s="303">
        <v>0</v>
      </c>
      <c r="EV91" s="303">
        <v>0</v>
      </c>
      <c r="EW91" s="303">
        <v>0</v>
      </c>
      <c r="EX91" s="303">
        <v>0</v>
      </c>
      <c r="EY91" s="303">
        <v>3642.6666719999998</v>
      </c>
      <c r="EZ91" s="303">
        <v>0</v>
      </c>
      <c r="FA91" s="393">
        <v>0</v>
      </c>
      <c r="FB91" s="303">
        <v>1829.3333359999999</v>
      </c>
      <c r="FC91" s="303">
        <v>1821.3333359999999</v>
      </c>
      <c r="FD91" s="303">
        <v>0</v>
      </c>
      <c r="FE91" s="393">
        <v>4.3731778361907336E-3</v>
      </c>
      <c r="FF91" s="303">
        <v>1</v>
      </c>
      <c r="FG91" s="303">
        <v>1829.3333359999999</v>
      </c>
      <c r="FH91" s="303">
        <v>0</v>
      </c>
      <c r="FI91" s="303">
        <v>0</v>
      </c>
      <c r="FJ91" s="303">
        <v>0</v>
      </c>
      <c r="FK91" s="303">
        <v>0</v>
      </c>
      <c r="FL91" s="303">
        <v>0</v>
      </c>
      <c r="FM91" s="303">
        <v>0</v>
      </c>
      <c r="FN91" s="303">
        <v>0</v>
      </c>
      <c r="FO91" s="303">
        <v>0</v>
      </c>
      <c r="FP91" s="303">
        <v>1829.3333359999999</v>
      </c>
      <c r="FQ91" s="303">
        <v>0</v>
      </c>
      <c r="FR91" s="393">
        <v>0</v>
      </c>
      <c r="FS91" s="303">
        <v>1829.3333359999999</v>
      </c>
      <c r="FT91" s="303">
        <v>1829.3333359999999</v>
      </c>
      <c r="FU91" s="303">
        <v>0</v>
      </c>
      <c r="FV91" s="393">
        <v>0</v>
      </c>
      <c r="FW91" s="303">
        <v>3</v>
      </c>
      <c r="FX91" s="303">
        <v>5488.000008</v>
      </c>
      <c r="FY91" s="303">
        <v>0</v>
      </c>
      <c r="FZ91" s="303">
        <v>16</v>
      </c>
      <c r="GA91" s="303">
        <v>0</v>
      </c>
      <c r="GB91" s="303">
        <v>0</v>
      </c>
      <c r="GC91" s="303">
        <v>0</v>
      </c>
      <c r="GD91" s="303">
        <v>0</v>
      </c>
      <c r="GE91" s="303">
        <v>0</v>
      </c>
      <c r="GF91" s="303">
        <v>0</v>
      </c>
      <c r="GG91" s="303">
        <v>5472.000008</v>
      </c>
      <c r="GH91" s="303">
        <v>0</v>
      </c>
      <c r="GI91" s="393">
        <v>0</v>
      </c>
      <c r="GJ91" s="303">
        <v>1829.3333359999999</v>
      </c>
      <c r="GK91" s="303">
        <v>1824.0000026666667</v>
      </c>
      <c r="GL91" s="303">
        <v>0</v>
      </c>
      <c r="GM91" s="393">
        <v>2.9154518907937854E-3</v>
      </c>
      <c r="GN91" s="303">
        <v>17.5</v>
      </c>
      <c r="GO91" s="303">
        <v>31464.999400000001</v>
      </c>
      <c r="GP91" s="303">
        <v>160</v>
      </c>
      <c r="GQ91" s="303">
        <v>2785.5</v>
      </c>
      <c r="GR91" s="303">
        <v>0</v>
      </c>
      <c r="GS91" s="303">
        <v>0</v>
      </c>
      <c r="GT91" s="303">
        <v>0</v>
      </c>
      <c r="GU91" s="303">
        <v>36</v>
      </c>
      <c r="GV91" s="303">
        <v>58.5</v>
      </c>
      <c r="GW91" s="303">
        <v>0</v>
      </c>
      <c r="GX91" s="303">
        <v>28424.999400000001</v>
      </c>
      <c r="GY91" s="303">
        <v>93.5</v>
      </c>
      <c r="GZ91" s="393">
        <v>719</v>
      </c>
      <c r="HA91" s="303">
        <v>1797.9999657142857</v>
      </c>
      <c r="HB91" s="303">
        <v>1624.28568</v>
      </c>
      <c r="HC91" s="303">
        <v>5.3428571428571425</v>
      </c>
      <c r="HD91" s="393">
        <v>9.6615288668971067E-2</v>
      </c>
      <c r="HE91" s="303" t="s">
        <v>744</v>
      </c>
      <c r="HF91" s="303" t="s">
        <v>744</v>
      </c>
      <c r="HG91" s="303" t="s">
        <v>744</v>
      </c>
      <c r="HH91" s="303" t="s">
        <v>744</v>
      </c>
      <c r="HI91" s="303" t="s">
        <v>744</v>
      </c>
      <c r="HJ91" s="303" t="s">
        <v>744</v>
      </c>
      <c r="HK91" s="303" t="s">
        <v>744</v>
      </c>
      <c r="HL91" s="303" t="s">
        <v>744</v>
      </c>
      <c r="HM91" s="303" t="s">
        <v>744</v>
      </c>
      <c r="HN91" s="303" t="s">
        <v>744</v>
      </c>
      <c r="HO91" s="303" t="s">
        <v>744</v>
      </c>
      <c r="HP91" s="303" t="s">
        <v>744</v>
      </c>
      <c r="HQ91" s="393" t="s">
        <v>744</v>
      </c>
      <c r="HR91" s="303" t="s">
        <v>744</v>
      </c>
      <c r="HS91" s="303" t="s">
        <v>744</v>
      </c>
      <c r="HT91" s="303" t="s">
        <v>744</v>
      </c>
      <c r="HU91" s="393" t="s">
        <v>744</v>
      </c>
      <c r="HV91" s="303">
        <v>17.5</v>
      </c>
      <c r="HW91" s="303">
        <v>31464.999400000001</v>
      </c>
      <c r="HX91" s="303">
        <v>160</v>
      </c>
      <c r="HY91" s="303">
        <v>2785.5</v>
      </c>
      <c r="HZ91" s="303">
        <v>0</v>
      </c>
      <c r="IA91" s="303">
        <v>0</v>
      </c>
      <c r="IB91" s="303">
        <v>0</v>
      </c>
      <c r="IC91" s="303">
        <v>36</v>
      </c>
      <c r="ID91" s="303">
        <v>58.5</v>
      </c>
      <c r="IE91" s="303">
        <v>0</v>
      </c>
      <c r="IF91" s="303">
        <v>28424.999400000001</v>
      </c>
      <c r="IG91" s="303">
        <v>93.5</v>
      </c>
      <c r="IH91" s="393">
        <v>719</v>
      </c>
      <c r="II91" s="303">
        <v>1797.9999657142857</v>
      </c>
      <c r="IJ91" s="303">
        <v>1624.28568</v>
      </c>
      <c r="IK91" s="303">
        <v>5.3428571428571425</v>
      </c>
      <c r="IL91" s="393">
        <v>9.6615288668971067E-2</v>
      </c>
      <c r="IM91" s="303"/>
      <c r="IN91" s="303">
        <v>1801.2136447179487</v>
      </c>
      <c r="IO91" s="303">
        <v>1644.495696</v>
      </c>
      <c r="IP91" s="393">
        <v>8.700686294350668E-2</v>
      </c>
      <c r="IQ91" s="303">
        <v>1829.3333359999999</v>
      </c>
      <c r="IR91" s="303">
        <v>1829.3333359999999</v>
      </c>
      <c r="IS91" s="393">
        <v>0</v>
      </c>
      <c r="IT91" s="303">
        <v>1802.5853369756098</v>
      </c>
      <c r="IU91" s="303">
        <v>1653.5121662439026</v>
      </c>
      <c r="IV91" s="393">
        <v>8.2699646820506789E-2</v>
      </c>
      <c r="IW91" s="735"/>
      <c r="IX91" s="303"/>
      <c r="IY91" s="396" t="s">
        <v>561</v>
      </c>
      <c r="IZ91" s="396" t="s">
        <v>480</v>
      </c>
      <c r="JA91" s="396" t="s">
        <v>354</v>
      </c>
      <c r="JB91" s="396">
        <v>26</v>
      </c>
      <c r="JC91" s="396" t="s">
        <v>12</v>
      </c>
      <c r="JD91" s="396" t="s">
        <v>232</v>
      </c>
      <c r="JE91" s="396" t="s">
        <v>9</v>
      </c>
      <c r="JF91" s="396" t="s">
        <v>232</v>
      </c>
      <c r="JG91" s="396" t="s">
        <v>358</v>
      </c>
    </row>
    <row r="92" spans="1:267" customFormat="1">
      <c r="A92">
        <v>478</v>
      </c>
      <c r="B92">
        <v>1</v>
      </c>
      <c r="F92">
        <v>700</v>
      </c>
      <c r="G92">
        <v>43</v>
      </c>
      <c r="H92">
        <v>1</v>
      </c>
      <c r="I92">
        <v>0</v>
      </c>
      <c r="J92">
        <v>1</v>
      </c>
      <c r="K92">
        <v>0</v>
      </c>
      <c r="L92" t="s">
        <v>561</v>
      </c>
      <c r="M92">
        <v>0</v>
      </c>
      <c r="N92">
        <v>27.4</v>
      </c>
      <c r="O92">
        <v>20</v>
      </c>
      <c r="P92">
        <v>40</v>
      </c>
      <c r="Q92">
        <v>40</v>
      </c>
      <c r="R92">
        <v>0</v>
      </c>
      <c r="S92">
        <v>0</v>
      </c>
      <c r="T92" t="s">
        <v>745</v>
      </c>
      <c r="U92">
        <v>0</v>
      </c>
      <c r="V92">
        <v>0</v>
      </c>
      <c r="W92">
        <v>0</v>
      </c>
      <c r="X92">
        <v>1</v>
      </c>
      <c r="Y92">
        <v>8</v>
      </c>
      <c r="Z92">
        <v>0</v>
      </c>
      <c r="AA92">
        <v>0</v>
      </c>
      <c r="AB92">
        <v>0</v>
      </c>
      <c r="AC92">
        <v>0</v>
      </c>
      <c r="AD92">
        <v>0</v>
      </c>
      <c r="AE92">
        <v>0</v>
      </c>
      <c r="AF92">
        <v>0</v>
      </c>
      <c r="AG92">
        <v>0</v>
      </c>
      <c r="AH92">
        <v>0</v>
      </c>
      <c r="AI92">
        <v>0</v>
      </c>
      <c r="AJ92">
        <v>0</v>
      </c>
      <c r="AK92">
        <v>725</v>
      </c>
      <c r="AL92">
        <v>0</v>
      </c>
      <c r="AM92">
        <v>0</v>
      </c>
      <c r="AN92">
        <v>0</v>
      </c>
      <c r="AO92">
        <v>0</v>
      </c>
      <c r="AP92">
        <v>0</v>
      </c>
      <c r="AQ92">
        <v>0</v>
      </c>
      <c r="AR92">
        <v>0</v>
      </c>
      <c r="AS92">
        <v>0</v>
      </c>
      <c r="AT92">
        <v>0</v>
      </c>
      <c r="AU92">
        <v>0</v>
      </c>
      <c r="AV92">
        <v>0</v>
      </c>
      <c r="AW92">
        <v>0</v>
      </c>
      <c r="AX92">
        <v>0</v>
      </c>
      <c r="AY92">
        <v>0</v>
      </c>
      <c r="AZ92">
        <v>0</v>
      </c>
      <c r="BA92">
        <v>0</v>
      </c>
      <c r="BB92">
        <v>80</v>
      </c>
      <c r="BC92">
        <v>304</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294</v>
      </c>
      <c r="CB92">
        <v>0</v>
      </c>
      <c r="CC92">
        <v>0</v>
      </c>
      <c r="CD92">
        <v>0</v>
      </c>
      <c r="CE92">
        <v>25.5</v>
      </c>
      <c r="CF92">
        <v>0</v>
      </c>
      <c r="CG92" s="439"/>
      <c r="CH92" s="303">
        <v>27.4</v>
      </c>
      <c r="CI92" s="393">
        <v>20</v>
      </c>
      <c r="CJ92" s="303">
        <v>40</v>
      </c>
      <c r="CK92" s="393">
        <v>40</v>
      </c>
      <c r="CL92" s="303">
        <v>0</v>
      </c>
      <c r="CM92" s="393">
        <v>0</v>
      </c>
      <c r="CN92" s="303"/>
      <c r="CO92" s="303"/>
      <c r="CP92" s="393" t="s">
        <v>744</v>
      </c>
      <c r="CQ92" s="303" t="s">
        <v>389</v>
      </c>
      <c r="CR92" s="393" t="s">
        <v>389</v>
      </c>
      <c r="CS92" s="393" t="s">
        <v>744</v>
      </c>
      <c r="CT92" s="303" t="s">
        <v>389</v>
      </c>
      <c r="CU92" s="393" t="s">
        <v>389</v>
      </c>
      <c r="CV92" s="303" t="s">
        <v>744</v>
      </c>
      <c r="CW92" s="303" t="s">
        <v>744</v>
      </c>
      <c r="CX92" s="303" t="s">
        <v>744</v>
      </c>
      <c r="CY92" s="303" t="s">
        <v>744</v>
      </c>
      <c r="CZ92" s="303" t="s">
        <v>744</v>
      </c>
      <c r="DA92" s="303" t="s">
        <v>744</v>
      </c>
      <c r="DB92" s="303" t="s">
        <v>744</v>
      </c>
      <c r="DC92" s="303" t="s">
        <v>744</v>
      </c>
      <c r="DD92" s="303" t="s">
        <v>744</v>
      </c>
      <c r="DE92" s="303" t="s">
        <v>744</v>
      </c>
      <c r="DF92" s="303" t="s">
        <v>744</v>
      </c>
      <c r="DG92" s="393" t="s">
        <v>744</v>
      </c>
      <c r="DH92" s="303" t="s">
        <v>744</v>
      </c>
      <c r="DI92" s="303" t="s">
        <v>744</v>
      </c>
      <c r="DJ92" s="393" t="s">
        <v>744</v>
      </c>
      <c r="DK92" s="303" t="s">
        <v>744</v>
      </c>
      <c r="DL92" s="303" t="s">
        <v>744</v>
      </c>
      <c r="DM92" s="303" t="s">
        <v>744</v>
      </c>
      <c r="DN92" s="303" t="s">
        <v>744</v>
      </c>
      <c r="DO92" s="303" t="s">
        <v>744</v>
      </c>
      <c r="DP92" s="303" t="s">
        <v>744</v>
      </c>
      <c r="DQ92" s="303" t="s">
        <v>744</v>
      </c>
      <c r="DR92" s="303" t="s">
        <v>744</v>
      </c>
      <c r="DS92" s="303" t="s">
        <v>744</v>
      </c>
      <c r="DT92" s="303" t="s">
        <v>744</v>
      </c>
      <c r="DU92" s="303" t="s">
        <v>744</v>
      </c>
      <c r="DV92" s="393" t="s">
        <v>744</v>
      </c>
      <c r="DW92" s="303" t="s">
        <v>744</v>
      </c>
      <c r="DX92" s="303" t="s">
        <v>744</v>
      </c>
      <c r="DY92" s="393" t="s">
        <v>744</v>
      </c>
      <c r="DZ92" s="303" t="s">
        <v>744</v>
      </c>
      <c r="EA92" s="303" t="s">
        <v>744</v>
      </c>
      <c r="EB92" s="303" t="s">
        <v>744</v>
      </c>
      <c r="EC92" s="303" t="s">
        <v>744</v>
      </c>
      <c r="ED92" s="303" t="s">
        <v>744</v>
      </c>
      <c r="EE92" s="303" t="s">
        <v>744</v>
      </c>
      <c r="EF92" s="303" t="s">
        <v>744</v>
      </c>
      <c r="EG92" s="303" t="s">
        <v>744</v>
      </c>
      <c r="EH92" s="303" t="s">
        <v>744</v>
      </c>
      <c r="EI92" s="303" t="s">
        <v>744</v>
      </c>
      <c r="EJ92" s="303" t="s">
        <v>744</v>
      </c>
      <c r="EK92" s="393" t="s">
        <v>744</v>
      </c>
      <c r="EL92" s="303" t="s">
        <v>744</v>
      </c>
      <c r="EM92" s="303" t="s">
        <v>744</v>
      </c>
      <c r="EN92" s="393" t="s">
        <v>744</v>
      </c>
      <c r="EO92" s="303" t="s">
        <v>744</v>
      </c>
      <c r="EP92" s="303" t="s">
        <v>744</v>
      </c>
      <c r="EQ92" s="303" t="s">
        <v>744</v>
      </c>
      <c r="ER92" s="303" t="s">
        <v>744</v>
      </c>
      <c r="ES92" s="303" t="s">
        <v>744</v>
      </c>
      <c r="ET92" s="303" t="s">
        <v>744</v>
      </c>
      <c r="EU92" s="303" t="s">
        <v>744</v>
      </c>
      <c r="EV92" s="303" t="s">
        <v>744</v>
      </c>
      <c r="EW92" s="303" t="s">
        <v>744</v>
      </c>
      <c r="EX92" s="303" t="s">
        <v>744</v>
      </c>
      <c r="EY92" s="303" t="s">
        <v>744</v>
      </c>
      <c r="EZ92" s="303" t="s">
        <v>744</v>
      </c>
      <c r="FA92" s="393" t="s">
        <v>744</v>
      </c>
      <c r="FB92" s="303" t="s">
        <v>744</v>
      </c>
      <c r="FC92" s="303" t="s">
        <v>744</v>
      </c>
      <c r="FD92" s="303" t="s">
        <v>744</v>
      </c>
      <c r="FE92" s="393" t="s">
        <v>744</v>
      </c>
      <c r="FF92" s="303">
        <v>1</v>
      </c>
      <c r="FG92" s="303">
        <v>1780.7999999999997</v>
      </c>
      <c r="FH92" s="303">
        <v>0</v>
      </c>
      <c r="FI92" s="303">
        <v>0</v>
      </c>
      <c r="FJ92" s="303">
        <v>0</v>
      </c>
      <c r="FK92" s="303">
        <v>0</v>
      </c>
      <c r="FL92" s="303">
        <v>80</v>
      </c>
      <c r="FM92" s="303">
        <v>0</v>
      </c>
      <c r="FN92" s="303">
        <v>0</v>
      </c>
      <c r="FO92" s="303">
        <v>0</v>
      </c>
      <c r="FP92" s="303">
        <v>1700.7999999999997</v>
      </c>
      <c r="FQ92" s="303">
        <v>0</v>
      </c>
      <c r="FR92" s="393">
        <v>0</v>
      </c>
      <c r="FS92" s="303">
        <v>1780.7999999999997</v>
      </c>
      <c r="FT92" s="303">
        <v>1700.7999999999997</v>
      </c>
      <c r="FU92" s="303">
        <v>0</v>
      </c>
      <c r="FV92" s="393">
        <v>4.4923629829290213E-2</v>
      </c>
      <c r="FW92" s="303">
        <v>1</v>
      </c>
      <c r="FX92" s="303">
        <v>1780.7999999999997</v>
      </c>
      <c r="FY92" s="303">
        <v>0</v>
      </c>
      <c r="FZ92" s="303">
        <v>0</v>
      </c>
      <c r="GA92" s="303">
        <v>0</v>
      </c>
      <c r="GB92" s="303">
        <v>0</v>
      </c>
      <c r="GC92" s="303">
        <v>80</v>
      </c>
      <c r="GD92" s="303">
        <v>0</v>
      </c>
      <c r="GE92" s="303">
        <v>0</v>
      </c>
      <c r="GF92" s="303">
        <v>0</v>
      </c>
      <c r="GG92" s="303">
        <v>1700.7999999999997</v>
      </c>
      <c r="GH92" s="303">
        <v>0</v>
      </c>
      <c r="GI92" s="393">
        <v>0</v>
      </c>
      <c r="GJ92" s="303">
        <v>1780.7999999999997</v>
      </c>
      <c r="GK92" s="303">
        <v>1700.7999999999997</v>
      </c>
      <c r="GL92" s="303">
        <v>0</v>
      </c>
      <c r="GM92" s="393">
        <v>4.4923629829290213E-2</v>
      </c>
      <c r="GN92" s="303">
        <v>8</v>
      </c>
      <c r="GO92" s="303">
        <v>14426</v>
      </c>
      <c r="GP92" s="303">
        <v>0</v>
      </c>
      <c r="GQ92" s="303">
        <v>725</v>
      </c>
      <c r="GR92" s="303">
        <v>0</v>
      </c>
      <c r="GS92" s="303">
        <v>0</v>
      </c>
      <c r="GT92" s="303">
        <v>304</v>
      </c>
      <c r="GU92" s="303">
        <v>0</v>
      </c>
      <c r="GV92" s="303">
        <v>0</v>
      </c>
      <c r="GW92" s="303">
        <v>0</v>
      </c>
      <c r="GX92" s="303">
        <v>13397</v>
      </c>
      <c r="GY92" s="303">
        <v>25.5</v>
      </c>
      <c r="GZ92" s="393">
        <v>294</v>
      </c>
      <c r="HA92" s="303">
        <v>1803.25</v>
      </c>
      <c r="HB92" s="303">
        <v>1674.625</v>
      </c>
      <c r="HC92" s="303">
        <v>3.1875</v>
      </c>
      <c r="HD92" s="393">
        <v>7.1329543879107171E-2</v>
      </c>
      <c r="HE92" s="303" t="s">
        <v>744</v>
      </c>
      <c r="HF92" s="303" t="s">
        <v>744</v>
      </c>
      <c r="HG92" s="303" t="s">
        <v>744</v>
      </c>
      <c r="HH92" s="303" t="s">
        <v>744</v>
      </c>
      <c r="HI92" s="303" t="s">
        <v>744</v>
      </c>
      <c r="HJ92" s="303" t="s">
        <v>744</v>
      </c>
      <c r="HK92" s="303" t="s">
        <v>744</v>
      </c>
      <c r="HL92" s="303" t="s">
        <v>744</v>
      </c>
      <c r="HM92" s="303" t="s">
        <v>744</v>
      </c>
      <c r="HN92" s="303" t="s">
        <v>744</v>
      </c>
      <c r="HO92" s="303" t="s">
        <v>744</v>
      </c>
      <c r="HP92" s="303" t="s">
        <v>744</v>
      </c>
      <c r="HQ92" s="393" t="s">
        <v>744</v>
      </c>
      <c r="HR92" s="303" t="s">
        <v>744</v>
      </c>
      <c r="HS92" s="303" t="s">
        <v>744</v>
      </c>
      <c r="HT92" s="303" t="s">
        <v>744</v>
      </c>
      <c r="HU92" s="393" t="s">
        <v>744</v>
      </c>
      <c r="HV92" s="303">
        <v>8</v>
      </c>
      <c r="HW92" s="303">
        <v>14426</v>
      </c>
      <c r="HX92" s="303">
        <v>0</v>
      </c>
      <c r="HY92" s="303">
        <v>725</v>
      </c>
      <c r="HZ92" s="303">
        <v>0</v>
      </c>
      <c r="IA92" s="303">
        <v>0</v>
      </c>
      <c r="IB92" s="303">
        <v>304</v>
      </c>
      <c r="IC92" s="303">
        <v>0</v>
      </c>
      <c r="ID92" s="303">
        <v>0</v>
      </c>
      <c r="IE92" s="303">
        <v>0</v>
      </c>
      <c r="IF92" s="303">
        <v>13397</v>
      </c>
      <c r="IG92" s="303">
        <v>25.5</v>
      </c>
      <c r="IH92" s="393">
        <v>294</v>
      </c>
      <c r="II92" s="303">
        <v>1803.25</v>
      </c>
      <c r="IJ92" s="303">
        <v>1674.625</v>
      </c>
      <c r="IK92" s="303">
        <v>3.1875</v>
      </c>
      <c r="IL92" s="393">
        <v>7.1329543879107171E-2</v>
      </c>
      <c r="IM92" s="303"/>
      <c r="IN92" s="303">
        <v>1803.25</v>
      </c>
      <c r="IO92" s="303">
        <v>1674.625</v>
      </c>
      <c r="IP92" s="393">
        <v>7.1329543879107171E-2</v>
      </c>
      <c r="IQ92" s="303">
        <v>1780.7999999999997</v>
      </c>
      <c r="IR92" s="303">
        <v>1700.7999999999997</v>
      </c>
      <c r="IS92" s="393">
        <v>4.4923629829290213E-2</v>
      </c>
      <c r="IT92" s="303">
        <v>1800.7555555555555</v>
      </c>
      <c r="IU92" s="303">
        <v>1677.5333333333333</v>
      </c>
      <c r="IV92" s="393">
        <v>6.8428067231038781E-2</v>
      </c>
      <c r="IW92" s="735"/>
      <c r="IX92" s="303"/>
      <c r="IY92" s="396" t="s">
        <v>561</v>
      </c>
      <c r="IZ92" s="396" t="s">
        <v>480</v>
      </c>
      <c r="JA92" s="396" t="s">
        <v>354</v>
      </c>
      <c r="JB92" s="396">
        <v>11</v>
      </c>
      <c r="JC92" s="396" t="s">
        <v>11</v>
      </c>
      <c r="JD92" s="396" t="s">
        <v>232</v>
      </c>
      <c r="JE92" s="396" t="s">
        <v>9</v>
      </c>
      <c r="JF92" s="396" t="s">
        <v>232</v>
      </c>
      <c r="JG92" s="396" t="s">
        <v>358</v>
      </c>
    </row>
    <row r="93" spans="1:267" customFormat="1">
      <c r="A93">
        <v>488</v>
      </c>
      <c r="B93">
        <v>1</v>
      </c>
      <c r="F93">
        <v>700</v>
      </c>
      <c r="G93">
        <v>43</v>
      </c>
      <c r="H93">
        <v>1</v>
      </c>
      <c r="I93">
        <v>0</v>
      </c>
      <c r="J93">
        <v>1</v>
      </c>
      <c r="K93">
        <v>0</v>
      </c>
      <c r="L93" t="s">
        <v>561</v>
      </c>
      <c r="M93">
        <v>0</v>
      </c>
      <c r="N93">
        <v>25.553333299999998</v>
      </c>
      <c r="O93">
        <v>25.845490000000002</v>
      </c>
      <c r="P93">
        <v>40</v>
      </c>
      <c r="Q93">
        <v>40</v>
      </c>
      <c r="R93">
        <v>0</v>
      </c>
      <c r="S93">
        <v>0</v>
      </c>
      <c r="T93" t="s">
        <v>745</v>
      </c>
      <c r="U93">
        <v>0</v>
      </c>
      <c r="V93">
        <v>0</v>
      </c>
      <c r="W93">
        <v>3</v>
      </c>
      <c r="X93">
        <v>0</v>
      </c>
      <c r="Y93">
        <v>25.5</v>
      </c>
      <c r="Z93">
        <v>0</v>
      </c>
      <c r="AA93">
        <v>0</v>
      </c>
      <c r="AB93">
        <v>0</v>
      </c>
      <c r="AC93">
        <v>0</v>
      </c>
      <c r="AD93">
        <v>0</v>
      </c>
      <c r="AE93">
        <v>0</v>
      </c>
      <c r="AF93">
        <v>0</v>
      </c>
      <c r="AG93">
        <v>0</v>
      </c>
      <c r="AH93">
        <v>0</v>
      </c>
      <c r="AI93">
        <v>16</v>
      </c>
      <c r="AJ93">
        <v>0</v>
      </c>
      <c r="AK93">
        <v>464</v>
      </c>
      <c r="AL93">
        <v>0</v>
      </c>
      <c r="AM93">
        <v>0</v>
      </c>
      <c r="AN93">
        <v>0</v>
      </c>
      <c r="AO93">
        <v>0</v>
      </c>
      <c r="AP93">
        <v>0</v>
      </c>
      <c r="AQ93">
        <v>0</v>
      </c>
      <c r="AR93">
        <v>0</v>
      </c>
      <c r="AS93">
        <v>0</v>
      </c>
      <c r="AT93">
        <v>0</v>
      </c>
      <c r="AU93">
        <v>0</v>
      </c>
      <c r="AV93">
        <v>0</v>
      </c>
      <c r="AW93">
        <v>80</v>
      </c>
      <c r="AX93">
        <v>0</v>
      </c>
      <c r="AY93">
        <v>0</v>
      </c>
      <c r="AZ93">
        <v>0</v>
      </c>
      <c r="BA93">
        <v>0</v>
      </c>
      <c r="BB93">
        <v>0</v>
      </c>
      <c r="BC93">
        <v>290.5</v>
      </c>
      <c r="BD93">
        <v>0</v>
      </c>
      <c r="BE93">
        <v>0</v>
      </c>
      <c r="BF93">
        <v>0</v>
      </c>
      <c r="BG93">
        <v>0</v>
      </c>
      <c r="BH93">
        <v>0</v>
      </c>
      <c r="BI93">
        <v>36</v>
      </c>
      <c r="BJ93">
        <v>0</v>
      </c>
      <c r="BK93">
        <v>0</v>
      </c>
      <c r="BL93">
        <v>0</v>
      </c>
      <c r="BM93">
        <v>0</v>
      </c>
      <c r="BN93">
        <v>0</v>
      </c>
      <c r="BO93">
        <v>132</v>
      </c>
      <c r="BP93">
        <v>0</v>
      </c>
      <c r="BQ93">
        <v>0</v>
      </c>
      <c r="BR93">
        <v>0</v>
      </c>
      <c r="BS93">
        <v>0</v>
      </c>
      <c r="BT93">
        <v>0</v>
      </c>
      <c r="BU93">
        <v>0</v>
      </c>
      <c r="BV93">
        <v>0</v>
      </c>
      <c r="BW93">
        <v>0</v>
      </c>
      <c r="BX93">
        <v>0</v>
      </c>
      <c r="BY93">
        <v>0</v>
      </c>
      <c r="BZ93">
        <v>0</v>
      </c>
      <c r="CA93">
        <v>1660.5</v>
      </c>
      <c r="CB93">
        <v>0</v>
      </c>
      <c r="CC93">
        <v>0</v>
      </c>
      <c r="CD93">
        <v>0</v>
      </c>
      <c r="CE93">
        <v>0</v>
      </c>
      <c r="CF93">
        <v>0</v>
      </c>
      <c r="CG93" s="439"/>
      <c r="CH93" s="303">
        <v>25.553333299999998</v>
      </c>
      <c r="CI93" s="393">
        <v>25.845490000000002</v>
      </c>
      <c r="CJ93" s="303">
        <v>40</v>
      </c>
      <c r="CK93" s="393">
        <v>40</v>
      </c>
      <c r="CL93" s="303">
        <v>0</v>
      </c>
      <c r="CM93" s="393">
        <v>0</v>
      </c>
      <c r="CN93" s="303"/>
      <c r="CO93" s="303"/>
      <c r="CP93" s="393" t="s">
        <v>744</v>
      </c>
      <c r="CQ93" s="303" t="s">
        <v>389</v>
      </c>
      <c r="CR93" s="393" t="s">
        <v>744</v>
      </c>
      <c r="CS93" s="393" t="s">
        <v>744</v>
      </c>
      <c r="CT93" s="303" t="s">
        <v>389</v>
      </c>
      <c r="CU93" s="393" t="s">
        <v>744</v>
      </c>
      <c r="CV93" s="303" t="s">
        <v>744</v>
      </c>
      <c r="CW93" s="303" t="s">
        <v>744</v>
      </c>
      <c r="CX93" s="303" t="s">
        <v>744</v>
      </c>
      <c r="CY93" s="303" t="s">
        <v>744</v>
      </c>
      <c r="CZ93" s="303" t="s">
        <v>744</v>
      </c>
      <c r="DA93" s="303" t="s">
        <v>744</v>
      </c>
      <c r="DB93" s="303" t="s">
        <v>744</v>
      </c>
      <c r="DC93" s="303" t="s">
        <v>744</v>
      </c>
      <c r="DD93" s="303" t="s">
        <v>744</v>
      </c>
      <c r="DE93" s="303" t="s">
        <v>744</v>
      </c>
      <c r="DF93" s="303" t="s">
        <v>744</v>
      </c>
      <c r="DG93" s="393" t="s">
        <v>744</v>
      </c>
      <c r="DH93" s="303" t="s">
        <v>744</v>
      </c>
      <c r="DI93" s="303" t="s">
        <v>744</v>
      </c>
      <c r="DJ93" s="393" t="s">
        <v>744</v>
      </c>
      <c r="DK93" s="303" t="s">
        <v>744</v>
      </c>
      <c r="DL93" s="303" t="s">
        <v>744</v>
      </c>
      <c r="DM93" s="303" t="s">
        <v>744</v>
      </c>
      <c r="DN93" s="303" t="s">
        <v>744</v>
      </c>
      <c r="DO93" s="303" t="s">
        <v>744</v>
      </c>
      <c r="DP93" s="303" t="s">
        <v>744</v>
      </c>
      <c r="DQ93" s="303" t="s">
        <v>744</v>
      </c>
      <c r="DR93" s="303" t="s">
        <v>744</v>
      </c>
      <c r="DS93" s="303" t="s">
        <v>744</v>
      </c>
      <c r="DT93" s="303" t="s">
        <v>744</v>
      </c>
      <c r="DU93" s="303" t="s">
        <v>744</v>
      </c>
      <c r="DV93" s="393" t="s">
        <v>744</v>
      </c>
      <c r="DW93" s="303" t="s">
        <v>744</v>
      </c>
      <c r="DX93" s="303" t="s">
        <v>744</v>
      </c>
      <c r="DY93" s="393" t="s">
        <v>744</v>
      </c>
      <c r="DZ93" s="303" t="s">
        <v>744</v>
      </c>
      <c r="EA93" s="303" t="s">
        <v>744</v>
      </c>
      <c r="EB93" s="303" t="s">
        <v>744</v>
      </c>
      <c r="EC93" s="303" t="s">
        <v>744</v>
      </c>
      <c r="ED93" s="303" t="s">
        <v>744</v>
      </c>
      <c r="EE93" s="303" t="s">
        <v>744</v>
      </c>
      <c r="EF93" s="303" t="s">
        <v>744</v>
      </c>
      <c r="EG93" s="303" t="s">
        <v>744</v>
      </c>
      <c r="EH93" s="303" t="s">
        <v>744</v>
      </c>
      <c r="EI93" s="303" t="s">
        <v>744</v>
      </c>
      <c r="EJ93" s="303" t="s">
        <v>744</v>
      </c>
      <c r="EK93" s="393" t="s">
        <v>744</v>
      </c>
      <c r="EL93" s="303" t="s">
        <v>744</v>
      </c>
      <c r="EM93" s="303" t="s">
        <v>744</v>
      </c>
      <c r="EN93" s="393" t="s">
        <v>744</v>
      </c>
      <c r="EO93" s="303">
        <v>3</v>
      </c>
      <c r="EP93" s="303">
        <v>5386.7200008</v>
      </c>
      <c r="EQ93" s="303">
        <v>0</v>
      </c>
      <c r="ER93" s="303">
        <v>16</v>
      </c>
      <c r="ES93" s="303">
        <v>0</v>
      </c>
      <c r="ET93" s="303">
        <v>0</v>
      </c>
      <c r="EU93" s="303">
        <v>0</v>
      </c>
      <c r="EV93" s="303">
        <v>0</v>
      </c>
      <c r="EW93" s="303">
        <v>0</v>
      </c>
      <c r="EX93" s="303">
        <v>0</v>
      </c>
      <c r="EY93" s="303">
        <v>5370.7200008</v>
      </c>
      <c r="EZ93" s="303">
        <v>0</v>
      </c>
      <c r="FA93" s="393">
        <v>0</v>
      </c>
      <c r="FB93" s="303">
        <v>1795.5733336000001</v>
      </c>
      <c r="FC93" s="303">
        <v>1790.2400002666668</v>
      </c>
      <c r="FD93" s="303">
        <v>0</v>
      </c>
      <c r="FE93" s="393">
        <v>2.9702676206715406E-3</v>
      </c>
      <c r="FF93" s="303" t="s">
        <v>744</v>
      </c>
      <c r="FG93" s="303" t="s">
        <v>744</v>
      </c>
      <c r="FH93" s="303" t="s">
        <v>744</v>
      </c>
      <c r="FI93" s="303" t="s">
        <v>744</v>
      </c>
      <c r="FJ93" s="303" t="s">
        <v>744</v>
      </c>
      <c r="FK93" s="303" t="s">
        <v>744</v>
      </c>
      <c r="FL93" s="303" t="s">
        <v>744</v>
      </c>
      <c r="FM93" s="303" t="s">
        <v>744</v>
      </c>
      <c r="FN93" s="303" t="s">
        <v>744</v>
      </c>
      <c r="FO93" s="303" t="s">
        <v>744</v>
      </c>
      <c r="FP93" s="303" t="s">
        <v>744</v>
      </c>
      <c r="FQ93" s="303" t="s">
        <v>744</v>
      </c>
      <c r="FR93" s="393" t="s">
        <v>744</v>
      </c>
      <c r="FS93" s="303" t="s">
        <v>744</v>
      </c>
      <c r="FT93" s="303" t="s">
        <v>744</v>
      </c>
      <c r="FU93" s="303" t="s">
        <v>744</v>
      </c>
      <c r="FV93" s="393" t="s">
        <v>744</v>
      </c>
      <c r="FW93" s="303">
        <v>3</v>
      </c>
      <c r="FX93" s="303">
        <v>5386.7200008</v>
      </c>
      <c r="FY93" s="303">
        <v>0</v>
      </c>
      <c r="FZ93" s="303">
        <v>16</v>
      </c>
      <c r="GA93" s="303">
        <v>0</v>
      </c>
      <c r="GB93" s="303">
        <v>0</v>
      </c>
      <c r="GC93" s="303">
        <v>0</v>
      </c>
      <c r="GD93" s="303">
        <v>0</v>
      </c>
      <c r="GE93" s="303">
        <v>0</v>
      </c>
      <c r="GF93" s="303">
        <v>0</v>
      </c>
      <c r="GG93" s="303">
        <v>5370.7200008</v>
      </c>
      <c r="GH93" s="303">
        <v>0</v>
      </c>
      <c r="GI93" s="393">
        <v>0</v>
      </c>
      <c r="GJ93" s="303">
        <v>1795.5733336000001</v>
      </c>
      <c r="GK93" s="303">
        <v>1790.2400002666666</v>
      </c>
      <c r="GL93" s="303">
        <v>0</v>
      </c>
      <c r="GM93" s="393">
        <v>2.9702676206716516E-3</v>
      </c>
      <c r="GN93" s="303">
        <v>25.5</v>
      </c>
      <c r="GO93" s="303">
        <v>44067.020039999996</v>
      </c>
      <c r="GP93" s="303">
        <v>0</v>
      </c>
      <c r="GQ93" s="303">
        <v>464</v>
      </c>
      <c r="GR93" s="303">
        <v>0</v>
      </c>
      <c r="GS93" s="303">
        <v>80</v>
      </c>
      <c r="GT93" s="303">
        <v>290.5</v>
      </c>
      <c r="GU93" s="303">
        <v>36</v>
      </c>
      <c r="GV93" s="303">
        <v>132</v>
      </c>
      <c r="GW93" s="303">
        <v>0</v>
      </c>
      <c r="GX93" s="303">
        <v>43064.520039999996</v>
      </c>
      <c r="GY93" s="303">
        <v>0</v>
      </c>
      <c r="GZ93" s="393">
        <v>1660.5</v>
      </c>
      <c r="HA93" s="303">
        <v>1728.1184329411763</v>
      </c>
      <c r="HB93" s="303">
        <v>1688.8047074509802</v>
      </c>
      <c r="HC93" s="303">
        <v>0</v>
      </c>
      <c r="HD93" s="393">
        <v>2.2749439356008705E-2</v>
      </c>
      <c r="HE93" s="303" t="s">
        <v>744</v>
      </c>
      <c r="HF93" s="303" t="s">
        <v>744</v>
      </c>
      <c r="HG93" s="303" t="s">
        <v>744</v>
      </c>
      <c r="HH93" s="303" t="s">
        <v>744</v>
      </c>
      <c r="HI93" s="303" t="s">
        <v>744</v>
      </c>
      <c r="HJ93" s="303" t="s">
        <v>744</v>
      </c>
      <c r="HK93" s="303" t="s">
        <v>744</v>
      </c>
      <c r="HL93" s="303" t="s">
        <v>744</v>
      </c>
      <c r="HM93" s="303" t="s">
        <v>744</v>
      </c>
      <c r="HN93" s="303" t="s">
        <v>744</v>
      </c>
      <c r="HO93" s="303" t="s">
        <v>744</v>
      </c>
      <c r="HP93" s="303" t="s">
        <v>744</v>
      </c>
      <c r="HQ93" s="393" t="s">
        <v>744</v>
      </c>
      <c r="HR93" s="303" t="s">
        <v>744</v>
      </c>
      <c r="HS93" s="303" t="s">
        <v>744</v>
      </c>
      <c r="HT93" s="303" t="s">
        <v>744</v>
      </c>
      <c r="HU93" s="393" t="s">
        <v>744</v>
      </c>
      <c r="HV93" s="303">
        <v>25.5</v>
      </c>
      <c r="HW93" s="303">
        <v>44067.020039999996</v>
      </c>
      <c r="HX93" s="303">
        <v>0</v>
      </c>
      <c r="HY93" s="303">
        <v>464</v>
      </c>
      <c r="HZ93" s="303">
        <v>0</v>
      </c>
      <c r="IA93" s="303">
        <v>80</v>
      </c>
      <c r="IB93" s="303">
        <v>290.5</v>
      </c>
      <c r="IC93" s="303">
        <v>36</v>
      </c>
      <c r="ID93" s="303">
        <v>132</v>
      </c>
      <c r="IE93" s="303">
        <v>0</v>
      </c>
      <c r="IF93" s="303">
        <v>43064.520039999996</v>
      </c>
      <c r="IG93" s="303">
        <v>0</v>
      </c>
      <c r="IH93" s="393">
        <v>1660.5</v>
      </c>
      <c r="II93" s="303">
        <v>1728.1184329411763</v>
      </c>
      <c r="IJ93" s="303">
        <v>1688.8047074509802</v>
      </c>
      <c r="IK93" s="303">
        <v>0</v>
      </c>
      <c r="IL93" s="393">
        <v>2.2749439356008705E-2</v>
      </c>
      <c r="IM93" s="303"/>
      <c r="IN93" s="303">
        <v>1735.2189487999999</v>
      </c>
      <c r="IO93" s="303">
        <v>1699.4821066947368</v>
      </c>
      <c r="IP93" s="393">
        <v>2.0595004526648975E-2</v>
      </c>
      <c r="IQ93" s="303" t="s">
        <v>744</v>
      </c>
      <c r="IR93" s="303" t="s">
        <v>744</v>
      </c>
      <c r="IS93" s="393" t="s">
        <v>744</v>
      </c>
      <c r="IT93" s="303">
        <v>1735.2189487999999</v>
      </c>
      <c r="IU93" s="303">
        <v>1699.4821066947368</v>
      </c>
      <c r="IV93" s="393">
        <v>2.0595004526648975E-2</v>
      </c>
      <c r="IW93" s="735"/>
      <c r="IX93" s="303"/>
      <c r="IY93" s="396" t="s">
        <v>561</v>
      </c>
      <c r="IZ93" s="396" t="s">
        <v>480</v>
      </c>
      <c r="JA93" s="396" t="s">
        <v>354</v>
      </c>
      <c r="JB93" s="396">
        <v>35</v>
      </c>
      <c r="JC93" s="396" t="s">
        <v>12</v>
      </c>
      <c r="JD93" s="396" t="s">
        <v>232</v>
      </c>
      <c r="JE93" s="396" t="s">
        <v>9</v>
      </c>
      <c r="JF93" s="396" t="s">
        <v>232</v>
      </c>
      <c r="JG93" s="396" t="s">
        <v>358</v>
      </c>
    </row>
    <row r="94" spans="1:267" customFormat="1">
      <c r="A94">
        <v>492</v>
      </c>
      <c r="B94">
        <v>1</v>
      </c>
      <c r="F94">
        <v>700</v>
      </c>
      <c r="G94">
        <v>41</v>
      </c>
      <c r="H94">
        <v>1</v>
      </c>
      <c r="I94">
        <v>0</v>
      </c>
      <c r="J94">
        <v>1</v>
      </c>
      <c r="K94">
        <v>0</v>
      </c>
      <c r="L94" t="s">
        <v>512</v>
      </c>
      <c r="M94">
        <v>0</v>
      </c>
      <c r="N94">
        <v>25.84</v>
      </c>
      <c r="O94">
        <v>33</v>
      </c>
      <c r="P94">
        <v>40</v>
      </c>
      <c r="Q94">
        <v>40</v>
      </c>
      <c r="R94">
        <v>0</v>
      </c>
      <c r="S94">
        <v>50</v>
      </c>
      <c r="T94" t="s">
        <v>745</v>
      </c>
      <c r="U94">
        <v>0</v>
      </c>
      <c r="V94">
        <v>0</v>
      </c>
      <c r="W94">
        <v>4.5</v>
      </c>
      <c r="X94">
        <v>2</v>
      </c>
      <c r="Y94">
        <v>41.5</v>
      </c>
      <c r="Z94">
        <v>0</v>
      </c>
      <c r="AA94">
        <v>0</v>
      </c>
      <c r="AB94">
        <v>0</v>
      </c>
      <c r="AC94">
        <v>0</v>
      </c>
      <c r="AD94">
        <v>0</v>
      </c>
      <c r="AE94">
        <v>376</v>
      </c>
      <c r="AF94">
        <v>0</v>
      </c>
      <c r="AG94">
        <v>0</v>
      </c>
      <c r="AH94">
        <v>0</v>
      </c>
      <c r="AI94">
        <v>0</v>
      </c>
      <c r="AJ94">
        <v>0</v>
      </c>
      <c r="AK94">
        <v>2420</v>
      </c>
      <c r="AL94">
        <v>0</v>
      </c>
      <c r="AM94">
        <v>0</v>
      </c>
      <c r="AN94">
        <v>0</v>
      </c>
      <c r="AO94">
        <v>0</v>
      </c>
      <c r="AP94">
        <v>0</v>
      </c>
      <c r="AQ94">
        <v>0</v>
      </c>
      <c r="AR94">
        <v>0</v>
      </c>
      <c r="AS94">
        <v>0</v>
      </c>
      <c r="AT94">
        <v>0</v>
      </c>
      <c r="AU94">
        <v>0</v>
      </c>
      <c r="AV94">
        <v>0</v>
      </c>
      <c r="AW94">
        <v>152</v>
      </c>
      <c r="AX94">
        <v>0</v>
      </c>
      <c r="AY94">
        <v>0</v>
      </c>
      <c r="AZ94">
        <v>0</v>
      </c>
      <c r="BA94">
        <v>288</v>
      </c>
      <c r="BB94">
        <v>0</v>
      </c>
      <c r="BC94">
        <v>1440</v>
      </c>
      <c r="BD94">
        <v>0</v>
      </c>
      <c r="BE94">
        <v>0</v>
      </c>
      <c r="BF94">
        <v>0</v>
      </c>
      <c r="BG94">
        <v>250.48</v>
      </c>
      <c r="BH94">
        <v>78.7</v>
      </c>
      <c r="BI94">
        <v>90</v>
      </c>
      <c r="BJ94">
        <v>0</v>
      </c>
      <c r="BK94">
        <v>0</v>
      </c>
      <c r="BL94">
        <v>0</v>
      </c>
      <c r="BM94">
        <v>0</v>
      </c>
      <c r="BN94">
        <v>0</v>
      </c>
      <c r="BO94">
        <v>3654</v>
      </c>
      <c r="BP94">
        <v>0</v>
      </c>
      <c r="BQ94">
        <v>0</v>
      </c>
      <c r="BR94">
        <v>0</v>
      </c>
      <c r="BS94">
        <v>0</v>
      </c>
      <c r="BT94">
        <v>0</v>
      </c>
      <c r="BU94">
        <v>0</v>
      </c>
      <c r="BV94">
        <v>0</v>
      </c>
      <c r="BW94">
        <v>0</v>
      </c>
      <c r="BX94">
        <v>0</v>
      </c>
      <c r="BY94">
        <v>0</v>
      </c>
      <c r="BZ94">
        <v>0</v>
      </c>
      <c r="CA94">
        <v>4544</v>
      </c>
      <c r="CB94">
        <v>0</v>
      </c>
      <c r="CC94">
        <v>0</v>
      </c>
      <c r="CD94">
        <v>0</v>
      </c>
      <c r="CE94">
        <v>0</v>
      </c>
      <c r="CF94">
        <v>0</v>
      </c>
      <c r="CG94" s="439"/>
      <c r="CH94" s="303">
        <v>25.84</v>
      </c>
      <c r="CI94" s="393">
        <v>33</v>
      </c>
      <c r="CJ94" s="303">
        <v>40</v>
      </c>
      <c r="CK94" s="393">
        <v>40</v>
      </c>
      <c r="CL94" s="303">
        <v>0</v>
      </c>
      <c r="CM94" s="393">
        <v>50</v>
      </c>
      <c r="CN94" s="303"/>
      <c r="CO94" s="303"/>
      <c r="CP94" s="393" t="s">
        <v>744</v>
      </c>
      <c r="CQ94" s="303" t="s">
        <v>389</v>
      </c>
      <c r="CR94" s="393" t="s">
        <v>744</v>
      </c>
      <c r="CS94" s="393" t="s">
        <v>744</v>
      </c>
      <c r="CT94" s="303" t="s">
        <v>389</v>
      </c>
      <c r="CU94" s="393" t="s">
        <v>744</v>
      </c>
      <c r="CV94" s="303" t="s">
        <v>744</v>
      </c>
      <c r="CW94" s="303" t="s">
        <v>744</v>
      </c>
      <c r="CX94" s="303" t="s">
        <v>744</v>
      </c>
      <c r="CY94" s="303" t="s">
        <v>744</v>
      </c>
      <c r="CZ94" s="303" t="s">
        <v>744</v>
      </c>
      <c r="DA94" s="303" t="s">
        <v>744</v>
      </c>
      <c r="DB94" s="303" t="s">
        <v>744</v>
      </c>
      <c r="DC94" s="303" t="s">
        <v>744</v>
      </c>
      <c r="DD94" s="303" t="s">
        <v>744</v>
      </c>
      <c r="DE94" s="303" t="s">
        <v>744</v>
      </c>
      <c r="DF94" s="303" t="s">
        <v>744</v>
      </c>
      <c r="DG94" s="393" t="s">
        <v>744</v>
      </c>
      <c r="DH94" s="303" t="s">
        <v>744</v>
      </c>
      <c r="DI94" s="303" t="s">
        <v>744</v>
      </c>
      <c r="DJ94" s="393" t="s">
        <v>744</v>
      </c>
      <c r="DK94" s="303" t="s">
        <v>744</v>
      </c>
      <c r="DL94" s="303" t="s">
        <v>744</v>
      </c>
      <c r="DM94" s="303" t="s">
        <v>744</v>
      </c>
      <c r="DN94" s="303" t="s">
        <v>744</v>
      </c>
      <c r="DO94" s="303" t="s">
        <v>744</v>
      </c>
      <c r="DP94" s="303" t="s">
        <v>744</v>
      </c>
      <c r="DQ94" s="303" t="s">
        <v>744</v>
      </c>
      <c r="DR94" s="303" t="s">
        <v>744</v>
      </c>
      <c r="DS94" s="303" t="s">
        <v>744</v>
      </c>
      <c r="DT94" s="303" t="s">
        <v>744</v>
      </c>
      <c r="DU94" s="303" t="s">
        <v>744</v>
      </c>
      <c r="DV94" s="393" t="s">
        <v>744</v>
      </c>
      <c r="DW94" s="303" t="s">
        <v>744</v>
      </c>
      <c r="DX94" s="303" t="s">
        <v>744</v>
      </c>
      <c r="DY94" s="393" t="s">
        <v>744</v>
      </c>
      <c r="DZ94" s="303" t="s">
        <v>744</v>
      </c>
      <c r="EA94" s="303" t="s">
        <v>744</v>
      </c>
      <c r="EB94" s="303" t="s">
        <v>744</v>
      </c>
      <c r="EC94" s="303" t="s">
        <v>744</v>
      </c>
      <c r="ED94" s="303" t="s">
        <v>744</v>
      </c>
      <c r="EE94" s="303" t="s">
        <v>744</v>
      </c>
      <c r="EF94" s="303" t="s">
        <v>744</v>
      </c>
      <c r="EG94" s="303" t="s">
        <v>744</v>
      </c>
      <c r="EH94" s="303" t="s">
        <v>744</v>
      </c>
      <c r="EI94" s="303" t="s">
        <v>744</v>
      </c>
      <c r="EJ94" s="303" t="s">
        <v>744</v>
      </c>
      <c r="EK94" s="393" t="s">
        <v>744</v>
      </c>
      <c r="EL94" s="303" t="s">
        <v>744</v>
      </c>
      <c r="EM94" s="303" t="s">
        <v>744</v>
      </c>
      <c r="EN94" s="393" t="s">
        <v>744</v>
      </c>
      <c r="EO94" s="303">
        <v>4.5</v>
      </c>
      <c r="EP94" s="303">
        <v>8069.76</v>
      </c>
      <c r="EQ94" s="303">
        <v>0</v>
      </c>
      <c r="ER94" s="303">
        <v>0</v>
      </c>
      <c r="ES94" s="303">
        <v>0</v>
      </c>
      <c r="ET94" s="303">
        <v>0</v>
      </c>
      <c r="EU94" s="303">
        <v>288</v>
      </c>
      <c r="EV94" s="303">
        <v>250.48</v>
      </c>
      <c r="EW94" s="303">
        <v>0</v>
      </c>
      <c r="EX94" s="303">
        <v>0</v>
      </c>
      <c r="EY94" s="303">
        <v>7531.2800000000007</v>
      </c>
      <c r="EZ94" s="303">
        <v>0</v>
      </c>
      <c r="FA94" s="393">
        <v>0</v>
      </c>
      <c r="FB94" s="303">
        <v>1793.28</v>
      </c>
      <c r="FC94" s="303">
        <v>1673.6177777777777</v>
      </c>
      <c r="FD94" s="303">
        <v>0</v>
      </c>
      <c r="FE94" s="393">
        <v>6.6728130700293486E-2</v>
      </c>
      <c r="FF94" s="303">
        <v>2</v>
      </c>
      <c r="FG94" s="303">
        <v>3586.56</v>
      </c>
      <c r="FH94" s="303">
        <v>0</v>
      </c>
      <c r="FI94" s="303">
        <v>0</v>
      </c>
      <c r="FJ94" s="303">
        <v>0</v>
      </c>
      <c r="FK94" s="303">
        <v>0</v>
      </c>
      <c r="FL94" s="303">
        <v>0</v>
      </c>
      <c r="FM94" s="303">
        <v>78.7</v>
      </c>
      <c r="FN94" s="303">
        <v>0</v>
      </c>
      <c r="FO94" s="303">
        <v>0</v>
      </c>
      <c r="FP94" s="303">
        <v>3507.86</v>
      </c>
      <c r="FQ94" s="303">
        <v>0</v>
      </c>
      <c r="FR94" s="393">
        <v>0</v>
      </c>
      <c r="FS94" s="303">
        <v>1793.28</v>
      </c>
      <c r="FT94" s="303">
        <v>1753.93</v>
      </c>
      <c r="FU94" s="303">
        <v>0</v>
      </c>
      <c r="FV94" s="393">
        <v>2.1943031763026366E-2</v>
      </c>
      <c r="FW94" s="303">
        <v>6.5</v>
      </c>
      <c r="FX94" s="303">
        <v>11656.32</v>
      </c>
      <c r="FY94" s="303">
        <v>0</v>
      </c>
      <c r="FZ94" s="303">
        <v>0</v>
      </c>
      <c r="GA94" s="303">
        <v>0</v>
      </c>
      <c r="GB94" s="303">
        <v>0</v>
      </c>
      <c r="GC94" s="303">
        <v>288</v>
      </c>
      <c r="GD94" s="303">
        <v>329.18</v>
      </c>
      <c r="GE94" s="303">
        <v>0</v>
      </c>
      <c r="GF94" s="303">
        <v>0</v>
      </c>
      <c r="GG94" s="303">
        <v>11039.140000000001</v>
      </c>
      <c r="GH94" s="303">
        <v>0</v>
      </c>
      <c r="GI94" s="393">
        <v>0</v>
      </c>
      <c r="GJ94" s="303">
        <v>1793.28</v>
      </c>
      <c r="GK94" s="303">
        <v>1698.3292307692309</v>
      </c>
      <c r="GL94" s="303">
        <v>0</v>
      </c>
      <c r="GM94" s="393">
        <v>5.2948100258057296E-2</v>
      </c>
      <c r="GN94" s="303">
        <v>41.5</v>
      </c>
      <c r="GO94" s="303">
        <v>65999.083333333328</v>
      </c>
      <c r="GP94" s="303">
        <v>376</v>
      </c>
      <c r="GQ94" s="303">
        <v>2420</v>
      </c>
      <c r="GR94" s="303">
        <v>0</v>
      </c>
      <c r="GS94" s="303">
        <v>152</v>
      </c>
      <c r="GT94" s="303">
        <v>1440</v>
      </c>
      <c r="GU94" s="303">
        <v>90</v>
      </c>
      <c r="GV94" s="303">
        <v>3654</v>
      </c>
      <c r="GW94" s="303">
        <v>0</v>
      </c>
      <c r="GX94" s="303">
        <v>57867.083333333328</v>
      </c>
      <c r="GY94" s="303">
        <v>0</v>
      </c>
      <c r="GZ94" s="393">
        <v>4544</v>
      </c>
      <c r="HA94" s="303">
        <v>1590.3393574297188</v>
      </c>
      <c r="HB94" s="303">
        <v>1394.3875502008032</v>
      </c>
      <c r="HC94" s="303">
        <v>0</v>
      </c>
      <c r="HD94" s="393">
        <v>0.12321383251535056</v>
      </c>
      <c r="HE94" s="303" t="s">
        <v>744</v>
      </c>
      <c r="HF94" s="303" t="s">
        <v>744</v>
      </c>
      <c r="HG94" s="303" t="s">
        <v>744</v>
      </c>
      <c r="HH94" s="303" t="s">
        <v>744</v>
      </c>
      <c r="HI94" s="303" t="s">
        <v>744</v>
      </c>
      <c r="HJ94" s="303" t="s">
        <v>744</v>
      </c>
      <c r="HK94" s="303" t="s">
        <v>744</v>
      </c>
      <c r="HL94" s="303" t="s">
        <v>744</v>
      </c>
      <c r="HM94" s="303" t="s">
        <v>744</v>
      </c>
      <c r="HN94" s="303" t="s">
        <v>744</v>
      </c>
      <c r="HO94" s="303" t="s">
        <v>744</v>
      </c>
      <c r="HP94" s="303" t="s">
        <v>744</v>
      </c>
      <c r="HQ94" s="393" t="s">
        <v>744</v>
      </c>
      <c r="HR94" s="303" t="s">
        <v>744</v>
      </c>
      <c r="HS94" s="303" t="s">
        <v>744</v>
      </c>
      <c r="HT94" s="303" t="s">
        <v>744</v>
      </c>
      <c r="HU94" s="393" t="s">
        <v>744</v>
      </c>
      <c r="HV94" s="303">
        <v>41.5</v>
      </c>
      <c r="HW94" s="303">
        <v>65999.083333333328</v>
      </c>
      <c r="HX94" s="303">
        <v>376</v>
      </c>
      <c r="HY94" s="303">
        <v>2420</v>
      </c>
      <c r="HZ94" s="303">
        <v>0</v>
      </c>
      <c r="IA94" s="303">
        <v>152</v>
      </c>
      <c r="IB94" s="303">
        <v>1440</v>
      </c>
      <c r="IC94" s="303">
        <v>90</v>
      </c>
      <c r="ID94" s="303">
        <v>3654</v>
      </c>
      <c r="IE94" s="303">
        <v>0</v>
      </c>
      <c r="IF94" s="303">
        <v>57867.083333333328</v>
      </c>
      <c r="IG94" s="303">
        <v>0</v>
      </c>
      <c r="IH94" s="393">
        <v>4544</v>
      </c>
      <c r="II94" s="303">
        <v>1590.3393574297188</v>
      </c>
      <c r="IJ94" s="303">
        <v>1394.3875502008032</v>
      </c>
      <c r="IK94" s="303">
        <v>0</v>
      </c>
      <c r="IL94" s="393">
        <v>0.12321383251535056</v>
      </c>
      <c r="IM94" s="303"/>
      <c r="IN94" s="303">
        <v>1610.1922463768115</v>
      </c>
      <c r="IO94" s="303">
        <v>1421.7035507246376</v>
      </c>
      <c r="IP94" s="393">
        <v>0.11705974617397608</v>
      </c>
      <c r="IQ94" s="303">
        <v>1793.28</v>
      </c>
      <c r="IR94" s="303">
        <v>1753.93</v>
      </c>
      <c r="IS94" s="393">
        <v>2.1943031763026366E-2</v>
      </c>
      <c r="IT94" s="303">
        <v>1617.8209027777775</v>
      </c>
      <c r="IU94" s="303">
        <v>1435.5463194444444</v>
      </c>
      <c r="IV94" s="393">
        <v>0.11266672535901223</v>
      </c>
      <c r="IW94" s="735"/>
      <c r="IX94" s="303"/>
      <c r="IY94" s="396" t="s">
        <v>512</v>
      </c>
      <c r="IZ94" s="396" t="s">
        <v>394</v>
      </c>
      <c r="JA94" s="396" t="s">
        <v>350</v>
      </c>
      <c r="JB94" s="396">
        <v>48</v>
      </c>
      <c r="JC94" s="396" t="s">
        <v>12</v>
      </c>
      <c r="JD94" s="396" t="s">
        <v>232</v>
      </c>
      <c r="JE94" s="396" t="s">
        <v>9</v>
      </c>
      <c r="JF94" s="396" t="s">
        <v>232</v>
      </c>
      <c r="JG94" s="396" t="s">
        <v>358</v>
      </c>
    </row>
    <row r="95" spans="1:267" customFormat="1">
      <c r="A95">
        <v>516</v>
      </c>
      <c r="B95">
        <v>1</v>
      </c>
      <c r="F95">
        <v>700</v>
      </c>
      <c r="G95">
        <v>23</v>
      </c>
      <c r="H95">
        <v>0</v>
      </c>
      <c r="I95">
        <v>1</v>
      </c>
      <c r="J95">
        <v>1</v>
      </c>
      <c r="K95">
        <v>0</v>
      </c>
      <c r="L95" t="s">
        <v>485</v>
      </c>
      <c r="M95">
        <v>0</v>
      </c>
      <c r="N95">
        <v>29.018333299999998</v>
      </c>
      <c r="O95">
        <v>22.805630000000001</v>
      </c>
      <c r="P95">
        <v>40</v>
      </c>
      <c r="Q95">
        <v>40</v>
      </c>
      <c r="R95">
        <v>100</v>
      </c>
      <c r="S95">
        <v>100</v>
      </c>
      <c r="T95" t="s">
        <v>745</v>
      </c>
      <c r="U95">
        <v>4</v>
      </c>
      <c r="V95">
        <v>0</v>
      </c>
      <c r="W95">
        <v>12.5</v>
      </c>
      <c r="X95">
        <v>7.5</v>
      </c>
      <c r="Y95">
        <v>64</v>
      </c>
      <c r="Z95">
        <v>0</v>
      </c>
      <c r="AA95">
        <v>0</v>
      </c>
      <c r="AB95">
        <v>0</v>
      </c>
      <c r="AC95">
        <v>0</v>
      </c>
      <c r="AD95">
        <v>0</v>
      </c>
      <c r="AE95">
        <v>736</v>
      </c>
      <c r="AF95">
        <v>0</v>
      </c>
      <c r="AG95">
        <v>72</v>
      </c>
      <c r="AH95">
        <v>0</v>
      </c>
      <c r="AI95">
        <v>56</v>
      </c>
      <c r="AJ95">
        <v>432</v>
      </c>
      <c r="AK95">
        <v>2944</v>
      </c>
      <c r="AL95">
        <v>0</v>
      </c>
      <c r="AM95">
        <v>0</v>
      </c>
      <c r="AN95">
        <v>0</v>
      </c>
      <c r="AO95">
        <v>0</v>
      </c>
      <c r="AP95">
        <v>0</v>
      </c>
      <c r="AQ95">
        <v>0</v>
      </c>
      <c r="AR95">
        <v>0</v>
      </c>
      <c r="AS95">
        <v>0</v>
      </c>
      <c r="AT95">
        <v>0</v>
      </c>
      <c r="AU95">
        <v>40</v>
      </c>
      <c r="AV95">
        <v>8</v>
      </c>
      <c r="AW95">
        <v>752</v>
      </c>
      <c r="AX95">
        <v>0</v>
      </c>
      <c r="AY95">
        <v>0</v>
      </c>
      <c r="AZ95">
        <v>0</v>
      </c>
      <c r="BA95">
        <v>0</v>
      </c>
      <c r="BB95">
        <v>0</v>
      </c>
      <c r="BC95">
        <v>88</v>
      </c>
      <c r="BD95">
        <v>0</v>
      </c>
      <c r="BE95">
        <v>16</v>
      </c>
      <c r="BF95">
        <v>0</v>
      </c>
      <c r="BG95">
        <v>16</v>
      </c>
      <c r="BH95">
        <v>16</v>
      </c>
      <c r="BI95">
        <v>104</v>
      </c>
      <c r="BJ95">
        <v>0</v>
      </c>
      <c r="BK95">
        <v>0</v>
      </c>
      <c r="BL95">
        <v>0</v>
      </c>
      <c r="BM95">
        <v>0</v>
      </c>
      <c r="BN95">
        <v>0</v>
      </c>
      <c r="BO95">
        <v>1015.5</v>
      </c>
      <c r="BP95">
        <v>0</v>
      </c>
      <c r="BQ95">
        <v>0</v>
      </c>
      <c r="BR95">
        <v>0</v>
      </c>
      <c r="BS95">
        <v>0</v>
      </c>
      <c r="BT95">
        <v>0</v>
      </c>
      <c r="BU95">
        <v>0</v>
      </c>
      <c r="BV95">
        <v>0</v>
      </c>
      <c r="BW95">
        <v>0</v>
      </c>
      <c r="BX95">
        <v>0</v>
      </c>
      <c r="BY95">
        <v>0</v>
      </c>
      <c r="BZ95">
        <v>0</v>
      </c>
      <c r="CA95">
        <v>1167</v>
      </c>
      <c r="CB95">
        <v>0</v>
      </c>
      <c r="CC95">
        <v>231.5</v>
      </c>
      <c r="CD95">
        <v>466.5</v>
      </c>
      <c r="CE95">
        <v>13902.5</v>
      </c>
      <c r="CF95">
        <v>0</v>
      </c>
      <c r="CG95" s="439"/>
      <c r="CH95" s="303">
        <v>29.018333299999998</v>
      </c>
      <c r="CI95" s="393">
        <v>22.805630000000001</v>
      </c>
      <c r="CJ95" s="303">
        <v>40</v>
      </c>
      <c r="CK95" s="393">
        <v>40</v>
      </c>
      <c r="CL95" s="303">
        <v>100</v>
      </c>
      <c r="CM95" s="393">
        <v>100</v>
      </c>
      <c r="CN95" s="303"/>
      <c r="CO95" s="303"/>
      <c r="CP95" s="393" t="s">
        <v>744</v>
      </c>
      <c r="CQ95" s="303" t="s">
        <v>389</v>
      </c>
      <c r="CR95" s="393" t="s">
        <v>389</v>
      </c>
      <c r="CS95" s="393" t="s">
        <v>744</v>
      </c>
      <c r="CT95" s="303" t="s">
        <v>389</v>
      </c>
      <c r="CU95" s="393" t="s">
        <v>389</v>
      </c>
      <c r="CV95" s="303">
        <v>4</v>
      </c>
      <c r="CW95" s="303">
        <v>6776.7711121333341</v>
      </c>
      <c r="CX95" s="303">
        <v>0</v>
      </c>
      <c r="CY95" s="303">
        <v>72</v>
      </c>
      <c r="CZ95" s="303">
        <v>0</v>
      </c>
      <c r="DA95" s="303">
        <v>0</v>
      </c>
      <c r="DB95" s="303">
        <v>0</v>
      </c>
      <c r="DC95" s="303">
        <v>16</v>
      </c>
      <c r="DD95" s="303">
        <v>0</v>
      </c>
      <c r="DE95" s="303">
        <v>0</v>
      </c>
      <c r="DF95" s="303">
        <v>6688.7711121333341</v>
      </c>
      <c r="DG95" s="393">
        <v>0</v>
      </c>
      <c r="DH95" s="303">
        <v>1694.1927780333335</v>
      </c>
      <c r="DI95" s="303">
        <v>1672.1927780333335</v>
      </c>
      <c r="DJ95" s="393">
        <v>1.2985535226716194E-2</v>
      </c>
      <c r="DK95" s="303" t="s">
        <v>744</v>
      </c>
      <c r="DL95" s="303" t="s">
        <v>744</v>
      </c>
      <c r="DM95" s="303" t="s">
        <v>744</v>
      </c>
      <c r="DN95" s="303" t="s">
        <v>744</v>
      </c>
      <c r="DO95" s="303" t="s">
        <v>744</v>
      </c>
      <c r="DP95" s="303" t="s">
        <v>744</v>
      </c>
      <c r="DQ95" s="303" t="s">
        <v>744</v>
      </c>
      <c r="DR95" s="303" t="s">
        <v>744</v>
      </c>
      <c r="DS95" s="303" t="s">
        <v>744</v>
      </c>
      <c r="DT95" s="303" t="s">
        <v>744</v>
      </c>
      <c r="DU95" s="303" t="s">
        <v>744</v>
      </c>
      <c r="DV95" s="393" t="s">
        <v>744</v>
      </c>
      <c r="DW95" s="303" t="s">
        <v>744</v>
      </c>
      <c r="DX95" s="303" t="s">
        <v>744</v>
      </c>
      <c r="DY95" s="393" t="s">
        <v>744</v>
      </c>
      <c r="DZ95" s="303">
        <v>4</v>
      </c>
      <c r="EA95" s="303">
        <v>6776.7711121333341</v>
      </c>
      <c r="EB95" s="303">
        <v>0</v>
      </c>
      <c r="EC95" s="303">
        <v>72</v>
      </c>
      <c r="ED95" s="303">
        <v>0</v>
      </c>
      <c r="EE95" s="303">
        <v>0</v>
      </c>
      <c r="EF95" s="303">
        <v>0</v>
      </c>
      <c r="EG95" s="303">
        <v>16</v>
      </c>
      <c r="EH95" s="303">
        <v>0</v>
      </c>
      <c r="EI95" s="303">
        <v>0</v>
      </c>
      <c r="EJ95" s="303">
        <v>6688.7711121333341</v>
      </c>
      <c r="EK95" s="393">
        <v>0</v>
      </c>
      <c r="EL95" s="303">
        <v>1694.1927780333335</v>
      </c>
      <c r="EM95" s="303">
        <v>1672.1927780333335</v>
      </c>
      <c r="EN95" s="393">
        <v>1.2985535226716194E-2</v>
      </c>
      <c r="EO95" s="303">
        <v>12.5</v>
      </c>
      <c r="EP95" s="303">
        <v>21177.40972541667</v>
      </c>
      <c r="EQ95" s="303">
        <v>0</v>
      </c>
      <c r="ER95" s="303">
        <v>56</v>
      </c>
      <c r="ES95" s="303">
        <v>0</v>
      </c>
      <c r="ET95" s="303">
        <v>40</v>
      </c>
      <c r="EU95" s="303">
        <v>0</v>
      </c>
      <c r="EV95" s="303">
        <v>16</v>
      </c>
      <c r="EW95" s="303">
        <v>0</v>
      </c>
      <c r="EX95" s="303">
        <v>0</v>
      </c>
      <c r="EY95" s="303">
        <v>21065.40972541667</v>
      </c>
      <c r="EZ95" s="303">
        <v>231.5</v>
      </c>
      <c r="FA95" s="393">
        <v>0</v>
      </c>
      <c r="FB95" s="303">
        <v>1694.1927780333335</v>
      </c>
      <c r="FC95" s="303">
        <v>1685.2327780333335</v>
      </c>
      <c r="FD95" s="303">
        <v>18.52</v>
      </c>
      <c r="FE95" s="393">
        <v>5.2886543468807501E-3</v>
      </c>
      <c r="FF95" s="303">
        <v>7.5</v>
      </c>
      <c r="FG95" s="303">
        <v>12706.445835250001</v>
      </c>
      <c r="FH95" s="303">
        <v>0</v>
      </c>
      <c r="FI95" s="303">
        <v>432</v>
      </c>
      <c r="FJ95" s="303">
        <v>0</v>
      </c>
      <c r="FK95" s="303">
        <v>8</v>
      </c>
      <c r="FL95" s="303">
        <v>0</v>
      </c>
      <c r="FM95" s="303">
        <v>16</v>
      </c>
      <c r="FN95" s="303">
        <v>0</v>
      </c>
      <c r="FO95" s="303">
        <v>0</v>
      </c>
      <c r="FP95" s="303">
        <v>12250.445835250001</v>
      </c>
      <c r="FQ95" s="303">
        <v>466.5</v>
      </c>
      <c r="FR95" s="393">
        <v>0</v>
      </c>
      <c r="FS95" s="303">
        <v>1694.1927780333335</v>
      </c>
      <c r="FT95" s="303">
        <v>1633.3927780333336</v>
      </c>
      <c r="FU95" s="303">
        <v>62.2</v>
      </c>
      <c r="FV95" s="393">
        <v>3.588729735383378E-2</v>
      </c>
      <c r="FW95" s="303">
        <v>20</v>
      </c>
      <c r="FX95" s="303">
        <v>33883.85556066667</v>
      </c>
      <c r="FY95" s="303">
        <v>0</v>
      </c>
      <c r="FZ95" s="303">
        <v>488</v>
      </c>
      <c r="GA95" s="303">
        <v>0</v>
      </c>
      <c r="GB95" s="303">
        <v>48</v>
      </c>
      <c r="GC95" s="303">
        <v>0</v>
      </c>
      <c r="GD95" s="303">
        <v>32</v>
      </c>
      <c r="GE95" s="303">
        <v>0</v>
      </c>
      <c r="GF95" s="303">
        <v>0</v>
      </c>
      <c r="GG95" s="303">
        <v>33315.85556066667</v>
      </c>
      <c r="GH95" s="303">
        <v>698</v>
      </c>
      <c r="GI95" s="393">
        <v>0</v>
      </c>
      <c r="GJ95" s="303">
        <v>1694.1927780333335</v>
      </c>
      <c r="GK95" s="303">
        <v>1665.7927780333334</v>
      </c>
      <c r="GL95" s="303">
        <v>34.9</v>
      </c>
      <c r="GM95" s="393">
        <v>1.6763145474488206E-2</v>
      </c>
      <c r="GN95" s="303">
        <v>64</v>
      </c>
      <c r="GO95" s="303">
        <v>110309.70421333333</v>
      </c>
      <c r="GP95" s="303">
        <v>736</v>
      </c>
      <c r="GQ95" s="303">
        <v>2944</v>
      </c>
      <c r="GR95" s="303">
        <v>0</v>
      </c>
      <c r="GS95" s="303">
        <v>752</v>
      </c>
      <c r="GT95" s="303">
        <v>88</v>
      </c>
      <c r="GU95" s="303">
        <v>104</v>
      </c>
      <c r="GV95" s="303">
        <v>1015.5</v>
      </c>
      <c r="GW95" s="303">
        <v>0</v>
      </c>
      <c r="GX95" s="303">
        <v>104670.20421333333</v>
      </c>
      <c r="GY95" s="303">
        <v>13902.5</v>
      </c>
      <c r="GZ95" s="393">
        <v>1167</v>
      </c>
      <c r="HA95" s="303">
        <v>1723.5891283333333</v>
      </c>
      <c r="HB95" s="303">
        <v>1635.4719408333333</v>
      </c>
      <c r="HC95" s="303">
        <v>217.2265625</v>
      </c>
      <c r="HD95" s="393">
        <v>5.112424188078224E-2</v>
      </c>
      <c r="HE95" s="303" t="s">
        <v>744</v>
      </c>
      <c r="HF95" s="303" t="s">
        <v>744</v>
      </c>
      <c r="HG95" s="303" t="s">
        <v>744</v>
      </c>
      <c r="HH95" s="303" t="s">
        <v>744</v>
      </c>
      <c r="HI95" s="303" t="s">
        <v>744</v>
      </c>
      <c r="HJ95" s="303" t="s">
        <v>744</v>
      </c>
      <c r="HK95" s="303" t="s">
        <v>744</v>
      </c>
      <c r="HL95" s="303" t="s">
        <v>744</v>
      </c>
      <c r="HM95" s="303" t="s">
        <v>744</v>
      </c>
      <c r="HN95" s="303" t="s">
        <v>744</v>
      </c>
      <c r="HO95" s="303" t="s">
        <v>744</v>
      </c>
      <c r="HP95" s="303" t="s">
        <v>744</v>
      </c>
      <c r="HQ95" s="393" t="s">
        <v>744</v>
      </c>
      <c r="HR95" s="303" t="s">
        <v>744</v>
      </c>
      <c r="HS95" s="303" t="s">
        <v>744</v>
      </c>
      <c r="HT95" s="303" t="s">
        <v>744</v>
      </c>
      <c r="HU95" s="393" t="s">
        <v>744</v>
      </c>
      <c r="HV95" s="303">
        <v>64</v>
      </c>
      <c r="HW95" s="303">
        <v>110309.70421333333</v>
      </c>
      <c r="HX95" s="303">
        <v>736</v>
      </c>
      <c r="HY95" s="303">
        <v>2944</v>
      </c>
      <c r="HZ95" s="303">
        <v>0</v>
      </c>
      <c r="IA95" s="303">
        <v>752</v>
      </c>
      <c r="IB95" s="303">
        <v>88</v>
      </c>
      <c r="IC95" s="303">
        <v>104</v>
      </c>
      <c r="ID95" s="303">
        <v>1015.5</v>
      </c>
      <c r="IE95" s="303">
        <v>0</v>
      </c>
      <c r="IF95" s="303">
        <v>104670.20421333333</v>
      </c>
      <c r="IG95" s="303">
        <v>13902.5</v>
      </c>
      <c r="IH95" s="393">
        <v>1167</v>
      </c>
      <c r="II95" s="303">
        <v>1723.5891283333333</v>
      </c>
      <c r="IJ95" s="303">
        <v>1635.4719408333333</v>
      </c>
      <c r="IK95" s="303">
        <v>217.2265625</v>
      </c>
      <c r="IL95" s="393">
        <v>5.112424188078224E-2</v>
      </c>
      <c r="IM95" s="303"/>
      <c r="IN95" s="303">
        <v>1717.5637894519671</v>
      </c>
      <c r="IO95" s="303">
        <v>1645.0234167811595</v>
      </c>
      <c r="IP95" s="393">
        <v>4.2234456220082151E-2</v>
      </c>
      <c r="IQ95" s="303">
        <v>1694.1927780333333</v>
      </c>
      <c r="IR95" s="303">
        <v>1633.3927780333333</v>
      </c>
      <c r="IS95" s="393">
        <v>3.588729735383378E-2</v>
      </c>
      <c r="IT95" s="303">
        <v>1715.5719418878789</v>
      </c>
      <c r="IU95" s="303">
        <v>1644.0321691606061</v>
      </c>
      <c r="IV95" s="393">
        <v>4.1700246419597908E-2</v>
      </c>
      <c r="IW95" s="735"/>
      <c r="IX95" s="303"/>
      <c r="IY95" s="396" t="s">
        <v>485</v>
      </c>
      <c r="IZ95" s="396" t="s">
        <v>486</v>
      </c>
      <c r="JA95" s="396" t="s">
        <v>343</v>
      </c>
      <c r="JB95" s="396">
        <v>107</v>
      </c>
      <c r="JC95" s="396" t="s">
        <v>13</v>
      </c>
      <c r="JD95" s="396" t="s">
        <v>232</v>
      </c>
      <c r="JE95" s="396" t="s">
        <v>9</v>
      </c>
      <c r="JF95" s="396" t="s">
        <v>232</v>
      </c>
      <c r="JG95" s="396" t="s">
        <v>346</v>
      </c>
    </row>
    <row r="96" spans="1:267" customFormat="1">
      <c r="A96">
        <v>556</v>
      </c>
      <c r="B96">
        <v>1</v>
      </c>
      <c r="F96">
        <v>700</v>
      </c>
      <c r="G96">
        <v>8</v>
      </c>
      <c r="H96">
        <v>1</v>
      </c>
      <c r="I96">
        <v>0</v>
      </c>
      <c r="J96">
        <v>1</v>
      </c>
      <c r="K96">
        <v>0</v>
      </c>
      <c r="L96" t="s">
        <v>485</v>
      </c>
      <c r="M96">
        <v>0</v>
      </c>
      <c r="N96">
        <v>0</v>
      </c>
      <c r="O96">
        <v>20</v>
      </c>
      <c r="P96">
        <v>0</v>
      </c>
      <c r="Q96">
        <v>37.5</v>
      </c>
      <c r="R96">
        <v>0</v>
      </c>
      <c r="S96">
        <v>150</v>
      </c>
      <c r="T96" t="s">
        <v>745</v>
      </c>
      <c r="U96">
        <v>0</v>
      </c>
      <c r="V96">
        <v>0</v>
      </c>
      <c r="W96">
        <v>0</v>
      </c>
      <c r="X96">
        <v>0</v>
      </c>
      <c r="Y96">
        <v>12.5</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8</v>
      </c>
      <c r="BP96">
        <v>0</v>
      </c>
      <c r="BQ96">
        <v>0</v>
      </c>
      <c r="BR96">
        <v>0</v>
      </c>
      <c r="BS96">
        <v>0</v>
      </c>
      <c r="BT96">
        <v>0</v>
      </c>
      <c r="BU96">
        <v>0</v>
      </c>
      <c r="BV96">
        <v>0</v>
      </c>
      <c r="BW96">
        <v>0</v>
      </c>
      <c r="BX96">
        <v>0</v>
      </c>
      <c r="BY96">
        <v>0</v>
      </c>
      <c r="BZ96">
        <v>0</v>
      </c>
      <c r="CA96">
        <v>4348</v>
      </c>
      <c r="CB96">
        <v>0</v>
      </c>
      <c r="CC96">
        <v>0</v>
      </c>
      <c r="CD96">
        <v>0</v>
      </c>
      <c r="CE96">
        <v>0</v>
      </c>
      <c r="CF96">
        <v>0</v>
      </c>
      <c r="CG96" s="439"/>
      <c r="CH96" s="303" t="s">
        <v>744</v>
      </c>
      <c r="CI96" s="393">
        <v>20</v>
      </c>
      <c r="CJ96" s="303" t="s">
        <v>744</v>
      </c>
      <c r="CK96" s="393">
        <v>37.5</v>
      </c>
      <c r="CL96" s="303" t="s">
        <v>744</v>
      </c>
      <c r="CM96" s="393">
        <v>150</v>
      </c>
      <c r="CN96" s="303"/>
      <c r="CO96" s="303"/>
      <c r="CP96" s="393" t="s">
        <v>744</v>
      </c>
      <c r="CQ96" s="303" t="s">
        <v>389</v>
      </c>
      <c r="CR96" s="393" t="s">
        <v>744</v>
      </c>
      <c r="CS96" s="393" t="s">
        <v>744</v>
      </c>
      <c r="CT96" s="303" t="s">
        <v>389</v>
      </c>
      <c r="CU96" s="393" t="s">
        <v>744</v>
      </c>
      <c r="CV96" s="303" t="s">
        <v>744</v>
      </c>
      <c r="CW96" s="303" t="s">
        <v>744</v>
      </c>
      <c r="CX96" s="303" t="s">
        <v>744</v>
      </c>
      <c r="CY96" s="303" t="s">
        <v>744</v>
      </c>
      <c r="CZ96" s="303" t="s">
        <v>744</v>
      </c>
      <c r="DA96" s="303" t="s">
        <v>744</v>
      </c>
      <c r="DB96" s="303" t="s">
        <v>744</v>
      </c>
      <c r="DC96" s="303" t="s">
        <v>744</v>
      </c>
      <c r="DD96" s="303" t="s">
        <v>744</v>
      </c>
      <c r="DE96" s="303" t="s">
        <v>744</v>
      </c>
      <c r="DF96" s="303" t="s">
        <v>744</v>
      </c>
      <c r="DG96" s="393" t="s">
        <v>744</v>
      </c>
      <c r="DH96" s="303" t="s">
        <v>744</v>
      </c>
      <c r="DI96" s="303" t="s">
        <v>744</v>
      </c>
      <c r="DJ96" s="393" t="s">
        <v>744</v>
      </c>
      <c r="DK96" s="303" t="s">
        <v>744</v>
      </c>
      <c r="DL96" s="303" t="s">
        <v>744</v>
      </c>
      <c r="DM96" s="303" t="s">
        <v>744</v>
      </c>
      <c r="DN96" s="303" t="s">
        <v>744</v>
      </c>
      <c r="DO96" s="303" t="s">
        <v>744</v>
      </c>
      <c r="DP96" s="303" t="s">
        <v>744</v>
      </c>
      <c r="DQ96" s="303" t="s">
        <v>744</v>
      </c>
      <c r="DR96" s="303" t="s">
        <v>744</v>
      </c>
      <c r="DS96" s="303" t="s">
        <v>744</v>
      </c>
      <c r="DT96" s="303" t="s">
        <v>744</v>
      </c>
      <c r="DU96" s="303" t="s">
        <v>744</v>
      </c>
      <c r="DV96" s="393" t="s">
        <v>744</v>
      </c>
      <c r="DW96" s="303" t="s">
        <v>744</v>
      </c>
      <c r="DX96" s="303" t="s">
        <v>744</v>
      </c>
      <c r="DY96" s="393" t="s">
        <v>744</v>
      </c>
      <c r="DZ96" s="303" t="s">
        <v>744</v>
      </c>
      <c r="EA96" s="303" t="s">
        <v>744</v>
      </c>
      <c r="EB96" s="303" t="s">
        <v>744</v>
      </c>
      <c r="EC96" s="303" t="s">
        <v>744</v>
      </c>
      <c r="ED96" s="303" t="s">
        <v>744</v>
      </c>
      <c r="EE96" s="303" t="s">
        <v>744</v>
      </c>
      <c r="EF96" s="303" t="s">
        <v>744</v>
      </c>
      <c r="EG96" s="303" t="s">
        <v>744</v>
      </c>
      <c r="EH96" s="303" t="s">
        <v>744</v>
      </c>
      <c r="EI96" s="303" t="s">
        <v>744</v>
      </c>
      <c r="EJ96" s="303" t="s">
        <v>744</v>
      </c>
      <c r="EK96" s="393" t="s">
        <v>744</v>
      </c>
      <c r="EL96" s="303" t="s">
        <v>744</v>
      </c>
      <c r="EM96" s="303" t="s">
        <v>744</v>
      </c>
      <c r="EN96" s="393" t="s">
        <v>744</v>
      </c>
      <c r="EO96" s="303" t="s">
        <v>744</v>
      </c>
      <c r="EP96" s="303" t="s">
        <v>744</v>
      </c>
      <c r="EQ96" s="303" t="s">
        <v>744</v>
      </c>
      <c r="ER96" s="303" t="s">
        <v>744</v>
      </c>
      <c r="ES96" s="303" t="s">
        <v>744</v>
      </c>
      <c r="ET96" s="303" t="s">
        <v>744</v>
      </c>
      <c r="EU96" s="303" t="s">
        <v>744</v>
      </c>
      <c r="EV96" s="303" t="s">
        <v>744</v>
      </c>
      <c r="EW96" s="303" t="s">
        <v>744</v>
      </c>
      <c r="EX96" s="303" t="s">
        <v>744</v>
      </c>
      <c r="EY96" s="303" t="s">
        <v>744</v>
      </c>
      <c r="EZ96" s="303" t="s">
        <v>744</v>
      </c>
      <c r="FA96" s="393" t="s">
        <v>744</v>
      </c>
      <c r="FB96" s="303" t="s">
        <v>744</v>
      </c>
      <c r="FC96" s="303" t="s">
        <v>744</v>
      </c>
      <c r="FD96" s="303" t="s">
        <v>744</v>
      </c>
      <c r="FE96" s="393" t="s">
        <v>744</v>
      </c>
      <c r="FF96" s="303" t="s">
        <v>744</v>
      </c>
      <c r="FG96" s="303" t="s">
        <v>744</v>
      </c>
      <c r="FH96" s="303" t="s">
        <v>744</v>
      </c>
      <c r="FI96" s="303" t="s">
        <v>744</v>
      </c>
      <c r="FJ96" s="303" t="s">
        <v>744</v>
      </c>
      <c r="FK96" s="303" t="s">
        <v>744</v>
      </c>
      <c r="FL96" s="303" t="s">
        <v>744</v>
      </c>
      <c r="FM96" s="303" t="s">
        <v>744</v>
      </c>
      <c r="FN96" s="303" t="s">
        <v>744</v>
      </c>
      <c r="FO96" s="303" t="s">
        <v>744</v>
      </c>
      <c r="FP96" s="303" t="s">
        <v>744</v>
      </c>
      <c r="FQ96" s="303" t="s">
        <v>744</v>
      </c>
      <c r="FR96" s="393" t="s">
        <v>744</v>
      </c>
      <c r="FS96" s="303" t="s">
        <v>744</v>
      </c>
      <c r="FT96" s="303" t="s">
        <v>744</v>
      </c>
      <c r="FU96" s="303" t="s">
        <v>744</v>
      </c>
      <c r="FV96" s="393" t="s">
        <v>744</v>
      </c>
      <c r="FW96" s="303" t="s">
        <v>744</v>
      </c>
      <c r="FX96" s="303" t="s">
        <v>744</v>
      </c>
      <c r="FY96" s="303" t="s">
        <v>744</v>
      </c>
      <c r="FZ96" s="303" t="s">
        <v>744</v>
      </c>
      <c r="GA96" s="303" t="s">
        <v>744</v>
      </c>
      <c r="GB96" s="303" t="s">
        <v>744</v>
      </c>
      <c r="GC96" s="303" t="s">
        <v>744</v>
      </c>
      <c r="GD96" s="303" t="s">
        <v>744</v>
      </c>
      <c r="GE96" s="303" t="s">
        <v>744</v>
      </c>
      <c r="GF96" s="303" t="s">
        <v>744</v>
      </c>
      <c r="GG96" s="303" t="s">
        <v>744</v>
      </c>
      <c r="GH96" s="303" t="s">
        <v>744</v>
      </c>
      <c r="GI96" s="393" t="s">
        <v>744</v>
      </c>
      <c r="GJ96" s="303" t="s">
        <v>744</v>
      </c>
      <c r="GK96" s="303" t="s">
        <v>744</v>
      </c>
      <c r="GL96" s="303" t="s">
        <v>744</v>
      </c>
      <c r="GM96" s="393" t="s">
        <v>744</v>
      </c>
      <c r="GN96" s="303">
        <v>12.5</v>
      </c>
      <c r="GO96" s="303">
        <v>15777.000000000002</v>
      </c>
      <c r="GP96" s="303">
        <v>0</v>
      </c>
      <c r="GQ96" s="303">
        <v>0</v>
      </c>
      <c r="GR96" s="303">
        <v>0</v>
      </c>
      <c r="GS96" s="303">
        <v>0</v>
      </c>
      <c r="GT96" s="303">
        <v>0</v>
      </c>
      <c r="GU96" s="303">
        <v>0</v>
      </c>
      <c r="GV96" s="303">
        <v>8</v>
      </c>
      <c r="GW96" s="303">
        <v>0</v>
      </c>
      <c r="GX96" s="303">
        <v>15769.000000000002</v>
      </c>
      <c r="GY96" s="303">
        <v>0</v>
      </c>
      <c r="GZ96" s="393">
        <v>4348</v>
      </c>
      <c r="HA96" s="303">
        <v>1262.1600000000001</v>
      </c>
      <c r="HB96" s="303">
        <v>1261.52</v>
      </c>
      <c r="HC96" s="303">
        <v>0</v>
      </c>
      <c r="HD96" s="393">
        <v>5.07067249794102E-4</v>
      </c>
      <c r="HE96" s="303" t="s">
        <v>744</v>
      </c>
      <c r="HF96" s="303" t="s">
        <v>744</v>
      </c>
      <c r="HG96" s="303" t="s">
        <v>744</v>
      </c>
      <c r="HH96" s="303" t="s">
        <v>744</v>
      </c>
      <c r="HI96" s="303" t="s">
        <v>744</v>
      </c>
      <c r="HJ96" s="303" t="s">
        <v>744</v>
      </c>
      <c r="HK96" s="303" t="s">
        <v>744</v>
      </c>
      <c r="HL96" s="303" t="s">
        <v>744</v>
      </c>
      <c r="HM96" s="303" t="s">
        <v>744</v>
      </c>
      <c r="HN96" s="303" t="s">
        <v>744</v>
      </c>
      <c r="HO96" s="303" t="s">
        <v>744</v>
      </c>
      <c r="HP96" s="303" t="s">
        <v>744</v>
      </c>
      <c r="HQ96" s="393" t="s">
        <v>744</v>
      </c>
      <c r="HR96" s="303" t="s">
        <v>744</v>
      </c>
      <c r="HS96" s="303" t="s">
        <v>744</v>
      </c>
      <c r="HT96" s="303" t="s">
        <v>744</v>
      </c>
      <c r="HU96" s="393" t="s">
        <v>744</v>
      </c>
      <c r="HV96" s="303">
        <v>12.5</v>
      </c>
      <c r="HW96" s="303">
        <v>15777.000000000002</v>
      </c>
      <c r="HX96" s="303">
        <v>0</v>
      </c>
      <c r="HY96" s="303">
        <v>0</v>
      </c>
      <c r="HZ96" s="303">
        <v>0</v>
      </c>
      <c r="IA96" s="303">
        <v>0</v>
      </c>
      <c r="IB96" s="303">
        <v>0</v>
      </c>
      <c r="IC96" s="303">
        <v>0</v>
      </c>
      <c r="ID96" s="303">
        <v>8</v>
      </c>
      <c r="IE96" s="303">
        <v>0</v>
      </c>
      <c r="IF96" s="303">
        <v>15769.000000000002</v>
      </c>
      <c r="IG96" s="303">
        <v>0</v>
      </c>
      <c r="IH96" s="393">
        <v>4348</v>
      </c>
      <c r="II96" s="303">
        <v>1262.1600000000001</v>
      </c>
      <c r="IJ96" s="303">
        <v>1261.5200000000002</v>
      </c>
      <c r="IK96" s="303">
        <v>0</v>
      </c>
      <c r="IL96" s="393">
        <v>5.0706724979387996E-4</v>
      </c>
      <c r="IM96" s="303"/>
      <c r="IN96" s="303">
        <v>1262.1600000000001</v>
      </c>
      <c r="IO96" s="303">
        <v>1261.5200000000002</v>
      </c>
      <c r="IP96" s="393">
        <v>5.0706724979387996E-4</v>
      </c>
      <c r="IQ96" s="303" t="s">
        <v>744</v>
      </c>
      <c r="IR96" s="303" t="s">
        <v>744</v>
      </c>
      <c r="IS96" s="393" t="s">
        <v>744</v>
      </c>
      <c r="IT96" s="303">
        <v>1262.1600000000001</v>
      </c>
      <c r="IU96" s="303">
        <v>1261.5200000000002</v>
      </c>
      <c r="IV96" s="393">
        <v>5.0706724979387996E-4</v>
      </c>
      <c r="IW96" s="735"/>
      <c r="IX96" s="303"/>
      <c r="IY96" s="396" t="s">
        <v>485</v>
      </c>
      <c r="IZ96" s="396" t="s">
        <v>486</v>
      </c>
      <c r="JA96" s="396" t="s">
        <v>343</v>
      </c>
      <c r="JB96" s="396">
        <v>15</v>
      </c>
      <c r="JC96" s="396" t="s">
        <v>11</v>
      </c>
      <c r="JD96" s="396" t="s">
        <v>232</v>
      </c>
      <c r="JE96" s="396" t="s">
        <v>9</v>
      </c>
      <c r="JF96" s="396" t="s">
        <v>232</v>
      </c>
      <c r="JG96" s="396" t="s">
        <v>366</v>
      </c>
    </row>
    <row r="97" spans="1:267" customFormat="1">
      <c r="A97">
        <v>563</v>
      </c>
      <c r="B97">
        <v>1</v>
      </c>
      <c r="F97">
        <v>700</v>
      </c>
      <c r="G97">
        <v>42</v>
      </c>
      <c r="H97">
        <v>1</v>
      </c>
      <c r="I97">
        <v>0</v>
      </c>
      <c r="J97">
        <v>1</v>
      </c>
      <c r="K97">
        <v>0</v>
      </c>
      <c r="L97" t="s">
        <v>485</v>
      </c>
      <c r="M97">
        <v>0</v>
      </c>
      <c r="N97">
        <v>28.65</v>
      </c>
      <c r="O97">
        <v>28.65</v>
      </c>
      <c r="P97">
        <v>40</v>
      </c>
      <c r="Q97">
        <v>40</v>
      </c>
      <c r="R97">
        <v>0</v>
      </c>
      <c r="S97">
        <v>0</v>
      </c>
      <c r="T97" t="s">
        <v>745</v>
      </c>
      <c r="U97">
        <v>0</v>
      </c>
      <c r="V97">
        <v>0</v>
      </c>
      <c r="W97">
        <v>4.5</v>
      </c>
      <c r="X97">
        <v>2.5</v>
      </c>
      <c r="Y97">
        <v>24.5</v>
      </c>
      <c r="Z97">
        <v>0</v>
      </c>
      <c r="AA97">
        <v>0</v>
      </c>
      <c r="AB97">
        <v>0</v>
      </c>
      <c r="AC97">
        <v>16.428571428571427</v>
      </c>
      <c r="AD97">
        <v>9.1269841269841265</v>
      </c>
      <c r="AE97">
        <v>89.444444444444443</v>
      </c>
      <c r="AF97">
        <v>0</v>
      </c>
      <c r="AG97">
        <v>0</v>
      </c>
      <c r="AH97">
        <v>0</v>
      </c>
      <c r="AI97">
        <v>119.42857142857144</v>
      </c>
      <c r="AJ97">
        <v>66.349206349206355</v>
      </c>
      <c r="AK97">
        <v>650.22222222222229</v>
      </c>
      <c r="AL97">
        <v>0</v>
      </c>
      <c r="AM97">
        <v>0</v>
      </c>
      <c r="AN97">
        <v>0</v>
      </c>
      <c r="AO97">
        <v>0</v>
      </c>
      <c r="AP97">
        <v>0</v>
      </c>
      <c r="AQ97">
        <v>0</v>
      </c>
      <c r="AR97">
        <v>0</v>
      </c>
      <c r="AS97">
        <v>0</v>
      </c>
      <c r="AT97">
        <v>0</v>
      </c>
      <c r="AU97">
        <v>17.142857142857142</v>
      </c>
      <c r="AV97">
        <v>9.5238095238095237</v>
      </c>
      <c r="AW97">
        <v>93.333333333333329</v>
      </c>
      <c r="AX97">
        <v>0</v>
      </c>
      <c r="AY97">
        <v>0</v>
      </c>
      <c r="AZ97">
        <v>0</v>
      </c>
      <c r="BA97">
        <v>0</v>
      </c>
      <c r="BB97">
        <v>0</v>
      </c>
      <c r="BC97">
        <v>0</v>
      </c>
      <c r="BD97">
        <v>0</v>
      </c>
      <c r="BE97">
        <v>0</v>
      </c>
      <c r="BF97">
        <v>0</v>
      </c>
      <c r="BG97">
        <v>22</v>
      </c>
      <c r="BH97">
        <v>12.222222222222223</v>
      </c>
      <c r="BI97">
        <v>119.7777777777778</v>
      </c>
      <c r="BJ97">
        <v>0</v>
      </c>
      <c r="BK97">
        <v>0</v>
      </c>
      <c r="BL97">
        <v>0</v>
      </c>
      <c r="BM97">
        <v>54</v>
      </c>
      <c r="BN97">
        <v>30</v>
      </c>
      <c r="BO97">
        <v>294</v>
      </c>
      <c r="BP97">
        <v>0</v>
      </c>
      <c r="BQ97">
        <v>0</v>
      </c>
      <c r="BR97">
        <v>0</v>
      </c>
      <c r="BS97">
        <v>0</v>
      </c>
      <c r="BT97">
        <v>0</v>
      </c>
      <c r="BU97">
        <v>0</v>
      </c>
      <c r="BV97">
        <v>0</v>
      </c>
      <c r="BW97">
        <v>0</v>
      </c>
      <c r="BX97">
        <v>0</v>
      </c>
      <c r="BY97">
        <v>554.71428571428567</v>
      </c>
      <c r="BZ97">
        <v>308.17460317460313</v>
      </c>
      <c r="CA97">
        <v>3020.1111111111109</v>
      </c>
      <c r="CB97">
        <v>0</v>
      </c>
      <c r="CC97">
        <v>582.85714285714289</v>
      </c>
      <c r="CD97">
        <v>323.8095238095238</v>
      </c>
      <c r="CE97">
        <v>3173.333333333333</v>
      </c>
      <c r="CF97">
        <v>0</v>
      </c>
      <c r="CG97" s="439"/>
      <c r="CH97" s="303">
        <v>28.65</v>
      </c>
      <c r="CI97" s="393">
        <v>28.65</v>
      </c>
      <c r="CJ97" s="303">
        <v>40</v>
      </c>
      <c r="CK97" s="393">
        <v>40</v>
      </c>
      <c r="CL97" s="303">
        <v>0</v>
      </c>
      <c r="CM97" s="393">
        <v>0</v>
      </c>
      <c r="CN97" s="303"/>
      <c r="CO97" s="303"/>
      <c r="CP97" s="393" t="s">
        <v>744</v>
      </c>
      <c r="CQ97" s="303" t="s">
        <v>389</v>
      </c>
      <c r="CR97" s="393" t="s">
        <v>389</v>
      </c>
      <c r="CS97" s="393" t="s">
        <v>744</v>
      </c>
      <c r="CT97" s="303" t="s">
        <v>389</v>
      </c>
      <c r="CU97" s="393" t="s">
        <v>389</v>
      </c>
      <c r="CV97" s="303" t="s">
        <v>744</v>
      </c>
      <c r="CW97" s="303" t="s">
        <v>744</v>
      </c>
      <c r="CX97" s="303" t="s">
        <v>744</v>
      </c>
      <c r="CY97" s="303" t="s">
        <v>744</v>
      </c>
      <c r="CZ97" s="303" t="s">
        <v>744</v>
      </c>
      <c r="DA97" s="303" t="s">
        <v>744</v>
      </c>
      <c r="DB97" s="303" t="s">
        <v>744</v>
      </c>
      <c r="DC97" s="303" t="s">
        <v>744</v>
      </c>
      <c r="DD97" s="303" t="s">
        <v>744</v>
      </c>
      <c r="DE97" s="303" t="s">
        <v>744</v>
      </c>
      <c r="DF97" s="303" t="s">
        <v>744</v>
      </c>
      <c r="DG97" s="393" t="s">
        <v>744</v>
      </c>
      <c r="DH97" s="303" t="s">
        <v>744</v>
      </c>
      <c r="DI97" s="303" t="s">
        <v>744</v>
      </c>
      <c r="DJ97" s="393" t="s">
        <v>744</v>
      </c>
      <c r="DK97" s="303" t="s">
        <v>744</v>
      </c>
      <c r="DL97" s="303" t="s">
        <v>744</v>
      </c>
      <c r="DM97" s="303" t="s">
        <v>744</v>
      </c>
      <c r="DN97" s="303" t="s">
        <v>744</v>
      </c>
      <c r="DO97" s="303" t="s">
        <v>744</v>
      </c>
      <c r="DP97" s="303" t="s">
        <v>744</v>
      </c>
      <c r="DQ97" s="303" t="s">
        <v>744</v>
      </c>
      <c r="DR97" s="303" t="s">
        <v>744</v>
      </c>
      <c r="DS97" s="303" t="s">
        <v>744</v>
      </c>
      <c r="DT97" s="303" t="s">
        <v>744</v>
      </c>
      <c r="DU97" s="303" t="s">
        <v>744</v>
      </c>
      <c r="DV97" s="393" t="s">
        <v>744</v>
      </c>
      <c r="DW97" s="303" t="s">
        <v>744</v>
      </c>
      <c r="DX97" s="303" t="s">
        <v>744</v>
      </c>
      <c r="DY97" s="393" t="s">
        <v>744</v>
      </c>
      <c r="DZ97" s="303" t="s">
        <v>744</v>
      </c>
      <c r="EA97" s="303" t="s">
        <v>744</v>
      </c>
      <c r="EB97" s="303" t="s">
        <v>744</v>
      </c>
      <c r="EC97" s="303" t="s">
        <v>744</v>
      </c>
      <c r="ED97" s="303" t="s">
        <v>744</v>
      </c>
      <c r="EE97" s="303" t="s">
        <v>744</v>
      </c>
      <c r="EF97" s="303" t="s">
        <v>744</v>
      </c>
      <c r="EG97" s="303" t="s">
        <v>744</v>
      </c>
      <c r="EH97" s="303" t="s">
        <v>744</v>
      </c>
      <c r="EI97" s="303" t="s">
        <v>744</v>
      </c>
      <c r="EJ97" s="303" t="s">
        <v>744</v>
      </c>
      <c r="EK97" s="393" t="s">
        <v>744</v>
      </c>
      <c r="EL97" s="303" t="s">
        <v>744</v>
      </c>
      <c r="EM97" s="303" t="s">
        <v>744</v>
      </c>
      <c r="EN97" s="393" t="s">
        <v>744</v>
      </c>
      <c r="EO97" s="303">
        <v>4.5</v>
      </c>
      <c r="EP97" s="303">
        <v>7413.8857142857132</v>
      </c>
      <c r="EQ97" s="303">
        <v>16.428571428571427</v>
      </c>
      <c r="ER97" s="303">
        <v>119.42857142857144</v>
      </c>
      <c r="ES97" s="303">
        <v>0</v>
      </c>
      <c r="ET97" s="303">
        <v>17.142857142857142</v>
      </c>
      <c r="EU97" s="303">
        <v>0</v>
      </c>
      <c r="EV97" s="303">
        <v>22</v>
      </c>
      <c r="EW97" s="303">
        <v>54</v>
      </c>
      <c r="EX97" s="303">
        <v>0</v>
      </c>
      <c r="EY97" s="303">
        <v>7184.8857142857132</v>
      </c>
      <c r="EZ97" s="303">
        <v>582.85714285714289</v>
      </c>
      <c r="FA97" s="393">
        <v>554.71428571428567</v>
      </c>
      <c r="FB97" s="303">
        <v>1647.5301587301585</v>
      </c>
      <c r="FC97" s="303">
        <v>1596.6412698412696</v>
      </c>
      <c r="FD97" s="303">
        <v>129.52380952380952</v>
      </c>
      <c r="FE97" s="393">
        <v>3.0887986249739874E-2</v>
      </c>
      <c r="FF97" s="303">
        <v>2.5</v>
      </c>
      <c r="FG97" s="303">
        <v>4118.8253968253966</v>
      </c>
      <c r="FH97" s="303">
        <v>9.1269841269841265</v>
      </c>
      <c r="FI97" s="303">
        <v>66.349206349206355</v>
      </c>
      <c r="FJ97" s="303">
        <v>0</v>
      </c>
      <c r="FK97" s="303">
        <v>9.5238095238095237</v>
      </c>
      <c r="FL97" s="303">
        <v>0</v>
      </c>
      <c r="FM97" s="303">
        <v>12.222222222222223</v>
      </c>
      <c r="FN97" s="303">
        <v>30</v>
      </c>
      <c r="FO97" s="303">
        <v>0</v>
      </c>
      <c r="FP97" s="303">
        <v>3991.6031746031745</v>
      </c>
      <c r="FQ97" s="303">
        <v>323.8095238095238</v>
      </c>
      <c r="FR97" s="393">
        <v>308.17460317460313</v>
      </c>
      <c r="FS97" s="303">
        <v>1647.5301587301585</v>
      </c>
      <c r="FT97" s="303">
        <v>1596.6412698412696</v>
      </c>
      <c r="FU97" s="303">
        <v>129.52380952380952</v>
      </c>
      <c r="FV97" s="393">
        <v>3.0887986249739874E-2</v>
      </c>
      <c r="FW97" s="303">
        <v>7</v>
      </c>
      <c r="FX97" s="303">
        <v>11532.71111111111</v>
      </c>
      <c r="FY97" s="303">
        <v>25.555555555555554</v>
      </c>
      <c r="FZ97" s="303">
        <v>185.7777777777778</v>
      </c>
      <c r="GA97" s="303">
        <v>0</v>
      </c>
      <c r="GB97" s="303">
        <v>26.666666666666664</v>
      </c>
      <c r="GC97" s="303">
        <v>0</v>
      </c>
      <c r="GD97" s="303">
        <v>34.222222222222221</v>
      </c>
      <c r="GE97" s="303">
        <v>84</v>
      </c>
      <c r="GF97" s="303">
        <v>0</v>
      </c>
      <c r="GG97" s="303">
        <v>11176.488888888887</v>
      </c>
      <c r="GH97" s="303">
        <v>906.66666666666674</v>
      </c>
      <c r="GI97" s="393">
        <v>862.8888888888888</v>
      </c>
      <c r="GJ97" s="303">
        <v>1647.5301587301585</v>
      </c>
      <c r="GK97" s="303">
        <v>1596.6412698412696</v>
      </c>
      <c r="GL97" s="303">
        <v>129.52380952380955</v>
      </c>
      <c r="GM97" s="393">
        <v>3.0887986249739874E-2</v>
      </c>
      <c r="GN97" s="303">
        <v>24.5</v>
      </c>
      <c r="GO97" s="303">
        <v>40364.488888888882</v>
      </c>
      <c r="GP97" s="303">
        <v>89.444444444444443</v>
      </c>
      <c r="GQ97" s="303">
        <v>650.22222222222229</v>
      </c>
      <c r="GR97" s="303">
        <v>0</v>
      </c>
      <c r="GS97" s="303">
        <v>93.333333333333329</v>
      </c>
      <c r="GT97" s="303">
        <v>0</v>
      </c>
      <c r="GU97" s="303">
        <v>119.7777777777778</v>
      </c>
      <c r="GV97" s="303">
        <v>294</v>
      </c>
      <c r="GW97" s="303">
        <v>0</v>
      </c>
      <c r="GX97" s="303">
        <v>39117.711111111101</v>
      </c>
      <c r="GY97" s="303">
        <v>3173.333333333333</v>
      </c>
      <c r="GZ97" s="393">
        <v>3020.1111111111109</v>
      </c>
      <c r="HA97" s="303">
        <v>1647.5301587301585</v>
      </c>
      <c r="HB97" s="303">
        <v>1596.6412698412696</v>
      </c>
      <c r="HC97" s="303">
        <v>129.52380952380952</v>
      </c>
      <c r="HD97" s="393">
        <v>3.0887986249739874E-2</v>
      </c>
      <c r="HE97" s="303" t="s">
        <v>744</v>
      </c>
      <c r="HF97" s="303" t="s">
        <v>744</v>
      </c>
      <c r="HG97" s="303" t="s">
        <v>744</v>
      </c>
      <c r="HH97" s="303" t="s">
        <v>744</v>
      </c>
      <c r="HI97" s="303" t="s">
        <v>744</v>
      </c>
      <c r="HJ97" s="303" t="s">
        <v>744</v>
      </c>
      <c r="HK97" s="303" t="s">
        <v>744</v>
      </c>
      <c r="HL97" s="303" t="s">
        <v>744</v>
      </c>
      <c r="HM97" s="303" t="s">
        <v>744</v>
      </c>
      <c r="HN97" s="303" t="s">
        <v>744</v>
      </c>
      <c r="HO97" s="303" t="s">
        <v>744</v>
      </c>
      <c r="HP97" s="303" t="s">
        <v>744</v>
      </c>
      <c r="HQ97" s="393" t="s">
        <v>744</v>
      </c>
      <c r="HR97" s="303" t="s">
        <v>744</v>
      </c>
      <c r="HS97" s="303" t="s">
        <v>744</v>
      </c>
      <c r="HT97" s="303" t="s">
        <v>744</v>
      </c>
      <c r="HU97" s="393" t="s">
        <v>744</v>
      </c>
      <c r="HV97" s="303">
        <v>24.5</v>
      </c>
      <c r="HW97" s="303">
        <v>40364.488888888882</v>
      </c>
      <c r="HX97" s="303">
        <v>89.444444444444443</v>
      </c>
      <c r="HY97" s="303">
        <v>650.22222222222229</v>
      </c>
      <c r="HZ97" s="303">
        <v>0</v>
      </c>
      <c r="IA97" s="303">
        <v>93.333333333333329</v>
      </c>
      <c r="IB97" s="303">
        <v>0</v>
      </c>
      <c r="IC97" s="303">
        <v>119.7777777777778</v>
      </c>
      <c r="ID97" s="303">
        <v>294</v>
      </c>
      <c r="IE97" s="303">
        <v>0</v>
      </c>
      <c r="IF97" s="303">
        <v>39117.711111111101</v>
      </c>
      <c r="IG97" s="303">
        <v>3173.333333333333</v>
      </c>
      <c r="IH97" s="393">
        <v>3020.1111111111109</v>
      </c>
      <c r="II97" s="303">
        <v>1647.5301587301585</v>
      </c>
      <c r="IJ97" s="303">
        <v>1596.6412698412694</v>
      </c>
      <c r="IK97" s="303">
        <v>129.52380952380952</v>
      </c>
      <c r="IL97" s="393">
        <v>3.0887986249739985E-2</v>
      </c>
      <c r="IM97" s="303"/>
      <c r="IN97" s="303">
        <v>1647.5301587301585</v>
      </c>
      <c r="IO97" s="303">
        <v>1596.6412698412696</v>
      </c>
      <c r="IP97" s="393">
        <v>3.0887986249739874E-2</v>
      </c>
      <c r="IQ97" s="303">
        <v>1647.5301587301587</v>
      </c>
      <c r="IR97" s="303">
        <v>1596.6412698412698</v>
      </c>
      <c r="IS97" s="393">
        <v>3.0887986249739874E-2</v>
      </c>
      <c r="IT97" s="303">
        <v>1647.5301587301587</v>
      </c>
      <c r="IU97" s="303">
        <v>1596.6412698412696</v>
      </c>
      <c r="IV97" s="393">
        <v>3.0887986249739985E-2</v>
      </c>
      <c r="IW97" s="735"/>
      <c r="IX97" s="303"/>
      <c r="IY97" s="396" t="s">
        <v>485</v>
      </c>
      <c r="IZ97" s="396" t="s">
        <v>486</v>
      </c>
      <c r="JA97" s="396" t="s">
        <v>343</v>
      </c>
      <c r="JB97" s="396">
        <v>34</v>
      </c>
      <c r="JC97" s="396" t="s">
        <v>12</v>
      </c>
      <c r="JD97" s="396" t="s">
        <v>232</v>
      </c>
      <c r="JE97" s="396" t="s">
        <v>9</v>
      </c>
      <c r="JF97" s="396" t="s">
        <v>232</v>
      </c>
      <c r="JG97" s="396" t="s">
        <v>358</v>
      </c>
    </row>
    <row r="98" spans="1:267" customFormat="1">
      <c r="A98">
        <v>575</v>
      </c>
      <c r="B98">
        <v>1</v>
      </c>
      <c r="F98">
        <v>700</v>
      </c>
      <c r="G98">
        <v>42</v>
      </c>
      <c r="H98">
        <v>1</v>
      </c>
      <c r="I98">
        <v>0</v>
      </c>
      <c r="J98">
        <v>1</v>
      </c>
      <c r="K98">
        <v>0</v>
      </c>
      <c r="L98" t="s">
        <v>485</v>
      </c>
      <c r="M98">
        <v>0</v>
      </c>
      <c r="N98">
        <v>28</v>
      </c>
      <c r="O98">
        <v>28</v>
      </c>
      <c r="P98">
        <v>40</v>
      </c>
      <c r="Q98">
        <v>40</v>
      </c>
      <c r="R98">
        <v>0</v>
      </c>
      <c r="S98">
        <v>0</v>
      </c>
      <c r="T98" t="s">
        <v>745</v>
      </c>
      <c r="U98">
        <v>0</v>
      </c>
      <c r="V98">
        <v>0</v>
      </c>
      <c r="W98">
        <v>5.5</v>
      </c>
      <c r="X98">
        <v>1.5</v>
      </c>
      <c r="Y98">
        <v>14.5</v>
      </c>
      <c r="Z98">
        <v>0</v>
      </c>
      <c r="AA98">
        <v>0</v>
      </c>
      <c r="AB98">
        <v>0</v>
      </c>
      <c r="AC98">
        <v>0</v>
      </c>
      <c r="AD98">
        <v>0</v>
      </c>
      <c r="AE98">
        <v>216</v>
      </c>
      <c r="AF98">
        <v>0</v>
      </c>
      <c r="AG98">
        <v>0</v>
      </c>
      <c r="AH98">
        <v>0</v>
      </c>
      <c r="AI98">
        <v>48</v>
      </c>
      <c r="AJ98">
        <v>116</v>
      </c>
      <c r="AK98">
        <v>2892</v>
      </c>
      <c r="AL98">
        <v>0</v>
      </c>
      <c r="AM98">
        <v>0</v>
      </c>
      <c r="AN98">
        <v>0</v>
      </c>
      <c r="AO98">
        <v>0</v>
      </c>
      <c r="AP98">
        <v>0</v>
      </c>
      <c r="AQ98">
        <v>0</v>
      </c>
      <c r="AR98">
        <v>0</v>
      </c>
      <c r="AS98">
        <v>0</v>
      </c>
      <c r="AT98">
        <v>0</v>
      </c>
      <c r="AU98">
        <v>0</v>
      </c>
      <c r="AV98">
        <v>0</v>
      </c>
      <c r="AW98">
        <v>0</v>
      </c>
      <c r="AX98">
        <v>0</v>
      </c>
      <c r="AY98">
        <v>0</v>
      </c>
      <c r="AZ98">
        <v>0</v>
      </c>
      <c r="BA98">
        <v>100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1136</v>
      </c>
      <c r="CB98">
        <v>0</v>
      </c>
      <c r="CC98">
        <v>208</v>
      </c>
      <c r="CD98">
        <v>0</v>
      </c>
      <c r="CE98">
        <v>2094</v>
      </c>
      <c r="CF98">
        <v>0</v>
      </c>
      <c r="CG98" s="439"/>
      <c r="CH98" s="303">
        <v>28</v>
      </c>
      <c r="CI98" s="393">
        <v>28</v>
      </c>
      <c r="CJ98" s="303">
        <v>40</v>
      </c>
      <c r="CK98" s="393">
        <v>40</v>
      </c>
      <c r="CL98" s="303">
        <v>0</v>
      </c>
      <c r="CM98" s="393">
        <v>0</v>
      </c>
      <c r="CN98" s="303"/>
      <c r="CO98" s="303"/>
      <c r="CP98" s="393" t="s">
        <v>744</v>
      </c>
      <c r="CQ98" s="303" t="s">
        <v>389</v>
      </c>
      <c r="CR98" s="393" t="s">
        <v>389</v>
      </c>
      <c r="CS98" s="393" t="s">
        <v>744</v>
      </c>
      <c r="CT98" s="303" t="s">
        <v>389</v>
      </c>
      <c r="CU98" s="393" t="s">
        <v>389</v>
      </c>
      <c r="CV98" s="303" t="s">
        <v>744</v>
      </c>
      <c r="CW98" s="303" t="s">
        <v>744</v>
      </c>
      <c r="CX98" s="303" t="s">
        <v>744</v>
      </c>
      <c r="CY98" s="303" t="s">
        <v>744</v>
      </c>
      <c r="CZ98" s="303" t="s">
        <v>744</v>
      </c>
      <c r="DA98" s="303" t="s">
        <v>744</v>
      </c>
      <c r="DB98" s="303" t="s">
        <v>744</v>
      </c>
      <c r="DC98" s="303" t="s">
        <v>744</v>
      </c>
      <c r="DD98" s="303" t="s">
        <v>744</v>
      </c>
      <c r="DE98" s="303" t="s">
        <v>744</v>
      </c>
      <c r="DF98" s="303" t="s">
        <v>744</v>
      </c>
      <c r="DG98" s="393" t="s">
        <v>744</v>
      </c>
      <c r="DH98" s="303" t="s">
        <v>744</v>
      </c>
      <c r="DI98" s="303" t="s">
        <v>744</v>
      </c>
      <c r="DJ98" s="393" t="s">
        <v>744</v>
      </c>
      <c r="DK98" s="303" t="s">
        <v>744</v>
      </c>
      <c r="DL98" s="303" t="s">
        <v>744</v>
      </c>
      <c r="DM98" s="303" t="s">
        <v>744</v>
      </c>
      <c r="DN98" s="303" t="s">
        <v>744</v>
      </c>
      <c r="DO98" s="303" t="s">
        <v>744</v>
      </c>
      <c r="DP98" s="303" t="s">
        <v>744</v>
      </c>
      <c r="DQ98" s="303" t="s">
        <v>744</v>
      </c>
      <c r="DR98" s="303" t="s">
        <v>744</v>
      </c>
      <c r="DS98" s="303" t="s">
        <v>744</v>
      </c>
      <c r="DT98" s="303" t="s">
        <v>744</v>
      </c>
      <c r="DU98" s="303" t="s">
        <v>744</v>
      </c>
      <c r="DV98" s="393" t="s">
        <v>744</v>
      </c>
      <c r="DW98" s="303" t="s">
        <v>744</v>
      </c>
      <c r="DX98" s="303" t="s">
        <v>744</v>
      </c>
      <c r="DY98" s="393" t="s">
        <v>744</v>
      </c>
      <c r="DZ98" s="303" t="s">
        <v>744</v>
      </c>
      <c r="EA98" s="303" t="s">
        <v>744</v>
      </c>
      <c r="EB98" s="303" t="s">
        <v>744</v>
      </c>
      <c r="EC98" s="303" t="s">
        <v>744</v>
      </c>
      <c r="ED98" s="303" t="s">
        <v>744</v>
      </c>
      <c r="EE98" s="303" t="s">
        <v>744</v>
      </c>
      <c r="EF98" s="303" t="s">
        <v>744</v>
      </c>
      <c r="EG98" s="303" t="s">
        <v>744</v>
      </c>
      <c r="EH98" s="303" t="s">
        <v>744</v>
      </c>
      <c r="EI98" s="303" t="s">
        <v>744</v>
      </c>
      <c r="EJ98" s="303" t="s">
        <v>744</v>
      </c>
      <c r="EK98" s="393" t="s">
        <v>744</v>
      </c>
      <c r="EL98" s="303" t="s">
        <v>744</v>
      </c>
      <c r="EM98" s="303" t="s">
        <v>744</v>
      </c>
      <c r="EN98" s="393" t="s">
        <v>744</v>
      </c>
      <c r="EO98" s="303">
        <v>5.5</v>
      </c>
      <c r="EP98" s="303">
        <v>9768</v>
      </c>
      <c r="EQ98" s="303">
        <v>0</v>
      </c>
      <c r="ER98" s="303">
        <v>48</v>
      </c>
      <c r="ES98" s="303">
        <v>0</v>
      </c>
      <c r="ET98" s="303">
        <v>0</v>
      </c>
      <c r="EU98" s="303">
        <v>100</v>
      </c>
      <c r="EV98" s="303">
        <v>0</v>
      </c>
      <c r="EW98" s="303">
        <v>0</v>
      </c>
      <c r="EX98" s="303">
        <v>0</v>
      </c>
      <c r="EY98" s="303">
        <v>9620</v>
      </c>
      <c r="EZ98" s="303">
        <v>208</v>
      </c>
      <c r="FA98" s="393">
        <v>0</v>
      </c>
      <c r="FB98" s="303">
        <v>1776</v>
      </c>
      <c r="FC98" s="303">
        <v>1749.090909090909</v>
      </c>
      <c r="FD98" s="303">
        <v>37.81818181818182</v>
      </c>
      <c r="FE98" s="393">
        <v>1.5151515151515249E-2</v>
      </c>
      <c r="FF98" s="303">
        <v>1.5</v>
      </c>
      <c r="FG98" s="303">
        <v>2664</v>
      </c>
      <c r="FH98" s="303">
        <v>0</v>
      </c>
      <c r="FI98" s="303">
        <v>116</v>
      </c>
      <c r="FJ98" s="303">
        <v>0</v>
      </c>
      <c r="FK98" s="303">
        <v>0</v>
      </c>
      <c r="FL98" s="303">
        <v>0</v>
      </c>
      <c r="FM98" s="303">
        <v>0</v>
      </c>
      <c r="FN98" s="303">
        <v>0</v>
      </c>
      <c r="FO98" s="303">
        <v>0</v>
      </c>
      <c r="FP98" s="303">
        <v>2548</v>
      </c>
      <c r="FQ98" s="303">
        <v>0</v>
      </c>
      <c r="FR98" s="393">
        <v>0</v>
      </c>
      <c r="FS98" s="303">
        <v>1776</v>
      </c>
      <c r="FT98" s="303">
        <v>1698.6666666666667</v>
      </c>
      <c r="FU98" s="303">
        <v>0</v>
      </c>
      <c r="FV98" s="393">
        <v>4.3543543543543506E-2</v>
      </c>
      <c r="FW98" s="303">
        <v>7</v>
      </c>
      <c r="FX98" s="303">
        <v>12432</v>
      </c>
      <c r="FY98" s="303">
        <v>0</v>
      </c>
      <c r="FZ98" s="303">
        <v>164</v>
      </c>
      <c r="GA98" s="303">
        <v>0</v>
      </c>
      <c r="GB98" s="303">
        <v>0</v>
      </c>
      <c r="GC98" s="303">
        <v>100</v>
      </c>
      <c r="GD98" s="303">
        <v>0</v>
      </c>
      <c r="GE98" s="303">
        <v>0</v>
      </c>
      <c r="GF98" s="303">
        <v>0</v>
      </c>
      <c r="GG98" s="303">
        <v>12168</v>
      </c>
      <c r="GH98" s="303">
        <v>208</v>
      </c>
      <c r="GI98" s="393">
        <v>0</v>
      </c>
      <c r="GJ98" s="303">
        <v>1776</v>
      </c>
      <c r="GK98" s="303">
        <v>1738.2857142857142</v>
      </c>
      <c r="GL98" s="303">
        <v>29.714285714285715</v>
      </c>
      <c r="GM98" s="393">
        <v>2.1235521235521304E-2</v>
      </c>
      <c r="GN98" s="303">
        <v>14.5</v>
      </c>
      <c r="GO98" s="303">
        <v>24616</v>
      </c>
      <c r="GP98" s="303">
        <v>216</v>
      </c>
      <c r="GQ98" s="303">
        <v>2892</v>
      </c>
      <c r="GR98" s="303">
        <v>0</v>
      </c>
      <c r="GS98" s="303">
        <v>0</v>
      </c>
      <c r="GT98" s="303">
        <v>0</v>
      </c>
      <c r="GU98" s="303">
        <v>0</v>
      </c>
      <c r="GV98" s="303">
        <v>0</v>
      </c>
      <c r="GW98" s="303">
        <v>0</v>
      </c>
      <c r="GX98" s="303">
        <v>21508</v>
      </c>
      <c r="GY98" s="303">
        <v>2094</v>
      </c>
      <c r="GZ98" s="393">
        <v>1136</v>
      </c>
      <c r="HA98" s="303">
        <v>1697.655172413793</v>
      </c>
      <c r="HB98" s="303">
        <v>1483.3103448275861</v>
      </c>
      <c r="HC98" s="303">
        <v>144.41379310344828</v>
      </c>
      <c r="HD98" s="393">
        <v>0.1262593435164121</v>
      </c>
      <c r="HE98" s="303" t="s">
        <v>744</v>
      </c>
      <c r="HF98" s="303" t="s">
        <v>744</v>
      </c>
      <c r="HG98" s="303" t="s">
        <v>744</v>
      </c>
      <c r="HH98" s="303" t="s">
        <v>744</v>
      </c>
      <c r="HI98" s="303" t="s">
        <v>744</v>
      </c>
      <c r="HJ98" s="303" t="s">
        <v>744</v>
      </c>
      <c r="HK98" s="303" t="s">
        <v>744</v>
      </c>
      <c r="HL98" s="303" t="s">
        <v>744</v>
      </c>
      <c r="HM98" s="303" t="s">
        <v>744</v>
      </c>
      <c r="HN98" s="303" t="s">
        <v>744</v>
      </c>
      <c r="HO98" s="303" t="s">
        <v>744</v>
      </c>
      <c r="HP98" s="303" t="s">
        <v>744</v>
      </c>
      <c r="HQ98" s="393" t="s">
        <v>744</v>
      </c>
      <c r="HR98" s="303" t="s">
        <v>744</v>
      </c>
      <c r="HS98" s="303" t="s">
        <v>744</v>
      </c>
      <c r="HT98" s="303" t="s">
        <v>744</v>
      </c>
      <c r="HU98" s="393" t="s">
        <v>744</v>
      </c>
      <c r="HV98" s="303">
        <v>14.5</v>
      </c>
      <c r="HW98" s="303">
        <v>24616</v>
      </c>
      <c r="HX98" s="303">
        <v>216</v>
      </c>
      <c r="HY98" s="303">
        <v>2892</v>
      </c>
      <c r="HZ98" s="303">
        <v>0</v>
      </c>
      <c r="IA98" s="303">
        <v>0</v>
      </c>
      <c r="IB98" s="303">
        <v>0</v>
      </c>
      <c r="IC98" s="303">
        <v>0</v>
      </c>
      <c r="ID98" s="303">
        <v>0</v>
      </c>
      <c r="IE98" s="303">
        <v>0</v>
      </c>
      <c r="IF98" s="303">
        <v>21508</v>
      </c>
      <c r="IG98" s="303">
        <v>2094</v>
      </c>
      <c r="IH98" s="393">
        <v>1136</v>
      </c>
      <c r="II98" s="303">
        <v>1697.655172413793</v>
      </c>
      <c r="IJ98" s="303">
        <v>1483.3103448275863</v>
      </c>
      <c r="IK98" s="303">
        <v>144.41379310344828</v>
      </c>
      <c r="IL98" s="393">
        <v>0.12625934351641199</v>
      </c>
      <c r="IM98" s="303"/>
      <c r="IN98" s="303">
        <v>1719.2</v>
      </c>
      <c r="IO98" s="303">
        <v>1556.4</v>
      </c>
      <c r="IP98" s="393">
        <v>9.469520707305723E-2</v>
      </c>
      <c r="IQ98" s="303">
        <v>1776</v>
      </c>
      <c r="IR98" s="303">
        <v>1698.6666666666667</v>
      </c>
      <c r="IS98" s="393">
        <v>4.3543543543543506E-2</v>
      </c>
      <c r="IT98" s="303">
        <v>1723.1627906976744</v>
      </c>
      <c r="IU98" s="303">
        <v>1566.3255813953488</v>
      </c>
      <c r="IV98" s="393">
        <v>9.1017058950550678E-2</v>
      </c>
      <c r="IW98" s="735"/>
      <c r="IX98" s="303"/>
      <c r="IY98" s="396" t="s">
        <v>485</v>
      </c>
      <c r="IZ98" s="396" t="s">
        <v>486</v>
      </c>
      <c r="JA98" s="396" t="s">
        <v>343</v>
      </c>
      <c r="JB98" s="396">
        <v>27</v>
      </c>
      <c r="JC98" s="396" t="s">
        <v>12</v>
      </c>
      <c r="JD98" s="396" t="s">
        <v>232</v>
      </c>
      <c r="JE98" s="396" t="s">
        <v>9</v>
      </c>
      <c r="JF98" s="396" t="s">
        <v>232</v>
      </c>
      <c r="JG98" s="396" t="s">
        <v>358</v>
      </c>
    </row>
    <row r="99" spans="1:267" customFormat="1">
      <c r="A99">
        <v>601</v>
      </c>
      <c r="B99">
        <v>1</v>
      </c>
      <c r="F99">
        <v>700</v>
      </c>
      <c r="G99">
        <v>41</v>
      </c>
      <c r="H99">
        <v>1</v>
      </c>
      <c r="I99">
        <v>0</v>
      </c>
      <c r="J99">
        <v>1</v>
      </c>
      <c r="K99">
        <v>0</v>
      </c>
      <c r="L99" t="s">
        <v>582</v>
      </c>
      <c r="M99">
        <v>0</v>
      </c>
      <c r="N99">
        <v>0</v>
      </c>
      <c r="O99">
        <v>0</v>
      </c>
      <c r="P99">
        <v>0</v>
      </c>
      <c r="Q99">
        <v>0</v>
      </c>
      <c r="R99">
        <v>0</v>
      </c>
      <c r="S99">
        <v>0</v>
      </c>
      <c r="T99" t="s">
        <v>745</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s="439"/>
      <c r="CH99" s="303" t="s">
        <v>744</v>
      </c>
      <c r="CI99" s="393" t="s">
        <v>744</v>
      </c>
      <c r="CJ99" s="303" t="s">
        <v>744</v>
      </c>
      <c r="CK99" s="393" t="s">
        <v>744</v>
      </c>
      <c r="CL99" s="303" t="s">
        <v>744</v>
      </c>
      <c r="CM99" s="393" t="s">
        <v>744</v>
      </c>
      <c r="CN99" s="303"/>
      <c r="CO99" s="303"/>
      <c r="CP99" s="393" t="s">
        <v>658</v>
      </c>
      <c r="CQ99" s="303" t="s">
        <v>744</v>
      </c>
      <c r="CR99" s="393" t="s">
        <v>744</v>
      </c>
      <c r="CS99" s="393" t="s">
        <v>658</v>
      </c>
      <c r="CT99" s="303" t="s">
        <v>744</v>
      </c>
      <c r="CU99" s="393" t="s">
        <v>744</v>
      </c>
      <c r="CV99" s="303" t="s">
        <v>744</v>
      </c>
      <c r="CW99" s="303" t="s">
        <v>744</v>
      </c>
      <c r="CX99" s="303" t="s">
        <v>744</v>
      </c>
      <c r="CY99" s="303" t="s">
        <v>744</v>
      </c>
      <c r="CZ99" s="303" t="s">
        <v>744</v>
      </c>
      <c r="DA99" s="303" t="s">
        <v>744</v>
      </c>
      <c r="DB99" s="303" t="s">
        <v>744</v>
      </c>
      <c r="DC99" s="303" t="s">
        <v>744</v>
      </c>
      <c r="DD99" s="303" t="s">
        <v>744</v>
      </c>
      <c r="DE99" s="303" t="s">
        <v>744</v>
      </c>
      <c r="DF99" s="303" t="s">
        <v>744</v>
      </c>
      <c r="DG99" s="393" t="s">
        <v>744</v>
      </c>
      <c r="DH99" s="303" t="s">
        <v>744</v>
      </c>
      <c r="DI99" s="303" t="s">
        <v>744</v>
      </c>
      <c r="DJ99" s="393" t="s">
        <v>744</v>
      </c>
      <c r="DK99" s="303" t="s">
        <v>744</v>
      </c>
      <c r="DL99" s="303" t="s">
        <v>744</v>
      </c>
      <c r="DM99" s="303" t="s">
        <v>744</v>
      </c>
      <c r="DN99" s="303" t="s">
        <v>744</v>
      </c>
      <c r="DO99" s="303" t="s">
        <v>744</v>
      </c>
      <c r="DP99" s="303" t="s">
        <v>744</v>
      </c>
      <c r="DQ99" s="303" t="s">
        <v>744</v>
      </c>
      <c r="DR99" s="303" t="s">
        <v>744</v>
      </c>
      <c r="DS99" s="303" t="s">
        <v>744</v>
      </c>
      <c r="DT99" s="303" t="s">
        <v>744</v>
      </c>
      <c r="DU99" s="303" t="s">
        <v>744</v>
      </c>
      <c r="DV99" s="393" t="s">
        <v>744</v>
      </c>
      <c r="DW99" s="303" t="s">
        <v>744</v>
      </c>
      <c r="DX99" s="303" t="s">
        <v>744</v>
      </c>
      <c r="DY99" s="393" t="s">
        <v>744</v>
      </c>
      <c r="DZ99" s="303" t="s">
        <v>744</v>
      </c>
      <c r="EA99" s="303" t="s">
        <v>744</v>
      </c>
      <c r="EB99" s="303" t="s">
        <v>744</v>
      </c>
      <c r="EC99" s="303" t="s">
        <v>744</v>
      </c>
      <c r="ED99" s="303" t="s">
        <v>744</v>
      </c>
      <c r="EE99" s="303" t="s">
        <v>744</v>
      </c>
      <c r="EF99" s="303" t="s">
        <v>744</v>
      </c>
      <c r="EG99" s="303" t="s">
        <v>744</v>
      </c>
      <c r="EH99" s="303" t="s">
        <v>744</v>
      </c>
      <c r="EI99" s="303" t="s">
        <v>744</v>
      </c>
      <c r="EJ99" s="303" t="s">
        <v>744</v>
      </c>
      <c r="EK99" s="393" t="s">
        <v>744</v>
      </c>
      <c r="EL99" s="303" t="s">
        <v>744</v>
      </c>
      <c r="EM99" s="303" t="s">
        <v>744</v>
      </c>
      <c r="EN99" s="393" t="s">
        <v>744</v>
      </c>
      <c r="EO99" s="303" t="s">
        <v>744</v>
      </c>
      <c r="EP99" s="303" t="s">
        <v>744</v>
      </c>
      <c r="EQ99" s="303" t="s">
        <v>744</v>
      </c>
      <c r="ER99" s="303" t="s">
        <v>744</v>
      </c>
      <c r="ES99" s="303" t="s">
        <v>744</v>
      </c>
      <c r="ET99" s="303" t="s">
        <v>744</v>
      </c>
      <c r="EU99" s="303" t="s">
        <v>744</v>
      </c>
      <c r="EV99" s="303" t="s">
        <v>744</v>
      </c>
      <c r="EW99" s="303" t="s">
        <v>744</v>
      </c>
      <c r="EX99" s="303" t="s">
        <v>744</v>
      </c>
      <c r="EY99" s="303" t="s">
        <v>744</v>
      </c>
      <c r="EZ99" s="303" t="s">
        <v>744</v>
      </c>
      <c r="FA99" s="393" t="s">
        <v>744</v>
      </c>
      <c r="FB99" s="303" t="s">
        <v>744</v>
      </c>
      <c r="FC99" s="303" t="s">
        <v>744</v>
      </c>
      <c r="FD99" s="303" t="s">
        <v>744</v>
      </c>
      <c r="FE99" s="393" t="s">
        <v>744</v>
      </c>
      <c r="FF99" s="303" t="s">
        <v>744</v>
      </c>
      <c r="FG99" s="303" t="s">
        <v>744</v>
      </c>
      <c r="FH99" s="303" t="s">
        <v>744</v>
      </c>
      <c r="FI99" s="303" t="s">
        <v>744</v>
      </c>
      <c r="FJ99" s="303" t="s">
        <v>744</v>
      </c>
      <c r="FK99" s="303" t="s">
        <v>744</v>
      </c>
      <c r="FL99" s="303" t="s">
        <v>744</v>
      </c>
      <c r="FM99" s="303" t="s">
        <v>744</v>
      </c>
      <c r="FN99" s="303" t="s">
        <v>744</v>
      </c>
      <c r="FO99" s="303" t="s">
        <v>744</v>
      </c>
      <c r="FP99" s="303" t="s">
        <v>744</v>
      </c>
      <c r="FQ99" s="303" t="s">
        <v>744</v>
      </c>
      <c r="FR99" s="393" t="s">
        <v>744</v>
      </c>
      <c r="FS99" s="303" t="s">
        <v>744</v>
      </c>
      <c r="FT99" s="303" t="s">
        <v>744</v>
      </c>
      <c r="FU99" s="303" t="s">
        <v>744</v>
      </c>
      <c r="FV99" s="393" t="s">
        <v>744</v>
      </c>
      <c r="FW99" s="303" t="s">
        <v>744</v>
      </c>
      <c r="FX99" s="303" t="s">
        <v>744</v>
      </c>
      <c r="FY99" s="303" t="s">
        <v>744</v>
      </c>
      <c r="FZ99" s="303" t="s">
        <v>744</v>
      </c>
      <c r="GA99" s="303" t="s">
        <v>744</v>
      </c>
      <c r="GB99" s="303" t="s">
        <v>744</v>
      </c>
      <c r="GC99" s="303" t="s">
        <v>744</v>
      </c>
      <c r="GD99" s="303" t="s">
        <v>744</v>
      </c>
      <c r="GE99" s="303" t="s">
        <v>744</v>
      </c>
      <c r="GF99" s="303" t="s">
        <v>744</v>
      </c>
      <c r="GG99" s="303" t="s">
        <v>744</v>
      </c>
      <c r="GH99" s="303" t="s">
        <v>744</v>
      </c>
      <c r="GI99" s="393" t="s">
        <v>744</v>
      </c>
      <c r="GJ99" s="303" t="s">
        <v>744</v>
      </c>
      <c r="GK99" s="303" t="s">
        <v>744</v>
      </c>
      <c r="GL99" s="303" t="s">
        <v>744</v>
      </c>
      <c r="GM99" s="393" t="s">
        <v>744</v>
      </c>
      <c r="GN99" s="303" t="s">
        <v>744</v>
      </c>
      <c r="GO99" s="303" t="s">
        <v>744</v>
      </c>
      <c r="GP99" s="303" t="s">
        <v>744</v>
      </c>
      <c r="GQ99" s="303" t="s">
        <v>744</v>
      </c>
      <c r="GR99" s="303" t="s">
        <v>744</v>
      </c>
      <c r="GS99" s="303" t="s">
        <v>744</v>
      </c>
      <c r="GT99" s="303" t="s">
        <v>744</v>
      </c>
      <c r="GU99" s="303" t="s">
        <v>744</v>
      </c>
      <c r="GV99" s="303" t="s">
        <v>744</v>
      </c>
      <c r="GW99" s="303" t="s">
        <v>744</v>
      </c>
      <c r="GX99" s="303" t="s">
        <v>744</v>
      </c>
      <c r="GY99" s="303" t="s">
        <v>744</v>
      </c>
      <c r="GZ99" s="393" t="s">
        <v>744</v>
      </c>
      <c r="HA99" s="303" t="s">
        <v>744</v>
      </c>
      <c r="HB99" s="303" t="s">
        <v>744</v>
      </c>
      <c r="HC99" s="303" t="s">
        <v>744</v>
      </c>
      <c r="HD99" s="393" t="s">
        <v>744</v>
      </c>
      <c r="HE99" s="303" t="s">
        <v>744</v>
      </c>
      <c r="HF99" s="303" t="s">
        <v>744</v>
      </c>
      <c r="HG99" s="303" t="s">
        <v>744</v>
      </c>
      <c r="HH99" s="303" t="s">
        <v>744</v>
      </c>
      <c r="HI99" s="303" t="s">
        <v>744</v>
      </c>
      <c r="HJ99" s="303" t="s">
        <v>744</v>
      </c>
      <c r="HK99" s="303" t="s">
        <v>744</v>
      </c>
      <c r="HL99" s="303" t="s">
        <v>744</v>
      </c>
      <c r="HM99" s="303" t="s">
        <v>744</v>
      </c>
      <c r="HN99" s="303" t="s">
        <v>744</v>
      </c>
      <c r="HO99" s="303" t="s">
        <v>744</v>
      </c>
      <c r="HP99" s="303" t="s">
        <v>744</v>
      </c>
      <c r="HQ99" s="393" t="s">
        <v>744</v>
      </c>
      <c r="HR99" s="303" t="s">
        <v>744</v>
      </c>
      <c r="HS99" s="303" t="s">
        <v>744</v>
      </c>
      <c r="HT99" s="303" t="s">
        <v>744</v>
      </c>
      <c r="HU99" s="393" t="s">
        <v>744</v>
      </c>
      <c r="HV99" s="303" t="s">
        <v>744</v>
      </c>
      <c r="HW99" s="303" t="s">
        <v>744</v>
      </c>
      <c r="HX99" s="303" t="s">
        <v>744</v>
      </c>
      <c r="HY99" s="303" t="s">
        <v>744</v>
      </c>
      <c r="HZ99" s="303" t="s">
        <v>744</v>
      </c>
      <c r="IA99" s="303" t="s">
        <v>744</v>
      </c>
      <c r="IB99" s="303" t="s">
        <v>744</v>
      </c>
      <c r="IC99" s="303" t="s">
        <v>744</v>
      </c>
      <c r="ID99" s="303" t="s">
        <v>744</v>
      </c>
      <c r="IE99" s="303" t="s">
        <v>744</v>
      </c>
      <c r="IF99" s="303" t="s">
        <v>744</v>
      </c>
      <c r="IG99" s="303" t="s">
        <v>744</v>
      </c>
      <c r="IH99" s="393" t="s">
        <v>744</v>
      </c>
      <c r="II99" s="303" t="s">
        <v>744</v>
      </c>
      <c r="IJ99" s="303" t="s">
        <v>744</v>
      </c>
      <c r="IK99" s="303" t="s">
        <v>744</v>
      </c>
      <c r="IL99" s="393" t="s">
        <v>744</v>
      </c>
      <c r="IM99" s="303"/>
      <c r="IN99" s="303" t="s">
        <v>744</v>
      </c>
      <c r="IO99" s="303" t="s">
        <v>744</v>
      </c>
      <c r="IP99" s="393" t="s">
        <v>744</v>
      </c>
      <c r="IQ99" s="303" t="s">
        <v>744</v>
      </c>
      <c r="IR99" s="303" t="s">
        <v>744</v>
      </c>
      <c r="IS99" s="393" t="s">
        <v>744</v>
      </c>
      <c r="IT99" s="303" t="s">
        <v>744</v>
      </c>
      <c r="IU99" s="303" t="s">
        <v>744</v>
      </c>
      <c r="IV99" s="393" t="s">
        <v>495</v>
      </c>
      <c r="IW99" s="735"/>
      <c r="IX99" s="303"/>
      <c r="IY99" s="396" t="s">
        <v>582</v>
      </c>
      <c r="IZ99" s="396" t="s">
        <v>493</v>
      </c>
      <c r="JA99" s="396" t="s">
        <v>350</v>
      </c>
      <c r="JB99" s="396">
        <v>1</v>
      </c>
      <c r="JC99" s="396" t="s">
        <v>11</v>
      </c>
      <c r="JD99" s="396" t="s">
        <v>232</v>
      </c>
      <c r="JE99" s="396" t="s">
        <v>9</v>
      </c>
      <c r="JF99" s="396" t="s">
        <v>232</v>
      </c>
      <c r="JG99" s="396" t="s">
        <v>358</v>
      </c>
    </row>
    <row r="100" spans="1:267" customFormat="1">
      <c r="A100">
        <v>603</v>
      </c>
      <c r="B100">
        <v>1</v>
      </c>
      <c r="F100">
        <v>700</v>
      </c>
      <c r="G100">
        <v>42</v>
      </c>
      <c r="H100">
        <v>1</v>
      </c>
      <c r="I100">
        <v>0</v>
      </c>
      <c r="J100">
        <v>1</v>
      </c>
      <c r="K100">
        <v>0</v>
      </c>
      <c r="L100" t="s">
        <v>510</v>
      </c>
      <c r="M100">
        <v>0</v>
      </c>
      <c r="N100">
        <v>21</v>
      </c>
      <c r="O100">
        <v>21</v>
      </c>
      <c r="P100">
        <v>40</v>
      </c>
      <c r="Q100">
        <v>40</v>
      </c>
      <c r="R100">
        <v>50</v>
      </c>
      <c r="S100">
        <v>50</v>
      </c>
      <c r="T100" t="s">
        <v>745</v>
      </c>
      <c r="U100">
        <v>3</v>
      </c>
      <c r="V100">
        <v>2</v>
      </c>
      <c r="W100">
        <v>3</v>
      </c>
      <c r="X100">
        <v>0.5</v>
      </c>
      <c r="Y100">
        <v>33</v>
      </c>
      <c r="Z100">
        <v>0</v>
      </c>
      <c r="AA100">
        <v>0</v>
      </c>
      <c r="AB100">
        <v>0</v>
      </c>
      <c r="AC100">
        <v>0</v>
      </c>
      <c r="AD100">
        <v>0</v>
      </c>
      <c r="AE100">
        <v>0</v>
      </c>
      <c r="AF100">
        <v>0</v>
      </c>
      <c r="AG100">
        <v>632</v>
      </c>
      <c r="AH100">
        <v>0</v>
      </c>
      <c r="AI100">
        <v>120</v>
      </c>
      <c r="AJ100">
        <v>0</v>
      </c>
      <c r="AK100">
        <v>980</v>
      </c>
      <c r="AL100">
        <v>0</v>
      </c>
      <c r="AM100">
        <v>0</v>
      </c>
      <c r="AN100">
        <v>0</v>
      </c>
      <c r="AO100">
        <v>0</v>
      </c>
      <c r="AP100">
        <v>0</v>
      </c>
      <c r="AQ100">
        <v>0</v>
      </c>
      <c r="AR100">
        <v>0</v>
      </c>
      <c r="AS100">
        <v>0</v>
      </c>
      <c r="AT100">
        <v>0</v>
      </c>
      <c r="AU100">
        <v>0</v>
      </c>
      <c r="AV100">
        <v>0</v>
      </c>
      <c r="AW100">
        <v>783</v>
      </c>
      <c r="AX100">
        <v>0</v>
      </c>
      <c r="AY100">
        <v>0</v>
      </c>
      <c r="AZ100">
        <v>0</v>
      </c>
      <c r="BA100">
        <v>8</v>
      </c>
      <c r="BB100">
        <v>0</v>
      </c>
      <c r="BC100">
        <v>160</v>
      </c>
      <c r="BD100">
        <v>0</v>
      </c>
      <c r="BE100">
        <v>0</v>
      </c>
      <c r="BF100">
        <v>0</v>
      </c>
      <c r="BG100">
        <v>0</v>
      </c>
      <c r="BH100">
        <v>0</v>
      </c>
      <c r="BI100">
        <v>104</v>
      </c>
      <c r="BJ100">
        <v>0</v>
      </c>
      <c r="BK100">
        <v>0</v>
      </c>
      <c r="BL100">
        <v>0</v>
      </c>
      <c r="BM100">
        <v>0</v>
      </c>
      <c r="BN100">
        <v>0</v>
      </c>
      <c r="BO100">
        <v>0</v>
      </c>
      <c r="BP100">
        <v>0</v>
      </c>
      <c r="BQ100">
        <v>0</v>
      </c>
      <c r="BR100">
        <v>0</v>
      </c>
      <c r="BS100">
        <v>0</v>
      </c>
      <c r="BT100">
        <v>0</v>
      </c>
      <c r="BU100">
        <v>0</v>
      </c>
      <c r="BV100">
        <v>0</v>
      </c>
      <c r="BW100">
        <v>435</v>
      </c>
      <c r="BX100">
        <v>0</v>
      </c>
      <c r="BY100">
        <v>0</v>
      </c>
      <c r="BZ100">
        <v>0</v>
      </c>
      <c r="CA100">
        <v>0</v>
      </c>
      <c r="CB100">
        <v>0</v>
      </c>
      <c r="CC100">
        <v>0</v>
      </c>
      <c r="CD100">
        <v>0</v>
      </c>
      <c r="CE100">
        <v>67</v>
      </c>
      <c r="CF100">
        <v>0</v>
      </c>
      <c r="CG100" s="439"/>
      <c r="CH100" s="303">
        <v>21</v>
      </c>
      <c r="CI100" s="393">
        <v>21</v>
      </c>
      <c r="CJ100" s="303">
        <v>40</v>
      </c>
      <c r="CK100" s="393">
        <v>40</v>
      </c>
      <c r="CL100" s="303">
        <v>50</v>
      </c>
      <c r="CM100" s="393">
        <v>50</v>
      </c>
      <c r="CN100" s="303"/>
      <c r="CO100" s="303"/>
      <c r="CP100" s="393" t="s">
        <v>744</v>
      </c>
      <c r="CQ100" s="303" t="s">
        <v>389</v>
      </c>
      <c r="CR100" s="393" t="s">
        <v>389</v>
      </c>
      <c r="CS100" s="393" t="s">
        <v>744</v>
      </c>
      <c r="CT100" s="303" t="s">
        <v>389</v>
      </c>
      <c r="CU100" s="393" t="s">
        <v>389</v>
      </c>
      <c r="CV100" s="303">
        <v>3</v>
      </c>
      <c r="CW100" s="303">
        <v>4946.4999999999991</v>
      </c>
      <c r="CX100" s="303">
        <v>0</v>
      </c>
      <c r="CY100" s="303">
        <v>632</v>
      </c>
      <c r="CZ100" s="303">
        <v>0</v>
      </c>
      <c r="DA100" s="303">
        <v>0</v>
      </c>
      <c r="DB100" s="303">
        <v>0</v>
      </c>
      <c r="DC100" s="303">
        <v>0</v>
      </c>
      <c r="DD100" s="303">
        <v>0</v>
      </c>
      <c r="DE100" s="303">
        <v>0</v>
      </c>
      <c r="DF100" s="303">
        <v>4314.4999999999991</v>
      </c>
      <c r="DG100" s="393">
        <v>435</v>
      </c>
      <c r="DH100" s="303">
        <v>1648.833333333333</v>
      </c>
      <c r="DI100" s="303">
        <v>1438.1666666666663</v>
      </c>
      <c r="DJ100" s="393">
        <v>0.12776710805620139</v>
      </c>
      <c r="DK100" s="303">
        <v>2</v>
      </c>
      <c r="DL100" s="303">
        <v>3587.6666666666661</v>
      </c>
      <c r="DM100" s="303">
        <v>0</v>
      </c>
      <c r="DN100" s="303">
        <v>0</v>
      </c>
      <c r="DO100" s="303">
        <v>0</v>
      </c>
      <c r="DP100" s="303">
        <v>0</v>
      </c>
      <c r="DQ100" s="303">
        <v>0</v>
      </c>
      <c r="DR100" s="303">
        <v>0</v>
      </c>
      <c r="DS100" s="303">
        <v>0</v>
      </c>
      <c r="DT100" s="303">
        <v>0</v>
      </c>
      <c r="DU100" s="303">
        <v>3587.6666666666661</v>
      </c>
      <c r="DV100" s="393">
        <v>0</v>
      </c>
      <c r="DW100" s="303">
        <v>1793.833333333333</v>
      </c>
      <c r="DX100" s="303">
        <v>1793.833333333333</v>
      </c>
      <c r="DY100" s="393">
        <v>0</v>
      </c>
      <c r="DZ100" s="303">
        <v>5</v>
      </c>
      <c r="EA100" s="303">
        <v>8534.1666666666642</v>
      </c>
      <c r="EB100" s="303">
        <v>0</v>
      </c>
      <c r="EC100" s="303">
        <v>632</v>
      </c>
      <c r="ED100" s="303">
        <v>0</v>
      </c>
      <c r="EE100" s="303">
        <v>0</v>
      </c>
      <c r="EF100" s="303">
        <v>0</v>
      </c>
      <c r="EG100" s="303">
        <v>0</v>
      </c>
      <c r="EH100" s="303">
        <v>0</v>
      </c>
      <c r="EI100" s="303">
        <v>0</v>
      </c>
      <c r="EJ100" s="303">
        <v>7902.1666666666652</v>
      </c>
      <c r="EK100" s="393">
        <v>435</v>
      </c>
      <c r="EL100" s="303">
        <v>1706.8333333333328</v>
      </c>
      <c r="EM100" s="303">
        <v>1580.4333333333329</v>
      </c>
      <c r="EN100" s="393">
        <v>7.4055268040230438E-2</v>
      </c>
      <c r="EO100" s="303">
        <v>3</v>
      </c>
      <c r="EP100" s="303">
        <v>5381.4999999999991</v>
      </c>
      <c r="EQ100" s="303">
        <v>0</v>
      </c>
      <c r="ER100" s="303">
        <v>120</v>
      </c>
      <c r="ES100" s="303">
        <v>0</v>
      </c>
      <c r="ET100" s="303">
        <v>0</v>
      </c>
      <c r="EU100" s="303">
        <v>8</v>
      </c>
      <c r="EV100" s="303">
        <v>0</v>
      </c>
      <c r="EW100" s="303">
        <v>0</v>
      </c>
      <c r="EX100" s="303">
        <v>0</v>
      </c>
      <c r="EY100" s="303">
        <v>5253.4999999999991</v>
      </c>
      <c r="EZ100" s="303">
        <v>0</v>
      </c>
      <c r="FA100" s="393">
        <v>0</v>
      </c>
      <c r="FB100" s="303">
        <v>1793.833333333333</v>
      </c>
      <c r="FC100" s="303">
        <v>1751.1666666666663</v>
      </c>
      <c r="FD100" s="303">
        <v>0</v>
      </c>
      <c r="FE100" s="393">
        <v>2.3785190002787338E-2</v>
      </c>
      <c r="FF100" s="303">
        <v>0.5</v>
      </c>
      <c r="FG100" s="303">
        <v>896.91666666666652</v>
      </c>
      <c r="FH100" s="303">
        <v>0</v>
      </c>
      <c r="FI100" s="303">
        <v>0</v>
      </c>
      <c r="FJ100" s="303">
        <v>0</v>
      </c>
      <c r="FK100" s="303">
        <v>0</v>
      </c>
      <c r="FL100" s="303">
        <v>0</v>
      </c>
      <c r="FM100" s="303">
        <v>0</v>
      </c>
      <c r="FN100" s="303">
        <v>0</v>
      </c>
      <c r="FO100" s="303">
        <v>0</v>
      </c>
      <c r="FP100" s="303">
        <v>896.91666666666652</v>
      </c>
      <c r="FQ100" s="303">
        <v>0</v>
      </c>
      <c r="FR100" s="393">
        <v>0</v>
      </c>
      <c r="FS100" s="303">
        <v>1793.833333333333</v>
      </c>
      <c r="FT100" s="303">
        <v>1793.833333333333</v>
      </c>
      <c r="FU100" s="303">
        <v>0</v>
      </c>
      <c r="FV100" s="393">
        <v>0</v>
      </c>
      <c r="FW100" s="303">
        <v>3.5</v>
      </c>
      <c r="FX100" s="303">
        <v>6278.4166666666661</v>
      </c>
      <c r="FY100" s="303">
        <v>0</v>
      </c>
      <c r="FZ100" s="303">
        <v>120</v>
      </c>
      <c r="GA100" s="303">
        <v>0</v>
      </c>
      <c r="GB100" s="303">
        <v>0</v>
      </c>
      <c r="GC100" s="303">
        <v>8</v>
      </c>
      <c r="GD100" s="303">
        <v>0</v>
      </c>
      <c r="GE100" s="303">
        <v>0</v>
      </c>
      <c r="GF100" s="303">
        <v>0</v>
      </c>
      <c r="GG100" s="303">
        <v>6150.4166666666661</v>
      </c>
      <c r="GH100" s="303">
        <v>0</v>
      </c>
      <c r="GI100" s="393">
        <v>0</v>
      </c>
      <c r="GJ100" s="303">
        <v>1793.8333333333333</v>
      </c>
      <c r="GK100" s="303">
        <v>1757.2619047619046</v>
      </c>
      <c r="GL100" s="303">
        <v>0</v>
      </c>
      <c r="GM100" s="393">
        <v>2.0387305716674908E-2</v>
      </c>
      <c r="GN100" s="303">
        <v>33</v>
      </c>
      <c r="GO100" s="303">
        <v>59196.499999999993</v>
      </c>
      <c r="GP100" s="303">
        <v>0</v>
      </c>
      <c r="GQ100" s="303">
        <v>980</v>
      </c>
      <c r="GR100" s="303">
        <v>0</v>
      </c>
      <c r="GS100" s="303">
        <v>783</v>
      </c>
      <c r="GT100" s="303">
        <v>160</v>
      </c>
      <c r="GU100" s="303">
        <v>104</v>
      </c>
      <c r="GV100" s="303">
        <v>0</v>
      </c>
      <c r="GW100" s="303">
        <v>0</v>
      </c>
      <c r="GX100" s="303">
        <v>57169.499999999993</v>
      </c>
      <c r="GY100" s="303">
        <v>67</v>
      </c>
      <c r="GZ100" s="393">
        <v>0</v>
      </c>
      <c r="HA100" s="303">
        <v>1793.833333333333</v>
      </c>
      <c r="HB100" s="303">
        <v>1732.4090909090905</v>
      </c>
      <c r="HC100" s="303">
        <v>2.0303030303030303</v>
      </c>
      <c r="HD100" s="393">
        <v>3.4241889300887784E-2</v>
      </c>
      <c r="HE100" s="303" t="s">
        <v>744</v>
      </c>
      <c r="HF100" s="303" t="s">
        <v>744</v>
      </c>
      <c r="HG100" s="303" t="s">
        <v>744</v>
      </c>
      <c r="HH100" s="303" t="s">
        <v>744</v>
      </c>
      <c r="HI100" s="303" t="s">
        <v>744</v>
      </c>
      <c r="HJ100" s="303" t="s">
        <v>744</v>
      </c>
      <c r="HK100" s="303" t="s">
        <v>744</v>
      </c>
      <c r="HL100" s="303" t="s">
        <v>744</v>
      </c>
      <c r="HM100" s="303" t="s">
        <v>744</v>
      </c>
      <c r="HN100" s="303" t="s">
        <v>744</v>
      </c>
      <c r="HO100" s="303" t="s">
        <v>744</v>
      </c>
      <c r="HP100" s="303" t="s">
        <v>744</v>
      </c>
      <c r="HQ100" s="393" t="s">
        <v>744</v>
      </c>
      <c r="HR100" s="303" t="s">
        <v>744</v>
      </c>
      <c r="HS100" s="303" t="s">
        <v>744</v>
      </c>
      <c r="HT100" s="303" t="s">
        <v>744</v>
      </c>
      <c r="HU100" s="393" t="s">
        <v>744</v>
      </c>
      <c r="HV100" s="303">
        <v>33</v>
      </c>
      <c r="HW100" s="303">
        <v>59196.499999999993</v>
      </c>
      <c r="HX100" s="303">
        <v>0</v>
      </c>
      <c r="HY100" s="303">
        <v>980</v>
      </c>
      <c r="HZ100" s="303">
        <v>0</v>
      </c>
      <c r="IA100" s="303">
        <v>783</v>
      </c>
      <c r="IB100" s="303">
        <v>160</v>
      </c>
      <c r="IC100" s="303">
        <v>104</v>
      </c>
      <c r="ID100" s="303">
        <v>0</v>
      </c>
      <c r="IE100" s="303">
        <v>0</v>
      </c>
      <c r="IF100" s="303">
        <v>57169.499999999993</v>
      </c>
      <c r="IG100" s="303">
        <v>67</v>
      </c>
      <c r="IH100" s="393">
        <v>0</v>
      </c>
      <c r="II100" s="303">
        <v>1793.833333333333</v>
      </c>
      <c r="IJ100" s="303">
        <v>1732.4090909090908</v>
      </c>
      <c r="IK100" s="303">
        <v>2.0303030303030303</v>
      </c>
      <c r="IL100" s="393">
        <v>3.4241889300887673E-2</v>
      </c>
      <c r="IM100" s="303"/>
      <c r="IN100" s="303">
        <v>1782.6794871794868</v>
      </c>
      <c r="IO100" s="303">
        <v>1711.2179487179483</v>
      </c>
      <c r="IP100" s="393">
        <v>4.0086588181144855E-2</v>
      </c>
      <c r="IQ100" s="303">
        <v>1793.8333333333328</v>
      </c>
      <c r="IR100" s="303">
        <v>1793.8333333333328</v>
      </c>
      <c r="IS100" s="393">
        <v>0</v>
      </c>
      <c r="IT100" s="303">
        <v>1783.3514056224899</v>
      </c>
      <c r="IU100" s="303">
        <v>1716.1947791164657</v>
      </c>
      <c r="IV100" s="393">
        <v>3.7657539783968019E-2</v>
      </c>
      <c r="IW100" s="735"/>
      <c r="IX100" s="303"/>
      <c r="IY100" s="396" t="s">
        <v>510</v>
      </c>
      <c r="IZ100" s="396" t="s">
        <v>493</v>
      </c>
      <c r="JA100" s="396" t="s">
        <v>350</v>
      </c>
      <c r="JB100" s="396">
        <v>55</v>
      </c>
      <c r="JC100" s="396" t="s">
        <v>12</v>
      </c>
      <c r="JD100" s="396" t="s">
        <v>232</v>
      </c>
      <c r="JE100" s="396" t="s">
        <v>9</v>
      </c>
      <c r="JF100" s="396" t="s">
        <v>232</v>
      </c>
      <c r="JG100" s="396" t="s">
        <v>358</v>
      </c>
    </row>
    <row r="101" spans="1:267" customFormat="1">
      <c r="A101">
        <v>623</v>
      </c>
      <c r="B101">
        <v>1</v>
      </c>
      <c r="F101">
        <v>700</v>
      </c>
      <c r="G101">
        <v>41</v>
      </c>
      <c r="H101">
        <v>1</v>
      </c>
      <c r="I101">
        <v>0</v>
      </c>
      <c r="J101">
        <v>1</v>
      </c>
      <c r="K101">
        <v>0</v>
      </c>
      <c r="L101" t="s">
        <v>497</v>
      </c>
      <c r="M101">
        <v>0</v>
      </c>
      <c r="N101">
        <v>21</v>
      </c>
      <c r="O101">
        <v>21</v>
      </c>
      <c r="P101">
        <v>40</v>
      </c>
      <c r="Q101">
        <v>40</v>
      </c>
      <c r="R101">
        <v>0</v>
      </c>
      <c r="S101">
        <v>0</v>
      </c>
      <c r="T101" t="s">
        <v>745</v>
      </c>
      <c r="U101">
        <v>0</v>
      </c>
      <c r="V101">
        <v>0</v>
      </c>
      <c r="W101">
        <v>0</v>
      </c>
      <c r="X101">
        <v>1</v>
      </c>
      <c r="Y101">
        <v>19</v>
      </c>
      <c r="Z101">
        <v>0</v>
      </c>
      <c r="AA101">
        <v>0</v>
      </c>
      <c r="AB101">
        <v>0</v>
      </c>
      <c r="AC101">
        <v>0</v>
      </c>
      <c r="AD101">
        <v>0</v>
      </c>
      <c r="AE101">
        <v>0</v>
      </c>
      <c r="AF101">
        <v>0</v>
      </c>
      <c r="AG101">
        <v>0</v>
      </c>
      <c r="AH101">
        <v>0</v>
      </c>
      <c r="AI101">
        <v>0</v>
      </c>
      <c r="AJ101">
        <v>0</v>
      </c>
      <c r="AK101">
        <v>13</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16</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12</v>
      </c>
      <c r="CB101">
        <v>0</v>
      </c>
      <c r="CC101">
        <v>0</v>
      </c>
      <c r="CD101">
        <v>0</v>
      </c>
      <c r="CE101">
        <v>0</v>
      </c>
      <c r="CF101">
        <v>0</v>
      </c>
      <c r="CG101" s="439"/>
      <c r="CH101" s="303">
        <v>21</v>
      </c>
      <c r="CI101" s="393">
        <v>21</v>
      </c>
      <c r="CJ101" s="303">
        <v>40</v>
      </c>
      <c r="CK101" s="393">
        <v>40</v>
      </c>
      <c r="CL101" s="303">
        <v>0</v>
      </c>
      <c r="CM101" s="393">
        <v>0</v>
      </c>
      <c r="CN101" s="303"/>
      <c r="CO101" s="303"/>
      <c r="CP101" s="393" t="s">
        <v>744</v>
      </c>
      <c r="CQ101" s="303" t="s">
        <v>389</v>
      </c>
      <c r="CR101" s="393" t="s">
        <v>744</v>
      </c>
      <c r="CS101" s="393" t="s">
        <v>744</v>
      </c>
      <c r="CT101" s="303" t="s">
        <v>389</v>
      </c>
      <c r="CU101" s="393" t="s">
        <v>744</v>
      </c>
      <c r="CV101" s="303" t="s">
        <v>744</v>
      </c>
      <c r="CW101" s="303" t="s">
        <v>744</v>
      </c>
      <c r="CX101" s="303" t="s">
        <v>744</v>
      </c>
      <c r="CY101" s="303" t="s">
        <v>744</v>
      </c>
      <c r="CZ101" s="303" t="s">
        <v>744</v>
      </c>
      <c r="DA101" s="303" t="s">
        <v>744</v>
      </c>
      <c r="DB101" s="303" t="s">
        <v>744</v>
      </c>
      <c r="DC101" s="303" t="s">
        <v>744</v>
      </c>
      <c r="DD101" s="303" t="s">
        <v>744</v>
      </c>
      <c r="DE101" s="303" t="s">
        <v>744</v>
      </c>
      <c r="DF101" s="303" t="s">
        <v>744</v>
      </c>
      <c r="DG101" s="393" t="s">
        <v>744</v>
      </c>
      <c r="DH101" s="303" t="s">
        <v>744</v>
      </c>
      <c r="DI101" s="303" t="s">
        <v>744</v>
      </c>
      <c r="DJ101" s="393" t="s">
        <v>744</v>
      </c>
      <c r="DK101" s="303" t="s">
        <v>744</v>
      </c>
      <c r="DL101" s="303" t="s">
        <v>744</v>
      </c>
      <c r="DM101" s="303" t="s">
        <v>744</v>
      </c>
      <c r="DN101" s="303" t="s">
        <v>744</v>
      </c>
      <c r="DO101" s="303" t="s">
        <v>744</v>
      </c>
      <c r="DP101" s="303" t="s">
        <v>744</v>
      </c>
      <c r="DQ101" s="303" t="s">
        <v>744</v>
      </c>
      <c r="DR101" s="303" t="s">
        <v>744</v>
      </c>
      <c r="DS101" s="303" t="s">
        <v>744</v>
      </c>
      <c r="DT101" s="303" t="s">
        <v>744</v>
      </c>
      <c r="DU101" s="303" t="s">
        <v>744</v>
      </c>
      <c r="DV101" s="393" t="s">
        <v>744</v>
      </c>
      <c r="DW101" s="303" t="s">
        <v>744</v>
      </c>
      <c r="DX101" s="303" t="s">
        <v>744</v>
      </c>
      <c r="DY101" s="393" t="s">
        <v>744</v>
      </c>
      <c r="DZ101" s="303" t="s">
        <v>744</v>
      </c>
      <c r="EA101" s="303" t="s">
        <v>744</v>
      </c>
      <c r="EB101" s="303" t="s">
        <v>744</v>
      </c>
      <c r="EC101" s="303" t="s">
        <v>744</v>
      </c>
      <c r="ED101" s="303" t="s">
        <v>744</v>
      </c>
      <c r="EE101" s="303" t="s">
        <v>744</v>
      </c>
      <c r="EF101" s="303" t="s">
        <v>744</v>
      </c>
      <c r="EG101" s="303" t="s">
        <v>744</v>
      </c>
      <c r="EH101" s="303" t="s">
        <v>744</v>
      </c>
      <c r="EI101" s="303" t="s">
        <v>744</v>
      </c>
      <c r="EJ101" s="303" t="s">
        <v>744</v>
      </c>
      <c r="EK101" s="393" t="s">
        <v>744</v>
      </c>
      <c r="EL101" s="303" t="s">
        <v>744</v>
      </c>
      <c r="EM101" s="303" t="s">
        <v>744</v>
      </c>
      <c r="EN101" s="393" t="s">
        <v>744</v>
      </c>
      <c r="EO101" s="303" t="s">
        <v>744</v>
      </c>
      <c r="EP101" s="303" t="s">
        <v>744</v>
      </c>
      <c r="EQ101" s="303" t="s">
        <v>744</v>
      </c>
      <c r="ER101" s="303" t="s">
        <v>744</v>
      </c>
      <c r="ES101" s="303" t="s">
        <v>744</v>
      </c>
      <c r="ET101" s="303" t="s">
        <v>744</v>
      </c>
      <c r="EU101" s="303" t="s">
        <v>744</v>
      </c>
      <c r="EV101" s="303" t="s">
        <v>744</v>
      </c>
      <c r="EW101" s="303" t="s">
        <v>744</v>
      </c>
      <c r="EX101" s="303" t="s">
        <v>744</v>
      </c>
      <c r="EY101" s="303" t="s">
        <v>744</v>
      </c>
      <c r="EZ101" s="303" t="s">
        <v>744</v>
      </c>
      <c r="FA101" s="393" t="s">
        <v>744</v>
      </c>
      <c r="FB101" s="303" t="s">
        <v>744</v>
      </c>
      <c r="FC101" s="303" t="s">
        <v>744</v>
      </c>
      <c r="FD101" s="303" t="s">
        <v>744</v>
      </c>
      <c r="FE101" s="393" t="s">
        <v>744</v>
      </c>
      <c r="FF101" s="303">
        <v>1</v>
      </c>
      <c r="FG101" s="303">
        <v>1832</v>
      </c>
      <c r="FH101" s="303">
        <v>0</v>
      </c>
      <c r="FI101" s="303">
        <v>0</v>
      </c>
      <c r="FJ101" s="303">
        <v>0</v>
      </c>
      <c r="FK101" s="303">
        <v>0</v>
      </c>
      <c r="FL101" s="303">
        <v>0</v>
      </c>
      <c r="FM101" s="303">
        <v>16</v>
      </c>
      <c r="FN101" s="303">
        <v>0</v>
      </c>
      <c r="FO101" s="303">
        <v>0</v>
      </c>
      <c r="FP101" s="303">
        <v>1816</v>
      </c>
      <c r="FQ101" s="303">
        <v>0</v>
      </c>
      <c r="FR101" s="393">
        <v>0</v>
      </c>
      <c r="FS101" s="303">
        <v>1832</v>
      </c>
      <c r="FT101" s="303">
        <v>1816</v>
      </c>
      <c r="FU101" s="303">
        <v>0</v>
      </c>
      <c r="FV101" s="393">
        <v>8.733624454148492E-3</v>
      </c>
      <c r="FW101" s="303">
        <v>1</v>
      </c>
      <c r="FX101" s="303">
        <v>1832</v>
      </c>
      <c r="FY101" s="303">
        <v>0</v>
      </c>
      <c r="FZ101" s="303">
        <v>0</v>
      </c>
      <c r="GA101" s="303">
        <v>0</v>
      </c>
      <c r="GB101" s="303">
        <v>0</v>
      </c>
      <c r="GC101" s="303">
        <v>0</v>
      </c>
      <c r="GD101" s="303">
        <v>16</v>
      </c>
      <c r="GE101" s="303">
        <v>0</v>
      </c>
      <c r="GF101" s="303">
        <v>0</v>
      </c>
      <c r="GG101" s="303">
        <v>1816</v>
      </c>
      <c r="GH101" s="303">
        <v>0</v>
      </c>
      <c r="GI101" s="393">
        <v>0</v>
      </c>
      <c r="GJ101" s="303">
        <v>1832</v>
      </c>
      <c r="GK101" s="303">
        <v>1816</v>
      </c>
      <c r="GL101" s="303">
        <v>0</v>
      </c>
      <c r="GM101" s="393">
        <v>8.733624454148492E-3</v>
      </c>
      <c r="GN101" s="303">
        <v>19</v>
      </c>
      <c r="GO101" s="303">
        <v>34796</v>
      </c>
      <c r="GP101" s="303">
        <v>0</v>
      </c>
      <c r="GQ101" s="303">
        <v>13</v>
      </c>
      <c r="GR101" s="303">
        <v>0</v>
      </c>
      <c r="GS101" s="303">
        <v>0</v>
      </c>
      <c r="GT101" s="303">
        <v>0</v>
      </c>
      <c r="GU101" s="303">
        <v>0</v>
      </c>
      <c r="GV101" s="303">
        <v>0</v>
      </c>
      <c r="GW101" s="303">
        <v>0</v>
      </c>
      <c r="GX101" s="303">
        <v>34783</v>
      </c>
      <c r="GY101" s="303">
        <v>0</v>
      </c>
      <c r="GZ101" s="393">
        <v>12</v>
      </c>
      <c r="HA101" s="303">
        <v>1831.3684210526317</v>
      </c>
      <c r="HB101" s="303">
        <v>1830.6842105263158</v>
      </c>
      <c r="HC101" s="303">
        <v>0</v>
      </c>
      <c r="HD101" s="393">
        <v>3.7360616162784854E-4</v>
      </c>
      <c r="HE101" s="303" t="s">
        <v>744</v>
      </c>
      <c r="HF101" s="303" t="s">
        <v>744</v>
      </c>
      <c r="HG101" s="303" t="s">
        <v>744</v>
      </c>
      <c r="HH101" s="303" t="s">
        <v>744</v>
      </c>
      <c r="HI101" s="303" t="s">
        <v>744</v>
      </c>
      <c r="HJ101" s="303" t="s">
        <v>744</v>
      </c>
      <c r="HK101" s="303" t="s">
        <v>744</v>
      </c>
      <c r="HL101" s="303" t="s">
        <v>744</v>
      </c>
      <c r="HM101" s="303" t="s">
        <v>744</v>
      </c>
      <c r="HN101" s="303" t="s">
        <v>744</v>
      </c>
      <c r="HO101" s="303" t="s">
        <v>744</v>
      </c>
      <c r="HP101" s="303" t="s">
        <v>744</v>
      </c>
      <c r="HQ101" s="393" t="s">
        <v>744</v>
      </c>
      <c r="HR101" s="303" t="s">
        <v>744</v>
      </c>
      <c r="HS101" s="303" t="s">
        <v>744</v>
      </c>
      <c r="HT101" s="303" t="s">
        <v>744</v>
      </c>
      <c r="HU101" s="393" t="s">
        <v>744</v>
      </c>
      <c r="HV101" s="303">
        <v>19</v>
      </c>
      <c r="HW101" s="303">
        <v>34796</v>
      </c>
      <c r="HX101" s="303">
        <v>0</v>
      </c>
      <c r="HY101" s="303">
        <v>13</v>
      </c>
      <c r="HZ101" s="303">
        <v>0</v>
      </c>
      <c r="IA101" s="303">
        <v>0</v>
      </c>
      <c r="IB101" s="303">
        <v>0</v>
      </c>
      <c r="IC101" s="303">
        <v>0</v>
      </c>
      <c r="ID101" s="303">
        <v>0</v>
      </c>
      <c r="IE101" s="303">
        <v>0</v>
      </c>
      <c r="IF101" s="303">
        <v>34783</v>
      </c>
      <c r="IG101" s="303">
        <v>0</v>
      </c>
      <c r="IH101" s="393">
        <v>12</v>
      </c>
      <c r="II101" s="303">
        <v>1831.3684210526317</v>
      </c>
      <c r="IJ101" s="303">
        <v>1830.6842105263158</v>
      </c>
      <c r="IK101" s="303">
        <v>0</v>
      </c>
      <c r="IL101" s="393">
        <v>3.7360616162784854E-4</v>
      </c>
      <c r="IM101" s="303"/>
      <c r="IN101" s="303">
        <v>1831.3684210526317</v>
      </c>
      <c r="IO101" s="303">
        <v>1830.6842105263158</v>
      </c>
      <c r="IP101" s="393">
        <v>3.7360616162784854E-4</v>
      </c>
      <c r="IQ101" s="303">
        <v>1832</v>
      </c>
      <c r="IR101" s="303">
        <v>1816</v>
      </c>
      <c r="IS101" s="393">
        <v>8.733624454148492E-3</v>
      </c>
      <c r="IT101" s="303">
        <v>1831.4</v>
      </c>
      <c r="IU101" s="303">
        <v>1829.95</v>
      </c>
      <c r="IV101" s="393">
        <v>7.9174402096759966E-4</v>
      </c>
      <c r="IW101" s="735"/>
      <c r="IX101" s="303"/>
      <c r="IY101" s="396" t="s">
        <v>497</v>
      </c>
      <c r="IZ101" s="396" t="s">
        <v>476</v>
      </c>
      <c r="JA101" s="396" t="s">
        <v>350</v>
      </c>
      <c r="JB101" s="396">
        <v>20</v>
      </c>
      <c r="JC101" s="396" t="s">
        <v>12</v>
      </c>
      <c r="JD101" s="396" t="s">
        <v>232</v>
      </c>
      <c r="JE101" s="396" t="s">
        <v>9</v>
      </c>
      <c r="JF101" s="396" t="s">
        <v>232</v>
      </c>
      <c r="JG101" s="396" t="s">
        <v>358</v>
      </c>
    </row>
    <row r="102" spans="1:267" customFormat="1">
      <c r="A102">
        <v>640</v>
      </c>
      <c r="B102">
        <v>1</v>
      </c>
      <c r="F102">
        <v>700</v>
      </c>
      <c r="G102">
        <v>43</v>
      </c>
      <c r="H102">
        <v>1</v>
      </c>
      <c r="I102">
        <v>0</v>
      </c>
      <c r="J102">
        <v>1</v>
      </c>
      <c r="K102">
        <v>0</v>
      </c>
      <c r="L102" t="s">
        <v>497</v>
      </c>
      <c r="M102">
        <v>0</v>
      </c>
      <c r="N102">
        <v>20</v>
      </c>
      <c r="O102">
        <v>20</v>
      </c>
      <c r="P102">
        <v>40</v>
      </c>
      <c r="Q102">
        <v>40</v>
      </c>
      <c r="R102">
        <v>50</v>
      </c>
      <c r="S102">
        <v>50</v>
      </c>
      <c r="T102" t="s">
        <v>745</v>
      </c>
      <c r="U102">
        <v>0</v>
      </c>
      <c r="V102">
        <v>0</v>
      </c>
      <c r="W102">
        <v>13</v>
      </c>
      <c r="X102">
        <v>3.5</v>
      </c>
      <c r="Y102">
        <v>31</v>
      </c>
      <c r="Z102">
        <v>0</v>
      </c>
      <c r="AA102">
        <v>0</v>
      </c>
      <c r="AB102">
        <v>0</v>
      </c>
      <c r="AC102">
        <v>0</v>
      </c>
      <c r="AD102">
        <v>0</v>
      </c>
      <c r="AE102">
        <v>1</v>
      </c>
      <c r="AF102">
        <v>0</v>
      </c>
      <c r="AG102">
        <v>0</v>
      </c>
      <c r="AH102">
        <v>0</v>
      </c>
      <c r="AI102">
        <v>35</v>
      </c>
      <c r="AJ102">
        <v>14</v>
      </c>
      <c r="AK102">
        <v>126</v>
      </c>
      <c r="AL102">
        <v>0</v>
      </c>
      <c r="AM102">
        <v>0</v>
      </c>
      <c r="AN102">
        <v>0</v>
      </c>
      <c r="AO102">
        <v>0</v>
      </c>
      <c r="AP102">
        <v>0</v>
      </c>
      <c r="AQ102">
        <v>0</v>
      </c>
      <c r="AR102">
        <v>0</v>
      </c>
      <c r="AS102">
        <v>0</v>
      </c>
      <c r="AT102">
        <v>0</v>
      </c>
      <c r="AU102">
        <v>2</v>
      </c>
      <c r="AV102">
        <v>2</v>
      </c>
      <c r="AW102">
        <v>1</v>
      </c>
      <c r="AX102">
        <v>0</v>
      </c>
      <c r="AY102">
        <v>0</v>
      </c>
      <c r="AZ102">
        <v>0</v>
      </c>
      <c r="BA102">
        <v>1</v>
      </c>
      <c r="BB102">
        <v>0</v>
      </c>
      <c r="BC102">
        <v>3</v>
      </c>
      <c r="BD102">
        <v>0</v>
      </c>
      <c r="BE102">
        <v>0</v>
      </c>
      <c r="BF102">
        <v>0</v>
      </c>
      <c r="BG102">
        <v>102</v>
      </c>
      <c r="BH102">
        <v>84</v>
      </c>
      <c r="BI102">
        <v>261</v>
      </c>
      <c r="BJ102">
        <v>0</v>
      </c>
      <c r="BK102">
        <v>0</v>
      </c>
      <c r="BL102">
        <v>0</v>
      </c>
      <c r="BM102">
        <v>0</v>
      </c>
      <c r="BN102">
        <v>0</v>
      </c>
      <c r="BO102">
        <v>10</v>
      </c>
      <c r="BP102">
        <v>0</v>
      </c>
      <c r="BQ102">
        <v>0</v>
      </c>
      <c r="BR102">
        <v>0</v>
      </c>
      <c r="BS102">
        <v>0</v>
      </c>
      <c r="BT102">
        <v>0</v>
      </c>
      <c r="BU102">
        <v>0</v>
      </c>
      <c r="BV102">
        <v>0</v>
      </c>
      <c r="BW102">
        <v>0</v>
      </c>
      <c r="BX102">
        <v>0</v>
      </c>
      <c r="BY102">
        <v>0</v>
      </c>
      <c r="BZ102">
        <v>0</v>
      </c>
      <c r="CA102">
        <v>0</v>
      </c>
      <c r="CB102">
        <v>0</v>
      </c>
      <c r="CC102">
        <v>0</v>
      </c>
      <c r="CD102">
        <v>0</v>
      </c>
      <c r="CE102">
        <v>340</v>
      </c>
      <c r="CF102">
        <v>0</v>
      </c>
      <c r="CG102" s="439"/>
      <c r="CH102" s="303">
        <v>20</v>
      </c>
      <c r="CI102" s="393">
        <v>20</v>
      </c>
      <c r="CJ102" s="303">
        <v>40</v>
      </c>
      <c r="CK102" s="393">
        <v>40</v>
      </c>
      <c r="CL102" s="303">
        <v>50</v>
      </c>
      <c r="CM102" s="393">
        <v>50</v>
      </c>
      <c r="CN102" s="303"/>
      <c r="CO102" s="303"/>
      <c r="CP102" s="393" t="s">
        <v>744</v>
      </c>
      <c r="CQ102" s="303" t="s">
        <v>744</v>
      </c>
      <c r="CR102" s="393" t="s">
        <v>389</v>
      </c>
      <c r="CS102" s="393" t="s">
        <v>744</v>
      </c>
      <c r="CT102" s="303" t="s">
        <v>744</v>
      </c>
      <c r="CU102" s="393" t="s">
        <v>389</v>
      </c>
      <c r="CV102" s="303" t="s">
        <v>744</v>
      </c>
      <c r="CW102" s="303" t="s">
        <v>744</v>
      </c>
      <c r="CX102" s="303" t="s">
        <v>744</v>
      </c>
      <c r="CY102" s="303" t="s">
        <v>744</v>
      </c>
      <c r="CZ102" s="303" t="s">
        <v>744</v>
      </c>
      <c r="DA102" s="303" t="s">
        <v>744</v>
      </c>
      <c r="DB102" s="303" t="s">
        <v>744</v>
      </c>
      <c r="DC102" s="303" t="s">
        <v>744</v>
      </c>
      <c r="DD102" s="303" t="s">
        <v>744</v>
      </c>
      <c r="DE102" s="303" t="s">
        <v>744</v>
      </c>
      <c r="DF102" s="303" t="s">
        <v>744</v>
      </c>
      <c r="DG102" s="393" t="s">
        <v>744</v>
      </c>
      <c r="DH102" s="303" t="s">
        <v>744</v>
      </c>
      <c r="DI102" s="303" t="s">
        <v>744</v>
      </c>
      <c r="DJ102" s="393" t="s">
        <v>744</v>
      </c>
      <c r="DK102" s="303" t="s">
        <v>744</v>
      </c>
      <c r="DL102" s="303" t="s">
        <v>744</v>
      </c>
      <c r="DM102" s="303" t="s">
        <v>744</v>
      </c>
      <c r="DN102" s="303" t="s">
        <v>744</v>
      </c>
      <c r="DO102" s="303" t="s">
        <v>744</v>
      </c>
      <c r="DP102" s="303" t="s">
        <v>744</v>
      </c>
      <c r="DQ102" s="303" t="s">
        <v>744</v>
      </c>
      <c r="DR102" s="303" t="s">
        <v>744</v>
      </c>
      <c r="DS102" s="303" t="s">
        <v>744</v>
      </c>
      <c r="DT102" s="303" t="s">
        <v>744</v>
      </c>
      <c r="DU102" s="303" t="s">
        <v>744</v>
      </c>
      <c r="DV102" s="393" t="s">
        <v>744</v>
      </c>
      <c r="DW102" s="303" t="s">
        <v>744</v>
      </c>
      <c r="DX102" s="303" t="s">
        <v>744</v>
      </c>
      <c r="DY102" s="393" t="s">
        <v>744</v>
      </c>
      <c r="DZ102" s="303" t="s">
        <v>744</v>
      </c>
      <c r="EA102" s="303" t="s">
        <v>744</v>
      </c>
      <c r="EB102" s="303" t="s">
        <v>744</v>
      </c>
      <c r="EC102" s="303" t="s">
        <v>744</v>
      </c>
      <c r="ED102" s="303" t="s">
        <v>744</v>
      </c>
      <c r="EE102" s="303" t="s">
        <v>744</v>
      </c>
      <c r="EF102" s="303" t="s">
        <v>744</v>
      </c>
      <c r="EG102" s="303" t="s">
        <v>744</v>
      </c>
      <c r="EH102" s="303" t="s">
        <v>744</v>
      </c>
      <c r="EI102" s="303" t="s">
        <v>744</v>
      </c>
      <c r="EJ102" s="303" t="s">
        <v>744</v>
      </c>
      <c r="EK102" s="393" t="s">
        <v>744</v>
      </c>
      <c r="EL102" s="303" t="s">
        <v>744</v>
      </c>
      <c r="EM102" s="303" t="s">
        <v>744</v>
      </c>
      <c r="EN102" s="393" t="s">
        <v>744</v>
      </c>
      <c r="EO102" s="303">
        <v>13</v>
      </c>
      <c r="EP102" s="303">
        <v>23421.666666666664</v>
      </c>
      <c r="EQ102" s="303">
        <v>0</v>
      </c>
      <c r="ER102" s="303">
        <v>35</v>
      </c>
      <c r="ES102" s="303">
        <v>0</v>
      </c>
      <c r="ET102" s="303">
        <v>2</v>
      </c>
      <c r="EU102" s="303">
        <v>1</v>
      </c>
      <c r="EV102" s="303">
        <v>102</v>
      </c>
      <c r="EW102" s="303">
        <v>0</v>
      </c>
      <c r="EX102" s="303">
        <v>0</v>
      </c>
      <c r="EY102" s="303">
        <v>23281.666666666664</v>
      </c>
      <c r="EZ102" s="303">
        <v>0</v>
      </c>
      <c r="FA102" s="393">
        <v>0</v>
      </c>
      <c r="FB102" s="303">
        <v>1801.6666666666665</v>
      </c>
      <c r="FC102" s="303">
        <v>1790.8974358974358</v>
      </c>
      <c r="FD102" s="303">
        <v>0</v>
      </c>
      <c r="FE102" s="393">
        <v>5.9773713797764971E-3</v>
      </c>
      <c r="FF102" s="303">
        <v>3.5</v>
      </c>
      <c r="FG102" s="303">
        <v>6305.833333333333</v>
      </c>
      <c r="FH102" s="303">
        <v>0</v>
      </c>
      <c r="FI102" s="303">
        <v>14</v>
      </c>
      <c r="FJ102" s="303">
        <v>0</v>
      </c>
      <c r="FK102" s="303">
        <v>2</v>
      </c>
      <c r="FL102" s="303">
        <v>0</v>
      </c>
      <c r="FM102" s="303">
        <v>84</v>
      </c>
      <c r="FN102" s="303">
        <v>0</v>
      </c>
      <c r="FO102" s="303">
        <v>0</v>
      </c>
      <c r="FP102" s="303">
        <v>6205.833333333333</v>
      </c>
      <c r="FQ102" s="303">
        <v>0</v>
      </c>
      <c r="FR102" s="393">
        <v>0</v>
      </c>
      <c r="FS102" s="303">
        <v>1801.6666666666665</v>
      </c>
      <c r="FT102" s="303">
        <v>1773.0952380952378</v>
      </c>
      <c r="FU102" s="303">
        <v>0</v>
      </c>
      <c r="FV102" s="393">
        <v>1.5858332232060346E-2</v>
      </c>
      <c r="FW102" s="303">
        <v>16.5</v>
      </c>
      <c r="FX102" s="303">
        <v>29727.499999999996</v>
      </c>
      <c r="FY102" s="303">
        <v>0</v>
      </c>
      <c r="FZ102" s="303">
        <v>49</v>
      </c>
      <c r="GA102" s="303">
        <v>0</v>
      </c>
      <c r="GB102" s="303">
        <v>4</v>
      </c>
      <c r="GC102" s="303">
        <v>1</v>
      </c>
      <c r="GD102" s="303">
        <v>186</v>
      </c>
      <c r="GE102" s="303">
        <v>0</v>
      </c>
      <c r="GF102" s="303">
        <v>0</v>
      </c>
      <c r="GG102" s="303">
        <v>29487.499999999996</v>
      </c>
      <c r="GH102" s="303">
        <v>0</v>
      </c>
      <c r="GI102" s="393">
        <v>0</v>
      </c>
      <c r="GJ102" s="303">
        <v>1801.6666666666665</v>
      </c>
      <c r="GK102" s="303">
        <v>1787.121212121212</v>
      </c>
      <c r="GL102" s="303">
        <v>0</v>
      </c>
      <c r="GM102" s="393">
        <v>8.0733327726851822E-3</v>
      </c>
      <c r="GN102" s="303">
        <v>31</v>
      </c>
      <c r="GO102" s="303">
        <v>55851.666666666664</v>
      </c>
      <c r="GP102" s="303">
        <v>1</v>
      </c>
      <c r="GQ102" s="303">
        <v>126</v>
      </c>
      <c r="GR102" s="303">
        <v>0</v>
      </c>
      <c r="GS102" s="303">
        <v>1</v>
      </c>
      <c r="GT102" s="303">
        <v>3</v>
      </c>
      <c r="GU102" s="303">
        <v>261</v>
      </c>
      <c r="GV102" s="303">
        <v>10</v>
      </c>
      <c r="GW102" s="303">
        <v>0</v>
      </c>
      <c r="GX102" s="303">
        <v>55449.666666666664</v>
      </c>
      <c r="GY102" s="303">
        <v>340</v>
      </c>
      <c r="GZ102" s="393">
        <v>0</v>
      </c>
      <c r="HA102" s="303">
        <v>1801.6666666666665</v>
      </c>
      <c r="HB102" s="303">
        <v>1788.6989247311826</v>
      </c>
      <c r="HC102" s="303">
        <v>10.96774193548387</v>
      </c>
      <c r="HD102" s="393">
        <v>7.1976365969382838E-3</v>
      </c>
      <c r="HE102" s="303" t="s">
        <v>744</v>
      </c>
      <c r="HF102" s="303" t="s">
        <v>744</v>
      </c>
      <c r="HG102" s="303" t="s">
        <v>744</v>
      </c>
      <c r="HH102" s="303" t="s">
        <v>744</v>
      </c>
      <c r="HI102" s="303" t="s">
        <v>744</v>
      </c>
      <c r="HJ102" s="303" t="s">
        <v>744</v>
      </c>
      <c r="HK102" s="303" t="s">
        <v>744</v>
      </c>
      <c r="HL102" s="303" t="s">
        <v>744</v>
      </c>
      <c r="HM102" s="303" t="s">
        <v>744</v>
      </c>
      <c r="HN102" s="303" t="s">
        <v>744</v>
      </c>
      <c r="HO102" s="303" t="s">
        <v>744</v>
      </c>
      <c r="HP102" s="303" t="s">
        <v>744</v>
      </c>
      <c r="HQ102" s="393" t="s">
        <v>744</v>
      </c>
      <c r="HR102" s="303" t="s">
        <v>744</v>
      </c>
      <c r="HS102" s="303" t="s">
        <v>744</v>
      </c>
      <c r="HT102" s="303" t="s">
        <v>744</v>
      </c>
      <c r="HU102" s="393" t="s">
        <v>744</v>
      </c>
      <c r="HV102" s="303">
        <v>31</v>
      </c>
      <c r="HW102" s="303">
        <v>55851.666666666664</v>
      </c>
      <c r="HX102" s="303">
        <v>1</v>
      </c>
      <c r="HY102" s="303">
        <v>126</v>
      </c>
      <c r="HZ102" s="303">
        <v>0</v>
      </c>
      <c r="IA102" s="303">
        <v>1</v>
      </c>
      <c r="IB102" s="303">
        <v>3</v>
      </c>
      <c r="IC102" s="303">
        <v>261</v>
      </c>
      <c r="ID102" s="303">
        <v>10</v>
      </c>
      <c r="IE102" s="303">
        <v>0</v>
      </c>
      <c r="IF102" s="303">
        <v>55449.666666666664</v>
      </c>
      <c r="IG102" s="303">
        <v>340</v>
      </c>
      <c r="IH102" s="393">
        <v>0</v>
      </c>
      <c r="II102" s="303">
        <v>1801.6666666666665</v>
      </c>
      <c r="IJ102" s="303">
        <v>1788.6989247311826</v>
      </c>
      <c r="IK102" s="303">
        <v>10.96774193548387</v>
      </c>
      <c r="IL102" s="393">
        <v>7.1976365969382838E-3</v>
      </c>
      <c r="IM102" s="303"/>
      <c r="IN102" s="303">
        <v>1801.6666666666665</v>
      </c>
      <c r="IO102" s="303">
        <v>1789.3484848484848</v>
      </c>
      <c r="IP102" s="393">
        <v>6.8371036918677408E-3</v>
      </c>
      <c r="IQ102" s="303">
        <v>1801.6666666666665</v>
      </c>
      <c r="IR102" s="303">
        <v>1773.0952380952381</v>
      </c>
      <c r="IS102" s="393">
        <v>1.5858332232060235E-2</v>
      </c>
      <c r="IT102" s="303">
        <v>1801.6666666666665</v>
      </c>
      <c r="IU102" s="303">
        <v>1788.1508771929823</v>
      </c>
      <c r="IV102" s="393">
        <v>7.5018257948293865E-3</v>
      </c>
      <c r="IW102" s="735"/>
      <c r="IX102" s="303"/>
      <c r="IY102" s="396" t="s">
        <v>497</v>
      </c>
      <c r="IZ102" s="396" t="s">
        <v>476</v>
      </c>
      <c r="JA102" s="396" t="s">
        <v>350</v>
      </c>
      <c r="JB102" s="396">
        <v>91</v>
      </c>
      <c r="JC102" s="396" t="s">
        <v>12</v>
      </c>
      <c r="JD102" s="396" t="s">
        <v>232</v>
      </c>
      <c r="JE102" s="396" t="s">
        <v>9</v>
      </c>
      <c r="JF102" s="396" t="s">
        <v>232</v>
      </c>
      <c r="JG102" s="396" t="s">
        <v>358</v>
      </c>
    </row>
    <row r="103" spans="1:267" customFormat="1">
      <c r="A103">
        <v>715</v>
      </c>
      <c r="B103">
        <v>1</v>
      </c>
      <c r="F103">
        <v>700</v>
      </c>
      <c r="G103">
        <v>41</v>
      </c>
      <c r="H103">
        <v>0</v>
      </c>
      <c r="I103">
        <v>1</v>
      </c>
      <c r="J103">
        <v>1</v>
      </c>
      <c r="K103">
        <v>0</v>
      </c>
      <c r="L103" t="s">
        <v>598</v>
      </c>
      <c r="M103">
        <v>0</v>
      </c>
      <c r="N103">
        <v>25.157889999999998</v>
      </c>
      <c r="O103">
        <v>26.083333</v>
      </c>
      <c r="P103">
        <v>40</v>
      </c>
      <c r="Q103">
        <v>40</v>
      </c>
      <c r="R103">
        <v>0</v>
      </c>
      <c r="S103">
        <v>0</v>
      </c>
      <c r="T103" t="s">
        <v>745</v>
      </c>
      <c r="U103">
        <v>0</v>
      </c>
      <c r="V103">
        <v>0</v>
      </c>
      <c r="W103">
        <v>5.5</v>
      </c>
      <c r="X103">
        <v>4</v>
      </c>
      <c r="Y103">
        <v>36</v>
      </c>
      <c r="Z103">
        <v>0</v>
      </c>
      <c r="AA103">
        <v>0</v>
      </c>
      <c r="AB103">
        <v>0</v>
      </c>
      <c r="AC103">
        <v>0</v>
      </c>
      <c r="AD103">
        <v>0</v>
      </c>
      <c r="AE103">
        <v>184</v>
      </c>
      <c r="AF103">
        <v>0</v>
      </c>
      <c r="AG103">
        <v>0</v>
      </c>
      <c r="AH103">
        <v>0</v>
      </c>
      <c r="AI103">
        <v>32</v>
      </c>
      <c r="AJ103">
        <v>72</v>
      </c>
      <c r="AK103">
        <v>2669</v>
      </c>
      <c r="AL103">
        <v>0</v>
      </c>
      <c r="AM103">
        <v>0</v>
      </c>
      <c r="AN103">
        <v>0</v>
      </c>
      <c r="AO103">
        <v>0</v>
      </c>
      <c r="AP103">
        <v>0</v>
      </c>
      <c r="AQ103">
        <v>0</v>
      </c>
      <c r="AR103">
        <v>0</v>
      </c>
      <c r="AS103">
        <v>0</v>
      </c>
      <c r="AT103">
        <v>0</v>
      </c>
      <c r="AU103">
        <v>0</v>
      </c>
      <c r="AV103">
        <v>0</v>
      </c>
      <c r="AW103">
        <v>32</v>
      </c>
      <c r="AX103">
        <v>0</v>
      </c>
      <c r="AY103">
        <v>0</v>
      </c>
      <c r="AZ103">
        <v>0</v>
      </c>
      <c r="BA103">
        <v>0</v>
      </c>
      <c r="BB103">
        <v>0</v>
      </c>
      <c r="BC103">
        <v>0</v>
      </c>
      <c r="BD103">
        <v>0</v>
      </c>
      <c r="BE103">
        <v>0</v>
      </c>
      <c r="BF103">
        <v>0</v>
      </c>
      <c r="BG103">
        <v>24</v>
      </c>
      <c r="BH103">
        <v>8</v>
      </c>
      <c r="BI103">
        <v>72</v>
      </c>
      <c r="BJ103">
        <v>0</v>
      </c>
      <c r="BK103">
        <v>0</v>
      </c>
      <c r="BL103">
        <v>0</v>
      </c>
      <c r="BM103">
        <v>0</v>
      </c>
      <c r="BN103">
        <v>0</v>
      </c>
      <c r="BO103">
        <v>376</v>
      </c>
      <c r="BP103">
        <v>0</v>
      </c>
      <c r="BQ103">
        <v>0</v>
      </c>
      <c r="BR103">
        <v>0</v>
      </c>
      <c r="BS103">
        <v>0</v>
      </c>
      <c r="BT103">
        <v>0</v>
      </c>
      <c r="BU103">
        <v>0</v>
      </c>
      <c r="BV103">
        <v>0</v>
      </c>
      <c r="BW103">
        <v>0</v>
      </c>
      <c r="BX103">
        <v>0</v>
      </c>
      <c r="BY103">
        <v>0</v>
      </c>
      <c r="BZ103">
        <v>0</v>
      </c>
      <c r="CA103">
        <v>3</v>
      </c>
      <c r="CB103">
        <v>0</v>
      </c>
      <c r="CC103">
        <v>94.5</v>
      </c>
      <c r="CD103">
        <v>74.5</v>
      </c>
      <c r="CE103">
        <v>787.5</v>
      </c>
      <c r="CF103">
        <v>0</v>
      </c>
      <c r="CG103" s="439"/>
      <c r="CH103" s="303">
        <v>25.157889999999998</v>
      </c>
      <c r="CI103" s="393">
        <v>26.083333</v>
      </c>
      <c r="CJ103" s="303">
        <v>40</v>
      </c>
      <c r="CK103" s="393">
        <v>40</v>
      </c>
      <c r="CL103" s="303">
        <v>0</v>
      </c>
      <c r="CM103" s="393">
        <v>0</v>
      </c>
      <c r="CN103" s="303"/>
      <c r="CO103" s="303"/>
      <c r="CP103" s="393" t="s">
        <v>744</v>
      </c>
      <c r="CQ103" s="303" t="s">
        <v>389</v>
      </c>
      <c r="CR103" s="393" t="s">
        <v>389</v>
      </c>
      <c r="CS103" s="393" t="s">
        <v>744</v>
      </c>
      <c r="CT103" s="303" t="s">
        <v>389</v>
      </c>
      <c r="CU103" s="393" t="s">
        <v>389</v>
      </c>
      <c r="CV103" s="303" t="s">
        <v>744</v>
      </c>
      <c r="CW103" s="303" t="s">
        <v>744</v>
      </c>
      <c r="CX103" s="303" t="s">
        <v>744</v>
      </c>
      <c r="CY103" s="303" t="s">
        <v>744</v>
      </c>
      <c r="CZ103" s="303" t="s">
        <v>744</v>
      </c>
      <c r="DA103" s="303" t="s">
        <v>744</v>
      </c>
      <c r="DB103" s="303" t="s">
        <v>744</v>
      </c>
      <c r="DC103" s="303" t="s">
        <v>744</v>
      </c>
      <c r="DD103" s="303" t="s">
        <v>744</v>
      </c>
      <c r="DE103" s="303" t="s">
        <v>744</v>
      </c>
      <c r="DF103" s="303" t="s">
        <v>744</v>
      </c>
      <c r="DG103" s="393" t="s">
        <v>744</v>
      </c>
      <c r="DH103" s="303" t="s">
        <v>744</v>
      </c>
      <c r="DI103" s="303" t="s">
        <v>744</v>
      </c>
      <c r="DJ103" s="393" t="s">
        <v>744</v>
      </c>
      <c r="DK103" s="303" t="s">
        <v>744</v>
      </c>
      <c r="DL103" s="303" t="s">
        <v>744</v>
      </c>
      <c r="DM103" s="303" t="s">
        <v>744</v>
      </c>
      <c r="DN103" s="303" t="s">
        <v>744</v>
      </c>
      <c r="DO103" s="303" t="s">
        <v>744</v>
      </c>
      <c r="DP103" s="303" t="s">
        <v>744</v>
      </c>
      <c r="DQ103" s="303" t="s">
        <v>744</v>
      </c>
      <c r="DR103" s="303" t="s">
        <v>744</v>
      </c>
      <c r="DS103" s="303" t="s">
        <v>744</v>
      </c>
      <c r="DT103" s="303" t="s">
        <v>744</v>
      </c>
      <c r="DU103" s="303" t="s">
        <v>744</v>
      </c>
      <c r="DV103" s="393" t="s">
        <v>744</v>
      </c>
      <c r="DW103" s="303" t="s">
        <v>744</v>
      </c>
      <c r="DX103" s="303" t="s">
        <v>744</v>
      </c>
      <c r="DY103" s="393" t="s">
        <v>744</v>
      </c>
      <c r="DZ103" s="303" t="s">
        <v>744</v>
      </c>
      <c r="EA103" s="303" t="s">
        <v>744</v>
      </c>
      <c r="EB103" s="303" t="s">
        <v>744</v>
      </c>
      <c r="EC103" s="303" t="s">
        <v>744</v>
      </c>
      <c r="ED103" s="303" t="s">
        <v>744</v>
      </c>
      <c r="EE103" s="303" t="s">
        <v>744</v>
      </c>
      <c r="EF103" s="303" t="s">
        <v>744</v>
      </c>
      <c r="EG103" s="303" t="s">
        <v>744</v>
      </c>
      <c r="EH103" s="303" t="s">
        <v>744</v>
      </c>
      <c r="EI103" s="303" t="s">
        <v>744</v>
      </c>
      <c r="EJ103" s="303" t="s">
        <v>744</v>
      </c>
      <c r="EK103" s="393" t="s">
        <v>744</v>
      </c>
      <c r="EL103" s="303" t="s">
        <v>744</v>
      </c>
      <c r="EM103" s="303" t="s">
        <v>744</v>
      </c>
      <c r="EN103" s="393" t="s">
        <v>744</v>
      </c>
      <c r="EO103" s="303">
        <v>5.5</v>
      </c>
      <c r="EP103" s="303">
        <v>9893.0528400000003</v>
      </c>
      <c r="EQ103" s="303">
        <v>0</v>
      </c>
      <c r="ER103" s="303">
        <v>32</v>
      </c>
      <c r="ES103" s="303">
        <v>0</v>
      </c>
      <c r="ET103" s="303">
        <v>0</v>
      </c>
      <c r="EU103" s="303">
        <v>0</v>
      </c>
      <c r="EV103" s="303">
        <v>24</v>
      </c>
      <c r="EW103" s="303">
        <v>0</v>
      </c>
      <c r="EX103" s="303">
        <v>0</v>
      </c>
      <c r="EY103" s="303">
        <v>9837.0528400000003</v>
      </c>
      <c r="EZ103" s="303">
        <v>94.5</v>
      </c>
      <c r="FA103" s="393">
        <v>0</v>
      </c>
      <c r="FB103" s="303">
        <v>1798.7368799999999</v>
      </c>
      <c r="FC103" s="303">
        <v>1788.5550618181817</v>
      </c>
      <c r="FD103" s="303">
        <v>17.181818181818183</v>
      </c>
      <c r="FE103" s="393">
        <v>5.6605378446559218E-3</v>
      </c>
      <c r="FF103" s="303">
        <v>4</v>
      </c>
      <c r="FG103" s="303">
        <v>7194.9475199999997</v>
      </c>
      <c r="FH103" s="303">
        <v>0</v>
      </c>
      <c r="FI103" s="303">
        <v>72</v>
      </c>
      <c r="FJ103" s="303">
        <v>0</v>
      </c>
      <c r="FK103" s="303">
        <v>0</v>
      </c>
      <c r="FL103" s="303">
        <v>0</v>
      </c>
      <c r="FM103" s="303">
        <v>8</v>
      </c>
      <c r="FN103" s="303">
        <v>0</v>
      </c>
      <c r="FO103" s="303">
        <v>0</v>
      </c>
      <c r="FP103" s="303">
        <v>7114.9475199999997</v>
      </c>
      <c r="FQ103" s="303">
        <v>74.5</v>
      </c>
      <c r="FR103" s="393">
        <v>0</v>
      </c>
      <c r="FS103" s="303">
        <v>1798.7368799999999</v>
      </c>
      <c r="FT103" s="303">
        <v>1778.7368799999999</v>
      </c>
      <c r="FU103" s="303">
        <v>18.625</v>
      </c>
      <c r="FV103" s="393">
        <v>1.1118913623431093E-2</v>
      </c>
      <c r="FW103" s="303">
        <v>9.5</v>
      </c>
      <c r="FX103" s="303">
        <v>17088.000359999998</v>
      </c>
      <c r="FY103" s="303">
        <v>0</v>
      </c>
      <c r="FZ103" s="303">
        <v>104</v>
      </c>
      <c r="GA103" s="303">
        <v>0</v>
      </c>
      <c r="GB103" s="303">
        <v>0</v>
      </c>
      <c r="GC103" s="303">
        <v>0</v>
      </c>
      <c r="GD103" s="303">
        <v>32</v>
      </c>
      <c r="GE103" s="303">
        <v>0</v>
      </c>
      <c r="GF103" s="303">
        <v>0</v>
      </c>
      <c r="GG103" s="303">
        <v>16952.000359999998</v>
      </c>
      <c r="GH103" s="303">
        <v>169</v>
      </c>
      <c r="GI103" s="393">
        <v>0</v>
      </c>
      <c r="GJ103" s="303">
        <v>1798.7368799999997</v>
      </c>
      <c r="GK103" s="303">
        <v>1784.4210905263155</v>
      </c>
      <c r="GL103" s="303">
        <v>17.789473684210527</v>
      </c>
      <c r="GM103" s="393">
        <v>7.9588013304559002E-3</v>
      </c>
      <c r="GN103" s="303">
        <v>36</v>
      </c>
      <c r="GO103" s="303">
        <v>64485.000096000003</v>
      </c>
      <c r="GP103" s="303">
        <v>184</v>
      </c>
      <c r="GQ103" s="303">
        <v>2669</v>
      </c>
      <c r="GR103" s="303">
        <v>0</v>
      </c>
      <c r="GS103" s="303">
        <v>32</v>
      </c>
      <c r="GT103" s="303">
        <v>0</v>
      </c>
      <c r="GU103" s="303">
        <v>72</v>
      </c>
      <c r="GV103" s="303">
        <v>376</v>
      </c>
      <c r="GW103" s="303">
        <v>0</v>
      </c>
      <c r="GX103" s="303">
        <v>61152.000096000003</v>
      </c>
      <c r="GY103" s="303">
        <v>787.5</v>
      </c>
      <c r="GZ103" s="393">
        <v>3</v>
      </c>
      <c r="HA103" s="303">
        <v>1791.2500026666667</v>
      </c>
      <c r="HB103" s="303">
        <v>1698.6666693333334</v>
      </c>
      <c r="HC103" s="303">
        <v>21.875</v>
      </c>
      <c r="HD103" s="393">
        <v>5.1686438629729436E-2</v>
      </c>
      <c r="HE103" s="303" t="s">
        <v>744</v>
      </c>
      <c r="HF103" s="303" t="s">
        <v>744</v>
      </c>
      <c r="HG103" s="303" t="s">
        <v>744</v>
      </c>
      <c r="HH103" s="303" t="s">
        <v>744</v>
      </c>
      <c r="HI103" s="303" t="s">
        <v>744</v>
      </c>
      <c r="HJ103" s="303" t="s">
        <v>744</v>
      </c>
      <c r="HK103" s="303" t="s">
        <v>744</v>
      </c>
      <c r="HL103" s="303" t="s">
        <v>744</v>
      </c>
      <c r="HM103" s="303" t="s">
        <v>744</v>
      </c>
      <c r="HN103" s="303" t="s">
        <v>744</v>
      </c>
      <c r="HO103" s="303" t="s">
        <v>744</v>
      </c>
      <c r="HP103" s="303" t="s">
        <v>744</v>
      </c>
      <c r="HQ103" s="393" t="s">
        <v>744</v>
      </c>
      <c r="HR103" s="303" t="s">
        <v>744</v>
      </c>
      <c r="HS103" s="303" t="s">
        <v>744</v>
      </c>
      <c r="HT103" s="303" t="s">
        <v>744</v>
      </c>
      <c r="HU103" s="393" t="s">
        <v>744</v>
      </c>
      <c r="HV103" s="303">
        <v>36</v>
      </c>
      <c r="HW103" s="303">
        <v>64485.000096000003</v>
      </c>
      <c r="HX103" s="303">
        <v>184</v>
      </c>
      <c r="HY103" s="303">
        <v>2669</v>
      </c>
      <c r="HZ103" s="303">
        <v>0</v>
      </c>
      <c r="IA103" s="303">
        <v>32</v>
      </c>
      <c r="IB103" s="303">
        <v>0</v>
      </c>
      <c r="IC103" s="303">
        <v>72</v>
      </c>
      <c r="ID103" s="303">
        <v>376</v>
      </c>
      <c r="IE103" s="303">
        <v>0</v>
      </c>
      <c r="IF103" s="303">
        <v>61152.000096000003</v>
      </c>
      <c r="IG103" s="303">
        <v>787.5</v>
      </c>
      <c r="IH103" s="393">
        <v>3</v>
      </c>
      <c r="II103" s="303">
        <v>1791.2500026666667</v>
      </c>
      <c r="IJ103" s="303">
        <v>1698.6666693333334</v>
      </c>
      <c r="IK103" s="303">
        <v>21.875</v>
      </c>
      <c r="IL103" s="393">
        <v>5.1686438629729436E-2</v>
      </c>
      <c r="IM103" s="303"/>
      <c r="IN103" s="303">
        <v>1792.2422394216869</v>
      </c>
      <c r="IO103" s="303">
        <v>1710.5795888192772</v>
      </c>
      <c r="IP103" s="393">
        <v>4.5564516227873497E-2</v>
      </c>
      <c r="IQ103" s="303">
        <v>1798.7368799999999</v>
      </c>
      <c r="IR103" s="303">
        <v>1778.7368799999999</v>
      </c>
      <c r="IS103" s="393">
        <v>1.1118913623431093E-2</v>
      </c>
      <c r="IT103" s="303">
        <v>1792.8131968351649</v>
      </c>
      <c r="IU103" s="303">
        <v>1716.5714385934068</v>
      </c>
      <c r="IV103" s="393">
        <v>4.2526325875081095E-2</v>
      </c>
      <c r="IW103" s="735"/>
      <c r="IX103" s="303"/>
      <c r="IY103" s="396" t="s">
        <v>598</v>
      </c>
      <c r="IZ103" s="396" t="s">
        <v>527</v>
      </c>
      <c r="JA103" s="396" t="s">
        <v>350</v>
      </c>
      <c r="JB103" s="396">
        <v>55</v>
      </c>
      <c r="JC103" s="396" t="s">
        <v>12</v>
      </c>
      <c r="JD103" s="396" t="s">
        <v>232</v>
      </c>
      <c r="JE103" s="396" t="s">
        <v>9</v>
      </c>
      <c r="JF103" s="396" t="s">
        <v>232</v>
      </c>
      <c r="JG103" s="396" t="s">
        <v>358</v>
      </c>
    </row>
    <row r="104" spans="1:267" customFormat="1">
      <c r="A104">
        <v>719</v>
      </c>
      <c r="B104">
        <v>1</v>
      </c>
      <c r="F104">
        <v>700</v>
      </c>
      <c r="G104">
        <v>43</v>
      </c>
      <c r="H104">
        <v>1</v>
      </c>
      <c r="I104">
        <v>0</v>
      </c>
      <c r="J104">
        <v>1</v>
      </c>
      <c r="K104">
        <v>0</v>
      </c>
      <c r="L104" t="s">
        <v>598</v>
      </c>
      <c r="M104">
        <v>0</v>
      </c>
      <c r="N104">
        <v>28.33333</v>
      </c>
      <c r="O104">
        <v>20</v>
      </c>
      <c r="P104">
        <v>40</v>
      </c>
      <c r="Q104">
        <v>40</v>
      </c>
      <c r="R104">
        <v>0</v>
      </c>
      <c r="S104">
        <v>0</v>
      </c>
      <c r="T104" t="s">
        <v>745</v>
      </c>
      <c r="U104">
        <v>0</v>
      </c>
      <c r="V104">
        <v>0</v>
      </c>
      <c r="W104">
        <v>0.5</v>
      </c>
      <c r="X104">
        <v>1</v>
      </c>
      <c r="Y104">
        <v>12</v>
      </c>
      <c r="Z104">
        <v>0</v>
      </c>
      <c r="AA104">
        <v>0</v>
      </c>
      <c r="AB104">
        <v>0</v>
      </c>
      <c r="AC104">
        <v>0</v>
      </c>
      <c r="AD104">
        <v>0</v>
      </c>
      <c r="AE104">
        <v>0</v>
      </c>
      <c r="AF104">
        <v>0</v>
      </c>
      <c r="AG104">
        <v>0</v>
      </c>
      <c r="AH104">
        <v>0</v>
      </c>
      <c r="AI104">
        <v>0</v>
      </c>
      <c r="AJ104">
        <v>0</v>
      </c>
      <c r="AK104">
        <v>440</v>
      </c>
      <c r="AL104">
        <v>0</v>
      </c>
      <c r="AM104">
        <v>0</v>
      </c>
      <c r="AN104">
        <v>0</v>
      </c>
      <c r="AO104">
        <v>0</v>
      </c>
      <c r="AP104">
        <v>0</v>
      </c>
      <c r="AQ104">
        <v>0</v>
      </c>
      <c r="AR104">
        <v>0</v>
      </c>
      <c r="AS104">
        <v>0</v>
      </c>
      <c r="AT104">
        <v>0</v>
      </c>
      <c r="AU104">
        <v>0</v>
      </c>
      <c r="AV104">
        <v>0</v>
      </c>
      <c r="AW104">
        <v>0</v>
      </c>
      <c r="AX104">
        <v>0</v>
      </c>
      <c r="AY104">
        <v>0</v>
      </c>
      <c r="AZ104">
        <v>0</v>
      </c>
      <c r="BA104">
        <v>0</v>
      </c>
      <c r="BB104">
        <v>0</v>
      </c>
      <c r="BC104">
        <v>115</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831</v>
      </c>
      <c r="CB104">
        <v>0</v>
      </c>
      <c r="CC104">
        <v>2</v>
      </c>
      <c r="CD104">
        <v>7</v>
      </c>
      <c r="CE104">
        <v>0</v>
      </c>
      <c r="CF104">
        <v>0</v>
      </c>
      <c r="CG104" s="439"/>
      <c r="CH104" s="303">
        <v>28.33333</v>
      </c>
      <c r="CI104" s="393">
        <v>20</v>
      </c>
      <c r="CJ104" s="303">
        <v>40</v>
      </c>
      <c r="CK104" s="393">
        <v>40</v>
      </c>
      <c r="CL104" s="303">
        <v>0</v>
      </c>
      <c r="CM104" s="393">
        <v>0</v>
      </c>
      <c r="CN104" s="303"/>
      <c r="CO104" s="303"/>
      <c r="CP104" s="393" t="s">
        <v>744</v>
      </c>
      <c r="CQ104" s="303" t="s">
        <v>389</v>
      </c>
      <c r="CR104" s="393" t="s">
        <v>389</v>
      </c>
      <c r="CS104" s="393" t="s">
        <v>744</v>
      </c>
      <c r="CT104" s="303" t="s">
        <v>389</v>
      </c>
      <c r="CU104" s="393" t="s">
        <v>389</v>
      </c>
      <c r="CV104" s="303" t="s">
        <v>744</v>
      </c>
      <c r="CW104" s="303" t="s">
        <v>744</v>
      </c>
      <c r="CX104" s="303" t="s">
        <v>744</v>
      </c>
      <c r="CY104" s="303" t="s">
        <v>744</v>
      </c>
      <c r="CZ104" s="303" t="s">
        <v>744</v>
      </c>
      <c r="DA104" s="303" t="s">
        <v>744</v>
      </c>
      <c r="DB104" s="303" t="s">
        <v>744</v>
      </c>
      <c r="DC104" s="303" t="s">
        <v>744</v>
      </c>
      <c r="DD104" s="303" t="s">
        <v>744</v>
      </c>
      <c r="DE104" s="303" t="s">
        <v>744</v>
      </c>
      <c r="DF104" s="303" t="s">
        <v>744</v>
      </c>
      <c r="DG104" s="393" t="s">
        <v>744</v>
      </c>
      <c r="DH104" s="303" t="s">
        <v>744</v>
      </c>
      <c r="DI104" s="303" t="s">
        <v>744</v>
      </c>
      <c r="DJ104" s="393" t="s">
        <v>744</v>
      </c>
      <c r="DK104" s="303" t="s">
        <v>744</v>
      </c>
      <c r="DL104" s="303" t="s">
        <v>744</v>
      </c>
      <c r="DM104" s="303" t="s">
        <v>744</v>
      </c>
      <c r="DN104" s="303" t="s">
        <v>744</v>
      </c>
      <c r="DO104" s="303" t="s">
        <v>744</v>
      </c>
      <c r="DP104" s="303" t="s">
        <v>744</v>
      </c>
      <c r="DQ104" s="303" t="s">
        <v>744</v>
      </c>
      <c r="DR104" s="303" t="s">
        <v>744</v>
      </c>
      <c r="DS104" s="303" t="s">
        <v>744</v>
      </c>
      <c r="DT104" s="303" t="s">
        <v>744</v>
      </c>
      <c r="DU104" s="303" t="s">
        <v>744</v>
      </c>
      <c r="DV104" s="393" t="s">
        <v>744</v>
      </c>
      <c r="DW104" s="303" t="s">
        <v>744</v>
      </c>
      <c r="DX104" s="303" t="s">
        <v>744</v>
      </c>
      <c r="DY104" s="393" t="s">
        <v>744</v>
      </c>
      <c r="DZ104" s="303" t="s">
        <v>744</v>
      </c>
      <c r="EA104" s="303" t="s">
        <v>744</v>
      </c>
      <c r="EB104" s="303" t="s">
        <v>744</v>
      </c>
      <c r="EC104" s="303" t="s">
        <v>744</v>
      </c>
      <c r="ED104" s="303" t="s">
        <v>744</v>
      </c>
      <c r="EE104" s="303" t="s">
        <v>744</v>
      </c>
      <c r="EF104" s="303" t="s">
        <v>744</v>
      </c>
      <c r="EG104" s="303" t="s">
        <v>744</v>
      </c>
      <c r="EH104" s="303" t="s">
        <v>744</v>
      </c>
      <c r="EI104" s="303" t="s">
        <v>744</v>
      </c>
      <c r="EJ104" s="303" t="s">
        <v>744</v>
      </c>
      <c r="EK104" s="393" t="s">
        <v>744</v>
      </c>
      <c r="EL104" s="303" t="s">
        <v>744</v>
      </c>
      <c r="EM104" s="303" t="s">
        <v>744</v>
      </c>
      <c r="EN104" s="393" t="s">
        <v>744</v>
      </c>
      <c r="EO104" s="303">
        <v>0.5</v>
      </c>
      <c r="EP104" s="303">
        <v>886.66668000000004</v>
      </c>
      <c r="EQ104" s="303">
        <v>0</v>
      </c>
      <c r="ER104" s="303">
        <v>0</v>
      </c>
      <c r="ES104" s="303">
        <v>0</v>
      </c>
      <c r="ET104" s="303">
        <v>0</v>
      </c>
      <c r="EU104" s="303">
        <v>0</v>
      </c>
      <c r="EV104" s="303">
        <v>0</v>
      </c>
      <c r="EW104" s="303">
        <v>0</v>
      </c>
      <c r="EX104" s="303">
        <v>0</v>
      </c>
      <c r="EY104" s="303">
        <v>886.66668000000004</v>
      </c>
      <c r="EZ104" s="303">
        <v>2</v>
      </c>
      <c r="FA104" s="393">
        <v>0</v>
      </c>
      <c r="FB104" s="303">
        <v>1773.3333600000001</v>
      </c>
      <c r="FC104" s="303">
        <v>1773.3333600000001</v>
      </c>
      <c r="FD104" s="303">
        <v>4</v>
      </c>
      <c r="FE104" s="393">
        <v>0</v>
      </c>
      <c r="FF104" s="303">
        <v>1</v>
      </c>
      <c r="FG104" s="303">
        <v>1773.3333600000001</v>
      </c>
      <c r="FH104" s="303">
        <v>0</v>
      </c>
      <c r="FI104" s="303">
        <v>0</v>
      </c>
      <c r="FJ104" s="303">
        <v>0</v>
      </c>
      <c r="FK104" s="303">
        <v>0</v>
      </c>
      <c r="FL104" s="303">
        <v>0</v>
      </c>
      <c r="FM104" s="303">
        <v>0</v>
      </c>
      <c r="FN104" s="303">
        <v>0</v>
      </c>
      <c r="FO104" s="303">
        <v>0</v>
      </c>
      <c r="FP104" s="303">
        <v>1773.3333600000001</v>
      </c>
      <c r="FQ104" s="303">
        <v>7</v>
      </c>
      <c r="FR104" s="393">
        <v>0</v>
      </c>
      <c r="FS104" s="303">
        <v>1773.3333600000001</v>
      </c>
      <c r="FT104" s="303">
        <v>1773.3333600000001</v>
      </c>
      <c r="FU104" s="303">
        <v>7</v>
      </c>
      <c r="FV104" s="393">
        <v>0</v>
      </c>
      <c r="FW104" s="303">
        <v>1.5</v>
      </c>
      <c r="FX104" s="303">
        <v>2660.0000399999999</v>
      </c>
      <c r="FY104" s="303">
        <v>0</v>
      </c>
      <c r="FZ104" s="303">
        <v>0</v>
      </c>
      <c r="GA104" s="303">
        <v>0</v>
      </c>
      <c r="GB104" s="303">
        <v>0</v>
      </c>
      <c r="GC104" s="303">
        <v>0</v>
      </c>
      <c r="GD104" s="303">
        <v>0</v>
      </c>
      <c r="GE104" s="303">
        <v>0</v>
      </c>
      <c r="GF104" s="303">
        <v>0</v>
      </c>
      <c r="GG104" s="303">
        <v>2660.0000399999999</v>
      </c>
      <c r="GH104" s="303">
        <v>9</v>
      </c>
      <c r="GI104" s="393">
        <v>0</v>
      </c>
      <c r="GJ104" s="303">
        <v>1773.3333599999999</v>
      </c>
      <c r="GK104" s="303">
        <v>1773.3333599999999</v>
      </c>
      <c r="GL104" s="303">
        <v>6</v>
      </c>
      <c r="GM104" s="393">
        <v>0</v>
      </c>
      <c r="GN104" s="303">
        <v>12</v>
      </c>
      <c r="GO104" s="303">
        <v>21249</v>
      </c>
      <c r="GP104" s="303">
        <v>0</v>
      </c>
      <c r="GQ104" s="303">
        <v>440</v>
      </c>
      <c r="GR104" s="303">
        <v>0</v>
      </c>
      <c r="GS104" s="303">
        <v>0</v>
      </c>
      <c r="GT104" s="303">
        <v>115</v>
      </c>
      <c r="GU104" s="303">
        <v>0</v>
      </c>
      <c r="GV104" s="303">
        <v>0</v>
      </c>
      <c r="GW104" s="303">
        <v>0</v>
      </c>
      <c r="GX104" s="303">
        <v>20694</v>
      </c>
      <c r="GY104" s="303">
        <v>0</v>
      </c>
      <c r="GZ104" s="393">
        <v>831</v>
      </c>
      <c r="HA104" s="303">
        <v>1770.75</v>
      </c>
      <c r="HB104" s="303">
        <v>1724.5</v>
      </c>
      <c r="HC104" s="303">
        <v>0</v>
      </c>
      <c r="HD104" s="393">
        <v>2.6118876182408601E-2</v>
      </c>
      <c r="HE104" s="303" t="s">
        <v>744</v>
      </c>
      <c r="HF104" s="303" t="s">
        <v>744</v>
      </c>
      <c r="HG104" s="303" t="s">
        <v>744</v>
      </c>
      <c r="HH104" s="303" t="s">
        <v>744</v>
      </c>
      <c r="HI104" s="303" t="s">
        <v>744</v>
      </c>
      <c r="HJ104" s="303" t="s">
        <v>744</v>
      </c>
      <c r="HK104" s="303" t="s">
        <v>744</v>
      </c>
      <c r="HL104" s="303" t="s">
        <v>744</v>
      </c>
      <c r="HM104" s="303" t="s">
        <v>744</v>
      </c>
      <c r="HN104" s="303" t="s">
        <v>744</v>
      </c>
      <c r="HO104" s="303" t="s">
        <v>744</v>
      </c>
      <c r="HP104" s="303" t="s">
        <v>744</v>
      </c>
      <c r="HQ104" s="393" t="s">
        <v>744</v>
      </c>
      <c r="HR104" s="303" t="s">
        <v>744</v>
      </c>
      <c r="HS104" s="303" t="s">
        <v>744</v>
      </c>
      <c r="HT104" s="303" t="s">
        <v>744</v>
      </c>
      <c r="HU104" s="393" t="s">
        <v>744</v>
      </c>
      <c r="HV104" s="303">
        <v>12</v>
      </c>
      <c r="HW104" s="303">
        <v>21249</v>
      </c>
      <c r="HX104" s="303">
        <v>0</v>
      </c>
      <c r="HY104" s="303">
        <v>440</v>
      </c>
      <c r="HZ104" s="303">
        <v>0</v>
      </c>
      <c r="IA104" s="303">
        <v>0</v>
      </c>
      <c r="IB104" s="303">
        <v>115</v>
      </c>
      <c r="IC104" s="303">
        <v>0</v>
      </c>
      <c r="ID104" s="303">
        <v>0</v>
      </c>
      <c r="IE104" s="303">
        <v>0</v>
      </c>
      <c r="IF104" s="303">
        <v>20694</v>
      </c>
      <c r="IG104" s="303">
        <v>0</v>
      </c>
      <c r="IH104" s="393">
        <v>831</v>
      </c>
      <c r="II104" s="303">
        <v>1770.75</v>
      </c>
      <c r="IJ104" s="303">
        <v>1724.5</v>
      </c>
      <c r="IK104" s="303">
        <v>0</v>
      </c>
      <c r="IL104" s="393">
        <v>2.6118876182408601E-2</v>
      </c>
      <c r="IM104" s="303"/>
      <c r="IN104" s="303">
        <v>1770.8533343999998</v>
      </c>
      <c r="IO104" s="303">
        <v>1726.4533343999999</v>
      </c>
      <c r="IP104" s="393">
        <v>2.507265798781888E-2</v>
      </c>
      <c r="IQ104" s="303">
        <v>1773.3333600000001</v>
      </c>
      <c r="IR104" s="303">
        <v>1773.3333600000001</v>
      </c>
      <c r="IS104" s="393">
        <v>0</v>
      </c>
      <c r="IT104" s="303">
        <v>1771.0370399999999</v>
      </c>
      <c r="IU104" s="303">
        <v>1729.9259288888888</v>
      </c>
      <c r="IV104" s="393">
        <v>2.3213015980236729E-2</v>
      </c>
      <c r="IW104" s="735"/>
      <c r="IX104" s="303"/>
      <c r="IY104" s="396" t="s">
        <v>598</v>
      </c>
      <c r="IZ104" s="396" t="s">
        <v>527</v>
      </c>
      <c r="JA104" s="396" t="s">
        <v>350</v>
      </c>
      <c r="JB104" s="396">
        <v>16</v>
      </c>
      <c r="JC104" s="396" t="s">
        <v>12</v>
      </c>
      <c r="JD104" s="396" t="s">
        <v>232</v>
      </c>
      <c r="JE104" s="396" t="s">
        <v>9</v>
      </c>
      <c r="JF104" s="396" t="s">
        <v>232</v>
      </c>
      <c r="JG104" s="396" t="s">
        <v>358</v>
      </c>
    </row>
    <row r="105" spans="1:267" customFormat="1">
      <c r="A105">
        <v>730</v>
      </c>
      <c r="B105">
        <v>1</v>
      </c>
      <c r="F105">
        <v>700</v>
      </c>
      <c r="G105">
        <v>41</v>
      </c>
      <c r="H105">
        <v>1</v>
      </c>
      <c r="I105">
        <v>0</v>
      </c>
      <c r="J105">
        <v>1</v>
      </c>
      <c r="K105">
        <v>0</v>
      </c>
      <c r="L105" t="s">
        <v>598</v>
      </c>
      <c r="M105">
        <v>0</v>
      </c>
      <c r="N105">
        <v>38</v>
      </c>
      <c r="O105">
        <v>21.277799999999999</v>
      </c>
      <c r="P105">
        <v>40</v>
      </c>
      <c r="Q105">
        <v>40</v>
      </c>
      <c r="R105">
        <v>0</v>
      </c>
      <c r="S105">
        <v>0</v>
      </c>
      <c r="T105" t="s">
        <v>745</v>
      </c>
      <c r="U105">
        <v>0</v>
      </c>
      <c r="V105">
        <v>0</v>
      </c>
      <c r="W105">
        <v>1.5</v>
      </c>
      <c r="X105">
        <v>0</v>
      </c>
      <c r="Y105">
        <v>18</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64</v>
      </c>
      <c r="BD105">
        <v>0</v>
      </c>
      <c r="BE105">
        <v>0</v>
      </c>
      <c r="BF105">
        <v>0</v>
      </c>
      <c r="BG105">
        <v>0</v>
      </c>
      <c r="BH105">
        <v>0</v>
      </c>
      <c r="BI105">
        <v>0</v>
      </c>
      <c r="BJ105">
        <v>0</v>
      </c>
      <c r="BK105">
        <v>0</v>
      </c>
      <c r="BL105">
        <v>0</v>
      </c>
      <c r="BM105">
        <v>0</v>
      </c>
      <c r="BN105">
        <v>0</v>
      </c>
      <c r="BO105">
        <v>365</v>
      </c>
      <c r="BP105">
        <v>0</v>
      </c>
      <c r="BQ105">
        <v>0</v>
      </c>
      <c r="BR105">
        <v>0</v>
      </c>
      <c r="BS105">
        <v>0</v>
      </c>
      <c r="BT105">
        <v>0</v>
      </c>
      <c r="BU105">
        <v>0</v>
      </c>
      <c r="BV105">
        <v>0</v>
      </c>
      <c r="BW105">
        <v>0</v>
      </c>
      <c r="BX105">
        <v>0</v>
      </c>
      <c r="BY105">
        <v>0</v>
      </c>
      <c r="BZ105">
        <v>0</v>
      </c>
      <c r="CA105">
        <v>0</v>
      </c>
      <c r="CB105">
        <v>0</v>
      </c>
      <c r="CC105">
        <v>0</v>
      </c>
      <c r="CD105">
        <v>0</v>
      </c>
      <c r="CE105">
        <v>0</v>
      </c>
      <c r="CF105">
        <v>0</v>
      </c>
      <c r="CG105" s="439"/>
      <c r="CH105" s="303">
        <v>38</v>
      </c>
      <c r="CI105" s="393">
        <v>21.277799999999999</v>
      </c>
      <c r="CJ105" s="303">
        <v>40</v>
      </c>
      <c r="CK105" s="393">
        <v>40</v>
      </c>
      <c r="CL105" s="303">
        <v>0</v>
      </c>
      <c r="CM105" s="393">
        <v>0</v>
      </c>
      <c r="CN105" s="303"/>
      <c r="CO105" s="303"/>
      <c r="CP105" s="393" t="s">
        <v>744</v>
      </c>
      <c r="CQ105" s="303" t="s">
        <v>744</v>
      </c>
      <c r="CR105" s="393" t="s">
        <v>744</v>
      </c>
      <c r="CS105" s="393" t="s">
        <v>744</v>
      </c>
      <c r="CT105" s="303" t="s">
        <v>744</v>
      </c>
      <c r="CU105" s="393" t="s">
        <v>744</v>
      </c>
      <c r="CV105" s="303" t="s">
        <v>744</v>
      </c>
      <c r="CW105" s="303" t="s">
        <v>744</v>
      </c>
      <c r="CX105" s="303" t="s">
        <v>744</v>
      </c>
      <c r="CY105" s="303" t="s">
        <v>744</v>
      </c>
      <c r="CZ105" s="303" t="s">
        <v>744</v>
      </c>
      <c r="DA105" s="303" t="s">
        <v>744</v>
      </c>
      <c r="DB105" s="303" t="s">
        <v>744</v>
      </c>
      <c r="DC105" s="303" t="s">
        <v>744</v>
      </c>
      <c r="DD105" s="303" t="s">
        <v>744</v>
      </c>
      <c r="DE105" s="303" t="s">
        <v>744</v>
      </c>
      <c r="DF105" s="303" t="s">
        <v>744</v>
      </c>
      <c r="DG105" s="393" t="s">
        <v>744</v>
      </c>
      <c r="DH105" s="303" t="s">
        <v>744</v>
      </c>
      <c r="DI105" s="303" t="s">
        <v>744</v>
      </c>
      <c r="DJ105" s="393" t="s">
        <v>744</v>
      </c>
      <c r="DK105" s="303" t="s">
        <v>744</v>
      </c>
      <c r="DL105" s="303" t="s">
        <v>744</v>
      </c>
      <c r="DM105" s="303" t="s">
        <v>744</v>
      </c>
      <c r="DN105" s="303" t="s">
        <v>744</v>
      </c>
      <c r="DO105" s="303" t="s">
        <v>744</v>
      </c>
      <c r="DP105" s="303" t="s">
        <v>744</v>
      </c>
      <c r="DQ105" s="303" t="s">
        <v>744</v>
      </c>
      <c r="DR105" s="303" t="s">
        <v>744</v>
      </c>
      <c r="DS105" s="303" t="s">
        <v>744</v>
      </c>
      <c r="DT105" s="303" t="s">
        <v>744</v>
      </c>
      <c r="DU105" s="303" t="s">
        <v>744</v>
      </c>
      <c r="DV105" s="393" t="s">
        <v>744</v>
      </c>
      <c r="DW105" s="303" t="s">
        <v>744</v>
      </c>
      <c r="DX105" s="303" t="s">
        <v>744</v>
      </c>
      <c r="DY105" s="393" t="s">
        <v>744</v>
      </c>
      <c r="DZ105" s="303" t="s">
        <v>744</v>
      </c>
      <c r="EA105" s="303" t="s">
        <v>744</v>
      </c>
      <c r="EB105" s="303" t="s">
        <v>744</v>
      </c>
      <c r="EC105" s="303" t="s">
        <v>744</v>
      </c>
      <c r="ED105" s="303" t="s">
        <v>744</v>
      </c>
      <c r="EE105" s="303" t="s">
        <v>744</v>
      </c>
      <c r="EF105" s="303" t="s">
        <v>744</v>
      </c>
      <c r="EG105" s="303" t="s">
        <v>744</v>
      </c>
      <c r="EH105" s="303" t="s">
        <v>744</v>
      </c>
      <c r="EI105" s="303" t="s">
        <v>744</v>
      </c>
      <c r="EJ105" s="303" t="s">
        <v>744</v>
      </c>
      <c r="EK105" s="393" t="s">
        <v>744</v>
      </c>
      <c r="EL105" s="303" t="s">
        <v>744</v>
      </c>
      <c r="EM105" s="303" t="s">
        <v>744</v>
      </c>
      <c r="EN105" s="393" t="s">
        <v>744</v>
      </c>
      <c r="EO105" s="303">
        <v>1.5</v>
      </c>
      <c r="EP105" s="303">
        <v>2544</v>
      </c>
      <c r="EQ105" s="303">
        <v>0</v>
      </c>
      <c r="ER105" s="303">
        <v>0</v>
      </c>
      <c r="ES105" s="303">
        <v>0</v>
      </c>
      <c r="ET105" s="303">
        <v>0</v>
      </c>
      <c r="EU105" s="303">
        <v>0</v>
      </c>
      <c r="EV105" s="303">
        <v>0</v>
      </c>
      <c r="EW105" s="303">
        <v>0</v>
      </c>
      <c r="EX105" s="303">
        <v>0</v>
      </c>
      <c r="EY105" s="303">
        <v>2544</v>
      </c>
      <c r="EZ105" s="303">
        <v>0</v>
      </c>
      <c r="FA105" s="393">
        <v>0</v>
      </c>
      <c r="FB105" s="303">
        <v>1696</v>
      </c>
      <c r="FC105" s="303">
        <v>1696</v>
      </c>
      <c r="FD105" s="303">
        <v>0</v>
      </c>
      <c r="FE105" s="393">
        <v>0</v>
      </c>
      <c r="FF105" s="303" t="s">
        <v>744</v>
      </c>
      <c r="FG105" s="303" t="s">
        <v>744</v>
      </c>
      <c r="FH105" s="303" t="s">
        <v>744</v>
      </c>
      <c r="FI105" s="303" t="s">
        <v>744</v>
      </c>
      <c r="FJ105" s="303" t="s">
        <v>744</v>
      </c>
      <c r="FK105" s="303" t="s">
        <v>744</v>
      </c>
      <c r="FL105" s="303" t="s">
        <v>744</v>
      </c>
      <c r="FM105" s="303" t="s">
        <v>744</v>
      </c>
      <c r="FN105" s="303" t="s">
        <v>744</v>
      </c>
      <c r="FO105" s="303" t="s">
        <v>744</v>
      </c>
      <c r="FP105" s="303" t="s">
        <v>744</v>
      </c>
      <c r="FQ105" s="303" t="s">
        <v>744</v>
      </c>
      <c r="FR105" s="393" t="s">
        <v>744</v>
      </c>
      <c r="FS105" s="303" t="s">
        <v>744</v>
      </c>
      <c r="FT105" s="303" t="s">
        <v>744</v>
      </c>
      <c r="FU105" s="303" t="s">
        <v>744</v>
      </c>
      <c r="FV105" s="393" t="s">
        <v>744</v>
      </c>
      <c r="FW105" s="303">
        <v>1.5</v>
      </c>
      <c r="FX105" s="303">
        <v>2544</v>
      </c>
      <c r="FY105" s="303">
        <v>0</v>
      </c>
      <c r="FZ105" s="303">
        <v>0</v>
      </c>
      <c r="GA105" s="303">
        <v>0</v>
      </c>
      <c r="GB105" s="303">
        <v>0</v>
      </c>
      <c r="GC105" s="303">
        <v>0</v>
      </c>
      <c r="GD105" s="303">
        <v>0</v>
      </c>
      <c r="GE105" s="303">
        <v>0</v>
      </c>
      <c r="GF105" s="303">
        <v>0</v>
      </c>
      <c r="GG105" s="303">
        <v>2544</v>
      </c>
      <c r="GH105" s="303">
        <v>0</v>
      </c>
      <c r="GI105" s="393">
        <v>0</v>
      </c>
      <c r="GJ105" s="303">
        <v>1696</v>
      </c>
      <c r="GK105" s="303">
        <v>1696</v>
      </c>
      <c r="GL105" s="303">
        <v>0</v>
      </c>
      <c r="GM105" s="393">
        <v>0</v>
      </c>
      <c r="GN105" s="303">
        <v>18</v>
      </c>
      <c r="GO105" s="303">
        <v>32935.996800000001</v>
      </c>
      <c r="GP105" s="303">
        <v>0</v>
      </c>
      <c r="GQ105" s="303">
        <v>0</v>
      </c>
      <c r="GR105" s="303">
        <v>0</v>
      </c>
      <c r="GS105" s="303">
        <v>0</v>
      </c>
      <c r="GT105" s="303">
        <v>64</v>
      </c>
      <c r="GU105" s="303">
        <v>0</v>
      </c>
      <c r="GV105" s="303">
        <v>365</v>
      </c>
      <c r="GW105" s="303">
        <v>0</v>
      </c>
      <c r="GX105" s="303">
        <v>32506.996800000001</v>
      </c>
      <c r="GY105" s="303">
        <v>0</v>
      </c>
      <c r="GZ105" s="393">
        <v>0</v>
      </c>
      <c r="HA105" s="303">
        <v>1829.7775999999999</v>
      </c>
      <c r="HB105" s="303">
        <v>1805.9442666666666</v>
      </c>
      <c r="HC105" s="303">
        <v>0</v>
      </c>
      <c r="HD105" s="393">
        <v>1.3025262377970526E-2</v>
      </c>
      <c r="HE105" s="303" t="s">
        <v>744</v>
      </c>
      <c r="HF105" s="303" t="s">
        <v>744</v>
      </c>
      <c r="HG105" s="303" t="s">
        <v>744</v>
      </c>
      <c r="HH105" s="303" t="s">
        <v>744</v>
      </c>
      <c r="HI105" s="303" t="s">
        <v>744</v>
      </c>
      <c r="HJ105" s="303" t="s">
        <v>744</v>
      </c>
      <c r="HK105" s="303" t="s">
        <v>744</v>
      </c>
      <c r="HL105" s="303" t="s">
        <v>744</v>
      </c>
      <c r="HM105" s="303" t="s">
        <v>744</v>
      </c>
      <c r="HN105" s="303" t="s">
        <v>744</v>
      </c>
      <c r="HO105" s="303" t="s">
        <v>744</v>
      </c>
      <c r="HP105" s="303" t="s">
        <v>744</v>
      </c>
      <c r="HQ105" s="393" t="s">
        <v>744</v>
      </c>
      <c r="HR105" s="303" t="s">
        <v>744</v>
      </c>
      <c r="HS105" s="303" t="s">
        <v>744</v>
      </c>
      <c r="HT105" s="303" t="s">
        <v>744</v>
      </c>
      <c r="HU105" s="393" t="s">
        <v>744</v>
      </c>
      <c r="HV105" s="303">
        <v>18</v>
      </c>
      <c r="HW105" s="303">
        <v>32935.996800000001</v>
      </c>
      <c r="HX105" s="303">
        <v>0</v>
      </c>
      <c r="HY105" s="303">
        <v>0</v>
      </c>
      <c r="HZ105" s="303">
        <v>0</v>
      </c>
      <c r="IA105" s="303">
        <v>0</v>
      </c>
      <c r="IB105" s="303">
        <v>64</v>
      </c>
      <c r="IC105" s="303">
        <v>0</v>
      </c>
      <c r="ID105" s="303">
        <v>365</v>
      </c>
      <c r="IE105" s="303">
        <v>0</v>
      </c>
      <c r="IF105" s="303">
        <v>32506.996800000001</v>
      </c>
      <c r="IG105" s="303">
        <v>0</v>
      </c>
      <c r="IH105" s="393">
        <v>0</v>
      </c>
      <c r="II105" s="303">
        <v>1829.7776000000001</v>
      </c>
      <c r="IJ105" s="303">
        <v>1805.9442666666666</v>
      </c>
      <c r="IK105" s="303">
        <v>0</v>
      </c>
      <c r="IL105" s="393">
        <v>1.3025262377970637E-2</v>
      </c>
      <c r="IM105" s="303"/>
      <c r="IN105" s="303">
        <v>1819.4870153846155</v>
      </c>
      <c r="IO105" s="303">
        <v>1797.4870153846155</v>
      </c>
      <c r="IP105" s="393">
        <v>1.2091320143523765E-2</v>
      </c>
      <c r="IQ105" s="303" t="s">
        <v>744</v>
      </c>
      <c r="IR105" s="303" t="s">
        <v>744</v>
      </c>
      <c r="IS105" s="393" t="s">
        <v>744</v>
      </c>
      <c r="IT105" s="303">
        <v>1819.4870153846155</v>
      </c>
      <c r="IU105" s="303">
        <v>1797.4870153846155</v>
      </c>
      <c r="IV105" s="393">
        <v>1.2091320143523765E-2</v>
      </c>
      <c r="IW105" s="735"/>
      <c r="IX105" s="303"/>
      <c r="IY105" s="396" t="s">
        <v>598</v>
      </c>
      <c r="IZ105" s="396" t="s">
        <v>527</v>
      </c>
      <c r="JA105" s="396" t="s">
        <v>350</v>
      </c>
      <c r="JB105" s="396">
        <v>28</v>
      </c>
      <c r="JC105" s="396" t="s">
        <v>12</v>
      </c>
      <c r="JD105" s="396" t="s">
        <v>232</v>
      </c>
      <c r="JE105" s="396" t="s">
        <v>9</v>
      </c>
      <c r="JF105" s="396" t="s">
        <v>232</v>
      </c>
      <c r="JG105" s="396" t="s">
        <v>358</v>
      </c>
    </row>
    <row r="106" spans="1:267" customFormat="1">
      <c r="A106">
        <v>770</v>
      </c>
      <c r="B106">
        <v>1</v>
      </c>
      <c r="F106">
        <v>700</v>
      </c>
      <c r="G106">
        <v>41</v>
      </c>
      <c r="H106">
        <v>1</v>
      </c>
      <c r="I106">
        <v>0</v>
      </c>
      <c r="J106">
        <v>1</v>
      </c>
      <c r="K106">
        <v>0</v>
      </c>
      <c r="L106" t="s">
        <v>514</v>
      </c>
      <c r="M106">
        <v>0</v>
      </c>
      <c r="N106">
        <v>24</v>
      </c>
      <c r="O106">
        <v>24</v>
      </c>
      <c r="P106">
        <v>40</v>
      </c>
      <c r="Q106">
        <v>40</v>
      </c>
      <c r="R106">
        <v>50</v>
      </c>
      <c r="S106">
        <v>50</v>
      </c>
      <c r="T106" t="s">
        <v>745</v>
      </c>
      <c r="U106">
        <v>0</v>
      </c>
      <c r="V106">
        <v>0</v>
      </c>
      <c r="W106">
        <v>1</v>
      </c>
      <c r="X106">
        <v>0</v>
      </c>
      <c r="Y106">
        <v>1</v>
      </c>
      <c r="Z106">
        <v>0</v>
      </c>
      <c r="AA106">
        <v>0</v>
      </c>
      <c r="AB106">
        <v>0</v>
      </c>
      <c r="AC106">
        <v>0</v>
      </c>
      <c r="AD106">
        <v>0</v>
      </c>
      <c r="AE106">
        <v>0</v>
      </c>
      <c r="AF106">
        <v>0</v>
      </c>
      <c r="AG106">
        <v>0</v>
      </c>
      <c r="AH106">
        <v>0</v>
      </c>
      <c r="AI106">
        <v>40</v>
      </c>
      <c r="AJ106">
        <v>0</v>
      </c>
      <c r="AK106">
        <v>0</v>
      </c>
      <c r="AL106">
        <v>0</v>
      </c>
      <c r="AM106">
        <v>0</v>
      </c>
      <c r="AN106">
        <v>0</v>
      </c>
      <c r="AO106">
        <v>0</v>
      </c>
      <c r="AP106">
        <v>0</v>
      </c>
      <c r="AQ106">
        <v>0</v>
      </c>
      <c r="AR106">
        <v>0</v>
      </c>
      <c r="AS106">
        <v>0</v>
      </c>
      <c r="AT106">
        <v>0</v>
      </c>
      <c r="AU106">
        <v>0</v>
      </c>
      <c r="AV106">
        <v>0</v>
      </c>
      <c r="AW106">
        <v>0</v>
      </c>
      <c r="AX106">
        <v>0</v>
      </c>
      <c r="AY106">
        <v>0</v>
      </c>
      <c r="AZ106">
        <v>0</v>
      </c>
      <c r="BA106">
        <v>232</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150.5</v>
      </c>
      <c r="CF106">
        <v>0</v>
      </c>
      <c r="CG106" s="439"/>
      <c r="CH106" s="303">
        <v>24</v>
      </c>
      <c r="CI106" s="393">
        <v>24</v>
      </c>
      <c r="CJ106" s="303">
        <v>40</v>
      </c>
      <c r="CK106" s="393">
        <v>40</v>
      </c>
      <c r="CL106" s="303">
        <v>50</v>
      </c>
      <c r="CM106" s="393">
        <v>50</v>
      </c>
      <c r="CN106" s="303"/>
      <c r="CO106" s="303"/>
      <c r="CP106" s="393" t="s">
        <v>744</v>
      </c>
      <c r="CQ106" s="303" t="s">
        <v>744</v>
      </c>
      <c r="CR106" s="393" t="s">
        <v>389</v>
      </c>
      <c r="CS106" s="393" t="s">
        <v>744</v>
      </c>
      <c r="CT106" s="303" t="s">
        <v>744</v>
      </c>
      <c r="CU106" s="393" t="s">
        <v>389</v>
      </c>
      <c r="CV106" s="303" t="s">
        <v>744</v>
      </c>
      <c r="CW106" s="303" t="s">
        <v>744</v>
      </c>
      <c r="CX106" s="303" t="s">
        <v>744</v>
      </c>
      <c r="CY106" s="303" t="s">
        <v>744</v>
      </c>
      <c r="CZ106" s="303" t="s">
        <v>744</v>
      </c>
      <c r="DA106" s="303" t="s">
        <v>744</v>
      </c>
      <c r="DB106" s="303" t="s">
        <v>744</v>
      </c>
      <c r="DC106" s="303" t="s">
        <v>744</v>
      </c>
      <c r="DD106" s="303" t="s">
        <v>744</v>
      </c>
      <c r="DE106" s="303" t="s">
        <v>744</v>
      </c>
      <c r="DF106" s="303" t="s">
        <v>744</v>
      </c>
      <c r="DG106" s="393" t="s">
        <v>744</v>
      </c>
      <c r="DH106" s="303" t="s">
        <v>744</v>
      </c>
      <c r="DI106" s="303" t="s">
        <v>744</v>
      </c>
      <c r="DJ106" s="393" t="s">
        <v>744</v>
      </c>
      <c r="DK106" s="303" t="s">
        <v>744</v>
      </c>
      <c r="DL106" s="303" t="s">
        <v>744</v>
      </c>
      <c r="DM106" s="303" t="s">
        <v>744</v>
      </c>
      <c r="DN106" s="303" t="s">
        <v>744</v>
      </c>
      <c r="DO106" s="303" t="s">
        <v>744</v>
      </c>
      <c r="DP106" s="303" t="s">
        <v>744</v>
      </c>
      <c r="DQ106" s="303" t="s">
        <v>744</v>
      </c>
      <c r="DR106" s="303" t="s">
        <v>744</v>
      </c>
      <c r="DS106" s="303" t="s">
        <v>744</v>
      </c>
      <c r="DT106" s="303" t="s">
        <v>744</v>
      </c>
      <c r="DU106" s="303" t="s">
        <v>744</v>
      </c>
      <c r="DV106" s="393" t="s">
        <v>744</v>
      </c>
      <c r="DW106" s="303" t="s">
        <v>744</v>
      </c>
      <c r="DX106" s="303" t="s">
        <v>744</v>
      </c>
      <c r="DY106" s="393" t="s">
        <v>744</v>
      </c>
      <c r="DZ106" s="303" t="s">
        <v>744</v>
      </c>
      <c r="EA106" s="303" t="s">
        <v>744</v>
      </c>
      <c r="EB106" s="303" t="s">
        <v>744</v>
      </c>
      <c r="EC106" s="303" t="s">
        <v>744</v>
      </c>
      <c r="ED106" s="303" t="s">
        <v>744</v>
      </c>
      <c r="EE106" s="303" t="s">
        <v>744</v>
      </c>
      <c r="EF106" s="303" t="s">
        <v>744</v>
      </c>
      <c r="EG106" s="303" t="s">
        <v>744</v>
      </c>
      <c r="EH106" s="303" t="s">
        <v>744</v>
      </c>
      <c r="EI106" s="303" t="s">
        <v>744</v>
      </c>
      <c r="EJ106" s="303" t="s">
        <v>744</v>
      </c>
      <c r="EK106" s="393" t="s">
        <v>744</v>
      </c>
      <c r="EL106" s="303" t="s">
        <v>744</v>
      </c>
      <c r="EM106" s="303" t="s">
        <v>744</v>
      </c>
      <c r="EN106" s="393" t="s">
        <v>744</v>
      </c>
      <c r="EO106" s="303">
        <v>1</v>
      </c>
      <c r="EP106" s="303">
        <v>1770.3333333333333</v>
      </c>
      <c r="EQ106" s="303">
        <v>0</v>
      </c>
      <c r="ER106" s="303">
        <v>40</v>
      </c>
      <c r="ES106" s="303">
        <v>0</v>
      </c>
      <c r="ET106" s="303">
        <v>0</v>
      </c>
      <c r="EU106" s="303">
        <v>232</v>
      </c>
      <c r="EV106" s="303">
        <v>0</v>
      </c>
      <c r="EW106" s="303">
        <v>0</v>
      </c>
      <c r="EX106" s="303">
        <v>0</v>
      </c>
      <c r="EY106" s="303">
        <v>1498.3333333333333</v>
      </c>
      <c r="EZ106" s="303">
        <v>0</v>
      </c>
      <c r="FA106" s="393">
        <v>0</v>
      </c>
      <c r="FB106" s="303">
        <v>1770.3333333333333</v>
      </c>
      <c r="FC106" s="303">
        <v>1498.3333333333333</v>
      </c>
      <c r="FD106" s="303">
        <v>0</v>
      </c>
      <c r="FE106" s="393">
        <v>0.15364338166070424</v>
      </c>
      <c r="FF106" s="303" t="s">
        <v>744</v>
      </c>
      <c r="FG106" s="303" t="s">
        <v>744</v>
      </c>
      <c r="FH106" s="303" t="s">
        <v>744</v>
      </c>
      <c r="FI106" s="303" t="s">
        <v>744</v>
      </c>
      <c r="FJ106" s="303" t="s">
        <v>744</v>
      </c>
      <c r="FK106" s="303" t="s">
        <v>744</v>
      </c>
      <c r="FL106" s="303" t="s">
        <v>744</v>
      </c>
      <c r="FM106" s="303" t="s">
        <v>744</v>
      </c>
      <c r="FN106" s="303" t="s">
        <v>744</v>
      </c>
      <c r="FO106" s="303" t="s">
        <v>744</v>
      </c>
      <c r="FP106" s="303" t="s">
        <v>744</v>
      </c>
      <c r="FQ106" s="303" t="s">
        <v>744</v>
      </c>
      <c r="FR106" s="393" t="s">
        <v>744</v>
      </c>
      <c r="FS106" s="303" t="s">
        <v>744</v>
      </c>
      <c r="FT106" s="303" t="s">
        <v>744</v>
      </c>
      <c r="FU106" s="303" t="s">
        <v>744</v>
      </c>
      <c r="FV106" s="393" t="s">
        <v>744</v>
      </c>
      <c r="FW106" s="303">
        <v>1</v>
      </c>
      <c r="FX106" s="303">
        <v>1770.3333333333333</v>
      </c>
      <c r="FY106" s="303">
        <v>0</v>
      </c>
      <c r="FZ106" s="303">
        <v>40</v>
      </c>
      <c r="GA106" s="303">
        <v>0</v>
      </c>
      <c r="GB106" s="303">
        <v>0</v>
      </c>
      <c r="GC106" s="303">
        <v>232</v>
      </c>
      <c r="GD106" s="303">
        <v>0</v>
      </c>
      <c r="GE106" s="303">
        <v>0</v>
      </c>
      <c r="GF106" s="303">
        <v>0</v>
      </c>
      <c r="GG106" s="303">
        <v>1498.3333333333333</v>
      </c>
      <c r="GH106" s="303">
        <v>0</v>
      </c>
      <c r="GI106" s="393">
        <v>0</v>
      </c>
      <c r="GJ106" s="303">
        <v>1770.3333333333333</v>
      </c>
      <c r="GK106" s="303">
        <v>1498.3333333333333</v>
      </c>
      <c r="GL106" s="303">
        <v>0</v>
      </c>
      <c r="GM106" s="393">
        <v>0.15364338166070424</v>
      </c>
      <c r="GN106" s="303">
        <v>1</v>
      </c>
      <c r="GO106" s="303">
        <v>1770.3333333333333</v>
      </c>
      <c r="GP106" s="303">
        <v>0</v>
      </c>
      <c r="GQ106" s="303">
        <v>0</v>
      </c>
      <c r="GR106" s="303">
        <v>0</v>
      </c>
      <c r="GS106" s="303">
        <v>0</v>
      </c>
      <c r="GT106" s="303">
        <v>0</v>
      </c>
      <c r="GU106" s="303">
        <v>0</v>
      </c>
      <c r="GV106" s="303">
        <v>0</v>
      </c>
      <c r="GW106" s="303">
        <v>0</v>
      </c>
      <c r="GX106" s="303">
        <v>1770.3333333333333</v>
      </c>
      <c r="GY106" s="303">
        <v>150.5</v>
      </c>
      <c r="GZ106" s="393">
        <v>0</v>
      </c>
      <c r="HA106" s="303">
        <v>1770.3333333333333</v>
      </c>
      <c r="HB106" s="303">
        <v>1770.3333333333333</v>
      </c>
      <c r="HC106" s="303">
        <v>150.5</v>
      </c>
      <c r="HD106" s="393">
        <v>0</v>
      </c>
      <c r="HE106" s="303" t="s">
        <v>744</v>
      </c>
      <c r="HF106" s="303" t="s">
        <v>744</v>
      </c>
      <c r="HG106" s="303" t="s">
        <v>744</v>
      </c>
      <c r="HH106" s="303" t="s">
        <v>744</v>
      </c>
      <c r="HI106" s="303" t="s">
        <v>744</v>
      </c>
      <c r="HJ106" s="303" t="s">
        <v>744</v>
      </c>
      <c r="HK106" s="303" t="s">
        <v>744</v>
      </c>
      <c r="HL106" s="303" t="s">
        <v>744</v>
      </c>
      <c r="HM106" s="303" t="s">
        <v>744</v>
      </c>
      <c r="HN106" s="303" t="s">
        <v>744</v>
      </c>
      <c r="HO106" s="303" t="s">
        <v>744</v>
      </c>
      <c r="HP106" s="303" t="s">
        <v>744</v>
      </c>
      <c r="HQ106" s="393" t="s">
        <v>744</v>
      </c>
      <c r="HR106" s="303" t="s">
        <v>744</v>
      </c>
      <c r="HS106" s="303" t="s">
        <v>744</v>
      </c>
      <c r="HT106" s="303" t="s">
        <v>744</v>
      </c>
      <c r="HU106" s="393" t="s">
        <v>744</v>
      </c>
      <c r="HV106" s="303">
        <v>1</v>
      </c>
      <c r="HW106" s="303">
        <v>1770.3333333333333</v>
      </c>
      <c r="HX106" s="303">
        <v>0</v>
      </c>
      <c r="HY106" s="303">
        <v>0</v>
      </c>
      <c r="HZ106" s="303">
        <v>0</v>
      </c>
      <c r="IA106" s="303">
        <v>0</v>
      </c>
      <c r="IB106" s="303">
        <v>0</v>
      </c>
      <c r="IC106" s="303">
        <v>0</v>
      </c>
      <c r="ID106" s="303">
        <v>0</v>
      </c>
      <c r="IE106" s="303">
        <v>0</v>
      </c>
      <c r="IF106" s="303">
        <v>1770.3333333333333</v>
      </c>
      <c r="IG106" s="303">
        <v>150.5</v>
      </c>
      <c r="IH106" s="393">
        <v>0</v>
      </c>
      <c r="II106" s="303">
        <v>1770.3333333333333</v>
      </c>
      <c r="IJ106" s="303">
        <v>1770.3333333333333</v>
      </c>
      <c r="IK106" s="303">
        <v>150.5</v>
      </c>
      <c r="IL106" s="393">
        <v>0</v>
      </c>
      <c r="IM106" s="303"/>
      <c r="IN106" s="303">
        <v>1770.3333333333333</v>
      </c>
      <c r="IO106" s="303">
        <v>1634.3333333333333</v>
      </c>
      <c r="IP106" s="393">
        <v>7.6821690830352063E-2</v>
      </c>
      <c r="IQ106" s="303" t="s">
        <v>744</v>
      </c>
      <c r="IR106" s="303" t="s">
        <v>744</v>
      </c>
      <c r="IS106" s="393" t="s">
        <v>744</v>
      </c>
      <c r="IT106" s="303">
        <v>1770.3333333333333</v>
      </c>
      <c r="IU106" s="303">
        <v>1634.3333333333333</v>
      </c>
      <c r="IV106" s="393">
        <v>7.6821690830352063E-2</v>
      </c>
      <c r="IW106" s="735"/>
      <c r="IX106" s="303"/>
      <c r="IY106" s="396" t="s">
        <v>514</v>
      </c>
      <c r="IZ106" s="396" t="s">
        <v>506</v>
      </c>
      <c r="JA106" s="396" t="s">
        <v>350</v>
      </c>
      <c r="JB106" s="396">
        <v>2</v>
      </c>
      <c r="JC106" s="396" t="s">
        <v>11</v>
      </c>
      <c r="JD106" s="396" t="s">
        <v>232</v>
      </c>
      <c r="JE106" s="396" t="s">
        <v>9</v>
      </c>
      <c r="JF106" s="396" t="s">
        <v>232</v>
      </c>
      <c r="JG106" s="396" t="s">
        <v>358</v>
      </c>
    </row>
    <row r="107" spans="1:267" customFormat="1">
      <c r="A107">
        <v>789</v>
      </c>
      <c r="B107">
        <v>1</v>
      </c>
      <c r="F107">
        <v>700</v>
      </c>
      <c r="G107">
        <v>41</v>
      </c>
      <c r="H107">
        <v>1</v>
      </c>
      <c r="I107">
        <v>0</v>
      </c>
      <c r="J107">
        <v>1</v>
      </c>
      <c r="K107">
        <v>0</v>
      </c>
      <c r="L107" t="s">
        <v>502</v>
      </c>
      <c r="M107">
        <v>0</v>
      </c>
      <c r="N107">
        <v>38</v>
      </c>
      <c r="O107">
        <v>28.76923</v>
      </c>
      <c r="P107">
        <v>40</v>
      </c>
      <c r="Q107">
        <v>40</v>
      </c>
      <c r="R107">
        <v>0</v>
      </c>
      <c r="S107">
        <v>0</v>
      </c>
      <c r="T107" t="s">
        <v>745</v>
      </c>
      <c r="U107">
        <v>0</v>
      </c>
      <c r="V107">
        <v>0</v>
      </c>
      <c r="W107">
        <v>0</v>
      </c>
      <c r="X107">
        <v>1</v>
      </c>
      <c r="Y107">
        <v>6.5</v>
      </c>
      <c r="Z107">
        <v>0</v>
      </c>
      <c r="AA107">
        <v>0</v>
      </c>
      <c r="AB107">
        <v>0</v>
      </c>
      <c r="AC107">
        <v>0</v>
      </c>
      <c r="AD107">
        <v>0</v>
      </c>
      <c r="AE107">
        <v>0</v>
      </c>
      <c r="AF107">
        <v>0</v>
      </c>
      <c r="AG107">
        <v>0</v>
      </c>
      <c r="AH107">
        <v>0</v>
      </c>
      <c r="AI107">
        <v>0</v>
      </c>
      <c r="AJ107">
        <v>128</v>
      </c>
      <c r="AK107">
        <v>672</v>
      </c>
      <c r="AL107">
        <v>0</v>
      </c>
      <c r="AM107">
        <v>0</v>
      </c>
      <c r="AN107">
        <v>0</v>
      </c>
      <c r="AO107">
        <v>0</v>
      </c>
      <c r="AP107">
        <v>0</v>
      </c>
      <c r="AQ107">
        <v>0</v>
      </c>
      <c r="AR107">
        <v>0</v>
      </c>
      <c r="AS107">
        <v>0</v>
      </c>
      <c r="AT107">
        <v>0</v>
      </c>
      <c r="AU107">
        <v>0</v>
      </c>
      <c r="AV107">
        <v>0</v>
      </c>
      <c r="AW107">
        <v>80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381</v>
      </c>
      <c r="CB107">
        <v>0</v>
      </c>
      <c r="CC107">
        <v>0</v>
      </c>
      <c r="CD107">
        <v>0</v>
      </c>
      <c r="CE107">
        <v>460</v>
      </c>
      <c r="CF107">
        <v>0</v>
      </c>
      <c r="CG107" s="439"/>
      <c r="CH107" s="303">
        <v>38</v>
      </c>
      <c r="CI107" s="393">
        <v>28.76923</v>
      </c>
      <c r="CJ107" s="303">
        <v>40</v>
      </c>
      <c r="CK107" s="393">
        <v>40</v>
      </c>
      <c r="CL107" s="303">
        <v>0</v>
      </c>
      <c r="CM107" s="393">
        <v>0</v>
      </c>
      <c r="CN107" s="303"/>
      <c r="CO107" s="303"/>
      <c r="CP107" s="393" t="s">
        <v>744</v>
      </c>
      <c r="CQ107" s="303" t="s">
        <v>389</v>
      </c>
      <c r="CR107" s="393" t="s">
        <v>389</v>
      </c>
      <c r="CS107" s="393" t="s">
        <v>744</v>
      </c>
      <c r="CT107" s="303" t="s">
        <v>389</v>
      </c>
      <c r="CU107" s="393" t="s">
        <v>389</v>
      </c>
      <c r="CV107" s="303" t="s">
        <v>744</v>
      </c>
      <c r="CW107" s="303" t="s">
        <v>744</v>
      </c>
      <c r="CX107" s="303" t="s">
        <v>744</v>
      </c>
      <c r="CY107" s="303" t="s">
        <v>744</v>
      </c>
      <c r="CZ107" s="303" t="s">
        <v>744</v>
      </c>
      <c r="DA107" s="303" t="s">
        <v>744</v>
      </c>
      <c r="DB107" s="303" t="s">
        <v>744</v>
      </c>
      <c r="DC107" s="303" t="s">
        <v>744</v>
      </c>
      <c r="DD107" s="303" t="s">
        <v>744</v>
      </c>
      <c r="DE107" s="303" t="s">
        <v>744</v>
      </c>
      <c r="DF107" s="303" t="s">
        <v>744</v>
      </c>
      <c r="DG107" s="393" t="s">
        <v>744</v>
      </c>
      <c r="DH107" s="303" t="s">
        <v>744</v>
      </c>
      <c r="DI107" s="303" t="s">
        <v>744</v>
      </c>
      <c r="DJ107" s="393" t="s">
        <v>744</v>
      </c>
      <c r="DK107" s="303" t="s">
        <v>744</v>
      </c>
      <c r="DL107" s="303" t="s">
        <v>744</v>
      </c>
      <c r="DM107" s="303" t="s">
        <v>744</v>
      </c>
      <c r="DN107" s="303" t="s">
        <v>744</v>
      </c>
      <c r="DO107" s="303" t="s">
        <v>744</v>
      </c>
      <c r="DP107" s="303" t="s">
        <v>744</v>
      </c>
      <c r="DQ107" s="303" t="s">
        <v>744</v>
      </c>
      <c r="DR107" s="303" t="s">
        <v>744</v>
      </c>
      <c r="DS107" s="303" t="s">
        <v>744</v>
      </c>
      <c r="DT107" s="303" t="s">
        <v>744</v>
      </c>
      <c r="DU107" s="303" t="s">
        <v>744</v>
      </c>
      <c r="DV107" s="393" t="s">
        <v>744</v>
      </c>
      <c r="DW107" s="303" t="s">
        <v>744</v>
      </c>
      <c r="DX107" s="303" t="s">
        <v>744</v>
      </c>
      <c r="DY107" s="393" t="s">
        <v>744</v>
      </c>
      <c r="DZ107" s="303" t="s">
        <v>744</v>
      </c>
      <c r="EA107" s="303" t="s">
        <v>744</v>
      </c>
      <c r="EB107" s="303" t="s">
        <v>744</v>
      </c>
      <c r="EC107" s="303" t="s">
        <v>744</v>
      </c>
      <c r="ED107" s="303" t="s">
        <v>744</v>
      </c>
      <c r="EE107" s="303" t="s">
        <v>744</v>
      </c>
      <c r="EF107" s="303" t="s">
        <v>744</v>
      </c>
      <c r="EG107" s="303" t="s">
        <v>744</v>
      </c>
      <c r="EH107" s="303" t="s">
        <v>744</v>
      </c>
      <c r="EI107" s="303" t="s">
        <v>744</v>
      </c>
      <c r="EJ107" s="303" t="s">
        <v>744</v>
      </c>
      <c r="EK107" s="393" t="s">
        <v>744</v>
      </c>
      <c r="EL107" s="303" t="s">
        <v>744</v>
      </c>
      <c r="EM107" s="303" t="s">
        <v>744</v>
      </c>
      <c r="EN107" s="393" t="s">
        <v>744</v>
      </c>
      <c r="EO107" s="303" t="s">
        <v>744</v>
      </c>
      <c r="EP107" s="303" t="s">
        <v>744</v>
      </c>
      <c r="EQ107" s="303" t="s">
        <v>744</v>
      </c>
      <c r="ER107" s="303" t="s">
        <v>744</v>
      </c>
      <c r="ES107" s="303" t="s">
        <v>744</v>
      </c>
      <c r="ET107" s="303" t="s">
        <v>744</v>
      </c>
      <c r="EU107" s="303" t="s">
        <v>744</v>
      </c>
      <c r="EV107" s="303" t="s">
        <v>744</v>
      </c>
      <c r="EW107" s="303" t="s">
        <v>744</v>
      </c>
      <c r="EX107" s="303" t="s">
        <v>744</v>
      </c>
      <c r="EY107" s="303" t="s">
        <v>744</v>
      </c>
      <c r="EZ107" s="303" t="s">
        <v>744</v>
      </c>
      <c r="FA107" s="393" t="s">
        <v>744</v>
      </c>
      <c r="FB107" s="303" t="s">
        <v>744</v>
      </c>
      <c r="FC107" s="303" t="s">
        <v>744</v>
      </c>
      <c r="FD107" s="303" t="s">
        <v>744</v>
      </c>
      <c r="FE107" s="393" t="s">
        <v>744</v>
      </c>
      <c r="FF107" s="303">
        <v>1</v>
      </c>
      <c r="FG107" s="303">
        <v>1696</v>
      </c>
      <c r="FH107" s="303">
        <v>0</v>
      </c>
      <c r="FI107" s="303">
        <v>128</v>
      </c>
      <c r="FJ107" s="303">
        <v>0</v>
      </c>
      <c r="FK107" s="303">
        <v>0</v>
      </c>
      <c r="FL107" s="303">
        <v>0</v>
      </c>
      <c r="FM107" s="303">
        <v>0</v>
      </c>
      <c r="FN107" s="303">
        <v>0</v>
      </c>
      <c r="FO107" s="303">
        <v>0</v>
      </c>
      <c r="FP107" s="303">
        <v>1568</v>
      </c>
      <c r="FQ107" s="303">
        <v>0</v>
      </c>
      <c r="FR107" s="393">
        <v>0</v>
      </c>
      <c r="FS107" s="303">
        <v>1696</v>
      </c>
      <c r="FT107" s="303">
        <v>1568</v>
      </c>
      <c r="FU107" s="303">
        <v>0</v>
      </c>
      <c r="FV107" s="393">
        <v>7.547169811320753E-2</v>
      </c>
      <c r="FW107" s="303">
        <v>1</v>
      </c>
      <c r="FX107" s="303">
        <v>1696</v>
      </c>
      <c r="FY107" s="303">
        <v>0</v>
      </c>
      <c r="FZ107" s="303">
        <v>128</v>
      </c>
      <c r="GA107" s="303">
        <v>0</v>
      </c>
      <c r="GB107" s="303">
        <v>0</v>
      </c>
      <c r="GC107" s="303">
        <v>0</v>
      </c>
      <c r="GD107" s="303">
        <v>0</v>
      </c>
      <c r="GE107" s="303">
        <v>0</v>
      </c>
      <c r="GF107" s="303">
        <v>0</v>
      </c>
      <c r="GG107" s="303">
        <v>1568</v>
      </c>
      <c r="GH107" s="303">
        <v>0</v>
      </c>
      <c r="GI107" s="393">
        <v>0</v>
      </c>
      <c r="GJ107" s="303">
        <v>1696</v>
      </c>
      <c r="GK107" s="303">
        <v>1568</v>
      </c>
      <c r="GL107" s="303">
        <v>0</v>
      </c>
      <c r="GM107" s="393">
        <v>7.547169811320753E-2</v>
      </c>
      <c r="GN107" s="303">
        <v>6.5</v>
      </c>
      <c r="GO107" s="303">
        <v>11123.000040000001</v>
      </c>
      <c r="GP107" s="303">
        <v>0</v>
      </c>
      <c r="GQ107" s="303">
        <v>672</v>
      </c>
      <c r="GR107" s="303">
        <v>0</v>
      </c>
      <c r="GS107" s="303">
        <v>80</v>
      </c>
      <c r="GT107" s="303">
        <v>0</v>
      </c>
      <c r="GU107" s="303">
        <v>0</v>
      </c>
      <c r="GV107" s="303">
        <v>0</v>
      </c>
      <c r="GW107" s="303">
        <v>0</v>
      </c>
      <c r="GX107" s="303">
        <v>10371.000040000001</v>
      </c>
      <c r="GY107" s="303">
        <v>460</v>
      </c>
      <c r="GZ107" s="393">
        <v>381</v>
      </c>
      <c r="HA107" s="303">
        <v>1711.2307753846155</v>
      </c>
      <c r="HB107" s="303">
        <v>1595.5384676923079</v>
      </c>
      <c r="HC107" s="303">
        <v>70.769230769230774</v>
      </c>
      <c r="HD107" s="393">
        <v>6.7607659560882216E-2</v>
      </c>
      <c r="HE107" s="303" t="s">
        <v>744</v>
      </c>
      <c r="HF107" s="303" t="s">
        <v>744</v>
      </c>
      <c r="HG107" s="303" t="s">
        <v>744</v>
      </c>
      <c r="HH107" s="303" t="s">
        <v>744</v>
      </c>
      <c r="HI107" s="303" t="s">
        <v>744</v>
      </c>
      <c r="HJ107" s="303" t="s">
        <v>744</v>
      </c>
      <c r="HK107" s="303" t="s">
        <v>744</v>
      </c>
      <c r="HL107" s="303" t="s">
        <v>744</v>
      </c>
      <c r="HM107" s="303" t="s">
        <v>744</v>
      </c>
      <c r="HN107" s="303" t="s">
        <v>744</v>
      </c>
      <c r="HO107" s="303" t="s">
        <v>744</v>
      </c>
      <c r="HP107" s="303" t="s">
        <v>744</v>
      </c>
      <c r="HQ107" s="393" t="s">
        <v>744</v>
      </c>
      <c r="HR107" s="303" t="s">
        <v>744</v>
      </c>
      <c r="HS107" s="303" t="s">
        <v>744</v>
      </c>
      <c r="HT107" s="303" t="s">
        <v>744</v>
      </c>
      <c r="HU107" s="393" t="s">
        <v>744</v>
      </c>
      <c r="HV107" s="303">
        <v>6.5</v>
      </c>
      <c r="HW107" s="303">
        <v>11123.000040000001</v>
      </c>
      <c r="HX107" s="303">
        <v>0</v>
      </c>
      <c r="HY107" s="303">
        <v>672</v>
      </c>
      <c r="HZ107" s="303">
        <v>0</v>
      </c>
      <c r="IA107" s="303">
        <v>80</v>
      </c>
      <c r="IB107" s="303">
        <v>0</v>
      </c>
      <c r="IC107" s="303">
        <v>0</v>
      </c>
      <c r="ID107" s="303">
        <v>0</v>
      </c>
      <c r="IE107" s="303">
        <v>0</v>
      </c>
      <c r="IF107" s="303">
        <v>10371.000040000001</v>
      </c>
      <c r="IG107" s="303">
        <v>460</v>
      </c>
      <c r="IH107" s="393">
        <v>381</v>
      </c>
      <c r="II107" s="303">
        <v>1711.2307753846155</v>
      </c>
      <c r="IJ107" s="303">
        <v>1595.5384676923079</v>
      </c>
      <c r="IK107" s="303">
        <v>70.769230769230774</v>
      </c>
      <c r="IL107" s="393">
        <v>6.7607659560882216E-2</v>
      </c>
      <c r="IM107" s="303"/>
      <c r="IN107" s="303">
        <v>1711.2307753846155</v>
      </c>
      <c r="IO107" s="303">
        <v>1595.5384676923079</v>
      </c>
      <c r="IP107" s="393">
        <v>6.7607659560882216E-2</v>
      </c>
      <c r="IQ107" s="303">
        <v>1696</v>
      </c>
      <c r="IR107" s="303">
        <v>1568</v>
      </c>
      <c r="IS107" s="393">
        <v>7.547169811320753E-2</v>
      </c>
      <c r="IT107" s="303">
        <v>1709.2000053333334</v>
      </c>
      <c r="IU107" s="303">
        <v>1591.8666720000001</v>
      </c>
      <c r="IV107" s="393">
        <v>6.8648100261648803E-2</v>
      </c>
      <c r="IW107" s="735"/>
      <c r="IX107" s="303"/>
      <c r="IY107" s="396" t="s">
        <v>502</v>
      </c>
      <c r="IZ107" s="396" t="s">
        <v>503</v>
      </c>
      <c r="JA107" s="396" t="s">
        <v>350</v>
      </c>
      <c r="JB107" s="396">
        <v>9</v>
      </c>
      <c r="JC107" s="396" t="s">
        <v>11</v>
      </c>
      <c r="JD107" s="396" t="s">
        <v>232</v>
      </c>
      <c r="JE107" s="396" t="s">
        <v>9</v>
      </c>
      <c r="JF107" s="396" t="s">
        <v>232</v>
      </c>
      <c r="JG107" s="396" t="s">
        <v>358</v>
      </c>
    </row>
    <row r="108" spans="1:267" customFormat="1">
      <c r="A108">
        <v>806</v>
      </c>
      <c r="B108">
        <v>1</v>
      </c>
      <c r="F108">
        <v>700</v>
      </c>
      <c r="G108">
        <v>41</v>
      </c>
      <c r="H108">
        <v>1</v>
      </c>
      <c r="I108">
        <v>0</v>
      </c>
      <c r="J108">
        <v>1</v>
      </c>
      <c r="K108">
        <v>0</v>
      </c>
      <c r="L108" t="s">
        <v>502</v>
      </c>
      <c r="M108">
        <v>0</v>
      </c>
      <c r="N108">
        <v>0</v>
      </c>
      <c r="O108">
        <v>20</v>
      </c>
      <c r="P108">
        <v>0</v>
      </c>
      <c r="Q108">
        <v>40</v>
      </c>
      <c r="R108">
        <v>0</v>
      </c>
      <c r="S108">
        <v>150</v>
      </c>
      <c r="T108" t="s">
        <v>745</v>
      </c>
      <c r="U108">
        <v>0</v>
      </c>
      <c r="V108">
        <v>0</v>
      </c>
      <c r="W108">
        <v>0</v>
      </c>
      <c r="X108">
        <v>0</v>
      </c>
      <c r="Y108">
        <v>9</v>
      </c>
      <c r="Z108">
        <v>0</v>
      </c>
      <c r="AA108">
        <v>0</v>
      </c>
      <c r="AB108">
        <v>0</v>
      </c>
      <c r="AC108">
        <v>0</v>
      </c>
      <c r="AD108">
        <v>0</v>
      </c>
      <c r="AE108">
        <v>0</v>
      </c>
      <c r="AF108">
        <v>0</v>
      </c>
      <c r="AG108">
        <v>0</v>
      </c>
      <c r="AH108">
        <v>0</v>
      </c>
      <c r="AI108">
        <v>0</v>
      </c>
      <c r="AJ108">
        <v>0</v>
      </c>
      <c r="AK108">
        <v>240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216</v>
      </c>
      <c r="CB108">
        <v>0</v>
      </c>
      <c r="CC108">
        <v>0</v>
      </c>
      <c r="CD108">
        <v>0</v>
      </c>
      <c r="CE108">
        <v>0</v>
      </c>
      <c r="CF108">
        <v>0</v>
      </c>
      <c r="CG108" s="439"/>
      <c r="CH108" s="303" t="s">
        <v>744</v>
      </c>
      <c r="CI108" s="393">
        <v>20</v>
      </c>
      <c r="CJ108" s="303" t="s">
        <v>744</v>
      </c>
      <c r="CK108" s="393">
        <v>40</v>
      </c>
      <c r="CL108" s="303" t="s">
        <v>744</v>
      </c>
      <c r="CM108" s="393">
        <v>150</v>
      </c>
      <c r="CN108" s="303"/>
      <c r="CO108" s="303"/>
      <c r="CP108" s="393" t="s">
        <v>744</v>
      </c>
      <c r="CQ108" s="303" t="s">
        <v>389</v>
      </c>
      <c r="CR108" s="393" t="s">
        <v>744</v>
      </c>
      <c r="CS108" s="393" t="s">
        <v>744</v>
      </c>
      <c r="CT108" s="303" t="s">
        <v>389</v>
      </c>
      <c r="CU108" s="393" t="s">
        <v>744</v>
      </c>
      <c r="CV108" s="303" t="s">
        <v>744</v>
      </c>
      <c r="CW108" s="303" t="s">
        <v>744</v>
      </c>
      <c r="CX108" s="303" t="s">
        <v>744</v>
      </c>
      <c r="CY108" s="303" t="s">
        <v>744</v>
      </c>
      <c r="CZ108" s="303" t="s">
        <v>744</v>
      </c>
      <c r="DA108" s="303" t="s">
        <v>744</v>
      </c>
      <c r="DB108" s="303" t="s">
        <v>744</v>
      </c>
      <c r="DC108" s="303" t="s">
        <v>744</v>
      </c>
      <c r="DD108" s="303" t="s">
        <v>744</v>
      </c>
      <c r="DE108" s="303" t="s">
        <v>744</v>
      </c>
      <c r="DF108" s="303" t="s">
        <v>744</v>
      </c>
      <c r="DG108" s="393" t="s">
        <v>744</v>
      </c>
      <c r="DH108" s="303" t="s">
        <v>744</v>
      </c>
      <c r="DI108" s="303" t="s">
        <v>744</v>
      </c>
      <c r="DJ108" s="393" t="s">
        <v>744</v>
      </c>
      <c r="DK108" s="303" t="s">
        <v>744</v>
      </c>
      <c r="DL108" s="303" t="s">
        <v>744</v>
      </c>
      <c r="DM108" s="303" t="s">
        <v>744</v>
      </c>
      <c r="DN108" s="303" t="s">
        <v>744</v>
      </c>
      <c r="DO108" s="303" t="s">
        <v>744</v>
      </c>
      <c r="DP108" s="303" t="s">
        <v>744</v>
      </c>
      <c r="DQ108" s="303" t="s">
        <v>744</v>
      </c>
      <c r="DR108" s="303" t="s">
        <v>744</v>
      </c>
      <c r="DS108" s="303" t="s">
        <v>744</v>
      </c>
      <c r="DT108" s="303" t="s">
        <v>744</v>
      </c>
      <c r="DU108" s="303" t="s">
        <v>744</v>
      </c>
      <c r="DV108" s="393" t="s">
        <v>744</v>
      </c>
      <c r="DW108" s="303" t="s">
        <v>744</v>
      </c>
      <c r="DX108" s="303" t="s">
        <v>744</v>
      </c>
      <c r="DY108" s="393" t="s">
        <v>744</v>
      </c>
      <c r="DZ108" s="303" t="s">
        <v>744</v>
      </c>
      <c r="EA108" s="303" t="s">
        <v>744</v>
      </c>
      <c r="EB108" s="303" t="s">
        <v>744</v>
      </c>
      <c r="EC108" s="303" t="s">
        <v>744</v>
      </c>
      <c r="ED108" s="303" t="s">
        <v>744</v>
      </c>
      <c r="EE108" s="303" t="s">
        <v>744</v>
      </c>
      <c r="EF108" s="303" t="s">
        <v>744</v>
      </c>
      <c r="EG108" s="303" t="s">
        <v>744</v>
      </c>
      <c r="EH108" s="303" t="s">
        <v>744</v>
      </c>
      <c r="EI108" s="303" t="s">
        <v>744</v>
      </c>
      <c r="EJ108" s="303" t="s">
        <v>744</v>
      </c>
      <c r="EK108" s="393" t="s">
        <v>744</v>
      </c>
      <c r="EL108" s="303" t="s">
        <v>744</v>
      </c>
      <c r="EM108" s="303" t="s">
        <v>744</v>
      </c>
      <c r="EN108" s="393" t="s">
        <v>744</v>
      </c>
      <c r="EO108" s="303" t="s">
        <v>744</v>
      </c>
      <c r="EP108" s="303" t="s">
        <v>744</v>
      </c>
      <c r="EQ108" s="303" t="s">
        <v>744</v>
      </c>
      <c r="ER108" s="303" t="s">
        <v>744</v>
      </c>
      <c r="ES108" s="303" t="s">
        <v>744</v>
      </c>
      <c r="ET108" s="303" t="s">
        <v>744</v>
      </c>
      <c r="EU108" s="303" t="s">
        <v>744</v>
      </c>
      <c r="EV108" s="303" t="s">
        <v>744</v>
      </c>
      <c r="EW108" s="303" t="s">
        <v>744</v>
      </c>
      <c r="EX108" s="303" t="s">
        <v>744</v>
      </c>
      <c r="EY108" s="303" t="s">
        <v>744</v>
      </c>
      <c r="EZ108" s="303" t="s">
        <v>744</v>
      </c>
      <c r="FA108" s="393" t="s">
        <v>744</v>
      </c>
      <c r="FB108" s="303" t="s">
        <v>744</v>
      </c>
      <c r="FC108" s="303" t="s">
        <v>744</v>
      </c>
      <c r="FD108" s="303" t="s">
        <v>744</v>
      </c>
      <c r="FE108" s="393" t="s">
        <v>744</v>
      </c>
      <c r="FF108" s="303" t="s">
        <v>744</v>
      </c>
      <c r="FG108" s="303" t="s">
        <v>744</v>
      </c>
      <c r="FH108" s="303" t="s">
        <v>744</v>
      </c>
      <c r="FI108" s="303" t="s">
        <v>744</v>
      </c>
      <c r="FJ108" s="303" t="s">
        <v>744</v>
      </c>
      <c r="FK108" s="303" t="s">
        <v>744</v>
      </c>
      <c r="FL108" s="303" t="s">
        <v>744</v>
      </c>
      <c r="FM108" s="303" t="s">
        <v>744</v>
      </c>
      <c r="FN108" s="303" t="s">
        <v>744</v>
      </c>
      <c r="FO108" s="303" t="s">
        <v>744</v>
      </c>
      <c r="FP108" s="303" t="s">
        <v>744</v>
      </c>
      <c r="FQ108" s="303" t="s">
        <v>744</v>
      </c>
      <c r="FR108" s="393" t="s">
        <v>744</v>
      </c>
      <c r="FS108" s="303" t="s">
        <v>744</v>
      </c>
      <c r="FT108" s="303" t="s">
        <v>744</v>
      </c>
      <c r="FU108" s="303" t="s">
        <v>744</v>
      </c>
      <c r="FV108" s="393" t="s">
        <v>744</v>
      </c>
      <c r="FW108" s="303" t="s">
        <v>744</v>
      </c>
      <c r="FX108" s="303" t="s">
        <v>744</v>
      </c>
      <c r="FY108" s="303" t="s">
        <v>744</v>
      </c>
      <c r="FZ108" s="303" t="s">
        <v>744</v>
      </c>
      <c r="GA108" s="303" t="s">
        <v>744</v>
      </c>
      <c r="GB108" s="303" t="s">
        <v>744</v>
      </c>
      <c r="GC108" s="303" t="s">
        <v>744</v>
      </c>
      <c r="GD108" s="303" t="s">
        <v>744</v>
      </c>
      <c r="GE108" s="303" t="s">
        <v>744</v>
      </c>
      <c r="GF108" s="303" t="s">
        <v>744</v>
      </c>
      <c r="GG108" s="303" t="s">
        <v>744</v>
      </c>
      <c r="GH108" s="303" t="s">
        <v>744</v>
      </c>
      <c r="GI108" s="393" t="s">
        <v>744</v>
      </c>
      <c r="GJ108" s="303" t="s">
        <v>744</v>
      </c>
      <c r="GK108" s="303" t="s">
        <v>744</v>
      </c>
      <c r="GL108" s="303" t="s">
        <v>744</v>
      </c>
      <c r="GM108" s="393" t="s">
        <v>744</v>
      </c>
      <c r="GN108" s="303">
        <v>9</v>
      </c>
      <c r="GO108" s="303">
        <v>15309</v>
      </c>
      <c r="GP108" s="303">
        <v>0</v>
      </c>
      <c r="GQ108" s="303">
        <v>240</v>
      </c>
      <c r="GR108" s="303">
        <v>0</v>
      </c>
      <c r="GS108" s="303">
        <v>0</v>
      </c>
      <c r="GT108" s="303">
        <v>0</v>
      </c>
      <c r="GU108" s="303">
        <v>0</v>
      </c>
      <c r="GV108" s="303">
        <v>0</v>
      </c>
      <c r="GW108" s="303">
        <v>0</v>
      </c>
      <c r="GX108" s="303">
        <v>15069</v>
      </c>
      <c r="GY108" s="303">
        <v>0</v>
      </c>
      <c r="GZ108" s="393">
        <v>216</v>
      </c>
      <c r="HA108" s="303">
        <v>1701</v>
      </c>
      <c r="HB108" s="303">
        <v>1674.3333333333333</v>
      </c>
      <c r="HC108" s="303">
        <v>0</v>
      </c>
      <c r="HD108" s="393">
        <v>1.5677052714089812E-2</v>
      </c>
      <c r="HE108" s="303" t="s">
        <v>744</v>
      </c>
      <c r="HF108" s="303" t="s">
        <v>744</v>
      </c>
      <c r="HG108" s="303" t="s">
        <v>744</v>
      </c>
      <c r="HH108" s="303" t="s">
        <v>744</v>
      </c>
      <c r="HI108" s="303" t="s">
        <v>744</v>
      </c>
      <c r="HJ108" s="303" t="s">
        <v>744</v>
      </c>
      <c r="HK108" s="303" t="s">
        <v>744</v>
      </c>
      <c r="HL108" s="303" t="s">
        <v>744</v>
      </c>
      <c r="HM108" s="303" t="s">
        <v>744</v>
      </c>
      <c r="HN108" s="303" t="s">
        <v>744</v>
      </c>
      <c r="HO108" s="303" t="s">
        <v>744</v>
      </c>
      <c r="HP108" s="303" t="s">
        <v>744</v>
      </c>
      <c r="HQ108" s="393" t="s">
        <v>744</v>
      </c>
      <c r="HR108" s="303" t="s">
        <v>744</v>
      </c>
      <c r="HS108" s="303" t="s">
        <v>744</v>
      </c>
      <c r="HT108" s="303" t="s">
        <v>744</v>
      </c>
      <c r="HU108" s="393" t="s">
        <v>744</v>
      </c>
      <c r="HV108" s="303">
        <v>9</v>
      </c>
      <c r="HW108" s="303">
        <v>15309</v>
      </c>
      <c r="HX108" s="303">
        <v>0</v>
      </c>
      <c r="HY108" s="303">
        <v>240</v>
      </c>
      <c r="HZ108" s="303">
        <v>0</v>
      </c>
      <c r="IA108" s="303">
        <v>0</v>
      </c>
      <c r="IB108" s="303">
        <v>0</v>
      </c>
      <c r="IC108" s="303">
        <v>0</v>
      </c>
      <c r="ID108" s="303">
        <v>0</v>
      </c>
      <c r="IE108" s="303">
        <v>0</v>
      </c>
      <c r="IF108" s="303">
        <v>15069</v>
      </c>
      <c r="IG108" s="303">
        <v>0</v>
      </c>
      <c r="IH108" s="393">
        <v>216</v>
      </c>
      <c r="II108" s="303">
        <v>1701</v>
      </c>
      <c r="IJ108" s="303">
        <v>1674.3333333333333</v>
      </c>
      <c r="IK108" s="303">
        <v>0</v>
      </c>
      <c r="IL108" s="393">
        <v>1.5677052714089812E-2</v>
      </c>
      <c r="IM108" s="303"/>
      <c r="IN108" s="303">
        <v>1701</v>
      </c>
      <c r="IO108" s="303">
        <v>1674.3333333333333</v>
      </c>
      <c r="IP108" s="393">
        <v>1.5677052714089812E-2</v>
      </c>
      <c r="IQ108" s="303" t="s">
        <v>744</v>
      </c>
      <c r="IR108" s="303" t="s">
        <v>744</v>
      </c>
      <c r="IS108" s="393" t="s">
        <v>744</v>
      </c>
      <c r="IT108" s="303">
        <v>1701</v>
      </c>
      <c r="IU108" s="303">
        <v>1674.3333333333333</v>
      </c>
      <c r="IV108" s="393">
        <v>1.5677052714089812E-2</v>
      </c>
      <c r="IW108" s="735"/>
      <c r="IX108" s="303"/>
      <c r="IY108" s="396" t="s">
        <v>502</v>
      </c>
      <c r="IZ108" s="396" t="s">
        <v>503</v>
      </c>
      <c r="JA108" s="396" t="s">
        <v>350</v>
      </c>
      <c r="JB108" s="396">
        <v>10</v>
      </c>
      <c r="JC108" s="396" t="s">
        <v>11</v>
      </c>
      <c r="JD108" s="396" t="s">
        <v>232</v>
      </c>
      <c r="JE108" s="396" t="s">
        <v>9</v>
      </c>
      <c r="JF108" s="396" t="s">
        <v>232</v>
      </c>
      <c r="JG108" s="396" t="s">
        <v>358</v>
      </c>
    </row>
    <row r="109" spans="1:267" customFormat="1">
      <c r="A109">
        <v>811</v>
      </c>
      <c r="B109">
        <v>1</v>
      </c>
      <c r="F109">
        <v>700</v>
      </c>
      <c r="G109">
        <v>41</v>
      </c>
      <c r="H109">
        <v>1</v>
      </c>
      <c r="I109">
        <v>0</v>
      </c>
      <c r="J109">
        <v>1</v>
      </c>
      <c r="K109">
        <v>0</v>
      </c>
      <c r="L109" t="s">
        <v>515</v>
      </c>
      <c r="M109">
        <v>0</v>
      </c>
      <c r="N109">
        <v>20</v>
      </c>
      <c r="O109">
        <v>20</v>
      </c>
      <c r="P109">
        <v>38</v>
      </c>
      <c r="Q109">
        <v>39.5</v>
      </c>
      <c r="R109">
        <v>50</v>
      </c>
      <c r="S109">
        <v>50</v>
      </c>
      <c r="T109" t="s">
        <v>745</v>
      </c>
      <c r="U109">
        <v>0</v>
      </c>
      <c r="V109">
        <v>0</v>
      </c>
      <c r="W109">
        <v>7.5</v>
      </c>
      <c r="X109">
        <v>1</v>
      </c>
      <c r="Y109">
        <v>21</v>
      </c>
      <c r="Z109">
        <v>0</v>
      </c>
      <c r="AA109">
        <v>0</v>
      </c>
      <c r="AB109">
        <v>0</v>
      </c>
      <c r="AC109">
        <v>0</v>
      </c>
      <c r="AD109">
        <v>0</v>
      </c>
      <c r="AE109">
        <v>0</v>
      </c>
      <c r="AF109">
        <v>0</v>
      </c>
      <c r="AG109">
        <v>0</v>
      </c>
      <c r="AH109">
        <v>0</v>
      </c>
      <c r="AI109">
        <v>587.7966101694916</v>
      </c>
      <c r="AJ109">
        <v>78.372881355932208</v>
      </c>
      <c r="AK109">
        <v>1645.8305084745764</v>
      </c>
      <c r="AL109">
        <v>0</v>
      </c>
      <c r="AM109">
        <v>0</v>
      </c>
      <c r="AN109">
        <v>0</v>
      </c>
      <c r="AO109">
        <v>0</v>
      </c>
      <c r="AP109">
        <v>0</v>
      </c>
      <c r="AQ109">
        <v>0</v>
      </c>
      <c r="AR109">
        <v>0</v>
      </c>
      <c r="AS109">
        <v>0</v>
      </c>
      <c r="AT109">
        <v>0</v>
      </c>
      <c r="AU109">
        <v>0</v>
      </c>
      <c r="AV109">
        <v>0</v>
      </c>
      <c r="AW109">
        <v>0</v>
      </c>
      <c r="AX109">
        <v>0</v>
      </c>
      <c r="AY109">
        <v>0</v>
      </c>
      <c r="AZ109">
        <v>0</v>
      </c>
      <c r="BA109">
        <v>146.4406779661017</v>
      </c>
      <c r="BB109">
        <v>19.525423728813561</v>
      </c>
      <c r="BC109">
        <v>410.03389830508479</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276.61016949152543</v>
      </c>
      <c r="BZ109">
        <v>36.881355932203391</v>
      </c>
      <c r="CA109">
        <v>774.50847457627117</v>
      </c>
      <c r="CB109">
        <v>0</v>
      </c>
      <c r="CC109">
        <v>806.4406779661017</v>
      </c>
      <c r="CD109">
        <v>107.52542372881356</v>
      </c>
      <c r="CE109">
        <v>2258.0338983050847</v>
      </c>
      <c r="CF109">
        <v>0</v>
      </c>
      <c r="CG109" s="439"/>
      <c r="CH109" s="303">
        <v>20</v>
      </c>
      <c r="CI109" s="393">
        <v>20</v>
      </c>
      <c r="CJ109" s="303">
        <v>38</v>
      </c>
      <c r="CK109" s="393">
        <v>39.5</v>
      </c>
      <c r="CL109" s="303">
        <v>50</v>
      </c>
      <c r="CM109" s="393">
        <v>50</v>
      </c>
      <c r="CN109" s="303"/>
      <c r="CO109" s="303"/>
      <c r="CP109" s="393" t="s">
        <v>744</v>
      </c>
      <c r="CQ109" s="303" t="s">
        <v>389</v>
      </c>
      <c r="CR109" s="393" t="s">
        <v>389</v>
      </c>
      <c r="CS109" s="393" t="s">
        <v>744</v>
      </c>
      <c r="CT109" s="303" t="s">
        <v>389</v>
      </c>
      <c r="CU109" s="393" t="s">
        <v>389</v>
      </c>
      <c r="CV109" s="303" t="s">
        <v>744</v>
      </c>
      <c r="CW109" s="303" t="s">
        <v>744</v>
      </c>
      <c r="CX109" s="303" t="s">
        <v>744</v>
      </c>
      <c r="CY109" s="303" t="s">
        <v>744</v>
      </c>
      <c r="CZ109" s="303" t="s">
        <v>744</v>
      </c>
      <c r="DA109" s="303" t="s">
        <v>744</v>
      </c>
      <c r="DB109" s="303" t="s">
        <v>744</v>
      </c>
      <c r="DC109" s="303" t="s">
        <v>744</v>
      </c>
      <c r="DD109" s="303" t="s">
        <v>744</v>
      </c>
      <c r="DE109" s="303" t="s">
        <v>744</v>
      </c>
      <c r="DF109" s="303" t="s">
        <v>744</v>
      </c>
      <c r="DG109" s="393" t="s">
        <v>744</v>
      </c>
      <c r="DH109" s="303" t="s">
        <v>744</v>
      </c>
      <c r="DI109" s="303" t="s">
        <v>744</v>
      </c>
      <c r="DJ109" s="393" t="s">
        <v>744</v>
      </c>
      <c r="DK109" s="303" t="s">
        <v>744</v>
      </c>
      <c r="DL109" s="303" t="s">
        <v>744</v>
      </c>
      <c r="DM109" s="303" t="s">
        <v>744</v>
      </c>
      <c r="DN109" s="303" t="s">
        <v>744</v>
      </c>
      <c r="DO109" s="303" t="s">
        <v>744</v>
      </c>
      <c r="DP109" s="303" t="s">
        <v>744</v>
      </c>
      <c r="DQ109" s="303" t="s">
        <v>744</v>
      </c>
      <c r="DR109" s="303" t="s">
        <v>744</v>
      </c>
      <c r="DS109" s="303" t="s">
        <v>744</v>
      </c>
      <c r="DT109" s="303" t="s">
        <v>744</v>
      </c>
      <c r="DU109" s="303" t="s">
        <v>744</v>
      </c>
      <c r="DV109" s="393" t="s">
        <v>744</v>
      </c>
      <c r="DW109" s="303" t="s">
        <v>744</v>
      </c>
      <c r="DX109" s="303" t="s">
        <v>744</v>
      </c>
      <c r="DY109" s="393" t="s">
        <v>744</v>
      </c>
      <c r="DZ109" s="303" t="s">
        <v>744</v>
      </c>
      <c r="EA109" s="303" t="s">
        <v>744</v>
      </c>
      <c r="EB109" s="303" t="s">
        <v>744</v>
      </c>
      <c r="EC109" s="303" t="s">
        <v>744</v>
      </c>
      <c r="ED109" s="303" t="s">
        <v>744</v>
      </c>
      <c r="EE109" s="303" t="s">
        <v>744</v>
      </c>
      <c r="EF109" s="303" t="s">
        <v>744</v>
      </c>
      <c r="EG109" s="303" t="s">
        <v>744</v>
      </c>
      <c r="EH109" s="303" t="s">
        <v>744</v>
      </c>
      <c r="EI109" s="303" t="s">
        <v>744</v>
      </c>
      <c r="EJ109" s="303" t="s">
        <v>744</v>
      </c>
      <c r="EK109" s="393" t="s">
        <v>744</v>
      </c>
      <c r="EL109" s="303" t="s">
        <v>744</v>
      </c>
      <c r="EM109" s="303" t="s">
        <v>744</v>
      </c>
      <c r="EN109" s="393" t="s">
        <v>744</v>
      </c>
      <c r="EO109" s="303">
        <v>7.5</v>
      </c>
      <c r="EP109" s="303">
        <v>12545.889830508473</v>
      </c>
      <c r="EQ109" s="303">
        <v>0</v>
      </c>
      <c r="ER109" s="303">
        <v>587.7966101694916</v>
      </c>
      <c r="ES109" s="303">
        <v>0</v>
      </c>
      <c r="ET109" s="303">
        <v>0</v>
      </c>
      <c r="EU109" s="303">
        <v>146.4406779661017</v>
      </c>
      <c r="EV109" s="303">
        <v>0</v>
      </c>
      <c r="EW109" s="303">
        <v>0</v>
      </c>
      <c r="EX109" s="303">
        <v>0</v>
      </c>
      <c r="EY109" s="303">
        <v>11811.65254237288</v>
      </c>
      <c r="EZ109" s="303">
        <v>806.4406779661017</v>
      </c>
      <c r="FA109" s="393">
        <v>276.61016949152543</v>
      </c>
      <c r="FB109" s="303">
        <v>1672.7853107344631</v>
      </c>
      <c r="FC109" s="303">
        <v>1574.8870056497174</v>
      </c>
      <c r="FD109" s="303">
        <v>107.52542372881356</v>
      </c>
      <c r="FE109" s="393">
        <v>5.8524130058125623E-2</v>
      </c>
      <c r="FF109" s="303">
        <v>1</v>
      </c>
      <c r="FG109" s="303">
        <v>1672.7853107344631</v>
      </c>
      <c r="FH109" s="303">
        <v>0</v>
      </c>
      <c r="FI109" s="303">
        <v>78.372881355932208</v>
      </c>
      <c r="FJ109" s="303">
        <v>0</v>
      </c>
      <c r="FK109" s="303">
        <v>0</v>
      </c>
      <c r="FL109" s="303">
        <v>19.525423728813561</v>
      </c>
      <c r="FM109" s="303">
        <v>0</v>
      </c>
      <c r="FN109" s="303">
        <v>0</v>
      </c>
      <c r="FO109" s="303">
        <v>0</v>
      </c>
      <c r="FP109" s="303">
        <v>1574.8870056497174</v>
      </c>
      <c r="FQ109" s="303">
        <v>107.52542372881356</v>
      </c>
      <c r="FR109" s="393">
        <v>36.881355932203391</v>
      </c>
      <c r="FS109" s="303">
        <v>1672.7853107344631</v>
      </c>
      <c r="FT109" s="303">
        <v>1574.8870056497174</v>
      </c>
      <c r="FU109" s="303">
        <v>107.52542372881356</v>
      </c>
      <c r="FV109" s="393">
        <v>5.8524130058125623E-2</v>
      </c>
      <c r="FW109" s="303">
        <v>8.5</v>
      </c>
      <c r="FX109" s="303">
        <v>14218.675141242937</v>
      </c>
      <c r="FY109" s="303">
        <v>0</v>
      </c>
      <c r="FZ109" s="303">
        <v>666.16949152542384</v>
      </c>
      <c r="GA109" s="303">
        <v>0</v>
      </c>
      <c r="GB109" s="303">
        <v>0</v>
      </c>
      <c r="GC109" s="303">
        <v>165.96610169491527</v>
      </c>
      <c r="GD109" s="303">
        <v>0</v>
      </c>
      <c r="GE109" s="303">
        <v>0</v>
      </c>
      <c r="GF109" s="303">
        <v>0</v>
      </c>
      <c r="GG109" s="303">
        <v>13386.539548022598</v>
      </c>
      <c r="GH109" s="303">
        <v>913.96610169491532</v>
      </c>
      <c r="GI109" s="393">
        <v>313.49152542372883</v>
      </c>
      <c r="GJ109" s="303">
        <v>1672.7853107344631</v>
      </c>
      <c r="GK109" s="303">
        <v>1574.8870056497174</v>
      </c>
      <c r="GL109" s="303">
        <v>107.52542372881356</v>
      </c>
      <c r="GM109" s="393">
        <v>5.8524130058125623E-2</v>
      </c>
      <c r="GN109" s="303">
        <v>21</v>
      </c>
      <c r="GO109" s="303">
        <v>36577.491525423728</v>
      </c>
      <c r="GP109" s="303">
        <v>0</v>
      </c>
      <c r="GQ109" s="303">
        <v>1645.8305084745764</v>
      </c>
      <c r="GR109" s="303">
        <v>0</v>
      </c>
      <c r="GS109" s="303">
        <v>0</v>
      </c>
      <c r="GT109" s="303">
        <v>410.03389830508479</v>
      </c>
      <c r="GU109" s="303">
        <v>0</v>
      </c>
      <c r="GV109" s="303">
        <v>0</v>
      </c>
      <c r="GW109" s="303">
        <v>0</v>
      </c>
      <c r="GX109" s="303">
        <v>34521.627118644072</v>
      </c>
      <c r="GY109" s="303">
        <v>2258.0338983050847</v>
      </c>
      <c r="GZ109" s="393">
        <v>774.50847457627117</v>
      </c>
      <c r="HA109" s="303">
        <v>1741.7853107344631</v>
      </c>
      <c r="HB109" s="303">
        <v>1643.8870056497174</v>
      </c>
      <c r="HC109" s="303">
        <v>107.52542372881355</v>
      </c>
      <c r="HD109" s="393">
        <v>5.6205724368788457E-2</v>
      </c>
      <c r="HE109" s="303" t="s">
        <v>744</v>
      </c>
      <c r="HF109" s="303" t="s">
        <v>744</v>
      </c>
      <c r="HG109" s="303" t="s">
        <v>744</v>
      </c>
      <c r="HH109" s="303" t="s">
        <v>744</v>
      </c>
      <c r="HI109" s="303" t="s">
        <v>744</v>
      </c>
      <c r="HJ109" s="303" t="s">
        <v>744</v>
      </c>
      <c r="HK109" s="303" t="s">
        <v>744</v>
      </c>
      <c r="HL109" s="303" t="s">
        <v>744</v>
      </c>
      <c r="HM109" s="303" t="s">
        <v>744</v>
      </c>
      <c r="HN109" s="303" t="s">
        <v>744</v>
      </c>
      <c r="HO109" s="303" t="s">
        <v>744</v>
      </c>
      <c r="HP109" s="303" t="s">
        <v>744</v>
      </c>
      <c r="HQ109" s="393" t="s">
        <v>744</v>
      </c>
      <c r="HR109" s="303" t="s">
        <v>744</v>
      </c>
      <c r="HS109" s="303" t="s">
        <v>744</v>
      </c>
      <c r="HT109" s="303" t="s">
        <v>744</v>
      </c>
      <c r="HU109" s="393" t="s">
        <v>744</v>
      </c>
      <c r="HV109" s="303">
        <v>21</v>
      </c>
      <c r="HW109" s="303">
        <v>36577.491525423728</v>
      </c>
      <c r="HX109" s="303">
        <v>0</v>
      </c>
      <c r="HY109" s="303">
        <v>1645.8305084745764</v>
      </c>
      <c r="HZ109" s="303">
        <v>0</v>
      </c>
      <c r="IA109" s="303">
        <v>0</v>
      </c>
      <c r="IB109" s="303">
        <v>410.03389830508479</v>
      </c>
      <c r="IC109" s="303">
        <v>0</v>
      </c>
      <c r="ID109" s="303">
        <v>0</v>
      </c>
      <c r="IE109" s="303">
        <v>0</v>
      </c>
      <c r="IF109" s="303">
        <v>34521.627118644072</v>
      </c>
      <c r="IG109" s="303">
        <v>2258.0338983050847</v>
      </c>
      <c r="IH109" s="393">
        <v>774.50847457627117</v>
      </c>
      <c r="II109" s="303">
        <v>1741.7853107344631</v>
      </c>
      <c r="IJ109" s="303">
        <v>1643.8870056497176</v>
      </c>
      <c r="IK109" s="303">
        <v>107.52542372881355</v>
      </c>
      <c r="IL109" s="393">
        <v>5.6205724368788346E-2</v>
      </c>
      <c r="IM109" s="303"/>
      <c r="IN109" s="303">
        <v>1723.627415997621</v>
      </c>
      <c r="IO109" s="303">
        <v>1625.7291109128755</v>
      </c>
      <c r="IP109" s="393">
        <v>5.6797834715388795E-2</v>
      </c>
      <c r="IQ109" s="303">
        <v>1672.7853107344631</v>
      </c>
      <c r="IR109" s="303">
        <v>1574.8870056497174</v>
      </c>
      <c r="IS109" s="393">
        <v>5.8524130058125623E-2</v>
      </c>
      <c r="IT109" s="303">
        <v>1721.9039548022597</v>
      </c>
      <c r="IU109" s="303">
        <v>1624.0056497175142</v>
      </c>
      <c r="IV109" s="393">
        <v>5.685468391643711E-2</v>
      </c>
      <c r="IW109" s="735"/>
      <c r="IX109" s="303"/>
      <c r="IY109" s="396" t="s">
        <v>515</v>
      </c>
      <c r="IZ109" s="396" t="s">
        <v>503</v>
      </c>
      <c r="JA109" s="396" t="s">
        <v>350</v>
      </c>
      <c r="JB109" s="396">
        <v>34</v>
      </c>
      <c r="JC109" s="396" t="s">
        <v>12</v>
      </c>
      <c r="JD109" s="396" t="s">
        <v>232</v>
      </c>
      <c r="JE109" s="396" t="s">
        <v>9</v>
      </c>
      <c r="JF109" s="396" t="s">
        <v>232</v>
      </c>
      <c r="JG109" s="396" t="s">
        <v>358</v>
      </c>
    </row>
    <row r="110" spans="1:267" customFormat="1">
      <c r="A110">
        <v>812</v>
      </c>
      <c r="B110">
        <v>1</v>
      </c>
      <c r="F110">
        <v>700</v>
      </c>
      <c r="G110">
        <v>42</v>
      </c>
      <c r="H110">
        <v>1</v>
      </c>
      <c r="I110">
        <v>0</v>
      </c>
      <c r="J110">
        <v>1</v>
      </c>
      <c r="K110">
        <v>0</v>
      </c>
      <c r="L110" t="s">
        <v>502</v>
      </c>
      <c r="M110">
        <v>0</v>
      </c>
      <c r="N110">
        <v>22.149249999999999</v>
      </c>
      <c r="O110">
        <v>22.149249999999999</v>
      </c>
      <c r="P110">
        <v>40</v>
      </c>
      <c r="Q110">
        <v>40</v>
      </c>
      <c r="R110">
        <v>50</v>
      </c>
      <c r="S110">
        <v>50</v>
      </c>
      <c r="T110" t="s">
        <v>745</v>
      </c>
      <c r="U110">
        <v>0</v>
      </c>
      <c r="V110">
        <v>0</v>
      </c>
      <c r="W110">
        <v>1</v>
      </c>
      <c r="X110">
        <v>2</v>
      </c>
      <c r="Y110">
        <v>33.5</v>
      </c>
      <c r="Z110">
        <v>0</v>
      </c>
      <c r="AA110">
        <v>0</v>
      </c>
      <c r="AB110">
        <v>0</v>
      </c>
      <c r="AC110">
        <v>0</v>
      </c>
      <c r="AD110">
        <v>0</v>
      </c>
      <c r="AE110">
        <v>200</v>
      </c>
      <c r="AF110">
        <v>0</v>
      </c>
      <c r="AG110">
        <v>0</v>
      </c>
      <c r="AH110">
        <v>0</v>
      </c>
      <c r="AI110">
        <v>0</v>
      </c>
      <c r="AJ110">
        <v>0</v>
      </c>
      <c r="AK110">
        <v>224</v>
      </c>
      <c r="AL110">
        <v>0</v>
      </c>
      <c r="AM110">
        <v>0</v>
      </c>
      <c r="AN110">
        <v>0</v>
      </c>
      <c r="AO110">
        <v>0</v>
      </c>
      <c r="AP110">
        <v>0</v>
      </c>
      <c r="AQ110">
        <v>0</v>
      </c>
      <c r="AR110">
        <v>0</v>
      </c>
      <c r="AS110">
        <v>0</v>
      </c>
      <c r="AT110">
        <v>0</v>
      </c>
      <c r="AU110">
        <v>0</v>
      </c>
      <c r="AV110">
        <v>288</v>
      </c>
      <c r="AW110">
        <v>346</v>
      </c>
      <c r="AX110">
        <v>0</v>
      </c>
      <c r="AY110">
        <v>0</v>
      </c>
      <c r="AZ110">
        <v>0</v>
      </c>
      <c r="BA110">
        <v>0</v>
      </c>
      <c r="BB110">
        <v>0</v>
      </c>
      <c r="BC110">
        <v>200</v>
      </c>
      <c r="BD110">
        <v>0</v>
      </c>
      <c r="BE110">
        <v>0</v>
      </c>
      <c r="BF110">
        <v>0</v>
      </c>
      <c r="BG110">
        <v>0</v>
      </c>
      <c r="BH110">
        <v>0</v>
      </c>
      <c r="BI110">
        <v>16</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52.5</v>
      </c>
      <c r="CD110">
        <v>0</v>
      </c>
      <c r="CE110">
        <v>1593.5</v>
      </c>
      <c r="CF110">
        <v>0</v>
      </c>
      <c r="CG110" s="439"/>
      <c r="CH110" s="303">
        <v>22.149249999999999</v>
      </c>
      <c r="CI110" s="393">
        <v>22.149249999999999</v>
      </c>
      <c r="CJ110" s="303">
        <v>40</v>
      </c>
      <c r="CK110" s="393">
        <v>40</v>
      </c>
      <c r="CL110" s="303">
        <v>50</v>
      </c>
      <c r="CM110" s="393">
        <v>50</v>
      </c>
      <c r="CN110" s="303"/>
      <c r="CO110" s="303"/>
      <c r="CP110" s="393" t="s">
        <v>744</v>
      </c>
      <c r="CQ110" s="303" t="s">
        <v>744</v>
      </c>
      <c r="CR110" s="393" t="s">
        <v>389</v>
      </c>
      <c r="CS110" s="393" t="s">
        <v>744</v>
      </c>
      <c r="CT110" s="303" t="s">
        <v>744</v>
      </c>
      <c r="CU110" s="393" t="s">
        <v>389</v>
      </c>
      <c r="CV110" s="303" t="s">
        <v>744</v>
      </c>
      <c r="CW110" s="303" t="s">
        <v>744</v>
      </c>
      <c r="CX110" s="303" t="s">
        <v>744</v>
      </c>
      <c r="CY110" s="303" t="s">
        <v>744</v>
      </c>
      <c r="CZ110" s="303" t="s">
        <v>744</v>
      </c>
      <c r="DA110" s="303" t="s">
        <v>744</v>
      </c>
      <c r="DB110" s="303" t="s">
        <v>744</v>
      </c>
      <c r="DC110" s="303" t="s">
        <v>744</v>
      </c>
      <c r="DD110" s="303" t="s">
        <v>744</v>
      </c>
      <c r="DE110" s="303" t="s">
        <v>744</v>
      </c>
      <c r="DF110" s="303" t="s">
        <v>744</v>
      </c>
      <c r="DG110" s="393" t="s">
        <v>744</v>
      </c>
      <c r="DH110" s="303" t="s">
        <v>744</v>
      </c>
      <c r="DI110" s="303" t="s">
        <v>744</v>
      </c>
      <c r="DJ110" s="393" t="s">
        <v>744</v>
      </c>
      <c r="DK110" s="303" t="s">
        <v>744</v>
      </c>
      <c r="DL110" s="303" t="s">
        <v>744</v>
      </c>
      <c r="DM110" s="303" t="s">
        <v>744</v>
      </c>
      <c r="DN110" s="303" t="s">
        <v>744</v>
      </c>
      <c r="DO110" s="303" t="s">
        <v>744</v>
      </c>
      <c r="DP110" s="303" t="s">
        <v>744</v>
      </c>
      <c r="DQ110" s="303" t="s">
        <v>744</v>
      </c>
      <c r="DR110" s="303" t="s">
        <v>744</v>
      </c>
      <c r="DS110" s="303" t="s">
        <v>744</v>
      </c>
      <c r="DT110" s="303" t="s">
        <v>744</v>
      </c>
      <c r="DU110" s="303" t="s">
        <v>744</v>
      </c>
      <c r="DV110" s="393" t="s">
        <v>744</v>
      </c>
      <c r="DW110" s="303" t="s">
        <v>744</v>
      </c>
      <c r="DX110" s="303" t="s">
        <v>744</v>
      </c>
      <c r="DY110" s="393" t="s">
        <v>744</v>
      </c>
      <c r="DZ110" s="303" t="s">
        <v>744</v>
      </c>
      <c r="EA110" s="303" t="s">
        <v>744</v>
      </c>
      <c r="EB110" s="303" t="s">
        <v>744</v>
      </c>
      <c r="EC110" s="303" t="s">
        <v>744</v>
      </c>
      <c r="ED110" s="303" t="s">
        <v>744</v>
      </c>
      <c r="EE110" s="303" t="s">
        <v>744</v>
      </c>
      <c r="EF110" s="303" t="s">
        <v>744</v>
      </c>
      <c r="EG110" s="303" t="s">
        <v>744</v>
      </c>
      <c r="EH110" s="303" t="s">
        <v>744</v>
      </c>
      <c r="EI110" s="303" t="s">
        <v>744</v>
      </c>
      <c r="EJ110" s="303" t="s">
        <v>744</v>
      </c>
      <c r="EK110" s="393" t="s">
        <v>744</v>
      </c>
      <c r="EL110" s="303" t="s">
        <v>744</v>
      </c>
      <c r="EM110" s="303" t="s">
        <v>744</v>
      </c>
      <c r="EN110" s="393" t="s">
        <v>744</v>
      </c>
      <c r="EO110" s="303">
        <v>1</v>
      </c>
      <c r="EP110" s="303">
        <v>1784.8308749999999</v>
      </c>
      <c r="EQ110" s="303">
        <v>0</v>
      </c>
      <c r="ER110" s="303">
        <v>0</v>
      </c>
      <c r="ES110" s="303">
        <v>0</v>
      </c>
      <c r="ET110" s="303">
        <v>0</v>
      </c>
      <c r="EU110" s="303">
        <v>0</v>
      </c>
      <c r="EV110" s="303">
        <v>0</v>
      </c>
      <c r="EW110" s="303">
        <v>0</v>
      </c>
      <c r="EX110" s="303">
        <v>0</v>
      </c>
      <c r="EY110" s="303">
        <v>1784.8308749999999</v>
      </c>
      <c r="EZ110" s="303">
        <v>52.5</v>
      </c>
      <c r="FA110" s="393">
        <v>0</v>
      </c>
      <c r="FB110" s="303">
        <v>1784.8308749999999</v>
      </c>
      <c r="FC110" s="303">
        <v>1784.8308749999999</v>
      </c>
      <c r="FD110" s="303">
        <v>52.5</v>
      </c>
      <c r="FE110" s="393">
        <v>0</v>
      </c>
      <c r="FF110" s="303">
        <v>2</v>
      </c>
      <c r="FG110" s="303">
        <v>3569.6617499999998</v>
      </c>
      <c r="FH110" s="303">
        <v>0</v>
      </c>
      <c r="FI110" s="303">
        <v>0</v>
      </c>
      <c r="FJ110" s="303">
        <v>0</v>
      </c>
      <c r="FK110" s="303">
        <v>288</v>
      </c>
      <c r="FL110" s="303">
        <v>0</v>
      </c>
      <c r="FM110" s="303">
        <v>0</v>
      </c>
      <c r="FN110" s="303">
        <v>0</v>
      </c>
      <c r="FO110" s="303">
        <v>0</v>
      </c>
      <c r="FP110" s="303">
        <v>3281.6617499999998</v>
      </c>
      <c r="FQ110" s="303">
        <v>0</v>
      </c>
      <c r="FR110" s="393">
        <v>0</v>
      </c>
      <c r="FS110" s="303">
        <v>1784.8308749999999</v>
      </c>
      <c r="FT110" s="303">
        <v>1640.8308749999999</v>
      </c>
      <c r="FU110" s="303">
        <v>0</v>
      </c>
      <c r="FV110" s="393">
        <v>8.0679913159839356E-2</v>
      </c>
      <c r="FW110" s="303">
        <v>3</v>
      </c>
      <c r="FX110" s="303">
        <v>5354.4926249999999</v>
      </c>
      <c r="FY110" s="303">
        <v>0</v>
      </c>
      <c r="FZ110" s="303">
        <v>0</v>
      </c>
      <c r="GA110" s="303">
        <v>0</v>
      </c>
      <c r="GB110" s="303">
        <v>288</v>
      </c>
      <c r="GC110" s="303">
        <v>0</v>
      </c>
      <c r="GD110" s="303">
        <v>0</v>
      </c>
      <c r="GE110" s="303">
        <v>0</v>
      </c>
      <c r="GF110" s="303">
        <v>0</v>
      </c>
      <c r="GG110" s="303">
        <v>5066.4926249999999</v>
      </c>
      <c r="GH110" s="303">
        <v>52.5</v>
      </c>
      <c r="GI110" s="393">
        <v>0</v>
      </c>
      <c r="GJ110" s="303">
        <v>1784.8308749999999</v>
      </c>
      <c r="GK110" s="303">
        <v>1688.8308749999999</v>
      </c>
      <c r="GL110" s="303">
        <v>17.5</v>
      </c>
      <c r="GM110" s="393">
        <v>5.3786608773226163E-2</v>
      </c>
      <c r="GN110" s="303">
        <v>33.5</v>
      </c>
      <c r="GO110" s="303">
        <v>59791.834312499996</v>
      </c>
      <c r="GP110" s="303">
        <v>200</v>
      </c>
      <c r="GQ110" s="303">
        <v>224</v>
      </c>
      <c r="GR110" s="303">
        <v>0</v>
      </c>
      <c r="GS110" s="303">
        <v>346</v>
      </c>
      <c r="GT110" s="303">
        <v>200</v>
      </c>
      <c r="GU110" s="303">
        <v>16</v>
      </c>
      <c r="GV110" s="303">
        <v>0</v>
      </c>
      <c r="GW110" s="303">
        <v>0</v>
      </c>
      <c r="GX110" s="303">
        <v>58805.834312499996</v>
      </c>
      <c r="GY110" s="303">
        <v>1593.5</v>
      </c>
      <c r="GZ110" s="393">
        <v>0</v>
      </c>
      <c r="HA110" s="303">
        <v>1784.8308749999999</v>
      </c>
      <c r="HB110" s="303">
        <v>1755.3980391791044</v>
      </c>
      <c r="HC110" s="303">
        <v>47.567164179104481</v>
      </c>
      <c r="HD110" s="393">
        <v>1.649054609776146E-2</v>
      </c>
      <c r="HE110" s="303" t="s">
        <v>744</v>
      </c>
      <c r="HF110" s="303" t="s">
        <v>744</v>
      </c>
      <c r="HG110" s="303" t="s">
        <v>744</v>
      </c>
      <c r="HH110" s="303" t="s">
        <v>744</v>
      </c>
      <c r="HI110" s="303" t="s">
        <v>744</v>
      </c>
      <c r="HJ110" s="303" t="s">
        <v>744</v>
      </c>
      <c r="HK110" s="303" t="s">
        <v>744</v>
      </c>
      <c r="HL110" s="303" t="s">
        <v>744</v>
      </c>
      <c r="HM110" s="303" t="s">
        <v>744</v>
      </c>
      <c r="HN110" s="303" t="s">
        <v>744</v>
      </c>
      <c r="HO110" s="303" t="s">
        <v>744</v>
      </c>
      <c r="HP110" s="303" t="s">
        <v>744</v>
      </c>
      <c r="HQ110" s="393" t="s">
        <v>744</v>
      </c>
      <c r="HR110" s="303" t="s">
        <v>744</v>
      </c>
      <c r="HS110" s="303" t="s">
        <v>744</v>
      </c>
      <c r="HT110" s="303" t="s">
        <v>744</v>
      </c>
      <c r="HU110" s="393" t="s">
        <v>744</v>
      </c>
      <c r="HV110" s="303">
        <v>33.5</v>
      </c>
      <c r="HW110" s="303">
        <v>59791.834312499996</v>
      </c>
      <c r="HX110" s="303">
        <v>200</v>
      </c>
      <c r="HY110" s="303">
        <v>224</v>
      </c>
      <c r="HZ110" s="303">
        <v>0</v>
      </c>
      <c r="IA110" s="303">
        <v>346</v>
      </c>
      <c r="IB110" s="303">
        <v>200</v>
      </c>
      <c r="IC110" s="303">
        <v>16</v>
      </c>
      <c r="ID110" s="303">
        <v>0</v>
      </c>
      <c r="IE110" s="303">
        <v>0</v>
      </c>
      <c r="IF110" s="303">
        <v>58805.834312499996</v>
      </c>
      <c r="IG110" s="303">
        <v>1593.5</v>
      </c>
      <c r="IH110" s="393">
        <v>0</v>
      </c>
      <c r="II110" s="303">
        <v>1784.8308749999999</v>
      </c>
      <c r="IJ110" s="303">
        <v>1755.3980391791044</v>
      </c>
      <c r="IK110" s="303">
        <v>47.567164179104481</v>
      </c>
      <c r="IL110" s="393">
        <v>1.649054609776146E-2</v>
      </c>
      <c r="IM110" s="303"/>
      <c r="IN110" s="303">
        <v>1784.8308749999999</v>
      </c>
      <c r="IO110" s="303">
        <v>1756.2511648550724</v>
      </c>
      <c r="IP110" s="393">
        <v>1.601255925434808E-2</v>
      </c>
      <c r="IQ110" s="303">
        <v>1784.8308749999999</v>
      </c>
      <c r="IR110" s="303">
        <v>1640.8308749999999</v>
      </c>
      <c r="IS110" s="393">
        <v>8.0679913159839356E-2</v>
      </c>
      <c r="IT110" s="303">
        <v>1784.8308749999999</v>
      </c>
      <c r="IU110" s="303">
        <v>1749.9267654109588</v>
      </c>
      <c r="IV110" s="393">
        <v>1.9555975906703882E-2</v>
      </c>
      <c r="IW110" s="735"/>
      <c r="IX110" s="303"/>
      <c r="IY110" s="396" t="s">
        <v>502</v>
      </c>
      <c r="IZ110" s="396" t="s">
        <v>503</v>
      </c>
      <c r="JA110" s="396" t="s">
        <v>350</v>
      </c>
      <c r="JB110" s="396">
        <v>38</v>
      </c>
      <c r="JC110" s="396" t="s">
        <v>12</v>
      </c>
      <c r="JD110" s="396" t="s">
        <v>232</v>
      </c>
      <c r="JE110" s="396" t="s">
        <v>9</v>
      </c>
      <c r="JF110" s="396" t="s">
        <v>232</v>
      </c>
      <c r="JG110" s="396" t="s">
        <v>358</v>
      </c>
    </row>
    <row r="111" spans="1:267" customFormat="1">
      <c r="A111">
        <v>819</v>
      </c>
      <c r="B111">
        <v>1</v>
      </c>
      <c r="F111">
        <v>700</v>
      </c>
      <c r="G111">
        <v>68</v>
      </c>
      <c r="H111">
        <v>1</v>
      </c>
      <c r="I111">
        <v>0</v>
      </c>
      <c r="J111">
        <v>1</v>
      </c>
      <c r="K111">
        <v>0</v>
      </c>
      <c r="L111" t="s">
        <v>502</v>
      </c>
      <c r="M111">
        <v>0</v>
      </c>
      <c r="N111">
        <v>35</v>
      </c>
      <c r="O111">
        <v>0</v>
      </c>
      <c r="P111">
        <v>35</v>
      </c>
      <c r="Q111">
        <v>0</v>
      </c>
      <c r="R111">
        <v>50</v>
      </c>
      <c r="S111">
        <v>0</v>
      </c>
      <c r="T111" t="s">
        <v>745</v>
      </c>
      <c r="U111">
        <v>0</v>
      </c>
      <c r="V111">
        <v>0</v>
      </c>
      <c r="W111">
        <v>1</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s="439"/>
      <c r="CH111" s="303" t="s">
        <v>744</v>
      </c>
      <c r="CI111" s="393" t="s">
        <v>744</v>
      </c>
      <c r="CJ111" s="303" t="s">
        <v>744</v>
      </c>
      <c r="CK111" s="393" t="s">
        <v>744</v>
      </c>
      <c r="CL111" s="303" t="s">
        <v>744</v>
      </c>
      <c r="CM111" s="393" t="s">
        <v>744</v>
      </c>
      <c r="CN111" s="303"/>
      <c r="CO111" s="303"/>
      <c r="CP111" s="393" t="s">
        <v>658</v>
      </c>
      <c r="CQ111" s="303" t="s">
        <v>744</v>
      </c>
      <c r="CR111" s="393" t="s">
        <v>744</v>
      </c>
      <c r="CS111" s="393" t="s">
        <v>658</v>
      </c>
      <c r="CT111" s="303" t="s">
        <v>744</v>
      </c>
      <c r="CU111" s="393" t="s">
        <v>744</v>
      </c>
      <c r="CV111" s="303" t="s">
        <v>744</v>
      </c>
      <c r="CW111" s="303" t="s">
        <v>744</v>
      </c>
      <c r="CX111" s="303" t="s">
        <v>744</v>
      </c>
      <c r="CY111" s="303" t="s">
        <v>744</v>
      </c>
      <c r="CZ111" s="303" t="s">
        <v>744</v>
      </c>
      <c r="DA111" s="303" t="s">
        <v>744</v>
      </c>
      <c r="DB111" s="303" t="s">
        <v>744</v>
      </c>
      <c r="DC111" s="303" t="s">
        <v>744</v>
      </c>
      <c r="DD111" s="303" t="s">
        <v>744</v>
      </c>
      <c r="DE111" s="303" t="s">
        <v>744</v>
      </c>
      <c r="DF111" s="303" t="s">
        <v>744</v>
      </c>
      <c r="DG111" s="393" t="s">
        <v>744</v>
      </c>
      <c r="DH111" s="303" t="s">
        <v>744</v>
      </c>
      <c r="DI111" s="303" t="s">
        <v>744</v>
      </c>
      <c r="DJ111" s="393" t="s">
        <v>744</v>
      </c>
      <c r="DK111" s="303" t="s">
        <v>744</v>
      </c>
      <c r="DL111" s="303" t="s">
        <v>744</v>
      </c>
      <c r="DM111" s="303" t="s">
        <v>744</v>
      </c>
      <c r="DN111" s="303" t="s">
        <v>744</v>
      </c>
      <c r="DO111" s="303" t="s">
        <v>744</v>
      </c>
      <c r="DP111" s="303" t="s">
        <v>744</v>
      </c>
      <c r="DQ111" s="303" t="s">
        <v>744</v>
      </c>
      <c r="DR111" s="303" t="s">
        <v>744</v>
      </c>
      <c r="DS111" s="303" t="s">
        <v>744</v>
      </c>
      <c r="DT111" s="303" t="s">
        <v>744</v>
      </c>
      <c r="DU111" s="303" t="s">
        <v>744</v>
      </c>
      <c r="DV111" s="393" t="s">
        <v>744</v>
      </c>
      <c r="DW111" s="303" t="s">
        <v>744</v>
      </c>
      <c r="DX111" s="303" t="s">
        <v>744</v>
      </c>
      <c r="DY111" s="393" t="s">
        <v>744</v>
      </c>
      <c r="DZ111" s="303" t="s">
        <v>744</v>
      </c>
      <c r="EA111" s="303" t="s">
        <v>744</v>
      </c>
      <c r="EB111" s="303" t="s">
        <v>744</v>
      </c>
      <c r="EC111" s="303" t="s">
        <v>744</v>
      </c>
      <c r="ED111" s="303" t="s">
        <v>744</v>
      </c>
      <c r="EE111" s="303" t="s">
        <v>744</v>
      </c>
      <c r="EF111" s="303" t="s">
        <v>744</v>
      </c>
      <c r="EG111" s="303" t="s">
        <v>744</v>
      </c>
      <c r="EH111" s="303" t="s">
        <v>744</v>
      </c>
      <c r="EI111" s="303" t="s">
        <v>744</v>
      </c>
      <c r="EJ111" s="303" t="s">
        <v>744</v>
      </c>
      <c r="EK111" s="393" t="s">
        <v>744</v>
      </c>
      <c r="EL111" s="303" t="s">
        <v>744</v>
      </c>
      <c r="EM111" s="303" t="s">
        <v>744</v>
      </c>
      <c r="EN111" s="393" t="s">
        <v>744</v>
      </c>
      <c r="EO111" s="303" t="s">
        <v>744</v>
      </c>
      <c r="EP111" s="303" t="s">
        <v>744</v>
      </c>
      <c r="EQ111" s="303" t="s">
        <v>744</v>
      </c>
      <c r="ER111" s="303" t="s">
        <v>744</v>
      </c>
      <c r="ES111" s="303" t="s">
        <v>744</v>
      </c>
      <c r="ET111" s="303" t="s">
        <v>744</v>
      </c>
      <c r="EU111" s="303" t="s">
        <v>744</v>
      </c>
      <c r="EV111" s="303" t="s">
        <v>744</v>
      </c>
      <c r="EW111" s="303" t="s">
        <v>744</v>
      </c>
      <c r="EX111" s="303" t="s">
        <v>744</v>
      </c>
      <c r="EY111" s="303" t="s">
        <v>744</v>
      </c>
      <c r="EZ111" s="303" t="s">
        <v>744</v>
      </c>
      <c r="FA111" s="393" t="s">
        <v>744</v>
      </c>
      <c r="FB111" s="303" t="s">
        <v>744</v>
      </c>
      <c r="FC111" s="303" t="s">
        <v>744</v>
      </c>
      <c r="FD111" s="303" t="s">
        <v>744</v>
      </c>
      <c r="FE111" s="393" t="s">
        <v>744</v>
      </c>
      <c r="FF111" s="303" t="s">
        <v>744</v>
      </c>
      <c r="FG111" s="303" t="s">
        <v>744</v>
      </c>
      <c r="FH111" s="303" t="s">
        <v>744</v>
      </c>
      <c r="FI111" s="303" t="s">
        <v>744</v>
      </c>
      <c r="FJ111" s="303" t="s">
        <v>744</v>
      </c>
      <c r="FK111" s="303" t="s">
        <v>744</v>
      </c>
      <c r="FL111" s="303" t="s">
        <v>744</v>
      </c>
      <c r="FM111" s="303" t="s">
        <v>744</v>
      </c>
      <c r="FN111" s="303" t="s">
        <v>744</v>
      </c>
      <c r="FO111" s="303" t="s">
        <v>744</v>
      </c>
      <c r="FP111" s="303" t="s">
        <v>744</v>
      </c>
      <c r="FQ111" s="303" t="s">
        <v>744</v>
      </c>
      <c r="FR111" s="393" t="s">
        <v>744</v>
      </c>
      <c r="FS111" s="303" t="s">
        <v>744</v>
      </c>
      <c r="FT111" s="303" t="s">
        <v>744</v>
      </c>
      <c r="FU111" s="303" t="s">
        <v>744</v>
      </c>
      <c r="FV111" s="393" t="s">
        <v>744</v>
      </c>
      <c r="FW111" s="303" t="s">
        <v>744</v>
      </c>
      <c r="FX111" s="303" t="s">
        <v>744</v>
      </c>
      <c r="FY111" s="303" t="s">
        <v>744</v>
      </c>
      <c r="FZ111" s="303" t="s">
        <v>744</v>
      </c>
      <c r="GA111" s="303" t="s">
        <v>744</v>
      </c>
      <c r="GB111" s="303" t="s">
        <v>744</v>
      </c>
      <c r="GC111" s="303" t="s">
        <v>744</v>
      </c>
      <c r="GD111" s="303" t="s">
        <v>744</v>
      </c>
      <c r="GE111" s="303" t="s">
        <v>744</v>
      </c>
      <c r="GF111" s="303" t="s">
        <v>744</v>
      </c>
      <c r="GG111" s="303" t="s">
        <v>744</v>
      </c>
      <c r="GH111" s="303" t="s">
        <v>744</v>
      </c>
      <c r="GI111" s="393" t="s">
        <v>744</v>
      </c>
      <c r="GJ111" s="303" t="s">
        <v>744</v>
      </c>
      <c r="GK111" s="303" t="s">
        <v>744</v>
      </c>
      <c r="GL111" s="303" t="s">
        <v>744</v>
      </c>
      <c r="GM111" s="393" t="s">
        <v>744</v>
      </c>
      <c r="GN111" s="303" t="s">
        <v>744</v>
      </c>
      <c r="GO111" s="303" t="s">
        <v>744</v>
      </c>
      <c r="GP111" s="303" t="s">
        <v>744</v>
      </c>
      <c r="GQ111" s="303" t="s">
        <v>744</v>
      </c>
      <c r="GR111" s="303" t="s">
        <v>744</v>
      </c>
      <c r="GS111" s="303" t="s">
        <v>744</v>
      </c>
      <c r="GT111" s="303" t="s">
        <v>744</v>
      </c>
      <c r="GU111" s="303" t="s">
        <v>744</v>
      </c>
      <c r="GV111" s="303" t="s">
        <v>744</v>
      </c>
      <c r="GW111" s="303" t="s">
        <v>744</v>
      </c>
      <c r="GX111" s="303" t="s">
        <v>744</v>
      </c>
      <c r="GY111" s="303" t="s">
        <v>744</v>
      </c>
      <c r="GZ111" s="393" t="s">
        <v>744</v>
      </c>
      <c r="HA111" s="303" t="s">
        <v>744</v>
      </c>
      <c r="HB111" s="303" t="s">
        <v>744</v>
      </c>
      <c r="HC111" s="303" t="s">
        <v>744</v>
      </c>
      <c r="HD111" s="393" t="s">
        <v>744</v>
      </c>
      <c r="HE111" s="303" t="s">
        <v>744</v>
      </c>
      <c r="HF111" s="303" t="s">
        <v>744</v>
      </c>
      <c r="HG111" s="303" t="s">
        <v>744</v>
      </c>
      <c r="HH111" s="303" t="s">
        <v>744</v>
      </c>
      <c r="HI111" s="303" t="s">
        <v>744</v>
      </c>
      <c r="HJ111" s="303" t="s">
        <v>744</v>
      </c>
      <c r="HK111" s="303" t="s">
        <v>744</v>
      </c>
      <c r="HL111" s="303" t="s">
        <v>744</v>
      </c>
      <c r="HM111" s="303" t="s">
        <v>744</v>
      </c>
      <c r="HN111" s="303" t="s">
        <v>744</v>
      </c>
      <c r="HO111" s="303" t="s">
        <v>744</v>
      </c>
      <c r="HP111" s="303" t="s">
        <v>744</v>
      </c>
      <c r="HQ111" s="393" t="s">
        <v>744</v>
      </c>
      <c r="HR111" s="303" t="s">
        <v>744</v>
      </c>
      <c r="HS111" s="303" t="s">
        <v>744</v>
      </c>
      <c r="HT111" s="303" t="s">
        <v>744</v>
      </c>
      <c r="HU111" s="393" t="s">
        <v>744</v>
      </c>
      <c r="HV111" s="303" t="s">
        <v>744</v>
      </c>
      <c r="HW111" s="303" t="s">
        <v>744</v>
      </c>
      <c r="HX111" s="303" t="s">
        <v>744</v>
      </c>
      <c r="HY111" s="303" t="s">
        <v>744</v>
      </c>
      <c r="HZ111" s="303" t="s">
        <v>744</v>
      </c>
      <c r="IA111" s="303" t="s">
        <v>744</v>
      </c>
      <c r="IB111" s="303" t="s">
        <v>744</v>
      </c>
      <c r="IC111" s="303" t="s">
        <v>744</v>
      </c>
      <c r="ID111" s="303" t="s">
        <v>744</v>
      </c>
      <c r="IE111" s="303" t="s">
        <v>744</v>
      </c>
      <c r="IF111" s="303" t="s">
        <v>744</v>
      </c>
      <c r="IG111" s="303" t="s">
        <v>744</v>
      </c>
      <c r="IH111" s="393" t="s">
        <v>744</v>
      </c>
      <c r="II111" s="303" t="s">
        <v>744</v>
      </c>
      <c r="IJ111" s="303" t="s">
        <v>744</v>
      </c>
      <c r="IK111" s="303" t="s">
        <v>744</v>
      </c>
      <c r="IL111" s="393" t="s">
        <v>744</v>
      </c>
      <c r="IM111" s="303"/>
      <c r="IN111" s="303" t="s">
        <v>744</v>
      </c>
      <c r="IO111" s="303" t="s">
        <v>744</v>
      </c>
      <c r="IP111" s="393" t="s">
        <v>744</v>
      </c>
      <c r="IQ111" s="303" t="s">
        <v>744</v>
      </c>
      <c r="IR111" s="303" t="s">
        <v>744</v>
      </c>
      <c r="IS111" s="393" t="s">
        <v>744</v>
      </c>
      <c r="IT111" s="303" t="s">
        <v>744</v>
      </c>
      <c r="IU111" s="303" t="s">
        <v>744</v>
      </c>
      <c r="IV111" s="393" t="s">
        <v>495</v>
      </c>
      <c r="IW111" s="735"/>
      <c r="IX111" s="303"/>
      <c r="IY111" s="396" t="s">
        <v>502</v>
      </c>
      <c r="IZ111" s="396" t="s">
        <v>503</v>
      </c>
      <c r="JA111" s="396" t="s">
        <v>350</v>
      </c>
      <c r="JB111" s="396">
        <v>1</v>
      </c>
      <c r="JC111" s="396" t="s">
        <v>11</v>
      </c>
      <c r="JD111" s="396" t="s">
        <v>232</v>
      </c>
      <c r="JE111" s="396" t="s">
        <v>9</v>
      </c>
      <c r="JF111" s="396" t="s">
        <v>232</v>
      </c>
      <c r="JG111" s="396" t="s">
        <v>355</v>
      </c>
    </row>
    <row r="112" spans="1:267" customFormat="1">
      <c r="A112">
        <v>820</v>
      </c>
      <c r="B112">
        <v>1</v>
      </c>
      <c r="F112">
        <v>700</v>
      </c>
      <c r="G112">
        <v>43</v>
      </c>
      <c r="H112">
        <v>1</v>
      </c>
      <c r="I112">
        <v>0</v>
      </c>
      <c r="J112">
        <v>1</v>
      </c>
      <c r="K112">
        <v>0</v>
      </c>
      <c r="L112" t="s">
        <v>502</v>
      </c>
      <c r="M112">
        <v>0</v>
      </c>
      <c r="N112">
        <v>28.5</v>
      </c>
      <c r="O112">
        <v>24.173909999999999</v>
      </c>
      <c r="P112">
        <v>40</v>
      </c>
      <c r="Q112">
        <v>40</v>
      </c>
      <c r="R112">
        <v>50</v>
      </c>
      <c r="S112">
        <v>50</v>
      </c>
      <c r="T112" t="s">
        <v>745</v>
      </c>
      <c r="U112">
        <v>0</v>
      </c>
      <c r="V112">
        <v>0</v>
      </c>
      <c r="W112">
        <v>12</v>
      </c>
      <c r="X112">
        <v>0</v>
      </c>
      <c r="Y112">
        <v>11.5</v>
      </c>
      <c r="Z112">
        <v>0</v>
      </c>
      <c r="AA112">
        <v>0</v>
      </c>
      <c r="AB112">
        <v>0</v>
      </c>
      <c r="AC112">
        <v>0</v>
      </c>
      <c r="AD112">
        <v>0</v>
      </c>
      <c r="AE112">
        <v>890</v>
      </c>
      <c r="AF112">
        <v>0</v>
      </c>
      <c r="AG112">
        <v>0</v>
      </c>
      <c r="AH112">
        <v>0</v>
      </c>
      <c r="AI112">
        <v>256</v>
      </c>
      <c r="AJ112">
        <v>0</v>
      </c>
      <c r="AK112">
        <v>1956</v>
      </c>
      <c r="AL112">
        <v>0</v>
      </c>
      <c r="AM112">
        <v>0</v>
      </c>
      <c r="AN112">
        <v>0</v>
      </c>
      <c r="AO112">
        <v>0</v>
      </c>
      <c r="AP112">
        <v>0</v>
      </c>
      <c r="AQ112">
        <v>0</v>
      </c>
      <c r="AR112">
        <v>0</v>
      </c>
      <c r="AS112">
        <v>0</v>
      </c>
      <c r="AT112">
        <v>0</v>
      </c>
      <c r="AU112">
        <v>0</v>
      </c>
      <c r="AV112">
        <v>0</v>
      </c>
      <c r="AW112">
        <v>80</v>
      </c>
      <c r="AX112">
        <v>0</v>
      </c>
      <c r="AY112">
        <v>0</v>
      </c>
      <c r="AZ112">
        <v>0</v>
      </c>
      <c r="BA112">
        <v>96</v>
      </c>
      <c r="BB112">
        <v>0</v>
      </c>
      <c r="BC112">
        <v>0</v>
      </c>
      <c r="BD112">
        <v>0</v>
      </c>
      <c r="BE112">
        <v>0</v>
      </c>
      <c r="BF112">
        <v>0</v>
      </c>
      <c r="BG112">
        <v>0</v>
      </c>
      <c r="BH112">
        <v>0</v>
      </c>
      <c r="BI112">
        <v>0</v>
      </c>
      <c r="BJ112">
        <v>0</v>
      </c>
      <c r="BK112">
        <v>0</v>
      </c>
      <c r="BL112">
        <v>0</v>
      </c>
      <c r="BM112">
        <v>0</v>
      </c>
      <c r="BN112">
        <v>0</v>
      </c>
      <c r="BO112">
        <v>504</v>
      </c>
      <c r="BP112">
        <v>0</v>
      </c>
      <c r="BQ112">
        <v>0</v>
      </c>
      <c r="BR112">
        <v>0</v>
      </c>
      <c r="BS112">
        <v>0</v>
      </c>
      <c r="BT112">
        <v>0</v>
      </c>
      <c r="BU112">
        <v>0</v>
      </c>
      <c r="BV112">
        <v>0</v>
      </c>
      <c r="BW112">
        <v>0</v>
      </c>
      <c r="BX112">
        <v>0</v>
      </c>
      <c r="BY112">
        <v>0</v>
      </c>
      <c r="BZ112">
        <v>0</v>
      </c>
      <c r="CA112">
        <v>2487</v>
      </c>
      <c r="CB112">
        <v>0</v>
      </c>
      <c r="CC112">
        <v>22</v>
      </c>
      <c r="CD112">
        <v>0</v>
      </c>
      <c r="CE112">
        <v>2310</v>
      </c>
      <c r="CF112">
        <v>0</v>
      </c>
      <c r="CG112" s="439"/>
      <c r="CH112" s="303">
        <v>28.5</v>
      </c>
      <c r="CI112" s="393">
        <v>24.173909999999999</v>
      </c>
      <c r="CJ112" s="303">
        <v>40</v>
      </c>
      <c r="CK112" s="393">
        <v>40</v>
      </c>
      <c r="CL112" s="303">
        <v>50</v>
      </c>
      <c r="CM112" s="393">
        <v>50</v>
      </c>
      <c r="CN112" s="303"/>
      <c r="CO112" s="303"/>
      <c r="CP112" s="393" t="s">
        <v>744</v>
      </c>
      <c r="CQ112" s="303" t="s">
        <v>389</v>
      </c>
      <c r="CR112" s="393" t="s">
        <v>389</v>
      </c>
      <c r="CS112" s="393" t="s">
        <v>744</v>
      </c>
      <c r="CT112" s="303" t="s">
        <v>389</v>
      </c>
      <c r="CU112" s="393" t="s">
        <v>389</v>
      </c>
      <c r="CV112" s="303" t="s">
        <v>744</v>
      </c>
      <c r="CW112" s="303" t="s">
        <v>744</v>
      </c>
      <c r="CX112" s="303" t="s">
        <v>744</v>
      </c>
      <c r="CY112" s="303" t="s">
        <v>744</v>
      </c>
      <c r="CZ112" s="303" t="s">
        <v>744</v>
      </c>
      <c r="DA112" s="303" t="s">
        <v>744</v>
      </c>
      <c r="DB112" s="303" t="s">
        <v>744</v>
      </c>
      <c r="DC112" s="303" t="s">
        <v>744</v>
      </c>
      <c r="DD112" s="303" t="s">
        <v>744</v>
      </c>
      <c r="DE112" s="303" t="s">
        <v>744</v>
      </c>
      <c r="DF112" s="303" t="s">
        <v>744</v>
      </c>
      <c r="DG112" s="393" t="s">
        <v>744</v>
      </c>
      <c r="DH112" s="303" t="s">
        <v>744</v>
      </c>
      <c r="DI112" s="303" t="s">
        <v>744</v>
      </c>
      <c r="DJ112" s="393" t="s">
        <v>744</v>
      </c>
      <c r="DK112" s="303" t="s">
        <v>744</v>
      </c>
      <c r="DL112" s="303" t="s">
        <v>744</v>
      </c>
      <c r="DM112" s="303" t="s">
        <v>744</v>
      </c>
      <c r="DN112" s="303" t="s">
        <v>744</v>
      </c>
      <c r="DO112" s="303" t="s">
        <v>744</v>
      </c>
      <c r="DP112" s="303" t="s">
        <v>744</v>
      </c>
      <c r="DQ112" s="303" t="s">
        <v>744</v>
      </c>
      <c r="DR112" s="303" t="s">
        <v>744</v>
      </c>
      <c r="DS112" s="303" t="s">
        <v>744</v>
      </c>
      <c r="DT112" s="303" t="s">
        <v>744</v>
      </c>
      <c r="DU112" s="303" t="s">
        <v>744</v>
      </c>
      <c r="DV112" s="393" t="s">
        <v>744</v>
      </c>
      <c r="DW112" s="303" t="s">
        <v>744</v>
      </c>
      <c r="DX112" s="303" t="s">
        <v>744</v>
      </c>
      <c r="DY112" s="393" t="s">
        <v>744</v>
      </c>
      <c r="DZ112" s="303" t="s">
        <v>744</v>
      </c>
      <c r="EA112" s="303" t="s">
        <v>744</v>
      </c>
      <c r="EB112" s="303" t="s">
        <v>744</v>
      </c>
      <c r="EC112" s="303" t="s">
        <v>744</v>
      </c>
      <c r="ED112" s="303" t="s">
        <v>744</v>
      </c>
      <c r="EE112" s="303" t="s">
        <v>744</v>
      </c>
      <c r="EF112" s="303" t="s">
        <v>744</v>
      </c>
      <c r="EG112" s="303" t="s">
        <v>744</v>
      </c>
      <c r="EH112" s="303" t="s">
        <v>744</v>
      </c>
      <c r="EI112" s="303" t="s">
        <v>744</v>
      </c>
      <c r="EJ112" s="303" t="s">
        <v>744</v>
      </c>
      <c r="EK112" s="393" t="s">
        <v>744</v>
      </c>
      <c r="EL112" s="303" t="s">
        <v>744</v>
      </c>
      <c r="EM112" s="303" t="s">
        <v>744</v>
      </c>
      <c r="EN112" s="393" t="s">
        <v>744</v>
      </c>
      <c r="EO112" s="303">
        <v>12</v>
      </c>
      <c r="EP112" s="303">
        <v>20820.999999999996</v>
      </c>
      <c r="EQ112" s="303">
        <v>0</v>
      </c>
      <c r="ER112" s="303">
        <v>256</v>
      </c>
      <c r="ES112" s="303">
        <v>0</v>
      </c>
      <c r="ET112" s="303">
        <v>0</v>
      </c>
      <c r="EU112" s="303">
        <v>96</v>
      </c>
      <c r="EV112" s="303">
        <v>0</v>
      </c>
      <c r="EW112" s="303">
        <v>0</v>
      </c>
      <c r="EX112" s="303">
        <v>0</v>
      </c>
      <c r="EY112" s="303">
        <v>20468.999999999996</v>
      </c>
      <c r="EZ112" s="303">
        <v>22</v>
      </c>
      <c r="FA112" s="393">
        <v>0</v>
      </c>
      <c r="FB112" s="303">
        <v>1735.083333333333</v>
      </c>
      <c r="FC112" s="303">
        <v>1705.7499999999998</v>
      </c>
      <c r="FD112" s="303">
        <v>1.8333333333333333</v>
      </c>
      <c r="FE112" s="393">
        <v>1.6906008356947222E-2</v>
      </c>
      <c r="FF112" s="303" t="s">
        <v>744</v>
      </c>
      <c r="FG112" s="303" t="s">
        <v>744</v>
      </c>
      <c r="FH112" s="303" t="s">
        <v>744</v>
      </c>
      <c r="FI112" s="303" t="s">
        <v>744</v>
      </c>
      <c r="FJ112" s="303" t="s">
        <v>744</v>
      </c>
      <c r="FK112" s="303" t="s">
        <v>744</v>
      </c>
      <c r="FL112" s="303" t="s">
        <v>744</v>
      </c>
      <c r="FM112" s="303" t="s">
        <v>744</v>
      </c>
      <c r="FN112" s="303" t="s">
        <v>744</v>
      </c>
      <c r="FO112" s="303" t="s">
        <v>744</v>
      </c>
      <c r="FP112" s="303" t="s">
        <v>744</v>
      </c>
      <c r="FQ112" s="303" t="s">
        <v>744</v>
      </c>
      <c r="FR112" s="393" t="s">
        <v>744</v>
      </c>
      <c r="FS112" s="303" t="s">
        <v>744</v>
      </c>
      <c r="FT112" s="303" t="s">
        <v>744</v>
      </c>
      <c r="FU112" s="303" t="s">
        <v>744</v>
      </c>
      <c r="FV112" s="393" t="s">
        <v>744</v>
      </c>
      <c r="FW112" s="303">
        <v>12</v>
      </c>
      <c r="FX112" s="303">
        <v>20820.999999999996</v>
      </c>
      <c r="FY112" s="303">
        <v>0</v>
      </c>
      <c r="FZ112" s="303">
        <v>256</v>
      </c>
      <c r="GA112" s="303">
        <v>0</v>
      </c>
      <c r="GB112" s="303">
        <v>0</v>
      </c>
      <c r="GC112" s="303">
        <v>96</v>
      </c>
      <c r="GD112" s="303">
        <v>0</v>
      </c>
      <c r="GE112" s="303">
        <v>0</v>
      </c>
      <c r="GF112" s="303">
        <v>0</v>
      </c>
      <c r="GG112" s="303">
        <v>20468.999999999996</v>
      </c>
      <c r="GH112" s="303">
        <v>22</v>
      </c>
      <c r="GI112" s="393">
        <v>0</v>
      </c>
      <c r="GJ112" s="303">
        <v>1735.083333333333</v>
      </c>
      <c r="GK112" s="303">
        <v>1705.7499999999998</v>
      </c>
      <c r="GL112" s="303">
        <v>1.8333333333333333</v>
      </c>
      <c r="GM112" s="393">
        <v>1.6906008356947222E-2</v>
      </c>
      <c r="GN112" s="303">
        <v>11.5</v>
      </c>
      <c r="GO112" s="303">
        <v>17856.166940833329</v>
      </c>
      <c r="GP112" s="303">
        <v>890</v>
      </c>
      <c r="GQ112" s="303">
        <v>1956</v>
      </c>
      <c r="GR112" s="303">
        <v>0</v>
      </c>
      <c r="GS112" s="303">
        <v>80</v>
      </c>
      <c r="GT112" s="303">
        <v>0</v>
      </c>
      <c r="GU112" s="303">
        <v>0</v>
      </c>
      <c r="GV112" s="303">
        <v>504</v>
      </c>
      <c r="GW112" s="303">
        <v>0</v>
      </c>
      <c r="GX112" s="303">
        <v>14426.166940833329</v>
      </c>
      <c r="GY112" s="303">
        <v>2310</v>
      </c>
      <c r="GZ112" s="393">
        <v>2487</v>
      </c>
      <c r="HA112" s="303">
        <v>1552.7101687681156</v>
      </c>
      <c r="HB112" s="303">
        <v>1254.4492992028981</v>
      </c>
      <c r="HC112" s="303">
        <v>200.86956521739131</v>
      </c>
      <c r="HD112" s="393">
        <v>0.19209049799799449</v>
      </c>
      <c r="HE112" s="303" t="s">
        <v>744</v>
      </c>
      <c r="HF112" s="303" t="s">
        <v>744</v>
      </c>
      <c r="HG112" s="303" t="s">
        <v>744</v>
      </c>
      <c r="HH112" s="303" t="s">
        <v>744</v>
      </c>
      <c r="HI112" s="303" t="s">
        <v>744</v>
      </c>
      <c r="HJ112" s="303" t="s">
        <v>744</v>
      </c>
      <c r="HK112" s="303" t="s">
        <v>744</v>
      </c>
      <c r="HL112" s="303" t="s">
        <v>744</v>
      </c>
      <c r="HM112" s="303" t="s">
        <v>744</v>
      </c>
      <c r="HN112" s="303" t="s">
        <v>744</v>
      </c>
      <c r="HO112" s="303" t="s">
        <v>744</v>
      </c>
      <c r="HP112" s="303" t="s">
        <v>744</v>
      </c>
      <c r="HQ112" s="393" t="s">
        <v>744</v>
      </c>
      <c r="HR112" s="303" t="s">
        <v>744</v>
      </c>
      <c r="HS112" s="303" t="s">
        <v>744</v>
      </c>
      <c r="HT112" s="303" t="s">
        <v>744</v>
      </c>
      <c r="HU112" s="393" t="s">
        <v>744</v>
      </c>
      <c r="HV112" s="303">
        <v>11.5</v>
      </c>
      <c r="HW112" s="303">
        <v>17856.166940833329</v>
      </c>
      <c r="HX112" s="303">
        <v>890</v>
      </c>
      <c r="HY112" s="303">
        <v>1956</v>
      </c>
      <c r="HZ112" s="303">
        <v>0</v>
      </c>
      <c r="IA112" s="303">
        <v>80</v>
      </c>
      <c r="IB112" s="303">
        <v>0</v>
      </c>
      <c r="IC112" s="303">
        <v>0</v>
      </c>
      <c r="ID112" s="303">
        <v>504</v>
      </c>
      <c r="IE112" s="303">
        <v>0</v>
      </c>
      <c r="IF112" s="303">
        <v>14426.166940833329</v>
      </c>
      <c r="IG112" s="303">
        <v>2310</v>
      </c>
      <c r="IH112" s="393">
        <v>2487</v>
      </c>
      <c r="II112" s="303">
        <v>1552.7101687681156</v>
      </c>
      <c r="IJ112" s="303">
        <v>1254.4492992028981</v>
      </c>
      <c r="IK112" s="303">
        <v>200.86956521739131</v>
      </c>
      <c r="IL112" s="393">
        <v>0.19209049799799449</v>
      </c>
      <c r="IM112" s="303"/>
      <c r="IN112" s="303">
        <v>1645.8368910992904</v>
      </c>
      <c r="IO112" s="303">
        <v>1484.9007208865246</v>
      </c>
      <c r="IP112" s="393">
        <v>9.7783790777270174E-2</v>
      </c>
      <c r="IQ112" s="303" t="s">
        <v>744</v>
      </c>
      <c r="IR112" s="303" t="s">
        <v>744</v>
      </c>
      <c r="IS112" s="393" t="s">
        <v>744</v>
      </c>
      <c r="IT112" s="303">
        <v>1645.8368910992904</v>
      </c>
      <c r="IU112" s="303">
        <v>1484.9007208865246</v>
      </c>
      <c r="IV112" s="393">
        <v>9.7783790777270174E-2</v>
      </c>
      <c r="IW112" s="735"/>
      <c r="IX112" s="303"/>
      <c r="IY112" s="396" t="s">
        <v>502</v>
      </c>
      <c r="IZ112" s="396" t="s">
        <v>503</v>
      </c>
      <c r="JA112" s="396" t="s">
        <v>350</v>
      </c>
      <c r="JB112" s="396">
        <v>37</v>
      </c>
      <c r="JC112" s="396" t="s">
        <v>12</v>
      </c>
      <c r="JD112" s="396" t="s">
        <v>232</v>
      </c>
      <c r="JE112" s="396" t="s">
        <v>9</v>
      </c>
      <c r="JF112" s="396" t="s">
        <v>232</v>
      </c>
      <c r="JG112" s="396" t="s">
        <v>358</v>
      </c>
    </row>
    <row r="113" spans="1:267" customFormat="1">
      <c r="A113">
        <v>825</v>
      </c>
      <c r="B113">
        <v>1</v>
      </c>
      <c r="F113">
        <v>700</v>
      </c>
      <c r="G113">
        <v>41</v>
      </c>
      <c r="H113">
        <v>1</v>
      </c>
      <c r="I113">
        <v>0</v>
      </c>
      <c r="J113">
        <v>1</v>
      </c>
      <c r="K113">
        <v>0</v>
      </c>
      <c r="L113" t="s">
        <v>502</v>
      </c>
      <c r="M113">
        <v>0</v>
      </c>
      <c r="N113">
        <v>25</v>
      </c>
      <c r="O113">
        <v>25</v>
      </c>
      <c r="P113">
        <v>37.5</v>
      </c>
      <c r="Q113">
        <v>37.5</v>
      </c>
      <c r="R113">
        <v>50</v>
      </c>
      <c r="S113">
        <v>50</v>
      </c>
      <c r="T113" t="s">
        <v>745</v>
      </c>
      <c r="U113">
        <v>0.5</v>
      </c>
      <c r="V113">
        <v>0</v>
      </c>
      <c r="W113">
        <v>2</v>
      </c>
      <c r="X113">
        <v>0.5</v>
      </c>
      <c r="Y113">
        <v>9.5</v>
      </c>
      <c r="Z113">
        <v>0</v>
      </c>
      <c r="AA113">
        <v>0</v>
      </c>
      <c r="AB113">
        <v>0</v>
      </c>
      <c r="AC113">
        <v>0</v>
      </c>
      <c r="AD113">
        <v>0</v>
      </c>
      <c r="AE113">
        <v>40</v>
      </c>
      <c r="AF113">
        <v>0</v>
      </c>
      <c r="AG113">
        <v>0</v>
      </c>
      <c r="AH113">
        <v>0</v>
      </c>
      <c r="AI113">
        <v>0</v>
      </c>
      <c r="AJ113">
        <v>0</v>
      </c>
      <c r="AK113">
        <v>0</v>
      </c>
      <c r="AL113">
        <v>0</v>
      </c>
      <c r="AM113">
        <v>0</v>
      </c>
      <c r="AN113">
        <v>0</v>
      </c>
      <c r="AO113">
        <v>0</v>
      </c>
      <c r="AP113">
        <v>0</v>
      </c>
      <c r="AQ113">
        <v>0</v>
      </c>
      <c r="AR113">
        <v>0</v>
      </c>
      <c r="AS113">
        <v>0</v>
      </c>
      <c r="AT113">
        <v>0</v>
      </c>
      <c r="AU113">
        <v>80</v>
      </c>
      <c r="AV113">
        <v>0</v>
      </c>
      <c r="AW113">
        <v>0</v>
      </c>
      <c r="AX113">
        <v>0</v>
      </c>
      <c r="AY113">
        <v>0</v>
      </c>
      <c r="AZ113">
        <v>0</v>
      </c>
      <c r="BA113">
        <v>0</v>
      </c>
      <c r="BB113">
        <v>0</v>
      </c>
      <c r="BC113">
        <v>96</v>
      </c>
      <c r="BD113">
        <v>0</v>
      </c>
      <c r="BE113">
        <v>0</v>
      </c>
      <c r="BF113">
        <v>0</v>
      </c>
      <c r="BG113">
        <v>42</v>
      </c>
      <c r="BH113">
        <v>42</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88</v>
      </c>
      <c r="CB113">
        <v>0</v>
      </c>
      <c r="CC113">
        <v>0</v>
      </c>
      <c r="CD113">
        <v>0</v>
      </c>
      <c r="CE113">
        <v>36</v>
      </c>
      <c r="CF113">
        <v>0</v>
      </c>
      <c r="CG113" s="439"/>
      <c r="CH113" s="303">
        <v>25</v>
      </c>
      <c r="CI113" s="393">
        <v>25</v>
      </c>
      <c r="CJ113" s="303">
        <v>37.5</v>
      </c>
      <c r="CK113" s="393">
        <v>37.5</v>
      </c>
      <c r="CL113" s="303">
        <v>50</v>
      </c>
      <c r="CM113" s="393">
        <v>50</v>
      </c>
      <c r="CN113" s="303"/>
      <c r="CO113" s="303"/>
      <c r="CP113" s="393" t="s">
        <v>744</v>
      </c>
      <c r="CQ113" s="303" t="s">
        <v>389</v>
      </c>
      <c r="CR113" s="393" t="s">
        <v>389</v>
      </c>
      <c r="CS113" s="393" t="s">
        <v>744</v>
      </c>
      <c r="CT113" s="303" t="s">
        <v>389</v>
      </c>
      <c r="CU113" s="393" t="s">
        <v>389</v>
      </c>
      <c r="CV113" s="303">
        <v>0.5</v>
      </c>
      <c r="CW113" s="303">
        <v>825</v>
      </c>
      <c r="CX113" s="303">
        <v>0</v>
      </c>
      <c r="CY113" s="303">
        <v>0</v>
      </c>
      <c r="CZ113" s="303">
        <v>0</v>
      </c>
      <c r="DA113" s="303">
        <v>0</v>
      </c>
      <c r="DB113" s="303">
        <v>0</v>
      </c>
      <c r="DC113" s="303">
        <v>0</v>
      </c>
      <c r="DD113" s="303">
        <v>0</v>
      </c>
      <c r="DE113" s="303">
        <v>0</v>
      </c>
      <c r="DF113" s="303">
        <v>825</v>
      </c>
      <c r="DG113" s="393">
        <v>0</v>
      </c>
      <c r="DH113" s="303">
        <v>1650</v>
      </c>
      <c r="DI113" s="303">
        <v>1650</v>
      </c>
      <c r="DJ113" s="393">
        <v>0</v>
      </c>
      <c r="DK113" s="303" t="s">
        <v>744</v>
      </c>
      <c r="DL113" s="303" t="s">
        <v>744</v>
      </c>
      <c r="DM113" s="303" t="s">
        <v>744</v>
      </c>
      <c r="DN113" s="303" t="s">
        <v>744</v>
      </c>
      <c r="DO113" s="303" t="s">
        <v>744</v>
      </c>
      <c r="DP113" s="303" t="s">
        <v>744</v>
      </c>
      <c r="DQ113" s="303" t="s">
        <v>744</v>
      </c>
      <c r="DR113" s="303" t="s">
        <v>744</v>
      </c>
      <c r="DS113" s="303" t="s">
        <v>744</v>
      </c>
      <c r="DT113" s="303" t="s">
        <v>744</v>
      </c>
      <c r="DU113" s="303" t="s">
        <v>744</v>
      </c>
      <c r="DV113" s="393" t="s">
        <v>744</v>
      </c>
      <c r="DW113" s="303" t="s">
        <v>744</v>
      </c>
      <c r="DX113" s="303" t="s">
        <v>744</v>
      </c>
      <c r="DY113" s="393" t="s">
        <v>744</v>
      </c>
      <c r="DZ113" s="303">
        <v>0.5</v>
      </c>
      <c r="EA113" s="303">
        <v>825</v>
      </c>
      <c r="EB113" s="303">
        <v>0</v>
      </c>
      <c r="EC113" s="303">
        <v>0</v>
      </c>
      <c r="ED113" s="303">
        <v>0</v>
      </c>
      <c r="EE113" s="303">
        <v>0</v>
      </c>
      <c r="EF113" s="303">
        <v>0</v>
      </c>
      <c r="EG113" s="303">
        <v>0</v>
      </c>
      <c r="EH113" s="303">
        <v>0</v>
      </c>
      <c r="EI113" s="303">
        <v>0</v>
      </c>
      <c r="EJ113" s="303">
        <v>825</v>
      </c>
      <c r="EK113" s="393">
        <v>0</v>
      </c>
      <c r="EL113" s="303">
        <v>1650</v>
      </c>
      <c r="EM113" s="303">
        <v>1650</v>
      </c>
      <c r="EN113" s="393">
        <v>0</v>
      </c>
      <c r="EO113" s="303">
        <v>2</v>
      </c>
      <c r="EP113" s="303">
        <v>3300</v>
      </c>
      <c r="EQ113" s="303">
        <v>0</v>
      </c>
      <c r="ER113" s="303">
        <v>0</v>
      </c>
      <c r="ES113" s="303">
        <v>0</v>
      </c>
      <c r="ET113" s="303">
        <v>80</v>
      </c>
      <c r="EU113" s="303">
        <v>0</v>
      </c>
      <c r="EV113" s="303">
        <v>42</v>
      </c>
      <c r="EW113" s="303">
        <v>0</v>
      </c>
      <c r="EX113" s="303">
        <v>0</v>
      </c>
      <c r="EY113" s="303">
        <v>3178</v>
      </c>
      <c r="EZ113" s="303">
        <v>0</v>
      </c>
      <c r="FA113" s="393">
        <v>0</v>
      </c>
      <c r="FB113" s="303">
        <v>1650</v>
      </c>
      <c r="FC113" s="303">
        <v>1589</v>
      </c>
      <c r="FD113" s="303">
        <v>0</v>
      </c>
      <c r="FE113" s="393">
        <v>3.6969696969696986E-2</v>
      </c>
      <c r="FF113" s="303">
        <v>0.5</v>
      </c>
      <c r="FG113" s="303">
        <v>825</v>
      </c>
      <c r="FH113" s="303">
        <v>0</v>
      </c>
      <c r="FI113" s="303">
        <v>0</v>
      </c>
      <c r="FJ113" s="303">
        <v>0</v>
      </c>
      <c r="FK113" s="303">
        <v>0</v>
      </c>
      <c r="FL113" s="303">
        <v>0</v>
      </c>
      <c r="FM113" s="303">
        <v>42</v>
      </c>
      <c r="FN113" s="303">
        <v>0</v>
      </c>
      <c r="FO113" s="303">
        <v>0</v>
      </c>
      <c r="FP113" s="303">
        <v>783</v>
      </c>
      <c r="FQ113" s="303">
        <v>0</v>
      </c>
      <c r="FR113" s="393">
        <v>0</v>
      </c>
      <c r="FS113" s="303">
        <v>1650</v>
      </c>
      <c r="FT113" s="303">
        <v>1566</v>
      </c>
      <c r="FU113" s="303">
        <v>0</v>
      </c>
      <c r="FV113" s="393">
        <v>5.0909090909090904E-2</v>
      </c>
      <c r="FW113" s="303">
        <v>2.5</v>
      </c>
      <c r="FX113" s="303">
        <v>4125</v>
      </c>
      <c r="FY113" s="303">
        <v>0</v>
      </c>
      <c r="FZ113" s="303">
        <v>0</v>
      </c>
      <c r="GA113" s="303">
        <v>0</v>
      </c>
      <c r="GB113" s="303">
        <v>80</v>
      </c>
      <c r="GC113" s="303">
        <v>0</v>
      </c>
      <c r="GD113" s="303">
        <v>84</v>
      </c>
      <c r="GE113" s="303">
        <v>0</v>
      </c>
      <c r="GF113" s="303">
        <v>0</v>
      </c>
      <c r="GG113" s="303">
        <v>3961</v>
      </c>
      <c r="GH113" s="303">
        <v>0</v>
      </c>
      <c r="GI113" s="393">
        <v>0</v>
      </c>
      <c r="GJ113" s="303">
        <v>1650</v>
      </c>
      <c r="GK113" s="303">
        <v>1584.4</v>
      </c>
      <c r="GL113" s="303">
        <v>0</v>
      </c>
      <c r="GM113" s="393">
        <v>3.9757575757575658E-2</v>
      </c>
      <c r="GN113" s="303">
        <v>9.5</v>
      </c>
      <c r="GO113" s="303">
        <v>15587</v>
      </c>
      <c r="GP113" s="303">
        <v>40</v>
      </c>
      <c r="GQ113" s="303">
        <v>0</v>
      </c>
      <c r="GR113" s="303">
        <v>0</v>
      </c>
      <c r="GS113" s="303">
        <v>0</v>
      </c>
      <c r="GT113" s="303">
        <v>96</v>
      </c>
      <c r="GU113" s="303">
        <v>0</v>
      </c>
      <c r="GV113" s="303">
        <v>0</v>
      </c>
      <c r="GW113" s="303">
        <v>0</v>
      </c>
      <c r="GX113" s="303">
        <v>15451</v>
      </c>
      <c r="GY113" s="303">
        <v>36</v>
      </c>
      <c r="GZ113" s="393">
        <v>88</v>
      </c>
      <c r="HA113" s="303">
        <v>1640.7368421052631</v>
      </c>
      <c r="HB113" s="303">
        <v>1626.421052631579</v>
      </c>
      <c r="HC113" s="303">
        <v>3.7894736842105261</v>
      </c>
      <c r="HD113" s="393">
        <v>8.7252197343939963E-3</v>
      </c>
      <c r="HE113" s="303" t="s">
        <v>744</v>
      </c>
      <c r="HF113" s="303" t="s">
        <v>744</v>
      </c>
      <c r="HG113" s="303" t="s">
        <v>744</v>
      </c>
      <c r="HH113" s="303" t="s">
        <v>744</v>
      </c>
      <c r="HI113" s="303" t="s">
        <v>744</v>
      </c>
      <c r="HJ113" s="303" t="s">
        <v>744</v>
      </c>
      <c r="HK113" s="303" t="s">
        <v>744</v>
      </c>
      <c r="HL113" s="303" t="s">
        <v>744</v>
      </c>
      <c r="HM113" s="303" t="s">
        <v>744</v>
      </c>
      <c r="HN113" s="303" t="s">
        <v>744</v>
      </c>
      <c r="HO113" s="303" t="s">
        <v>744</v>
      </c>
      <c r="HP113" s="303" t="s">
        <v>744</v>
      </c>
      <c r="HQ113" s="393" t="s">
        <v>744</v>
      </c>
      <c r="HR113" s="303" t="s">
        <v>744</v>
      </c>
      <c r="HS113" s="303" t="s">
        <v>744</v>
      </c>
      <c r="HT113" s="303" t="s">
        <v>744</v>
      </c>
      <c r="HU113" s="393" t="s">
        <v>744</v>
      </c>
      <c r="HV113" s="303">
        <v>9.5</v>
      </c>
      <c r="HW113" s="303">
        <v>15587</v>
      </c>
      <c r="HX113" s="303">
        <v>40</v>
      </c>
      <c r="HY113" s="303">
        <v>0</v>
      </c>
      <c r="HZ113" s="303">
        <v>0</v>
      </c>
      <c r="IA113" s="303">
        <v>0</v>
      </c>
      <c r="IB113" s="303">
        <v>96</v>
      </c>
      <c r="IC113" s="303">
        <v>0</v>
      </c>
      <c r="ID113" s="303">
        <v>0</v>
      </c>
      <c r="IE113" s="303">
        <v>0</v>
      </c>
      <c r="IF113" s="303">
        <v>15451</v>
      </c>
      <c r="IG113" s="303">
        <v>36</v>
      </c>
      <c r="IH113" s="393">
        <v>88</v>
      </c>
      <c r="II113" s="303">
        <v>1640.7368421052631</v>
      </c>
      <c r="IJ113" s="303">
        <v>1626.421052631579</v>
      </c>
      <c r="IK113" s="303">
        <v>3.7894736842105261</v>
      </c>
      <c r="IL113" s="393">
        <v>8.7252197343939963E-3</v>
      </c>
      <c r="IM113" s="303"/>
      <c r="IN113" s="303">
        <v>1642.6666666666667</v>
      </c>
      <c r="IO113" s="303">
        <v>1621.1666666666667</v>
      </c>
      <c r="IP113" s="393">
        <v>1.3088474025974017E-2</v>
      </c>
      <c r="IQ113" s="303">
        <v>1650</v>
      </c>
      <c r="IR113" s="303">
        <v>1566</v>
      </c>
      <c r="IS113" s="393">
        <v>5.0909090909090904E-2</v>
      </c>
      <c r="IT113" s="303">
        <v>1642.96</v>
      </c>
      <c r="IU113" s="303">
        <v>1618.96</v>
      </c>
      <c r="IV113" s="393">
        <v>1.4607781078054272E-2</v>
      </c>
      <c r="IW113" s="735"/>
      <c r="IX113" s="303"/>
      <c r="IY113" s="396" t="s">
        <v>502</v>
      </c>
      <c r="IZ113" s="396" t="s">
        <v>503</v>
      </c>
      <c r="JA113" s="396" t="s">
        <v>350</v>
      </c>
      <c r="JB113" s="396">
        <v>21</v>
      </c>
      <c r="JC113" s="396" t="s">
        <v>12</v>
      </c>
      <c r="JD113" s="396" t="s">
        <v>232</v>
      </c>
      <c r="JE113" s="396" t="s">
        <v>9</v>
      </c>
      <c r="JF113" s="396" t="s">
        <v>232</v>
      </c>
      <c r="JG113" s="396" t="s">
        <v>358</v>
      </c>
    </row>
    <row r="114" spans="1:267" customFormat="1">
      <c r="A114">
        <v>826</v>
      </c>
      <c r="B114">
        <v>1</v>
      </c>
      <c r="F114">
        <v>700</v>
      </c>
      <c r="G114">
        <v>23</v>
      </c>
      <c r="H114">
        <v>0</v>
      </c>
      <c r="I114">
        <v>1</v>
      </c>
      <c r="J114">
        <v>1</v>
      </c>
      <c r="K114">
        <v>0</v>
      </c>
      <c r="L114" t="s">
        <v>502</v>
      </c>
      <c r="M114">
        <v>0</v>
      </c>
      <c r="N114">
        <v>28.467410000000001</v>
      </c>
      <c r="O114">
        <v>28.467410000000001</v>
      </c>
      <c r="P114">
        <v>40</v>
      </c>
      <c r="Q114">
        <v>40</v>
      </c>
      <c r="R114">
        <v>0</v>
      </c>
      <c r="S114">
        <v>0</v>
      </c>
      <c r="T114" t="s">
        <v>745</v>
      </c>
      <c r="U114">
        <v>13.5</v>
      </c>
      <c r="V114">
        <v>0</v>
      </c>
      <c r="W114">
        <v>220.5</v>
      </c>
      <c r="X114">
        <v>11.5</v>
      </c>
      <c r="Y114">
        <v>22</v>
      </c>
      <c r="Z114">
        <v>0</v>
      </c>
      <c r="AA114">
        <v>0</v>
      </c>
      <c r="AB114">
        <v>0</v>
      </c>
      <c r="AC114">
        <v>416</v>
      </c>
      <c r="AD114">
        <v>0</v>
      </c>
      <c r="AE114">
        <v>0</v>
      </c>
      <c r="AF114">
        <v>0</v>
      </c>
      <c r="AG114">
        <v>752</v>
      </c>
      <c r="AH114">
        <v>0</v>
      </c>
      <c r="AI114">
        <v>416</v>
      </c>
      <c r="AJ114">
        <v>0</v>
      </c>
      <c r="AK114">
        <v>680</v>
      </c>
      <c r="AL114">
        <v>0</v>
      </c>
      <c r="AM114">
        <v>0</v>
      </c>
      <c r="AN114">
        <v>0</v>
      </c>
      <c r="AO114">
        <v>0</v>
      </c>
      <c r="AP114">
        <v>0</v>
      </c>
      <c r="AQ114">
        <v>0</v>
      </c>
      <c r="AR114">
        <v>0</v>
      </c>
      <c r="AS114">
        <v>18</v>
      </c>
      <c r="AT114">
        <v>0</v>
      </c>
      <c r="AU114">
        <v>3112</v>
      </c>
      <c r="AV114">
        <v>39.5</v>
      </c>
      <c r="AW114">
        <v>240</v>
      </c>
      <c r="AX114">
        <v>0</v>
      </c>
      <c r="AY114">
        <v>0</v>
      </c>
      <c r="AZ114">
        <v>0</v>
      </c>
      <c r="BA114">
        <v>2014</v>
      </c>
      <c r="BB114">
        <v>375</v>
      </c>
      <c r="BC114">
        <v>292</v>
      </c>
      <c r="BD114">
        <v>0</v>
      </c>
      <c r="BE114">
        <v>8</v>
      </c>
      <c r="BF114">
        <v>0</v>
      </c>
      <c r="BG114">
        <v>220</v>
      </c>
      <c r="BH114">
        <v>3.5</v>
      </c>
      <c r="BI114">
        <v>96</v>
      </c>
      <c r="BJ114">
        <v>0</v>
      </c>
      <c r="BK114">
        <v>2150</v>
      </c>
      <c r="BL114">
        <v>0</v>
      </c>
      <c r="BM114">
        <v>16029</v>
      </c>
      <c r="BN114">
        <v>1241</v>
      </c>
      <c r="BO114">
        <v>2792</v>
      </c>
      <c r="BP114">
        <v>0</v>
      </c>
      <c r="BQ114">
        <v>0</v>
      </c>
      <c r="BR114">
        <v>0</v>
      </c>
      <c r="BS114">
        <v>0</v>
      </c>
      <c r="BT114">
        <v>0</v>
      </c>
      <c r="BU114">
        <v>0</v>
      </c>
      <c r="BV114">
        <v>0</v>
      </c>
      <c r="BW114">
        <v>933</v>
      </c>
      <c r="BX114">
        <v>0</v>
      </c>
      <c r="BY114">
        <v>336</v>
      </c>
      <c r="BZ114">
        <v>0</v>
      </c>
      <c r="CA114">
        <v>188</v>
      </c>
      <c r="CB114">
        <v>0</v>
      </c>
      <c r="CC114">
        <v>50692</v>
      </c>
      <c r="CD114">
        <v>836</v>
      </c>
      <c r="CE114">
        <v>24993</v>
      </c>
      <c r="CF114">
        <v>0</v>
      </c>
      <c r="CG114" s="439"/>
      <c r="CH114" s="303">
        <v>28.467410000000001</v>
      </c>
      <c r="CI114" s="393">
        <v>28.467410000000001</v>
      </c>
      <c r="CJ114" s="303">
        <v>40</v>
      </c>
      <c r="CK114" s="393">
        <v>40</v>
      </c>
      <c r="CL114" s="303">
        <v>0</v>
      </c>
      <c r="CM114" s="393">
        <v>0</v>
      </c>
      <c r="CN114" s="303"/>
      <c r="CO114" s="303"/>
      <c r="CP114" s="393" t="s">
        <v>744</v>
      </c>
      <c r="CQ114" s="303" t="s">
        <v>389</v>
      </c>
      <c r="CR114" s="393" t="s">
        <v>389</v>
      </c>
      <c r="CS114" s="393" t="s">
        <v>744</v>
      </c>
      <c r="CT114" s="303" t="s">
        <v>389</v>
      </c>
      <c r="CU114" s="393" t="s">
        <v>389</v>
      </c>
      <c r="CV114" s="303">
        <v>13.5</v>
      </c>
      <c r="CW114" s="303">
        <v>22992.519719999997</v>
      </c>
      <c r="CX114" s="303">
        <v>0</v>
      </c>
      <c r="CY114" s="303">
        <v>752</v>
      </c>
      <c r="CZ114" s="303">
        <v>0</v>
      </c>
      <c r="DA114" s="303">
        <v>18</v>
      </c>
      <c r="DB114" s="303">
        <v>0</v>
      </c>
      <c r="DC114" s="303">
        <v>8</v>
      </c>
      <c r="DD114" s="303">
        <v>2150</v>
      </c>
      <c r="DE114" s="303">
        <v>0</v>
      </c>
      <c r="DF114" s="303">
        <v>20064.519719999997</v>
      </c>
      <c r="DG114" s="393">
        <v>933</v>
      </c>
      <c r="DH114" s="303">
        <v>1703.1496088888887</v>
      </c>
      <c r="DI114" s="303">
        <v>1486.2607199999998</v>
      </c>
      <c r="DJ114" s="393">
        <v>0.12734576443368606</v>
      </c>
      <c r="DK114" s="303" t="s">
        <v>744</v>
      </c>
      <c r="DL114" s="303" t="s">
        <v>744</v>
      </c>
      <c r="DM114" s="303" t="s">
        <v>744</v>
      </c>
      <c r="DN114" s="303" t="s">
        <v>744</v>
      </c>
      <c r="DO114" s="303" t="s">
        <v>744</v>
      </c>
      <c r="DP114" s="303" t="s">
        <v>744</v>
      </c>
      <c r="DQ114" s="303" t="s">
        <v>744</v>
      </c>
      <c r="DR114" s="303" t="s">
        <v>744</v>
      </c>
      <c r="DS114" s="303" t="s">
        <v>744</v>
      </c>
      <c r="DT114" s="303" t="s">
        <v>744</v>
      </c>
      <c r="DU114" s="303" t="s">
        <v>744</v>
      </c>
      <c r="DV114" s="393" t="s">
        <v>744</v>
      </c>
      <c r="DW114" s="303" t="s">
        <v>744</v>
      </c>
      <c r="DX114" s="303" t="s">
        <v>744</v>
      </c>
      <c r="DY114" s="393" t="s">
        <v>744</v>
      </c>
      <c r="DZ114" s="303">
        <v>13.5</v>
      </c>
      <c r="EA114" s="303">
        <v>22992.519719999997</v>
      </c>
      <c r="EB114" s="303">
        <v>0</v>
      </c>
      <c r="EC114" s="303">
        <v>752</v>
      </c>
      <c r="ED114" s="303">
        <v>0</v>
      </c>
      <c r="EE114" s="303">
        <v>18</v>
      </c>
      <c r="EF114" s="303">
        <v>0</v>
      </c>
      <c r="EG114" s="303">
        <v>8</v>
      </c>
      <c r="EH114" s="303">
        <v>2150</v>
      </c>
      <c r="EI114" s="303">
        <v>0</v>
      </c>
      <c r="EJ114" s="303">
        <v>20064.519719999997</v>
      </c>
      <c r="EK114" s="393">
        <v>933</v>
      </c>
      <c r="EL114" s="303">
        <v>1703.1496088888887</v>
      </c>
      <c r="EM114" s="303">
        <v>1486.2607199999998</v>
      </c>
      <c r="EN114" s="393">
        <v>0.12734576443368606</v>
      </c>
      <c r="EO114" s="303">
        <v>220.5</v>
      </c>
      <c r="EP114" s="303">
        <v>390447.48875999992</v>
      </c>
      <c r="EQ114" s="303">
        <v>416</v>
      </c>
      <c r="ER114" s="303">
        <v>416</v>
      </c>
      <c r="ES114" s="303">
        <v>0</v>
      </c>
      <c r="ET114" s="303">
        <v>3112</v>
      </c>
      <c r="EU114" s="303">
        <v>2014</v>
      </c>
      <c r="EV114" s="303">
        <v>220</v>
      </c>
      <c r="EW114" s="303">
        <v>16029</v>
      </c>
      <c r="EX114" s="303">
        <v>0</v>
      </c>
      <c r="EY114" s="303">
        <v>368240.48875999992</v>
      </c>
      <c r="EZ114" s="303">
        <v>50692</v>
      </c>
      <c r="FA114" s="393">
        <v>336</v>
      </c>
      <c r="FB114" s="303">
        <v>1770.7369104761901</v>
      </c>
      <c r="FC114" s="303">
        <v>1670.0248923356005</v>
      </c>
      <c r="FD114" s="303">
        <v>229.89569160997732</v>
      </c>
      <c r="FE114" s="393">
        <v>5.6875765984629512E-2</v>
      </c>
      <c r="FF114" s="303">
        <v>11.5</v>
      </c>
      <c r="FG114" s="303">
        <v>20380.998279999996</v>
      </c>
      <c r="FH114" s="303">
        <v>0</v>
      </c>
      <c r="FI114" s="303">
        <v>0</v>
      </c>
      <c r="FJ114" s="303">
        <v>0</v>
      </c>
      <c r="FK114" s="303">
        <v>39.5</v>
      </c>
      <c r="FL114" s="303">
        <v>375</v>
      </c>
      <c r="FM114" s="303">
        <v>3.5</v>
      </c>
      <c r="FN114" s="303">
        <v>1241</v>
      </c>
      <c r="FO114" s="303">
        <v>0</v>
      </c>
      <c r="FP114" s="303">
        <v>18721.998279999996</v>
      </c>
      <c r="FQ114" s="303">
        <v>836</v>
      </c>
      <c r="FR114" s="393">
        <v>0</v>
      </c>
      <c r="FS114" s="303">
        <v>1772.2607199999998</v>
      </c>
      <c r="FT114" s="303">
        <v>1627.9998504347823</v>
      </c>
      <c r="FU114" s="303">
        <v>72.695652173913047</v>
      </c>
      <c r="FV114" s="393">
        <v>8.1399349394381204E-2</v>
      </c>
      <c r="FW114" s="303">
        <v>232</v>
      </c>
      <c r="FX114" s="303">
        <v>410828.48703999992</v>
      </c>
      <c r="FY114" s="303">
        <v>416</v>
      </c>
      <c r="FZ114" s="303">
        <v>416</v>
      </c>
      <c r="GA114" s="303">
        <v>0</v>
      </c>
      <c r="GB114" s="303">
        <v>3151.5</v>
      </c>
      <c r="GC114" s="303">
        <v>2389</v>
      </c>
      <c r="GD114" s="303">
        <v>223.5</v>
      </c>
      <c r="GE114" s="303">
        <v>17270</v>
      </c>
      <c r="GF114" s="303">
        <v>0</v>
      </c>
      <c r="GG114" s="303">
        <v>386962.48703999992</v>
      </c>
      <c r="GH114" s="303">
        <v>51528</v>
      </c>
      <c r="GI114" s="393">
        <v>336</v>
      </c>
      <c r="GJ114" s="303">
        <v>1770.8124441379307</v>
      </c>
      <c r="GK114" s="303">
        <v>1667.9417544827584</v>
      </c>
      <c r="GL114" s="303">
        <v>222.10344827586206</v>
      </c>
      <c r="GM114" s="393">
        <v>5.8092368842174058E-2</v>
      </c>
      <c r="GN114" s="303">
        <v>22</v>
      </c>
      <c r="GO114" s="303">
        <v>38801.735839999994</v>
      </c>
      <c r="GP114" s="303">
        <v>0</v>
      </c>
      <c r="GQ114" s="303">
        <v>680</v>
      </c>
      <c r="GR114" s="303">
        <v>0</v>
      </c>
      <c r="GS114" s="303">
        <v>240</v>
      </c>
      <c r="GT114" s="303">
        <v>292</v>
      </c>
      <c r="GU114" s="303">
        <v>96</v>
      </c>
      <c r="GV114" s="303">
        <v>2792</v>
      </c>
      <c r="GW114" s="303">
        <v>0</v>
      </c>
      <c r="GX114" s="303">
        <v>34701.735839999994</v>
      </c>
      <c r="GY114" s="303">
        <v>24993</v>
      </c>
      <c r="GZ114" s="393">
        <v>188</v>
      </c>
      <c r="HA114" s="303">
        <v>1763.7152654545453</v>
      </c>
      <c r="HB114" s="303">
        <v>1577.3516290909088</v>
      </c>
      <c r="HC114" s="303">
        <v>1136.0454545454545</v>
      </c>
      <c r="HD114" s="393">
        <v>0.1056653758199495</v>
      </c>
      <c r="HE114" s="303" t="s">
        <v>744</v>
      </c>
      <c r="HF114" s="303" t="s">
        <v>744</v>
      </c>
      <c r="HG114" s="303" t="s">
        <v>744</v>
      </c>
      <c r="HH114" s="303" t="s">
        <v>744</v>
      </c>
      <c r="HI114" s="303" t="s">
        <v>744</v>
      </c>
      <c r="HJ114" s="303" t="s">
        <v>744</v>
      </c>
      <c r="HK114" s="303" t="s">
        <v>744</v>
      </c>
      <c r="HL114" s="303" t="s">
        <v>744</v>
      </c>
      <c r="HM114" s="303" t="s">
        <v>744</v>
      </c>
      <c r="HN114" s="303" t="s">
        <v>744</v>
      </c>
      <c r="HO114" s="303" t="s">
        <v>744</v>
      </c>
      <c r="HP114" s="303" t="s">
        <v>744</v>
      </c>
      <c r="HQ114" s="393" t="s">
        <v>744</v>
      </c>
      <c r="HR114" s="303" t="s">
        <v>744</v>
      </c>
      <c r="HS114" s="303" t="s">
        <v>744</v>
      </c>
      <c r="HT114" s="303" t="s">
        <v>744</v>
      </c>
      <c r="HU114" s="393" t="s">
        <v>744</v>
      </c>
      <c r="HV114" s="303">
        <v>22</v>
      </c>
      <c r="HW114" s="303">
        <v>38801.735839999994</v>
      </c>
      <c r="HX114" s="303">
        <v>0</v>
      </c>
      <c r="HY114" s="303">
        <v>680</v>
      </c>
      <c r="HZ114" s="303">
        <v>0</v>
      </c>
      <c r="IA114" s="303">
        <v>240</v>
      </c>
      <c r="IB114" s="303">
        <v>292</v>
      </c>
      <c r="IC114" s="303">
        <v>96</v>
      </c>
      <c r="ID114" s="303">
        <v>2792</v>
      </c>
      <c r="IE114" s="303">
        <v>0</v>
      </c>
      <c r="IF114" s="303">
        <v>34701.735839999994</v>
      </c>
      <c r="IG114" s="303">
        <v>24993</v>
      </c>
      <c r="IH114" s="393">
        <v>188</v>
      </c>
      <c r="II114" s="303">
        <v>1763.7152654545453</v>
      </c>
      <c r="IJ114" s="303">
        <v>1577.3516290909088</v>
      </c>
      <c r="IK114" s="303">
        <v>1136.0454545454545</v>
      </c>
      <c r="IL114" s="393">
        <v>0.1056653758199495</v>
      </c>
      <c r="IM114" s="303"/>
      <c r="IN114" s="303">
        <v>1766.5693137499995</v>
      </c>
      <c r="IO114" s="303">
        <v>1652.3700949999995</v>
      </c>
      <c r="IP114" s="393">
        <v>6.4644629486732441E-2</v>
      </c>
      <c r="IQ114" s="303">
        <v>1772.2607199999998</v>
      </c>
      <c r="IR114" s="303">
        <v>1627.9998504347823</v>
      </c>
      <c r="IS114" s="393">
        <v>8.1399349394381204E-2</v>
      </c>
      <c r="IT114" s="303">
        <v>1766.813991028037</v>
      </c>
      <c r="IU114" s="303">
        <v>1651.3224022429902</v>
      </c>
      <c r="IV114" s="393">
        <v>6.5367146384123331E-2</v>
      </c>
      <c r="IW114" s="735"/>
      <c r="IX114" s="303"/>
      <c r="IY114" s="396" t="s">
        <v>502</v>
      </c>
      <c r="IZ114" s="396" t="s">
        <v>503</v>
      </c>
      <c r="JA114" s="396" t="s">
        <v>350</v>
      </c>
      <c r="JB114" s="396">
        <v>303</v>
      </c>
      <c r="JC114" s="396" t="s">
        <v>13</v>
      </c>
      <c r="JD114" s="396" t="s">
        <v>232</v>
      </c>
      <c r="JE114" s="396" t="s">
        <v>9</v>
      </c>
      <c r="JF114" s="396" t="s">
        <v>232</v>
      </c>
      <c r="JG114" s="396" t="s">
        <v>346</v>
      </c>
    </row>
    <row r="115" spans="1:267" customFormat="1">
      <c r="A115">
        <v>842</v>
      </c>
      <c r="B115">
        <v>1</v>
      </c>
      <c r="F115">
        <v>700</v>
      </c>
      <c r="G115">
        <v>41</v>
      </c>
      <c r="H115">
        <v>1</v>
      </c>
      <c r="I115">
        <v>0</v>
      </c>
      <c r="J115">
        <v>1</v>
      </c>
      <c r="K115">
        <v>0</v>
      </c>
      <c r="L115" t="s">
        <v>502</v>
      </c>
      <c r="M115">
        <v>0</v>
      </c>
      <c r="N115">
        <v>35.200000000000003</v>
      </c>
      <c r="O115">
        <v>22.411760000000001</v>
      </c>
      <c r="P115">
        <v>40</v>
      </c>
      <c r="Q115">
        <v>40</v>
      </c>
      <c r="R115">
        <v>0</v>
      </c>
      <c r="S115">
        <v>0</v>
      </c>
      <c r="T115" t="s">
        <v>745</v>
      </c>
      <c r="U115">
        <v>0</v>
      </c>
      <c r="V115">
        <v>0</v>
      </c>
      <c r="W115">
        <v>1</v>
      </c>
      <c r="X115">
        <v>1.5</v>
      </c>
      <c r="Y115">
        <v>34</v>
      </c>
      <c r="Z115">
        <v>0</v>
      </c>
      <c r="AA115">
        <v>0</v>
      </c>
      <c r="AB115">
        <v>0</v>
      </c>
      <c r="AC115">
        <v>0</v>
      </c>
      <c r="AD115">
        <v>0</v>
      </c>
      <c r="AE115">
        <v>1064</v>
      </c>
      <c r="AF115">
        <v>0</v>
      </c>
      <c r="AG115">
        <v>0</v>
      </c>
      <c r="AH115">
        <v>0</v>
      </c>
      <c r="AI115">
        <v>168</v>
      </c>
      <c r="AJ115">
        <v>248</v>
      </c>
      <c r="AK115">
        <v>2112</v>
      </c>
      <c r="AL115">
        <v>0</v>
      </c>
      <c r="AM115">
        <v>0</v>
      </c>
      <c r="AN115">
        <v>0</v>
      </c>
      <c r="AO115">
        <v>0</v>
      </c>
      <c r="AP115">
        <v>0</v>
      </c>
      <c r="AQ115">
        <v>0</v>
      </c>
      <c r="AR115">
        <v>0</v>
      </c>
      <c r="AS115">
        <v>0</v>
      </c>
      <c r="AT115">
        <v>0</v>
      </c>
      <c r="AU115">
        <v>0</v>
      </c>
      <c r="AV115">
        <v>0</v>
      </c>
      <c r="AW115">
        <v>0</v>
      </c>
      <c r="AX115">
        <v>0</v>
      </c>
      <c r="AY115">
        <v>0</v>
      </c>
      <c r="AZ115">
        <v>0</v>
      </c>
      <c r="BA115">
        <v>0</v>
      </c>
      <c r="BB115">
        <v>0</v>
      </c>
      <c r="BC115">
        <v>199.5</v>
      </c>
      <c r="BD115">
        <v>0</v>
      </c>
      <c r="BE115">
        <v>0</v>
      </c>
      <c r="BF115">
        <v>0</v>
      </c>
      <c r="BG115">
        <v>0</v>
      </c>
      <c r="BH115">
        <v>0</v>
      </c>
      <c r="BI115">
        <v>0</v>
      </c>
      <c r="BJ115">
        <v>0</v>
      </c>
      <c r="BK115">
        <v>0</v>
      </c>
      <c r="BL115">
        <v>0</v>
      </c>
      <c r="BM115">
        <v>0</v>
      </c>
      <c r="BN115">
        <v>0</v>
      </c>
      <c r="BO115">
        <v>624</v>
      </c>
      <c r="BP115">
        <v>0</v>
      </c>
      <c r="BQ115">
        <v>0</v>
      </c>
      <c r="BR115">
        <v>0</v>
      </c>
      <c r="BS115">
        <v>0</v>
      </c>
      <c r="BT115">
        <v>0</v>
      </c>
      <c r="BU115">
        <v>0</v>
      </c>
      <c r="BV115">
        <v>0</v>
      </c>
      <c r="BW115">
        <v>0</v>
      </c>
      <c r="BX115">
        <v>0</v>
      </c>
      <c r="BY115">
        <v>0</v>
      </c>
      <c r="BZ115">
        <v>0</v>
      </c>
      <c r="CA115">
        <v>0</v>
      </c>
      <c r="CB115">
        <v>0</v>
      </c>
      <c r="CC115">
        <v>0</v>
      </c>
      <c r="CD115">
        <v>0</v>
      </c>
      <c r="CE115">
        <v>90</v>
      </c>
      <c r="CF115">
        <v>0</v>
      </c>
      <c r="CG115" s="439"/>
      <c r="CH115" s="303">
        <v>35.200000000000003</v>
      </c>
      <c r="CI115" s="393">
        <v>22.411760000000001</v>
      </c>
      <c r="CJ115" s="303">
        <v>40</v>
      </c>
      <c r="CK115" s="393">
        <v>40</v>
      </c>
      <c r="CL115" s="303">
        <v>0</v>
      </c>
      <c r="CM115" s="393">
        <v>0</v>
      </c>
      <c r="CN115" s="303"/>
      <c r="CO115" s="303"/>
      <c r="CP115" s="393" t="s">
        <v>744</v>
      </c>
      <c r="CQ115" s="303" t="s">
        <v>744</v>
      </c>
      <c r="CR115" s="393" t="s">
        <v>389</v>
      </c>
      <c r="CS115" s="393" t="s">
        <v>744</v>
      </c>
      <c r="CT115" s="303" t="s">
        <v>744</v>
      </c>
      <c r="CU115" s="393" t="s">
        <v>389</v>
      </c>
      <c r="CV115" s="303" t="s">
        <v>744</v>
      </c>
      <c r="CW115" s="303" t="s">
        <v>744</v>
      </c>
      <c r="CX115" s="303" t="s">
        <v>744</v>
      </c>
      <c r="CY115" s="303" t="s">
        <v>744</v>
      </c>
      <c r="CZ115" s="303" t="s">
        <v>744</v>
      </c>
      <c r="DA115" s="303" t="s">
        <v>744</v>
      </c>
      <c r="DB115" s="303" t="s">
        <v>744</v>
      </c>
      <c r="DC115" s="303" t="s">
        <v>744</v>
      </c>
      <c r="DD115" s="303" t="s">
        <v>744</v>
      </c>
      <c r="DE115" s="303" t="s">
        <v>744</v>
      </c>
      <c r="DF115" s="303" t="s">
        <v>744</v>
      </c>
      <c r="DG115" s="393" t="s">
        <v>744</v>
      </c>
      <c r="DH115" s="303" t="s">
        <v>744</v>
      </c>
      <c r="DI115" s="303" t="s">
        <v>744</v>
      </c>
      <c r="DJ115" s="393" t="s">
        <v>744</v>
      </c>
      <c r="DK115" s="303" t="s">
        <v>744</v>
      </c>
      <c r="DL115" s="303" t="s">
        <v>744</v>
      </c>
      <c r="DM115" s="303" t="s">
        <v>744</v>
      </c>
      <c r="DN115" s="303" t="s">
        <v>744</v>
      </c>
      <c r="DO115" s="303" t="s">
        <v>744</v>
      </c>
      <c r="DP115" s="303" t="s">
        <v>744</v>
      </c>
      <c r="DQ115" s="303" t="s">
        <v>744</v>
      </c>
      <c r="DR115" s="303" t="s">
        <v>744</v>
      </c>
      <c r="DS115" s="303" t="s">
        <v>744</v>
      </c>
      <c r="DT115" s="303" t="s">
        <v>744</v>
      </c>
      <c r="DU115" s="303" t="s">
        <v>744</v>
      </c>
      <c r="DV115" s="393" t="s">
        <v>744</v>
      </c>
      <c r="DW115" s="303" t="s">
        <v>744</v>
      </c>
      <c r="DX115" s="303" t="s">
        <v>744</v>
      </c>
      <c r="DY115" s="393" t="s">
        <v>744</v>
      </c>
      <c r="DZ115" s="303" t="s">
        <v>744</v>
      </c>
      <c r="EA115" s="303" t="s">
        <v>744</v>
      </c>
      <c r="EB115" s="303" t="s">
        <v>744</v>
      </c>
      <c r="EC115" s="303" t="s">
        <v>744</v>
      </c>
      <c r="ED115" s="303" t="s">
        <v>744</v>
      </c>
      <c r="EE115" s="303" t="s">
        <v>744</v>
      </c>
      <c r="EF115" s="303" t="s">
        <v>744</v>
      </c>
      <c r="EG115" s="303" t="s">
        <v>744</v>
      </c>
      <c r="EH115" s="303" t="s">
        <v>744</v>
      </c>
      <c r="EI115" s="303" t="s">
        <v>744</v>
      </c>
      <c r="EJ115" s="303" t="s">
        <v>744</v>
      </c>
      <c r="EK115" s="393" t="s">
        <v>744</v>
      </c>
      <c r="EL115" s="303" t="s">
        <v>744</v>
      </c>
      <c r="EM115" s="303" t="s">
        <v>744</v>
      </c>
      <c r="EN115" s="393" t="s">
        <v>744</v>
      </c>
      <c r="EO115" s="303">
        <v>1</v>
      </c>
      <c r="EP115" s="303">
        <v>1718.4</v>
      </c>
      <c r="EQ115" s="303">
        <v>0</v>
      </c>
      <c r="ER115" s="303">
        <v>168</v>
      </c>
      <c r="ES115" s="303">
        <v>0</v>
      </c>
      <c r="ET115" s="303">
        <v>0</v>
      </c>
      <c r="EU115" s="303">
        <v>0</v>
      </c>
      <c r="EV115" s="303">
        <v>0</v>
      </c>
      <c r="EW115" s="303">
        <v>0</v>
      </c>
      <c r="EX115" s="303">
        <v>0</v>
      </c>
      <c r="EY115" s="303">
        <v>1550.4</v>
      </c>
      <c r="EZ115" s="303">
        <v>0</v>
      </c>
      <c r="FA115" s="393">
        <v>0</v>
      </c>
      <c r="FB115" s="303">
        <v>1718.4</v>
      </c>
      <c r="FC115" s="303">
        <v>1550.4</v>
      </c>
      <c r="FD115" s="303">
        <v>0</v>
      </c>
      <c r="FE115" s="393">
        <v>9.77653631284916E-2</v>
      </c>
      <c r="FF115" s="303">
        <v>1.5</v>
      </c>
      <c r="FG115" s="303">
        <v>2577.6000000000004</v>
      </c>
      <c r="FH115" s="303">
        <v>0</v>
      </c>
      <c r="FI115" s="303">
        <v>248</v>
      </c>
      <c r="FJ115" s="303">
        <v>0</v>
      </c>
      <c r="FK115" s="303">
        <v>0</v>
      </c>
      <c r="FL115" s="303">
        <v>0</v>
      </c>
      <c r="FM115" s="303">
        <v>0</v>
      </c>
      <c r="FN115" s="303">
        <v>0</v>
      </c>
      <c r="FO115" s="303">
        <v>0</v>
      </c>
      <c r="FP115" s="303">
        <v>2329.6000000000004</v>
      </c>
      <c r="FQ115" s="303">
        <v>0</v>
      </c>
      <c r="FR115" s="393">
        <v>0</v>
      </c>
      <c r="FS115" s="303">
        <v>1718.4</v>
      </c>
      <c r="FT115" s="303">
        <v>1553.0666666666668</v>
      </c>
      <c r="FU115" s="303">
        <v>0</v>
      </c>
      <c r="FV115" s="393">
        <v>9.6213531967721866E-2</v>
      </c>
      <c r="FW115" s="303">
        <v>2.5</v>
      </c>
      <c r="FX115" s="303">
        <v>4296</v>
      </c>
      <c r="FY115" s="303">
        <v>0</v>
      </c>
      <c r="FZ115" s="303">
        <v>416</v>
      </c>
      <c r="GA115" s="303">
        <v>0</v>
      </c>
      <c r="GB115" s="303">
        <v>0</v>
      </c>
      <c r="GC115" s="303">
        <v>0</v>
      </c>
      <c r="GD115" s="303">
        <v>0</v>
      </c>
      <c r="GE115" s="303">
        <v>0</v>
      </c>
      <c r="GF115" s="303">
        <v>0</v>
      </c>
      <c r="GG115" s="303">
        <v>3880.0000000000005</v>
      </c>
      <c r="GH115" s="303">
        <v>0</v>
      </c>
      <c r="GI115" s="393">
        <v>0</v>
      </c>
      <c r="GJ115" s="303">
        <v>1718.4</v>
      </c>
      <c r="GK115" s="303">
        <v>1552.0000000000002</v>
      </c>
      <c r="GL115" s="303">
        <v>0</v>
      </c>
      <c r="GM115" s="393">
        <v>9.6834264432029693E-2</v>
      </c>
      <c r="GN115" s="303">
        <v>34</v>
      </c>
      <c r="GO115" s="303">
        <v>61904.001279999997</v>
      </c>
      <c r="GP115" s="303">
        <v>1064</v>
      </c>
      <c r="GQ115" s="303">
        <v>2112</v>
      </c>
      <c r="GR115" s="303">
        <v>0</v>
      </c>
      <c r="GS115" s="303">
        <v>0</v>
      </c>
      <c r="GT115" s="303">
        <v>199.5</v>
      </c>
      <c r="GU115" s="303">
        <v>0</v>
      </c>
      <c r="GV115" s="303">
        <v>624</v>
      </c>
      <c r="GW115" s="303">
        <v>0</v>
      </c>
      <c r="GX115" s="303">
        <v>57904.501279999997</v>
      </c>
      <c r="GY115" s="303">
        <v>90</v>
      </c>
      <c r="GZ115" s="393">
        <v>0</v>
      </c>
      <c r="HA115" s="303">
        <v>1820.7059199999999</v>
      </c>
      <c r="HB115" s="303">
        <v>1703.0735670588233</v>
      </c>
      <c r="HC115" s="303">
        <v>2.6470588235294117</v>
      </c>
      <c r="HD115" s="393">
        <v>6.4608101533045303E-2</v>
      </c>
      <c r="HE115" s="303" t="s">
        <v>744</v>
      </c>
      <c r="HF115" s="303" t="s">
        <v>744</v>
      </c>
      <c r="HG115" s="303" t="s">
        <v>744</v>
      </c>
      <c r="HH115" s="303" t="s">
        <v>744</v>
      </c>
      <c r="HI115" s="303" t="s">
        <v>744</v>
      </c>
      <c r="HJ115" s="303" t="s">
        <v>744</v>
      </c>
      <c r="HK115" s="303" t="s">
        <v>744</v>
      </c>
      <c r="HL115" s="303" t="s">
        <v>744</v>
      </c>
      <c r="HM115" s="303" t="s">
        <v>744</v>
      </c>
      <c r="HN115" s="303" t="s">
        <v>744</v>
      </c>
      <c r="HO115" s="303" t="s">
        <v>744</v>
      </c>
      <c r="HP115" s="303" t="s">
        <v>744</v>
      </c>
      <c r="HQ115" s="393" t="s">
        <v>744</v>
      </c>
      <c r="HR115" s="303" t="s">
        <v>744</v>
      </c>
      <c r="HS115" s="303" t="s">
        <v>744</v>
      </c>
      <c r="HT115" s="303" t="s">
        <v>744</v>
      </c>
      <c r="HU115" s="393" t="s">
        <v>744</v>
      </c>
      <c r="HV115" s="303">
        <v>34</v>
      </c>
      <c r="HW115" s="303">
        <v>61904.001279999997</v>
      </c>
      <c r="HX115" s="303">
        <v>1064</v>
      </c>
      <c r="HY115" s="303">
        <v>2112</v>
      </c>
      <c r="HZ115" s="303">
        <v>0</v>
      </c>
      <c r="IA115" s="303">
        <v>0</v>
      </c>
      <c r="IB115" s="303">
        <v>199.5</v>
      </c>
      <c r="IC115" s="303">
        <v>0</v>
      </c>
      <c r="ID115" s="303">
        <v>624</v>
      </c>
      <c r="IE115" s="303">
        <v>0</v>
      </c>
      <c r="IF115" s="303">
        <v>57904.501279999997</v>
      </c>
      <c r="IG115" s="303">
        <v>90</v>
      </c>
      <c r="IH115" s="393">
        <v>0</v>
      </c>
      <c r="II115" s="303">
        <v>1820.7059199999999</v>
      </c>
      <c r="IJ115" s="303">
        <v>1703.0735670588235</v>
      </c>
      <c r="IK115" s="303">
        <v>2.6470588235294117</v>
      </c>
      <c r="IL115" s="393">
        <v>6.4608101533045192E-2</v>
      </c>
      <c r="IM115" s="303"/>
      <c r="IN115" s="303">
        <v>1817.7828937142856</v>
      </c>
      <c r="IO115" s="303">
        <v>1698.7114651428572</v>
      </c>
      <c r="IP115" s="393">
        <v>6.5503657770774382E-2</v>
      </c>
      <c r="IQ115" s="303">
        <v>1718.4000000000003</v>
      </c>
      <c r="IR115" s="303">
        <v>1553.0666666666668</v>
      </c>
      <c r="IS115" s="393">
        <v>9.6213531967721977E-2</v>
      </c>
      <c r="IT115" s="303">
        <v>1813.6986652054793</v>
      </c>
      <c r="IU115" s="303">
        <v>1692.7260624657533</v>
      </c>
      <c r="IV115" s="393">
        <v>6.6699394480736807E-2</v>
      </c>
      <c r="IW115" s="735"/>
      <c r="IX115" s="303"/>
      <c r="IY115" s="396" t="s">
        <v>502</v>
      </c>
      <c r="IZ115" s="396" t="s">
        <v>503</v>
      </c>
      <c r="JA115" s="396" t="s">
        <v>350</v>
      </c>
      <c r="JB115" s="396">
        <v>66</v>
      </c>
      <c r="JC115" s="396" t="s">
        <v>12</v>
      </c>
      <c r="JD115" s="396" t="s">
        <v>232</v>
      </c>
      <c r="JE115" s="396" t="s">
        <v>9</v>
      </c>
      <c r="JF115" s="396" t="s">
        <v>232</v>
      </c>
      <c r="JG115" s="396" t="s">
        <v>358</v>
      </c>
    </row>
    <row r="116" spans="1:267" customFormat="1">
      <c r="A116">
        <v>849</v>
      </c>
      <c r="B116">
        <v>1</v>
      </c>
      <c r="F116">
        <v>700</v>
      </c>
      <c r="G116">
        <v>42</v>
      </c>
      <c r="H116">
        <v>1</v>
      </c>
      <c r="I116">
        <v>0</v>
      </c>
      <c r="J116">
        <v>1</v>
      </c>
      <c r="K116">
        <v>0</v>
      </c>
      <c r="L116" t="s">
        <v>515</v>
      </c>
      <c r="M116">
        <v>0</v>
      </c>
      <c r="N116">
        <v>25.714289999999998</v>
      </c>
      <c r="O116">
        <v>34.75</v>
      </c>
      <c r="P116">
        <v>40</v>
      </c>
      <c r="Q116">
        <v>40</v>
      </c>
      <c r="R116">
        <v>0</v>
      </c>
      <c r="S116">
        <v>0</v>
      </c>
      <c r="T116" t="s">
        <v>745</v>
      </c>
      <c r="U116">
        <v>0</v>
      </c>
      <c r="V116">
        <v>0</v>
      </c>
      <c r="W116">
        <v>2.5</v>
      </c>
      <c r="X116">
        <v>1</v>
      </c>
      <c r="Y116">
        <v>4</v>
      </c>
      <c r="Z116">
        <v>0</v>
      </c>
      <c r="AA116">
        <v>0</v>
      </c>
      <c r="AB116">
        <v>0</v>
      </c>
      <c r="AC116">
        <v>19</v>
      </c>
      <c r="AD116">
        <v>0</v>
      </c>
      <c r="AE116">
        <v>0</v>
      </c>
      <c r="AF116">
        <v>0</v>
      </c>
      <c r="AG116">
        <v>0</v>
      </c>
      <c r="AH116">
        <v>0</v>
      </c>
      <c r="AI116">
        <v>0</v>
      </c>
      <c r="AJ116">
        <v>0</v>
      </c>
      <c r="AK116">
        <v>672</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333</v>
      </c>
      <c r="BP116">
        <v>0</v>
      </c>
      <c r="BQ116">
        <v>0</v>
      </c>
      <c r="BR116">
        <v>0</v>
      </c>
      <c r="BS116">
        <v>0</v>
      </c>
      <c r="BT116">
        <v>0</v>
      </c>
      <c r="BU116">
        <v>0</v>
      </c>
      <c r="BV116">
        <v>0</v>
      </c>
      <c r="BW116">
        <v>0</v>
      </c>
      <c r="BX116">
        <v>0</v>
      </c>
      <c r="BY116">
        <v>0</v>
      </c>
      <c r="BZ116">
        <v>0</v>
      </c>
      <c r="CA116">
        <v>943</v>
      </c>
      <c r="CB116">
        <v>0</v>
      </c>
      <c r="CC116">
        <v>0</v>
      </c>
      <c r="CD116">
        <v>0</v>
      </c>
      <c r="CE116">
        <v>0</v>
      </c>
      <c r="CF116">
        <v>0</v>
      </c>
      <c r="CG116" s="439"/>
      <c r="CH116" s="303">
        <v>25.714289999999998</v>
      </c>
      <c r="CI116" s="393">
        <v>34.75</v>
      </c>
      <c r="CJ116" s="303">
        <v>40</v>
      </c>
      <c r="CK116" s="393">
        <v>40</v>
      </c>
      <c r="CL116" s="303">
        <v>0</v>
      </c>
      <c r="CM116" s="393">
        <v>0</v>
      </c>
      <c r="CN116" s="303"/>
      <c r="CO116" s="303"/>
      <c r="CP116" s="393" t="s">
        <v>744</v>
      </c>
      <c r="CQ116" s="303" t="s">
        <v>389</v>
      </c>
      <c r="CR116" s="393" t="s">
        <v>744</v>
      </c>
      <c r="CS116" s="393" t="s">
        <v>744</v>
      </c>
      <c r="CT116" s="303" t="s">
        <v>389</v>
      </c>
      <c r="CU116" s="393" t="s">
        <v>744</v>
      </c>
      <c r="CV116" s="303" t="s">
        <v>744</v>
      </c>
      <c r="CW116" s="303" t="s">
        <v>744</v>
      </c>
      <c r="CX116" s="303" t="s">
        <v>744</v>
      </c>
      <c r="CY116" s="303" t="s">
        <v>744</v>
      </c>
      <c r="CZ116" s="303" t="s">
        <v>744</v>
      </c>
      <c r="DA116" s="303" t="s">
        <v>744</v>
      </c>
      <c r="DB116" s="303" t="s">
        <v>744</v>
      </c>
      <c r="DC116" s="303" t="s">
        <v>744</v>
      </c>
      <c r="DD116" s="303" t="s">
        <v>744</v>
      </c>
      <c r="DE116" s="303" t="s">
        <v>744</v>
      </c>
      <c r="DF116" s="303" t="s">
        <v>744</v>
      </c>
      <c r="DG116" s="393" t="s">
        <v>744</v>
      </c>
      <c r="DH116" s="303" t="s">
        <v>744</v>
      </c>
      <c r="DI116" s="303" t="s">
        <v>744</v>
      </c>
      <c r="DJ116" s="393" t="s">
        <v>744</v>
      </c>
      <c r="DK116" s="303" t="s">
        <v>744</v>
      </c>
      <c r="DL116" s="303" t="s">
        <v>744</v>
      </c>
      <c r="DM116" s="303" t="s">
        <v>744</v>
      </c>
      <c r="DN116" s="303" t="s">
        <v>744</v>
      </c>
      <c r="DO116" s="303" t="s">
        <v>744</v>
      </c>
      <c r="DP116" s="303" t="s">
        <v>744</v>
      </c>
      <c r="DQ116" s="303" t="s">
        <v>744</v>
      </c>
      <c r="DR116" s="303" t="s">
        <v>744</v>
      </c>
      <c r="DS116" s="303" t="s">
        <v>744</v>
      </c>
      <c r="DT116" s="303" t="s">
        <v>744</v>
      </c>
      <c r="DU116" s="303" t="s">
        <v>744</v>
      </c>
      <c r="DV116" s="393" t="s">
        <v>744</v>
      </c>
      <c r="DW116" s="303" t="s">
        <v>744</v>
      </c>
      <c r="DX116" s="303" t="s">
        <v>744</v>
      </c>
      <c r="DY116" s="393" t="s">
        <v>744</v>
      </c>
      <c r="DZ116" s="303" t="s">
        <v>744</v>
      </c>
      <c r="EA116" s="303" t="s">
        <v>744</v>
      </c>
      <c r="EB116" s="303" t="s">
        <v>744</v>
      </c>
      <c r="EC116" s="303" t="s">
        <v>744</v>
      </c>
      <c r="ED116" s="303" t="s">
        <v>744</v>
      </c>
      <c r="EE116" s="303" t="s">
        <v>744</v>
      </c>
      <c r="EF116" s="303" t="s">
        <v>744</v>
      </c>
      <c r="EG116" s="303" t="s">
        <v>744</v>
      </c>
      <c r="EH116" s="303" t="s">
        <v>744</v>
      </c>
      <c r="EI116" s="303" t="s">
        <v>744</v>
      </c>
      <c r="EJ116" s="303" t="s">
        <v>744</v>
      </c>
      <c r="EK116" s="393" t="s">
        <v>744</v>
      </c>
      <c r="EL116" s="303" t="s">
        <v>744</v>
      </c>
      <c r="EM116" s="303" t="s">
        <v>744</v>
      </c>
      <c r="EN116" s="393" t="s">
        <v>744</v>
      </c>
      <c r="EO116" s="303">
        <v>2.5</v>
      </c>
      <c r="EP116" s="303">
        <v>4485.7142000000003</v>
      </c>
      <c r="EQ116" s="303">
        <v>19</v>
      </c>
      <c r="ER116" s="303">
        <v>0</v>
      </c>
      <c r="ES116" s="303">
        <v>0</v>
      </c>
      <c r="ET116" s="303">
        <v>0</v>
      </c>
      <c r="EU116" s="303">
        <v>0</v>
      </c>
      <c r="EV116" s="303">
        <v>0</v>
      </c>
      <c r="EW116" s="303">
        <v>0</v>
      </c>
      <c r="EX116" s="303">
        <v>0</v>
      </c>
      <c r="EY116" s="303">
        <v>4466.7142000000003</v>
      </c>
      <c r="EZ116" s="303">
        <v>0</v>
      </c>
      <c r="FA116" s="393">
        <v>0</v>
      </c>
      <c r="FB116" s="303">
        <v>1794.28568</v>
      </c>
      <c r="FC116" s="303">
        <v>1786.68568</v>
      </c>
      <c r="FD116" s="303">
        <v>0</v>
      </c>
      <c r="FE116" s="393">
        <v>4.2356688707452239E-3</v>
      </c>
      <c r="FF116" s="303">
        <v>1</v>
      </c>
      <c r="FG116" s="303">
        <v>1794.28568</v>
      </c>
      <c r="FH116" s="303">
        <v>0</v>
      </c>
      <c r="FI116" s="303">
        <v>0</v>
      </c>
      <c r="FJ116" s="303">
        <v>0</v>
      </c>
      <c r="FK116" s="303">
        <v>0</v>
      </c>
      <c r="FL116" s="303">
        <v>0</v>
      </c>
      <c r="FM116" s="303">
        <v>0</v>
      </c>
      <c r="FN116" s="303">
        <v>0</v>
      </c>
      <c r="FO116" s="303">
        <v>0</v>
      </c>
      <c r="FP116" s="303">
        <v>1794.28568</v>
      </c>
      <c r="FQ116" s="303">
        <v>0</v>
      </c>
      <c r="FR116" s="393">
        <v>0</v>
      </c>
      <c r="FS116" s="303">
        <v>1794.28568</v>
      </c>
      <c r="FT116" s="303">
        <v>1794.28568</v>
      </c>
      <c r="FU116" s="303">
        <v>0</v>
      </c>
      <c r="FV116" s="393">
        <v>0</v>
      </c>
      <c r="FW116" s="303">
        <v>3.5</v>
      </c>
      <c r="FX116" s="303">
        <v>6279.9998800000003</v>
      </c>
      <c r="FY116" s="303">
        <v>19</v>
      </c>
      <c r="FZ116" s="303">
        <v>0</v>
      </c>
      <c r="GA116" s="303">
        <v>0</v>
      </c>
      <c r="GB116" s="303">
        <v>0</v>
      </c>
      <c r="GC116" s="303">
        <v>0</v>
      </c>
      <c r="GD116" s="303">
        <v>0</v>
      </c>
      <c r="GE116" s="303">
        <v>0</v>
      </c>
      <c r="GF116" s="303">
        <v>0</v>
      </c>
      <c r="GG116" s="303">
        <v>6260.9998800000003</v>
      </c>
      <c r="GH116" s="303">
        <v>0</v>
      </c>
      <c r="GI116" s="393">
        <v>0</v>
      </c>
      <c r="GJ116" s="303">
        <v>1794.2856800000002</v>
      </c>
      <c r="GK116" s="303">
        <v>1788.8571085714286</v>
      </c>
      <c r="GL116" s="303">
        <v>0</v>
      </c>
      <c r="GM116" s="393">
        <v>3.0254777648180964E-3</v>
      </c>
      <c r="GN116" s="303">
        <v>4</v>
      </c>
      <c r="GO116" s="303">
        <v>5945</v>
      </c>
      <c r="GP116" s="303">
        <v>0</v>
      </c>
      <c r="GQ116" s="303">
        <v>672</v>
      </c>
      <c r="GR116" s="303">
        <v>0</v>
      </c>
      <c r="GS116" s="303">
        <v>0</v>
      </c>
      <c r="GT116" s="303">
        <v>0</v>
      </c>
      <c r="GU116" s="303">
        <v>0</v>
      </c>
      <c r="GV116" s="303">
        <v>333</v>
      </c>
      <c r="GW116" s="303">
        <v>0</v>
      </c>
      <c r="GX116" s="303">
        <v>4940</v>
      </c>
      <c r="GY116" s="303">
        <v>0</v>
      </c>
      <c r="GZ116" s="393">
        <v>943</v>
      </c>
      <c r="HA116" s="303">
        <v>1486.25</v>
      </c>
      <c r="HB116" s="303">
        <v>1235</v>
      </c>
      <c r="HC116" s="303">
        <v>0</v>
      </c>
      <c r="HD116" s="393">
        <v>0.16904962153069802</v>
      </c>
      <c r="HE116" s="303" t="s">
        <v>744</v>
      </c>
      <c r="HF116" s="303" t="s">
        <v>744</v>
      </c>
      <c r="HG116" s="303" t="s">
        <v>744</v>
      </c>
      <c r="HH116" s="303" t="s">
        <v>744</v>
      </c>
      <c r="HI116" s="303" t="s">
        <v>744</v>
      </c>
      <c r="HJ116" s="303" t="s">
        <v>744</v>
      </c>
      <c r="HK116" s="303" t="s">
        <v>744</v>
      </c>
      <c r="HL116" s="303" t="s">
        <v>744</v>
      </c>
      <c r="HM116" s="303" t="s">
        <v>744</v>
      </c>
      <c r="HN116" s="303" t="s">
        <v>744</v>
      </c>
      <c r="HO116" s="303" t="s">
        <v>744</v>
      </c>
      <c r="HP116" s="303" t="s">
        <v>744</v>
      </c>
      <c r="HQ116" s="393" t="s">
        <v>744</v>
      </c>
      <c r="HR116" s="303" t="s">
        <v>744</v>
      </c>
      <c r="HS116" s="303" t="s">
        <v>744</v>
      </c>
      <c r="HT116" s="303" t="s">
        <v>744</v>
      </c>
      <c r="HU116" s="393" t="s">
        <v>744</v>
      </c>
      <c r="HV116" s="303">
        <v>4</v>
      </c>
      <c r="HW116" s="303">
        <v>5945</v>
      </c>
      <c r="HX116" s="303">
        <v>0</v>
      </c>
      <c r="HY116" s="303">
        <v>672</v>
      </c>
      <c r="HZ116" s="303">
        <v>0</v>
      </c>
      <c r="IA116" s="303">
        <v>0</v>
      </c>
      <c r="IB116" s="303">
        <v>0</v>
      </c>
      <c r="IC116" s="303">
        <v>0</v>
      </c>
      <c r="ID116" s="303">
        <v>333</v>
      </c>
      <c r="IE116" s="303">
        <v>0</v>
      </c>
      <c r="IF116" s="303">
        <v>4940</v>
      </c>
      <c r="IG116" s="303">
        <v>0</v>
      </c>
      <c r="IH116" s="393">
        <v>943</v>
      </c>
      <c r="II116" s="303">
        <v>1486.25</v>
      </c>
      <c r="IJ116" s="303">
        <v>1235</v>
      </c>
      <c r="IK116" s="303">
        <v>0</v>
      </c>
      <c r="IL116" s="393">
        <v>0.16904962153069802</v>
      </c>
      <c r="IM116" s="303"/>
      <c r="IN116" s="303">
        <v>1604.7252615384616</v>
      </c>
      <c r="IO116" s="303">
        <v>1447.1867999999999</v>
      </c>
      <c r="IP116" s="393">
        <v>9.8171609380305003E-2</v>
      </c>
      <c r="IQ116" s="303">
        <v>1794.28568</v>
      </c>
      <c r="IR116" s="303">
        <v>1794.28568</v>
      </c>
      <c r="IS116" s="393">
        <v>0</v>
      </c>
      <c r="IT116" s="303">
        <v>1629.9999839999998</v>
      </c>
      <c r="IU116" s="303">
        <v>1493.4666506666665</v>
      </c>
      <c r="IV116" s="393">
        <v>8.3762782008305448E-2</v>
      </c>
      <c r="IW116" s="735"/>
      <c r="IX116" s="303"/>
      <c r="IY116" s="396" t="s">
        <v>515</v>
      </c>
      <c r="IZ116" s="396" t="s">
        <v>503</v>
      </c>
      <c r="JA116" s="396" t="s">
        <v>350</v>
      </c>
      <c r="JB116" s="396">
        <v>9</v>
      </c>
      <c r="JC116" s="396" t="s">
        <v>11</v>
      </c>
      <c r="JD116" s="396" t="s">
        <v>232</v>
      </c>
      <c r="JE116" s="396" t="s">
        <v>9</v>
      </c>
      <c r="JF116" s="396" t="s">
        <v>232</v>
      </c>
      <c r="JG116" s="396" t="s">
        <v>358</v>
      </c>
    </row>
    <row r="117" spans="1:267" customFormat="1">
      <c r="A117">
        <v>854</v>
      </c>
      <c r="B117">
        <v>1</v>
      </c>
      <c r="F117">
        <v>700</v>
      </c>
      <c r="G117">
        <v>41</v>
      </c>
      <c r="H117">
        <v>1</v>
      </c>
      <c r="I117">
        <v>0</v>
      </c>
      <c r="J117">
        <v>1</v>
      </c>
      <c r="K117">
        <v>0</v>
      </c>
      <c r="L117" t="s">
        <v>502</v>
      </c>
      <c r="M117">
        <v>0</v>
      </c>
      <c r="N117">
        <v>24.875</v>
      </c>
      <c r="O117">
        <v>42</v>
      </c>
      <c r="P117">
        <v>40</v>
      </c>
      <c r="Q117">
        <v>40</v>
      </c>
      <c r="R117">
        <v>0</v>
      </c>
      <c r="S117">
        <v>0</v>
      </c>
      <c r="T117" t="s">
        <v>745</v>
      </c>
      <c r="U117">
        <v>0</v>
      </c>
      <c r="V117">
        <v>0</v>
      </c>
      <c r="W117">
        <v>2</v>
      </c>
      <c r="X117">
        <v>0</v>
      </c>
      <c r="Y117">
        <v>6.5</v>
      </c>
      <c r="Z117">
        <v>0</v>
      </c>
      <c r="AA117">
        <v>0</v>
      </c>
      <c r="AB117">
        <v>0</v>
      </c>
      <c r="AC117">
        <v>0</v>
      </c>
      <c r="AD117">
        <v>0</v>
      </c>
      <c r="AE117">
        <v>0</v>
      </c>
      <c r="AF117">
        <v>0</v>
      </c>
      <c r="AG117">
        <v>0</v>
      </c>
      <c r="AH117">
        <v>0</v>
      </c>
      <c r="AI117">
        <v>0</v>
      </c>
      <c r="AJ117">
        <v>0</v>
      </c>
      <c r="AK117">
        <v>120</v>
      </c>
      <c r="AL117">
        <v>0</v>
      </c>
      <c r="AM117">
        <v>0</v>
      </c>
      <c r="AN117">
        <v>0</v>
      </c>
      <c r="AO117">
        <v>0</v>
      </c>
      <c r="AP117">
        <v>0</v>
      </c>
      <c r="AQ117">
        <v>0</v>
      </c>
      <c r="AR117">
        <v>0</v>
      </c>
      <c r="AS117">
        <v>0</v>
      </c>
      <c r="AT117">
        <v>0</v>
      </c>
      <c r="AU117">
        <v>0</v>
      </c>
      <c r="AV117">
        <v>0</v>
      </c>
      <c r="AW117">
        <v>1504</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1520</v>
      </c>
      <c r="CB117">
        <v>0</v>
      </c>
      <c r="CC117">
        <v>0</v>
      </c>
      <c r="CD117">
        <v>0</v>
      </c>
      <c r="CE117">
        <v>0</v>
      </c>
      <c r="CF117">
        <v>0</v>
      </c>
      <c r="CG117" s="439"/>
      <c r="CH117" s="303">
        <v>24.875</v>
      </c>
      <c r="CI117" s="393">
        <v>42</v>
      </c>
      <c r="CJ117" s="303">
        <v>40</v>
      </c>
      <c r="CK117" s="393">
        <v>40</v>
      </c>
      <c r="CL117" s="303">
        <v>0</v>
      </c>
      <c r="CM117" s="393">
        <v>0</v>
      </c>
      <c r="CN117" s="303"/>
      <c r="CO117" s="303"/>
      <c r="CP117" s="393" t="s">
        <v>744</v>
      </c>
      <c r="CQ117" s="303" t="s">
        <v>389</v>
      </c>
      <c r="CR117" s="393" t="s">
        <v>744</v>
      </c>
      <c r="CS117" s="393" t="s">
        <v>744</v>
      </c>
      <c r="CT117" s="303" t="s">
        <v>389</v>
      </c>
      <c r="CU117" s="393" t="s">
        <v>744</v>
      </c>
      <c r="CV117" s="303" t="s">
        <v>744</v>
      </c>
      <c r="CW117" s="303" t="s">
        <v>744</v>
      </c>
      <c r="CX117" s="303" t="s">
        <v>744</v>
      </c>
      <c r="CY117" s="303" t="s">
        <v>744</v>
      </c>
      <c r="CZ117" s="303" t="s">
        <v>744</v>
      </c>
      <c r="DA117" s="303" t="s">
        <v>744</v>
      </c>
      <c r="DB117" s="303" t="s">
        <v>744</v>
      </c>
      <c r="DC117" s="303" t="s">
        <v>744</v>
      </c>
      <c r="DD117" s="303" t="s">
        <v>744</v>
      </c>
      <c r="DE117" s="303" t="s">
        <v>744</v>
      </c>
      <c r="DF117" s="303" t="s">
        <v>744</v>
      </c>
      <c r="DG117" s="393" t="s">
        <v>744</v>
      </c>
      <c r="DH117" s="303" t="s">
        <v>744</v>
      </c>
      <c r="DI117" s="303" t="s">
        <v>744</v>
      </c>
      <c r="DJ117" s="393" t="s">
        <v>744</v>
      </c>
      <c r="DK117" s="303" t="s">
        <v>744</v>
      </c>
      <c r="DL117" s="303" t="s">
        <v>744</v>
      </c>
      <c r="DM117" s="303" t="s">
        <v>744</v>
      </c>
      <c r="DN117" s="303" t="s">
        <v>744</v>
      </c>
      <c r="DO117" s="303" t="s">
        <v>744</v>
      </c>
      <c r="DP117" s="303" t="s">
        <v>744</v>
      </c>
      <c r="DQ117" s="303" t="s">
        <v>744</v>
      </c>
      <c r="DR117" s="303" t="s">
        <v>744</v>
      </c>
      <c r="DS117" s="303" t="s">
        <v>744</v>
      </c>
      <c r="DT117" s="303" t="s">
        <v>744</v>
      </c>
      <c r="DU117" s="303" t="s">
        <v>744</v>
      </c>
      <c r="DV117" s="393" t="s">
        <v>744</v>
      </c>
      <c r="DW117" s="303" t="s">
        <v>744</v>
      </c>
      <c r="DX117" s="303" t="s">
        <v>744</v>
      </c>
      <c r="DY117" s="393" t="s">
        <v>744</v>
      </c>
      <c r="DZ117" s="303" t="s">
        <v>744</v>
      </c>
      <c r="EA117" s="303" t="s">
        <v>744</v>
      </c>
      <c r="EB117" s="303" t="s">
        <v>744</v>
      </c>
      <c r="EC117" s="303" t="s">
        <v>744</v>
      </c>
      <c r="ED117" s="303" t="s">
        <v>744</v>
      </c>
      <c r="EE117" s="303" t="s">
        <v>744</v>
      </c>
      <c r="EF117" s="303" t="s">
        <v>744</v>
      </c>
      <c r="EG117" s="303" t="s">
        <v>744</v>
      </c>
      <c r="EH117" s="303" t="s">
        <v>744</v>
      </c>
      <c r="EI117" s="303" t="s">
        <v>744</v>
      </c>
      <c r="EJ117" s="303" t="s">
        <v>744</v>
      </c>
      <c r="EK117" s="393" t="s">
        <v>744</v>
      </c>
      <c r="EL117" s="303" t="s">
        <v>744</v>
      </c>
      <c r="EM117" s="303" t="s">
        <v>744</v>
      </c>
      <c r="EN117" s="393" t="s">
        <v>744</v>
      </c>
      <c r="EO117" s="303">
        <v>2</v>
      </c>
      <c r="EP117" s="303">
        <v>3602</v>
      </c>
      <c r="EQ117" s="303">
        <v>0</v>
      </c>
      <c r="ER117" s="303">
        <v>0</v>
      </c>
      <c r="ES117" s="303">
        <v>0</v>
      </c>
      <c r="ET117" s="303">
        <v>0</v>
      </c>
      <c r="EU117" s="303">
        <v>0</v>
      </c>
      <c r="EV117" s="303">
        <v>0</v>
      </c>
      <c r="EW117" s="303">
        <v>0</v>
      </c>
      <c r="EX117" s="303">
        <v>0</v>
      </c>
      <c r="EY117" s="303">
        <v>3602</v>
      </c>
      <c r="EZ117" s="303">
        <v>0</v>
      </c>
      <c r="FA117" s="393">
        <v>0</v>
      </c>
      <c r="FB117" s="303">
        <v>1801</v>
      </c>
      <c r="FC117" s="303">
        <v>1801</v>
      </c>
      <c r="FD117" s="303">
        <v>0</v>
      </c>
      <c r="FE117" s="393">
        <v>0</v>
      </c>
      <c r="FF117" s="303" t="s">
        <v>744</v>
      </c>
      <c r="FG117" s="303" t="s">
        <v>744</v>
      </c>
      <c r="FH117" s="303" t="s">
        <v>744</v>
      </c>
      <c r="FI117" s="303" t="s">
        <v>744</v>
      </c>
      <c r="FJ117" s="303" t="s">
        <v>744</v>
      </c>
      <c r="FK117" s="303" t="s">
        <v>744</v>
      </c>
      <c r="FL117" s="303" t="s">
        <v>744</v>
      </c>
      <c r="FM117" s="303" t="s">
        <v>744</v>
      </c>
      <c r="FN117" s="303" t="s">
        <v>744</v>
      </c>
      <c r="FO117" s="303" t="s">
        <v>744</v>
      </c>
      <c r="FP117" s="303" t="s">
        <v>744</v>
      </c>
      <c r="FQ117" s="303" t="s">
        <v>744</v>
      </c>
      <c r="FR117" s="393" t="s">
        <v>744</v>
      </c>
      <c r="FS117" s="303" t="s">
        <v>744</v>
      </c>
      <c r="FT117" s="303" t="s">
        <v>744</v>
      </c>
      <c r="FU117" s="303" t="s">
        <v>744</v>
      </c>
      <c r="FV117" s="393" t="s">
        <v>744</v>
      </c>
      <c r="FW117" s="303">
        <v>2</v>
      </c>
      <c r="FX117" s="303">
        <v>3602</v>
      </c>
      <c r="FY117" s="303">
        <v>0</v>
      </c>
      <c r="FZ117" s="303">
        <v>0</v>
      </c>
      <c r="GA117" s="303">
        <v>0</v>
      </c>
      <c r="GB117" s="303">
        <v>0</v>
      </c>
      <c r="GC117" s="303">
        <v>0</v>
      </c>
      <c r="GD117" s="303">
        <v>0</v>
      </c>
      <c r="GE117" s="303">
        <v>0</v>
      </c>
      <c r="GF117" s="303">
        <v>0</v>
      </c>
      <c r="GG117" s="303">
        <v>3602</v>
      </c>
      <c r="GH117" s="303">
        <v>0</v>
      </c>
      <c r="GI117" s="393">
        <v>0</v>
      </c>
      <c r="GJ117" s="303">
        <v>1801</v>
      </c>
      <c r="GK117" s="303">
        <v>1801</v>
      </c>
      <c r="GL117" s="303">
        <v>0</v>
      </c>
      <c r="GM117" s="393">
        <v>0</v>
      </c>
      <c r="GN117" s="303">
        <v>6.5</v>
      </c>
      <c r="GO117" s="303">
        <v>9296</v>
      </c>
      <c r="GP117" s="303">
        <v>0</v>
      </c>
      <c r="GQ117" s="303">
        <v>120</v>
      </c>
      <c r="GR117" s="303">
        <v>0</v>
      </c>
      <c r="GS117" s="303">
        <v>1504</v>
      </c>
      <c r="GT117" s="303">
        <v>0</v>
      </c>
      <c r="GU117" s="303">
        <v>0</v>
      </c>
      <c r="GV117" s="303">
        <v>0</v>
      </c>
      <c r="GW117" s="303">
        <v>0</v>
      </c>
      <c r="GX117" s="303">
        <v>7672</v>
      </c>
      <c r="GY117" s="303">
        <v>0</v>
      </c>
      <c r="GZ117" s="393">
        <v>1520</v>
      </c>
      <c r="HA117" s="303">
        <v>1430.1538461538462</v>
      </c>
      <c r="HB117" s="303">
        <v>1180.3076923076924</v>
      </c>
      <c r="HC117" s="303">
        <v>0</v>
      </c>
      <c r="HD117" s="393">
        <v>0.17469879518072284</v>
      </c>
      <c r="HE117" s="303" t="s">
        <v>744</v>
      </c>
      <c r="HF117" s="303" t="s">
        <v>744</v>
      </c>
      <c r="HG117" s="303" t="s">
        <v>744</v>
      </c>
      <c r="HH117" s="303" t="s">
        <v>744</v>
      </c>
      <c r="HI117" s="303" t="s">
        <v>744</v>
      </c>
      <c r="HJ117" s="303" t="s">
        <v>744</v>
      </c>
      <c r="HK117" s="303" t="s">
        <v>744</v>
      </c>
      <c r="HL117" s="303" t="s">
        <v>744</v>
      </c>
      <c r="HM117" s="303" t="s">
        <v>744</v>
      </c>
      <c r="HN117" s="303" t="s">
        <v>744</v>
      </c>
      <c r="HO117" s="303" t="s">
        <v>744</v>
      </c>
      <c r="HP117" s="303" t="s">
        <v>744</v>
      </c>
      <c r="HQ117" s="393" t="s">
        <v>744</v>
      </c>
      <c r="HR117" s="303" t="s">
        <v>744</v>
      </c>
      <c r="HS117" s="303" t="s">
        <v>744</v>
      </c>
      <c r="HT117" s="303" t="s">
        <v>744</v>
      </c>
      <c r="HU117" s="393" t="s">
        <v>744</v>
      </c>
      <c r="HV117" s="303">
        <v>6.5</v>
      </c>
      <c r="HW117" s="303">
        <v>9296</v>
      </c>
      <c r="HX117" s="303">
        <v>0</v>
      </c>
      <c r="HY117" s="303">
        <v>120</v>
      </c>
      <c r="HZ117" s="303">
        <v>0</v>
      </c>
      <c r="IA117" s="303">
        <v>1504</v>
      </c>
      <c r="IB117" s="303">
        <v>0</v>
      </c>
      <c r="IC117" s="303">
        <v>0</v>
      </c>
      <c r="ID117" s="303">
        <v>0</v>
      </c>
      <c r="IE117" s="303">
        <v>0</v>
      </c>
      <c r="IF117" s="303">
        <v>7672</v>
      </c>
      <c r="IG117" s="303">
        <v>0</v>
      </c>
      <c r="IH117" s="393">
        <v>1520</v>
      </c>
      <c r="II117" s="303">
        <v>1430.1538461538462</v>
      </c>
      <c r="IJ117" s="303">
        <v>1180.3076923076924</v>
      </c>
      <c r="IK117" s="303">
        <v>0</v>
      </c>
      <c r="IL117" s="393">
        <v>0.17469879518072284</v>
      </c>
      <c r="IM117" s="303"/>
      <c r="IN117" s="303">
        <v>1517.4117647058824</v>
      </c>
      <c r="IO117" s="303">
        <v>1326.3529411764705</v>
      </c>
      <c r="IP117" s="393">
        <v>0.1259109939525509</v>
      </c>
      <c r="IQ117" s="303" t="s">
        <v>744</v>
      </c>
      <c r="IR117" s="303" t="s">
        <v>744</v>
      </c>
      <c r="IS117" s="393" t="s">
        <v>744</v>
      </c>
      <c r="IT117" s="303">
        <v>1517.4117647058824</v>
      </c>
      <c r="IU117" s="303">
        <v>1326.3529411764705</v>
      </c>
      <c r="IV117" s="393">
        <v>0.1259109939525509</v>
      </c>
      <c r="IW117" s="735"/>
      <c r="IX117" s="303"/>
      <c r="IY117" s="396" t="s">
        <v>502</v>
      </c>
      <c r="IZ117" s="396" t="s">
        <v>503</v>
      </c>
      <c r="JA117" s="396" t="s">
        <v>350</v>
      </c>
      <c r="JB117" s="396">
        <v>13</v>
      </c>
      <c r="JC117" s="396" t="s">
        <v>11</v>
      </c>
      <c r="JD117" s="396" t="s">
        <v>232</v>
      </c>
      <c r="JE117" s="396" t="s">
        <v>9</v>
      </c>
      <c r="JF117" s="396" t="s">
        <v>232</v>
      </c>
      <c r="JG117" s="396" t="s">
        <v>358</v>
      </c>
    </row>
    <row r="118" spans="1:267" customFormat="1">
      <c r="A118">
        <v>857</v>
      </c>
      <c r="B118">
        <v>1</v>
      </c>
      <c r="F118">
        <v>700</v>
      </c>
      <c r="G118">
        <v>42</v>
      </c>
      <c r="H118">
        <v>1</v>
      </c>
      <c r="I118">
        <v>0</v>
      </c>
      <c r="J118">
        <v>1</v>
      </c>
      <c r="K118">
        <v>0</v>
      </c>
      <c r="L118" t="s">
        <v>502</v>
      </c>
      <c r="M118">
        <v>0</v>
      </c>
      <c r="N118">
        <v>31</v>
      </c>
      <c r="O118">
        <v>31</v>
      </c>
      <c r="P118">
        <v>40</v>
      </c>
      <c r="Q118">
        <v>40</v>
      </c>
      <c r="R118">
        <v>0</v>
      </c>
      <c r="S118">
        <v>375</v>
      </c>
      <c r="T118" t="s">
        <v>745</v>
      </c>
      <c r="U118">
        <v>1</v>
      </c>
      <c r="V118">
        <v>0</v>
      </c>
      <c r="W118">
        <v>8.5</v>
      </c>
      <c r="X118">
        <v>3</v>
      </c>
      <c r="Y118">
        <v>54.5</v>
      </c>
      <c r="Z118">
        <v>0</v>
      </c>
      <c r="AA118">
        <v>0</v>
      </c>
      <c r="AB118">
        <v>0</v>
      </c>
      <c r="AC118">
        <v>0</v>
      </c>
      <c r="AD118">
        <v>0</v>
      </c>
      <c r="AE118">
        <v>472</v>
      </c>
      <c r="AF118">
        <v>0</v>
      </c>
      <c r="AG118">
        <v>0</v>
      </c>
      <c r="AH118">
        <v>0</v>
      </c>
      <c r="AI118">
        <v>24</v>
      </c>
      <c r="AJ118">
        <v>56</v>
      </c>
      <c r="AK118">
        <v>1392</v>
      </c>
      <c r="AL118">
        <v>0</v>
      </c>
      <c r="AM118">
        <v>0</v>
      </c>
      <c r="AN118">
        <v>0</v>
      </c>
      <c r="AO118">
        <v>0</v>
      </c>
      <c r="AP118">
        <v>0</v>
      </c>
      <c r="AQ118">
        <v>0</v>
      </c>
      <c r="AR118">
        <v>0</v>
      </c>
      <c r="AS118">
        <v>0</v>
      </c>
      <c r="AT118">
        <v>0</v>
      </c>
      <c r="AU118">
        <v>0</v>
      </c>
      <c r="AV118">
        <v>0</v>
      </c>
      <c r="AW118">
        <v>0</v>
      </c>
      <c r="AX118">
        <v>0</v>
      </c>
      <c r="AY118">
        <v>0</v>
      </c>
      <c r="AZ118">
        <v>0</v>
      </c>
      <c r="BA118">
        <v>0</v>
      </c>
      <c r="BB118">
        <v>0</v>
      </c>
      <c r="BC118">
        <v>520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130</v>
      </c>
      <c r="CB118">
        <v>0</v>
      </c>
      <c r="CC118">
        <v>15</v>
      </c>
      <c r="CD118">
        <v>0</v>
      </c>
      <c r="CE118">
        <v>4201</v>
      </c>
      <c r="CF118">
        <v>0</v>
      </c>
      <c r="CG118" s="439"/>
      <c r="CH118" s="303">
        <v>31</v>
      </c>
      <c r="CI118" s="393">
        <v>31</v>
      </c>
      <c r="CJ118" s="303">
        <v>40</v>
      </c>
      <c r="CK118" s="393">
        <v>40</v>
      </c>
      <c r="CL118" s="303">
        <v>0</v>
      </c>
      <c r="CM118" s="393">
        <v>375</v>
      </c>
      <c r="CN118" s="303"/>
      <c r="CO118" s="303"/>
      <c r="CP118" s="393" t="s">
        <v>744</v>
      </c>
      <c r="CQ118" s="303" t="s">
        <v>389</v>
      </c>
      <c r="CR118" s="393" t="s">
        <v>389</v>
      </c>
      <c r="CS118" s="393" t="s">
        <v>744</v>
      </c>
      <c r="CT118" s="303" t="s">
        <v>389</v>
      </c>
      <c r="CU118" s="393" t="s">
        <v>389</v>
      </c>
      <c r="CV118" s="303">
        <v>1</v>
      </c>
      <c r="CW118" s="303">
        <v>1752</v>
      </c>
      <c r="CX118" s="303">
        <v>0</v>
      </c>
      <c r="CY118" s="303">
        <v>0</v>
      </c>
      <c r="CZ118" s="303">
        <v>0</v>
      </c>
      <c r="DA118" s="303">
        <v>0</v>
      </c>
      <c r="DB118" s="303">
        <v>0</v>
      </c>
      <c r="DC118" s="303">
        <v>0</v>
      </c>
      <c r="DD118" s="303">
        <v>0</v>
      </c>
      <c r="DE118" s="303">
        <v>0</v>
      </c>
      <c r="DF118" s="303">
        <v>1752</v>
      </c>
      <c r="DG118" s="393">
        <v>0</v>
      </c>
      <c r="DH118" s="303">
        <v>1752</v>
      </c>
      <c r="DI118" s="303">
        <v>1752</v>
      </c>
      <c r="DJ118" s="393">
        <v>0</v>
      </c>
      <c r="DK118" s="303" t="s">
        <v>744</v>
      </c>
      <c r="DL118" s="303" t="s">
        <v>744</v>
      </c>
      <c r="DM118" s="303" t="s">
        <v>744</v>
      </c>
      <c r="DN118" s="303" t="s">
        <v>744</v>
      </c>
      <c r="DO118" s="303" t="s">
        <v>744</v>
      </c>
      <c r="DP118" s="303" t="s">
        <v>744</v>
      </c>
      <c r="DQ118" s="303" t="s">
        <v>744</v>
      </c>
      <c r="DR118" s="303" t="s">
        <v>744</v>
      </c>
      <c r="DS118" s="303" t="s">
        <v>744</v>
      </c>
      <c r="DT118" s="303" t="s">
        <v>744</v>
      </c>
      <c r="DU118" s="303" t="s">
        <v>744</v>
      </c>
      <c r="DV118" s="393" t="s">
        <v>744</v>
      </c>
      <c r="DW118" s="303" t="s">
        <v>744</v>
      </c>
      <c r="DX118" s="303" t="s">
        <v>744</v>
      </c>
      <c r="DY118" s="393" t="s">
        <v>744</v>
      </c>
      <c r="DZ118" s="303">
        <v>1</v>
      </c>
      <c r="EA118" s="303">
        <v>1752</v>
      </c>
      <c r="EB118" s="303">
        <v>0</v>
      </c>
      <c r="EC118" s="303">
        <v>0</v>
      </c>
      <c r="ED118" s="303">
        <v>0</v>
      </c>
      <c r="EE118" s="303">
        <v>0</v>
      </c>
      <c r="EF118" s="303">
        <v>0</v>
      </c>
      <c r="EG118" s="303">
        <v>0</v>
      </c>
      <c r="EH118" s="303">
        <v>0</v>
      </c>
      <c r="EI118" s="303">
        <v>0</v>
      </c>
      <c r="EJ118" s="303">
        <v>1752</v>
      </c>
      <c r="EK118" s="393">
        <v>0</v>
      </c>
      <c r="EL118" s="303">
        <v>1752</v>
      </c>
      <c r="EM118" s="303">
        <v>1752</v>
      </c>
      <c r="EN118" s="393">
        <v>0</v>
      </c>
      <c r="EO118" s="303">
        <v>8.5</v>
      </c>
      <c r="EP118" s="303">
        <v>14892</v>
      </c>
      <c r="EQ118" s="303">
        <v>0</v>
      </c>
      <c r="ER118" s="303">
        <v>24</v>
      </c>
      <c r="ES118" s="303">
        <v>0</v>
      </c>
      <c r="ET118" s="303">
        <v>0</v>
      </c>
      <c r="EU118" s="303">
        <v>0</v>
      </c>
      <c r="EV118" s="303">
        <v>0</v>
      </c>
      <c r="EW118" s="303">
        <v>0</v>
      </c>
      <c r="EX118" s="303">
        <v>0</v>
      </c>
      <c r="EY118" s="303">
        <v>14868</v>
      </c>
      <c r="EZ118" s="303">
        <v>15</v>
      </c>
      <c r="FA118" s="393">
        <v>0</v>
      </c>
      <c r="FB118" s="303">
        <v>1752</v>
      </c>
      <c r="FC118" s="303">
        <v>1749.1764705882354</v>
      </c>
      <c r="FD118" s="303">
        <v>1.7647058823529411</v>
      </c>
      <c r="FE118" s="393">
        <v>1.6116035455278066E-3</v>
      </c>
      <c r="FF118" s="303">
        <v>3</v>
      </c>
      <c r="FG118" s="303">
        <v>5256</v>
      </c>
      <c r="FH118" s="303">
        <v>0</v>
      </c>
      <c r="FI118" s="303">
        <v>56</v>
      </c>
      <c r="FJ118" s="303">
        <v>0</v>
      </c>
      <c r="FK118" s="303">
        <v>0</v>
      </c>
      <c r="FL118" s="303">
        <v>0</v>
      </c>
      <c r="FM118" s="303">
        <v>0</v>
      </c>
      <c r="FN118" s="303">
        <v>0</v>
      </c>
      <c r="FO118" s="303">
        <v>0</v>
      </c>
      <c r="FP118" s="303">
        <v>5200</v>
      </c>
      <c r="FQ118" s="303">
        <v>0</v>
      </c>
      <c r="FR118" s="393">
        <v>0</v>
      </c>
      <c r="FS118" s="303">
        <v>1752</v>
      </c>
      <c r="FT118" s="303">
        <v>1733.3333333333333</v>
      </c>
      <c r="FU118" s="303">
        <v>0</v>
      </c>
      <c r="FV118" s="393">
        <v>1.0654490106544956E-2</v>
      </c>
      <c r="FW118" s="303">
        <v>11.5</v>
      </c>
      <c r="FX118" s="303">
        <v>20148</v>
      </c>
      <c r="FY118" s="303">
        <v>0</v>
      </c>
      <c r="FZ118" s="303">
        <v>80</v>
      </c>
      <c r="GA118" s="303">
        <v>0</v>
      </c>
      <c r="GB118" s="303">
        <v>0</v>
      </c>
      <c r="GC118" s="303">
        <v>0</v>
      </c>
      <c r="GD118" s="303">
        <v>0</v>
      </c>
      <c r="GE118" s="303">
        <v>0</v>
      </c>
      <c r="GF118" s="303">
        <v>0</v>
      </c>
      <c r="GG118" s="303">
        <v>20068</v>
      </c>
      <c r="GH118" s="303">
        <v>15</v>
      </c>
      <c r="GI118" s="393">
        <v>0</v>
      </c>
      <c r="GJ118" s="303">
        <v>1752</v>
      </c>
      <c r="GK118" s="303">
        <v>1745.0434782608695</v>
      </c>
      <c r="GL118" s="303">
        <v>1.3043478260869565</v>
      </c>
      <c r="GM118" s="393">
        <v>3.9706174310105702E-3</v>
      </c>
      <c r="GN118" s="303">
        <v>54.5</v>
      </c>
      <c r="GO118" s="303">
        <v>80434.625</v>
      </c>
      <c r="GP118" s="303">
        <v>472</v>
      </c>
      <c r="GQ118" s="303">
        <v>1392</v>
      </c>
      <c r="GR118" s="303">
        <v>0</v>
      </c>
      <c r="GS118" s="303">
        <v>0</v>
      </c>
      <c r="GT118" s="303">
        <v>520</v>
      </c>
      <c r="GU118" s="303">
        <v>0</v>
      </c>
      <c r="GV118" s="303">
        <v>0</v>
      </c>
      <c r="GW118" s="303">
        <v>0</v>
      </c>
      <c r="GX118" s="303">
        <v>78050.625</v>
      </c>
      <c r="GY118" s="303">
        <v>4201</v>
      </c>
      <c r="GZ118" s="393">
        <v>130</v>
      </c>
      <c r="HA118" s="303">
        <v>1475.8646788990825</v>
      </c>
      <c r="HB118" s="303">
        <v>1432.1215596330273</v>
      </c>
      <c r="HC118" s="303">
        <v>77.082568807339456</v>
      </c>
      <c r="HD118" s="393">
        <v>2.9638976995292832E-2</v>
      </c>
      <c r="HE118" s="303" t="s">
        <v>744</v>
      </c>
      <c r="HF118" s="303" t="s">
        <v>744</v>
      </c>
      <c r="HG118" s="303" t="s">
        <v>744</v>
      </c>
      <c r="HH118" s="303" t="s">
        <v>744</v>
      </c>
      <c r="HI118" s="303" t="s">
        <v>744</v>
      </c>
      <c r="HJ118" s="303" t="s">
        <v>744</v>
      </c>
      <c r="HK118" s="303" t="s">
        <v>744</v>
      </c>
      <c r="HL118" s="303" t="s">
        <v>744</v>
      </c>
      <c r="HM118" s="303" t="s">
        <v>744</v>
      </c>
      <c r="HN118" s="303" t="s">
        <v>744</v>
      </c>
      <c r="HO118" s="303" t="s">
        <v>744</v>
      </c>
      <c r="HP118" s="303" t="s">
        <v>744</v>
      </c>
      <c r="HQ118" s="393" t="s">
        <v>744</v>
      </c>
      <c r="HR118" s="303" t="s">
        <v>744</v>
      </c>
      <c r="HS118" s="303" t="s">
        <v>744</v>
      </c>
      <c r="HT118" s="303" t="s">
        <v>744</v>
      </c>
      <c r="HU118" s="393" t="s">
        <v>744</v>
      </c>
      <c r="HV118" s="303">
        <v>54.5</v>
      </c>
      <c r="HW118" s="303">
        <v>80434.625</v>
      </c>
      <c r="HX118" s="303">
        <v>472</v>
      </c>
      <c r="HY118" s="303">
        <v>1392</v>
      </c>
      <c r="HZ118" s="303">
        <v>0</v>
      </c>
      <c r="IA118" s="303">
        <v>0</v>
      </c>
      <c r="IB118" s="303">
        <v>520</v>
      </c>
      <c r="IC118" s="303">
        <v>0</v>
      </c>
      <c r="ID118" s="303">
        <v>0</v>
      </c>
      <c r="IE118" s="303">
        <v>0</v>
      </c>
      <c r="IF118" s="303">
        <v>78050.625</v>
      </c>
      <c r="IG118" s="303">
        <v>4201</v>
      </c>
      <c r="IH118" s="393">
        <v>130</v>
      </c>
      <c r="II118" s="303">
        <v>1475.8646788990825</v>
      </c>
      <c r="IJ118" s="303">
        <v>1432.1215596330276</v>
      </c>
      <c r="IK118" s="303">
        <v>77.082568807339456</v>
      </c>
      <c r="IL118" s="393">
        <v>2.9638976995292721E-2</v>
      </c>
      <c r="IM118" s="303"/>
      <c r="IN118" s="303">
        <v>1516.853515625</v>
      </c>
      <c r="IO118" s="303">
        <v>1479.228515625</v>
      </c>
      <c r="IP118" s="393">
        <v>2.4804636448033768E-2</v>
      </c>
      <c r="IQ118" s="303">
        <v>1752</v>
      </c>
      <c r="IR118" s="303">
        <v>1733.3333333333333</v>
      </c>
      <c r="IS118" s="393">
        <v>1.0654490106544956E-2</v>
      </c>
      <c r="IT118" s="303">
        <v>1527.3824626865671</v>
      </c>
      <c r="IU118" s="303">
        <v>1490.6063432835822</v>
      </c>
      <c r="IV118" s="393">
        <v>2.4077871981257437E-2</v>
      </c>
      <c r="IW118" s="735"/>
      <c r="IX118" s="303"/>
      <c r="IY118" s="396" t="s">
        <v>502</v>
      </c>
      <c r="IZ118" s="396" t="s">
        <v>503</v>
      </c>
      <c r="JA118" s="396" t="s">
        <v>350</v>
      </c>
      <c r="JB118" s="396">
        <v>82</v>
      </c>
      <c r="JC118" s="396" t="s">
        <v>12</v>
      </c>
      <c r="JD118" s="396" t="s">
        <v>232</v>
      </c>
      <c r="JE118" s="396" t="s">
        <v>9</v>
      </c>
      <c r="JF118" s="396" t="s">
        <v>232</v>
      </c>
      <c r="JG118" s="396" t="s">
        <v>358</v>
      </c>
    </row>
    <row r="119" spans="1:267" customFormat="1">
      <c r="A119">
        <v>858</v>
      </c>
      <c r="B119">
        <v>1</v>
      </c>
      <c r="F119">
        <v>700</v>
      </c>
      <c r="G119">
        <v>9</v>
      </c>
      <c r="H119">
        <v>1</v>
      </c>
      <c r="I119">
        <v>0</v>
      </c>
      <c r="J119">
        <v>1</v>
      </c>
      <c r="K119">
        <v>0</v>
      </c>
      <c r="L119" t="s">
        <v>515</v>
      </c>
      <c r="M119">
        <v>0</v>
      </c>
      <c r="N119">
        <v>0</v>
      </c>
      <c r="O119">
        <v>0</v>
      </c>
      <c r="P119">
        <v>0</v>
      </c>
      <c r="Q119">
        <v>0</v>
      </c>
      <c r="R119">
        <v>0</v>
      </c>
      <c r="S119">
        <v>0</v>
      </c>
      <c r="T119" t="s">
        <v>745</v>
      </c>
      <c r="U119">
        <v>1</v>
      </c>
      <c r="V119">
        <v>0</v>
      </c>
      <c r="W119">
        <v>0.5</v>
      </c>
      <c r="X119">
        <v>1.5</v>
      </c>
      <c r="Y119">
        <v>85.5</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s="439"/>
      <c r="CH119" s="303" t="s">
        <v>744</v>
      </c>
      <c r="CI119" s="393" t="s">
        <v>744</v>
      </c>
      <c r="CJ119" s="303" t="s">
        <v>744</v>
      </c>
      <c r="CK119" s="393" t="s">
        <v>744</v>
      </c>
      <c r="CL119" s="303" t="s">
        <v>744</v>
      </c>
      <c r="CM119" s="393" t="s">
        <v>744</v>
      </c>
      <c r="CN119" s="303"/>
      <c r="CO119" s="303"/>
      <c r="CP119" s="393" t="s">
        <v>658</v>
      </c>
      <c r="CQ119" s="303" t="s">
        <v>744</v>
      </c>
      <c r="CR119" s="393" t="s">
        <v>744</v>
      </c>
      <c r="CS119" s="393" t="s">
        <v>658</v>
      </c>
      <c r="CT119" s="303" t="s">
        <v>744</v>
      </c>
      <c r="CU119" s="393" t="s">
        <v>744</v>
      </c>
      <c r="CV119" s="303" t="s">
        <v>744</v>
      </c>
      <c r="CW119" s="303" t="s">
        <v>744</v>
      </c>
      <c r="CX119" s="303" t="s">
        <v>744</v>
      </c>
      <c r="CY119" s="303" t="s">
        <v>744</v>
      </c>
      <c r="CZ119" s="303" t="s">
        <v>744</v>
      </c>
      <c r="DA119" s="303" t="s">
        <v>744</v>
      </c>
      <c r="DB119" s="303" t="s">
        <v>744</v>
      </c>
      <c r="DC119" s="303" t="s">
        <v>744</v>
      </c>
      <c r="DD119" s="303" t="s">
        <v>744</v>
      </c>
      <c r="DE119" s="303" t="s">
        <v>744</v>
      </c>
      <c r="DF119" s="303" t="s">
        <v>744</v>
      </c>
      <c r="DG119" s="393" t="s">
        <v>744</v>
      </c>
      <c r="DH119" s="303" t="s">
        <v>744</v>
      </c>
      <c r="DI119" s="303" t="s">
        <v>744</v>
      </c>
      <c r="DJ119" s="393" t="s">
        <v>744</v>
      </c>
      <c r="DK119" s="303" t="s">
        <v>744</v>
      </c>
      <c r="DL119" s="303" t="s">
        <v>744</v>
      </c>
      <c r="DM119" s="303" t="s">
        <v>744</v>
      </c>
      <c r="DN119" s="303" t="s">
        <v>744</v>
      </c>
      <c r="DO119" s="303" t="s">
        <v>744</v>
      </c>
      <c r="DP119" s="303" t="s">
        <v>744</v>
      </c>
      <c r="DQ119" s="303" t="s">
        <v>744</v>
      </c>
      <c r="DR119" s="303" t="s">
        <v>744</v>
      </c>
      <c r="DS119" s="303" t="s">
        <v>744</v>
      </c>
      <c r="DT119" s="303" t="s">
        <v>744</v>
      </c>
      <c r="DU119" s="303" t="s">
        <v>744</v>
      </c>
      <c r="DV119" s="393" t="s">
        <v>744</v>
      </c>
      <c r="DW119" s="303" t="s">
        <v>744</v>
      </c>
      <c r="DX119" s="303" t="s">
        <v>744</v>
      </c>
      <c r="DY119" s="393" t="s">
        <v>744</v>
      </c>
      <c r="DZ119" s="303" t="s">
        <v>744</v>
      </c>
      <c r="EA119" s="303" t="s">
        <v>744</v>
      </c>
      <c r="EB119" s="303" t="s">
        <v>744</v>
      </c>
      <c r="EC119" s="303" t="s">
        <v>744</v>
      </c>
      <c r="ED119" s="303" t="s">
        <v>744</v>
      </c>
      <c r="EE119" s="303" t="s">
        <v>744</v>
      </c>
      <c r="EF119" s="303" t="s">
        <v>744</v>
      </c>
      <c r="EG119" s="303" t="s">
        <v>744</v>
      </c>
      <c r="EH119" s="303" t="s">
        <v>744</v>
      </c>
      <c r="EI119" s="303" t="s">
        <v>744</v>
      </c>
      <c r="EJ119" s="303" t="s">
        <v>744</v>
      </c>
      <c r="EK119" s="393" t="s">
        <v>744</v>
      </c>
      <c r="EL119" s="303" t="s">
        <v>744</v>
      </c>
      <c r="EM119" s="303" t="s">
        <v>744</v>
      </c>
      <c r="EN119" s="393" t="s">
        <v>744</v>
      </c>
      <c r="EO119" s="303" t="s">
        <v>744</v>
      </c>
      <c r="EP119" s="303" t="s">
        <v>744</v>
      </c>
      <c r="EQ119" s="303" t="s">
        <v>744</v>
      </c>
      <c r="ER119" s="303" t="s">
        <v>744</v>
      </c>
      <c r="ES119" s="303" t="s">
        <v>744</v>
      </c>
      <c r="ET119" s="303" t="s">
        <v>744</v>
      </c>
      <c r="EU119" s="303" t="s">
        <v>744</v>
      </c>
      <c r="EV119" s="303" t="s">
        <v>744</v>
      </c>
      <c r="EW119" s="303" t="s">
        <v>744</v>
      </c>
      <c r="EX119" s="303" t="s">
        <v>744</v>
      </c>
      <c r="EY119" s="303" t="s">
        <v>744</v>
      </c>
      <c r="EZ119" s="303" t="s">
        <v>744</v>
      </c>
      <c r="FA119" s="393" t="s">
        <v>744</v>
      </c>
      <c r="FB119" s="303" t="s">
        <v>744</v>
      </c>
      <c r="FC119" s="303" t="s">
        <v>744</v>
      </c>
      <c r="FD119" s="303" t="s">
        <v>744</v>
      </c>
      <c r="FE119" s="393" t="s">
        <v>744</v>
      </c>
      <c r="FF119" s="303" t="s">
        <v>744</v>
      </c>
      <c r="FG119" s="303" t="s">
        <v>744</v>
      </c>
      <c r="FH119" s="303" t="s">
        <v>744</v>
      </c>
      <c r="FI119" s="303" t="s">
        <v>744</v>
      </c>
      <c r="FJ119" s="303" t="s">
        <v>744</v>
      </c>
      <c r="FK119" s="303" t="s">
        <v>744</v>
      </c>
      <c r="FL119" s="303" t="s">
        <v>744</v>
      </c>
      <c r="FM119" s="303" t="s">
        <v>744</v>
      </c>
      <c r="FN119" s="303" t="s">
        <v>744</v>
      </c>
      <c r="FO119" s="303" t="s">
        <v>744</v>
      </c>
      <c r="FP119" s="303" t="s">
        <v>744</v>
      </c>
      <c r="FQ119" s="303" t="s">
        <v>744</v>
      </c>
      <c r="FR119" s="393" t="s">
        <v>744</v>
      </c>
      <c r="FS119" s="303" t="s">
        <v>744</v>
      </c>
      <c r="FT119" s="303" t="s">
        <v>744</v>
      </c>
      <c r="FU119" s="303" t="s">
        <v>744</v>
      </c>
      <c r="FV119" s="393" t="s">
        <v>744</v>
      </c>
      <c r="FW119" s="303" t="s">
        <v>744</v>
      </c>
      <c r="FX119" s="303" t="s">
        <v>744</v>
      </c>
      <c r="FY119" s="303" t="s">
        <v>744</v>
      </c>
      <c r="FZ119" s="303" t="s">
        <v>744</v>
      </c>
      <c r="GA119" s="303" t="s">
        <v>744</v>
      </c>
      <c r="GB119" s="303" t="s">
        <v>744</v>
      </c>
      <c r="GC119" s="303" t="s">
        <v>744</v>
      </c>
      <c r="GD119" s="303" t="s">
        <v>744</v>
      </c>
      <c r="GE119" s="303" t="s">
        <v>744</v>
      </c>
      <c r="GF119" s="303" t="s">
        <v>744</v>
      </c>
      <c r="GG119" s="303" t="s">
        <v>744</v>
      </c>
      <c r="GH119" s="303" t="s">
        <v>744</v>
      </c>
      <c r="GI119" s="393" t="s">
        <v>744</v>
      </c>
      <c r="GJ119" s="303" t="s">
        <v>744</v>
      </c>
      <c r="GK119" s="303" t="s">
        <v>744</v>
      </c>
      <c r="GL119" s="303" t="s">
        <v>744</v>
      </c>
      <c r="GM119" s="393" t="s">
        <v>744</v>
      </c>
      <c r="GN119" s="303" t="s">
        <v>744</v>
      </c>
      <c r="GO119" s="303" t="s">
        <v>744</v>
      </c>
      <c r="GP119" s="303" t="s">
        <v>744</v>
      </c>
      <c r="GQ119" s="303" t="s">
        <v>744</v>
      </c>
      <c r="GR119" s="303" t="s">
        <v>744</v>
      </c>
      <c r="GS119" s="303" t="s">
        <v>744</v>
      </c>
      <c r="GT119" s="303" t="s">
        <v>744</v>
      </c>
      <c r="GU119" s="303" t="s">
        <v>744</v>
      </c>
      <c r="GV119" s="303" t="s">
        <v>744</v>
      </c>
      <c r="GW119" s="303" t="s">
        <v>744</v>
      </c>
      <c r="GX119" s="303" t="s">
        <v>744</v>
      </c>
      <c r="GY119" s="303" t="s">
        <v>744</v>
      </c>
      <c r="GZ119" s="393" t="s">
        <v>744</v>
      </c>
      <c r="HA119" s="303" t="s">
        <v>744</v>
      </c>
      <c r="HB119" s="303" t="s">
        <v>744</v>
      </c>
      <c r="HC119" s="303" t="s">
        <v>744</v>
      </c>
      <c r="HD119" s="393" t="s">
        <v>744</v>
      </c>
      <c r="HE119" s="303" t="s">
        <v>744</v>
      </c>
      <c r="HF119" s="303" t="s">
        <v>744</v>
      </c>
      <c r="HG119" s="303" t="s">
        <v>744</v>
      </c>
      <c r="HH119" s="303" t="s">
        <v>744</v>
      </c>
      <c r="HI119" s="303" t="s">
        <v>744</v>
      </c>
      <c r="HJ119" s="303" t="s">
        <v>744</v>
      </c>
      <c r="HK119" s="303" t="s">
        <v>744</v>
      </c>
      <c r="HL119" s="303" t="s">
        <v>744</v>
      </c>
      <c r="HM119" s="303" t="s">
        <v>744</v>
      </c>
      <c r="HN119" s="303" t="s">
        <v>744</v>
      </c>
      <c r="HO119" s="303" t="s">
        <v>744</v>
      </c>
      <c r="HP119" s="303" t="s">
        <v>744</v>
      </c>
      <c r="HQ119" s="393" t="s">
        <v>744</v>
      </c>
      <c r="HR119" s="303" t="s">
        <v>744</v>
      </c>
      <c r="HS119" s="303" t="s">
        <v>744</v>
      </c>
      <c r="HT119" s="303" t="s">
        <v>744</v>
      </c>
      <c r="HU119" s="393" t="s">
        <v>744</v>
      </c>
      <c r="HV119" s="303" t="s">
        <v>744</v>
      </c>
      <c r="HW119" s="303" t="s">
        <v>744</v>
      </c>
      <c r="HX119" s="303" t="s">
        <v>744</v>
      </c>
      <c r="HY119" s="303" t="s">
        <v>744</v>
      </c>
      <c r="HZ119" s="303" t="s">
        <v>744</v>
      </c>
      <c r="IA119" s="303" t="s">
        <v>744</v>
      </c>
      <c r="IB119" s="303" t="s">
        <v>744</v>
      </c>
      <c r="IC119" s="303" t="s">
        <v>744</v>
      </c>
      <c r="ID119" s="303" t="s">
        <v>744</v>
      </c>
      <c r="IE119" s="303" t="s">
        <v>744</v>
      </c>
      <c r="IF119" s="303" t="s">
        <v>744</v>
      </c>
      <c r="IG119" s="303" t="s">
        <v>744</v>
      </c>
      <c r="IH119" s="393" t="s">
        <v>744</v>
      </c>
      <c r="II119" s="303" t="s">
        <v>744</v>
      </c>
      <c r="IJ119" s="303" t="s">
        <v>744</v>
      </c>
      <c r="IK119" s="303" t="s">
        <v>744</v>
      </c>
      <c r="IL119" s="393" t="s">
        <v>744</v>
      </c>
      <c r="IM119" s="303"/>
      <c r="IN119" s="303" t="s">
        <v>744</v>
      </c>
      <c r="IO119" s="303" t="s">
        <v>744</v>
      </c>
      <c r="IP119" s="393" t="s">
        <v>744</v>
      </c>
      <c r="IQ119" s="303" t="s">
        <v>744</v>
      </c>
      <c r="IR119" s="303" t="s">
        <v>744</v>
      </c>
      <c r="IS119" s="393" t="s">
        <v>744</v>
      </c>
      <c r="IT119" s="303" t="s">
        <v>744</v>
      </c>
      <c r="IU119" s="303" t="s">
        <v>744</v>
      </c>
      <c r="IV119" s="393" t="s">
        <v>495</v>
      </c>
      <c r="IW119" s="735"/>
      <c r="IX119" s="303"/>
      <c r="IY119" s="396" t="s">
        <v>515</v>
      </c>
      <c r="IZ119" s="396" t="s">
        <v>503</v>
      </c>
      <c r="JA119" s="396" t="s">
        <v>350</v>
      </c>
      <c r="JB119" s="396">
        <v>275</v>
      </c>
      <c r="JC119" s="396" t="s">
        <v>13</v>
      </c>
      <c r="JD119" s="396" t="s">
        <v>232</v>
      </c>
      <c r="JE119" s="396" t="s">
        <v>9</v>
      </c>
      <c r="JF119" s="396" t="s">
        <v>232</v>
      </c>
      <c r="JG119" s="396" t="s">
        <v>366</v>
      </c>
    </row>
    <row r="120" spans="1:267" customFormat="1">
      <c r="A120">
        <v>860</v>
      </c>
      <c r="B120">
        <v>1</v>
      </c>
      <c r="F120">
        <v>700</v>
      </c>
      <c r="G120">
        <v>41</v>
      </c>
      <c r="H120">
        <v>1</v>
      </c>
      <c r="I120">
        <v>0</v>
      </c>
      <c r="J120">
        <v>1</v>
      </c>
      <c r="K120">
        <v>0</v>
      </c>
      <c r="L120" t="s">
        <v>502</v>
      </c>
      <c r="M120">
        <v>0</v>
      </c>
      <c r="N120">
        <v>22</v>
      </c>
      <c r="O120">
        <v>28.952380000000002</v>
      </c>
      <c r="P120">
        <v>40</v>
      </c>
      <c r="Q120">
        <v>40</v>
      </c>
      <c r="R120">
        <v>0</v>
      </c>
      <c r="S120">
        <v>0</v>
      </c>
      <c r="T120" t="s">
        <v>745</v>
      </c>
      <c r="U120">
        <v>1</v>
      </c>
      <c r="V120">
        <v>0</v>
      </c>
      <c r="W120">
        <v>0</v>
      </c>
      <c r="X120">
        <v>0</v>
      </c>
      <c r="Y120">
        <v>10.5</v>
      </c>
      <c r="Z120">
        <v>0</v>
      </c>
      <c r="AA120">
        <v>0</v>
      </c>
      <c r="AB120">
        <v>0</v>
      </c>
      <c r="AC120">
        <v>0</v>
      </c>
      <c r="AD120">
        <v>0</v>
      </c>
      <c r="AE120">
        <v>0</v>
      </c>
      <c r="AF120">
        <v>0</v>
      </c>
      <c r="AG120">
        <v>24</v>
      </c>
      <c r="AH120">
        <v>0</v>
      </c>
      <c r="AI120">
        <v>0</v>
      </c>
      <c r="AJ120">
        <v>0</v>
      </c>
      <c r="AK120">
        <v>720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176</v>
      </c>
      <c r="BF120">
        <v>0</v>
      </c>
      <c r="BG120">
        <v>0</v>
      </c>
      <c r="BH120">
        <v>0</v>
      </c>
      <c r="BI120">
        <v>2292</v>
      </c>
      <c r="BJ120">
        <v>0</v>
      </c>
      <c r="BK120">
        <v>0</v>
      </c>
      <c r="BL120">
        <v>0</v>
      </c>
      <c r="BM120">
        <v>0</v>
      </c>
      <c r="BN120">
        <v>0</v>
      </c>
      <c r="BO120">
        <v>0</v>
      </c>
      <c r="BP120">
        <v>0</v>
      </c>
      <c r="BQ120">
        <v>0</v>
      </c>
      <c r="BR120">
        <v>0</v>
      </c>
      <c r="BS120">
        <v>0</v>
      </c>
      <c r="BT120">
        <v>0</v>
      </c>
      <c r="BU120">
        <v>0</v>
      </c>
      <c r="BV120">
        <v>0</v>
      </c>
      <c r="BW120">
        <v>0</v>
      </c>
      <c r="BX120">
        <v>0</v>
      </c>
      <c r="BY120">
        <v>0</v>
      </c>
      <c r="BZ120">
        <v>0</v>
      </c>
      <c r="CA120">
        <v>48</v>
      </c>
      <c r="CB120">
        <v>0</v>
      </c>
      <c r="CC120">
        <v>0</v>
      </c>
      <c r="CD120">
        <v>0</v>
      </c>
      <c r="CE120">
        <v>369</v>
      </c>
      <c r="CF120">
        <v>0</v>
      </c>
      <c r="CG120" s="439"/>
      <c r="CH120" s="303">
        <v>22</v>
      </c>
      <c r="CI120" s="393">
        <v>28.952380000000002</v>
      </c>
      <c r="CJ120" s="303">
        <v>40</v>
      </c>
      <c r="CK120" s="393">
        <v>40</v>
      </c>
      <c r="CL120" s="303">
        <v>0</v>
      </c>
      <c r="CM120" s="393">
        <v>0</v>
      </c>
      <c r="CN120" s="303"/>
      <c r="CO120" s="303"/>
      <c r="CP120" s="393" t="s">
        <v>744</v>
      </c>
      <c r="CQ120" s="303" t="s">
        <v>389</v>
      </c>
      <c r="CR120" s="393" t="s">
        <v>389</v>
      </c>
      <c r="CS120" s="393" t="s">
        <v>744</v>
      </c>
      <c r="CT120" s="303" t="s">
        <v>389</v>
      </c>
      <c r="CU120" s="393" t="s">
        <v>389</v>
      </c>
      <c r="CV120" s="303">
        <v>1</v>
      </c>
      <c r="CW120" s="303">
        <v>1824</v>
      </c>
      <c r="CX120" s="303">
        <v>0</v>
      </c>
      <c r="CY120" s="303">
        <v>24</v>
      </c>
      <c r="CZ120" s="303">
        <v>0</v>
      </c>
      <c r="DA120" s="303">
        <v>0</v>
      </c>
      <c r="DB120" s="303">
        <v>0</v>
      </c>
      <c r="DC120" s="303">
        <v>176</v>
      </c>
      <c r="DD120" s="303">
        <v>0</v>
      </c>
      <c r="DE120" s="303">
        <v>0</v>
      </c>
      <c r="DF120" s="303">
        <v>1624</v>
      </c>
      <c r="DG120" s="393">
        <v>0</v>
      </c>
      <c r="DH120" s="303">
        <v>1824</v>
      </c>
      <c r="DI120" s="303">
        <v>1624</v>
      </c>
      <c r="DJ120" s="393">
        <v>0.10964912280701755</v>
      </c>
      <c r="DK120" s="303" t="s">
        <v>744</v>
      </c>
      <c r="DL120" s="303" t="s">
        <v>744</v>
      </c>
      <c r="DM120" s="303" t="s">
        <v>744</v>
      </c>
      <c r="DN120" s="303" t="s">
        <v>744</v>
      </c>
      <c r="DO120" s="303" t="s">
        <v>744</v>
      </c>
      <c r="DP120" s="303" t="s">
        <v>744</v>
      </c>
      <c r="DQ120" s="303" t="s">
        <v>744</v>
      </c>
      <c r="DR120" s="303" t="s">
        <v>744</v>
      </c>
      <c r="DS120" s="303" t="s">
        <v>744</v>
      </c>
      <c r="DT120" s="303" t="s">
        <v>744</v>
      </c>
      <c r="DU120" s="303" t="s">
        <v>744</v>
      </c>
      <c r="DV120" s="393" t="s">
        <v>744</v>
      </c>
      <c r="DW120" s="303" t="s">
        <v>744</v>
      </c>
      <c r="DX120" s="303" t="s">
        <v>744</v>
      </c>
      <c r="DY120" s="393" t="s">
        <v>744</v>
      </c>
      <c r="DZ120" s="303">
        <v>1</v>
      </c>
      <c r="EA120" s="303">
        <v>1824</v>
      </c>
      <c r="EB120" s="303">
        <v>0</v>
      </c>
      <c r="EC120" s="303">
        <v>24</v>
      </c>
      <c r="ED120" s="303">
        <v>0</v>
      </c>
      <c r="EE120" s="303">
        <v>0</v>
      </c>
      <c r="EF120" s="303">
        <v>0</v>
      </c>
      <c r="EG120" s="303">
        <v>176</v>
      </c>
      <c r="EH120" s="303">
        <v>0</v>
      </c>
      <c r="EI120" s="303">
        <v>0</v>
      </c>
      <c r="EJ120" s="303">
        <v>1624</v>
      </c>
      <c r="EK120" s="393">
        <v>0</v>
      </c>
      <c r="EL120" s="303">
        <v>1824</v>
      </c>
      <c r="EM120" s="303">
        <v>1624</v>
      </c>
      <c r="EN120" s="393">
        <v>0.10964912280701755</v>
      </c>
      <c r="EO120" s="303" t="s">
        <v>744</v>
      </c>
      <c r="EP120" s="303" t="s">
        <v>744</v>
      </c>
      <c r="EQ120" s="303" t="s">
        <v>744</v>
      </c>
      <c r="ER120" s="303" t="s">
        <v>744</v>
      </c>
      <c r="ES120" s="303" t="s">
        <v>744</v>
      </c>
      <c r="ET120" s="303" t="s">
        <v>744</v>
      </c>
      <c r="EU120" s="303" t="s">
        <v>744</v>
      </c>
      <c r="EV120" s="303" t="s">
        <v>744</v>
      </c>
      <c r="EW120" s="303" t="s">
        <v>744</v>
      </c>
      <c r="EX120" s="303" t="s">
        <v>744</v>
      </c>
      <c r="EY120" s="303" t="s">
        <v>744</v>
      </c>
      <c r="EZ120" s="303" t="s">
        <v>744</v>
      </c>
      <c r="FA120" s="393" t="s">
        <v>744</v>
      </c>
      <c r="FB120" s="303" t="s">
        <v>744</v>
      </c>
      <c r="FC120" s="303" t="s">
        <v>744</v>
      </c>
      <c r="FD120" s="303" t="s">
        <v>744</v>
      </c>
      <c r="FE120" s="393" t="s">
        <v>744</v>
      </c>
      <c r="FF120" s="303" t="s">
        <v>744</v>
      </c>
      <c r="FG120" s="303" t="s">
        <v>744</v>
      </c>
      <c r="FH120" s="303" t="s">
        <v>744</v>
      </c>
      <c r="FI120" s="303" t="s">
        <v>744</v>
      </c>
      <c r="FJ120" s="303" t="s">
        <v>744</v>
      </c>
      <c r="FK120" s="303" t="s">
        <v>744</v>
      </c>
      <c r="FL120" s="303" t="s">
        <v>744</v>
      </c>
      <c r="FM120" s="303" t="s">
        <v>744</v>
      </c>
      <c r="FN120" s="303" t="s">
        <v>744</v>
      </c>
      <c r="FO120" s="303" t="s">
        <v>744</v>
      </c>
      <c r="FP120" s="303" t="s">
        <v>744</v>
      </c>
      <c r="FQ120" s="303" t="s">
        <v>744</v>
      </c>
      <c r="FR120" s="393" t="s">
        <v>744</v>
      </c>
      <c r="FS120" s="303" t="s">
        <v>744</v>
      </c>
      <c r="FT120" s="303" t="s">
        <v>744</v>
      </c>
      <c r="FU120" s="303" t="s">
        <v>744</v>
      </c>
      <c r="FV120" s="393" t="s">
        <v>744</v>
      </c>
      <c r="FW120" s="303" t="s">
        <v>744</v>
      </c>
      <c r="FX120" s="303" t="s">
        <v>744</v>
      </c>
      <c r="FY120" s="303" t="s">
        <v>744</v>
      </c>
      <c r="FZ120" s="303" t="s">
        <v>744</v>
      </c>
      <c r="GA120" s="303" t="s">
        <v>744</v>
      </c>
      <c r="GB120" s="303" t="s">
        <v>744</v>
      </c>
      <c r="GC120" s="303" t="s">
        <v>744</v>
      </c>
      <c r="GD120" s="303" t="s">
        <v>744</v>
      </c>
      <c r="GE120" s="303" t="s">
        <v>744</v>
      </c>
      <c r="GF120" s="303" t="s">
        <v>744</v>
      </c>
      <c r="GG120" s="303" t="s">
        <v>744</v>
      </c>
      <c r="GH120" s="303" t="s">
        <v>744</v>
      </c>
      <c r="GI120" s="393" t="s">
        <v>744</v>
      </c>
      <c r="GJ120" s="303" t="s">
        <v>744</v>
      </c>
      <c r="GK120" s="303" t="s">
        <v>744</v>
      </c>
      <c r="GL120" s="303" t="s">
        <v>744</v>
      </c>
      <c r="GM120" s="393" t="s">
        <v>744</v>
      </c>
      <c r="GN120" s="303">
        <v>10.5</v>
      </c>
      <c r="GO120" s="303">
        <v>18520.000079999998</v>
      </c>
      <c r="GP120" s="303">
        <v>0</v>
      </c>
      <c r="GQ120" s="303">
        <v>720</v>
      </c>
      <c r="GR120" s="303">
        <v>0</v>
      </c>
      <c r="GS120" s="303">
        <v>0</v>
      </c>
      <c r="GT120" s="303">
        <v>0</v>
      </c>
      <c r="GU120" s="303">
        <v>2292</v>
      </c>
      <c r="GV120" s="303">
        <v>0</v>
      </c>
      <c r="GW120" s="303">
        <v>0</v>
      </c>
      <c r="GX120" s="303">
        <v>15508.000079999998</v>
      </c>
      <c r="GY120" s="303">
        <v>369</v>
      </c>
      <c r="GZ120" s="393">
        <v>48</v>
      </c>
      <c r="HA120" s="303">
        <v>1763.8095314285713</v>
      </c>
      <c r="HB120" s="303">
        <v>1476.9523885714284</v>
      </c>
      <c r="HC120" s="303">
        <v>35.142857142857146</v>
      </c>
      <c r="HD120" s="393">
        <v>0.16263498849833702</v>
      </c>
      <c r="HE120" s="303" t="s">
        <v>744</v>
      </c>
      <c r="HF120" s="303" t="s">
        <v>744</v>
      </c>
      <c r="HG120" s="303" t="s">
        <v>744</v>
      </c>
      <c r="HH120" s="303" t="s">
        <v>744</v>
      </c>
      <c r="HI120" s="303" t="s">
        <v>744</v>
      </c>
      <c r="HJ120" s="303" t="s">
        <v>744</v>
      </c>
      <c r="HK120" s="303" t="s">
        <v>744</v>
      </c>
      <c r="HL120" s="303" t="s">
        <v>744</v>
      </c>
      <c r="HM120" s="303" t="s">
        <v>744</v>
      </c>
      <c r="HN120" s="303" t="s">
        <v>744</v>
      </c>
      <c r="HO120" s="303" t="s">
        <v>744</v>
      </c>
      <c r="HP120" s="303" t="s">
        <v>744</v>
      </c>
      <c r="HQ120" s="393" t="s">
        <v>744</v>
      </c>
      <c r="HR120" s="303" t="s">
        <v>744</v>
      </c>
      <c r="HS120" s="303" t="s">
        <v>744</v>
      </c>
      <c r="HT120" s="303" t="s">
        <v>744</v>
      </c>
      <c r="HU120" s="393" t="s">
        <v>744</v>
      </c>
      <c r="HV120" s="303">
        <v>10.5</v>
      </c>
      <c r="HW120" s="303">
        <v>18520.000079999998</v>
      </c>
      <c r="HX120" s="303">
        <v>0</v>
      </c>
      <c r="HY120" s="303">
        <v>720</v>
      </c>
      <c r="HZ120" s="303">
        <v>0</v>
      </c>
      <c r="IA120" s="303">
        <v>0</v>
      </c>
      <c r="IB120" s="303">
        <v>0</v>
      </c>
      <c r="IC120" s="303">
        <v>2292</v>
      </c>
      <c r="ID120" s="303">
        <v>0</v>
      </c>
      <c r="IE120" s="303">
        <v>0</v>
      </c>
      <c r="IF120" s="303">
        <v>15508.000079999998</v>
      </c>
      <c r="IG120" s="303">
        <v>369</v>
      </c>
      <c r="IH120" s="393">
        <v>48</v>
      </c>
      <c r="II120" s="303">
        <v>1763.8095314285713</v>
      </c>
      <c r="IJ120" s="303">
        <v>1476.9523885714284</v>
      </c>
      <c r="IK120" s="303">
        <v>35.142857142857146</v>
      </c>
      <c r="IL120" s="393">
        <v>0.16263498849833702</v>
      </c>
      <c r="IM120" s="303"/>
      <c r="IN120" s="303">
        <v>1769.0434852173912</v>
      </c>
      <c r="IO120" s="303">
        <v>1489.7391373913042</v>
      </c>
      <c r="IP120" s="393">
        <v>0.15788438789664028</v>
      </c>
      <c r="IQ120" s="303" t="s">
        <v>744</v>
      </c>
      <c r="IR120" s="303" t="s">
        <v>744</v>
      </c>
      <c r="IS120" s="393" t="s">
        <v>744</v>
      </c>
      <c r="IT120" s="303">
        <v>1769.0434852173912</v>
      </c>
      <c r="IU120" s="303">
        <v>1489.7391373913042</v>
      </c>
      <c r="IV120" s="393">
        <v>0.15788438789664028</v>
      </c>
      <c r="IW120" s="735"/>
      <c r="IX120" s="303"/>
      <c r="IY120" s="396" t="s">
        <v>502</v>
      </c>
      <c r="IZ120" s="396" t="s">
        <v>503</v>
      </c>
      <c r="JA120" s="396" t="s">
        <v>350</v>
      </c>
      <c r="JB120" s="396">
        <v>16</v>
      </c>
      <c r="JC120" s="396" t="s">
        <v>12</v>
      </c>
      <c r="JD120" s="396" t="s">
        <v>232</v>
      </c>
      <c r="JE120" s="396" t="s">
        <v>9</v>
      </c>
      <c r="JF120" s="396" t="s">
        <v>232</v>
      </c>
      <c r="JG120" s="396" t="s">
        <v>358</v>
      </c>
    </row>
    <row r="121" spans="1:267" customFormat="1">
      <c r="A121">
        <v>875</v>
      </c>
      <c r="B121">
        <v>1</v>
      </c>
      <c r="F121">
        <v>700</v>
      </c>
      <c r="G121">
        <v>41</v>
      </c>
      <c r="H121">
        <v>1</v>
      </c>
      <c r="I121">
        <v>0</v>
      </c>
      <c r="J121">
        <v>1</v>
      </c>
      <c r="K121">
        <v>0</v>
      </c>
      <c r="L121" t="s">
        <v>502</v>
      </c>
      <c r="M121">
        <v>0</v>
      </c>
      <c r="N121">
        <v>48.99</v>
      </c>
      <c r="O121">
        <v>34.799999999999997</v>
      </c>
      <c r="P121">
        <v>40</v>
      </c>
      <c r="Q121">
        <v>40</v>
      </c>
      <c r="R121">
        <v>0</v>
      </c>
      <c r="S121">
        <v>0</v>
      </c>
      <c r="T121" t="s">
        <v>745</v>
      </c>
      <c r="U121">
        <v>0</v>
      </c>
      <c r="V121">
        <v>0</v>
      </c>
      <c r="W121">
        <v>0.5</v>
      </c>
      <c r="X121">
        <v>1</v>
      </c>
      <c r="Y121">
        <v>4.5</v>
      </c>
      <c r="Z121">
        <v>0</v>
      </c>
      <c r="AA121">
        <v>0</v>
      </c>
      <c r="AB121">
        <v>0</v>
      </c>
      <c r="AC121">
        <v>0</v>
      </c>
      <c r="AD121">
        <v>0</v>
      </c>
      <c r="AE121">
        <v>0</v>
      </c>
      <c r="AF121">
        <v>0</v>
      </c>
      <c r="AG121">
        <v>0</v>
      </c>
      <c r="AH121">
        <v>0</v>
      </c>
      <c r="AI121">
        <v>0</v>
      </c>
      <c r="AJ121">
        <v>544</v>
      </c>
      <c r="AK121">
        <v>1192</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1223</v>
      </c>
      <c r="CB121">
        <v>0</v>
      </c>
      <c r="CC121">
        <v>0</v>
      </c>
      <c r="CD121">
        <v>0</v>
      </c>
      <c r="CE121">
        <v>0</v>
      </c>
      <c r="CF121">
        <v>0</v>
      </c>
      <c r="CG121" s="439"/>
      <c r="CH121" s="303">
        <v>48.99</v>
      </c>
      <c r="CI121" s="393">
        <v>34.799999999999997</v>
      </c>
      <c r="CJ121" s="303">
        <v>40</v>
      </c>
      <c r="CK121" s="393">
        <v>40</v>
      </c>
      <c r="CL121" s="303">
        <v>0</v>
      </c>
      <c r="CM121" s="393">
        <v>0</v>
      </c>
      <c r="CN121" s="303"/>
      <c r="CO121" s="303"/>
      <c r="CP121" s="393" t="s">
        <v>744</v>
      </c>
      <c r="CQ121" s="303" t="s">
        <v>389</v>
      </c>
      <c r="CR121" s="393" t="s">
        <v>744</v>
      </c>
      <c r="CS121" s="393" t="s">
        <v>744</v>
      </c>
      <c r="CT121" s="303" t="s">
        <v>389</v>
      </c>
      <c r="CU121" s="393" t="s">
        <v>744</v>
      </c>
      <c r="CV121" s="303" t="s">
        <v>744</v>
      </c>
      <c r="CW121" s="303" t="s">
        <v>744</v>
      </c>
      <c r="CX121" s="303" t="s">
        <v>744</v>
      </c>
      <c r="CY121" s="303" t="s">
        <v>744</v>
      </c>
      <c r="CZ121" s="303" t="s">
        <v>744</v>
      </c>
      <c r="DA121" s="303" t="s">
        <v>744</v>
      </c>
      <c r="DB121" s="303" t="s">
        <v>744</v>
      </c>
      <c r="DC121" s="303" t="s">
        <v>744</v>
      </c>
      <c r="DD121" s="303" t="s">
        <v>744</v>
      </c>
      <c r="DE121" s="303" t="s">
        <v>744</v>
      </c>
      <c r="DF121" s="303" t="s">
        <v>744</v>
      </c>
      <c r="DG121" s="393" t="s">
        <v>744</v>
      </c>
      <c r="DH121" s="303" t="s">
        <v>744</v>
      </c>
      <c r="DI121" s="303" t="s">
        <v>744</v>
      </c>
      <c r="DJ121" s="393" t="s">
        <v>744</v>
      </c>
      <c r="DK121" s="303" t="s">
        <v>744</v>
      </c>
      <c r="DL121" s="303" t="s">
        <v>744</v>
      </c>
      <c r="DM121" s="303" t="s">
        <v>744</v>
      </c>
      <c r="DN121" s="303" t="s">
        <v>744</v>
      </c>
      <c r="DO121" s="303" t="s">
        <v>744</v>
      </c>
      <c r="DP121" s="303" t="s">
        <v>744</v>
      </c>
      <c r="DQ121" s="303" t="s">
        <v>744</v>
      </c>
      <c r="DR121" s="303" t="s">
        <v>744</v>
      </c>
      <c r="DS121" s="303" t="s">
        <v>744</v>
      </c>
      <c r="DT121" s="303" t="s">
        <v>744</v>
      </c>
      <c r="DU121" s="303" t="s">
        <v>744</v>
      </c>
      <c r="DV121" s="393" t="s">
        <v>744</v>
      </c>
      <c r="DW121" s="303" t="s">
        <v>744</v>
      </c>
      <c r="DX121" s="303" t="s">
        <v>744</v>
      </c>
      <c r="DY121" s="393" t="s">
        <v>744</v>
      </c>
      <c r="DZ121" s="303" t="s">
        <v>744</v>
      </c>
      <c r="EA121" s="303" t="s">
        <v>744</v>
      </c>
      <c r="EB121" s="303" t="s">
        <v>744</v>
      </c>
      <c r="EC121" s="303" t="s">
        <v>744</v>
      </c>
      <c r="ED121" s="303" t="s">
        <v>744</v>
      </c>
      <c r="EE121" s="303" t="s">
        <v>744</v>
      </c>
      <c r="EF121" s="303" t="s">
        <v>744</v>
      </c>
      <c r="EG121" s="303" t="s">
        <v>744</v>
      </c>
      <c r="EH121" s="303" t="s">
        <v>744</v>
      </c>
      <c r="EI121" s="303" t="s">
        <v>744</v>
      </c>
      <c r="EJ121" s="303" t="s">
        <v>744</v>
      </c>
      <c r="EK121" s="393" t="s">
        <v>744</v>
      </c>
      <c r="EL121" s="303" t="s">
        <v>744</v>
      </c>
      <c r="EM121" s="303" t="s">
        <v>744</v>
      </c>
      <c r="EN121" s="393" t="s">
        <v>744</v>
      </c>
      <c r="EO121" s="303">
        <v>0.5</v>
      </c>
      <c r="EP121" s="303">
        <v>804.04</v>
      </c>
      <c r="EQ121" s="303">
        <v>0</v>
      </c>
      <c r="ER121" s="303">
        <v>0</v>
      </c>
      <c r="ES121" s="303">
        <v>0</v>
      </c>
      <c r="ET121" s="303">
        <v>0</v>
      </c>
      <c r="EU121" s="303">
        <v>0</v>
      </c>
      <c r="EV121" s="303">
        <v>0</v>
      </c>
      <c r="EW121" s="303">
        <v>0</v>
      </c>
      <c r="EX121" s="303">
        <v>0</v>
      </c>
      <c r="EY121" s="303">
        <v>804.04</v>
      </c>
      <c r="EZ121" s="303">
        <v>0</v>
      </c>
      <c r="FA121" s="393">
        <v>0</v>
      </c>
      <c r="FB121" s="303">
        <v>1608.08</v>
      </c>
      <c r="FC121" s="303">
        <v>1608.08</v>
      </c>
      <c r="FD121" s="303">
        <v>0</v>
      </c>
      <c r="FE121" s="393">
        <v>0</v>
      </c>
      <c r="FF121" s="303">
        <v>1</v>
      </c>
      <c r="FG121" s="303">
        <v>1608.08</v>
      </c>
      <c r="FH121" s="303">
        <v>0</v>
      </c>
      <c r="FI121" s="303">
        <v>544</v>
      </c>
      <c r="FJ121" s="303">
        <v>0</v>
      </c>
      <c r="FK121" s="303">
        <v>0</v>
      </c>
      <c r="FL121" s="303">
        <v>0</v>
      </c>
      <c r="FM121" s="303">
        <v>0</v>
      </c>
      <c r="FN121" s="303">
        <v>0</v>
      </c>
      <c r="FO121" s="303">
        <v>0</v>
      </c>
      <c r="FP121" s="303">
        <v>1064.08</v>
      </c>
      <c r="FQ121" s="303">
        <v>0</v>
      </c>
      <c r="FR121" s="393">
        <v>0</v>
      </c>
      <c r="FS121" s="303">
        <v>1608.08</v>
      </c>
      <c r="FT121" s="303">
        <v>1064.08</v>
      </c>
      <c r="FU121" s="303">
        <v>0</v>
      </c>
      <c r="FV121" s="393">
        <v>0.33829162728222473</v>
      </c>
      <c r="FW121" s="303">
        <v>1.5</v>
      </c>
      <c r="FX121" s="303">
        <v>2412.12</v>
      </c>
      <c r="FY121" s="303">
        <v>0</v>
      </c>
      <c r="FZ121" s="303">
        <v>544</v>
      </c>
      <c r="GA121" s="303">
        <v>0</v>
      </c>
      <c r="GB121" s="303">
        <v>0</v>
      </c>
      <c r="GC121" s="303">
        <v>0</v>
      </c>
      <c r="GD121" s="303">
        <v>0</v>
      </c>
      <c r="GE121" s="303">
        <v>0</v>
      </c>
      <c r="GF121" s="303">
        <v>0</v>
      </c>
      <c r="GG121" s="303">
        <v>1868.12</v>
      </c>
      <c r="GH121" s="303">
        <v>0</v>
      </c>
      <c r="GI121" s="393">
        <v>0</v>
      </c>
      <c r="GJ121" s="303">
        <v>1608.08</v>
      </c>
      <c r="GK121" s="303">
        <v>1245.4133333333332</v>
      </c>
      <c r="GL121" s="303">
        <v>0</v>
      </c>
      <c r="GM121" s="393">
        <v>0.22552775152148319</v>
      </c>
      <c r="GN121" s="303">
        <v>4.5</v>
      </c>
      <c r="GO121" s="303">
        <v>6524.1999999999989</v>
      </c>
      <c r="GP121" s="303">
        <v>0</v>
      </c>
      <c r="GQ121" s="303">
        <v>1192</v>
      </c>
      <c r="GR121" s="303">
        <v>0</v>
      </c>
      <c r="GS121" s="303">
        <v>0</v>
      </c>
      <c r="GT121" s="303">
        <v>0</v>
      </c>
      <c r="GU121" s="303">
        <v>0</v>
      </c>
      <c r="GV121" s="303">
        <v>0</v>
      </c>
      <c r="GW121" s="303">
        <v>0</v>
      </c>
      <c r="GX121" s="303">
        <v>5332.1999999999989</v>
      </c>
      <c r="GY121" s="303">
        <v>0</v>
      </c>
      <c r="GZ121" s="393">
        <v>1223</v>
      </c>
      <c r="HA121" s="303">
        <v>1449.8222222222221</v>
      </c>
      <c r="HB121" s="303">
        <v>1184.9333333333332</v>
      </c>
      <c r="HC121" s="303">
        <v>0</v>
      </c>
      <c r="HD121" s="393">
        <v>0.18270439287575491</v>
      </c>
      <c r="HE121" s="303" t="s">
        <v>744</v>
      </c>
      <c r="HF121" s="303" t="s">
        <v>744</v>
      </c>
      <c r="HG121" s="303" t="s">
        <v>744</v>
      </c>
      <c r="HH121" s="303" t="s">
        <v>744</v>
      </c>
      <c r="HI121" s="303" t="s">
        <v>744</v>
      </c>
      <c r="HJ121" s="303" t="s">
        <v>744</v>
      </c>
      <c r="HK121" s="303" t="s">
        <v>744</v>
      </c>
      <c r="HL121" s="303" t="s">
        <v>744</v>
      </c>
      <c r="HM121" s="303" t="s">
        <v>744</v>
      </c>
      <c r="HN121" s="303" t="s">
        <v>744</v>
      </c>
      <c r="HO121" s="303" t="s">
        <v>744</v>
      </c>
      <c r="HP121" s="303" t="s">
        <v>744</v>
      </c>
      <c r="HQ121" s="393" t="s">
        <v>744</v>
      </c>
      <c r="HR121" s="303" t="s">
        <v>744</v>
      </c>
      <c r="HS121" s="303" t="s">
        <v>744</v>
      </c>
      <c r="HT121" s="303" t="s">
        <v>744</v>
      </c>
      <c r="HU121" s="393" t="s">
        <v>744</v>
      </c>
      <c r="HV121" s="303">
        <v>4.5</v>
      </c>
      <c r="HW121" s="303">
        <v>6524.1999999999989</v>
      </c>
      <c r="HX121" s="303">
        <v>0</v>
      </c>
      <c r="HY121" s="303">
        <v>1192</v>
      </c>
      <c r="HZ121" s="303">
        <v>0</v>
      </c>
      <c r="IA121" s="303">
        <v>0</v>
      </c>
      <c r="IB121" s="303">
        <v>0</v>
      </c>
      <c r="IC121" s="303">
        <v>0</v>
      </c>
      <c r="ID121" s="303">
        <v>0</v>
      </c>
      <c r="IE121" s="303">
        <v>0</v>
      </c>
      <c r="IF121" s="303">
        <v>5332.1999999999989</v>
      </c>
      <c r="IG121" s="303">
        <v>0</v>
      </c>
      <c r="IH121" s="393">
        <v>1223</v>
      </c>
      <c r="II121" s="303">
        <v>1449.8222222222221</v>
      </c>
      <c r="IJ121" s="303">
        <v>1184.9333333333332</v>
      </c>
      <c r="IK121" s="303">
        <v>0</v>
      </c>
      <c r="IL121" s="393">
        <v>0.18270439287575491</v>
      </c>
      <c r="IM121" s="303"/>
      <c r="IN121" s="303">
        <v>1465.6479999999997</v>
      </c>
      <c r="IO121" s="303">
        <v>1227.2479999999998</v>
      </c>
      <c r="IP121" s="393">
        <v>0.16265842821741638</v>
      </c>
      <c r="IQ121" s="303">
        <v>1608.08</v>
      </c>
      <c r="IR121" s="303">
        <v>1064.08</v>
      </c>
      <c r="IS121" s="393">
        <v>0.33829162728222473</v>
      </c>
      <c r="IT121" s="303">
        <v>1489.3866666666665</v>
      </c>
      <c r="IU121" s="303">
        <v>1200.0533333333331</v>
      </c>
      <c r="IV121" s="393">
        <v>0.19426341044188222</v>
      </c>
      <c r="IW121" s="735"/>
      <c r="IX121" s="303"/>
      <c r="IY121" s="396" t="s">
        <v>502</v>
      </c>
      <c r="IZ121" s="396" t="s">
        <v>503</v>
      </c>
      <c r="JA121" s="396" t="s">
        <v>350</v>
      </c>
      <c r="JB121" s="396">
        <v>9</v>
      </c>
      <c r="JC121" s="396" t="s">
        <v>11</v>
      </c>
      <c r="JD121" s="396" t="s">
        <v>232</v>
      </c>
      <c r="JE121" s="396" t="s">
        <v>9</v>
      </c>
      <c r="JF121" s="396" t="s">
        <v>232</v>
      </c>
      <c r="JG121" s="396" t="s">
        <v>358</v>
      </c>
    </row>
    <row r="122" spans="1:267" customFormat="1">
      <c r="A122">
        <v>881</v>
      </c>
      <c r="B122">
        <v>1</v>
      </c>
      <c r="F122">
        <v>700</v>
      </c>
      <c r="G122">
        <v>41</v>
      </c>
      <c r="H122">
        <v>1</v>
      </c>
      <c r="I122">
        <v>0</v>
      </c>
      <c r="J122">
        <v>1</v>
      </c>
      <c r="K122">
        <v>0</v>
      </c>
      <c r="L122" t="s">
        <v>502</v>
      </c>
      <c r="M122">
        <v>0</v>
      </c>
      <c r="N122">
        <v>0</v>
      </c>
      <c r="O122">
        <v>0</v>
      </c>
      <c r="P122">
        <v>0</v>
      </c>
      <c r="Q122">
        <v>0</v>
      </c>
      <c r="R122">
        <v>0</v>
      </c>
      <c r="S122">
        <v>0</v>
      </c>
      <c r="T122" t="s">
        <v>745</v>
      </c>
      <c r="U122">
        <v>0</v>
      </c>
      <c r="V122">
        <v>0</v>
      </c>
      <c r="W122">
        <v>4</v>
      </c>
      <c r="X122">
        <v>3</v>
      </c>
      <c r="Y122">
        <v>15</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s="439"/>
      <c r="CH122" s="303" t="s">
        <v>744</v>
      </c>
      <c r="CI122" s="393" t="s">
        <v>744</v>
      </c>
      <c r="CJ122" s="303" t="s">
        <v>744</v>
      </c>
      <c r="CK122" s="393" t="s">
        <v>744</v>
      </c>
      <c r="CL122" s="303" t="s">
        <v>744</v>
      </c>
      <c r="CM122" s="393" t="s">
        <v>744</v>
      </c>
      <c r="CN122" s="303"/>
      <c r="CO122" s="303"/>
      <c r="CP122" s="393" t="s">
        <v>658</v>
      </c>
      <c r="CQ122" s="303" t="s">
        <v>744</v>
      </c>
      <c r="CR122" s="393" t="s">
        <v>744</v>
      </c>
      <c r="CS122" s="393" t="s">
        <v>658</v>
      </c>
      <c r="CT122" s="303" t="s">
        <v>744</v>
      </c>
      <c r="CU122" s="393" t="s">
        <v>744</v>
      </c>
      <c r="CV122" s="303" t="s">
        <v>744</v>
      </c>
      <c r="CW122" s="303" t="s">
        <v>744</v>
      </c>
      <c r="CX122" s="303" t="s">
        <v>744</v>
      </c>
      <c r="CY122" s="303" t="s">
        <v>744</v>
      </c>
      <c r="CZ122" s="303" t="s">
        <v>744</v>
      </c>
      <c r="DA122" s="303" t="s">
        <v>744</v>
      </c>
      <c r="DB122" s="303" t="s">
        <v>744</v>
      </c>
      <c r="DC122" s="303" t="s">
        <v>744</v>
      </c>
      <c r="DD122" s="303" t="s">
        <v>744</v>
      </c>
      <c r="DE122" s="303" t="s">
        <v>744</v>
      </c>
      <c r="DF122" s="303" t="s">
        <v>744</v>
      </c>
      <c r="DG122" s="393" t="s">
        <v>744</v>
      </c>
      <c r="DH122" s="303" t="s">
        <v>744</v>
      </c>
      <c r="DI122" s="303" t="s">
        <v>744</v>
      </c>
      <c r="DJ122" s="393" t="s">
        <v>744</v>
      </c>
      <c r="DK122" s="303" t="s">
        <v>744</v>
      </c>
      <c r="DL122" s="303" t="s">
        <v>744</v>
      </c>
      <c r="DM122" s="303" t="s">
        <v>744</v>
      </c>
      <c r="DN122" s="303" t="s">
        <v>744</v>
      </c>
      <c r="DO122" s="303" t="s">
        <v>744</v>
      </c>
      <c r="DP122" s="303" t="s">
        <v>744</v>
      </c>
      <c r="DQ122" s="303" t="s">
        <v>744</v>
      </c>
      <c r="DR122" s="303" t="s">
        <v>744</v>
      </c>
      <c r="DS122" s="303" t="s">
        <v>744</v>
      </c>
      <c r="DT122" s="303" t="s">
        <v>744</v>
      </c>
      <c r="DU122" s="303" t="s">
        <v>744</v>
      </c>
      <c r="DV122" s="393" t="s">
        <v>744</v>
      </c>
      <c r="DW122" s="303" t="s">
        <v>744</v>
      </c>
      <c r="DX122" s="303" t="s">
        <v>744</v>
      </c>
      <c r="DY122" s="393" t="s">
        <v>744</v>
      </c>
      <c r="DZ122" s="303" t="s">
        <v>744</v>
      </c>
      <c r="EA122" s="303" t="s">
        <v>744</v>
      </c>
      <c r="EB122" s="303" t="s">
        <v>744</v>
      </c>
      <c r="EC122" s="303" t="s">
        <v>744</v>
      </c>
      <c r="ED122" s="303" t="s">
        <v>744</v>
      </c>
      <c r="EE122" s="303" t="s">
        <v>744</v>
      </c>
      <c r="EF122" s="303" t="s">
        <v>744</v>
      </c>
      <c r="EG122" s="303" t="s">
        <v>744</v>
      </c>
      <c r="EH122" s="303" t="s">
        <v>744</v>
      </c>
      <c r="EI122" s="303" t="s">
        <v>744</v>
      </c>
      <c r="EJ122" s="303" t="s">
        <v>744</v>
      </c>
      <c r="EK122" s="393" t="s">
        <v>744</v>
      </c>
      <c r="EL122" s="303" t="s">
        <v>744</v>
      </c>
      <c r="EM122" s="303" t="s">
        <v>744</v>
      </c>
      <c r="EN122" s="393" t="s">
        <v>744</v>
      </c>
      <c r="EO122" s="303" t="s">
        <v>744</v>
      </c>
      <c r="EP122" s="303" t="s">
        <v>744</v>
      </c>
      <c r="EQ122" s="303" t="s">
        <v>744</v>
      </c>
      <c r="ER122" s="303" t="s">
        <v>744</v>
      </c>
      <c r="ES122" s="303" t="s">
        <v>744</v>
      </c>
      <c r="ET122" s="303" t="s">
        <v>744</v>
      </c>
      <c r="EU122" s="303" t="s">
        <v>744</v>
      </c>
      <c r="EV122" s="303" t="s">
        <v>744</v>
      </c>
      <c r="EW122" s="303" t="s">
        <v>744</v>
      </c>
      <c r="EX122" s="303" t="s">
        <v>744</v>
      </c>
      <c r="EY122" s="303" t="s">
        <v>744</v>
      </c>
      <c r="EZ122" s="303" t="s">
        <v>744</v>
      </c>
      <c r="FA122" s="393" t="s">
        <v>744</v>
      </c>
      <c r="FB122" s="303" t="s">
        <v>744</v>
      </c>
      <c r="FC122" s="303" t="s">
        <v>744</v>
      </c>
      <c r="FD122" s="303" t="s">
        <v>744</v>
      </c>
      <c r="FE122" s="393" t="s">
        <v>744</v>
      </c>
      <c r="FF122" s="303" t="s">
        <v>744</v>
      </c>
      <c r="FG122" s="303" t="s">
        <v>744</v>
      </c>
      <c r="FH122" s="303" t="s">
        <v>744</v>
      </c>
      <c r="FI122" s="303" t="s">
        <v>744</v>
      </c>
      <c r="FJ122" s="303" t="s">
        <v>744</v>
      </c>
      <c r="FK122" s="303" t="s">
        <v>744</v>
      </c>
      <c r="FL122" s="303" t="s">
        <v>744</v>
      </c>
      <c r="FM122" s="303" t="s">
        <v>744</v>
      </c>
      <c r="FN122" s="303" t="s">
        <v>744</v>
      </c>
      <c r="FO122" s="303" t="s">
        <v>744</v>
      </c>
      <c r="FP122" s="303" t="s">
        <v>744</v>
      </c>
      <c r="FQ122" s="303" t="s">
        <v>744</v>
      </c>
      <c r="FR122" s="393" t="s">
        <v>744</v>
      </c>
      <c r="FS122" s="303" t="s">
        <v>744</v>
      </c>
      <c r="FT122" s="303" t="s">
        <v>744</v>
      </c>
      <c r="FU122" s="303" t="s">
        <v>744</v>
      </c>
      <c r="FV122" s="393" t="s">
        <v>744</v>
      </c>
      <c r="FW122" s="303" t="s">
        <v>744</v>
      </c>
      <c r="FX122" s="303" t="s">
        <v>744</v>
      </c>
      <c r="FY122" s="303" t="s">
        <v>744</v>
      </c>
      <c r="FZ122" s="303" t="s">
        <v>744</v>
      </c>
      <c r="GA122" s="303" t="s">
        <v>744</v>
      </c>
      <c r="GB122" s="303" t="s">
        <v>744</v>
      </c>
      <c r="GC122" s="303" t="s">
        <v>744</v>
      </c>
      <c r="GD122" s="303" t="s">
        <v>744</v>
      </c>
      <c r="GE122" s="303" t="s">
        <v>744</v>
      </c>
      <c r="GF122" s="303" t="s">
        <v>744</v>
      </c>
      <c r="GG122" s="303" t="s">
        <v>744</v>
      </c>
      <c r="GH122" s="303" t="s">
        <v>744</v>
      </c>
      <c r="GI122" s="393" t="s">
        <v>744</v>
      </c>
      <c r="GJ122" s="303" t="s">
        <v>744</v>
      </c>
      <c r="GK122" s="303" t="s">
        <v>744</v>
      </c>
      <c r="GL122" s="303" t="s">
        <v>744</v>
      </c>
      <c r="GM122" s="393" t="s">
        <v>744</v>
      </c>
      <c r="GN122" s="303" t="s">
        <v>744</v>
      </c>
      <c r="GO122" s="303" t="s">
        <v>744</v>
      </c>
      <c r="GP122" s="303" t="s">
        <v>744</v>
      </c>
      <c r="GQ122" s="303" t="s">
        <v>744</v>
      </c>
      <c r="GR122" s="303" t="s">
        <v>744</v>
      </c>
      <c r="GS122" s="303" t="s">
        <v>744</v>
      </c>
      <c r="GT122" s="303" t="s">
        <v>744</v>
      </c>
      <c r="GU122" s="303" t="s">
        <v>744</v>
      </c>
      <c r="GV122" s="303" t="s">
        <v>744</v>
      </c>
      <c r="GW122" s="303" t="s">
        <v>744</v>
      </c>
      <c r="GX122" s="303" t="s">
        <v>744</v>
      </c>
      <c r="GY122" s="303" t="s">
        <v>744</v>
      </c>
      <c r="GZ122" s="393" t="s">
        <v>744</v>
      </c>
      <c r="HA122" s="303" t="s">
        <v>744</v>
      </c>
      <c r="HB122" s="303" t="s">
        <v>744</v>
      </c>
      <c r="HC122" s="303" t="s">
        <v>744</v>
      </c>
      <c r="HD122" s="393" t="s">
        <v>744</v>
      </c>
      <c r="HE122" s="303" t="s">
        <v>744</v>
      </c>
      <c r="HF122" s="303" t="s">
        <v>744</v>
      </c>
      <c r="HG122" s="303" t="s">
        <v>744</v>
      </c>
      <c r="HH122" s="303" t="s">
        <v>744</v>
      </c>
      <c r="HI122" s="303" t="s">
        <v>744</v>
      </c>
      <c r="HJ122" s="303" t="s">
        <v>744</v>
      </c>
      <c r="HK122" s="303" t="s">
        <v>744</v>
      </c>
      <c r="HL122" s="303" t="s">
        <v>744</v>
      </c>
      <c r="HM122" s="303" t="s">
        <v>744</v>
      </c>
      <c r="HN122" s="303" t="s">
        <v>744</v>
      </c>
      <c r="HO122" s="303" t="s">
        <v>744</v>
      </c>
      <c r="HP122" s="303" t="s">
        <v>744</v>
      </c>
      <c r="HQ122" s="393" t="s">
        <v>744</v>
      </c>
      <c r="HR122" s="303" t="s">
        <v>744</v>
      </c>
      <c r="HS122" s="303" t="s">
        <v>744</v>
      </c>
      <c r="HT122" s="303" t="s">
        <v>744</v>
      </c>
      <c r="HU122" s="393" t="s">
        <v>744</v>
      </c>
      <c r="HV122" s="303" t="s">
        <v>744</v>
      </c>
      <c r="HW122" s="303" t="s">
        <v>744</v>
      </c>
      <c r="HX122" s="303" t="s">
        <v>744</v>
      </c>
      <c r="HY122" s="303" t="s">
        <v>744</v>
      </c>
      <c r="HZ122" s="303" t="s">
        <v>744</v>
      </c>
      <c r="IA122" s="303" t="s">
        <v>744</v>
      </c>
      <c r="IB122" s="303" t="s">
        <v>744</v>
      </c>
      <c r="IC122" s="303" t="s">
        <v>744</v>
      </c>
      <c r="ID122" s="303" t="s">
        <v>744</v>
      </c>
      <c r="IE122" s="303" t="s">
        <v>744</v>
      </c>
      <c r="IF122" s="303" t="s">
        <v>744</v>
      </c>
      <c r="IG122" s="303" t="s">
        <v>744</v>
      </c>
      <c r="IH122" s="393" t="s">
        <v>744</v>
      </c>
      <c r="II122" s="303" t="s">
        <v>744</v>
      </c>
      <c r="IJ122" s="303" t="s">
        <v>744</v>
      </c>
      <c r="IK122" s="303" t="s">
        <v>744</v>
      </c>
      <c r="IL122" s="393" t="s">
        <v>744</v>
      </c>
      <c r="IM122" s="303"/>
      <c r="IN122" s="303" t="s">
        <v>744</v>
      </c>
      <c r="IO122" s="303" t="s">
        <v>744</v>
      </c>
      <c r="IP122" s="393" t="s">
        <v>744</v>
      </c>
      <c r="IQ122" s="303" t="s">
        <v>744</v>
      </c>
      <c r="IR122" s="303" t="s">
        <v>744</v>
      </c>
      <c r="IS122" s="393" t="s">
        <v>744</v>
      </c>
      <c r="IT122" s="303" t="s">
        <v>744</v>
      </c>
      <c r="IU122" s="303" t="s">
        <v>744</v>
      </c>
      <c r="IV122" s="393" t="s">
        <v>495</v>
      </c>
      <c r="IW122" s="735"/>
      <c r="IX122" s="303"/>
      <c r="IY122" s="396" t="s">
        <v>502</v>
      </c>
      <c r="IZ122" s="396" t="s">
        <v>503</v>
      </c>
      <c r="JA122" s="396" t="s">
        <v>350</v>
      </c>
      <c r="JB122" s="396">
        <v>36</v>
      </c>
      <c r="JC122" s="396" t="s">
        <v>12</v>
      </c>
      <c r="JD122" s="396" t="s">
        <v>232</v>
      </c>
      <c r="JE122" s="396" t="s">
        <v>9</v>
      </c>
      <c r="JF122" s="396" t="s">
        <v>232</v>
      </c>
      <c r="JG122" s="396" t="s">
        <v>358</v>
      </c>
    </row>
    <row r="123" spans="1:267" customFormat="1">
      <c r="A123">
        <v>888</v>
      </c>
      <c r="B123">
        <v>1</v>
      </c>
      <c r="F123">
        <v>700</v>
      </c>
      <c r="G123">
        <v>41</v>
      </c>
      <c r="H123">
        <v>1</v>
      </c>
      <c r="I123">
        <v>0</v>
      </c>
      <c r="J123">
        <v>1</v>
      </c>
      <c r="K123">
        <v>0</v>
      </c>
      <c r="L123" t="s">
        <v>502</v>
      </c>
      <c r="M123">
        <v>0</v>
      </c>
      <c r="N123">
        <v>20</v>
      </c>
      <c r="O123">
        <v>26</v>
      </c>
      <c r="P123">
        <v>40</v>
      </c>
      <c r="Q123">
        <v>40</v>
      </c>
      <c r="R123">
        <v>0</v>
      </c>
      <c r="S123">
        <v>0</v>
      </c>
      <c r="T123" t="s">
        <v>745</v>
      </c>
      <c r="U123">
        <v>0</v>
      </c>
      <c r="V123">
        <v>0</v>
      </c>
      <c r="W123">
        <v>0</v>
      </c>
      <c r="X123">
        <v>1</v>
      </c>
      <c r="Y123">
        <v>3</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288</v>
      </c>
      <c r="BC123">
        <v>288</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s="439"/>
      <c r="CH123" s="303">
        <v>20</v>
      </c>
      <c r="CI123" s="393">
        <v>26</v>
      </c>
      <c r="CJ123" s="303">
        <v>40</v>
      </c>
      <c r="CK123" s="393">
        <v>40</v>
      </c>
      <c r="CL123" s="303">
        <v>0</v>
      </c>
      <c r="CM123" s="393">
        <v>0</v>
      </c>
      <c r="CN123" s="303"/>
      <c r="CO123" s="303"/>
      <c r="CP123" s="393" t="s">
        <v>744</v>
      </c>
      <c r="CQ123" s="303" t="s">
        <v>744</v>
      </c>
      <c r="CR123" s="393" t="s">
        <v>744</v>
      </c>
      <c r="CS123" s="393" t="s">
        <v>744</v>
      </c>
      <c r="CT123" s="303" t="s">
        <v>744</v>
      </c>
      <c r="CU123" s="393" t="s">
        <v>744</v>
      </c>
      <c r="CV123" s="303" t="s">
        <v>744</v>
      </c>
      <c r="CW123" s="303" t="s">
        <v>744</v>
      </c>
      <c r="CX123" s="303" t="s">
        <v>744</v>
      </c>
      <c r="CY123" s="303" t="s">
        <v>744</v>
      </c>
      <c r="CZ123" s="303" t="s">
        <v>744</v>
      </c>
      <c r="DA123" s="303" t="s">
        <v>744</v>
      </c>
      <c r="DB123" s="303" t="s">
        <v>744</v>
      </c>
      <c r="DC123" s="303" t="s">
        <v>744</v>
      </c>
      <c r="DD123" s="303" t="s">
        <v>744</v>
      </c>
      <c r="DE123" s="303" t="s">
        <v>744</v>
      </c>
      <c r="DF123" s="303" t="s">
        <v>744</v>
      </c>
      <c r="DG123" s="393" t="s">
        <v>744</v>
      </c>
      <c r="DH123" s="303" t="s">
        <v>744</v>
      </c>
      <c r="DI123" s="303" t="s">
        <v>744</v>
      </c>
      <c r="DJ123" s="393" t="s">
        <v>744</v>
      </c>
      <c r="DK123" s="303" t="s">
        <v>744</v>
      </c>
      <c r="DL123" s="303" t="s">
        <v>744</v>
      </c>
      <c r="DM123" s="303" t="s">
        <v>744</v>
      </c>
      <c r="DN123" s="303" t="s">
        <v>744</v>
      </c>
      <c r="DO123" s="303" t="s">
        <v>744</v>
      </c>
      <c r="DP123" s="303" t="s">
        <v>744</v>
      </c>
      <c r="DQ123" s="303" t="s">
        <v>744</v>
      </c>
      <c r="DR123" s="303" t="s">
        <v>744</v>
      </c>
      <c r="DS123" s="303" t="s">
        <v>744</v>
      </c>
      <c r="DT123" s="303" t="s">
        <v>744</v>
      </c>
      <c r="DU123" s="303" t="s">
        <v>744</v>
      </c>
      <c r="DV123" s="393" t="s">
        <v>744</v>
      </c>
      <c r="DW123" s="303" t="s">
        <v>744</v>
      </c>
      <c r="DX123" s="303" t="s">
        <v>744</v>
      </c>
      <c r="DY123" s="393" t="s">
        <v>744</v>
      </c>
      <c r="DZ123" s="303" t="s">
        <v>744</v>
      </c>
      <c r="EA123" s="303" t="s">
        <v>744</v>
      </c>
      <c r="EB123" s="303" t="s">
        <v>744</v>
      </c>
      <c r="EC123" s="303" t="s">
        <v>744</v>
      </c>
      <c r="ED123" s="303" t="s">
        <v>744</v>
      </c>
      <c r="EE123" s="303" t="s">
        <v>744</v>
      </c>
      <c r="EF123" s="303" t="s">
        <v>744</v>
      </c>
      <c r="EG123" s="303" t="s">
        <v>744</v>
      </c>
      <c r="EH123" s="303" t="s">
        <v>744</v>
      </c>
      <c r="EI123" s="303" t="s">
        <v>744</v>
      </c>
      <c r="EJ123" s="303" t="s">
        <v>744</v>
      </c>
      <c r="EK123" s="393" t="s">
        <v>744</v>
      </c>
      <c r="EL123" s="303" t="s">
        <v>744</v>
      </c>
      <c r="EM123" s="303" t="s">
        <v>744</v>
      </c>
      <c r="EN123" s="393" t="s">
        <v>744</v>
      </c>
      <c r="EO123" s="303" t="s">
        <v>744</v>
      </c>
      <c r="EP123" s="303" t="s">
        <v>744</v>
      </c>
      <c r="EQ123" s="303" t="s">
        <v>744</v>
      </c>
      <c r="ER123" s="303" t="s">
        <v>744</v>
      </c>
      <c r="ES123" s="303" t="s">
        <v>744</v>
      </c>
      <c r="ET123" s="303" t="s">
        <v>744</v>
      </c>
      <c r="EU123" s="303" t="s">
        <v>744</v>
      </c>
      <c r="EV123" s="303" t="s">
        <v>744</v>
      </c>
      <c r="EW123" s="303" t="s">
        <v>744</v>
      </c>
      <c r="EX123" s="303" t="s">
        <v>744</v>
      </c>
      <c r="EY123" s="303" t="s">
        <v>744</v>
      </c>
      <c r="EZ123" s="303" t="s">
        <v>744</v>
      </c>
      <c r="FA123" s="393" t="s">
        <v>744</v>
      </c>
      <c r="FB123" s="303" t="s">
        <v>744</v>
      </c>
      <c r="FC123" s="303" t="s">
        <v>744</v>
      </c>
      <c r="FD123" s="303" t="s">
        <v>744</v>
      </c>
      <c r="FE123" s="393" t="s">
        <v>744</v>
      </c>
      <c r="FF123" s="303">
        <v>1</v>
      </c>
      <c r="FG123" s="303">
        <v>1840</v>
      </c>
      <c r="FH123" s="303">
        <v>0</v>
      </c>
      <c r="FI123" s="303">
        <v>0</v>
      </c>
      <c r="FJ123" s="303">
        <v>0</v>
      </c>
      <c r="FK123" s="303">
        <v>0</v>
      </c>
      <c r="FL123" s="303">
        <v>288</v>
      </c>
      <c r="FM123" s="303">
        <v>0</v>
      </c>
      <c r="FN123" s="303">
        <v>0</v>
      </c>
      <c r="FO123" s="303">
        <v>0</v>
      </c>
      <c r="FP123" s="303">
        <v>1552</v>
      </c>
      <c r="FQ123" s="303">
        <v>0</v>
      </c>
      <c r="FR123" s="393">
        <v>0</v>
      </c>
      <c r="FS123" s="303">
        <v>1840</v>
      </c>
      <c r="FT123" s="303">
        <v>1552</v>
      </c>
      <c r="FU123" s="303">
        <v>0</v>
      </c>
      <c r="FV123" s="393">
        <v>0.15652173913043477</v>
      </c>
      <c r="FW123" s="303">
        <v>1</v>
      </c>
      <c r="FX123" s="303">
        <v>1840</v>
      </c>
      <c r="FY123" s="303">
        <v>0</v>
      </c>
      <c r="FZ123" s="303">
        <v>0</v>
      </c>
      <c r="GA123" s="303">
        <v>0</v>
      </c>
      <c r="GB123" s="303">
        <v>0</v>
      </c>
      <c r="GC123" s="303">
        <v>288</v>
      </c>
      <c r="GD123" s="303">
        <v>0</v>
      </c>
      <c r="GE123" s="303">
        <v>0</v>
      </c>
      <c r="GF123" s="303">
        <v>0</v>
      </c>
      <c r="GG123" s="303">
        <v>1552</v>
      </c>
      <c r="GH123" s="303">
        <v>0</v>
      </c>
      <c r="GI123" s="393">
        <v>0</v>
      </c>
      <c r="GJ123" s="303">
        <v>1840</v>
      </c>
      <c r="GK123" s="303">
        <v>1552</v>
      </c>
      <c r="GL123" s="303">
        <v>0</v>
      </c>
      <c r="GM123" s="393">
        <v>0.15652173913043477</v>
      </c>
      <c r="GN123" s="303">
        <v>3</v>
      </c>
      <c r="GO123" s="303">
        <v>5376</v>
      </c>
      <c r="GP123" s="303">
        <v>0</v>
      </c>
      <c r="GQ123" s="303">
        <v>0</v>
      </c>
      <c r="GR123" s="303">
        <v>0</v>
      </c>
      <c r="GS123" s="303">
        <v>0</v>
      </c>
      <c r="GT123" s="303">
        <v>288</v>
      </c>
      <c r="GU123" s="303">
        <v>0</v>
      </c>
      <c r="GV123" s="303">
        <v>0</v>
      </c>
      <c r="GW123" s="303">
        <v>0</v>
      </c>
      <c r="GX123" s="303">
        <v>5088</v>
      </c>
      <c r="GY123" s="303">
        <v>0</v>
      </c>
      <c r="GZ123" s="393">
        <v>0</v>
      </c>
      <c r="HA123" s="303">
        <v>1792</v>
      </c>
      <c r="HB123" s="303">
        <v>1696</v>
      </c>
      <c r="HC123" s="303">
        <v>0</v>
      </c>
      <c r="HD123" s="393">
        <v>5.3571428571428603E-2</v>
      </c>
      <c r="HE123" s="303" t="s">
        <v>744</v>
      </c>
      <c r="HF123" s="303" t="s">
        <v>744</v>
      </c>
      <c r="HG123" s="303" t="s">
        <v>744</v>
      </c>
      <c r="HH123" s="303" t="s">
        <v>744</v>
      </c>
      <c r="HI123" s="303" t="s">
        <v>744</v>
      </c>
      <c r="HJ123" s="303" t="s">
        <v>744</v>
      </c>
      <c r="HK123" s="303" t="s">
        <v>744</v>
      </c>
      <c r="HL123" s="303" t="s">
        <v>744</v>
      </c>
      <c r="HM123" s="303" t="s">
        <v>744</v>
      </c>
      <c r="HN123" s="303" t="s">
        <v>744</v>
      </c>
      <c r="HO123" s="303" t="s">
        <v>744</v>
      </c>
      <c r="HP123" s="303" t="s">
        <v>744</v>
      </c>
      <c r="HQ123" s="393" t="s">
        <v>744</v>
      </c>
      <c r="HR123" s="303" t="s">
        <v>744</v>
      </c>
      <c r="HS123" s="303" t="s">
        <v>744</v>
      </c>
      <c r="HT123" s="303" t="s">
        <v>744</v>
      </c>
      <c r="HU123" s="393" t="s">
        <v>744</v>
      </c>
      <c r="HV123" s="303">
        <v>3</v>
      </c>
      <c r="HW123" s="303">
        <v>5376</v>
      </c>
      <c r="HX123" s="303">
        <v>0</v>
      </c>
      <c r="HY123" s="303">
        <v>0</v>
      </c>
      <c r="HZ123" s="303">
        <v>0</v>
      </c>
      <c r="IA123" s="303">
        <v>0</v>
      </c>
      <c r="IB123" s="303">
        <v>288</v>
      </c>
      <c r="IC123" s="303">
        <v>0</v>
      </c>
      <c r="ID123" s="303">
        <v>0</v>
      </c>
      <c r="IE123" s="303">
        <v>0</v>
      </c>
      <c r="IF123" s="303">
        <v>5088</v>
      </c>
      <c r="IG123" s="303">
        <v>0</v>
      </c>
      <c r="IH123" s="393">
        <v>0</v>
      </c>
      <c r="II123" s="303">
        <v>1792</v>
      </c>
      <c r="IJ123" s="303">
        <v>1696</v>
      </c>
      <c r="IK123" s="303">
        <v>0</v>
      </c>
      <c r="IL123" s="393">
        <v>5.3571428571428603E-2</v>
      </c>
      <c r="IM123" s="303"/>
      <c r="IN123" s="303">
        <v>1792</v>
      </c>
      <c r="IO123" s="303">
        <v>1696</v>
      </c>
      <c r="IP123" s="393">
        <v>5.3571428571428603E-2</v>
      </c>
      <c r="IQ123" s="303">
        <v>1840</v>
      </c>
      <c r="IR123" s="303">
        <v>1552</v>
      </c>
      <c r="IS123" s="393">
        <v>0.15652173913043477</v>
      </c>
      <c r="IT123" s="303">
        <v>1804</v>
      </c>
      <c r="IU123" s="303">
        <v>1660</v>
      </c>
      <c r="IV123" s="393">
        <v>7.9822616407982272E-2</v>
      </c>
      <c r="IW123" s="735"/>
      <c r="IX123" s="303"/>
      <c r="IY123" s="396" t="s">
        <v>502</v>
      </c>
      <c r="IZ123" s="396" t="s">
        <v>503</v>
      </c>
      <c r="JA123" s="396" t="s">
        <v>350</v>
      </c>
      <c r="JB123" s="396">
        <v>6</v>
      </c>
      <c r="JC123" s="396" t="s">
        <v>11</v>
      </c>
      <c r="JD123" s="396" t="s">
        <v>232</v>
      </c>
      <c r="JE123" s="396" t="s">
        <v>9</v>
      </c>
      <c r="JF123" s="396" t="s">
        <v>232</v>
      </c>
      <c r="JG123" s="396" t="s">
        <v>358</v>
      </c>
    </row>
    <row r="124" spans="1:267" customFormat="1">
      <c r="A124">
        <v>896</v>
      </c>
      <c r="B124">
        <v>1</v>
      </c>
      <c r="F124">
        <v>700</v>
      </c>
      <c r="G124">
        <v>41</v>
      </c>
      <c r="H124">
        <v>1</v>
      </c>
      <c r="I124">
        <v>0</v>
      </c>
      <c r="J124">
        <v>1</v>
      </c>
      <c r="K124">
        <v>0</v>
      </c>
      <c r="L124" t="s">
        <v>515</v>
      </c>
      <c r="M124">
        <v>0</v>
      </c>
      <c r="N124">
        <v>30</v>
      </c>
      <c r="O124">
        <v>28</v>
      </c>
      <c r="P124">
        <v>40</v>
      </c>
      <c r="Q124">
        <v>40</v>
      </c>
      <c r="R124">
        <v>0</v>
      </c>
      <c r="S124">
        <v>0</v>
      </c>
      <c r="T124" t="s">
        <v>745</v>
      </c>
      <c r="U124">
        <v>0</v>
      </c>
      <c r="V124">
        <v>0</v>
      </c>
      <c r="W124">
        <v>0.5</v>
      </c>
      <c r="X124">
        <v>1</v>
      </c>
      <c r="Y124">
        <v>11</v>
      </c>
      <c r="Z124">
        <v>0</v>
      </c>
      <c r="AA124">
        <v>0</v>
      </c>
      <c r="AB124">
        <v>0</v>
      </c>
      <c r="AC124">
        <v>0</v>
      </c>
      <c r="AD124">
        <v>0</v>
      </c>
      <c r="AE124">
        <v>968</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s="439"/>
      <c r="CH124" s="303">
        <v>30</v>
      </c>
      <c r="CI124" s="393">
        <v>28</v>
      </c>
      <c r="CJ124" s="303">
        <v>40</v>
      </c>
      <c r="CK124" s="393">
        <v>40</v>
      </c>
      <c r="CL124" s="303">
        <v>0</v>
      </c>
      <c r="CM124" s="393">
        <v>0</v>
      </c>
      <c r="CN124" s="303"/>
      <c r="CO124" s="303"/>
      <c r="CP124" s="393" t="s">
        <v>744</v>
      </c>
      <c r="CQ124" s="303" t="s">
        <v>744</v>
      </c>
      <c r="CR124" s="393" t="s">
        <v>744</v>
      </c>
      <c r="CS124" s="393" t="s">
        <v>744</v>
      </c>
      <c r="CT124" s="303" t="s">
        <v>744</v>
      </c>
      <c r="CU124" s="393" t="s">
        <v>744</v>
      </c>
      <c r="CV124" s="303" t="s">
        <v>744</v>
      </c>
      <c r="CW124" s="303" t="s">
        <v>744</v>
      </c>
      <c r="CX124" s="303" t="s">
        <v>744</v>
      </c>
      <c r="CY124" s="303" t="s">
        <v>744</v>
      </c>
      <c r="CZ124" s="303" t="s">
        <v>744</v>
      </c>
      <c r="DA124" s="303" t="s">
        <v>744</v>
      </c>
      <c r="DB124" s="303" t="s">
        <v>744</v>
      </c>
      <c r="DC124" s="303" t="s">
        <v>744</v>
      </c>
      <c r="DD124" s="303" t="s">
        <v>744</v>
      </c>
      <c r="DE124" s="303" t="s">
        <v>744</v>
      </c>
      <c r="DF124" s="303" t="s">
        <v>744</v>
      </c>
      <c r="DG124" s="393" t="s">
        <v>744</v>
      </c>
      <c r="DH124" s="303" t="s">
        <v>744</v>
      </c>
      <c r="DI124" s="303" t="s">
        <v>744</v>
      </c>
      <c r="DJ124" s="393" t="s">
        <v>744</v>
      </c>
      <c r="DK124" s="303" t="s">
        <v>744</v>
      </c>
      <c r="DL124" s="303" t="s">
        <v>744</v>
      </c>
      <c r="DM124" s="303" t="s">
        <v>744</v>
      </c>
      <c r="DN124" s="303" t="s">
        <v>744</v>
      </c>
      <c r="DO124" s="303" t="s">
        <v>744</v>
      </c>
      <c r="DP124" s="303" t="s">
        <v>744</v>
      </c>
      <c r="DQ124" s="303" t="s">
        <v>744</v>
      </c>
      <c r="DR124" s="303" t="s">
        <v>744</v>
      </c>
      <c r="DS124" s="303" t="s">
        <v>744</v>
      </c>
      <c r="DT124" s="303" t="s">
        <v>744</v>
      </c>
      <c r="DU124" s="303" t="s">
        <v>744</v>
      </c>
      <c r="DV124" s="393" t="s">
        <v>744</v>
      </c>
      <c r="DW124" s="303" t="s">
        <v>744</v>
      </c>
      <c r="DX124" s="303" t="s">
        <v>744</v>
      </c>
      <c r="DY124" s="393" t="s">
        <v>744</v>
      </c>
      <c r="DZ124" s="303" t="s">
        <v>744</v>
      </c>
      <c r="EA124" s="303" t="s">
        <v>744</v>
      </c>
      <c r="EB124" s="303" t="s">
        <v>744</v>
      </c>
      <c r="EC124" s="303" t="s">
        <v>744</v>
      </c>
      <c r="ED124" s="303" t="s">
        <v>744</v>
      </c>
      <c r="EE124" s="303" t="s">
        <v>744</v>
      </c>
      <c r="EF124" s="303" t="s">
        <v>744</v>
      </c>
      <c r="EG124" s="303" t="s">
        <v>744</v>
      </c>
      <c r="EH124" s="303" t="s">
        <v>744</v>
      </c>
      <c r="EI124" s="303" t="s">
        <v>744</v>
      </c>
      <c r="EJ124" s="303" t="s">
        <v>744</v>
      </c>
      <c r="EK124" s="393" t="s">
        <v>744</v>
      </c>
      <c r="EL124" s="303" t="s">
        <v>744</v>
      </c>
      <c r="EM124" s="303" t="s">
        <v>744</v>
      </c>
      <c r="EN124" s="393" t="s">
        <v>744</v>
      </c>
      <c r="EO124" s="303">
        <v>0.5</v>
      </c>
      <c r="EP124" s="303">
        <v>880</v>
      </c>
      <c r="EQ124" s="303">
        <v>0</v>
      </c>
      <c r="ER124" s="303">
        <v>0</v>
      </c>
      <c r="ES124" s="303">
        <v>0</v>
      </c>
      <c r="ET124" s="303">
        <v>0</v>
      </c>
      <c r="EU124" s="303">
        <v>0</v>
      </c>
      <c r="EV124" s="303">
        <v>0</v>
      </c>
      <c r="EW124" s="303">
        <v>0</v>
      </c>
      <c r="EX124" s="303">
        <v>0</v>
      </c>
      <c r="EY124" s="303">
        <v>880</v>
      </c>
      <c r="EZ124" s="303">
        <v>0</v>
      </c>
      <c r="FA124" s="393">
        <v>0</v>
      </c>
      <c r="FB124" s="303">
        <v>1760</v>
      </c>
      <c r="FC124" s="303">
        <v>1760</v>
      </c>
      <c r="FD124" s="303">
        <v>0</v>
      </c>
      <c r="FE124" s="393">
        <v>0</v>
      </c>
      <c r="FF124" s="303">
        <v>1</v>
      </c>
      <c r="FG124" s="303">
        <v>1760</v>
      </c>
      <c r="FH124" s="303">
        <v>0</v>
      </c>
      <c r="FI124" s="303">
        <v>0</v>
      </c>
      <c r="FJ124" s="303">
        <v>0</v>
      </c>
      <c r="FK124" s="303">
        <v>0</v>
      </c>
      <c r="FL124" s="303">
        <v>0</v>
      </c>
      <c r="FM124" s="303">
        <v>0</v>
      </c>
      <c r="FN124" s="303">
        <v>0</v>
      </c>
      <c r="FO124" s="303">
        <v>0</v>
      </c>
      <c r="FP124" s="303">
        <v>1760</v>
      </c>
      <c r="FQ124" s="303">
        <v>0</v>
      </c>
      <c r="FR124" s="393">
        <v>0</v>
      </c>
      <c r="FS124" s="303">
        <v>1760</v>
      </c>
      <c r="FT124" s="303">
        <v>1760</v>
      </c>
      <c r="FU124" s="303">
        <v>0</v>
      </c>
      <c r="FV124" s="393">
        <v>0</v>
      </c>
      <c r="FW124" s="303">
        <v>1.5</v>
      </c>
      <c r="FX124" s="303">
        <v>2640</v>
      </c>
      <c r="FY124" s="303">
        <v>0</v>
      </c>
      <c r="FZ124" s="303">
        <v>0</v>
      </c>
      <c r="GA124" s="303">
        <v>0</v>
      </c>
      <c r="GB124" s="303">
        <v>0</v>
      </c>
      <c r="GC124" s="303">
        <v>0</v>
      </c>
      <c r="GD124" s="303">
        <v>0</v>
      </c>
      <c r="GE124" s="303">
        <v>0</v>
      </c>
      <c r="GF124" s="303">
        <v>0</v>
      </c>
      <c r="GG124" s="303">
        <v>2640</v>
      </c>
      <c r="GH124" s="303">
        <v>0</v>
      </c>
      <c r="GI124" s="393">
        <v>0</v>
      </c>
      <c r="GJ124" s="303">
        <v>1760</v>
      </c>
      <c r="GK124" s="303">
        <v>1760</v>
      </c>
      <c r="GL124" s="303">
        <v>0</v>
      </c>
      <c r="GM124" s="393">
        <v>0</v>
      </c>
      <c r="GN124" s="303">
        <v>11</v>
      </c>
      <c r="GO124" s="303">
        <v>19536</v>
      </c>
      <c r="GP124" s="303">
        <v>968</v>
      </c>
      <c r="GQ124" s="303">
        <v>0</v>
      </c>
      <c r="GR124" s="303">
        <v>0</v>
      </c>
      <c r="GS124" s="303">
        <v>0</v>
      </c>
      <c r="GT124" s="303">
        <v>0</v>
      </c>
      <c r="GU124" s="303">
        <v>0</v>
      </c>
      <c r="GV124" s="303">
        <v>0</v>
      </c>
      <c r="GW124" s="303">
        <v>0</v>
      </c>
      <c r="GX124" s="303">
        <v>18568</v>
      </c>
      <c r="GY124" s="303">
        <v>0</v>
      </c>
      <c r="GZ124" s="393">
        <v>0</v>
      </c>
      <c r="HA124" s="303">
        <v>1776</v>
      </c>
      <c r="HB124" s="303">
        <v>1688</v>
      </c>
      <c r="HC124" s="303">
        <v>0</v>
      </c>
      <c r="HD124" s="393">
        <v>4.9549549549549599E-2</v>
      </c>
      <c r="HE124" s="303" t="s">
        <v>744</v>
      </c>
      <c r="HF124" s="303" t="s">
        <v>744</v>
      </c>
      <c r="HG124" s="303" t="s">
        <v>744</v>
      </c>
      <c r="HH124" s="303" t="s">
        <v>744</v>
      </c>
      <c r="HI124" s="303" t="s">
        <v>744</v>
      </c>
      <c r="HJ124" s="303" t="s">
        <v>744</v>
      </c>
      <c r="HK124" s="303" t="s">
        <v>744</v>
      </c>
      <c r="HL124" s="303" t="s">
        <v>744</v>
      </c>
      <c r="HM124" s="303" t="s">
        <v>744</v>
      </c>
      <c r="HN124" s="303" t="s">
        <v>744</v>
      </c>
      <c r="HO124" s="303" t="s">
        <v>744</v>
      </c>
      <c r="HP124" s="303" t="s">
        <v>744</v>
      </c>
      <c r="HQ124" s="393" t="s">
        <v>744</v>
      </c>
      <c r="HR124" s="303" t="s">
        <v>744</v>
      </c>
      <c r="HS124" s="303" t="s">
        <v>744</v>
      </c>
      <c r="HT124" s="303" t="s">
        <v>744</v>
      </c>
      <c r="HU124" s="393" t="s">
        <v>744</v>
      </c>
      <c r="HV124" s="303">
        <v>11</v>
      </c>
      <c r="HW124" s="303">
        <v>19536</v>
      </c>
      <c r="HX124" s="303">
        <v>968</v>
      </c>
      <c r="HY124" s="303">
        <v>0</v>
      </c>
      <c r="HZ124" s="303">
        <v>0</v>
      </c>
      <c r="IA124" s="303">
        <v>0</v>
      </c>
      <c r="IB124" s="303">
        <v>0</v>
      </c>
      <c r="IC124" s="303">
        <v>0</v>
      </c>
      <c r="ID124" s="303">
        <v>0</v>
      </c>
      <c r="IE124" s="303">
        <v>0</v>
      </c>
      <c r="IF124" s="303">
        <v>18568</v>
      </c>
      <c r="IG124" s="303">
        <v>0</v>
      </c>
      <c r="IH124" s="393">
        <v>0</v>
      </c>
      <c r="II124" s="303">
        <v>1776</v>
      </c>
      <c r="IJ124" s="303">
        <v>1688</v>
      </c>
      <c r="IK124" s="303">
        <v>0</v>
      </c>
      <c r="IL124" s="393">
        <v>4.9549549549549599E-2</v>
      </c>
      <c r="IM124" s="303"/>
      <c r="IN124" s="303">
        <v>1775.304347826087</v>
      </c>
      <c r="IO124" s="303">
        <v>1691.1304347826087</v>
      </c>
      <c r="IP124" s="393">
        <v>4.7413793103448287E-2</v>
      </c>
      <c r="IQ124" s="303">
        <v>1760</v>
      </c>
      <c r="IR124" s="303">
        <v>1760</v>
      </c>
      <c r="IS124" s="393">
        <v>0</v>
      </c>
      <c r="IT124" s="303">
        <v>1774.08</v>
      </c>
      <c r="IU124" s="303">
        <v>1696.64</v>
      </c>
      <c r="IV124" s="393">
        <v>4.3650793650793607E-2</v>
      </c>
      <c r="IW124" s="735"/>
      <c r="IX124" s="303"/>
      <c r="IY124" s="396" t="s">
        <v>515</v>
      </c>
      <c r="IZ124" s="396" t="s">
        <v>503</v>
      </c>
      <c r="JA124" s="396" t="s">
        <v>350</v>
      </c>
      <c r="JB124" s="396">
        <v>19</v>
      </c>
      <c r="JC124" s="396" t="s">
        <v>12</v>
      </c>
      <c r="JD124" s="396" t="s">
        <v>232</v>
      </c>
      <c r="JE124" s="396" t="s">
        <v>9</v>
      </c>
      <c r="JF124" s="396" t="s">
        <v>232</v>
      </c>
      <c r="JG124" s="396" t="s">
        <v>358</v>
      </c>
    </row>
    <row r="125" spans="1:267" customFormat="1">
      <c r="A125">
        <v>901</v>
      </c>
      <c r="B125">
        <v>1</v>
      </c>
      <c r="F125">
        <v>700</v>
      </c>
      <c r="G125">
        <v>43</v>
      </c>
      <c r="H125">
        <v>1</v>
      </c>
      <c r="I125">
        <v>0</v>
      </c>
      <c r="J125">
        <v>1</v>
      </c>
      <c r="K125">
        <v>0</v>
      </c>
      <c r="L125" t="s">
        <v>502</v>
      </c>
      <c r="M125">
        <v>0</v>
      </c>
      <c r="N125">
        <v>0</v>
      </c>
      <c r="O125">
        <v>0</v>
      </c>
      <c r="P125">
        <v>0</v>
      </c>
      <c r="Q125">
        <v>0</v>
      </c>
      <c r="R125">
        <v>0</v>
      </c>
      <c r="S125">
        <v>0</v>
      </c>
      <c r="T125" t="s">
        <v>745</v>
      </c>
      <c r="U125">
        <v>0</v>
      </c>
      <c r="V125">
        <v>0</v>
      </c>
      <c r="W125">
        <v>0.5</v>
      </c>
      <c r="X125">
        <v>0</v>
      </c>
      <c r="Y125">
        <v>1.5</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s="439"/>
      <c r="CH125" s="303" t="s">
        <v>744</v>
      </c>
      <c r="CI125" s="393" t="s">
        <v>744</v>
      </c>
      <c r="CJ125" s="303" t="s">
        <v>744</v>
      </c>
      <c r="CK125" s="393" t="s">
        <v>744</v>
      </c>
      <c r="CL125" s="303" t="s">
        <v>744</v>
      </c>
      <c r="CM125" s="393" t="s">
        <v>744</v>
      </c>
      <c r="CN125" s="303"/>
      <c r="CO125" s="303"/>
      <c r="CP125" s="393" t="s">
        <v>658</v>
      </c>
      <c r="CQ125" s="303" t="s">
        <v>744</v>
      </c>
      <c r="CR125" s="393" t="s">
        <v>744</v>
      </c>
      <c r="CS125" s="393" t="s">
        <v>658</v>
      </c>
      <c r="CT125" s="303" t="s">
        <v>744</v>
      </c>
      <c r="CU125" s="393" t="s">
        <v>744</v>
      </c>
      <c r="CV125" s="303" t="s">
        <v>744</v>
      </c>
      <c r="CW125" s="303" t="s">
        <v>744</v>
      </c>
      <c r="CX125" s="303" t="s">
        <v>744</v>
      </c>
      <c r="CY125" s="303" t="s">
        <v>744</v>
      </c>
      <c r="CZ125" s="303" t="s">
        <v>744</v>
      </c>
      <c r="DA125" s="303" t="s">
        <v>744</v>
      </c>
      <c r="DB125" s="303" t="s">
        <v>744</v>
      </c>
      <c r="DC125" s="303" t="s">
        <v>744</v>
      </c>
      <c r="DD125" s="303" t="s">
        <v>744</v>
      </c>
      <c r="DE125" s="303" t="s">
        <v>744</v>
      </c>
      <c r="DF125" s="303" t="s">
        <v>744</v>
      </c>
      <c r="DG125" s="393" t="s">
        <v>744</v>
      </c>
      <c r="DH125" s="303" t="s">
        <v>744</v>
      </c>
      <c r="DI125" s="303" t="s">
        <v>744</v>
      </c>
      <c r="DJ125" s="393" t="s">
        <v>744</v>
      </c>
      <c r="DK125" s="303" t="s">
        <v>744</v>
      </c>
      <c r="DL125" s="303" t="s">
        <v>744</v>
      </c>
      <c r="DM125" s="303" t="s">
        <v>744</v>
      </c>
      <c r="DN125" s="303" t="s">
        <v>744</v>
      </c>
      <c r="DO125" s="303" t="s">
        <v>744</v>
      </c>
      <c r="DP125" s="303" t="s">
        <v>744</v>
      </c>
      <c r="DQ125" s="303" t="s">
        <v>744</v>
      </c>
      <c r="DR125" s="303" t="s">
        <v>744</v>
      </c>
      <c r="DS125" s="303" t="s">
        <v>744</v>
      </c>
      <c r="DT125" s="303" t="s">
        <v>744</v>
      </c>
      <c r="DU125" s="303" t="s">
        <v>744</v>
      </c>
      <c r="DV125" s="393" t="s">
        <v>744</v>
      </c>
      <c r="DW125" s="303" t="s">
        <v>744</v>
      </c>
      <c r="DX125" s="303" t="s">
        <v>744</v>
      </c>
      <c r="DY125" s="393" t="s">
        <v>744</v>
      </c>
      <c r="DZ125" s="303" t="s">
        <v>744</v>
      </c>
      <c r="EA125" s="303" t="s">
        <v>744</v>
      </c>
      <c r="EB125" s="303" t="s">
        <v>744</v>
      </c>
      <c r="EC125" s="303" t="s">
        <v>744</v>
      </c>
      <c r="ED125" s="303" t="s">
        <v>744</v>
      </c>
      <c r="EE125" s="303" t="s">
        <v>744</v>
      </c>
      <c r="EF125" s="303" t="s">
        <v>744</v>
      </c>
      <c r="EG125" s="303" t="s">
        <v>744</v>
      </c>
      <c r="EH125" s="303" t="s">
        <v>744</v>
      </c>
      <c r="EI125" s="303" t="s">
        <v>744</v>
      </c>
      <c r="EJ125" s="303" t="s">
        <v>744</v>
      </c>
      <c r="EK125" s="393" t="s">
        <v>744</v>
      </c>
      <c r="EL125" s="303" t="s">
        <v>744</v>
      </c>
      <c r="EM125" s="303" t="s">
        <v>744</v>
      </c>
      <c r="EN125" s="393" t="s">
        <v>744</v>
      </c>
      <c r="EO125" s="303" t="s">
        <v>744</v>
      </c>
      <c r="EP125" s="303" t="s">
        <v>744</v>
      </c>
      <c r="EQ125" s="303" t="s">
        <v>744</v>
      </c>
      <c r="ER125" s="303" t="s">
        <v>744</v>
      </c>
      <c r="ES125" s="303" t="s">
        <v>744</v>
      </c>
      <c r="ET125" s="303" t="s">
        <v>744</v>
      </c>
      <c r="EU125" s="303" t="s">
        <v>744</v>
      </c>
      <c r="EV125" s="303" t="s">
        <v>744</v>
      </c>
      <c r="EW125" s="303" t="s">
        <v>744</v>
      </c>
      <c r="EX125" s="303" t="s">
        <v>744</v>
      </c>
      <c r="EY125" s="303" t="s">
        <v>744</v>
      </c>
      <c r="EZ125" s="303" t="s">
        <v>744</v>
      </c>
      <c r="FA125" s="393" t="s">
        <v>744</v>
      </c>
      <c r="FB125" s="303" t="s">
        <v>744</v>
      </c>
      <c r="FC125" s="303" t="s">
        <v>744</v>
      </c>
      <c r="FD125" s="303" t="s">
        <v>744</v>
      </c>
      <c r="FE125" s="393" t="s">
        <v>744</v>
      </c>
      <c r="FF125" s="303" t="s">
        <v>744</v>
      </c>
      <c r="FG125" s="303" t="s">
        <v>744</v>
      </c>
      <c r="FH125" s="303" t="s">
        <v>744</v>
      </c>
      <c r="FI125" s="303" t="s">
        <v>744</v>
      </c>
      <c r="FJ125" s="303" t="s">
        <v>744</v>
      </c>
      <c r="FK125" s="303" t="s">
        <v>744</v>
      </c>
      <c r="FL125" s="303" t="s">
        <v>744</v>
      </c>
      <c r="FM125" s="303" t="s">
        <v>744</v>
      </c>
      <c r="FN125" s="303" t="s">
        <v>744</v>
      </c>
      <c r="FO125" s="303" t="s">
        <v>744</v>
      </c>
      <c r="FP125" s="303" t="s">
        <v>744</v>
      </c>
      <c r="FQ125" s="303" t="s">
        <v>744</v>
      </c>
      <c r="FR125" s="393" t="s">
        <v>744</v>
      </c>
      <c r="FS125" s="303" t="s">
        <v>744</v>
      </c>
      <c r="FT125" s="303" t="s">
        <v>744</v>
      </c>
      <c r="FU125" s="303" t="s">
        <v>744</v>
      </c>
      <c r="FV125" s="393" t="s">
        <v>744</v>
      </c>
      <c r="FW125" s="303" t="s">
        <v>744</v>
      </c>
      <c r="FX125" s="303" t="s">
        <v>744</v>
      </c>
      <c r="FY125" s="303" t="s">
        <v>744</v>
      </c>
      <c r="FZ125" s="303" t="s">
        <v>744</v>
      </c>
      <c r="GA125" s="303" t="s">
        <v>744</v>
      </c>
      <c r="GB125" s="303" t="s">
        <v>744</v>
      </c>
      <c r="GC125" s="303" t="s">
        <v>744</v>
      </c>
      <c r="GD125" s="303" t="s">
        <v>744</v>
      </c>
      <c r="GE125" s="303" t="s">
        <v>744</v>
      </c>
      <c r="GF125" s="303" t="s">
        <v>744</v>
      </c>
      <c r="GG125" s="303" t="s">
        <v>744</v>
      </c>
      <c r="GH125" s="303" t="s">
        <v>744</v>
      </c>
      <c r="GI125" s="393" t="s">
        <v>744</v>
      </c>
      <c r="GJ125" s="303" t="s">
        <v>744</v>
      </c>
      <c r="GK125" s="303" t="s">
        <v>744</v>
      </c>
      <c r="GL125" s="303" t="s">
        <v>744</v>
      </c>
      <c r="GM125" s="393" t="s">
        <v>744</v>
      </c>
      <c r="GN125" s="303" t="s">
        <v>744</v>
      </c>
      <c r="GO125" s="303" t="s">
        <v>744</v>
      </c>
      <c r="GP125" s="303" t="s">
        <v>744</v>
      </c>
      <c r="GQ125" s="303" t="s">
        <v>744</v>
      </c>
      <c r="GR125" s="303" t="s">
        <v>744</v>
      </c>
      <c r="GS125" s="303" t="s">
        <v>744</v>
      </c>
      <c r="GT125" s="303" t="s">
        <v>744</v>
      </c>
      <c r="GU125" s="303" t="s">
        <v>744</v>
      </c>
      <c r="GV125" s="303" t="s">
        <v>744</v>
      </c>
      <c r="GW125" s="303" t="s">
        <v>744</v>
      </c>
      <c r="GX125" s="303" t="s">
        <v>744</v>
      </c>
      <c r="GY125" s="303" t="s">
        <v>744</v>
      </c>
      <c r="GZ125" s="393" t="s">
        <v>744</v>
      </c>
      <c r="HA125" s="303" t="s">
        <v>744</v>
      </c>
      <c r="HB125" s="303" t="s">
        <v>744</v>
      </c>
      <c r="HC125" s="303" t="s">
        <v>744</v>
      </c>
      <c r="HD125" s="393" t="s">
        <v>744</v>
      </c>
      <c r="HE125" s="303" t="s">
        <v>744</v>
      </c>
      <c r="HF125" s="303" t="s">
        <v>744</v>
      </c>
      <c r="HG125" s="303" t="s">
        <v>744</v>
      </c>
      <c r="HH125" s="303" t="s">
        <v>744</v>
      </c>
      <c r="HI125" s="303" t="s">
        <v>744</v>
      </c>
      <c r="HJ125" s="303" t="s">
        <v>744</v>
      </c>
      <c r="HK125" s="303" t="s">
        <v>744</v>
      </c>
      <c r="HL125" s="303" t="s">
        <v>744</v>
      </c>
      <c r="HM125" s="303" t="s">
        <v>744</v>
      </c>
      <c r="HN125" s="303" t="s">
        <v>744</v>
      </c>
      <c r="HO125" s="303" t="s">
        <v>744</v>
      </c>
      <c r="HP125" s="303" t="s">
        <v>744</v>
      </c>
      <c r="HQ125" s="393" t="s">
        <v>744</v>
      </c>
      <c r="HR125" s="303" t="s">
        <v>744</v>
      </c>
      <c r="HS125" s="303" t="s">
        <v>744</v>
      </c>
      <c r="HT125" s="303" t="s">
        <v>744</v>
      </c>
      <c r="HU125" s="393" t="s">
        <v>744</v>
      </c>
      <c r="HV125" s="303" t="s">
        <v>744</v>
      </c>
      <c r="HW125" s="303" t="s">
        <v>744</v>
      </c>
      <c r="HX125" s="303" t="s">
        <v>744</v>
      </c>
      <c r="HY125" s="303" t="s">
        <v>744</v>
      </c>
      <c r="HZ125" s="303" t="s">
        <v>744</v>
      </c>
      <c r="IA125" s="303" t="s">
        <v>744</v>
      </c>
      <c r="IB125" s="303" t="s">
        <v>744</v>
      </c>
      <c r="IC125" s="303" t="s">
        <v>744</v>
      </c>
      <c r="ID125" s="303" t="s">
        <v>744</v>
      </c>
      <c r="IE125" s="303" t="s">
        <v>744</v>
      </c>
      <c r="IF125" s="303" t="s">
        <v>744</v>
      </c>
      <c r="IG125" s="303" t="s">
        <v>744</v>
      </c>
      <c r="IH125" s="393" t="s">
        <v>744</v>
      </c>
      <c r="II125" s="303" t="s">
        <v>744</v>
      </c>
      <c r="IJ125" s="303" t="s">
        <v>744</v>
      </c>
      <c r="IK125" s="303" t="s">
        <v>744</v>
      </c>
      <c r="IL125" s="393" t="s">
        <v>744</v>
      </c>
      <c r="IM125" s="303"/>
      <c r="IN125" s="303" t="s">
        <v>744</v>
      </c>
      <c r="IO125" s="303" t="s">
        <v>744</v>
      </c>
      <c r="IP125" s="393" t="s">
        <v>744</v>
      </c>
      <c r="IQ125" s="303" t="s">
        <v>744</v>
      </c>
      <c r="IR125" s="303" t="s">
        <v>744</v>
      </c>
      <c r="IS125" s="393" t="s">
        <v>744</v>
      </c>
      <c r="IT125" s="303" t="s">
        <v>744</v>
      </c>
      <c r="IU125" s="303" t="s">
        <v>744</v>
      </c>
      <c r="IV125" s="393" t="s">
        <v>495</v>
      </c>
      <c r="IW125" s="735"/>
      <c r="IX125" s="303"/>
      <c r="IY125" s="396" t="s">
        <v>502</v>
      </c>
      <c r="IZ125" s="396" t="s">
        <v>503</v>
      </c>
      <c r="JA125" s="396" t="s">
        <v>350</v>
      </c>
      <c r="JB125" s="396">
        <v>3</v>
      </c>
      <c r="JC125" s="396" t="s">
        <v>11</v>
      </c>
      <c r="JD125" s="396" t="s">
        <v>232</v>
      </c>
      <c r="JE125" s="396" t="s">
        <v>9</v>
      </c>
      <c r="JF125" s="396" t="s">
        <v>232</v>
      </c>
      <c r="JG125" s="396" t="s">
        <v>358</v>
      </c>
    </row>
    <row r="126" spans="1:267" customFormat="1">
      <c r="A126">
        <v>917</v>
      </c>
      <c r="B126">
        <v>1</v>
      </c>
      <c r="F126">
        <v>700</v>
      </c>
      <c r="G126">
        <v>41</v>
      </c>
      <c r="H126">
        <v>1</v>
      </c>
      <c r="I126">
        <v>0</v>
      </c>
      <c r="J126">
        <v>1</v>
      </c>
      <c r="K126">
        <v>0</v>
      </c>
      <c r="L126" t="s">
        <v>502</v>
      </c>
      <c r="M126">
        <v>0</v>
      </c>
      <c r="N126">
        <v>25</v>
      </c>
      <c r="O126">
        <v>20</v>
      </c>
      <c r="P126">
        <v>40</v>
      </c>
      <c r="Q126">
        <v>40</v>
      </c>
      <c r="R126">
        <v>75</v>
      </c>
      <c r="S126">
        <v>75</v>
      </c>
      <c r="T126">
        <v>2025</v>
      </c>
      <c r="U126">
        <v>0.5</v>
      </c>
      <c r="V126">
        <v>0</v>
      </c>
      <c r="W126">
        <v>16</v>
      </c>
      <c r="X126">
        <v>3</v>
      </c>
      <c r="Y126">
        <v>74</v>
      </c>
      <c r="Z126">
        <v>0.5</v>
      </c>
      <c r="AA126">
        <v>0</v>
      </c>
      <c r="AB126">
        <v>0</v>
      </c>
      <c r="AC126">
        <v>0</v>
      </c>
      <c r="AD126">
        <v>0</v>
      </c>
      <c r="AE126">
        <v>280</v>
      </c>
      <c r="AF126">
        <v>0</v>
      </c>
      <c r="AG126">
        <v>0</v>
      </c>
      <c r="AH126">
        <v>0</v>
      </c>
      <c r="AI126">
        <v>102</v>
      </c>
      <c r="AJ126">
        <v>96</v>
      </c>
      <c r="AK126">
        <v>3286</v>
      </c>
      <c r="AL126">
        <v>0</v>
      </c>
      <c r="AM126">
        <v>0</v>
      </c>
      <c r="AN126">
        <v>0</v>
      </c>
      <c r="AO126">
        <v>0</v>
      </c>
      <c r="AP126">
        <v>0</v>
      </c>
      <c r="AQ126">
        <v>0</v>
      </c>
      <c r="AR126">
        <v>0</v>
      </c>
      <c r="AS126">
        <v>0</v>
      </c>
      <c r="AT126">
        <v>0</v>
      </c>
      <c r="AU126">
        <v>0</v>
      </c>
      <c r="AV126">
        <v>0</v>
      </c>
      <c r="AW126">
        <v>3484</v>
      </c>
      <c r="AX126">
        <v>0</v>
      </c>
      <c r="AY126">
        <v>0</v>
      </c>
      <c r="AZ126">
        <v>0</v>
      </c>
      <c r="BA126">
        <v>48</v>
      </c>
      <c r="BB126">
        <v>144</v>
      </c>
      <c r="BC126">
        <v>1173</v>
      </c>
      <c r="BD126">
        <v>0</v>
      </c>
      <c r="BE126">
        <v>0</v>
      </c>
      <c r="BF126">
        <v>0</v>
      </c>
      <c r="BG126">
        <v>0</v>
      </c>
      <c r="BH126">
        <v>0</v>
      </c>
      <c r="BI126">
        <v>0</v>
      </c>
      <c r="BJ126">
        <v>0</v>
      </c>
      <c r="BK126">
        <v>0</v>
      </c>
      <c r="BL126">
        <v>0</v>
      </c>
      <c r="BM126">
        <v>4</v>
      </c>
      <c r="BN126">
        <v>2</v>
      </c>
      <c r="BO126">
        <v>1162</v>
      </c>
      <c r="BP126">
        <v>0</v>
      </c>
      <c r="BQ126">
        <v>0</v>
      </c>
      <c r="BR126">
        <v>0</v>
      </c>
      <c r="BS126">
        <v>0</v>
      </c>
      <c r="BT126">
        <v>0</v>
      </c>
      <c r="BU126">
        <v>0</v>
      </c>
      <c r="BV126">
        <v>0</v>
      </c>
      <c r="BW126">
        <v>0</v>
      </c>
      <c r="BX126">
        <v>0</v>
      </c>
      <c r="BY126">
        <v>0</v>
      </c>
      <c r="BZ126">
        <v>0</v>
      </c>
      <c r="CA126">
        <v>2004</v>
      </c>
      <c r="CB126">
        <v>0</v>
      </c>
      <c r="CC126">
        <v>361</v>
      </c>
      <c r="CD126">
        <v>83</v>
      </c>
      <c r="CE126">
        <v>1084</v>
      </c>
      <c r="CF126">
        <v>0</v>
      </c>
      <c r="CG126" s="439"/>
      <c r="CH126" s="303">
        <v>25</v>
      </c>
      <c r="CI126" s="393">
        <v>20</v>
      </c>
      <c r="CJ126" s="303">
        <v>40</v>
      </c>
      <c r="CK126" s="393">
        <v>40</v>
      </c>
      <c r="CL126" s="303">
        <v>75</v>
      </c>
      <c r="CM126" s="393">
        <v>75</v>
      </c>
      <c r="CN126" s="303"/>
      <c r="CO126" s="303"/>
      <c r="CP126" s="393" t="s">
        <v>744</v>
      </c>
      <c r="CQ126" s="303" t="s">
        <v>389</v>
      </c>
      <c r="CR126" s="393" t="s">
        <v>389</v>
      </c>
      <c r="CS126" s="393" t="s">
        <v>744</v>
      </c>
      <c r="CT126" s="303" t="s">
        <v>389</v>
      </c>
      <c r="CU126" s="393" t="s">
        <v>389</v>
      </c>
      <c r="CV126" s="303">
        <v>0.5</v>
      </c>
      <c r="CW126" s="303">
        <v>871.875</v>
      </c>
      <c r="CX126" s="303">
        <v>0</v>
      </c>
      <c r="CY126" s="303">
        <v>0</v>
      </c>
      <c r="CZ126" s="303">
        <v>0</v>
      </c>
      <c r="DA126" s="303">
        <v>0</v>
      </c>
      <c r="DB126" s="303">
        <v>0</v>
      </c>
      <c r="DC126" s="303">
        <v>0</v>
      </c>
      <c r="DD126" s="303">
        <v>0</v>
      </c>
      <c r="DE126" s="303">
        <v>0</v>
      </c>
      <c r="DF126" s="303">
        <v>871.875</v>
      </c>
      <c r="DG126" s="393">
        <v>0</v>
      </c>
      <c r="DH126" s="303">
        <v>1743.75</v>
      </c>
      <c r="DI126" s="303">
        <v>1743.75</v>
      </c>
      <c r="DJ126" s="393">
        <v>0</v>
      </c>
      <c r="DK126" s="303" t="s">
        <v>744</v>
      </c>
      <c r="DL126" s="303" t="s">
        <v>744</v>
      </c>
      <c r="DM126" s="303" t="s">
        <v>744</v>
      </c>
      <c r="DN126" s="303" t="s">
        <v>744</v>
      </c>
      <c r="DO126" s="303" t="s">
        <v>744</v>
      </c>
      <c r="DP126" s="303" t="s">
        <v>744</v>
      </c>
      <c r="DQ126" s="303" t="s">
        <v>744</v>
      </c>
      <c r="DR126" s="303" t="s">
        <v>744</v>
      </c>
      <c r="DS126" s="303" t="s">
        <v>744</v>
      </c>
      <c r="DT126" s="303" t="s">
        <v>744</v>
      </c>
      <c r="DU126" s="303" t="s">
        <v>744</v>
      </c>
      <c r="DV126" s="393" t="s">
        <v>744</v>
      </c>
      <c r="DW126" s="303" t="s">
        <v>744</v>
      </c>
      <c r="DX126" s="303" t="s">
        <v>744</v>
      </c>
      <c r="DY126" s="393" t="s">
        <v>744</v>
      </c>
      <c r="DZ126" s="303">
        <v>0.5</v>
      </c>
      <c r="EA126" s="303">
        <v>871.875</v>
      </c>
      <c r="EB126" s="303">
        <v>0</v>
      </c>
      <c r="EC126" s="303">
        <v>0</v>
      </c>
      <c r="ED126" s="303">
        <v>0</v>
      </c>
      <c r="EE126" s="303">
        <v>0</v>
      </c>
      <c r="EF126" s="303">
        <v>0</v>
      </c>
      <c r="EG126" s="303">
        <v>0</v>
      </c>
      <c r="EH126" s="303">
        <v>0</v>
      </c>
      <c r="EI126" s="303">
        <v>0</v>
      </c>
      <c r="EJ126" s="303">
        <v>871.875</v>
      </c>
      <c r="EK126" s="393">
        <v>0</v>
      </c>
      <c r="EL126" s="303">
        <v>1743.75</v>
      </c>
      <c r="EM126" s="303">
        <v>1743.75</v>
      </c>
      <c r="EN126" s="393">
        <v>0</v>
      </c>
      <c r="EO126" s="303">
        <v>16</v>
      </c>
      <c r="EP126" s="303">
        <v>27900</v>
      </c>
      <c r="EQ126" s="303">
        <v>0</v>
      </c>
      <c r="ER126" s="303">
        <v>102</v>
      </c>
      <c r="ES126" s="303">
        <v>0</v>
      </c>
      <c r="ET126" s="303">
        <v>0</v>
      </c>
      <c r="EU126" s="303">
        <v>48</v>
      </c>
      <c r="EV126" s="303">
        <v>0</v>
      </c>
      <c r="EW126" s="303">
        <v>4</v>
      </c>
      <c r="EX126" s="303">
        <v>0</v>
      </c>
      <c r="EY126" s="303">
        <v>27746</v>
      </c>
      <c r="EZ126" s="303">
        <v>361</v>
      </c>
      <c r="FA126" s="393">
        <v>0</v>
      </c>
      <c r="FB126" s="303">
        <v>1743.75</v>
      </c>
      <c r="FC126" s="303">
        <v>1734.125</v>
      </c>
      <c r="FD126" s="303">
        <v>22.5625</v>
      </c>
      <c r="FE126" s="393">
        <v>5.5197132616487954E-3</v>
      </c>
      <c r="FF126" s="303">
        <v>3</v>
      </c>
      <c r="FG126" s="303">
        <v>5231.25</v>
      </c>
      <c r="FH126" s="303">
        <v>0</v>
      </c>
      <c r="FI126" s="303">
        <v>96</v>
      </c>
      <c r="FJ126" s="303">
        <v>0</v>
      </c>
      <c r="FK126" s="303">
        <v>0</v>
      </c>
      <c r="FL126" s="303">
        <v>144</v>
      </c>
      <c r="FM126" s="303">
        <v>0</v>
      </c>
      <c r="FN126" s="303">
        <v>2</v>
      </c>
      <c r="FO126" s="303">
        <v>0</v>
      </c>
      <c r="FP126" s="303">
        <v>4989.25</v>
      </c>
      <c r="FQ126" s="303">
        <v>83</v>
      </c>
      <c r="FR126" s="393">
        <v>0</v>
      </c>
      <c r="FS126" s="303">
        <v>1743.75</v>
      </c>
      <c r="FT126" s="303">
        <v>1663.0833333333333</v>
      </c>
      <c r="FU126" s="303">
        <v>27.666666666666668</v>
      </c>
      <c r="FV126" s="393">
        <v>4.6260454002389539E-2</v>
      </c>
      <c r="FW126" s="303">
        <v>19</v>
      </c>
      <c r="FX126" s="303">
        <v>33131.25</v>
      </c>
      <c r="FY126" s="303">
        <v>0</v>
      </c>
      <c r="FZ126" s="303">
        <v>198</v>
      </c>
      <c r="GA126" s="303">
        <v>0</v>
      </c>
      <c r="GB126" s="303">
        <v>0</v>
      </c>
      <c r="GC126" s="303">
        <v>192</v>
      </c>
      <c r="GD126" s="303">
        <v>0</v>
      </c>
      <c r="GE126" s="303">
        <v>6</v>
      </c>
      <c r="GF126" s="303">
        <v>0</v>
      </c>
      <c r="GG126" s="303">
        <v>32735.25</v>
      </c>
      <c r="GH126" s="303">
        <v>444</v>
      </c>
      <c r="GI126" s="393">
        <v>0</v>
      </c>
      <c r="GJ126" s="303">
        <v>1743.75</v>
      </c>
      <c r="GK126" s="303">
        <v>1722.9078947368421</v>
      </c>
      <c r="GL126" s="303">
        <v>23.368421052631579</v>
      </c>
      <c r="GM126" s="393">
        <v>1.1952461799660474E-2</v>
      </c>
      <c r="GN126" s="303">
        <v>74</v>
      </c>
      <c r="GO126" s="303">
        <v>129901</v>
      </c>
      <c r="GP126" s="303">
        <v>280</v>
      </c>
      <c r="GQ126" s="303">
        <v>3286</v>
      </c>
      <c r="GR126" s="303">
        <v>0</v>
      </c>
      <c r="GS126" s="303">
        <v>3484</v>
      </c>
      <c r="GT126" s="303">
        <v>1173</v>
      </c>
      <c r="GU126" s="303">
        <v>0</v>
      </c>
      <c r="GV126" s="303">
        <v>1162</v>
      </c>
      <c r="GW126" s="303">
        <v>0</v>
      </c>
      <c r="GX126" s="303">
        <v>120516</v>
      </c>
      <c r="GY126" s="303">
        <v>1084</v>
      </c>
      <c r="GZ126" s="393">
        <v>2004</v>
      </c>
      <c r="HA126" s="303">
        <v>1755.418918918919</v>
      </c>
      <c r="HB126" s="303">
        <v>1628.5945945945946</v>
      </c>
      <c r="HC126" s="303">
        <v>14.648648648648649</v>
      </c>
      <c r="HD126" s="393">
        <v>7.2247326810417234E-2</v>
      </c>
      <c r="HE126" s="303">
        <v>0.5</v>
      </c>
      <c r="HF126" s="303">
        <v>891.25</v>
      </c>
      <c r="HG126" s="303">
        <v>0</v>
      </c>
      <c r="HH126" s="303">
        <v>0</v>
      </c>
      <c r="HI126" s="303">
        <v>0</v>
      </c>
      <c r="HJ126" s="303">
        <v>0</v>
      </c>
      <c r="HK126" s="303">
        <v>0</v>
      </c>
      <c r="HL126" s="303">
        <v>0</v>
      </c>
      <c r="HM126" s="303">
        <v>0</v>
      </c>
      <c r="HN126" s="303">
        <v>0</v>
      </c>
      <c r="HO126" s="303">
        <v>891.25</v>
      </c>
      <c r="HP126" s="303">
        <v>0</v>
      </c>
      <c r="HQ126" s="393">
        <v>0</v>
      </c>
      <c r="HR126" s="303">
        <v>1782.5</v>
      </c>
      <c r="HS126" s="303">
        <v>1782.5</v>
      </c>
      <c r="HT126" s="303">
        <v>0</v>
      </c>
      <c r="HU126" s="393">
        <v>0</v>
      </c>
      <c r="HV126" s="303">
        <v>74.5</v>
      </c>
      <c r="HW126" s="303">
        <v>130792.25</v>
      </c>
      <c r="HX126" s="303">
        <v>280</v>
      </c>
      <c r="HY126" s="303">
        <v>3286</v>
      </c>
      <c r="HZ126" s="303">
        <v>0</v>
      </c>
      <c r="IA126" s="303">
        <v>3484</v>
      </c>
      <c r="IB126" s="303">
        <v>1173</v>
      </c>
      <c r="IC126" s="303">
        <v>0</v>
      </c>
      <c r="ID126" s="303">
        <v>1162</v>
      </c>
      <c r="IE126" s="303">
        <v>0</v>
      </c>
      <c r="IF126" s="303">
        <v>121407.25</v>
      </c>
      <c r="IG126" s="303">
        <v>1084</v>
      </c>
      <c r="IH126" s="393">
        <v>2004</v>
      </c>
      <c r="II126" s="303">
        <v>1755.6006711409395</v>
      </c>
      <c r="IJ126" s="303">
        <v>1629.6275167785234</v>
      </c>
      <c r="IK126" s="303">
        <v>14.550335570469798</v>
      </c>
      <c r="IL126" s="393">
        <v>7.1755016065554345E-2</v>
      </c>
      <c r="IM126" s="303"/>
      <c r="IN126" s="303">
        <v>1753.2914364640883</v>
      </c>
      <c r="IO126" s="303">
        <v>1647.8881215469614</v>
      </c>
      <c r="IP126" s="393">
        <v>6.0117395616610447E-2</v>
      </c>
      <c r="IQ126" s="303">
        <v>1749.2857142857142</v>
      </c>
      <c r="IR126" s="303">
        <v>1680.1428571428571</v>
      </c>
      <c r="IS126" s="393">
        <v>3.9526337280522683E-2</v>
      </c>
      <c r="IT126" s="303">
        <v>1753.1422872340424</v>
      </c>
      <c r="IU126" s="303">
        <v>1649.0890957446809</v>
      </c>
      <c r="IV126" s="393">
        <v>5.935239383993629E-2</v>
      </c>
      <c r="IW126" s="735"/>
      <c r="IX126" s="303"/>
      <c r="IY126" s="396" t="s">
        <v>502</v>
      </c>
      <c r="IZ126" s="396" t="s">
        <v>503</v>
      </c>
      <c r="JA126" s="396" t="s">
        <v>350</v>
      </c>
      <c r="JB126" s="396">
        <v>119</v>
      </c>
      <c r="JC126" s="396" t="s">
        <v>13</v>
      </c>
      <c r="JD126" s="396" t="s">
        <v>232</v>
      </c>
      <c r="JE126" s="396" t="s">
        <v>9</v>
      </c>
      <c r="JF126" s="396" t="s">
        <v>232</v>
      </c>
      <c r="JG126" s="396" t="s">
        <v>358</v>
      </c>
    </row>
    <row r="127" spans="1:267" customFormat="1">
      <c r="A127">
        <v>928</v>
      </c>
      <c r="B127">
        <v>1</v>
      </c>
      <c r="F127">
        <v>700</v>
      </c>
      <c r="G127">
        <v>41</v>
      </c>
      <c r="H127">
        <v>1</v>
      </c>
      <c r="I127">
        <v>0</v>
      </c>
      <c r="J127">
        <v>1</v>
      </c>
      <c r="K127">
        <v>0</v>
      </c>
      <c r="L127" t="s">
        <v>502</v>
      </c>
      <c r="M127">
        <v>0</v>
      </c>
      <c r="N127">
        <v>20</v>
      </c>
      <c r="O127">
        <v>28.25</v>
      </c>
      <c r="P127">
        <v>40</v>
      </c>
      <c r="Q127">
        <v>40</v>
      </c>
      <c r="R127">
        <v>0</v>
      </c>
      <c r="S127">
        <v>0</v>
      </c>
      <c r="T127" t="s">
        <v>745</v>
      </c>
      <c r="U127">
        <v>0</v>
      </c>
      <c r="V127">
        <v>0</v>
      </c>
      <c r="W127">
        <v>2</v>
      </c>
      <c r="X127">
        <v>2</v>
      </c>
      <c r="Y127">
        <v>19.5</v>
      </c>
      <c r="Z127">
        <v>0</v>
      </c>
      <c r="AA127">
        <v>0</v>
      </c>
      <c r="AB127">
        <v>0</v>
      </c>
      <c r="AC127">
        <v>0</v>
      </c>
      <c r="AD127">
        <v>0</v>
      </c>
      <c r="AE127">
        <v>984</v>
      </c>
      <c r="AF127">
        <v>0</v>
      </c>
      <c r="AG127">
        <v>0</v>
      </c>
      <c r="AH127">
        <v>0</v>
      </c>
      <c r="AI127">
        <v>0</v>
      </c>
      <c r="AJ127">
        <v>0</v>
      </c>
      <c r="AK127">
        <v>600</v>
      </c>
      <c r="AL127">
        <v>0</v>
      </c>
      <c r="AM127">
        <v>0</v>
      </c>
      <c r="AN127">
        <v>0</v>
      </c>
      <c r="AO127">
        <v>0</v>
      </c>
      <c r="AP127">
        <v>0</v>
      </c>
      <c r="AQ127">
        <v>0</v>
      </c>
      <c r="AR127">
        <v>0</v>
      </c>
      <c r="AS127">
        <v>0</v>
      </c>
      <c r="AT127">
        <v>0</v>
      </c>
      <c r="AU127">
        <v>80</v>
      </c>
      <c r="AV127">
        <v>0</v>
      </c>
      <c r="AW127">
        <v>80</v>
      </c>
      <c r="AX127">
        <v>0</v>
      </c>
      <c r="AY127">
        <v>0</v>
      </c>
      <c r="AZ127">
        <v>0</v>
      </c>
      <c r="BA127">
        <v>0</v>
      </c>
      <c r="BB127">
        <v>0</v>
      </c>
      <c r="BC127">
        <v>566</v>
      </c>
      <c r="BD127">
        <v>0</v>
      </c>
      <c r="BE127">
        <v>0</v>
      </c>
      <c r="BF127">
        <v>0</v>
      </c>
      <c r="BG127">
        <v>65</v>
      </c>
      <c r="BH127">
        <v>184</v>
      </c>
      <c r="BI127">
        <v>0</v>
      </c>
      <c r="BJ127">
        <v>0</v>
      </c>
      <c r="BK127">
        <v>0</v>
      </c>
      <c r="BL127">
        <v>0</v>
      </c>
      <c r="BM127">
        <v>0</v>
      </c>
      <c r="BN127">
        <v>0</v>
      </c>
      <c r="BO127">
        <v>1100</v>
      </c>
      <c r="BP127">
        <v>0</v>
      </c>
      <c r="BQ127">
        <v>0</v>
      </c>
      <c r="BR127">
        <v>0</v>
      </c>
      <c r="BS127">
        <v>0</v>
      </c>
      <c r="BT127">
        <v>0</v>
      </c>
      <c r="BU127">
        <v>0</v>
      </c>
      <c r="BV127">
        <v>0</v>
      </c>
      <c r="BW127">
        <v>0</v>
      </c>
      <c r="BX127">
        <v>0</v>
      </c>
      <c r="BY127">
        <v>0</v>
      </c>
      <c r="BZ127">
        <v>0</v>
      </c>
      <c r="CA127">
        <v>256</v>
      </c>
      <c r="CB127">
        <v>0</v>
      </c>
      <c r="CC127">
        <v>0</v>
      </c>
      <c r="CD127">
        <v>0</v>
      </c>
      <c r="CE127">
        <v>0</v>
      </c>
      <c r="CF127">
        <v>0</v>
      </c>
      <c r="CG127" s="439"/>
      <c r="CH127" s="303">
        <v>20</v>
      </c>
      <c r="CI127" s="393">
        <v>28.25</v>
      </c>
      <c r="CJ127" s="303">
        <v>40</v>
      </c>
      <c r="CK127" s="393">
        <v>40</v>
      </c>
      <c r="CL127" s="303">
        <v>0</v>
      </c>
      <c r="CM127" s="393">
        <v>0</v>
      </c>
      <c r="CN127" s="303"/>
      <c r="CO127" s="303"/>
      <c r="CP127" s="393" t="s">
        <v>744</v>
      </c>
      <c r="CQ127" s="303" t="s">
        <v>389</v>
      </c>
      <c r="CR127" s="393" t="s">
        <v>744</v>
      </c>
      <c r="CS127" s="393" t="s">
        <v>744</v>
      </c>
      <c r="CT127" s="303" t="s">
        <v>389</v>
      </c>
      <c r="CU127" s="393" t="s">
        <v>744</v>
      </c>
      <c r="CV127" s="303" t="s">
        <v>744</v>
      </c>
      <c r="CW127" s="303" t="s">
        <v>744</v>
      </c>
      <c r="CX127" s="303" t="s">
        <v>744</v>
      </c>
      <c r="CY127" s="303" t="s">
        <v>744</v>
      </c>
      <c r="CZ127" s="303" t="s">
        <v>744</v>
      </c>
      <c r="DA127" s="303" t="s">
        <v>744</v>
      </c>
      <c r="DB127" s="303" t="s">
        <v>744</v>
      </c>
      <c r="DC127" s="303" t="s">
        <v>744</v>
      </c>
      <c r="DD127" s="303" t="s">
        <v>744</v>
      </c>
      <c r="DE127" s="303" t="s">
        <v>744</v>
      </c>
      <c r="DF127" s="303" t="s">
        <v>744</v>
      </c>
      <c r="DG127" s="393" t="s">
        <v>744</v>
      </c>
      <c r="DH127" s="303" t="s">
        <v>744</v>
      </c>
      <c r="DI127" s="303" t="s">
        <v>744</v>
      </c>
      <c r="DJ127" s="393" t="s">
        <v>744</v>
      </c>
      <c r="DK127" s="303" t="s">
        <v>744</v>
      </c>
      <c r="DL127" s="303" t="s">
        <v>744</v>
      </c>
      <c r="DM127" s="303" t="s">
        <v>744</v>
      </c>
      <c r="DN127" s="303" t="s">
        <v>744</v>
      </c>
      <c r="DO127" s="303" t="s">
        <v>744</v>
      </c>
      <c r="DP127" s="303" t="s">
        <v>744</v>
      </c>
      <c r="DQ127" s="303" t="s">
        <v>744</v>
      </c>
      <c r="DR127" s="303" t="s">
        <v>744</v>
      </c>
      <c r="DS127" s="303" t="s">
        <v>744</v>
      </c>
      <c r="DT127" s="303" t="s">
        <v>744</v>
      </c>
      <c r="DU127" s="303" t="s">
        <v>744</v>
      </c>
      <c r="DV127" s="393" t="s">
        <v>744</v>
      </c>
      <c r="DW127" s="303" t="s">
        <v>744</v>
      </c>
      <c r="DX127" s="303" t="s">
        <v>744</v>
      </c>
      <c r="DY127" s="393" t="s">
        <v>744</v>
      </c>
      <c r="DZ127" s="303" t="s">
        <v>744</v>
      </c>
      <c r="EA127" s="303" t="s">
        <v>744</v>
      </c>
      <c r="EB127" s="303" t="s">
        <v>744</v>
      </c>
      <c r="EC127" s="303" t="s">
        <v>744</v>
      </c>
      <c r="ED127" s="303" t="s">
        <v>744</v>
      </c>
      <c r="EE127" s="303" t="s">
        <v>744</v>
      </c>
      <c r="EF127" s="303" t="s">
        <v>744</v>
      </c>
      <c r="EG127" s="303" t="s">
        <v>744</v>
      </c>
      <c r="EH127" s="303" t="s">
        <v>744</v>
      </c>
      <c r="EI127" s="303" t="s">
        <v>744</v>
      </c>
      <c r="EJ127" s="303" t="s">
        <v>744</v>
      </c>
      <c r="EK127" s="393" t="s">
        <v>744</v>
      </c>
      <c r="EL127" s="303" t="s">
        <v>744</v>
      </c>
      <c r="EM127" s="303" t="s">
        <v>744</v>
      </c>
      <c r="EN127" s="393" t="s">
        <v>744</v>
      </c>
      <c r="EO127" s="303">
        <v>2</v>
      </c>
      <c r="EP127" s="303">
        <v>3680</v>
      </c>
      <c r="EQ127" s="303">
        <v>0</v>
      </c>
      <c r="ER127" s="303">
        <v>0</v>
      </c>
      <c r="ES127" s="303">
        <v>0</v>
      </c>
      <c r="ET127" s="303">
        <v>80</v>
      </c>
      <c r="EU127" s="303">
        <v>0</v>
      </c>
      <c r="EV127" s="303">
        <v>65</v>
      </c>
      <c r="EW127" s="303">
        <v>0</v>
      </c>
      <c r="EX127" s="303">
        <v>0</v>
      </c>
      <c r="EY127" s="303">
        <v>3535</v>
      </c>
      <c r="EZ127" s="303">
        <v>0</v>
      </c>
      <c r="FA127" s="393">
        <v>0</v>
      </c>
      <c r="FB127" s="303">
        <v>1840</v>
      </c>
      <c r="FC127" s="303">
        <v>1767.5</v>
      </c>
      <c r="FD127" s="303">
        <v>0</v>
      </c>
      <c r="FE127" s="393">
        <v>3.9402173913043459E-2</v>
      </c>
      <c r="FF127" s="303">
        <v>2</v>
      </c>
      <c r="FG127" s="303">
        <v>3680</v>
      </c>
      <c r="FH127" s="303">
        <v>0</v>
      </c>
      <c r="FI127" s="303">
        <v>0</v>
      </c>
      <c r="FJ127" s="303">
        <v>0</v>
      </c>
      <c r="FK127" s="303">
        <v>0</v>
      </c>
      <c r="FL127" s="303">
        <v>0</v>
      </c>
      <c r="FM127" s="303">
        <v>184</v>
      </c>
      <c r="FN127" s="303">
        <v>0</v>
      </c>
      <c r="FO127" s="303">
        <v>0</v>
      </c>
      <c r="FP127" s="303">
        <v>3496</v>
      </c>
      <c r="FQ127" s="303">
        <v>0</v>
      </c>
      <c r="FR127" s="393">
        <v>0</v>
      </c>
      <c r="FS127" s="303">
        <v>1840</v>
      </c>
      <c r="FT127" s="303">
        <v>1748</v>
      </c>
      <c r="FU127" s="303">
        <v>0</v>
      </c>
      <c r="FV127" s="393">
        <v>5.0000000000000044E-2</v>
      </c>
      <c r="FW127" s="303">
        <v>4</v>
      </c>
      <c r="FX127" s="303">
        <v>7360</v>
      </c>
      <c r="FY127" s="303">
        <v>0</v>
      </c>
      <c r="FZ127" s="303">
        <v>0</v>
      </c>
      <c r="GA127" s="303">
        <v>0</v>
      </c>
      <c r="GB127" s="303">
        <v>80</v>
      </c>
      <c r="GC127" s="303">
        <v>0</v>
      </c>
      <c r="GD127" s="303">
        <v>249</v>
      </c>
      <c r="GE127" s="303">
        <v>0</v>
      </c>
      <c r="GF127" s="303">
        <v>0</v>
      </c>
      <c r="GG127" s="303">
        <v>7031</v>
      </c>
      <c r="GH127" s="303">
        <v>0</v>
      </c>
      <c r="GI127" s="393">
        <v>0</v>
      </c>
      <c r="GJ127" s="303">
        <v>1840</v>
      </c>
      <c r="GK127" s="303">
        <v>1757.75</v>
      </c>
      <c r="GL127" s="303">
        <v>0</v>
      </c>
      <c r="GM127" s="393">
        <v>4.4701086956521752E-2</v>
      </c>
      <c r="GN127" s="303">
        <v>19.5</v>
      </c>
      <c r="GO127" s="303">
        <v>34337</v>
      </c>
      <c r="GP127" s="303">
        <v>984</v>
      </c>
      <c r="GQ127" s="303">
        <v>600</v>
      </c>
      <c r="GR127" s="303">
        <v>0</v>
      </c>
      <c r="GS127" s="303">
        <v>80</v>
      </c>
      <c r="GT127" s="303">
        <v>566</v>
      </c>
      <c r="GU127" s="303">
        <v>0</v>
      </c>
      <c r="GV127" s="303">
        <v>1100</v>
      </c>
      <c r="GW127" s="303">
        <v>0</v>
      </c>
      <c r="GX127" s="303">
        <v>31007</v>
      </c>
      <c r="GY127" s="303">
        <v>0</v>
      </c>
      <c r="GZ127" s="393">
        <v>256</v>
      </c>
      <c r="HA127" s="303">
        <v>1760.8717948717949</v>
      </c>
      <c r="HB127" s="303">
        <v>1590.1025641025642</v>
      </c>
      <c r="HC127" s="303">
        <v>0</v>
      </c>
      <c r="HD127" s="393">
        <v>9.6979934181786409E-2</v>
      </c>
      <c r="HE127" s="303" t="s">
        <v>744</v>
      </c>
      <c r="HF127" s="303" t="s">
        <v>744</v>
      </c>
      <c r="HG127" s="303" t="s">
        <v>744</v>
      </c>
      <c r="HH127" s="303" t="s">
        <v>744</v>
      </c>
      <c r="HI127" s="303" t="s">
        <v>744</v>
      </c>
      <c r="HJ127" s="303" t="s">
        <v>744</v>
      </c>
      <c r="HK127" s="303" t="s">
        <v>744</v>
      </c>
      <c r="HL127" s="303" t="s">
        <v>744</v>
      </c>
      <c r="HM127" s="303" t="s">
        <v>744</v>
      </c>
      <c r="HN127" s="303" t="s">
        <v>744</v>
      </c>
      <c r="HO127" s="303" t="s">
        <v>744</v>
      </c>
      <c r="HP127" s="303" t="s">
        <v>744</v>
      </c>
      <c r="HQ127" s="393" t="s">
        <v>744</v>
      </c>
      <c r="HR127" s="303" t="s">
        <v>744</v>
      </c>
      <c r="HS127" s="303" t="s">
        <v>744</v>
      </c>
      <c r="HT127" s="303" t="s">
        <v>744</v>
      </c>
      <c r="HU127" s="393" t="s">
        <v>744</v>
      </c>
      <c r="HV127" s="303">
        <v>19.5</v>
      </c>
      <c r="HW127" s="303">
        <v>34337</v>
      </c>
      <c r="HX127" s="303">
        <v>984</v>
      </c>
      <c r="HY127" s="303">
        <v>600</v>
      </c>
      <c r="HZ127" s="303">
        <v>0</v>
      </c>
      <c r="IA127" s="303">
        <v>80</v>
      </c>
      <c r="IB127" s="303">
        <v>566</v>
      </c>
      <c r="IC127" s="303">
        <v>0</v>
      </c>
      <c r="ID127" s="303">
        <v>1100</v>
      </c>
      <c r="IE127" s="303">
        <v>0</v>
      </c>
      <c r="IF127" s="303">
        <v>31007</v>
      </c>
      <c r="IG127" s="303">
        <v>0</v>
      </c>
      <c r="IH127" s="393">
        <v>256</v>
      </c>
      <c r="II127" s="303">
        <v>1760.8717948717949</v>
      </c>
      <c r="IJ127" s="303">
        <v>1590.1025641025642</v>
      </c>
      <c r="IK127" s="303">
        <v>0</v>
      </c>
      <c r="IL127" s="393">
        <v>9.6979934181786409E-2</v>
      </c>
      <c r="IM127" s="303"/>
      <c r="IN127" s="303">
        <v>1768.2325581395348</v>
      </c>
      <c r="IO127" s="303">
        <v>1606.6046511627908</v>
      </c>
      <c r="IP127" s="393">
        <v>9.1406476050188035E-2</v>
      </c>
      <c r="IQ127" s="303">
        <v>1840</v>
      </c>
      <c r="IR127" s="303">
        <v>1748</v>
      </c>
      <c r="IS127" s="393">
        <v>5.0000000000000044E-2</v>
      </c>
      <c r="IT127" s="303">
        <v>1774.3404255319149</v>
      </c>
      <c r="IU127" s="303">
        <v>1618.6382978723404</v>
      </c>
      <c r="IV127" s="393">
        <v>8.7752116459217655E-2</v>
      </c>
      <c r="IW127" s="735"/>
      <c r="IX127" s="303"/>
      <c r="IY127" s="396" t="s">
        <v>502</v>
      </c>
      <c r="IZ127" s="396" t="s">
        <v>503</v>
      </c>
      <c r="JA127" s="396" t="s">
        <v>350</v>
      </c>
      <c r="JB127" s="396">
        <v>31</v>
      </c>
      <c r="JC127" s="396" t="s">
        <v>12</v>
      </c>
      <c r="JD127" s="396" t="s">
        <v>232</v>
      </c>
      <c r="JE127" s="396" t="s">
        <v>9</v>
      </c>
      <c r="JF127" s="396" t="s">
        <v>232</v>
      </c>
      <c r="JG127" s="396" t="s">
        <v>358</v>
      </c>
    </row>
    <row r="128" spans="1:267" customFormat="1">
      <c r="A128">
        <v>935</v>
      </c>
      <c r="B128">
        <v>1</v>
      </c>
      <c r="F128">
        <v>700</v>
      </c>
      <c r="G128">
        <v>41</v>
      </c>
      <c r="H128">
        <v>1</v>
      </c>
      <c r="I128">
        <v>0</v>
      </c>
      <c r="J128">
        <v>1</v>
      </c>
      <c r="K128">
        <v>0</v>
      </c>
      <c r="L128" t="s">
        <v>638</v>
      </c>
      <c r="M128">
        <v>0</v>
      </c>
      <c r="N128">
        <v>20</v>
      </c>
      <c r="O128">
        <v>20</v>
      </c>
      <c r="P128">
        <v>40</v>
      </c>
      <c r="Q128">
        <v>40</v>
      </c>
      <c r="R128">
        <v>50</v>
      </c>
      <c r="S128">
        <v>50</v>
      </c>
      <c r="T128" t="s">
        <v>745</v>
      </c>
      <c r="U128">
        <v>0</v>
      </c>
      <c r="V128">
        <v>0</v>
      </c>
      <c r="W128">
        <v>3.5</v>
      </c>
      <c r="X128">
        <v>0</v>
      </c>
      <c r="Y128">
        <v>25</v>
      </c>
      <c r="Z128">
        <v>0</v>
      </c>
      <c r="AA128">
        <v>0</v>
      </c>
      <c r="AB128">
        <v>0</v>
      </c>
      <c r="AC128">
        <v>102.17543859649122</v>
      </c>
      <c r="AD128">
        <v>0</v>
      </c>
      <c r="AE128">
        <v>729.8245614035086</v>
      </c>
      <c r="AF128">
        <v>0</v>
      </c>
      <c r="AG128">
        <v>0</v>
      </c>
      <c r="AH128">
        <v>0</v>
      </c>
      <c r="AI128">
        <v>217.49122807017545</v>
      </c>
      <c r="AJ128">
        <v>0</v>
      </c>
      <c r="AK128">
        <v>1553.5087719298244</v>
      </c>
      <c r="AL128">
        <v>0</v>
      </c>
      <c r="AM128">
        <v>0</v>
      </c>
      <c r="AN128">
        <v>0</v>
      </c>
      <c r="AO128">
        <v>0</v>
      </c>
      <c r="AP128">
        <v>0</v>
      </c>
      <c r="AQ128">
        <v>0</v>
      </c>
      <c r="AR128">
        <v>0</v>
      </c>
      <c r="AS128">
        <v>0</v>
      </c>
      <c r="AT128">
        <v>0</v>
      </c>
      <c r="AU128">
        <v>2.9473684210526314</v>
      </c>
      <c r="AV128">
        <v>0</v>
      </c>
      <c r="AW128">
        <v>21.052631578947366</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200.78947368421055</v>
      </c>
      <c r="BZ128">
        <v>0</v>
      </c>
      <c r="CA128">
        <v>1434.2105263157896</v>
      </c>
      <c r="CB128">
        <v>0</v>
      </c>
      <c r="CC128">
        <v>20</v>
      </c>
      <c r="CD128">
        <v>0</v>
      </c>
      <c r="CE128">
        <v>6057</v>
      </c>
      <c r="CF128">
        <v>0</v>
      </c>
      <c r="CG128" s="439"/>
      <c r="CH128" s="303">
        <v>20</v>
      </c>
      <c r="CI128" s="393">
        <v>20</v>
      </c>
      <c r="CJ128" s="303">
        <v>40</v>
      </c>
      <c r="CK128" s="393">
        <v>40</v>
      </c>
      <c r="CL128" s="303">
        <v>50</v>
      </c>
      <c r="CM128" s="393">
        <v>50</v>
      </c>
      <c r="CN128" s="303"/>
      <c r="CO128" s="303"/>
      <c r="CP128" s="393" t="s">
        <v>744</v>
      </c>
      <c r="CQ128" s="303" t="s">
        <v>389</v>
      </c>
      <c r="CR128" s="393" t="s">
        <v>389</v>
      </c>
      <c r="CS128" s="393" t="s">
        <v>744</v>
      </c>
      <c r="CT128" s="303" t="s">
        <v>389</v>
      </c>
      <c r="CU128" s="393" t="s">
        <v>389</v>
      </c>
      <c r="CV128" s="303" t="s">
        <v>744</v>
      </c>
      <c r="CW128" s="303" t="s">
        <v>744</v>
      </c>
      <c r="CX128" s="303" t="s">
        <v>744</v>
      </c>
      <c r="CY128" s="303" t="s">
        <v>744</v>
      </c>
      <c r="CZ128" s="303" t="s">
        <v>744</v>
      </c>
      <c r="DA128" s="303" t="s">
        <v>744</v>
      </c>
      <c r="DB128" s="303" t="s">
        <v>744</v>
      </c>
      <c r="DC128" s="303" t="s">
        <v>744</v>
      </c>
      <c r="DD128" s="303" t="s">
        <v>744</v>
      </c>
      <c r="DE128" s="303" t="s">
        <v>744</v>
      </c>
      <c r="DF128" s="303" t="s">
        <v>744</v>
      </c>
      <c r="DG128" s="393" t="s">
        <v>744</v>
      </c>
      <c r="DH128" s="303" t="s">
        <v>744</v>
      </c>
      <c r="DI128" s="303" t="s">
        <v>744</v>
      </c>
      <c r="DJ128" s="393" t="s">
        <v>744</v>
      </c>
      <c r="DK128" s="303" t="s">
        <v>744</v>
      </c>
      <c r="DL128" s="303" t="s">
        <v>744</v>
      </c>
      <c r="DM128" s="303" t="s">
        <v>744</v>
      </c>
      <c r="DN128" s="303" t="s">
        <v>744</v>
      </c>
      <c r="DO128" s="303" t="s">
        <v>744</v>
      </c>
      <c r="DP128" s="303" t="s">
        <v>744</v>
      </c>
      <c r="DQ128" s="303" t="s">
        <v>744</v>
      </c>
      <c r="DR128" s="303" t="s">
        <v>744</v>
      </c>
      <c r="DS128" s="303" t="s">
        <v>744</v>
      </c>
      <c r="DT128" s="303" t="s">
        <v>744</v>
      </c>
      <c r="DU128" s="303" t="s">
        <v>744</v>
      </c>
      <c r="DV128" s="393" t="s">
        <v>744</v>
      </c>
      <c r="DW128" s="303" t="s">
        <v>744</v>
      </c>
      <c r="DX128" s="303" t="s">
        <v>744</v>
      </c>
      <c r="DY128" s="393" t="s">
        <v>744</v>
      </c>
      <c r="DZ128" s="303" t="s">
        <v>744</v>
      </c>
      <c r="EA128" s="303" t="s">
        <v>744</v>
      </c>
      <c r="EB128" s="303" t="s">
        <v>744</v>
      </c>
      <c r="EC128" s="303" t="s">
        <v>744</v>
      </c>
      <c r="ED128" s="303" t="s">
        <v>744</v>
      </c>
      <c r="EE128" s="303" t="s">
        <v>744</v>
      </c>
      <c r="EF128" s="303" t="s">
        <v>744</v>
      </c>
      <c r="EG128" s="303" t="s">
        <v>744</v>
      </c>
      <c r="EH128" s="303" t="s">
        <v>744</v>
      </c>
      <c r="EI128" s="303" t="s">
        <v>744</v>
      </c>
      <c r="EJ128" s="303" t="s">
        <v>744</v>
      </c>
      <c r="EK128" s="393" t="s">
        <v>744</v>
      </c>
      <c r="EL128" s="303" t="s">
        <v>744</v>
      </c>
      <c r="EM128" s="303" t="s">
        <v>744</v>
      </c>
      <c r="EN128" s="393" t="s">
        <v>744</v>
      </c>
      <c r="EO128" s="303">
        <v>3.5</v>
      </c>
      <c r="EP128" s="303">
        <v>6105.0438596491222</v>
      </c>
      <c r="EQ128" s="303">
        <v>102.17543859649122</v>
      </c>
      <c r="ER128" s="303">
        <v>217.49122807017545</v>
      </c>
      <c r="ES128" s="303">
        <v>0</v>
      </c>
      <c r="ET128" s="303">
        <v>2.9473684210526314</v>
      </c>
      <c r="EU128" s="303">
        <v>0</v>
      </c>
      <c r="EV128" s="303">
        <v>0</v>
      </c>
      <c r="EW128" s="303">
        <v>0</v>
      </c>
      <c r="EX128" s="303">
        <v>0</v>
      </c>
      <c r="EY128" s="303">
        <v>5782.4298245614027</v>
      </c>
      <c r="EZ128" s="303">
        <v>20</v>
      </c>
      <c r="FA128" s="393">
        <v>200.78947368421055</v>
      </c>
      <c r="FB128" s="303">
        <v>1744.2982456140348</v>
      </c>
      <c r="FC128" s="303">
        <v>1652.1228070175437</v>
      </c>
      <c r="FD128" s="303">
        <v>5.7142857142857144</v>
      </c>
      <c r="FE128" s="393">
        <v>5.2843852149861648E-2</v>
      </c>
      <c r="FF128" s="303" t="s">
        <v>744</v>
      </c>
      <c r="FG128" s="303" t="s">
        <v>744</v>
      </c>
      <c r="FH128" s="303" t="s">
        <v>744</v>
      </c>
      <c r="FI128" s="303" t="s">
        <v>744</v>
      </c>
      <c r="FJ128" s="303" t="s">
        <v>744</v>
      </c>
      <c r="FK128" s="303" t="s">
        <v>744</v>
      </c>
      <c r="FL128" s="303" t="s">
        <v>744</v>
      </c>
      <c r="FM128" s="303" t="s">
        <v>744</v>
      </c>
      <c r="FN128" s="303" t="s">
        <v>744</v>
      </c>
      <c r="FO128" s="303" t="s">
        <v>744</v>
      </c>
      <c r="FP128" s="303" t="s">
        <v>744</v>
      </c>
      <c r="FQ128" s="303" t="s">
        <v>744</v>
      </c>
      <c r="FR128" s="393" t="s">
        <v>744</v>
      </c>
      <c r="FS128" s="303" t="s">
        <v>744</v>
      </c>
      <c r="FT128" s="303" t="s">
        <v>744</v>
      </c>
      <c r="FU128" s="303" t="s">
        <v>744</v>
      </c>
      <c r="FV128" s="393" t="s">
        <v>744</v>
      </c>
      <c r="FW128" s="303">
        <v>3.5</v>
      </c>
      <c r="FX128" s="303">
        <v>6105.0438596491222</v>
      </c>
      <c r="FY128" s="303">
        <v>102.17543859649122</v>
      </c>
      <c r="FZ128" s="303">
        <v>217.49122807017545</v>
      </c>
      <c r="GA128" s="303">
        <v>0</v>
      </c>
      <c r="GB128" s="303">
        <v>2.9473684210526314</v>
      </c>
      <c r="GC128" s="303">
        <v>0</v>
      </c>
      <c r="GD128" s="303">
        <v>0</v>
      </c>
      <c r="GE128" s="303">
        <v>0</v>
      </c>
      <c r="GF128" s="303">
        <v>0</v>
      </c>
      <c r="GG128" s="303">
        <v>5782.4298245614027</v>
      </c>
      <c r="GH128" s="303">
        <v>20</v>
      </c>
      <c r="GI128" s="393">
        <v>200.78947368421055</v>
      </c>
      <c r="GJ128" s="303">
        <v>1744.2982456140348</v>
      </c>
      <c r="GK128" s="303">
        <v>1652.1228070175437</v>
      </c>
      <c r="GL128" s="303">
        <v>5.7142857142857144</v>
      </c>
      <c r="GM128" s="393">
        <v>5.2843852149861648E-2</v>
      </c>
      <c r="GN128" s="303">
        <v>25</v>
      </c>
      <c r="GO128" s="303">
        <v>43607.456140350871</v>
      </c>
      <c r="GP128" s="303">
        <v>729.8245614035086</v>
      </c>
      <c r="GQ128" s="303">
        <v>1553.5087719298244</v>
      </c>
      <c r="GR128" s="303">
        <v>0</v>
      </c>
      <c r="GS128" s="303">
        <v>21.052631578947366</v>
      </c>
      <c r="GT128" s="303">
        <v>0</v>
      </c>
      <c r="GU128" s="303">
        <v>0</v>
      </c>
      <c r="GV128" s="303">
        <v>0</v>
      </c>
      <c r="GW128" s="303">
        <v>0</v>
      </c>
      <c r="GX128" s="303">
        <v>41303.070175438588</v>
      </c>
      <c r="GY128" s="303">
        <v>6057</v>
      </c>
      <c r="GZ128" s="393">
        <v>1434.2105263157896</v>
      </c>
      <c r="HA128" s="303">
        <v>1744.2982456140348</v>
      </c>
      <c r="HB128" s="303">
        <v>1652.1228070175437</v>
      </c>
      <c r="HC128" s="303">
        <v>242.28</v>
      </c>
      <c r="HD128" s="393">
        <v>5.2843852149861648E-2</v>
      </c>
      <c r="HE128" s="303" t="s">
        <v>744</v>
      </c>
      <c r="HF128" s="303" t="s">
        <v>744</v>
      </c>
      <c r="HG128" s="303" t="s">
        <v>744</v>
      </c>
      <c r="HH128" s="303" t="s">
        <v>744</v>
      </c>
      <c r="HI128" s="303" t="s">
        <v>744</v>
      </c>
      <c r="HJ128" s="303" t="s">
        <v>744</v>
      </c>
      <c r="HK128" s="303" t="s">
        <v>744</v>
      </c>
      <c r="HL128" s="303" t="s">
        <v>744</v>
      </c>
      <c r="HM128" s="303" t="s">
        <v>744</v>
      </c>
      <c r="HN128" s="303" t="s">
        <v>744</v>
      </c>
      <c r="HO128" s="303" t="s">
        <v>744</v>
      </c>
      <c r="HP128" s="303" t="s">
        <v>744</v>
      </c>
      <c r="HQ128" s="393" t="s">
        <v>744</v>
      </c>
      <c r="HR128" s="303" t="s">
        <v>744</v>
      </c>
      <c r="HS128" s="303" t="s">
        <v>744</v>
      </c>
      <c r="HT128" s="303" t="s">
        <v>744</v>
      </c>
      <c r="HU128" s="393" t="s">
        <v>744</v>
      </c>
      <c r="HV128" s="303">
        <v>25</v>
      </c>
      <c r="HW128" s="303">
        <v>43607.456140350871</v>
      </c>
      <c r="HX128" s="303">
        <v>729.8245614035086</v>
      </c>
      <c r="HY128" s="303">
        <v>1553.5087719298244</v>
      </c>
      <c r="HZ128" s="303">
        <v>0</v>
      </c>
      <c r="IA128" s="303">
        <v>21.052631578947366</v>
      </c>
      <c r="IB128" s="303">
        <v>0</v>
      </c>
      <c r="IC128" s="303">
        <v>0</v>
      </c>
      <c r="ID128" s="303">
        <v>0</v>
      </c>
      <c r="IE128" s="303">
        <v>0</v>
      </c>
      <c r="IF128" s="303">
        <v>41303.070175438588</v>
      </c>
      <c r="IG128" s="303">
        <v>6057</v>
      </c>
      <c r="IH128" s="393">
        <v>1434.2105263157896</v>
      </c>
      <c r="II128" s="303">
        <v>1744.2982456140348</v>
      </c>
      <c r="IJ128" s="303">
        <v>1652.1228070175434</v>
      </c>
      <c r="IK128" s="303">
        <v>242.28</v>
      </c>
      <c r="IL128" s="393">
        <v>5.2843852149861759E-2</v>
      </c>
      <c r="IM128" s="303"/>
      <c r="IN128" s="303">
        <v>1744.2982456140348</v>
      </c>
      <c r="IO128" s="303">
        <v>1652.1228070175437</v>
      </c>
      <c r="IP128" s="393">
        <v>5.2843852149861648E-2</v>
      </c>
      <c r="IQ128" s="303" t="s">
        <v>744</v>
      </c>
      <c r="IR128" s="303" t="s">
        <v>744</v>
      </c>
      <c r="IS128" s="393" t="s">
        <v>744</v>
      </c>
      <c r="IT128" s="303">
        <v>1744.2982456140348</v>
      </c>
      <c r="IU128" s="303">
        <v>1652.1228070175437</v>
      </c>
      <c r="IV128" s="393">
        <v>5.2843852149861648E-2</v>
      </c>
      <c r="IW128" s="735"/>
      <c r="IX128" s="303"/>
      <c r="IY128" s="396" t="s">
        <v>638</v>
      </c>
      <c r="IZ128" s="396" t="s">
        <v>639</v>
      </c>
      <c r="JA128" s="396" t="s">
        <v>354</v>
      </c>
      <c r="JB128" s="396">
        <v>37</v>
      </c>
      <c r="JC128" s="396" t="s">
        <v>12</v>
      </c>
      <c r="JD128" s="396" t="s">
        <v>232</v>
      </c>
      <c r="JE128" s="396" t="s">
        <v>9</v>
      </c>
      <c r="JF128" s="396" t="s">
        <v>232</v>
      </c>
      <c r="JG128" s="396" t="s">
        <v>358</v>
      </c>
    </row>
    <row r="129" spans="1:267" customFormat="1">
      <c r="A129">
        <v>938</v>
      </c>
      <c r="B129">
        <v>1</v>
      </c>
      <c r="F129">
        <v>700</v>
      </c>
      <c r="G129">
        <v>41</v>
      </c>
      <c r="H129">
        <v>1</v>
      </c>
      <c r="I129">
        <v>0</v>
      </c>
      <c r="J129">
        <v>1</v>
      </c>
      <c r="K129">
        <v>0</v>
      </c>
      <c r="L129" t="s">
        <v>638</v>
      </c>
      <c r="M129">
        <v>0</v>
      </c>
      <c r="N129">
        <v>20</v>
      </c>
      <c r="O129">
        <v>22</v>
      </c>
      <c r="P129">
        <v>40</v>
      </c>
      <c r="Q129">
        <v>40</v>
      </c>
      <c r="R129">
        <v>0</v>
      </c>
      <c r="S129">
        <v>0</v>
      </c>
      <c r="T129" t="s">
        <v>745</v>
      </c>
      <c r="U129">
        <v>0</v>
      </c>
      <c r="V129">
        <v>0</v>
      </c>
      <c r="W129">
        <v>2.5</v>
      </c>
      <c r="X129">
        <v>1.5</v>
      </c>
      <c r="Y129">
        <v>19.5</v>
      </c>
      <c r="Z129">
        <v>0</v>
      </c>
      <c r="AA129">
        <v>0</v>
      </c>
      <c r="AB129">
        <v>0</v>
      </c>
      <c r="AC129">
        <v>0</v>
      </c>
      <c r="AD129">
        <v>0</v>
      </c>
      <c r="AE129">
        <v>1344</v>
      </c>
      <c r="AF129">
        <v>0</v>
      </c>
      <c r="AG129">
        <v>0</v>
      </c>
      <c r="AH129">
        <v>0</v>
      </c>
      <c r="AI129">
        <v>48</v>
      </c>
      <c r="AJ129">
        <v>0</v>
      </c>
      <c r="AK129">
        <v>998</v>
      </c>
      <c r="AL129">
        <v>0</v>
      </c>
      <c r="AM129">
        <v>0</v>
      </c>
      <c r="AN129">
        <v>0</v>
      </c>
      <c r="AO129">
        <v>0</v>
      </c>
      <c r="AP129">
        <v>0</v>
      </c>
      <c r="AQ129">
        <v>0</v>
      </c>
      <c r="AR129">
        <v>0</v>
      </c>
      <c r="AS129">
        <v>0</v>
      </c>
      <c r="AT129">
        <v>0</v>
      </c>
      <c r="AU129">
        <v>0</v>
      </c>
      <c r="AV129">
        <v>40</v>
      </c>
      <c r="AW129">
        <v>0</v>
      </c>
      <c r="AX129">
        <v>0</v>
      </c>
      <c r="AY129">
        <v>0</v>
      </c>
      <c r="AZ129">
        <v>0</v>
      </c>
      <c r="BA129">
        <v>0</v>
      </c>
      <c r="BB129">
        <v>0</v>
      </c>
      <c r="BC129">
        <v>0</v>
      </c>
      <c r="BD129">
        <v>0</v>
      </c>
      <c r="BE129">
        <v>0</v>
      </c>
      <c r="BF129">
        <v>0</v>
      </c>
      <c r="BG129">
        <v>0</v>
      </c>
      <c r="BH129">
        <v>0</v>
      </c>
      <c r="BI129">
        <v>31</v>
      </c>
      <c r="BJ129">
        <v>0</v>
      </c>
      <c r="BK129">
        <v>0</v>
      </c>
      <c r="BL129">
        <v>0</v>
      </c>
      <c r="BM129">
        <v>0</v>
      </c>
      <c r="BN129">
        <v>368</v>
      </c>
      <c r="BO129">
        <v>0</v>
      </c>
      <c r="BP129">
        <v>0</v>
      </c>
      <c r="BQ129">
        <v>0</v>
      </c>
      <c r="BR129">
        <v>0</v>
      </c>
      <c r="BS129">
        <v>0</v>
      </c>
      <c r="BT129">
        <v>0</v>
      </c>
      <c r="BU129">
        <v>0</v>
      </c>
      <c r="BV129">
        <v>0</v>
      </c>
      <c r="BW129">
        <v>0</v>
      </c>
      <c r="BX129">
        <v>0</v>
      </c>
      <c r="BY129">
        <v>0</v>
      </c>
      <c r="BZ129">
        <v>0</v>
      </c>
      <c r="CA129">
        <v>1239</v>
      </c>
      <c r="CB129">
        <v>0</v>
      </c>
      <c r="CC129">
        <v>276</v>
      </c>
      <c r="CD129">
        <v>0</v>
      </c>
      <c r="CE129">
        <v>1930</v>
      </c>
      <c r="CF129">
        <v>32</v>
      </c>
      <c r="CG129" s="439"/>
      <c r="CH129" s="303">
        <v>20</v>
      </c>
      <c r="CI129" s="393">
        <v>22</v>
      </c>
      <c r="CJ129" s="303">
        <v>40</v>
      </c>
      <c r="CK129" s="393">
        <v>40</v>
      </c>
      <c r="CL129" s="303">
        <v>0</v>
      </c>
      <c r="CM129" s="393">
        <v>0</v>
      </c>
      <c r="CN129" s="303"/>
      <c r="CO129" s="303"/>
      <c r="CP129" s="393" t="s">
        <v>744</v>
      </c>
      <c r="CQ129" s="303" t="s">
        <v>389</v>
      </c>
      <c r="CR129" s="393" t="s">
        <v>389</v>
      </c>
      <c r="CS129" s="393" t="s">
        <v>744</v>
      </c>
      <c r="CT129" s="303" t="s">
        <v>389</v>
      </c>
      <c r="CU129" s="393" t="s">
        <v>389</v>
      </c>
      <c r="CV129" s="303" t="s">
        <v>744</v>
      </c>
      <c r="CW129" s="303" t="s">
        <v>744</v>
      </c>
      <c r="CX129" s="303" t="s">
        <v>744</v>
      </c>
      <c r="CY129" s="303" t="s">
        <v>744</v>
      </c>
      <c r="CZ129" s="303" t="s">
        <v>744</v>
      </c>
      <c r="DA129" s="303" t="s">
        <v>744</v>
      </c>
      <c r="DB129" s="303" t="s">
        <v>744</v>
      </c>
      <c r="DC129" s="303" t="s">
        <v>744</v>
      </c>
      <c r="DD129" s="303" t="s">
        <v>744</v>
      </c>
      <c r="DE129" s="303" t="s">
        <v>744</v>
      </c>
      <c r="DF129" s="303" t="s">
        <v>744</v>
      </c>
      <c r="DG129" s="393" t="s">
        <v>744</v>
      </c>
      <c r="DH129" s="303" t="s">
        <v>744</v>
      </c>
      <c r="DI129" s="303" t="s">
        <v>744</v>
      </c>
      <c r="DJ129" s="393" t="s">
        <v>744</v>
      </c>
      <c r="DK129" s="303" t="s">
        <v>744</v>
      </c>
      <c r="DL129" s="303" t="s">
        <v>744</v>
      </c>
      <c r="DM129" s="303" t="s">
        <v>744</v>
      </c>
      <c r="DN129" s="303" t="s">
        <v>744</v>
      </c>
      <c r="DO129" s="303" t="s">
        <v>744</v>
      </c>
      <c r="DP129" s="303" t="s">
        <v>744</v>
      </c>
      <c r="DQ129" s="303" t="s">
        <v>744</v>
      </c>
      <c r="DR129" s="303" t="s">
        <v>744</v>
      </c>
      <c r="DS129" s="303" t="s">
        <v>744</v>
      </c>
      <c r="DT129" s="303" t="s">
        <v>744</v>
      </c>
      <c r="DU129" s="303" t="s">
        <v>744</v>
      </c>
      <c r="DV129" s="393" t="s">
        <v>744</v>
      </c>
      <c r="DW129" s="303" t="s">
        <v>744</v>
      </c>
      <c r="DX129" s="303" t="s">
        <v>744</v>
      </c>
      <c r="DY129" s="393" t="s">
        <v>744</v>
      </c>
      <c r="DZ129" s="303" t="s">
        <v>744</v>
      </c>
      <c r="EA129" s="303" t="s">
        <v>744</v>
      </c>
      <c r="EB129" s="303" t="s">
        <v>744</v>
      </c>
      <c r="EC129" s="303" t="s">
        <v>744</v>
      </c>
      <c r="ED129" s="303" t="s">
        <v>744</v>
      </c>
      <c r="EE129" s="303" t="s">
        <v>744</v>
      </c>
      <c r="EF129" s="303" t="s">
        <v>744</v>
      </c>
      <c r="EG129" s="303" t="s">
        <v>744</v>
      </c>
      <c r="EH129" s="303" t="s">
        <v>744</v>
      </c>
      <c r="EI129" s="303" t="s">
        <v>744</v>
      </c>
      <c r="EJ129" s="303" t="s">
        <v>744</v>
      </c>
      <c r="EK129" s="393" t="s">
        <v>744</v>
      </c>
      <c r="EL129" s="303" t="s">
        <v>744</v>
      </c>
      <c r="EM129" s="303" t="s">
        <v>744</v>
      </c>
      <c r="EN129" s="393" t="s">
        <v>744</v>
      </c>
      <c r="EO129" s="303">
        <v>2.5</v>
      </c>
      <c r="EP129" s="303">
        <v>4600</v>
      </c>
      <c r="EQ129" s="303">
        <v>0</v>
      </c>
      <c r="ER129" s="303">
        <v>48</v>
      </c>
      <c r="ES129" s="303">
        <v>0</v>
      </c>
      <c r="ET129" s="303">
        <v>0</v>
      </c>
      <c r="EU129" s="303">
        <v>0</v>
      </c>
      <c r="EV129" s="303">
        <v>0</v>
      </c>
      <c r="EW129" s="303">
        <v>0</v>
      </c>
      <c r="EX129" s="303">
        <v>0</v>
      </c>
      <c r="EY129" s="303">
        <v>4552</v>
      </c>
      <c r="EZ129" s="303">
        <v>276</v>
      </c>
      <c r="FA129" s="393">
        <v>0</v>
      </c>
      <c r="FB129" s="303">
        <v>1840</v>
      </c>
      <c r="FC129" s="303">
        <v>1820.8</v>
      </c>
      <c r="FD129" s="303">
        <v>110.4</v>
      </c>
      <c r="FE129" s="393">
        <v>1.0434782608695681E-2</v>
      </c>
      <c r="FF129" s="303">
        <v>1.5</v>
      </c>
      <c r="FG129" s="303">
        <v>2760</v>
      </c>
      <c r="FH129" s="303">
        <v>0</v>
      </c>
      <c r="FI129" s="303">
        <v>0</v>
      </c>
      <c r="FJ129" s="303">
        <v>0</v>
      </c>
      <c r="FK129" s="303">
        <v>40</v>
      </c>
      <c r="FL129" s="303">
        <v>0</v>
      </c>
      <c r="FM129" s="303">
        <v>0</v>
      </c>
      <c r="FN129" s="303">
        <v>368</v>
      </c>
      <c r="FO129" s="303">
        <v>0</v>
      </c>
      <c r="FP129" s="303">
        <v>2352</v>
      </c>
      <c r="FQ129" s="303">
        <v>0</v>
      </c>
      <c r="FR129" s="393">
        <v>0</v>
      </c>
      <c r="FS129" s="303">
        <v>1840</v>
      </c>
      <c r="FT129" s="303">
        <v>1568</v>
      </c>
      <c r="FU129" s="303">
        <v>0</v>
      </c>
      <c r="FV129" s="393">
        <v>0.14782608695652177</v>
      </c>
      <c r="FW129" s="303">
        <v>4</v>
      </c>
      <c r="FX129" s="303">
        <v>7360</v>
      </c>
      <c r="FY129" s="303">
        <v>0</v>
      </c>
      <c r="FZ129" s="303">
        <v>48</v>
      </c>
      <c r="GA129" s="303">
        <v>0</v>
      </c>
      <c r="GB129" s="303">
        <v>40</v>
      </c>
      <c r="GC129" s="303">
        <v>0</v>
      </c>
      <c r="GD129" s="303">
        <v>0</v>
      </c>
      <c r="GE129" s="303">
        <v>368</v>
      </c>
      <c r="GF129" s="303">
        <v>0</v>
      </c>
      <c r="GG129" s="303">
        <v>6904</v>
      </c>
      <c r="GH129" s="303">
        <v>276</v>
      </c>
      <c r="GI129" s="393">
        <v>0</v>
      </c>
      <c r="GJ129" s="303">
        <v>1840</v>
      </c>
      <c r="GK129" s="303">
        <v>1726</v>
      </c>
      <c r="GL129" s="303">
        <v>69</v>
      </c>
      <c r="GM129" s="393">
        <v>6.1956521739130466E-2</v>
      </c>
      <c r="GN129" s="303">
        <v>19.5</v>
      </c>
      <c r="GO129" s="303">
        <v>34329</v>
      </c>
      <c r="GP129" s="303">
        <v>1344</v>
      </c>
      <c r="GQ129" s="303">
        <v>998</v>
      </c>
      <c r="GR129" s="303">
        <v>0</v>
      </c>
      <c r="GS129" s="303">
        <v>0</v>
      </c>
      <c r="GT129" s="303">
        <v>0</v>
      </c>
      <c r="GU129" s="303">
        <v>31</v>
      </c>
      <c r="GV129" s="303">
        <v>0</v>
      </c>
      <c r="GW129" s="303">
        <v>0</v>
      </c>
      <c r="GX129" s="303">
        <v>31956</v>
      </c>
      <c r="GY129" s="303">
        <v>1930</v>
      </c>
      <c r="GZ129" s="393">
        <v>1239</v>
      </c>
      <c r="HA129" s="303">
        <v>1760.4615384615386</v>
      </c>
      <c r="HB129" s="303">
        <v>1638.7692307692309</v>
      </c>
      <c r="HC129" s="303">
        <v>98.974358974358978</v>
      </c>
      <c r="HD129" s="393">
        <v>6.9125229397885124E-2</v>
      </c>
      <c r="HE129" s="303" t="s">
        <v>744</v>
      </c>
      <c r="HF129" s="303" t="s">
        <v>744</v>
      </c>
      <c r="HG129" s="303" t="s">
        <v>744</v>
      </c>
      <c r="HH129" s="303" t="s">
        <v>744</v>
      </c>
      <c r="HI129" s="303" t="s">
        <v>744</v>
      </c>
      <c r="HJ129" s="303" t="s">
        <v>744</v>
      </c>
      <c r="HK129" s="303" t="s">
        <v>744</v>
      </c>
      <c r="HL129" s="303" t="s">
        <v>744</v>
      </c>
      <c r="HM129" s="303" t="s">
        <v>744</v>
      </c>
      <c r="HN129" s="303" t="s">
        <v>744</v>
      </c>
      <c r="HO129" s="303" t="s">
        <v>744</v>
      </c>
      <c r="HP129" s="303" t="s">
        <v>744</v>
      </c>
      <c r="HQ129" s="393" t="s">
        <v>744</v>
      </c>
      <c r="HR129" s="303" t="s">
        <v>744</v>
      </c>
      <c r="HS129" s="303" t="s">
        <v>744</v>
      </c>
      <c r="HT129" s="303" t="s">
        <v>744</v>
      </c>
      <c r="HU129" s="393" t="s">
        <v>744</v>
      </c>
      <c r="HV129" s="303">
        <v>19.5</v>
      </c>
      <c r="HW129" s="303">
        <v>34329</v>
      </c>
      <c r="HX129" s="303">
        <v>1344</v>
      </c>
      <c r="HY129" s="303">
        <v>998</v>
      </c>
      <c r="HZ129" s="303">
        <v>0</v>
      </c>
      <c r="IA129" s="303">
        <v>0</v>
      </c>
      <c r="IB129" s="303">
        <v>0</v>
      </c>
      <c r="IC129" s="303">
        <v>31</v>
      </c>
      <c r="ID129" s="303">
        <v>0</v>
      </c>
      <c r="IE129" s="303">
        <v>0</v>
      </c>
      <c r="IF129" s="303">
        <v>31956</v>
      </c>
      <c r="IG129" s="303">
        <v>1930</v>
      </c>
      <c r="IH129" s="393">
        <v>1239</v>
      </c>
      <c r="II129" s="303">
        <v>1760.4615384615386</v>
      </c>
      <c r="IJ129" s="303">
        <v>1638.7692307692307</v>
      </c>
      <c r="IK129" s="303">
        <v>98.974358974358978</v>
      </c>
      <c r="IL129" s="393">
        <v>6.9125229397885235E-2</v>
      </c>
      <c r="IM129" s="303"/>
      <c r="IN129" s="303">
        <v>1769.5</v>
      </c>
      <c r="IO129" s="303">
        <v>1659.4545454545455</v>
      </c>
      <c r="IP129" s="393">
        <v>6.2190141025970314E-2</v>
      </c>
      <c r="IQ129" s="303">
        <v>1840</v>
      </c>
      <c r="IR129" s="303">
        <v>1568</v>
      </c>
      <c r="IS129" s="393">
        <v>0.14782608695652177</v>
      </c>
      <c r="IT129" s="303">
        <v>1774</v>
      </c>
      <c r="IU129" s="303">
        <v>1653.6170212765958</v>
      </c>
      <c r="IV129" s="393">
        <v>6.7859627239799436E-2</v>
      </c>
      <c r="IW129" s="735"/>
      <c r="IX129" s="303"/>
      <c r="IY129" s="396" t="s">
        <v>638</v>
      </c>
      <c r="IZ129" s="396" t="s">
        <v>639</v>
      </c>
      <c r="JA129" s="396" t="s">
        <v>354</v>
      </c>
      <c r="JB129" s="396">
        <v>23</v>
      </c>
      <c r="JC129" s="396" t="s">
        <v>12</v>
      </c>
      <c r="JD129" s="396" t="s">
        <v>232</v>
      </c>
      <c r="JE129" s="396" t="s">
        <v>9</v>
      </c>
      <c r="JF129" s="396" t="s">
        <v>232</v>
      </c>
      <c r="JG129" s="396" t="s">
        <v>358</v>
      </c>
    </row>
    <row r="130" spans="1:267" customFormat="1">
      <c r="A130">
        <v>942</v>
      </c>
      <c r="B130">
        <v>1</v>
      </c>
      <c r="F130">
        <v>700</v>
      </c>
      <c r="G130">
        <v>41</v>
      </c>
      <c r="H130">
        <v>1</v>
      </c>
      <c r="I130">
        <v>0</v>
      </c>
      <c r="J130">
        <v>1</v>
      </c>
      <c r="K130">
        <v>0</v>
      </c>
      <c r="L130" t="s">
        <v>638</v>
      </c>
      <c r="M130">
        <v>0</v>
      </c>
      <c r="N130">
        <v>0</v>
      </c>
      <c r="O130">
        <v>25</v>
      </c>
      <c r="P130">
        <v>0</v>
      </c>
      <c r="Q130">
        <v>40</v>
      </c>
      <c r="R130">
        <v>0</v>
      </c>
      <c r="S130">
        <v>0</v>
      </c>
      <c r="T130" t="s">
        <v>745</v>
      </c>
      <c r="U130">
        <v>0</v>
      </c>
      <c r="V130">
        <v>0</v>
      </c>
      <c r="W130">
        <v>0</v>
      </c>
      <c r="X130">
        <v>0</v>
      </c>
      <c r="Y130">
        <v>5</v>
      </c>
      <c r="Z130">
        <v>0</v>
      </c>
      <c r="AA130">
        <v>0</v>
      </c>
      <c r="AB130">
        <v>0</v>
      </c>
      <c r="AC130">
        <v>0</v>
      </c>
      <c r="AD130">
        <v>0</v>
      </c>
      <c r="AE130">
        <v>0</v>
      </c>
      <c r="AF130">
        <v>0</v>
      </c>
      <c r="AG130">
        <v>0</v>
      </c>
      <c r="AH130">
        <v>0</v>
      </c>
      <c r="AI130">
        <v>0</v>
      </c>
      <c r="AJ130">
        <v>0</v>
      </c>
      <c r="AK130">
        <v>40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80</v>
      </c>
      <c r="CB130">
        <v>0</v>
      </c>
      <c r="CC130">
        <v>0</v>
      </c>
      <c r="CD130">
        <v>0</v>
      </c>
      <c r="CE130">
        <v>1052.5</v>
      </c>
      <c r="CF130">
        <v>0</v>
      </c>
      <c r="CG130" s="439"/>
      <c r="CH130" s="303" t="s">
        <v>744</v>
      </c>
      <c r="CI130" s="393">
        <v>25</v>
      </c>
      <c r="CJ130" s="303" t="s">
        <v>744</v>
      </c>
      <c r="CK130" s="393">
        <v>40</v>
      </c>
      <c r="CL130" s="303" t="s">
        <v>744</v>
      </c>
      <c r="CM130" s="393">
        <v>0</v>
      </c>
      <c r="CN130" s="303"/>
      <c r="CO130" s="303"/>
      <c r="CP130" s="393" t="s">
        <v>744</v>
      </c>
      <c r="CQ130" s="303" t="s">
        <v>389</v>
      </c>
      <c r="CR130" s="393" t="s">
        <v>389</v>
      </c>
      <c r="CS130" s="393" t="s">
        <v>744</v>
      </c>
      <c r="CT130" s="303" t="s">
        <v>389</v>
      </c>
      <c r="CU130" s="393" t="s">
        <v>389</v>
      </c>
      <c r="CV130" s="303" t="s">
        <v>744</v>
      </c>
      <c r="CW130" s="303" t="s">
        <v>744</v>
      </c>
      <c r="CX130" s="303" t="s">
        <v>744</v>
      </c>
      <c r="CY130" s="303" t="s">
        <v>744</v>
      </c>
      <c r="CZ130" s="303" t="s">
        <v>744</v>
      </c>
      <c r="DA130" s="303" t="s">
        <v>744</v>
      </c>
      <c r="DB130" s="303" t="s">
        <v>744</v>
      </c>
      <c r="DC130" s="303" t="s">
        <v>744</v>
      </c>
      <c r="DD130" s="303" t="s">
        <v>744</v>
      </c>
      <c r="DE130" s="303" t="s">
        <v>744</v>
      </c>
      <c r="DF130" s="303" t="s">
        <v>744</v>
      </c>
      <c r="DG130" s="393" t="s">
        <v>744</v>
      </c>
      <c r="DH130" s="303" t="s">
        <v>744</v>
      </c>
      <c r="DI130" s="303" t="s">
        <v>744</v>
      </c>
      <c r="DJ130" s="393" t="s">
        <v>744</v>
      </c>
      <c r="DK130" s="303" t="s">
        <v>744</v>
      </c>
      <c r="DL130" s="303" t="s">
        <v>744</v>
      </c>
      <c r="DM130" s="303" t="s">
        <v>744</v>
      </c>
      <c r="DN130" s="303" t="s">
        <v>744</v>
      </c>
      <c r="DO130" s="303" t="s">
        <v>744</v>
      </c>
      <c r="DP130" s="303" t="s">
        <v>744</v>
      </c>
      <c r="DQ130" s="303" t="s">
        <v>744</v>
      </c>
      <c r="DR130" s="303" t="s">
        <v>744</v>
      </c>
      <c r="DS130" s="303" t="s">
        <v>744</v>
      </c>
      <c r="DT130" s="303" t="s">
        <v>744</v>
      </c>
      <c r="DU130" s="303" t="s">
        <v>744</v>
      </c>
      <c r="DV130" s="393" t="s">
        <v>744</v>
      </c>
      <c r="DW130" s="303" t="s">
        <v>744</v>
      </c>
      <c r="DX130" s="303" t="s">
        <v>744</v>
      </c>
      <c r="DY130" s="393" t="s">
        <v>744</v>
      </c>
      <c r="DZ130" s="303" t="s">
        <v>744</v>
      </c>
      <c r="EA130" s="303" t="s">
        <v>744</v>
      </c>
      <c r="EB130" s="303" t="s">
        <v>744</v>
      </c>
      <c r="EC130" s="303" t="s">
        <v>744</v>
      </c>
      <c r="ED130" s="303" t="s">
        <v>744</v>
      </c>
      <c r="EE130" s="303" t="s">
        <v>744</v>
      </c>
      <c r="EF130" s="303" t="s">
        <v>744</v>
      </c>
      <c r="EG130" s="303" t="s">
        <v>744</v>
      </c>
      <c r="EH130" s="303" t="s">
        <v>744</v>
      </c>
      <c r="EI130" s="303" t="s">
        <v>744</v>
      </c>
      <c r="EJ130" s="303" t="s">
        <v>744</v>
      </c>
      <c r="EK130" s="393" t="s">
        <v>744</v>
      </c>
      <c r="EL130" s="303" t="s">
        <v>744</v>
      </c>
      <c r="EM130" s="303" t="s">
        <v>744</v>
      </c>
      <c r="EN130" s="393" t="s">
        <v>744</v>
      </c>
      <c r="EO130" s="303" t="s">
        <v>744</v>
      </c>
      <c r="EP130" s="303" t="s">
        <v>744</v>
      </c>
      <c r="EQ130" s="303" t="s">
        <v>744</v>
      </c>
      <c r="ER130" s="303" t="s">
        <v>744</v>
      </c>
      <c r="ES130" s="303" t="s">
        <v>744</v>
      </c>
      <c r="ET130" s="303" t="s">
        <v>744</v>
      </c>
      <c r="EU130" s="303" t="s">
        <v>744</v>
      </c>
      <c r="EV130" s="303" t="s">
        <v>744</v>
      </c>
      <c r="EW130" s="303" t="s">
        <v>744</v>
      </c>
      <c r="EX130" s="303" t="s">
        <v>744</v>
      </c>
      <c r="EY130" s="303" t="s">
        <v>744</v>
      </c>
      <c r="EZ130" s="303" t="s">
        <v>744</v>
      </c>
      <c r="FA130" s="393" t="s">
        <v>744</v>
      </c>
      <c r="FB130" s="303" t="s">
        <v>744</v>
      </c>
      <c r="FC130" s="303" t="s">
        <v>744</v>
      </c>
      <c r="FD130" s="303" t="s">
        <v>744</v>
      </c>
      <c r="FE130" s="393" t="s">
        <v>744</v>
      </c>
      <c r="FF130" s="303" t="s">
        <v>744</v>
      </c>
      <c r="FG130" s="303" t="s">
        <v>744</v>
      </c>
      <c r="FH130" s="303" t="s">
        <v>744</v>
      </c>
      <c r="FI130" s="303" t="s">
        <v>744</v>
      </c>
      <c r="FJ130" s="303" t="s">
        <v>744</v>
      </c>
      <c r="FK130" s="303" t="s">
        <v>744</v>
      </c>
      <c r="FL130" s="303" t="s">
        <v>744</v>
      </c>
      <c r="FM130" s="303" t="s">
        <v>744</v>
      </c>
      <c r="FN130" s="303" t="s">
        <v>744</v>
      </c>
      <c r="FO130" s="303" t="s">
        <v>744</v>
      </c>
      <c r="FP130" s="303" t="s">
        <v>744</v>
      </c>
      <c r="FQ130" s="303" t="s">
        <v>744</v>
      </c>
      <c r="FR130" s="393" t="s">
        <v>744</v>
      </c>
      <c r="FS130" s="303" t="s">
        <v>744</v>
      </c>
      <c r="FT130" s="303" t="s">
        <v>744</v>
      </c>
      <c r="FU130" s="303" t="s">
        <v>744</v>
      </c>
      <c r="FV130" s="393" t="s">
        <v>744</v>
      </c>
      <c r="FW130" s="303" t="s">
        <v>744</v>
      </c>
      <c r="FX130" s="303" t="s">
        <v>744</v>
      </c>
      <c r="FY130" s="303" t="s">
        <v>744</v>
      </c>
      <c r="FZ130" s="303" t="s">
        <v>744</v>
      </c>
      <c r="GA130" s="303" t="s">
        <v>744</v>
      </c>
      <c r="GB130" s="303" t="s">
        <v>744</v>
      </c>
      <c r="GC130" s="303" t="s">
        <v>744</v>
      </c>
      <c r="GD130" s="303" t="s">
        <v>744</v>
      </c>
      <c r="GE130" s="303" t="s">
        <v>744</v>
      </c>
      <c r="GF130" s="303" t="s">
        <v>744</v>
      </c>
      <c r="GG130" s="303" t="s">
        <v>744</v>
      </c>
      <c r="GH130" s="303" t="s">
        <v>744</v>
      </c>
      <c r="GI130" s="393" t="s">
        <v>744</v>
      </c>
      <c r="GJ130" s="303" t="s">
        <v>744</v>
      </c>
      <c r="GK130" s="303" t="s">
        <v>744</v>
      </c>
      <c r="GL130" s="303" t="s">
        <v>744</v>
      </c>
      <c r="GM130" s="393" t="s">
        <v>744</v>
      </c>
      <c r="GN130" s="303">
        <v>5</v>
      </c>
      <c r="GO130" s="303">
        <v>8920</v>
      </c>
      <c r="GP130" s="303">
        <v>0</v>
      </c>
      <c r="GQ130" s="303">
        <v>40</v>
      </c>
      <c r="GR130" s="303">
        <v>0</v>
      </c>
      <c r="GS130" s="303">
        <v>0</v>
      </c>
      <c r="GT130" s="303">
        <v>0</v>
      </c>
      <c r="GU130" s="303">
        <v>0</v>
      </c>
      <c r="GV130" s="303">
        <v>0</v>
      </c>
      <c r="GW130" s="303">
        <v>0</v>
      </c>
      <c r="GX130" s="303">
        <v>8880</v>
      </c>
      <c r="GY130" s="303">
        <v>1052.5</v>
      </c>
      <c r="GZ130" s="393">
        <v>80</v>
      </c>
      <c r="HA130" s="303">
        <v>1784</v>
      </c>
      <c r="HB130" s="303">
        <v>1776</v>
      </c>
      <c r="HC130" s="303">
        <v>210.5</v>
      </c>
      <c r="HD130" s="393">
        <v>4.484304932735439E-3</v>
      </c>
      <c r="HE130" s="303" t="s">
        <v>744</v>
      </c>
      <c r="HF130" s="303" t="s">
        <v>744</v>
      </c>
      <c r="HG130" s="303" t="s">
        <v>744</v>
      </c>
      <c r="HH130" s="303" t="s">
        <v>744</v>
      </c>
      <c r="HI130" s="303" t="s">
        <v>744</v>
      </c>
      <c r="HJ130" s="303" t="s">
        <v>744</v>
      </c>
      <c r="HK130" s="303" t="s">
        <v>744</v>
      </c>
      <c r="HL130" s="303" t="s">
        <v>744</v>
      </c>
      <c r="HM130" s="303" t="s">
        <v>744</v>
      </c>
      <c r="HN130" s="303" t="s">
        <v>744</v>
      </c>
      <c r="HO130" s="303" t="s">
        <v>744</v>
      </c>
      <c r="HP130" s="303" t="s">
        <v>744</v>
      </c>
      <c r="HQ130" s="393" t="s">
        <v>744</v>
      </c>
      <c r="HR130" s="303" t="s">
        <v>744</v>
      </c>
      <c r="HS130" s="303" t="s">
        <v>744</v>
      </c>
      <c r="HT130" s="303" t="s">
        <v>744</v>
      </c>
      <c r="HU130" s="393" t="s">
        <v>744</v>
      </c>
      <c r="HV130" s="303">
        <v>5</v>
      </c>
      <c r="HW130" s="303">
        <v>8920</v>
      </c>
      <c r="HX130" s="303">
        <v>0</v>
      </c>
      <c r="HY130" s="303">
        <v>40</v>
      </c>
      <c r="HZ130" s="303">
        <v>0</v>
      </c>
      <c r="IA130" s="303">
        <v>0</v>
      </c>
      <c r="IB130" s="303">
        <v>0</v>
      </c>
      <c r="IC130" s="303">
        <v>0</v>
      </c>
      <c r="ID130" s="303">
        <v>0</v>
      </c>
      <c r="IE130" s="303">
        <v>0</v>
      </c>
      <c r="IF130" s="303">
        <v>8880</v>
      </c>
      <c r="IG130" s="303">
        <v>1052.5</v>
      </c>
      <c r="IH130" s="393">
        <v>80</v>
      </c>
      <c r="II130" s="303">
        <v>1784</v>
      </c>
      <c r="IJ130" s="303">
        <v>1776</v>
      </c>
      <c r="IK130" s="303">
        <v>210.5</v>
      </c>
      <c r="IL130" s="393">
        <v>4.484304932735439E-3</v>
      </c>
      <c r="IM130" s="303"/>
      <c r="IN130" s="303">
        <v>1784</v>
      </c>
      <c r="IO130" s="303">
        <v>1776</v>
      </c>
      <c r="IP130" s="393">
        <v>4.484304932735439E-3</v>
      </c>
      <c r="IQ130" s="303" t="s">
        <v>744</v>
      </c>
      <c r="IR130" s="303" t="s">
        <v>744</v>
      </c>
      <c r="IS130" s="393" t="s">
        <v>744</v>
      </c>
      <c r="IT130" s="303">
        <v>1784</v>
      </c>
      <c r="IU130" s="303">
        <v>1776</v>
      </c>
      <c r="IV130" s="393">
        <v>4.484304932735439E-3</v>
      </c>
      <c r="IW130" s="735"/>
      <c r="IX130" s="303"/>
      <c r="IY130" s="396" t="s">
        <v>638</v>
      </c>
      <c r="IZ130" s="396" t="s">
        <v>639</v>
      </c>
      <c r="JA130" s="396" t="s">
        <v>354</v>
      </c>
      <c r="JB130" s="396">
        <v>6</v>
      </c>
      <c r="JC130" s="396" t="s">
        <v>11</v>
      </c>
      <c r="JD130" s="396" t="s">
        <v>232</v>
      </c>
      <c r="JE130" s="396" t="s">
        <v>9</v>
      </c>
      <c r="JF130" s="396" t="s">
        <v>232</v>
      </c>
      <c r="JG130" s="396" t="s">
        <v>358</v>
      </c>
    </row>
    <row r="131" spans="1:267" customFormat="1">
      <c r="A131">
        <v>943</v>
      </c>
      <c r="B131">
        <v>1</v>
      </c>
      <c r="F131">
        <v>700</v>
      </c>
      <c r="G131">
        <v>42</v>
      </c>
      <c r="H131">
        <v>1</v>
      </c>
      <c r="I131">
        <v>0</v>
      </c>
      <c r="J131">
        <v>1</v>
      </c>
      <c r="K131">
        <v>0</v>
      </c>
      <c r="L131" t="s">
        <v>638</v>
      </c>
      <c r="M131">
        <v>0</v>
      </c>
      <c r="N131">
        <v>25</v>
      </c>
      <c r="O131">
        <v>32.083329999999997</v>
      </c>
      <c r="P131">
        <v>40</v>
      </c>
      <c r="Q131">
        <v>40</v>
      </c>
      <c r="R131">
        <v>0</v>
      </c>
      <c r="S131">
        <v>0</v>
      </c>
      <c r="T131" t="s">
        <v>745</v>
      </c>
      <c r="U131">
        <v>0</v>
      </c>
      <c r="V131">
        <v>0</v>
      </c>
      <c r="W131">
        <v>0</v>
      </c>
      <c r="X131">
        <v>1</v>
      </c>
      <c r="Y131">
        <v>12</v>
      </c>
      <c r="Z131">
        <v>0</v>
      </c>
      <c r="AA131">
        <v>0</v>
      </c>
      <c r="AB131">
        <v>0</v>
      </c>
      <c r="AC131">
        <v>0</v>
      </c>
      <c r="AD131">
        <v>0</v>
      </c>
      <c r="AE131">
        <v>32</v>
      </c>
      <c r="AF131">
        <v>0</v>
      </c>
      <c r="AG131">
        <v>0</v>
      </c>
      <c r="AH131">
        <v>0</v>
      </c>
      <c r="AI131">
        <v>0</v>
      </c>
      <c r="AJ131">
        <v>0</v>
      </c>
      <c r="AK131">
        <v>56</v>
      </c>
      <c r="AL131">
        <v>0</v>
      </c>
      <c r="AM131">
        <v>0</v>
      </c>
      <c r="AN131">
        <v>0</v>
      </c>
      <c r="AO131">
        <v>0</v>
      </c>
      <c r="AP131">
        <v>0</v>
      </c>
      <c r="AQ131">
        <v>0</v>
      </c>
      <c r="AR131">
        <v>0</v>
      </c>
      <c r="AS131">
        <v>0</v>
      </c>
      <c r="AT131">
        <v>0</v>
      </c>
      <c r="AU131">
        <v>0</v>
      </c>
      <c r="AV131">
        <v>0</v>
      </c>
      <c r="AW131">
        <v>0</v>
      </c>
      <c r="AX131">
        <v>0</v>
      </c>
      <c r="AY131">
        <v>0</v>
      </c>
      <c r="AZ131">
        <v>0</v>
      </c>
      <c r="BA131">
        <v>0</v>
      </c>
      <c r="BB131">
        <v>143.5</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s="439"/>
      <c r="CH131" s="303">
        <v>25</v>
      </c>
      <c r="CI131" s="393">
        <v>32.083329999999997</v>
      </c>
      <c r="CJ131" s="303">
        <v>40</v>
      </c>
      <c r="CK131" s="393">
        <v>40</v>
      </c>
      <c r="CL131" s="303">
        <v>0</v>
      </c>
      <c r="CM131" s="393">
        <v>0</v>
      </c>
      <c r="CN131" s="303"/>
      <c r="CO131" s="303"/>
      <c r="CP131" s="393" t="s">
        <v>744</v>
      </c>
      <c r="CQ131" s="303" t="s">
        <v>744</v>
      </c>
      <c r="CR131" s="393" t="s">
        <v>744</v>
      </c>
      <c r="CS131" s="393" t="s">
        <v>744</v>
      </c>
      <c r="CT131" s="303" t="s">
        <v>744</v>
      </c>
      <c r="CU131" s="393" t="s">
        <v>744</v>
      </c>
      <c r="CV131" s="303" t="s">
        <v>744</v>
      </c>
      <c r="CW131" s="303" t="s">
        <v>744</v>
      </c>
      <c r="CX131" s="303" t="s">
        <v>744</v>
      </c>
      <c r="CY131" s="303" t="s">
        <v>744</v>
      </c>
      <c r="CZ131" s="303" t="s">
        <v>744</v>
      </c>
      <c r="DA131" s="303" t="s">
        <v>744</v>
      </c>
      <c r="DB131" s="303" t="s">
        <v>744</v>
      </c>
      <c r="DC131" s="303" t="s">
        <v>744</v>
      </c>
      <c r="DD131" s="303" t="s">
        <v>744</v>
      </c>
      <c r="DE131" s="303" t="s">
        <v>744</v>
      </c>
      <c r="DF131" s="303" t="s">
        <v>744</v>
      </c>
      <c r="DG131" s="393" t="s">
        <v>744</v>
      </c>
      <c r="DH131" s="303" t="s">
        <v>744</v>
      </c>
      <c r="DI131" s="303" t="s">
        <v>744</v>
      </c>
      <c r="DJ131" s="393" t="s">
        <v>744</v>
      </c>
      <c r="DK131" s="303" t="s">
        <v>744</v>
      </c>
      <c r="DL131" s="303" t="s">
        <v>744</v>
      </c>
      <c r="DM131" s="303" t="s">
        <v>744</v>
      </c>
      <c r="DN131" s="303" t="s">
        <v>744</v>
      </c>
      <c r="DO131" s="303" t="s">
        <v>744</v>
      </c>
      <c r="DP131" s="303" t="s">
        <v>744</v>
      </c>
      <c r="DQ131" s="303" t="s">
        <v>744</v>
      </c>
      <c r="DR131" s="303" t="s">
        <v>744</v>
      </c>
      <c r="DS131" s="303" t="s">
        <v>744</v>
      </c>
      <c r="DT131" s="303" t="s">
        <v>744</v>
      </c>
      <c r="DU131" s="303" t="s">
        <v>744</v>
      </c>
      <c r="DV131" s="393" t="s">
        <v>744</v>
      </c>
      <c r="DW131" s="303" t="s">
        <v>744</v>
      </c>
      <c r="DX131" s="303" t="s">
        <v>744</v>
      </c>
      <c r="DY131" s="393" t="s">
        <v>744</v>
      </c>
      <c r="DZ131" s="303" t="s">
        <v>744</v>
      </c>
      <c r="EA131" s="303" t="s">
        <v>744</v>
      </c>
      <c r="EB131" s="303" t="s">
        <v>744</v>
      </c>
      <c r="EC131" s="303" t="s">
        <v>744</v>
      </c>
      <c r="ED131" s="303" t="s">
        <v>744</v>
      </c>
      <c r="EE131" s="303" t="s">
        <v>744</v>
      </c>
      <c r="EF131" s="303" t="s">
        <v>744</v>
      </c>
      <c r="EG131" s="303" t="s">
        <v>744</v>
      </c>
      <c r="EH131" s="303" t="s">
        <v>744</v>
      </c>
      <c r="EI131" s="303" t="s">
        <v>744</v>
      </c>
      <c r="EJ131" s="303" t="s">
        <v>744</v>
      </c>
      <c r="EK131" s="393" t="s">
        <v>744</v>
      </c>
      <c r="EL131" s="303" t="s">
        <v>744</v>
      </c>
      <c r="EM131" s="303" t="s">
        <v>744</v>
      </c>
      <c r="EN131" s="393" t="s">
        <v>744</v>
      </c>
      <c r="EO131" s="303" t="s">
        <v>744</v>
      </c>
      <c r="EP131" s="303" t="s">
        <v>744</v>
      </c>
      <c r="EQ131" s="303" t="s">
        <v>744</v>
      </c>
      <c r="ER131" s="303" t="s">
        <v>744</v>
      </c>
      <c r="ES131" s="303" t="s">
        <v>744</v>
      </c>
      <c r="ET131" s="303" t="s">
        <v>744</v>
      </c>
      <c r="EU131" s="303" t="s">
        <v>744</v>
      </c>
      <c r="EV131" s="303" t="s">
        <v>744</v>
      </c>
      <c r="EW131" s="303" t="s">
        <v>744</v>
      </c>
      <c r="EX131" s="303" t="s">
        <v>744</v>
      </c>
      <c r="EY131" s="303" t="s">
        <v>744</v>
      </c>
      <c r="EZ131" s="303" t="s">
        <v>744</v>
      </c>
      <c r="FA131" s="393" t="s">
        <v>744</v>
      </c>
      <c r="FB131" s="303" t="s">
        <v>744</v>
      </c>
      <c r="FC131" s="303" t="s">
        <v>744</v>
      </c>
      <c r="FD131" s="303" t="s">
        <v>744</v>
      </c>
      <c r="FE131" s="393" t="s">
        <v>744</v>
      </c>
      <c r="FF131" s="303">
        <v>1</v>
      </c>
      <c r="FG131" s="303">
        <v>1800</v>
      </c>
      <c r="FH131" s="303">
        <v>0</v>
      </c>
      <c r="FI131" s="303">
        <v>0</v>
      </c>
      <c r="FJ131" s="303">
        <v>0</v>
      </c>
      <c r="FK131" s="303">
        <v>0</v>
      </c>
      <c r="FL131" s="303">
        <v>143.5</v>
      </c>
      <c r="FM131" s="303">
        <v>0</v>
      </c>
      <c r="FN131" s="303">
        <v>0</v>
      </c>
      <c r="FO131" s="303">
        <v>0</v>
      </c>
      <c r="FP131" s="303">
        <v>1656.5</v>
      </c>
      <c r="FQ131" s="303">
        <v>0</v>
      </c>
      <c r="FR131" s="393">
        <v>0</v>
      </c>
      <c r="FS131" s="303">
        <v>1800</v>
      </c>
      <c r="FT131" s="303">
        <v>1656.5</v>
      </c>
      <c r="FU131" s="303">
        <v>0</v>
      </c>
      <c r="FV131" s="393">
        <v>7.972222222222225E-2</v>
      </c>
      <c r="FW131" s="303">
        <v>1</v>
      </c>
      <c r="FX131" s="303">
        <v>1800</v>
      </c>
      <c r="FY131" s="303">
        <v>0</v>
      </c>
      <c r="FZ131" s="303">
        <v>0</v>
      </c>
      <c r="GA131" s="303">
        <v>0</v>
      </c>
      <c r="GB131" s="303">
        <v>0</v>
      </c>
      <c r="GC131" s="303">
        <v>143.5</v>
      </c>
      <c r="GD131" s="303">
        <v>0</v>
      </c>
      <c r="GE131" s="303">
        <v>0</v>
      </c>
      <c r="GF131" s="303">
        <v>0</v>
      </c>
      <c r="GG131" s="303">
        <v>1656.5</v>
      </c>
      <c r="GH131" s="303">
        <v>0</v>
      </c>
      <c r="GI131" s="393">
        <v>0</v>
      </c>
      <c r="GJ131" s="303">
        <v>1800</v>
      </c>
      <c r="GK131" s="303">
        <v>1656.5</v>
      </c>
      <c r="GL131" s="303">
        <v>0</v>
      </c>
      <c r="GM131" s="393">
        <v>7.972222222222225E-2</v>
      </c>
      <c r="GN131" s="303">
        <v>12</v>
      </c>
      <c r="GO131" s="303">
        <v>20920.000319999999</v>
      </c>
      <c r="GP131" s="303">
        <v>32</v>
      </c>
      <c r="GQ131" s="303">
        <v>56</v>
      </c>
      <c r="GR131" s="303">
        <v>0</v>
      </c>
      <c r="GS131" s="303">
        <v>0</v>
      </c>
      <c r="GT131" s="303">
        <v>0</v>
      </c>
      <c r="GU131" s="303">
        <v>0</v>
      </c>
      <c r="GV131" s="303">
        <v>0</v>
      </c>
      <c r="GW131" s="303">
        <v>0</v>
      </c>
      <c r="GX131" s="303">
        <v>20832.000319999999</v>
      </c>
      <c r="GY131" s="303">
        <v>0</v>
      </c>
      <c r="GZ131" s="393">
        <v>0</v>
      </c>
      <c r="HA131" s="303">
        <v>1743.3333600000001</v>
      </c>
      <c r="HB131" s="303">
        <v>1736.0000266666668</v>
      </c>
      <c r="HC131" s="303">
        <v>0</v>
      </c>
      <c r="HD131" s="393">
        <v>4.2065008916787328E-3</v>
      </c>
      <c r="HE131" s="303" t="s">
        <v>744</v>
      </c>
      <c r="HF131" s="303" t="s">
        <v>744</v>
      </c>
      <c r="HG131" s="303" t="s">
        <v>744</v>
      </c>
      <c r="HH131" s="303" t="s">
        <v>744</v>
      </c>
      <c r="HI131" s="303" t="s">
        <v>744</v>
      </c>
      <c r="HJ131" s="303" t="s">
        <v>744</v>
      </c>
      <c r="HK131" s="303" t="s">
        <v>744</v>
      </c>
      <c r="HL131" s="303" t="s">
        <v>744</v>
      </c>
      <c r="HM131" s="303" t="s">
        <v>744</v>
      </c>
      <c r="HN131" s="303" t="s">
        <v>744</v>
      </c>
      <c r="HO131" s="303" t="s">
        <v>744</v>
      </c>
      <c r="HP131" s="303" t="s">
        <v>744</v>
      </c>
      <c r="HQ131" s="393" t="s">
        <v>744</v>
      </c>
      <c r="HR131" s="303" t="s">
        <v>744</v>
      </c>
      <c r="HS131" s="303" t="s">
        <v>744</v>
      </c>
      <c r="HT131" s="303" t="s">
        <v>744</v>
      </c>
      <c r="HU131" s="393" t="s">
        <v>744</v>
      </c>
      <c r="HV131" s="303">
        <v>12</v>
      </c>
      <c r="HW131" s="303">
        <v>20920.000319999999</v>
      </c>
      <c r="HX131" s="303">
        <v>32</v>
      </c>
      <c r="HY131" s="303">
        <v>56</v>
      </c>
      <c r="HZ131" s="303">
        <v>0</v>
      </c>
      <c r="IA131" s="303">
        <v>0</v>
      </c>
      <c r="IB131" s="303">
        <v>0</v>
      </c>
      <c r="IC131" s="303">
        <v>0</v>
      </c>
      <c r="ID131" s="303">
        <v>0</v>
      </c>
      <c r="IE131" s="303">
        <v>0</v>
      </c>
      <c r="IF131" s="303">
        <v>20832.000319999999</v>
      </c>
      <c r="IG131" s="303">
        <v>0</v>
      </c>
      <c r="IH131" s="393">
        <v>0</v>
      </c>
      <c r="II131" s="303">
        <v>1743.3333599999999</v>
      </c>
      <c r="IJ131" s="303">
        <v>1736.0000266666666</v>
      </c>
      <c r="IK131" s="303">
        <v>0</v>
      </c>
      <c r="IL131" s="393">
        <v>4.2065008916787328E-3</v>
      </c>
      <c r="IM131" s="303"/>
      <c r="IN131" s="303">
        <v>1743.3333599999999</v>
      </c>
      <c r="IO131" s="303">
        <v>1736.0000266666666</v>
      </c>
      <c r="IP131" s="393">
        <v>4.2065008916787328E-3</v>
      </c>
      <c r="IQ131" s="303">
        <v>1800</v>
      </c>
      <c r="IR131" s="303">
        <v>1656.5</v>
      </c>
      <c r="IS131" s="393">
        <v>7.972222222222225E-2</v>
      </c>
      <c r="IT131" s="303">
        <v>1747.6923323076921</v>
      </c>
      <c r="IU131" s="303">
        <v>1729.88464</v>
      </c>
      <c r="IV131" s="393">
        <v>1.018926041986945E-2</v>
      </c>
      <c r="IW131" s="735"/>
      <c r="IX131" s="303"/>
      <c r="IY131" s="396" t="s">
        <v>638</v>
      </c>
      <c r="IZ131" s="396" t="s">
        <v>639</v>
      </c>
      <c r="JA131" s="396" t="s">
        <v>354</v>
      </c>
      <c r="JB131" s="396">
        <v>15</v>
      </c>
      <c r="JC131" s="396" t="s">
        <v>11</v>
      </c>
      <c r="JD131" s="396" t="s">
        <v>232</v>
      </c>
      <c r="JE131" s="396" t="s">
        <v>9</v>
      </c>
      <c r="JF131" s="396" t="s">
        <v>232</v>
      </c>
      <c r="JG131" s="396" t="s">
        <v>358</v>
      </c>
    </row>
    <row r="132" spans="1:267" customFormat="1">
      <c r="A132">
        <v>950</v>
      </c>
      <c r="B132">
        <v>1</v>
      </c>
      <c r="F132">
        <v>700</v>
      </c>
      <c r="G132">
        <v>42</v>
      </c>
      <c r="H132">
        <v>0</v>
      </c>
      <c r="I132">
        <v>1</v>
      </c>
      <c r="J132">
        <v>1</v>
      </c>
      <c r="K132">
        <v>0</v>
      </c>
      <c r="L132" t="s">
        <v>638</v>
      </c>
      <c r="M132">
        <v>0</v>
      </c>
      <c r="N132">
        <v>27.4</v>
      </c>
      <c r="O132">
        <v>20</v>
      </c>
      <c r="P132">
        <v>40</v>
      </c>
      <c r="Q132">
        <v>40</v>
      </c>
      <c r="R132">
        <v>0</v>
      </c>
      <c r="S132">
        <v>0</v>
      </c>
      <c r="T132" t="s">
        <v>745</v>
      </c>
      <c r="U132">
        <v>0</v>
      </c>
      <c r="V132">
        <v>0</v>
      </c>
      <c r="W132">
        <v>2</v>
      </c>
      <c r="X132">
        <v>3</v>
      </c>
      <c r="Y132">
        <v>30.5</v>
      </c>
      <c r="Z132">
        <v>0</v>
      </c>
      <c r="AA132">
        <v>0</v>
      </c>
      <c r="AB132">
        <v>0</v>
      </c>
      <c r="AC132">
        <v>0</v>
      </c>
      <c r="AD132">
        <v>0</v>
      </c>
      <c r="AE132">
        <v>192</v>
      </c>
      <c r="AF132">
        <v>0</v>
      </c>
      <c r="AG132">
        <v>0</v>
      </c>
      <c r="AH132">
        <v>0</v>
      </c>
      <c r="AI132">
        <v>0</v>
      </c>
      <c r="AJ132">
        <v>96</v>
      </c>
      <c r="AK132">
        <v>6272</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C132">
        <v>0</v>
      </c>
      <c r="CD132">
        <v>0</v>
      </c>
      <c r="CE132">
        <v>29000</v>
      </c>
      <c r="CF132">
        <v>9</v>
      </c>
      <c r="CG132" s="439"/>
      <c r="CH132" s="303">
        <v>27.4</v>
      </c>
      <c r="CI132" s="393">
        <v>20</v>
      </c>
      <c r="CJ132" s="303">
        <v>40</v>
      </c>
      <c r="CK132" s="393">
        <v>40</v>
      </c>
      <c r="CL132" s="303">
        <v>0</v>
      </c>
      <c r="CM132" s="393">
        <v>0</v>
      </c>
      <c r="CN132" s="303"/>
      <c r="CO132" s="303"/>
      <c r="CP132" s="393" t="s">
        <v>744</v>
      </c>
      <c r="CQ132" s="303" t="s">
        <v>744</v>
      </c>
      <c r="CR132" s="393" t="s">
        <v>389</v>
      </c>
      <c r="CS132" s="393" t="s">
        <v>744</v>
      </c>
      <c r="CT132" s="303" t="s">
        <v>744</v>
      </c>
      <c r="CU132" s="393" t="s">
        <v>389</v>
      </c>
      <c r="CV132" s="303" t="s">
        <v>744</v>
      </c>
      <c r="CW132" s="303" t="s">
        <v>744</v>
      </c>
      <c r="CX132" s="303" t="s">
        <v>744</v>
      </c>
      <c r="CY132" s="303" t="s">
        <v>744</v>
      </c>
      <c r="CZ132" s="303" t="s">
        <v>744</v>
      </c>
      <c r="DA132" s="303" t="s">
        <v>744</v>
      </c>
      <c r="DB132" s="303" t="s">
        <v>744</v>
      </c>
      <c r="DC132" s="303" t="s">
        <v>744</v>
      </c>
      <c r="DD132" s="303" t="s">
        <v>744</v>
      </c>
      <c r="DE132" s="303" t="s">
        <v>744</v>
      </c>
      <c r="DF132" s="303" t="s">
        <v>744</v>
      </c>
      <c r="DG132" s="393" t="s">
        <v>744</v>
      </c>
      <c r="DH132" s="303" t="s">
        <v>744</v>
      </c>
      <c r="DI132" s="303" t="s">
        <v>744</v>
      </c>
      <c r="DJ132" s="393" t="s">
        <v>744</v>
      </c>
      <c r="DK132" s="303" t="s">
        <v>744</v>
      </c>
      <c r="DL132" s="303" t="s">
        <v>744</v>
      </c>
      <c r="DM132" s="303" t="s">
        <v>744</v>
      </c>
      <c r="DN132" s="303" t="s">
        <v>744</v>
      </c>
      <c r="DO132" s="303" t="s">
        <v>744</v>
      </c>
      <c r="DP132" s="303" t="s">
        <v>744</v>
      </c>
      <c r="DQ132" s="303" t="s">
        <v>744</v>
      </c>
      <c r="DR132" s="303" t="s">
        <v>744</v>
      </c>
      <c r="DS132" s="303" t="s">
        <v>744</v>
      </c>
      <c r="DT132" s="303" t="s">
        <v>744</v>
      </c>
      <c r="DU132" s="303" t="s">
        <v>744</v>
      </c>
      <c r="DV132" s="393" t="s">
        <v>744</v>
      </c>
      <c r="DW132" s="303" t="s">
        <v>744</v>
      </c>
      <c r="DX132" s="303" t="s">
        <v>744</v>
      </c>
      <c r="DY132" s="393" t="s">
        <v>744</v>
      </c>
      <c r="DZ132" s="303" t="s">
        <v>744</v>
      </c>
      <c r="EA132" s="303" t="s">
        <v>744</v>
      </c>
      <c r="EB132" s="303" t="s">
        <v>744</v>
      </c>
      <c r="EC132" s="303" t="s">
        <v>744</v>
      </c>
      <c r="ED132" s="303" t="s">
        <v>744</v>
      </c>
      <c r="EE132" s="303" t="s">
        <v>744</v>
      </c>
      <c r="EF132" s="303" t="s">
        <v>744</v>
      </c>
      <c r="EG132" s="303" t="s">
        <v>744</v>
      </c>
      <c r="EH132" s="303" t="s">
        <v>744</v>
      </c>
      <c r="EI132" s="303" t="s">
        <v>744</v>
      </c>
      <c r="EJ132" s="303" t="s">
        <v>744</v>
      </c>
      <c r="EK132" s="393" t="s">
        <v>744</v>
      </c>
      <c r="EL132" s="303" t="s">
        <v>744</v>
      </c>
      <c r="EM132" s="303" t="s">
        <v>744</v>
      </c>
      <c r="EN132" s="393" t="s">
        <v>744</v>
      </c>
      <c r="EO132" s="303">
        <v>2</v>
      </c>
      <c r="EP132" s="303">
        <v>3561.5999999999995</v>
      </c>
      <c r="EQ132" s="303">
        <v>0</v>
      </c>
      <c r="ER132" s="303">
        <v>0</v>
      </c>
      <c r="ES132" s="303">
        <v>0</v>
      </c>
      <c r="ET132" s="303">
        <v>0</v>
      </c>
      <c r="EU132" s="303">
        <v>0</v>
      </c>
      <c r="EV132" s="303">
        <v>0</v>
      </c>
      <c r="EW132" s="303">
        <v>0</v>
      </c>
      <c r="EX132" s="303">
        <v>0</v>
      </c>
      <c r="EY132" s="303">
        <v>3561.5999999999995</v>
      </c>
      <c r="EZ132" s="303">
        <v>0</v>
      </c>
      <c r="FA132" s="393">
        <v>0</v>
      </c>
      <c r="FB132" s="303">
        <v>1780.7999999999997</v>
      </c>
      <c r="FC132" s="303">
        <v>1780.7999999999997</v>
      </c>
      <c r="FD132" s="303">
        <v>0</v>
      </c>
      <c r="FE132" s="393">
        <v>0</v>
      </c>
      <c r="FF132" s="303">
        <v>3</v>
      </c>
      <c r="FG132" s="303">
        <v>5342.4</v>
      </c>
      <c r="FH132" s="303">
        <v>0</v>
      </c>
      <c r="FI132" s="303">
        <v>96</v>
      </c>
      <c r="FJ132" s="303">
        <v>0</v>
      </c>
      <c r="FK132" s="303">
        <v>0</v>
      </c>
      <c r="FL132" s="303">
        <v>0</v>
      </c>
      <c r="FM132" s="303">
        <v>0</v>
      </c>
      <c r="FN132" s="303">
        <v>0</v>
      </c>
      <c r="FO132" s="303">
        <v>0</v>
      </c>
      <c r="FP132" s="303">
        <v>5246.4</v>
      </c>
      <c r="FQ132" s="303">
        <v>0</v>
      </c>
      <c r="FR132" s="393">
        <v>0</v>
      </c>
      <c r="FS132" s="303">
        <v>1780.7999999999997</v>
      </c>
      <c r="FT132" s="303">
        <v>1748.7999999999997</v>
      </c>
      <c r="FU132" s="303">
        <v>0</v>
      </c>
      <c r="FV132" s="393">
        <v>1.7969451931716063E-2</v>
      </c>
      <c r="FW132" s="303">
        <v>5</v>
      </c>
      <c r="FX132" s="303">
        <v>8904</v>
      </c>
      <c r="FY132" s="303">
        <v>0</v>
      </c>
      <c r="FZ132" s="303">
        <v>96</v>
      </c>
      <c r="GA132" s="303">
        <v>0</v>
      </c>
      <c r="GB132" s="303">
        <v>0</v>
      </c>
      <c r="GC132" s="303">
        <v>0</v>
      </c>
      <c r="GD132" s="303">
        <v>0</v>
      </c>
      <c r="GE132" s="303">
        <v>0</v>
      </c>
      <c r="GF132" s="303">
        <v>0</v>
      </c>
      <c r="GG132" s="303">
        <v>8808</v>
      </c>
      <c r="GH132" s="303">
        <v>0</v>
      </c>
      <c r="GI132" s="393">
        <v>0</v>
      </c>
      <c r="GJ132" s="303">
        <v>1780.8</v>
      </c>
      <c r="GK132" s="303">
        <v>1761.6</v>
      </c>
      <c r="GL132" s="303">
        <v>0</v>
      </c>
      <c r="GM132" s="393">
        <v>1.0781671159029727E-2</v>
      </c>
      <c r="GN132" s="303">
        <v>30.5</v>
      </c>
      <c r="GO132" s="303">
        <v>56120</v>
      </c>
      <c r="GP132" s="303">
        <v>192</v>
      </c>
      <c r="GQ132" s="303">
        <v>6272</v>
      </c>
      <c r="GR132" s="303">
        <v>0</v>
      </c>
      <c r="GS132" s="303">
        <v>0</v>
      </c>
      <c r="GT132" s="303">
        <v>0</v>
      </c>
      <c r="GU132" s="303">
        <v>0</v>
      </c>
      <c r="GV132" s="303">
        <v>0</v>
      </c>
      <c r="GW132" s="303">
        <v>0</v>
      </c>
      <c r="GX132" s="303">
        <v>49656</v>
      </c>
      <c r="GY132" s="303">
        <v>29000</v>
      </c>
      <c r="GZ132" s="393">
        <v>0</v>
      </c>
      <c r="HA132" s="303">
        <v>1840</v>
      </c>
      <c r="HB132" s="303">
        <v>1628.0655737704917</v>
      </c>
      <c r="HC132" s="303">
        <v>950.81967213114751</v>
      </c>
      <c r="HD132" s="393">
        <v>0.11518175338560233</v>
      </c>
      <c r="HE132" s="303" t="s">
        <v>744</v>
      </c>
      <c r="HF132" s="303" t="s">
        <v>744</v>
      </c>
      <c r="HG132" s="303" t="s">
        <v>744</v>
      </c>
      <c r="HH132" s="303" t="s">
        <v>744</v>
      </c>
      <c r="HI132" s="303" t="s">
        <v>744</v>
      </c>
      <c r="HJ132" s="303" t="s">
        <v>744</v>
      </c>
      <c r="HK132" s="303" t="s">
        <v>744</v>
      </c>
      <c r="HL132" s="303" t="s">
        <v>744</v>
      </c>
      <c r="HM132" s="303" t="s">
        <v>744</v>
      </c>
      <c r="HN132" s="303" t="s">
        <v>744</v>
      </c>
      <c r="HO132" s="303" t="s">
        <v>744</v>
      </c>
      <c r="HP132" s="303" t="s">
        <v>744</v>
      </c>
      <c r="HQ132" s="393" t="s">
        <v>744</v>
      </c>
      <c r="HR132" s="303" t="s">
        <v>744</v>
      </c>
      <c r="HS132" s="303" t="s">
        <v>744</v>
      </c>
      <c r="HT132" s="303" t="s">
        <v>744</v>
      </c>
      <c r="HU132" s="393" t="s">
        <v>744</v>
      </c>
      <c r="HV132" s="303">
        <v>30.5</v>
      </c>
      <c r="HW132" s="303">
        <v>56120</v>
      </c>
      <c r="HX132" s="303">
        <v>192</v>
      </c>
      <c r="HY132" s="303">
        <v>6272</v>
      </c>
      <c r="HZ132" s="303">
        <v>0</v>
      </c>
      <c r="IA132" s="303">
        <v>0</v>
      </c>
      <c r="IB132" s="303">
        <v>0</v>
      </c>
      <c r="IC132" s="303">
        <v>0</v>
      </c>
      <c r="ID132" s="303">
        <v>0</v>
      </c>
      <c r="IE132" s="303">
        <v>0</v>
      </c>
      <c r="IF132" s="303">
        <v>49656</v>
      </c>
      <c r="IG132" s="303">
        <v>29000</v>
      </c>
      <c r="IH132" s="393">
        <v>0</v>
      </c>
      <c r="II132" s="303">
        <v>1840</v>
      </c>
      <c r="IJ132" s="303">
        <v>1628.0655737704917</v>
      </c>
      <c r="IK132" s="303">
        <v>950.81967213114751</v>
      </c>
      <c r="IL132" s="393">
        <v>0.11518175338560233</v>
      </c>
      <c r="IM132" s="303"/>
      <c r="IN132" s="303">
        <v>1836.3569230769231</v>
      </c>
      <c r="IO132" s="303">
        <v>1637.4646153846154</v>
      </c>
      <c r="IP132" s="393">
        <v>0.1083080882550066</v>
      </c>
      <c r="IQ132" s="303">
        <v>1780.8</v>
      </c>
      <c r="IR132" s="303">
        <v>1748.8</v>
      </c>
      <c r="IS132" s="393">
        <v>1.7969451931716063E-2</v>
      </c>
      <c r="IT132" s="303">
        <v>1831.661971830986</v>
      </c>
      <c r="IU132" s="303">
        <v>1646.8732394366198</v>
      </c>
      <c r="IV132" s="393">
        <v>0.10088582677165359</v>
      </c>
      <c r="IW132" s="735"/>
      <c r="IX132" s="303"/>
      <c r="IY132" s="396" t="s">
        <v>638</v>
      </c>
      <c r="IZ132" s="396" t="s">
        <v>639</v>
      </c>
      <c r="JA132" s="396" t="s">
        <v>354</v>
      </c>
      <c r="JB132" s="396">
        <v>36</v>
      </c>
      <c r="JC132" s="396" t="s">
        <v>12</v>
      </c>
      <c r="JD132" s="396" t="s">
        <v>232</v>
      </c>
      <c r="JE132" s="396" t="s">
        <v>9</v>
      </c>
      <c r="JF132" s="396" t="s">
        <v>232</v>
      </c>
      <c r="JG132" s="396" t="s">
        <v>358</v>
      </c>
    </row>
    <row r="133" spans="1:267" customFormat="1">
      <c r="A133">
        <v>951</v>
      </c>
      <c r="B133">
        <v>1</v>
      </c>
      <c r="F133">
        <v>700</v>
      </c>
      <c r="G133">
        <v>41</v>
      </c>
      <c r="H133">
        <v>0</v>
      </c>
      <c r="I133">
        <v>1</v>
      </c>
      <c r="J133">
        <v>1</v>
      </c>
      <c r="K133">
        <v>0</v>
      </c>
      <c r="L133" t="s">
        <v>638</v>
      </c>
      <c r="M133">
        <v>0</v>
      </c>
      <c r="N133">
        <v>38</v>
      </c>
      <c r="O133">
        <v>23</v>
      </c>
      <c r="P133">
        <v>40</v>
      </c>
      <c r="Q133">
        <v>40</v>
      </c>
      <c r="R133">
        <v>0</v>
      </c>
      <c r="S133">
        <v>0</v>
      </c>
      <c r="T133" t="s">
        <v>745</v>
      </c>
      <c r="U133">
        <v>0</v>
      </c>
      <c r="V133">
        <v>0</v>
      </c>
      <c r="W133">
        <v>0</v>
      </c>
      <c r="X133">
        <v>2</v>
      </c>
      <c r="Y133">
        <v>1</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s="439"/>
      <c r="CH133" s="303" t="s">
        <v>744</v>
      </c>
      <c r="CI133" s="393" t="s">
        <v>744</v>
      </c>
      <c r="CJ133" s="303" t="s">
        <v>744</v>
      </c>
      <c r="CK133" s="393" t="s">
        <v>744</v>
      </c>
      <c r="CL133" s="303" t="s">
        <v>744</v>
      </c>
      <c r="CM133" s="393" t="s">
        <v>744</v>
      </c>
      <c r="CN133" s="303"/>
      <c r="CO133" s="303"/>
      <c r="CP133" s="393" t="s">
        <v>658</v>
      </c>
      <c r="CQ133" s="303" t="s">
        <v>744</v>
      </c>
      <c r="CR133" s="393" t="s">
        <v>744</v>
      </c>
      <c r="CS133" s="393" t="s">
        <v>658</v>
      </c>
      <c r="CT133" s="303" t="s">
        <v>744</v>
      </c>
      <c r="CU133" s="393" t="s">
        <v>744</v>
      </c>
      <c r="CV133" s="303" t="s">
        <v>744</v>
      </c>
      <c r="CW133" s="303" t="s">
        <v>744</v>
      </c>
      <c r="CX133" s="303" t="s">
        <v>744</v>
      </c>
      <c r="CY133" s="303" t="s">
        <v>744</v>
      </c>
      <c r="CZ133" s="303" t="s">
        <v>744</v>
      </c>
      <c r="DA133" s="303" t="s">
        <v>744</v>
      </c>
      <c r="DB133" s="303" t="s">
        <v>744</v>
      </c>
      <c r="DC133" s="303" t="s">
        <v>744</v>
      </c>
      <c r="DD133" s="303" t="s">
        <v>744</v>
      </c>
      <c r="DE133" s="303" t="s">
        <v>744</v>
      </c>
      <c r="DF133" s="303" t="s">
        <v>744</v>
      </c>
      <c r="DG133" s="393" t="s">
        <v>744</v>
      </c>
      <c r="DH133" s="303" t="s">
        <v>744</v>
      </c>
      <c r="DI133" s="303" t="s">
        <v>744</v>
      </c>
      <c r="DJ133" s="393" t="s">
        <v>744</v>
      </c>
      <c r="DK133" s="303" t="s">
        <v>744</v>
      </c>
      <c r="DL133" s="303" t="s">
        <v>744</v>
      </c>
      <c r="DM133" s="303" t="s">
        <v>744</v>
      </c>
      <c r="DN133" s="303" t="s">
        <v>744</v>
      </c>
      <c r="DO133" s="303" t="s">
        <v>744</v>
      </c>
      <c r="DP133" s="303" t="s">
        <v>744</v>
      </c>
      <c r="DQ133" s="303" t="s">
        <v>744</v>
      </c>
      <c r="DR133" s="303" t="s">
        <v>744</v>
      </c>
      <c r="DS133" s="303" t="s">
        <v>744</v>
      </c>
      <c r="DT133" s="303" t="s">
        <v>744</v>
      </c>
      <c r="DU133" s="303" t="s">
        <v>744</v>
      </c>
      <c r="DV133" s="393" t="s">
        <v>744</v>
      </c>
      <c r="DW133" s="303" t="s">
        <v>744</v>
      </c>
      <c r="DX133" s="303" t="s">
        <v>744</v>
      </c>
      <c r="DY133" s="393" t="s">
        <v>744</v>
      </c>
      <c r="DZ133" s="303" t="s">
        <v>744</v>
      </c>
      <c r="EA133" s="303" t="s">
        <v>744</v>
      </c>
      <c r="EB133" s="303" t="s">
        <v>744</v>
      </c>
      <c r="EC133" s="303" t="s">
        <v>744</v>
      </c>
      <c r="ED133" s="303" t="s">
        <v>744</v>
      </c>
      <c r="EE133" s="303" t="s">
        <v>744</v>
      </c>
      <c r="EF133" s="303" t="s">
        <v>744</v>
      </c>
      <c r="EG133" s="303" t="s">
        <v>744</v>
      </c>
      <c r="EH133" s="303" t="s">
        <v>744</v>
      </c>
      <c r="EI133" s="303" t="s">
        <v>744</v>
      </c>
      <c r="EJ133" s="303" t="s">
        <v>744</v>
      </c>
      <c r="EK133" s="393" t="s">
        <v>744</v>
      </c>
      <c r="EL133" s="303" t="s">
        <v>744</v>
      </c>
      <c r="EM133" s="303" t="s">
        <v>744</v>
      </c>
      <c r="EN133" s="393" t="s">
        <v>744</v>
      </c>
      <c r="EO133" s="303" t="s">
        <v>744</v>
      </c>
      <c r="EP133" s="303" t="s">
        <v>744</v>
      </c>
      <c r="EQ133" s="303" t="s">
        <v>744</v>
      </c>
      <c r="ER133" s="303" t="s">
        <v>744</v>
      </c>
      <c r="ES133" s="303" t="s">
        <v>744</v>
      </c>
      <c r="ET133" s="303" t="s">
        <v>744</v>
      </c>
      <c r="EU133" s="303" t="s">
        <v>744</v>
      </c>
      <c r="EV133" s="303" t="s">
        <v>744</v>
      </c>
      <c r="EW133" s="303" t="s">
        <v>744</v>
      </c>
      <c r="EX133" s="303" t="s">
        <v>744</v>
      </c>
      <c r="EY133" s="303" t="s">
        <v>744</v>
      </c>
      <c r="EZ133" s="303" t="s">
        <v>744</v>
      </c>
      <c r="FA133" s="393" t="s">
        <v>744</v>
      </c>
      <c r="FB133" s="303" t="s">
        <v>744</v>
      </c>
      <c r="FC133" s="303" t="s">
        <v>744</v>
      </c>
      <c r="FD133" s="303" t="s">
        <v>744</v>
      </c>
      <c r="FE133" s="393" t="s">
        <v>744</v>
      </c>
      <c r="FF133" s="303" t="s">
        <v>744</v>
      </c>
      <c r="FG133" s="303" t="s">
        <v>744</v>
      </c>
      <c r="FH133" s="303" t="s">
        <v>744</v>
      </c>
      <c r="FI133" s="303" t="s">
        <v>744</v>
      </c>
      <c r="FJ133" s="303" t="s">
        <v>744</v>
      </c>
      <c r="FK133" s="303" t="s">
        <v>744</v>
      </c>
      <c r="FL133" s="303" t="s">
        <v>744</v>
      </c>
      <c r="FM133" s="303" t="s">
        <v>744</v>
      </c>
      <c r="FN133" s="303" t="s">
        <v>744</v>
      </c>
      <c r="FO133" s="303" t="s">
        <v>744</v>
      </c>
      <c r="FP133" s="303" t="s">
        <v>744</v>
      </c>
      <c r="FQ133" s="303" t="s">
        <v>744</v>
      </c>
      <c r="FR133" s="393" t="s">
        <v>744</v>
      </c>
      <c r="FS133" s="303" t="s">
        <v>744</v>
      </c>
      <c r="FT133" s="303" t="s">
        <v>744</v>
      </c>
      <c r="FU133" s="303" t="s">
        <v>744</v>
      </c>
      <c r="FV133" s="393" t="s">
        <v>744</v>
      </c>
      <c r="FW133" s="303" t="s">
        <v>744</v>
      </c>
      <c r="FX133" s="303" t="s">
        <v>744</v>
      </c>
      <c r="FY133" s="303" t="s">
        <v>744</v>
      </c>
      <c r="FZ133" s="303" t="s">
        <v>744</v>
      </c>
      <c r="GA133" s="303" t="s">
        <v>744</v>
      </c>
      <c r="GB133" s="303" t="s">
        <v>744</v>
      </c>
      <c r="GC133" s="303" t="s">
        <v>744</v>
      </c>
      <c r="GD133" s="303" t="s">
        <v>744</v>
      </c>
      <c r="GE133" s="303" t="s">
        <v>744</v>
      </c>
      <c r="GF133" s="303" t="s">
        <v>744</v>
      </c>
      <c r="GG133" s="303" t="s">
        <v>744</v>
      </c>
      <c r="GH133" s="303" t="s">
        <v>744</v>
      </c>
      <c r="GI133" s="393" t="s">
        <v>744</v>
      </c>
      <c r="GJ133" s="303" t="s">
        <v>744</v>
      </c>
      <c r="GK133" s="303" t="s">
        <v>744</v>
      </c>
      <c r="GL133" s="303" t="s">
        <v>744</v>
      </c>
      <c r="GM133" s="393" t="s">
        <v>744</v>
      </c>
      <c r="GN133" s="303" t="s">
        <v>744</v>
      </c>
      <c r="GO133" s="303" t="s">
        <v>744</v>
      </c>
      <c r="GP133" s="303" t="s">
        <v>744</v>
      </c>
      <c r="GQ133" s="303" t="s">
        <v>744</v>
      </c>
      <c r="GR133" s="303" t="s">
        <v>744</v>
      </c>
      <c r="GS133" s="303" t="s">
        <v>744</v>
      </c>
      <c r="GT133" s="303" t="s">
        <v>744</v>
      </c>
      <c r="GU133" s="303" t="s">
        <v>744</v>
      </c>
      <c r="GV133" s="303" t="s">
        <v>744</v>
      </c>
      <c r="GW133" s="303" t="s">
        <v>744</v>
      </c>
      <c r="GX133" s="303" t="s">
        <v>744</v>
      </c>
      <c r="GY133" s="303" t="s">
        <v>744</v>
      </c>
      <c r="GZ133" s="393" t="s">
        <v>744</v>
      </c>
      <c r="HA133" s="303" t="s">
        <v>744</v>
      </c>
      <c r="HB133" s="303" t="s">
        <v>744</v>
      </c>
      <c r="HC133" s="303" t="s">
        <v>744</v>
      </c>
      <c r="HD133" s="393" t="s">
        <v>744</v>
      </c>
      <c r="HE133" s="303" t="s">
        <v>744</v>
      </c>
      <c r="HF133" s="303" t="s">
        <v>744</v>
      </c>
      <c r="HG133" s="303" t="s">
        <v>744</v>
      </c>
      <c r="HH133" s="303" t="s">
        <v>744</v>
      </c>
      <c r="HI133" s="303" t="s">
        <v>744</v>
      </c>
      <c r="HJ133" s="303" t="s">
        <v>744</v>
      </c>
      <c r="HK133" s="303" t="s">
        <v>744</v>
      </c>
      <c r="HL133" s="303" t="s">
        <v>744</v>
      </c>
      <c r="HM133" s="303" t="s">
        <v>744</v>
      </c>
      <c r="HN133" s="303" t="s">
        <v>744</v>
      </c>
      <c r="HO133" s="303" t="s">
        <v>744</v>
      </c>
      <c r="HP133" s="303" t="s">
        <v>744</v>
      </c>
      <c r="HQ133" s="393" t="s">
        <v>744</v>
      </c>
      <c r="HR133" s="303" t="s">
        <v>744</v>
      </c>
      <c r="HS133" s="303" t="s">
        <v>744</v>
      </c>
      <c r="HT133" s="303" t="s">
        <v>744</v>
      </c>
      <c r="HU133" s="393" t="s">
        <v>744</v>
      </c>
      <c r="HV133" s="303" t="s">
        <v>744</v>
      </c>
      <c r="HW133" s="303" t="s">
        <v>744</v>
      </c>
      <c r="HX133" s="303" t="s">
        <v>744</v>
      </c>
      <c r="HY133" s="303" t="s">
        <v>744</v>
      </c>
      <c r="HZ133" s="303" t="s">
        <v>744</v>
      </c>
      <c r="IA133" s="303" t="s">
        <v>744</v>
      </c>
      <c r="IB133" s="303" t="s">
        <v>744</v>
      </c>
      <c r="IC133" s="303" t="s">
        <v>744</v>
      </c>
      <c r="ID133" s="303" t="s">
        <v>744</v>
      </c>
      <c r="IE133" s="303" t="s">
        <v>744</v>
      </c>
      <c r="IF133" s="303" t="s">
        <v>744</v>
      </c>
      <c r="IG133" s="303" t="s">
        <v>744</v>
      </c>
      <c r="IH133" s="393" t="s">
        <v>744</v>
      </c>
      <c r="II133" s="303" t="s">
        <v>744</v>
      </c>
      <c r="IJ133" s="303" t="s">
        <v>744</v>
      </c>
      <c r="IK133" s="303" t="s">
        <v>744</v>
      </c>
      <c r="IL133" s="393" t="s">
        <v>744</v>
      </c>
      <c r="IM133" s="303"/>
      <c r="IN133" s="303" t="s">
        <v>744</v>
      </c>
      <c r="IO133" s="303" t="s">
        <v>744</v>
      </c>
      <c r="IP133" s="393" t="s">
        <v>744</v>
      </c>
      <c r="IQ133" s="303" t="s">
        <v>744</v>
      </c>
      <c r="IR133" s="303" t="s">
        <v>744</v>
      </c>
      <c r="IS133" s="393" t="s">
        <v>744</v>
      </c>
      <c r="IT133" s="303" t="s">
        <v>744</v>
      </c>
      <c r="IU133" s="303" t="s">
        <v>744</v>
      </c>
      <c r="IV133" s="393" t="s">
        <v>495</v>
      </c>
      <c r="IW133" s="735"/>
      <c r="IX133" s="303"/>
      <c r="IY133" s="396" t="s">
        <v>638</v>
      </c>
      <c r="IZ133" s="396" t="s">
        <v>639</v>
      </c>
      <c r="JA133" s="396" t="s">
        <v>354</v>
      </c>
      <c r="JB133" s="396">
        <v>2</v>
      </c>
      <c r="JC133" s="396" t="s">
        <v>11</v>
      </c>
      <c r="JD133" s="396" t="s">
        <v>232</v>
      </c>
      <c r="JE133" s="396" t="s">
        <v>9</v>
      </c>
      <c r="JF133" s="396" t="s">
        <v>232</v>
      </c>
      <c r="JG133" s="396" t="s">
        <v>358</v>
      </c>
    </row>
    <row r="134" spans="1:267" customFormat="1">
      <c r="A134">
        <v>1053</v>
      </c>
      <c r="B134">
        <v>1</v>
      </c>
      <c r="F134">
        <v>700</v>
      </c>
      <c r="G134">
        <v>41</v>
      </c>
      <c r="H134">
        <v>1</v>
      </c>
      <c r="I134">
        <v>0</v>
      </c>
      <c r="J134">
        <v>1</v>
      </c>
      <c r="K134">
        <v>0</v>
      </c>
      <c r="L134" t="s">
        <v>524</v>
      </c>
      <c r="M134">
        <v>0</v>
      </c>
      <c r="N134">
        <v>0</v>
      </c>
      <c r="O134">
        <v>33</v>
      </c>
      <c r="P134">
        <v>0</v>
      </c>
      <c r="Q134">
        <v>40</v>
      </c>
      <c r="R134">
        <v>0</v>
      </c>
      <c r="S134">
        <v>50</v>
      </c>
      <c r="T134" t="s">
        <v>745</v>
      </c>
      <c r="U134">
        <v>0</v>
      </c>
      <c r="V134">
        <v>0</v>
      </c>
      <c r="W134">
        <v>0</v>
      </c>
      <c r="X134">
        <v>0</v>
      </c>
      <c r="Y134">
        <v>5</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320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s="439"/>
      <c r="CH134" s="303" t="s">
        <v>744</v>
      </c>
      <c r="CI134" s="393">
        <v>33</v>
      </c>
      <c r="CJ134" s="303" t="s">
        <v>744</v>
      </c>
      <c r="CK134" s="393">
        <v>40</v>
      </c>
      <c r="CL134" s="303" t="s">
        <v>744</v>
      </c>
      <c r="CM134" s="393">
        <v>50</v>
      </c>
      <c r="CN134" s="303"/>
      <c r="CO134" s="303"/>
      <c r="CP134" s="393" t="s">
        <v>744</v>
      </c>
      <c r="CQ134" s="303" t="s">
        <v>744</v>
      </c>
      <c r="CR134" s="393" t="s">
        <v>744</v>
      </c>
      <c r="CS134" s="393" t="s">
        <v>744</v>
      </c>
      <c r="CT134" s="303" t="s">
        <v>744</v>
      </c>
      <c r="CU134" s="393" t="s">
        <v>744</v>
      </c>
      <c r="CV134" s="303" t="s">
        <v>744</v>
      </c>
      <c r="CW134" s="303" t="s">
        <v>744</v>
      </c>
      <c r="CX134" s="303" t="s">
        <v>744</v>
      </c>
      <c r="CY134" s="303" t="s">
        <v>744</v>
      </c>
      <c r="CZ134" s="303" t="s">
        <v>744</v>
      </c>
      <c r="DA134" s="303" t="s">
        <v>744</v>
      </c>
      <c r="DB134" s="303" t="s">
        <v>744</v>
      </c>
      <c r="DC134" s="303" t="s">
        <v>744</v>
      </c>
      <c r="DD134" s="303" t="s">
        <v>744</v>
      </c>
      <c r="DE134" s="303" t="s">
        <v>744</v>
      </c>
      <c r="DF134" s="303" t="s">
        <v>744</v>
      </c>
      <c r="DG134" s="393" t="s">
        <v>744</v>
      </c>
      <c r="DH134" s="303" t="s">
        <v>744</v>
      </c>
      <c r="DI134" s="303" t="s">
        <v>744</v>
      </c>
      <c r="DJ134" s="393" t="s">
        <v>744</v>
      </c>
      <c r="DK134" s="303" t="s">
        <v>744</v>
      </c>
      <c r="DL134" s="303" t="s">
        <v>744</v>
      </c>
      <c r="DM134" s="303" t="s">
        <v>744</v>
      </c>
      <c r="DN134" s="303" t="s">
        <v>744</v>
      </c>
      <c r="DO134" s="303" t="s">
        <v>744</v>
      </c>
      <c r="DP134" s="303" t="s">
        <v>744</v>
      </c>
      <c r="DQ134" s="303" t="s">
        <v>744</v>
      </c>
      <c r="DR134" s="303" t="s">
        <v>744</v>
      </c>
      <c r="DS134" s="303" t="s">
        <v>744</v>
      </c>
      <c r="DT134" s="303" t="s">
        <v>744</v>
      </c>
      <c r="DU134" s="303" t="s">
        <v>744</v>
      </c>
      <c r="DV134" s="393" t="s">
        <v>744</v>
      </c>
      <c r="DW134" s="303" t="s">
        <v>744</v>
      </c>
      <c r="DX134" s="303" t="s">
        <v>744</v>
      </c>
      <c r="DY134" s="393" t="s">
        <v>744</v>
      </c>
      <c r="DZ134" s="303" t="s">
        <v>744</v>
      </c>
      <c r="EA134" s="303" t="s">
        <v>744</v>
      </c>
      <c r="EB134" s="303" t="s">
        <v>744</v>
      </c>
      <c r="EC134" s="303" t="s">
        <v>744</v>
      </c>
      <c r="ED134" s="303" t="s">
        <v>744</v>
      </c>
      <c r="EE134" s="303" t="s">
        <v>744</v>
      </c>
      <c r="EF134" s="303" t="s">
        <v>744</v>
      </c>
      <c r="EG134" s="303" t="s">
        <v>744</v>
      </c>
      <c r="EH134" s="303" t="s">
        <v>744</v>
      </c>
      <c r="EI134" s="303" t="s">
        <v>744</v>
      </c>
      <c r="EJ134" s="303" t="s">
        <v>744</v>
      </c>
      <c r="EK134" s="393" t="s">
        <v>744</v>
      </c>
      <c r="EL134" s="303" t="s">
        <v>744</v>
      </c>
      <c r="EM134" s="303" t="s">
        <v>744</v>
      </c>
      <c r="EN134" s="393" t="s">
        <v>744</v>
      </c>
      <c r="EO134" s="303" t="s">
        <v>744</v>
      </c>
      <c r="EP134" s="303" t="s">
        <v>744</v>
      </c>
      <c r="EQ134" s="303" t="s">
        <v>744</v>
      </c>
      <c r="ER134" s="303" t="s">
        <v>744</v>
      </c>
      <c r="ES134" s="303" t="s">
        <v>744</v>
      </c>
      <c r="ET134" s="303" t="s">
        <v>744</v>
      </c>
      <c r="EU134" s="303" t="s">
        <v>744</v>
      </c>
      <c r="EV134" s="303" t="s">
        <v>744</v>
      </c>
      <c r="EW134" s="303" t="s">
        <v>744</v>
      </c>
      <c r="EX134" s="303" t="s">
        <v>744</v>
      </c>
      <c r="EY134" s="303" t="s">
        <v>744</v>
      </c>
      <c r="EZ134" s="303" t="s">
        <v>744</v>
      </c>
      <c r="FA134" s="393" t="s">
        <v>744</v>
      </c>
      <c r="FB134" s="303" t="s">
        <v>744</v>
      </c>
      <c r="FC134" s="303" t="s">
        <v>744</v>
      </c>
      <c r="FD134" s="303" t="s">
        <v>744</v>
      </c>
      <c r="FE134" s="393" t="s">
        <v>744</v>
      </c>
      <c r="FF134" s="303" t="s">
        <v>744</v>
      </c>
      <c r="FG134" s="303" t="s">
        <v>744</v>
      </c>
      <c r="FH134" s="303" t="s">
        <v>744</v>
      </c>
      <c r="FI134" s="303" t="s">
        <v>744</v>
      </c>
      <c r="FJ134" s="303" t="s">
        <v>744</v>
      </c>
      <c r="FK134" s="303" t="s">
        <v>744</v>
      </c>
      <c r="FL134" s="303" t="s">
        <v>744</v>
      </c>
      <c r="FM134" s="303" t="s">
        <v>744</v>
      </c>
      <c r="FN134" s="303" t="s">
        <v>744</v>
      </c>
      <c r="FO134" s="303" t="s">
        <v>744</v>
      </c>
      <c r="FP134" s="303" t="s">
        <v>744</v>
      </c>
      <c r="FQ134" s="303" t="s">
        <v>744</v>
      </c>
      <c r="FR134" s="393" t="s">
        <v>744</v>
      </c>
      <c r="FS134" s="303" t="s">
        <v>744</v>
      </c>
      <c r="FT134" s="303" t="s">
        <v>744</v>
      </c>
      <c r="FU134" s="303" t="s">
        <v>744</v>
      </c>
      <c r="FV134" s="393" t="s">
        <v>744</v>
      </c>
      <c r="FW134" s="303" t="s">
        <v>744</v>
      </c>
      <c r="FX134" s="303" t="s">
        <v>744</v>
      </c>
      <c r="FY134" s="303" t="s">
        <v>744</v>
      </c>
      <c r="FZ134" s="303" t="s">
        <v>744</v>
      </c>
      <c r="GA134" s="303" t="s">
        <v>744</v>
      </c>
      <c r="GB134" s="303" t="s">
        <v>744</v>
      </c>
      <c r="GC134" s="303" t="s">
        <v>744</v>
      </c>
      <c r="GD134" s="303" t="s">
        <v>744</v>
      </c>
      <c r="GE134" s="303" t="s">
        <v>744</v>
      </c>
      <c r="GF134" s="303" t="s">
        <v>744</v>
      </c>
      <c r="GG134" s="303" t="s">
        <v>744</v>
      </c>
      <c r="GH134" s="303" t="s">
        <v>744</v>
      </c>
      <c r="GI134" s="393" t="s">
        <v>744</v>
      </c>
      <c r="GJ134" s="303" t="s">
        <v>744</v>
      </c>
      <c r="GK134" s="303" t="s">
        <v>744</v>
      </c>
      <c r="GL134" s="303" t="s">
        <v>744</v>
      </c>
      <c r="GM134" s="393" t="s">
        <v>744</v>
      </c>
      <c r="GN134" s="303">
        <v>5</v>
      </c>
      <c r="GO134" s="303">
        <v>8499.1666666666661</v>
      </c>
      <c r="GP134" s="303">
        <v>0</v>
      </c>
      <c r="GQ134" s="303">
        <v>0</v>
      </c>
      <c r="GR134" s="303">
        <v>0</v>
      </c>
      <c r="GS134" s="303">
        <v>320</v>
      </c>
      <c r="GT134" s="303">
        <v>0</v>
      </c>
      <c r="GU134" s="303">
        <v>0</v>
      </c>
      <c r="GV134" s="303">
        <v>0</v>
      </c>
      <c r="GW134" s="303">
        <v>0</v>
      </c>
      <c r="GX134" s="303">
        <v>8179.1666666666661</v>
      </c>
      <c r="GY134" s="303">
        <v>0</v>
      </c>
      <c r="GZ134" s="393">
        <v>0</v>
      </c>
      <c r="HA134" s="303">
        <v>1699.8333333333333</v>
      </c>
      <c r="HB134" s="303">
        <v>1635.8333333333333</v>
      </c>
      <c r="HC134" s="303">
        <v>0</v>
      </c>
      <c r="HD134" s="393">
        <v>3.7650750073536576E-2</v>
      </c>
      <c r="HE134" s="303" t="s">
        <v>744</v>
      </c>
      <c r="HF134" s="303" t="s">
        <v>744</v>
      </c>
      <c r="HG134" s="303" t="s">
        <v>744</v>
      </c>
      <c r="HH134" s="303" t="s">
        <v>744</v>
      </c>
      <c r="HI134" s="303" t="s">
        <v>744</v>
      </c>
      <c r="HJ134" s="303" t="s">
        <v>744</v>
      </c>
      <c r="HK134" s="303" t="s">
        <v>744</v>
      </c>
      <c r="HL134" s="303" t="s">
        <v>744</v>
      </c>
      <c r="HM134" s="303" t="s">
        <v>744</v>
      </c>
      <c r="HN134" s="303" t="s">
        <v>744</v>
      </c>
      <c r="HO134" s="303" t="s">
        <v>744</v>
      </c>
      <c r="HP134" s="303" t="s">
        <v>744</v>
      </c>
      <c r="HQ134" s="393" t="s">
        <v>744</v>
      </c>
      <c r="HR134" s="303" t="s">
        <v>744</v>
      </c>
      <c r="HS134" s="303" t="s">
        <v>744</v>
      </c>
      <c r="HT134" s="303" t="s">
        <v>744</v>
      </c>
      <c r="HU134" s="393" t="s">
        <v>744</v>
      </c>
      <c r="HV134" s="303">
        <v>5</v>
      </c>
      <c r="HW134" s="303">
        <v>8499.1666666666661</v>
      </c>
      <c r="HX134" s="303">
        <v>0</v>
      </c>
      <c r="HY134" s="303">
        <v>0</v>
      </c>
      <c r="HZ134" s="303">
        <v>0</v>
      </c>
      <c r="IA134" s="303">
        <v>320</v>
      </c>
      <c r="IB134" s="303">
        <v>0</v>
      </c>
      <c r="IC134" s="303">
        <v>0</v>
      </c>
      <c r="ID134" s="303">
        <v>0</v>
      </c>
      <c r="IE134" s="303">
        <v>0</v>
      </c>
      <c r="IF134" s="303">
        <v>8179.1666666666661</v>
      </c>
      <c r="IG134" s="303">
        <v>0</v>
      </c>
      <c r="IH134" s="393">
        <v>0</v>
      </c>
      <c r="II134" s="303">
        <v>1699.8333333333333</v>
      </c>
      <c r="IJ134" s="303">
        <v>1635.8333333333333</v>
      </c>
      <c r="IK134" s="303">
        <v>0</v>
      </c>
      <c r="IL134" s="393">
        <v>3.7650750073536576E-2</v>
      </c>
      <c r="IM134" s="303"/>
      <c r="IN134" s="303">
        <v>1699.8333333333333</v>
      </c>
      <c r="IO134" s="303">
        <v>1635.8333333333333</v>
      </c>
      <c r="IP134" s="393">
        <v>3.7650750073536576E-2</v>
      </c>
      <c r="IQ134" s="303" t="s">
        <v>744</v>
      </c>
      <c r="IR134" s="303" t="s">
        <v>744</v>
      </c>
      <c r="IS134" s="393" t="s">
        <v>744</v>
      </c>
      <c r="IT134" s="303">
        <v>1699.8333333333333</v>
      </c>
      <c r="IU134" s="303">
        <v>1635.8333333333333</v>
      </c>
      <c r="IV134" s="393">
        <v>3.7650750073536576E-2</v>
      </c>
      <c r="IW134" s="735"/>
      <c r="IX134" s="303"/>
      <c r="IY134" s="396" t="s">
        <v>524</v>
      </c>
      <c r="IZ134" s="396" t="s">
        <v>363</v>
      </c>
      <c r="JA134" s="396" t="s">
        <v>354</v>
      </c>
      <c r="JB134" s="396">
        <v>7</v>
      </c>
      <c r="JC134" s="396" t="s">
        <v>11</v>
      </c>
      <c r="JD134" s="396" t="s">
        <v>232</v>
      </c>
      <c r="JE134" s="396" t="s">
        <v>9</v>
      </c>
      <c r="JF134" s="396" t="s">
        <v>232</v>
      </c>
      <c r="JG134" s="396" t="s">
        <v>358</v>
      </c>
    </row>
    <row r="135" spans="1:267" customFormat="1">
      <c r="A135">
        <v>1073</v>
      </c>
      <c r="B135">
        <v>1</v>
      </c>
      <c r="F135">
        <v>700</v>
      </c>
      <c r="G135">
        <v>41</v>
      </c>
      <c r="H135">
        <v>1</v>
      </c>
      <c r="I135">
        <v>0</v>
      </c>
      <c r="J135">
        <v>1</v>
      </c>
      <c r="K135">
        <v>0</v>
      </c>
      <c r="L135" t="s">
        <v>498</v>
      </c>
      <c r="M135">
        <v>0</v>
      </c>
      <c r="N135">
        <v>0</v>
      </c>
      <c r="O135">
        <v>30</v>
      </c>
      <c r="P135">
        <v>0</v>
      </c>
      <c r="Q135">
        <v>40</v>
      </c>
      <c r="R135">
        <v>0</v>
      </c>
      <c r="S135">
        <v>50</v>
      </c>
      <c r="T135" t="s">
        <v>745</v>
      </c>
      <c r="U135">
        <v>0</v>
      </c>
      <c r="V135">
        <v>0</v>
      </c>
      <c r="W135">
        <v>0</v>
      </c>
      <c r="X135">
        <v>0</v>
      </c>
      <c r="Y135">
        <v>2</v>
      </c>
      <c r="Z135">
        <v>0</v>
      </c>
      <c r="AA135">
        <v>0</v>
      </c>
      <c r="AB135">
        <v>0</v>
      </c>
      <c r="AC135">
        <v>0</v>
      </c>
      <c r="AD135">
        <v>0</v>
      </c>
      <c r="AE135">
        <v>0</v>
      </c>
      <c r="AF135">
        <v>0</v>
      </c>
      <c r="AG135">
        <v>0</v>
      </c>
      <c r="AH135">
        <v>0</v>
      </c>
      <c r="AI135">
        <v>0</v>
      </c>
      <c r="AJ135">
        <v>0</v>
      </c>
      <c r="AK135">
        <v>80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22</v>
      </c>
      <c r="CB135">
        <v>0</v>
      </c>
      <c r="CC135">
        <v>0</v>
      </c>
      <c r="CD135">
        <v>0</v>
      </c>
      <c r="CE135">
        <v>437.5</v>
      </c>
      <c r="CF135">
        <v>0</v>
      </c>
      <c r="CG135" s="439"/>
      <c r="CH135" s="303" t="s">
        <v>744</v>
      </c>
      <c r="CI135" s="393">
        <v>30</v>
      </c>
      <c r="CJ135" s="303" t="s">
        <v>744</v>
      </c>
      <c r="CK135" s="393">
        <v>40</v>
      </c>
      <c r="CL135" s="303" t="s">
        <v>744</v>
      </c>
      <c r="CM135" s="393">
        <v>50</v>
      </c>
      <c r="CN135" s="303"/>
      <c r="CO135" s="303"/>
      <c r="CP135" s="393" t="s">
        <v>744</v>
      </c>
      <c r="CQ135" s="303" t="s">
        <v>389</v>
      </c>
      <c r="CR135" s="393" t="s">
        <v>389</v>
      </c>
      <c r="CS135" s="393" t="s">
        <v>744</v>
      </c>
      <c r="CT135" s="303" t="s">
        <v>389</v>
      </c>
      <c r="CU135" s="393" t="s">
        <v>389</v>
      </c>
      <c r="CV135" s="303" t="s">
        <v>744</v>
      </c>
      <c r="CW135" s="303" t="s">
        <v>744</v>
      </c>
      <c r="CX135" s="303" t="s">
        <v>744</v>
      </c>
      <c r="CY135" s="303" t="s">
        <v>744</v>
      </c>
      <c r="CZ135" s="303" t="s">
        <v>744</v>
      </c>
      <c r="DA135" s="303" t="s">
        <v>744</v>
      </c>
      <c r="DB135" s="303" t="s">
        <v>744</v>
      </c>
      <c r="DC135" s="303" t="s">
        <v>744</v>
      </c>
      <c r="DD135" s="303" t="s">
        <v>744</v>
      </c>
      <c r="DE135" s="303" t="s">
        <v>744</v>
      </c>
      <c r="DF135" s="303" t="s">
        <v>744</v>
      </c>
      <c r="DG135" s="393" t="s">
        <v>744</v>
      </c>
      <c r="DH135" s="303" t="s">
        <v>744</v>
      </c>
      <c r="DI135" s="303" t="s">
        <v>744</v>
      </c>
      <c r="DJ135" s="393" t="s">
        <v>744</v>
      </c>
      <c r="DK135" s="303" t="s">
        <v>744</v>
      </c>
      <c r="DL135" s="303" t="s">
        <v>744</v>
      </c>
      <c r="DM135" s="303" t="s">
        <v>744</v>
      </c>
      <c r="DN135" s="303" t="s">
        <v>744</v>
      </c>
      <c r="DO135" s="303" t="s">
        <v>744</v>
      </c>
      <c r="DP135" s="303" t="s">
        <v>744</v>
      </c>
      <c r="DQ135" s="303" t="s">
        <v>744</v>
      </c>
      <c r="DR135" s="303" t="s">
        <v>744</v>
      </c>
      <c r="DS135" s="303" t="s">
        <v>744</v>
      </c>
      <c r="DT135" s="303" t="s">
        <v>744</v>
      </c>
      <c r="DU135" s="303" t="s">
        <v>744</v>
      </c>
      <c r="DV135" s="393" t="s">
        <v>744</v>
      </c>
      <c r="DW135" s="303" t="s">
        <v>744</v>
      </c>
      <c r="DX135" s="303" t="s">
        <v>744</v>
      </c>
      <c r="DY135" s="393" t="s">
        <v>744</v>
      </c>
      <c r="DZ135" s="303" t="s">
        <v>744</v>
      </c>
      <c r="EA135" s="303" t="s">
        <v>744</v>
      </c>
      <c r="EB135" s="303" t="s">
        <v>744</v>
      </c>
      <c r="EC135" s="303" t="s">
        <v>744</v>
      </c>
      <c r="ED135" s="303" t="s">
        <v>744</v>
      </c>
      <c r="EE135" s="303" t="s">
        <v>744</v>
      </c>
      <c r="EF135" s="303" t="s">
        <v>744</v>
      </c>
      <c r="EG135" s="303" t="s">
        <v>744</v>
      </c>
      <c r="EH135" s="303" t="s">
        <v>744</v>
      </c>
      <c r="EI135" s="303" t="s">
        <v>744</v>
      </c>
      <c r="EJ135" s="303" t="s">
        <v>744</v>
      </c>
      <c r="EK135" s="393" t="s">
        <v>744</v>
      </c>
      <c r="EL135" s="303" t="s">
        <v>744</v>
      </c>
      <c r="EM135" s="303" t="s">
        <v>744</v>
      </c>
      <c r="EN135" s="393" t="s">
        <v>744</v>
      </c>
      <c r="EO135" s="303" t="s">
        <v>744</v>
      </c>
      <c r="EP135" s="303" t="s">
        <v>744</v>
      </c>
      <c r="EQ135" s="303" t="s">
        <v>744</v>
      </c>
      <c r="ER135" s="303" t="s">
        <v>744</v>
      </c>
      <c r="ES135" s="303" t="s">
        <v>744</v>
      </c>
      <c r="ET135" s="303" t="s">
        <v>744</v>
      </c>
      <c r="EU135" s="303" t="s">
        <v>744</v>
      </c>
      <c r="EV135" s="303" t="s">
        <v>744</v>
      </c>
      <c r="EW135" s="303" t="s">
        <v>744</v>
      </c>
      <c r="EX135" s="303" t="s">
        <v>744</v>
      </c>
      <c r="EY135" s="303" t="s">
        <v>744</v>
      </c>
      <c r="EZ135" s="303" t="s">
        <v>744</v>
      </c>
      <c r="FA135" s="393" t="s">
        <v>744</v>
      </c>
      <c r="FB135" s="303" t="s">
        <v>744</v>
      </c>
      <c r="FC135" s="303" t="s">
        <v>744</v>
      </c>
      <c r="FD135" s="303" t="s">
        <v>744</v>
      </c>
      <c r="FE135" s="393" t="s">
        <v>744</v>
      </c>
      <c r="FF135" s="303" t="s">
        <v>744</v>
      </c>
      <c r="FG135" s="303" t="s">
        <v>744</v>
      </c>
      <c r="FH135" s="303" t="s">
        <v>744</v>
      </c>
      <c r="FI135" s="303" t="s">
        <v>744</v>
      </c>
      <c r="FJ135" s="303" t="s">
        <v>744</v>
      </c>
      <c r="FK135" s="303" t="s">
        <v>744</v>
      </c>
      <c r="FL135" s="303" t="s">
        <v>744</v>
      </c>
      <c r="FM135" s="303" t="s">
        <v>744</v>
      </c>
      <c r="FN135" s="303" t="s">
        <v>744</v>
      </c>
      <c r="FO135" s="303" t="s">
        <v>744</v>
      </c>
      <c r="FP135" s="303" t="s">
        <v>744</v>
      </c>
      <c r="FQ135" s="303" t="s">
        <v>744</v>
      </c>
      <c r="FR135" s="393" t="s">
        <v>744</v>
      </c>
      <c r="FS135" s="303" t="s">
        <v>744</v>
      </c>
      <c r="FT135" s="303" t="s">
        <v>744</v>
      </c>
      <c r="FU135" s="303" t="s">
        <v>744</v>
      </c>
      <c r="FV135" s="393" t="s">
        <v>744</v>
      </c>
      <c r="FW135" s="303" t="s">
        <v>744</v>
      </c>
      <c r="FX135" s="303" t="s">
        <v>744</v>
      </c>
      <c r="FY135" s="303" t="s">
        <v>744</v>
      </c>
      <c r="FZ135" s="303" t="s">
        <v>744</v>
      </c>
      <c r="GA135" s="303" t="s">
        <v>744</v>
      </c>
      <c r="GB135" s="303" t="s">
        <v>744</v>
      </c>
      <c r="GC135" s="303" t="s">
        <v>744</v>
      </c>
      <c r="GD135" s="303" t="s">
        <v>744</v>
      </c>
      <c r="GE135" s="303" t="s">
        <v>744</v>
      </c>
      <c r="GF135" s="303" t="s">
        <v>744</v>
      </c>
      <c r="GG135" s="303" t="s">
        <v>744</v>
      </c>
      <c r="GH135" s="303" t="s">
        <v>744</v>
      </c>
      <c r="GI135" s="393" t="s">
        <v>744</v>
      </c>
      <c r="GJ135" s="303" t="s">
        <v>744</v>
      </c>
      <c r="GK135" s="303" t="s">
        <v>744</v>
      </c>
      <c r="GL135" s="303" t="s">
        <v>744</v>
      </c>
      <c r="GM135" s="393" t="s">
        <v>744</v>
      </c>
      <c r="GN135" s="303">
        <v>2</v>
      </c>
      <c r="GO135" s="303">
        <v>3424.6666666666665</v>
      </c>
      <c r="GP135" s="303">
        <v>0</v>
      </c>
      <c r="GQ135" s="303">
        <v>80</v>
      </c>
      <c r="GR135" s="303">
        <v>0</v>
      </c>
      <c r="GS135" s="303">
        <v>0</v>
      </c>
      <c r="GT135" s="303">
        <v>0</v>
      </c>
      <c r="GU135" s="303">
        <v>0</v>
      </c>
      <c r="GV135" s="303">
        <v>0</v>
      </c>
      <c r="GW135" s="303">
        <v>0</v>
      </c>
      <c r="GX135" s="303">
        <v>3344.6666666666665</v>
      </c>
      <c r="GY135" s="303">
        <v>437.5</v>
      </c>
      <c r="GZ135" s="393">
        <v>22</v>
      </c>
      <c r="HA135" s="303">
        <v>1712.3333333333333</v>
      </c>
      <c r="HB135" s="303">
        <v>1672.3333333333333</v>
      </c>
      <c r="HC135" s="303">
        <v>218.75</v>
      </c>
      <c r="HD135" s="393">
        <v>2.3359937706832756E-2</v>
      </c>
      <c r="HE135" s="303" t="s">
        <v>744</v>
      </c>
      <c r="HF135" s="303" t="s">
        <v>744</v>
      </c>
      <c r="HG135" s="303" t="s">
        <v>744</v>
      </c>
      <c r="HH135" s="303" t="s">
        <v>744</v>
      </c>
      <c r="HI135" s="303" t="s">
        <v>744</v>
      </c>
      <c r="HJ135" s="303" t="s">
        <v>744</v>
      </c>
      <c r="HK135" s="303" t="s">
        <v>744</v>
      </c>
      <c r="HL135" s="303" t="s">
        <v>744</v>
      </c>
      <c r="HM135" s="303" t="s">
        <v>744</v>
      </c>
      <c r="HN135" s="303" t="s">
        <v>744</v>
      </c>
      <c r="HO135" s="303" t="s">
        <v>744</v>
      </c>
      <c r="HP135" s="303" t="s">
        <v>744</v>
      </c>
      <c r="HQ135" s="393" t="s">
        <v>744</v>
      </c>
      <c r="HR135" s="303" t="s">
        <v>744</v>
      </c>
      <c r="HS135" s="303" t="s">
        <v>744</v>
      </c>
      <c r="HT135" s="303" t="s">
        <v>744</v>
      </c>
      <c r="HU135" s="393" t="s">
        <v>744</v>
      </c>
      <c r="HV135" s="303">
        <v>2</v>
      </c>
      <c r="HW135" s="303">
        <v>3424.6666666666665</v>
      </c>
      <c r="HX135" s="303">
        <v>0</v>
      </c>
      <c r="HY135" s="303">
        <v>80</v>
      </c>
      <c r="HZ135" s="303">
        <v>0</v>
      </c>
      <c r="IA135" s="303">
        <v>0</v>
      </c>
      <c r="IB135" s="303">
        <v>0</v>
      </c>
      <c r="IC135" s="303">
        <v>0</v>
      </c>
      <c r="ID135" s="303">
        <v>0</v>
      </c>
      <c r="IE135" s="303">
        <v>0</v>
      </c>
      <c r="IF135" s="303">
        <v>3344.6666666666665</v>
      </c>
      <c r="IG135" s="303">
        <v>437.5</v>
      </c>
      <c r="IH135" s="393">
        <v>22</v>
      </c>
      <c r="II135" s="303">
        <v>1712.3333333333333</v>
      </c>
      <c r="IJ135" s="303">
        <v>1672.3333333333333</v>
      </c>
      <c r="IK135" s="303">
        <v>218.75</v>
      </c>
      <c r="IL135" s="393">
        <v>2.3359937706832756E-2</v>
      </c>
      <c r="IM135" s="303"/>
      <c r="IN135" s="303">
        <v>1712.3333333333333</v>
      </c>
      <c r="IO135" s="303">
        <v>1672.3333333333333</v>
      </c>
      <c r="IP135" s="393">
        <v>2.3359937706832756E-2</v>
      </c>
      <c r="IQ135" s="303" t="s">
        <v>744</v>
      </c>
      <c r="IR135" s="303" t="s">
        <v>744</v>
      </c>
      <c r="IS135" s="393" t="s">
        <v>744</v>
      </c>
      <c r="IT135" s="303">
        <v>1712.3333333333333</v>
      </c>
      <c r="IU135" s="303">
        <v>1672.3333333333333</v>
      </c>
      <c r="IV135" s="393">
        <v>2.3359937706832756E-2</v>
      </c>
      <c r="IW135" s="735"/>
      <c r="IX135" s="303"/>
      <c r="IY135" s="396" t="s">
        <v>498</v>
      </c>
      <c r="IZ135" s="396" t="s">
        <v>449</v>
      </c>
      <c r="JA135" s="396" t="s">
        <v>343</v>
      </c>
      <c r="JB135" s="396">
        <v>3</v>
      </c>
      <c r="JC135" s="396" t="s">
        <v>11</v>
      </c>
      <c r="JD135" s="396" t="s">
        <v>232</v>
      </c>
      <c r="JE135" s="396" t="s">
        <v>9</v>
      </c>
      <c r="JF135" s="396" t="s">
        <v>232</v>
      </c>
      <c r="JG135" s="396" t="s">
        <v>358</v>
      </c>
    </row>
    <row r="136" spans="1:267" customFormat="1">
      <c r="A136">
        <v>1147</v>
      </c>
      <c r="B136">
        <v>1</v>
      </c>
      <c r="F136">
        <v>700</v>
      </c>
      <c r="G136">
        <v>41</v>
      </c>
      <c r="H136">
        <v>1</v>
      </c>
      <c r="I136">
        <v>0</v>
      </c>
      <c r="J136">
        <v>1</v>
      </c>
      <c r="K136">
        <v>0</v>
      </c>
      <c r="L136" t="s">
        <v>522</v>
      </c>
      <c r="M136">
        <v>0</v>
      </c>
      <c r="N136">
        <v>31</v>
      </c>
      <c r="O136">
        <v>0</v>
      </c>
      <c r="P136">
        <v>40</v>
      </c>
      <c r="Q136">
        <v>0</v>
      </c>
      <c r="R136">
        <v>50</v>
      </c>
      <c r="S136">
        <v>0</v>
      </c>
      <c r="T136" t="s">
        <v>745</v>
      </c>
      <c r="U136">
        <v>0</v>
      </c>
      <c r="V136">
        <v>0</v>
      </c>
      <c r="W136">
        <v>1</v>
      </c>
      <c r="X136">
        <v>0</v>
      </c>
      <c r="Y136">
        <v>0</v>
      </c>
      <c r="Z136">
        <v>0</v>
      </c>
      <c r="AA136">
        <v>0</v>
      </c>
      <c r="AB136">
        <v>0</v>
      </c>
      <c r="AC136">
        <v>0</v>
      </c>
      <c r="AD136">
        <v>0</v>
      </c>
      <c r="AE136">
        <v>0</v>
      </c>
      <c r="AF136">
        <v>0</v>
      </c>
      <c r="AG136">
        <v>0</v>
      </c>
      <c r="AH136">
        <v>0</v>
      </c>
      <c r="AI136">
        <v>32</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0</v>
      </c>
      <c r="CF136">
        <v>0</v>
      </c>
      <c r="CG136" s="439"/>
      <c r="CH136" s="303">
        <v>31</v>
      </c>
      <c r="CI136" s="393" t="s">
        <v>744</v>
      </c>
      <c r="CJ136" s="303">
        <v>40</v>
      </c>
      <c r="CK136" s="393" t="s">
        <v>744</v>
      </c>
      <c r="CL136" s="303">
        <v>50</v>
      </c>
      <c r="CM136" s="393" t="s">
        <v>744</v>
      </c>
      <c r="CN136" s="303"/>
      <c r="CO136" s="303"/>
      <c r="CP136" s="393" t="s">
        <v>744</v>
      </c>
      <c r="CQ136" s="303" t="s">
        <v>744</v>
      </c>
      <c r="CR136" s="393" t="s">
        <v>744</v>
      </c>
      <c r="CS136" s="393" t="s">
        <v>744</v>
      </c>
      <c r="CT136" s="303" t="s">
        <v>744</v>
      </c>
      <c r="CU136" s="393" t="s">
        <v>744</v>
      </c>
      <c r="CV136" s="303" t="s">
        <v>744</v>
      </c>
      <c r="CW136" s="303" t="s">
        <v>744</v>
      </c>
      <c r="CX136" s="303" t="s">
        <v>744</v>
      </c>
      <c r="CY136" s="303" t="s">
        <v>744</v>
      </c>
      <c r="CZ136" s="303" t="s">
        <v>744</v>
      </c>
      <c r="DA136" s="303" t="s">
        <v>744</v>
      </c>
      <c r="DB136" s="303" t="s">
        <v>744</v>
      </c>
      <c r="DC136" s="303" t="s">
        <v>744</v>
      </c>
      <c r="DD136" s="303" t="s">
        <v>744</v>
      </c>
      <c r="DE136" s="303" t="s">
        <v>744</v>
      </c>
      <c r="DF136" s="303" t="s">
        <v>744</v>
      </c>
      <c r="DG136" s="393" t="s">
        <v>744</v>
      </c>
      <c r="DH136" s="303" t="s">
        <v>744</v>
      </c>
      <c r="DI136" s="303" t="s">
        <v>744</v>
      </c>
      <c r="DJ136" s="393" t="s">
        <v>744</v>
      </c>
      <c r="DK136" s="303" t="s">
        <v>744</v>
      </c>
      <c r="DL136" s="303" t="s">
        <v>744</v>
      </c>
      <c r="DM136" s="303" t="s">
        <v>744</v>
      </c>
      <c r="DN136" s="303" t="s">
        <v>744</v>
      </c>
      <c r="DO136" s="303" t="s">
        <v>744</v>
      </c>
      <c r="DP136" s="303" t="s">
        <v>744</v>
      </c>
      <c r="DQ136" s="303" t="s">
        <v>744</v>
      </c>
      <c r="DR136" s="303" t="s">
        <v>744</v>
      </c>
      <c r="DS136" s="303" t="s">
        <v>744</v>
      </c>
      <c r="DT136" s="303" t="s">
        <v>744</v>
      </c>
      <c r="DU136" s="303" t="s">
        <v>744</v>
      </c>
      <c r="DV136" s="393" t="s">
        <v>744</v>
      </c>
      <c r="DW136" s="303" t="s">
        <v>744</v>
      </c>
      <c r="DX136" s="303" t="s">
        <v>744</v>
      </c>
      <c r="DY136" s="393" t="s">
        <v>744</v>
      </c>
      <c r="DZ136" s="303" t="s">
        <v>744</v>
      </c>
      <c r="EA136" s="303" t="s">
        <v>744</v>
      </c>
      <c r="EB136" s="303" t="s">
        <v>744</v>
      </c>
      <c r="EC136" s="303" t="s">
        <v>744</v>
      </c>
      <c r="ED136" s="303" t="s">
        <v>744</v>
      </c>
      <c r="EE136" s="303" t="s">
        <v>744</v>
      </c>
      <c r="EF136" s="303" t="s">
        <v>744</v>
      </c>
      <c r="EG136" s="303" t="s">
        <v>744</v>
      </c>
      <c r="EH136" s="303" t="s">
        <v>744</v>
      </c>
      <c r="EI136" s="303" t="s">
        <v>744</v>
      </c>
      <c r="EJ136" s="303" t="s">
        <v>744</v>
      </c>
      <c r="EK136" s="393" t="s">
        <v>744</v>
      </c>
      <c r="EL136" s="303" t="s">
        <v>744</v>
      </c>
      <c r="EM136" s="303" t="s">
        <v>744</v>
      </c>
      <c r="EN136" s="393" t="s">
        <v>744</v>
      </c>
      <c r="EO136" s="303">
        <v>1</v>
      </c>
      <c r="EP136" s="303">
        <v>1715.4999999999998</v>
      </c>
      <c r="EQ136" s="303">
        <v>0</v>
      </c>
      <c r="ER136" s="303">
        <v>32</v>
      </c>
      <c r="ES136" s="303">
        <v>0</v>
      </c>
      <c r="ET136" s="303">
        <v>0</v>
      </c>
      <c r="EU136" s="303">
        <v>0</v>
      </c>
      <c r="EV136" s="303">
        <v>0</v>
      </c>
      <c r="EW136" s="303">
        <v>0</v>
      </c>
      <c r="EX136" s="303">
        <v>0</v>
      </c>
      <c r="EY136" s="303">
        <v>1683.4999999999998</v>
      </c>
      <c r="EZ136" s="303">
        <v>0</v>
      </c>
      <c r="FA136" s="393">
        <v>0</v>
      </c>
      <c r="FB136" s="303">
        <v>1715.4999999999998</v>
      </c>
      <c r="FC136" s="303">
        <v>1683.4999999999998</v>
      </c>
      <c r="FD136" s="303">
        <v>0</v>
      </c>
      <c r="FE136" s="393">
        <v>1.8653453803555764E-2</v>
      </c>
      <c r="FF136" s="303" t="s">
        <v>744</v>
      </c>
      <c r="FG136" s="303" t="s">
        <v>744</v>
      </c>
      <c r="FH136" s="303" t="s">
        <v>744</v>
      </c>
      <c r="FI136" s="303" t="s">
        <v>744</v>
      </c>
      <c r="FJ136" s="303" t="s">
        <v>744</v>
      </c>
      <c r="FK136" s="303" t="s">
        <v>744</v>
      </c>
      <c r="FL136" s="303" t="s">
        <v>744</v>
      </c>
      <c r="FM136" s="303" t="s">
        <v>744</v>
      </c>
      <c r="FN136" s="303" t="s">
        <v>744</v>
      </c>
      <c r="FO136" s="303" t="s">
        <v>744</v>
      </c>
      <c r="FP136" s="303" t="s">
        <v>744</v>
      </c>
      <c r="FQ136" s="303" t="s">
        <v>744</v>
      </c>
      <c r="FR136" s="393" t="s">
        <v>744</v>
      </c>
      <c r="FS136" s="303" t="s">
        <v>744</v>
      </c>
      <c r="FT136" s="303" t="s">
        <v>744</v>
      </c>
      <c r="FU136" s="303" t="s">
        <v>744</v>
      </c>
      <c r="FV136" s="393" t="s">
        <v>744</v>
      </c>
      <c r="FW136" s="303">
        <v>1</v>
      </c>
      <c r="FX136" s="303">
        <v>1715.4999999999998</v>
      </c>
      <c r="FY136" s="303">
        <v>0</v>
      </c>
      <c r="FZ136" s="303">
        <v>32</v>
      </c>
      <c r="GA136" s="303">
        <v>0</v>
      </c>
      <c r="GB136" s="303">
        <v>0</v>
      </c>
      <c r="GC136" s="303">
        <v>0</v>
      </c>
      <c r="GD136" s="303">
        <v>0</v>
      </c>
      <c r="GE136" s="303">
        <v>0</v>
      </c>
      <c r="GF136" s="303">
        <v>0</v>
      </c>
      <c r="GG136" s="303">
        <v>1683.4999999999998</v>
      </c>
      <c r="GH136" s="303">
        <v>0</v>
      </c>
      <c r="GI136" s="393">
        <v>0</v>
      </c>
      <c r="GJ136" s="303">
        <v>1715.4999999999998</v>
      </c>
      <c r="GK136" s="303">
        <v>1683.4999999999998</v>
      </c>
      <c r="GL136" s="303">
        <v>0</v>
      </c>
      <c r="GM136" s="393">
        <v>1.8653453803555764E-2</v>
      </c>
      <c r="GN136" s="303" t="s">
        <v>744</v>
      </c>
      <c r="GO136" s="303" t="s">
        <v>744</v>
      </c>
      <c r="GP136" s="303" t="s">
        <v>744</v>
      </c>
      <c r="GQ136" s="303" t="s">
        <v>744</v>
      </c>
      <c r="GR136" s="303" t="s">
        <v>744</v>
      </c>
      <c r="GS136" s="303" t="s">
        <v>744</v>
      </c>
      <c r="GT136" s="303" t="s">
        <v>744</v>
      </c>
      <c r="GU136" s="303" t="s">
        <v>744</v>
      </c>
      <c r="GV136" s="303" t="s">
        <v>744</v>
      </c>
      <c r="GW136" s="303" t="s">
        <v>744</v>
      </c>
      <c r="GX136" s="303" t="s">
        <v>744</v>
      </c>
      <c r="GY136" s="303" t="s">
        <v>744</v>
      </c>
      <c r="GZ136" s="393" t="s">
        <v>744</v>
      </c>
      <c r="HA136" s="303" t="s">
        <v>744</v>
      </c>
      <c r="HB136" s="303" t="s">
        <v>744</v>
      </c>
      <c r="HC136" s="303" t="s">
        <v>744</v>
      </c>
      <c r="HD136" s="393" t="s">
        <v>744</v>
      </c>
      <c r="HE136" s="303" t="s">
        <v>744</v>
      </c>
      <c r="HF136" s="303" t="s">
        <v>744</v>
      </c>
      <c r="HG136" s="303" t="s">
        <v>744</v>
      </c>
      <c r="HH136" s="303" t="s">
        <v>744</v>
      </c>
      <c r="HI136" s="303" t="s">
        <v>744</v>
      </c>
      <c r="HJ136" s="303" t="s">
        <v>744</v>
      </c>
      <c r="HK136" s="303" t="s">
        <v>744</v>
      </c>
      <c r="HL136" s="303" t="s">
        <v>744</v>
      </c>
      <c r="HM136" s="303" t="s">
        <v>744</v>
      </c>
      <c r="HN136" s="303" t="s">
        <v>744</v>
      </c>
      <c r="HO136" s="303" t="s">
        <v>744</v>
      </c>
      <c r="HP136" s="303" t="s">
        <v>744</v>
      </c>
      <c r="HQ136" s="393" t="s">
        <v>744</v>
      </c>
      <c r="HR136" s="303" t="s">
        <v>744</v>
      </c>
      <c r="HS136" s="303" t="s">
        <v>744</v>
      </c>
      <c r="HT136" s="303" t="s">
        <v>744</v>
      </c>
      <c r="HU136" s="393" t="s">
        <v>744</v>
      </c>
      <c r="HV136" s="303" t="s">
        <v>744</v>
      </c>
      <c r="HW136" s="303" t="s">
        <v>744</v>
      </c>
      <c r="HX136" s="303" t="s">
        <v>744</v>
      </c>
      <c r="HY136" s="303" t="s">
        <v>744</v>
      </c>
      <c r="HZ136" s="303" t="s">
        <v>744</v>
      </c>
      <c r="IA136" s="303" t="s">
        <v>744</v>
      </c>
      <c r="IB136" s="303" t="s">
        <v>744</v>
      </c>
      <c r="IC136" s="303" t="s">
        <v>744</v>
      </c>
      <c r="ID136" s="303" t="s">
        <v>744</v>
      </c>
      <c r="IE136" s="303" t="s">
        <v>744</v>
      </c>
      <c r="IF136" s="303" t="s">
        <v>744</v>
      </c>
      <c r="IG136" s="303" t="s">
        <v>744</v>
      </c>
      <c r="IH136" s="393" t="s">
        <v>744</v>
      </c>
      <c r="II136" s="303" t="s">
        <v>744</v>
      </c>
      <c r="IJ136" s="303" t="s">
        <v>744</v>
      </c>
      <c r="IK136" s="303" t="s">
        <v>744</v>
      </c>
      <c r="IL136" s="393" t="s">
        <v>744</v>
      </c>
      <c r="IM136" s="303"/>
      <c r="IN136" s="303">
        <v>1715.4999999999998</v>
      </c>
      <c r="IO136" s="303">
        <v>1683.4999999999998</v>
      </c>
      <c r="IP136" s="393">
        <v>1.8653453803555764E-2</v>
      </c>
      <c r="IQ136" s="303" t="s">
        <v>744</v>
      </c>
      <c r="IR136" s="303" t="s">
        <v>744</v>
      </c>
      <c r="IS136" s="393" t="s">
        <v>744</v>
      </c>
      <c r="IT136" s="303">
        <v>1715.4999999999998</v>
      </c>
      <c r="IU136" s="303">
        <v>1683.4999999999998</v>
      </c>
      <c r="IV136" s="393">
        <v>1.8653453803555764E-2</v>
      </c>
      <c r="IW136" s="735"/>
      <c r="IX136" s="303"/>
      <c r="IY136" s="396" t="s">
        <v>522</v>
      </c>
      <c r="IZ136" s="396" t="s">
        <v>353</v>
      </c>
      <c r="JA136" s="396" t="s">
        <v>354</v>
      </c>
      <c r="JB136" s="396">
        <v>2</v>
      </c>
      <c r="JC136" s="396" t="s">
        <v>11</v>
      </c>
      <c r="JD136" s="396" t="s">
        <v>232</v>
      </c>
      <c r="JE136" s="396" t="s">
        <v>9</v>
      </c>
      <c r="JF136" s="396" t="s">
        <v>232</v>
      </c>
      <c r="JG136" s="396" t="s">
        <v>358</v>
      </c>
    </row>
    <row r="137" spans="1:267" customFormat="1">
      <c r="A137">
        <v>1162</v>
      </c>
      <c r="B137">
        <v>1</v>
      </c>
      <c r="F137">
        <v>700</v>
      </c>
      <c r="G137">
        <v>41</v>
      </c>
      <c r="H137">
        <v>1</v>
      </c>
      <c r="I137">
        <v>0</v>
      </c>
      <c r="J137">
        <v>1</v>
      </c>
      <c r="K137">
        <v>0</v>
      </c>
      <c r="L137" t="s">
        <v>647</v>
      </c>
      <c r="M137">
        <v>0</v>
      </c>
      <c r="N137">
        <v>30</v>
      </c>
      <c r="O137">
        <v>35</v>
      </c>
      <c r="P137">
        <v>40</v>
      </c>
      <c r="Q137">
        <v>40</v>
      </c>
      <c r="R137">
        <v>60</v>
      </c>
      <c r="S137">
        <v>50</v>
      </c>
      <c r="T137" t="s">
        <v>745</v>
      </c>
      <c r="U137">
        <v>0</v>
      </c>
      <c r="V137">
        <v>0</v>
      </c>
      <c r="W137">
        <v>0</v>
      </c>
      <c r="X137">
        <v>1</v>
      </c>
      <c r="Y137">
        <v>7</v>
      </c>
      <c r="Z137">
        <v>0</v>
      </c>
      <c r="AA137">
        <v>80</v>
      </c>
      <c r="AB137">
        <v>0</v>
      </c>
      <c r="AC137">
        <v>0</v>
      </c>
      <c r="AD137">
        <v>0</v>
      </c>
      <c r="AE137">
        <v>0</v>
      </c>
      <c r="AF137">
        <v>0</v>
      </c>
      <c r="AG137">
        <v>320</v>
      </c>
      <c r="AH137">
        <v>0</v>
      </c>
      <c r="AI137">
        <v>0</v>
      </c>
      <c r="AJ137">
        <v>0</v>
      </c>
      <c r="AK137">
        <v>0</v>
      </c>
      <c r="AL137">
        <v>0</v>
      </c>
      <c r="AM137">
        <v>0</v>
      </c>
      <c r="AN137">
        <v>0</v>
      </c>
      <c r="AO137">
        <v>0</v>
      </c>
      <c r="AP137">
        <v>0</v>
      </c>
      <c r="AQ137">
        <v>0</v>
      </c>
      <c r="AR137">
        <v>0</v>
      </c>
      <c r="AS137">
        <v>80</v>
      </c>
      <c r="AT137">
        <v>0</v>
      </c>
      <c r="AU137">
        <v>0</v>
      </c>
      <c r="AV137">
        <v>0</v>
      </c>
      <c r="AW137">
        <v>0</v>
      </c>
      <c r="AX137">
        <v>0</v>
      </c>
      <c r="AY137">
        <v>0</v>
      </c>
      <c r="AZ137">
        <v>0</v>
      </c>
      <c r="BA137">
        <v>0</v>
      </c>
      <c r="BB137">
        <v>0</v>
      </c>
      <c r="BC137">
        <v>0</v>
      </c>
      <c r="BD137">
        <v>0</v>
      </c>
      <c r="BE137">
        <v>60</v>
      </c>
      <c r="BF137">
        <v>0</v>
      </c>
      <c r="BG137">
        <v>0</v>
      </c>
      <c r="BH137">
        <v>0</v>
      </c>
      <c r="BI137">
        <v>0</v>
      </c>
      <c r="BJ137">
        <v>0</v>
      </c>
      <c r="BK137">
        <v>0</v>
      </c>
      <c r="BL137">
        <v>0</v>
      </c>
      <c r="BM137">
        <v>0</v>
      </c>
      <c r="BN137">
        <v>0</v>
      </c>
      <c r="BO137">
        <v>0</v>
      </c>
      <c r="BP137">
        <v>0</v>
      </c>
      <c r="BQ137">
        <v>0</v>
      </c>
      <c r="BR137">
        <v>0</v>
      </c>
      <c r="BS137">
        <v>0</v>
      </c>
      <c r="BT137">
        <v>0</v>
      </c>
      <c r="BU137">
        <v>0</v>
      </c>
      <c r="BV137">
        <v>0</v>
      </c>
      <c r="BW137">
        <v>0</v>
      </c>
      <c r="BX137">
        <v>0</v>
      </c>
      <c r="BY137">
        <v>0</v>
      </c>
      <c r="BZ137">
        <v>0</v>
      </c>
      <c r="CA137">
        <v>0</v>
      </c>
      <c r="CB137">
        <v>0</v>
      </c>
      <c r="CC137">
        <v>0</v>
      </c>
      <c r="CD137">
        <v>0</v>
      </c>
      <c r="CE137">
        <v>120</v>
      </c>
      <c r="CF137">
        <v>0</v>
      </c>
      <c r="CG137" s="439"/>
      <c r="CH137" s="303">
        <v>30</v>
      </c>
      <c r="CI137" s="393">
        <v>35</v>
      </c>
      <c r="CJ137" s="303">
        <v>40</v>
      </c>
      <c r="CK137" s="393">
        <v>40</v>
      </c>
      <c r="CL137" s="303">
        <v>60</v>
      </c>
      <c r="CM137" s="393">
        <v>50</v>
      </c>
      <c r="CN137" s="303"/>
      <c r="CO137" s="303"/>
      <c r="CP137" s="393" t="s">
        <v>744</v>
      </c>
      <c r="CQ137" s="303" t="s">
        <v>744</v>
      </c>
      <c r="CR137" s="393" t="s">
        <v>389</v>
      </c>
      <c r="CS137" s="393" t="s">
        <v>744</v>
      </c>
      <c r="CT137" s="303" t="s">
        <v>744</v>
      </c>
      <c r="CU137" s="393" t="s">
        <v>389</v>
      </c>
      <c r="CV137" s="303" t="s">
        <v>744</v>
      </c>
      <c r="CW137" s="303" t="s">
        <v>744</v>
      </c>
      <c r="CX137" s="303" t="s">
        <v>744</v>
      </c>
      <c r="CY137" s="303" t="s">
        <v>744</v>
      </c>
      <c r="CZ137" s="303" t="s">
        <v>744</v>
      </c>
      <c r="DA137" s="303" t="s">
        <v>744</v>
      </c>
      <c r="DB137" s="303" t="s">
        <v>744</v>
      </c>
      <c r="DC137" s="303" t="s">
        <v>744</v>
      </c>
      <c r="DD137" s="303" t="s">
        <v>744</v>
      </c>
      <c r="DE137" s="303" t="s">
        <v>744</v>
      </c>
      <c r="DF137" s="303" t="s">
        <v>744</v>
      </c>
      <c r="DG137" s="393" t="s">
        <v>744</v>
      </c>
      <c r="DH137" s="303" t="s">
        <v>744</v>
      </c>
      <c r="DI137" s="303" t="s">
        <v>744</v>
      </c>
      <c r="DJ137" s="393" t="s">
        <v>744</v>
      </c>
      <c r="DK137" s="303" t="s">
        <v>744</v>
      </c>
      <c r="DL137" s="303" t="s">
        <v>744</v>
      </c>
      <c r="DM137" s="303" t="s">
        <v>744</v>
      </c>
      <c r="DN137" s="303" t="s">
        <v>744</v>
      </c>
      <c r="DO137" s="303" t="s">
        <v>744</v>
      </c>
      <c r="DP137" s="303" t="s">
        <v>744</v>
      </c>
      <c r="DQ137" s="303" t="s">
        <v>744</v>
      </c>
      <c r="DR137" s="303" t="s">
        <v>744</v>
      </c>
      <c r="DS137" s="303" t="s">
        <v>744</v>
      </c>
      <c r="DT137" s="303" t="s">
        <v>744</v>
      </c>
      <c r="DU137" s="303" t="s">
        <v>744</v>
      </c>
      <c r="DV137" s="393" t="s">
        <v>744</v>
      </c>
      <c r="DW137" s="303" t="s">
        <v>744</v>
      </c>
      <c r="DX137" s="303" t="s">
        <v>744</v>
      </c>
      <c r="DY137" s="393" t="s">
        <v>744</v>
      </c>
      <c r="DZ137" s="303" t="s">
        <v>744</v>
      </c>
      <c r="EA137" s="303" t="s">
        <v>744</v>
      </c>
      <c r="EB137" s="303" t="s">
        <v>744</v>
      </c>
      <c r="EC137" s="303" t="s">
        <v>744</v>
      </c>
      <c r="ED137" s="303" t="s">
        <v>744</v>
      </c>
      <c r="EE137" s="303" t="s">
        <v>744</v>
      </c>
      <c r="EF137" s="303" t="s">
        <v>744</v>
      </c>
      <c r="EG137" s="303" t="s">
        <v>744</v>
      </c>
      <c r="EH137" s="303" t="s">
        <v>744</v>
      </c>
      <c r="EI137" s="303" t="s">
        <v>744</v>
      </c>
      <c r="EJ137" s="303" t="s">
        <v>744</v>
      </c>
      <c r="EK137" s="393" t="s">
        <v>744</v>
      </c>
      <c r="EL137" s="303" t="s">
        <v>744</v>
      </c>
      <c r="EM137" s="303" t="s">
        <v>744</v>
      </c>
      <c r="EN137" s="393" t="s">
        <v>744</v>
      </c>
      <c r="EO137" s="303" t="s">
        <v>744</v>
      </c>
      <c r="EP137" s="303" t="s">
        <v>744</v>
      </c>
      <c r="EQ137" s="303" t="s">
        <v>744</v>
      </c>
      <c r="ER137" s="303" t="s">
        <v>744</v>
      </c>
      <c r="ES137" s="303" t="s">
        <v>744</v>
      </c>
      <c r="ET137" s="303" t="s">
        <v>744</v>
      </c>
      <c r="EU137" s="303" t="s">
        <v>744</v>
      </c>
      <c r="EV137" s="303" t="s">
        <v>744</v>
      </c>
      <c r="EW137" s="303" t="s">
        <v>744</v>
      </c>
      <c r="EX137" s="303" t="s">
        <v>744</v>
      </c>
      <c r="EY137" s="303" t="s">
        <v>744</v>
      </c>
      <c r="EZ137" s="303" t="s">
        <v>744</v>
      </c>
      <c r="FA137" s="393" t="s">
        <v>744</v>
      </c>
      <c r="FB137" s="303" t="s">
        <v>744</v>
      </c>
      <c r="FC137" s="303" t="s">
        <v>744</v>
      </c>
      <c r="FD137" s="303" t="s">
        <v>744</v>
      </c>
      <c r="FE137" s="393" t="s">
        <v>744</v>
      </c>
      <c r="FF137" s="303">
        <v>1</v>
      </c>
      <c r="FG137" s="303">
        <v>1716</v>
      </c>
      <c r="FH137" s="303">
        <v>0</v>
      </c>
      <c r="FI137" s="303">
        <v>0</v>
      </c>
      <c r="FJ137" s="303">
        <v>0</v>
      </c>
      <c r="FK137" s="303">
        <v>0</v>
      </c>
      <c r="FL137" s="303">
        <v>0</v>
      </c>
      <c r="FM137" s="303">
        <v>0</v>
      </c>
      <c r="FN137" s="303">
        <v>0</v>
      </c>
      <c r="FO137" s="303">
        <v>0</v>
      </c>
      <c r="FP137" s="303">
        <v>1716</v>
      </c>
      <c r="FQ137" s="303">
        <v>0</v>
      </c>
      <c r="FR137" s="393">
        <v>0</v>
      </c>
      <c r="FS137" s="303">
        <v>1716</v>
      </c>
      <c r="FT137" s="303">
        <v>1716</v>
      </c>
      <c r="FU137" s="303">
        <v>0</v>
      </c>
      <c r="FV137" s="393">
        <v>0</v>
      </c>
      <c r="FW137" s="303">
        <v>1</v>
      </c>
      <c r="FX137" s="303">
        <v>1716</v>
      </c>
      <c r="FY137" s="303">
        <v>0</v>
      </c>
      <c r="FZ137" s="303">
        <v>0</v>
      </c>
      <c r="GA137" s="303">
        <v>0</v>
      </c>
      <c r="GB137" s="303">
        <v>0</v>
      </c>
      <c r="GC137" s="303">
        <v>0</v>
      </c>
      <c r="GD137" s="303">
        <v>0</v>
      </c>
      <c r="GE137" s="303">
        <v>0</v>
      </c>
      <c r="GF137" s="303">
        <v>0</v>
      </c>
      <c r="GG137" s="303">
        <v>1716</v>
      </c>
      <c r="GH137" s="303">
        <v>0</v>
      </c>
      <c r="GI137" s="393">
        <v>0</v>
      </c>
      <c r="GJ137" s="303">
        <v>1716</v>
      </c>
      <c r="GK137" s="303">
        <v>1716</v>
      </c>
      <c r="GL137" s="303">
        <v>0</v>
      </c>
      <c r="GM137" s="393">
        <v>0</v>
      </c>
      <c r="GN137" s="303">
        <v>7</v>
      </c>
      <c r="GO137" s="303">
        <v>11789.166666666666</v>
      </c>
      <c r="GP137" s="303">
        <v>0</v>
      </c>
      <c r="GQ137" s="303">
        <v>0</v>
      </c>
      <c r="GR137" s="303">
        <v>0</v>
      </c>
      <c r="GS137" s="303">
        <v>0</v>
      </c>
      <c r="GT137" s="303">
        <v>0</v>
      </c>
      <c r="GU137" s="303">
        <v>0</v>
      </c>
      <c r="GV137" s="303">
        <v>0</v>
      </c>
      <c r="GW137" s="303">
        <v>0</v>
      </c>
      <c r="GX137" s="303">
        <v>11789.166666666666</v>
      </c>
      <c r="GY137" s="303">
        <v>120</v>
      </c>
      <c r="GZ137" s="393">
        <v>0</v>
      </c>
      <c r="HA137" s="303">
        <v>1684.1666666666665</v>
      </c>
      <c r="HB137" s="303">
        <v>1684.1666666666665</v>
      </c>
      <c r="HC137" s="303">
        <v>17.142857142857142</v>
      </c>
      <c r="HD137" s="393">
        <v>0</v>
      </c>
      <c r="HE137" s="303" t="s">
        <v>744</v>
      </c>
      <c r="HF137" s="303" t="s">
        <v>744</v>
      </c>
      <c r="HG137" s="303" t="s">
        <v>744</v>
      </c>
      <c r="HH137" s="303" t="s">
        <v>744</v>
      </c>
      <c r="HI137" s="303" t="s">
        <v>744</v>
      </c>
      <c r="HJ137" s="303" t="s">
        <v>744</v>
      </c>
      <c r="HK137" s="303" t="s">
        <v>744</v>
      </c>
      <c r="HL137" s="303" t="s">
        <v>744</v>
      </c>
      <c r="HM137" s="303" t="s">
        <v>744</v>
      </c>
      <c r="HN137" s="303" t="s">
        <v>744</v>
      </c>
      <c r="HO137" s="303" t="s">
        <v>744</v>
      </c>
      <c r="HP137" s="303" t="s">
        <v>744</v>
      </c>
      <c r="HQ137" s="393" t="s">
        <v>744</v>
      </c>
      <c r="HR137" s="303" t="s">
        <v>744</v>
      </c>
      <c r="HS137" s="303" t="s">
        <v>744</v>
      </c>
      <c r="HT137" s="303" t="s">
        <v>744</v>
      </c>
      <c r="HU137" s="393" t="s">
        <v>744</v>
      </c>
      <c r="HV137" s="303">
        <v>7</v>
      </c>
      <c r="HW137" s="303">
        <v>11789.166666666666</v>
      </c>
      <c r="HX137" s="303">
        <v>0</v>
      </c>
      <c r="HY137" s="303">
        <v>0</v>
      </c>
      <c r="HZ137" s="303">
        <v>0</v>
      </c>
      <c r="IA137" s="303">
        <v>0</v>
      </c>
      <c r="IB137" s="303">
        <v>0</v>
      </c>
      <c r="IC137" s="303">
        <v>0</v>
      </c>
      <c r="ID137" s="303">
        <v>0</v>
      </c>
      <c r="IE137" s="303">
        <v>0</v>
      </c>
      <c r="IF137" s="303">
        <v>11789.166666666666</v>
      </c>
      <c r="IG137" s="303">
        <v>120</v>
      </c>
      <c r="IH137" s="393">
        <v>0</v>
      </c>
      <c r="II137" s="303">
        <v>1684.1666666666665</v>
      </c>
      <c r="IJ137" s="303">
        <v>1684.1666666666665</v>
      </c>
      <c r="IK137" s="303">
        <v>17.142857142857142</v>
      </c>
      <c r="IL137" s="393">
        <v>0</v>
      </c>
      <c r="IM137" s="303"/>
      <c r="IN137" s="303">
        <v>1684.1666666666665</v>
      </c>
      <c r="IO137" s="303">
        <v>1684.1666666666665</v>
      </c>
      <c r="IP137" s="393">
        <v>0</v>
      </c>
      <c r="IQ137" s="303">
        <v>1716</v>
      </c>
      <c r="IR137" s="303">
        <v>1716</v>
      </c>
      <c r="IS137" s="393">
        <v>0</v>
      </c>
      <c r="IT137" s="303">
        <v>1688.1458333333333</v>
      </c>
      <c r="IU137" s="303">
        <v>1688.1458333333333</v>
      </c>
      <c r="IV137" s="393">
        <v>0</v>
      </c>
      <c r="IW137" s="735"/>
      <c r="IX137" s="303"/>
      <c r="IY137" s="396" t="s">
        <v>647</v>
      </c>
      <c r="IZ137" s="396" t="s">
        <v>353</v>
      </c>
      <c r="JA137" s="396" t="s">
        <v>354</v>
      </c>
      <c r="JB137" s="396">
        <v>9</v>
      </c>
      <c r="JC137" s="396" t="s">
        <v>11</v>
      </c>
      <c r="JD137" s="396" t="s">
        <v>232</v>
      </c>
      <c r="JE137" s="396" t="s">
        <v>9</v>
      </c>
      <c r="JF137" s="396" t="s">
        <v>232</v>
      </c>
      <c r="JG137" s="396" t="s">
        <v>358</v>
      </c>
    </row>
    <row r="138" spans="1:267" customFormat="1">
      <c r="A138">
        <v>1167</v>
      </c>
      <c r="B138">
        <v>1</v>
      </c>
      <c r="F138">
        <v>700</v>
      </c>
      <c r="G138">
        <v>41</v>
      </c>
      <c r="H138">
        <v>1</v>
      </c>
      <c r="I138">
        <v>0</v>
      </c>
      <c r="J138">
        <v>1</v>
      </c>
      <c r="K138">
        <v>0</v>
      </c>
      <c r="L138" t="s">
        <v>647</v>
      </c>
      <c r="M138">
        <v>0</v>
      </c>
      <c r="N138">
        <v>34</v>
      </c>
      <c r="O138">
        <v>28.67</v>
      </c>
      <c r="P138">
        <v>40</v>
      </c>
      <c r="Q138">
        <v>40</v>
      </c>
      <c r="R138">
        <v>0</v>
      </c>
      <c r="S138">
        <v>0</v>
      </c>
      <c r="T138" t="s">
        <v>745</v>
      </c>
      <c r="U138">
        <v>0</v>
      </c>
      <c r="V138">
        <v>0</v>
      </c>
      <c r="W138">
        <v>1</v>
      </c>
      <c r="X138">
        <v>0</v>
      </c>
      <c r="Y138">
        <v>7.5</v>
      </c>
      <c r="Z138">
        <v>0</v>
      </c>
      <c r="AA138">
        <v>0</v>
      </c>
      <c r="AB138">
        <v>0</v>
      </c>
      <c r="AC138">
        <v>0</v>
      </c>
      <c r="AD138">
        <v>0</v>
      </c>
      <c r="AE138">
        <v>0</v>
      </c>
      <c r="AF138">
        <v>0</v>
      </c>
      <c r="AG138">
        <v>0</v>
      </c>
      <c r="AH138">
        <v>0</v>
      </c>
      <c r="AI138">
        <v>152</v>
      </c>
      <c r="AJ138">
        <v>0</v>
      </c>
      <c r="AK138">
        <v>3152</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0</v>
      </c>
      <c r="BI138">
        <v>48</v>
      </c>
      <c r="BJ138">
        <v>0</v>
      </c>
      <c r="BK138">
        <v>0</v>
      </c>
      <c r="BL138">
        <v>0</v>
      </c>
      <c r="BM138">
        <v>0</v>
      </c>
      <c r="BN138">
        <v>0</v>
      </c>
      <c r="BO138">
        <v>200</v>
      </c>
      <c r="BP138">
        <v>0</v>
      </c>
      <c r="BQ138">
        <v>0</v>
      </c>
      <c r="BR138">
        <v>0</v>
      </c>
      <c r="BS138">
        <v>0</v>
      </c>
      <c r="BT138">
        <v>0</v>
      </c>
      <c r="BU138">
        <v>0</v>
      </c>
      <c r="BV138">
        <v>0</v>
      </c>
      <c r="BW138">
        <v>0</v>
      </c>
      <c r="BX138">
        <v>0</v>
      </c>
      <c r="BY138">
        <v>0</v>
      </c>
      <c r="BZ138">
        <v>0</v>
      </c>
      <c r="CA138">
        <v>585</v>
      </c>
      <c r="CB138">
        <v>0</v>
      </c>
      <c r="CC138">
        <v>0</v>
      </c>
      <c r="CD138">
        <v>0</v>
      </c>
      <c r="CE138">
        <v>0</v>
      </c>
      <c r="CF138">
        <v>0</v>
      </c>
      <c r="CG138" s="439"/>
      <c r="CH138" s="303">
        <v>34</v>
      </c>
      <c r="CI138" s="393">
        <v>28.67</v>
      </c>
      <c r="CJ138" s="303">
        <v>40</v>
      </c>
      <c r="CK138" s="393">
        <v>40</v>
      </c>
      <c r="CL138" s="303">
        <v>0</v>
      </c>
      <c r="CM138" s="393">
        <v>0</v>
      </c>
      <c r="CN138" s="303"/>
      <c r="CO138" s="303"/>
      <c r="CP138" s="393" t="s">
        <v>744</v>
      </c>
      <c r="CQ138" s="303" t="s">
        <v>389</v>
      </c>
      <c r="CR138" s="393" t="s">
        <v>744</v>
      </c>
      <c r="CS138" s="393" t="s">
        <v>744</v>
      </c>
      <c r="CT138" s="303" t="s">
        <v>389</v>
      </c>
      <c r="CU138" s="393" t="s">
        <v>744</v>
      </c>
      <c r="CV138" s="303" t="s">
        <v>744</v>
      </c>
      <c r="CW138" s="303" t="s">
        <v>744</v>
      </c>
      <c r="CX138" s="303" t="s">
        <v>744</v>
      </c>
      <c r="CY138" s="303" t="s">
        <v>744</v>
      </c>
      <c r="CZ138" s="303" t="s">
        <v>744</v>
      </c>
      <c r="DA138" s="303" t="s">
        <v>744</v>
      </c>
      <c r="DB138" s="303" t="s">
        <v>744</v>
      </c>
      <c r="DC138" s="303" t="s">
        <v>744</v>
      </c>
      <c r="DD138" s="303" t="s">
        <v>744</v>
      </c>
      <c r="DE138" s="303" t="s">
        <v>744</v>
      </c>
      <c r="DF138" s="303" t="s">
        <v>744</v>
      </c>
      <c r="DG138" s="393" t="s">
        <v>744</v>
      </c>
      <c r="DH138" s="303" t="s">
        <v>744</v>
      </c>
      <c r="DI138" s="303" t="s">
        <v>744</v>
      </c>
      <c r="DJ138" s="393" t="s">
        <v>744</v>
      </c>
      <c r="DK138" s="303" t="s">
        <v>744</v>
      </c>
      <c r="DL138" s="303" t="s">
        <v>744</v>
      </c>
      <c r="DM138" s="303" t="s">
        <v>744</v>
      </c>
      <c r="DN138" s="303" t="s">
        <v>744</v>
      </c>
      <c r="DO138" s="303" t="s">
        <v>744</v>
      </c>
      <c r="DP138" s="303" t="s">
        <v>744</v>
      </c>
      <c r="DQ138" s="303" t="s">
        <v>744</v>
      </c>
      <c r="DR138" s="303" t="s">
        <v>744</v>
      </c>
      <c r="DS138" s="303" t="s">
        <v>744</v>
      </c>
      <c r="DT138" s="303" t="s">
        <v>744</v>
      </c>
      <c r="DU138" s="303" t="s">
        <v>744</v>
      </c>
      <c r="DV138" s="393" t="s">
        <v>744</v>
      </c>
      <c r="DW138" s="303" t="s">
        <v>744</v>
      </c>
      <c r="DX138" s="303" t="s">
        <v>744</v>
      </c>
      <c r="DY138" s="393" t="s">
        <v>744</v>
      </c>
      <c r="DZ138" s="303" t="s">
        <v>744</v>
      </c>
      <c r="EA138" s="303" t="s">
        <v>744</v>
      </c>
      <c r="EB138" s="303" t="s">
        <v>744</v>
      </c>
      <c r="EC138" s="303" t="s">
        <v>744</v>
      </c>
      <c r="ED138" s="303" t="s">
        <v>744</v>
      </c>
      <c r="EE138" s="303" t="s">
        <v>744</v>
      </c>
      <c r="EF138" s="303" t="s">
        <v>744</v>
      </c>
      <c r="EG138" s="303" t="s">
        <v>744</v>
      </c>
      <c r="EH138" s="303" t="s">
        <v>744</v>
      </c>
      <c r="EI138" s="303" t="s">
        <v>744</v>
      </c>
      <c r="EJ138" s="303" t="s">
        <v>744</v>
      </c>
      <c r="EK138" s="393" t="s">
        <v>744</v>
      </c>
      <c r="EL138" s="303" t="s">
        <v>744</v>
      </c>
      <c r="EM138" s="303" t="s">
        <v>744</v>
      </c>
      <c r="EN138" s="393" t="s">
        <v>744</v>
      </c>
      <c r="EO138" s="303">
        <v>1</v>
      </c>
      <c r="EP138" s="303">
        <v>1728</v>
      </c>
      <c r="EQ138" s="303">
        <v>0</v>
      </c>
      <c r="ER138" s="303">
        <v>152</v>
      </c>
      <c r="ES138" s="303">
        <v>0</v>
      </c>
      <c r="ET138" s="303">
        <v>0</v>
      </c>
      <c r="EU138" s="303">
        <v>0</v>
      </c>
      <c r="EV138" s="303">
        <v>0</v>
      </c>
      <c r="EW138" s="303">
        <v>0</v>
      </c>
      <c r="EX138" s="303">
        <v>0</v>
      </c>
      <c r="EY138" s="303">
        <v>1576</v>
      </c>
      <c r="EZ138" s="303">
        <v>0</v>
      </c>
      <c r="FA138" s="393">
        <v>0</v>
      </c>
      <c r="FB138" s="303">
        <v>1728</v>
      </c>
      <c r="FC138" s="303">
        <v>1576</v>
      </c>
      <c r="FD138" s="303">
        <v>0</v>
      </c>
      <c r="FE138" s="393">
        <v>8.796296296296291E-2</v>
      </c>
      <c r="FF138" s="303" t="s">
        <v>744</v>
      </c>
      <c r="FG138" s="303" t="s">
        <v>744</v>
      </c>
      <c r="FH138" s="303" t="s">
        <v>744</v>
      </c>
      <c r="FI138" s="303" t="s">
        <v>744</v>
      </c>
      <c r="FJ138" s="303" t="s">
        <v>744</v>
      </c>
      <c r="FK138" s="303" t="s">
        <v>744</v>
      </c>
      <c r="FL138" s="303" t="s">
        <v>744</v>
      </c>
      <c r="FM138" s="303" t="s">
        <v>744</v>
      </c>
      <c r="FN138" s="303" t="s">
        <v>744</v>
      </c>
      <c r="FO138" s="303" t="s">
        <v>744</v>
      </c>
      <c r="FP138" s="303" t="s">
        <v>744</v>
      </c>
      <c r="FQ138" s="303" t="s">
        <v>744</v>
      </c>
      <c r="FR138" s="393" t="s">
        <v>744</v>
      </c>
      <c r="FS138" s="303" t="s">
        <v>744</v>
      </c>
      <c r="FT138" s="303" t="s">
        <v>744</v>
      </c>
      <c r="FU138" s="303" t="s">
        <v>744</v>
      </c>
      <c r="FV138" s="393" t="s">
        <v>744</v>
      </c>
      <c r="FW138" s="303">
        <v>1</v>
      </c>
      <c r="FX138" s="303">
        <v>1728</v>
      </c>
      <c r="FY138" s="303">
        <v>0</v>
      </c>
      <c r="FZ138" s="303">
        <v>152</v>
      </c>
      <c r="GA138" s="303">
        <v>0</v>
      </c>
      <c r="GB138" s="303">
        <v>0</v>
      </c>
      <c r="GC138" s="303">
        <v>0</v>
      </c>
      <c r="GD138" s="303">
        <v>0</v>
      </c>
      <c r="GE138" s="303">
        <v>0</v>
      </c>
      <c r="GF138" s="303">
        <v>0</v>
      </c>
      <c r="GG138" s="303">
        <v>1576</v>
      </c>
      <c r="GH138" s="303">
        <v>0</v>
      </c>
      <c r="GI138" s="393">
        <v>0</v>
      </c>
      <c r="GJ138" s="303">
        <v>1728</v>
      </c>
      <c r="GK138" s="303">
        <v>1576</v>
      </c>
      <c r="GL138" s="303">
        <v>0</v>
      </c>
      <c r="GM138" s="393">
        <v>8.796296296296291E-2</v>
      </c>
      <c r="GN138" s="303">
        <v>7.5</v>
      </c>
      <c r="GO138" s="303">
        <v>12694.8</v>
      </c>
      <c r="GP138" s="303">
        <v>0</v>
      </c>
      <c r="GQ138" s="303">
        <v>3152</v>
      </c>
      <c r="GR138" s="303">
        <v>0</v>
      </c>
      <c r="GS138" s="303">
        <v>0</v>
      </c>
      <c r="GT138" s="303">
        <v>0</v>
      </c>
      <c r="GU138" s="303">
        <v>48</v>
      </c>
      <c r="GV138" s="303">
        <v>200</v>
      </c>
      <c r="GW138" s="303">
        <v>0</v>
      </c>
      <c r="GX138" s="303">
        <v>9294.7999999999993</v>
      </c>
      <c r="GY138" s="303">
        <v>0</v>
      </c>
      <c r="GZ138" s="393">
        <v>585</v>
      </c>
      <c r="HA138" s="303">
        <v>1692.6399999999999</v>
      </c>
      <c r="HB138" s="303">
        <v>1239.3066666666666</v>
      </c>
      <c r="HC138" s="303">
        <v>0</v>
      </c>
      <c r="HD138" s="393">
        <v>0.26782619655291928</v>
      </c>
      <c r="HE138" s="303" t="s">
        <v>744</v>
      </c>
      <c r="HF138" s="303" t="s">
        <v>744</v>
      </c>
      <c r="HG138" s="303" t="s">
        <v>744</v>
      </c>
      <c r="HH138" s="303" t="s">
        <v>744</v>
      </c>
      <c r="HI138" s="303" t="s">
        <v>744</v>
      </c>
      <c r="HJ138" s="303" t="s">
        <v>744</v>
      </c>
      <c r="HK138" s="303" t="s">
        <v>744</v>
      </c>
      <c r="HL138" s="303" t="s">
        <v>744</v>
      </c>
      <c r="HM138" s="303" t="s">
        <v>744</v>
      </c>
      <c r="HN138" s="303" t="s">
        <v>744</v>
      </c>
      <c r="HO138" s="303" t="s">
        <v>744</v>
      </c>
      <c r="HP138" s="303" t="s">
        <v>744</v>
      </c>
      <c r="HQ138" s="393" t="s">
        <v>744</v>
      </c>
      <c r="HR138" s="303" t="s">
        <v>744</v>
      </c>
      <c r="HS138" s="303" t="s">
        <v>744</v>
      </c>
      <c r="HT138" s="303" t="s">
        <v>744</v>
      </c>
      <c r="HU138" s="393" t="s">
        <v>744</v>
      </c>
      <c r="HV138" s="303">
        <v>7.5</v>
      </c>
      <c r="HW138" s="303">
        <v>12694.8</v>
      </c>
      <c r="HX138" s="303">
        <v>0</v>
      </c>
      <c r="HY138" s="303">
        <v>3152</v>
      </c>
      <c r="HZ138" s="303">
        <v>0</v>
      </c>
      <c r="IA138" s="303">
        <v>0</v>
      </c>
      <c r="IB138" s="303">
        <v>0</v>
      </c>
      <c r="IC138" s="303">
        <v>48</v>
      </c>
      <c r="ID138" s="303">
        <v>200</v>
      </c>
      <c r="IE138" s="303">
        <v>0</v>
      </c>
      <c r="IF138" s="303">
        <v>9294.7999999999993</v>
      </c>
      <c r="IG138" s="303">
        <v>0</v>
      </c>
      <c r="IH138" s="393">
        <v>585</v>
      </c>
      <c r="II138" s="303">
        <v>1692.6399999999999</v>
      </c>
      <c r="IJ138" s="303">
        <v>1239.3066666666666</v>
      </c>
      <c r="IK138" s="303">
        <v>0</v>
      </c>
      <c r="IL138" s="393">
        <v>0.26782619655291928</v>
      </c>
      <c r="IM138" s="303"/>
      <c r="IN138" s="303">
        <v>1696.8</v>
      </c>
      <c r="IO138" s="303">
        <v>1278.9176470588234</v>
      </c>
      <c r="IP138" s="393">
        <v>0.24627672851318749</v>
      </c>
      <c r="IQ138" s="303" t="s">
        <v>744</v>
      </c>
      <c r="IR138" s="303" t="s">
        <v>744</v>
      </c>
      <c r="IS138" s="393" t="s">
        <v>744</v>
      </c>
      <c r="IT138" s="303">
        <v>1696.8</v>
      </c>
      <c r="IU138" s="303">
        <v>1278.9176470588234</v>
      </c>
      <c r="IV138" s="393">
        <v>0.24627672851318749</v>
      </c>
      <c r="IW138" s="735"/>
      <c r="IX138" s="303"/>
      <c r="IY138" s="396" t="s">
        <v>647</v>
      </c>
      <c r="IZ138" s="396" t="s">
        <v>353</v>
      </c>
      <c r="JA138" s="396" t="s">
        <v>354</v>
      </c>
      <c r="JB138" s="396">
        <v>9</v>
      </c>
      <c r="JC138" s="396" t="s">
        <v>11</v>
      </c>
      <c r="JD138" s="396" t="s">
        <v>232</v>
      </c>
      <c r="JE138" s="396" t="s">
        <v>9</v>
      </c>
      <c r="JF138" s="396" t="s">
        <v>232</v>
      </c>
      <c r="JG138" s="396" t="s">
        <v>358</v>
      </c>
    </row>
    <row r="139" spans="1:267" customFormat="1">
      <c r="A139">
        <v>1170</v>
      </c>
      <c r="B139">
        <v>1</v>
      </c>
      <c r="F139">
        <v>700</v>
      </c>
      <c r="G139">
        <v>41</v>
      </c>
      <c r="H139">
        <v>1</v>
      </c>
      <c r="I139">
        <v>0</v>
      </c>
      <c r="J139">
        <v>1</v>
      </c>
      <c r="K139">
        <v>0</v>
      </c>
      <c r="L139" t="s">
        <v>647</v>
      </c>
      <c r="M139">
        <v>0</v>
      </c>
      <c r="N139">
        <v>22</v>
      </c>
      <c r="O139">
        <v>22</v>
      </c>
      <c r="P139">
        <v>40</v>
      </c>
      <c r="Q139">
        <v>40</v>
      </c>
      <c r="R139">
        <v>0</v>
      </c>
      <c r="S139">
        <v>0</v>
      </c>
      <c r="T139" t="s">
        <v>745</v>
      </c>
      <c r="U139">
        <v>0</v>
      </c>
      <c r="V139">
        <v>0</v>
      </c>
      <c r="W139">
        <v>8.5</v>
      </c>
      <c r="X139">
        <v>4</v>
      </c>
      <c r="Y139">
        <v>9</v>
      </c>
      <c r="Z139">
        <v>0</v>
      </c>
      <c r="AA139">
        <v>0</v>
      </c>
      <c r="AB139">
        <v>0</v>
      </c>
      <c r="AC139">
        <v>0</v>
      </c>
      <c r="AD139">
        <v>0</v>
      </c>
      <c r="AE139">
        <v>168</v>
      </c>
      <c r="AF139">
        <v>0</v>
      </c>
      <c r="AG139">
        <v>0</v>
      </c>
      <c r="AH139">
        <v>0</v>
      </c>
      <c r="AI139">
        <v>96</v>
      </c>
      <c r="AJ139">
        <v>32</v>
      </c>
      <c r="AK139">
        <v>440</v>
      </c>
      <c r="AL139">
        <v>0</v>
      </c>
      <c r="AM139">
        <v>0</v>
      </c>
      <c r="AN139">
        <v>0</v>
      </c>
      <c r="AO139">
        <v>0</v>
      </c>
      <c r="AP139">
        <v>0</v>
      </c>
      <c r="AQ139">
        <v>0</v>
      </c>
      <c r="AR139">
        <v>0</v>
      </c>
      <c r="AS139">
        <v>0</v>
      </c>
      <c r="AT139">
        <v>0</v>
      </c>
      <c r="AU139">
        <v>8</v>
      </c>
      <c r="AV139">
        <v>224</v>
      </c>
      <c r="AW139">
        <v>8</v>
      </c>
      <c r="AX139">
        <v>0</v>
      </c>
      <c r="AY139">
        <v>0</v>
      </c>
      <c r="AZ139">
        <v>0</v>
      </c>
      <c r="BA139">
        <v>0</v>
      </c>
      <c r="BB139">
        <v>0</v>
      </c>
      <c r="BC139">
        <v>57.5</v>
      </c>
      <c r="BD139">
        <v>0</v>
      </c>
      <c r="BE139">
        <v>0</v>
      </c>
      <c r="BF139">
        <v>0</v>
      </c>
      <c r="BG139">
        <v>1281</v>
      </c>
      <c r="BH139">
        <v>797</v>
      </c>
      <c r="BI139">
        <v>1524</v>
      </c>
      <c r="BJ139">
        <v>0</v>
      </c>
      <c r="BK139">
        <v>0</v>
      </c>
      <c r="BL139">
        <v>0</v>
      </c>
      <c r="BM139">
        <v>64</v>
      </c>
      <c r="BN139">
        <v>0</v>
      </c>
      <c r="BO139">
        <v>152</v>
      </c>
      <c r="BP139">
        <v>0</v>
      </c>
      <c r="BQ139">
        <v>0</v>
      </c>
      <c r="BR139">
        <v>0</v>
      </c>
      <c r="BS139">
        <v>0</v>
      </c>
      <c r="BT139">
        <v>0</v>
      </c>
      <c r="BU139">
        <v>0</v>
      </c>
      <c r="BV139">
        <v>0</v>
      </c>
      <c r="BW139">
        <v>0</v>
      </c>
      <c r="BX139">
        <v>0</v>
      </c>
      <c r="BY139">
        <v>0</v>
      </c>
      <c r="BZ139">
        <v>0</v>
      </c>
      <c r="CA139">
        <v>0</v>
      </c>
      <c r="CB139">
        <v>0</v>
      </c>
      <c r="CC139">
        <v>486.5</v>
      </c>
      <c r="CD139">
        <v>466</v>
      </c>
      <c r="CE139">
        <v>2097.5</v>
      </c>
      <c r="CF139">
        <v>0</v>
      </c>
      <c r="CG139" s="439"/>
      <c r="CH139" s="303">
        <v>22</v>
      </c>
      <c r="CI139" s="393">
        <v>22</v>
      </c>
      <c r="CJ139" s="303">
        <v>40</v>
      </c>
      <c r="CK139" s="393">
        <v>40</v>
      </c>
      <c r="CL139" s="303">
        <v>0</v>
      </c>
      <c r="CM139" s="393">
        <v>0</v>
      </c>
      <c r="CN139" s="303"/>
      <c r="CO139" s="303"/>
      <c r="CP139" s="393" t="s">
        <v>744</v>
      </c>
      <c r="CQ139" s="303" t="s">
        <v>744</v>
      </c>
      <c r="CR139" s="393" t="s">
        <v>389</v>
      </c>
      <c r="CS139" s="393" t="s">
        <v>744</v>
      </c>
      <c r="CT139" s="303" t="s">
        <v>744</v>
      </c>
      <c r="CU139" s="393" t="s">
        <v>389</v>
      </c>
      <c r="CV139" s="303" t="s">
        <v>744</v>
      </c>
      <c r="CW139" s="303" t="s">
        <v>744</v>
      </c>
      <c r="CX139" s="303" t="s">
        <v>744</v>
      </c>
      <c r="CY139" s="303" t="s">
        <v>744</v>
      </c>
      <c r="CZ139" s="303" t="s">
        <v>744</v>
      </c>
      <c r="DA139" s="303" t="s">
        <v>744</v>
      </c>
      <c r="DB139" s="303" t="s">
        <v>744</v>
      </c>
      <c r="DC139" s="303" t="s">
        <v>744</v>
      </c>
      <c r="DD139" s="303" t="s">
        <v>744</v>
      </c>
      <c r="DE139" s="303" t="s">
        <v>744</v>
      </c>
      <c r="DF139" s="303" t="s">
        <v>744</v>
      </c>
      <c r="DG139" s="393" t="s">
        <v>744</v>
      </c>
      <c r="DH139" s="303" t="s">
        <v>744</v>
      </c>
      <c r="DI139" s="303" t="s">
        <v>744</v>
      </c>
      <c r="DJ139" s="393" t="s">
        <v>744</v>
      </c>
      <c r="DK139" s="303" t="s">
        <v>744</v>
      </c>
      <c r="DL139" s="303" t="s">
        <v>744</v>
      </c>
      <c r="DM139" s="303" t="s">
        <v>744</v>
      </c>
      <c r="DN139" s="303" t="s">
        <v>744</v>
      </c>
      <c r="DO139" s="303" t="s">
        <v>744</v>
      </c>
      <c r="DP139" s="303" t="s">
        <v>744</v>
      </c>
      <c r="DQ139" s="303" t="s">
        <v>744</v>
      </c>
      <c r="DR139" s="303" t="s">
        <v>744</v>
      </c>
      <c r="DS139" s="303" t="s">
        <v>744</v>
      </c>
      <c r="DT139" s="303" t="s">
        <v>744</v>
      </c>
      <c r="DU139" s="303" t="s">
        <v>744</v>
      </c>
      <c r="DV139" s="393" t="s">
        <v>744</v>
      </c>
      <c r="DW139" s="303" t="s">
        <v>744</v>
      </c>
      <c r="DX139" s="303" t="s">
        <v>744</v>
      </c>
      <c r="DY139" s="393" t="s">
        <v>744</v>
      </c>
      <c r="DZ139" s="303" t="s">
        <v>744</v>
      </c>
      <c r="EA139" s="303" t="s">
        <v>744</v>
      </c>
      <c r="EB139" s="303" t="s">
        <v>744</v>
      </c>
      <c r="EC139" s="303" t="s">
        <v>744</v>
      </c>
      <c r="ED139" s="303" t="s">
        <v>744</v>
      </c>
      <c r="EE139" s="303" t="s">
        <v>744</v>
      </c>
      <c r="EF139" s="303" t="s">
        <v>744</v>
      </c>
      <c r="EG139" s="303" t="s">
        <v>744</v>
      </c>
      <c r="EH139" s="303" t="s">
        <v>744</v>
      </c>
      <c r="EI139" s="303" t="s">
        <v>744</v>
      </c>
      <c r="EJ139" s="303" t="s">
        <v>744</v>
      </c>
      <c r="EK139" s="393" t="s">
        <v>744</v>
      </c>
      <c r="EL139" s="303" t="s">
        <v>744</v>
      </c>
      <c r="EM139" s="303" t="s">
        <v>744</v>
      </c>
      <c r="EN139" s="393" t="s">
        <v>744</v>
      </c>
      <c r="EO139" s="303">
        <v>8.5</v>
      </c>
      <c r="EP139" s="303">
        <v>15504</v>
      </c>
      <c r="EQ139" s="303">
        <v>0</v>
      </c>
      <c r="ER139" s="303">
        <v>96</v>
      </c>
      <c r="ES139" s="303">
        <v>0</v>
      </c>
      <c r="ET139" s="303">
        <v>8</v>
      </c>
      <c r="EU139" s="303">
        <v>0</v>
      </c>
      <c r="EV139" s="303">
        <v>1281</v>
      </c>
      <c r="EW139" s="303">
        <v>64</v>
      </c>
      <c r="EX139" s="303">
        <v>0</v>
      </c>
      <c r="EY139" s="303">
        <v>14055</v>
      </c>
      <c r="EZ139" s="303">
        <v>486.5</v>
      </c>
      <c r="FA139" s="393">
        <v>0</v>
      </c>
      <c r="FB139" s="303">
        <v>1824</v>
      </c>
      <c r="FC139" s="303">
        <v>1653.5294117647059</v>
      </c>
      <c r="FD139" s="303">
        <v>57.235294117647058</v>
      </c>
      <c r="FE139" s="393">
        <v>9.3459752321981449E-2</v>
      </c>
      <c r="FF139" s="303">
        <v>4</v>
      </c>
      <c r="FG139" s="303">
        <v>7296</v>
      </c>
      <c r="FH139" s="303">
        <v>0</v>
      </c>
      <c r="FI139" s="303">
        <v>32</v>
      </c>
      <c r="FJ139" s="303">
        <v>0</v>
      </c>
      <c r="FK139" s="303">
        <v>224</v>
      </c>
      <c r="FL139" s="303">
        <v>0</v>
      </c>
      <c r="FM139" s="303">
        <v>797</v>
      </c>
      <c r="FN139" s="303">
        <v>0</v>
      </c>
      <c r="FO139" s="303">
        <v>0</v>
      </c>
      <c r="FP139" s="303">
        <v>6243</v>
      </c>
      <c r="FQ139" s="303">
        <v>466</v>
      </c>
      <c r="FR139" s="393">
        <v>0</v>
      </c>
      <c r="FS139" s="303">
        <v>1824</v>
      </c>
      <c r="FT139" s="303">
        <v>1560.75</v>
      </c>
      <c r="FU139" s="303">
        <v>116.5</v>
      </c>
      <c r="FV139" s="393">
        <v>0.14432565789473684</v>
      </c>
      <c r="FW139" s="303">
        <v>12.5</v>
      </c>
      <c r="FX139" s="303">
        <v>22800</v>
      </c>
      <c r="FY139" s="303">
        <v>0</v>
      </c>
      <c r="FZ139" s="303">
        <v>128</v>
      </c>
      <c r="GA139" s="303">
        <v>0</v>
      </c>
      <c r="GB139" s="303">
        <v>232</v>
      </c>
      <c r="GC139" s="303">
        <v>0</v>
      </c>
      <c r="GD139" s="303">
        <v>2078</v>
      </c>
      <c r="GE139" s="303">
        <v>64</v>
      </c>
      <c r="GF139" s="303">
        <v>0</v>
      </c>
      <c r="GG139" s="303">
        <v>20298</v>
      </c>
      <c r="GH139" s="303">
        <v>952.5</v>
      </c>
      <c r="GI139" s="393">
        <v>0</v>
      </c>
      <c r="GJ139" s="303">
        <v>1824</v>
      </c>
      <c r="GK139" s="303">
        <v>1623.84</v>
      </c>
      <c r="GL139" s="303">
        <v>76.2</v>
      </c>
      <c r="GM139" s="393">
        <v>0.10973684210526324</v>
      </c>
      <c r="GN139" s="303">
        <v>9</v>
      </c>
      <c r="GO139" s="303">
        <v>16416</v>
      </c>
      <c r="GP139" s="303">
        <v>168</v>
      </c>
      <c r="GQ139" s="303">
        <v>440</v>
      </c>
      <c r="GR139" s="303">
        <v>0</v>
      </c>
      <c r="GS139" s="303">
        <v>8</v>
      </c>
      <c r="GT139" s="303">
        <v>57.5</v>
      </c>
      <c r="GU139" s="303">
        <v>1524</v>
      </c>
      <c r="GV139" s="303">
        <v>152</v>
      </c>
      <c r="GW139" s="303">
        <v>0</v>
      </c>
      <c r="GX139" s="303">
        <v>14066.5</v>
      </c>
      <c r="GY139" s="303">
        <v>2097.5</v>
      </c>
      <c r="GZ139" s="393">
        <v>0</v>
      </c>
      <c r="HA139" s="303">
        <v>1824</v>
      </c>
      <c r="HB139" s="303">
        <v>1562.9444444444443</v>
      </c>
      <c r="HC139" s="303">
        <v>233.05555555555554</v>
      </c>
      <c r="HD139" s="393">
        <v>0.14312256335282658</v>
      </c>
      <c r="HE139" s="303" t="s">
        <v>744</v>
      </c>
      <c r="HF139" s="303" t="s">
        <v>744</v>
      </c>
      <c r="HG139" s="303" t="s">
        <v>744</v>
      </c>
      <c r="HH139" s="303" t="s">
        <v>744</v>
      </c>
      <c r="HI139" s="303" t="s">
        <v>744</v>
      </c>
      <c r="HJ139" s="303" t="s">
        <v>744</v>
      </c>
      <c r="HK139" s="303" t="s">
        <v>744</v>
      </c>
      <c r="HL139" s="303" t="s">
        <v>744</v>
      </c>
      <c r="HM139" s="303" t="s">
        <v>744</v>
      </c>
      <c r="HN139" s="303" t="s">
        <v>744</v>
      </c>
      <c r="HO139" s="303" t="s">
        <v>744</v>
      </c>
      <c r="HP139" s="303" t="s">
        <v>744</v>
      </c>
      <c r="HQ139" s="393" t="s">
        <v>744</v>
      </c>
      <c r="HR139" s="303" t="s">
        <v>744</v>
      </c>
      <c r="HS139" s="303" t="s">
        <v>744</v>
      </c>
      <c r="HT139" s="303" t="s">
        <v>744</v>
      </c>
      <c r="HU139" s="393" t="s">
        <v>744</v>
      </c>
      <c r="HV139" s="303">
        <v>9</v>
      </c>
      <c r="HW139" s="303">
        <v>16416</v>
      </c>
      <c r="HX139" s="303">
        <v>168</v>
      </c>
      <c r="HY139" s="303">
        <v>440</v>
      </c>
      <c r="HZ139" s="303">
        <v>0</v>
      </c>
      <c r="IA139" s="303">
        <v>8</v>
      </c>
      <c r="IB139" s="303">
        <v>57.5</v>
      </c>
      <c r="IC139" s="303">
        <v>1524</v>
      </c>
      <c r="ID139" s="303">
        <v>152</v>
      </c>
      <c r="IE139" s="303">
        <v>0</v>
      </c>
      <c r="IF139" s="303">
        <v>14066.5</v>
      </c>
      <c r="IG139" s="303">
        <v>2097.5</v>
      </c>
      <c r="IH139" s="393">
        <v>0</v>
      </c>
      <c r="II139" s="303">
        <v>1824</v>
      </c>
      <c r="IJ139" s="303">
        <v>1562.9444444444443</v>
      </c>
      <c r="IK139" s="303">
        <v>233.05555555555554</v>
      </c>
      <c r="IL139" s="393">
        <v>0.14312256335282658</v>
      </c>
      <c r="IM139" s="303"/>
      <c r="IN139" s="303">
        <v>1824</v>
      </c>
      <c r="IO139" s="303">
        <v>1606.9428571428571</v>
      </c>
      <c r="IP139" s="393">
        <v>0.11900062656641608</v>
      </c>
      <c r="IQ139" s="303">
        <v>1824</v>
      </c>
      <c r="IR139" s="303">
        <v>1560.75</v>
      </c>
      <c r="IS139" s="393">
        <v>0.14432565789473684</v>
      </c>
      <c r="IT139" s="303">
        <v>1824</v>
      </c>
      <c r="IU139" s="303">
        <v>1598.3488372093022</v>
      </c>
      <c r="IV139" s="393">
        <v>0.12371226030191762</v>
      </c>
      <c r="IW139" s="735"/>
      <c r="IX139" s="303"/>
      <c r="IY139" s="396" t="s">
        <v>647</v>
      </c>
      <c r="IZ139" s="396" t="s">
        <v>353</v>
      </c>
      <c r="JA139" s="396" t="s">
        <v>354</v>
      </c>
      <c r="JB139" s="396">
        <v>23</v>
      </c>
      <c r="JC139" s="396" t="s">
        <v>12</v>
      </c>
      <c r="JD139" s="396" t="s">
        <v>232</v>
      </c>
      <c r="JE139" s="396" t="s">
        <v>9</v>
      </c>
      <c r="JF139" s="396" t="s">
        <v>232</v>
      </c>
      <c r="JG139" s="396" t="s">
        <v>358</v>
      </c>
    </row>
    <row r="140" spans="1:267" customFormat="1">
      <c r="A140">
        <v>1181</v>
      </c>
      <c r="B140">
        <v>1</v>
      </c>
      <c r="F140">
        <v>700</v>
      </c>
      <c r="G140">
        <v>41</v>
      </c>
      <c r="H140">
        <v>1</v>
      </c>
      <c r="I140">
        <v>0</v>
      </c>
      <c r="J140">
        <v>1</v>
      </c>
      <c r="K140">
        <v>0</v>
      </c>
      <c r="L140" t="s">
        <v>594</v>
      </c>
      <c r="M140">
        <v>0</v>
      </c>
      <c r="N140">
        <v>0</v>
      </c>
      <c r="O140">
        <v>26</v>
      </c>
      <c r="P140">
        <v>0</v>
      </c>
      <c r="Q140">
        <v>40</v>
      </c>
      <c r="R140">
        <v>0</v>
      </c>
      <c r="S140">
        <v>0</v>
      </c>
      <c r="T140" t="s">
        <v>745</v>
      </c>
      <c r="U140">
        <v>0</v>
      </c>
      <c r="V140">
        <v>0</v>
      </c>
      <c r="W140">
        <v>0</v>
      </c>
      <c r="X140">
        <v>0</v>
      </c>
      <c r="Y140">
        <v>4.5</v>
      </c>
      <c r="Z140">
        <v>0</v>
      </c>
      <c r="AA140">
        <v>0</v>
      </c>
      <c r="AB140">
        <v>0</v>
      </c>
      <c r="AC140">
        <v>0</v>
      </c>
      <c r="AD140">
        <v>0</v>
      </c>
      <c r="AE140">
        <v>0</v>
      </c>
      <c r="AF140">
        <v>0</v>
      </c>
      <c r="AG140">
        <v>0</v>
      </c>
      <c r="AH140">
        <v>0</v>
      </c>
      <c r="AI140">
        <v>0</v>
      </c>
      <c r="AJ140">
        <v>0</v>
      </c>
      <c r="AK140">
        <v>320</v>
      </c>
      <c r="AL140">
        <v>0</v>
      </c>
      <c r="AM140">
        <v>0</v>
      </c>
      <c r="AN140">
        <v>0</v>
      </c>
      <c r="AO140">
        <v>0</v>
      </c>
      <c r="AP140">
        <v>0</v>
      </c>
      <c r="AQ140">
        <v>0</v>
      </c>
      <c r="AR140">
        <v>0</v>
      </c>
      <c r="AS140">
        <v>0</v>
      </c>
      <c r="AT140">
        <v>0</v>
      </c>
      <c r="AU140">
        <v>0</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168</v>
      </c>
      <c r="BP140">
        <v>0</v>
      </c>
      <c r="BQ140">
        <v>0</v>
      </c>
      <c r="BR140">
        <v>0</v>
      </c>
      <c r="BS140">
        <v>0</v>
      </c>
      <c r="BT140">
        <v>0</v>
      </c>
      <c r="BU140">
        <v>0</v>
      </c>
      <c r="BV140">
        <v>0</v>
      </c>
      <c r="BW140">
        <v>0</v>
      </c>
      <c r="BX140">
        <v>0</v>
      </c>
      <c r="BY140">
        <v>0</v>
      </c>
      <c r="BZ140">
        <v>0</v>
      </c>
      <c r="CA140">
        <v>280</v>
      </c>
      <c r="CB140">
        <v>0</v>
      </c>
      <c r="CC140">
        <v>0</v>
      </c>
      <c r="CD140">
        <v>0</v>
      </c>
      <c r="CE140">
        <v>0</v>
      </c>
      <c r="CF140">
        <v>0</v>
      </c>
      <c r="CG140" s="439"/>
      <c r="CH140" s="303" t="s">
        <v>744</v>
      </c>
      <c r="CI140" s="393">
        <v>26</v>
      </c>
      <c r="CJ140" s="303" t="s">
        <v>744</v>
      </c>
      <c r="CK140" s="393">
        <v>40</v>
      </c>
      <c r="CL140" s="303" t="s">
        <v>744</v>
      </c>
      <c r="CM140" s="393">
        <v>0</v>
      </c>
      <c r="CN140" s="303"/>
      <c r="CO140" s="303"/>
      <c r="CP140" s="393" t="s">
        <v>744</v>
      </c>
      <c r="CQ140" s="303" t="s">
        <v>389</v>
      </c>
      <c r="CR140" s="393" t="s">
        <v>744</v>
      </c>
      <c r="CS140" s="393" t="s">
        <v>744</v>
      </c>
      <c r="CT140" s="303" t="s">
        <v>389</v>
      </c>
      <c r="CU140" s="393" t="s">
        <v>744</v>
      </c>
      <c r="CV140" s="303" t="s">
        <v>744</v>
      </c>
      <c r="CW140" s="303" t="s">
        <v>744</v>
      </c>
      <c r="CX140" s="303" t="s">
        <v>744</v>
      </c>
      <c r="CY140" s="303" t="s">
        <v>744</v>
      </c>
      <c r="CZ140" s="303" t="s">
        <v>744</v>
      </c>
      <c r="DA140" s="303" t="s">
        <v>744</v>
      </c>
      <c r="DB140" s="303" t="s">
        <v>744</v>
      </c>
      <c r="DC140" s="303" t="s">
        <v>744</v>
      </c>
      <c r="DD140" s="303" t="s">
        <v>744</v>
      </c>
      <c r="DE140" s="303" t="s">
        <v>744</v>
      </c>
      <c r="DF140" s="303" t="s">
        <v>744</v>
      </c>
      <c r="DG140" s="393" t="s">
        <v>744</v>
      </c>
      <c r="DH140" s="303" t="s">
        <v>744</v>
      </c>
      <c r="DI140" s="303" t="s">
        <v>744</v>
      </c>
      <c r="DJ140" s="393" t="s">
        <v>744</v>
      </c>
      <c r="DK140" s="303" t="s">
        <v>744</v>
      </c>
      <c r="DL140" s="303" t="s">
        <v>744</v>
      </c>
      <c r="DM140" s="303" t="s">
        <v>744</v>
      </c>
      <c r="DN140" s="303" t="s">
        <v>744</v>
      </c>
      <c r="DO140" s="303" t="s">
        <v>744</v>
      </c>
      <c r="DP140" s="303" t="s">
        <v>744</v>
      </c>
      <c r="DQ140" s="303" t="s">
        <v>744</v>
      </c>
      <c r="DR140" s="303" t="s">
        <v>744</v>
      </c>
      <c r="DS140" s="303" t="s">
        <v>744</v>
      </c>
      <c r="DT140" s="303" t="s">
        <v>744</v>
      </c>
      <c r="DU140" s="303" t="s">
        <v>744</v>
      </c>
      <c r="DV140" s="393" t="s">
        <v>744</v>
      </c>
      <c r="DW140" s="303" t="s">
        <v>744</v>
      </c>
      <c r="DX140" s="303" t="s">
        <v>744</v>
      </c>
      <c r="DY140" s="393" t="s">
        <v>744</v>
      </c>
      <c r="DZ140" s="303" t="s">
        <v>744</v>
      </c>
      <c r="EA140" s="303" t="s">
        <v>744</v>
      </c>
      <c r="EB140" s="303" t="s">
        <v>744</v>
      </c>
      <c r="EC140" s="303" t="s">
        <v>744</v>
      </c>
      <c r="ED140" s="303" t="s">
        <v>744</v>
      </c>
      <c r="EE140" s="303" t="s">
        <v>744</v>
      </c>
      <c r="EF140" s="303" t="s">
        <v>744</v>
      </c>
      <c r="EG140" s="303" t="s">
        <v>744</v>
      </c>
      <c r="EH140" s="303" t="s">
        <v>744</v>
      </c>
      <c r="EI140" s="303" t="s">
        <v>744</v>
      </c>
      <c r="EJ140" s="303" t="s">
        <v>744</v>
      </c>
      <c r="EK140" s="393" t="s">
        <v>744</v>
      </c>
      <c r="EL140" s="303" t="s">
        <v>744</v>
      </c>
      <c r="EM140" s="303" t="s">
        <v>744</v>
      </c>
      <c r="EN140" s="393" t="s">
        <v>744</v>
      </c>
      <c r="EO140" s="303" t="s">
        <v>744</v>
      </c>
      <c r="EP140" s="303" t="s">
        <v>744</v>
      </c>
      <c r="EQ140" s="303" t="s">
        <v>744</v>
      </c>
      <c r="ER140" s="303" t="s">
        <v>744</v>
      </c>
      <c r="ES140" s="303" t="s">
        <v>744</v>
      </c>
      <c r="ET140" s="303" t="s">
        <v>744</v>
      </c>
      <c r="EU140" s="303" t="s">
        <v>744</v>
      </c>
      <c r="EV140" s="303" t="s">
        <v>744</v>
      </c>
      <c r="EW140" s="303" t="s">
        <v>744</v>
      </c>
      <c r="EX140" s="303" t="s">
        <v>744</v>
      </c>
      <c r="EY140" s="303" t="s">
        <v>744</v>
      </c>
      <c r="EZ140" s="303" t="s">
        <v>744</v>
      </c>
      <c r="FA140" s="393" t="s">
        <v>744</v>
      </c>
      <c r="FB140" s="303" t="s">
        <v>744</v>
      </c>
      <c r="FC140" s="303" t="s">
        <v>744</v>
      </c>
      <c r="FD140" s="303" t="s">
        <v>744</v>
      </c>
      <c r="FE140" s="393" t="s">
        <v>744</v>
      </c>
      <c r="FF140" s="303" t="s">
        <v>744</v>
      </c>
      <c r="FG140" s="303" t="s">
        <v>744</v>
      </c>
      <c r="FH140" s="303" t="s">
        <v>744</v>
      </c>
      <c r="FI140" s="303" t="s">
        <v>744</v>
      </c>
      <c r="FJ140" s="303" t="s">
        <v>744</v>
      </c>
      <c r="FK140" s="303" t="s">
        <v>744</v>
      </c>
      <c r="FL140" s="303" t="s">
        <v>744</v>
      </c>
      <c r="FM140" s="303" t="s">
        <v>744</v>
      </c>
      <c r="FN140" s="303" t="s">
        <v>744</v>
      </c>
      <c r="FO140" s="303" t="s">
        <v>744</v>
      </c>
      <c r="FP140" s="303" t="s">
        <v>744</v>
      </c>
      <c r="FQ140" s="303" t="s">
        <v>744</v>
      </c>
      <c r="FR140" s="393" t="s">
        <v>744</v>
      </c>
      <c r="FS140" s="303" t="s">
        <v>744</v>
      </c>
      <c r="FT140" s="303" t="s">
        <v>744</v>
      </c>
      <c r="FU140" s="303" t="s">
        <v>744</v>
      </c>
      <c r="FV140" s="393" t="s">
        <v>744</v>
      </c>
      <c r="FW140" s="303" t="s">
        <v>744</v>
      </c>
      <c r="FX140" s="303" t="s">
        <v>744</v>
      </c>
      <c r="FY140" s="303" t="s">
        <v>744</v>
      </c>
      <c r="FZ140" s="303" t="s">
        <v>744</v>
      </c>
      <c r="GA140" s="303" t="s">
        <v>744</v>
      </c>
      <c r="GB140" s="303" t="s">
        <v>744</v>
      </c>
      <c r="GC140" s="303" t="s">
        <v>744</v>
      </c>
      <c r="GD140" s="303" t="s">
        <v>744</v>
      </c>
      <c r="GE140" s="303" t="s">
        <v>744</v>
      </c>
      <c r="GF140" s="303" t="s">
        <v>744</v>
      </c>
      <c r="GG140" s="303" t="s">
        <v>744</v>
      </c>
      <c r="GH140" s="303" t="s">
        <v>744</v>
      </c>
      <c r="GI140" s="393" t="s">
        <v>744</v>
      </c>
      <c r="GJ140" s="303" t="s">
        <v>744</v>
      </c>
      <c r="GK140" s="303" t="s">
        <v>744</v>
      </c>
      <c r="GL140" s="303" t="s">
        <v>744</v>
      </c>
      <c r="GM140" s="393" t="s">
        <v>744</v>
      </c>
      <c r="GN140" s="303">
        <v>4.5</v>
      </c>
      <c r="GO140" s="303">
        <v>7784</v>
      </c>
      <c r="GP140" s="303">
        <v>0</v>
      </c>
      <c r="GQ140" s="303">
        <v>320</v>
      </c>
      <c r="GR140" s="303">
        <v>0</v>
      </c>
      <c r="GS140" s="303">
        <v>0</v>
      </c>
      <c r="GT140" s="303">
        <v>0</v>
      </c>
      <c r="GU140" s="303">
        <v>0</v>
      </c>
      <c r="GV140" s="303">
        <v>168</v>
      </c>
      <c r="GW140" s="303">
        <v>0</v>
      </c>
      <c r="GX140" s="303">
        <v>7296</v>
      </c>
      <c r="GY140" s="303">
        <v>0</v>
      </c>
      <c r="GZ140" s="393">
        <v>280</v>
      </c>
      <c r="HA140" s="303">
        <v>1729.7777777777778</v>
      </c>
      <c r="HB140" s="303">
        <v>1621.3333333333335</v>
      </c>
      <c r="HC140" s="303">
        <v>0</v>
      </c>
      <c r="HD140" s="393">
        <v>6.2692702980472692E-2</v>
      </c>
      <c r="HE140" s="303" t="s">
        <v>744</v>
      </c>
      <c r="HF140" s="303" t="s">
        <v>744</v>
      </c>
      <c r="HG140" s="303" t="s">
        <v>744</v>
      </c>
      <c r="HH140" s="303" t="s">
        <v>744</v>
      </c>
      <c r="HI140" s="303" t="s">
        <v>744</v>
      </c>
      <c r="HJ140" s="303" t="s">
        <v>744</v>
      </c>
      <c r="HK140" s="303" t="s">
        <v>744</v>
      </c>
      <c r="HL140" s="303" t="s">
        <v>744</v>
      </c>
      <c r="HM140" s="303" t="s">
        <v>744</v>
      </c>
      <c r="HN140" s="303" t="s">
        <v>744</v>
      </c>
      <c r="HO140" s="303" t="s">
        <v>744</v>
      </c>
      <c r="HP140" s="303" t="s">
        <v>744</v>
      </c>
      <c r="HQ140" s="393" t="s">
        <v>744</v>
      </c>
      <c r="HR140" s="303" t="s">
        <v>744</v>
      </c>
      <c r="HS140" s="303" t="s">
        <v>744</v>
      </c>
      <c r="HT140" s="303" t="s">
        <v>744</v>
      </c>
      <c r="HU140" s="393" t="s">
        <v>744</v>
      </c>
      <c r="HV140" s="303">
        <v>4.5</v>
      </c>
      <c r="HW140" s="303">
        <v>7784</v>
      </c>
      <c r="HX140" s="303">
        <v>0</v>
      </c>
      <c r="HY140" s="303">
        <v>320</v>
      </c>
      <c r="HZ140" s="303">
        <v>0</v>
      </c>
      <c r="IA140" s="303">
        <v>0</v>
      </c>
      <c r="IB140" s="303">
        <v>0</v>
      </c>
      <c r="IC140" s="303">
        <v>0</v>
      </c>
      <c r="ID140" s="303">
        <v>168</v>
      </c>
      <c r="IE140" s="303">
        <v>0</v>
      </c>
      <c r="IF140" s="303">
        <v>7296</v>
      </c>
      <c r="IG140" s="303">
        <v>0</v>
      </c>
      <c r="IH140" s="393">
        <v>280</v>
      </c>
      <c r="II140" s="303">
        <v>1729.7777777777778</v>
      </c>
      <c r="IJ140" s="303">
        <v>1621.3333333333333</v>
      </c>
      <c r="IK140" s="303">
        <v>0</v>
      </c>
      <c r="IL140" s="393">
        <v>6.2692702980472803E-2</v>
      </c>
      <c r="IM140" s="303"/>
      <c r="IN140" s="303">
        <v>1729.7777777777778</v>
      </c>
      <c r="IO140" s="303">
        <v>1621.3333333333333</v>
      </c>
      <c r="IP140" s="393">
        <v>6.2692702980472803E-2</v>
      </c>
      <c r="IQ140" s="303" t="s">
        <v>744</v>
      </c>
      <c r="IR140" s="303" t="s">
        <v>744</v>
      </c>
      <c r="IS140" s="393" t="s">
        <v>744</v>
      </c>
      <c r="IT140" s="303">
        <v>1729.7777777777778</v>
      </c>
      <c r="IU140" s="303">
        <v>1621.3333333333333</v>
      </c>
      <c r="IV140" s="393">
        <v>6.2692702980472803E-2</v>
      </c>
      <c r="IW140" s="735"/>
      <c r="IX140" s="303"/>
      <c r="IY140" s="396" t="s">
        <v>594</v>
      </c>
      <c r="IZ140" s="396" t="s">
        <v>353</v>
      </c>
      <c r="JA140" s="396" t="s">
        <v>354</v>
      </c>
      <c r="JB140" s="396">
        <v>4</v>
      </c>
      <c r="JC140" s="396" t="s">
        <v>11</v>
      </c>
      <c r="JD140" s="396" t="s">
        <v>232</v>
      </c>
      <c r="JE140" s="396" t="s">
        <v>9</v>
      </c>
      <c r="JF140" s="396" t="s">
        <v>232</v>
      </c>
      <c r="JG140" s="396" t="s">
        <v>358</v>
      </c>
    </row>
    <row r="141" spans="1:267" customFormat="1">
      <c r="A141">
        <v>1221</v>
      </c>
      <c r="B141">
        <v>1</v>
      </c>
      <c r="F141">
        <v>700</v>
      </c>
      <c r="G141">
        <v>23</v>
      </c>
      <c r="H141">
        <v>1</v>
      </c>
      <c r="I141">
        <v>0</v>
      </c>
      <c r="J141">
        <v>1</v>
      </c>
      <c r="K141">
        <v>0</v>
      </c>
      <c r="L141" t="s">
        <v>430</v>
      </c>
      <c r="M141">
        <v>0</v>
      </c>
      <c r="N141">
        <v>21.666666667000001</v>
      </c>
      <c r="O141">
        <v>21.666666667000001</v>
      </c>
      <c r="P141">
        <v>40</v>
      </c>
      <c r="Q141">
        <v>40</v>
      </c>
      <c r="R141">
        <v>0</v>
      </c>
      <c r="S141">
        <v>0</v>
      </c>
      <c r="T141" t="s">
        <v>745</v>
      </c>
      <c r="U141">
        <v>0</v>
      </c>
      <c r="V141">
        <v>0</v>
      </c>
      <c r="W141">
        <v>1</v>
      </c>
      <c r="X141">
        <v>0</v>
      </c>
      <c r="Y141">
        <v>12</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0</v>
      </c>
      <c r="BB141">
        <v>0</v>
      </c>
      <c r="BC141">
        <v>0</v>
      </c>
      <c r="BD141">
        <v>0</v>
      </c>
      <c r="BE141">
        <v>0</v>
      </c>
      <c r="BF141">
        <v>0</v>
      </c>
      <c r="BG141">
        <v>0</v>
      </c>
      <c r="BH141">
        <v>0</v>
      </c>
      <c r="BI141">
        <v>0</v>
      </c>
      <c r="BJ141">
        <v>0</v>
      </c>
      <c r="BK141">
        <v>0</v>
      </c>
      <c r="BL141">
        <v>0</v>
      </c>
      <c r="BM141">
        <v>15</v>
      </c>
      <c r="BN141">
        <v>0</v>
      </c>
      <c r="BO141">
        <v>901</v>
      </c>
      <c r="BP141">
        <v>0</v>
      </c>
      <c r="BQ141">
        <v>0</v>
      </c>
      <c r="BR141">
        <v>0</v>
      </c>
      <c r="BS141">
        <v>0</v>
      </c>
      <c r="BT141">
        <v>0</v>
      </c>
      <c r="BU141">
        <v>0</v>
      </c>
      <c r="BV141">
        <v>0</v>
      </c>
      <c r="BW141">
        <v>0</v>
      </c>
      <c r="BX141">
        <v>0</v>
      </c>
      <c r="BY141">
        <v>0</v>
      </c>
      <c r="BZ141">
        <v>0</v>
      </c>
      <c r="CA141">
        <v>1385</v>
      </c>
      <c r="CB141">
        <v>0</v>
      </c>
      <c r="CC141">
        <v>0</v>
      </c>
      <c r="CD141">
        <v>0</v>
      </c>
      <c r="CE141">
        <v>0</v>
      </c>
      <c r="CF141">
        <v>0</v>
      </c>
      <c r="CG141" s="439"/>
      <c r="CH141" s="303">
        <v>21.666666667000001</v>
      </c>
      <c r="CI141" s="393">
        <v>21.666666667000001</v>
      </c>
      <c r="CJ141" s="303">
        <v>40</v>
      </c>
      <c r="CK141" s="393">
        <v>40</v>
      </c>
      <c r="CL141" s="303">
        <v>0</v>
      </c>
      <c r="CM141" s="393">
        <v>0</v>
      </c>
      <c r="CN141" s="303"/>
      <c r="CO141" s="303"/>
      <c r="CP141" s="393" t="s">
        <v>744</v>
      </c>
      <c r="CQ141" s="303" t="s">
        <v>389</v>
      </c>
      <c r="CR141" s="393" t="s">
        <v>744</v>
      </c>
      <c r="CS141" s="393" t="s">
        <v>744</v>
      </c>
      <c r="CT141" s="303" t="s">
        <v>389</v>
      </c>
      <c r="CU141" s="393" t="s">
        <v>744</v>
      </c>
      <c r="CV141" s="303" t="s">
        <v>744</v>
      </c>
      <c r="CW141" s="303" t="s">
        <v>744</v>
      </c>
      <c r="CX141" s="303" t="s">
        <v>744</v>
      </c>
      <c r="CY141" s="303" t="s">
        <v>744</v>
      </c>
      <c r="CZ141" s="303" t="s">
        <v>744</v>
      </c>
      <c r="DA141" s="303" t="s">
        <v>744</v>
      </c>
      <c r="DB141" s="303" t="s">
        <v>744</v>
      </c>
      <c r="DC141" s="303" t="s">
        <v>744</v>
      </c>
      <c r="DD141" s="303" t="s">
        <v>744</v>
      </c>
      <c r="DE141" s="303" t="s">
        <v>744</v>
      </c>
      <c r="DF141" s="303" t="s">
        <v>744</v>
      </c>
      <c r="DG141" s="393" t="s">
        <v>744</v>
      </c>
      <c r="DH141" s="303" t="s">
        <v>744</v>
      </c>
      <c r="DI141" s="303" t="s">
        <v>744</v>
      </c>
      <c r="DJ141" s="393" t="s">
        <v>744</v>
      </c>
      <c r="DK141" s="303" t="s">
        <v>744</v>
      </c>
      <c r="DL141" s="303" t="s">
        <v>744</v>
      </c>
      <c r="DM141" s="303" t="s">
        <v>744</v>
      </c>
      <c r="DN141" s="303" t="s">
        <v>744</v>
      </c>
      <c r="DO141" s="303" t="s">
        <v>744</v>
      </c>
      <c r="DP141" s="303" t="s">
        <v>744</v>
      </c>
      <c r="DQ141" s="303" t="s">
        <v>744</v>
      </c>
      <c r="DR141" s="303" t="s">
        <v>744</v>
      </c>
      <c r="DS141" s="303" t="s">
        <v>744</v>
      </c>
      <c r="DT141" s="303" t="s">
        <v>744</v>
      </c>
      <c r="DU141" s="303" t="s">
        <v>744</v>
      </c>
      <c r="DV141" s="393" t="s">
        <v>744</v>
      </c>
      <c r="DW141" s="303" t="s">
        <v>744</v>
      </c>
      <c r="DX141" s="303" t="s">
        <v>744</v>
      </c>
      <c r="DY141" s="393" t="s">
        <v>744</v>
      </c>
      <c r="DZ141" s="303" t="s">
        <v>744</v>
      </c>
      <c r="EA141" s="303" t="s">
        <v>744</v>
      </c>
      <c r="EB141" s="303" t="s">
        <v>744</v>
      </c>
      <c r="EC141" s="303" t="s">
        <v>744</v>
      </c>
      <c r="ED141" s="303" t="s">
        <v>744</v>
      </c>
      <c r="EE141" s="303" t="s">
        <v>744</v>
      </c>
      <c r="EF141" s="303" t="s">
        <v>744</v>
      </c>
      <c r="EG141" s="303" t="s">
        <v>744</v>
      </c>
      <c r="EH141" s="303" t="s">
        <v>744</v>
      </c>
      <c r="EI141" s="303" t="s">
        <v>744</v>
      </c>
      <c r="EJ141" s="303" t="s">
        <v>744</v>
      </c>
      <c r="EK141" s="393" t="s">
        <v>744</v>
      </c>
      <c r="EL141" s="303" t="s">
        <v>744</v>
      </c>
      <c r="EM141" s="303" t="s">
        <v>744</v>
      </c>
      <c r="EN141" s="393" t="s">
        <v>744</v>
      </c>
      <c r="EO141" s="303">
        <v>1</v>
      </c>
      <c r="EP141" s="303">
        <v>1826.6666666639999</v>
      </c>
      <c r="EQ141" s="303">
        <v>0</v>
      </c>
      <c r="ER141" s="303">
        <v>0</v>
      </c>
      <c r="ES141" s="303">
        <v>0</v>
      </c>
      <c r="ET141" s="303">
        <v>0</v>
      </c>
      <c r="EU141" s="303">
        <v>0</v>
      </c>
      <c r="EV141" s="303">
        <v>0</v>
      </c>
      <c r="EW141" s="303">
        <v>15</v>
      </c>
      <c r="EX141" s="303">
        <v>0</v>
      </c>
      <c r="EY141" s="303">
        <v>1811.6666666639999</v>
      </c>
      <c r="EZ141" s="303">
        <v>0</v>
      </c>
      <c r="FA141" s="393">
        <v>0</v>
      </c>
      <c r="FB141" s="303">
        <v>1826.6666666639999</v>
      </c>
      <c r="FC141" s="303">
        <v>1811.6666666639999</v>
      </c>
      <c r="FD141" s="303">
        <v>0</v>
      </c>
      <c r="FE141" s="393">
        <v>8.2116788321288103E-3</v>
      </c>
      <c r="FF141" s="303" t="s">
        <v>744</v>
      </c>
      <c r="FG141" s="303" t="s">
        <v>744</v>
      </c>
      <c r="FH141" s="303" t="s">
        <v>744</v>
      </c>
      <c r="FI141" s="303" t="s">
        <v>744</v>
      </c>
      <c r="FJ141" s="303" t="s">
        <v>744</v>
      </c>
      <c r="FK141" s="303" t="s">
        <v>744</v>
      </c>
      <c r="FL141" s="303" t="s">
        <v>744</v>
      </c>
      <c r="FM141" s="303" t="s">
        <v>744</v>
      </c>
      <c r="FN141" s="303" t="s">
        <v>744</v>
      </c>
      <c r="FO141" s="303" t="s">
        <v>744</v>
      </c>
      <c r="FP141" s="303" t="s">
        <v>744</v>
      </c>
      <c r="FQ141" s="303" t="s">
        <v>744</v>
      </c>
      <c r="FR141" s="393" t="s">
        <v>744</v>
      </c>
      <c r="FS141" s="303" t="s">
        <v>744</v>
      </c>
      <c r="FT141" s="303" t="s">
        <v>744</v>
      </c>
      <c r="FU141" s="303" t="s">
        <v>744</v>
      </c>
      <c r="FV141" s="393" t="s">
        <v>744</v>
      </c>
      <c r="FW141" s="303">
        <v>1</v>
      </c>
      <c r="FX141" s="303">
        <v>1826.6666666639999</v>
      </c>
      <c r="FY141" s="303">
        <v>0</v>
      </c>
      <c r="FZ141" s="303">
        <v>0</v>
      </c>
      <c r="GA141" s="303">
        <v>0</v>
      </c>
      <c r="GB141" s="303">
        <v>0</v>
      </c>
      <c r="GC141" s="303">
        <v>0</v>
      </c>
      <c r="GD141" s="303">
        <v>0</v>
      </c>
      <c r="GE141" s="303">
        <v>15</v>
      </c>
      <c r="GF141" s="303">
        <v>0</v>
      </c>
      <c r="GG141" s="303">
        <v>1811.6666666639999</v>
      </c>
      <c r="GH141" s="303">
        <v>0</v>
      </c>
      <c r="GI141" s="393">
        <v>0</v>
      </c>
      <c r="GJ141" s="303">
        <v>1826.6666666639999</v>
      </c>
      <c r="GK141" s="303">
        <v>1811.6666666639999</v>
      </c>
      <c r="GL141" s="303">
        <v>0</v>
      </c>
      <c r="GM141" s="393">
        <v>8.2116788321288103E-3</v>
      </c>
      <c r="GN141" s="303">
        <v>12</v>
      </c>
      <c r="GO141" s="303">
        <v>20534.999999967997</v>
      </c>
      <c r="GP141" s="303">
        <v>0</v>
      </c>
      <c r="GQ141" s="303">
        <v>0</v>
      </c>
      <c r="GR141" s="303">
        <v>0</v>
      </c>
      <c r="GS141" s="303">
        <v>0</v>
      </c>
      <c r="GT141" s="303">
        <v>0</v>
      </c>
      <c r="GU141" s="303">
        <v>0</v>
      </c>
      <c r="GV141" s="303">
        <v>901</v>
      </c>
      <c r="GW141" s="303">
        <v>0</v>
      </c>
      <c r="GX141" s="303">
        <v>19633.999999967997</v>
      </c>
      <c r="GY141" s="303">
        <v>0</v>
      </c>
      <c r="GZ141" s="393">
        <v>1385</v>
      </c>
      <c r="HA141" s="303">
        <v>1711.2499999973331</v>
      </c>
      <c r="HB141" s="303">
        <v>1636.1666666639999</v>
      </c>
      <c r="HC141" s="303">
        <v>0</v>
      </c>
      <c r="HD141" s="393">
        <v>4.3876308741241932E-2</v>
      </c>
      <c r="HE141" s="303" t="s">
        <v>744</v>
      </c>
      <c r="HF141" s="303" t="s">
        <v>744</v>
      </c>
      <c r="HG141" s="303" t="s">
        <v>744</v>
      </c>
      <c r="HH141" s="303" t="s">
        <v>744</v>
      </c>
      <c r="HI141" s="303" t="s">
        <v>744</v>
      </c>
      <c r="HJ141" s="303" t="s">
        <v>744</v>
      </c>
      <c r="HK141" s="303" t="s">
        <v>744</v>
      </c>
      <c r="HL141" s="303" t="s">
        <v>744</v>
      </c>
      <c r="HM141" s="303" t="s">
        <v>744</v>
      </c>
      <c r="HN141" s="303" t="s">
        <v>744</v>
      </c>
      <c r="HO141" s="303" t="s">
        <v>744</v>
      </c>
      <c r="HP141" s="303" t="s">
        <v>744</v>
      </c>
      <c r="HQ141" s="393" t="s">
        <v>744</v>
      </c>
      <c r="HR141" s="303" t="s">
        <v>744</v>
      </c>
      <c r="HS141" s="303" t="s">
        <v>744</v>
      </c>
      <c r="HT141" s="303" t="s">
        <v>744</v>
      </c>
      <c r="HU141" s="393" t="s">
        <v>744</v>
      </c>
      <c r="HV141" s="303">
        <v>12</v>
      </c>
      <c r="HW141" s="303">
        <v>20534.999999967997</v>
      </c>
      <c r="HX141" s="303">
        <v>0</v>
      </c>
      <c r="HY141" s="303">
        <v>0</v>
      </c>
      <c r="HZ141" s="303">
        <v>0</v>
      </c>
      <c r="IA141" s="303">
        <v>0</v>
      </c>
      <c r="IB141" s="303">
        <v>0</v>
      </c>
      <c r="IC141" s="303">
        <v>0</v>
      </c>
      <c r="ID141" s="303">
        <v>901</v>
      </c>
      <c r="IE141" s="303">
        <v>0</v>
      </c>
      <c r="IF141" s="303">
        <v>19633.999999967997</v>
      </c>
      <c r="IG141" s="303">
        <v>0</v>
      </c>
      <c r="IH141" s="393">
        <v>1385</v>
      </c>
      <c r="II141" s="303">
        <v>1711.2499999973331</v>
      </c>
      <c r="IJ141" s="303">
        <v>1636.1666666639996</v>
      </c>
      <c r="IK141" s="303">
        <v>0</v>
      </c>
      <c r="IL141" s="393">
        <v>4.3876308741242043E-2</v>
      </c>
      <c r="IM141" s="303"/>
      <c r="IN141" s="303">
        <v>1720.1282051255382</v>
      </c>
      <c r="IO141" s="303">
        <v>1649.6666666639999</v>
      </c>
      <c r="IP141" s="393">
        <v>4.0962957442114534E-2</v>
      </c>
      <c r="IQ141" s="303" t="s">
        <v>744</v>
      </c>
      <c r="IR141" s="303" t="s">
        <v>744</v>
      </c>
      <c r="IS141" s="393" t="s">
        <v>744</v>
      </c>
      <c r="IT141" s="303">
        <v>1720.1282051255382</v>
      </c>
      <c r="IU141" s="303">
        <v>1649.6666666639999</v>
      </c>
      <c r="IV141" s="393">
        <v>4.0962957442114534E-2</v>
      </c>
      <c r="IW141" s="735"/>
      <c r="IX141" s="303"/>
      <c r="IY141" s="396" t="s">
        <v>430</v>
      </c>
      <c r="IZ141" s="396" t="s">
        <v>431</v>
      </c>
      <c r="JA141" s="396" t="s">
        <v>350</v>
      </c>
      <c r="JB141" s="396">
        <v>20</v>
      </c>
      <c r="JC141" s="396" t="s">
        <v>12</v>
      </c>
      <c r="JD141" s="396" t="s">
        <v>232</v>
      </c>
      <c r="JE141" s="396" t="s">
        <v>9</v>
      </c>
      <c r="JF141" s="396" t="s">
        <v>232</v>
      </c>
      <c r="JG141" s="396" t="s">
        <v>346</v>
      </c>
    </row>
    <row r="142" spans="1:267" customFormat="1">
      <c r="A142">
        <v>1223</v>
      </c>
      <c r="B142">
        <v>1</v>
      </c>
      <c r="F142">
        <v>700</v>
      </c>
      <c r="G142">
        <v>41</v>
      </c>
      <c r="H142">
        <v>1</v>
      </c>
      <c r="I142">
        <v>0</v>
      </c>
      <c r="J142">
        <v>1</v>
      </c>
      <c r="K142">
        <v>0</v>
      </c>
      <c r="L142" t="s">
        <v>430</v>
      </c>
      <c r="M142">
        <v>0</v>
      </c>
      <c r="N142">
        <v>22</v>
      </c>
      <c r="O142">
        <v>20</v>
      </c>
      <c r="P142">
        <v>40</v>
      </c>
      <c r="Q142">
        <v>40</v>
      </c>
      <c r="R142">
        <v>50</v>
      </c>
      <c r="S142">
        <v>50</v>
      </c>
      <c r="T142" t="s">
        <v>745</v>
      </c>
      <c r="U142">
        <v>0</v>
      </c>
      <c r="V142">
        <v>0</v>
      </c>
      <c r="W142">
        <v>1</v>
      </c>
      <c r="X142">
        <v>0</v>
      </c>
      <c r="Y142">
        <v>14.5</v>
      </c>
      <c r="Z142">
        <v>0</v>
      </c>
      <c r="AA142">
        <v>0</v>
      </c>
      <c r="AB142">
        <v>0</v>
      </c>
      <c r="AC142">
        <v>0</v>
      </c>
      <c r="AD142">
        <v>0</v>
      </c>
      <c r="AE142">
        <v>0</v>
      </c>
      <c r="AF142">
        <v>0</v>
      </c>
      <c r="AG142">
        <v>0</v>
      </c>
      <c r="AH142">
        <v>0</v>
      </c>
      <c r="AI142">
        <v>0</v>
      </c>
      <c r="AJ142">
        <v>0</v>
      </c>
      <c r="AK142">
        <v>680</v>
      </c>
      <c r="AL142">
        <v>0</v>
      </c>
      <c r="AM142">
        <v>0</v>
      </c>
      <c r="AN142">
        <v>0</v>
      </c>
      <c r="AO142">
        <v>0</v>
      </c>
      <c r="AP142">
        <v>0</v>
      </c>
      <c r="AQ142">
        <v>0</v>
      </c>
      <c r="AR142">
        <v>0</v>
      </c>
      <c r="AS142">
        <v>0</v>
      </c>
      <c r="AT142">
        <v>0</v>
      </c>
      <c r="AU142">
        <v>0</v>
      </c>
      <c r="AV142">
        <v>0</v>
      </c>
      <c r="AW142">
        <v>0</v>
      </c>
      <c r="AX142">
        <v>0</v>
      </c>
      <c r="AY142">
        <v>0</v>
      </c>
      <c r="AZ142">
        <v>0</v>
      </c>
      <c r="BA142">
        <v>0</v>
      </c>
      <c r="BB142">
        <v>0</v>
      </c>
      <c r="BC142">
        <v>96</v>
      </c>
      <c r="BD142">
        <v>0</v>
      </c>
      <c r="BE142">
        <v>0</v>
      </c>
      <c r="BF142">
        <v>0</v>
      </c>
      <c r="BG142">
        <v>0</v>
      </c>
      <c r="BH142">
        <v>0</v>
      </c>
      <c r="BI142">
        <v>136</v>
      </c>
      <c r="BJ142">
        <v>0</v>
      </c>
      <c r="BK142">
        <v>0</v>
      </c>
      <c r="BL142">
        <v>0</v>
      </c>
      <c r="BM142">
        <v>0</v>
      </c>
      <c r="BN142">
        <v>0</v>
      </c>
      <c r="BO142">
        <v>0</v>
      </c>
      <c r="BP142">
        <v>0</v>
      </c>
      <c r="BQ142">
        <v>0</v>
      </c>
      <c r="BR142">
        <v>0</v>
      </c>
      <c r="BS142">
        <v>0</v>
      </c>
      <c r="BT142">
        <v>0</v>
      </c>
      <c r="BU142">
        <v>0</v>
      </c>
      <c r="BV142">
        <v>0</v>
      </c>
      <c r="BW142">
        <v>0</v>
      </c>
      <c r="BX142">
        <v>0</v>
      </c>
      <c r="BY142">
        <v>0</v>
      </c>
      <c r="BZ142">
        <v>0</v>
      </c>
      <c r="CA142">
        <v>0</v>
      </c>
      <c r="CB142">
        <v>0</v>
      </c>
      <c r="CC142">
        <v>0</v>
      </c>
      <c r="CD142">
        <v>0</v>
      </c>
      <c r="CE142">
        <v>96</v>
      </c>
      <c r="CF142">
        <v>0</v>
      </c>
      <c r="CG142" s="439"/>
      <c r="CH142" s="303">
        <v>22</v>
      </c>
      <c r="CI142" s="393">
        <v>20</v>
      </c>
      <c r="CJ142" s="303">
        <v>40</v>
      </c>
      <c r="CK142" s="393">
        <v>40</v>
      </c>
      <c r="CL142" s="303">
        <v>50</v>
      </c>
      <c r="CM142" s="393">
        <v>50</v>
      </c>
      <c r="CN142" s="303"/>
      <c r="CO142" s="303"/>
      <c r="CP142" s="393" t="s">
        <v>744</v>
      </c>
      <c r="CQ142" s="303" t="s">
        <v>744</v>
      </c>
      <c r="CR142" s="393" t="s">
        <v>389</v>
      </c>
      <c r="CS142" s="393" t="s">
        <v>744</v>
      </c>
      <c r="CT142" s="303" t="s">
        <v>744</v>
      </c>
      <c r="CU142" s="393" t="s">
        <v>389</v>
      </c>
      <c r="CV142" s="303" t="s">
        <v>744</v>
      </c>
      <c r="CW142" s="303" t="s">
        <v>744</v>
      </c>
      <c r="CX142" s="303" t="s">
        <v>744</v>
      </c>
      <c r="CY142" s="303" t="s">
        <v>744</v>
      </c>
      <c r="CZ142" s="303" t="s">
        <v>744</v>
      </c>
      <c r="DA142" s="303" t="s">
        <v>744</v>
      </c>
      <c r="DB142" s="303" t="s">
        <v>744</v>
      </c>
      <c r="DC142" s="303" t="s">
        <v>744</v>
      </c>
      <c r="DD142" s="303" t="s">
        <v>744</v>
      </c>
      <c r="DE142" s="303" t="s">
        <v>744</v>
      </c>
      <c r="DF142" s="303" t="s">
        <v>744</v>
      </c>
      <c r="DG142" s="393" t="s">
        <v>744</v>
      </c>
      <c r="DH142" s="303" t="s">
        <v>744</v>
      </c>
      <c r="DI142" s="303" t="s">
        <v>744</v>
      </c>
      <c r="DJ142" s="393" t="s">
        <v>744</v>
      </c>
      <c r="DK142" s="303" t="s">
        <v>744</v>
      </c>
      <c r="DL142" s="303" t="s">
        <v>744</v>
      </c>
      <c r="DM142" s="303" t="s">
        <v>744</v>
      </c>
      <c r="DN142" s="303" t="s">
        <v>744</v>
      </c>
      <c r="DO142" s="303" t="s">
        <v>744</v>
      </c>
      <c r="DP142" s="303" t="s">
        <v>744</v>
      </c>
      <c r="DQ142" s="303" t="s">
        <v>744</v>
      </c>
      <c r="DR142" s="303" t="s">
        <v>744</v>
      </c>
      <c r="DS142" s="303" t="s">
        <v>744</v>
      </c>
      <c r="DT142" s="303" t="s">
        <v>744</v>
      </c>
      <c r="DU142" s="303" t="s">
        <v>744</v>
      </c>
      <c r="DV142" s="393" t="s">
        <v>744</v>
      </c>
      <c r="DW142" s="303" t="s">
        <v>744</v>
      </c>
      <c r="DX142" s="303" t="s">
        <v>744</v>
      </c>
      <c r="DY142" s="393" t="s">
        <v>744</v>
      </c>
      <c r="DZ142" s="303" t="s">
        <v>744</v>
      </c>
      <c r="EA142" s="303" t="s">
        <v>744</v>
      </c>
      <c r="EB142" s="303" t="s">
        <v>744</v>
      </c>
      <c r="EC142" s="303" t="s">
        <v>744</v>
      </c>
      <c r="ED142" s="303" t="s">
        <v>744</v>
      </c>
      <c r="EE142" s="303" t="s">
        <v>744</v>
      </c>
      <c r="EF142" s="303" t="s">
        <v>744</v>
      </c>
      <c r="EG142" s="303" t="s">
        <v>744</v>
      </c>
      <c r="EH142" s="303" t="s">
        <v>744</v>
      </c>
      <c r="EI142" s="303" t="s">
        <v>744</v>
      </c>
      <c r="EJ142" s="303" t="s">
        <v>744</v>
      </c>
      <c r="EK142" s="393" t="s">
        <v>744</v>
      </c>
      <c r="EL142" s="303" t="s">
        <v>744</v>
      </c>
      <c r="EM142" s="303" t="s">
        <v>744</v>
      </c>
      <c r="EN142" s="393" t="s">
        <v>744</v>
      </c>
      <c r="EO142" s="303">
        <v>1</v>
      </c>
      <c r="EP142" s="303">
        <v>1786</v>
      </c>
      <c r="EQ142" s="303">
        <v>0</v>
      </c>
      <c r="ER142" s="303">
        <v>0</v>
      </c>
      <c r="ES142" s="303">
        <v>0</v>
      </c>
      <c r="ET142" s="303">
        <v>0</v>
      </c>
      <c r="EU142" s="303">
        <v>0</v>
      </c>
      <c r="EV142" s="303">
        <v>0</v>
      </c>
      <c r="EW142" s="303">
        <v>0</v>
      </c>
      <c r="EX142" s="303">
        <v>0</v>
      </c>
      <c r="EY142" s="303">
        <v>1786</v>
      </c>
      <c r="EZ142" s="303">
        <v>0</v>
      </c>
      <c r="FA142" s="393">
        <v>0</v>
      </c>
      <c r="FB142" s="303">
        <v>1786</v>
      </c>
      <c r="FC142" s="303">
        <v>1786</v>
      </c>
      <c r="FD142" s="303">
        <v>0</v>
      </c>
      <c r="FE142" s="393">
        <v>0</v>
      </c>
      <c r="FF142" s="303" t="s">
        <v>744</v>
      </c>
      <c r="FG142" s="303" t="s">
        <v>744</v>
      </c>
      <c r="FH142" s="303" t="s">
        <v>744</v>
      </c>
      <c r="FI142" s="303" t="s">
        <v>744</v>
      </c>
      <c r="FJ142" s="303" t="s">
        <v>744</v>
      </c>
      <c r="FK142" s="303" t="s">
        <v>744</v>
      </c>
      <c r="FL142" s="303" t="s">
        <v>744</v>
      </c>
      <c r="FM142" s="303" t="s">
        <v>744</v>
      </c>
      <c r="FN142" s="303" t="s">
        <v>744</v>
      </c>
      <c r="FO142" s="303" t="s">
        <v>744</v>
      </c>
      <c r="FP142" s="303" t="s">
        <v>744</v>
      </c>
      <c r="FQ142" s="303" t="s">
        <v>744</v>
      </c>
      <c r="FR142" s="393" t="s">
        <v>744</v>
      </c>
      <c r="FS142" s="303" t="s">
        <v>744</v>
      </c>
      <c r="FT142" s="303" t="s">
        <v>744</v>
      </c>
      <c r="FU142" s="303" t="s">
        <v>744</v>
      </c>
      <c r="FV142" s="393" t="s">
        <v>744</v>
      </c>
      <c r="FW142" s="303">
        <v>1</v>
      </c>
      <c r="FX142" s="303">
        <v>1786</v>
      </c>
      <c r="FY142" s="303">
        <v>0</v>
      </c>
      <c r="FZ142" s="303">
        <v>0</v>
      </c>
      <c r="GA142" s="303">
        <v>0</v>
      </c>
      <c r="GB142" s="303">
        <v>0</v>
      </c>
      <c r="GC142" s="303">
        <v>0</v>
      </c>
      <c r="GD142" s="303">
        <v>0</v>
      </c>
      <c r="GE142" s="303">
        <v>0</v>
      </c>
      <c r="GF142" s="303">
        <v>0</v>
      </c>
      <c r="GG142" s="303">
        <v>1786</v>
      </c>
      <c r="GH142" s="303">
        <v>0</v>
      </c>
      <c r="GI142" s="393">
        <v>0</v>
      </c>
      <c r="GJ142" s="303">
        <v>1786</v>
      </c>
      <c r="GK142" s="303">
        <v>1786</v>
      </c>
      <c r="GL142" s="303">
        <v>0</v>
      </c>
      <c r="GM142" s="393">
        <v>0</v>
      </c>
      <c r="GN142" s="303">
        <v>14.5</v>
      </c>
      <c r="GO142" s="303">
        <v>26124.166666666664</v>
      </c>
      <c r="GP142" s="303">
        <v>0</v>
      </c>
      <c r="GQ142" s="303">
        <v>680</v>
      </c>
      <c r="GR142" s="303">
        <v>0</v>
      </c>
      <c r="GS142" s="303">
        <v>0</v>
      </c>
      <c r="GT142" s="303">
        <v>96</v>
      </c>
      <c r="GU142" s="303">
        <v>136</v>
      </c>
      <c r="GV142" s="303">
        <v>0</v>
      </c>
      <c r="GW142" s="303">
        <v>0</v>
      </c>
      <c r="GX142" s="303">
        <v>25212.166666666664</v>
      </c>
      <c r="GY142" s="303">
        <v>96</v>
      </c>
      <c r="GZ142" s="393">
        <v>0</v>
      </c>
      <c r="HA142" s="303">
        <v>1801.6666666666665</v>
      </c>
      <c r="HB142" s="303">
        <v>1738.7701149425286</v>
      </c>
      <c r="HC142" s="303">
        <v>6.6206896551724137</v>
      </c>
      <c r="HD142" s="393">
        <v>3.491020447223192E-2</v>
      </c>
      <c r="HE142" s="303" t="s">
        <v>744</v>
      </c>
      <c r="HF142" s="303" t="s">
        <v>744</v>
      </c>
      <c r="HG142" s="303" t="s">
        <v>744</v>
      </c>
      <c r="HH142" s="303" t="s">
        <v>744</v>
      </c>
      <c r="HI142" s="303" t="s">
        <v>744</v>
      </c>
      <c r="HJ142" s="303" t="s">
        <v>744</v>
      </c>
      <c r="HK142" s="303" t="s">
        <v>744</v>
      </c>
      <c r="HL142" s="303" t="s">
        <v>744</v>
      </c>
      <c r="HM142" s="303" t="s">
        <v>744</v>
      </c>
      <c r="HN142" s="303" t="s">
        <v>744</v>
      </c>
      <c r="HO142" s="303" t="s">
        <v>744</v>
      </c>
      <c r="HP142" s="303" t="s">
        <v>744</v>
      </c>
      <c r="HQ142" s="393" t="s">
        <v>744</v>
      </c>
      <c r="HR142" s="303" t="s">
        <v>744</v>
      </c>
      <c r="HS142" s="303" t="s">
        <v>744</v>
      </c>
      <c r="HT142" s="303" t="s">
        <v>744</v>
      </c>
      <c r="HU142" s="393" t="s">
        <v>744</v>
      </c>
      <c r="HV142" s="303">
        <v>14.5</v>
      </c>
      <c r="HW142" s="303">
        <v>26124.166666666664</v>
      </c>
      <c r="HX142" s="303">
        <v>0</v>
      </c>
      <c r="HY142" s="303">
        <v>680</v>
      </c>
      <c r="HZ142" s="303">
        <v>0</v>
      </c>
      <c r="IA142" s="303">
        <v>0</v>
      </c>
      <c r="IB142" s="303">
        <v>96</v>
      </c>
      <c r="IC142" s="303">
        <v>136</v>
      </c>
      <c r="ID142" s="303">
        <v>0</v>
      </c>
      <c r="IE142" s="303">
        <v>0</v>
      </c>
      <c r="IF142" s="303">
        <v>25212.166666666664</v>
      </c>
      <c r="IG142" s="303">
        <v>96</v>
      </c>
      <c r="IH142" s="393">
        <v>0</v>
      </c>
      <c r="II142" s="303">
        <v>1801.6666666666665</v>
      </c>
      <c r="IJ142" s="303">
        <v>1738.7701149425286</v>
      </c>
      <c r="IK142" s="303">
        <v>6.6206896551724137</v>
      </c>
      <c r="IL142" s="393">
        <v>3.491020447223192E-2</v>
      </c>
      <c r="IM142" s="303"/>
      <c r="IN142" s="303">
        <v>1800.6559139784945</v>
      </c>
      <c r="IO142" s="303">
        <v>1741.8172043010752</v>
      </c>
      <c r="IP142" s="393">
        <v>3.2676264921384646E-2</v>
      </c>
      <c r="IQ142" s="303" t="s">
        <v>744</v>
      </c>
      <c r="IR142" s="303" t="s">
        <v>744</v>
      </c>
      <c r="IS142" s="393" t="s">
        <v>744</v>
      </c>
      <c r="IT142" s="303">
        <v>1800.6559139784945</v>
      </c>
      <c r="IU142" s="303">
        <v>1741.8172043010752</v>
      </c>
      <c r="IV142" s="393">
        <v>3.2676264921384646E-2</v>
      </c>
      <c r="IW142" s="735"/>
      <c r="IX142" s="303"/>
      <c r="IY142" s="396" t="s">
        <v>430</v>
      </c>
      <c r="IZ142" s="396" t="s">
        <v>431</v>
      </c>
      <c r="JA142" s="396" t="s">
        <v>350</v>
      </c>
      <c r="JB142" s="396">
        <v>22</v>
      </c>
      <c r="JC142" s="396" t="s">
        <v>12</v>
      </c>
      <c r="JD142" s="396" t="s">
        <v>232</v>
      </c>
      <c r="JE142" s="396" t="s">
        <v>9</v>
      </c>
      <c r="JF142" s="396" t="s">
        <v>232</v>
      </c>
      <c r="JG142" s="396" t="s">
        <v>358</v>
      </c>
    </row>
    <row r="143" spans="1:267" customFormat="1">
      <c r="A143">
        <v>1832</v>
      </c>
      <c r="B143">
        <v>1</v>
      </c>
      <c r="F143">
        <v>700</v>
      </c>
      <c r="G143">
        <v>42</v>
      </c>
      <c r="H143">
        <v>0</v>
      </c>
      <c r="I143">
        <v>1</v>
      </c>
      <c r="J143">
        <v>1</v>
      </c>
      <c r="K143">
        <v>0</v>
      </c>
      <c r="L143" t="s">
        <v>501</v>
      </c>
      <c r="M143">
        <v>0</v>
      </c>
      <c r="N143">
        <v>22</v>
      </c>
      <c r="O143">
        <v>21</v>
      </c>
      <c r="P143">
        <v>40</v>
      </c>
      <c r="Q143">
        <v>40</v>
      </c>
      <c r="R143">
        <v>75</v>
      </c>
      <c r="S143">
        <v>75</v>
      </c>
      <c r="T143" t="s">
        <v>745</v>
      </c>
      <c r="U143">
        <v>0</v>
      </c>
      <c r="V143">
        <v>0</v>
      </c>
      <c r="W143">
        <v>30.5</v>
      </c>
      <c r="X143">
        <v>8</v>
      </c>
      <c r="Y143">
        <v>91</v>
      </c>
      <c r="Z143">
        <v>0</v>
      </c>
      <c r="AA143">
        <v>0</v>
      </c>
      <c r="AB143">
        <v>0</v>
      </c>
      <c r="AC143">
        <v>0</v>
      </c>
      <c r="AD143">
        <v>0</v>
      </c>
      <c r="AE143">
        <v>928</v>
      </c>
      <c r="AF143">
        <v>0</v>
      </c>
      <c r="AG143">
        <v>0</v>
      </c>
      <c r="AH143">
        <v>0</v>
      </c>
      <c r="AI143">
        <v>840</v>
      </c>
      <c r="AJ143">
        <v>128</v>
      </c>
      <c r="AK143">
        <v>4592</v>
      </c>
      <c r="AL143">
        <v>0</v>
      </c>
      <c r="AM143">
        <v>0</v>
      </c>
      <c r="AN143">
        <v>0</v>
      </c>
      <c r="AO143">
        <v>0</v>
      </c>
      <c r="AP143">
        <v>0</v>
      </c>
      <c r="AQ143">
        <v>0</v>
      </c>
      <c r="AR143">
        <v>0</v>
      </c>
      <c r="AS143">
        <v>0</v>
      </c>
      <c r="AT143">
        <v>0</v>
      </c>
      <c r="AU143">
        <v>80</v>
      </c>
      <c r="AV143">
        <v>0</v>
      </c>
      <c r="AW143">
        <v>1040</v>
      </c>
      <c r="AX143">
        <v>0</v>
      </c>
      <c r="AY143">
        <v>0</v>
      </c>
      <c r="AZ143">
        <v>0</v>
      </c>
      <c r="BA143">
        <v>48</v>
      </c>
      <c r="BB143">
        <v>84</v>
      </c>
      <c r="BC143">
        <v>480</v>
      </c>
      <c r="BD143">
        <v>0</v>
      </c>
      <c r="BE143">
        <v>0</v>
      </c>
      <c r="BF143">
        <v>0</v>
      </c>
      <c r="BG143">
        <v>108</v>
      </c>
      <c r="BH143">
        <v>133</v>
      </c>
      <c r="BI143">
        <v>270</v>
      </c>
      <c r="BJ143">
        <v>0</v>
      </c>
      <c r="BK143">
        <v>0</v>
      </c>
      <c r="BL143">
        <v>0</v>
      </c>
      <c r="BM143">
        <v>0</v>
      </c>
      <c r="BN143">
        <v>0</v>
      </c>
      <c r="BO143">
        <v>144</v>
      </c>
      <c r="BP143">
        <v>0</v>
      </c>
      <c r="BQ143">
        <v>0</v>
      </c>
      <c r="BR143">
        <v>0</v>
      </c>
      <c r="BS143">
        <v>0</v>
      </c>
      <c r="BT143">
        <v>0</v>
      </c>
      <c r="BU143">
        <v>0</v>
      </c>
      <c r="BV143">
        <v>0</v>
      </c>
      <c r="BW143">
        <v>0</v>
      </c>
      <c r="BX143">
        <v>0</v>
      </c>
      <c r="BY143">
        <v>0</v>
      </c>
      <c r="BZ143">
        <v>0</v>
      </c>
      <c r="CA143">
        <v>1939.5</v>
      </c>
      <c r="CB143">
        <v>0</v>
      </c>
      <c r="CC143">
        <v>2970.5</v>
      </c>
      <c r="CD143">
        <v>54.5</v>
      </c>
      <c r="CE143">
        <v>14956.5</v>
      </c>
      <c r="CF143">
        <v>0</v>
      </c>
      <c r="CG143" s="439"/>
      <c r="CH143" s="303">
        <v>22</v>
      </c>
      <c r="CI143" s="393">
        <v>21</v>
      </c>
      <c r="CJ143" s="303">
        <v>40</v>
      </c>
      <c r="CK143" s="393">
        <v>40</v>
      </c>
      <c r="CL143" s="303">
        <v>75</v>
      </c>
      <c r="CM143" s="393">
        <v>75</v>
      </c>
      <c r="CN143" s="303"/>
      <c r="CO143" s="303"/>
      <c r="CP143" s="393" t="s">
        <v>744</v>
      </c>
      <c r="CQ143" s="303" t="s">
        <v>389</v>
      </c>
      <c r="CR143" s="393" t="s">
        <v>389</v>
      </c>
      <c r="CS143" s="393" t="s">
        <v>744</v>
      </c>
      <c r="CT143" s="303" t="s">
        <v>389</v>
      </c>
      <c r="CU143" s="393" t="s">
        <v>389</v>
      </c>
      <c r="CV143" s="303" t="s">
        <v>744</v>
      </c>
      <c r="CW143" s="303" t="s">
        <v>744</v>
      </c>
      <c r="CX143" s="303" t="s">
        <v>744</v>
      </c>
      <c r="CY143" s="303" t="s">
        <v>744</v>
      </c>
      <c r="CZ143" s="303" t="s">
        <v>744</v>
      </c>
      <c r="DA143" s="303" t="s">
        <v>744</v>
      </c>
      <c r="DB143" s="303" t="s">
        <v>744</v>
      </c>
      <c r="DC143" s="303" t="s">
        <v>744</v>
      </c>
      <c r="DD143" s="303" t="s">
        <v>744</v>
      </c>
      <c r="DE143" s="303" t="s">
        <v>744</v>
      </c>
      <c r="DF143" s="303" t="s">
        <v>744</v>
      </c>
      <c r="DG143" s="393" t="s">
        <v>744</v>
      </c>
      <c r="DH143" s="303" t="s">
        <v>744</v>
      </c>
      <c r="DI143" s="303" t="s">
        <v>744</v>
      </c>
      <c r="DJ143" s="393" t="s">
        <v>744</v>
      </c>
      <c r="DK143" s="303" t="s">
        <v>744</v>
      </c>
      <c r="DL143" s="303" t="s">
        <v>744</v>
      </c>
      <c r="DM143" s="303" t="s">
        <v>744</v>
      </c>
      <c r="DN143" s="303" t="s">
        <v>744</v>
      </c>
      <c r="DO143" s="303" t="s">
        <v>744</v>
      </c>
      <c r="DP143" s="303" t="s">
        <v>744</v>
      </c>
      <c r="DQ143" s="303" t="s">
        <v>744</v>
      </c>
      <c r="DR143" s="303" t="s">
        <v>744</v>
      </c>
      <c r="DS143" s="303" t="s">
        <v>744</v>
      </c>
      <c r="DT143" s="303" t="s">
        <v>744</v>
      </c>
      <c r="DU143" s="303" t="s">
        <v>744</v>
      </c>
      <c r="DV143" s="393" t="s">
        <v>744</v>
      </c>
      <c r="DW143" s="303" t="s">
        <v>744</v>
      </c>
      <c r="DX143" s="303" t="s">
        <v>744</v>
      </c>
      <c r="DY143" s="393" t="s">
        <v>744</v>
      </c>
      <c r="DZ143" s="303" t="s">
        <v>744</v>
      </c>
      <c r="EA143" s="303" t="s">
        <v>744</v>
      </c>
      <c r="EB143" s="303" t="s">
        <v>744</v>
      </c>
      <c r="EC143" s="303" t="s">
        <v>744</v>
      </c>
      <c r="ED143" s="303" t="s">
        <v>744</v>
      </c>
      <c r="EE143" s="303" t="s">
        <v>744</v>
      </c>
      <c r="EF143" s="303" t="s">
        <v>744</v>
      </c>
      <c r="EG143" s="303" t="s">
        <v>744</v>
      </c>
      <c r="EH143" s="303" t="s">
        <v>744</v>
      </c>
      <c r="EI143" s="303" t="s">
        <v>744</v>
      </c>
      <c r="EJ143" s="303" t="s">
        <v>744</v>
      </c>
      <c r="EK143" s="393" t="s">
        <v>744</v>
      </c>
      <c r="EL143" s="303" t="s">
        <v>744</v>
      </c>
      <c r="EM143" s="303" t="s">
        <v>744</v>
      </c>
      <c r="EN143" s="393" t="s">
        <v>744</v>
      </c>
      <c r="EO143" s="303">
        <v>30.5</v>
      </c>
      <c r="EP143" s="303">
        <v>53893.5</v>
      </c>
      <c r="EQ143" s="303">
        <v>0</v>
      </c>
      <c r="ER143" s="303">
        <v>840</v>
      </c>
      <c r="ES143" s="303">
        <v>0</v>
      </c>
      <c r="ET143" s="303">
        <v>80</v>
      </c>
      <c r="EU143" s="303">
        <v>48</v>
      </c>
      <c r="EV143" s="303">
        <v>108</v>
      </c>
      <c r="EW143" s="303">
        <v>0</v>
      </c>
      <c r="EX143" s="303">
        <v>0</v>
      </c>
      <c r="EY143" s="303">
        <v>52817.5</v>
      </c>
      <c r="EZ143" s="303">
        <v>2970.5</v>
      </c>
      <c r="FA143" s="393">
        <v>0</v>
      </c>
      <c r="FB143" s="303">
        <v>1767</v>
      </c>
      <c r="FC143" s="303">
        <v>1731.7213114754099</v>
      </c>
      <c r="FD143" s="303">
        <v>97.393442622950815</v>
      </c>
      <c r="FE143" s="393">
        <v>1.9965301938081548E-2</v>
      </c>
      <c r="FF143" s="303">
        <v>8</v>
      </c>
      <c r="FG143" s="303">
        <v>14136</v>
      </c>
      <c r="FH143" s="303">
        <v>0</v>
      </c>
      <c r="FI143" s="303">
        <v>128</v>
      </c>
      <c r="FJ143" s="303">
        <v>0</v>
      </c>
      <c r="FK143" s="303">
        <v>0</v>
      </c>
      <c r="FL143" s="303">
        <v>84</v>
      </c>
      <c r="FM143" s="303">
        <v>133</v>
      </c>
      <c r="FN143" s="303">
        <v>0</v>
      </c>
      <c r="FO143" s="303">
        <v>0</v>
      </c>
      <c r="FP143" s="303">
        <v>13791</v>
      </c>
      <c r="FQ143" s="303">
        <v>54.5</v>
      </c>
      <c r="FR143" s="393">
        <v>0</v>
      </c>
      <c r="FS143" s="303">
        <v>1767</v>
      </c>
      <c r="FT143" s="303">
        <v>1723.875</v>
      </c>
      <c r="FU143" s="303">
        <v>6.8125</v>
      </c>
      <c r="FV143" s="393">
        <v>2.4405772495755484E-2</v>
      </c>
      <c r="FW143" s="303">
        <v>38.5</v>
      </c>
      <c r="FX143" s="303">
        <v>68029.5</v>
      </c>
      <c r="FY143" s="303">
        <v>0</v>
      </c>
      <c r="FZ143" s="303">
        <v>968</v>
      </c>
      <c r="GA143" s="303">
        <v>0</v>
      </c>
      <c r="GB143" s="303">
        <v>80</v>
      </c>
      <c r="GC143" s="303">
        <v>132</v>
      </c>
      <c r="GD143" s="303">
        <v>241</v>
      </c>
      <c r="GE143" s="303">
        <v>0</v>
      </c>
      <c r="GF143" s="303">
        <v>0</v>
      </c>
      <c r="GG143" s="303">
        <v>66608.5</v>
      </c>
      <c r="GH143" s="303">
        <v>3025</v>
      </c>
      <c r="GI143" s="393">
        <v>0</v>
      </c>
      <c r="GJ143" s="303">
        <v>1767</v>
      </c>
      <c r="GK143" s="303">
        <v>1730.090909090909</v>
      </c>
      <c r="GL143" s="303">
        <v>78.571428571428569</v>
      </c>
      <c r="GM143" s="393">
        <v>2.0887997118896995E-2</v>
      </c>
      <c r="GN143" s="303">
        <v>91</v>
      </c>
      <c r="GO143" s="303">
        <v>159562.75</v>
      </c>
      <c r="GP143" s="303">
        <v>928</v>
      </c>
      <c r="GQ143" s="303">
        <v>4592</v>
      </c>
      <c r="GR143" s="303">
        <v>0</v>
      </c>
      <c r="GS143" s="303">
        <v>1040</v>
      </c>
      <c r="GT143" s="303">
        <v>480</v>
      </c>
      <c r="GU143" s="303">
        <v>270</v>
      </c>
      <c r="GV143" s="303">
        <v>144</v>
      </c>
      <c r="GW143" s="303">
        <v>0</v>
      </c>
      <c r="GX143" s="303">
        <v>152108.75</v>
      </c>
      <c r="GY143" s="303">
        <v>14956.5</v>
      </c>
      <c r="GZ143" s="393">
        <v>1939.5</v>
      </c>
      <c r="HA143" s="303">
        <v>1753.4368131868132</v>
      </c>
      <c r="HB143" s="303">
        <v>1671.5247252747254</v>
      </c>
      <c r="HC143" s="303">
        <v>164.35714285714286</v>
      </c>
      <c r="HD143" s="393">
        <v>4.6715163783527136E-2</v>
      </c>
      <c r="HE143" s="303" t="s">
        <v>744</v>
      </c>
      <c r="HF143" s="303" t="s">
        <v>744</v>
      </c>
      <c r="HG143" s="303" t="s">
        <v>744</v>
      </c>
      <c r="HH143" s="303" t="s">
        <v>744</v>
      </c>
      <c r="HI143" s="303" t="s">
        <v>744</v>
      </c>
      <c r="HJ143" s="303" t="s">
        <v>744</v>
      </c>
      <c r="HK143" s="303" t="s">
        <v>744</v>
      </c>
      <c r="HL143" s="303" t="s">
        <v>744</v>
      </c>
      <c r="HM143" s="303" t="s">
        <v>744</v>
      </c>
      <c r="HN143" s="303" t="s">
        <v>744</v>
      </c>
      <c r="HO143" s="303" t="s">
        <v>744</v>
      </c>
      <c r="HP143" s="303" t="s">
        <v>744</v>
      </c>
      <c r="HQ143" s="393" t="s">
        <v>744</v>
      </c>
      <c r="HR143" s="303" t="s">
        <v>744</v>
      </c>
      <c r="HS143" s="303" t="s">
        <v>744</v>
      </c>
      <c r="HT143" s="303" t="s">
        <v>744</v>
      </c>
      <c r="HU143" s="393" t="s">
        <v>744</v>
      </c>
      <c r="HV143" s="303">
        <v>91</v>
      </c>
      <c r="HW143" s="303">
        <v>159562.75</v>
      </c>
      <c r="HX143" s="303">
        <v>928</v>
      </c>
      <c r="HY143" s="303">
        <v>4592</v>
      </c>
      <c r="HZ143" s="303">
        <v>0</v>
      </c>
      <c r="IA143" s="303">
        <v>1040</v>
      </c>
      <c r="IB143" s="303">
        <v>480</v>
      </c>
      <c r="IC143" s="303">
        <v>270</v>
      </c>
      <c r="ID143" s="303">
        <v>144</v>
      </c>
      <c r="IE143" s="303">
        <v>0</v>
      </c>
      <c r="IF143" s="303">
        <v>152108.75</v>
      </c>
      <c r="IG143" s="303">
        <v>14956.5</v>
      </c>
      <c r="IH143" s="393">
        <v>1939.5</v>
      </c>
      <c r="II143" s="303">
        <v>1753.4368131868132</v>
      </c>
      <c r="IJ143" s="303">
        <v>1671.5247252747254</v>
      </c>
      <c r="IK143" s="303">
        <v>164.35714285714286</v>
      </c>
      <c r="IL143" s="393">
        <v>4.6715163783527136E-2</v>
      </c>
      <c r="IM143" s="303"/>
      <c r="IN143" s="303">
        <v>1756.8415637860082</v>
      </c>
      <c r="IO143" s="303">
        <v>1686.6358024691358</v>
      </c>
      <c r="IP143" s="393">
        <v>3.9961350393816097E-2</v>
      </c>
      <c r="IQ143" s="303">
        <v>1767</v>
      </c>
      <c r="IR143" s="303">
        <v>1723.875</v>
      </c>
      <c r="IS143" s="393">
        <v>2.4405772495755484E-2</v>
      </c>
      <c r="IT143" s="303">
        <v>1757.469111969112</v>
      </c>
      <c r="IU143" s="303">
        <v>1688.9362934362935</v>
      </c>
      <c r="IV143" s="393">
        <v>3.8995176681103971E-2</v>
      </c>
      <c r="IW143" s="735"/>
      <c r="IX143" s="303"/>
      <c r="IY143" s="396" t="s">
        <v>501</v>
      </c>
      <c r="IZ143" s="396" t="s">
        <v>363</v>
      </c>
      <c r="JA143" s="396" t="s">
        <v>354</v>
      </c>
      <c r="JB143" s="396">
        <v>136</v>
      </c>
      <c r="JC143" s="396" t="s">
        <v>13</v>
      </c>
      <c r="JD143" s="396" t="s">
        <v>232</v>
      </c>
      <c r="JE143" s="396" t="s">
        <v>9</v>
      </c>
      <c r="JF143" s="396" t="s">
        <v>232</v>
      </c>
      <c r="JG143" s="396" t="s">
        <v>358</v>
      </c>
    </row>
    <row r="144" spans="1:267" customFormat="1">
      <c r="A144">
        <v>1916</v>
      </c>
      <c r="B144">
        <v>1</v>
      </c>
      <c r="F144">
        <v>700</v>
      </c>
      <c r="G144">
        <v>8</v>
      </c>
      <c r="H144">
        <v>1</v>
      </c>
      <c r="I144">
        <v>0</v>
      </c>
      <c r="J144">
        <v>1</v>
      </c>
      <c r="K144">
        <v>0</v>
      </c>
      <c r="L144" t="s">
        <v>362</v>
      </c>
      <c r="M144">
        <v>0</v>
      </c>
      <c r="N144">
        <v>0</v>
      </c>
      <c r="O144">
        <v>0</v>
      </c>
      <c r="P144">
        <v>0</v>
      </c>
      <c r="Q144">
        <v>0</v>
      </c>
      <c r="R144">
        <v>0</v>
      </c>
      <c r="S144">
        <v>0</v>
      </c>
      <c r="T144" t="s">
        <v>745</v>
      </c>
      <c r="U144">
        <v>0</v>
      </c>
      <c r="V144">
        <v>0</v>
      </c>
      <c r="W144">
        <v>3</v>
      </c>
      <c r="X144">
        <v>2.5</v>
      </c>
      <c r="Y144">
        <v>12</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c r="BA144">
        <v>0</v>
      </c>
      <c r="BB144">
        <v>0</v>
      </c>
      <c r="BC144">
        <v>0</v>
      </c>
      <c r="BD144">
        <v>0</v>
      </c>
      <c r="BE144">
        <v>0</v>
      </c>
      <c r="BF144">
        <v>0</v>
      </c>
      <c r="BG144">
        <v>0</v>
      </c>
      <c r="BH144">
        <v>0</v>
      </c>
      <c r="BI144">
        <v>0</v>
      </c>
      <c r="BJ144">
        <v>0</v>
      </c>
      <c r="BK144">
        <v>0</v>
      </c>
      <c r="BL144">
        <v>0</v>
      </c>
      <c r="BM144">
        <v>0</v>
      </c>
      <c r="BN144">
        <v>0</v>
      </c>
      <c r="BO144">
        <v>0</v>
      </c>
      <c r="BP144">
        <v>0</v>
      </c>
      <c r="BQ144">
        <v>0</v>
      </c>
      <c r="BR144">
        <v>0</v>
      </c>
      <c r="BS144">
        <v>0</v>
      </c>
      <c r="BT144">
        <v>0</v>
      </c>
      <c r="BU144">
        <v>0</v>
      </c>
      <c r="BV144">
        <v>0</v>
      </c>
      <c r="BW144">
        <v>0</v>
      </c>
      <c r="BX144">
        <v>0</v>
      </c>
      <c r="BY144">
        <v>0</v>
      </c>
      <c r="BZ144">
        <v>0</v>
      </c>
      <c r="CA144">
        <v>0</v>
      </c>
      <c r="CB144">
        <v>0</v>
      </c>
      <c r="CC144">
        <v>0</v>
      </c>
      <c r="CD144">
        <v>0</v>
      </c>
      <c r="CE144">
        <v>0</v>
      </c>
      <c r="CF144">
        <v>0</v>
      </c>
      <c r="CG144" s="439"/>
      <c r="CH144" s="303" t="s">
        <v>744</v>
      </c>
      <c r="CI144" s="393" t="s">
        <v>744</v>
      </c>
      <c r="CJ144" s="303" t="s">
        <v>744</v>
      </c>
      <c r="CK144" s="393" t="s">
        <v>744</v>
      </c>
      <c r="CL144" s="303" t="s">
        <v>744</v>
      </c>
      <c r="CM144" s="393" t="s">
        <v>744</v>
      </c>
      <c r="CN144" s="303"/>
      <c r="CO144" s="303"/>
      <c r="CP144" s="393" t="s">
        <v>658</v>
      </c>
      <c r="CQ144" s="303" t="s">
        <v>744</v>
      </c>
      <c r="CR144" s="393" t="s">
        <v>744</v>
      </c>
      <c r="CS144" s="393" t="s">
        <v>658</v>
      </c>
      <c r="CT144" s="303" t="s">
        <v>744</v>
      </c>
      <c r="CU144" s="393" t="s">
        <v>744</v>
      </c>
      <c r="CV144" s="303" t="s">
        <v>744</v>
      </c>
      <c r="CW144" s="303" t="s">
        <v>744</v>
      </c>
      <c r="CX144" s="303" t="s">
        <v>744</v>
      </c>
      <c r="CY144" s="303" t="s">
        <v>744</v>
      </c>
      <c r="CZ144" s="303" t="s">
        <v>744</v>
      </c>
      <c r="DA144" s="303" t="s">
        <v>744</v>
      </c>
      <c r="DB144" s="303" t="s">
        <v>744</v>
      </c>
      <c r="DC144" s="303" t="s">
        <v>744</v>
      </c>
      <c r="DD144" s="303" t="s">
        <v>744</v>
      </c>
      <c r="DE144" s="303" t="s">
        <v>744</v>
      </c>
      <c r="DF144" s="303" t="s">
        <v>744</v>
      </c>
      <c r="DG144" s="393" t="s">
        <v>744</v>
      </c>
      <c r="DH144" s="303" t="s">
        <v>744</v>
      </c>
      <c r="DI144" s="303" t="s">
        <v>744</v>
      </c>
      <c r="DJ144" s="393" t="s">
        <v>744</v>
      </c>
      <c r="DK144" s="303" t="s">
        <v>744</v>
      </c>
      <c r="DL144" s="303" t="s">
        <v>744</v>
      </c>
      <c r="DM144" s="303" t="s">
        <v>744</v>
      </c>
      <c r="DN144" s="303" t="s">
        <v>744</v>
      </c>
      <c r="DO144" s="303" t="s">
        <v>744</v>
      </c>
      <c r="DP144" s="303" t="s">
        <v>744</v>
      </c>
      <c r="DQ144" s="303" t="s">
        <v>744</v>
      </c>
      <c r="DR144" s="303" t="s">
        <v>744</v>
      </c>
      <c r="DS144" s="303" t="s">
        <v>744</v>
      </c>
      <c r="DT144" s="303" t="s">
        <v>744</v>
      </c>
      <c r="DU144" s="303" t="s">
        <v>744</v>
      </c>
      <c r="DV144" s="393" t="s">
        <v>744</v>
      </c>
      <c r="DW144" s="303" t="s">
        <v>744</v>
      </c>
      <c r="DX144" s="303" t="s">
        <v>744</v>
      </c>
      <c r="DY144" s="393" t="s">
        <v>744</v>
      </c>
      <c r="DZ144" s="303" t="s">
        <v>744</v>
      </c>
      <c r="EA144" s="303" t="s">
        <v>744</v>
      </c>
      <c r="EB144" s="303" t="s">
        <v>744</v>
      </c>
      <c r="EC144" s="303" t="s">
        <v>744</v>
      </c>
      <c r="ED144" s="303" t="s">
        <v>744</v>
      </c>
      <c r="EE144" s="303" t="s">
        <v>744</v>
      </c>
      <c r="EF144" s="303" t="s">
        <v>744</v>
      </c>
      <c r="EG144" s="303" t="s">
        <v>744</v>
      </c>
      <c r="EH144" s="303" t="s">
        <v>744</v>
      </c>
      <c r="EI144" s="303" t="s">
        <v>744</v>
      </c>
      <c r="EJ144" s="303" t="s">
        <v>744</v>
      </c>
      <c r="EK144" s="393" t="s">
        <v>744</v>
      </c>
      <c r="EL144" s="303" t="s">
        <v>744</v>
      </c>
      <c r="EM144" s="303" t="s">
        <v>744</v>
      </c>
      <c r="EN144" s="393" t="s">
        <v>744</v>
      </c>
      <c r="EO144" s="303" t="s">
        <v>744</v>
      </c>
      <c r="EP144" s="303" t="s">
        <v>744</v>
      </c>
      <c r="EQ144" s="303" t="s">
        <v>744</v>
      </c>
      <c r="ER144" s="303" t="s">
        <v>744</v>
      </c>
      <c r="ES144" s="303" t="s">
        <v>744</v>
      </c>
      <c r="ET144" s="303" t="s">
        <v>744</v>
      </c>
      <c r="EU144" s="303" t="s">
        <v>744</v>
      </c>
      <c r="EV144" s="303" t="s">
        <v>744</v>
      </c>
      <c r="EW144" s="303" t="s">
        <v>744</v>
      </c>
      <c r="EX144" s="303" t="s">
        <v>744</v>
      </c>
      <c r="EY144" s="303" t="s">
        <v>744</v>
      </c>
      <c r="EZ144" s="303" t="s">
        <v>744</v>
      </c>
      <c r="FA144" s="393" t="s">
        <v>744</v>
      </c>
      <c r="FB144" s="303" t="s">
        <v>744</v>
      </c>
      <c r="FC144" s="303" t="s">
        <v>744</v>
      </c>
      <c r="FD144" s="303" t="s">
        <v>744</v>
      </c>
      <c r="FE144" s="393" t="s">
        <v>744</v>
      </c>
      <c r="FF144" s="303" t="s">
        <v>744</v>
      </c>
      <c r="FG144" s="303" t="s">
        <v>744</v>
      </c>
      <c r="FH144" s="303" t="s">
        <v>744</v>
      </c>
      <c r="FI144" s="303" t="s">
        <v>744</v>
      </c>
      <c r="FJ144" s="303" t="s">
        <v>744</v>
      </c>
      <c r="FK144" s="303" t="s">
        <v>744</v>
      </c>
      <c r="FL144" s="303" t="s">
        <v>744</v>
      </c>
      <c r="FM144" s="303" t="s">
        <v>744</v>
      </c>
      <c r="FN144" s="303" t="s">
        <v>744</v>
      </c>
      <c r="FO144" s="303" t="s">
        <v>744</v>
      </c>
      <c r="FP144" s="303" t="s">
        <v>744</v>
      </c>
      <c r="FQ144" s="303" t="s">
        <v>744</v>
      </c>
      <c r="FR144" s="393" t="s">
        <v>744</v>
      </c>
      <c r="FS144" s="303" t="s">
        <v>744</v>
      </c>
      <c r="FT144" s="303" t="s">
        <v>744</v>
      </c>
      <c r="FU144" s="303" t="s">
        <v>744</v>
      </c>
      <c r="FV144" s="393" t="s">
        <v>744</v>
      </c>
      <c r="FW144" s="303" t="s">
        <v>744</v>
      </c>
      <c r="FX144" s="303" t="s">
        <v>744</v>
      </c>
      <c r="FY144" s="303" t="s">
        <v>744</v>
      </c>
      <c r="FZ144" s="303" t="s">
        <v>744</v>
      </c>
      <c r="GA144" s="303" t="s">
        <v>744</v>
      </c>
      <c r="GB144" s="303" t="s">
        <v>744</v>
      </c>
      <c r="GC144" s="303" t="s">
        <v>744</v>
      </c>
      <c r="GD144" s="303" t="s">
        <v>744</v>
      </c>
      <c r="GE144" s="303" t="s">
        <v>744</v>
      </c>
      <c r="GF144" s="303" t="s">
        <v>744</v>
      </c>
      <c r="GG144" s="303" t="s">
        <v>744</v>
      </c>
      <c r="GH144" s="303" t="s">
        <v>744</v>
      </c>
      <c r="GI144" s="393" t="s">
        <v>744</v>
      </c>
      <c r="GJ144" s="303" t="s">
        <v>744</v>
      </c>
      <c r="GK144" s="303" t="s">
        <v>744</v>
      </c>
      <c r="GL144" s="303" t="s">
        <v>744</v>
      </c>
      <c r="GM144" s="393" t="s">
        <v>744</v>
      </c>
      <c r="GN144" s="303" t="s">
        <v>744</v>
      </c>
      <c r="GO144" s="303" t="s">
        <v>744</v>
      </c>
      <c r="GP144" s="303" t="s">
        <v>744</v>
      </c>
      <c r="GQ144" s="303" t="s">
        <v>744</v>
      </c>
      <c r="GR144" s="303" t="s">
        <v>744</v>
      </c>
      <c r="GS144" s="303" t="s">
        <v>744</v>
      </c>
      <c r="GT144" s="303" t="s">
        <v>744</v>
      </c>
      <c r="GU144" s="303" t="s">
        <v>744</v>
      </c>
      <c r="GV144" s="303" t="s">
        <v>744</v>
      </c>
      <c r="GW144" s="303" t="s">
        <v>744</v>
      </c>
      <c r="GX144" s="303" t="s">
        <v>744</v>
      </c>
      <c r="GY144" s="303" t="s">
        <v>744</v>
      </c>
      <c r="GZ144" s="393" t="s">
        <v>744</v>
      </c>
      <c r="HA144" s="303" t="s">
        <v>744</v>
      </c>
      <c r="HB144" s="303" t="s">
        <v>744</v>
      </c>
      <c r="HC144" s="303" t="s">
        <v>744</v>
      </c>
      <c r="HD144" s="393" t="s">
        <v>744</v>
      </c>
      <c r="HE144" s="303" t="s">
        <v>744</v>
      </c>
      <c r="HF144" s="303" t="s">
        <v>744</v>
      </c>
      <c r="HG144" s="303" t="s">
        <v>744</v>
      </c>
      <c r="HH144" s="303" t="s">
        <v>744</v>
      </c>
      <c r="HI144" s="303" t="s">
        <v>744</v>
      </c>
      <c r="HJ144" s="303" t="s">
        <v>744</v>
      </c>
      <c r="HK144" s="303" t="s">
        <v>744</v>
      </c>
      <c r="HL144" s="303" t="s">
        <v>744</v>
      </c>
      <c r="HM144" s="303" t="s">
        <v>744</v>
      </c>
      <c r="HN144" s="303" t="s">
        <v>744</v>
      </c>
      <c r="HO144" s="303" t="s">
        <v>744</v>
      </c>
      <c r="HP144" s="303" t="s">
        <v>744</v>
      </c>
      <c r="HQ144" s="393" t="s">
        <v>744</v>
      </c>
      <c r="HR144" s="303" t="s">
        <v>744</v>
      </c>
      <c r="HS144" s="303" t="s">
        <v>744</v>
      </c>
      <c r="HT144" s="303" t="s">
        <v>744</v>
      </c>
      <c r="HU144" s="393" t="s">
        <v>744</v>
      </c>
      <c r="HV144" s="303" t="s">
        <v>744</v>
      </c>
      <c r="HW144" s="303" t="s">
        <v>744</v>
      </c>
      <c r="HX144" s="303" t="s">
        <v>744</v>
      </c>
      <c r="HY144" s="303" t="s">
        <v>744</v>
      </c>
      <c r="HZ144" s="303" t="s">
        <v>744</v>
      </c>
      <c r="IA144" s="303" t="s">
        <v>744</v>
      </c>
      <c r="IB144" s="303" t="s">
        <v>744</v>
      </c>
      <c r="IC144" s="303" t="s">
        <v>744</v>
      </c>
      <c r="ID144" s="303" t="s">
        <v>744</v>
      </c>
      <c r="IE144" s="303" t="s">
        <v>744</v>
      </c>
      <c r="IF144" s="303" t="s">
        <v>744</v>
      </c>
      <c r="IG144" s="303" t="s">
        <v>744</v>
      </c>
      <c r="IH144" s="393" t="s">
        <v>744</v>
      </c>
      <c r="II144" s="303" t="s">
        <v>744</v>
      </c>
      <c r="IJ144" s="303" t="s">
        <v>744</v>
      </c>
      <c r="IK144" s="303" t="s">
        <v>744</v>
      </c>
      <c r="IL144" s="393" t="s">
        <v>744</v>
      </c>
      <c r="IM144" s="303"/>
      <c r="IN144" s="303" t="s">
        <v>744</v>
      </c>
      <c r="IO144" s="303" t="s">
        <v>744</v>
      </c>
      <c r="IP144" s="393" t="s">
        <v>744</v>
      </c>
      <c r="IQ144" s="303" t="s">
        <v>744</v>
      </c>
      <c r="IR144" s="303" t="s">
        <v>744</v>
      </c>
      <c r="IS144" s="393" t="s">
        <v>744</v>
      </c>
      <c r="IT144" s="303" t="s">
        <v>744</v>
      </c>
      <c r="IU144" s="303" t="s">
        <v>744</v>
      </c>
      <c r="IV144" s="393" t="s">
        <v>495</v>
      </c>
      <c r="IW144" s="735"/>
      <c r="IX144" s="303"/>
      <c r="IY144" s="396" t="s">
        <v>362</v>
      </c>
      <c r="IZ144" s="396" t="s">
        <v>363</v>
      </c>
      <c r="JA144" s="396" t="s">
        <v>354</v>
      </c>
      <c r="JB144" s="396">
        <v>16</v>
      </c>
      <c r="JC144" s="396" t="s">
        <v>12</v>
      </c>
      <c r="JD144" s="396" t="s">
        <v>232</v>
      </c>
      <c r="JE144" s="396" t="s">
        <v>9</v>
      </c>
      <c r="JF144" s="396" t="s">
        <v>232</v>
      </c>
      <c r="JG144" s="396" t="s">
        <v>366</v>
      </c>
    </row>
    <row r="145" spans="1:267" customFormat="1">
      <c r="A145">
        <v>1917</v>
      </c>
      <c r="B145">
        <v>1</v>
      </c>
      <c r="F145">
        <v>700</v>
      </c>
      <c r="G145">
        <v>8</v>
      </c>
      <c r="H145">
        <v>0</v>
      </c>
      <c r="I145">
        <v>1</v>
      </c>
      <c r="J145">
        <v>1</v>
      </c>
      <c r="K145">
        <v>0</v>
      </c>
      <c r="L145" t="s">
        <v>362</v>
      </c>
      <c r="M145">
        <v>0</v>
      </c>
      <c r="N145">
        <v>0</v>
      </c>
      <c r="O145">
        <v>0</v>
      </c>
      <c r="P145">
        <v>0</v>
      </c>
      <c r="Q145">
        <v>0</v>
      </c>
      <c r="R145">
        <v>0</v>
      </c>
      <c r="S145">
        <v>0</v>
      </c>
      <c r="T145" t="s">
        <v>745</v>
      </c>
      <c r="U145">
        <v>0</v>
      </c>
      <c r="V145">
        <v>0</v>
      </c>
      <c r="W145">
        <v>160.5</v>
      </c>
      <c r="X145">
        <v>5</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c r="BA145">
        <v>0</v>
      </c>
      <c r="BB145">
        <v>0</v>
      </c>
      <c r="BC145">
        <v>0</v>
      </c>
      <c r="BD145">
        <v>0</v>
      </c>
      <c r="BE145">
        <v>0</v>
      </c>
      <c r="BF145">
        <v>0</v>
      </c>
      <c r="BG145">
        <v>0</v>
      </c>
      <c r="BH145">
        <v>0</v>
      </c>
      <c r="BI145">
        <v>0</v>
      </c>
      <c r="BJ145">
        <v>0</v>
      </c>
      <c r="BK145">
        <v>0</v>
      </c>
      <c r="BL145">
        <v>0</v>
      </c>
      <c r="BM145">
        <v>0</v>
      </c>
      <c r="BN145">
        <v>0</v>
      </c>
      <c r="BO145">
        <v>0</v>
      </c>
      <c r="BP145">
        <v>0</v>
      </c>
      <c r="BQ145">
        <v>0</v>
      </c>
      <c r="BR145">
        <v>0</v>
      </c>
      <c r="BS145">
        <v>0</v>
      </c>
      <c r="BT145">
        <v>0</v>
      </c>
      <c r="BU145">
        <v>0</v>
      </c>
      <c r="BV145">
        <v>0</v>
      </c>
      <c r="BW145">
        <v>0</v>
      </c>
      <c r="BX145">
        <v>0</v>
      </c>
      <c r="BY145">
        <v>0</v>
      </c>
      <c r="BZ145">
        <v>0</v>
      </c>
      <c r="CA145">
        <v>0</v>
      </c>
      <c r="CB145">
        <v>0</v>
      </c>
      <c r="CC145">
        <v>0</v>
      </c>
      <c r="CD145">
        <v>0</v>
      </c>
      <c r="CE145">
        <v>0</v>
      </c>
      <c r="CF145">
        <v>0</v>
      </c>
      <c r="CG145" s="439"/>
      <c r="CH145" s="303" t="s">
        <v>744</v>
      </c>
      <c r="CI145" s="393" t="s">
        <v>744</v>
      </c>
      <c r="CJ145" s="303" t="s">
        <v>744</v>
      </c>
      <c r="CK145" s="393" t="s">
        <v>744</v>
      </c>
      <c r="CL145" s="303" t="s">
        <v>744</v>
      </c>
      <c r="CM145" s="393" t="s">
        <v>744</v>
      </c>
      <c r="CN145" s="303"/>
      <c r="CO145" s="303"/>
      <c r="CP145" s="393" t="s">
        <v>658</v>
      </c>
      <c r="CQ145" s="303" t="s">
        <v>744</v>
      </c>
      <c r="CR145" s="393" t="s">
        <v>744</v>
      </c>
      <c r="CS145" s="393" t="s">
        <v>658</v>
      </c>
      <c r="CT145" s="303" t="s">
        <v>744</v>
      </c>
      <c r="CU145" s="393" t="s">
        <v>744</v>
      </c>
      <c r="CV145" s="303" t="s">
        <v>744</v>
      </c>
      <c r="CW145" s="303" t="s">
        <v>744</v>
      </c>
      <c r="CX145" s="303" t="s">
        <v>744</v>
      </c>
      <c r="CY145" s="303" t="s">
        <v>744</v>
      </c>
      <c r="CZ145" s="303" t="s">
        <v>744</v>
      </c>
      <c r="DA145" s="303" t="s">
        <v>744</v>
      </c>
      <c r="DB145" s="303" t="s">
        <v>744</v>
      </c>
      <c r="DC145" s="303" t="s">
        <v>744</v>
      </c>
      <c r="DD145" s="303" t="s">
        <v>744</v>
      </c>
      <c r="DE145" s="303" t="s">
        <v>744</v>
      </c>
      <c r="DF145" s="303" t="s">
        <v>744</v>
      </c>
      <c r="DG145" s="393" t="s">
        <v>744</v>
      </c>
      <c r="DH145" s="303" t="s">
        <v>744</v>
      </c>
      <c r="DI145" s="303" t="s">
        <v>744</v>
      </c>
      <c r="DJ145" s="393" t="s">
        <v>744</v>
      </c>
      <c r="DK145" s="303" t="s">
        <v>744</v>
      </c>
      <c r="DL145" s="303" t="s">
        <v>744</v>
      </c>
      <c r="DM145" s="303" t="s">
        <v>744</v>
      </c>
      <c r="DN145" s="303" t="s">
        <v>744</v>
      </c>
      <c r="DO145" s="303" t="s">
        <v>744</v>
      </c>
      <c r="DP145" s="303" t="s">
        <v>744</v>
      </c>
      <c r="DQ145" s="303" t="s">
        <v>744</v>
      </c>
      <c r="DR145" s="303" t="s">
        <v>744</v>
      </c>
      <c r="DS145" s="303" t="s">
        <v>744</v>
      </c>
      <c r="DT145" s="303" t="s">
        <v>744</v>
      </c>
      <c r="DU145" s="303" t="s">
        <v>744</v>
      </c>
      <c r="DV145" s="393" t="s">
        <v>744</v>
      </c>
      <c r="DW145" s="303" t="s">
        <v>744</v>
      </c>
      <c r="DX145" s="303" t="s">
        <v>744</v>
      </c>
      <c r="DY145" s="393" t="s">
        <v>744</v>
      </c>
      <c r="DZ145" s="303" t="s">
        <v>744</v>
      </c>
      <c r="EA145" s="303" t="s">
        <v>744</v>
      </c>
      <c r="EB145" s="303" t="s">
        <v>744</v>
      </c>
      <c r="EC145" s="303" t="s">
        <v>744</v>
      </c>
      <c r="ED145" s="303" t="s">
        <v>744</v>
      </c>
      <c r="EE145" s="303" t="s">
        <v>744</v>
      </c>
      <c r="EF145" s="303" t="s">
        <v>744</v>
      </c>
      <c r="EG145" s="303" t="s">
        <v>744</v>
      </c>
      <c r="EH145" s="303" t="s">
        <v>744</v>
      </c>
      <c r="EI145" s="303" t="s">
        <v>744</v>
      </c>
      <c r="EJ145" s="303" t="s">
        <v>744</v>
      </c>
      <c r="EK145" s="393" t="s">
        <v>744</v>
      </c>
      <c r="EL145" s="303" t="s">
        <v>744</v>
      </c>
      <c r="EM145" s="303" t="s">
        <v>744</v>
      </c>
      <c r="EN145" s="393" t="s">
        <v>744</v>
      </c>
      <c r="EO145" s="303" t="s">
        <v>744</v>
      </c>
      <c r="EP145" s="303" t="s">
        <v>744</v>
      </c>
      <c r="EQ145" s="303" t="s">
        <v>744</v>
      </c>
      <c r="ER145" s="303" t="s">
        <v>744</v>
      </c>
      <c r="ES145" s="303" t="s">
        <v>744</v>
      </c>
      <c r="ET145" s="303" t="s">
        <v>744</v>
      </c>
      <c r="EU145" s="303" t="s">
        <v>744</v>
      </c>
      <c r="EV145" s="303" t="s">
        <v>744</v>
      </c>
      <c r="EW145" s="303" t="s">
        <v>744</v>
      </c>
      <c r="EX145" s="303" t="s">
        <v>744</v>
      </c>
      <c r="EY145" s="303" t="s">
        <v>744</v>
      </c>
      <c r="EZ145" s="303" t="s">
        <v>744</v>
      </c>
      <c r="FA145" s="393" t="s">
        <v>744</v>
      </c>
      <c r="FB145" s="303" t="s">
        <v>744</v>
      </c>
      <c r="FC145" s="303" t="s">
        <v>744</v>
      </c>
      <c r="FD145" s="303" t="s">
        <v>744</v>
      </c>
      <c r="FE145" s="393" t="s">
        <v>744</v>
      </c>
      <c r="FF145" s="303" t="s">
        <v>744</v>
      </c>
      <c r="FG145" s="303" t="s">
        <v>744</v>
      </c>
      <c r="FH145" s="303" t="s">
        <v>744</v>
      </c>
      <c r="FI145" s="303" t="s">
        <v>744</v>
      </c>
      <c r="FJ145" s="303" t="s">
        <v>744</v>
      </c>
      <c r="FK145" s="303" t="s">
        <v>744</v>
      </c>
      <c r="FL145" s="303" t="s">
        <v>744</v>
      </c>
      <c r="FM145" s="303" t="s">
        <v>744</v>
      </c>
      <c r="FN145" s="303" t="s">
        <v>744</v>
      </c>
      <c r="FO145" s="303" t="s">
        <v>744</v>
      </c>
      <c r="FP145" s="303" t="s">
        <v>744</v>
      </c>
      <c r="FQ145" s="303" t="s">
        <v>744</v>
      </c>
      <c r="FR145" s="393" t="s">
        <v>744</v>
      </c>
      <c r="FS145" s="303" t="s">
        <v>744</v>
      </c>
      <c r="FT145" s="303" t="s">
        <v>744</v>
      </c>
      <c r="FU145" s="303" t="s">
        <v>744</v>
      </c>
      <c r="FV145" s="393" t="s">
        <v>744</v>
      </c>
      <c r="FW145" s="303" t="s">
        <v>744</v>
      </c>
      <c r="FX145" s="303" t="s">
        <v>744</v>
      </c>
      <c r="FY145" s="303" t="s">
        <v>744</v>
      </c>
      <c r="FZ145" s="303" t="s">
        <v>744</v>
      </c>
      <c r="GA145" s="303" t="s">
        <v>744</v>
      </c>
      <c r="GB145" s="303" t="s">
        <v>744</v>
      </c>
      <c r="GC145" s="303" t="s">
        <v>744</v>
      </c>
      <c r="GD145" s="303" t="s">
        <v>744</v>
      </c>
      <c r="GE145" s="303" t="s">
        <v>744</v>
      </c>
      <c r="GF145" s="303" t="s">
        <v>744</v>
      </c>
      <c r="GG145" s="303" t="s">
        <v>744</v>
      </c>
      <c r="GH145" s="303" t="s">
        <v>744</v>
      </c>
      <c r="GI145" s="393" t="s">
        <v>744</v>
      </c>
      <c r="GJ145" s="303" t="s">
        <v>744</v>
      </c>
      <c r="GK145" s="303" t="s">
        <v>744</v>
      </c>
      <c r="GL145" s="303" t="s">
        <v>744</v>
      </c>
      <c r="GM145" s="393" t="s">
        <v>744</v>
      </c>
      <c r="GN145" s="303" t="s">
        <v>744</v>
      </c>
      <c r="GO145" s="303" t="s">
        <v>744</v>
      </c>
      <c r="GP145" s="303" t="s">
        <v>744</v>
      </c>
      <c r="GQ145" s="303" t="s">
        <v>744</v>
      </c>
      <c r="GR145" s="303" t="s">
        <v>744</v>
      </c>
      <c r="GS145" s="303" t="s">
        <v>744</v>
      </c>
      <c r="GT145" s="303" t="s">
        <v>744</v>
      </c>
      <c r="GU145" s="303" t="s">
        <v>744</v>
      </c>
      <c r="GV145" s="303" t="s">
        <v>744</v>
      </c>
      <c r="GW145" s="303" t="s">
        <v>744</v>
      </c>
      <c r="GX145" s="303" t="s">
        <v>744</v>
      </c>
      <c r="GY145" s="303" t="s">
        <v>744</v>
      </c>
      <c r="GZ145" s="393" t="s">
        <v>744</v>
      </c>
      <c r="HA145" s="303" t="s">
        <v>744</v>
      </c>
      <c r="HB145" s="303" t="s">
        <v>744</v>
      </c>
      <c r="HC145" s="303" t="s">
        <v>744</v>
      </c>
      <c r="HD145" s="393" t="s">
        <v>744</v>
      </c>
      <c r="HE145" s="303" t="s">
        <v>744</v>
      </c>
      <c r="HF145" s="303" t="s">
        <v>744</v>
      </c>
      <c r="HG145" s="303" t="s">
        <v>744</v>
      </c>
      <c r="HH145" s="303" t="s">
        <v>744</v>
      </c>
      <c r="HI145" s="303" t="s">
        <v>744</v>
      </c>
      <c r="HJ145" s="303" t="s">
        <v>744</v>
      </c>
      <c r="HK145" s="303" t="s">
        <v>744</v>
      </c>
      <c r="HL145" s="303" t="s">
        <v>744</v>
      </c>
      <c r="HM145" s="303" t="s">
        <v>744</v>
      </c>
      <c r="HN145" s="303" t="s">
        <v>744</v>
      </c>
      <c r="HO145" s="303" t="s">
        <v>744</v>
      </c>
      <c r="HP145" s="303" t="s">
        <v>744</v>
      </c>
      <c r="HQ145" s="393" t="s">
        <v>744</v>
      </c>
      <c r="HR145" s="303" t="s">
        <v>744</v>
      </c>
      <c r="HS145" s="303" t="s">
        <v>744</v>
      </c>
      <c r="HT145" s="303" t="s">
        <v>744</v>
      </c>
      <c r="HU145" s="393" t="s">
        <v>744</v>
      </c>
      <c r="HV145" s="303" t="s">
        <v>744</v>
      </c>
      <c r="HW145" s="303" t="s">
        <v>744</v>
      </c>
      <c r="HX145" s="303" t="s">
        <v>744</v>
      </c>
      <c r="HY145" s="303" t="s">
        <v>744</v>
      </c>
      <c r="HZ145" s="303" t="s">
        <v>744</v>
      </c>
      <c r="IA145" s="303" t="s">
        <v>744</v>
      </c>
      <c r="IB145" s="303" t="s">
        <v>744</v>
      </c>
      <c r="IC145" s="303" t="s">
        <v>744</v>
      </c>
      <c r="ID145" s="303" t="s">
        <v>744</v>
      </c>
      <c r="IE145" s="303" t="s">
        <v>744</v>
      </c>
      <c r="IF145" s="303" t="s">
        <v>744</v>
      </c>
      <c r="IG145" s="303" t="s">
        <v>744</v>
      </c>
      <c r="IH145" s="393" t="s">
        <v>744</v>
      </c>
      <c r="II145" s="303" t="s">
        <v>744</v>
      </c>
      <c r="IJ145" s="303" t="s">
        <v>744</v>
      </c>
      <c r="IK145" s="303" t="s">
        <v>744</v>
      </c>
      <c r="IL145" s="393" t="s">
        <v>744</v>
      </c>
      <c r="IM145" s="303"/>
      <c r="IN145" s="303" t="s">
        <v>744</v>
      </c>
      <c r="IO145" s="303" t="s">
        <v>744</v>
      </c>
      <c r="IP145" s="393" t="s">
        <v>744</v>
      </c>
      <c r="IQ145" s="303" t="s">
        <v>744</v>
      </c>
      <c r="IR145" s="303" t="s">
        <v>744</v>
      </c>
      <c r="IS145" s="393" t="s">
        <v>744</v>
      </c>
      <c r="IT145" s="303" t="s">
        <v>744</v>
      </c>
      <c r="IU145" s="303" t="s">
        <v>744</v>
      </c>
      <c r="IV145" s="393" t="s">
        <v>495</v>
      </c>
      <c r="IW145" s="735"/>
      <c r="IX145" s="303"/>
      <c r="IY145" s="396" t="s">
        <v>362</v>
      </c>
      <c r="IZ145" s="396" t="s">
        <v>363</v>
      </c>
      <c r="JA145" s="396" t="s">
        <v>354</v>
      </c>
      <c r="JB145" s="396">
        <v>183</v>
      </c>
      <c r="JC145" s="396" t="s">
        <v>13</v>
      </c>
      <c r="JD145" s="396" t="s">
        <v>232</v>
      </c>
      <c r="JE145" s="396" t="s">
        <v>9</v>
      </c>
      <c r="JF145" s="396" t="s">
        <v>232</v>
      </c>
      <c r="JG145" s="396" t="s">
        <v>366</v>
      </c>
    </row>
    <row r="146" spans="1:267" customFormat="1">
      <c r="A146">
        <v>1918</v>
      </c>
      <c r="B146">
        <v>1</v>
      </c>
      <c r="F146">
        <v>700</v>
      </c>
      <c r="G146">
        <v>42</v>
      </c>
      <c r="H146">
        <v>0</v>
      </c>
      <c r="I146">
        <v>1</v>
      </c>
      <c r="J146">
        <v>1</v>
      </c>
      <c r="K146">
        <v>0</v>
      </c>
      <c r="L146" t="s">
        <v>362</v>
      </c>
      <c r="M146">
        <v>0</v>
      </c>
      <c r="N146">
        <v>0</v>
      </c>
      <c r="O146">
        <v>0</v>
      </c>
      <c r="P146">
        <v>0</v>
      </c>
      <c r="Q146">
        <v>0</v>
      </c>
      <c r="R146">
        <v>0</v>
      </c>
      <c r="S146">
        <v>0</v>
      </c>
      <c r="T146" t="s">
        <v>751</v>
      </c>
      <c r="U146">
        <v>0</v>
      </c>
      <c r="V146">
        <v>0</v>
      </c>
      <c r="W146">
        <v>4.5</v>
      </c>
      <c r="X146">
        <v>2</v>
      </c>
      <c r="Y146">
        <v>24</v>
      </c>
      <c r="Z146">
        <v>0.5</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0</v>
      </c>
      <c r="BH146">
        <v>0</v>
      </c>
      <c r="BI146">
        <v>0</v>
      </c>
      <c r="BJ146">
        <v>0</v>
      </c>
      <c r="BK146">
        <v>0</v>
      </c>
      <c r="BL146">
        <v>0</v>
      </c>
      <c r="BM146">
        <v>0</v>
      </c>
      <c r="BN146">
        <v>0</v>
      </c>
      <c r="BO146">
        <v>0</v>
      </c>
      <c r="BP146">
        <v>0</v>
      </c>
      <c r="BQ146">
        <v>0</v>
      </c>
      <c r="BR146">
        <v>0</v>
      </c>
      <c r="BS146">
        <v>0</v>
      </c>
      <c r="BT146">
        <v>0</v>
      </c>
      <c r="BU146">
        <v>0</v>
      </c>
      <c r="BV146">
        <v>0</v>
      </c>
      <c r="BW146">
        <v>0</v>
      </c>
      <c r="BX146">
        <v>0</v>
      </c>
      <c r="BY146">
        <v>0</v>
      </c>
      <c r="BZ146">
        <v>0</v>
      </c>
      <c r="CA146">
        <v>0</v>
      </c>
      <c r="CB146">
        <v>0</v>
      </c>
      <c r="CC146">
        <v>0</v>
      </c>
      <c r="CD146">
        <v>0</v>
      </c>
      <c r="CE146">
        <v>0</v>
      </c>
      <c r="CF146">
        <v>0</v>
      </c>
      <c r="CG146" s="439"/>
      <c r="CH146" s="303" t="s">
        <v>744</v>
      </c>
      <c r="CI146" s="393" t="s">
        <v>744</v>
      </c>
      <c r="CJ146" s="303" t="s">
        <v>744</v>
      </c>
      <c r="CK146" s="393" t="s">
        <v>744</v>
      </c>
      <c r="CL146" s="303" t="s">
        <v>744</v>
      </c>
      <c r="CM146" s="393" t="s">
        <v>744</v>
      </c>
      <c r="CN146" s="303"/>
      <c r="CO146" s="303"/>
      <c r="CP146" s="393" t="s">
        <v>658</v>
      </c>
      <c r="CQ146" s="303" t="s">
        <v>744</v>
      </c>
      <c r="CR146" s="393" t="s">
        <v>744</v>
      </c>
      <c r="CS146" s="393" t="s">
        <v>658</v>
      </c>
      <c r="CT146" s="303" t="s">
        <v>744</v>
      </c>
      <c r="CU146" s="393" t="s">
        <v>744</v>
      </c>
      <c r="CV146" s="303" t="s">
        <v>744</v>
      </c>
      <c r="CW146" s="303" t="s">
        <v>744</v>
      </c>
      <c r="CX146" s="303" t="s">
        <v>744</v>
      </c>
      <c r="CY146" s="303" t="s">
        <v>744</v>
      </c>
      <c r="CZ146" s="303" t="s">
        <v>744</v>
      </c>
      <c r="DA146" s="303" t="s">
        <v>744</v>
      </c>
      <c r="DB146" s="303" t="s">
        <v>744</v>
      </c>
      <c r="DC146" s="303" t="s">
        <v>744</v>
      </c>
      <c r="DD146" s="303" t="s">
        <v>744</v>
      </c>
      <c r="DE146" s="303" t="s">
        <v>744</v>
      </c>
      <c r="DF146" s="303" t="s">
        <v>744</v>
      </c>
      <c r="DG146" s="393" t="s">
        <v>744</v>
      </c>
      <c r="DH146" s="303" t="s">
        <v>744</v>
      </c>
      <c r="DI146" s="303" t="s">
        <v>744</v>
      </c>
      <c r="DJ146" s="393" t="s">
        <v>744</v>
      </c>
      <c r="DK146" s="303" t="s">
        <v>744</v>
      </c>
      <c r="DL146" s="303" t="s">
        <v>744</v>
      </c>
      <c r="DM146" s="303" t="s">
        <v>744</v>
      </c>
      <c r="DN146" s="303" t="s">
        <v>744</v>
      </c>
      <c r="DO146" s="303" t="s">
        <v>744</v>
      </c>
      <c r="DP146" s="303" t="s">
        <v>744</v>
      </c>
      <c r="DQ146" s="303" t="s">
        <v>744</v>
      </c>
      <c r="DR146" s="303" t="s">
        <v>744</v>
      </c>
      <c r="DS146" s="303" t="s">
        <v>744</v>
      </c>
      <c r="DT146" s="303" t="s">
        <v>744</v>
      </c>
      <c r="DU146" s="303" t="s">
        <v>744</v>
      </c>
      <c r="DV146" s="393" t="s">
        <v>744</v>
      </c>
      <c r="DW146" s="303" t="s">
        <v>744</v>
      </c>
      <c r="DX146" s="303" t="s">
        <v>744</v>
      </c>
      <c r="DY146" s="393" t="s">
        <v>744</v>
      </c>
      <c r="DZ146" s="303" t="s">
        <v>744</v>
      </c>
      <c r="EA146" s="303" t="s">
        <v>744</v>
      </c>
      <c r="EB146" s="303" t="s">
        <v>744</v>
      </c>
      <c r="EC146" s="303" t="s">
        <v>744</v>
      </c>
      <c r="ED146" s="303" t="s">
        <v>744</v>
      </c>
      <c r="EE146" s="303" t="s">
        <v>744</v>
      </c>
      <c r="EF146" s="303" t="s">
        <v>744</v>
      </c>
      <c r="EG146" s="303" t="s">
        <v>744</v>
      </c>
      <c r="EH146" s="303" t="s">
        <v>744</v>
      </c>
      <c r="EI146" s="303" t="s">
        <v>744</v>
      </c>
      <c r="EJ146" s="303" t="s">
        <v>744</v>
      </c>
      <c r="EK146" s="393" t="s">
        <v>744</v>
      </c>
      <c r="EL146" s="303" t="s">
        <v>744</v>
      </c>
      <c r="EM146" s="303" t="s">
        <v>744</v>
      </c>
      <c r="EN146" s="393" t="s">
        <v>744</v>
      </c>
      <c r="EO146" s="303" t="s">
        <v>744</v>
      </c>
      <c r="EP146" s="303" t="s">
        <v>744</v>
      </c>
      <c r="EQ146" s="303" t="s">
        <v>744</v>
      </c>
      <c r="ER146" s="303" t="s">
        <v>744</v>
      </c>
      <c r="ES146" s="303" t="s">
        <v>744</v>
      </c>
      <c r="ET146" s="303" t="s">
        <v>744</v>
      </c>
      <c r="EU146" s="303" t="s">
        <v>744</v>
      </c>
      <c r="EV146" s="303" t="s">
        <v>744</v>
      </c>
      <c r="EW146" s="303" t="s">
        <v>744</v>
      </c>
      <c r="EX146" s="303" t="s">
        <v>744</v>
      </c>
      <c r="EY146" s="303" t="s">
        <v>744</v>
      </c>
      <c r="EZ146" s="303" t="s">
        <v>744</v>
      </c>
      <c r="FA146" s="393" t="s">
        <v>744</v>
      </c>
      <c r="FB146" s="303" t="s">
        <v>744</v>
      </c>
      <c r="FC146" s="303" t="s">
        <v>744</v>
      </c>
      <c r="FD146" s="303" t="s">
        <v>744</v>
      </c>
      <c r="FE146" s="393" t="s">
        <v>744</v>
      </c>
      <c r="FF146" s="303" t="s">
        <v>744</v>
      </c>
      <c r="FG146" s="303" t="s">
        <v>744</v>
      </c>
      <c r="FH146" s="303" t="s">
        <v>744</v>
      </c>
      <c r="FI146" s="303" t="s">
        <v>744</v>
      </c>
      <c r="FJ146" s="303" t="s">
        <v>744</v>
      </c>
      <c r="FK146" s="303" t="s">
        <v>744</v>
      </c>
      <c r="FL146" s="303" t="s">
        <v>744</v>
      </c>
      <c r="FM146" s="303" t="s">
        <v>744</v>
      </c>
      <c r="FN146" s="303" t="s">
        <v>744</v>
      </c>
      <c r="FO146" s="303" t="s">
        <v>744</v>
      </c>
      <c r="FP146" s="303" t="s">
        <v>744</v>
      </c>
      <c r="FQ146" s="303" t="s">
        <v>744</v>
      </c>
      <c r="FR146" s="393" t="s">
        <v>744</v>
      </c>
      <c r="FS146" s="303" t="s">
        <v>744</v>
      </c>
      <c r="FT146" s="303" t="s">
        <v>744</v>
      </c>
      <c r="FU146" s="303" t="s">
        <v>744</v>
      </c>
      <c r="FV146" s="393" t="s">
        <v>744</v>
      </c>
      <c r="FW146" s="303" t="s">
        <v>744</v>
      </c>
      <c r="FX146" s="303" t="s">
        <v>744</v>
      </c>
      <c r="FY146" s="303" t="s">
        <v>744</v>
      </c>
      <c r="FZ146" s="303" t="s">
        <v>744</v>
      </c>
      <c r="GA146" s="303" t="s">
        <v>744</v>
      </c>
      <c r="GB146" s="303" t="s">
        <v>744</v>
      </c>
      <c r="GC146" s="303" t="s">
        <v>744</v>
      </c>
      <c r="GD146" s="303" t="s">
        <v>744</v>
      </c>
      <c r="GE146" s="303" t="s">
        <v>744</v>
      </c>
      <c r="GF146" s="303" t="s">
        <v>744</v>
      </c>
      <c r="GG146" s="303" t="s">
        <v>744</v>
      </c>
      <c r="GH146" s="303" t="s">
        <v>744</v>
      </c>
      <c r="GI146" s="393" t="s">
        <v>744</v>
      </c>
      <c r="GJ146" s="303" t="s">
        <v>744</v>
      </c>
      <c r="GK146" s="303" t="s">
        <v>744</v>
      </c>
      <c r="GL146" s="303" t="s">
        <v>744</v>
      </c>
      <c r="GM146" s="393" t="s">
        <v>744</v>
      </c>
      <c r="GN146" s="303" t="s">
        <v>744</v>
      </c>
      <c r="GO146" s="303" t="s">
        <v>744</v>
      </c>
      <c r="GP146" s="303" t="s">
        <v>744</v>
      </c>
      <c r="GQ146" s="303" t="s">
        <v>744</v>
      </c>
      <c r="GR146" s="303" t="s">
        <v>744</v>
      </c>
      <c r="GS146" s="303" t="s">
        <v>744</v>
      </c>
      <c r="GT146" s="303" t="s">
        <v>744</v>
      </c>
      <c r="GU146" s="303" t="s">
        <v>744</v>
      </c>
      <c r="GV146" s="303" t="s">
        <v>744</v>
      </c>
      <c r="GW146" s="303" t="s">
        <v>744</v>
      </c>
      <c r="GX146" s="303" t="s">
        <v>744</v>
      </c>
      <c r="GY146" s="303" t="s">
        <v>744</v>
      </c>
      <c r="GZ146" s="393" t="s">
        <v>744</v>
      </c>
      <c r="HA146" s="303" t="s">
        <v>744</v>
      </c>
      <c r="HB146" s="303" t="s">
        <v>744</v>
      </c>
      <c r="HC146" s="303" t="s">
        <v>744</v>
      </c>
      <c r="HD146" s="393" t="s">
        <v>744</v>
      </c>
      <c r="HE146" s="303" t="s">
        <v>744</v>
      </c>
      <c r="HF146" s="303" t="s">
        <v>744</v>
      </c>
      <c r="HG146" s="303" t="s">
        <v>744</v>
      </c>
      <c r="HH146" s="303" t="s">
        <v>744</v>
      </c>
      <c r="HI146" s="303" t="s">
        <v>744</v>
      </c>
      <c r="HJ146" s="303" t="s">
        <v>744</v>
      </c>
      <c r="HK146" s="303" t="s">
        <v>744</v>
      </c>
      <c r="HL146" s="303" t="s">
        <v>744</v>
      </c>
      <c r="HM146" s="303" t="s">
        <v>744</v>
      </c>
      <c r="HN146" s="303" t="s">
        <v>744</v>
      </c>
      <c r="HO146" s="303" t="s">
        <v>744</v>
      </c>
      <c r="HP146" s="303" t="s">
        <v>744</v>
      </c>
      <c r="HQ146" s="393" t="s">
        <v>744</v>
      </c>
      <c r="HR146" s="303">
        <v>0</v>
      </c>
      <c r="HS146" s="303">
        <v>0</v>
      </c>
      <c r="HT146" s="303">
        <v>0</v>
      </c>
      <c r="HU146" s="393" t="s">
        <v>744</v>
      </c>
      <c r="HV146" s="303" t="s">
        <v>744</v>
      </c>
      <c r="HW146" s="303" t="s">
        <v>744</v>
      </c>
      <c r="HX146" s="303" t="s">
        <v>744</v>
      </c>
      <c r="HY146" s="303" t="s">
        <v>744</v>
      </c>
      <c r="HZ146" s="303" t="s">
        <v>744</v>
      </c>
      <c r="IA146" s="303" t="s">
        <v>744</v>
      </c>
      <c r="IB146" s="303" t="s">
        <v>744</v>
      </c>
      <c r="IC146" s="303" t="s">
        <v>744</v>
      </c>
      <c r="ID146" s="303" t="s">
        <v>744</v>
      </c>
      <c r="IE146" s="303" t="s">
        <v>744</v>
      </c>
      <c r="IF146" s="303" t="s">
        <v>744</v>
      </c>
      <c r="IG146" s="303" t="s">
        <v>744</v>
      </c>
      <c r="IH146" s="393" t="s">
        <v>744</v>
      </c>
      <c r="II146" s="303" t="s">
        <v>744</v>
      </c>
      <c r="IJ146" s="303" t="s">
        <v>744</v>
      </c>
      <c r="IK146" s="303" t="s">
        <v>744</v>
      </c>
      <c r="IL146" s="393" t="s">
        <v>744</v>
      </c>
      <c r="IM146" s="303"/>
      <c r="IN146" s="303" t="s">
        <v>744</v>
      </c>
      <c r="IO146" s="303" t="s">
        <v>744</v>
      </c>
      <c r="IP146" s="393" t="s">
        <v>744</v>
      </c>
      <c r="IQ146" s="303" t="s">
        <v>744</v>
      </c>
      <c r="IR146" s="303" t="s">
        <v>744</v>
      </c>
      <c r="IS146" s="393" t="s">
        <v>744</v>
      </c>
      <c r="IT146" s="303" t="s">
        <v>744</v>
      </c>
      <c r="IU146" s="303" t="s">
        <v>744</v>
      </c>
      <c r="IV146" s="393" t="s">
        <v>495</v>
      </c>
      <c r="IW146" s="735"/>
      <c r="IX146" s="303"/>
      <c r="IY146" s="396" t="s">
        <v>362</v>
      </c>
      <c r="IZ146" s="396" t="s">
        <v>363</v>
      </c>
      <c r="JA146" s="396" t="s">
        <v>354</v>
      </c>
      <c r="JB146" s="396">
        <v>39</v>
      </c>
      <c r="JC146" s="396" t="s">
        <v>12</v>
      </c>
      <c r="JD146" s="396" t="s">
        <v>232</v>
      </c>
      <c r="JE146" s="396" t="s">
        <v>9</v>
      </c>
      <c r="JF146" s="396" t="s">
        <v>232</v>
      </c>
      <c r="JG146" s="396" t="s">
        <v>358</v>
      </c>
    </row>
    <row r="147" spans="1:267" customFormat="1">
      <c r="A147">
        <v>2123</v>
      </c>
      <c r="B147">
        <v>1</v>
      </c>
      <c r="F147">
        <v>700</v>
      </c>
      <c r="G147">
        <v>43</v>
      </c>
      <c r="H147">
        <v>0</v>
      </c>
      <c r="I147">
        <v>1</v>
      </c>
      <c r="J147">
        <v>1</v>
      </c>
      <c r="K147">
        <v>0</v>
      </c>
      <c r="L147" t="s">
        <v>522</v>
      </c>
      <c r="M147">
        <v>0</v>
      </c>
      <c r="N147">
        <v>20</v>
      </c>
      <c r="O147">
        <v>20</v>
      </c>
      <c r="P147">
        <v>40</v>
      </c>
      <c r="Q147">
        <v>40</v>
      </c>
      <c r="R147">
        <v>0</v>
      </c>
      <c r="S147">
        <v>0</v>
      </c>
      <c r="T147" t="s">
        <v>745</v>
      </c>
      <c r="U147">
        <v>0</v>
      </c>
      <c r="V147">
        <v>0</v>
      </c>
      <c r="W147">
        <v>16</v>
      </c>
      <c r="X147">
        <v>4</v>
      </c>
      <c r="Y147">
        <v>48.5</v>
      </c>
      <c r="Z147">
        <v>0</v>
      </c>
      <c r="AA147">
        <v>0</v>
      </c>
      <c r="AB147">
        <v>0</v>
      </c>
      <c r="AC147">
        <v>0</v>
      </c>
      <c r="AD147">
        <v>0</v>
      </c>
      <c r="AE147">
        <v>328</v>
      </c>
      <c r="AF147">
        <v>0</v>
      </c>
      <c r="AG147">
        <v>0</v>
      </c>
      <c r="AH147">
        <v>0</v>
      </c>
      <c r="AI147">
        <v>210</v>
      </c>
      <c r="AJ147">
        <v>0</v>
      </c>
      <c r="AK147">
        <v>4554</v>
      </c>
      <c r="AL147">
        <v>0</v>
      </c>
      <c r="AM147">
        <v>0</v>
      </c>
      <c r="AN147">
        <v>0</v>
      </c>
      <c r="AO147">
        <v>0</v>
      </c>
      <c r="AP147">
        <v>0</v>
      </c>
      <c r="AQ147">
        <v>0</v>
      </c>
      <c r="AR147">
        <v>0</v>
      </c>
      <c r="AS147">
        <v>0</v>
      </c>
      <c r="AT147">
        <v>0</v>
      </c>
      <c r="AU147">
        <v>160</v>
      </c>
      <c r="AV147">
        <v>0</v>
      </c>
      <c r="AW147">
        <v>136</v>
      </c>
      <c r="AX147">
        <v>0</v>
      </c>
      <c r="AY147">
        <v>0</v>
      </c>
      <c r="AZ147">
        <v>0</v>
      </c>
      <c r="BA147">
        <v>0</v>
      </c>
      <c r="BB147">
        <v>57</v>
      </c>
      <c r="BC147">
        <v>219</v>
      </c>
      <c r="BD147">
        <v>0</v>
      </c>
      <c r="BE147">
        <v>0</v>
      </c>
      <c r="BF147">
        <v>0</v>
      </c>
      <c r="BG147">
        <v>0</v>
      </c>
      <c r="BH147">
        <v>0</v>
      </c>
      <c r="BI147">
        <v>88</v>
      </c>
      <c r="BJ147">
        <v>0</v>
      </c>
      <c r="BK147">
        <v>0</v>
      </c>
      <c r="BL147">
        <v>0</v>
      </c>
      <c r="BM147">
        <v>0</v>
      </c>
      <c r="BN147">
        <v>0</v>
      </c>
      <c r="BO147">
        <v>0</v>
      </c>
      <c r="BP147">
        <v>0</v>
      </c>
      <c r="BQ147">
        <v>0</v>
      </c>
      <c r="BR147">
        <v>0</v>
      </c>
      <c r="BS147">
        <v>0</v>
      </c>
      <c r="BT147">
        <v>0</v>
      </c>
      <c r="BU147">
        <v>0</v>
      </c>
      <c r="BV147">
        <v>0</v>
      </c>
      <c r="BW147">
        <v>0</v>
      </c>
      <c r="BX147">
        <v>0</v>
      </c>
      <c r="BY147">
        <v>0</v>
      </c>
      <c r="BZ147">
        <v>0</v>
      </c>
      <c r="CA147">
        <v>1498</v>
      </c>
      <c r="CB147">
        <v>0</v>
      </c>
      <c r="CC147">
        <v>4014</v>
      </c>
      <c r="CD147">
        <v>0</v>
      </c>
      <c r="CE147">
        <v>19697.5</v>
      </c>
      <c r="CF147">
        <v>0</v>
      </c>
      <c r="CG147" s="439"/>
      <c r="CH147" s="303">
        <v>20</v>
      </c>
      <c r="CI147" s="393">
        <v>20</v>
      </c>
      <c r="CJ147" s="303">
        <v>40</v>
      </c>
      <c r="CK147" s="393">
        <v>40</v>
      </c>
      <c r="CL147" s="303">
        <v>0</v>
      </c>
      <c r="CM147" s="393">
        <v>0</v>
      </c>
      <c r="CN147" s="303"/>
      <c r="CO147" s="303"/>
      <c r="CP147" s="393" t="s">
        <v>744</v>
      </c>
      <c r="CQ147" s="303" t="s">
        <v>389</v>
      </c>
      <c r="CR147" s="393" t="s">
        <v>389</v>
      </c>
      <c r="CS147" s="393" t="s">
        <v>744</v>
      </c>
      <c r="CT147" s="303" t="s">
        <v>389</v>
      </c>
      <c r="CU147" s="393" t="s">
        <v>389</v>
      </c>
      <c r="CV147" s="303" t="s">
        <v>744</v>
      </c>
      <c r="CW147" s="303" t="s">
        <v>744</v>
      </c>
      <c r="CX147" s="303" t="s">
        <v>744</v>
      </c>
      <c r="CY147" s="303" t="s">
        <v>744</v>
      </c>
      <c r="CZ147" s="303" t="s">
        <v>744</v>
      </c>
      <c r="DA147" s="303" t="s">
        <v>744</v>
      </c>
      <c r="DB147" s="303" t="s">
        <v>744</v>
      </c>
      <c r="DC147" s="303" t="s">
        <v>744</v>
      </c>
      <c r="DD147" s="303" t="s">
        <v>744</v>
      </c>
      <c r="DE147" s="303" t="s">
        <v>744</v>
      </c>
      <c r="DF147" s="303" t="s">
        <v>744</v>
      </c>
      <c r="DG147" s="393" t="s">
        <v>744</v>
      </c>
      <c r="DH147" s="303" t="s">
        <v>744</v>
      </c>
      <c r="DI147" s="303" t="s">
        <v>744</v>
      </c>
      <c r="DJ147" s="393" t="s">
        <v>744</v>
      </c>
      <c r="DK147" s="303" t="s">
        <v>744</v>
      </c>
      <c r="DL147" s="303" t="s">
        <v>744</v>
      </c>
      <c r="DM147" s="303" t="s">
        <v>744</v>
      </c>
      <c r="DN147" s="303" t="s">
        <v>744</v>
      </c>
      <c r="DO147" s="303" t="s">
        <v>744</v>
      </c>
      <c r="DP147" s="303" t="s">
        <v>744</v>
      </c>
      <c r="DQ147" s="303" t="s">
        <v>744</v>
      </c>
      <c r="DR147" s="303" t="s">
        <v>744</v>
      </c>
      <c r="DS147" s="303" t="s">
        <v>744</v>
      </c>
      <c r="DT147" s="303" t="s">
        <v>744</v>
      </c>
      <c r="DU147" s="303" t="s">
        <v>744</v>
      </c>
      <c r="DV147" s="393" t="s">
        <v>744</v>
      </c>
      <c r="DW147" s="303" t="s">
        <v>744</v>
      </c>
      <c r="DX147" s="303" t="s">
        <v>744</v>
      </c>
      <c r="DY147" s="393" t="s">
        <v>744</v>
      </c>
      <c r="DZ147" s="303" t="s">
        <v>744</v>
      </c>
      <c r="EA147" s="303" t="s">
        <v>744</v>
      </c>
      <c r="EB147" s="303" t="s">
        <v>744</v>
      </c>
      <c r="EC147" s="303" t="s">
        <v>744</v>
      </c>
      <c r="ED147" s="303" t="s">
        <v>744</v>
      </c>
      <c r="EE147" s="303" t="s">
        <v>744</v>
      </c>
      <c r="EF147" s="303" t="s">
        <v>744</v>
      </c>
      <c r="EG147" s="303" t="s">
        <v>744</v>
      </c>
      <c r="EH147" s="303" t="s">
        <v>744</v>
      </c>
      <c r="EI147" s="303" t="s">
        <v>744</v>
      </c>
      <c r="EJ147" s="303" t="s">
        <v>744</v>
      </c>
      <c r="EK147" s="393" t="s">
        <v>744</v>
      </c>
      <c r="EL147" s="303" t="s">
        <v>744</v>
      </c>
      <c r="EM147" s="303" t="s">
        <v>744</v>
      </c>
      <c r="EN147" s="393" t="s">
        <v>744</v>
      </c>
      <c r="EO147" s="303">
        <v>16</v>
      </c>
      <c r="EP147" s="303">
        <v>29440</v>
      </c>
      <c r="EQ147" s="303">
        <v>0</v>
      </c>
      <c r="ER147" s="303">
        <v>210</v>
      </c>
      <c r="ES147" s="303">
        <v>0</v>
      </c>
      <c r="ET147" s="303">
        <v>160</v>
      </c>
      <c r="EU147" s="303">
        <v>0</v>
      </c>
      <c r="EV147" s="303">
        <v>0</v>
      </c>
      <c r="EW147" s="303">
        <v>0</v>
      </c>
      <c r="EX147" s="303">
        <v>0</v>
      </c>
      <c r="EY147" s="303">
        <v>29070</v>
      </c>
      <c r="EZ147" s="303">
        <v>4014</v>
      </c>
      <c r="FA147" s="393">
        <v>0</v>
      </c>
      <c r="FB147" s="303">
        <v>1840</v>
      </c>
      <c r="FC147" s="303">
        <v>1816.875</v>
      </c>
      <c r="FD147" s="303">
        <v>250.875</v>
      </c>
      <c r="FE147" s="393">
        <v>1.2567934782608647E-2</v>
      </c>
      <c r="FF147" s="303">
        <v>4</v>
      </c>
      <c r="FG147" s="303">
        <v>7360</v>
      </c>
      <c r="FH147" s="303">
        <v>0</v>
      </c>
      <c r="FI147" s="303">
        <v>0</v>
      </c>
      <c r="FJ147" s="303">
        <v>0</v>
      </c>
      <c r="FK147" s="303">
        <v>0</v>
      </c>
      <c r="FL147" s="303">
        <v>57</v>
      </c>
      <c r="FM147" s="303">
        <v>0</v>
      </c>
      <c r="FN147" s="303">
        <v>0</v>
      </c>
      <c r="FO147" s="303">
        <v>0</v>
      </c>
      <c r="FP147" s="303">
        <v>7303</v>
      </c>
      <c r="FQ147" s="303">
        <v>0</v>
      </c>
      <c r="FR147" s="393">
        <v>0</v>
      </c>
      <c r="FS147" s="303">
        <v>1840</v>
      </c>
      <c r="FT147" s="303">
        <v>1825.75</v>
      </c>
      <c r="FU147" s="303">
        <v>0</v>
      </c>
      <c r="FV147" s="393">
        <v>7.7445652173913082E-3</v>
      </c>
      <c r="FW147" s="303">
        <v>20</v>
      </c>
      <c r="FX147" s="303">
        <v>36800</v>
      </c>
      <c r="FY147" s="303">
        <v>0</v>
      </c>
      <c r="FZ147" s="303">
        <v>210</v>
      </c>
      <c r="GA147" s="303">
        <v>0</v>
      </c>
      <c r="GB147" s="303">
        <v>160</v>
      </c>
      <c r="GC147" s="303">
        <v>57</v>
      </c>
      <c r="GD147" s="303">
        <v>0</v>
      </c>
      <c r="GE147" s="303">
        <v>0</v>
      </c>
      <c r="GF147" s="303">
        <v>0</v>
      </c>
      <c r="GG147" s="303">
        <v>36373</v>
      </c>
      <c r="GH147" s="303">
        <v>4014</v>
      </c>
      <c r="GI147" s="393">
        <v>0</v>
      </c>
      <c r="GJ147" s="303">
        <v>1840</v>
      </c>
      <c r="GK147" s="303">
        <v>1818.65</v>
      </c>
      <c r="GL147" s="303">
        <v>200.7</v>
      </c>
      <c r="GM147" s="393">
        <v>1.1603260869565202E-2</v>
      </c>
      <c r="GN147" s="303">
        <v>48.5</v>
      </c>
      <c r="GO147" s="303">
        <v>87742</v>
      </c>
      <c r="GP147" s="303">
        <v>328</v>
      </c>
      <c r="GQ147" s="303">
        <v>4554</v>
      </c>
      <c r="GR147" s="303">
        <v>0</v>
      </c>
      <c r="GS147" s="303">
        <v>136</v>
      </c>
      <c r="GT147" s="303">
        <v>219</v>
      </c>
      <c r="GU147" s="303">
        <v>88</v>
      </c>
      <c r="GV147" s="303">
        <v>0</v>
      </c>
      <c r="GW147" s="303">
        <v>0</v>
      </c>
      <c r="GX147" s="303">
        <v>82417</v>
      </c>
      <c r="GY147" s="303">
        <v>19697.5</v>
      </c>
      <c r="GZ147" s="393">
        <v>1498</v>
      </c>
      <c r="HA147" s="303">
        <v>1809.1134020618556</v>
      </c>
      <c r="HB147" s="303">
        <v>1699.319587628866</v>
      </c>
      <c r="HC147" s="303">
        <v>406.13402061855669</v>
      </c>
      <c r="HD147" s="393">
        <v>6.0689293610813433E-2</v>
      </c>
      <c r="HE147" s="303" t="s">
        <v>744</v>
      </c>
      <c r="HF147" s="303" t="s">
        <v>744</v>
      </c>
      <c r="HG147" s="303" t="s">
        <v>744</v>
      </c>
      <c r="HH147" s="303" t="s">
        <v>744</v>
      </c>
      <c r="HI147" s="303" t="s">
        <v>744</v>
      </c>
      <c r="HJ147" s="303" t="s">
        <v>744</v>
      </c>
      <c r="HK147" s="303" t="s">
        <v>744</v>
      </c>
      <c r="HL147" s="303" t="s">
        <v>744</v>
      </c>
      <c r="HM147" s="303" t="s">
        <v>744</v>
      </c>
      <c r="HN147" s="303" t="s">
        <v>744</v>
      </c>
      <c r="HO147" s="303" t="s">
        <v>744</v>
      </c>
      <c r="HP147" s="303" t="s">
        <v>744</v>
      </c>
      <c r="HQ147" s="393" t="s">
        <v>744</v>
      </c>
      <c r="HR147" s="303" t="s">
        <v>744</v>
      </c>
      <c r="HS147" s="303" t="s">
        <v>744</v>
      </c>
      <c r="HT147" s="303" t="s">
        <v>744</v>
      </c>
      <c r="HU147" s="393" t="s">
        <v>744</v>
      </c>
      <c r="HV147" s="303">
        <v>48.5</v>
      </c>
      <c r="HW147" s="303">
        <v>87742</v>
      </c>
      <c r="HX147" s="303">
        <v>328</v>
      </c>
      <c r="HY147" s="303">
        <v>4554</v>
      </c>
      <c r="HZ147" s="303">
        <v>0</v>
      </c>
      <c r="IA147" s="303">
        <v>136</v>
      </c>
      <c r="IB147" s="303">
        <v>219</v>
      </c>
      <c r="IC147" s="303">
        <v>88</v>
      </c>
      <c r="ID147" s="303">
        <v>0</v>
      </c>
      <c r="IE147" s="303">
        <v>0</v>
      </c>
      <c r="IF147" s="303">
        <v>82417</v>
      </c>
      <c r="IG147" s="303">
        <v>19697.5</v>
      </c>
      <c r="IH147" s="393">
        <v>1498</v>
      </c>
      <c r="II147" s="303">
        <v>1809.1134020618556</v>
      </c>
      <c r="IJ147" s="303">
        <v>1699.319587628866</v>
      </c>
      <c r="IK147" s="303">
        <v>406.13402061855669</v>
      </c>
      <c r="IL147" s="393">
        <v>6.0689293610813433E-2</v>
      </c>
      <c r="IM147" s="303"/>
      <c r="IN147" s="303">
        <v>1816.7751937984497</v>
      </c>
      <c r="IO147" s="303">
        <v>1728.4806201550387</v>
      </c>
      <c r="IP147" s="393">
        <v>4.8599614275230074E-2</v>
      </c>
      <c r="IQ147" s="303">
        <v>1840</v>
      </c>
      <c r="IR147" s="303">
        <v>1825.75</v>
      </c>
      <c r="IS147" s="393">
        <v>7.7445652173913082E-3</v>
      </c>
      <c r="IT147" s="303">
        <v>1818.1313868613138</v>
      </c>
      <c r="IU147" s="303">
        <v>1734.1605839416059</v>
      </c>
      <c r="IV147" s="393">
        <v>4.618522265581082E-2</v>
      </c>
      <c r="IW147" s="735"/>
      <c r="IX147" s="303"/>
      <c r="IY147" s="396" t="s">
        <v>522</v>
      </c>
      <c r="IZ147" s="396" t="s">
        <v>353</v>
      </c>
      <c r="JA147" s="396" t="s">
        <v>354</v>
      </c>
      <c r="JB147" s="396">
        <v>75</v>
      </c>
      <c r="JC147" s="396" t="s">
        <v>12</v>
      </c>
      <c r="JD147" s="396" t="s">
        <v>232</v>
      </c>
      <c r="JE147" s="396" t="s">
        <v>9</v>
      </c>
      <c r="JF147" s="396" t="s">
        <v>232</v>
      </c>
      <c r="JG147" s="396" t="s">
        <v>358</v>
      </c>
    </row>
    <row r="148" spans="1:267" customFormat="1">
      <c r="A148">
        <v>2124</v>
      </c>
      <c r="B148">
        <v>1</v>
      </c>
      <c r="F148">
        <v>700</v>
      </c>
      <c r="G148">
        <v>42</v>
      </c>
      <c r="H148">
        <v>0</v>
      </c>
      <c r="I148">
        <v>1</v>
      </c>
      <c r="J148">
        <v>1</v>
      </c>
      <c r="K148">
        <v>0</v>
      </c>
      <c r="L148" t="s">
        <v>522</v>
      </c>
      <c r="M148">
        <v>0</v>
      </c>
      <c r="N148">
        <v>33.799999999999997</v>
      </c>
      <c r="O148">
        <v>33.5</v>
      </c>
      <c r="P148">
        <v>40</v>
      </c>
      <c r="Q148">
        <v>40</v>
      </c>
      <c r="R148">
        <v>100</v>
      </c>
      <c r="S148">
        <v>100</v>
      </c>
      <c r="T148" t="s">
        <v>745</v>
      </c>
      <c r="U148">
        <v>0</v>
      </c>
      <c r="V148">
        <v>0</v>
      </c>
      <c r="W148">
        <v>41</v>
      </c>
      <c r="X148">
        <v>15</v>
      </c>
      <c r="Y148">
        <v>127</v>
      </c>
      <c r="Z148">
        <v>0</v>
      </c>
      <c r="AA148">
        <v>0</v>
      </c>
      <c r="AB148">
        <v>0</v>
      </c>
      <c r="AC148">
        <v>0</v>
      </c>
      <c r="AD148">
        <v>0</v>
      </c>
      <c r="AE148">
        <v>10</v>
      </c>
      <c r="AF148">
        <v>0</v>
      </c>
      <c r="AG148">
        <v>0</v>
      </c>
      <c r="AH148">
        <v>0</v>
      </c>
      <c r="AI148">
        <v>10</v>
      </c>
      <c r="AJ148">
        <v>11</v>
      </c>
      <c r="AK148">
        <v>54</v>
      </c>
      <c r="AL148">
        <v>0</v>
      </c>
      <c r="AM148">
        <v>0</v>
      </c>
      <c r="AN148">
        <v>0</v>
      </c>
      <c r="AO148">
        <v>0</v>
      </c>
      <c r="AP148">
        <v>0</v>
      </c>
      <c r="AQ148">
        <v>0</v>
      </c>
      <c r="AR148">
        <v>0</v>
      </c>
      <c r="AS148">
        <v>0</v>
      </c>
      <c r="AT148">
        <v>0</v>
      </c>
      <c r="AU148">
        <v>1</v>
      </c>
      <c r="AV148">
        <v>3</v>
      </c>
      <c r="AW148">
        <v>3</v>
      </c>
      <c r="AX148">
        <v>0</v>
      </c>
      <c r="AY148">
        <v>0</v>
      </c>
      <c r="AZ148">
        <v>0</v>
      </c>
      <c r="BA148">
        <v>3</v>
      </c>
      <c r="BB148">
        <v>2</v>
      </c>
      <c r="BC148">
        <v>0</v>
      </c>
      <c r="BD148">
        <v>0</v>
      </c>
      <c r="BE148">
        <v>0</v>
      </c>
      <c r="BF148">
        <v>0</v>
      </c>
      <c r="BG148">
        <v>0</v>
      </c>
      <c r="BH148">
        <v>0</v>
      </c>
      <c r="BI148">
        <v>0</v>
      </c>
      <c r="BJ148">
        <v>0</v>
      </c>
      <c r="BK148">
        <v>0</v>
      </c>
      <c r="BL148">
        <v>0</v>
      </c>
      <c r="BM148">
        <v>0</v>
      </c>
      <c r="BN148">
        <v>0</v>
      </c>
      <c r="BO148">
        <v>0</v>
      </c>
      <c r="BP148">
        <v>0</v>
      </c>
      <c r="BQ148">
        <v>0</v>
      </c>
      <c r="BR148">
        <v>0</v>
      </c>
      <c r="BS148">
        <v>0</v>
      </c>
      <c r="BT148">
        <v>0</v>
      </c>
      <c r="BU148">
        <v>0</v>
      </c>
      <c r="BV148">
        <v>0</v>
      </c>
      <c r="BW148">
        <v>0</v>
      </c>
      <c r="BX148">
        <v>0</v>
      </c>
      <c r="BY148">
        <v>0</v>
      </c>
      <c r="BZ148">
        <v>0</v>
      </c>
      <c r="CA148">
        <v>68</v>
      </c>
      <c r="CB148">
        <v>0</v>
      </c>
      <c r="CC148">
        <v>3820</v>
      </c>
      <c r="CD148">
        <v>521</v>
      </c>
      <c r="CE148">
        <v>12619</v>
      </c>
      <c r="CF148">
        <v>0</v>
      </c>
      <c r="CG148" s="439"/>
      <c r="CH148" s="303">
        <v>33.799999999999997</v>
      </c>
      <c r="CI148" s="393">
        <v>33.5</v>
      </c>
      <c r="CJ148" s="303">
        <v>40</v>
      </c>
      <c r="CK148" s="393">
        <v>40</v>
      </c>
      <c r="CL148" s="303">
        <v>100</v>
      </c>
      <c r="CM148" s="393">
        <v>100</v>
      </c>
      <c r="CN148" s="303"/>
      <c r="CO148" s="303"/>
      <c r="CP148" s="393" t="s">
        <v>744</v>
      </c>
      <c r="CQ148" s="303" t="s">
        <v>389</v>
      </c>
      <c r="CR148" s="393" t="s">
        <v>389</v>
      </c>
      <c r="CS148" s="393" t="s">
        <v>744</v>
      </c>
      <c r="CT148" s="303" t="s">
        <v>389</v>
      </c>
      <c r="CU148" s="393" t="s">
        <v>389</v>
      </c>
      <c r="CV148" s="303" t="s">
        <v>744</v>
      </c>
      <c r="CW148" s="303" t="s">
        <v>744</v>
      </c>
      <c r="CX148" s="303" t="s">
        <v>744</v>
      </c>
      <c r="CY148" s="303" t="s">
        <v>744</v>
      </c>
      <c r="CZ148" s="303" t="s">
        <v>744</v>
      </c>
      <c r="DA148" s="303" t="s">
        <v>744</v>
      </c>
      <c r="DB148" s="303" t="s">
        <v>744</v>
      </c>
      <c r="DC148" s="303" t="s">
        <v>744</v>
      </c>
      <c r="DD148" s="303" t="s">
        <v>744</v>
      </c>
      <c r="DE148" s="303" t="s">
        <v>744</v>
      </c>
      <c r="DF148" s="303" t="s">
        <v>744</v>
      </c>
      <c r="DG148" s="393" t="s">
        <v>744</v>
      </c>
      <c r="DH148" s="303" t="s">
        <v>744</v>
      </c>
      <c r="DI148" s="303" t="s">
        <v>744</v>
      </c>
      <c r="DJ148" s="393" t="s">
        <v>744</v>
      </c>
      <c r="DK148" s="303" t="s">
        <v>744</v>
      </c>
      <c r="DL148" s="303" t="s">
        <v>744</v>
      </c>
      <c r="DM148" s="303" t="s">
        <v>744</v>
      </c>
      <c r="DN148" s="303" t="s">
        <v>744</v>
      </c>
      <c r="DO148" s="303" t="s">
        <v>744</v>
      </c>
      <c r="DP148" s="303" t="s">
        <v>744</v>
      </c>
      <c r="DQ148" s="303" t="s">
        <v>744</v>
      </c>
      <c r="DR148" s="303" t="s">
        <v>744</v>
      </c>
      <c r="DS148" s="303" t="s">
        <v>744</v>
      </c>
      <c r="DT148" s="303" t="s">
        <v>744</v>
      </c>
      <c r="DU148" s="303" t="s">
        <v>744</v>
      </c>
      <c r="DV148" s="393" t="s">
        <v>744</v>
      </c>
      <c r="DW148" s="303" t="s">
        <v>744</v>
      </c>
      <c r="DX148" s="303" t="s">
        <v>744</v>
      </c>
      <c r="DY148" s="393" t="s">
        <v>744</v>
      </c>
      <c r="DZ148" s="303" t="s">
        <v>744</v>
      </c>
      <c r="EA148" s="303" t="s">
        <v>744</v>
      </c>
      <c r="EB148" s="303" t="s">
        <v>744</v>
      </c>
      <c r="EC148" s="303" t="s">
        <v>744</v>
      </c>
      <c r="ED148" s="303" t="s">
        <v>744</v>
      </c>
      <c r="EE148" s="303" t="s">
        <v>744</v>
      </c>
      <c r="EF148" s="303" t="s">
        <v>744</v>
      </c>
      <c r="EG148" s="303" t="s">
        <v>744</v>
      </c>
      <c r="EH148" s="303" t="s">
        <v>744</v>
      </c>
      <c r="EI148" s="303" t="s">
        <v>744</v>
      </c>
      <c r="EJ148" s="303" t="s">
        <v>744</v>
      </c>
      <c r="EK148" s="393" t="s">
        <v>744</v>
      </c>
      <c r="EL148" s="303" t="s">
        <v>744</v>
      </c>
      <c r="EM148" s="303" t="s">
        <v>744</v>
      </c>
      <c r="EN148" s="393" t="s">
        <v>744</v>
      </c>
      <c r="EO148" s="303">
        <v>41</v>
      </c>
      <c r="EP148" s="303">
        <v>67958.866666666669</v>
      </c>
      <c r="EQ148" s="303">
        <v>0</v>
      </c>
      <c r="ER148" s="303">
        <v>10</v>
      </c>
      <c r="ES148" s="303">
        <v>0</v>
      </c>
      <c r="ET148" s="303">
        <v>1</v>
      </c>
      <c r="EU148" s="303">
        <v>3</v>
      </c>
      <c r="EV148" s="303">
        <v>0</v>
      </c>
      <c r="EW148" s="303">
        <v>0</v>
      </c>
      <c r="EX148" s="303">
        <v>0</v>
      </c>
      <c r="EY148" s="303">
        <v>67944.866666666669</v>
      </c>
      <c r="EZ148" s="303">
        <v>3820</v>
      </c>
      <c r="FA148" s="393">
        <v>0</v>
      </c>
      <c r="FB148" s="303">
        <v>1657.5333333333333</v>
      </c>
      <c r="FC148" s="303">
        <v>1657.1918699186992</v>
      </c>
      <c r="FD148" s="303">
        <v>93.170731707317074</v>
      </c>
      <c r="FE148" s="393">
        <v>2.0600696695938225E-4</v>
      </c>
      <c r="FF148" s="303">
        <v>15</v>
      </c>
      <c r="FG148" s="303">
        <v>24863</v>
      </c>
      <c r="FH148" s="303">
        <v>0</v>
      </c>
      <c r="FI148" s="303">
        <v>11</v>
      </c>
      <c r="FJ148" s="303">
        <v>0</v>
      </c>
      <c r="FK148" s="303">
        <v>3</v>
      </c>
      <c r="FL148" s="303">
        <v>2</v>
      </c>
      <c r="FM148" s="303">
        <v>0</v>
      </c>
      <c r="FN148" s="303">
        <v>0</v>
      </c>
      <c r="FO148" s="303">
        <v>0</v>
      </c>
      <c r="FP148" s="303">
        <v>24847</v>
      </c>
      <c r="FQ148" s="303">
        <v>521</v>
      </c>
      <c r="FR148" s="393">
        <v>0</v>
      </c>
      <c r="FS148" s="303">
        <v>1657.5333333333333</v>
      </c>
      <c r="FT148" s="303">
        <v>1656.4666666666667</v>
      </c>
      <c r="FU148" s="303">
        <v>34.733333333333334</v>
      </c>
      <c r="FV148" s="393">
        <v>6.435265253589284E-4</v>
      </c>
      <c r="FW148" s="303">
        <v>56</v>
      </c>
      <c r="FX148" s="303">
        <v>92821.866666666669</v>
      </c>
      <c r="FY148" s="303">
        <v>0</v>
      </c>
      <c r="FZ148" s="303">
        <v>21</v>
      </c>
      <c r="GA148" s="303">
        <v>0</v>
      </c>
      <c r="GB148" s="303">
        <v>4</v>
      </c>
      <c r="GC148" s="303">
        <v>5</v>
      </c>
      <c r="GD148" s="303">
        <v>0</v>
      </c>
      <c r="GE148" s="303">
        <v>0</v>
      </c>
      <c r="GF148" s="303">
        <v>0</v>
      </c>
      <c r="GG148" s="303">
        <v>92791.866666666669</v>
      </c>
      <c r="GH148" s="303">
        <v>4341</v>
      </c>
      <c r="GI148" s="393">
        <v>0</v>
      </c>
      <c r="GJ148" s="303">
        <v>1657.5333333333333</v>
      </c>
      <c r="GK148" s="303">
        <v>1656.9976190476191</v>
      </c>
      <c r="GL148" s="303">
        <v>77.517857142857139</v>
      </c>
      <c r="GM148" s="393">
        <v>3.2319970581640156E-4</v>
      </c>
      <c r="GN148" s="303">
        <v>127</v>
      </c>
      <c r="GO148" s="303">
        <v>210730.83333333331</v>
      </c>
      <c r="GP148" s="303">
        <v>10</v>
      </c>
      <c r="GQ148" s="303">
        <v>54</v>
      </c>
      <c r="GR148" s="303">
        <v>0</v>
      </c>
      <c r="GS148" s="303">
        <v>3</v>
      </c>
      <c r="GT148" s="303">
        <v>0</v>
      </c>
      <c r="GU148" s="303">
        <v>0</v>
      </c>
      <c r="GV148" s="303">
        <v>0</v>
      </c>
      <c r="GW148" s="303">
        <v>0</v>
      </c>
      <c r="GX148" s="303">
        <v>210663.83333333331</v>
      </c>
      <c r="GY148" s="303">
        <v>12619</v>
      </c>
      <c r="GZ148" s="393">
        <v>68</v>
      </c>
      <c r="HA148" s="303">
        <v>1659.297900262467</v>
      </c>
      <c r="HB148" s="303">
        <v>1658.7703412073488</v>
      </c>
      <c r="HC148" s="303">
        <v>99.362204724409452</v>
      </c>
      <c r="HD148" s="393">
        <v>3.1794113343652786E-4</v>
      </c>
      <c r="HE148" s="303" t="s">
        <v>744</v>
      </c>
      <c r="HF148" s="303" t="s">
        <v>744</v>
      </c>
      <c r="HG148" s="303" t="s">
        <v>744</v>
      </c>
      <c r="HH148" s="303" t="s">
        <v>744</v>
      </c>
      <c r="HI148" s="303" t="s">
        <v>744</v>
      </c>
      <c r="HJ148" s="303" t="s">
        <v>744</v>
      </c>
      <c r="HK148" s="303" t="s">
        <v>744</v>
      </c>
      <c r="HL148" s="303" t="s">
        <v>744</v>
      </c>
      <c r="HM148" s="303" t="s">
        <v>744</v>
      </c>
      <c r="HN148" s="303" t="s">
        <v>744</v>
      </c>
      <c r="HO148" s="303" t="s">
        <v>744</v>
      </c>
      <c r="HP148" s="303" t="s">
        <v>744</v>
      </c>
      <c r="HQ148" s="393" t="s">
        <v>744</v>
      </c>
      <c r="HR148" s="303" t="s">
        <v>744</v>
      </c>
      <c r="HS148" s="303" t="s">
        <v>744</v>
      </c>
      <c r="HT148" s="303" t="s">
        <v>744</v>
      </c>
      <c r="HU148" s="393" t="s">
        <v>744</v>
      </c>
      <c r="HV148" s="303">
        <v>127</v>
      </c>
      <c r="HW148" s="303">
        <v>210730.83333333331</v>
      </c>
      <c r="HX148" s="303">
        <v>10</v>
      </c>
      <c r="HY148" s="303">
        <v>54</v>
      </c>
      <c r="HZ148" s="303">
        <v>0</v>
      </c>
      <c r="IA148" s="303">
        <v>3</v>
      </c>
      <c r="IB148" s="303">
        <v>0</v>
      </c>
      <c r="IC148" s="303">
        <v>0</v>
      </c>
      <c r="ID148" s="303">
        <v>0</v>
      </c>
      <c r="IE148" s="303">
        <v>0</v>
      </c>
      <c r="IF148" s="303">
        <v>210663.83333333331</v>
      </c>
      <c r="IG148" s="303">
        <v>12619</v>
      </c>
      <c r="IH148" s="393">
        <v>68</v>
      </c>
      <c r="II148" s="303">
        <v>1659.297900262467</v>
      </c>
      <c r="IJ148" s="303">
        <v>1658.770341207349</v>
      </c>
      <c r="IK148" s="303">
        <v>99.362204724409452</v>
      </c>
      <c r="IL148" s="393">
        <v>3.1794113343630581E-4</v>
      </c>
      <c r="IM148" s="303"/>
      <c r="IN148" s="303">
        <v>1658.8672619047616</v>
      </c>
      <c r="IO148" s="303">
        <v>1658.3851190476187</v>
      </c>
      <c r="IP148" s="393">
        <v>2.9064583298199498E-4</v>
      </c>
      <c r="IQ148" s="303">
        <v>1657.5333333333333</v>
      </c>
      <c r="IR148" s="303">
        <v>1656.4666666666667</v>
      </c>
      <c r="IS148" s="393">
        <v>6.435265253589284E-4</v>
      </c>
      <c r="IT148" s="303">
        <v>1658.7579234972675</v>
      </c>
      <c r="IU148" s="303">
        <v>1658.2278688524589</v>
      </c>
      <c r="IV148" s="393">
        <v>3.1954912606602104E-4</v>
      </c>
      <c r="IW148" s="735"/>
      <c r="IX148" s="303"/>
      <c r="IY148" s="396" t="s">
        <v>522</v>
      </c>
      <c r="IZ148" s="396" t="s">
        <v>353</v>
      </c>
      <c r="JA148" s="396" t="s">
        <v>354</v>
      </c>
      <c r="JB148" s="396">
        <v>188</v>
      </c>
      <c r="JC148" s="396" t="s">
        <v>13</v>
      </c>
      <c r="JD148" s="396" t="s">
        <v>232</v>
      </c>
      <c r="JE148" s="396" t="s">
        <v>9</v>
      </c>
      <c r="JF148" s="396" t="s">
        <v>232</v>
      </c>
      <c r="JG148" s="396" t="s">
        <v>358</v>
      </c>
    </row>
    <row r="149" spans="1:267" customFormat="1">
      <c r="A149">
        <v>2125</v>
      </c>
      <c r="B149">
        <v>1</v>
      </c>
      <c r="F149">
        <v>700</v>
      </c>
      <c r="G149">
        <v>41</v>
      </c>
      <c r="H149">
        <v>1</v>
      </c>
      <c r="I149">
        <v>0</v>
      </c>
      <c r="J149">
        <v>1</v>
      </c>
      <c r="K149">
        <v>0</v>
      </c>
      <c r="L149" t="s">
        <v>522</v>
      </c>
      <c r="M149">
        <v>0</v>
      </c>
      <c r="N149">
        <v>31</v>
      </c>
      <c r="O149">
        <v>31</v>
      </c>
      <c r="P149">
        <v>40</v>
      </c>
      <c r="Q149">
        <v>40</v>
      </c>
      <c r="R149">
        <v>50</v>
      </c>
      <c r="S149">
        <v>50</v>
      </c>
      <c r="T149" t="s">
        <v>745</v>
      </c>
      <c r="U149">
        <v>0</v>
      </c>
      <c r="V149">
        <v>0</v>
      </c>
      <c r="W149">
        <v>4</v>
      </c>
      <c r="X149">
        <v>2</v>
      </c>
      <c r="Y149">
        <v>31</v>
      </c>
      <c r="Z149">
        <v>0</v>
      </c>
      <c r="AA149">
        <v>0</v>
      </c>
      <c r="AB149">
        <v>0</v>
      </c>
      <c r="AC149">
        <v>0</v>
      </c>
      <c r="AD149">
        <v>0</v>
      </c>
      <c r="AE149">
        <v>0</v>
      </c>
      <c r="AF149">
        <v>0</v>
      </c>
      <c r="AG149">
        <v>0</v>
      </c>
      <c r="AH149">
        <v>0</v>
      </c>
      <c r="AI149">
        <v>24</v>
      </c>
      <c r="AJ149">
        <v>0</v>
      </c>
      <c r="AK149">
        <v>0</v>
      </c>
      <c r="AL149">
        <v>0</v>
      </c>
      <c r="AM149">
        <v>0</v>
      </c>
      <c r="AN149">
        <v>0</v>
      </c>
      <c r="AO149">
        <v>0</v>
      </c>
      <c r="AP149">
        <v>0</v>
      </c>
      <c r="AQ149">
        <v>0</v>
      </c>
      <c r="AR149">
        <v>0</v>
      </c>
      <c r="AS149">
        <v>0</v>
      </c>
      <c r="AT149">
        <v>0</v>
      </c>
      <c r="AU149">
        <v>0</v>
      </c>
      <c r="AV149">
        <v>0</v>
      </c>
      <c r="AW149">
        <v>0</v>
      </c>
      <c r="AX149">
        <v>0</v>
      </c>
      <c r="AY149">
        <v>0</v>
      </c>
      <c r="AZ149">
        <v>0</v>
      </c>
      <c r="BA149">
        <v>0</v>
      </c>
      <c r="BB149">
        <v>0</v>
      </c>
      <c r="BC149">
        <v>0</v>
      </c>
      <c r="BD149">
        <v>0</v>
      </c>
      <c r="BE149">
        <v>0</v>
      </c>
      <c r="BF149">
        <v>0</v>
      </c>
      <c r="BG149">
        <v>1637</v>
      </c>
      <c r="BH149">
        <v>152</v>
      </c>
      <c r="BI149">
        <v>52</v>
      </c>
      <c r="BJ149">
        <v>0</v>
      </c>
      <c r="BK149">
        <v>0</v>
      </c>
      <c r="BL149">
        <v>0</v>
      </c>
      <c r="BM149">
        <v>0</v>
      </c>
      <c r="BN149">
        <v>0</v>
      </c>
      <c r="BO149">
        <v>0</v>
      </c>
      <c r="BP149">
        <v>0</v>
      </c>
      <c r="BQ149">
        <v>0</v>
      </c>
      <c r="BR149">
        <v>0</v>
      </c>
      <c r="BS149">
        <v>0</v>
      </c>
      <c r="BT149">
        <v>0</v>
      </c>
      <c r="BU149">
        <v>0</v>
      </c>
      <c r="BV149">
        <v>0</v>
      </c>
      <c r="BW149">
        <v>0</v>
      </c>
      <c r="BX149">
        <v>0</v>
      </c>
      <c r="BY149">
        <v>0</v>
      </c>
      <c r="BZ149">
        <v>0</v>
      </c>
      <c r="CA149">
        <v>0</v>
      </c>
      <c r="CB149">
        <v>0</v>
      </c>
      <c r="CC149">
        <v>618</v>
      </c>
      <c r="CD149">
        <v>0</v>
      </c>
      <c r="CE149">
        <v>8650</v>
      </c>
      <c r="CF149">
        <v>0</v>
      </c>
      <c r="CG149" s="439"/>
      <c r="CH149" s="303">
        <v>31</v>
      </c>
      <c r="CI149" s="393">
        <v>31</v>
      </c>
      <c r="CJ149" s="303">
        <v>40</v>
      </c>
      <c r="CK149" s="393">
        <v>40</v>
      </c>
      <c r="CL149" s="303">
        <v>50</v>
      </c>
      <c r="CM149" s="393">
        <v>50</v>
      </c>
      <c r="CN149" s="303"/>
      <c r="CO149" s="303"/>
      <c r="CP149" s="393" t="s">
        <v>744</v>
      </c>
      <c r="CQ149" s="303" t="s">
        <v>744</v>
      </c>
      <c r="CR149" s="393" t="s">
        <v>389</v>
      </c>
      <c r="CS149" s="393" t="s">
        <v>744</v>
      </c>
      <c r="CT149" s="303" t="s">
        <v>744</v>
      </c>
      <c r="CU149" s="393" t="s">
        <v>389</v>
      </c>
      <c r="CV149" s="303" t="s">
        <v>744</v>
      </c>
      <c r="CW149" s="303" t="s">
        <v>744</v>
      </c>
      <c r="CX149" s="303" t="s">
        <v>744</v>
      </c>
      <c r="CY149" s="303" t="s">
        <v>744</v>
      </c>
      <c r="CZ149" s="303" t="s">
        <v>744</v>
      </c>
      <c r="DA149" s="303" t="s">
        <v>744</v>
      </c>
      <c r="DB149" s="303" t="s">
        <v>744</v>
      </c>
      <c r="DC149" s="303" t="s">
        <v>744</v>
      </c>
      <c r="DD149" s="303" t="s">
        <v>744</v>
      </c>
      <c r="DE149" s="303" t="s">
        <v>744</v>
      </c>
      <c r="DF149" s="303" t="s">
        <v>744</v>
      </c>
      <c r="DG149" s="393" t="s">
        <v>744</v>
      </c>
      <c r="DH149" s="303" t="s">
        <v>744</v>
      </c>
      <c r="DI149" s="303" t="s">
        <v>744</v>
      </c>
      <c r="DJ149" s="393" t="s">
        <v>744</v>
      </c>
      <c r="DK149" s="303" t="s">
        <v>744</v>
      </c>
      <c r="DL149" s="303" t="s">
        <v>744</v>
      </c>
      <c r="DM149" s="303" t="s">
        <v>744</v>
      </c>
      <c r="DN149" s="303" t="s">
        <v>744</v>
      </c>
      <c r="DO149" s="303" t="s">
        <v>744</v>
      </c>
      <c r="DP149" s="303" t="s">
        <v>744</v>
      </c>
      <c r="DQ149" s="303" t="s">
        <v>744</v>
      </c>
      <c r="DR149" s="303" t="s">
        <v>744</v>
      </c>
      <c r="DS149" s="303" t="s">
        <v>744</v>
      </c>
      <c r="DT149" s="303" t="s">
        <v>744</v>
      </c>
      <c r="DU149" s="303" t="s">
        <v>744</v>
      </c>
      <c r="DV149" s="393" t="s">
        <v>744</v>
      </c>
      <c r="DW149" s="303" t="s">
        <v>744</v>
      </c>
      <c r="DX149" s="303" t="s">
        <v>744</v>
      </c>
      <c r="DY149" s="393" t="s">
        <v>744</v>
      </c>
      <c r="DZ149" s="303" t="s">
        <v>744</v>
      </c>
      <c r="EA149" s="303" t="s">
        <v>744</v>
      </c>
      <c r="EB149" s="303" t="s">
        <v>744</v>
      </c>
      <c r="EC149" s="303" t="s">
        <v>744</v>
      </c>
      <c r="ED149" s="303" t="s">
        <v>744</v>
      </c>
      <c r="EE149" s="303" t="s">
        <v>744</v>
      </c>
      <c r="EF149" s="303" t="s">
        <v>744</v>
      </c>
      <c r="EG149" s="303" t="s">
        <v>744</v>
      </c>
      <c r="EH149" s="303" t="s">
        <v>744</v>
      </c>
      <c r="EI149" s="303" t="s">
        <v>744</v>
      </c>
      <c r="EJ149" s="303" t="s">
        <v>744</v>
      </c>
      <c r="EK149" s="393" t="s">
        <v>744</v>
      </c>
      <c r="EL149" s="303" t="s">
        <v>744</v>
      </c>
      <c r="EM149" s="303" t="s">
        <v>744</v>
      </c>
      <c r="EN149" s="393" t="s">
        <v>744</v>
      </c>
      <c r="EO149" s="303">
        <v>4</v>
      </c>
      <c r="EP149" s="303">
        <v>6861.9999999999991</v>
      </c>
      <c r="EQ149" s="303">
        <v>0</v>
      </c>
      <c r="ER149" s="303">
        <v>24</v>
      </c>
      <c r="ES149" s="303">
        <v>0</v>
      </c>
      <c r="ET149" s="303">
        <v>0</v>
      </c>
      <c r="EU149" s="303">
        <v>0</v>
      </c>
      <c r="EV149" s="303">
        <v>1637</v>
      </c>
      <c r="EW149" s="303">
        <v>0</v>
      </c>
      <c r="EX149" s="303">
        <v>0</v>
      </c>
      <c r="EY149" s="303">
        <v>5200.9999999999991</v>
      </c>
      <c r="EZ149" s="303">
        <v>618</v>
      </c>
      <c r="FA149" s="393">
        <v>0</v>
      </c>
      <c r="FB149" s="303">
        <v>1715.4999999999998</v>
      </c>
      <c r="FC149" s="303">
        <v>1300.2499999999998</v>
      </c>
      <c r="FD149" s="303">
        <v>154.5</v>
      </c>
      <c r="FE149" s="393">
        <v>0.24205770912270475</v>
      </c>
      <c r="FF149" s="303">
        <v>2</v>
      </c>
      <c r="FG149" s="303">
        <v>3430.9999999999995</v>
      </c>
      <c r="FH149" s="303">
        <v>0</v>
      </c>
      <c r="FI149" s="303">
        <v>0</v>
      </c>
      <c r="FJ149" s="303">
        <v>0</v>
      </c>
      <c r="FK149" s="303">
        <v>0</v>
      </c>
      <c r="FL149" s="303">
        <v>0</v>
      </c>
      <c r="FM149" s="303">
        <v>152</v>
      </c>
      <c r="FN149" s="303">
        <v>0</v>
      </c>
      <c r="FO149" s="303">
        <v>0</v>
      </c>
      <c r="FP149" s="303">
        <v>3278.9999999999995</v>
      </c>
      <c r="FQ149" s="303">
        <v>0</v>
      </c>
      <c r="FR149" s="393">
        <v>0</v>
      </c>
      <c r="FS149" s="303">
        <v>1715.4999999999998</v>
      </c>
      <c r="FT149" s="303">
        <v>1639.4999999999998</v>
      </c>
      <c r="FU149" s="303">
        <v>0</v>
      </c>
      <c r="FV149" s="393">
        <v>4.4301952783445064E-2</v>
      </c>
      <c r="FW149" s="303">
        <v>6</v>
      </c>
      <c r="FX149" s="303">
        <v>10292.999999999998</v>
      </c>
      <c r="FY149" s="303">
        <v>0</v>
      </c>
      <c r="FZ149" s="303">
        <v>24</v>
      </c>
      <c r="GA149" s="303">
        <v>0</v>
      </c>
      <c r="GB149" s="303">
        <v>0</v>
      </c>
      <c r="GC149" s="303">
        <v>0</v>
      </c>
      <c r="GD149" s="303">
        <v>1789</v>
      </c>
      <c r="GE149" s="303">
        <v>0</v>
      </c>
      <c r="GF149" s="303">
        <v>0</v>
      </c>
      <c r="GG149" s="303">
        <v>8479.9999999999982</v>
      </c>
      <c r="GH149" s="303">
        <v>618</v>
      </c>
      <c r="GI149" s="393">
        <v>0</v>
      </c>
      <c r="GJ149" s="303">
        <v>1715.4999999999998</v>
      </c>
      <c r="GK149" s="303">
        <v>1413.333333333333</v>
      </c>
      <c r="GL149" s="303">
        <v>103</v>
      </c>
      <c r="GM149" s="393">
        <v>0.17613912367628493</v>
      </c>
      <c r="GN149" s="303">
        <v>31</v>
      </c>
      <c r="GO149" s="303">
        <v>53180.499999999993</v>
      </c>
      <c r="GP149" s="303">
        <v>0</v>
      </c>
      <c r="GQ149" s="303">
        <v>0</v>
      </c>
      <c r="GR149" s="303">
        <v>0</v>
      </c>
      <c r="GS149" s="303">
        <v>0</v>
      </c>
      <c r="GT149" s="303">
        <v>0</v>
      </c>
      <c r="GU149" s="303">
        <v>52</v>
      </c>
      <c r="GV149" s="303">
        <v>0</v>
      </c>
      <c r="GW149" s="303">
        <v>0</v>
      </c>
      <c r="GX149" s="303">
        <v>53128.499999999993</v>
      </c>
      <c r="GY149" s="303">
        <v>8650</v>
      </c>
      <c r="GZ149" s="393">
        <v>0</v>
      </c>
      <c r="HA149" s="303">
        <v>1715.4999999999998</v>
      </c>
      <c r="HB149" s="303">
        <v>1713.822580645161</v>
      </c>
      <c r="HC149" s="303">
        <v>279.03225806451616</v>
      </c>
      <c r="HD149" s="393">
        <v>9.7780201389607857E-4</v>
      </c>
      <c r="HE149" s="303" t="s">
        <v>744</v>
      </c>
      <c r="HF149" s="303" t="s">
        <v>744</v>
      </c>
      <c r="HG149" s="303" t="s">
        <v>744</v>
      </c>
      <c r="HH149" s="303" t="s">
        <v>744</v>
      </c>
      <c r="HI149" s="303" t="s">
        <v>744</v>
      </c>
      <c r="HJ149" s="303" t="s">
        <v>744</v>
      </c>
      <c r="HK149" s="303" t="s">
        <v>744</v>
      </c>
      <c r="HL149" s="303" t="s">
        <v>744</v>
      </c>
      <c r="HM149" s="303" t="s">
        <v>744</v>
      </c>
      <c r="HN149" s="303" t="s">
        <v>744</v>
      </c>
      <c r="HO149" s="303" t="s">
        <v>744</v>
      </c>
      <c r="HP149" s="303" t="s">
        <v>744</v>
      </c>
      <c r="HQ149" s="393" t="s">
        <v>744</v>
      </c>
      <c r="HR149" s="303" t="s">
        <v>744</v>
      </c>
      <c r="HS149" s="303" t="s">
        <v>744</v>
      </c>
      <c r="HT149" s="303" t="s">
        <v>744</v>
      </c>
      <c r="HU149" s="393" t="s">
        <v>744</v>
      </c>
      <c r="HV149" s="303">
        <v>31</v>
      </c>
      <c r="HW149" s="303">
        <v>53180.499999999993</v>
      </c>
      <c r="HX149" s="303">
        <v>0</v>
      </c>
      <c r="HY149" s="303">
        <v>0</v>
      </c>
      <c r="HZ149" s="303">
        <v>0</v>
      </c>
      <c r="IA149" s="303">
        <v>0</v>
      </c>
      <c r="IB149" s="303">
        <v>0</v>
      </c>
      <c r="IC149" s="303">
        <v>52</v>
      </c>
      <c r="ID149" s="303">
        <v>0</v>
      </c>
      <c r="IE149" s="303">
        <v>0</v>
      </c>
      <c r="IF149" s="303">
        <v>53128.499999999993</v>
      </c>
      <c r="IG149" s="303">
        <v>8650</v>
      </c>
      <c r="IH149" s="393">
        <v>0</v>
      </c>
      <c r="II149" s="303">
        <v>1715.4999999999998</v>
      </c>
      <c r="IJ149" s="303">
        <v>1713.822580645161</v>
      </c>
      <c r="IK149" s="303">
        <v>279.03225806451616</v>
      </c>
      <c r="IL149" s="393">
        <v>9.7780201389607857E-4</v>
      </c>
      <c r="IM149" s="303"/>
      <c r="IN149" s="303">
        <v>1715.4999999999998</v>
      </c>
      <c r="IO149" s="303">
        <v>1666.5571428571427</v>
      </c>
      <c r="IP149" s="393">
        <v>2.8529791397759907E-2</v>
      </c>
      <c r="IQ149" s="303">
        <v>1715.4999999999998</v>
      </c>
      <c r="IR149" s="303">
        <v>1639.4999999999998</v>
      </c>
      <c r="IS149" s="393">
        <v>4.4301952783445064E-2</v>
      </c>
      <c r="IT149" s="303">
        <v>1715.4999999999998</v>
      </c>
      <c r="IU149" s="303">
        <v>1665.0945945945944</v>
      </c>
      <c r="IV149" s="393">
        <v>2.938234066185097E-2</v>
      </c>
      <c r="IW149" s="735"/>
      <c r="IX149" s="303"/>
      <c r="IY149" s="396" t="s">
        <v>522</v>
      </c>
      <c r="IZ149" s="396" t="s">
        <v>353</v>
      </c>
      <c r="JA149" s="396" t="s">
        <v>354</v>
      </c>
      <c r="JB149" s="396">
        <v>51</v>
      </c>
      <c r="JC149" s="396" t="s">
        <v>12</v>
      </c>
      <c r="JD149" s="396" t="s">
        <v>232</v>
      </c>
      <c r="JE149" s="396" t="s">
        <v>9</v>
      </c>
      <c r="JF149" s="396" t="s">
        <v>232</v>
      </c>
      <c r="JG149" s="396" t="s">
        <v>358</v>
      </c>
    </row>
    <row r="150" spans="1:267" customFormat="1">
      <c r="A150">
        <v>2126</v>
      </c>
      <c r="B150">
        <v>1</v>
      </c>
      <c r="F150">
        <v>700</v>
      </c>
      <c r="G150">
        <v>41</v>
      </c>
      <c r="H150">
        <v>1</v>
      </c>
      <c r="I150">
        <v>0</v>
      </c>
      <c r="J150">
        <v>1</v>
      </c>
      <c r="K150">
        <v>0</v>
      </c>
      <c r="L150" t="s">
        <v>522</v>
      </c>
      <c r="M150">
        <v>0</v>
      </c>
      <c r="N150">
        <v>30</v>
      </c>
      <c r="O150">
        <v>0</v>
      </c>
      <c r="P150">
        <v>40</v>
      </c>
      <c r="Q150">
        <v>0</v>
      </c>
      <c r="R150">
        <v>50</v>
      </c>
      <c r="S150">
        <v>0</v>
      </c>
      <c r="T150" t="s">
        <v>745</v>
      </c>
      <c r="U150">
        <v>0</v>
      </c>
      <c r="V150">
        <v>0</v>
      </c>
      <c r="W150">
        <v>1</v>
      </c>
      <c r="X150">
        <v>1</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c r="AZ150">
        <v>0</v>
      </c>
      <c r="BA150">
        <v>0</v>
      </c>
      <c r="BB150">
        <v>0</v>
      </c>
      <c r="BC150">
        <v>0</v>
      </c>
      <c r="BD150">
        <v>0</v>
      </c>
      <c r="BE150">
        <v>0</v>
      </c>
      <c r="BF150">
        <v>0</v>
      </c>
      <c r="BG150">
        <v>0</v>
      </c>
      <c r="BH150">
        <v>0</v>
      </c>
      <c r="BI150">
        <v>0</v>
      </c>
      <c r="BJ150">
        <v>0</v>
      </c>
      <c r="BK150">
        <v>0</v>
      </c>
      <c r="BL150">
        <v>0</v>
      </c>
      <c r="BM150">
        <v>0</v>
      </c>
      <c r="BN150">
        <v>0</v>
      </c>
      <c r="BO150">
        <v>0</v>
      </c>
      <c r="BP150">
        <v>0</v>
      </c>
      <c r="BQ150">
        <v>0</v>
      </c>
      <c r="BR150">
        <v>0</v>
      </c>
      <c r="BS150">
        <v>0</v>
      </c>
      <c r="BT150">
        <v>0</v>
      </c>
      <c r="BU150">
        <v>0</v>
      </c>
      <c r="BV150">
        <v>0</v>
      </c>
      <c r="BW150">
        <v>0</v>
      </c>
      <c r="BX150">
        <v>0</v>
      </c>
      <c r="BY150">
        <v>0</v>
      </c>
      <c r="BZ150">
        <v>0</v>
      </c>
      <c r="CA150">
        <v>0</v>
      </c>
      <c r="CB150">
        <v>0</v>
      </c>
      <c r="CC150">
        <v>0</v>
      </c>
      <c r="CD150">
        <v>0</v>
      </c>
      <c r="CE150">
        <v>0</v>
      </c>
      <c r="CF150">
        <v>0</v>
      </c>
      <c r="CG150" s="439"/>
      <c r="CH150" s="303" t="s">
        <v>744</v>
      </c>
      <c r="CI150" s="393" t="s">
        <v>744</v>
      </c>
      <c r="CJ150" s="303" t="s">
        <v>744</v>
      </c>
      <c r="CK150" s="393" t="s">
        <v>744</v>
      </c>
      <c r="CL150" s="303" t="s">
        <v>744</v>
      </c>
      <c r="CM150" s="393" t="s">
        <v>744</v>
      </c>
      <c r="CN150" s="303"/>
      <c r="CO150" s="303"/>
      <c r="CP150" s="393" t="s">
        <v>658</v>
      </c>
      <c r="CQ150" s="303" t="s">
        <v>744</v>
      </c>
      <c r="CR150" s="393" t="s">
        <v>744</v>
      </c>
      <c r="CS150" s="393" t="s">
        <v>658</v>
      </c>
      <c r="CT150" s="303" t="s">
        <v>744</v>
      </c>
      <c r="CU150" s="393" t="s">
        <v>744</v>
      </c>
      <c r="CV150" s="303" t="s">
        <v>744</v>
      </c>
      <c r="CW150" s="303" t="s">
        <v>744</v>
      </c>
      <c r="CX150" s="303" t="s">
        <v>744</v>
      </c>
      <c r="CY150" s="303" t="s">
        <v>744</v>
      </c>
      <c r="CZ150" s="303" t="s">
        <v>744</v>
      </c>
      <c r="DA150" s="303" t="s">
        <v>744</v>
      </c>
      <c r="DB150" s="303" t="s">
        <v>744</v>
      </c>
      <c r="DC150" s="303" t="s">
        <v>744</v>
      </c>
      <c r="DD150" s="303" t="s">
        <v>744</v>
      </c>
      <c r="DE150" s="303" t="s">
        <v>744</v>
      </c>
      <c r="DF150" s="303" t="s">
        <v>744</v>
      </c>
      <c r="DG150" s="393" t="s">
        <v>744</v>
      </c>
      <c r="DH150" s="303" t="s">
        <v>744</v>
      </c>
      <c r="DI150" s="303" t="s">
        <v>744</v>
      </c>
      <c r="DJ150" s="393" t="s">
        <v>744</v>
      </c>
      <c r="DK150" s="303" t="s">
        <v>744</v>
      </c>
      <c r="DL150" s="303" t="s">
        <v>744</v>
      </c>
      <c r="DM150" s="303" t="s">
        <v>744</v>
      </c>
      <c r="DN150" s="303" t="s">
        <v>744</v>
      </c>
      <c r="DO150" s="303" t="s">
        <v>744</v>
      </c>
      <c r="DP150" s="303" t="s">
        <v>744</v>
      </c>
      <c r="DQ150" s="303" t="s">
        <v>744</v>
      </c>
      <c r="DR150" s="303" t="s">
        <v>744</v>
      </c>
      <c r="DS150" s="303" t="s">
        <v>744</v>
      </c>
      <c r="DT150" s="303" t="s">
        <v>744</v>
      </c>
      <c r="DU150" s="303" t="s">
        <v>744</v>
      </c>
      <c r="DV150" s="393" t="s">
        <v>744</v>
      </c>
      <c r="DW150" s="303" t="s">
        <v>744</v>
      </c>
      <c r="DX150" s="303" t="s">
        <v>744</v>
      </c>
      <c r="DY150" s="393" t="s">
        <v>744</v>
      </c>
      <c r="DZ150" s="303" t="s">
        <v>744</v>
      </c>
      <c r="EA150" s="303" t="s">
        <v>744</v>
      </c>
      <c r="EB150" s="303" t="s">
        <v>744</v>
      </c>
      <c r="EC150" s="303" t="s">
        <v>744</v>
      </c>
      <c r="ED150" s="303" t="s">
        <v>744</v>
      </c>
      <c r="EE150" s="303" t="s">
        <v>744</v>
      </c>
      <c r="EF150" s="303" t="s">
        <v>744</v>
      </c>
      <c r="EG150" s="303" t="s">
        <v>744</v>
      </c>
      <c r="EH150" s="303" t="s">
        <v>744</v>
      </c>
      <c r="EI150" s="303" t="s">
        <v>744</v>
      </c>
      <c r="EJ150" s="303" t="s">
        <v>744</v>
      </c>
      <c r="EK150" s="393" t="s">
        <v>744</v>
      </c>
      <c r="EL150" s="303" t="s">
        <v>744</v>
      </c>
      <c r="EM150" s="303" t="s">
        <v>744</v>
      </c>
      <c r="EN150" s="393" t="s">
        <v>744</v>
      </c>
      <c r="EO150" s="303" t="s">
        <v>744</v>
      </c>
      <c r="EP150" s="303" t="s">
        <v>744</v>
      </c>
      <c r="EQ150" s="303" t="s">
        <v>744</v>
      </c>
      <c r="ER150" s="303" t="s">
        <v>744</v>
      </c>
      <c r="ES150" s="303" t="s">
        <v>744</v>
      </c>
      <c r="ET150" s="303" t="s">
        <v>744</v>
      </c>
      <c r="EU150" s="303" t="s">
        <v>744</v>
      </c>
      <c r="EV150" s="303" t="s">
        <v>744</v>
      </c>
      <c r="EW150" s="303" t="s">
        <v>744</v>
      </c>
      <c r="EX150" s="303" t="s">
        <v>744</v>
      </c>
      <c r="EY150" s="303" t="s">
        <v>744</v>
      </c>
      <c r="EZ150" s="303" t="s">
        <v>744</v>
      </c>
      <c r="FA150" s="393" t="s">
        <v>744</v>
      </c>
      <c r="FB150" s="303" t="s">
        <v>744</v>
      </c>
      <c r="FC150" s="303" t="s">
        <v>744</v>
      </c>
      <c r="FD150" s="303" t="s">
        <v>744</v>
      </c>
      <c r="FE150" s="393" t="s">
        <v>744</v>
      </c>
      <c r="FF150" s="303" t="s">
        <v>744</v>
      </c>
      <c r="FG150" s="303" t="s">
        <v>744</v>
      </c>
      <c r="FH150" s="303" t="s">
        <v>744</v>
      </c>
      <c r="FI150" s="303" t="s">
        <v>744</v>
      </c>
      <c r="FJ150" s="303" t="s">
        <v>744</v>
      </c>
      <c r="FK150" s="303" t="s">
        <v>744</v>
      </c>
      <c r="FL150" s="303" t="s">
        <v>744</v>
      </c>
      <c r="FM150" s="303" t="s">
        <v>744</v>
      </c>
      <c r="FN150" s="303" t="s">
        <v>744</v>
      </c>
      <c r="FO150" s="303" t="s">
        <v>744</v>
      </c>
      <c r="FP150" s="303" t="s">
        <v>744</v>
      </c>
      <c r="FQ150" s="303" t="s">
        <v>744</v>
      </c>
      <c r="FR150" s="393" t="s">
        <v>744</v>
      </c>
      <c r="FS150" s="303" t="s">
        <v>744</v>
      </c>
      <c r="FT150" s="303" t="s">
        <v>744</v>
      </c>
      <c r="FU150" s="303" t="s">
        <v>744</v>
      </c>
      <c r="FV150" s="393" t="s">
        <v>744</v>
      </c>
      <c r="FW150" s="303" t="s">
        <v>744</v>
      </c>
      <c r="FX150" s="303" t="s">
        <v>744</v>
      </c>
      <c r="FY150" s="303" t="s">
        <v>744</v>
      </c>
      <c r="FZ150" s="303" t="s">
        <v>744</v>
      </c>
      <c r="GA150" s="303" t="s">
        <v>744</v>
      </c>
      <c r="GB150" s="303" t="s">
        <v>744</v>
      </c>
      <c r="GC150" s="303" t="s">
        <v>744</v>
      </c>
      <c r="GD150" s="303" t="s">
        <v>744</v>
      </c>
      <c r="GE150" s="303" t="s">
        <v>744</v>
      </c>
      <c r="GF150" s="303" t="s">
        <v>744</v>
      </c>
      <c r="GG150" s="303" t="s">
        <v>744</v>
      </c>
      <c r="GH150" s="303" t="s">
        <v>744</v>
      </c>
      <c r="GI150" s="393" t="s">
        <v>744</v>
      </c>
      <c r="GJ150" s="303" t="s">
        <v>744</v>
      </c>
      <c r="GK150" s="303" t="s">
        <v>744</v>
      </c>
      <c r="GL150" s="303" t="s">
        <v>744</v>
      </c>
      <c r="GM150" s="393" t="s">
        <v>744</v>
      </c>
      <c r="GN150" s="303" t="s">
        <v>744</v>
      </c>
      <c r="GO150" s="303" t="s">
        <v>744</v>
      </c>
      <c r="GP150" s="303" t="s">
        <v>744</v>
      </c>
      <c r="GQ150" s="303" t="s">
        <v>744</v>
      </c>
      <c r="GR150" s="303" t="s">
        <v>744</v>
      </c>
      <c r="GS150" s="303" t="s">
        <v>744</v>
      </c>
      <c r="GT150" s="303" t="s">
        <v>744</v>
      </c>
      <c r="GU150" s="303" t="s">
        <v>744</v>
      </c>
      <c r="GV150" s="303" t="s">
        <v>744</v>
      </c>
      <c r="GW150" s="303" t="s">
        <v>744</v>
      </c>
      <c r="GX150" s="303" t="s">
        <v>744</v>
      </c>
      <c r="GY150" s="303" t="s">
        <v>744</v>
      </c>
      <c r="GZ150" s="393" t="s">
        <v>744</v>
      </c>
      <c r="HA150" s="303" t="s">
        <v>744</v>
      </c>
      <c r="HB150" s="303" t="s">
        <v>744</v>
      </c>
      <c r="HC150" s="303" t="s">
        <v>744</v>
      </c>
      <c r="HD150" s="393" t="s">
        <v>744</v>
      </c>
      <c r="HE150" s="303" t="s">
        <v>744</v>
      </c>
      <c r="HF150" s="303" t="s">
        <v>744</v>
      </c>
      <c r="HG150" s="303" t="s">
        <v>744</v>
      </c>
      <c r="HH150" s="303" t="s">
        <v>744</v>
      </c>
      <c r="HI150" s="303" t="s">
        <v>744</v>
      </c>
      <c r="HJ150" s="303" t="s">
        <v>744</v>
      </c>
      <c r="HK150" s="303" t="s">
        <v>744</v>
      </c>
      <c r="HL150" s="303" t="s">
        <v>744</v>
      </c>
      <c r="HM150" s="303" t="s">
        <v>744</v>
      </c>
      <c r="HN150" s="303" t="s">
        <v>744</v>
      </c>
      <c r="HO150" s="303" t="s">
        <v>744</v>
      </c>
      <c r="HP150" s="303" t="s">
        <v>744</v>
      </c>
      <c r="HQ150" s="393" t="s">
        <v>744</v>
      </c>
      <c r="HR150" s="303" t="s">
        <v>744</v>
      </c>
      <c r="HS150" s="303" t="s">
        <v>744</v>
      </c>
      <c r="HT150" s="303" t="s">
        <v>744</v>
      </c>
      <c r="HU150" s="393" t="s">
        <v>744</v>
      </c>
      <c r="HV150" s="303" t="s">
        <v>744</v>
      </c>
      <c r="HW150" s="303" t="s">
        <v>744</v>
      </c>
      <c r="HX150" s="303" t="s">
        <v>744</v>
      </c>
      <c r="HY150" s="303" t="s">
        <v>744</v>
      </c>
      <c r="HZ150" s="303" t="s">
        <v>744</v>
      </c>
      <c r="IA150" s="303" t="s">
        <v>744</v>
      </c>
      <c r="IB150" s="303" t="s">
        <v>744</v>
      </c>
      <c r="IC150" s="303" t="s">
        <v>744</v>
      </c>
      <c r="ID150" s="303" t="s">
        <v>744</v>
      </c>
      <c r="IE150" s="303" t="s">
        <v>744</v>
      </c>
      <c r="IF150" s="303" t="s">
        <v>744</v>
      </c>
      <c r="IG150" s="303" t="s">
        <v>744</v>
      </c>
      <c r="IH150" s="393" t="s">
        <v>744</v>
      </c>
      <c r="II150" s="303" t="s">
        <v>744</v>
      </c>
      <c r="IJ150" s="303" t="s">
        <v>744</v>
      </c>
      <c r="IK150" s="303" t="s">
        <v>744</v>
      </c>
      <c r="IL150" s="393" t="s">
        <v>744</v>
      </c>
      <c r="IM150" s="303"/>
      <c r="IN150" s="303" t="s">
        <v>744</v>
      </c>
      <c r="IO150" s="303" t="s">
        <v>744</v>
      </c>
      <c r="IP150" s="393" t="s">
        <v>744</v>
      </c>
      <c r="IQ150" s="303" t="s">
        <v>744</v>
      </c>
      <c r="IR150" s="303" t="s">
        <v>744</v>
      </c>
      <c r="IS150" s="393" t="s">
        <v>744</v>
      </c>
      <c r="IT150" s="303" t="s">
        <v>744</v>
      </c>
      <c r="IU150" s="303" t="s">
        <v>744</v>
      </c>
      <c r="IV150" s="393" t="s">
        <v>495</v>
      </c>
      <c r="IW150" s="735"/>
      <c r="IX150" s="303"/>
      <c r="IY150" s="396" t="s">
        <v>522</v>
      </c>
      <c r="IZ150" s="396" t="s">
        <v>353</v>
      </c>
      <c r="JA150" s="396" t="s">
        <v>354</v>
      </c>
      <c r="JB150" s="396">
        <v>2</v>
      </c>
      <c r="JC150" s="396" t="s">
        <v>11</v>
      </c>
      <c r="JD150" s="396" t="s">
        <v>232</v>
      </c>
      <c r="JE150" s="396" t="s">
        <v>9</v>
      </c>
      <c r="JF150" s="396" t="s">
        <v>232</v>
      </c>
      <c r="JG150" s="396" t="s">
        <v>358</v>
      </c>
    </row>
    <row r="151" spans="1:267" customFormat="1">
      <c r="A151">
        <v>2127</v>
      </c>
      <c r="B151">
        <v>1</v>
      </c>
      <c r="F151">
        <v>700</v>
      </c>
      <c r="G151">
        <v>41</v>
      </c>
      <c r="H151">
        <v>1</v>
      </c>
      <c r="I151">
        <v>0</v>
      </c>
      <c r="J151">
        <v>1</v>
      </c>
      <c r="K151">
        <v>0</v>
      </c>
      <c r="L151" t="s">
        <v>522</v>
      </c>
      <c r="M151">
        <v>0</v>
      </c>
      <c r="N151">
        <v>36.875</v>
      </c>
      <c r="O151">
        <v>24.45</v>
      </c>
      <c r="P151">
        <v>40</v>
      </c>
      <c r="Q151">
        <v>40</v>
      </c>
      <c r="R151">
        <v>0</v>
      </c>
      <c r="S151">
        <v>0</v>
      </c>
      <c r="T151" t="s">
        <v>745</v>
      </c>
      <c r="U151">
        <v>0</v>
      </c>
      <c r="V151">
        <v>0</v>
      </c>
      <c r="W151">
        <v>0</v>
      </c>
      <c r="X151">
        <v>1</v>
      </c>
      <c r="Y151">
        <v>7.5</v>
      </c>
      <c r="Z151">
        <v>0</v>
      </c>
      <c r="AA151">
        <v>0</v>
      </c>
      <c r="AB151">
        <v>0</v>
      </c>
      <c r="AC151">
        <v>0</v>
      </c>
      <c r="AD151">
        <v>0</v>
      </c>
      <c r="AE151">
        <v>0</v>
      </c>
      <c r="AF151">
        <v>0</v>
      </c>
      <c r="AG151">
        <v>0</v>
      </c>
      <c r="AH151">
        <v>0</v>
      </c>
      <c r="AI151">
        <v>0</v>
      </c>
      <c r="AJ151">
        <v>0</v>
      </c>
      <c r="AK151">
        <v>304</v>
      </c>
      <c r="AL151">
        <v>0</v>
      </c>
      <c r="AM151">
        <v>0</v>
      </c>
      <c r="AN151">
        <v>0</v>
      </c>
      <c r="AO151">
        <v>0</v>
      </c>
      <c r="AP151">
        <v>0</v>
      </c>
      <c r="AQ151">
        <v>0</v>
      </c>
      <c r="AR151">
        <v>0</v>
      </c>
      <c r="AS151">
        <v>0</v>
      </c>
      <c r="AT151">
        <v>0</v>
      </c>
      <c r="AU151">
        <v>0</v>
      </c>
      <c r="AV151">
        <v>0</v>
      </c>
      <c r="AW151">
        <v>0</v>
      </c>
      <c r="AX151">
        <v>0</v>
      </c>
      <c r="AY151">
        <v>0</v>
      </c>
      <c r="AZ151">
        <v>0</v>
      </c>
      <c r="BA151">
        <v>0</v>
      </c>
      <c r="BB151">
        <v>0</v>
      </c>
      <c r="BC151">
        <v>20</v>
      </c>
      <c r="BD151">
        <v>0</v>
      </c>
      <c r="BE151">
        <v>0</v>
      </c>
      <c r="BF151">
        <v>0</v>
      </c>
      <c r="BG151">
        <v>0</v>
      </c>
      <c r="BH151">
        <v>8</v>
      </c>
      <c r="BI151">
        <v>0</v>
      </c>
      <c r="BJ151">
        <v>0</v>
      </c>
      <c r="BK151">
        <v>0</v>
      </c>
      <c r="BL151">
        <v>0</v>
      </c>
      <c r="BM151">
        <v>0</v>
      </c>
      <c r="BN151">
        <v>0</v>
      </c>
      <c r="BO151">
        <v>0</v>
      </c>
      <c r="BP151">
        <v>0</v>
      </c>
      <c r="BQ151">
        <v>0</v>
      </c>
      <c r="BR151">
        <v>0</v>
      </c>
      <c r="BS151">
        <v>0</v>
      </c>
      <c r="BT151">
        <v>0</v>
      </c>
      <c r="BU151">
        <v>0</v>
      </c>
      <c r="BV151">
        <v>0</v>
      </c>
      <c r="BW151">
        <v>0</v>
      </c>
      <c r="BX151">
        <v>0</v>
      </c>
      <c r="BY151">
        <v>0</v>
      </c>
      <c r="BZ151">
        <v>0</v>
      </c>
      <c r="CA151">
        <v>0</v>
      </c>
      <c r="CB151">
        <v>0</v>
      </c>
      <c r="CC151">
        <v>0</v>
      </c>
      <c r="CD151">
        <v>0</v>
      </c>
      <c r="CE151">
        <v>0</v>
      </c>
      <c r="CF151">
        <v>0</v>
      </c>
      <c r="CG151" s="439"/>
      <c r="CH151" s="303">
        <v>36.875</v>
      </c>
      <c r="CI151" s="393">
        <v>24.45</v>
      </c>
      <c r="CJ151" s="303">
        <v>40</v>
      </c>
      <c r="CK151" s="393">
        <v>40</v>
      </c>
      <c r="CL151" s="303">
        <v>0</v>
      </c>
      <c r="CM151" s="393">
        <v>0</v>
      </c>
      <c r="CN151" s="303"/>
      <c r="CO151" s="303"/>
      <c r="CP151" s="393" t="s">
        <v>744</v>
      </c>
      <c r="CQ151" s="303" t="s">
        <v>744</v>
      </c>
      <c r="CR151" s="393" t="s">
        <v>744</v>
      </c>
      <c r="CS151" s="393" t="s">
        <v>744</v>
      </c>
      <c r="CT151" s="303" t="s">
        <v>744</v>
      </c>
      <c r="CU151" s="393" t="s">
        <v>744</v>
      </c>
      <c r="CV151" s="303" t="s">
        <v>744</v>
      </c>
      <c r="CW151" s="303" t="s">
        <v>744</v>
      </c>
      <c r="CX151" s="303" t="s">
        <v>744</v>
      </c>
      <c r="CY151" s="303" t="s">
        <v>744</v>
      </c>
      <c r="CZ151" s="303" t="s">
        <v>744</v>
      </c>
      <c r="DA151" s="303" t="s">
        <v>744</v>
      </c>
      <c r="DB151" s="303" t="s">
        <v>744</v>
      </c>
      <c r="DC151" s="303" t="s">
        <v>744</v>
      </c>
      <c r="DD151" s="303" t="s">
        <v>744</v>
      </c>
      <c r="DE151" s="303" t="s">
        <v>744</v>
      </c>
      <c r="DF151" s="303" t="s">
        <v>744</v>
      </c>
      <c r="DG151" s="393" t="s">
        <v>744</v>
      </c>
      <c r="DH151" s="303" t="s">
        <v>744</v>
      </c>
      <c r="DI151" s="303" t="s">
        <v>744</v>
      </c>
      <c r="DJ151" s="393" t="s">
        <v>744</v>
      </c>
      <c r="DK151" s="303" t="s">
        <v>744</v>
      </c>
      <c r="DL151" s="303" t="s">
        <v>744</v>
      </c>
      <c r="DM151" s="303" t="s">
        <v>744</v>
      </c>
      <c r="DN151" s="303" t="s">
        <v>744</v>
      </c>
      <c r="DO151" s="303" t="s">
        <v>744</v>
      </c>
      <c r="DP151" s="303" t="s">
        <v>744</v>
      </c>
      <c r="DQ151" s="303" t="s">
        <v>744</v>
      </c>
      <c r="DR151" s="303" t="s">
        <v>744</v>
      </c>
      <c r="DS151" s="303" t="s">
        <v>744</v>
      </c>
      <c r="DT151" s="303" t="s">
        <v>744</v>
      </c>
      <c r="DU151" s="303" t="s">
        <v>744</v>
      </c>
      <c r="DV151" s="393" t="s">
        <v>744</v>
      </c>
      <c r="DW151" s="303" t="s">
        <v>744</v>
      </c>
      <c r="DX151" s="303" t="s">
        <v>744</v>
      </c>
      <c r="DY151" s="393" t="s">
        <v>744</v>
      </c>
      <c r="DZ151" s="303" t="s">
        <v>744</v>
      </c>
      <c r="EA151" s="303" t="s">
        <v>744</v>
      </c>
      <c r="EB151" s="303" t="s">
        <v>744</v>
      </c>
      <c r="EC151" s="303" t="s">
        <v>744</v>
      </c>
      <c r="ED151" s="303" t="s">
        <v>744</v>
      </c>
      <c r="EE151" s="303" t="s">
        <v>744</v>
      </c>
      <c r="EF151" s="303" t="s">
        <v>744</v>
      </c>
      <c r="EG151" s="303" t="s">
        <v>744</v>
      </c>
      <c r="EH151" s="303" t="s">
        <v>744</v>
      </c>
      <c r="EI151" s="303" t="s">
        <v>744</v>
      </c>
      <c r="EJ151" s="303" t="s">
        <v>744</v>
      </c>
      <c r="EK151" s="393" t="s">
        <v>744</v>
      </c>
      <c r="EL151" s="303" t="s">
        <v>744</v>
      </c>
      <c r="EM151" s="303" t="s">
        <v>744</v>
      </c>
      <c r="EN151" s="393" t="s">
        <v>744</v>
      </c>
      <c r="EO151" s="303" t="s">
        <v>744</v>
      </c>
      <c r="EP151" s="303" t="s">
        <v>744</v>
      </c>
      <c r="EQ151" s="303" t="s">
        <v>744</v>
      </c>
      <c r="ER151" s="303" t="s">
        <v>744</v>
      </c>
      <c r="ES151" s="303" t="s">
        <v>744</v>
      </c>
      <c r="ET151" s="303" t="s">
        <v>744</v>
      </c>
      <c r="EU151" s="303" t="s">
        <v>744</v>
      </c>
      <c r="EV151" s="303" t="s">
        <v>744</v>
      </c>
      <c r="EW151" s="303" t="s">
        <v>744</v>
      </c>
      <c r="EX151" s="303" t="s">
        <v>744</v>
      </c>
      <c r="EY151" s="303" t="s">
        <v>744</v>
      </c>
      <c r="EZ151" s="303" t="s">
        <v>744</v>
      </c>
      <c r="FA151" s="393" t="s">
        <v>744</v>
      </c>
      <c r="FB151" s="303" t="s">
        <v>744</v>
      </c>
      <c r="FC151" s="303" t="s">
        <v>744</v>
      </c>
      <c r="FD151" s="303" t="s">
        <v>744</v>
      </c>
      <c r="FE151" s="393" t="s">
        <v>744</v>
      </c>
      <c r="FF151" s="303">
        <v>1</v>
      </c>
      <c r="FG151" s="303">
        <v>1705</v>
      </c>
      <c r="FH151" s="303">
        <v>0</v>
      </c>
      <c r="FI151" s="303">
        <v>0</v>
      </c>
      <c r="FJ151" s="303">
        <v>0</v>
      </c>
      <c r="FK151" s="303">
        <v>0</v>
      </c>
      <c r="FL151" s="303">
        <v>0</v>
      </c>
      <c r="FM151" s="303">
        <v>8</v>
      </c>
      <c r="FN151" s="303">
        <v>0</v>
      </c>
      <c r="FO151" s="303">
        <v>0</v>
      </c>
      <c r="FP151" s="303">
        <v>1697</v>
      </c>
      <c r="FQ151" s="303">
        <v>0</v>
      </c>
      <c r="FR151" s="393">
        <v>0</v>
      </c>
      <c r="FS151" s="303">
        <v>1705</v>
      </c>
      <c r="FT151" s="303">
        <v>1697</v>
      </c>
      <c r="FU151" s="303">
        <v>0</v>
      </c>
      <c r="FV151" s="393">
        <v>4.6920821114369016E-3</v>
      </c>
      <c r="FW151" s="303">
        <v>1</v>
      </c>
      <c r="FX151" s="303">
        <v>1705</v>
      </c>
      <c r="FY151" s="303">
        <v>0</v>
      </c>
      <c r="FZ151" s="303">
        <v>0</v>
      </c>
      <c r="GA151" s="303">
        <v>0</v>
      </c>
      <c r="GB151" s="303">
        <v>0</v>
      </c>
      <c r="GC151" s="303">
        <v>0</v>
      </c>
      <c r="GD151" s="303">
        <v>8</v>
      </c>
      <c r="GE151" s="303">
        <v>0</v>
      </c>
      <c r="GF151" s="303">
        <v>0</v>
      </c>
      <c r="GG151" s="303">
        <v>1697</v>
      </c>
      <c r="GH151" s="303">
        <v>0</v>
      </c>
      <c r="GI151" s="393">
        <v>0</v>
      </c>
      <c r="GJ151" s="303">
        <v>1705</v>
      </c>
      <c r="GK151" s="303">
        <v>1697</v>
      </c>
      <c r="GL151" s="303">
        <v>0</v>
      </c>
      <c r="GM151" s="393">
        <v>4.6920821114369016E-3</v>
      </c>
      <c r="GN151" s="303">
        <v>7.5</v>
      </c>
      <c r="GO151" s="303">
        <v>13533</v>
      </c>
      <c r="GP151" s="303">
        <v>0</v>
      </c>
      <c r="GQ151" s="303">
        <v>304</v>
      </c>
      <c r="GR151" s="303">
        <v>0</v>
      </c>
      <c r="GS151" s="303">
        <v>0</v>
      </c>
      <c r="GT151" s="303">
        <v>20</v>
      </c>
      <c r="GU151" s="303">
        <v>0</v>
      </c>
      <c r="GV151" s="303">
        <v>0</v>
      </c>
      <c r="GW151" s="303">
        <v>0</v>
      </c>
      <c r="GX151" s="303">
        <v>13209</v>
      </c>
      <c r="GY151" s="303">
        <v>0</v>
      </c>
      <c r="GZ151" s="393">
        <v>0</v>
      </c>
      <c r="HA151" s="303">
        <v>1804.4</v>
      </c>
      <c r="HB151" s="303">
        <v>1761.2</v>
      </c>
      <c r="HC151" s="303">
        <v>0</v>
      </c>
      <c r="HD151" s="393">
        <v>2.3941476391044159E-2</v>
      </c>
      <c r="HE151" s="303" t="s">
        <v>744</v>
      </c>
      <c r="HF151" s="303" t="s">
        <v>744</v>
      </c>
      <c r="HG151" s="303" t="s">
        <v>744</v>
      </c>
      <c r="HH151" s="303" t="s">
        <v>744</v>
      </c>
      <c r="HI151" s="303" t="s">
        <v>744</v>
      </c>
      <c r="HJ151" s="303" t="s">
        <v>744</v>
      </c>
      <c r="HK151" s="303" t="s">
        <v>744</v>
      </c>
      <c r="HL151" s="303" t="s">
        <v>744</v>
      </c>
      <c r="HM151" s="303" t="s">
        <v>744</v>
      </c>
      <c r="HN151" s="303" t="s">
        <v>744</v>
      </c>
      <c r="HO151" s="303" t="s">
        <v>744</v>
      </c>
      <c r="HP151" s="303" t="s">
        <v>744</v>
      </c>
      <c r="HQ151" s="393" t="s">
        <v>744</v>
      </c>
      <c r="HR151" s="303" t="s">
        <v>744</v>
      </c>
      <c r="HS151" s="303" t="s">
        <v>744</v>
      </c>
      <c r="HT151" s="303" t="s">
        <v>744</v>
      </c>
      <c r="HU151" s="393" t="s">
        <v>744</v>
      </c>
      <c r="HV151" s="303">
        <v>7.5</v>
      </c>
      <c r="HW151" s="303">
        <v>13533</v>
      </c>
      <c r="HX151" s="303">
        <v>0</v>
      </c>
      <c r="HY151" s="303">
        <v>304</v>
      </c>
      <c r="HZ151" s="303">
        <v>0</v>
      </c>
      <c r="IA151" s="303">
        <v>0</v>
      </c>
      <c r="IB151" s="303">
        <v>20</v>
      </c>
      <c r="IC151" s="303">
        <v>0</v>
      </c>
      <c r="ID151" s="303">
        <v>0</v>
      </c>
      <c r="IE151" s="303">
        <v>0</v>
      </c>
      <c r="IF151" s="303">
        <v>13209</v>
      </c>
      <c r="IG151" s="303">
        <v>0</v>
      </c>
      <c r="IH151" s="393">
        <v>0</v>
      </c>
      <c r="II151" s="303">
        <v>1804.4</v>
      </c>
      <c r="IJ151" s="303">
        <v>1761.2</v>
      </c>
      <c r="IK151" s="303">
        <v>0</v>
      </c>
      <c r="IL151" s="393">
        <v>2.3941476391044159E-2</v>
      </c>
      <c r="IM151" s="303"/>
      <c r="IN151" s="303">
        <v>1804.4</v>
      </c>
      <c r="IO151" s="303">
        <v>1761.2</v>
      </c>
      <c r="IP151" s="393">
        <v>2.3941476391044159E-2</v>
      </c>
      <c r="IQ151" s="303">
        <v>1705</v>
      </c>
      <c r="IR151" s="303">
        <v>1697</v>
      </c>
      <c r="IS151" s="393">
        <v>4.6920821114369016E-3</v>
      </c>
      <c r="IT151" s="303">
        <v>1792.7058823529412</v>
      </c>
      <c r="IU151" s="303">
        <v>1753.6470588235295</v>
      </c>
      <c r="IV151" s="393">
        <v>2.1787636172726055E-2</v>
      </c>
      <c r="IW151" s="735"/>
      <c r="IX151" s="303"/>
      <c r="IY151" s="396" t="s">
        <v>522</v>
      </c>
      <c r="IZ151" s="396" t="s">
        <v>353</v>
      </c>
      <c r="JA151" s="396" t="s">
        <v>354</v>
      </c>
      <c r="JB151" s="396">
        <v>9</v>
      </c>
      <c r="JC151" s="396" t="s">
        <v>11</v>
      </c>
      <c r="JD151" s="396" t="s">
        <v>232</v>
      </c>
      <c r="JE151" s="396" t="s">
        <v>9</v>
      </c>
      <c r="JF151" s="396" t="s">
        <v>232</v>
      </c>
      <c r="JG151" s="396" t="s">
        <v>358</v>
      </c>
    </row>
    <row r="152" spans="1:267" customFormat="1">
      <c r="A152">
        <v>2128</v>
      </c>
      <c r="B152">
        <v>1</v>
      </c>
      <c r="F152">
        <v>700</v>
      </c>
      <c r="G152">
        <v>43</v>
      </c>
      <c r="H152">
        <v>1</v>
      </c>
      <c r="I152">
        <v>0</v>
      </c>
      <c r="J152">
        <v>1</v>
      </c>
      <c r="K152">
        <v>0</v>
      </c>
      <c r="L152" t="s">
        <v>522</v>
      </c>
      <c r="M152">
        <v>0</v>
      </c>
      <c r="N152">
        <v>24</v>
      </c>
      <c r="O152">
        <v>20</v>
      </c>
      <c r="P152">
        <v>40</v>
      </c>
      <c r="Q152">
        <v>40</v>
      </c>
      <c r="R152">
        <v>0</v>
      </c>
      <c r="S152">
        <v>0</v>
      </c>
      <c r="T152" t="s">
        <v>745</v>
      </c>
      <c r="U152">
        <v>0</v>
      </c>
      <c r="V152">
        <v>0</v>
      </c>
      <c r="W152">
        <v>10</v>
      </c>
      <c r="X152">
        <v>1.5</v>
      </c>
      <c r="Y152">
        <v>33.5</v>
      </c>
      <c r="Z152">
        <v>0</v>
      </c>
      <c r="AA152">
        <v>0</v>
      </c>
      <c r="AB152">
        <v>0</v>
      </c>
      <c r="AC152">
        <v>0</v>
      </c>
      <c r="AD152">
        <v>0</v>
      </c>
      <c r="AE152">
        <v>63.5</v>
      </c>
      <c r="AF152">
        <v>0</v>
      </c>
      <c r="AG152">
        <v>0</v>
      </c>
      <c r="AH152">
        <v>0</v>
      </c>
      <c r="AI152">
        <v>168</v>
      </c>
      <c r="AJ152">
        <v>16</v>
      </c>
      <c r="AK152">
        <v>302</v>
      </c>
      <c r="AL152">
        <v>0</v>
      </c>
      <c r="AM152">
        <v>0</v>
      </c>
      <c r="AN152">
        <v>0</v>
      </c>
      <c r="AO152">
        <v>0</v>
      </c>
      <c r="AP152">
        <v>0</v>
      </c>
      <c r="AQ152">
        <v>0</v>
      </c>
      <c r="AR152">
        <v>0</v>
      </c>
      <c r="AS152">
        <v>0</v>
      </c>
      <c r="AT152">
        <v>0</v>
      </c>
      <c r="AU152">
        <v>16</v>
      </c>
      <c r="AV152">
        <v>0</v>
      </c>
      <c r="AW152">
        <v>0</v>
      </c>
      <c r="AX152">
        <v>0</v>
      </c>
      <c r="AY152">
        <v>0</v>
      </c>
      <c r="AZ152">
        <v>0</v>
      </c>
      <c r="BA152">
        <v>0</v>
      </c>
      <c r="BB152">
        <v>0</v>
      </c>
      <c r="BC152">
        <v>0</v>
      </c>
      <c r="BD152">
        <v>0</v>
      </c>
      <c r="BE152">
        <v>0</v>
      </c>
      <c r="BF152">
        <v>0</v>
      </c>
      <c r="BG152">
        <v>0</v>
      </c>
      <c r="BH152">
        <v>0</v>
      </c>
      <c r="BI152">
        <v>0</v>
      </c>
      <c r="BJ152">
        <v>0</v>
      </c>
      <c r="BK152">
        <v>0</v>
      </c>
      <c r="BL152">
        <v>0</v>
      </c>
      <c r="BM152">
        <v>0</v>
      </c>
      <c r="BN152">
        <v>0</v>
      </c>
      <c r="BO152">
        <v>88</v>
      </c>
      <c r="BP152">
        <v>0</v>
      </c>
      <c r="BQ152">
        <v>0</v>
      </c>
      <c r="BR152">
        <v>0</v>
      </c>
      <c r="BS152">
        <v>0</v>
      </c>
      <c r="BT152">
        <v>0</v>
      </c>
      <c r="BU152">
        <v>0</v>
      </c>
      <c r="BV152">
        <v>0</v>
      </c>
      <c r="BW152">
        <v>0</v>
      </c>
      <c r="BX152">
        <v>0</v>
      </c>
      <c r="BY152">
        <v>0</v>
      </c>
      <c r="BZ152">
        <v>0</v>
      </c>
      <c r="CA152">
        <v>432</v>
      </c>
      <c r="CB152">
        <v>0</v>
      </c>
      <c r="CC152">
        <v>1298.5</v>
      </c>
      <c r="CD152">
        <v>0</v>
      </c>
      <c r="CE152">
        <v>12409</v>
      </c>
      <c r="CF152">
        <v>0</v>
      </c>
      <c r="CG152" s="439"/>
      <c r="CH152" s="303">
        <v>24</v>
      </c>
      <c r="CI152" s="393">
        <v>20</v>
      </c>
      <c r="CJ152" s="303">
        <v>40</v>
      </c>
      <c r="CK152" s="393">
        <v>40</v>
      </c>
      <c r="CL152" s="303">
        <v>0</v>
      </c>
      <c r="CM152" s="393">
        <v>0</v>
      </c>
      <c r="CN152" s="303"/>
      <c r="CO152" s="303"/>
      <c r="CP152" s="393" t="s">
        <v>744</v>
      </c>
      <c r="CQ152" s="303" t="s">
        <v>389</v>
      </c>
      <c r="CR152" s="393" t="s">
        <v>389</v>
      </c>
      <c r="CS152" s="393" t="s">
        <v>744</v>
      </c>
      <c r="CT152" s="303" t="s">
        <v>389</v>
      </c>
      <c r="CU152" s="393" t="s">
        <v>389</v>
      </c>
      <c r="CV152" s="303" t="s">
        <v>744</v>
      </c>
      <c r="CW152" s="303" t="s">
        <v>744</v>
      </c>
      <c r="CX152" s="303" t="s">
        <v>744</v>
      </c>
      <c r="CY152" s="303" t="s">
        <v>744</v>
      </c>
      <c r="CZ152" s="303" t="s">
        <v>744</v>
      </c>
      <c r="DA152" s="303" t="s">
        <v>744</v>
      </c>
      <c r="DB152" s="303" t="s">
        <v>744</v>
      </c>
      <c r="DC152" s="303" t="s">
        <v>744</v>
      </c>
      <c r="DD152" s="303" t="s">
        <v>744</v>
      </c>
      <c r="DE152" s="303" t="s">
        <v>744</v>
      </c>
      <c r="DF152" s="303" t="s">
        <v>744</v>
      </c>
      <c r="DG152" s="393" t="s">
        <v>744</v>
      </c>
      <c r="DH152" s="303" t="s">
        <v>744</v>
      </c>
      <c r="DI152" s="303" t="s">
        <v>744</v>
      </c>
      <c r="DJ152" s="393" t="s">
        <v>744</v>
      </c>
      <c r="DK152" s="303" t="s">
        <v>744</v>
      </c>
      <c r="DL152" s="303" t="s">
        <v>744</v>
      </c>
      <c r="DM152" s="303" t="s">
        <v>744</v>
      </c>
      <c r="DN152" s="303" t="s">
        <v>744</v>
      </c>
      <c r="DO152" s="303" t="s">
        <v>744</v>
      </c>
      <c r="DP152" s="303" t="s">
        <v>744</v>
      </c>
      <c r="DQ152" s="303" t="s">
        <v>744</v>
      </c>
      <c r="DR152" s="303" t="s">
        <v>744</v>
      </c>
      <c r="DS152" s="303" t="s">
        <v>744</v>
      </c>
      <c r="DT152" s="303" t="s">
        <v>744</v>
      </c>
      <c r="DU152" s="303" t="s">
        <v>744</v>
      </c>
      <c r="DV152" s="393" t="s">
        <v>744</v>
      </c>
      <c r="DW152" s="303" t="s">
        <v>744</v>
      </c>
      <c r="DX152" s="303" t="s">
        <v>744</v>
      </c>
      <c r="DY152" s="393" t="s">
        <v>744</v>
      </c>
      <c r="DZ152" s="303" t="s">
        <v>744</v>
      </c>
      <c r="EA152" s="303" t="s">
        <v>744</v>
      </c>
      <c r="EB152" s="303" t="s">
        <v>744</v>
      </c>
      <c r="EC152" s="303" t="s">
        <v>744</v>
      </c>
      <c r="ED152" s="303" t="s">
        <v>744</v>
      </c>
      <c r="EE152" s="303" t="s">
        <v>744</v>
      </c>
      <c r="EF152" s="303" t="s">
        <v>744</v>
      </c>
      <c r="EG152" s="303" t="s">
        <v>744</v>
      </c>
      <c r="EH152" s="303" t="s">
        <v>744</v>
      </c>
      <c r="EI152" s="303" t="s">
        <v>744</v>
      </c>
      <c r="EJ152" s="303" t="s">
        <v>744</v>
      </c>
      <c r="EK152" s="393" t="s">
        <v>744</v>
      </c>
      <c r="EL152" s="303" t="s">
        <v>744</v>
      </c>
      <c r="EM152" s="303" t="s">
        <v>744</v>
      </c>
      <c r="EN152" s="393" t="s">
        <v>744</v>
      </c>
      <c r="EO152" s="303">
        <v>10</v>
      </c>
      <c r="EP152" s="303">
        <v>18080</v>
      </c>
      <c r="EQ152" s="303">
        <v>0</v>
      </c>
      <c r="ER152" s="303">
        <v>168</v>
      </c>
      <c r="ES152" s="303">
        <v>0</v>
      </c>
      <c r="ET152" s="303">
        <v>16</v>
      </c>
      <c r="EU152" s="303">
        <v>0</v>
      </c>
      <c r="EV152" s="303">
        <v>0</v>
      </c>
      <c r="EW152" s="303">
        <v>0</v>
      </c>
      <c r="EX152" s="303">
        <v>0</v>
      </c>
      <c r="EY152" s="303">
        <v>17896</v>
      </c>
      <c r="EZ152" s="303">
        <v>1298.5</v>
      </c>
      <c r="FA152" s="393">
        <v>0</v>
      </c>
      <c r="FB152" s="303">
        <v>1808</v>
      </c>
      <c r="FC152" s="303">
        <v>1789.6</v>
      </c>
      <c r="FD152" s="303">
        <v>129.85</v>
      </c>
      <c r="FE152" s="393">
        <v>1.0176991150442571E-2</v>
      </c>
      <c r="FF152" s="303">
        <v>1.5</v>
      </c>
      <c r="FG152" s="303">
        <v>2712</v>
      </c>
      <c r="FH152" s="303">
        <v>0</v>
      </c>
      <c r="FI152" s="303">
        <v>16</v>
      </c>
      <c r="FJ152" s="303">
        <v>0</v>
      </c>
      <c r="FK152" s="303">
        <v>0</v>
      </c>
      <c r="FL152" s="303">
        <v>0</v>
      </c>
      <c r="FM152" s="303">
        <v>0</v>
      </c>
      <c r="FN152" s="303">
        <v>0</v>
      </c>
      <c r="FO152" s="303">
        <v>0</v>
      </c>
      <c r="FP152" s="303">
        <v>2696</v>
      </c>
      <c r="FQ152" s="303">
        <v>0</v>
      </c>
      <c r="FR152" s="393">
        <v>0</v>
      </c>
      <c r="FS152" s="303">
        <v>1808</v>
      </c>
      <c r="FT152" s="303">
        <v>1797.3333333333333</v>
      </c>
      <c r="FU152" s="303">
        <v>0</v>
      </c>
      <c r="FV152" s="393">
        <v>5.8997050147493457E-3</v>
      </c>
      <c r="FW152" s="303">
        <v>11.5</v>
      </c>
      <c r="FX152" s="303">
        <v>20792</v>
      </c>
      <c r="FY152" s="303">
        <v>0</v>
      </c>
      <c r="FZ152" s="303">
        <v>184</v>
      </c>
      <c r="GA152" s="303">
        <v>0</v>
      </c>
      <c r="GB152" s="303">
        <v>16</v>
      </c>
      <c r="GC152" s="303">
        <v>0</v>
      </c>
      <c r="GD152" s="303">
        <v>0</v>
      </c>
      <c r="GE152" s="303">
        <v>0</v>
      </c>
      <c r="GF152" s="303">
        <v>0</v>
      </c>
      <c r="GG152" s="303">
        <v>20592</v>
      </c>
      <c r="GH152" s="303">
        <v>1298.5</v>
      </c>
      <c r="GI152" s="393">
        <v>0</v>
      </c>
      <c r="GJ152" s="303">
        <v>1808</v>
      </c>
      <c r="GK152" s="303">
        <v>1790.608695652174</v>
      </c>
      <c r="GL152" s="303">
        <v>112.91304347826087</v>
      </c>
      <c r="GM152" s="393">
        <v>9.6190842631781459E-3</v>
      </c>
      <c r="GN152" s="303">
        <v>33.5</v>
      </c>
      <c r="GO152" s="303">
        <v>61208.000000000007</v>
      </c>
      <c r="GP152" s="303">
        <v>63.5</v>
      </c>
      <c r="GQ152" s="303">
        <v>302</v>
      </c>
      <c r="GR152" s="303">
        <v>0</v>
      </c>
      <c r="GS152" s="303">
        <v>0</v>
      </c>
      <c r="GT152" s="303">
        <v>0</v>
      </c>
      <c r="GU152" s="303">
        <v>0</v>
      </c>
      <c r="GV152" s="303">
        <v>88</v>
      </c>
      <c r="GW152" s="303">
        <v>0</v>
      </c>
      <c r="GX152" s="303">
        <v>60754.500000000007</v>
      </c>
      <c r="GY152" s="303">
        <v>12409</v>
      </c>
      <c r="GZ152" s="393">
        <v>432</v>
      </c>
      <c r="HA152" s="303">
        <v>1827.1044776119404</v>
      </c>
      <c r="HB152" s="303">
        <v>1813.5671641791046</v>
      </c>
      <c r="HC152" s="303">
        <v>370.41791044776119</v>
      </c>
      <c r="HD152" s="393">
        <v>7.4091622010195035E-3</v>
      </c>
      <c r="HE152" s="303" t="s">
        <v>744</v>
      </c>
      <c r="HF152" s="303" t="s">
        <v>744</v>
      </c>
      <c r="HG152" s="303" t="s">
        <v>744</v>
      </c>
      <c r="HH152" s="303" t="s">
        <v>744</v>
      </c>
      <c r="HI152" s="303" t="s">
        <v>744</v>
      </c>
      <c r="HJ152" s="303" t="s">
        <v>744</v>
      </c>
      <c r="HK152" s="303" t="s">
        <v>744</v>
      </c>
      <c r="HL152" s="303" t="s">
        <v>744</v>
      </c>
      <c r="HM152" s="303" t="s">
        <v>744</v>
      </c>
      <c r="HN152" s="303" t="s">
        <v>744</v>
      </c>
      <c r="HO152" s="303" t="s">
        <v>744</v>
      </c>
      <c r="HP152" s="303" t="s">
        <v>744</v>
      </c>
      <c r="HQ152" s="393" t="s">
        <v>744</v>
      </c>
      <c r="HR152" s="303" t="s">
        <v>744</v>
      </c>
      <c r="HS152" s="303" t="s">
        <v>744</v>
      </c>
      <c r="HT152" s="303" t="s">
        <v>744</v>
      </c>
      <c r="HU152" s="393" t="s">
        <v>744</v>
      </c>
      <c r="HV152" s="303">
        <v>33.5</v>
      </c>
      <c r="HW152" s="303">
        <v>61208.000000000007</v>
      </c>
      <c r="HX152" s="303">
        <v>63.5</v>
      </c>
      <c r="HY152" s="303">
        <v>302</v>
      </c>
      <c r="HZ152" s="303">
        <v>0</v>
      </c>
      <c r="IA152" s="303">
        <v>0</v>
      </c>
      <c r="IB152" s="303">
        <v>0</v>
      </c>
      <c r="IC152" s="303">
        <v>0</v>
      </c>
      <c r="ID152" s="303">
        <v>88</v>
      </c>
      <c r="IE152" s="303">
        <v>0</v>
      </c>
      <c r="IF152" s="303">
        <v>60754.500000000007</v>
      </c>
      <c r="IG152" s="303">
        <v>12409</v>
      </c>
      <c r="IH152" s="393">
        <v>432</v>
      </c>
      <c r="II152" s="303">
        <v>1827.1044776119404</v>
      </c>
      <c r="IJ152" s="303">
        <v>1813.5671641791048</v>
      </c>
      <c r="IK152" s="303">
        <v>370.41791044776119</v>
      </c>
      <c r="IL152" s="393">
        <v>7.4091622010193925E-3</v>
      </c>
      <c r="IM152" s="303"/>
      <c r="IN152" s="303">
        <v>1822.7126436781609</v>
      </c>
      <c r="IO152" s="303">
        <v>1808.0574712643679</v>
      </c>
      <c r="IP152" s="393">
        <v>8.0403087478558843E-3</v>
      </c>
      <c r="IQ152" s="303">
        <v>1808</v>
      </c>
      <c r="IR152" s="303">
        <v>1797.3333333333333</v>
      </c>
      <c r="IS152" s="393">
        <v>5.8997050147493457E-3</v>
      </c>
      <c r="IT152" s="303">
        <v>1822.2222222222222</v>
      </c>
      <c r="IU152" s="303">
        <v>1807.7</v>
      </c>
      <c r="IV152" s="393">
        <v>7.969512195121875E-3</v>
      </c>
      <c r="IW152" s="735"/>
      <c r="IX152" s="303"/>
      <c r="IY152" s="396" t="s">
        <v>522</v>
      </c>
      <c r="IZ152" s="396" t="s">
        <v>353</v>
      </c>
      <c r="JA152" s="396" t="s">
        <v>354</v>
      </c>
      <c r="JB152" s="396">
        <v>65</v>
      </c>
      <c r="JC152" s="396" t="s">
        <v>12</v>
      </c>
      <c r="JD152" s="396" t="s">
        <v>232</v>
      </c>
      <c r="JE152" s="396" t="s">
        <v>9</v>
      </c>
      <c r="JF152" s="396" t="s">
        <v>232</v>
      </c>
      <c r="JG152" s="396" t="s">
        <v>358</v>
      </c>
    </row>
    <row r="153" spans="1:267" customFormat="1">
      <c r="A153">
        <v>2129</v>
      </c>
      <c r="B153">
        <v>1</v>
      </c>
      <c r="F153">
        <v>700</v>
      </c>
      <c r="G153">
        <v>41</v>
      </c>
      <c r="H153">
        <v>1</v>
      </c>
      <c r="I153">
        <v>0</v>
      </c>
      <c r="J153">
        <v>1</v>
      </c>
      <c r="K153">
        <v>0</v>
      </c>
      <c r="L153" t="s">
        <v>522</v>
      </c>
      <c r="M153">
        <v>0</v>
      </c>
      <c r="N153">
        <v>20</v>
      </c>
      <c r="O153">
        <v>32</v>
      </c>
      <c r="P153">
        <v>40</v>
      </c>
      <c r="Q153">
        <v>40</v>
      </c>
      <c r="R153">
        <v>100</v>
      </c>
      <c r="S153">
        <v>100</v>
      </c>
      <c r="T153" t="s">
        <v>745</v>
      </c>
      <c r="U153">
        <v>0</v>
      </c>
      <c r="V153">
        <v>0</v>
      </c>
      <c r="W153">
        <v>0</v>
      </c>
      <c r="X153">
        <v>1</v>
      </c>
      <c r="Y153">
        <v>4</v>
      </c>
      <c r="Z153">
        <v>0</v>
      </c>
      <c r="AA153">
        <v>0</v>
      </c>
      <c r="AB153">
        <v>0</v>
      </c>
      <c r="AC153">
        <v>0</v>
      </c>
      <c r="AD153">
        <v>0</v>
      </c>
      <c r="AE153">
        <v>0</v>
      </c>
      <c r="AF153">
        <v>0</v>
      </c>
      <c r="AG153">
        <v>0</v>
      </c>
      <c r="AH153">
        <v>0</v>
      </c>
      <c r="AI153">
        <v>0</v>
      </c>
      <c r="AJ153">
        <v>80</v>
      </c>
      <c r="AK153">
        <v>256</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0</v>
      </c>
      <c r="BI153">
        <v>0</v>
      </c>
      <c r="BJ153">
        <v>0</v>
      </c>
      <c r="BK153">
        <v>0</v>
      </c>
      <c r="BL153">
        <v>0</v>
      </c>
      <c r="BM153">
        <v>0</v>
      </c>
      <c r="BN153">
        <v>0</v>
      </c>
      <c r="BO153">
        <v>0</v>
      </c>
      <c r="BP153">
        <v>0</v>
      </c>
      <c r="BQ153">
        <v>0</v>
      </c>
      <c r="BR153">
        <v>0</v>
      </c>
      <c r="BS153">
        <v>0</v>
      </c>
      <c r="BT153">
        <v>0</v>
      </c>
      <c r="BU153">
        <v>0</v>
      </c>
      <c r="BV153">
        <v>0</v>
      </c>
      <c r="BW153">
        <v>0</v>
      </c>
      <c r="BX153">
        <v>0</v>
      </c>
      <c r="BY153">
        <v>0</v>
      </c>
      <c r="BZ153">
        <v>0</v>
      </c>
      <c r="CA153">
        <v>0</v>
      </c>
      <c r="CB153">
        <v>0</v>
      </c>
      <c r="CC153">
        <v>0</v>
      </c>
      <c r="CD153">
        <v>24</v>
      </c>
      <c r="CE153">
        <v>224</v>
      </c>
      <c r="CF153">
        <v>0</v>
      </c>
      <c r="CG153" s="439"/>
      <c r="CH153" s="303">
        <v>20</v>
      </c>
      <c r="CI153" s="393">
        <v>32</v>
      </c>
      <c r="CJ153" s="303">
        <v>40</v>
      </c>
      <c r="CK153" s="393">
        <v>40</v>
      </c>
      <c r="CL153" s="303">
        <v>100</v>
      </c>
      <c r="CM153" s="393">
        <v>100</v>
      </c>
      <c r="CN153" s="303"/>
      <c r="CO153" s="303"/>
      <c r="CP153" s="393" t="s">
        <v>744</v>
      </c>
      <c r="CQ153" s="303" t="s">
        <v>744</v>
      </c>
      <c r="CR153" s="393" t="s">
        <v>389</v>
      </c>
      <c r="CS153" s="393" t="s">
        <v>744</v>
      </c>
      <c r="CT153" s="303" t="s">
        <v>744</v>
      </c>
      <c r="CU153" s="393" t="s">
        <v>389</v>
      </c>
      <c r="CV153" s="303" t="s">
        <v>744</v>
      </c>
      <c r="CW153" s="303" t="s">
        <v>744</v>
      </c>
      <c r="CX153" s="303" t="s">
        <v>744</v>
      </c>
      <c r="CY153" s="303" t="s">
        <v>744</v>
      </c>
      <c r="CZ153" s="303" t="s">
        <v>744</v>
      </c>
      <c r="DA153" s="303" t="s">
        <v>744</v>
      </c>
      <c r="DB153" s="303" t="s">
        <v>744</v>
      </c>
      <c r="DC153" s="303" t="s">
        <v>744</v>
      </c>
      <c r="DD153" s="303" t="s">
        <v>744</v>
      </c>
      <c r="DE153" s="303" t="s">
        <v>744</v>
      </c>
      <c r="DF153" s="303" t="s">
        <v>744</v>
      </c>
      <c r="DG153" s="393" t="s">
        <v>744</v>
      </c>
      <c r="DH153" s="303" t="s">
        <v>744</v>
      </c>
      <c r="DI153" s="303" t="s">
        <v>744</v>
      </c>
      <c r="DJ153" s="393" t="s">
        <v>744</v>
      </c>
      <c r="DK153" s="303" t="s">
        <v>744</v>
      </c>
      <c r="DL153" s="303" t="s">
        <v>744</v>
      </c>
      <c r="DM153" s="303" t="s">
        <v>744</v>
      </c>
      <c r="DN153" s="303" t="s">
        <v>744</v>
      </c>
      <c r="DO153" s="303" t="s">
        <v>744</v>
      </c>
      <c r="DP153" s="303" t="s">
        <v>744</v>
      </c>
      <c r="DQ153" s="303" t="s">
        <v>744</v>
      </c>
      <c r="DR153" s="303" t="s">
        <v>744</v>
      </c>
      <c r="DS153" s="303" t="s">
        <v>744</v>
      </c>
      <c r="DT153" s="303" t="s">
        <v>744</v>
      </c>
      <c r="DU153" s="303" t="s">
        <v>744</v>
      </c>
      <c r="DV153" s="393" t="s">
        <v>744</v>
      </c>
      <c r="DW153" s="303" t="s">
        <v>744</v>
      </c>
      <c r="DX153" s="303" t="s">
        <v>744</v>
      </c>
      <c r="DY153" s="393" t="s">
        <v>744</v>
      </c>
      <c r="DZ153" s="303" t="s">
        <v>744</v>
      </c>
      <c r="EA153" s="303" t="s">
        <v>744</v>
      </c>
      <c r="EB153" s="303" t="s">
        <v>744</v>
      </c>
      <c r="EC153" s="303" t="s">
        <v>744</v>
      </c>
      <c r="ED153" s="303" t="s">
        <v>744</v>
      </c>
      <c r="EE153" s="303" t="s">
        <v>744</v>
      </c>
      <c r="EF153" s="303" t="s">
        <v>744</v>
      </c>
      <c r="EG153" s="303" t="s">
        <v>744</v>
      </c>
      <c r="EH153" s="303" t="s">
        <v>744</v>
      </c>
      <c r="EI153" s="303" t="s">
        <v>744</v>
      </c>
      <c r="EJ153" s="303" t="s">
        <v>744</v>
      </c>
      <c r="EK153" s="393" t="s">
        <v>744</v>
      </c>
      <c r="EL153" s="303" t="s">
        <v>744</v>
      </c>
      <c r="EM153" s="303" t="s">
        <v>744</v>
      </c>
      <c r="EN153" s="393" t="s">
        <v>744</v>
      </c>
      <c r="EO153" s="303" t="s">
        <v>744</v>
      </c>
      <c r="EP153" s="303" t="s">
        <v>744</v>
      </c>
      <c r="EQ153" s="303" t="s">
        <v>744</v>
      </c>
      <c r="ER153" s="303" t="s">
        <v>744</v>
      </c>
      <c r="ES153" s="303" t="s">
        <v>744</v>
      </c>
      <c r="ET153" s="303" t="s">
        <v>744</v>
      </c>
      <c r="EU153" s="303" t="s">
        <v>744</v>
      </c>
      <c r="EV153" s="303" t="s">
        <v>744</v>
      </c>
      <c r="EW153" s="303" t="s">
        <v>744</v>
      </c>
      <c r="EX153" s="303" t="s">
        <v>744</v>
      </c>
      <c r="EY153" s="303" t="s">
        <v>744</v>
      </c>
      <c r="EZ153" s="303" t="s">
        <v>744</v>
      </c>
      <c r="FA153" s="393" t="s">
        <v>744</v>
      </c>
      <c r="FB153" s="303" t="s">
        <v>744</v>
      </c>
      <c r="FC153" s="303" t="s">
        <v>744</v>
      </c>
      <c r="FD153" s="303" t="s">
        <v>744</v>
      </c>
      <c r="FE153" s="393" t="s">
        <v>744</v>
      </c>
      <c r="FF153" s="303">
        <v>1</v>
      </c>
      <c r="FG153" s="303">
        <v>1763.3333333333335</v>
      </c>
      <c r="FH153" s="303">
        <v>0</v>
      </c>
      <c r="FI153" s="303">
        <v>80</v>
      </c>
      <c r="FJ153" s="303">
        <v>0</v>
      </c>
      <c r="FK153" s="303">
        <v>0</v>
      </c>
      <c r="FL153" s="303">
        <v>0</v>
      </c>
      <c r="FM153" s="303">
        <v>0</v>
      </c>
      <c r="FN153" s="303">
        <v>0</v>
      </c>
      <c r="FO153" s="303">
        <v>0</v>
      </c>
      <c r="FP153" s="303">
        <v>1683.3333333333335</v>
      </c>
      <c r="FQ153" s="303">
        <v>24</v>
      </c>
      <c r="FR153" s="393">
        <v>0</v>
      </c>
      <c r="FS153" s="303">
        <v>1763.3333333333335</v>
      </c>
      <c r="FT153" s="303">
        <v>1683.3333333333335</v>
      </c>
      <c r="FU153" s="303">
        <v>24</v>
      </c>
      <c r="FV153" s="393">
        <v>4.5368620037807172E-2</v>
      </c>
      <c r="FW153" s="303">
        <v>1</v>
      </c>
      <c r="FX153" s="303">
        <v>1763.3333333333335</v>
      </c>
      <c r="FY153" s="303">
        <v>0</v>
      </c>
      <c r="FZ153" s="303">
        <v>80</v>
      </c>
      <c r="GA153" s="303">
        <v>0</v>
      </c>
      <c r="GB153" s="303">
        <v>0</v>
      </c>
      <c r="GC153" s="303">
        <v>0</v>
      </c>
      <c r="GD153" s="303">
        <v>0</v>
      </c>
      <c r="GE153" s="303">
        <v>0</v>
      </c>
      <c r="GF153" s="303">
        <v>0</v>
      </c>
      <c r="GG153" s="303">
        <v>1683.3333333333335</v>
      </c>
      <c r="GH153" s="303">
        <v>24</v>
      </c>
      <c r="GI153" s="393">
        <v>0</v>
      </c>
      <c r="GJ153" s="303">
        <v>1763.3333333333335</v>
      </c>
      <c r="GK153" s="303">
        <v>1683.3333333333335</v>
      </c>
      <c r="GL153" s="303">
        <v>24</v>
      </c>
      <c r="GM153" s="393">
        <v>4.5368620037807172E-2</v>
      </c>
      <c r="GN153" s="303">
        <v>4</v>
      </c>
      <c r="GO153" s="303">
        <v>6685.3333333333339</v>
      </c>
      <c r="GP153" s="303">
        <v>0</v>
      </c>
      <c r="GQ153" s="303">
        <v>256</v>
      </c>
      <c r="GR153" s="303">
        <v>0</v>
      </c>
      <c r="GS153" s="303">
        <v>0</v>
      </c>
      <c r="GT153" s="303">
        <v>0</v>
      </c>
      <c r="GU153" s="303">
        <v>0</v>
      </c>
      <c r="GV153" s="303">
        <v>0</v>
      </c>
      <c r="GW153" s="303">
        <v>0</v>
      </c>
      <c r="GX153" s="303">
        <v>6429.3333333333339</v>
      </c>
      <c r="GY153" s="303">
        <v>224</v>
      </c>
      <c r="GZ153" s="393">
        <v>0</v>
      </c>
      <c r="HA153" s="303">
        <v>1671.3333333333335</v>
      </c>
      <c r="HB153" s="303">
        <v>1607.3333333333335</v>
      </c>
      <c r="HC153" s="303">
        <v>56</v>
      </c>
      <c r="HD153" s="393">
        <v>3.8292780215396838E-2</v>
      </c>
      <c r="HE153" s="303" t="s">
        <v>744</v>
      </c>
      <c r="HF153" s="303" t="s">
        <v>744</v>
      </c>
      <c r="HG153" s="303" t="s">
        <v>744</v>
      </c>
      <c r="HH153" s="303" t="s">
        <v>744</v>
      </c>
      <c r="HI153" s="303" t="s">
        <v>744</v>
      </c>
      <c r="HJ153" s="303" t="s">
        <v>744</v>
      </c>
      <c r="HK153" s="303" t="s">
        <v>744</v>
      </c>
      <c r="HL153" s="303" t="s">
        <v>744</v>
      </c>
      <c r="HM153" s="303" t="s">
        <v>744</v>
      </c>
      <c r="HN153" s="303" t="s">
        <v>744</v>
      </c>
      <c r="HO153" s="303" t="s">
        <v>744</v>
      </c>
      <c r="HP153" s="303" t="s">
        <v>744</v>
      </c>
      <c r="HQ153" s="393" t="s">
        <v>744</v>
      </c>
      <c r="HR153" s="303" t="s">
        <v>744</v>
      </c>
      <c r="HS153" s="303" t="s">
        <v>744</v>
      </c>
      <c r="HT153" s="303" t="s">
        <v>744</v>
      </c>
      <c r="HU153" s="393" t="s">
        <v>744</v>
      </c>
      <c r="HV153" s="303">
        <v>4</v>
      </c>
      <c r="HW153" s="303">
        <v>6685.3333333333339</v>
      </c>
      <c r="HX153" s="303">
        <v>0</v>
      </c>
      <c r="HY153" s="303">
        <v>256</v>
      </c>
      <c r="HZ153" s="303">
        <v>0</v>
      </c>
      <c r="IA153" s="303">
        <v>0</v>
      </c>
      <c r="IB153" s="303">
        <v>0</v>
      </c>
      <c r="IC153" s="303">
        <v>0</v>
      </c>
      <c r="ID153" s="303">
        <v>0</v>
      </c>
      <c r="IE153" s="303">
        <v>0</v>
      </c>
      <c r="IF153" s="303">
        <v>6429.3333333333339</v>
      </c>
      <c r="IG153" s="303">
        <v>224</v>
      </c>
      <c r="IH153" s="393">
        <v>0</v>
      </c>
      <c r="II153" s="303">
        <v>1671.3333333333335</v>
      </c>
      <c r="IJ153" s="303">
        <v>1607.3333333333335</v>
      </c>
      <c r="IK153" s="303">
        <v>56</v>
      </c>
      <c r="IL153" s="393">
        <v>3.8292780215396838E-2</v>
      </c>
      <c r="IM153" s="303"/>
      <c r="IN153" s="303">
        <v>1671.3333333333335</v>
      </c>
      <c r="IO153" s="303">
        <v>1607.3333333333335</v>
      </c>
      <c r="IP153" s="393">
        <v>3.8292780215396838E-2</v>
      </c>
      <c r="IQ153" s="303">
        <v>1763.3333333333335</v>
      </c>
      <c r="IR153" s="303">
        <v>1683.3333333333335</v>
      </c>
      <c r="IS153" s="393">
        <v>4.5368620037807172E-2</v>
      </c>
      <c r="IT153" s="303">
        <v>1689.7333333333336</v>
      </c>
      <c r="IU153" s="303">
        <v>1622.5333333333335</v>
      </c>
      <c r="IV153" s="393">
        <v>3.9769588889765672E-2</v>
      </c>
      <c r="IW153" s="735"/>
      <c r="IX153" s="303"/>
      <c r="IY153" s="396" t="s">
        <v>522</v>
      </c>
      <c r="IZ153" s="396" t="s">
        <v>353</v>
      </c>
      <c r="JA153" s="396" t="s">
        <v>354</v>
      </c>
      <c r="JB153" s="396">
        <v>5</v>
      </c>
      <c r="JC153" s="396" t="s">
        <v>11</v>
      </c>
      <c r="JD153" s="396" t="s">
        <v>232</v>
      </c>
      <c r="JE153" s="396" t="s">
        <v>9</v>
      </c>
      <c r="JF153" s="396" t="s">
        <v>232</v>
      </c>
      <c r="JG153" s="396" t="s">
        <v>358</v>
      </c>
    </row>
    <row r="154" spans="1:267" customFormat="1">
      <c r="A154">
        <v>2130</v>
      </c>
      <c r="B154">
        <v>1</v>
      </c>
      <c r="F154">
        <v>700</v>
      </c>
      <c r="G154">
        <v>8</v>
      </c>
      <c r="H154">
        <v>1</v>
      </c>
      <c r="I154">
        <v>0</v>
      </c>
      <c r="J154">
        <v>1</v>
      </c>
      <c r="K154">
        <v>0</v>
      </c>
      <c r="L154" t="s">
        <v>522</v>
      </c>
      <c r="M154">
        <v>0</v>
      </c>
      <c r="N154">
        <v>33</v>
      </c>
      <c r="O154">
        <v>33</v>
      </c>
      <c r="P154">
        <v>40</v>
      </c>
      <c r="Q154">
        <v>40</v>
      </c>
      <c r="R154">
        <v>50</v>
      </c>
      <c r="S154">
        <v>50</v>
      </c>
      <c r="T154" t="s">
        <v>745</v>
      </c>
      <c r="U154">
        <v>0</v>
      </c>
      <c r="V154">
        <v>0</v>
      </c>
      <c r="W154">
        <v>5.5</v>
      </c>
      <c r="X154">
        <v>1</v>
      </c>
      <c r="Y154">
        <v>21.5</v>
      </c>
      <c r="Z154">
        <v>0</v>
      </c>
      <c r="AA154">
        <v>0</v>
      </c>
      <c r="AB154">
        <v>0</v>
      </c>
      <c r="AC154">
        <v>0</v>
      </c>
      <c r="AD154">
        <v>0</v>
      </c>
      <c r="AE154">
        <v>0</v>
      </c>
      <c r="AF154">
        <v>0</v>
      </c>
      <c r="AG154">
        <v>0</v>
      </c>
      <c r="AH154">
        <v>0</v>
      </c>
      <c r="AI154">
        <v>8</v>
      </c>
      <c r="AJ154">
        <v>24</v>
      </c>
      <c r="AK154">
        <v>760</v>
      </c>
      <c r="AL154">
        <v>0</v>
      </c>
      <c r="AM154">
        <v>0</v>
      </c>
      <c r="AN154">
        <v>0</v>
      </c>
      <c r="AO154">
        <v>0</v>
      </c>
      <c r="AP154">
        <v>0</v>
      </c>
      <c r="AQ154">
        <v>0</v>
      </c>
      <c r="AR154">
        <v>0</v>
      </c>
      <c r="AS154">
        <v>0</v>
      </c>
      <c r="AT154">
        <v>0</v>
      </c>
      <c r="AU154">
        <v>0</v>
      </c>
      <c r="AV154">
        <v>0</v>
      </c>
      <c r="AW154">
        <v>0</v>
      </c>
      <c r="AX154">
        <v>0</v>
      </c>
      <c r="AY154">
        <v>0</v>
      </c>
      <c r="AZ154">
        <v>0</v>
      </c>
      <c r="BA154">
        <v>0</v>
      </c>
      <c r="BB154">
        <v>0</v>
      </c>
      <c r="BC154">
        <v>0</v>
      </c>
      <c r="BD154">
        <v>0</v>
      </c>
      <c r="BE154">
        <v>0</v>
      </c>
      <c r="BF154">
        <v>0</v>
      </c>
      <c r="BG154">
        <v>4</v>
      </c>
      <c r="BH154">
        <v>24</v>
      </c>
      <c r="BI154">
        <v>0</v>
      </c>
      <c r="BJ154">
        <v>0</v>
      </c>
      <c r="BK154">
        <v>0</v>
      </c>
      <c r="BL154">
        <v>0</v>
      </c>
      <c r="BM154">
        <v>0</v>
      </c>
      <c r="BN154">
        <v>0</v>
      </c>
      <c r="BO154">
        <v>24</v>
      </c>
      <c r="BP154">
        <v>0</v>
      </c>
      <c r="BQ154">
        <v>0</v>
      </c>
      <c r="BR154">
        <v>0</v>
      </c>
      <c r="BS154">
        <v>0</v>
      </c>
      <c r="BT154">
        <v>0</v>
      </c>
      <c r="BU154">
        <v>0</v>
      </c>
      <c r="BV154">
        <v>0</v>
      </c>
      <c r="BW154">
        <v>0</v>
      </c>
      <c r="BX154">
        <v>0</v>
      </c>
      <c r="BY154">
        <v>548.5</v>
      </c>
      <c r="BZ154">
        <v>0</v>
      </c>
      <c r="CA154">
        <v>3453.5</v>
      </c>
      <c r="CB154">
        <v>0</v>
      </c>
      <c r="CC154">
        <v>255</v>
      </c>
      <c r="CD154">
        <v>2.5</v>
      </c>
      <c r="CE154">
        <v>3901.5</v>
      </c>
      <c r="CF154">
        <v>0</v>
      </c>
      <c r="CG154" s="439"/>
      <c r="CH154" s="303">
        <v>33</v>
      </c>
      <c r="CI154" s="393">
        <v>33</v>
      </c>
      <c r="CJ154" s="303">
        <v>40</v>
      </c>
      <c r="CK154" s="393">
        <v>40</v>
      </c>
      <c r="CL154" s="303">
        <v>50</v>
      </c>
      <c r="CM154" s="393">
        <v>50</v>
      </c>
      <c r="CN154" s="303"/>
      <c r="CO154" s="303"/>
      <c r="CP154" s="393" t="s">
        <v>744</v>
      </c>
      <c r="CQ154" s="303" t="s">
        <v>389</v>
      </c>
      <c r="CR154" s="393" t="s">
        <v>389</v>
      </c>
      <c r="CS154" s="393" t="s">
        <v>744</v>
      </c>
      <c r="CT154" s="303" t="s">
        <v>389</v>
      </c>
      <c r="CU154" s="393" t="s">
        <v>389</v>
      </c>
      <c r="CV154" s="303" t="s">
        <v>744</v>
      </c>
      <c r="CW154" s="303" t="s">
        <v>744</v>
      </c>
      <c r="CX154" s="303" t="s">
        <v>744</v>
      </c>
      <c r="CY154" s="303" t="s">
        <v>744</v>
      </c>
      <c r="CZ154" s="303" t="s">
        <v>744</v>
      </c>
      <c r="DA154" s="303" t="s">
        <v>744</v>
      </c>
      <c r="DB154" s="303" t="s">
        <v>744</v>
      </c>
      <c r="DC154" s="303" t="s">
        <v>744</v>
      </c>
      <c r="DD154" s="303" t="s">
        <v>744</v>
      </c>
      <c r="DE154" s="303" t="s">
        <v>744</v>
      </c>
      <c r="DF154" s="303" t="s">
        <v>744</v>
      </c>
      <c r="DG154" s="393" t="s">
        <v>744</v>
      </c>
      <c r="DH154" s="303" t="s">
        <v>744</v>
      </c>
      <c r="DI154" s="303" t="s">
        <v>744</v>
      </c>
      <c r="DJ154" s="393" t="s">
        <v>744</v>
      </c>
      <c r="DK154" s="303" t="s">
        <v>744</v>
      </c>
      <c r="DL154" s="303" t="s">
        <v>744</v>
      </c>
      <c r="DM154" s="303" t="s">
        <v>744</v>
      </c>
      <c r="DN154" s="303" t="s">
        <v>744</v>
      </c>
      <c r="DO154" s="303" t="s">
        <v>744</v>
      </c>
      <c r="DP154" s="303" t="s">
        <v>744</v>
      </c>
      <c r="DQ154" s="303" t="s">
        <v>744</v>
      </c>
      <c r="DR154" s="303" t="s">
        <v>744</v>
      </c>
      <c r="DS154" s="303" t="s">
        <v>744</v>
      </c>
      <c r="DT154" s="303" t="s">
        <v>744</v>
      </c>
      <c r="DU154" s="303" t="s">
        <v>744</v>
      </c>
      <c r="DV154" s="393" t="s">
        <v>744</v>
      </c>
      <c r="DW154" s="303" t="s">
        <v>744</v>
      </c>
      <c r="DX154" s="303" t="s">
        <v>744</v>
      </c>
      <c r="DY154" s="393" t="s">
        <v>744</v>
      </c>
      <c r="DZ154" s="303" t="s">
        <v>744</v>
      </c>
      <c r="EA154" s="303" t="s">
        <v>744</v>
      </c>
      <c r="EB154" s="303" t="s">
        <v>744</v>
      </c>
      <c r="EC154" s="303" t="s">
        <v>744</v>
      </c>
      <c r="ED154" s="303" t="s">
        <v>744</v>
      </c>
      <c r="EE154" s="303" t="s">
        <v>744</v>
      </c>
      <c r="EF154" s="303" t="s">
        <v>744</v>
      </c>
      <c r="EG154" s="303" t="s">
        <v>744</v>
      </c>
      <c r="EH154" s="303" t="s">
        <v>744</v>
      </c>
      <c r="EI154" s="303" t="s">
        <v>744</v>
      </c>
      <c r="EJ154" s="303" t="s">
        <v>744</v>
      </c>
      <c r="EK154" s="393" t="s">
        <v>744</v>
      </c>
      <c r="EL154" s="303" t="s">
        <v>744</v>
      </c>
      <c r="EM154" s="303" t="s">
        <v>744</v>
      </c>
      <c r="EN154" s="393" t="s">
        <v>744</v>
      </c>
      <c r="EO154" s="303">
        <v>5.5</v>
      </c>
      <c r="EP154" s="303">
        <v>8800.5833333333321</v>
      </c>
      <c r="EQ154" s="303">
        <v>0</v>
      </c>
      <c r="ER154" s="303">
        <v>8</v>
      </c>
      <c r="ES154" s="303">
        <v>0</v>
      </c>
      <c r="ET154" s="303">
        <v>0</v>
      </c>
      <c r="EU154" s="303">
        <v>0</v>
      </c>
      <c r="EV154" s="303">
        <v>4</v>
      </c>
      <c r="EW154" s="303">
        <v>0</v>
      </c>
      <c r="EX154" s="303">
        <v>0</v>
      </c>
      <c r="EY154" s="303">
        <v>8788.5833333333321</v>
      </c>
      <c r="EZ154" s="303">
        <v>255</v>
      </c>
      <c r="FA154" s="393">
        <v>548.5</v>
      </c>
      <c r="FB154" s="303">
        <v>1600.1060606060605</v>
      </c>
      <c r="FC154" s="303">
        <v>1597.9242424242423</v>
      </c>
      <c r="FD154" s="303">
        <v>46.363636363636367</v>
      </c>
      <c r="FE154" s="393">
        <v>1.3635459770660052E-3</v>
      </c>
      <c r="FF154" s="303">
        <v>1</v>
      </c>
      <c r="FG154" s="303">
        <v>1699.8333333333333</v>
      </c>
      <c r="FH154" s="303">
        <v>0</v>
      </c>
      <c r="FI154" s="303">
        <v>24</v>
      </c>
      <c r="FJ154" s="303">
        <v>0</v>
      </c>
      <c r="FK154" s="303">
        <v>0</v>
      </c>
      <c r="FL154" s="303">
        <v>0</v>
      </c>
      <c r="FM154" s="303">
        <v>24</v>
      </c>
      <c r="FN154" s="303">
        <v>0</v>
      </c>
      <c r="FO154" s="303">
        <v>0</v>
      </c>
      <c r="FP154" s="303">
        <v>1651.8333333333333</v>
      </c>
      <c r="FQ154" s="303">
        <v>2.5</v>
      </c>
      <c r="FR154" s="393">
        <v>0</v>
      </c>
      <c r="FS154" s="303">
        <v>1699.8333333333333</v>
      </c>
      <c r="FT154" s="303">
        <v>1651.8333333333333</v>
      </c>
      <c r="FU154" s="303">
        <v>2.5</v>
      </c>
      <c r="FV154" s="393">
        <v>2.8238062555152488E-2</v>
      </c>
      <c r="FW154" s="303">
        <v>6.5</v>
      </c>
      <c r="FX154" s="303">
        <v>10500.416666666666</v>
      </c>
      <c r="FY154" s="303">
        <v>0</v>
      </c>
      <c r="FZ154" s="303">
        <v>32</v>
      </c>
      <c r="GA154" s="303">
        <v>0</v>
      </c>
      <c r="GB154" s="303">
        <v>0</v>
      </c>
      <c r="GC154" s="303">
        <v>0</v>
      </c>
      <c r="GD154" s="303">
        <v>28</v>
      </c>
      <c r="GE154" s="303">
        <v>0</v>
      </c>
      <c r="GF154" s="303">
        <v>0</v>
      </c>
      <c r="GG154" s="303">
        <v>10440.416666666666</v>
      </c>
      <c r="GH154" s="303">
        <v>257.5</v>
      </c>
      <c r="GI154" s="393">
        <v>548.5</v>
      </c>
      <c r="GJ154" s="303">
        <v>1615.4487179487178</v>
      </c>
      <c r="GK154" s="303">
        <v>1606.2179487179487</v>
      </c>
      <c r="GL154" s="303">
        <v>39.615384615384613</v>
      </c>
      <c r="GM154" s="393">
        <v>5.7140589659139263E-3</v>
      </c>
      <c r="GN154" s="303">
        <v>21.5</v>
      </c>
      <c r="GO154" s="303">
        <v>33092.916666666664</v>
      </c>
      <c r="GP154" s="303">
        <v>0</v>
      </c>
      <c r="GQ154" s="303">
        <v>760</v>
      </c>
      <c r="GR154" s="303">
        <v>0</v>
      </c>
      <c r="GS154" s="303">
        <v>0</v>
      </c>
      <c r="GT154" s="303">
        <v>0</v>
      </c>
      <c r="GU154" s="303">
        <v>0</v>
      </c>
      <c r="GV154" s="303">
        <v>24</v>
      </c>
      <c r="GW154" s="303">
        <v>0</v>
      </c>
      <c r="GX154" s="303">
        <v>32308.916666666664</v>
      </c>
      <c r="GY154" s="303">
        <v>3901.5</v>
      </c>
      <c r="GZ154" s="393">
        <v>3453.5</v>
      </c>
      <c r="HA154" s="303">
        <v>1539.205426356589</v>
      </c>
      <c r="HB154" s="303">
        <v>1502.7403100775193</v>
      </c>
      <c r="HC154" s="303">
        <v>181.46511627906978</v>
      </c>
      <c r="HD154" s="393">
        <v>2.3690870402779951E-2</v>
      </c>
      <c r="HE154" s="303" t="s">
        <v>744</v>
      </c>
      <c r="HF154" s="303" t="s">
        <v>744</v>
      </c>
      <c r="HG154" s="303" t="s">
        <v>744</v>
      </c>
      <c r="HH154" s="303" t="s">
        <v>744</v>
      </c>
      <c r="HI154" s="303" t="s">
        <v>744</v>
      </c>
      <c r="HJ154" s="303" t="s">
        <v>744</v>
      </c>
      <c r="HK154" s="303" t="s">
        <v>744</v>
      </c>
      <c r="HL154" s="303" t="s">
        <v>744</v>
      </c>
      <c r="HM154" s="303" t="s">
        <v>744</v>
      </c>
      <c r="HN154" s="303" t="s">
        <v>744</v>
      </c>
      <c r="HO154" s="303" t="s">
        <v>744</v>
      </c>
      <c r="HP154" s="303" t="s">
        <v>744</v>
      </c>
      <c r="HQ154" s="393" t="s">
        <v>744</v>
      </c>
      <c r="HR154" s="303" t="s">
        <v>744</v>
      </c>
      <c r="HS154" s="303" t="s">
        <v>744</v>
      </c>
      <c r="HT154" s="303" t="s">
        <v>744</v>
      </c>
      <c r="HU154" s="393" t="s">
        <v>744</v>
      </c>
      <c r="HV154" s="303">
        <v>21.5</v>
      </c>
      <c r="HW154" s="303">
        <v>33092.916666666664</v>
      </c>
      <c r="HX154" s="303">
        <v>0</v>
      </c>
      <c r="HY154" s="303">
        <v>760</v>
      </c>
      <c r="HZ154" s="303">
        <v>0</v>
      </c>
      <c r="IA154" s="303">
        <v>0</v>
      </c>
      <c r="IB154" s="303">
        <v>0</v>
      </c>
      <c r="IC154" s="303">
        <v>0</v>
      </c>
      <c r="ID154" s="303">
        <v>24</v>
      </c>
      <c r="IE154" s="303">
        <v>0</v>
      </c>
      <c r="IF154" s="303">
        <v>32308.916666666664</v>
      </c>
      <c r="IG154" s="303">
        <v>3901.5</v>
      </c>
      <c r="IH154" s="393">
        <v>3453.5</v>
      </c>
      <c r="II154" s="303">
        <v>1539.205426356589</v>
      </c>
      <c r="IJ154" s="303">
        <v>1502.7403100775193</v>
      </c>
      <c r="IK154" s="303">
        <v>181.46511627906978</v>
      </c>
      <c r="IL154" s="393">
        <v>2.3690870402779951E-2</v>
      </c>
      <c r="IM154" s="303"/>
      <c r="IN154" s="303">
        <v>1551.6111111111111</v>
      </c>
      <c r="IO154" s="303">
        <v>1522.1296296296296</v>
      </c>
      <c r="IP154" s="393">
        <v>1.9000560946208833E-2</v>
      </c>
      <c r="IQ154" s="303">
        <v>1699.8333333333333</v>
      </c>
      <c r="IR154" s="303">
        <v>1651.8333333333333</v>
      </c>
      <c r="IS154" s="393">
        <v>2.8238062555152488E-2</v>
      </c>
      <c r="IT154" s="303">
        <v>1556.9047619047619</v>
      </c>
      <c r="IU154" s="303">
        <v>1526.7619047619048</v>
      </c>
      <c r="IV154" s="393">
        <v>1.9360758525768462E-2</v>
      </c>
      <c r="IW154" s="735"/>
      <c r="IX154" s="303"/>
      <c r="IY154" s="396" t="s">
        <v>522</v>
      </c>
      <c r="IZ154" s="396" t="s">
        <v>353</v>
      </c>
      <c r="JA154" s="396" t="s">
        <v>354</v>
      </c>
      <c r="JB154" s="396">
        <v>32</v>
      </c>
      <c r="JC154" s="396" t="s">
        <v>12</v>
      </c>
      <c r="JD154" s="396" t="s">
        <v>232</v>
      </c>
      <c r="JE154" s="396" t="s">
        <v>9</v>
      </c>
      <c r="JF154" s="396" t="s">
        <v>232</v>
      </c>
      <c r="JG154" s="396" t="s">
        <v>366</v>
      </c>
    </row>
    <row r="155" spans="1:267" customFormat="1">
      <c r="A155">
        <v>2131</v>
      </c>
      <c r="B155">
        <v>1</v>
      </c>
      <c r="F155">
        <v>700</v>
      </c>
      <c r="G155">
        <v>41</v>
      </c>
      <c r="H155">
        <v>1</v>
      </c>
      <c r="I155">
        <v>0</v>
      </c>
      <c r="J155">
        <v>1</v>
      </c>
      <c r="K155">
        <v>0</v>
      </c>
      <c r="L155" t="s">
        <v>522</v>
      </c>
      <c r="M155">
        <v>0</v>
      </c>
      <c r="N155">
        <v>27.4</v>
      </c>
      <c r="O155">
        <v>30.76923076923077</v>
      </c>
      <c r="P155">
        <v>40</v>
      </c>
      <c r="Q155">
        <v>40</v>
      </c>
      <c r="R155">
        <v>0</v>
      </c>
      <c r="S155">
        <v>0</v>
      </c>
      <c r="T155" t="s">
        <v>745</v>
      </c>
      <c r="U155">
        <v>0</v>
      </c>
      <c r="V155">
        <v>0</v>
      </c>
      <c r="W155">
        <v>2</v>
      </c>
      <c r="X155">
        <v>3</v>
      </c>
      <c r="Y155">
        <v>13</v>
      </c>
      <c r="Z155">
        <v>0</v>
      </c>
      <c r="AA155">
        <v>0</v>
      </c>
      <c r="AB155">
        <v>0</v>
      </c>
      <c r="AC155">
        <v>0</v>
      </c>
      <c r="AD155">
        <v>0</v>
      </c>
      <c r="AE155">
        <v>0</v>
      </c>
      <c r="AF155">
        <v>0</v>
      </c>
      <c r="AG155">
        <v>0</v>
      </c>
      <c r="AH155">
        <v>0</v>
      </c>
      <c r="AI155">
        <v>16</v>
      </c>
      <c r="AJ155">
        <v>64</v>
      </c>
      <c r="AK155">
        <v>432</v>
      </c>
      <c r="AL155">
        <v>0</v>
      </c>
      <c r="AM155">
        <v>0</v>
      </c>
      <c r="AN155">
        <v>0</v>
      </c>
      <c r="AO155">
        <v>0</v>
      </c>
      <c r="AP155">
        <v>0</v>
      </c>
      <c r="AQ155">
        <v>0</v>
      </c>
      <c r="AR155">
        <v>0</v>
      </c>
      <c r="AS155">
        <v>0</v>
      </c>
      <c r="AT155">
        <v>0</v>
      </c>
      <c r="AU155">
        <v>0</v>
      </c>
      <c r="AV155">
        <v>0</v>
      </c>
      <c r="AW155">
        <v>112</v>
      </c>
      <c r="AX155">
        <v>0</v>
      </c>
      <c r="AY155">
        <v>0</v>
      </c>
      <c r="AZ155">
        <v>0</v>
      </c>
      <c r="BA155">
        <v>0</v>
      </c>
      <c r="BB155">
        <v>0</v>
      </c>
      <c r="BC155">
        <v>0</v>
      </c>
      <c r="BD155">
        <v>0</v>
      </c>
      <c r="BE155">
        <v>0</v>
      </c>
      <c r="BF155">
        <v>0</v>
      </c>
      <c r="BG155">
        <v>0</v>
      </c>
      <c r="BH155">
        <v>0</v>
      </c>
      <c r="BI155">
        <v>83.5</v>
      </c>
      <c r="BJ155">
        <v>0</v>
      </c>
      <c r="BK155">
        <v>0</v>
      </c>
      <c r="BL155">
        <v>0</v>
      </c>
      <c r="BM155">
        <v>0</v>
      </c>
      <c r="BN155">
        <v>0</v>
      </c>
      <c r="BO155">
        <v>0</v>
      </c>
      <c r="BP155">
        <v>0</v>
      </c>
      <c r="BQ155">
        <v>0</v>
      </c>
      <c r="BR155">
        <v>0</v>
      </c>
      <c r="BS155">
        <v>0</v>
      </c>
      <c r="BT155">
        <v>0</v>
      </c>
      <c r="BU155">
        <v>0</v>
      </c>
      <c r="BV155">
        <v>0</v>
      </c>
      <c r="BW155">
        <v>0</v>
      </c>
      <c r="BX155">
        <v>0</v>
      </c>
      <c r="BY155">
        <v>0</v>
      </c>
      <c r="BZ155">
        <v>0</v>
      </c>
      <c r="CA155">
        <v>820</v>
      </c>
      <c r="CB155">
        <v>0</v>
      </c>
      <c r="CC155">
        <v>20.5</v>
      </c>
      <c r="CD155">
        <v>158</v>
      </c>
      <c r="CE155">
        <v>1583</v>
      </c>
      <c r="CF155">
        <v>0</v>
      </c>
      <c r="CG155" s="439"/>
      <c r="CH155" s="303">
        <v>27.4</v>
      </c>
      <c r="CI155" s="393">
        <v>30.76923076923077</v>
      </c>
      <c r="CJ155" s="303">
        <v>40</v>
      </c>
      <c r="CK155" s="393">
        <v>40</v>
      </c>
      <c r="CL155" s="303">
        <v>0</v>
      </c>
      <c r="CM155" s="393">
        <v>0</v>
      </c>
      <c r="CN155" s="303"/>
      <c r="CO155" s="303"/>
      <c r="CP155" s="393" t="s">
        <v>744</v>
      </c>
      <c r="CQ155" s="303" t="s">
        <v>389</v>
      </c>
      <c r="CR155" s="393" t="s">
        <v>389</v>
      </c>
      <c r="CS155" s="393" t="s">
        <v>744</v>
      </c>
      <c r="CT155" s="303" t="s">
        <v>389</v>
      </c>
      <c r="CU155" s="393" t="s">
        <v>389</v>
      </c>
      <c r="CV155" s="303" t="s">
        <v>744</v>
      </c>
      <c r="CW155" s="303" t="s">
        <v>744</v>
      </c>
      <c r="CX155" s="303" t="s">
        <v>744</v>
      </c>
      <c r="CY155" s="303" t="s">
        <v>744</v>
      </c>
      <c r="CZ155" s="303" t="s">
        <v>744</v>
      </c>
      <c r="DA155" s="303" t="s">
        <v>744</v>
      </c>
      <c r="DB155" s="303" t="s">
        <v>744</v>
      </c>
      <c r="DC155" s="303" t="s">
        <v>744</v>
      </c>
      <c r="DD155" s="303" t="s">
        <v>744</v>
      </c>
      <c r="DE155" s="303" t="s">
        <v>744</v>
      </c>
      <c r="DF155" s="303" t="s">
        <v>744</v>
      </c>
      <c r="DG155" s="393" t="s">
        <v>744</v>
      </c>
      <c r="DH155" s="303" t="s">
        <v>744</v>
      </c>
      <c r="DI155" s="303" t="s">
        <v>744</v>
      </c>
      <c r="DJ155" s="393" t="s">
        <v>744</v>
      </c>
      <c r="DK155" s="303" t="s">
        <v>744</v>
      </c>
      <c r="DL155" s="303" t="s">
        <v>744</v>
      </c>
      <c r="DM155" s="303" t="s">
        <v>744</v>
      </c>
      <c r="DN155" s="303" t="s">
        <v>744</v>
      </c>
      <c r="DO155" s="303" t="s">
        <v>744</v>
      </c>
      <c r="DP155" s="303" t="s">
        <v>744</v>
      </c>
      <c r="DQ155" s="303" t="s">
        <v>744</v>
      </c>
      <c r="DR155" s="303" t="s">
        <v>744</v>
      </c>
      <c r="DS155" s="303" t="s">
        <v>744</v>
      </c>
      <c r="DT155" s="303" t="s">
        <v>744</v>
      </c>
      <c r="DU155" s="303" t="s">
        <v>744</v>
      </c>
      <c r="DV155" s="393" t="s">
        <v>744</v>
      </c>
      <c r="DW155" s="303" t="s">
        <v>744</v>
      </c>
      <c r="DX155" s="303" t="s">
        <v>744</v>
      </c>
      <c r="DY155" s="393" t="s">
        <v>744</v>
      </c>
      <c r="DZ155" s="303" t="s">
        <v>744</v>
      </c>
      <c r="EA155" s="303" t="s">
        <v>744</v>
      </c>
      <c r="EB155" s="303" t="s">
        <v>744</v>
      </c>
      <c r="EC155" s="303" t="s">
        <v>744</v>
      </c>
      <c r="ED155" s="303" t="s">
        <v>744</v>
      </c>
      <c r="EE155" s="303" t="s">
        <v>744</v>
      </c>
      <c r="EF155" s="303" t="s">
        <v>744</v>
      </c>
      <c r="EG155" s="303" t="s">
        <v>744</v>
      </c>
      <c r="EH155" s="303" t="s">
        <v>744</v>
      </c>
      <c r="EI155" s="303" t="s">
        <v>744</v>
      </c>
      <c r="EJ155" s="303" t="s">
        <v>744</v>
      </c>
      <c r="EK155" s="393" t="s">
        <v>744</v>
      </c>
      <c r="EL155" s="303" t="s">
        <v>744</v>
      </c>
      <c r="EM155" s="303" t="s">
        <v>744</v>
      </c>
      <c r="EN155" s="393" t="s">
        <v>744</v>
      </c>
      <c r="EO155" s="303">
        <v>2</v>
      </c>
      <c r="EP155" s="303">
        <v>3561.5999999999995</v>
      </c>
      <c r="EQ155" s="303">
        <v>0</v>
      </c>
      <c r="ER155" s="303">
        <v>16</v>
      </c>
      <c r="ES155" s="303">
        <v>0</v>
      </c>
      <c r="ET155" s="303">
        <v>0</v>
      </c>
      <c r="EU155" s="303">
        <v>0</v>
      </c>
      <c r="EV155" s="303">
        <v>0</v>
      </c>
      <c r="EW155" s="303">
        <v>0</v>
      </c>
      <c r="EX155" s="303">
        <v>0</v>
      </c>
      <c r="EY155" s="303">
        <v>3545.5999999999995</v>
      </c>
      <c r="EZ155" s="303">
        <v>20.5</v>
      </c>
      <c r="FA155" s="393">
        <v>0</v>
      </c>
      <c r="FB155" s="303">
        <v>1780.7999999999997</v>
      </c>
      <c r="FC155" s="303">
        <v>1772.7999999999997</v>
      </c>
      <c r="FD155" s="303">
        <v>10.25</v>
      </c>
      <c r="FE155" s="393">
        <v>4.4923629829289879E-3</v>
      </c>
      <c r="FF155" s="303">
        <v>3</v>
      </c>
      <c r="FG155" s="303">
        <v>5342.4</v>
      </c>
      <c r="FH155" s="303">
        <v>0</v>
      </c>
      <c r="FI155" s="303">
        <v>64</v>
      </c>
      <c r="FJ155" s="303">
        <v>0</v>
      </c>
      <c r="FK155" s="303">
        <v>0</v>
      </c>
      <c r="FL155" s="303">
        <v>0</v>
      </c>
      <c r="FM155" s="303">
        <v>0</v>
      </c>
      <c r="FN155" s="303">
        <v>0</v>
      </c>
      <c r="FO155" s="303">
        <v>0</v>
      </c>
      <c r="FP155" s="303">
        <v>5278.4</v>
      </c>
      <c r="FQ155" s="303">
        <v>158</v>
      </c>
      <c r="FR155" s="393">
        <v>0</v>
      </c>
      <c r="FS155" s="303">
        <v>1780.7999999999997</v>
      </c>
      <c r="FT155" s="303">
        <v>1759.4666666666665</v>
      </c>
      <c r="FU155" s="303">
        <v>52.666666666666664</v>
      </c>
      <c r="FV155" s="393">
        <v>1.1979634621144042E-2</v>
      </c>
      <c r="FW155" s="303">
        <v>5</v>
      </c>
      <c r="FX155" s="303">
        <v>8904</v>
      </c>
      <c r="FY155" s="303">
        <v>0</v>
      </c>
      <c r="FZ155" s="303">
        <v>80</v>
      </c>
      <c r="GA155" s="303">
        <v>0</v>
      </c>
      <c r="GB155" s="303">
        <v>0</v>
      </c>
      <c r="GC155" s="303">
        <v>0</v>
      </c>
      <c r="GD155" s="303">
        <v>0</v>
      </c>
      <c r="GE155" s="303">
        <v>0</v>
      </c>
      <c r="GF155" s="303">
        <v>0</v>
      </c>
      <c r="GG155" s="303">
        <v>8824</v>
      </c>
      <c r="GH155" s="303">
        <v>178.5</v>
      </c>
      <c r="GI155" s="393">
        <v>0</v>
      </c>
      <c r="GJ155" s="303">
        <v>1780.8</v>
      </c>
      <c r="GK155" s="303">
        <v>1764.8</v>
      </c>
      <c r="GL155" s="303">
        <v>35.700000000000003</v>
      </c>
      <c r="GM155" s="393">
        <v>8.9847259658580869E-3</v>
      </c>
      <c r="GN155" s="303">
        <v>13</v>
      </c>
      <c r="GO155" s="303">
        <v>21980</v>
      </c>
      <c r="GP155" s="303">
        <v>0</v>
      </c>
      <c r="GQ155" s="303">
        <v>432</v>
      </c>
      <c r="GR155" s="303">
        <v>0</v>
      </c>
      <c r="GS155" s="303">
        <v>112</v>
      </c>
      <c r="GT155" s="303">
        <v>0</v>
      </c>
      <c r="GU155" s="303">
        <v>83.5</v>
      </c>
      <c r="GV155" s="303">
        <v>0</v>
      </c>
      <c r="GW155" s="303">
        <v>0</v>
      </c>
      <c r="GX155" s="303">
        <v>21352.5</v>
      </c>
      <c r="GY155" s="303">
        <v>1583</v>
      </c>
      <c r="GZ155" s="393">
        <v>820</v>
      </c>
      <c r="HA155" s="303">
        <v>1690.7692307692307</v>
      </c>
      <c r="HB155" s="303">
        <v>1642.5</v>
      </c>
      <c r="HC155" s="303">
        <v>121.76923076923077</v>
      </c>
      <c r="HD155" s="393">
        <v>2.8548680618744271E-2</v>
      </c>
      <c r="HE155" s="303" t="s">
        <v>744</v>
      </c>
      <c r="HF155" s="303" t="s">
        <v>744</v>
      </c>
      <c r="HG155" s="303" t="s">
        <v>744</v>
      </c>
      <c r="HH155" s="303" t="s">
        <v>744</v>
      </c>
      <c r="HI155" s="303" t="s">
        <v>744</v>
      </c>
      <c r="HJ155" s="303" t="s">
        <v>744</v>
      </c>
      <c r="HK155" s="303" t="s">
        <v>744</v>
      </c>
      <c r="HL155" s="303" t="s">
        <v>744</v>
      </c>
      <c r="HM155" s="303" t="s">
        <v>744</v>
      </c>
      <c r="HN155" s="303" t="s">
        <v>744</v>
      </c>
      <c r="HO155" s="303" t="s">
        <v>744</v>
      </c>
      <c r="HP155" s="303" t="s">
        <v>744</v>
      </c>
      <c r="HQ155" s="393" t="s">
        <v>744</v>
      </c>
      <c r="HR155" s="303" t="s">
        <v>744</v>
      </c>
      <c r="HS155" s="303" t="s">
        <v>744</v>
      </c>
      <c r="HT155" s="303" t="s">
        <v>744</v>
      </c>
      <c r="HU155" s="393" t="s">
        <v>744</v>
      </c>
      <c r="HV155" s="303">
        <v>13</v>
      </c>
      <c r="HW155" s="303">
        <v>21980</v>
      </c>
      <c r="HX155" s="303">
        <v>0</v>
      </c>
      <c r="HY155" s="303">
        <v>432</v>
      </c>
      <c r="HZ155" s="303">
        <v>0</v>
      </c>
      <c r="IA155" s="303">
        <v>112</v>
      </c>
      <c r="IB155" s="303">
        <v>0</v>
      </c>
      <c r="IC155" s="303">
        <v>83.5</v>
      </c>
      <c r="ID155" s="303">
        <v>0</v>
      </c>
      <c r="IE155" s="303">
        <v>0</v>
      </c>
      <c r="IF155" s="303">
        <v>21352.5</v>
      </c>
      <c r="IG155" s="303">
        <v>1583</v>
      </c>
      <c r="IH155" s="393">
        <v>820</v>
      </c>
      <c r="II155" s="303">
        <v>1690.7692307692307</v>
      </c>
      <c r="IJ155" s="303">
        <v>1642.5</v>
      </c>
      <c r="IK155" s="303">
        <v>121.76923076923077</v>
      </c>
      <c r="IL155" s="393">
        <v>2.8548680618744271E-2</v>
      </c>
      <c r="IM155" s="303"/>
      <c r="IN155" s="303">
        <v>1702.7733333333333</v>
      </c>
      <c r="IO155" s="303">
        <v>1659.8733333333332</v>
      </c>
      <c r="IP155" s="393">
        <v>2.519419300278769E-2</v>
      </c>
      <c r="IQ155" s="303">
        <v>1780.8</v>
      </c>
      <c r="IR155" s="303">
        <v>1759.4666666666665</v>
      </c>
      <c r="IS155" s="393">
        <v>1.1979634621144153E-2</v>
      </c>
      <c r="IT155" s="303">
        <v>1715.7777777777778</v>
      </c>
      <c r="IU155" s="303">
        <v>1676.4722222222222</v>
      </c>
      <c r="IV155" s="393">
        <v>2.2908302033415429E-2</v>
      </c>
      <c r="IW155" s="735"/>
      <c r="IX155" s="303"/>
      <c r="IY155" s="396" t="s">
        <v>522</v>
      </c>
      <c r="IZ155" s="396" t="s">
        <v>353</v>
      </c>
      <c r="JA155" s="396" t="s">
        <v>354</v>
      </c>
      <c r="JB155" s="396">
        <v>21</v>
      </c>
      <c r="JC155" s="396" t="s">
        <v>12</v>
      </c>
      <c r="JD155" s="396" t="s">
        <v>232</v>
      </c>
      <c r="JE155" s="396" t="s">
        <v>9</v>
      </c>
      <c r="JF155" s="396" t="s">
        <v>232</v>
      </c>
      <c r="JG155" s="396" t="s">
        <v>358</v>
      </c>
    </row>
    <row r="156" spans="1:267" customFormat="1">
      <c r="A156">
        <v>2132</v>
      </c>
      <c r="B156">
        <v>1</v>
      </c>
      <c r="F156">
        <v>700</v>
      </c>
      <c r="G156">
        <v>43</v>
      </c>
      <c r="H156">
        <v>1</v>
      </c>
      <c r="I156">
        <v>0</v>
      </c>
      <c r="J156">
        <v>1</v>
      </c>
      <c r="K156">
        <v>0</v>
      </c>
      <c r="L156" t="s">
        <v>522</v>
      </c>
      <c r="M156">
        <v>0</v>
      </c>
      <c r="N156">
        <v>20</v>
      </c>
      <c r="O156">
        <v>26.666666666666668</v>
      </c>
      <c r="P156">
        <v>40</v>
      </c>
      <c r="Q156">
        <v>40</v>
      </c>
      <c r="R156">
        <v>0</v>
      </c>
      <c r="S156">
        <v>0</v>
      </c>
      <c r="T156" t="s">
        <v>745</v>
      </c>
      <c r="U156">
        <v>0</v>
      </c>
      <c r="V156">
        <v>0</v>
      </c>
      <c r="W156">
        <v>0</v>
      </c>
      <c r="X156">
        <v>1.5</v>
      </c>
      <c r="Y156">
        <v>6</v>
      </c>
      <c r="Z156">
        <v>0</v>
      </c>
      <c r="AA156">
        <v>0</v>
      </c>
      <c r="AB156">
        <v>0</v>
      </c>
      <c r="AC156">
        <v>0</v>
      </c>
      <c r="AD156">
        <v>0</v>
      </c>
      <c r="AE156">
        <v>1456</v>
      </c>
      <c r="AF156">
        <v>0</v>
      </c>
      <c r="AG156">
        <v>0</v>
      </c>
      <c r="AH156">
        <v>0</v>
      </c>
      <c r="AI156">
        <v>0</v>
      </c>
      <c r="AJ156">
        <v>0</v>
      </c>
      <c r="AK156">
        <v>480</v>
      </c>
      <c r="AL156">
        <v>0</v>
      </c>
      <c r="AM156">
        <v>0</v>
      </c>
      <c r="AN156">
        <v>0</v>
      </c>
      <c r="AO156">
        <v>0</v>
      </c>
      <c r="AP156">
        <v>0</v>
      </c>
      <c r="AQ156">
        <v>0</v>
      </c>
      <c r="AR156">
        <v>0</v>
      </c>
      <c r="AS156">
        <v>0</v>
      </c>
      <c r="AT156">
        <v>0</v>
      </c>
      <c r="AU156">
        <v>0</v>
      </c>
      <c r="AV156">
        <v>0</v>
      </c>
      <c r="AW156">
        <v>0</v>
      </c>
      <c r="AX156">
        <v>0</v>
      </c>
      <c r="AY156">
        <v>0</v>
      </c>
      <c r="AZ156">
        <v>0</v>
      </c>
      <c r="BA156">
        <v>0</v>
      </c>
      <c r="BB156">
        <v>0</v>
      </c>
      <c r="BC156">
        <v>0</v>
      </c>
      <c r="BD156">
        <v>0</v>
      </c>
      <c r="BE156">
        <v>0</v>
      </c>
      <c r="BF156">
        <v>0</v>
      </c>
      <c r="BG156">
        <v>0</v>
      </c>
      <c r="BH156">
        <v>50</v>
      </c>
      <c r="BI156">
        <v>198</v>
      </c>
      <c r="BJ156">
        <v>0</v>
      </c>
      <c r="BK156">
        <v>0</v>
      </c>
      <c r="BL156">
        <v>0</v>
      </c>
      <c r="BM156">
        <v>0</v>
      </c>
      <c r="BN156">
        <v>0</v>
      </c>
      <c r="BO156">
        <v>0</v>
      </c>
      <c r="BP156">
        <v>0</v>
      </c>
      <c r="BQ156">
        <v>0</v>
      </c>
      <c r="BR156">
        <v>0</v>
      </c>
      <c r="BS156">
        <v>0</v>
      </c>
      <c r="BT156">
        <v>0</v>
      </c>
      <c r="BU156">
        <v>0</v>
      </c>
      <c r="BV156">
        <v>0</v>
      </c>
      <c r="BW156">
        <v>0</v>
      </c>
      <c r="BX156">
        <v>0</v>
      </c>
      <c r="BY156">
        <v>0</v>
      </c>
      <c r="BZ156">
        <v>0</v>
      </c>
      <c r="CA156">
        <v>0</v>
      </c>
      <c r="CB156">
        <v>0</v>
      </c>
      <c r="CC156">
        <v>0</v>
      </c>
      <c r="CD156">
        <v>0</v>
      </c>
      <c r="CE156">
        <v>805</v>
      </c>
      <c r="CF156">
        <v>0</v>
      </c>
      <c r="CG156" s="439"/>
      <c r="CH156" s="303">
        <v>20</v>
      </c>
      <c r="CI156" s="393">
        <v>26.666666666666668</v>
      </c>
      <c r="CJ156" s="303">
        <v>40</v>
      </c>
      <c r="CK156" s="393">
        <v>40</v>
      </c>
      <c r="CL156" s="303">
        <v>0</v>
      </c>
      <c r="CM156" s="393">
        <v>0</v>
      </c>
      <c r="CN156" s="303"/>
      <c r="CO156" s="303"/>
      <c r="CP156" s="393" t="s">
        <v>744</v>
      </c>
      <c r="CQ156" s="303" t="s">
        <v>744</v>
      </c>
      <c r="CR156" s="393" t="s">
        <v>389</v>
      </c>
      <c r="CS156" s="393" t="s">
        <v>744</v>
      </c>
      <c r="CT156" s="303" t="s">
        <v>744</v>
      </c>
      <c r="CU156" s="393" t="s">
        <v>389</v>
      </c>
      <c r="CV156" s="303" t="s">
        <v>744</v>
      </c>
      <c r="CW156" s="303" t="s">
        <v>744</v>
      </c>
      <c r="CX156" s="303" t="s">
        <v>744</v>
      </c>
      <c r="CY156" s="303" t="s">
        <v>744</v>
      </c>
      <c r="CZ156" s="303" t="s">
        <v>744</v>
      </c>
      <c r="DA156" s="303" t="s">
        <v>744</v>
      </c>
      <c r="DB156" s="303" t="s">
        <v>744</v>
      </c>
      <c r="DC156" s="303" t="s">
        <v>744</v>
      </c>
      <c r="DD156" s="303" t="s">
        <v>744</v>
      </c>
      <c r="DE156" s="303" t="s">
        <v>744</v>
      </c>
      <c r="DF156" s="303" t="s">
        <v>744</v>
      </c>
      <c r="DG156" s="393" t="s">
        <v>744</v>
      </c>
      <c r="DH156" s="303" t="s">
        <v>744</v>
      </c>
      <c r="DI156" s="303" t="s">
        <v>744</v>
      </c>
      <c r="DJ156" s="393" t="s">
        <v>744</v>
      </c>
      <c r="DK156" s="303" t="s">
        <v>744</v>
      </c>
      <c r="DL156" s="303" t="s">
        <v>744</v>
      </c>
      <c r="DM156" s="303" t="s">
        <v>744</v>
      </c>
      <c r="DN156" s="303" t="s">
        <v>744</v>
      </c>
      <c r="DO156" s="303" t="s">
        <v>744</v>
      </c>
      <c r="DP156" s="303" t="s">
        <v>744</v>
      </c>
      <c r="DQ156" s="303" t="s">
        <v>744</v>
      </c>
      <c r="DR156" s="303" t="s">
        <v>744</v>
      </c>
      <c r="DS156" s="303" t="s">
        <v>744</v>
      </c>
      <c r="DT156" s="303" t="s">
        <v>744</v>
      </c>
      <c r="DU156" s="303" t="s">
        <v>744</v>
      </c>
      <c r="DV156" s="393" t="s">
        <v>744</v>
      </c>
      <c r="DW156" s="303" t="s">
        <v>744</v>
      </c>
      <c r="DX156" s="303" t="s">
        <v>744</v>
      </c>
      <c r="DY156" s="393" t="s">
        <v>744</v>
      </c>
      <c r="DZ156" s="303" t="s">
        <v>744</v>
      </c>
      <c r="EA156" s="303" t="s">
        <v>744</v>
      </c>
      <c r="EB156" s="303" t="s">
        <v>744</v>
      </c>
      <c r="EC156" s="303" t="s">
        <v>744</v>
      </c>
      <c r="ED156" s="303" t="s">
        <v>744</v>
      </c>
      <c r="EE156" s="303" t="s">
        <v>744</v>
      </c>
      <c r="EF156" s="303" t="s">
        <v>744</v>
      </c>
      <c r="EG156" s="303" t="s">
        <v>744</v>
      </c>
      <c r="EH156" s="303" t="s">
        <v>744</v>
      </c>
      <c r="EI156" s="303" t="s">
        <v>744</v>
      </c>
      <c r="EJ156" s="303" t="s">
        <v>744</v>
      </c>
      <c r="EK156" s="393" t="s">
        <v>744</v>
      </c>
      <c r="EL156" s="303" t="s">
        <v>744</v>
      </c>
      <c r="EM156" s="303" t="s">
        <v>744</v>
      </c>
      <c r="EN156" s="393" t="s">
        <v>744</v>
      </c>
      <c r="EO156" s="303" t="s">
        <v>744</v>
      </c>
      <c r="EP156" s="303" t="s">
        <v>744</v>
      </c>
      <c r="EQ156" s="303" t="s">
        <v>744</v>
      </c>
      <c r="ER156" s="303" t="s">
        <v>744</v>
      </c>
      <c r="ES156" s="303" t="s">
        <v>744</v>
      </c>
      <c r="ET156" s="303" t="s">
        <v>744</v>
      </c>
      <c r="EU156" s="303" t="s">
        <v>744</v>
      </c>
      <c r="EV156" s="303" t="s">
        <v>744</v>
      </c>
      <c r="EW156" s="303" t="s">
        <v>744</v>
      </c>
      <c r="EX156" s="303" t="s">
        <v>744</v>
      </c>
      <c r="EY156" s="303" t="s">
        <v>744</v>
      </c>
      <c r="EZ156" s="303" t="s">
        <v>744</v>
      </c>
      <c r="FA156" s="393" t="s">
        <v>744</v>
      </c>
      <c r="FB156" s="303" t="s">
        <v>744</v>
      </c>
      <c r="FC156" s="303" t="s">
        <v>744</v>
      </c>
      <c r="FD156" s="303" t="s">
        <v>744</v>
      </c>
      <c r="FE156" s="393" t="s">
        <v>744</v>
      </c>
      <c r="FF156" s="303">
        <v>1.5</v>
      </c>
      <c r="FG156" s="303">
        <v>2760</v>
      </c>
      <c r="FH156" s="303">
        <v>0</v>
      </c>
      <c r="FI156" s="303">
        <v>0</v>
      </c>
      <c r="FJ156" s="303">
        <v>0</v>
      </c>
      <c r="FK156" s="303">
        <v>0</v>
      </c>
      <c r="FL156" s="303">
        <v>0</v>
      </c>
      <c r="FM156" s="303">
        <v>50</v>
      </c>
      <c r="FN156" s="303">
        <v>0</v>
      </c>
      <c r="FO156" s="303">
        <v>0</v>
      </c>
      <c r="FP156" s="303">
        <v>2710</v>
      </c>
      <c r="FQ156" s="303">
        <v>0</v>
      </c>
      <c r="FR156" s="393">
        <v>0</v>
      </c>
      <c r="FS156" s="303">
        <v>1840</v>
      </c>
      <c r="FT156" s="303">
        <v>1806.6666666666667</v>
      </c>
      <c r="FU156" s="303">
        <v>0</v>
      </c>
      <c r="FV156" s="393">
        <v>1.8115942028985477E-2</v>
      </c>
      <c r="FW156" s="303">
        <v>1.5</v>
      </c>
      <c r="FX156" s="303">
        <v>2760</v>
      </c>
      <c r="FY156" s="303">
        <v>0</v>
      </c>
      <c r="FZ156" s="303">
        <v>0</v>
      </c>
      <c r="GA156" s="303">
        <v>0</v>
      </c>
      <c r="GB156" s="303">
        <v>0</v>
      </c>
      <c r="GC156" s="303">
        <v>0</v>
      </c>
      <c r="GD156" s="303">
        <v>50</v>
      </c>
      <c r="GE156" s="303">
        <v>0</v>
      </c>
      <c r="GF156" s="303">
        <v>0</v>
      </c>
      <c r="GG156" s="303">
        <v>2710</v>
      </c>
      <c r="GH156" s="303">
        <v>0</v>
      </c>
      <c r="GI156" s="393">
        <v>0</v>
      </c>
      <c r="GJ156" s="303">
        <v>1840</v>
      </c>
      <c r="GK156" s="303">
        <v>1806.6666666666667</v>
      </c>
      <c r="GL156" s="303">
        <v>0</v>
      </c>
      <c r="GM156" s="393">
        <v>1.8115942028985477E-2</v>
      </c>
      <c r="GN156" s="303">
        <v>6</v>
      </c>
      <c r="GO156" s="303">
        <v>10720.000000000002</v>
      </c>
      <c r="GP156" s="303">
        <v>1456</v>
      </c>
      <c r="GQ156" s="303">
        <v>480</v>
      </c>
      <c r="GR156" s="303">
        <v>0</v>
      </c>
      <c r="GS156" s="303">
        <v>0</v>
      </c>
      <c r="GT156" s="303">
        <v>0</v>
      </c>
      <c r="GU156" s="303">
        <v>198</v>
      </c>
      <c r="GV156" s="303">
        <v>0</v>
      </c>
      <c r="GW156" s="303">
        <v>0</v>
      </c>
      <c r="GX156" s="303">
        <v>8586.0000000000018</v>
      </c>
      <c r="GY156" s="303">
        <v>805</v>
      </c>
      <c r="GZ156" s="393">
        <v>0</v>
      </c>
      <c r="HA156" s="303">
        <v>1786.666666666667</v>
      </c>
      <c r="HB156" s="303">
        <v>1431.0000000000002</v>
      </c>
      <c r="HC156" s="303">
        <v>134.16666666666666</v>
      </c>
      <c r="HD156" s="393">
        <v>0.19906716417910453</v>
      </c>
      <c r="HE156" s="303" t="s">
        <v>744</v>
      </c>
      <c r="HF156" s="303" t="s">
        <v>744</v>
      </c>
      <c r="HG156" s="303" t="s">
        <v>744</v>
      </c>
      <c r="HH156" s="303" t="s">
        <v>744</v>
      </c>
      <c r="HI156" s="303" t="s">
        <v>744</v>
      </c>
      <c r="HJ156" s="303" t="s">
        <v>744</v>
      </c>
      <c r="HK156" s="303" t="s">
        <v>744</v>
      </c>
      <c r="HL156" s="303" t="s">
        <v>744</v>
      </c>
      <c r="HM156" s="303" t="s">
        <v>744</v>
      </c>
      <c r="HN156" s="303" t="s">
        <v>744</v>
      </c>
      <c r="HO156" s="303" t="s">
        <v>744</v>
      </c>
      <c r="HP156" s="303" t="s">
        <v>744</v>
      </c>
      <c r="HQ156" s="393" t="s">
        <v>744</v>
      </c>
      <c r="HR156" s="303" t="s">
        <v>744</v>
      </c>
      <c r="HS156" s="303" t="s">
        <v>744</v>
      </c>
      <c r="HT156" s="303" t="s">
        <v>744</v>
      </c>
      <c r="HU156" s="393" t="s">
        <v>744</v>
      </c>
      <c r="HV156" s="303">
        <v>6</v>
      </c>
      <c r="HW156" s="303">
        <v>10720.000000000002</v>
      </c>
      <c r="HX156" s="303">
        <v>1456</v>
      </c>
      <c r="HY156" s="303">
        <v>480</v>
      </c>
      <c r="HZ156" s="303">
        <v>0</v>
      </c>
      <c r="IA156" s="303">
        <v>0</v>
      </c>
      <c r="IB156" s="303">
        <v>0</v>
      </c>
      <c r="IC156" s="303">
        <v>198</v>
      </c>
      <c r="ID156" s="303">
        <v>0</v>
      </c>
      <c r="IE156" s="303">
        <v>0</v>
      </c>
      <c r="IF156" s="303">
        <v>8586.0000000000018</v>
      </c>
      <c r="IG156" s="303">
        <v>805</v>
      </c>
      <c r="IH156" s="393">
        <v>0</v>
      </c>
      <c r="II156" s="303">
        <v>1786.666666666667</v>
      </c>
      <c r="IJ156" s="303">
        <v>1431.0000000000002</v>
      </c>
      <c r="IK156" s="303">
        <v>134.16666666666666</v>
      </c>
      <c r="IL156" s="393">
        <v>0.19906716417910453</v>
      </c>
      <c r="IM156" s="303"/>
      <c r="IN156" s="303">
        <v>1786.666666666667</v>
      </c>
      <c r="IO156" s="303">
        <v>1431.0000000000002</v>
      </c>
      <c r="IP156" s="393">
        <v>0.19906716417910453</v>
      </c>
      <c r="IQ156" s="303">
        <v>1840</v>
      </c>
      <c r="IR156" s="303">
        <v>1806.6666666666667</v>
      </c>
      <c r="IS156" s="393">
        <v>1.8115942028985477E-2</v>
      </c>
      <c r="IT156" s="303">
        <v>1797.3333333333335</v>
      </c>
      <c r="IU156" s="303">
        <v>1506.1333333333337</v>
      </c>
      <c r="IV156" s="393">
        <v>0.16201780415430256</v>
      </c>
      <c r="IW156" s="735"/>
      <c r="IX156" s="303"/>
      <c r="IY156" s="396" t="s">
        <v>522</v>
      </c>
      <c r="IZ156" s="396" t="s">
        <v>353</v>
      </c>
      <c r="JA156" s="396" t="s">
        <v>354</v>
      </c>
      <c r="JB156" s="396">
        <v>11</v>
      </c>
      <c r="JC156" s="396" t="s">
        <v>11</v>
      </c>
      <c r="JD156" s="396" t="s">
        <v>232</v>
      </c>
      <c r="JE156" s="396" t="s">
        <v>9</v>
      </c>
      <c r="JF156" s="396" t="s">
        <v>232</v>
      </c>
      <c r="JG156" s="396" t="s">
        <v>358</v>
      </c>
    </row>
    <row r="157" spans="1:267" customFormat="1">
      <c r="A157">
        <v>2133</v>
      </c>
      <c r="B157">
        <v>1</v>
      </c>
      <c r="F157">
        <v>700</v>
      </c>
      <c r="G157">
        <v>41</v>
      </c>
      <c r="H157">
        <v>1</v>
      </c>
      <c r="I157">
        <v>0</v>
      </c>
      <c r="J157">
        <v>1</v>
      </c>
      <c r="K157">
        <v>0</v>
      </c>
      <c r="L157" t="s">
        <v>522</v>
      </c>
      <c r="M157">
        <v>0</v>
      </c>
      <c r="N157">
        <v>36</v>
      </c>
      <c r="O157">
        <v>35.07692307692308</v>
      </c>
      <c r="P157">
        <v>40</v>
      </c>
      <c r="Q157">
        <v>40</v>
      </c>
      <c r="R157">
        <v>0</v>
      </c>
      <c r="S157">
        <v>0</v>
      </c>
      <c r="T157" t="s">
        <v>745</v>
      </c>
      <c r="U157">
        <v>0</v>
      </c>
      <c r="V157">
        <v>0</v>
      </c>
      <c r="W157">
        <v>1</v>
      </c>
      <c r="X157">
        <v>1</v>
      </c>
      <c r="Y157">
        <v>6.5</v>
      </c>
      <c r="Z157">
        <v>0</v>
      </c>
      <c r="AA157">
        <v>0</v>
      </c>
      <c r="AB157">
        <v>0</v>
      </c>
      <c r="AC157">
        <v>0</v>
      </c>
      <c r="AD157">
        <v>0</v>
      </c>
      <c r="AE157">
        <v>344</v>
      </c>
      <c r="AF157">
        <v>0</v>
      </c>
      <c r="AG157">
        <v>0</v>
      </c>
      <c r="AH157">
        <v>0</v>
      </c>
      <c r="AI157">
        <v>0</v>
      </c>
      <c r="AJ157">
        <v>16</v>
      </c>
      <c r="AK157">
        <v>216</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0</v>
      </c>
      <c r="BS157">
        <v>0</v>
      </c>
      <c r="BT157">
        <v>0</v>
      </c>
      <c r="BU157">
        <v>0</v>
      </c>
      <c r="BV157">
        <v>0</v>
      </c>
      <c r="BW157">
        <v>0</v>
      </c>
      <c r="BX157">
        <v>0</v>
      </c>
      <c r="BY157">
        <v>0</v>
      </c>
      <c r="BZ157">
        <v>0</v>
      </c>
      <c r="CA157">
        <v>0</v>
      </c>
      <c r="CB157">
        <v>0</v>
      </c>
      <c r="CC157">
        <v>0</v>
      </c>
      <c r="CD157">
        <v>0</v>
      </c>
      <c r="CE157">
        <v>1898</v>
      </c>
      <c r="CF157">
        <v>0</v>
      </c>
      <c r="CG157" s="439"/>
      <c r="CH157" s="303">
        <v>36</v>
      </c>
      <c r="CI157" s="393">
        <v>35.07692307692308</v>
      </c>
      <c r="CJ157" s="303">
        <v>40</v>
      </c>
      <c r="CK157" s="393">
        <v>40</v>
      </c>
      <c r="CL157" s="303">
        <v>0</v>
      </c>
      <c r="CM157" s="393">
        <v>0</v>
      </c>
      <c r="CN157" s="303"/>
      <c r="CO157" s="303"/>
      <c r="CP157" s="393" t="s">
        <v>744</v>
      </c>
      <c r="CQ157" s="303" t="s">
        <v>744</v>
      </c>
      <c r="CR157" s="393" t="s">
        <v>389</v>
      </c>
      <c r="CS157" s="393" t="s">
        <v>744</v>
      </c>
      <c r="CT157" s="303" t="s">
        <v>744</v>
      </c>
      <c r="CU157" s="393" t="s">
        <v>389</v>
      </c>
      <c r="CV157" s="303" t="s">
        <v>744</v>
      </c>
      <c r="CW157" s="303" t="s">
        <v>744</v>
      </c>
      <c r="CX157" s="303" t="s">
        <v>744</v>
      </c>
      <c r="CY157" s="303" t="s">
        <v>744</v>
      </c>
      <c r="CZ157" s="303" t="s">
        <v>744</v>
      </c>
      <c r="DA157" s="303" t="s">
        <v>744</v>
      </c>
      <c r="DB157" s="303" t="s">
        <v>744</v>
      </c>
      <c r="DC157" s="303" t="s">
        <v>744</v>
      </c>
      <c r="DD157" s="303" t="s">
        <v>744</v>
      </c>
      <c r="DE157" s="303" t="s">
        <v>744</v>
      </c>
      <c r="DF157" s="303" t="s">
        <v>744</v>
      </c>
      <c r="DG157" s="393" t="s">
        <v>744</v>
      </c>
      <c r="DH157" s="303" t="s">
        <v>744</v>
      </c>
      <c r="DI157" s="303" t="s">
        <v>744</v>
      </c>
      <c r="DJ157" s="393" t="s">
        <v>744</v>
      </c>
      <c r="DK157" s="303" t="s">
        <v>744</v>
      </c>
      <c r="DL157" s="303" t="s">
        <v>744</v>
      </c>
      <c r="DM157" s="303" t="s">
        <v>744</v>
      </c>
      <c r="DN157" s="303" t="s">
        <v>744</v>
      </c>
      <c r="DO157" s="303" t="s">
        <v>744</v>
      </c>
      <c r="DP157" s="303" t="s">
        <v>744</v>
      </c>
      <c r="DQ157" s="303" t="s">
        <v>744</v>
      </c>
      <c r="DR157" s="303" t="s">
        <v>744</v>
      </c>
      <c r="DS157" s="303" t="s">
        <v>744</v>
      </c>
      <c r="DT157" s="303" t="s">
        <v>744</v>
      </c>
      <c r="DU157" s="303" t="s">
        <v>744</v>
      </c>
      <c r="DV157" s="393" t="s">
        <v>744</v>
      </c>
      <c r="DW157" s="303" t="s">
        <v>744</v>
      </c>
      <c r="DX157" s="303" t="s">
        <v>744</v>
      </c>
      <c r="DY157" s="393" t="s">
        <v>744</v>
      </c>
      <c r="DZ157" s="303" t="s">
        <v>744</v>
      </c>
      <c r="EA157" s="303" t="s">
        <v>744</v>
      </c>
      <c r="EB157" s="303" t="s">
        <v>744</v>
      </c>
      <c r="EC157" s="303" t="s">
        <v>744</v>
      </c>
      <c r="ED157" s="303" t="s">
        <v>744</v>
      </c>
      <c r="EE157" s="303" t="s">
        <v>744</v>
      </c>
      <c r="EF157" s="303" t="s">
        <v>744</v>
      </c>
      <c r="EG157" s="303" t="s">
        <v>744</v>
      </c>
      <c r="EH157" s="303" t="s">
        <v>744</v>
      </c>
      <c r="EI157" s="303" t="s">
        <v>744</v>
      </c>
      <c r="EJ157" s="303" t="s">
        <v>744</v>
      </c>
      <c r="EK157" s="393" t="s">
        <v>744</v>
      </c>
      <c r="EL157" s="303" t="s">
        <v>744</v>
      </c>
      <c r="EM157" s="303" t="s">
        <v>744</v>
      </c>
      <c r="EN157" s="393" t="s">
        <v>744</v>
      </c>
      <c r="EO157" s="303">
        <v>1</v>
      </c>
      <c r="EP157" s="303">
        <v>1712</v>
      </c>
      <c r="EQ157" s="303">
        <v>0</v>
      </c>
      <c r="ER157" s="303">
        <v>0</v>
      </c>
      <c r="ES157" s="303">
        <v>0</v>
      </c>
      <c r="ET157" s="303">
        <v>0</v>
      </c>
      <c r="EU157" s="303">
        <v>0</v>
      </c>
      <c r="EV157" s="303">
        <v>0</v>
      </c>
      <c r="EW157" s="303">
        <v>0</v>
      </c>
      <c r="EX157" s="303">
        <v>0</v>
      </c>
      <c r="EY157" s="303">
        <v>1712</v>
      </c>
      <c r="EZ157" s="303">
        <v>0</v>
      </c>
      <c r="FA157" s="393">
        <v>0</v>
      </c>
      <c r="FB157" s="303">
        <v>1712</v>
      </c>
      <c r="FC157" s="303">
        <v>1712</v>
      </c>
      <c r="FD157" s="303">
        <v>0</v>
      </c>
      <c r="FE157" s="393">
        <v>0</v>
      </c>
      <c r="FF157" s="303">
        <v>1</v>
      </c>
      <c r="FG157" s="303">
        <v>1712</v>
      </c>
      <c r="FH157" s="303">
        <v>0</v>
      </c>
      <c r="FI157" s="303">
        <v>16</v>
      </c>
      <c r="FJ157" s="303">
        <v>0</v>
      </c>
      <c r="FK157" s="303">
        <v>0</v>
      </c>
      <c r="FL157" s="303">
        <v>0</v>
      </c>
      <c r="FM157" s="303">
        <v>0</v>
      </c>
      <c r="FN157" s="303">
        <v>0</v>
      </c>
      <c r="FO157" s="303">
        <v>0</v>
      </c>
      <c r="FP157" s="303">
        <v>1696</v>
      </c>
      <c r="FQ157" s="303">
        <v>0</v>
      </c>
      <c r="FR157" s="393">
        <v>0</v>
      </c>
      <c r="FS157" s="303">
        <v>1712</v>
      </c>
      <c r="FT157" s="303">
        <v>1696</v>
      </c>
      <c r="FU157" s="303">
        <v>0</v>
      </c>
      <c r="FV157" s="393">
        <v>9.3457943925233655E-3</v>
      </c>
      <c r="FW157" s="303">
        <v>2</v>
      </c>
      <c r="FX157" s="303">
        <v>3424</v>
      </c>
      <c r="FY157" s="303">
        <v>0</v>
      </c>
      <c r="FZ157" s="303">
        <v>16</v>
      </c>
      <c r="GA157" s="303">
        <v>0</v>
      </c>
      <c r="GB157" s="303">
        <v>0</v>
      </c>
      <c r="GC157" s="303">
        <v>0</v>
      </c>
      <c r="GD157" s="303">
        <v>0</v>
      </c>
      <c r="GE157" s="303">
        <v>0</v>
      </c>
      <c r="GF157" s="303">
        <v>0</v>
      </c>
      <c r="GG157" s="303">
        <v>3408</v>
      </c>
      <c r="GH157" s="303">
        <v>0</v>
      </c>
      <c r="GI157" s="393">
        <v>0</v>
      </c>
      <c r="GJ157" s="303">
        <v>1712</v>
      </c>
      <c r="GK157" s="303">
        <v>1704</v>
      </c>
      <c r="GL157" s="303">
        <v>0</v>
      </c>
      <c r="GM157" s="393">
        <v>4.6728971962616273E-3</v>
      </c>
      <c r="GN157" s="303">
        <v>6.5</v>
      </c>
      <c r="GO157" s="303">
        <v>11176</v>
      </c>
      <c r="GP157" s="303">
        <v>344</v>
      </c>
      <c r="GQ157" s="303">
        <v>216</v>
      </c>
      <c r="GR157" s="303">
        <v>0</v>
      </c>
      <c r="GS157" s="303">
        <v>0</v>
      </c>
      <c r="GT157" s="303">
        <v>0</v>
      </c>
      <c r="GU157" s="303">
        <v>0</v>
      </c>
      <c r="GV157" s="303">
        <v>0</v>
      </c>
      <c r="GW157" s="303">
        <v>0</v>
      </c>
      <c r="GX157" s="303">
        <v>10616</v>
      </c>
      <c r="GY157" s="303">
        <v>1898</v>
      </c>
      <c r="GZ157" s="393">
        <v>0</v>
      </c>
      <c r="HA157" s="303">
        <v>1719.3846153846152</v>
      </c>
      <c r="HB157" s="303">
        <v>1633.2307692307691</v>
      </c>
      <c r="HC157" s="303">
        <v>292</v>
      </c>
      <c r="HD157" s="393">
        <v>5.0107372942018613E-2</v>
      </c>
      <c r="HE157" s="303" t="s">
        <v>744</v>
      </c>
      <c r="HF157" s="303" t="s">
        <v>744</v>
      </c>
      <c r="HG157" s="303" t="s">
        <v>744</v>
      </c>
      <c r="HH157" s="303" t="s">
        <v>744</v>
      </c>
      <c r="HI157" s="303" t="s">
        <v>744</v>
      </c>
      <c r="HJ157" s="303" t="s">
        <v>744</v>
      </c>
      <c r="HK157" s="303" t="s">
        <v>744</v>
      </c>
      <c r="HL157" s="303" t="s">
        <v>744</v>
      </c>
      <c r="HM157" s="303" t="s">
        <v>744</v>
      </c>
      <c r="HN157" s="303" t="s">
        <v>744</v>
      </c>
      <c r="HO157" s="303" t="s">
        <v>744</v>
      </c>
      <c r="HP157" s="303" t="s">
        <v>744</v>
      </c>
      <c r="HQ157" s="393" t="s">
        <v>744</v>
      </c>
      <c r="HR157" s="303" t="s">
        <v>744</v>
      </c>
      <c r="HS157" s="303" t="s">
        <v>744</v>
      </c>
      <c r="HT157" s="303" t="s">
        <v>744</v>
      </c>
      <c r="HU157" s="393" t="s">
        <v>744</v>
      </c>
      <c r="HV157" s="303">
        <v>6.5</v>
      </c>
      <c r="HW157" s="303">
        <v>11176</v>
      </c>
      <c r="HX157" s="303">
        <v>344</v>
      </c>
      <c r="HY157" s="303">
        <v>216</v>
      </c>
      <c r="HZ157" s="303">
        <v>0</v>
      </c>
      <c r="IA157" s="303">
        <v>0</v>
      </c>
      <c r="IB157" s="303">
        <v>0</v>
      </c>
      <c r="IC157" s="303">
        <v>0</v>
      </c>
      <c r="ID157" s="303">
        <v>0</v>
      </c>
      <c r="IE157" s="303">
        <v>0</v>
      </c>
      <c r="IF157" s="303">
        <v>10616</v>
      </c>
      <c r="IG157" s="303">
        <v>1898</v>
      </c>
      <c r="IH157" s="393">
        <v>0</v>
      </c>
      <c r="II157" s="303">
        <v>1719.3846153846155</v>
      </c>
      <c r="IJ157" s="303">
        <v>1633.2307692307693</v>
      </c>
      <c r="IK157" s="303">
        <v>292</v>
      </c>
      <c r="IL157" s="393">
        <v>5.0107372942018613E-2</v>
      </c>
      <c r="IM157" s="303"/>
      <c r="IN157" s="303">
        <v>1718.4</v>
      </c>
      <c r="IO157" s="303">
        <v>1643.7333333333333</v>
      </c>
      <c r="IP157" s="393">
        <v>4.3451272501551896E-2</v>
      </c>
      <c r="IQ157" s="303">
        <v>1712</v>
      </c>
      <c r="IR157" s="303">
        <v>1696</v>
      </c>
      <c r="IS157" s="393">
        <v>9.3457943925233655E-3</v>
      </c>
      <c r="IT157" s="303">
        <v>1717.6470588235295</v>
      </c>
      <c r="IU157" s="303">
        <v>1649.8823529411766</v>
      </c>
      <c r="IV157" s="393">
        <v>3.9452054794520519E-2</v>
      </c>
      <c r="IW157" s="735"/>
      <c r="IX157" s="303"/>
      <c r="IY157" s="396" t="s">
        <v>522</v>
      </c>
      <c r="IZ157" s="396" t="s">
        <v>353</v>
      </c>
      <c r="JA157" s="396" t="s">
        <v>354</v>
      </c>
      <c r="JB157" s="396">
        <v>15</v>
      </c>
      <c r="JC157" s="396" t="s">
        <v>11</v>
      </c>
      <c r="JD157" s="396" t="s">
        <v>232</v>
      </c>
      <c r="JE157" s="396" t="s">
        <v>9</v>
      </c>
      <c r="JF157" s="396" t="s">
        <v>232</v>
      </c>
      <c r="JG157" s="396" t="s">
        <v>358</v>
      </c>
    </row>
    <row r="158" spans="1:267" customFormat="1">
      <c r="A158">
        <v>2134</v>
      </c>
      <c r="B158">
        <v>1</v>
      </c>
      <c r="F158">
        <v>700</v>
      </c>
      <c r="G158">
        <v>41</v>
      </c>
      <c r="H158">
        <v>1</v>
      </c>
      <c r="I158">
        <v>0</v>
      </c>
      <c r="J158">
        <v>1</v>
      </c>
      <c r="K158">
        <v>0</v>
      </c>
      <c r="L158" t="s">
        <v>522</v>
      </c>
      <c r="M158">
        <v>0</v>
      </c>
      <c r="N158">
        <v>20</v>
      </c>
      <c r="O158">
        <v>20</v>
      </c>
      <c r="P158">
        <v>40</v>
      </c>
      <c r="Q158">
        <v>40</v>
      </c>
      <c r="R158">
        <v>0</v>
      </c>
      <c r="S158">
        <v>0</v>
      </c>
      <c r="T158">
        <v>2025</v>
      </c>
      <c r="U158">
        <v>0</v>
      </c>
      <c r="V158">
        <v>0</v>
      </c>
      <c r="W158">
        <v>1</v>
      </c>
      <c r="X158">
        <v>1</v>
      </c>
      <c r="Y158">
        <v>10.5</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c r="AZ158">
        <v>0</v>
      </c>
      <c r="BA158">
        <v>0</v>
      </c>
      <c r="BB158">
        <v>0</v>
      </c>
      <c r="BC158">
        <v>24</v>
      </c>
      <c r="BD158">
        <v>0</v>
      </c>
      <c r="BE158">
        <v>0</v>
      </c>
      <c r="BF158">
        <v>0</v>
      </c>
      <c r="BG158">
        <v>0</v>
      </c>
      <c r="BH158">
        <v>0</v>
      </c>
      <c r="BI158">
        <v>0</v>
      </c>
      <c r="BJ158">
        <v>0</v>
      </c>
      <c r="BK158">
        <v>0</v>
      </c>
      <c r="BL158">
        <v>0</v>
      </c>
      <c r="BM158">
        <v>0</v>
      </c>
      <c r="BN158">
        <v>0</v>
      </c>
      <c r="BO158">
        <v>0</v>
      </c>
      <c r="BP158">
        <v>0</v>
      </c>
      <c r="BQ158">
        <v>0</v>
      </c>
      <c r="BR158">
        <v>0</v>
      </c>
      <c r="BS158">
        <v>0</v>
      </c>
      <c r="BT158">
        <v>0</v>
      </c>
      <c r="BU158">
        <v>0</v>
      </c>
      <c r="BV158">
        <v>0</v>
      </c>
      <c r="BW158">
        <v>0</v>
      </c>
      <c r="BX158">
        <v>0</v>
      </c>
      <c r="BY158">
        <v>0</v>
      </c>
      <c r="BZ158">
        <v>0</v>
      </c>
      <c r="CA158">
        <v>0</v>
      </c>
      <c r="CB158">
        <v>0</v>
      </c>
      <c r="CC158">
        <v>0</v>
      </c>
      <c r="CD158">
        <v>0</v>
      </c>
      <c r="CE158">
        <v>200</v>
      </c>
      <c r="CF158">
        <v>0</v>
      </c>
      <c r="CG158" s="439"/>
      <c r="CH158" s="303">
        <v>20</v>
      </c>
      <c r="CI158" s="393">
        <v>20</v>
      </c>
      <c r="CJ158" s="303">
        <v>40</v>
      </c>
      <c r="CK158" s="393">
        <v>40</v>
      </c>
      <c r="CL158" s="303">
        <v>0</v>
      </c>
      <c r="CM158" s="393">
        <v>0</v>
      </c>
      <c r="CN158" s="303"/>
      <c r="CO158" s="303"/>
      <c r="CP158" s="393" t="s">
        <v>744</v>
      </c>
      <c r="CQ158" s="303" t="s">
        <v>744</v>
      </c>
      <c r="CR158" s="393" t="s">
        <v>389</v>
      </c>
      <c r="CS158" s="393" t="s">
        <v>744</v>
      </c>
      <c r="CT158" s="303" t="s">
        <v>744</v>
      </c>
      <c r="CU158" s="393" t="s">
        <v>389</v>
      </c>
      <c r="CV158" s="303" t="s">
        <v>744</v>
      </c>
      <c r="CW158" s="303" t="s">
        <v>744</v>
      </c>
      <c r="CX158" s="303" t="s">
        <v>744</v>
      </c>
      <c r="CY158" s="303" t="s">
        <v>744</v>
      </c>
      <c r="CZ158" s="303" t="s">
        <v>744</v>
      </c>
      <c r="DA158" s="303" t="s">
        <v>744</v>
      </c>
      <c r="DB158" s="303" t="s">
        <v>744</v>
      </c>
      <c r="DC158" s="303" t="s">
        <v>744</v>
      </c>
      <c r="DD158" s="303" t="s">
        <v>744</v>
      </c>
      <c r="DE158" s="303" t="s">
        <v>744</v>
      </c>
      <c r="DF158" s="303" t="s">
        <v>744</v>
      </c>
      <c r="DG158" s="393" t="s">
        <v>744</v>
      </c>
      <c r="DH158" s="303" t="s">
        <v>744</v>
      </c>
      <c r="DI158" s="303" t="s">
        <v>744</v>
      </c>
      <c r="DJ158" s="393" t="s">
        <v>744</v>
      </c>
      <c r="DK158" s="303" t="s">
        <v>744</v>
      </c>
      <c r="DL158" s="303" t="s">
        <v>744</v>
      </c>
      <c r="DM158" s="303" t="s">
        <v>744</v>
      </c>
      <c r="DN158" s="303" t="s">
        <v>744</v>
      </c>
      <c r="DO158" s="303" t="s">
        <v>744</v>
      </c>
      <c r="DP158" s="303" t="s">
        <v>744</v>
      </c>
      <c r="DQ158" s="303" t="s">
        <v>744</v>
      </c>
      <c r="DR158" s="303" t="s">
        <v>744</v>
      </c>
      <c r="DS158" s="303" t="s">
        <v>744</v>
      </c>
      <c r="DT158" s="303" t="s">
        <v>744</v>
      </c>
      <c r="DU158" s="303" t="s">
        <v>744</v>
      </c>
      <c r="DV158" s="393" t="s">
        <v>744</v>
      </c>
      <c r="DW158" s="303" t="s">
        <v>744</v>
      </c>
      <c r="DX158" s="303" t="s">
        <v>744</v>
      </c>
      <c r="DY158" s="393" t="s">
        <v>744</v>
      </c>
      <c r="DZ158" s="303" t="s">
        <v>744</v>
      </c>
      <c r="EA158" s="303" t="s">
        <v>744</v>
      </c>
      <c r="EB158" s="303" t="s">
        <v>744</v>
      </c>
      <c r="EC158" s="303" t="s">
        <v>744</v>
      </c>
      <c r="ED158" s="303" t="s">
        <v>744</v>
      </c>
      <c r="EE158" s="303" t="s">
        <v>744</v>
      </c>
      <c r="EF158" s="303" t="s">
        <v>744</v>
      </c>
      <c r="EG158" s="303" t="s">
        <v>744</v>
      </c>
      <c r="EH158" s="303" t="s">
        <v>744</v>
      </c>
      <c r="EI158" s="303" t="s">
        <v>744</v>
      </c>
      <c r="EJ158" s="303" t="s">
        <v>744</v>
      </c>
      <c r="EK158" s="393" t="s">
        <v>744</v>
      </c>
      <c r="EL158" s="303" t="s">
        <v>744</v>
      </c>
      <c r="EM158" s="303" t="s">
        <v>744</v>
      </c>
      <c r="EN158" s="393" t="s">
        <v>744</v>
      </c>
      <c r="EO158" s="303">
        <v>1</v>
      </c>
      <c r="EP158" s="303">
        <v>1840</v>
      </c>
      <c r="EQ158" s="303">
        <v>0</v>
      </c>
      <c r="ER158" s="303">
        <v>0</v>
      </c>
      <c r="ES158" s="303">
        <v>0</v>
      </c>
      <c r="ET158" s="303">
        <v>0</v>
      </c>
      <c r="EU158" s="303">
        <v>0</v>
      </c>
      <c r="EV158" s="303">
        <v>0</v>
      </c>
      <c r="EW158" s="303">
        <v>0</v>
      </c>
      <c r="EX158" s="303">
        <v>0</v>
      </c>
      <c r="EY158" s="303">
        <v>1840</v>
      </c>
      <c r="EZ158" s="303">
        <v>0</v>
      </c>
      <c r="FA158" s="393">
        <v>0</v>
      </c>
      <c r="FB158" s="303">
        <v>1840</v>
      </c>
      <c r="FC158" s="303">
        <v>1840</v>
      </c>
      <c r="FD158" s="303">
        <v>0</v>
      </c>
      <c r="FE158" s="393">
        <v>0</v>
      </c>
      <c r="FF158" s="303">
        <v>1</v>
      </c>
      <c r="FG158" s="303">
        <v>1840</v>
      </c>
      <c r="FH158" s="303">
        <v>0</v>
      </c>
      <c r="FI158" s="303">
        <v>0</v>
      </c>
      <c r="FJ158" s="303">
        <v>0</v>
      </c>
      <c r="FK158" s="303">
        <v>0</v>
      </c>
      <c r="FL158" s="303">
        <v>0</v>
      </c>
      <c r="FM158" s="303">
        <v>0</v>
      </c>
      <c r="FN158" s="303">
        <v>0</v>
      </c>
      <c r="FO158" s="303">
        <v>0</v>
      </c>
      <c r="FP158" s="303">
        <v>1840</v>
      </c>
      <c r="FQ158" s="303">
        <v>0</v>
      </c>
      <c r="FR158" s="393">
        <v>0</v>
      </c>
      <c r="FS158" s="303">
        <v>1840</v>
      </c>
      <c r="FT158" s="303">
        <v>1840</v>
      </c>
      <c r="FU158" s="303">
        <v>0</v>
      </c>
      <c r="FV158" s="393">
        <v>0</v>
      </c>
      <c r="FW158" s="303">
        <v>2</v>
      </c>
      <c r="FX158" s="303">
        <v>3680</v>
      </c>
      <c r="FY158" s="303">
        <v>0</v>
      </c>
      <c r="FZ158" s="303">
        <v>0</v>
      </c>
      <c r="GA158" s="303">
        <v>0</v>
      </c>
      <c r="GB158" s="303">
        <v>0</v>
      </c>
      <c r="GC158" s="303">
        <v>0</v>
      </c>
      <c r="GD158" s="303">
        <v>0</v>
      </c>
      <c r="GE158" s="303">
        <v>0</v>
      </c>
      <c r="GF158" s="303">
        <v>0</v>
      </c>
      <c r="GG158" s="303">
        <v>3680</v>
      </c>
      <c r="GH158" s="303">
        <v>0</v>
      </c>
      <c r="GI158" s="393">
        <v>0</v>
      </c>
      <c r="GJ158" s="303">
        <v>1840</v>
      </c>
      <c r="GK158" s="303">
        <v>1840</v>
      </c>
      <c r="GL158" s="303">
        <v>0</v>
      </c>
      <c r="GM158" s="393">
        <v>0</v>
      </c>
      <c r="GN158" s="303">
        <v>10.5</v>
      </c>
      <c r="GO158" s="303">
        <v>19320</v>
      </c>
      <c r="GP158" s="303">
        <v>0</v>
      </c>
      <c r="GQ158" s="303">
        <v>0</v>
      </c>
      <c r="GR158" s="303">
        <v>0</v>
      </c>
      <c r="GS158" s="303">
        <v>0</v>
      </c>
      <c r="GT158" s="303">
        <v>24</v>
      </c>
      <c r="GU158" s="303">
        <v>0</v>
      </c>
      <c r="GV158" s="303">
        <v>0</v>
      </c>
      <c r="GW158" s="303">
        <v>0</v>
      </c>
      <c r="GX158" s="303">
        <v>19296</v>
      </c>
      <c r="GY158" s="303">
        <v>200</v>
      </c>
      <c r="GZ158" s="393">
        <v>0</v>
      </c>
      <c r="HA158" s="303">
        <v>1840</v>
      </c>
      <c r="HB158" s="303">
        <v>1837.7142857142858</v>
      </c>
      <c r="HC158" s="303">
        <v>19.047619047619047</v>
      </c>
      <c r="HD158" s="393">
        <v>1.242236024844634E-3</v>
      </c>
      <c r="HE158" s="303" t="s">
        <v>744</v>
      </c>
      <c r="HF158" s="303" t="s">
        <v>744</v>
      </c>
      <c r="HG158" s="303" t="s">
        <v>744</v>
      </c>
      <c r="HH158" s="303" t="s">
        <v>744</v>
      </c>
      <c r="HI158" s="303" t="s">
        <v>744</v>
      </c>
      <c r="HJ158" s="303" t="s">
        <v>744</v>
      </c>
      <c r="HK158" s="303" t="s">
        <v>744</v>
      </c>
      <c r="HL158" s="303" t="s">
        <v>744</v>
      </c>
      <c r="HM158" s="303" t="s">
        <v>744</v>
      </c>
      <c r="HN158" s="303" t="s">
        <v>744</v>
      </c>
      <c r="HO158" s="303" t="s">
        <v>744</v>
      </c>
      <c r="HP158" s="303" t="s">
        <v>744</v>
      </c>
      <c r="HQ158" s="393" t="s">
        <v>744</v>
      </c>
      <c r="HR158" s="303" t="s">
        <v>744</v>
      </c>
      <c r="HS158" s="303" t="s">
        <v>744</v>
      </c>
      <c r="HT158" s="303" t="s">
        <v>744</v>
      </c>
      <c r="HU158" s="393" t="s">
        <v>744</v>
      </c>
      <c r="HV158" s="303">
        <v>10.5</v>
      </c>
      <c r="HW158" s="303">
        <v>19320</v>
      </c>
      <c r="HX158" s="303">
        <v>0</v>
      </c>
      <c r="HY158" s="303">
        <v>0</v>
      </c>
      <c r="HZ158" s="303">
        <v>0</v>
      </c>
      <c r="IA158" s="303">
        <v>0</v>
      </c>
      <c r="IB158" s="303">
        <v>24</v>
      </c>
      <c r="IC158" s="303">
        <v>0</v>
      </c>
      <c r="ID158" s="303">
        <v>0</v>
      </c>
      <c r="IE158" s="303">
        <v>0</v>
      </c>
      <c r="IF158" s="303">
        <v>19296</v>
      </c>
      <c r="IG158" s="303">
        <v>200</v>
      </c>
      <c r="IH158" s="393">
        <v>0</v>
      </c>
      <c r="II158" s="303">
        <v>1840</v>
      </c>
      <c r="IJ158" s="303">
        <v>1837.7142857142858</v>
      </c>
      <c r="IK158" s="303">
        <v>19.047619047619047</v>
      </c>
      <c r="IL158" s="393">
        <v>1.242236024844634E-3</v>
      </c>
      <c r="IM158" s="303"/>
      <c r="IN158" s="303">
        <v>1840</v>
      </c>
      <c r="IO158" s="303">
        <v>1837.9130434782608</v>
      </c>
      <c r="IP158" s="393">
        <v>1.1342155009452792E-3</v>
      </c>
      <c r="IQ158" s="303">
        <v>1840</v>
      </c>
      <c r="IR158" s="303">
        <v>1840</v>
      </c>
      <c r="IS158" s="393">
        <v>0</v>
      </c>
      <c r="IT158" s="303">
        <v>1840</v>
      </c>
      <c r="IU158" s="303">
        <v>1838.08</v>
      </c>
      <c r="IV158" s="393">
        <v>1.0434782608695903E-3</v>
      </c>
      <c r="IW158" s="735"/>
      <c r="IX158" s="303"/>
      <c r="IY158" s="396" t="s">
        <v>522</v>
      </c>
      <c r="IZ158" s="396" t="s">
        <v>353</v>
      </c>
      <c r="JA158" s="396" t="s">
        <v>354</v>
      </c>
      <c r="JB158" s="396">
        <v>13</v>
      </c>
      <c r="JC158" s="396" t="s">
        <v>11</v>
      </c>
      <c r="JD158" s="396" t="s">
        <v>232</v>
      </c>
      <c r="JE158" s="396" t="s">
        <v>9</v>
      </c>
      <c r="JF158" s="396" t="s">
        <v>232</v>
      </c>
      <c r="JG158" s="396" t="s">
        <v>358</v>
      </c>
    </row>
    <row r="159" spans="1:267" customFormat="1">
      <c r="A159">
        <v>2135</v>
      </c>
      <c r="B159">
        <v>1</v>
      </c>
      <c r="F159">
        <v>700</v>
      </c>
      <c r="G159">
        <v>41</v>
      </c>
      <c r="H159">
        <v>1</v>
      </c>
      <c r="I159">
        <v>0</v>
      </c>
      <c r="J159">
        <v>1</v>
      </c>
      <c r="K159">
        <v>0</v>
      </c>
      <c r="L159" t="s">
        <v>522</v>
      </c>
      <c r="M159">
        <v>0</v>
      </c>
      <c r="N159">
        <v>0</v>
      </c>
      <c r="O159">
        <v>20</v>
      </c>
      <c r="P159">
        <v>0</v>
      </c>
      <c r="Q159">
        <v>40</v>
      </c>
      <c r="R159">
        <v>0</v>
      </c>
      <c r="S159">
        <v>0</v>
      </c>
      <c r="T159" t="s">
        <v>745</v>
      </c>
      <c r="U159">
        <v>0</v>
      </c>
      <c r="V159">
        <v>0</v>
      </c>
      <c r="W159">
        <v>0</v>
      </c>
      <c r="X159">
        <v>0</v>
      </c>
      <c r="Y159">
        <v>3</v>
      </c>
      <c r="Z159">
        <v>0</v>
      </c>
      <c r="AA159">
        <v>0</v>
      </c>
      <c r="AB159">
        <v>0</v>
      </c>
      <c r="AC159">
        <v>0</v>
      </c>
      <c r="AD159">
        <v>0</v>
      </c>
      <c r="AE159">
        <v>0</v>
      </c>
      <c r="AF159">
        <v>0</v>
      </c>
      <c r="AG159">
        <v>0</v>
      </c>
      <c r="AH159">
        <v>0</v>
      </c>
      <c r="AI159">
        <v>0</v>
      </c>
      <c r="AJ159">
        <v>0</v>
      </c>
      <c r="AK159">
        <v>648</v>
      </c>
      <c r="AL159">
        <v>0</v>
      </c>
      <c r="AM159">
        <v>0</v>
      </c>
      <c r="AN159">
        <v>0</v>
      </c>
      <c r="AO159">
        <v>0</v>
      </c>
      <c r="AP159">
        <v>0</v>
      </c>
      <c r="AQ159">
        <v>0</v>
      </c>
      <c r="AR159">
        <v>0</v>
      </c>
      <c r="AS159">
        <v>0</v>
      </c>
      <c r="AT159">
        <v>0</v>
      </c>
      <c r="AU159">
        <v>0</v>
      </c>
      <c r="AV159">
        <v>0</v>
      </c>
      <c r="AW159">
        <v>0</v>
      </c>
      <c r="AX159">
        <v>0</v>
      </c>
      <c r="AY159">
        <v>0</v>
      </c>
      <c r="AZ159">
        <v>0</v>
      </c>
      <c r="BA159">
        <v>0</v>
      </c>
      <c r="BB159">
        <v>0</v>
      </c>
      <c r="BC159">
        <v>0</v>
      </c>
      <c r="BD159">
        <v>0</v>
      </c>
      <c r="BE159">
        <v>0</v>
      </c>
      <c r="BF159">
        <v>0</v>
      </c>
      <c r="BG159">
        <v>0</v>
      </c>
      <c r="BH159">
        <v>0</v>
      </c>
      <c r="BI159">
        <v>0</v>
      </c>
      <c r="BJ159">
        <v>0</v>
      </c>
      <c r="BK159">
        <v>0</v>
      </c>
      <c r="BL159">
        <v>0</v>
      </c>
      <c r="BM159">
        <v>0</v>
      </c>
      <c r="BN159">
        <v>0</v>
      </c>
      <c r="BO159">
        <v>0</v>
      </c>
      <c r="BP159">
        <v>0</v>
      </c>
      <c r="BQ159">
        <v>0</v>
      </c>
      <c r="BR159">
        <v>0</v>
      </c>
      <c r="BS159">
        <v>0</v>
      </c>
      <c r="BT159">
        <v>0</v>
      </c>
      <c r="BU159">
        <v>0</v>
      </c>
      <c r="BV159">
        <v>0</v>
      </c>
      <c r="BW159">
        <v>0</v>
      </c>
      <c r="BX159">
        <v>0</v>
      </c>
      <c r="BY159">
        <v>0</v>
      </c>
      <c r="BZ159">
        <v>0</v>
      </c>
      <c r="CA159">
        <v>0</v>
      </c>
      <c r="CB159">
        <v>0</v>
      </c>
      <c r="CC159">
        <v>0</v>
      </c>
      <c r="CD159">
        <v>0</v>
      </c>
      <c r="CE159">
        <v>339</v>
      </c>
      <c r="CF159">
        <v>0</v>
      </c>
      <c r="CG159" s="439"/>
      <c r="CH159" s="303" t="s">
        <v>744</v>
      </c>
      <c r="CI159" s="393">
        <v>20</v>
      </c>
      <c r="CJ159" s="303" t="s">
        <v>744</v>
      </c>
      <c r="CK159" s="393">
        <v>40</v>
      </c>
      <c r="CL159" s="303" t="s">
        <v>744</v>
      </c>
      <c r="CM159" s="393">
        <v>0</v>
      </c>
      <c r="CN159" s="303"/>
      <c r="CO159" s="303"/>
      <c r="CP159" s="393" t="s">
        <v>744</v>
      </c>
      <c r="CQ159" s="303" t="s">
        <v>744</v>
      </c>
      <c r="CR159" s="393" t="s">
        <v>389</v>
      </c>
      <c r="CS159" s="393" t="s">
        <v>744</v>
      </c>
      <c r="CT159" s="303" t="s">
        <v>744</v>
      </c>
      <c r="CU159" s="393" t="s">
        <v>389</v>
      </c>
      <c r="CV159" s="303" t="s">
        <v>744</v>
      </c>
      <c r="CW159" s="303" t="s">
        <v>744</v>
      </c>
      <c r="CX159" s="303" t="s">
        <v>744</v>
      </c>
      <c r="CY159" s="303" t="s">
        <v>744</v>
      </c>
      <c r="CZ159" s="303" t="s">
        <v>744</v>
      </c>
      <c r="DA159" s="303" t="s">
        <v>744</v>
      </c>
      <c r="DB159" s="303" t="s">
        <v>744</v>
      </c>
      <c r="DC159" s="303" t="s">
        <v>744</v>
      </c>
      <c r="DD159" s="303" t="s">
        <v>744</v>
      </c>
      <c r="DE159" s="303" t="s">
        <v>744</v>
      </c>
      <c r="DF159" s="303" t="s">
        <v>744</v>
      </c>
      <c r="DG159" s="393" t="s">
        <v>744</v>
      </c>
      <c r="DH159" s="303" t="s">
        <v>744</v>
      </c>
      <c r="DI159" s="303" t="s">
        <v>744</v>
      </c>
      <c r="DJ159" s="393" t="s">
        <v>744</v>
      </c>
      <c r="DK159" s="303" t="s">
        <v>744</v>
      </c>
      <c r="DL159" s="303" t="s">
        <v>744</v>
      </c>
      <c r="DM159" s="303" t="s">
        <v>744</v>
      </c>
      <c r="DN159" s="303" t="s">
        <v>744</v>
      </c>
      <c r="DO159" s="303" t="s">
        <v>744</v>
      </c>
      <c r="DP159" s="303" t="s">
        <v>744</v>
      </c>
      <c r="DQ159" s="303" t="s">
        <v>744</v>
      </c>
      <c r="DR159" s="303" t="s">
        <v>744</v>
      </c>
      <c r="DS159" s="303" t="s">
        <v>744</v>
      </c>
      <c r="DT159" s="303" t="s">
        <v>744</v>
      </c>
      <c r="DU159" s="303" t="s">
        <v>744</v>
      </c>
      <c r="DV159" s="393" t="s">
        <v>744</v>
      </c>
      <c r="DW159" s="303" t="s">
        <v>744</v>
      </c>
      <c r="DX159" s="303" t="s">
        <v>744</v>
      </c>
      <c r="DY159" s="393" t="s">
        <v>744</v>
      </c>
      <c r="DZ159" s="303" t="s">
        <v>744</v>
      </c>
      <c r="EA159" s="303" t="s">
        <v>744</v>
      </c>
      <c r="EB159" s="303" t="s">
        <v>744</v>
      </c>
      <c r="EC159" s="303" t="s">
        <v>744</v>
      </c>
      <c r="ED159" s="303" t="s">
        <v>744</v>
      </c>
      <c r="EE159" s="303" t="s">
        <v>744</v>
      </c>
      <c r="EF159" s="303" t="s">
        <v>744</v>
      </c>
      <c r="EG159" s="303" t="s">
        <v>744</v>
      </c>
      <c r="EH159" s="303" t="s">
        <v>744</v>
      </c>
      <c r="EI159" s="303" t="s">
        <v>744</v>
      </c>
      <c r="EJ159" s="303" t="s">
        <v>744</v>
      </c>
      <c r="EK159" s="393" t="s">
        <v>744</v>
      </c>
      <c r="EL159" s="303" t="s">
        <v>744</v>
      </c>
      <c r="EM159" s="303" t="s">
        <v>744</v>
      </c>
      <c r="EN159" s="393" t="s">
        <v>744</v>
      </c>
      <c r="EO159" s="303" t="s">
        <v>744</v>
      </c>
      <c r="EP159" s="303" t="s">
        <v>744</v>
      </c>
      <c r="EQ159" s="303" t="s">
        <v>744</v>
      </c>
      <c r="ER159" s="303" t="s">
        <v>744</v>
      </c>
      <c r="ES159" s="303" t="s">
        <v>744</v>
      </c>
      <c r="ET159" s="303" t="s">
        <v>744</v>
      </c>
      <c r="EU159" s="303" t="s">
        <v>744</v>
      </c>
      <c r="EV159" s="303" t="s">
        <v>744</v>
      </c>
      <c r="EW159" s="303" t="s">
        <v>744</v>
      </c>
      <c r="EX159" s="303" t="s">
        <v>744</v>
      </c>
      <c r="EY159" s="303" t="s">
        <v>744</v>
      </c>
      <c r="EZ159" s="303" t="s">
        <v>744</v>
      </c>
      <c r="FA159" s="393" t="s">
        <v>744</v>
      </c>
      <c r="FB159" s="303" t="s">
        <v>744</v>
      </c>
      <c r="FC159" s="303" t="s">
        <v>744</v>
      </c>
      <c r="FD159" s="303" t="s">
        <v>744</v>
      </c>
      <c r="FE159" s="393" t="s">
        <v>744</v>
      </c>
      <c r="FF159" s="303" t="s">
        <v>744</v>
      </c>
      <c r="FG159" s="303" t="s">
        <v>744</v>
      </c>
      <c r="FH159" s="303" t="s">
        <v>744</v>
      </c>
      <c r="FI159" s="303" t="s">
        <v>744</v>
      </c>
      <c r="FJ159" s="303" t="s">
        <v>744</v>
      </c>
      <c r="FK159" s="303" t="s">
        <v>744</v>
      </c>
      <c r="FL159" s="303" t="s">
        <v>744</v>
      </c>
      <c r="FM159" s="303" t="s">
        <v>744</v>
      </c>
      <c r="FN159" s="303" t="s">
        <v>744</v>
      </c>
      <c r="FO159" s="303" t="s">
        <v>744</v>
      </c>
      <c r="FP159" s="303" t="s">
        <v>744</v>
      </c>
      <c r="FQ159" s="303" t="s">
        <v>744</v>
      </c>
      <c r="FR159" s="393" t="s">
        <v>744</v>
      </c>
      <c r="FS159" s="303" t="s">
        <v>744</v>
      </c>
      <c r="FT159" s="303" t="s">
        <v>744</v>
      </c>
      <c r="FU159" s="303" t="s">
        <v>744</v>
      </c>
      <c r="FV159" s="393" t="s">
        <v>744</v>
      </c>
      <c r="FW159" s="303" t="s">
        <v>744</v>
      </c>
      <c r="FX159" s="303" t="s">
        <v>744</v>
      </c>
      <c r="FY159" s="303" t="s">
        <v>744</v>
      </c>
      <c r="FZ159" s="303" t="s">
        <v>744</v>
      </c>
      <c r="GA159" s="303" t="s">
        <v>744</v>
      </c>
      <c r="GB159" s="303" t="s">
        <v>744</v>
      </c>
      <c r="GC159" s="303" t="s">
        <v>744</v>
      </c>
      <c r="GD159" s="303" t="s">
        <v>744</v>
      </c>
      <c r="GE159" s="303" t="s">
        <v>744</v>
      </c>
      <c r="GF159" s="303" t="s">
        <v>744</v>
      </c>
      <c r="GG159" s="303" t="s">
        <v>744</v>
      </c>
      <c r="GH159" s="303" t="s">
        <v>744</v>
      </c>
      <c r="GI159" s="393" t="s">
        <v>744</v>
      </c>
      <c r="GJ159" s="303" t="s">
        <v>744</v>
      </c>
      <c r="GK159" s="303" t="s">
        <v>744</v>
      </c>
      <c r="GL159" s="303" t="s">
        <v>744</v>
      </c>
      <c r="GM159" s="393" t="s">
        <v>744</v>
      </c>
      <c r="GN159" s="303">
        <v>3</v>
      </c>
      <c r="GO159" s="303">
        <v>5520</v>
      </c>
      <c r="GP159" s="303">
        <v>0</v>
      </c>
      <c r="GQ159" s="303">
        <v>648</v>
      </c>
      <c r="GR159" s="303">
        <v>0</v>
      </c>
      <c r="GS159" s="303">
        <v>0</v>
      </c>
      <c r="GT159" s="303">
        <v>0</v>
      </c>
      <c r="GU159" s="303">
        <v>0</v>
      </c>
      <c r="GV159" s="303">
        <v>0</v>
      </c>
      <c r="GW159" s="303">
        <v>0</v>
      </c>
      <c r="GX159" s="303">
        <v>4872</v>
      </c>
      <c r="GY159" s="303">
        <v>339</v>
      </c>
      <c r="GZ159" s="393">
        <v>0</v>
      </c>
      <c r="HA159" s="303">
        <v>1840</v>
      </c>
      <c r="HB159" s="303">
        <v>1624</v>
      </c>
      <c r="HC159" s="303">
        <v>113</v>
      </c>
      <c r="HD159" s="393">
        <v>0.11739130434782608</v>
      </c>
      <c r="HE159" s="303" t="s">
        <v>744</v>
      </c>
      <c r="HF159" s="303" t="s">
        <v>744</v>
      </c>
      <c r="HG159" s="303" t="s">
        <v>744</v>
      </c>
      <c r="HH159" s="303" t="s">
        <v>744</v>
      </c>
      <c r="HI159" s="303" t="s">
        <v>744</v>
      </c>
      <c r="HJ159" s="303" t="s">
        <v>744</v>
      </c>
      <c r="HK159" s="303" t="s">
        <v>744</v>
      </c>
      <c r="HL159" s="303" t="s">
        <v>744</v>
      </c>
      <c r="HM159" s="303" t="s">
        <v>744</v>
      </c>
      <c r="HN159" s="303" t="s">
        <v>744</v>
      </c>
      <c r="HO159" s="303" t="s">
        <v>744</v>
      </c>
      <c r="HP159" s="303" t="s">
        <v>744</v>
      </c>
      <c r="HQ159" s="393" t="s">
        <v>744</v>
      </c>
      <c r="HR159" s="303" t="s">
        <v>744</v>
      </c>
      <c r="HS159" s="303" t="s">
        <v>744</v>
      </c>
      <c r="HT159" s="303" t="s">
        <v>744</v>
      </c>
      <c r="HU159" s="393" t="s">
        <v>744</v>
      </c>
      <c r="HV159" s="303">
        <v>3</v>
      </c>
      <c r="HW159" s="303">
        <v>5520</v>
      </c>
      <c r="HX159" s="303">
        <v>0</v>
      </c>
      <c r="HY159" s="303">
        <v>648</v>
      </c>
      <c r="HZ159" s="303">
        <v>0</v>
      </c>
      <c r="IA159" s="303">
        <v>0</v>
      </c>
      <c r="IB159" s="303">
        <v>0</v>
      </c>
      <c r="IC159" s="303">
        <v>0</v>
      </c>
      <c r="ID159" s="303">
        <v>0</v>
      </c>
      <c r="IE159" s="303">
        <v>0</v>
      </c>
      <c r="IF159" s="303">
        <v>4872</v>
      </c>
      <c r="IG159" s="303">
        <v>339</v>
      </c>
      <c r="IH159" s="393">
        <v>0</v>
      </c>
      <c r="II159" s="303">
        <v>1840</v>
      </c>
      <c r="IJ159" s="303">
        <v>1624</v>
      </c>
      <c r="IK159" s="303">
        <v>113</v>
      </c>
      <c r="IL159" s="393">
        <v>0.11739130434782608</v>
      </c>
      <c r="IM159" s="303"/>
      <c r="IN159" s="303">
        <v>1840</v>
      </c>
      <c r="IO159" s="303">
        <v>1624</v>
      </c>
      <c r="IP159" s="393">
        <v>0.11739130434782608</v>
      </c>
      <c r="IQ159" s="303" t="s">
        <v>744</v>
      </c>
      <c r="IR159" s="303" t="s">
        <v>744</v>
      </c>
      <c r="IS159" s="393" t="s">
        <v>744</v>
      </c>
      <c r="IT159" s="303">
        <v>1840</v>
      </c>
      <c r="IU159" s="303">
        <v>1624</v>
      </c>
      <c r="IV159" s="393">
        <v>0.11739130434782608</v>
      </c>
      <c r="IW159" s="735"/>
      <c r="IX159" s="303"/>
      <c r="IY159" s="396" t="s">
        <v>522</v>
      </c>
      <c r="IZ159" s="396" t="s">
        <v>353</v>
      </c>
      <c r="JA159" s="396" t="s">
        <v>354</v>
      </c>
      <c r="JB159" s="396">
        <v>4</v>
      </c>
      <c r="JC159" s="396" t="s">
        <v>11</v>
      </c>
      <c r="JD159" s="396" t="s">
        <v>232</v>
      </c>
      <c r="JE159" s="396" t="s">
        <v>9</v>
      </c>
      <c r="JF159" s="396" t="s">
        <v>232</v>
      </c>
      <c r="JG159" s="396" t="s">
        <v>358</v>
      </c>
    </row>
    <row r="160" spans="1:267" customFormat="1">
      <c r="A160">
        <v>2136</v>
      </c>
      <c r="B160">
        <v>1</v>
      </c>
      <c r="F160">
        <v>700</v>
      </c>
      <c r="G160">
        <v>41</v>
      </c>
      <c r="H160">
        <v>1</v>
      </c>
      <c r="I160">
        <v>0</v>
      </c>
      <c r="J160">
        <v>1</v>
      </c>
      <c r="K160">
        <v>0</v>
      </c>
      <c r="L160" t="s">
        <v>522</v>
      </c>
      <c r="M160">
        <v>0</v>
      </c>
      <c r="N160">
        <v>25.142857142857142</v>
      </c>
      <c r="O160">
        <v>23.050847457627121</v>
      </c>
      <c r="P160">
        <v>40</v>
      </c>
      <c r="Q160">
        <v>40</v>
      </c>
      <c r="R160">
        <v>75</v>
      </c>
      <c r="S160">
        <v>75</v>
      </c>
      <c r="T160" t="s">
        <v>745</v>
      </c>
      <c r="U160">
        <v>5</v>
      </c>
      <c r="V160">
        <v>0</v>
      </c>
      <c r="W160">
        <v>6.5</v>
      </c>
      <c r="X160">
        <v>6</v>
      </c>
      <c r="Y160">
        <v>29.5</v>
      </c>
      <c r="Z160">
        <v>0</v>
      </c>
      <c r="AA160">
        <v>0</v>
      </c>
      <c r="AB160">
        <v>0</v>
      </c>
      <c r="AC160">
        <v>0</v>
      </c>
      <c r="AD160">
        <v>0</v>
      </c>
      <c r="AE160">
        <v>232</v>
      </c>
      <c r="AF160">
        <v>0</v>
      </c>
      <c r="AG160">
        <v>64</v>
      </c>
      <c r="AH160">
        <v>0</v>
      </c>
      <c r="AI160">
        <v>56</v>
      </c>
      <c r="AJ160">
        <v>144</v>
      </c>
      <c r="AK160">
        <v>1420</v>
      </c>
      <c r="AL160">
        <v>0</v>
      </c>
      <c r="AM160">
        <v>0</v>
      </c>
      <c r="AN160">
        <v>0</v>
      </c>
      <c r="AO160">
        <v>0</v>
      </c>
      <c r="AP160">
        <v>0</v>
      </c>
      <c r="AQ160">
        <v>0</v>
      </c>
      <c r="AR160">
        <v>0</v>
      </c>
      <c r="AS160">
        <v>0</v>
      </c>
      <c r="AT160">
        <v>0</v>
      </c>
      <c r="AU160">
        <v>0</v>
      </c>
      <c r="AV160">
        <v>68</v>
      </c>
      <c r="AW160">
        <v>88</v>
      </c>
      <c r="AX160">
        <v>0</v>
      </c>
      <c r="AY160">
        <v>8</v>
      </c>
      <c r="AZ160">
        <v>0</v>
      </c>
      <c r="BA160">
        <v>0</v>
      </c>
      <c r="BB160">
        <v>0</v>
      </c>
      <c r="BC160">
        <v>392</v>
      </c>
      <c r="BD160">
        <v>0</v>
      </c>
      <c r="BE160">
        <v>0</v>
      </c>
      <c r="BF160">
        <v>0</v>
      </c>
      <c r="BG160">
        <v>0</v>
      </c>
      <c r="BH160">
        <v>0</v>
      </c>
      <c r="BI160">
        <v>10</v>
      </c>
      <c r="BJ160">
        <v>0</v>
      </c>
      <c r="BK160">
        <v>0</v>
      </c>
      <c r="BL160">
        <v>0</v>
      </c>
      <c r="BM160">
        <v>0</v>
      </c>
      <c r="BN160">
        <v>0</v>
      </c>
      <c r="BO160">
        <v>0</v>
      </c>
      <c r="BP160">
        <v>0</v>
      </c>
      <c r="BQ160">
        <v>0</v>
      </c>
      <c r="BR160">
        <v>0</v>
      </c>
      <c r="BS160">
        <v>0</v>
      </c>
      <c r="BT160">
        <v>0</v>
      </c>
      <c r="BU160">
        <v>0</v>
      </c>
      <c r="BV160">
        <v>0</v>
      </c>
      <c r="BW160">
        <v>0</v>
      </c>
      <c r="BX160">
        <v>0</v>
      </c>
      <c r="BY160">
        <v>0</v>
      </c>
      <c r="BZ160">
        <v>0</v>
      </c>
      <c r="CA160">
        <v>384</v>
      </c>
      <c r="CB160">
        <v>0</v>
      </c>
      <c r="CC160">
        <v>0</v>
      </c>
      <c r="CD160">
        <v>0</v>
      </c>
      <c r="CE160">
        <v>4198.5</v>
      </c>
      <c r="CF160">
        <v>0</v>
      </c>
      <c r="CG160" s="439"/>
      <c r="CH160" s="303">
        <v>25.142857142857142</v>
      </c>
      <c r="CI160" s="393">
        <v>23.050847457627121</v>
      </c>
      <c r="CJ160" s="303">
        <v>40</v>
      </c>
      <c r="CK160" s="393">
        <v>40</v>
      </c>
      <c r="CL160" s="303">
        <v>75</v>
      </c>
      <c r="CM160" s="393">
        <v>75</v>
      </c>
      <c r="CN160" s="303"/>
      <c r="CO160" s="303"/>
      <c r="CP160" s="393" t="s">
        <v>744</v>
      </c>
      <c r="CQ160" s="303" t="s">
        <v>389</v>
      </c>
      <c r="CR160" s="393" t="s">
        <v>389</v>
      </c>
      <c r="CS160" s="393" t="s">
        <v>744</v>
      </c>
      <c r="CT160" s="303" t="s">
        <v>389</v>
      </c>
      <c r="CU160" s="393" t="s">
        <v>389</v>
      </c>
      <c r="CV160" s="303">
        <v>5</v>
      </c>
      <c r="CW160" s="303">
        <v>8713.2142857142862</v>
      </c>
      <c r="CX160" s="303">
        <v>0</v>
      </c>
      <c r="CY160" s="303">
        <v>64</v>
      </c>
      <c r="CZ160" s="303">
        <v>0</v>
      </c>
      <c r="DA160" s="303">
        <v>0</v>
      </c>
      <c r="DB160" s="303">
        <v>8</v>
      </c>
      <c r="DC160" s="303">
        <v>0</v>
      </c>
      <c r="DD160" s="303">
        <v>0</v>
      </c>
      <c r="DE160" s="303">
        <v>0</v>
      </c>
      <c r="DF160" s="303">
        <v>8641.2142857142862</v>
      </c>
      <c r="DG160" s="393">
        <v>0</v>
      </c>
      <c r="DH160" s="303">
        <v>1742.6428571428573</v>
      </c>
      <c r="DI160" s="303">
        <v>1728.2428571428572</v>
      </c>
      <c r="DJ160" s="393">
        <v>8.263311062835621E-3</v>
      </c>
      <c r="DK160" s="303" t="s">
        <v>744</v>
      </c>
      <c r="DL160" s="303" t="s">
        <v>744</v>
      </c>
      <c r="DM160" s="303" t="s">
        <v>744</v>
      </c>
      <c r="DN160" s="303" t="s">
        <v>744</v>
      </c>
      <c r="DO160" s="303" t="s">
        <v>744</v>
      </c>
      <c r="DP160" s="303" t="s">
        <v>744</v>
      </c>
      <c r="DQ160" s="303" t="s">
        <v>744</v>
      </c>
      <c r="DR160" s="303" t="s">
        <v>744</v>
      </c>
      <c r="DS160" s="303" t="s">
        <v>744</v>
      </c>
      <c r="DT160" s="303" t="s">
        <v>744</v>
      </c>
      <c r="DU160" s="303" t="s">
        <v>744</v>
      </c>
      <c r="DV160" s="393" t="s">
        <v>744</v>
      </c>
      <c r="DW160" s="303" t="s">
        <v>744</v>
      </c>
      <c r="DX160" s="303" t="s">
        <v>744</v>
      </c>
      <c r="DY160" s="393" t="s">
        <v>744</v>
      </c>
      <c r="DZ160" s="303">
        <v>5</v>
      </c>
      <c r="EA160" s="303">
        <v>8713.2142857142862</v>
      </c>
      <c r="EB160" s="303">
        <v>0</v>
      </c>
      <c r="EC160" s="303">
        <v>64</v>
      </c>
      <c r="ED160" s="303">
        <v>0</v>
      </c>
      <c r="EE160" s="303">
        <v>0</v>
      </c>
      <c r="EF160" s="303">
        <v>8</v>
      </c>
      <c r="EG160" s="303">
        <v>0</v>
      </c>
      <c r="EH160" s="303">
        <v>0</v>
      </c>
      <c r="EI160" s="303">
        <v>0</v>
      </c>
      <c r="EJ160" s="303">
        <v>8641.2142857142862</v>
      </c>
      <c r="EK160" s="393">
        <v>0</v>
      </c>
      <c r="EL160" s="303">
        <v>1742.6428571428573</v>
      </c>
      <c r="EM160" s="303">
        <v>1728.2428571428572</v>
      </c>
      <c r="EN160" s="393">
        <v>8.263311062835621E-3</v>
      </c>
      <c r="EO160" s="303">
        <v>6.5</v>
      </c>
      <c r="EP160" s="303">
        <v>11327.178571428572</v>
      </c>
      <c r="EQ160" s="303">
        <v>0</v>
      </c>
      <c r="ER160" s="303">
        <v>56</v>
      </c>
      <c r="ES160" s="303">
        <v>0</v>
      </c>
      <c r="ET160" s="303">
        <v>0</v>
      </c>
      <c r="EU160" s="303">
        <v>0</v>
      </c>
      <c r="EV160" s="303">
        <v>0</v>
      </c>
      <c r="EW160" s="303">
        <v>0</v>
      </c>
      <c r="EX160" s="303">
        <v>0</v>
      </c>
      <c r="EY160" s="303">
        <v>11271.178571428572</v>
      </c>
      <c r="EZ160" s="303">
        <v>0</v>
      </c>
      <c r="FA160" s="393">
        <v>0</v>
      </c>
      <c r="FB160" s="303">
        <v>1742.6428571428573</v>
      </c>
      <c r="FC160" s="303">
        <v>1734.0274725274728</v>
      </c>
      <c r="FD160" s="303">
        <v>0</v>
      </c>
      <c r="FE160" s="393">
        <v>4.943861319645193E-3</v>
      </c>
      <c r="FF160" s="303">
        <v>6</v>
      </c>
      <c r="FG160" s="303">
        <v>10455.857142857145</v>
      </c>
      <c r="FH160" s="303">
        <v>0</v>
      </c>
      <c r="FI160" s="303">
        <v>144</v>
      </c>
      <c r="FJ160" s="303">
        <v>0</v>
      </c>
      <c r="FK160" s="303">
        <v>68</v>
      </c>
      <c r="FL160" s="303">
        <v>0</v>
      </c>
      <c r="FM160" s="303">
        <v>0</v>
      </c>
      <c r="FN160" s="303">
        <v>0</v>
      </c>
      <c r="FO160" s="303">
        <v>0</v>
      </c>
      <c r="FP160" s="303">
        <v>10243.857142857145</v>
      </c>
      <c r="FQ160" s="303">
        <v>0</v>
      </c>
      <c r="FR160" s="393">
        <v>0</v>
      </c>
      <c r="FS160" s="303">
        <v>1742.6428571428573</v>
      </c>
      <c r="FT160" s="303">
        <v>1707.3095238095241</v>
      </c>
      <c r="FU160" s="303">
        <v>0</v>
      </c>
      <c r="FV160" s="393">
        <v>2.0275716959735401E-2</v>
      </c>
      <c r="FW160" s="303">
        <v>12.5</v>
      </c>
      <c r="FX160" s="303">
        <v>21783.035714285717</v>
      </c>
      <c r="FY160" s="303">
        <v>0</v>
      </c>
      <c r="FZ160" s="303">
        <v>200</v>
      </c>
      <c r="GA160" s="303">
        <v>0</v>
      </c>
      <c r="GB160" s="303">
        <v>68</v>
      </c>
      <c r="GC160" s="303">
        <v>0</v>
      </c>
      <c r="GD160" s="303">
        <v>0</v>
      </c>
      <c r="GE160" s="303">
        <v>0</v>
      </c>
      <c r="GF160" s="303">
        <v>0</v>
      </c>
      <c r="GG160" s="303">
        <v>21515.035714285717</v>
      </c>
      <c r="GH160" s="303">
        <v>0</v>
      </c>
      <c r="GI160" s="393">
        <v>0</v>
      </c>
      <c r="GJ160" s="303">
        <v>1742.6428571428573</v>
      </c>
      <c r="GK160" s="303">
        <v>1721.2028571428573</v>
      </c>
      <c r="GL160" s="303">
        <v>0</v>
      </c>
      <c r="GM160" s="393">
        <v>1.2303152026888586E-2</v>
      </c>
      <c r="GN160" s="303">
        <v>29.5</v>
      </c>
      <c r="GO160" s="303">
        <v>51502.25</v>
      </c>
      <c r="GP160" s="303">
        <v>232</v>
      </c>
      <c r="GQ160" s="303">
        <v>1420</v>
      </c>
      <c r="GR160" s="303">
        <v>0</v>
      </c>
      <c r="GS160" s="303">
        <v>88</v>
      </c>
      <c r="GT160" s="303">
        <v>392</v>
      </c>
      <c r="GU160" s="303">
        <v>10</v>
      </c>
      <c r="GV160" s="303">
        <v>0</v>
      </c>
      <c r="GW160" s="303">
        <v>0</v>
      </c>
      <c r="GX160" s="303">
        <v>49360.25</v>
      </c>
      <c r="GY160" s="303">
        <v>4198.5</v>
      </c>
      <c r="GZ160" s="393">
        <v>384</v>
      </c>
      <c r="HA160" s="303">
        <v>1745.8389830508474</v>
      </c>
      <c r="HB160" s="303">
        <v>1673.2288135593221</v>
      </c>
      <c r="HC160" s="303">
        <v>142.32203389830508</v>
      </c>
      <c r="HD160" s="393">
        <v>4.1590415952701076E-2</v>
      </c>
      <c r="HE160" s="303" t="s">
        <v>744</v>
      </c>
      <c r="HF160" s="303" t="s">
        <v>744</v>
      </c>
      <c r="HG160" s="303" t="s">
        <v>744</v>
      </c>
      <c r="HH160" s="303" t="s">
        <v>744</v>
      </c>
      <c r="HI160" s="303" t="s">
        <v>744</v>
      </c>
      <c r="HJ160" s="303" t="s">
        <v>744</v>
      </c>
      <c r="HK160" s="303" t="s">
        <v>744</v>
      </c>
      <c r="HL160" s="303" t="s">
        <v>744</v>
      </c>
      <c r="HM160" s="303" t="s">
        <v>744</v>
      </c>
      <c r="HN160" s="303" t="s">
        <v>744</v>
      </c>
      <c r="HO160" s="303" t="s">
        <v>744</v>
      </c>
      <c r="HP160" s="303" t="s">
        <v>744</v>
      </c>
      <c r="HQ160" s="393" t="s">
        <v>744</v>
      </c>
      <c r="HR160" s="303" t="s">
        <v>744</v>
      </c>
      <c r="HS160" s="303" t="s">
        <v>744</v>
      </c>
      <c r="HT160" s="303" t="s">
        <v>744</v>
      </c>
      <c r="HU160" s="393" t="s">
        <v>744</v>
      </c>
      <c r="HV160" s="303">
        <v>29.5</v>
      </c>
      <c r="HW160" s="303">
        <v>51502.25</v>
      </c>
      <c r="HX160" s="303">
        <v>232</v>
      </c>
      <c r="HY160" s="303">
        <v>1420</v>
      </c>
      <c r="HZ160" s="303">
        <v>0</v>
      </c>
      <c r="IA160" s="303">
        <v>88</v>
      </c>
      <c r="IB160" s="303">
        <v>392</v>
      </c>
      <c r="IC160" s="303">
        <v>10</v>
      </c>
      <c r="ID160" s="303">
        <v>0</v>
      </c>
      <c r="IE160" s="303">
        <v>0</v>
      </c>
      <c r="IF160" s="303">
        <v>49360.25</v>
      </c>
      <c r="IG160" s="303">
        <v>4198.5</v>
      </c>
      <c r="IH160" s="393">
        <v>384</v>
      </c>
      <c r="II160" s="303">
        <v>1745.8389830508474</v>
      </c>
      <c r="IJ160" s="303">
        <v>1673.2288135593221</v>
      </c>
      <c r="IK160" s="303">
        <v>142.32203389830508</v>
      </c>
      <c r="IL160" s="393">
        <v>4.1590415952701076E-2</v>
      </c>
      <c r="IM160" s="303"/>
      <c r="IN160" s="303">
        <v>1744.9425087108013</v>
      </c>
      <c r="IO160" s="303">
        <v>1689.5766550522649</v>
      </c>
      <c r="IP160" s="393">
        <v>3.1729328262764311E-2</v>
      </c>
      <c r="IQ160" s="303">
        <v>1742.6428571428576</v>
      </c>
      <c r="IR160" s="303">
        <v>1707.3095238095241</v>
      </c>
      <c r="IS160" s="393">
        <v>2.0275716959735623E-2</v>
      </c>
      <c r="IT160" s="303">
        <v>1744.6489361702127</v>
      </c>
      <c r="IU160" s="303">
        <v>1691.8404255319149</v>
      </c>
      <c r="IV160" s="393">
        <v>3.0268846381336201E-2</v>
      </c>
      <c r="IW160" s="735"/>
      <c r="IX160" s="303"/>
      <c r="IY160" s="396" t="s">
        <v>522</v>
      </c>
      <c r="IZ160" s="396" t="s">
        <v>353</v>
      </c>
      <c r="JA160" s="396" t="s">
        <v>354</v>
      </c>
      <c r="JB160" s="396">
        <v>53</v>
      </c>
      <c r="JC160" s="396" t="s">
        <v>12</v>
      </c>
      <c r="JD160" s="396" t="s">
        <v>232</v>
      </c>
      <c r="JE160" s="396" t="s">
        <v>9</v>
      </c>
      <c r="JF160" s="396" t="s">
        <v>232</v>
      </c>
      <c r="JG160" s="396" t="s">
        <v>358</v>
      </c>
    </row>
    <row r="161" spans="1:267" customFormat="1">
      <c r="A161">
        <v>2137</v>
      </c>
      <c r="B161">
        <v>1</v>
      </c>
      <c r="F161">
        <v>700</v>
      </c>
      <c r="G161">
        <v>41</v>
      </c>
      <c r="H161">
        <v>1</v>
      </c>
      <c r="I161">
        <v>0</v>
      </c>
      <c r="J161">
        <v>1</v>
      </c>
      <c r="K161">
        <v>0</v>
      </c>
      <c r="L161" t="s">
        <v>522</v>
      </c>
      <c r="M161">
        <v>0</v>
      </c>
      <c r="N161">
        <v>20</v>
      </c>
      <c r="O161">
        <v>27</v>
      </c>
      <c r="P161">
        <v>40</v>
      </c>
      <c r="Q161">
        <v>40</v>
      </c>
      <c r="R161">
        <v>0</v>
      </c>
      <c r="S161">
        <v>0</v>
      </c>
      <c r="T161" t="s">
        <v>745</v>
      </c>
      <c r="U161">
        <v>1</v>
      </c>
      <c r="V161">
        <v>0</v>
      </c>
      <c r="W161">
        <v>3</v>
      </c>
      <c r="X161">
        <v>0</v>
      </c>
      <c r="Y161">
        <v>15.5</v>
      </c>
      <c r="Z161">
        <v>0</v>
      </c>
      <c r="AA161">
        <v>0</v>
      </c>
      <c r="AB161">
        <v>0</v>
      </c>
      <c r="AC161">
        <v>0</v>
      </c>
      <c r="AD161">
        <v>0</v>
      </c>
      <c r="AE161">
        <v>232</v>
      </c>
      <c r="AF161">
        <v>0</v>
      </c>
      <c r="AG161">
        <v>16</v>
      </c>
      <c r="AH161">
        <v>0</v>
      </c>
      <c r="AI161">
        <v>3</v>
      </c>
      <c r="AJ161">
        <v>0</v>
      </c>
      <c r="AK161">
        <v>920</v>
      </c>
      <c r="AL161">
        <v>0</v>
      </c>
      <c r="AM161">
        <v>0</v>
      </c>
      <c r="AN161">
        <v>0</v>
      </c>
      <c r="AO161">
        <v>0</v>
      </c>
      <c r="AP161">
        <v>0</v>
      </c>
      <c r="AQ161">
        <v>0</v>
      </c>
      <c r="AR161">
        <v>0</v>
      </c>
      <c r="AS161">
        <v>0</v>
      </c>
      <c r="AT161">
        <v>0</v>
      </c>
      <c r="AU161">
        <v>0</v>
      </c>
      <c r="AV161">
        <v>0</v>
      </c>
      <c r="AW161">
        <v>0</v>
      </c>
      <c r="AX161">
        <v>0</v>
      </c>
      <c r="AY161">
        <v>0</v>
      </c>
      <c r="AZ161">
        <v>0</v>
      </c>
      <c r="BA161">
        <v>0</v>
      </c>
      <c r="BB161">
        <v>0</v>
      </c>
      <c r="BC161">
        <v>0</v>
      </c>
      <c r="BD161">
        <v>0</v>
      </c>
      <c r="BE161">
        <v>0</v>
      </c>
      <c r="BF161">
        <v>0</v>
      </c>
      <c r="BG161">
        <v>0</v>
      </c>
      <c r="BH161">
        <v>0</v>
      </c>
      <c r="BI161">
        <v>0</v>
      </c>
      <c r="BJ161">
        <v>0</v>
      </c>
      <c r="BK161">
        <v>0</v>
      </c>
      <c r="BL161">
        <v>0</v>
      </c>
      <c r="BM161">
        <v>0</v>
      </c>
      <c r="BN161">
        <v>0</v>
      </c>
      <c r="BO161">
        <v>0</v>
      </c>
      <c r="BP161">
        <v>0</v>
      </c>
      <c r="BQ161">
        <v>0</v>
      </c>
      <c r="BR161">
        <v>0</v>
      </c>
      <c r="BS161">
        <v>0</v>
      </c>
      <c r="BT161">
        <v>0</v>
      </c>
      <c r="BU161">
        <v>0</v>
      </c>
      <c r="BV161">
        <v>0</v>
      </c>
      <c r="BW161">
        <v>0</v>
      </c>
      <c r="BX161">
        <v>0</v>
      </c>
      <c r="BY161">
        <v>0</v>
      </c>
      <c r="BZ161">
        <v>0</v>
      </c>
      <c r="CA161">
        <v>0</v>
      </c>
      <c r="CB161">
        <v>0</v>
      </c>
      <c r="CC161">
        <v>138</v>
      </c>
      <c r="CD161">
        <v>0</v>
      </c>
      <c r="CE161">
        <v>2782</v>
      </c>
      <c r="CF161">
        <v>0</v>
      </c>
      <c r="CG161" s="439"/>
      <c r="CH161" s="303">
        <v>20</v>
      </c>
      <c r="CI161" s="393">
        <v>27</v>
      </c>
      <c r="CJ161" s="303">
        <v>40</v>
      </c>
      <c r="CK161" s="393">
        <v>40</v>
      </c>
      <c r="CL161" s="303">
        <v>0</v>
      </c>
      <c r="CM161" s="393">
        <v>0</v>
      </c>
      <c r="CN161" s="303"/>
      <c r="CO161" s="303"/>
      <c r="CP161" s="393" t="s">
        <v>744</v>
      </c>
      <c r="CQ161" s="303" t="s">
        <v>744</v>
      </c>
      <c r="CR161" s="393" t="s">
        <v>389</v>
      </c>
      <c r="CS161" s="393" t="s">
        <v>744</v>
      </c>
      <c r="CT161" s="303" t="s">
        <v>744</v>
      </c>
      <c r="CU161" s="393" t="s">
        <v>389</v>
      </c>
      <c r="CV161" s="303">
        <v>1</v>
      </c>
      <c r="CW161" s="303">
        <v>1840</v>
      </c>
      <c r="CX161" s="303">
        <v>0</v>
      </c>
      <c r="CY161" s="303">
        <v>16</v>
      </c>
      <c r="CZ161" s="303">
        <v>0</v>
      </c>
      <c r="DA161" s="303">
        <v>0</v>
      </c>
      <c r="DB161" s="303">
        <v>0</v>
      </c>
      <c r="DC161" s="303">
        <v>0</v>
      </c>
      <c r="DD161" s="303">
        <v>0</v>
      </c>
      <c r="DE161" s="303">
        <v>0</v>
      </c>
      <c r="DF161" s="303">
        <v>1824</v>
      </c>
      <c r="DG161" s="393">
        <v>0</v>
      </c>
      <c r="DH161" s="303">
        <v>1840</v>
      </c>
      <c r="DI161" s="303">
        <v>1824</v>
      </c>
      <c r="DJ161" s="393">
        <v>8.6956521739129933E-3</v>
      </c>
      <c r="DK161" s="303" t="s">
        <v>744</v>
      </c>
      <c r="DL161" s="303" t="s">
        <v>744</v>
      </c>
      <c r="DM161" s="303" t="s">
        <v>744</v>
      </c>
      <c r="DN161" s="303" t="s">
        <v>744</v>
      </c>
      <c r="DO161" s="303" t="s">
        <v>744</v>
      </c>
      <c r="DP161" s="303" t="s">
        <v>744</v>
      </c>
      <c r="DQ161" s="303" t="s">
        <v>744</v>
      </c>
      <c r="DR161" s="303" t="s">
        <v>744</v>
      </c>
      <c r="DS161" s="303" t="s">
        <v>744</v>
      </c>
      <c r="DT161" s="303" t="s">
        <v>744</v>
      </c>
      <c r="DU161" s="303" t="s">
        <v>744</v>
      </c>
      <c r="DV161" s="393" t="s">
        <v>744</v>
      </c>
      <c r="DW161" s="303" t="s">
        <v>744</v>
      </c>
      <c r="DX161" s="303" t="s">
        <v>744</v>
      </c>
      <c r="DY161" s="393" t="s">
        <v>744</v>
      </c>
      <c r="DZ161" s="303">
        <v>1</v>
      </c>
      <c r="EA161" s="303">
        <v>1840</v>
      </c>
      <c r="EB161" s="303">
        <v>0</v>
      </c>
      <c r="EC161" s="303">
        <v>16</v>
      </c>
      <c r="ED161" s="303">
        <v>0</v>
      </c>
      <c r="EE161" s="303">
        <v>0</v>
      </c>
      <c r="EF161" s="303">
        <v>0</v>
      </c>
      <c r="EG161" s="303">
        <v>0</v>
      </c>
      <c r="EH161" s="303">
        <v>0</v>
      </c>
      <c r="EI161" s="303">
        <v>0</v>
      </c>
      <c r="EJ161" s="303">
        <v>1824</v>
      </c>
      <c r="EK161" s="393">
        <v>0</v>
      </c>
      <c r="EL161" s="303">
        <v>1840</v>
      </c>
      <c r="EM161" s="303">
        <v>1824</v>
      </c>
      <c r="EN161" s="393">
        <v>8.6956521739129933E-3</v>
      </c>
      <c r="EO161" s="303">
        <v>3</v>
      </c>
      <c r="EP161" s="303">
        <v>5520</v>
      </c>
      <c r="EQ161" s="303">
        <v>0</v>
      </c>
      <c r="ER161" s="303">
        <v>3</v>
      </c>
      <c r="ES161" s="303">
        <v>0</v>
      </c>
      <c r="ET161" s="303">
        <v>0</v>
      </c>
      <c r="EU161" s="303">
        <v>0</v>
      </c>
      <c r="EV161" s="303">
        <v>0</v>
      </c>
      <c r="EW161" s="303">
        <v>0</v>
      </c>
      <c r="EX161" s="303">
        <v>0</v>
      </c>
      <c r="EY161" s="303">
        <v>5517</v>
      </c>
      <c r="EZ161" s="303">
        <v>138</v>
      </c>
      <c r="FA161" s="393">
        <v>0</v>
      </c>
      <c r="FB161" s="303">
        <v>1840</v>
      </c>
      <c r="FC161" s="303">
        <v>1839</v>
      </c>
      <c r="FD161" s="303">
        <v>46</v>
      </c>
      <c r="FE161" s="393">
        <v>5.4347826086953432E-4</v>
      </c>
      <c r="FF161" s="303" t="s">
        <v>744</v>
      </c>
      <c r="FG161" s="303" t="s">
        <v>744</v>
      </c>
      <c r="FH161" s="303" t="s">
        <v>744</v>
      </c>
      <c r="FI161" s="303" t="s">
        <v>744</v>
      </c>
      <c r="FJ161" s="303" t="s">
        <v>744</v>
      </c>
      <c r="FK161" s="303" t="s">
        <v>744</v>
      </c>
      <c r="FL161" s="303" t="s">
        <v>744</v>
      </c>
      <c r="FM161" s="303" t="s">
        <v>744</v>
      </c>
      <c r="FN161" s="303" t="s">
        <v>744</v>
      </c>
      <c r="FO161" s="303" t="s">
        <v>744</v>
      </c>
      <c r="FP161" s="303" t="s">
        <v>744</v>
      </c>
      <c r="FQ161" s="303" t="s">
        <v>744</v>
      </c>
      <c r="FR161" s="393" t="s">
        <v>744</v>
      </c>
      <c r="FS161" s="303" t="s">
        <v>744</v>
      </c>
      <c r="FT161" s="303" t="s">
        <v>744</v>
      </c>
      <c r="FU161" s="303" t="s">
        <v>744</v>
      </c>
      <c r="FV161" s="393" t="s">
        <v>744</v>
      </c>
      <c r="FW161" s="303">
        <v>3</v>
      </c>
      <c r="FX161" s="303">
        <v>5520</v>
      </c>
      <c r="FY161" s="303">
        <v>0</v>
      </c>
      <c r="FZ161" s="303">
        <v>3</v>
      </c>
      <c r="GA161" s="303">
        <v>0</v>
      </c>
      <c r="GB161" s="303">
        <v>0</v>
      </c>
      <c r="GC161" s="303">
        <v>0</v>
      </c>
      <c r="GD161" s="303">
        <v>0</v>
      </c>
      <c r="GE161" s="303">
        <v>0</v>
      </c>
      <c r="GF161" s="303">
        <v>0</v>
      </c>
      <c r="GG161" s="303">
        <v>5517</v>
      </c>
      <c r="GH161" s="303">
        <v>138</v>
      </c>
      <c r="GI161" s="393">
        <v>0</v>
      </c>
      <c r="GJ161" s="303">
        <v>1840</v>
      </c>
      <c r="GK161" s="303">
        <v>1839</v>
      </c>
      <c r="GL161" s="303">
        <v>46</v>
      </c>
      <c r="GM161" s="393">
        <v>5.4347826086953432E-4</v>
      </c>
      <c r="GN161" s="303">
        <v>15.5</v>
      </c>
      <c r="GO161" s="303">
        <v>27652</v>
      </c>
      <c r="GP161" s="303">
        <v>232</v>
      </c>
      <c r="GQ161" s="303">
        <v>920</v>
      </c>
      <c r="GR161" s="303">
        <v>0</v>
      </c>
      <c r="GS161" s="303">
        <v>0</v>
      </c>
      <c r="GT161" s="303">
        <v>0</v>
      </c>
      <c r="GU161" s="303">
        <v>0</v>
      </c>
      <c r="GV161" s="303">
        <v>0</v>
      </c>
      <c r="GW161" s="303">
        <v>0</v>
      </c>
      <c r="GX161" s="303">
        <v>26500</v>
      </c>
      <c r="GY161" s="303">
        <v>2782</v>
      </c>
      <c r="GZ161" s="393">
        <v>0</v>
      </c>
      <c r="HA161" s="303">
        <v>1784</v>
      </c>
      <c r="HB161" s="303">
        <v>1709.6774193548388</v>
      </c>
      <c r="HC161" s="303">
        <v>179.48387096774192</v>
      </c>
      <c r="HD161" s="393">
        <v>4.1660639375090347E-2</v>
      </c>
      <c r="HE161" s="303" t="s">
        <v>744</v>
      </c>
      <c r="HF161" s="303" t="s">
        <v>744</v>
      </c>
      <c r="HG161" s="303" t="s">
        <v>744</v>
      </c>
      <c r="HH161" s="303" t="s">
        <v>744</v>
      </c>
      <c r="HI161" s="303" t="s">
        <v>744</v>
      </c>
      <c r="HJ161" s="303" t="s">
        <v>744</v>
      </c>
      <c r="HK161" s="303" t="s">
        <v>744</v>
      </c>
      <c r="HL161" s="303" t="s">
        <v>744</v>
      </c>
      <c r="HM161" s="303" t="s">
        <v>744</v>
      </c>
      <c r="HN161" s="303" t="s">
        <v>744</v>
      </c>
      <c r="HO161" s="303" t="s">
        <v>744</v>
      </c>
      <c r="HP161" s="303" t="s">
        <v>744</v>
      </c>
      <c r="HQ161" s="393" t="s">
        <v>744</v>
      </c>
      <c r="HR161" s="303" t="s">
        <v>744</v>
      </c>
      <c r="HS161" s="303" t="s">
        <v>744</v>
      </c>
      <c r="HT161" s="303" t="s">
        <v>744</v>
      </c>
      <c r="HU161" s="393" t="s">
        <v>744</v>
      </c>
      <c r="HV161" s="303">
        <v>15.5</v>
      </c>
      <c r="HW161" s="303">
        <v>27652</v>
      </c>
      <c r="HX161" s="303">
        <v>232</v>
      </c>
      <c r="HY161" s="303">
        <v>920</v>
      </c>
      <c r="HZ161" s="303">
        <v>0</v>
      </c>
      <c r="IA161" s="303">
        <v>0</v>
      </c>
      <c r="IB161" s="303">
        <v>0</v>
      </c>
      <c r="IC161" s="303">
        <v>0</v>
      </c>
      <c r="ID161" s="303">
        <v>0</v>
      </c>
      <c r="IE161" s="303">
        <v>0</v>
      </c>
      <c r="IF161" s="303">
        <v>26500</v>
      </c>
      <c r="IG161" s="303">
        <v>2782</v>
      </c>
      <c r="IH161" s="393">
        <v>0</v>
      </c>
      <c r="II161" s="303">
        <v>1784</v>
      </c>
      <c r="IJ161" s="303">
        <v>1709.6774193548388</v>
      </c>
      <c r="IK161" s="303">
        <v>179.48387096774192</v>
      </c>
      <c r="IL161" s="393">
        <v>4.1660639375090347E-2</v>
      </c>
      <c r="IM161" s="303"/>
      <c r="IN161" s="303">
        <v>1795.4871794871794</v>
      </c>
      <c r="IO161" s="303">
        <v>1735.4358974358975</v>
      </c>
      <c r="IP161" s="393">
        <v>3.3445675768307925E-2</v>
      </c>
      <c r="IQ161" s="303" t="s">
        <v>744</v>
      </c>
      <c r="IR161" s="303" t="s">
        <v>744</v>
      </c>
      <c r="IS161" s="393" t="s">
        <v>744</v>
      </c>
      <c r="IT161" s="303">
        <v>1795.4871794871794</v>
      </c>
      <c r="IU161" s="303">
        <v>1735.4358974358975</v>
      </c>
      <c r="IV161" s="393">
        <v>3.3445675768307925E-2</v>
      </c>
      <c r="IW161" s="735"/>
      <c r="IX161" s="303"/>
      <c r="IY161" s="396" t="s">
        <v>522</v>
      </c>
      <c r="IZ161" s="396" t="s">
        <v>353</v>
      </c>
      <c r="JA161" s="396" t="s">
        <v>354</v>
      </c>
      <c r="JB161" s="396">
        <v>22</v>
      </c>
      <c r="JC161" s="396" t="s">
        <v>12</v>
      </c>
      <c r="JD161" s="396" t="s">
        <v>232</v>
      </c>
      <c r="JE161" s="396" t="s">
        <v>9</v>
      </c>
      <c r="JF161" s="396" t="s">
        <v>232</v>
      </c>
      <c r="JG161" s="396" t="s">
        <v>358</v>
      </c>
    </row>
    <row r="162" spans="1:267" customFormat="1">
      <c r="A162">
        <v>2138</v>
      </c>
      <c r="B162">
        <v>1</v>
      </c>
      <c r="F162">
        <v>700</v>
      </c>
      <c r="G162">
        <v>41</v>
      </c>
      <c r="H162">
        <v>1</v>
      </c>
      <c r="I162">
        <v>0</v>
      </c>
      <c r="J162">
        <v>1</v>
      </c>
      <c r="K162">
        <v>0</v>
      </c>
      <c r="L162" t="s">
        <v>522</v>
      </c>
      <c r="M162">
        <v>0</v>
      </c>
      <c r="N162">
        <v>22.75</v>
      </c>
      <c r="O162">
        <v>20</v>
      </c>
      <c r="P162">
        <v>40</v>
      </c>
      <c r="Q162">
        <v>40</v>
      </c>
      <c r="R162">
        <v>50</v>
      </c>
      <c r="S162">
        <v>50</v>
      </c>
      <c r="T162" t="s">
        <v>745</v>
      </c>
      <c r="U162">
        <v>0</v>
      </c>
      <c r="V162">
        <v>0</v>
      </c>
      <c r="W162">
        <v>1</v>
      </c>
      <c r="X162">
        <v>1</v>
      </c>
      <c r="Y162">
        <v>4</v>
      </c>
      <c r="Z162">
        <v>0</v>
      </c>
      <c r="AA162">
        <v>0</v>
      </c>
      <c r="AB162">
        <v>0</v>
      </c>
      <c r="AC162">
        <v>0</v>
      </c>
      <c r="AD162">
        <v>0</v>
      </c>
      <c r="AE162">
        <v>0</v>
      </c>
      <c r="AF162">
        <v>0</v>
      </c>
      <c r="AG162">
        <v>0</v>
      </c>
      <c r="AH162">
        <v>0</v>
      </c>
      <c r="AI162">
        <v>0</v>
      </c>
      <c r="AJ162">
        <v>0</v>
      </c>
      <c r="AK162">
        <v>80</v>
      </c>
      <c r="AL162">
        <v>0</v>
      </c>
      <c r="AM162">
        <v>0</v>
      </c>
      <c r="AN162">
        <v>0</v>
      </c>
      <c r="AO162">
        <v>0</v>
      </c>
      <c r="AP162">
        <v>0</v>
      </c>
      <c r="AQ162">
        <v>0</v>
      </c>
      <c r="AR162">
        <v>0</v>
      </c>
      <c r="AS162">
        <v>0</v>
      </c>
      <c r="AT162">
        <v>0</v>
      </c>
      <c r="AU162">
        <v>0</v>
      </c>
      <c r="AV162">
        <v>0</v>
      </c>
      <c r="AW162">
        <v>0</v>
      </c>
      <c r="AX162">
        <v>0</v>
      </c>
      <c r="AY162">
        <v>0</v>
      </c>
      <c r="AZ162">
        <v>0</v>
      </c>
      <c r="BA162">
        <v>0</v>
      </c>
      <c r="BB162">
        <v>0</v>
      </c>
      <c r="BC162">
        <v>0</v>
      </c>
      <c r="BD162">
        <v>0</v>
      </c>
      <c r="BE162">
        <v>0</v>
      </c>
      <c r="BF162">
        <v>0</v>
      </c>
      <c r="BG162">
        <v>0</v>
      </c>
      <c r="BH162">
        <v>0</v>
      </c>
      <c r="BI162">
        <v>0</v>
      </c>
      <c r="BJ162">
        <v>0</v>
      </c>
      <c r="BK162">
        <v>0</v>
      </c>
      <c r="BL162">
        <v>0</v>
      </c>
      <c r="BM162">
        <v>0</v>
      </c>
      <c r="BN162">
        <v>0</v>
      </c>
      <c r="BO162">
        <v>392</v>
      </c>
      <c r="BP162">
        <v>0</v>
      </c>
      <c r="BQ162">
        <v>0</v>
      </c>
      <c r="BR162">
        <v>0</v>
      </c>
      <c r="BS162">
        <v>0</v>
      </c>
      <c r="BT162">
        <v>0</v>
      </c>
      <c r="BU162">
        <v>0</v>
      </c>
      <c r="BV162">
        <v>0</v>
      </c>
      <c r="BW162">
        <v>0</v>
      </c>
      <c r="BX162">
        <v>0</v>
      </c>
      <c r="BY162">
        <v>0</v>
      </c>
      <c r="BZ162">
        <v>0</v>
      </c>
      <c r="CA162">
        <v>0</v>
      </c>
      <c r="CB162">
        <v>0</v>
      </c>
      <c r="CC162">
        <v>0</v>
      </c>
      <c r="CD162">
        <v>0</v>
      </c>
      <c r="CE162">
        <v>0</v>
      </c>
      <c r="CF162">
        <v>0</v>
      </c>
      <c r="CG162" s="439"/>
      <c r="CH162" s="303">
        <v>22.75</v>
      </c>
      <c r="CI162" s="393">
        <v>20</v>
      </c>
      <c r="CJ162" s="303">
        <v>40</v>
      </c>
      <c r="CK162" s="393">
        <v>40</v>
      </c>
      <c r="CL162" s="303">
        <v>50</v>
      </c>
      <c r="CM162" s="393">
        <v>50</v>
      </c>
      <c r="CN162" s="303"/>
      <c r="CO162" s="303"/>
      <c r="CP162" s="393" t="s">
        <v>744</v>
      </c>
      <c r="CQ162" s="303" t="s">
        <v>744</v>
      </c>
      <c r="CR162" s="393" t="s">
        <v>744</v>
      </c>
      <c r="CS162" s="393" t="s">
        <v>744</v>
      </c>
      <c r="CT162" s="303" t="s">
        <v>744</v>
      </c>
      <c r="CU162" s="393" t="s">
        <v>744</v>
      </c>
      <c r="CV162" s="303" t="s">
        <v>744</v>
      </c>
      <c r="CW162" s="303" t="s">
        <v>744</v>
      </c>
      <c r="CX162" s="303" t="s">
        <v>744</v>
      </c>
      <c r="CY162" s="303" t="s">
        <v>744</v>
      </c>
      <c r="CZ162" s="303" t="s">
        <v>744</v>
      </c>
      <c r="DA162" s="303" t="s">
        <v>744</v>
      </c>
      <c r="DB162" s="303" t="s">
        <v>744</v>
      </c>
      <c r="DC162" s="303" t="s">
        <v>744</v>
      </c>
      <c r="DD162" s="303" t="s">
        <v>744</v>
      </c>
      <c r="DE162" s="303" t="s">
        <v>744</v>
      </c>
      <c r="DF162" s="303" t="s">
        <v>744</v>
      </c>
      <c r="DG162" s="393" t="s">
        <v>744</v>
      </c>
      <c r="DH162" s="303" t="s">
        <v>744</v>
      </c>
      <c r="DI162" s="303" t="s">
        <v>744</v>
      </c>
      <c r="DJ162" s="393" t="s">
        <v>744</v>
      </c>
      <c r="DK162" s="303" t="s">
        <v>744</v>
      </c>
      <c r="DL162" s="303" t="s">
        <v>744</v>
      </c>
      <c r="DM162" s="303" t="s">
        <v>744</v>
      </c>
      <c r="DN162" s="303" t="s">
        <v>744</v>
      </c>
      <c r="DO162" s="303" t="s">
        <v>744</v>
      </c>
      <c r="DP162" s="303" t="s">
        <v>744</v>
      </c>
      <c r="DQ162" s="303" t="s">
        <v>744</v>
      </c>
      <c r="DR162" s="303" t="s">
        <v>744</v>
      </c>
      <c r="DS162" s="303" t="s">
        <v>744</v>
      </c>
      <c r="DT162" s="303" t="s">
        <v>744</v>
      </c>
      <c r="DU162" s="303" t="s">
        <v>744</v>
      </c>
      <c r="DV162" s="393" t="s">
        <v>744</v>
      </c>
      <c r="DW162" s="303" t="s">
        <v>744</v>
      </c>
      <c r="DX162" s="303" t="s">
        <v>744</v>
      </c>
      <c r="DY162" s="393" t="s">
        <v>744</v>
      </c>
      <c r="DZ162" s="303" t="s">
        <v>744</v>
      </c>
      <c r="EA162" s="303" t="s">
        <v>744</v>
      </c>
      <c r="EB162" s="303" t="s">
        <v>744</v>
      </c>
      <c r="EC162" s="303" t="s">
        <v>744</v>
      </c>
      <c r="ED162" s="303" t="s">
        <v>744</v>
      </c>
      <c r="EE162" s="303" t="s">
        <v>744</v>
      </c>
      <c r="EF162" s="303" t="s">
        <v>744</v>
      </c>
      <c r="EG162" s="303" t="s">
        <v>744</v>
      </c>
      <c r="EH162" s="303" t="s">
        <v>744</v>
      </c>
      <c r="EI162" s="303" t="s">
        <v>744</v>
      </c>
      <c r="EJ162" s="303" t="s">
        <v>744</v>
      </c>
      <c r="EK162" s="393" t="s">
        <v>744</v>
      </c>
      <c r="EL162" s="303" t="s">
        <v>744</v>
      </c>
      <c r="EM162" s="303" t="s">
        <v>744</v>
      </c>
      <c r="EN162" s="393" t="s">
        <v>744</v>
      </c>
      <c r="EO162" s="303">
        <v>1</v>
      </c>
      <c r="EP162" s="303">
        <v>1780.125</v>
      </c>
      <c r="EQ162" s="303">
        <v>0</v>
      </c>
      <c r="ER162" s="303">
        <v>0</v>
      </c>
      <c r="ES162" s="303">
        <v>0</v>
      </c>
      <c r="ET162" s="303">
        <v>0</v>
      </c>
      <c r="EU162" s="303">
        <v>0</v>
      </c>
      <c r="EV162" s="303">
        <v>0</v>
      </c>
      <c r="EW162" s="303">
        <v>0</v>
      </c>
      <c r="EX162" s="303">
        <v>0</v>
      </c>
      <c r="EY162" s="303">
        <v>1780.125</v>
      </c>
      <c r="EZ162" s="303">
        <v>0</v>
      </c>
      <c r="FA162" s="393">
        <v>0</v>
      </c>
      <c r="FB162" s="303">
        <v>1780.125</v>
      </c>
      <c r="FC162" s="303">
        <v>1780.125</v>
      </c>
      <c r="FD162" s="303">
        <v>0</v>
      </c>
      <c r="FE162" s="393">
        <v>0</v>
      </c>
      <c r="FF162" s="303">
        <v>1</v>
      </c>
      <c r="FG162" s="303">
        <v>1780.125</v>
      </c>
      <c r="FH162" s="303">
        <v>0</v>
      </c>
      <c r="FI162" s="303">
        <v>0</v>
      </c>
      <c r="FJ162" s="303">
        <v>0</v>
      </c>
      <c r="FK162" s="303">
        <v>0</v>
      </c>
      <c r="FL162" s="303">
        <v>0</v>
      </c>
      <c r="FM162" s="303">
        <v>0</v>
      </c>
      <c r="FN162" s="303">
        <v>0</v>
      </c>
      <c r="FO162" s="303">
        <v>0</v>
      </c>
      <c r="FP162" s="303">
        <v>1780.125</v>
      </c>
      <c r="FQ162" s="303">
        <v>0</v>
      </c>
      <c r="FR162" s="393">
        <v>0</v>
      </c>
      <c r="FS162" s="303">
        <v>1780.125</v>
      </c>
      <c r="FT162" s="303">
        <v>1780.125</v>
      </c>
      <c r="FU162" s="303">
        <v>0</v>
      </c>
      <c r="FV162" s="393">
        <v>0</v>
      </c>
      <c r="FW162" s="303">
        <v>2</v>
      </c>
      <c r="FX162" s="303">
        <v>3560.25</v>
      </c>
      <c r="FY162" s="303">
        <v>0</v>
      </c>
      <c r="FZ162" s="303">
        <v>0</v>
      </c>
      <c r="GA162" s="303">
        <v>0</v>
      </c>
      <c r="GB162" s="303">
        <v>0</v>
      </c>
      <c r="GC162" s="303">
        <v>0</v>
      </c>
      <c r="GD162" s="303">
        <v>0</v>
      </c>
      <c r="GE162" s="303">
        <v>0</v>
      </c>
      <c r="GF162" s="303">
        <v>0</v>
      </c>
      <c r="GG162" s="303">
        <v>3560.25</v>
      </c>
      <c r="GH162" s="303">
        <v>0</v>
      </c>
      <c r="GI162" s="393">
        <v>0</v>
      </c>
      <c r="GJ162" s="303">
        <v>1780.125</v>
      </c>
      <c r="GK162" s="303">
        <v>1780.125</v>
      </c>
      <c r="GL162" s="303">
        <v>0</v>
      </c>
      <c r="GM162" s="393">
        <v>0</v>
      </c>
      <c r="GN162" s="303">
        <v>4</v>
      </c>
      <c r="GO162" s="303">
        <v>7206.6666666666661</v>
      </c>
      <c r="GP162" s="303">
        <v>0</v>
      </c>
      <c r="GQ162" s="303">
        <v>80</v>
      </c>
      <c r="GR162" s="303">
        <v>0</v>
      </c>
      <c r="GS162" s="303">
        <v>0</v>
      </c>
      <c r="GT162" s="303">
        <v>0</v>
      </c>
      <c r="GU162" s="303">
        <v>0</v>
      </c>
      <c r="GV162" s="303">
        <v>392</v>
      </c>
      <c r="GW162" s="303">
        <v>0</v>
      </c>
      <c r="GX162" s="303">
        <v>6734.6666666666661</v>
      </c>
      <c r="GY162" s="303">
        <v>0</v>
      </c>
      <c r="GZ162" s="393">
        <v>0</v>
      </c>
      <c r="HA162" s="303">
        <v>1801.6666666666665</v>
      </c>
      <c r="HB162" s="303">
        <v>1683.6666666666665</v>
      </c>
      <c r="HC162" s="303">
        <v>0</v>
      </c>
      <c r="HD162" s="393">
        <v>6.5494912118408855E-2</v>
      </c>
      <c r="HE162" s="303" t="s">
        <v>744</v>
      </c>
      <c r="HF162" s="303" t="s">
        <v>744</v>
      </c>
      <c r="HG162" s="303" t="s">
        <v>744</v>
      </c>
      <c r="HH162" s="303" t="s">
        <v>744</v>
      </c>
      <c r="HI162" s="303" t="s">
        <v>744</v>
      </c>
      <c r="HJ162" s="303" t="s">
        <v>744</v>
      </c>
      <c r="HK162" s="303" t="s">
        <v>744</v>
      </c>
      <c r="HL162" s="303" t="s">
        <v>744</v>
      </c>
      <c r="HM162" s="303" t="s">
        <v>744</v>
      </c>
      <c r="HN162" s="303" t="s">
        <v>744</v>
      </c>
      <c r="HO162" s="303" t="s">
        <v>744</v>
      </c>
      <c r="HP162" s="303" t="s">
        <v>744</v>
      </c>
      <c r="HQ162" s="393" t="s">
        <v>744</v>
      </c>
      <c r="HR162" s="303" t="s">
        <v>744</v>
      </c>
      <c r="HS162" s="303" t="s">
        <v>744</v>
      </c>
      <c r="HT162" s="303" t="s">
        <v>744</v>
      </c>
      <c r="HU162" s="393" t="s">
        <v>744</v>
      </c>
      <c r="HV162" s="303">
        <v>4</v>
      </c>
      <c r="HW162" s="303">
        <v>7206.6666666666661</v>
      </c>
      <c r="HX162" s="303">
        <v>0</v>
      </c>
      <c r="HY162" s="303">
        <v>80</v>
      </c>
      <c r="HZ162" s="303">
        <v>0</v>
      </c>
      <c r="IA162" s="303">
        <v>0</v>
      </c>
      <c r="IB162" s="303">
        <v>0</v>
      </c>
      <c r="IC162" s="303">
        <v>0</v>
      </c>
      <c r="ID162" s="303">
        <v>392</v>
      </c>
      <c r="IE162" s="303">
        <v>0</v>
      </c>
      <c r="IF162" s="303">
        <v>6734.6666666666661</v>
      </c>
      <c r="IG162" s="303">
        <v>0</v>
      </c>
      <c r="IH162" s="393">
        <v>0</v>
      </c>
      <c r="II162" s="303">
        <v>1801.6666666666665</v>
      </c>
      <c r="IJ162" s="303">
        <v>1683.6666666666665</v>
      </c>
      <c r="IK162" s="303">
        <v>0</v>
      </c>
      <c r="IL162" s="393">
        <v>6.5494912118408855E-2</v>
      </c>
      <c r="IM162" s="303"/>
      <c r="IN162" s="303">
        <v>1797.3583333333331</v>
      </c>
      <c r="IO162" s="303">
        <v>1702.9583333333333</v>
      </c>
      <c r="IP162" s="393">
        <v>5.2521524644964956E-2</v>
      </c>
      <c r="IQ162" s="303">
        <v>1780.125</v>
      </c>
      <c r="IR162" s="303">
        <v>1780.125</v>
      </c>
      <c r="IS162" s="393">
        <v>0</v>
      </c>
      <c r="IT162" s="303">
        <v>1794.4861111111111</v>
      </c>
      <c r="IU162" s="303">
        <v>1715.8194444444443</v>
      </c>
      <c r="IV162" s="393">
        <v>4.3837991377909225E-2</v>
      </c>
      <c r="IW162" s="735"/>
      <c r="IX162" s="303"/>
      <c r="IY162" s="396" t="s">
        <v>522</v>
      </c>
      <c r="IZ162" s="396" t="s">
        <v>353</v>
      </c>
      <c r="JA162" s="396" t="s">
        <v>354</v>
      </c>
      <c r="JB162" s="396">
        <v>7</v>
      </c>
      <c r="JC162" s="396" t="s">
        <v>11</v>
      </c>
      <c r="JD162" s="396" t="s">
        <v>232</v>
      </c>
      <c r="JE162" s="396" t="s">
        <v>9</v>
      </c>
      <c r="JF162" s="396" t="s">
        <v>232</v>
      </c>
      <c r="JG162" s="396" t="s">
        <v>358</v>
      </c>
    </row>
    <row r="163" spans="1:267" customFormat="1">
      <c r="A163">
        <v>2139</v>
      </c>
      <c r="B163">
        <v>1</v>
      </c>
      <c r="F163">
        <v>700</v>
      </c>
      <c r="G163">
        <v>42</v>
      </c>
      <c r="H163">
        <v>0</v>
      </c>
      <c r="I163">
        <v>1</v>
      </c>
      <c r="J163">
        <v>1</v>
      </c>
      <c r="K163">
        <v>0</v>
      </c>
      <c r="L163" t="s">
        <v>522</v>
      </c>
      <c r="M163">
        <v>0</v>
      </c>
      <c r="N163">
        <v>32</v>
      </c>
      <c r="O163">
        <v>32</v>
      </c>
      <c r="P163">
        <v>40</v>
      </c>
      <c r="Q163">
        <v>40</v>
      </c>
      <c r="R163">
        <v>0</v>
      </c>
      <c r="S163">
        <v>100</v>
      </c>
      <c r="T163" t="s">
        <v>745</v>
      </c>
      <c r="U163">
        <v>0</v>
      </c>
      <c r="V163">
        <v>0</v>
      </c>
      <c r="W163">
        <v>0</v>
      </c>
      <c r="X163">
        <v>0.5</v>
      </c>
      <c r="Y163">
        <v>7</v>
      </c>
      <c r="Z163">
        <v>0</v>
      </c>
      <c r="AA163">
        <v>0</v>
      </c>
      <c r="AB163">
        <v>0</v>
      </c>
      <c r="AC163">
        <v>0</v>
      </c>
      <c r="AD163">
        <v>0</v>
      </c>
      <c r="AE163">
        <v>88</v>
      </c>
      <c r="AF163">
        <v>0</v>
      </c>
      <c r="AG163">
        <v>0</v>
      </c>
      <c r="AH163">
        <v>0</v>
      </c>
      <c r="AI163">
        <v>0</v>
      </c>
      <c r="AJ163">
        <v>0</v>
      </c>
      <c r="AK163">
        <v>88</v>
      </c>
      <c r="AL163">
        <v>0</v>
      </c>
      <c r="AM163">
        <v>0</v>
      </c>
      <c r="AN163">
        <v>0</v>
      </c>
      <c r="AO163">
        <v>0</v>
      </c>
      <c r="AP163">
        <v>0</v>
      </c>
      <c r="AQ163">
        <v>0</v>
      </c>
      <c r="AR163">
        <v>0</v>
      </c>
      <c r="AS163">
        <v>0</v>
      </c>
      <c r="AT163">
        <v>0</v>
      </c>
      <c r="AU163">
        <v>0</v>
      </c>
      <c r="AV163">
        <v>0</v>
      </c>
      <c r="AW163">
        <v>0</v>
      </c>
      <c r="AX163">
        <v>0</v>
      </c>
      <c r="AY163">
        <v>0</v>
      </c>
      <c r="AZ163">
        <v>0</v>
      </c>
      <c r="BA163">
        <v>0</v>
      </c>
      <c r="BB163">
        <v>0</v>
      </c>
      <c r="BC163">
        <v>0</v>
      </c>
      <c r="BD163">
        <v>0</v>
      </c>
      <c r="BE163">
        <v>0</v>
      </c>
      <c r="BF163">
        <v>0</v>
      </c>
      <c r="BG163">
        <v>0</v>
      </c>
      <c r="BH163">
        <v>0</v>
      </c>
      <c r="BI163">
        <v>0</v>
      </c>
      <c r="BJ163">
        <v>0</v>
      </c>
      <c r="BK163">
        <v>0</v>
      </c>
      <c r="BL163">
        <v>0</v>
      </c>
      <c r="BM163">
        <v>0</v>
      </c>
      <c r="BN163">
        <v>0</v>
      </c>
      <c r="BO163">
        <v>1224</v>
      </c>
      <c r="BP163">
        <v>0</v>
      </c>
      <c r="BQ163">
        <v>0</v>
      </c>
      <c r="BR163">
        <v>0</v>
      </c>
      <c r="BS163">
        <v>0</v>
      </c>
      <c r="BT163">
        <v>0</v>
      </c>
      <c r="BU163">
        <v>0</v>
      </c>
      <c r="BV163">
        <v>0</v>
      </c>
      <c r="BW163">
        <v>0</v>
      </c>
      <c r="BX163">
        <v>0</v>
      </c>
      <c r="BY163">
        <v>0</v>
      </c>
      <c r="BZ163">
        <v>0</v>
      </c>
      <c r="CA163">
        <v>0</v>
      </c>
      <c r="CB163">
        <v>0</v>
      </c>
      <c r="CC163">
        <v>0</v>
      </c>
      <c r="CD163">
        <v>0</v>
      </c>
      <c r="CE163">
        <v>1162</v>
      </c>
      <c r="CF163">
        <v>0</v>
      </c>
      <c r="CG163" s="439"/>
      <c r="CH163" s="303">
        <v>32</v>
      </c>
      <c r="CI163" s="393">
        <v>32</v>
      </c>
      <c r="CJ163" s="303">
        <v>40</v>
      </c>
      <c r="CK163" s="393">
        <v>40</v>
      </c>
      <c r="CL163" s="303">
        <v>0</v>
      </c>
      <c r="CM163" s="393">
        <v>100</v>
      </c>
      <c r="CN163" s="303"/>
      <c r="CO163" s="303"/>
      <c r="CP163" s="393" t="s">
        <v>744</v>
      </c>
      <c r="CQ163" s="303" t="s">
        <v>744</v>
      </c>
      <c r="CR163" s="393" t="s">
        <v>389</v>
      </c>
      <c r="CS163" s="393" t="s">
        <v>744</v>
      </c>
      <c r="CT163" s="303" t="s">
        <v>744</v>
      </c>
      <c r="CU163" s="393" t="s">
        <v>389</v>
      </c>
      <c r="CV163" s="303" t="s">
        <v>744</v>
      </c>
      <c r="CW163" s="303" t="s">
        <v>744</v>
      </c>
      <c r="CX163" s="303" t="s">
        <v>744</v>
      </c>
      <c r="CY163" s="303" t="s">
        <v>744</v>
      </c>
      <c r="CZ163" s="303" t="s">
        <v>744</v>
      </c>
      <c r="DA163" s="303" t="s">
        <v>744</v>
      </c>
      <c r="DB163" s="303" t="s">
        <v>744</v>
      </c>
      <c r="DC163" s="303" t="s">
        <v>744</v>
      </c>
      <c r="DD163" s="303" t="s">
        <v>744</v>
      </c>
      <c r="DE163" s="303" t="s">
        <v>744</v>
      </c>
      <c r="DF163" s="303" t="s">
        <v>744</v>
      </c>
      <c r="DG163" s="393" t="s">
        <v>744</v>
      </c>
      <c r="DH163" s="303" t="s">
        <v>744</v>
      </c>
      <c r="DI163" s="303" t="s">
        <v>744</v>
      </c>
      <c r="DJ163" s="393" t="s">
        <v>744</v>
      </c>
      <c r="DK163" s="303" t="s">
        <v>744</v>
      </c>
      <c r="DL163" s="303" t="s">
        <v>744</v>
      </c>
      <c r="DM163" s="303" t="s">
        <v>744</v>
      </c>
      <c r="DN163" s="303" t="s">
        <v>744</v>
      </c>
      <c r="DO163" s="303" t="s">
        <v>744</v>
      </c>
      <c r="DP163" s="303" t="s">
        <v>744</v>
      </c>
      <c r="DQ163" s="303" t="s">
        <v>744</v>
      </c>
      <c r="DR163" s="303" t="s">
        <v>744</v>
      </c>
      <c r="DS163" s="303" t="s">
        <v>744</v>
      </c>
      <c r="DT163" s="303" t="s">
        <v>744</v>
      </c>
      <c r="DU163" s="303" t="s">
        <v>744</v>
      </c>
      <c r="DV163" s="393" t="s">
        <v>744</v>
      </c>
      <c r="DW163" s="303" t="s">
        <v>744</v>
      </c>
      <c r="DX163" s="303" t="s">
        <v>744</v>
      </c>
      <c r="DY163" s="393" t="s">
        <v>744</v>
      </c>
      <c r="DZ163" s="303" t="s">
        <v>744</v>
      </c>
      <c r="EA163" s="303" t="s">
        <v>744</v>
      </c>
      <c r="EB163" s="303" t="s">
        <v>744</v>
      </c>
      <c r="EC163" s="303" t="s">
        <v>744</v>
      </c>
      <c r="ED163" s="303" t="s">
        <v>744</v>
      </c>
      <c r="EE163" s="303" t="s">
        <v>744</v>
      </c>
      <c r="EF163" s="303" t="s">
        <v>744</v>
      </c>
      <c r="EG163" s="303" t="s">
        <v>744</v>
      </c>
      <c r="EH163" s="303" t="s">
        <v>744</v>
      </c>
      <c r="EI163" s="303" t="s">
        <v>744</v>
      </c>
      <c r="EJ163" s="303" t="s">
        <v>744</v>
      </c>
      <c r="EK163" s="393" t="s">
        <v>744</v>
      </c>
      <c r="EL163" s="303" t="s">
        <v>744</v>
      </c>
      <c r="EM163" s="303" t="s">
        <v>744</v>
      </c>
      <c r="EN163" s="393" t="s">
        <v>744</v>
      </c>
      <c r="EO163" s="303" t="s">
        <v>744</v>
      </c>
      <c r="EP163" s="303" t="s">
        <v>744</v>
      </c>
      <c r="EQ163" s="303" t="s">
        <v>744</v>
      </c>
      <c r="ER163" s="303" t="s">
        <v>744</v>
      </c>
      <c r="ES163" s="303" t="s">
        <v>744</v>
      </c>
      <c r="ET163" s="303" t="s">
        <v>744</v>
      </c>
      <c r="EU163" s="303" t="s">
        <v>744</v>
      </c>
      <c r="EV163" s="303" t="s">
        <v>744</v>
      </c>
      <c r="EW163" s="303" t="s">
        <v>744</v>
      </c>
      <c r="EX163" s="303" t="s">
        <v>744</v>
      </c>
      <c r="EY163" s="303" t="s">
        <v>744</v>
      </c>
      <c r="EZ163" s="303" t="s">
        <v>744</v>
      </c>
      <c r="FA163" s="393" t="s">
        <v>744</v>
      </c>
      <c r="FB163" s="303" t="s">
        <v>744</v>
      </c>
      <c r="FC163" s="303" t="s">
        <v>744</v>
      </c>
      <c r="FD163" s="303" t="s">
        <v>744</v>
      </c>
      <c r="FE163" s="393" t="s">
        <v>744</v>
      </c>
      <c r="FF163" s="303">
        <v>0.5</v>
      </c>
      <c r="FG163" s="303">
        <v>872</v>
      </c>
      <c r="FH163" s="303">
        <v>0</v>
      </c>
      <c r="FI163" s="303">
        <v>0</v>
      </c>
      <c r="FJ163" s="303">
        <v>0</v>
      </c>
      <c r="FK163" s="303">
        <v>0</v>
      </c>
      <c r="FL163" s="303">
        <v>0</v>
      </c>
      <c r="FM163" s="303">
        <v>0</v>
      </c>
      <c r="FN163" s="303">
        <v>0</v>
      </c>
      <c r="FO163" s="303">
        <v>0</v>
      </c>
      <c r="FP163" s="303">
        <v>872</v>
      </c>
      <c r="FQ163" s="303">
        <v>0</v>
      </c>
      <c r="FR163" s="393">
        <v>0</v>
      </c>
      <c r="FS163" s="303">
        <v>1744</v>
      </c>
      <c r="FT163" s="303">
        <v>1744</v>
      </c>
      <c r="FU163" s="303">
        <v>0</v>
      </c>
      <c r="FV163" s="393">
        <v>0</v>
      </c>
      <c r="FW163" s="303">
        <v>0.5</v>
      </c>
      <c r="FX163" s="303">
        <v>872</v>
      </c>
      <c r="FY163" s="303">
        <v>0</v>
      </c>
      <c r="FZ163" s="303">
        <v>0</v>
      </c>
      <c r="GA163" s="303">
        <v>0</v>
      </c>
      <c r="GB163" s="303">
        <v>0</v>
      </c>
      <c r="GC163" s="303">
        <v>0</v>
      </c>
      <c r="GD163" s="303">
        <v>0</v>
      </c>
      <c r="GE163" s="303">
        <v>0</v>
      </c>
      <c r="GF163" s="303">
        <v>0</v>
      </c>
      <c r="GG163" s="303">
        <v>872</v>
      </c>
      <c r="GH163" s="303">
        <v>0</v>
      </c>
      <c r="GI163" s="393">
        <v>0</v>
      </c>
      <c r="GJ163" s="303">
        <v>1744</v>
      </c>
      <c r="GK163" s="303">
        <v>1744</v>
      </c>
      <c r="GL163" s="303">
        <v>0</v>
      </c>
      <c r="GM163" s="393">
        <v>0</v>
      </c>
      <c r="GN163" s="303">
        <v>7</v>
      </c>
      <c r="GO163" s="303">
        <v>11699.333333333334</v>
      </c>
      <c r="GP163" s="303">
        <v>88</v>
      </c>
      <c r="GQ163" s="303">
        <v>88</v>
      </c>
      <c r="GR163" s="303">
        <v>0</v>
      </c>
      <c r="GS163" s="303">
        <v>0</v>
      </c>
      <c r="GT163" s="303">
        <v>0</v>
      </c>
      <c r="GU163" s="303">
        <v>0</v>
      </c>
      <c r="GV163" s="303">
        <v>1224</v>
      </c>
      <c r="GW163" s="303">
        <v>0</v>
      </c>
      <c r="GX163" s="303">
        <v>10299.333333333334</v>
      </c>
      <c r="GY163" s="303">
        <v>1162</v>
      </c>
      <c r="GZ163" s="393">
        <v>0</v>
      </c>
      <c r="HA163" s="303">
        <v>1671.3333333333335</v>
      </c>
      <c r="HB163" s="303">
        <v>1471.3333333333335</v>
      </c>
      <c r="HC163" s="303">
        <v>166</v>
      </c>
      <c r="HD163" s="393">
        <v>0.1196649381731153</v>
      </c>
      <c r="HE163" s="303" t="s">
        <v>744</v>
      </c>
      <c r="HF163" s="303" t="s">
        <v>744</v>
      </c>
      <c r="HG163" s="303" t="s">
        <v>744</v>
      </c>
      <c r="HH163" s="303" t="s">
        <v>744</v>
      </c>
      <c r="HI163" s="303" t="s">
        <v>744</v>
      </c>
      <c r="HJ163" s="303" t="s">
        <v>744</v>
      </c>
      <c r="HK163" s="303" t="s">
        <v>744</v>
      </c>
      <c r="HL163" s="303" t="s">
        <v>744</v>
      </c>
      <c r="HM163" s="303" t="s">
        <v>744</v>
      </c>
      <c r="HN163" s="303" t="s">
        <v>744</v>
      </c>
      <c r="HO163" s="303" t="s">
        <v>744</v>
      </c>
      <c r="HP163" s="303" t="s">
        <v>744</v>
      </c>
      <c r="HQ163" s="393" t="s">
        <v>744</v>
      </c>
      <c r="HR163" s="303" t="s">
        <v>744</v>
      </c>
      <c r="HS163" s="303" t="s">
        <v>744</v>
      </c>
      <c r="HT163" s="303" t="s">
        <v>744</v>
      </c>
      <c r="HU163" s="393" t="s">
        <v>744</v>
      </c>
      <c r="HV163" s="303">
        <v>7</v>
      </c>
      <c r="HW163" s="303">
        <v>11699.333333333334</v>
      </c>
      <c r="HX163" s="303">
        <v>88</v>
      </c>
      <c r="HY163" s="303">
        <v>88</v>
      </c>
      <c r="HZ163" s="303">
        <v>0</v>
      </c>
      <c r="IA163" s="303">
        <v>0</v>
      </c>
      <c r="IB163" s="303">
        <v>0</v>
      </c>
      <c r="IC163" s="303">
        <v>0</v>
      </c>
      <c r="ID163" s="303">
        <v>1224</v>
      </c>
      <c r="IE163" s="303">
        <v>0</v>
      </c>
      <c r="IF163" s="303">
        <v>10299.333333333334</v>
      </c>
      <c r="IG163" s="303">
        <v>1162</v>
      </c>
      <c r="IH163" s="393">
        <v>0</v>
      </c>
      <c r="II163" s="303">
        <v>1671.3333333333335</v>
      </c>
      <c r="IJ163" s="303">
        <v>1471.3333333333335</v>
      </c>
      <c r="IK163" s="303">
        <v>166</v>
      </c>
      <c r="IL163" s="393">
        <v>0.1196649381731153</v>
      </c>
      <c r="IM163" s="303"/>
      <c r="IN163" s="303">
        <v>1671.3333333333335</v>
      </c>
      <c r="IO163" s="303">
        <v>1471.3333333333335</v>
      </c>
      <c r="IP163" s="393">
        <v>0.1196649381731153</v>
      </c>
      <c r="IQ163" s="303">
        <v>1744</v>
      </c>
      <c r="IR163" s="303">
        <v>1744</v>
      </c>
      <c r="IS163" s="393">
        <v>0</v>
      </c>
      <c r="IT163" s="303">
        <v>1676.1777777777779</v>
      </c>
      <c r="IU163" s="303">
        <v>1489.5111111111112</v>
      </c>
      <c r="IV163" s="393">
        <v>0.11136448003393973</v>
      </c>
      <c r="IW163" s="735"/>
      <c r="IX163" s="303"/>
      <c r="IY163" s="396" t="s">
        <v>522</v>
      </c>
      <c r="IZ163" s="396" t="s">
        <v>353</v>
      </c>
      <c r="JA163" s="396" t="s">
        <v>354</v>
      </c>
      <c r="JB163" s="396">
        <v>14</v>
      </c>
      <c r="JC163" s="396" t="s">
        <v>11</v>
      </c>
      <c r="JD163" s="396" t="s">
        <v>232</v>
      </c>
      <c r="JE163" s="396" t="s">
        <v>9</v>
      </c>
      <c r="JF163" s="396" t="s">
        <v>232</v>
      </c>
      <c r="JG163" s="396" t="s">
        <v>358</v>
      </c>
    </row>
    <row r="164" spans="1:267" customFormat="1">
      <c r="A164">
        <v>2140</v>
      </c>
      <c r="B164">
        <v>1</v>
      </c>
      <c r="F164">
        <v>700</v>
      </c>
      <c r="G164">
        <v>41</v>
      </c>
      <c r="H164">
        <v>1</v>
      </c>
      <c r="I164">
        <v>0</v>
      </c>
      <c r="J164">
        <v>1</v>
      </c>
      <c r="K164">
        <v>0</v>
      </c>
      <c r="L164" t="s">
        <v>522</v>
      </c>
      <c r="M164">
        <v>0</v>
      </c>
      <c r="N164">
        <v>0</v>
      </c>
      <c r="O164">
        <v>20</v>
      </c>
      <c r="P164">
        <v>0</v>
      </c>
      <c r="Q164">
        <v>40</v>
      </c>
      <c r="R164">
        <v>0</v>
      </c>
      <c r="S164">
        <v>0</v>
      </c>
      <c r="T164" t="s">
        <v>745</v>
      </c>
      <c r="U164">
        <v>0</v>
      </c>
      <c r="V164">
        <v>0</v>
      </c>
      <c r="W164">
        <v>0</v>
      </c>
      <c r="X164">
        <v>0</v>
      </c>
      <c r="Y164">
        <v>5.5</v>
      </c>
      <c r="Z164">
        <v>0</v>
      </c>
      <c r="AA164">
        <v>0</v>
      </c>
      <c r="AB164">
        <v>0</v>
      </c>
      <c r="AC164">
        <v>0</v>
      </c>
      <c r="AD164">
        <v>0</v>
      </c>
      <c r="AE164">
        <v>0</v>
      </c>
      <c r="AF164">
        <v>0</v>
      </c>
      <c r="AG164">
        <v>0</v>
      </c>
      <c r="AH164">
        <v>0</v>
      </c>
      <c r="AI164">
        <v>0</v>
      </c>
      <c r="AJ164">
        <v>0</v>
      </c>
      <c r="AK164">
        <v>288</v>
      </c>
      <c r="AL164">
        <v>0</v>
      </c>
      <c r="AM164">
        <v>0</v>
      </c>
      <c r="AN164">
        <v>0</v>
      </c>
      <c r="AO164">
        <v>0</v>
      </c>
      <c r="AP164">
        <v>0</v>
      </c>
      <c r="AQ164">
        <v>0</v>
      </c>
      <c r="AR164">
        <v>0</v>
      </c>
      <c r="AS164">
        <v>0</v>
      </c>
      <c r="AT164">
        <v>0</v>
      </c>
      <c r="AU164">
        <v>0</v>
      </c>
      <c r="AV164">
        <v>0</v>
      </c>
      <c r="AW164">
        <v>0</v>
      </c>
      <c r="AX164">
        <v>0</v>
      </c>
      <c r="AY164">
        <v>0</v>
      </c>
      <c r="AZ164">
        <v>0</v>
      </c>
      <c r="BA164">
        <v>0</v>
      </c>
      <c r="BB164">
        <v>0</v>
      </c>
      <c r="BC164">
        <v>0</v>
      </c>
      <c r="BD164">
        <v>0</v>
      </c>
      <c r="BE164">
        <v>0</v>
      </c>
      <c r="BF164">
        <v>0</v>
      </c>
      <c r="BG164">
        <v>0</v>
      </c>
      <c r="BH164">
        <v>0</v>
      </c>
      <c r="BI164">
        <v>164.75</v>
      </c>
      <c r="BJ164">
        <v>0</v>
      </c>
      <c r="BK164">
        <v>0</v>
      </c>
      <c r="BL164">
        <v>0</v>
      </c>
      <c r="BM164">
        <v>0</v>
      </c>
      <c r="BN164">
        <v>0</v>
      </c>
      <c r="BO164">
        <v>0</v>
      </c>
      <c r="BP164">
        <v>0</v>
      </c>
      <c r="BQ164">
        <v>0</v>
      </c>
      <c r="BR164">
        <v>0</v>
      </c>
      <c r="BS164">
        <v>0</v>
      </c>
      <c r="BT164">
        <v>0</v>
      </c>
      <c r="BU164">
        <v>0</v>
      </c>
      <c r="BV164">
        <v>0</v>
      </c>
      <c r="BW164">
        <v>0</v>
      </c>
      <c r="BX164">
        <v>0</v>
      </c>
      <c r="BY164">
        <v>0</v>
      </c>
      <c r="BZ164">
        <v>0</v>
      </c>
      <c r="CA164">
        <v>388</v>
      </c>
      <c r="CB164">
        <v>0</v>
      </c>
      <c r="CC164">
        <v>0</v>
      </c>
      <c r="CD164">
        <v>0</v>
      </c>
      <c r="CE164">
        <v>0</v>
      </c>
      <c r="CF164">
        <v>0</v>
      </c>
      <c r="CG164" s="439"/>
      <c r="CH164" s="303" t="s">
        <v>744</v>
      </c>
      <c r="CI164" s="393">
        <v>20</v>
      </c>
      <c r="CJ164" s="303" t="s">
        <v>744</v>
      </c>
      <c r="CK164" s="393">
        <v>40</v>
      </c>
      <c r="CL164" s="303" t="s">
        <v>744</v>
      </c>
      <c r="CM164" s="393">
        <v>0</v>
      </c>
      <c r="CN164" s="303"/>
      <c r="CO164" s="303"/>
      <c r="CP164" s="393" t="s">
        <v>744</v>
      </c>
      <c r="CQ164" s="303" t="s">
        <v>389</v>
      </c>
      <c r="CR164" s="393" t="s">
        <v>744</v>
      </c>
      <c r="CS164" s="393" t="s">
        <v>744</v>
      </c>
      <c r="CT164" s="303" t="s">
        <v>389</v>
      </c>
      <c r="CU164" s="393" t="s">
        <v>744</v>
      </c>
      <c r="CV164" s="303" t="s">
        <v>744</v>
      </c>
      <c r="CW164" s="303" t="s">
        <v>744</v>
      </c>
      <c r="CX164" s="303" t="s">
        <v>744</v>
      </c>
      <c r="CY164" s="303" t="s">
        <v>744</v>
      </c>
      <c r="CZ164" s="303" t="s">
        <v>744</v>
      </c>
      <c r="DA164" s="303" t="s">
        <v>744</v>
      </c>
      <c r="DB164" s="303" t="s">
        <v>744</v>
      </c>
      <c r="DC164" s="303" t="s">
        <v>744</v>
      </c>
      <c r="DD164" s="303" t="s">
        <v>744</v>
      </c>
      <c r="DE164" s="303" t="s">
        <v>744</v>
      </c>
      <c r="DF164" s="303" t="s">
        <v>744</v>
      </c>
      <c r="DG164" s="393" t="s">
        <v>744</v>
      </c>
      <c r="DH164" s="303" t="s">
        <v>744</v>
      </c>
      <c r="DI164" s="303" t="s">
        <v>744</v>
      </c>
      <c r="DJ164" s="393" t="s">
        <v>744</v>
      </c>
      <c r="DK164" s="303" t="s">
        <v>744</v>
      </c>
      <c r="DL164" s="303" t="s">
        <v>744</v>
      </c>
      <c r="DM164" s="303" t="s">
        <v>744</v>
      </c>
      <c r="DN164" s="303" t="s">
        <v>744</v>
      </c>
      <c r="DO164" s="303" t="s">
        <v>744</v>
      </c>
      <c r="DP164" s="303" t="s">
        <v>744</v>
      </c>
      <c r="DQ164" s="303" t="s">
        <v>744</v>
      </c>
      <c r="DR164" s="303" t="s">
        <v>744</v>
      </c>
      <c r="DS164" s="303" t="s">
        <v>744</v>
      </c>
      <c r="DT164" s="303" t="s">
        <v>744</v>
      </c>
      <c r="DU164" s="303" t="s">
        <v>744</v>
      </c>
      <c r="DV164" s="393" t="s">
        <v>744</v>
      </c>
      <c r="DW164" s="303" t="s">
        <v>744</v>
      </c>
      <c r="DX164" s="303" t="s">
        <v>744</v>
      </c>
      <c r="DY164" s="393" t="s">
        <v>744</v>
      </c>
      <c r="DZ164" s="303" t="s">
        <v>744</v>
      </c>
      <c r="EA164" s="303" t="s">
        <v>744</v>
      </c>
      <c r="EB164" s="303" t="s">
        <v>744</v>
      </c>
      <c r="EC164" s="303" t="s">
        <v>744</v>
      </c>
      <c r="ED164" s="303" t="s">
        <v>744</v>
      </c>
      <c r="EE164" s="303" t="s">
        <v>744</v>
      </c>
      <c r="EF164" s="303" t="s">
        <v>744</v>
      </c>
      <c r="EG164" s="303" t="s">
        <v>744</v>
      </c>
      <c r="EH164" s="303" t="s">
        <v>744</v>
      </c>
      <c r="EI164" s="303" t="s">
        <v>744</v>
      </c>
      <c r="EJ164" s="303" t="s">
        <v>744</v>
      </c>
      <c r="EK164" s="393" t="s">
        <v>744</v>
      </c>
      <c r="EL164" s="303" t="s">
        <v>744</v>
      </c>
      <c r="EM164" s="303" t="s">
        <v>744</v>
      </c>
      <c r="EN164" s="393" t="s">
        <v>744</v>
      </c>
      <c r="EO164" s="303" t="s">
        <v>744</v>
      </c>
      <c r="EP164" s="303" t="s">
        <v>744</v>
      </c>
      <c r="EQ164" s="303" t="s">
        <v>744</v>
      </c>
      <c r="ER164" s="303" t="s">
        <v>744</v>
      </c>
      <c r="ES164" s="303" t="s">
        <v>744</v>
      </c>
      <c r="ET164" s="303" t="s">
        <v>744</v>
      </c>
      <c r="EU164" s="303" t="s">
        <v>744</v>
      </c>
      <c r="EV164" s="303" t="s">
        <v>744</v>
      </c>
      <c r="EW164" s="303" t="s">
        <v>744</v>
      </c>
      <c r="EX164" s="303" t="s">
        <v>744</v>
      </c>
      <c r="EY164" s="303" t="s">
        <v>744</v>
      </c>
      <c r="EZ164" s="303" t="s">
        <v>744</v>
      </c>
      <c r="FA164" s="393" t="s">
        <v>744</v>
      </c>
      <c r="FB164" s="303" t="s">
        <v>744</v>
      </c>
      <c r="FC164" s="303" t="s">
        <v>744</v>
      </c>
      <c r="FD164" s="303" t="s">
        <v>744</v>
      </c>
      <c r="FE164" s="393" t="s">
        <v>744</v>
      </c>
      <c r="FF164" s="303" t="s">
        <v>744</v>
      </c>
      <c r="FG164" s="303" t="s">
        <v>744</v>
      </c>
      <c r="FH164" s="303" t="s">
        <v>744</v>
      </c>
      <c r="FI164" s="303" t="s">
        <v>744</v>
      </c>
      <c r="FJ164" s="303" t="s">
        <v>744</v>
      </c>
      <c r="FK164" s="303" t="s">
        <v>744</v>
      </c>
      <c r="FL164" s="303" t="s">
        <v>744</v>
      </c>
      <c r="FM164" s="303" t="s">
        <v>744</v>
      </c>
      <c r="FN164" s="303" t="s">
        <v>744</v>
      </c>
      <c r="FO164" s="303" t="s">
        <v>744</v>
      </c>
      <c r="FP164" s="303" t="s">
        <v>744</v>
      </c>
      <c r="FQ164" s="303" t="s">
        <v>744</v>
      </c>
      <c r="FR164" s="393" t="s">
        <v>744</v>
      </c>
      <c r="FS164" s="303" t="s">
        <v>744</v>
      </c>
      <c r="FT164" s="303" t="s">
        <v>744</v>
      </c>
      <c r="FU164" s="303" t="s">
        <v>744</v>
      </c>
      <c r="FV164" s="393" t="s">
        <v>744</v>
      </c>
      <c r="FW164" s="303" t="s">
        <v>744</v>
      </c>
      <c r="FX164" s="303" t="s">
        <v>744</v>
      </c>
      <c r="FY164" s="303" t="s">
        <v>744</v>
      </c>
      <c r="FZ164" s="303" t="s">
        <v>744</v>
      </c>
      <c r="GA164" s="303" t="s">
        <v>744</v>
      </c>
      <c r="GB164" s="303" t="s">
        <v>744</v>
      </c>
      <c r="GC164" s="303" t="s">
        <v>744</v>
      </c>
      <c r="GD164" s="303" t="s">
        <v>744</v>
      </c>
      <c r="GE164" s="303" t="s">
        <v>744</v>
      </c>
      <c r="GF164" s="303" t="s">
        <v>744</v>
      </c>
      <c r="GG164" s="303" t="s">
        <v>744</v>
      </c>
      <c r="GH164" s="303" t="s">
        <v>744</v>
      </c>
      <c r="GI164" s="393" t="s">
        <v>744</v>
      </c>
      <c r="GJ164" s="303" t="s">
        <v>744</v>
      </c>
      <c r="GK164" s="303" t="s">
        <v>744</v>
      </c>
      <c r="GL164" s="303" t="s">
        <v>744</v>
      </c>
      <c r="GM164" s="393" t="s">
        <v>744</v>
      </c>
      <c r="GN164" s="303">
        <v>5.5</v>
      </c>
      <c r="GO164" s="303">
        <v>9732</v>
      </c>
      <c r="GP164" s="303">
        <v>0</v>
      </c>
      <c r="GQ164" s="303">
        <v>288</v>
      </c>
      <c r="GR164" s="303">
        <v>0</v>
      </c>
      <c r="GS164" s="303">
        <v>0</v>
      </c>
      <c r="GT164" s="303">
        <v>0</v>
      </c>
      <c r="GU164" s="303">
        <v>164.75</v>
      </c>
      <c r="GV164" s="303">
        <v>0</v>
      </c>
      <c r="GW164" s="303">
        <v>0</v>
      </c>
      <c r="GX164" s="303">
        <v>9279.25</v>
      </c>
      <c r="GY164" s="303">
        <v>0</v>
      </c>
      <c r="GZ164" s="393">
        <v>388</v>
      </c>
      <c r="HA164" s="303">
        <v>1769.4545454545455</v>
      </c>
      <c r="HB164" s="303">
        <v>1687.1363636363637</v>
      </c>
      <c r="HC164" s="303">
        <v>0</v>
      </c>
      <c r="HD164" s="393">
        <v>4.6521783806000805E-2</v>
      </c>
      <c r="HE164" s="303" t="s">
        <v>744</v>
      </c>
      <c r="HF164" s="303" t="s">
        <v>744</v>
      </c>
      <c r="HG164" s="303" t="s">
        <v>744</v>
      </c>
      <c r="HH164" s="303" t="s">
        <v>744</v>
      </c>
      <c r="HI164" s="303" t="s">
        <v>744</v>
      </c>
      <c r="HJ164" s="303" t="s">
        <v>744</v>
      </c>
      <c r="HK164" s="303" t="s">
        <v>744</v>
      </c>
      <c r="HL164" s="303" t="s">
        <v>744</v>
      </c>
      <c r="HM164" s="303" t="s">
        <v>744</v>
      </c>
      <c r="HN164" s="303" t="s">
        <v>744</v>
      </c>
      <c r="HO164" s="303" t="s">
        <v>744</v>
      </c>
      <c r="HP164" s="303" t="s">
        <v>744</v>
      </c>
      <c r="HQ164" s="393" t="s">
        <v>744</v>
      </c>
      <c r="HR164" s="303" t="s">
        <v>744</v>
      </c>
      <c r="HS164" s="303" t="s">
        <v>744</v>
      </c>
      <c r="HT164" s="303" t="s">
        <v>744</v>
      </c>
      <c r="HU164" s="393" t="s">
        <v>744</v>
      </c>
      <c r="HV164" s="303">
        <v>5.5</v>
      </c>
      <c r="HW164" s="303">
        <v>9732</v>
      </c>
      <c r="HX164" s="303">
        <v>0</v>
      </c>
      <c r="HY164" s="303">
        <v>288</v>
      </c>
      <c r="HZ164" s="303">
        <v>0</v>
      </c>
      <c r="IA164" s="303">
        <v>0</v>
      </c>
      <c r="IB164" s="303">
        <v>0</v>
      </c>
      <c r="IC164" s="303">
        <v>164.75</v>
      </c>
      <c r="ID164" s="303">
        <v>0</v>
      </c>
      <c r="IE164" s="303">
        <v>0</v>
      </c>
      <c r="IF164" s="303">
        <v>9279.25</v>
      </c>
      <c r="IG164" s="303">
        <v>0</v>
      </c>
      <c r="IH164" s="393">
        <v>388</v>
      </c>
      <c r="II164" s="303">
        <v>1769.4545454545455</v>
      </c>
      <c r="IJ164" s="303">
        <v>1687.1363636363637</v>
      </c>
      <c r="IK164" s="303">
        <v>0</v>
      </c>
      <c r="IL164" s="393">
        <v>4.6521783806000805E-2</v>
      </c>
      <c r="IM164" s="303"/>
      <c r="IN164" s="303">
        <v>1769.4545454545455</v>
      </c>
      <c r="IO164" s="303">
        <v>1687.1363636363637</v>
      </c>
      <c r="IP164" s="393">
        <v>4.6521783806000805E-2</v>
      </c>
      <c r="IQ164" s="303" t="s">
        <v>744</v>
      </c>
      <c r="IR164" s="303" t="s">
        <v>744</v>
      </c>
      <c r="IS164" s="393" t="s">
        <v>744</v>
      </c>
      <c r="IT164" s="303">
        <v>1769.4545454545455</v>
      </c>
      <c r="IU164" s="303">
        <v>1687.1363636363637</v>
      </c>
      <c r="IV164" s="393">
        <v>4.6521783806000805E-2</v>
      </c>
      <c r="IW164" s="735"/>
      <c r="IX164" s="303"/>
      <c r="IY164" s="396" t="s">
        <v>522</v>
      </c>
      <c r="IZ164" s="396" t="s">
        <v>353</v>
      </c>
      <c r="JA164" s="396" t="s">
        <v>354</v>
      </c>
      <c r="JB164" s="396">
        <v>7</v>
      </c>
      <c r="JC164" s="396" t="s">
        <v>11</v>
      </c>
      <c r="JD164" s="396" t="s">
        <v>232</v>
      </c>
      <c r="JE164" s="396" t="s">
        <v>9</v>
      </c>
      <c r="JF164" s="396" t="s">
        <v>232</v>
      </c>
      <c r="JG164" s="396" t="s">
        <v>358</v>
      </c>
    </row>
    <row r="165" spans="1:267" customFormat="1">
      <c r="A165">
        <v>2141</v>
      </c>
      <c r="B165">
        <v>1</v>
      </c>
      <c r="F165">
        <v>700</v>
      </c>
      <c r="G165">
        <v>42</v>
      </c>
      <c r="H165">
        <v>1</v>
      </c>
      <c r="I165">
        <v>0</v>
      </c>
      <c r="J165">
        <v>1</v>
      </c>
      <c r="K165">
        <v>0</v>
      </c>
      <c r="L165" t="s">
        <v>522</v>
      </c>
      <c r="M165">
        <v>0</v>
      </c>
      <c r="N165">
        <v>27</v>
      </c>
      <c r="O165">
        <v>27</v>
      </c>
      <c r="P165">
        <v>40</v>
      </c>
      <c r="Q165">
        <v>40</v>
      </c>
      <c r="R165">
        <v>50</v>
      </c>
      <c r="S165">
        <v>50</v>
      </c>
      <c r="T165" t="s">
        <v>745</v>
      </c>
      <c r="U165">
        <v>0</v>
      </c>
      <c r="V165">
        <v>0</v>
      </c>
      <c r="W165">
        <v>34</v>
      </c>
      <c r="X165">
        <v>15.5</v>
      </c>
      <c r="Y165">
        <v>100.5</v>
      </c>
      <c r="Z165">
        <v>0</v>
      </c>
      <c r="AA165">
        <v>0</v>
      </c>
      <c r="AB165">
        <v>0</v>
      </c>
      <c r="AC165">
        <v>0</v>
      </c>
      <c r="AD165">
        <v>0</v>
      </c>
      <c r="AE165">
        <v>1736</v>
      </c>
      <c r="AF165">
        <v>0</v>
      </c>
      <c r="AG165">
        <v>0</v>
      </c>
      <c r="AH165">
        <v>0</v>
      </c>
      <c r="AI165">
        <v>584</v>
      </c>
      <c r="AJ165">
        <v>275.5</v>
      </c>
      <c r="AK165">
        <v>8912</v>
      </c>
      <c r="AL165">
        <v>0</v>
      </c>
      <c r="AM165">
        <v>0</v>
      </c>
      <c r="AN165">
        <v>0</v>
      </c>
      <c r="AO165">
        <v>0</v>
      </c>
      <c r="AP165">
        <v>0</v>
      </c>
      <c r="AQ165">
        <v>0</v>
      </c>
      <c r="AR165">
        <v>0</v>
      </c>
      <c r="AS165">
        <v>0</v>
      </c>
      <c r="AT165">
        <v>0</v>
      </c>
      <c r="AU165">
        <v>0</v>
      </c>
      <c r="AV165">
        <v>248</v>
      </c>
      <c r="AW165">
        <v>496</v>
      </c>
      <c r="AX165">
        <v>0</v>
      </c>
      <c r="AY165">
        <v>0</v>
      </c>
      <c r="AZ165">
        <v>0</v>
      </c>
      <c r="BA165">
        <v>0</v>
      </c>
      <c r="BB165">
        <v>0</v>
      </c>
      <c r="BC165">
        <v>0</v>
      </c>
      <c r="BD165">
        <v>0</v>
      </c>
      <c r="BE165">
        <v>0</v>
      </c>
      <c r="BF165">
        <v>0</v>
      </c>
      <c r="BG165">
        <v>3922</v>
      </c>
      <c r="BH165">
        <v>2174</v>
      </c>
      <c r="BI165">
        <v>18761</v>
      </c>
      <c r="BJ165">
        <v>0</v>
      </c>
      <c r="BK165">
        <v>0</v>
      </c>
      <c r="BL165">
        <v>0</v>
      </c>
      <c r="BM165">
        <v>0</v>
      </c>
      <c r="BN165">
        <v>0</v>
      </c>
      <c r="BO165">
        <v>16</v>
      </c>
      <c r="BP165">
        <v>0</v>
      </c>
      <c r="BQ165">
        <v>0</v>
      </c>
      <c r="BR165">
        <v>0</v>
      </c>
      <c r="BS165">
        <v>0</v>
      </c>
      <c r="BT165">
        <v>0</v>
      </c>
      <c r="BU165">
        <v>0</v>
      </c>
      <c r="BV165">
        <v>0</v>
      </c>
      <c r="BW165">
        <v>0</v>
      </c>
      <c r="BX165">
        <v>0</v>
      </c>
      <c r="BY165">
        <v>0</v>
      </c>
      <c r="BZ165">
        <v>0</v>
      </c>
      <c r="CA165">
        <v>0</v>
      </c>
      <c r="CB165">
        <v>0</v>
      </c>
      <c r="CC165">
        <v>4936</v>
      </c>
      <c r="CD165">
        <v>1324</v>
      </c>
      <c r="CE165">
        <v>0</v>
      </c>
      <c r="CF165">
        <v>0</v>
      </c>
      <c r="CG165" s="439"/>
      <c r="CH165" s="303">
        <v>27</v>
      </c>
      <c r="CI165" s="393">
        <v>27</v>
      </c>
      <c r="CJ165" s="303">
        <v>40</v>
      </c>
      <c r="CK165" s="393">
        <v>40</v>
      </c>
      <c r="CL165" s="303">
        <v>50</v>
      </c>
      <c r="CM165" s="393">
        <v>50</v>
      </c>
      <c r="CN165" s="303"/>
      <c r="CO165" s="303"/>
      <c r="CP165" s="393" t="s">
        <v>744</v>
      </c>
      <c r="CQ165" s="303" t="s">
        <v>744</v>
      </c>
      <c r="CR165" s="393" t="s">
        <v>389</v>
      </c>
      <c r="CS165" s="393" t="s">
        <v>744</v>
      </c>
      <c r="CT165" s="303" t="s">
        <v>744</v>
      </c>
      <c r="CU165" s="393" t="s">
        <v>389</v>
      </c>
      <c r="CV165" s="303" t="s">
        <v>744</v>
      </c>
      <c r="CW165" s="303" t="s">
        <v>744</v>
      </c>
      <c r="CX165" s="303" t="s">
        <v>744</v>
      </c>
      <c r="CY165" s="303" t="s">
        <v>744</v>
      </c>
      <c r="CZ165" s="303" t="s">
        <v>744</v>
      </c>
      <c r="DA165" s="303" t="s">
        <v>744</v>
      </c>
      <c r="DB165" s="303" t="s">
        <v>744</v>
      </c>
      <c r="DC165" s="303" t="s">
        <v>744</v>
      </c>
      <c r="DD165" s="303" t="s">
        <v>744</v>
      </c>
      <c r="DE165" s="303" t="s">
        <v>744</v>
      </c>
      <c r="DF165" s="303" t="s">
        <v>744</v>
      </c>
      <c r="DG165" s="393" t="s">
        <v>744</v>
      </c>
      <c r="DH165" s="303" t="s">
        <v>744</v>
      </c>
      <c r="DI165" s="303" t="s">
        <v>744</v>
      </c>
      <c r="DJ165" s="393" t="s">
        <v>744</v>
      </c>
      <c r="DK165" s="303" t="s">
        <v>744</v>
      </c>
      <c r="DL165" s="303" t="s">
        <v>744</v>
      </c>
      <c r="DM165" s="303" t="s">
        <v>744</v>
      </c>
      <c r="DN165" s="303" t="s">
        <v>744</v>
      </c>
      <c r="DO165" s="303" t="s">
        <v>744</v>
      </c>
      <c r="DP165" s="303" t="s">
        <v>744</v>
      </c>
      <c r="DQ165" s="303" t="s">
        <v>744</v>
      </c>
      <c r="DR165" s="303" t="s">
        <v>744</v>
      </c>
      <c r="DS165" s="303" t="s">
        <v>744</v>
      </c>
      <c r="DT165" s="303" t="s">
        <v>744</v>
      </c>
      <c r="DU165" s="303" t="s">
        <v>744</v>
      </c>
      <c r="DV165" s="393" t="s">
        <v>744</v>
      </c>
      <c r="DW165" s="303" t="s">
        <v>744</v>
      </c>
      <c r="DX165" s="303" t="s">
        <v>744</v>
      </c>
      <c r="DY165" s="393" t="s">
        <v>744</v>
      </c>
      <c r="DZ165" s="303" t="s">
        <v>744</v>
      </c>
      <c r="EA165" s="303" t="s">
        <v>744</v>
      </c>
      <c r="EB165" s="303" t="s">
        <v>744</v>
      </c>
      <c r="EC165" s="303" t="s">
        <v>744</v>
      </c>
      <c r="ED165" s="303" t="s">
        <v>744</v>
      </c>
      <c r="EE165" s="303" t="s">
        <v>744</v>
      </c>
      <c r="EF165" s="303" t="s">
        <v>744</v>
      </c>
      <c r="EG165" s="303" t="s">
        <v>744</v>
      </c>
      <c r="EH165" s="303" t="s">
        <v>744</v>
      </c>
      <c r="EI165" s="303" t="s">
        <v>744</v>
      </c>
      <c r="EJ165" s="303" t="s">
        <v>744</v>
      </c>
      <c r="EK165" s="393" t="s">
        <v>744</v>
      </c>
      <c r="EL165" s="303" t="s">
        <v>744</v>
      </c>
      <c r="EM165" s="303" t="s">
        <v>744</v>
      </c>
      <c r="EN165" s="393" t="s">
        <v>744</v>
      </c>
      <c r="EO165" s="303">
        <v>34</v>
      </c>
      <c r="EP165" s="303">
        <v>59392.333333333328</v>
      </c>
      <c r="EQ165" s="303">
        <v>0</v>
      </c>
      <c r="ER165" s="303">
        <v>584</v>
      </c>
      <c r="ES165" s="303">
        <v>0</v>
      </c>
      <c r="ET165" s="303">
        <v>0</v>
      </c>
      <c r="EU165" s="303">
        <v>0</v>
      </c>
      <c r="EV165" s="303">
        <v>3922</v>
      </c>
      <c r="EW165" s="303">
        <v>0</v>
      </c>
      <c r="EX165" s="303">
        <v>0</v>
      </c>
      <c r="EY165" s="303">
        <v>54886.333333333328</v>
      </c>
      <c r="EZ165" s="303">
        <v>4936</v>
      </c>
      <c r="FA165" s="393">
        <v>0</v>
      </c>
      <c r="FB165" s="303">
        <v>1746.8333333333333</v>
      </c>
      <c r="FC165" s="303">
        <v>1614.3039215686274</v>
      </c>
      <c r="FD165" s="303">
        <v>145.1764705882353</v>
      </c>
      <c r="FE165" s="393">
        <v>7.5868378073488674E-2</v>
      </c>
      <c r="FF165" s="303">
        <v>15.5</v>
      </c>
      <c r="FG165" s="303">
        <v>27075.916666666664</v>
      </c>
      <c r="FH165" s="303">
        <v>0</v>
      </c>
      <c r="FI165" s="303">
        <v>275.5</v>
      </c>
      <c r="FJ165" s="303">
        <v>0</v>
      </c>
      <c r="FK165" s="303">
        <v>248</v>
      </c>
      <c r="FL165" s="303">
        <v>0</v>
      </c>
      <c r="FM165" s="303">
        <v>2174</v>
      </c>
      <c r="FN165" s="303">
        <v>0</v>
      </c>
      <c r="FO165" s="303">
        <v>0</v>
      </c>
      <c r="FP165" s="303">
        <v>24378.416666666664</v>
      </c>
      <c r="FQ165" s="303">
        <v>1324</v>
      </c>
      <c r="FR165" s="393">
        <v>0</v>
      </c>
      <c r="FS165" s="303">
        <v>1746.8333333333333</v>
      </c>
      <c r="FT165" s="303">
        <v>1572.8010752688172</v>
      </c>
      <c r="FU165" s="303">
        <v>85.41935483870968</v>
      </c>
      <c r="FV165" s="393">
        <v>9.9627282548143903E-2</v>
      </c>
      <c r="FW165" s="303">
        <v>49.5</v>
      </c>
      <c r="FX165" s="303">
        <v>86468.25</v>
      </c>
      <c r="FY165" s="303">
        <v>0</v>
      </c>
      <c r="FZ165" s="303">
        <v>859.5</v>
      </c>
      <c r="GA165" s="303">
        <v>0</v>
      </c>
      <c r="GB165" s="303">
        <v>248</v>
      </c>
      <c r="GC165" s="303">
        <v>0</v>
      </c>
      <c r="GD165" s="303">
        <v>6096</v>
      </c>
      <c r="GE165" s="303">
        <v>0</v>
      </c>
      <c r="GF165" s="303">
        <v>0</v>
      </c>
      <c r="GG165" s="303">
        <v>79264.75</v>
      </c>
      <c r="GH165" s="303">
        <v>6260</v>
      </c>
      <c r="GI165" s="393">
        <v>0</v>
      </c>
      <c r="GJ165" s="303">
        <v>1746.8333333333333</v>
      </c>
      <c r="GK165" s="303">
        <v>1601.3080808080808</v>
      </c>
      <c r="GL165" s="303">
        <v>126.46464646464646</v>
      </c>
      <c r="GM165" s="393">
        <v>8.3308035030198901E-2</v>
      </c>
      <c r="GN165" s="303">
        <v>100.5</v>
      </c>
      <c r="GO165" s="303">
        <v>175556.75</v>
      </c>
      <c r="GP165" s="303">
        <v>1736</v>
      </c>
      <c r="GQ165" s="303">
        <v>8912</v>
      </c>
      <c r="GR165" s="303">
        <v>0</v>
      </c>
      <c r="GS165" s="303">
        <v>496</v>
      </c>
      <c r="GT165" s="303">
        <v>0</v>
      </c>
      <c r="GU165" s="303">
        <v>18761</v>
      </c>
      <c r="GV165" s="303">
        <v>16</v>
      </c>
      <c r="GW165" s="303">
        <v>0</v>
      </c>
      <c r="GX165" s="303">
        <v>145635.75</v>
      </c>
      <c r="GY165" s="303">
        <v>0</v>
      </c>
      <c r="GZ165" s="393">
        <v>0</v>
      </c>
      <c r="HA165" s="303">
        <v>1746.8333333333333</v>
      </c>
      <c r="HB165" s="303">
        <v>1449.1119402985073</v>
      </c>
      <c r="HC165" s="303">
        <v>0</v>
      </c>
      <c r="HD165" s="393">
        <v>0.17043491634471475</v>
      </c>
      <c r="HE165" s="303" t="s">
        <v>744</v>
      </c>
      <c r="HF165" s="303" t="s">
        <v>744</v>
      </c>
      <c r="HG165" s="303" t="s">
        <v>744</v>
      </c>
      <c r="HH165" s="303" t="s">
        <v>744</v>
      </c>
      <c r="HI165" s="303" t="s">
        <v>744</v>
      </c>
      <c r="HJ165" s="303" t="s">
        <v>744</v>
      </c>
      <c r="HK165" s="303" t="s">
        <v>744</v>
      </c>
      <c r="HL165" s="303" t="s">
        <v>744</v>
      </c>
      <c r="HM165" s="303" t="s">
        <v>744</v>
      </c>
      <c r="HN165" s="303" t="s">
        <v>744</v>
      </c>
      <c r="HO165" s="303" t="s">
        <v>744</v>
      </c>
      <c r="HP165" s="303" t="s">
        <v>744</v>
      </c>
      <c r="HQ165" s="393" t="s">
        <v>744</v>
      </c>
      <c r="HR165" s="303" t="s">
        <v>744</v>
      </c>
      <c r="HS165" s="303" t="s">
        <v>744</v>
      </c>
      <c r="HT165" s="303" t="s">
        <v>744</v>
      </c>
      <c r="HU165" s="393" t="s">
        <v>744</v>
      </c>
      <c r="HV165" s="303">
        <v>100.5</v>
      </c>
      <c r="HW165" s="303">
        <v>175556.75</v>
      </c>
      <c r="HX165" s="303">
        <v>1736</v>
      </c>
      <c r="HY165" s="303">
        <v>8912</v>
      </c>
      <c r="HZ165" s="303">
        <v>0</v>
      </c>
      <c r="IA165" s="303">
        <v>496</v>
      </c>
      <c r="IB165" s="303">
        <v>0</v>
      </c>
      <c r="IC165" s="303">
        <v>18761</v>
      </c>
      <c r="ID165" s="303">
        <v>16</v>
      </c>
      <c r="IE165" s="303">
        <v>0</v>
      </c>
      <c r="IF165" s="303">
        <v>145635.75</v>
      </c>
      <c r="IG165" s="303">
        <v>0</v>
      </c>
      <c r="IH165" s="393">
        <v>0</v>
      </c>
      <c r="II165" s="303">
        <v>1746.8333333333333</v>
      </c>
      <c r="IJ165" s="303">
        <v>1449.1119402985075</v>
      </c>
      <c r="IK165" s="303">
        <v>0</v>
      </c>
      <c r="IL165" s="393">
        <v>0.17043491634471464</v>
      </c>
      <c r="IM165" s="303"/>
      <c r="IN165" s="303">
        <v>1746.8333333333333</v>
      </c>
      <c r="IO165" s="303">
        <v>1490.8705080545228</v>
      </c>
      <c r="IP165" s="393">
        <v>0.14652962042485096</v>
      </c>
      <c r="IQ165" s="303">
        <v>1746.8333333333333</v>
      </c>
      <c r="IR165" s="303">
        <v>1572.8010752688172</v>
      </c>
      <c r="IS165" s="393">
        <v>9.9627282548143903E-2</v>
      </c>
      <c r="IT165" s="303">
        <v>1746.833333333333</v>
      </c>
      <c r="IU165" s="303">
        <v>1499.3366666666664</v>
      </c>
      <c r="IV165" s="393">
        <v>0.14168304551092459</v>
      </c>
      <c r="IW165" s="735"/>
      <c r="IX165" s="303"/>
      <c r="IY165" s="396" t="s">
        <v>522</v>
      </c>
      <c r="IZ165" s="396" t="s">
        <v>353</v>
      </c>
      <c r="JA165" s="396" t="s">
        <v>354</v>
      </c>
      <c r="JB165" s="396">
        <v>192</v>
      </c>
      <c r="JC165" s="396" t="s">
        <v>13</v>
      </c>
      <c r="JD165" s="396" t="s">
        <v>232</v>
      </c>
      <c r="JE165" s="396" t="s">
        <v>9</v>
      </c>
      <c r="JF165" s="396" t="s">
        <v>232</v>
      </c>
      <c r="JG165" s="396" t="s">
        <v>358</v>
      </c>
    </row>
    <row r="166" spans="1:267" customFormat="1">
      <c r="A166">
        <v>2142</v>
      </c>
      <c r="B166">
        <v>1</v>
      </c>
      <c r="F166">
        <v>700</v>
      </c>
      <c r="G166">
        <v>41</v>
      </c>
      <c r="H166">
        <v>1</v>
      </c>
      <c r="I166">
        <v>0</v>
      </c>
      <c r="J166">
        <v>1</v>
      </c>
      <c r="K166">
        <v>0</v>
      </c>
      <c r="L166" t="s">
        <v>522</v>
      </c>
      <c r="M166">
        <v>0</v>
      </c>
      <c r="N166">
        <v>20</v>
      </c>
      <c r="O166">
        <v>32</v>
      </c>
      <c r="P166">
        <v>40</v>
      </c>
      <c r="Q166">
        <v>40</v>
      </c>
      <c r="R166">
        <v>50</v>
      </c>
      <c r="S166">
        <v>50</v>
      </c>
      <c r="T166" t="s">
        <v>745</v>
      </c>
      <c r="U166">
        <v>0</v>
      </c>
      <c r="V166">
        <v>0</v>
      </c>
      <c r="W166">
        <v>3.5</v>
      </c>
      <c r="X166">
        <v>2</v>
      </c>
      <c r="Y166">
        <v>9</v>
      </c>
      <c r="Z166">
        <v>0</v>
      </c>
      <c r="AA166">
        <v>0</v>
      </c>
      <c r="AB166">
        <v>0</v>
      </c>
      <c r="AC166">
        <v>0</v>
      </c>
      <c r="AD166">
        <v>0</v>
      </c>
      <c r="AE166">
        <v>40</v>
      </c>
      <c r="AF166">
        <v>0</v>
      </c>
      <c r="AG166">
        <v>0</v>
      </c>
      <c r="AH166">
        <v>0</v>
      </c>
      <c r="AI166">
        <v>8</v>
      </c>
      <c r="AJ166">
        <v>0</v>
      </c>
      <c r="AK166">
        <v>560</v>
      </c>
      <c r="AL166">
        <v>0</v>
      </c>
      <c r="AM166">
        <v>0</v>
      </c>
      <c r="AN166">
        <v>0</v>
      </c>
      <c r="AO166">
        <v>0</v>
      </c>
      <c r="AP166">
        <v>0</v>
      </c>
      <c r="AQ166">
        <v>0</v>
      </c>
      <c r="AR166">
        <v>0</v>
      </c>
      <c r="AS166">
        <v>0</v>
      </c>
      <c r="AT166">
        <v>0</v>
      </c>
      <c r="AU166">
        <v>0</v>
      </c>
      <c r="AV166">
        <v>0</v>
      </c>
      <c r="AW166">
        <v>0</v>
      </c>
      <c r="AX166">
        <v>0</v>
      </c>
      <c r="AY166">
        <v>0</v>
      </c>
      <c r="AZ166">
        <v>0</v>
      </c>
      <c r="BA166">
        <v>0</v>
      </c>
      <c r="BB166">
        <v>0</v>
      </c>
      <c r="BC166">
        <v>104</v>
      </c>
      <c r="BD166">
        <v>0</v>
      </c>
      <c r="BE166">
        <v>0</v>
      </c>
      <c r="BF166">
        <v>0</v>
      </c>
      <c r="BG166">
        <v>0</v>
      </c>
      <c r="BH166">
        <v>0</v>
      </c>
      <c r="BI166">
        <v>0</v>
      </c>
      <c r="BJ166">
        <v>0</v>
      </c>
      <c r="BK166">
        <v>0</v>
      </c>
      <c r="BL166">
        <v>0</v>
      </c>
      <c r="BM166">
        <v>0</v>
      </c>
      <c r="BN166">
        <v>0</v>
      </c>
      <c r="BO166">
        <v>72</v>
      </c>
      <c r="BP166">
        <v>0</v>
      </c>
      <c r="BQ166">
        <v>0</v>
      </c>
      <c r="BR166">
        <v>0</v>
      </c>
      <c r="BS166">
        <v>0</v>
      </c>
      <c r="BT166">
        <v>0</v>
      </c>
      <c r="BU166">
        <v>0</v>
      </c>
      <c r="BV166">
        <v>0</v>
      </c>
      <c r="BW166">
        <v>0</v>
      </c>
      <c r="BX166">
        <v>0</v>
      </c>
      <c r="BY166">
        <v>0</v>
      </c>
      <c r="BZ166">
        <v>0</v>
      </c>
      <c r="CA166">
        <v>0</v>
      </c>
      <c r="CB166">
        <v>0</v>
      </c>
      <c r="CC166">
        <v>0</v>
      </c>
      <c r="CD166">
        <v>0</v>
      </c>
      <c r="CE166">
        <v>0</v>
      </c>
      <c r="CF166">
        <v>0</v>
      </c>
      <c r="CG166" s="439"/>
      <c r="CH166" s="303">
        <v>20</v>
      </c>
      <c r="CI166" s="393">
        <v>32</v>
      </c>
      <c r="CJ166" s="303">
        <v>40</v>
      </c>
      <c r="CK166" s="393">
        <v>40</v>
      </c>
      <c r="CL166" s="303">
        <v>50</v>
      </c>
      <c r="CM166" s="393">
        <v>50</v>
      </c>
      <c r="CN166" s="303"/>
      <c r="CO166" s="303"/>
      <c r="CP166" s="393" t="s">
        <v>744</v>
      </c>
      <c r="CQ166" s="303" t="s">
        <v>744</v>
      </c>
      <c r="CR166" s="393" t="s">
        <v>744</v>
      </c>
      <c r="CS166" s="393" t="s">
        <v>744</v>
      </c>
      <c r="CT166" s="303" t="s">
        <v>744</v>
      </c>
      <c r="CU166" s="393" t="s">
        <v>744</v>
      </c>
      <c r="CV166" s="303" t="s">
        <v>744</v>
      </c>
      <c r="CW166" s="303" t="s">
        <v>744</v>
      </c>
      <c r="CX166" s="303" t="s">
        <v>744</v>
      </c>
      <c r="CY166" s="303" t="s">
        <v>744</v>
      </c>
      <c r="CZ166" s="303" t="s">
        <v>744</v>
      </c>
      <c r="DA166" s="303" t="s">
        <v>744</v>
      </c>
      <c r="DB166" s="303" t="s">
        <v>744</v>
      </c>
      <c r="DC166" s="303" t="s">
        <v>744</v>
      </c>
      <c r="DD166" s="303" t="s">
        <v>744</v>
      </c>
      <c r="DE166" s="303" t="s">
        <v>744</v>
      </c>
      <c r="DF166" s="303" t="s">
        <v>744</v>
      </c>
      <c r="DG166" s="393" t="s">
        <v>744</v>
      </c>
      <c r="DH166" s="303" t="s">
        <v>744</v>
      </c>
      <c r="DI166" s="303" t="s">
        <v>744</v>
      </c>
      <c r="DJ166" s="393" t="s">
        <v>744</v>
      </c>
      <c r="DK166" s="303" t="s">
        <v>744</v>
      </c>
      <c r="DL166" s="303" t="s">
        <v>744</v>
      </c>
      <c r="DM166" s="303" t="s">
        <v>744</v>
      </c>
      <c r="DN166" s="303" t="s">
        <v>744</v>
      </c>
      <c r="DO166" s="303" t="s">
        <v>744</v>
      </c>
      <c r="DP166" s="303" t="s">
        <v>744</v>
      </c>
      <c r="DQ166" s="303" t="s">
        <v>744</v>
      </c>
      <c r="DR166" s="303" t="s">
        <v>744</v>
      </c>
      <c r="DS166" s="303" t="s">
        <v>744</v>
      </c>
      <c r="DT166" s="303" t="s">
        <v>744</v>
      </c>
      <c r="DU166" s="303" t="s">
        <v>744</v>
      </c>
      <c r="DV166" s="393" t="s">
        <v>744</v>
      </c>
      <c r="DW166" s="303" t="s">
        <v>744</v>
      </c>
      <c r="DX166" s="303" t="s">
        <v>744</v>
      </c>
      <c r="DY166" s="393" t="s">
        <v>744</v>
      </c>
      <c r="DZ166" s="303" t="s">
        <v>744</v>
      </c>
      <c r="EA166" s="303" t="s">
        <v>744</v>
      </c>
      <c r="EB166" s="303" t="s">
        <v>744</v>
      </c>
      <c r="EC166" s="303" t="s">
        <v>744</v>
      </c>
      <c r="ED166" s="303" t="s">
        <v>744</v>
      </c>
      <c r="EE166" s="303" t="s">
        <v>744</v>
      </c>
      <c r="EF166" s="303" t="s">
        <v>744</v>
      </c>
      <c r="EG166" s="303" t="s">
        <v>744</v>
      </c>
      <c r="EH166" s="303" t="s">
        <v>744</v>
      </c>
      <c r="EI166" s="303" t="s">
        <v>744</v>
      </c>
      <c r="EJ166" s="303" t="s">
        <v>744</v>
      </c>
      <c r="EK166" s="393" t="s">
        <v>744</v>
      </c>
      <c r="EL166" s="303" t="s">
        <v>744</v>
      </c>
      <c r="EM166" s="303" t="s">
        <v>744</v>
      </c>
      <c r="EN166" s="393" t="s">
        <v>744</v>
      </c>
      <c r="EO166" s="303">
        <v>3.5</v>
      </c>
      <c r="EP166" s="303">
        <v>6305.833333333333</v>
      </c>
      <c r="EQ166" s="303">
        <v>0</v>
      </c>
      <c r="ER166" s="303">
        <v>8</v>
      </c>
      <c r="ES166" s="303">
        <v>0</v>
      </c>
      <c r="ET166" s="303">
        <v>0</v>
      </c>
      <c r="EU166" s="303">
        <v>0</v>
      </c>
      <c r="EV166" s="303">
        <v>0</v>
      </c>
      <c r="EW166" s="303">
        <v>0</v>
      </c>
      <c r="EX166" s="303">
        <v>0</v>
      </c>
      <c r="EY166" s="303">
        <v>6297.833333333333</v>
      </c>
      <c r="EZ166" s="303">
        <v>0</v>
      </c>
      <c r="FA166" s="393">
        <v>0</v>
      </c>
      <c r="FB166" s="303">
        <v>1801.6666666666665</v>
      </c>
      <c r="FC166" s="303">
        <v>1799.3809523809523</v>
      </c>
      <c r="FD166" s="303">
        <v>0</v>
      </c>
      <c r="FE166" s="393">
        <v>1.2686665785648366E-3</v>
      </c>
      <c r="FF166" s="303">
        <v>2</v>
      </c>
      <c r="FG166" s="303">
        <v>3603.333333333333</v>
      </c>
      <c r="FH166" s="303">
        <v>0</v>
      </c>
      <c r="FI166" s="303">
        <v>0</v>
      </c>
      <c r="FJ166" s="303">
        <v>0</v>
      </c>
      <c r="FK166" s="303">
        <v>0</v>
      </c>
      <c r="FL166" s="303">
        <v>0</v>
      </c>
      <c r="FM166" s="303">
        <v>0</v>
      </c>
      <c r="FN166" s="303">
        <v>0</v>
      </c>
      <c r="FO166" s="303">
        <v>0</v>
      </c>
      <c r="FP166" s="303">
        <v>3603.333333333333</v>
      </c>
      <c r="FQ166" s="303">
        <v>0</v>
      </c>
      <c r="FR166" s="393">
        <v>0</v>
      </c>
      <c r="FS166" s="303">
        <v>1801.6666666666665</v>
      </c>
      <c r="FT166" s="303">
        <v>1801.6666666666665</v>
      </c>
      <c r="FU166" s="303">
        <v>0</v>
      </c>
      <c r="FV166" s="393">
        <v>0</v>
      </c>
      <c r="FW166" s="303">
        <v>5.5</v>
      </c>
      <c r="FX166" s="303">
        <v>9909.1666666666661</v>
      </c>
      <c r="FY166" s="303">
        <v>0</v>
      </c>
      <c r="FZ166" s="303">
        <v>8</v>
      </c>
      <c r="GA166" s="303">
        <v>0</v>
      </c>
      <c r="GB166" s="303">
        <v>0</v>
      </c>
      <c r="GC166" s="303">
        <v>0</v>
      </c>
      <c r="GD166" s="303">
        <v>0</v>
      </c>
      <c r="GE166" s="303">
        <v>0</v>
      </c>
      <c r="GF166" s="303">
        <v>0</v>
      </c>
      <c r="GG166" s="303">
        <v>9901.1666666666661</v>
      </c>
      <c r="GH166" s="303">
        <v>0</v>
      </c>
      <c r="GI166" s="393">
        <v>0</v>
      </c>
      <c r="GJ166" s="303">
        <v>1801.6666666666665</v>
      </c>
      <c r="GK166" s="303">
        <v>1800.212121212121</v>
      </c>
      <c r="GL166" s="303">
        <v>0</v>
      </c>
      <c r="GM166" s="393">
        <v>8.0733327726856263E-4</v>
      </c>
      <c r="GN166" s="303">
        <v>9</v>
      </c>
      <c r="GO166" s="303">
        <v>15368.999999999998</v>
      </c>
      <c r="GP166" s="303">
        <v>40</v>
      </c>
      <c r="GQ166" s="303">
        <v>560</v>
      </c>
      <c r="GR166" s="303">
        <v>0</v>
      </c>
      <c r="GS166" s="303">
        <v>0</v>
      </c>
      <c r="GT166" s="303">
        <v>104</v>
      </c>
      <c r="GU166" s="303">
        <v>0</v>
      </c>
      <c r="GV166" s="303">
        <v>72</v>
      </c>
      <c r="GW166" s="303">
        <v>0</v>
      </c>
      <c r="GX166" s="303">
        <v>14592.999999999998</v>
      </c>
      <c r="GY166" s="303">
        <v>0</v>
      </c>
      <c r="GZ166" s="393">
        <v>0</v>
      </c>
      <c r="HA166" s="303">
        <v>1707.6666666666665</v>
      </c>
      <c r="HB166" s="303">
        <v>1621.4444444444443</v>
      </c>
      <c r="HC166" s="303">
        <v>0</v>
      </c>
      <c r="HD166" s="393">
        <v>5.0491248617346551E-2</v>
      </c>
      <c r="HE166" s="303" t="s">
        <v>744</v>
      </c>
      <c r="HF166" s="303" t="s">
        <v>744</v>
      </c>
      <c r="HG166" s="303" t="s">
        <v>744</v>
      </c>
      <c r="HH166" s="303" t="s">
        <v>744</v>
      </c>
      <c r="HI166" s="303" t="s">
        <v>744</v>
      </c>
      <c r="HJ166" s="303" t="s">
        <v>744</v>
      </c>
      <c r="HK166" s="303" t="s">
        <v>744</v>
      </c>
      <c r="HL166" s="303" t="s">
        <v>744</v>
      </c>
      <c r="HM166" s="303" t="s">
        <v>744</v>
      </c>
      <c r="HN166" s="303" t="s">
        <v>744</v>
      </c>
      <c r="HO166" s="303" t="s">
        <v>744</v>
      </c>
      <c r="HP166" s="303" t="s">
        <v>744</v>
      </c>
      <c r="HQ166" s="393" t="s">
        <v>744</v>
      </c>
      <c r="HR166" s="303" t="s">
        <v>744</v>
      </c>
      <c r="HS166" s="303" t="s">
        <v>744</v>
      </c>
      <c r="HT166" s="303" t="s">
        <v>744</v>
      </c>
      <c r="HU166" s="393" t="s">
        <v>744</v>
      </c>
      <c r="HV166" s="303">
        <v>9</v>
      </c>
      <c r="HW166" s="303">
        <v>15368.999999999998</v>
      </c>
      <c r="HX166" s="303">
        <v>40</v>
      </c>
      <c r="HY166" s="303">
        <v>560</v>
      </c>
      <c r="HZ166" s="303">
        <v>0</v>
      </c>
      <c r="IA166" s="303">
        <v>0</v>
      </c>
      <c r="IB166" s="303">
        <v>104</v>
      </c>
      <c r="IC166" s="303">
        <v>0</v>
      </c>
      <c r="ID166" s="303">
        <v>72</v>
      </c>
      <c r="IE166" s="303">
        <v>0</v>
      </c>
      <c r="IF166" s="303">
        <v>14592.999999999998</v>
      </c>
      <c r="IG166" s="303">
        <v>0</v>
      </c>
      <c r="IH166" s="393">
        <v>0</v>
      </c>
      <c r="II166" s="303">
        <v>1707.6666666666665</v>
      </c>
      <c r="IJ166" s="303">
        <v>1621.4444444444443</v>
      </c>
      <c r="IK166" s="303">
        <v>0</v>
      </c>
      <c r="IL166" s="393">
        <v>5.0491248617346551E-2</v>
      </c>
      <c r="IM166" s="303"/>
      <c r="IN166" s="303">
        <v>1733.9866666666667</v>
      </c>
      <c r="IO166" s="303">
        <v>1671.2666666666667</v>
      </c>
      <c r="IP166" s="393">
        <v>3.6170981706895144E-2</v>
      </c>
      <c r="IQ166" s="303">
        <v>1801.6666666666665</v>
      </c>
      <c r="IR166" s="303">
        <v>1801.6666666666665</v>
      </c>
      <c r="IS166" s="393">
        <v>0</v>
      </c>
      <c r="IT166" s="303">
        <v>1743.3218390804595</v>
      </c>
      <c r="IU166" s="303">
        <v>1689.2528735632181</v>
      </c>
      <c r="IV166" s="393">
        <v>3.1014907462962094E-2</v>
      </c>
      <c r="IW166" s="735"/>
      <c r="IX166" s="303"/>
      <c r="IY166" s="396" t="s">
        <v>522</v>
      </c>
      <c r="IZ166" s="396" t="s">
        <v>353</v>
      </c>
      <c r="JA166" s="396" t="s">
        <v>354</v>
      </c>
      <c r="JB166" s="396">
        <v>20</v>
      </c>
      <c r="JC166" s="396" t="s">
        <v>12</v>
      </c>
      <c r="JD166" s="396" t="s">
        <v>232</v>
      </c>
      <c r="JE166" s="396" t="s">
        <v>9</v>
      </c>
      <c r="JF166" s="396" t="s">
        <v>232</v>
      </c>
      <c r="JG166" s="396" t="s">
        <v>358</v>
      </c>
    </row>
    <row r="167" spans="1:267" customFormat="1">
      <c r="A167">
        <v>2396</v>
      </c>
      <c r="B167">
        <v>1</v>
      </c>
      <c r="F167">
        <v>700</v>
      </c>
      <c r="G167">
        <v>41</v>
      </c>
      <c r="H167">
        <v>1</v>
      </c>
      <c r="I167">
        <v>0</v>
      </c>
      <c r="J167">
        <v>1</v>
      </c>
      <c r="K167">
        <v>0</v>
      </c>
      <c r="L167" t="s">
        <v>508</v>
      </c>
      <c r="M167">
        <v>0</v>
      </c>
      <c r="N167">
        <v>21.25</v>
      </c>
      <c r="O167">
        <v>24</v>
      </c>
      <c r="P167">
        <v>40</v>
      </c>
      <c r="Q167">
        <v>40</v>
      </c>
      <c r="R167">
        <v>0</v>
      </c>
      <c r="S167">
        <v>0</v>
      </c>
      <c r="T167" t="s">
        <v>745</v>
      </c>
      <c r="U167">
        <v>0</v>
      </c>
      <c r="V167">
        <v>0</v>
      </c>
      <c r="W167">
        <v>4</v>
      </c>
      <c r="X167">
        <v>2</v>
      </c>
      <c r="Y167">
        <v>10</v>
      </c>
      <c r="Z167">
        <v>0</v>
      </c>
      <c r="AA167">
        <v>0</v>
      </c>
      <c r="AB167">
        <v>0</v>
      </c>
      <c r="AC167">
        <v>32</v>
      </c>
      <c r="AD167">
        <v>0</v>
      </c>
      <c r="AE167">
        <v>48</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24</v>
      </c>
      <c r="BH167">
        <v>0</v>
      </c>
      <c r="BI167">
        <v>24</v>
      </c>
      <c r="BJ167">
        <v>0</v>
      </c>
      <c r="BK167">
        <v>0</v>
      </c>
      <c r="BL167">
        <v>0</v>
      </c>
      <c r="BM167">
        <v>0</v>
      </c>
      <c r="BN167">
        <v>0</v>
      </c>
      <c r="BO167">
        <v>0</v>
      </c>
      <c r="BP167">
        <v>0</v>
      </c>
      <c r="BQ167">
        <v>0</v>
      </c>
      <c r="BR167">
        <v>0</v>
      </c>
      <c r="BS167">
        <v>0</v>
      </c>
      <c r="BT167">
        <v>0</v>
      </c>
      <c r="BU167">
        <v>0</v>
      </c>
      <c r="BV167">
        <v>0</v>
      </c>
      <c r="BW167">
        <v>0</v>
      </c>
      <c r="BX167">
        <v>0</v>
      </c>
      <c r="BY167">
        <v>0</v>
      </c>
      <c r="BZ167">
        <v>0</v>
      </c>
      <c r="CA167">
        <v>32</v>
      </c>
      <c r="CB167">
        <v>0</v>
      </c>
      <c r="CC167">
        <v>0</v>
      </c>
      <c r="CD167">
        <v>0</v>
      </c>
      <c r="CE167">
        <v>0</v>
      </c>
      <c r="CF167">
        <v>0</v>
      </c>
      <c r="CG167" s="439"/>
      <c r="CH167" s="303">
        <v>21.25</v>
      </c>
      <c r="CI167" s="393">
        <v>24</v>
      </c>
      <c r="CJ167" s="303">
        <v>40</v>
      </c>
      <c r="CK167" s="393">
        <v>40</v>
      </c>
      <c r="CL167" s="303">
        <v>0</v>
      </c>
      <c r="CM167" s="393">
        <v>0</v>
      </c>
      <c r="CN167" s="303"/>
      <c r="CO167" s="303"/>
      <c r="CP167" s="393" t="s">
        <v>744</v>
      </c>
      <c r="CQ167" s="303" t="s">
        <v>389</v>
      </c>
      <c r="CR167" s="393" t="s">
        <v>744</v>
      </c>
      <c r="CS167" s="393" t="s">
        <v>744</v>
      </c>
      <c r="CT167" s="303" t="s">
        <v>389</v>
      </c>
      <c r="CU167" s="393" t="s">
        <v>744</v>
      </c>
      <c r="CV167" s="303" t="s">
        <v>744</v>
      </c>
      <c r="CW167" s="303" t="s">
        <v>744</v>
      </c>
      <c r="CX167" s="303" t="s">
        <v>744</v>
      </c>
      <c r="CY167" s="303" t="s">
        <v>744</v>
      </c>
      <c r="CZ167" s="303" t="s">
        <v>744</v>
      </c>
      <c r="DA167" s="303" t="s">
        <v>744</v>
      </c>
      <c r="DB167" s="303" t="s">
        <v>744</v>
      </c>
      <c r="DC167" s="303" t="s">
        <v>744</v>
      </c>
      <c r="DD167" s="303" t="s">
        <v>744</v>
      </c>
      <c r="DE167" s="303" t="s">
        <v>744</v>
      </c>
      <c r="DF167" s="303" t="s">
        <v>744</v>
      </c>
      <c r="DG167" s="393" t="s">
        <v>744</v>
      </c>
      <c r="DH167" s="303" t="s">
        <v>744</v>
      </c>
      <c r="DI167" s="303" t="s">
        <v>744</v>
      </c>
      <c r="DJ167" s="393" t="s">
        <v>744</v>
      </c>
      <c r="DK167" s="303" t="s">
        <v>744</v>
      </c>
      <c r="DL167" s="303" t="s">
        <v>744</v>
      </c>
      <c r="DM167" s="303" t="s">
        <v>744</v>
      </c>
      <c r="DN167" s="303" t="s">
        <v>744</v>
      </c>
      <c r="DO167" s="303" t="s">
        <v>744</v>
      </c>
      <c r="DP167" s="303" t="s">
        <v>744</v>
      </c>
      <c r="DQ167" s="303" t="s">
        <v>744</v>
      </c>
      <c r="DR167" s="303" t="s">
        <v>744</v>
      </c>
      <c r="DS167" s="303" t="s">
        <v>744</v>
      </c>
      <c r="DT167" s="303" t="s">
        <v>744</v>
      </c>
      <c r="DU167" s="303" t="s">
        <v>744</v>
      </c>
      <c r="DV167" s="393" t="s">
        <v>744</v>
      </c>
      <c r="DW167" s="303" t="s">
        <v>744</v>
      </c>
      <c r="DX167" s="303" t="s">
        <v>744</v>
      </c>
      <c r="DY167" s="393" t="s">
        <v>744</v>
      </c>
      <c r="DZ167" s="303" t="s">
        <v>744</v>
      </c>
      <c r="EA167" s="303" t="s">
        <v>744</v>
      </c>
      <c r="EB167" s="303" t="s">
        <v>744</v>
      </c>
      <c r="EC167" s="303" t="s">
        <v>744</v>
      </c>
      <c r="ED167" s="303" t="s">
        <v>744</v>
      </c>
      <c r="EE167" s="303" t="s">
        <v>744</v>
      </c>
      <c r="EF167" s="303" t="s">
        <v>744</v>
      </c>
      <c r="EG167" s="303" t="s">
        <v>744</v>
      </c>
      <c r="EH167" s="303" t="s">
        <v>744</v>
      </c>
      <c r="EI167" s="303" t="s">
        <v>744</v>
      </c>
      <c r="EJ167" s="303" t="s">
        <v>744</v>
      </c>
      <c r="EK167" s="393" t="s">
        <v>744</v>
      </c>
      <c r="EL167" s="303" t="s">
        <v>744</v>
      </c>
      <c r="EM167" s="303" t="s">
        <v>744</v>
      </c>
      <c r="EN167" s="393" t="s">
        <v>744</v>
      </c>
      <c r="EO167" s="303">
        <v>4</v>
      </c>
      <c r="EP167" s="303">
        <v>7320</v>
      </c>
      <c r="EQ167" s="303">
        <v>32</v>
      </c>
      <c r="ER167" s="303">
        <v>0</v>
      </c>
      <c r="ES167" s="303">
        <v>0</v>
      </c>
      <c r="ET167" s="303">
        <v>0</v>
      </c>
      <c r="EU167" s="303">
        <v>0</v>
      </c>
      <c r="EV167" s="303">
        <v>24</v>
      </c>
      <c r="EW167" s="303">
        <v>0</v>
      </c>
      <c r="EX167" s="303">
        <v>0</v>
      </c>
      <c r="EY167" s="303">
        <v>7264</v>
      </c>
      <c r="EZ167" s="303">
        <v>0</v>
      </c>
      <c r="FA167" s="393">
        <v>0</v>
      </c>
      <c r="FB167" s="303">
        <v>1830</v>
      </c>
      <c r="FC167" s="303">
        <v>1816</v>
      </c>
      <c r="FD167" s="303">
        <v>0</v>
      </c>
      <c r="FE167" s="393">
        <v>7.6502732240437687E-3</v>
      </c>
      <c r="FF167" s="303">
        <v>2</v>
      </c>
      <c r="FG167" s="303">
        <v>3660</v>
      </c>
      <c r="FH167" s="303">
        <v>0</v>
      </c>
      <c r="FI167" s="303">
        <v>0</v>
      </c>
      <c r="FJ167" s="303">
        <v>0</v>
      </c>
      <c r="FK167" s="303">
        <v>0</v>
      </c>
      <c r="FL167" s="303">
        <v>0</v>
      </c>
      <c r="FM167" s="303">
        <v>0</v>
      </c>
      <c r="FN167" s="303">
        <v>0</v>
      </c>
      <c r="FO167" s="303">
        <v>0</v>
      </c>
      <c r="FP167" s="303">
        <v>3660</v>
      </c>
      <c r="FQ167" s="303">
        <v>0</v>
      </c>
      <c r="FR167" s="393">
        <v>0</v>
      </c>
      <c r="FS167" s="303">
        <v>1830</v>
      </c>
      <c r="FT167" s="303">
        <v>1830</v>
      </c>
      <c r="FU167" s="303">
        <v>0</v>
      </c>
      <c r="FV167" s="393">
        <v>0</v>
      </c>
      <c r="FW167" s="303">
        <v>6</v>
      </c>
      <c r="FX167" s="303">
        <v>10980</v>
      </c>
      <c r="FY167" s="303">
        <v>32</v>
      </c>
      <c r="FZ167" s="303">
        <v>0</v>
      </c>
      <c r="GA167" s="303">
        <v>0</v>
      </c>
      <c r="GB167" s="303">
        <v>0</v>
      </c>
      <c r="GC167" s="303">
        <v>0</v>
      </c>
      <c r="GD167" s="303">
        <v>24</v>
      </c>
      <c r="GE167" s="303">
        <v>0</v>
      </c>
      <c r="GF167" s="303">
        <v>0</v>
      </c>
      <c r="GG167" s="303">
        <v>10924</v>
      </c>
      <c r="GH167" s="303">
        <v>0</v>
      </c>
      <c r="GI167" s="393">
        <v>0</v>
      </c>
      <c r="GJ167" s="303">
        <v>1830</v>
      </c>
      <c r="GK167" s="303">
        <v>1820.6666666666667</v>
      </c>
      <c r="GL167" s="303">
        <v>0</v>
      </c>
      <c r="GM167" s="393">
        <v>5.1001821493624755E-3</v>
      </c>
      <c r="GN167" s="303">
        <v>10</v>
      </c>
      <c r="GO167" s="303">
        <v>18048</v>
      </c>
      <c r="GP167" s="303">
        <v>48</v>
      </c>
      <c r="GQ167" s="303">
        <v>0</v>
      </c>
      <c r="GR167" s="303">
        <v>0</v>
      </c>
      <c r="GS167" s="303">
        <v>0</v>
      </c>
      <c r="GT167" s="303">
        <v>0</v>
      </c>
      <c r="GU167" s="303">
        <v>24</v>
      </c>
      <c r="GV167" s="303">
        <v>0</v>
      </c>
      <c r="GW167" s="303">
        <v>0</v>
      </c>
      <c r="GX167" s="303">
        <v>17976</v>
      </c>
      <c r="GY167" s="303">
        <v>0</v>
      </c>
      <c r="GZ167" s="393">
        <v>32</v>
      </c>
      <c r="HA167" s="303">
        <v>1804.8</v>
      </c>
      <c r="HB167" s="303">
        <v>1797.6</v>
      </c>
      <c r="HC167" s="303">
        <v>0</v>
      </c>
      <c r="HD167" s="393">
        <v>3.9893617021277139E-3</v>
      </c>
      <c r="HE167" s="303" t="s">
        <v>744</v>
      </c>
      <c r="HF167" s="303" t="s">
        <v>744</v>
      </c>
      <c r="HG167" s="303" t="s">
        <v>744</v>
      </c>
      <c r="HH167" s="303" t="s">
        <v>744</v>
      </c>
      <c r="HI167" s="303" t="s">
        <v>744</v>
      </c>
      <c r="HJ167" s="303" t="s">
        <v>744</v>
      </c>
      <c r="HK167" s="303" t="s">
        <v>744</v>
      </c>
      <c r="HL167" s="303" t="s">
        <v>744</v>
      </c>
      <c r="HM167" s="303" t="s">
        <v>744</v>
      </c>
      <c r="HN167" s="303" t="s">
        <v>744</v>
      </c>
      <c r="HO167" s="303" t="s">
        <v>744</v>
      </c>
      <c r="HP167" s="303" t="s">
        <v>744</v>
      </c>
      <c r="HQ167" s="393" t="s">
        <v>744</v>
      </c>
      <c r="HR167" s="303" t="s">
        <v>744</v>
      </c>
      <c r="HS167" s="303" t="s">
        <v>744</v>
      </c>
      <c r="HT167" s="303" t="s">
        <v>744</v>
      </c>
      <c r="HU167" s="393" t="s">
        <v>744</v>
      </c>
      <c r="HV167" s="303">
        <v>10</v>
      </c>
      <c r="HW167" s="303">
        <v>18048</v>
      </c>
      <c r="HX167" s="303">
        <v>48</v>
      </c>
      <c r="HY167" s="303">
        <v>0</v>
      </c>
      <c r="HZ167" s="303">
        <v>0</v>
      </c>
      <c r="IA167" s="303">
        <v>0</v>
      </c>
      <c r="IB167" s="303">
        <v>0</v>
      </c>
      <c r="IC167" s="303">
        <v>24</v>
      </c>
      <c r="ID167" s="303">
        <v>0</v>
      </c>
      <c r="IE167" s="303">
        <v>0</v>
      </c>
      <c r="IF167" s="303">
        <v>17976</v>
      </c>
      <c r="IG167" s="303">
        <v>0</v>
      </c>
      <c r="IH167" s="393">
        <v>32</v>
      </c>
      <c r="II167" s="303">
        <v>1804.8</v>
      </c>
      <c r="IJ167" s="303">
        <v>1797.6</v>
      </c>
      <c r="IK167" s="303">
        <v>0</v>
      </c>
      <c r="IL167" s="393">
        <v>3.9893617021277139E-3</v>
      </c>
      <c r="IM167" s="303"/>
      <c r="IN167" s="303">
        <v>1812</v>
      </c>
      <c r="IO167" s="303">
        <v>1802.8571428571429</v>
      </c>
      <c r="IP167" s="393">
        <v>5.0457269000314664E-3</v>
      </c>
      <c r="IQ167" s="303">
        <v>1830</v>
      </c>
      <c r="IR167" s="303">
        <v>1830</v>
      </c>
      <c r="IS167" s="393">
        <v>0</v>
      </c>
      <c r="IT167" s="303">
        <v>1814.25</v>
      </c>
      <c r="IU167" s="303">
        <v>1806.25</v>
      </c>
      <c r="IV167" s="393">
        <v>4.4095356207799474E-3</v>
      </c>
      <c r="IW167" s="735"/>
      <c r="IX167" s="303"/>
      <c r="IY167" s="396" t="s">
        <v>508</v>
      </c>
      <c r="IZ167" s="396" t="s">
        <v>363</v>
      </c>
      <c r="JA167" s="396" t="s">
        <v>354</v>
      </c>
      <c r="JB167" s="396">
        <v>17</v>
      </c>
      <c r="JC167" s="396" t="s">
        <v>12</v>
      </c>
      <c r="JD167" s="396" t="s">
        <v>232</v>
      </c>
      <c r="JE167" s="396" t="s">
        <v>9</v>
      </c>
      <c r="JF167" s="396" t="s">
        <v>232</v>
      </c>
      <c r="JG167" s="396" t="s">
        <v>358</v>
      </c>
    </row>
    <row r="168" spans="1:267" customFormat="1">
      <c r="A168">
        <v>2397</v>
      </c>
      <c r="B168">
        <v>1</v>
      </c>
      <c r="F168">
        <v>700</v>
      </c>
      <c r="G168">
        <v>42</v>
      </c>
      <c r="H168">
        <v>1</v>
      </c>
      <c r="I168">
        <v>0</v>
      </c>
      <c r="J168">
        <v>1</v>
      </c>
      <c r="K168">
        <v>0</v>
      </c>
      <c r="L168" t="s">
        <v>508</v>
      </c>
      <c r="M168">
        <v>0</v>
      </c>
      <c r="N168">
        <v>22</v>
      </c>
      <c r="O168">
        <v>33</v>
      </c>
      <c r="P168">
        <v>40</v>
      </c>
      <c r="Q168">
        <v>40</v>
      </c>
      <c r="R168">
        <v>100</v>
      </c>
      <c r="S168">
        <v>100</v>
      </c>
      <c r="T168" t="s">
        <v>745</v>
      </c>
      <c r="U168">
        <v>0</v>
      </c>
      <c r="V168">
        <v>0</v>
      </c>
      <c r="W168">
        <v>1</v>
      </c>
      <c r="X168">
        <v>0</v>
      </c>
      <c r="Y168">
        <v>5</v>
      </c>
      <c r="Z168">
        <v>0</v>
      </c>
      <c r="AA168">
        <v>0</v>
      </c>
      <c r="AB168">
        <v>0</v>
      </c>
      <c r="AC168">
        <v>0</v>
      </c>
      <c r="AD168">
        <v>0</v>
      </c>
      <c r="AE168">
        <v>0</v>
      </c>
      <c r="AF168">
        <v>0</v>
      </c>
      <c r="AG168">
        <v>0</v>
      </c>
      <c r="AH168">
        <v>0</v>
      </c>
      <c r="AI168">
        <v>24</v>
      </c>
      <c r="AJ168">
        <v>0</v>
      </c>
      <c r="AK168">
        <v>816</v>
      </c>
      <c r="AL168">
        <v>0</v>
      </c>
      <c r="AM168">
        <v>0</v>
      </c>
      <c r="AN168">
        <v>0</v>
      </c>
      <c r="AO168">
        <v>0</v>
      </c>
      <c r="AP168">
        <v>0</v>
      </c>
      <c r="AQ168">
        <v>0</v>
      </c>
      <c r="AR168">
        <v>0</v>
      </c>
      <c r="AS168">
        <v>0</v>
      </c>
      <c r="AT168">
        <v>0</v>
      </c>
      <c r="AU168">
        <v>0</v>
      </c>
      <c r="AV168">
        <v>0</v>
      </c>
      <c r="AW168">
        <v>0</v>
      </c>
      <c r="AX168">
        <v>0</v>
      </c>
      <c r="AY168">
        <v>0</v>
      </c>
      <c r="AZ168">
        <v>0</v>
      </c>
      <c r="BA168">
        <v>0</v>
      </c>
      <c r="BB168">
        <v>0</v>
      </c>
      <c r="BC168">
        <v>0</v>
      </c>
      <c r="BD168">
        <v>0</v>
      </c>
      <c r="BE168">
        <v>0</v>
      </c>
      <c r="BF168">
        <v>0</v>
      </c>
      <c r="BG168">
        <v>0</v>
      </c>
      <c r="BH168">
        <v>0</v>
      </c>
      <c r="BI168">
        <v>0</v>
      </c>
      <c r="BJ168">
        <v>0</v>
      </c>
      <c r="BK168">
        <v>0</v>
      </c>
      <c r="BL168">
        <v>0</v>
      </c>
      <c r="BM168">
        <v>0</v>
      </c>
      <c r="BN168">
        <v>0</v>
      </c>
      <c r="BO168">
        <v>0</v>
      </c>
      <c r="BP168">
        <v>0</v>
      </c>
      <c r="BQ168">
        <v>0</v>
      </c>
      <c r="BR168">
        <v>0</v>
      </c>
      <c r="BS168">
        <v>0</v>
      </c>
      <c r="BT168">
        <v>0</v>
      </c>
      <c r="BU168">
        <v>0</v>
      </c>
      <c r="BV168">
        <v>0</v>
      </c>
      <c r="BW168">
        <v>0</v>
      </c>
      <c r="BX168">
        <v>0</v>
      </c>
      <c r="BY168">
        <v>0</v>
      </c>
      <c r="BZ168">
        <v>0</v>
      </c>
      <c r="CA168">
        <v>0</v>
      </c>
      <c r="CB168">
        <v>0</v>
      </c>
      <c r="CC168">
        <v>229</v>
      </c>
      <c r="CD168">
        <v>0</v>
      </c>
      <c r="CE168">
        <v>1016</v>
      </c>
      <c r="CF168">
        <v>0</v>
      </c>
      <c r="CG168" s="439"/>
      <c r="CH168" s="303">
        <v>22</v>
      </c>
      <c r="CI168" s="393">
        <v>33</v>
      </c>
      <c r="CJ168" s="303">
        <v>40</v>
      </c>
      <c r="CK168" s="393">
        <v>40</v>
      </c>
      <c r="CL168" s="303">
        <v>100</v>
      </c>
      <c r="CM168" s="393">
        <v>100</v>
      </c>
      <c r="CN168" s="303"/>
      <c r="CO168" s="303"/>
      <c r="CP168" s="393" t="s">
        <v>744</v>
      </c>
      <c r="CQ168" s="303" t="s">
        <v>744</v>
      </c>
      <c r="CR168" s="393" t="s">
        <v>389</v>
      </c>
      <c r="CS168" s="393" t="s">
        <v>744</v>
      </c>
      <c r="CT168" s="303" t="s">
        <v>744</v>
      </c>
      <c r="CU168" s="393" t="s">
        <v>389</v>
      </c>
      <c r="CV168" s="303" t="s">
        <v>744</v>
      </c>
      <c r="CW168" s="303" t="s">
        <v>744</v>
      </c>
      <c r="CX168" s="303" t="s">
        <v>744</v>
      </c>
      <c r="CY168" s="303" t="s">
        <v>744</v>
      </c>
      <c r="CZ168" s="303" t="s">
        <v>744</v>
      </c>
      <c r="DA168" s="303" t="s">
        <v>744</v>
      </c>
      <c r="DB168" s="303" t="s">
        <v>744</v>
      </c>
      <c r="DC168" s="303" t="s">
        <v>744</v>
      </c>
      <c r="DD168" s="303" t="s">
        <v>744</v>
      </c>
      <c r="DE168" s="303" t="s">
        <v>744</v>
      </c>
      <c r="DF168" s="303" t="s">
        <v>744</v>
      </c>
      <c r="DG168" s="393" t="s">
        <v>744</v>
      </c>
      <c r="DH168" s="303" t="s">
        <v>744</v>
      </c>
      <c r="DI168" s="303" t="s">
        <v>744</v>
      </c>
      <c r="DJ168" s="393" t="s">
        <v>744</v>
      </c>
      <c r="DK168" s="303" t="s">
        <v>744</v>
      </c>
      <c r="DL168" s="303" t="s">
        <v>744</v>
      </c>
      <c r="DM168" s="303" t="s">
        <v>744</v>
      </c>
      <c r="DN168" s="303" t="s">
        <v>744</v>
      </c>
      <c r="DO168" s="303" t="s">
        <v>744</v>
      </c>
      <c r="DP168" s="303" t="s">
        <v>744</v>
      </c>
      <c r="DQ168" s="303" t="s">
        <v>744</v>
      </c>
      <c r="DR168" s="303" t="s">
        <v>744</v>
      </c>
      <c r="DS168" s="303" t="s">
        <v>744</v>
      </c>
      <c r="DT168" s="303" t="s">
        <v>744</v>
      </c>
      <c r="DU168" s="303" t="s">
        <v>744</v>
      </c>
      <c r="DV168" s="393" t="s">
        <v>744</v>
      </c>
      <c r="DW168" s="303" t="s">
        <v>744</v>
      </c>
      <c r="DX168" s="303" t="s">
        <v>744</v>
      </c>
      <c r="DY168" s="393" t="s">
        <v>744</v>
      </c>
      <c r="DZ168" s="303" t="s">
        <v>744</v>
      </c>
      <c r="EA168" s="303" t="s">
        <v>744</v>
      </c>
      <c r="EB168" s="303" t="s">
        <v>744</v>
      </c>
      <c r="EC168" s="303" t="s">
        <v>744</v>
      </c>
      <c r="ED168" s="303" t="s">
        <v>744</v>
      </c>
      <c r="EE168" s="303" t="s">
        <v>744</v>
      </c>
      <c r="EF168" s="303" t="s">
        <v>744</v>
      </c>
      <c r="EG168" s="303" t="s">
        <v>744</v>
      </c>
      <c r="EH168" s="303" t="s">
        <v>744</v>
      </c>
      <c r="EI168" s="303" t="s">
        <v>744</v>
      </c>
      <c r="EJ168" s="303" t="s">
        <v>744</v>
      </c>
      <c r="EK168" s="393" t="s">
        <v>744</v>
      </c>
      <c r="EL168" s="303" t="s">
        <v>744</v>
      </c>
      <c r="EM168" s="303" t="s">
        <v>744</v>
      </c>
      <c r="EN168" s="393" t="s">
        <v>744</v>
      </c>
      <c r="EO168" s="303">
        <v>1</v>
      </c>
      <c r="EP168" s="303">
        <v>1748.0000000000002</v>
      </c>
      <c r="EQ168" s="303">
        <v>0</v>
      </c>
      <c r="ER168" s="303">
        <v>24</v>
      </c>
      <c r="ES168" s="303">
        <v>0</v>
      </c>
      <c r="ET168" s="303">
        <v>0</v>
      </c>
      <c r="EU168" s="303">
        <v>0</v>
      </c>
      <c r="EV168" s="303">
        <v>0</v>
      </c>
      <c r="EW168" s="303">
        <v>0</v>
      </c>
      <c r="EX168" s="303">
        <v>0</v>
      </c>
      <c r="EY168" s="303">
        <v>1724.0000000000002</v>
      </c>
      <c r="EZ168" s="303">
        <v>229</v>
      </c>
      <c r="FA168" s="393">
        <v>0</v>
      </c>
      <c r="FB168" s="303">
        <v>1748.0000000000002</v>
      </c>
      <c r="FC168" s="303">
        <v>1724.0000000000002</v>
      </c>
      <c r="FD168" s="303">
        <v>229</v>
      </c>
      <c r="FE168" s="393">
        <v>1.3729977116704761E-2</v>
      </c>
      <c r="FF168" s="303" t="s">
        <v>744</v>
      </c>
      <c r="FG168" s="303" t="s">
        <v>744</v>
      </c>
      <c r="FH168" s="303" t="s">
        <v>744</v>
      </c>
      <c r="FI168" s="303" t="s">
        <v>744</v>
      </c>
      <c r="FJ168" s="303" t="s">
        <v>744</v>
      </c>
      <c r="FK168" s="303" t="s">
        <v>744</v>
      </c>
      <c r="FL168" s="303" t="s">
        <v>744</v>
      </c>
      <c r="FM168" s="303" t="s">
        <v>744</v>
      </c>
      <c r="FN168" s="303" t="s">
        <v>744</v>
      </c>
      <c r="FO168" s="303" t="s">
        <v>744</v>
      </c>
      <c r="FP168" s="303" t="s">
        <v>744</v>
      </c>
      <c r="FQ168" s="303" t="s">
        <v>744</v>
      </c>
      <c r="FR168" s="393" t="s">
        <v>744</v>
      </c>
      <c r="FS168" s="303" t="s">
        <v>744</v>
      </c>
      <c r="FT168" s="303" t="s">
        <v>744</v>
      </c>
      <c r="FU168" s="303" t="s">
        <v>744</v>
      </c>
      <c r="FV168" s="393" t="s">
        <v>744</v>
      </c>
      <c r="FW168" s="303">
        <v>1</v>
      </c>
      <c r="FX168" s="303">
        <v>1748.0000000000002</v>
      </c>
      <c r="FY168" s="303">
        <v>0</v>
      </c>
      <c r="FZ168" s="303">
        <v>24</v>
      </c>
      <c r="GA168" s="303">
        <v>0</v>
      </c>
      <c r="GB168" s="303">
        <v>0</v>
      </c>
      <c r="GC168" s="303">
        <v>0</v>
      </c>
      <c r="GD168" s="303">
        <v>0</v>
      </c>
      <c r="GE168" s="303">
        <v>0</v>
      </c>
      <c r="GF168" s="303">
        <v>0</v>
      </c>
      <c r="GG168" s="303">
        <v>1724.0000000000002</v>
      </c>
      <c r="GH168" s="303">
        <v>229</v>
      </c>
      <c r="GI168" s="393">
        <v>0</v>
      </c>
      <c r="GJ168" s="303">
        <v>1748.0000000000002</v>
      </c>
      <c r="GK168" s="303">
        <v>1724.0000000000002</v>
      </c>
      <c r="GL168" s="303">
        <v>229</v>
      </c>
      <c r="GM168" s="393">
        <v>1.3729977116704761E-2</v>
      </c>
      <c r="GN168" s="303">
        <v>5</v>
      </c>
      <c r="GO168" s="303">
        <v>8318.3333333333339</v>
      </c>
      <c r="GP168" s="303">
        <v>0</v>
      </c>
      <c r="GQ168" s="303">
        <v>816</v>
      </c>
      <c r="GR168" s="303">
        <v>0</v>
      </c>
      <c r="GS168" s="303">
        <v>0</v>
      </c>
      <c r="GT168" s="303">
        <v>0</v>
      </c>
      <c r="GU168" s="303">
        <v>0</v>
      </c>
      <c r="GV168" s="303">
        <v>0</v>
      </c>
      <c r="GW168" s="303">
        <v>0</v>
      </c>
      <c r="GX168" s="303">
        <v>7502.3333333333339</v>
      </c>
      <c r="GY168" s="303">
        <v>1016</v>
      </c>
      <c r="GZ168" s="393">
        <v>0</v>
      </c>
      <c r="HA168" s="303">
        <v>1663.6666666666667</v>
      </c>
      <c r="HB168" s="303">
        <v>1500.4666666666667</v>
      </c>
      <c r="HC168" s="303">
        <v>203.2</v>
      </c>
      <c r="HD168" s="393">
        <v>9.809657383289927E-2</v>
      </c>
      <c r="HE168" s="303" t="s">
        <v>744</v>
      </c>
      <c r="HF168" s="303" t="s">
        <v>744</v>
      </c>
      <c r="HG168" s="303" t="s">
        <v>744</v>
      </c>
      <c r="HH168" s="303" t="s">
        <v>744</v>
      </c>
      <c r="HI168" s="303" t="s">
        <v>744</v>
      </c>
      <c r="HJ168" s="303" t="s">
        <v>744</v>
      </c>
      <c r="HK168" s="303" t="s">
        <v>744</v>
      </c>
      <c r="HL168" s="303" t="s">
        <v>744</v>
      </c>
      <c r="HM168" s="303" t="s">
        <v>744</v>
      </c>
      <c r="HN168" s="303" t="s">
        <v>744</v>
      </c>
      <c r="HO168" s="303" t="s">
        <v>744</v>
      </c>
      <c r="HP168" s="303" t="s">
        <v>744</v>
      </c>
      <c r="HQ168" s="393" t="s">
        <v>744</v>
      </c>
      <c r="HR168" s="303" t="s">
        <v>744</v>
      </c>
      <c r="HS168" s="303" t="s">
        <v>744</v>
      </c>
      <c r="HT168" s="303" t="s">
        <v>744</v>
      </c>
      <c r="HU168" s="393" t="s">
        <v>744</v>
      </c>
      <c r="HV168" s="303">
        <v>5</v>
      </c>
      <c r="HW168" s="303">
        <v>8318.3333333333339</v>
      </c>
      <c r="HX168" s="303">
        <v>0</v>
      </c>
      <c r="HY168" s="303">
        <v>816</v>
      </c>
      <c r="HZ168" s="303">
        <v>0</v>
      </c>
      <c r="IA168" s="303">
        <v>0</v>
      </c>
      <c r="IB168" s="303">
        <v>0</v>
      </c>
      <c r="IC168" s="303">
        <v>0</v>
      </c>
      <c r="ID168" s="303">
        <v>0</v>
      </c>
      <c r="IE168" s="303">
        <v>0</v>
      </c>
      <c r="IF168" s="303">
        <v>7502.3333333333339</v>
      </c>
      <c r="IG168" s="303">
        <v>1016</v>
      </c>
      <c r="IH168" s="393">
        <v>0</v>
      </c>
      <c r="II168" s="303">
        <v>1663.6666666666667</v>
      </c>
      <c r="IJ168" s="303">
        <v>1500.4666666666667</v>
      </c>
      <c r="IK168" s="303">
        <v>203.2</v>
      </c>
      <c r="IL168" s="393">
        <v>9.809657383289927E-2</v>
      </c>
      <c r="IM168" s="303"/>
      <c r="IN168" s="303">
        <v>1677.7222222222224</v>
      </c>
      <c r="IO168" s="303">
        <v>1537.7222222222224</v>
      </c>
      <c r="IP168" s="393">
        <v>8.344647173747477E-2</v>
      </c>
      <c r="IQ168" s="303" t="s">
        <v>744</v>
      </c>
      <c r="IR168" s="303" t="s">
        <v>744</v>
      </c>
      <c r="IS168" s="393" t="s">
        <v>744</v>
      </c>
      <c r="IT168" s="303">
        <v>1677.7222222222224</v>
      </c>
      <c r="IU168" s="303">
        <v>1537.7222222222224</v>
      </c>
      <c r="IV168" s="393">
        <v>8.344647173747477E-2</v>
      </c>
      <c r="IW168" s="735"/>
      <c r="IX168" s="303"/>
      <c r="IY168" s="396" t="s">
        <v>508</v>
      </c>
      <c r="IZ168" s="396" t="s">
        <v>363</v>
      </c>
      <c r="JA168" s="396" t="s">
        <v>354</v>
      </c>
      <c r="JB168" s="396">
        <v>9</v>
      </c>
      <c r="JC168" s="396" t="s">
        <v>11</v>
      </c>
      <c r="JD168" s="396" t="s">
        <v>232</v>
      </c>
      <c r="JE168" s="396" t="s">
        <v>9</v>
      </c>
      <c r="JF168" s="396" t="s">
        <v>232</v>
      </c>
      <c r="JG168" s="396" t="s">
        <v>358</v>
      </c>
    </row>
    <row r="169" spans="1:267" customFormat="1">
      <c r="A169">
        <v>2450</v>
      </c>
      <c r="B169">
        <v>1</v>
      </c>
      <c r="F169">
        <v>700</v>
      </c>
      <c r="G169">
        <v>43</v>
      </c>
      <c r="H169">
        <v>1</v>
      </c>
      <c r="I169">
        <v>0</v>
      </c>
      <c r="J169">
        <v>1</v>
      </c>
      <c r="K169">
        <v>0</v>
      </c>
      <c r="L169" t="s">
        <v>668</v>
      </c>
      <c r="M169">
        <v>0</v>
      </c>
      <c r="N169">
        <v>0</v>
      </c>
      <c r="O169">
        <v>33</v>
      </c>
      <c r="P169">
        <v>0</v>
      </c>
      <c r="Q169">
        <v>40</v>
      </c>
      <c r="R169">
        <v>0</v>
      </c>
      <c r="S169">
        <v>0</v>
      </c>
      <c r="T169" t="s">
        <v>745</v>
      </c>
      <c r="U169">
        <v>0</v>
      </c>
      <c r="V169">
        <v>0</v>
      </c>
      <c r="W169">
        <v>0</v>
      </c>
      <c r="X169">
        <v>0</v>
      </c>
      <c r="Y169">
        <v>5</v>
      </c>
      <c r="Z169">
        <v>0</v>
      </c>
      <c r="AA169">
        <v>0</v>
      </c>
      <c r="AB169">
        <v>0</v>
      </c>
      <c r="AC169">
        <v>0</v>
      </c>
      <c r="AD169">
        <v>0</v>
      </c>
      <c r="AE169">
        <v>0</v>
      </c>
      <c r="AF169">
        <v>0</v>
      </c>
      <c r="AG169">
        <v>0</v>
      </c>
      <c r="AH169">
        <v>0</v>
      </c>
      <c r="AI169">
        <v>0</v>
      </c>
      <c r="AJ169">
        <v>0</v>
      </c>
      <c r="AK169">
        <v>96</v>
      </c>
      <c r="AL169">
        <v>0</v>
      </c>
      <c r="AM169">
        <v>0</v>
      </c>
      <c r="AN169">
        <v>0</v>
      </c>
      <c r="AO169">
        <v>0</v>
      </c>
      <c r="AP169">
        <v>0</v>
      </c>
      <c r="AQ169">
        <v>0</v>
      </c>
      <c r="AR169">
        <v>0</v>
      </c>
      <c r="AS169">
        <v>0</v>
      </c>
      <c r="AT169">
        <v>0</v>
      </c>
      <c r="AU169">
        <v>0</v>
      </c>
      <c r="AV169">
        <v>0</v>
      </c>
      <c r="AW169">
        <v>0</v>
      </c>
      <c r="AX169">
        <v>0</v>
      </c>
      <c r="AY169">
        <v>0</v>
      </c>
      <c r="AZ169">
        <v>0</v>
      </c>
      <c r="BA169">
        <v>0</v>
      </c>
      <c r="BB169">
        <v>0</v>
      </c>
      <c r="BC169">
        <v>0</v>
      </c>
      <c r="BD169">
        <v>0</v>
      </c>
      <c r="BE169">
        <v>0</v>
      </c>
      <c r="BF169">
        <v>0</v>
      </c>
      <c r="BG169">
        <v>0</v>
      </c>
      <c r="BH169">
        <v>0</v>
      </c>
      <c r="BI169">
        <v>59</v>
      </c>
      <c r="BJ169">
        <v>0</v>
      </c>
      <c r="BK169">
        <v>0</v>
      </c>
      <c r="BL169">
        <v>0</v>
      </c>
      <c r="BM169">
        <v>0</v>
      </c>
      <c r="BN169">
        <v>0</v>
      </c>
      <c r="BO169">
        <v>0</v>
      </c>
      <c r="BP169">
        <v>0</v>
      </c>
      <c r="BQ169">
        <v>0</v>
      </c>
      <c r="BR169">
        <v>0</v>
      </c>
      <c r="BS169">
        <v>0</v>
      </c>
      <c r="BT169">
        <v>0</v>
      </c>
      <c r="BU169">
        <v>0</v>
      </c>
      <c r="BV169">
        <v>0</v>
      </c>
      <c r="BW169">
        <v>0</v>
      </c>
      <c r="BX169">
        <v>0</v>
      </c>
      <c r="BY169">
        <v>0</v>
      </c>
      <c r="BZ169">
        <v>0</v>
      </c>
      <c r="CA169">
        <v>0</v>
      </c>
      <c r="CB169">
        <v>0</v>
      </c>
      <c r="CC169">
        <v>0</v>
      </c>
      <c r="CD169">
        <v>0</v>
      </c>
      <c r="CE169">
        <v>0</v>
      </c>
      <c r="CF169">
        <v>0</v>
      </c>
      <c r="CG169" s="439"/>
      <c r="CH169" s="303" t="s">
        <v>744</v>
      </c>
      <c r="CI169" s="393">
        <v>33</v>
      </c>
      <c r="CJ169" s="303" t="s">
        <v>744</v>
      </c>
      <c r="CK169" s="393">
        <v>40</v>
      </c>
      <c r="CL169" s="303" t="s">
        <v>744</v>
      </c>
      <c r="CM169" s="393">
        <v>0</v>
      </c>
      <c r="CN169" s="303"/>
      <c r="CO169" s="303"/>
      <c r="CP169" s="393" t="s">
        <v>744</v>
      </c>
      <c r="CQ169" s="303" t="s">
        <v>744</v>
      </c>
      <c r="CR169" s="393" t="s">
        <v>744</v>
      </c>
      <c r="CS169" s="393" t="s">
        <v>744</v>
      </c>
      <c r="CT169" s="303" t="s">
        <v>744</v>
      </c>
      <c r="CU169" s="393" t="s">
        <v>744</v>
      </c>
      <c r="CV169" s="303" t="s">
        <v>744</v>
      </c>
      <c r="CW169" s="303" t="s">
        <v>744</v>
      </c>
      <c r="CX169" s="303" t="s">
        <v>744</v>
      </c>
      <c r="CY169" s="303" t="s">
        <v>744</v>
      </c>
      <c r="CZ169" s="303" t="s">
        <v>744</v>
      </c>
      <c r="DA169" s="303" t="s">
        <v>744</v>
      </c>
      <c r="DB169" s="303" t="s">
        <v>744</v>
      </c>
      <c r="DC169" s="303" t="s">
        <v>744</v>
      </c>
      <c r="DD169" s="303" t="s">
        <v>744</v>
      </c>
      <c r="DE169" s="303" t="s">
        <v>744</v>
      </c>
      <c r="DF169" s="303" t="s">
        <v>744</v>
      </c>
      <c r="DG169" s="393" t="s">
        <v>744</v>
      </c>
      <c r="DH169" s="303" t="s">
        <v>744</v>
      </c>
      <c r="DI169" s="303" t="s">
        <v>744</v>
      </c>
      <c r="DJ169" s="393" t="s">
        <v>744</v>
      </c>
      <c r="DK169" s="303" t="s">
        <v>744</v>
      </c>
      <c r="DL169" s="303" t="s">
        <v>744</v>
      </c>
      <c r="DM169" s="303" t="s">
        <v>744</v>
      </c>
      <c r="DN169" s="303" t="s">
        <v>744</v>
      </c>
      <c r="DO169" s="303" t="s">
        <v>744</v>
      </c>
      <c r="DP169" s="303" t="s">
        <v>744</v>
      </c>
      <c r="DQ169" s="303" t="s">
        <v>744</v>
      </c>
      <c r="DR169" s="303" t="s">
        <v>744</v>
      </c>
      <c r="DS169" s="303" t="s">
        <v>744</v>
      </c>
      <c r="DT169" s="303" t="s">
        <v>744</v>
      </c>
      <c r="DU169" s="303" t="s">
        <v>744</v>
      </c>
      <c r="DV169" s="393" t="s">
        <v>744</v>
      </c>
      <c r="DW169" s="303" t="s">
        <v>744</v>
      </c>
      <c r="DX169" s="303" t="s">
        <v>744</v>
      </c>
      <c r="DY169" s="393" t="s">
        <v>744</v>
      </c>
      <c r="DZ169" s="303" t="s">
        <v>744</v>
      </c>
      <c r="EA169" s="303" t="s">
        <v>744</v>
      </c>
      <c r="EB169" s="303" t="s">
        <v>744</v>
      </c>
      <c r="EC169" s="303" t="s">
        <v>744</v>
      </c>
      <c r="ED169" s="303" t="s">
        <v>744</v>
      </c>
      <c r="EE169" s="303" t="s">
        <v>744</v>
      </c>
      <c r="EF169" s="303" t="s">
        <v>744</v>
      </c>
      <c r="EG169" s="303" t="s">
        <v>744</v>
      </c>
      <c r="EH169" s="303" t="s">
        <v>744</v>
      </c>
      <c r="EI169" s="303" t="s">
        <v>744</v>
      </c>
      <c r="EJ169" s="303" t="s">
        <v>744</v>
      </c>
      <c r="EK169" s="393" t="s">
        <v>744</v>
      </c>
      <c r="EL169" s="303" t="s">
        <v>744</v>
      </c>
      <c r="EM169" s="303" t="s">
        <v>744</v>
      </c>
      <c r="EN169" s="393" t="s">
        <v>744</v>
      </c>
      <c r="EO169" s="303" t="s">
        <v>744</v>
      </c>
      <c r="EP169" s="303" t="s">
        <v>744</v>
      </c>
      <c r="EQ169" s="303" t="s">
        <v>744</v>
      </c>
      <c r="ER169" s="303" t="s">
        <v>744</v>
      </c>
      <c r="ES169" s="303" t="s">
        <v>744</v>
      </c>
      <c r="ET169" s="303" t="s">
        <v>744</v>
      </c>
      <c r="EU169" s="303" t="s">
        <v>744</v>
      </c>
      <c r="EV169" s="303" t="s">
        <v>744</v>
      </c>
      <c r="EW169" s="303" t="s">
        <v>744</v>
      </c>
      <c r="EX169" s="303" t="s">
        <v>744</v>
      </c>
      <c r="EY169" s="303" t="s">
        <v>744</v>
      </c>
      <c r="EZ169" s="303" t="s">
        <v>744</v>
      </c>
      <c r="FA169" s="393" t="s">
        <v>744</v>
      </c>
      <c r="FB169" s="303" t="s">
        <v>744</v>
      </c>
      <c r="FC169" s="303" t="s">
        <v>744</v>
      </c>
      <c r="FD169" s="303" t="s">
        <v>744</v>
      </c>
      <c r="FE169" s="393" t="s">
        <v>744</v>
      </c>
      <c r="FF169" s="303" t="s">
        <v>744</v>
      </c>
      <c r="FG169" s="303" t="s">
        <v>744</v>
      </c>
      <c r="FH169" s="303" t="s">
        <v>744</v>
      </c>
      <c r="FI169" s="303" t="s">
        <v>744</v>
      </c>
      <c r="FJ169" s="303" t="s">
        <v>744</v>
      </c>
      <c r="FK169" s="303" t="s">
        <v>744</v>
      </c>
      <c r="FL169" s="303" t="s">
        <v>744</v>
      </c>
      <c r="FM169" s="303" t="s">
        <v>744</v>
      </c>
      <c r="FN169" s="303" t="s">
        <v>744</v>
      </c>
      <c r="FO169" s="303" t="s">
        <v>744</v>
      </c>
      <c r="FP169" s="303" t="s">
        <v>744</v>
      </c>
      <c r="FQ169" s="303" t="s">
        <v>744</v>
      </c>
      <c r="FR169" s="393" t="s">
        <v>744</v>
      </c>
      <c r="FS169" s="303" t="s">
        <v>744</v>
      </c>
      <c r="FT169" s="303" t="s">
        <v>744</v>
      </c>
      <c r="FU169" s="303" t="s">
        <v>744</v>
      </c>
      <c r="FV169" s="393" t="s">
        <v>744</v>
      </c>
      <c r="FW169" s="303" t="s">
        <v>744</v>
      </c>
      <c r="FX169" s="303" t="s">
        <v>744</v>
      </c>
      <c r="FY169" s="303" t="s">
        <v>744</v>
      </c>
      <c r="FZ169" s="303" t="s">
        <v>744</v>
      </c>
      <c r="GA169" s="303" t="s">
        <v>744</v>
      </c>
      <c r="GB169" s="303" t="s">
        <v>744</v>
      </c>
      <c r="GC169" s="303" t="s">
        <v>744</v>
      </c>
      <c r="GD169" s="303" t="s">
        <v>744</v>
      </c>
      <c r="GE169" s="303" t="s">
        <v>744</v>
      </c>
      <c r="GF169" s="303" t="s">
        <v>744</v>
      </c>
      <c r="GG169" s="303" t="s">
        <v>744</v>
      </c>
      <c r="GH169" s="303" t="s">
        <v>744</v>
      </c>
      <c r="GI169" s="393" t="s">
        <v>744</v>
      </c>
      <c r="GJ169" s="303" t="s">
        <v>744</v>
      </c>
      <c r="GK169" s="303" t="s">
        <v>744</v>
      </c>
      <c r="GL169" s="303" t="s">
        <v>744</v>
      </c>
      <c r="GM169" s="393" t="s">
        <v>744</v>
      </c>
      <c r="GN169" s="303">
        <v>5</v>
      </c>
      <c r="GO169" s="303">
        <v>8680</v>
      </c>
      <c r="GP169" s="303">
        <v>0</v>
      </c>
      <c r="GQ169" s="303">
        <v>96</v>
      </c>
      <c r="GR169" s="303">
        <v>0</v>
      </c>
      <c r="GS169" s="303">
        <v>0</v>
      </c>
      <c r="GT169" s="303">
        <v>0</v>
      </c>
      <c r="GU169" s="303">
        <v>59</v>
      </c>
      <c r="GV169" s="303">
        <v>0</v>
      </c>
      <c r="GW169" s="303">
        <v>0</v>
      </c>
      <c r="GX169" s="303">
        <v>8525</v>
      </c>
      <c r="GY169" s="303">
        <v>0</v>
      </c>
      <c r="GZ169" s="393">
        <v>0</v>
      </c>
      <c r="HA169" s="303">
        <v>1736</v>
      </c>
      <c r="HB169" s="303">
        <v>1705</v>
      </c>
      <c r="HC169" s="303">
        <v>0</v>
      </c>
      <c r="HD169" s="393">
        <v>1.7857142857142905E-2</v>
      </c>
      <c r="HE169" s="303" t="s">
        <v>744</v>
      </c>
      <c r="HF169" s="303" t="s">
        <v>744</v>
      </c>
      <c r="HG169" s="303" t="s">
        <v>744</v>
      </c>
      <c r="HH169" s="303" t="s">
        <v>744</v>
      </c>
      <c r="HI169" s="303" t="s">
        <v>744</v>
      </c>
      <c r="HJ169" s="303" t="s">
        <v>744</v>
      </c>
      <c r="HK169" s="303" t="s">
        <v>744</v>
      </c>
      <c r="HL169" s="303" t="s">
        <v>744</v>
      </c>
      <c r="HM169" s="303" t="s">
        <v>744</v>
      </c>
      <c r="HN169" s="303" t="s">
        <v>744</v>
      </c>
      <c r="HO169" s="303" t="s">
        <v>744</v>
      </c>
      <c r="HP169" s="303" t="s">
        <v>744</v>
      </c>
      <c r="HQ169" s="393" t="s">
        <v>744</v>
      </c>
      <c r="HR169" s="303" t="s">
        <v>744</v>
      </c>
      <c r="HS169" s="303" t="s">
        <v>744</v>
      </c>
      <c r="HT169" s="303" t="s">
        <v>744</v>
      </c>
      <c r="HU169" s="393" t="s">
        <v>744</v>
      </c>
      <c r="HV169" s="303">
        <v>5</v>
      </c>
      <c r="HW169" s="303">
        <v>8680</v>
      </c>
      <c r="HX169" s="303">
        <v>0</v>
      </c>
      <c r="HY169" s="303">
        <v>96</v>
      </c>
      <c r="HZ169" s="303">
        <v>0</v>
      </c>
      <c r="IA169" s="303">
        <v>0</v>
      </c>
      <c r="IB169" s="303">
        <v>0</v>
      </c>
      <c r="IC169" s="303">
        <v>59</v>
      </c>
      <c r="ID169" s="303">
        <v>0</v>
      </c>
      <c r="IE169" s="303">
        <v>0</v>
      </c>
      <c r="IF169" s="303">
        <v>8525</v>
      </c>
      <c r="IG169" s="303">
        <v>0</v>
      </c>
      <c r="IH169" s="393">
        <v>0</v>
      </c>
      <c r="II169" s="303">
        <v>1736</v>
      </c>
      <c r="IJ169" s="303">
        <v>1705</v>
      </c>
      <c r="IK169" s="303">
        <v>0</v>
      </c>
      <c r="IL169" s="393">
        <v>1.7857142857142905E-2</v>
      </c>
      <c r="IM169" s="303"/>
      <c r="IN169" s="303">
        <v>1736</v>
      </c>
      <c r="IO169" s="303">
        <v>1705</v>
      </c>
      <c r="IP169" s="393">
        <v>1.7857142857142905E-2</v>
      </c>
      <c r="IQ169" s="303" t="s">
        <v>744</v>
      </c>
      <c r="IR169" s="303" t="s">
        <v>744</v>
      </c>
      <c r="IS169" s="393" t="s">
        <v>744</v>
      </c>
      <c r="IT169" s="303">
        <v>1736</v>
      </c>
      <c r="IU169" s="303">
        <v>1705</v>
      </c>
      <c r="IV169" s="393">
        <v>1.7857142857142905E-2</v>
      </c>
      <c r="IW169" s="735"/>
      <c r="IX169" s="303"/>
      <c r="IY169" s="396" t="s">
        <v>668</v>
      </c>
      <c r="IZ169" s="396" t="s">
        <v>353</v>
      </c>
      <c r="JA169" s="396" t="s">
        <v>354</v>
      </c>
      <c r="JB169" s="396">
        <v>7</v>
      </c>
      <c r="JC169" s="396" t="s">
        <v>11</v>
      </c>
      <c r="JD169" s="396" t="s">
        <v>232</v>
      </c>
      <c r="JE169" s="396" t="s">
        <v>9</v>
      </c>
      <c r="JF169" s="396" t="s">
        <v>232</v>
      </c>
      <c r="JG169" s="396" t="s">
        <v>358</v>
      </c>
    </row>
    <row r="170" spans="1:267" customFormat="1">
      <c r="A170">
        <v>2451</v>
      </c>
      <c r="B170">
        <v>1</v>
      </c>
      <c r="F170">
        <v>700</v>
      </c>
      <c r="G170">
        <v>42</v>
      </c>
      <c r="H170">
        <v>1</v>
      </c>
      <c r="I170">
        <v>0</v>
      </c>
      <c r="J170">
        <v>1</v>
      </c>
      <c r="K170">
        <v>0</v>
      </c>
      <c r="L170" t="s">
        <v>658</v>
      </c>
      <c r="M170">
        <v>0</v>
      </c>
      <c r="N170">
        <v>50</v>
      </c>
      <c r="O170">
        <v>33</v>
      </c>
      <c r="P170">
        <v>40</v>
      </c>
      <c r="Q170">
        <v>40</v>
      </c>
      <c r="R170">
        <v>0</v>
      </c>
      <c r="S170">
        <v>0</v>
      </c>
      <c r="T170" t="s">
        <v>745</v>
      </c>
      <c r="U170">
        <v>0</v>
      </c>
      <c r="V170">
        <v>0</v>
      </c>
      <c r="W170">
        <v>12.5</v>
      </c>
      <c r="X170">
        <v>9</v>
      </c>
      <c r="Y170">
        <v>74</v>
      </c>
      <c r="Z170">
        <v>0</v>
      </c>
      <c r="AA170">
        <v>0</v>
      </c>
      <c r="AB170">
        <v>0</v>
      </c>
      <c r="AC170">
        <v>0</v>
      </c>
      <c r="AD170">
        <v>0</v>
      </c>
      <c r="AE170">
        <v>272</v>
      </c>
      <c r="AF170">
        <v>0</v>
      </c>
      <c r="AG170">
        <v>0</v>
      </c>
      <c r="AH170">
        <v>0</v>
      </c>
      <c r="AI170">
        <v>536</v>
      </c>
      <c r="AJ170">
        <v>264</v>
      </c>
      <c r="AK170">
        <v>6866.5</v>
      </c>
      <c r="AL170">
        <v>0</v>
      </c>
      <c r="AM170">
        <v>0</v>
      </c>
      <c r="AN170">
        <v>0</v>
      </c>
      <c r="AO170">
        <v>0</v>
      </c>
      <c r="AP170">
        <v>0</v>
      </c>
      <c r="AQ170">
        <v>0</v>
      </c>
      <c r="AR170">
        <v>0</v>
      </c>
      <c r="AS170">
        <v>0</v>
      </c>
      <c r="AT170">
        <v>0</v>
      </c>
      <c r="AU170">
        <v>80</v>
      </c>
      <c r="AV170">
        <v>0</v>
      </c>
      <c r="AW170">
        <v>1112</v>
      </c>
      <c r="AX170">
        <v>0</v>
      </c>
      <c r="AY170">
        <v>0</v>
      </c>
      <c r="AZ170">
        <v>0</v>
      </c>
      <c r="BA170">
        <v>0</v>
      </c>
      <c r="BB170">
        <v>49</v>
      </c>
      <c r="BC170">
        <v>0</v>
      </c>
      <c r="BD170">
        <v>0</v>
      </c>
      <c r="BE170">
        <v>0</v>
      </c>
      <c r="BF170">
        <v>0</v>
      </c>
      <c r="BG170">
        <v>144</v>
      </c>
      <c r="BH170">
        <v>120</v>
      </c>
      <c r="BI170">
        <v>128</v>
      </c>
      <c r="BJ170">
        <v>0</v>
      </c>
      <c r="BK170">
        <v>0</v>
      </c>
      <c r="BL170">
        <v>0</v>
      </c>
      <c r="BM170">
        <v>0</v>
      </c>
      <c r="BN170">
        <v>0</v>
      </c>
      <c r="BO170">
        <v>1139</v>
      </c>
      <c r="BP170">
        <v>0</v>
      </c>
      <c r="BQ170">
        <v>0</v>
      </c>
      <c r="BR170">
        <v>0</v>
      </c>
      <c r="BS170">
        <v>0</v>
      </c>
      <c r="BT170">
        <v>0</v>
      </c>
      <c r="BU170">
        <v>0</v>
      </c>
      <c r="BV170">
        <v>0</v>
      </c>
      <c r="BW170">
        <v>0</v>
      </c>
      <c r="BX170">
        <v>0</v>
      </c>
      <c r="BY170">
        <v>0</v>
      </c>
      <c r="BZ170">
        <v>0</v>
      </c>
      <c r="CA170">
        <v>2294</v>
      </c>
      <c r="CB170">
        <v>0</v>
      </c>
      <c r="CC170">
        <v>0</v>
      </c>
      <c r="CD170">
        <v>0</v>
      </c>
      <c r="CE170">
        <v>7617.5</v>
      </c>
      <c r="CF170">
        <v>0</v>
      </c>
      <c r="CG170" s="439"/>
      <c r="CH170" s="303">
        <v>50</v>
      </c>
      <c r="CI170" s="393">
        <v>33</v>
      </c>
      <c r="CJ170" s="303">
        <v>40</v>
      </c>
      <c r="CK170" s="393">
        <v>40</v>
      </c>
      <c r="CL170" s="303">
        <v>0</v>
      </c>
      <c r="CM170" s="393">
        <v>0</v>
      </c>
      <c r="CN170" s="303"/>
      <c r="CO170" s="303"/>
      <c r="CP170" s="393" t="s">
        <v>744</v>
      </c>
      <c r="CQ170" s="303" t="s">
        <v>389</v>
      </c>
      <c r="CR170" s="393" t="s">
        <v>389</v>
      </c>
      <c r="CS170" s="393" t="s">
        <v>744</v>
      </c>
      <c r="CT170" s="303" t="s">
        <v>389</v>
      </c>
      <c r="CU170" s="393" t="s">
        <v>389</v>
      </c>
      <c r="CV170" s="303" t="s">
        <v>744</v>
      </c>
      <c r="CW170" s="303" t="s">
        <v>744</v>
      </c>
      <c r="CX170" s="303" t="s">
        <v>744</v>
      </c>
      <c r="CY170" s="303" t="s">
        <v>744</v>
      </c>
      <c r="CZ170" s="303" t="s">
        <v>744</v>
      </c>
      <c r="DA170" s="303" t="s">
        <v>744</v>
      </c>
      <c r="DB170" s="303" t="s">
        <v>744</v>
      </c>
      <c r="DC170" s="303" t="s">
        <v>744</v>
      </c>
      <c r="DD170" s="303" t="s">
        <v>744</v>
      </c>
      <c r="DE170" s="303" t="s">
        <v>744</v>
      </c>
      <c r="DF170" s="303" t="s">
        <v>744</v>
      </c>
      <c r="DG170" s="393" t="s">
        <v>744</v>
      </c>
      <c r="DH170" s="303" t="s">
        <v>744</v>
      </c>
      <c r="DI170" s="303" t="s">
        <v>744</v>
      </c>
      <c r="DJ170" s="393" t="s">
        <v>744</v>
      </c>
      <c r="DK170" s="303" t="s">
        <v>744</v>
      </c>
      <c r="DL170" s="303" t="s">
        <v>744</v>
      </c>
      <c r="DM170" s="303" t="s">
        <v>744</v>
      </c>
      <c r="DN170" s="303" t="s">
        <v>744</v>
      </c>
      <c r="DO170" s="303" t="s">
        <v>744</v>
      </c>
      <c r="DP170" s="303" t="s">
        <v>744</v>
      </c>
      <c r="DQ170" s="303" t="s">
        <v>744</v>
      </c>
      <c r="DR170" s="303" t="s">
        <v>744</v>
      </c>
      <c r="DS170" s="303" t="s">
        <v>744</v>
      </c>
      <c r="DT170" s="303" t="s">
        <v>744</v>
      </c>
      <c r="DU170" s="303" t="s">
        <v>744</v>
      </c>
      <c r="DV170" s="393" t="s">
        <v>744</v>
      </c>
      <c r="DW170" s="303" t="s">
        <v>744</v>
      </c>
      <c r="DX170" s="303" t="s">
        <v>744</v>
      </c>
      <c r="DY170" s="393" t="s">
        <v>744</v>
      </c>
      <c r="DZ170" s="303" t="s">
        <v>744</v>
      </c>
      <c r="EA170" s="303" t="s">
        <v>744</v>
      </c>
      <c r="EB170" s="303" t="s">
        <v>744</v>
      </c>
      <c r="EC170" s="303" t="s">
        <v>744</v>
      </c>
      <c r="ED170" s="303" t="s">
        <v>744</v>
      </c>
      <c r="EE170" s="303" t="s">
        <v>744</v>
      </c>
      <c r="EF170" s="303" t="s">
        <v>744</v>
      </c>
      <c r="EG170" s="303" t="s">
        <v>744</v>
      </c>
      <c r="EH170" s="303" t="s">
        <v>744</v>
      </c>
      <c r="EI170" s="303" t="s">
        <v>744</v>
      </c>
      <c r="EJ170" s="303" t="s">
        <v>744</v>
      </c>
      <c r="EK170" s="393" t="s">
        <v>744</v>
      </c>
      <c r="EL170" s="303" t="s">
        <v>744</v>
      </c>
      <c r="EM170" s="303" t="s">
        <v>744</v>
      </c>
      <c r="EN170" s="393" t="s">
        <v>744</v>
      </c>
      <c r="EO170" s="303">
        <v>12.5</v>
      </c>
      <c r="EP170" s="303">
        <v>20000</v>
      </c>
      <c r="EQ170" s="303">
        <v>0</v>
      </c>
      <c r="ER170" s="303">
        <v>536</v>
      </c>
      <c r="ES170" s="303">
        <v>0</v>
      </c>
      <c r="ET170" s="303">
        <v>80</v>
      </c>
      <c r="EU170" s="303">
        <v>0</v>
      </c>
      <c r="EV170" s="303">
        <v>144</v>
      </c>
      <c r="EW170" s="303">
        <v>0</v>
      </c>
      <c r="EX170" s="303">
        <v>0</v>
      </c>
      <c r="EY170" s="303">
        <v>19240</v>
      </c>
      <c r="EZ170" s="303">
        <v>0</v>
      </c>
      <c r="FA170" s="393">
        <v>0</v>
      </c>
      <c r="FB170" s="303">
        <v>1600</v>
      </c>
      <c r="FC170" s="303">
        <v>1539.2</v>
      </c>
      <c r="FD170" s="303">
        <v>0</v>
      </c>
      <c r="FE170" s="393">
        <v>3.7999999999999923E-2</v>
      </c>
      <c r="FF170" s="303">
        <v>9</v>
      </c>
      <c r="FG170" s="303">
        <v>14400</v>
      </c>
      <c r="FH170" s="303">
        <v>0</v>
      </c>
      <c r="FI170" s="303">
        <v>264</v>
      </c>
      <c r="FJ170" s="303">
        <v>0</v>
      </c>
      <c r="FK170" s="303">
        <v>0</v>
      </c>
      <c r="FL170" s="303">
        <v>49</v>
      </c>
      <c r="FM170" s="303">
        <v>120</v>
      </c>
      <c r="FN170" s="303">
        <v>0</v>
      </c>
      <c r="FO170" s="303">
        <v>0</v>
      </c>
      <c r="FP170" s="303">
        <v>13967</v>
      </c>
      <c r="FQ170" s="303">
        <v>0</v>
      </c>
      <c r="FR170" s="393">
        <v>0</v>
      </c>
      <c r="FS170" s="303">
        <v>1600</v>
      </c>
      <c r="FT170" s="303">
        <v>1551.8888888888889</v>
      </c>
      <c r="FU170" s="303">
        <v>0</v>
      </c>
      <c r="FV170" s="393">
        <v>3.0069444444444482E-2</v>
      </c>
      <c r="FW170" s="303">
        <v>21.5</v>
      </c>
      <c r="FX170" s="303">
        <v>34400</v>
      </c>
      <c r="FY170" s="303">
        <v>0</v>
      </c>
      <c r="FZ170" s="303">
        <v>800</v>
      </c>
      <c r="GA170" s="303">
        <v>0</v>
      </c>
      <c r="GB170" s="303">
        <v>80</v>
      </c>
      <c r="GC170" s="303">
        <v>49</v>
      </c>
      <c r="GD170" s="303">
        <v>264</v>
      </c>
      <c r="GE170" s="303">
        <v>0</v>
      </c>
      <c r="GF170" s="303">
        <v>0</v>
      </c>
      <c r="GG170" s="303">
        <v>33207</v>
      </c>
      <c r="GH170" s="303">
        <v>0</v>
      </c>
      <c r="GI170" s="393">
        <v>0</v>
      </c>
      <c r="GJ170" s="303">
        <v>1600</v>
      </c>
      <c r="GK170" s="303">
        <v>1544.5116279069769</v>
      </c>
      <c r="GL170" s="303">
        <v>0</v>
      </c>
      <c r="GM170" s="393">
        <v>3.4680232558139457E-2</v>
      </c>
      <c r="GN170" s="303">
        <v>74</v>
      </c>
      <c r="GO170" s="303">
        <v>126170</v>
      </c>
      <c r="GP170" s="303">
        <v>272</v>
      </c>
      <c r="GQ170" s="303">
        <v>6866.5</v>
      </c>
      <c r="GR170" s="303">
        <v>0</v>
      </c>
      <c r="GS170" s="303">
        <v>1112</v>
      </c>
      <c r="GT170" s="303">
        <v>0</v>
      </c>
      <c r="GU170" s="303">
        <v>128</v>
      </c>
      <c r="GV170" s="303">
        <v>1139</v>
      </c>
      <c r="GW170" s="303">
        <v>0</v>
      </c>
      <c r="GX170" s="303">
        <v>116652.5</v>
      </c>
      <c r="GY170" s="303">
        <v>7617.5</v>
      </c>
      <c r="GZ170" s="393">
        <v>2294</v>
      </c>
      <c r="HA170" s="303">
        <v>1705</v>
      </c>
      <c r="HB170" s="303">
        <v>1576.3851351351352</v>
      </c>
      <c r="HC170" s="303">
        <v>102.93918918918919</v>
      </c>
      <c r="HD170" s="393">
        <v>7.5433938337164053E-2</v>
      </c>
      <c r="HE170" s="303" t="s">
        <v>744</v>
      </c>
      <c r="HF170" s="303" t="s">
        <v>744</v>
      </c>
      <c r="HG170" s="303" t="s">
        <v>744</v>
      </c>
      <c r="HH170" s="303" t="s">
        <v>744</v>
      </c>
      <c r="HI170" s="303" t="s">
        <v>744</v>
      </c>
      <c r="HJ170" s="303" t="s">
        <v>744</v>
      </c>
      <c r="HK170" s="303" t="s">
        <v>744</v>
      </c>
      <c r="HL170" s="303" t="s">
        <v>744</v>
      </c>
      <c r="HM170" s="303" t="s">
        <v>744</v>
      </c>
      <c r="HN170" s="303" t="s">
        <v>744</v>
      </c>
      <c r="HO170" s="303" t="s">
        <v>744</v>
      </c>
      <c r="HP170" s="303" t="s">
        <v>744</v>
      </c>
      <c r="HQ170" s="393" t="s">
        <v>744</v>
      </c>
      <c r="HR170" s="303" t="s">
        <v>744</v>
      </c>
      <c r="HS170" s="303" t="s">
        <v>744</v>
      </c>
      <c r="HT170" s="303" t="s">
        <v>744</v>
      </c>
      <c r="HU170" s="393" t="s">
        <v>744</v>
      </c>
      <c r="HV170" s="303">
        <v>74</v>
      </c>
      <c r="HW170" s="303">
        <v>126170</v>
      </c>
      <c r="HX170" s="303">
        <v>272</v>
      </c>
      <c r="HY170" s="303">
        <v>6866.5</v>
      </c>
      <c r="HZ170" s="303">
        <v>0</v>
      </c>
      <c r="IA170" s="303">
        <v>1112</v>
      </c>
      <c r="IB170" s="303">
        <v>0</v>
      </c>
      <c r="IC170" s="303">
        <v>128</v>
      </c>
      <c r="ID170" s="303">
        <v>1139</v>
      </c>
      <c r="IE170" s="303">
        <v>0</v>
      </c>
      <c r="IF170" s="303">
        <v>116652.5</v>
      </c>
      <c r="IG170" s="303">
        <v>7617.5</v>
      </c>
      <c r="IH170" s="393">
        <v>2294</v>
      </c>
      <c r="II170" s="303">
        <v>1705</v>
      </c>
      <c r="IJ170" s="303">
        <v>1576.3851351351352</v>
      </c>
      <c r="IK170" s="303">
        <v>102.93918918918919</v>
      </c>
      <c r="IL170" s="393">
        <v>7.5433938337164053E-2</v>
      </c>
      <c r="IM170" s="303"/>
      <c r="IN170" s="303">
        <v>1689.8265895953757</v>
      </c>
      <c r="IO170" s="303">
        <v>1571.0115606936415</v>
      </c>
      <c r="IP170" s="393">
        <v>7.0311965519600506E-2</v>
      </c>
      <c r="IQ170" s="303">
        <v>1600</v>
      </c>
      <c r="IR170" s="303">
        <v>1551.8888888888889</v>
      </c>
      <c r="IS170" s="393">
        <v>3.0069444444444482E-2</v>
      </c>
      <c r="IT170" s="303">
        <v>1681.3612565445026</v>
      </c>
      <c r="IU170" s="303">
        <v>1569.2094240837696</v>
      </c>
      <c r="IV170" s="393">
        <v>6.6702995578252433E-2</v>
      </c>
      <c r="IW170" s="735"/>
      <c r="IX170" s="303"/>
      <c r="IY170" s="396" t="s">
        <v>658</v>
      </c>
      <c r="IZ170" s="396" t="s">
        <v>353</v>
      </c>
      <c r="JA170" s="396" t="s">
        <v>354</v>
      </c>
      <c r="JB170" s="396">
        <v>143</v>
      </c>
      <c r="JC170" s="396" t="s">
        <v>13</v>
      </c>
      <c r="JD170" s="396" t="s">
        <v>232</v>
      </c>
      <c r="JE170" s="396" t="s">
        <v>9</v>
      </c>
      <c r="JF170" s="396" t="s">
        <v>232</v>
      </c>
      <c r="JG170" s="396" t="s">
        <v>358</v>
      </c>
    </row>
    <row r="171" spans="1:267" customFormat="1">
      <c r="A171">
        <v>2452</v>
      </c>
      <c r="B171">
        <v>1</v>
      </c>
      <c r="F171">
        <v>700</v>
      </c>
      <c r="G171">
        <v>41</v>
      </c>
      <c r="H171">
        <v>1</v>
      </c>
      <c r="I171">
        <v>0</v>
      </c>
      <c r="J171">
        <v>1</v>
      </c>
      <c r="K171">
        <v>0</v>
      </c>
      <c r="L171" t="s">
        <v>668</v>
      </c>
      <c r="M171">
        <v>0</v>
      </c>
      <c r="N171">
        <v>20</v>
      </c>
      <c r="O171">
        <v>33</v>
      </c>
      <c r="P171">
        <v>40</v>
      </c>
      <c r="Q171">
        <v>40</v>
      </c>
      <c r="R171">
        <v>120</v>
      </c>
      <c r="S171">
        <v>120</v>
      </c>
      <c r="T171" t="s">
        <v>745</v>
      </c>
      <c r="U171">
        <v>0</v>
      </c>
      <c r="V171">
        <v>0</v>
      </c>
      <c r="W171">
        <v>0.5</v>
      </c>
      <c r="X171">
        <v>2</v>
      </c>
      <c r="Y171">
        <v>16.5</v>
      </c>
      <c r="Z171">
        <v>0</v>
      </c>
      <c r="AA171">
        <v>0</v>
      </c>
      <c r="AB171">
        <v>0</v>
      </c>
      <c r="AC171">
        <v>0</v>
      </c>
      <c r="AD171">
        <v>0</v>
      </c>
      <c r="AE171">
        <v>0</v>
      </c>
      <c r="AF171">
        <v>0</v>
      </c>
      <c r="AG171">
        <v>0</v>
      </c>
      <c r="AH171">
        <v>0</v>
      </c>
      <c r="AI171">
        <v>0</v>
      </c>
      <c r="AJ171">
        <v>0</v>
      </c>
      <c r="AK171">
        <v>145</v>
      </c>
      <c r="AL171">
        <v>0</v>
      </c>
      <c r="AM171">
        <v>0</v>
      </c>
      <c r="AN171">
        <v>0</v>
      </c>
      <c r="AO171">
        <v>0</v>
      </c>
      <c r="AP171">
        <v>0</v>
      </c>
      <c r="AQ171">
        <v>0</v>
      </c>
      <c r="AR171">
        <v>0</v>
      </c>
      <c r="AS171">
        <v>0</v>
      </c>
      <c r="AT171">
        <v>0</v>
      </c>
      <c r="AU171">
        <v>0</v>
      </c>
      <c r="AV171">
        <v>0</v>
      </c>
      <c r="AW171">
        <v>46</v>
      </c>
      <c r="AX171">
        <v>0</v>
      </c>
      <c r="AY171">
        <v>0</v>
      </c>
      <c r="AZ171">
        <v>0</v>
      </c>
      <c r="BA171">
        <v>0</v>
      </c>
      <c r="BB171">
        <v>0</v>
      </c>
      <c r="BC171">
        <v>33</v>
      </c>
      <c r="BD171">
        <v>0</v>
      </c>
      <c r="BE171">
        <v>0</v>
      </c>
      <c r="BF171">
        <v>0</v>
      </c>
      <c r="BG171">
        <v>0</v>
      </c>
      <c r="BH171">
        <v>0</v>
      </c>
      <c r="BI171">
        <v>0</v>
      </c>
      <c r="BJ171">
        <v>0</v>
      </c>
      <c r="BK171">
        <v>0</v>
      </c>
      <c r="BL171">
        <v>0</v>
      </c>
      <c r="BM171">
        <v>0</v>
      </c>
      <c r="BN171">
        <v>0</v>
      </c>
      <c r="BO171">
        <v>81</v>
      </c>
      <c r="BP171">
        <v>0</v>
      </c>
      <c r="BQ171">
        <v>0</v>
      </c>
      <c r="BR171">
        <v>0</v>
      </c>
      <c r="BS171">
        <v>0</v>
      </c>
      <c r="BT171">
        <v>0</v>
      </c>
      <c r="BU171">
        <v>0</v>
      </c>
      <c r="BV171">
        <v>0</v>
      </c>
      <c r="BW171">
        <v>0</v>
      </c>
      <c r="BX171">
        <v>0</v>
      </c>
      <c r="BY171">
        <v>0</v>
      </c>
      <c r="BZ171">
        <v>0</v>
      </c>
      <c r="CA171">
        <v>0</v>
      </c>
      <c r="CB171">
        <v>0</v>
      </c>
      <c r="CC171">
        <v>0</v>
      </c>
      <c r="CD171">
        <v>0</v>
      </c>
      <c r="CE171">
        <v>87</v>
      </c>
      <c r="CF171">
        <v>0</v>
      </c>
      <c r="CG171" s="439"/>
      <c r="CH171" s="303">
        <v>20</v>
      </c>
      <c r="CI171" s="393">
        <v>33</v>
      </c>
      <c r="CJ171" s="303">
        <v>40</v>
      </c>
      <c r="CK171" s="393">
        <v>40</v>
      </c>
      <c r="CL171" s="303">
        <v>120</v>
      </c>
      <c r="CM171" s="393">
        <v>120</v>
      </c>
      <c r="CN171" s="303"/>
      <c r="CO171" s="303"/>
      <c r="CP171" s="393" t="s">
        <v>744</v>
      </c>
      <c r="CQ171" s="303" t="s">
        <v>744</v>
      </c>
      <c r="CR171" s="393" t="s">
        <v>389</v>
      </c>
      <c r="CS171" s="393" t="s">
        <v>744</v>
      </c>
      <c r="CT171" s="303" t="s">
        <v>744</v>
      </c>
      <c r="CU171" s="393" t="s">
        <v>389</v>
      </c>
      <c r="CV171" s="303" t="s">
        <v>744</v>
      </c>
      <c r="CW171" s="303" t="s">
        <v>744</v>
      </c>
      <c r="CX171" s="303" t="s">
        <v>744</v>
      </c>
      <c r="CY171" s="303" t="s">
        <v>744</v>
      </c>
      <c r="CZ171" s="303" t="s">
        <v>744</v>
      </c>
      <c r="DA171" s="303" t="s">
        <v>744</v>
      </c>
      <c r="DB171" s="303" t="s">
        <v>744</v>
      </c>
      <c r="DC171" s="303" t="s">
        <v>744</v>
      </c>
      <c r="DD171" s="303" t="s">
        <v>744</v>
      </c>
      <c r="DE171" s="303" t="s">
        <v>744</v>
      </c>
      <c r="DF171" s="303" t="s">
        <v>744</v>
      </c>
      <c r="DG171" s="393" t="s">
        <v>744</v>
      </c>
      <c r="DH171" s="303" t="s">
        <v>744</v>
      </c>
      <c r="DI171" s="303" t="s">
        <v>744</v>
      </c>
      <c r="DJ171" s="393" t="s">
        <v>744</v>
      </c>
      <c r="DK171" s="303" t="s">
        <v>744</v>
      </c>
      <c r="DL171" s="303" t="s">
        <v>744</v>
      </c>
      <c r="DM171" s="303" t="s">
        <v>744</v>
      </c>
      <c r="DN171" s="303" t="s">
        <v>744</v>
      </c>
      <c r="DO171" s="303" t="s">
        <v>744</v>
      </c>
      <c r="DP171" s="303" t="s">
        <v>744</v>
      </c>
      <c r="DQ171" s="303" t="s">
        <v>744</v>
      </c>
      <c r="DR171" s="303" t="s">
        <v>744</v>
      </c>
      <c r="DS171" s="303" t="s">
        <v>744</v>
      </c>
      <c r="DT171" s="303" t="s">
        <v>744</v>
      </c>
      <c r="DU171" s="303" t="s">
        <v>744</v>
      </c>
      <c r="DV171" s="393" t="s">
        <v>744</v>
      </c>
      <c r="DW171" s="303" t="s">
        <v>744</v>
      </c>
      <c r="DX171" s="303" t="s">
        <v>744</v>
      </c>
      <c r="DY171" s="393" t="s">
        <v>744</v>
      </c>
      <c r="DZ171" s="303" t="s">
        <v>744</v>
      </c>
      <c r="EA171" s="303" t="s">
        <v>744</v>
      </c>
      <c r="EB171" s="303" t="s">
        <v>744</v>
      </c>
      <c r="EC171" s="303" t="s">
        <v>744</v>
      </c>
      <c r="ED171" s="303" t="s">
        <v>744</v>
      </c>
      <c r="EE171" s="303" t="s">
        <v>744</v>
      </c>
      <c r="EF171" s="303" t="s">
        <v>744</v>
      </c>
      <c r="EG171" s="303" t="s">
        <v>744</v>
      </c>
      <c r="EH171" s="303" t="s">
        <v>744</v>
      </c>
      <c r="EI171" s="303" t="s">
        <v>744</v>
      </c>
      <c r="EJ171" s="303" t="s">
        <v>744</v>
      </c>
      <c r="EK171" s="393" t="s">
        <v>744</v>
      </c>
      <c r="EL171" s="303" t="s">
        <v>744</v>
      </c>
      <c r="EM171" s="303" t="s">
        <v>744</v>
      </c>
      <c r="EN171" s="393" t="s">
        <v>744</v>
      </c>
      <c r="EO171" s="303">
        <v>0.5</v>
      </c>
      <c r="EP171" s="303">
        <v>874</v>
      </c>
      <c r="EQ171" s="303">
        <v>0</v>
      </c>
      <c r="ER171" s="303">
        <v>0</v>
      </c>
      <c r="ES171" s="303">
        <v>0</v>
      </c>
      <c r="ET171" s="303">
        <v>0</v>
      </c>
      <c r="EU171" s="303">
        <v>0</v>
      </c>
      <c r="EV171" s="303">
        <v>0</v>
      </c>
      <c r="EW171" s="303">
        <v>0</v>
      </c>
      <c r="EX171" s="303">
        <v>0</v>
      </c>
      <c r="EY171" s="303">
        <v>874</v>
      </c>
      <c r="EZ171" s="303">
        <v>0</v>
      </c>
      <c r="FA171" s="393">
        <v>0</v>
      </c>
      <c r="FB171" s="303">
        <v>1748</v>
      </c>
      <c r="FC171" s="303">
        <v>1748</v>
      </c>
      <c r="FD171" s="303">
        <v>0</v>
      </c>
      <c r="FE171" s="393">
        <v>0</v>
      </c>
      <c r="FF171" s="303">
        <v>2</v>
      </c>
      <c r="FG171" s="303">
        <v>3496</v>
      </c>
      <c r="FH171" s="303">
        <v>0</v>
      </c>
      <c r="FI171" s="303">
        <v>0</v>
      </c>
      <c r="FJ171" s="303">
        <v>0</v>
      </c>
      <c r="FK171" s="303">
        <v>0</v>
      </c>
      <c r="FL171" s="303">
        <v>0</v>
      </c>
      <c r="FM171" s="303">
        <v>0</v>
      </c>
      <c r="FN171" s="303">
        <v>0</v>
      </c>
      <c r="FO171" s="303">
        <v>0</v>
      </c>
      <c r="FP171" s="303">
        <v>3496</v>
      </c>
      <c r="FQ171" s="303">
        <v>0</v>
      </c>
      <c r="FR171" s="393">
        <v>0</v>
      </c>
      <c r="FS171" s="303">
        <v>1748</v>
      </c>
      <c r="FT171" s="303">
        <v>1748</v>
      </c>
      <c r="FU171" s="303">
        <v>0</v>
      </c>
      <c r="FV171" s="393">
        <v>0</v>
      </c>
      <c r="FW171" s="303">
        <v>2.5</v>
      </c>
      <c r="FX171" s="303">
        <v>4370</v>
      </c>
      <c r="FY171" s="303">
        <v>0</v>
      </c>
      <c r="FZ171" s="303">
        <v>0</v>
      </c>
      <c r="GA171" s="303">
        <v>0</v>
      </c>
      <c r="GB171" s="303">
        <v>0</v>
      </c>
      <c r="GC171" s="303">
        <v>0</v>
      </c>
      <c r="GD171" s="303">
        <v>0</v>
      </c>
      <c r="GE171" s="303">
        <v>0</v>
      </c>
      <c r="GF171" s="303">
        <v>0</v>
      </c>
      <c r="GG171" s="303">
        <v>4370</v>
      </c>
      <c r="GH171" s="303">
        <v>0</v>
      </c>
      <c r="GI171" s="393">
        <v>0</v>
      </c>
      <c r="GJ171" s="303">
        <v>1748</v>
      </c>
      <c r="GK171" s="303">
        <v>1748</v>
      </c>
      <c r="GL171" s="303">
        <v>0</v>
      </c>
      <c r="GM171" s="393">
        <v>0</v>
      </c>
      <c r="GN171" s="303">
        <v>16.5</v>
      </c>
      <c r="GO171" s="303">
        <v>27211.8</v>
      </c>
      <c r="GP171" s="303">
        <v>0</v>
      </c>
      <c r="GQ171" s="303">
        <v>145</v>
      </c>
      <c r="GR171" s="303">
        <v>0</v>
      </c>
      <c r="GS171" s="303">
        <v>46</v>
      </c>
      <c r="GT171" s="303">
        <v>33</v>
      </c>
      <c r="GU171" s="303">
        <v>0</v>
      </c>
      <c r="GV171" s="303">
        <v>81</v>
      </c>
      <c r="GW171" s="303">
        <v>0</v>
      </c>
      <c r="GX171" s="303">
        <v>26906.799999999999</v>
      </c>
      <c r="GY171" s="303">
        <v>87</v>
      </c>
      <c r="GZ171" s="393">
        <v>0</v>
      </c>
      <c r="HA171" s="303">
        <v>1649.2</v>
      </c>
      <c r="HB171" s="303">
        <v>1630.7151515151515</v>
      </c>
      <c r="HC171" s="303">
        <v>5.2727272727272725</v>
      </c>
      <c r="HD171" s="393">
        <v>1.1208372838254044E-2</v>
      </c>
      <c r="HE171" s="303" t="s">
        <v>744</v>
      </c>
      <c r="HF171" s="303" t="s">
        <v>744</v>
      </c>
      <c r="HG171" s="303" t="s">
        <v>744</v>
      </c>
      <c r="HH171" s="303" t="s">
        <v>744</v>
      </c>
      <c r="HI171" s="303" t="s">
        <v>744</v>
      </c>
      <c r="HJ171" s="303" t="s">
        <v>744</v>
      </c>
      <c r="HK171" s="303" t="s">
        <v>744</v>
      </c>
      <c r="HL171" s="303" t="s">
        <v>744</v>
      </c>
      <c r="HM171" s="303" t="s">
        <v>744</v>
      </c>
      <c r="HN171" s="303" t="s">
        <v>744</v>
      </c>
      <c r="HO171" s="303" t="s">
        <v>744</v>
      </c>
      <c r="HP171" s="303" t="s">
        <v>744</v>
      </c>
      <c r="HQ171" s="393" t="s">
        <v>744</v>
      </c>
      <c r="HR171" s="303" t="s">
        <v>744</v>
      </c>
      <c r="HS171" s="303" t="s">
        <v>744</v>
      </c>
      <c r="HT171" s="303" t="s">
        <v>744</v>
      </c>
      <c r="HU171" s="393" t="s">
        <v>744</v>
      </c>
      <c r="HV171" s="303">
        <v>16.5</v>
      </c>
      <c r="HW171" s="303">
        <v>27211.8</v>
      </c>
      <c r="HX171" s="303">
        <v>0</v>
      </c>
      <c r="HY171" s="303">
        <v>145</v>
      </c>
      <c r="HZ171" s="303">
        <v>0</v>
      </c>
      <c r="IA171" s="303">
        <v>46</v>
      </c>
      <c r="IB171" s="303">
        <v>33</v>
      </c>
      <c r="IC171" s="303">
        <v>0</v>
      </c>
      <c r="ID171" s="303">
        <v>81</v>
      </c>
      <c r="IE171" s="303">
        <v>0</v>
      </c>
      <c r="IF171" s="303">
        <v>26906.799999999999</v>
      </c>
      <c r="IG171" s="303">
        <v>87</v>
      </c>
      <c r="IH171" s="393">
        <v>0</v>
      </c>
      <c r="II171" s="303">
        <v>1649.2</v>
      </c>
      <c r="IJ171" s="303">
        <v>1630.7151515151515</v>
      </c>
      <c r="IK171" s="303">
        <v>5.2727272727272725</v>
      </c>
      <c r="IL171" s="393">
        <v>1.1208372838254044E-2</v>
      </c>
      <c r="IM171" s="303"/>
      <c r="IN171" s="303">
        <v>1652.1058823529411</v>
      </c>
      <c r="IO171" s="303">
        <v>1634.1647058823528</v>
      </c>
      <c r="IP171" s="393">
        <v>1.0859580286123216E-2</v>
      </c>
      <c r="IQ171" s="303">
        <v>1748</v>
      </c>
      <c r="IR171" s="303">
        <v>1748</v>
      </c>
      <c r="IS171" s="393">
        <v>0</v>
      </c>
      <c r="IT171" s="303">
        <v>1662.2</v>
      </c>
      <c r="IU171" s="303">
        <v>1646.1473684210525</v>
      </c>
      <c r="IV171" s="393">
        <v>9.6574609426949287E-3</v>
      </c>
      <c r="IW171" s="735"/>
      <c r="IX171" s="303"/>
      <c r="IY171" s="396" t="s">
        <v>668</v>
      </c>
      <c r="IZ171" s="396" t="s">
        <v>353</v>
      </c>
      <c r="JA171" s="396" t="s">
        <v>354</v>
      </c>
      <c r="JB171" s="396">
        <v>23</v>
      </c>
      <c r="JC171" s="396" t="s">
        <v>12</v>
      </c>
      <c r="JD171" s="396" t="s">
        <v>232</v>
      </c>
      <c r="JE171" s="396" t="s">
        <v>9</v>
      </c>
      <c r="JF171" s="396" t="s">
        <v>232</v>
      </c>
      <c r="JG171" s="396" t="s">
        <v>358</v>
      </c>
    </row>
    <row r="172" spans="1:267" customFormat="1">
      <c r="A172">
        <v>2453</v>
      </c>
      <c r="B172">
        <v>1</v>
      </c>
      <c r="F172">
        <v>700</v>
      </c>
      <c r="G172">
        <v>41</v>
      </c>
      <c r="H172">
        <v>0</v>
      </c>
      <c r="I172">
        <v>1</v>
      </c>
      <c r="J172">
        <v>0</v>
      </c>
      <c r="K172">
        <v>1</v>
      </c>
      <c r="L172">
        <v>0</v>
      </c>
      <c r="M172" t="s">
        <v>658</v>
      </c>
      <c r="N172">
        <v>20</v>
      </c>
      <c r="O172">
        <v>20</v>
      </c>
      <c r="P172">
        <v>40</v>
      </c>
      <c r="Q172">
        <v>40</v>
      </c>
      <c r="R172">
        <v>0</v>
      </c>
      <c r="S172">
        <v>0</v>
      </c>
      <c r="T172" t="s">
        <v>745</v>
      </c>
      <c r="U172">
        <v>0</v>
      </c>
      <c r="V172">
        <v>0</v>
      </c>
      <c r="W172">
        <v>2</v>
      </c>
      <c r="X172">
        <v>0</v>
      </c>
      <c r="Y172">
        <v>8.5</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0</v>
      </c>
      <c r="AT172">
        <v>0</v>
      </c>
      <c r="AU172">
        <v>0</v>
      </c>
      <c r="AV172">
        <v>0</v>
      </c>
      <c r="AW172">
        <v>0</v>
      </c>
      <c r="AX172">
        <v>0</v>
      </c>
      <c r="AY172">
        <v>0</v>
      </c>
      <c r="AZ172">
        <v>0</v>
      </c>
      <c r="BA172">
        <v>0</v>
      </c>
      <c r="BB172">
        <v>0</v>
      </c>
      <c r="BC172">
        <v>0</v>
      </c>
      <c r="BD172">
        <v>0</v>
      </c>
      <c r="BE172">
        <v>0</v>
      </c>
      <c r="BF172">
        <v>0</v>
      </c>
      <c r="BG172">
        <v>0</v>
      </c>
      <c r="BH172">
        <v>0</v>
      </c>
      <c r="BI172">
        <v>0</v>
      </c>
      <c r="BJ172">
        <v>0</v>
      </c>
      <c r="BK172">
        <v>0</v>
      </c>
      <c r="BL172">
        <v>0</v>
      </c>
      <c r="BM172">
        <v>0</v>
      </c>
      <c r="BN172">
        <v>0</v>
      </c>
      <c r="BO172">
        <v>0</v>
      </c>
      <c r="BP172">
        <v>0</v>
      </c>
      <c r="BQ172">
        <v>0</v>
      </c>
      <c r="BR172">
        <v>0</v>
      </c>
      <c r="BS172">
        <v>0</v>
      </c>
      <c r="BT172">
        <v>0</v>
      </c>
      <c r="BU172">
        <v>100</v>
      </c>
      <c r="BV172">
        <v>0</v>
      </c>
      <c r="BW172">
        <v>0</v>
      </c>
      <c r="BX172">
        <v>0</v>
      </c>
      <c r="BY172">
        <v>0</v>
      </c>
      <c r="BZ172">
        <v>0</v>
      </c>
      <c r="CA172">
        <v>0</v>
      </c>
      <c r="CB172">
        <v>0</v>
      </c>
      <c r="CC172">
        <v>0</v>
      </c>
      <c r="CD172">
        <v>0</v>
      </c>
      <c r="CE172">
        <v>0</v>
      </c>
      <c r="CF172">
        <v>0</v>
      </c>
      <c r="CG172" s="439"/>
      <c r="CH172" s="303">
        <v>20</v>
      </c>
      <c r="CI172" s="393">
        <v>20</v>
      </c>
      <c r="CJ172" s="303">
        <v>40</v>
      </c>
      <c r="CK172" s="393">
        <v>40</v>
      </c>
      <c r="CL172" s="303">
        <v>0</v>
      </c>
      <c r="CM172" s="393">
        <v>0</v>
      </c>
      <c r="CN172" s="303"/>
      <c r="CO172" s="303"/>
      <c r="CP172" s="393" t="s">
        <v>744</v>
      </c>
      <c r="CQ172" s="303" t="s">
        <v>744</v>
      </c>
      <c r="CR172" s="393" t="s">
        <v>744</v>
      </c>
      <c r="CS172" s="393" t="s">
        <v>744</v>
      </c>
      <c r="CT172" s="303" t="s">
        <v>744</v>
      </c>
      <c r="CU172" s="393" t="s">
        <v>744</v>
      </c>
      <c r="CV172" s="303" t="s">
        <v>744</v>
      </c>
      <c r="CW172" s="303" t="s">
        <v>744</v>
      </c>
      <c r="CX172" s="303" t="s">
        <v>744</v>
      </c>
      <c r="CY172" s="303" t="s">
        <v>744</v>
      </c>
      <c r="CZ172" s="303" t="s">
        <v>744</v>
      </c>
      <c r="DA172" s="303" t="s">
        <v>744</v>
      </c>
      <c r="DB172" s="303" t="s">
        <v>744</v>
      </c>
      <c r="DC172" s="303" t="s">
        <v>744</v>
      </c>
      <c r="DD172" s="303" t="s">
        <v>744</v>
      </c>
      <c r="DE172" s="303" t="s">
        <v>744</v>
      </c>
      <c r="DF172" s="303" t="s">
        <v>744</v>
      </c>
      <c r="DG172" s="393" t="s">
        <v>744</v>
      </c>
      <c r="DH172" s="303" t="s">
        <v>744</v>
      </c>
      <c r="DI172" s="303" t="s">
        <v>744</v>
      </c>
      <c r="DJ172" s="393" t="s">
        <v>744</v>
      </c>
      <c r="DK172" s="303" t="s">
        <v>744</v>
      </c>
      <c r="DL172" s="303" t="s">
        <v>744</v>
      </c>
      <c r="DM172" s="303" t="s">
        <v>744</v>
      </c>
      <c r="DN172" s="303" t="s">
        <v>744</v>
      </c>
      <c r="DO172" s="303" t="s">
        <v>744</v>
      </c>
      <c r="DP172" s="303" t="s">
        <v>744</v>
      </c>
      <c r="DQ172" s="303" t="s">
        <v>744</v>
      </c>
      <c r="DR172" s="303" t="s">
        <v>744</v>
      </c>
      <c r="DS172" s="303" t="s">
        <v>744</v>
      </c>
      <c r="DT172" s="303" t="s">
        <v>744</v>
      </c>
      <c r="DU172" s="303" t="s">
        <v>744</v>
      </c>
      <c r="DV172" s="393" t="s">
        <v>744</v>
      </c>
      <c r="DW172" s="303" t="s">
        <v>744</v>
      </c>
      <c r="DX172" s="303" t="s">
        <v>744</v>
      </c>
      <c r="DY172" s="393" t="s">
        <v>744</v>
      </c>
      <c r="DZ172" s="303" t="s">
        <v>744</v>
      </c>
      <c r="EA172" s="303" t="s">
        <v>744</v>
      </c>
      <c r="EB172" s="303" t="s">
        <v>744</v>
      </c>
      <c r="EC172" s="303" t="s">
        <v>744</v>
      </c>
      <c r="ED172" s="303" t="s">
        <v>744</v>
      </c>
      <c r="EE172" s="303" t="s">
        <v>744</v>
      </c>
      <c r="EF172" s="303" t="s">
        <v>744</v>
      </c>
      <c r="EG172" s="303" t="s">
        <v>744</v>
      </c>
      <c r="EH172" s="303" t="s">
        <v>744</v>
      </c>
      <c r="EI172" s="303" t="s">
        <v>744</v>
      </c>
      <c r="EJ172" s="303" t="s">
        <v>744</v>
      </c>
      <c r="EK172" s="393" t="s">
        <v>744</v>
      </c>
      <c r="EL172" s="303" t="s">
        <v>744</v>
      </c>
      <c r="EM172" s="303" t="s">
        <v>744</v>
      </c>
      <c r="EN172" s="393" t="s">
        <v>744</v>
      </c>
      <c r="EO172" s="303">
        <v>2</v>
      </c>
      <c r="EP172" s="303">
        <v>3680</v>
      </c>
      <c r="EQ172" s="303">
        <v>0</v>
      </c>
      <c r="ER172" s="303">
        <v>0</v>
      </c>
      <c r="ES172" s="303">
        <v>0</v>
      </c>
      <c r="ET172" s="303">
        <v>0</v>
      </c>
      <c r="EU172" s="303">
        <v>0</v>
      </c>
      <c r="EV172" s="303">
        <v>0</v>
      </c>
      <c r="EW172" s="303">
        <v>0</v>
      </c>
      <c r="EX172" s="303">
        <v>0</v>
      </c>
      <c r="EY172" s="303">
        <v>3680</v>
      </c>
      <c r="EZ172" s="303">
        <v>0</v>
      </c>
      <c r="FA172" s="393">
        <v>0</v>
      </c>
      <c r="FB172" s="303">
        <v>1840</v>
      </c>
      <c r="FC172" s="303">
        <v>1840</v>
      </c>
      <c r="FD172" s="303">
        <v>0</v>
      </c>
      <c r="FE172" s="393">
        <v>0</v>
      </c>
      <c r="FF172" s="303" t="s">
        <v>744</v>
      </c>
      <c r="FG172" s="303" t="s">
        <v>744</v>
      </c>
      <c r="FH172" s="303" t="s">
        <v>744</v>
      </c>
      <c r="FI172" s="303" t="s">
        <v>744</v>
      </c>
      <c r="FJ172" s="303" t="s">
        <v>744</v>
      </c>
      <c r="FK172" s="303" t="s">
        <v>744</v>
      </c>
      <c r="FL172" s="303" t="s">
        <v>744</v>
      </c>
      <c r="FM172" s="303" t="s">
        <v>744</v>
      </c>
      <c r="FN172" s="303" t="s">
        <v>744</v>
      </c>
      <c r="FO172" s="303" t="s">
        <v>744</v>
      </c>
      <c r="FP172" s="303" t="s">
        <v>744</v>
      </c>
      <c r="FQ172" s="303" t="s">
        <v>744</v>
      </c>
      <c r="FR172" s="393" t="s">
        <v>744</v>
      </c>
      <c r="FS172" s="303" t="s">
        <v>744</v>
      </c>
      <c r="FT172" s="303" t="s">
        <v>744</v>
      </c>
      <c r="FU172" s="303" t="s">
        <v>744</v>
      </c>
      <c r="FV172" s="393" t="s">
        <v>744</v>
      </c>
      <c r="FW172" s="303">
        <v>2</v>
      </c>
      <c r="FX172" s="303">
        <v>3680</v>
      </c>
      <c r="FY172" s="303">
        <v>0</v>
      </c>
      <c r="FZ172" s="303">
        <v>0</v>
      </c>
      <c r="GA172" s="303">
        <v>0</v>
      </c>
      <c r="GB172" s="303">
        <v>0</v>
      </c>
      <c r="GC172" s="303">
        <v>0</v>
      </c>
      <c r="GD172" s="303">
        <v>0</v>
      </c>
      <c r="GE172" s="303">
        <v>0</v>
      </c>
      <c r="GF172" s="303">
        <v>0</v>
      </c>
      <c r="GG172" s="303">
        <v>3680</v>
      </c>
      <c r="GH172" s="303">
        <v>0</v>
      </c>
      <c r="GI172" s="393">
        <v>0</v>
      </c>
      <c r="GJ172" s="303">
        <v>1840</v>
      </c>
      <c r="GK172" s="303">
        <v>1840</v>
      </c>
      <c r="GL172" s="303">
        <v>0</v>
      </c>
      <c r="GM172" s="393">
        <v>0</v>
      </c>
      <c r="GN172" s="303">
        <v>8.5</v>
      </c>
      <c r="GO172" s="303">
        <v>15640</v>
      </c>
      <c r="GP172" s="303">
        <v>0</v>
      </c>
      <c r="GQ172" s="303">
        <v>0</v>
      </c>
      <c r="GR172" s="303">
        <v>0</v>
      </c>
      <c r="GS172" s="303">
        <v>0</v>
      </c>
      <c r="GT172" s="303">
        <v>0</v>
      </c>
      <c r="GU172" s="303">
        <v>0</v>
      </c>
      <c r="GV172" s="303">
        <v>0</v>
      </c>
      <c r="GW172" s="303">
        <v>100</v>
      </c>
      <c r="GX172" s="303">
        <v>15540</v>
      </c>
      <c r="GY172" s="303">
        <v>0</v>
      </c>
      <c r="GZ172" s="393">
        <v>0</v>
      </c>
      <c r="HA172" s="303">
        <v>1840</v>
      </c>
      <c r="HB172" s="303">
        <v>1828.2352941176471</v>
      </c>
      <c r="HC172" s="303">
        <v>0</v>
      </c>
      <c r="HD172" s="393">
        <v>6.3938618925830637E-3</v>
      </c>
      <c r="HE172" s="303" t="s">
        <v>744</v>
      </c>
      <c r="HF172" s="303" t="s">
        <v>744</v>
      </c>
      <c r="HG172" s="303" t="s">
        <v>744</v>
      </c>
      <c r="HH172" s="303" t="s">
        <v>744</v>
      </c>
      <c r="HI172" s="303" t="s">
        <v>744</v>
      </c>
      <c r="HJ172" s="303" t="s">
        <v>744</v>
      </c>
      <c r="HK172" s="303" t="s">
        <v>744</v>
      </c>
      <c r="HL172" s="303" t="s">
        <v>744</v>
      </c>
      <c r="HM172" s="303" t="s">
        <v>744</v>
      </c>
      <c r="HN172" s="303" t="s">
        <v>744</v>
      </c>
      <c r="HO172" s="303" t="s">
        <v>744</v>
      </c>
      <c r="HP172" s="303" t="s">
        <v>744</v>
      </c>
      <c r="HQ172" s="393" t="s">
        <v>744</v>
      </c>
      <c r="HR172" s="303" t="s">
        <v>744</v>
      </c>
      <c r="HS172" s="303" t="s">
        <v>744</v>
      </c>
      <c r="HT172" s="303" t="s">
        <v>744</v>
      </c>
      <c r="HU172" s="393" t="s">
        <v>744</v>
      </c>
      <c r="HV172" s="303">
        <v>8.5</v>
      </c>
      <c r="HW172" s="303">
        <v>15640</v>
      </c>
      <c r="HX172" s="303">
        <v>0</v>
      </c>
      <c r="HY172" s="303">
        <v>0</v>
      </c>
      <c r="HZ172" s="303">
        <v>0</v>
      </c>
      <c r="IA172" s="303">
        <v>0</v>
      </c>
      <c r="IB172" s="303">
        <v>0</v>
      </c>
      <c r="IC172" s="303">
        <v>0</v>
      </c>
      <c r="ID172" s="303">
        <v>0</v>
      </c>
      <c r="IE172" s="303">
        <v>100</v>
      </c>
      <c r="IF172" s="303">
        <v>15540</v>
      </c>
      <c r="IG172" s="303">
        <v>0</v>
      </c>
      <c r="IH172" s="393">
        <v>0</v>
      </c>
      <c r="II172" s="303">
        <v>1840</v>
      </c>
      <c r="IJ172" s="303">
        <v>1828.2352941176471</v>
      </c>
      <c r="IK172" s="303">
        <v>0</v>
      </c>
      <c r="IL172" s="393">
        <v>6.3938618925830637E-3</v>
      </c>
      <c r="IM172" s="303"/>
      <c r="IN172" s="303">
        <v>1840</v>
      </c>
      <c r="IO172" s="303">
        <v>1830.4761904761904</v>
      </c>
      <c r="IP172" s="393">
        <v>5.1759834368531044E-3</v>
      </c>
      <c r="IQ172" s="303" t="s">
        <v>744</v>
      </c>
      <c r="IR172" s="303" t="s">
        <v>744</v>
      </c>
      <c r="IS172" s="393" t="s">
        <v>744</v>
      </c>
      <c r="IT172" s="303">
        <v>1840</v>
      </c>
      <c r="IU172" s="303">
        <v>1830.4761904761904</v>
      </c>
      <c r="IV172" s="393">
        <v>5.1759834368531044E-3</v>
      </c>
      <c r="IW172" s="735"/>
      <c r="IX172" s="303"/>
      <c r="IY172" s="396" t="s">
        <v>658</v>
      </c>
      <c r="IZ172" s="396" t="s">
        <v>353</v>
      </c>
      <c r="JA172" s="396" t="s">
        <v>354</v>
      </c>
      <c r="JB172" s="396">
        <v>9</v>
      </c>
      <c r="JC172" s="396" t="s">
        <v>11</v>
      </c>
      <c r="JD172" s="396" t="s">
        <v>232</v>
      </c>
      <c r="JE172" s="396" t="s">
        <v>9</v>
      </c>
      <c r="JF172" s="396" t="s">
        <v>232</v>
      </c>
      <c r="JG172" s="396" t="s">
        <v>358</v>
      </c>
    </row>
    <row r="173" spans="1:267" customFormat="1">
      <c r="A173">
        <v>2454</v>
      </c>
      <c r="B173">
        <v>1</v>
      </c>
      <c r="F173">
        <v>700</v>
      </c>
      <c r="G173">
        <v>41</v>
      </c>
      <c r="H173">
        <v>1</v>
      </c>
      <c r="I173">
        <v>0</v>
      </c>
      <c r="J173">
        <v>1</v>
      </c>
      <c r="K173">
        <v>0</v>
      </c>
      <c r="L173" t="s">
        <v>668</v>
      </c>
      <c r="M173">
        <v>0</v>
      </c>
      <c r="N173">
        <v>23</v>
      </c>
      <c r="O173">
        <v>37</v>
      </c>
      <c r="P173">
        <v>40</v>
      </c>
      <c r="Q173">
        <v>40</v>
      </c>
      <c r="R173">
        <v>50</v>
      </c>
      <c r="S173">
        <v>50</v>
      </c>
      <c r="T173" t="s">
        <v>745</v>
      </c>
      <c r="U173">
        <v>0</v>
      </c>
      <c r="V173">
        <v>0</v>
      </c>
      <c r="W173">
        <v>0</v>
      </c>
      <c r="X173">
        <v>1</v>
      </c>
      <c r="Y173">
        <v>7</v>
      </c>
      <c r="Z173">
        <v>0</v>
      </c>
      <c r="AA173">
        <v>0</v>
      </c>
      <c r="AB173">
        <v>0</v>
      </c>
      <c r="AC173">
        <v>0</v>
      </c>
      <c r="AD173">
        <v>0</v>
      </c>
      <c r="AE173">
        <v>0</v>
      </c>
      <c r="AF173">
        <v>0</v>
      </c>
      <c r="AG173">
        <v>0</v>
      </c>
      <c r="AH173">
        <v>0</v>
      </c>
      <c r="AI173">
        <v>0</v>
      </c>
      <c r="AJ173">
        <v>104</v>
      </c>
      <c r="AK173">
        <v>104</v>
      </c>
      <c r="AL173">
        <v>0</v>
      </c>
      <c r="AM173">
        <v>0</v>
      </c>
      <c r="AN173">
        <v>0</v>
      </c>
      <c r="AO173">
        <v>0</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0</v>
      </c>
      <c r="BS173">
        <v>0</v>
      </c>
      <c r="BT173">
        <v>0</v>
      </c>
      <c r="BU173">
        <v>0</v>
      </c>
      <c r="BV173">
        <v>0</v>
      </c>
      <c r="BW173">
        <v>0</v>
      </c>
      <c r="BX173">
        <v>0</v>
      </c>
      <c r="BY173">
        <v>0</v>
      </c>
      <c r="BZ173">
        <v>0</v>
      </c>
      <c r="CA173">
        <v>256</v>
      </c>
      <c r="CB173">
        <v>0</v>
      </c>
      <c r="CC173">
        <v>0</v>
      </c>
      <c r="CD173">
        <v>0</v>
      </c>
      <c r="CE173">
        <v>573</v>
      </c>
      <c r="CF173">
        <v>0</v>
      </c>
      <c r="CG173" s="439"/>
      <c r="CH173" s="303">
        <v>23</v>
      </c>
      <c r="CI173" s="393">
        <v>37</v>
      </c>
      <c r="CJ173" s="303">
        <v>40</v>
      </c>
      <c r="CK173" s="393">
        <v>40</v>
      </c>
      <c r="CL173" s="303">
        <v>50</v>
      </c>
      <c r="CM173" s="393">
        <v>50</v>
      </c>
      <c r="CN173" s="303"/>
      <c r="CO173" s="303"/>
      <c r="CP173" s="393" t="s">
        <v>744</v>
      </c>
      <c r="CQ173" s="303" t="s">
        <v>389</v>
      </c>
      <c r="CR173" s="393" t="s">
        <v>389</v>
      </c>
      <c r="CS173" s="393" t="s">
        <v>744</v>
      </c>
      <c r="CT173" s="303" t="s">
        <v>389</v>
      </c>
      <c r="CU173" s="393" t="s">
        <v>389</v>
      </c>
      <c r="CV173" s="303" t="s">
        <v>744</v>
      </c>
      <c r="CW173" s="303" t="s">
        <v>744</v>
      </c>
      <c r="CX173" s="303" t="s">
        <v>744</v>
      </c>
      <c r="CY173" s="303" t="s">
        <v>744</v>
      </c>
      <c r="CZ173" s="303" t="s">
        <v>744</v>
      </c>
      <c r="DA173" s="303" t="s">
        <v>744</v>
      </c>
      <c r="DB173" s="303" t="s">
        <v>744</v>
      </c>
      <c r="DC173" s="303" t="s">
        <v>744</v>
      </c>
      <c r="DD173" s="303" t="s">
        <v>744</v>
      </c>
      <c r="DE173" s="303" t="s">
        <v>744</v>
      </c>
      <c r="DF173" s="303" t="s">
        <v>744</v>
      </c>
      <c r="DG173" s="393" t="s">
        <v>744</v>
      </c>
      <c r="DH173" s="303" t="s">
        <v>744</v>
      </c>
      <c r="DI173" s="303" t="s">
        <v>744</v>
      </c>
      <c r="DJ173" s="393" t="s">
        <v>744</v>
      </c>
      <c r="DK173" s="303" t="s">
        <v>744</v>
      </c>
      <c r="DL173" s="303" t="s">
        <v>744</v>
      </c>
      <c r="DM173" s="303" t="s">
        <v>744</v>
      </c>
      <c r="DN173" s="303" t="s">
        <v>744</v>
      </c>
      <c r="DO173" s="303" t="s">
        <v>744</v>
      </c>
      <c r="DP173" s="303" t="s">
        <v>744</v>
      </c>
      <c r="DQ173" s="303" t="s">
        <v>744</v>
      </c>
      <c r="DR173" s="303" t="s">
        <v>744</v>
      </c>
      <c r="DS173" s="303" t="s">
        <v>744</v>
      </c>
      <c r="DT173" s="303" t="s">
        <v>744</v>
      </c>
      <c r="DU173" s="303" t="s">
        <v>744</v>
      </c>
      <c r="DV173" s="393" t="s">
        <v>744</v>
      </c>
      <c r="DW173" s="303" t="s">
        <v>744</v>
      </c>
      <c r="DX173" s="303" t="s">
        <v>744</v>
      </c>
      <c r="DY173" s="393" t="s">
        <v>744</v>
      </c>
      <c r="DZ173" s="303" t="s">
        <v>744</v>
      </c>
      <c r="EA173" s="303" t="s">
        <v>744</v>
      </c>
      <c r="EB173" s="303" t="s">
        <v>744</v>
      </c>
      <c r="EC173" s="303" t="s">
        <v>744</v>
      </c>
      <c r="ED173" s="303" t="s">
        <v>744</v>
      </c>
      <c r="EE173" s="303" t="s">
        <v>744</v>
      </c>
      <c r="EF173" s="303" t="s">
        <v>744</v>
      </c>
      <c r="EG173" s="303" t="s">
        <v>744</v>
      </c>
      <c r="EH173" s="303" t="s">
        <v>744</v>
      </c>
      <c r="EI173" s="303" t="s">
        <v>744</v>
      </c>
      <c r="EJ173" s="303" t="s">
        <v>744</v>
      </c>
      <c r="EK173" s="393" t="s">
        <v>744</v>
      </c>
      <c r="EL173" s="303" t="s">
        <v>744</v>
      </c>
      <c r="EM173" s="303" t="s">
        <v>744</v>
      </c>
      <c r="EN173" s="393" t="s">
        <v>744</v>
      </c>
      <c r="EO173" s="303" t="s">
        <v>744</v>
      </c>
      <c r="EP173" s="303" t="s">
        <v>744</v>
      </c>
      <c r="EQ173" s="303" t="s">
        <v>744</v>
      </c>
      <c r="ER173" s="303" t="s">
        <v>744</v>
      </c>
      <c r="ES173" s="303" t="s">
        <v>744</v>
      </c>
      <c r="ET173" s="303" t="s">
        <v>744</v>
      </c>
      <c r="EU173" s="303" t="s">
        <v>744</v>
      </c>
      <c r="EV173" s="303" t="s">
        <v>744</v>
      </c>
      <c r="EW173" s="303" t="s">
        <v>744</v>
      </c>
      <c r="EX173" s="303" t="s">
        <v>744</v>
      </c>
      <c r="EY173" s="303" t="s">
        <v>744</v>
      </c>
      <c r="EZ173" s="303" t="s">
        <v>744</v>
      </c>
      <c r="FA173" s="393" t="s">
        <v>744</v>
      </c>
      <c r="FB173" s="303" t="s">
        <v>744</v>
      </c>
      <c r="FC173" s="303" t="s">
        <v>744</v>
      </c>
      <c r="FD173" s="303" t="s">
        <v>744</v>
      </c>
      <c r="FE173" s="393" t="s">
        <v>744</v>
      </c>
      <c r="FF173" s="303">
        <v>1</v>
      </c>
      <c r="FG173" s="303">
        <v>1778.1666666666665</v>
      </c>
      <c r="FH173" s="303">
        <v>0</v>
      </c>
      <c r="FI173" s="303">
        <v>104</v>
      </c>
      <c r="FJ173" s="303">
        <v>0</v>
      </c>
      <c r="FK173" s="303">
        <v>0</v>
      </c>
      <c r="FL173" s="303">
        <v>0</v>
      </c>
      <c r="FM173" s="303">
        <v>0</v>
      </c>
      <c r="FN173" s="303">
        <v>0</v>
      </c>
      <c r="FO173" s="303">
        <v>0</v>
      </c>
      <c r="FP173" s="303">
        <v>1674.1666666666665</v>
      </c>
      <c r="FQ173" s="303">
        <v>0</v>
      </c>
      <c r="FR173" s="393">
        <v>0</v>
      </c>
      <c r="FS173" s="303">
        <v>1778.1666666666665</v>
      </c>
      <c r="FT173" s="303">
        <v>1674.1666666666665</v>
      </c>
      <c r="FU173" s="303">
        <v>0</v>
      </c>
      <c r="FV173" s="393">
        <v>5.8487205923704155E-2</v>
      </c>
      <c r="FW173" s="303">
        <v>1</v>
      </c>
      <c r="FX173" s="303">
        <v>1778.1666666666665</v>
      </c>
      <c r="FY173" s="303">
        <v>0</v>
      </c>
      <c r="FZ173" s="303">
        <v>104</v>
      </c>
      <c r="GA173" s="303">
        <v>0</v>
      </c>
      <c r="GB173" s="303">
        <v>0</v>
      </c>
      <c r="GC173" s="303">
        <v>0</v>
      </c>
      <c r="GD173" s="303">
        <v>0</v>
      </c>
      <c r="GE173" s="303">
        <v>0</v>
      </c>
      <c r="GF173" s="303">
        <v>0</v>
      </c>
      <c r="GG173" s="303">
        <v>1674.1666666666665</v>
      </c>
      <c r="GH173" s="303">
        <v>0</v>
      </c>
      <c r="GI173" s="393">
        <v>0</v>
      </c>
      <c r="GJ173" s="303">
        <v>1778.1666666666665</v>
      </c>
      <c r="GK173" s="303">
        <v>1674.1666666666665</v>
      </c>
      <c r="GL173" s="303">
        <v>0</v>
      </c>
      <c r="GM173" s="393">
        <v>5.8487205923704155E-2</v>
      </c>
      <c r="GN173" s="303">
        <v>7</v>
      </c>
      <c r="GO173" s="303">
        <v>11423.5</v>
      </c>
      <c r="GP173" s="303">
        <v>0</v>
      </c>
      <c r="GQ173" s="303">
        <v>104</v>
      </c>
      <c r="GR173" s="303">
        <v>0</v>
      </c>
      <c r="GS173" s="303">
        <v>0</v>
      </c>
      <c r="GT173" s="303">
        <v>0</v>
      </c>
      <c r="GU173" s="303">
        <v>0</v>
      </c>
      <c r="GV173" s="303">
        <v>0</v>
      </c>
      <c r="GW173" s="303">
        <v>0</v>
      </c>
      <c r="GX173" s="303">
        <v>11319.5</v>
      </c>
      <c r="GY173" s="303">
        <v>573</v>
      </c>
      <c r="GZ173" s="393">
        <v>256</v>
      </c>
      <c r="HA173" s="303">
        <v>1631.9285714285713</v>
      </c>
      <c r="HB173" s="303">
        <v>1617.0714285714284</v>
      </c>
      <c r="HC173" s="303">
        <v>81.857142857142861</v>
      </c>
      <c r="HD173" s="393">
        <v>9.104039917713469E-3</v>
      </c>
      <c r="HE173" s="303" t="s">
        <v>744</v>
      </c>
      <c r="HF173" s="303" t="s">
        <v>744</v>
      </c>
      <c r="HG173" s="303" t="s">
        <v>744</v>
      </c>
      <c r="HH173" s="303" t="s">
        <v>744</v>
      </c>
      <c r="HI173" s="303" t="s">
        <v>744</v>
      </c>
      <c r="HJ173" s="303" t="s">
        <v>744</v>
      </c>
      <c r="HK173" s="303" t="s">
        <v>744</v>
      </c>
      <c r="HL173" s="303" t="s">
        <v>744</v>
      </c>
      <c r="HM173" s="303" t="s">
        <v>744</v>
      </c>
      <c r="HN173" s="303" t="s">
        <v>744</v>
      </c>
      <c r="HO173" s="303" t="s">
        <v>744</v>
      </c>
      <c r="HP173" s="303" t="s">
        <v>744</v>
      </c>
      <c r="HQ173" s="393" t="s">
        <v>744</v>
      </c>
      <c r="HR173" s="303" t="s">
        <v>744</v>
      </c>
      <c r="HS173" s="303" t="s">
        <v>744</v>
      </c>
      <c r="HT173" s="303" t="s">
        <v>744</v>
      </c>
      <c r="HU173" s="393" t="s">
        <v>744</v>
      </c>
      <c r="HV173" s="303">
        <v>7</v>
      </c>
      <c r="HW173" s="303">
        <v>11423.5</v>
      </c>
      <c r="HX173" s="303">
        <v>0</v>
      </c>
      <c r="HY173" s="303">
        <v>104</v>
      </c>
      <c r="HZ173" s="303">
        <v>0</v>
      </c>
      <c r="IA173" s="303">
        <v>0</v>
      </c>
      <c r="IB173" s="303">
        <v>0</v>
      </c>
      <c r="IC173" s="303">
        <v>0</v>
      </c>
      <c r="ID173" s="303">
        <v>0</v>
      </c>
      <c r="IE173" s="303">
        <v>0</v>
      </c>
      <c r="IF173" s="303">
        <v>11319.5</v>
      </c>
      <c r="IG173" s="303">
        <v>573</v>
      </c>
      <c r="IH173" s="393">
        <v>256</v>
      </c>
      <c r="II173" s="303">
        <v>1631.9285714285713</v>
      </c>
      <c r="IJ173" s="303">
        <v>1617.0714285714287</v>
      </c>
      <c r="IK173" s="303">
        <v>81.857142857142861</v>
      </c>
      <c r="IL173" s="393">
        <v>9.104039917713358E-3</v>
      </c>
      <c r="IM173" s="303"/>
      <c r="IN173" s="303">
        <v>1631.9285714285713</v>
      </c>
      <c r="IO173" s="303">
        <v>1617.0714285714287</v>
      </c>
      <c r="IP173" s="393">
        <v>9.104039917713358E-3</v>
      </c>
      <c r="IQ173" s="303">
        <v>1778.1666666666665</v>
      </c>
      <c r="IR173" s="303">
        <v>1674.1666666666665</v>
      </c>
      <c r="IS173" s="393">
        <v>5.8487205923704155E-2</v>
      </c>
      <c r="IT173" s="303">
        <v>1650.2083333333333</v>
      </c>
      <c r="IU173" s="303">
        <v>1624.2083333333333</v>
      </c>
      <c r="IV173" s="393">
        <v>1.5755586415856615E-2</v>
      </c>
      <c r="IW173" s="735"/>
      <c r="IX173" s="303"/>
      <c r="IY173" s="396" t="s">
        <v>668</v>
      </c>
      <c r="IZ173" s="396" t="s">
        <v>353</v>
      </c>
      <c r="JA173" s="396" t="s">
        <v>354</v>
      </c>
      <c r="JB173" s="396">
        <v>9</v>
      </c>
      <c r="JC173" s="396" t="s">
        <v>11</v>
      </c>
      <c r="JD173" s="396" t="s">
        <v>232</v>
      </c>
      <c r="JE173" s="396" t="s">
        <v>9</v>
      </c>
      <c r="JF173" s="396" t="s">
        <v>232</v>
      </c>
      <c r="JG173" s="396" t="s">
        <v>358</v>
      </c>
    </row>
    <row r="174" spans="1:267" customFormat="1">
      <c r="A174">
        <v>2455</v>
      </c>
      <c r="B174">
        <v>1</v>
      </c>
      <c r="F174">
        <v>700</v>
      </c>
      <c r="G174">
        <v>41</v>
      </c>
      <c r="H174">
        <v>0</v>
      </c>
      <c r="I174">
        <v>1</v>
      </c>
      <c r="J174">
        <v>1</v>
      </c>
      <c r="K174">
        <v>0</v>
      </c>
      <c r="L174" t="s">
        <v>668</v>
      </c>
      <c r="M174">
        <v>0</v>
      </c>
      <c r="N174">
        <v>24</v>
      </c>
      <c r="O174">
        <v>23</v>
      </c>
      <c r="P174">
        <v>40</v>
      </c>
      <c r="Q174">
        <v>40</v>
      </c>
      <c r="R174">
        <v>50</v>
      </c>
      <c r="S174">
        <v>50</v>
      </c>
      <c r="T174" t="s">
        <v>745</v>
      </c>
      <c r="U174">
        <v>3</v>
      </c>
      <c r="V174">
        <v>0</v>
      </c>
      <c r="W174">
        <v>44</v>
      </c>
      <c r="X174">
        <v>14</v>
      </c>
      <c r="Y174">
        <v>124</v>
      </c>
      <c r="Z174">
        <v>0</v>
      </c>
      <c r="AA174">
        <v>0</v>
      </c>
      <c r="AB174">
        <v>0</v>
      </c>
      <c r="AC174">
        <v>0</v>
      </c>
      <c r="AD174">
        <v>0</v>
      </c>
      <c r="AE174">
        <v>1032</v>
      </c>
      <c r="AF174">
        <v>0</v>
      </c>
      <c r="AG174">
        <v>16</v>
      </c>
      <c r="AH174">
        <v>0</v>
      </c>
      <c r="AI174">
        <v>872</v>
      </c>
      <c r="AJ174">
        <v>270</v>
      </c>
      <c r="AK174">
        <v>4840</v>
      </c>
      <c r="AL174">
        <v>0</v>
      </c>
      <c r="AM174">
        <v>0</v>
      </c>
      <c r="AN174">
        <v>0</v>
      </c>
      <c r="AO174">
        <v>0</v>
      </c>
      <c r="AP174">
        <v>0</v>
      </c>
      <c r="AQ174">
        <v>0</v>
      </c>
      <c r="AR174">
        <v>0</v>
      </c>
      <c r="AS174">
        <v>0</v>
      </c>
      <c r="AT174">
        <v>0</v>
      </c>
      <c r="AU174">
        <v>128</v>
      </c>
      <c r="AV174">
        <v>129</v>
      </c>
      <c r="AW174">
        <v>16</v>
      </c>
      <c r="AX174">
        <v>0</v>
      </c>
      <c r="AY174">
        <v>0</v>
      </c>
      <c r="AZ174">
        <v>0</v>
      </c>
      <c r="BA174">
        <v>9</v>
      </c>
      <c r="BB174">
        <v>88</v>
      </c>
      <c r="BC174">
        <v>378</v>
      </c>
      <c r="BD174">
        <v>0</v>
      </c>
      <c r="BE174">
        <v>0</v>
      </c>
      <c r="BF174">
        <v>0</v>
      </c>
      <c r="BG174">
        <v>64</v>
      </c>
      <c r="BH174">
        <v>10</v>
      </c>
      <c r="BI174">
        <v>88</v>
      </c>
      <c r="BJ174">
        <v>0</v>
      </c>
      <c r="BK174">
        <v>0</v>
      </c>
      <c r="BL174">
        <v>0</v>
      </c>
      <c r="BM174">
        <v>0</v>
      </c>
      <c r="BN174">
        <v>0</v>
      </c>
      <c r="BO174">
        <v>1549</v>
      </c>
      <c r="BP174">
        <v>0</v>
      </c>
      <c r="BQ174">
        <v>0</v>
      </c>
      <c r="BR174">
        <v>0</v>
      </c>
      <c r="BS174">
        <v>0</v>
      </c>
      <c r="BT174">
        <v>0</v>
      </c>
      <c r="BU174">
        <v>0</v>
      </c>
      <c r="BV174">
        <v>0</v>
      </c>
      <c r="BW174">
        <v>0</v>
      </c>
      <c r="BX174">
        <v>0</v>
      </c>
      <c r="BY174">
        <v>106</v>
      </c>
      <c r="BZ174">
        <v>184</v>
      </c>
      <c r="CA174">
        <v>5771</v>
      </c>
      <c r="CB174">
        <v>0</v>
      </c>
      <c r="CC174">
        <v>3332</v>
      </c>
      <c r="CD174">
        <v>287</v>
      </c>
      <c r="CE174">
        <v>20314</v>
      </c>
      <c r="CF174">
        <v>0</v>
      </c>
      <c r="CG174" s="439"/>
      <c r="CH174" s="303">
        <v>24</v>
      </c>
      <c r="CI174" s="393">
        <v>23</v>
      </c>
      <c r="CJ174" s="303">
        <v>40</v>
      </c>
      <c r="CK174" s="393">
        <v>40</v>
      </c>
      <c r="CL174" s="303">
        <v>50</v>
      </c>
      <c r="CM174" s="393">
        <v>50</v>
      </c>
      <c r="CN174" s="303"/>
      <c r="CO174" s="303"/>
      <c r="CP174" s="393" t="s">
        <v>744</v>
      </c>
      <c r="CQ174" s="303" t="s">
        <v>389</v>
      </c>
      <c r="CR174" s="393" t="s">
        <v>389</v>
      </c>
      <c r="CS174" s="393" t="s">
        <v>744</v>
      </c>
      <c r="CT174" s="303" t="s">
        <v>389</v>
      </c>
      <c r="CU174" s="393" t="s">
        <v>389</v>
      </c>
      <c r="CV174" s="303">
        <v>3</v>
      </c>
      <c r="CW174" s="303">
        <v>5311</v>
      </c>
      <c r="CX174" s="303">
        <v>0</v>
      </c>
      <c r="CY174" s="303">
        <v>16</v>
      </c>
      <c r="CZ174" s="303">
        <v>0</v>
      </c>
      <c r="DA174" s="303">
        <v>0</v>
      </c>
      <c r="DB174" s="303">
        <v>0</v>
      </c>
      <c r="DC174" s="303">
        <v>0</v>
      </c>
      <c r="DD174" s="303">
        <v>0</v>
      </c>
      <c r="DE174" s="303">
        <v>0</v>
      </c>
      <c r="DF174" s="303">
        <v>5295</v>
      </c>
      <c r="DG174" s="393">
        <v>0</v>
      </c>
      <c r="DH174" s="303">
        <v>1770.3333333333333</v>
      </c>
      <c r="DI174" s="303">
        <v>1765</v>
      </c>
      <c r="DJ174" s="393">
        <v>3.0126153266804012E-3</v>
      </c>
      <c r="DK174" s="303" t="s">
        <v>744</v>
      </c>
      <c r="DL174" s="303" t="s">
        <v>744</v>
      </c>
      <c r="DM174" s="303" t="s">
        <v>744</v>
      </c>
      <c r="DN174" s="303" t="s">
        <v>744</v>
      </c>
      <c r="DO174" s="303" t="s">
        <v>744</v>
      </c>
      <c r="DP174" s="303" t="s">
        <v>744</v>
      </c>
      <c r="DQ174" s="303" t="s">
        <v>744</v>
      </c>
      <c r="DR174" s="303" t="s">
        <v>744</v>
      </c>
      <c r="DS174" s="303" t="s">
        <v>744</v>
      </c>
      <c r="DT174" s="303" t="s">
        <v>744</v>
      </c>
      <c r="DU174" s="303" t="s">
        <v>744</v>
      </c>
      <c r="DV174" s="393" t="s">
        <v>744</v>
      </c>
      <c r="DW174" s="303" t="s">
        <v>744</v>
      </c>
      <c r="DX174" s="303" t="s">
        <v>744</v>
      </c>
      <c r="DY174" s="393" t="s">
        <v>744</v>
      </c>
      <c r="DZ174" s="303">
        <v>3</v>
      </c>
      <c r="EA174" s="303">
        <v>5311</v>
      </c>
      <c r="EB174" s="303">
        <v>0</v>
      </c>
      <c r="EC174" s="303">
        <v>16</v>
      </c>
      <c r="ED174" s="303">
        <v>0</v>
      </c>
      <c r="EE174" s="303">
        <v>0</v>
      </c>
      <c r="EF174" s="303">
        <v>0</v>
      </c>
      <c r="EG174" s="303">
        <v>0</v>
      </c>
      <c r="EH174" s="303">
        <v>0</v>
      </c>
      <c r="EI174" s="303">
        <v>0</v>
      </c>
      <c r="EJ174" s="303">
        <v>5295</v>
      </c>
      <c r="EK174" s="393">
        <v>0</v>
      </c>
      <c r="EL174" s="303">
        <v>1770.3333333333333</v>
      </c>
      <c r="EM174" s="303">
        <v>1765</v>
      </c>
      <c r="EN174" s="393">
        <v>3.0126153266804012E-3</v>
      </c>
      <c r="EO174" s="303">
        <v>44</v>
      </c>
      <c r="EP174" s="303">
        <v>77788.666666666657</v>
      </c>
      <c r="EQ174" s="303">
        <v>0</v>
      </c>
      <c r="ER174" s="303">
        <v>872</v>
      </c>
      <c r="ES174" s="303">
        <v>0</v>
      </c>
      <c r="ET174" s="303">
        <v>128</v>
      </c>
      <c r="EU174" s="303">
        <v>9</v>
      </c>
      <c r="EV174" s="303">
        <v>64</v>
      </c>
      <c r="EW174" s="303">
        <v>0</v>
      </c>
      <c r="EX174" s="303">
        <v>0</v>
      </c>
      <c r="EY174" s="303">
        <v>76715.666666666657</v>
      </c>
      <c r="EZ174" s="303">
        <v>3332</v>
      </c>
      <c r="FA174" s="393">
        <v>106</v>
      </c>
      <c r="FB174" s="303">
        <v>1767.9242424242423</v>
      </c>
      <c r="FC174" s="303">
        <v>1743.5378787878785</v>
      </c>
      <c r="FD174" s="303">
        <v>75.727272727272734</v>
      </c>
      <c r="FE174" s="393">
        <v>1.3793783156072492E-2</v>
      </c>
      <c r="FF174" s="303">
        <v>14</v>
      </c>
      <c r="FG174" s="303">
        <v>24600.666666666664</v>
      </c>
      <c r="FH174" s="303">
        <v>0</v>
      </c>
      <c r="FI174" s="303">
        <v>270</v>
      </c>
      <c r="FJ174" s="303">
        <v>0</v>
      </c>
      <c r="FK174" s="303">
        <v>129</v>
      </c>
      <c r="FL174" s="303">
        <v>88</v>
      </c>
      <c r="FM174" s="303">
        <v>10</v>
      </c>
      <c r="FN174" s="303">
        <v>0</v>
      </c>
      <c r="FO174" s="303">
        <v>0</v>
      </c>
      <c r="FP174" s="303">
        <v>24103.666666666664</v>
      </c>
      <c r="FQ174" s="303">
        <v>287</v>
      </c>
      <c r="FR174" s="393">
        <v>184</v>
      </c>
      <c r="FS174" s="303">
        <v>1757.1904761904761</v>
      </c>
      <c r="FT174" s="303">
        <v>1721.6904761904761</v>
      </c>
      <c r="FU174" s="303">
        <v>20.5</v>
      </c>
      <c r="FV174" s="393">
        <v>2.0202704533752502E-2</v>
      </c>
      <c r="FW174" s="303">
        <v>58</v>
      </c>
      <c r="FX174" s="303">
        <v>102389.33333333331</v>
      </c>
      <c r="FY174" s="303">
        <v>0</v>
      </c>
      <c r="FZ174" s="303">
        <v>1142</v>
      </c>
      <c r="GA174" s="303">
        <v>0</v>
      </c>
      <c r="GB174" s="303">
        <v>257</v>
      </c>
      <c r="GC174" s="303">
        <v>97</v>
      </c>
      <c r="GD174" s="303">
        <v>74</v>
      </c>
      <c r="GE174" s="303">
        <v>0</v>
      </c>
      <c r="GF174" s="303">
        <v>0</v>
      </c>
      <c r="GG174" s="303">
        <v>100819.33333333331</v>
      </c>
      <c r="GH174" s="303">
        <v>3619</v>
      </c>
      <c r="GI174" s="393">
        <v>290</v>
      </c>
      <c r="GJ174" s="303">
        <v>1765.333333333333</v>
      </c>
      <c r="GK174" s="303">
        <v>1738.2643678160916</v>
      </c>
      <c r="GL174" s="303">
        <v>62.396551724137929</v>
      </c>
      <c r="GM174" s="393">
        <v>1.5333628502969043E-2</v>
      </c>
      <c r="GN174" s="303">
        <v>124</v>
      </c>
      <c r="GO174" s="303">
        <v>214721.66666666666</v>
      </c>
      <c r="GP174" s="303">
        <v>1032</v>
      </c>
      <c r="GQ174" s="303">
        <v>4840</v>
      </c>
      <c r="GR174" s="303">
        <v>0</v>
      </c>
      <c r="GS174" s="303">
        <v>16</v>
      </c>
      <c r="GT174" s="303">
        <v>378</v>
      </c>
      <c r="GU174" s="303">
        <v>88</v>
      </c>
      <c r="GV174" s="303">
        <v>1549</v>
      </c>
      <c r="GW174" s="303">
        <v>0</v>
      </c>
      <c r="GX174" s="303">
        <v>206818.66666666666</v>
      </c>
      <c r="GY174" s="303">
        <v>20314</v>
      </c>
      <c r="GZ174" s="393">
        <v>5771</v>
      </c>
      <c r="HA174" s="303">
        <v>1731.6263440860214</v>
      </c>
      <c r="HB174" s="303">
        <v>1667.8924731182794</v>
      </c>
      <c r="HC174" s="303">
        <v>163.82258064516128</v>
      </c>
      <c r="HD174" s="393">
        <v>3.6805787337095275E-2</v>
      </c>
      <c r="HE174" s="303" t="s">
        <v>744</v>
      </c>
      <c r="HF174" s="303" t="s">
        <v>744</v>
      </c>
      <c r="HG174" s="303" t="s">
        <v>744</v>
      </c>
      <c r="HH174" s="303" t="s">
        <v>744</v>
      </c>
      <c r="HI174" s="303" t="s">
        <v>744</v>
      </c>
      <c r="HJ174" s="303" t="s">
        <v>744</v>
      </c>
      <c r="HK174" s="303" t="s">
        <v>744</v>
      </c>
      <c r="HL174" s="303" t="s">
        <v>744</v>
      </c>
      <c r="HM174" s="303" t="s">
        <v>744</v>
      </c>
      <c r="HN174" s="303" t="s">
        <v>744</v>
      </c>
      <c r="HO174" s="303" t="s">
        <v>744</v>
      </c>
      <c r="HP174" s="303" t="s">
        <v>744</v>
      </c>
      <c r="HQ174" s="393" t="s">
        <v>744</v>
      </c>
      <c r="HR174" s="303" t="s">
        <v>744</v>
      </c>
      <c r="HS174" s="303" t="s">
        <v>744</v>
      </c>
      <c r="HT174" s="303" t="s">
        <v>744</v>
      </c>
      <c r="HU174" s="393" t="s">
        <v>744</v>
      </c>
      <c r="HV174" s="303">
        <v>124</v>
      </c>
      <c r="HW174" s="303">
        <v>214721.66666666666</v>
      </c>
      <c r="HX174" s="303">
        <v>1032</v>
      </c>
      <c r="HY174" s="303">
        <v>4840</v>
      </c>
      <c r="HZ174" s="303">
        <v>0</v>
      </c>
      <c r="IA174" s="303">
        <v>16</v>
      </c>
      <c r="IB174" s="303">
        <v>378</v>
      </c>
      <c r="IC174" s="303">
        <v>88</v>
      </c>
      <c r="ID174" s="303">
        <v>1549</v>
      </c>
      <c r="IE174" s="303">
        <v>0</v>
      </c>
      <c r="IF174" s="303">
        <v>206818.66666666666</v>
      </c>
      <c r="IG174" s="303">
        <v>20314</v>
      </c>
      <c r="IH174" s="393">
        <v>5771</v>
      </c>
      <c r="II174" s="303">
        <v>1731.6263440860214</v>
      </c>
      <c r="IJ174" s="303">
        <v>1667.8924731182794</v>
      </c>
      <c r="IK174" s="303">
        <v>163.82258064516128</v>
      </c>
      <c r="IL174" s="393">
        <v>3.6805787337095275E-2</v>
      </c>
      <c r="IM174" s="303"/>
      <c r="IN174" s="303">
        <v>1741.6452241715399</v>
      </c>
      <c r="IO174" s="303">
        <v>1689.0604288499023</v>
      </c>
      <c r="IP174" s="393">
        <v>3.0192598694519401E-2</v>
      </c>
      <c r="IQ174" s="303">
        <v>1757.1904761904759</v>
      </c>
      <c r="IR174" s="303">
        <v>1721.6904761904759</v>
      </c>
      <c r="IS174" s="393">
        <v>2.0202704533752502E-2</v>
      </c>
      <c r="IT174" s="303">
        <v>1742.8216216216217</v>
      </c>
      <c r="IU174" s="303">
        <v>1691.5297297297298</v>
      </c>
      <c r="IV174" s="393">
        <v>2.943037385786329E-2</v>
      </c>
      <c r="IW174" s="735"/>
      <c r="IX174" s="303"/>
      <c r="IY174" s="396" t="s">
        <v>668</v>
      </c>
      <c r="IZ174" s="396" t="s">
        <v>353</v>
      </c>
      <c r="JA174" s="396" t="s">
        <v>354</v>
      </c>
      <c r="JB174" s="396">
        <v>221</v>
      </c>
      <c r="JC174" s="396" t="s">
        <v>13</v>
      </c>
      <c r="JD174" s="396" t="s">
        <v>232</v>
      </c>
      <c r="JE174" s="396" t="s">
        <v>9</v>
      </c>
      <c r="JF174" s="396" t="s">
        <v>232</v>
      </c>
      <c r="JG174" s="396" t="s">
        <v>358</v>
      </c>
    </row>
    <row r="175" spans="1:267" customFormat="1">
      <c r="A175">
        <v>2456</v>
      </c>
      <c r="B175">
        <v>1</v>
      </c>
      <c r="F175">
        <v>700</v>
      </c>
      <c r="G175">
        <v>42</v>
      </c>
      <c r="H175">
        <v>1</v>
      </c>
      <c r="I175">
        <v>0</v>
      </c>
      <c r="J175">
        <v>1</v>
      </c>
      <c r="K175">
        <v>0</v>
      </c>
      <c r="L175" t="s">
        <v>668</v>
      </c>
      <c r="M175">
        <v>0</v>
      </c>
      <c r="N175">
        <v>57</v>
      </c>
      <c r="O175">
        <v>20</v>
      </c>
      <c r="P175">
        <v>40</v>
      </c>
      <c r="Q175">
        <v>40</v>
      </c>
      <c r="R175">
        <v>0</v>
      </c>
      <c r="S175">
        <v>0</v>
      </c>
      <c r="T175" t="s">
        <v>745</v>
      </c>
      <c r="U175">
        <v>0</v>
      </c>
      <c r="V175">
        <v>0</v>
      </c>
      <c r="W175">
        <v>3</v>
      </c>
      <c r="X175">
        <v>0</v>
      </c>
      <c r="Y175">
        <v>20</v>
      </c>
      <c r="Z175">
        <v>0</v>
      </c>
      <c r="AA175">
        <v>0</v>
      </c>
      <c r="AB175">
        <v>0</v>
      </c>
      <c r="AC175">
        <v>0</v>
      </c>
      <c r="AD175">
        <v>0</v>
      </c>
      <c r="AE175">
        <v>248</v>
      </c>
      <c r="AF175">
        <v>0</v>
      </c>
      <c r="AG175">
        <v>0</v>
      </c>
      <c r="AH175">
        <v>0</v>
      </c>
      <c r="AI175">
        <v>53</v>
      </c>
      <c r="AJ175">
        <v>0</v>
      </c>
      <c r="AK175">
        <v>1400</v>
      </c>
      <c r="AL175">
        <v>0</v>
      </c>
      <c r="AM175">
        <v>0</v>
      </c>
      <c r="AN175">
        <v>0</v>
      </c>
      <c r="AO175">
        <v>0</v>
      </c>
      <c r="AP175">
        <v>0</v>
      </c>
      <c r="AQ175">
        <v>0</v>
      </c>
      <c r="AR175">
        <v>0</v>
      </c>
      <c r="AS175">
        <v>0</v>
      </c>
      <c r="AT175">
        <v>0</v>
      </c>
      <c r="AU175">
        <v>0</v>
      </c>
      <c r="AV175">
        <v>0</v>
      </c>
      <c r="AW175">
        <v>0</v>
      </c>
      <c r="AX175">
        <v>0</v>
      </c>
      <c r="AY175">
        <v>0</v>
      </c>
      <c r="AZ175">
        <v>0</v>
      </c>
      <c r="BA175">
        <v>0</v>
      </c>
      <c r="BB175">
        <v>0</v>
      </c>
      <c r="BC175">
        <v>12</v>
      </c>
      <c r="BD175">
        <v>0</v>
      </c>
      <c r="BE175">
        <v>0</v>
      </c>
      <c r="BF175">
        <v>0</v>
      </c>
      <c r="BG175">
        <v>0</v>
      </c>
      <c r="BH175">
        <v>0</v>
      </c>
      <c r="BI175">
        <v>0</v>
      </c>
      <c r="BJ175">
        <v>0</v>
      </c>
      <c r="BK175">
        <v>0</v>
      </c>
      <c r="BL175">
        <v>0</v>
      </c>
      <c r="BM175">
        <v>0</v>
      </c>
      <c r="BN175">
        <v>0</v>
      </c>
      <c r="BO175">
        <v>0</v>
      </c>
      <c r="BP175">
        <v>0</v>
      </c>
      <c r="BQ175">
        <v>0</v>
      </c>
      <c r="BR175">
        <v>0</v>
      </c>
      <c r="BS175">
        <v>0</v>
      </c>
      <c r="BT175">
        <v>0</v>
      </c>
      <c r="BU175">
        <v>0</v>
      </c>
      <c r="BV175">
        <v>0</v>
      </c>
      <c r="BW175">
        <v>0</v>
      </c>
      <c r="BX175">
        <v>0</v>
      </c>
      <c r="BY175">
        <v>0</v>
      </c>
      <c r="BZ175">
        <v>0</v>
      </c>
      <c r="CA175">
        <v>577</v>
      </c>
      <c r="CB175">
        <v>0</v>
      </c>
      <c r="CC175">
        <v>0</v>
      </c>
      <c r="CD175">
        <v>0</v>
      </c>
      <c r="CE175">
        <v>3118</v>
      </c>
      <c r="CF175">
        <v>0</v>
      </c>
      <c r="CG175" s="439"/>
      <c r="CH175" s="303">
        <v>57</v>
      </c>
      <c r="CI175" s="393">
        <v>20</v>
      </c>
      <c r="CJ175" s="303">
        <v>40</v>
      </c>
      <c r="CK175" s="393">
        <v>40</v>
      </c>
      <c r="CL175" s="303">
        <v>0</v>
      </c>
      <c r="CM175" s="393">
        <v>0</v>
      </c>
      <c r="CN175" s="303"/>
      <c r="CO175" s="303"/>
      <c r="CP175" s="393" t="s">
        <v>744</v>
      </c>
      <c r="CQ175" s="303" t="s">
        <v>389</v>
      </c>
      <c r="CR175" s="393" t="s">
        <v>389</v>
      </c>
      <c r="CS175" s="393" t="s">
        <v>744</v>
      </c>
      <c r="CT175" s="303" t="s">
        <v>389</v>
      </c>
      <c r="CU175" s="393" t="s">
        <v>389</v>
      </c>
      <c r="CV175" s="303" t="s">
        <v>744</v>
      </c>
      <c r="CW175" s="303" t="s">
        <v>744</v>
      </c>
      <c r="CX175" s="303" t="s">
        <v>744</v>
      </c>
      <c r="CY175" s="303" t="s">
        <v>744</v>
      </c>
      <c r="CZ175" s="303" t="s">
        <v>744</v>
      </c>
      <c r="DA175" s="303" t="s">
        <v>744</v>
      </c>
      <c r="DB175" s="303" t="s">
        <v>744</v>
      </c>
      <c r="DC175" s="303" t="s">
        <v>744</v>
      </c>
      <c r="DD175" s="303" t="s">
        <v>744</v>
      </c>
      <c r="DE175" s="303" t="s">
        <v>744</v>
      </c>
      <c r="DF175" s="303" t="s">
        <v>744</v>
      </c>
      <c r="DG175" s="393" t="s">
        <v>744</v>
      </c>
      <c r="DH175" s="303" t="s">
        <v>744</v>
      </c>
      <c r="DI175" s="303" t="s">
        <v>744</v>
      </c>
      <c r="DJ175" s="393" t="s">
        <v>744</v>
      </c>
      <c r="DK175" s="303" t="s">
        <v>744</v>
      </c>
      <c r="DL175" s="303" t="s">
        <v>744</v>
      </c>
      <c r="DM175" s="303" t="s">
        <v>744</v>
      </c>
      <c r="DN175" s="303" t="s">
        <v>744</v>
      </c>
      <c r="DO175" s="303" t="s">
        <v>744</v>
      </c>
      <c r="DP175" s="303" t="s">
        <v>744</v>
      </c>
      <c r="DQ175" s="303" t="s">
        <v>744</v>
      </c>
      <c r="DR175" s="303" t="s">
        <v>744</v>
      </c>
      <c r="DS175" s="303" t="s">
        <v>744</v>
      </c>
      <c r="DT175" s="303" t="s">
        <v>744</v>
      </c>
      <c r="DU175" s="303" t="s">
        <v>744</v>
      </c>
      <c r="DV175" s="393" t="s">
        <v>744</v>
      </c>
      <c r="DW175" s="303" t="s">
        <v>744</v>
      </c>
      <c r="DX175" s="303" t="s">
        <v>744</v>
      </c>
      <c r="DY175" s="393" t="s">
        <v>744</v>
      </c>
      <c r="DZ175" s="303" t="s">
        <v>744</v>
      </c>
      <c r="EA175" s="303" t="s">
        <v>744</v>
      </c>
      <c r="EB175" s="303" t="s">
        <v>744</v>
      </c>
      <c r="EC175" s="303" t="s">
        <v>744</v>
      </c>
      <c r="ED175" s="303" t="s">
        <v>744</v>
      </c>
      <c r="EE175" s="303" t="s">
        <v>744</v>
      </c>
      <c r="EF175" s="303" t="s">
        <v>744</v>
      </c>
      <c r="EG175" s="303" t="s">
        <v>744</v>
      </c>
      <c r="EH175" s="303" t="s">
        <v>744</v>
      </c>
      <c r="EI175" s="303" t="s">
        <v>744</v>
      </c>
      <c r="EJ175" s="303" t="s">
        <v>744</v>
      </c>
      <c r="EK175" s="393" t="s">
        <v>744</v>
      </c>
      <c r="EL175" s="303" t="s">
        <v>744</v>
      </c>
      <c r="EM175" s="303" t="s">
        <v>744</v>
      </c>
      <c r="EN175" s="393" t="s">
        <v>744</v>
      </c>
      <c r="EO175" s="303">
        <v>3</v>
      </c>
      <c r="EP175" s="303">
        <v>4632</v>
      </c>
      <c r="EQ175" s="303">
        <v>0</v>
      </c>
      <c r="ER175" s="303">
        <v>53</v>
      </c>
      <c r="ES175" s="303">
        <v>0</v>
      </c>
      <c r="ET175" s="303">
        <v>0</v>
      </c>
      <c r="EU175" s="303">
        <v>0</v>
      </c>
      <c r="EV175" s="303">
        <v>0</v>
      </c>
      <c r="EW175" s="303">
        <v>0</v>
      </c>
      <c r="EX175" s="303">
        <v>0</v>
      </c>
      <c r="EY175" s="303">
        <v>4579</v>
      </c>
      <c r="EZ175" s="303">
        <v>0</v>
      </c>
      <c r="FA175" s="393">
        <v>0</v>
      </c>
      <c r="FB175" s="303">
        <v>1544</v>
      </c>
      <c r="FC175" s="303">
        <v>1526.3333333333333</v>
      </c>
      <c r="FD175" s="303">
        <v>0</v>
      </c>
      <c r="FE175" s="393">
        <v>1.1442141623488777E-2</v>
      </c>
      <c r="FF175" s="303" t="s">
        <v>744</v>
      </c>
      <c r="FG175" s="303" t="s">
        <v>744</v>
      </c>
      <c r="FH175" s="303" t="s">
        <v>744</v>
      </c>
      <c r="FI175" s="303" t="s">
        <v>744</v>
      </c>
      <c r="FJ175" s="303" t="s">
        <v>744</v>
      </c>
      <c r="FK175" s="303" t="s">
        <v>744</v>
      </c>
      <c r="FL175" s="303" t="s">
        <v>744</v>
      </c>
      <c r="FM175" s="303" t="s">
        <v>744</v>
      </c>
      <c r="FN175" s="303" t="s">
        <v>744</v>
      </c>
      <c r="FO175" s="303" t="s">
        <v>744</v>
      </c>
      <c r="FP175" s="303" t="s">
        <v>744</v>
      </c>
      <c r="FQ175" s="303" t="s">
        <v>744</v>
      </c>
      <c r="FR175" s="393" t="s">
        <v>744</v>
      </c>
      <c r="FS175" s="303" t="s">
        <v>744</v>
      </c>
      <c r="FT175" s="303" t="s">
        <v>744</v>
      </c>
      <c r="FU175" s="303" t="s">
        <v>744</v>
      </c>
      <c r="FV175" s="393" t="s">
        <v>744</v>
      </c>
      <c r="FW175" s="303">
        <v>3</v>
      </c>
      <c r="FX175" s="303">
        <v>4632</v>
      </c>
      <c r="FY175" s="303">
        <v>0</v>
      </c>
      <c r="FZ175" s="303">
        <v>53</v>
      </c>
      <c r="GA175" s="303">
        <v>0</v>
      </c>
      <c r="GB175" s="303">
        <v>0</v>
      </c>
      <c r="GC175" s="303">
        <v>0</v>
      </c>
      <c r="GD175" s="303">
        <v>0</v>
      </c>
      <c r="GE175" s="303">
        <v>0</v>
      </c>
      <c r="GF175" s="303">
        <v>0</v>
      </c>
      <c r="GG175" s="303">
        <v>4579</v>
      </c>
      <c r="GH175" s="303">
        <v>0</v>
      </c>
      <c r="GI175" s="393">
        <v>0</v>
      </c>
      <c r="GJ175" s="303">
        <v>1544</v>
      </c>
      <c r="GK175" s="303">
        <v>1526.3333333333333</v>
      </c>
      <c r="GL175" s="303">
        <v>0</v>
      </c>
      <c r="GM175" s="393">
        <v>1.1442141623488777E-2</v>
      </c>
      <c r="GN175" s="303">
        <v>20</v>
      </c>
      <c r="GO175" s="303">
        <v>36223</v>
      </c>
      <c r="GP175" s="303">
        <v>248</v>
      </c>
      <c r="GQ175" s="303">
        <v>1400</v>
      </c>
      <c r="GR175" s="303">
        <v>0</v>
      </c>
      <c r="GS175" s="303">
        <v>0</v>
      </c>
      <c r="GT175" s="303">
        <v>12</v>
      </c>
      <c r="GU175" s="303">
        <v>0</v>
      </c>
      <c r="GV175" s="303">
        <v>0</v>
      </c>
      <c r="GW175" s="303">
        <v>0</v>
      </c>
      <c r="GX175" s="303">
        <v>34563</v>
      </c>
      <c r="GY175" s="303">
        <v>3118</v>
      </c>
      <c r="GZ175" s="393">
        <v>577</v>
      </c>
      <c r="HA175" s="303">
        <v>1811.15</v>
      </c>
      <c r="HB175" s="303">
        <v>1728.15</v>
      </c>
      <c r="HC175" s="303">
        <v>155.9</v>
      </c>
      <c r="HD175" s="393">
        <v>4.5827236838472785E-2</v>
      </c>
      <c r="HE175" s="303" t="s">
        <v>744</v>
      </c>
      <c r="HF175" s="303" t="s">
        <v>744</v>
      </c>
      <c r="HG175" s="303" t="s">
        <v>744</v>
      </c>
      <c r="HH175" s="303" t="s">
        <v>744</v>
      </c>
      <c r="HI175" s="303" t="s">
        <v>744</v>
      </c>
      <c r="HJ175" s="303" t="s">
        <v>744</v>
      </c>
      <c r="HK175" s="303" t="s">
        <v>744</v>
      </c>
      <c r="HL175" s="303" t="s">
        <v>744</v>
      </c>
      <c r="HM175" s="303" t="s">
        <v>744</v>
      </c>
      <c r="HN175" s="303" t="s">
        <v>744</v>
      </c>
      <c r="HO175" s="303" t="s">
        <v>744</v>
      </c>
      <c r="HP175" s="303" t="s">
        <v>744</v>
      </c>
      <c r="HQ175" s="393" t="s">
        <v>744</v>
      </c>
      <c r="HR175" s="303" t="s">
        <v>744</v>
      </c>
      <c r="HS175" s="303" t="s">
        <v>744</v>
      </c>
      <c r="HT175" s="303" t="s">
        <v>744</v>
      </c>
      <c r="HU175" s="393" t="s">
        <v>744</v>
      </c>
      <c r="HV175" s="303">
        <v>20</v>
      </c>
      <c r="HW175" s="303">
        <v>36223</v>
      </c>
      <c r="HX175" s="303">
        <v>248</v>
      </c>
      <c r="HY175" s="303">
        <v>1400</v>
      </c>
      <c r="HZ175" s="303">
        <v>0</v>
      </c>
      <c r="IA175" s="303">
        <v>0</v>
      </c>
      <c r="IB175" s="303">
        <v>12</v>
      </c>
      <c r="IC175" s="303">
        <v>0</v>
      </c>
      <c r="ID175" s="303">
        <v>0</v>
      </c>
      <c r="IE175" s="303">
        <v>0</v>
      </c>
      <c r="IF175" s="303">
        <v>34563</v>
      </c>
      <c r="IG175" s="303">
        <v>3118</v>
      </c>
      <c r="IH175" s="393">
        <v>577</v>
      </c>
      <c r="II175" s="303">
        <v>1811.15</v>
      </c>
      <c r="IJ175" s="303">
        <v>1728.15</v>
      </c>
      <c r="IK175" s="303">
        <v>155.9</v>
      </c>
      <c r="IL175" s="393">
        <v>4.5827236838472785E-2</v>
      </c>
      <c r="IM175" s="303"/>
      <c r="IN175" s="303">
        <v>1776.304347826087</v>
      </c>
      <c r="IO175" s="303">
        <v>1701.8260869565217</v>
      </c>
      <c r="IP175" s="393">
        <v>4.1928772488067589E-2</v>
      </c>
      <c r="IQ175" s="303" t="s">
        <v>744</v>
      </c>
      <c r="IR175" s="303" t="s">
        <v>744</v>
      </c>
      <c r="IS175" s="393" t="s">
        <v>744</v>
      </c>
      <c r="IT175" s="303">
        <v>1776.304347826087</v>
      </c>
      <c r="IU175" s="303">
        <v>1701.8260869565217</v>
      </c>
      <c r="IV175" s="393">
        <v>4.1928772488067589E-2</v>
      </c>
      <c r="IW175" s="735"/>
      <c r="IX175" s="303"/>
      <c r="IY175" s="396" t="s">
        <v>668</v>
      </c>
      <c r="IZ175" s="396" t="s">
        <v>353</v>
      </c>
      <c r="JA175" s="396" t="s">
        <v>354</v>
      </c>
      <c r="JB175" s="396">
        <v>27</v>
      </c>
      <c r="JC175" s="396" t="s">
        <v>12</v>
      </c>
      <c r="JD175" s="396" t="s">
        <v>232</v>
      </c>
      <c r="JE175" s="396" t="s">
        <v>9</v>
      </c>
      <c r="JF175" s="396" t="s">
        <v>232</v>
      </c>
      <c r="JG175" s="396" t="s">
        <v>358</v>
      </c>
    </row>
    <row r="176" spans="1:267" customFormat="1">
      <c r="A176">
        <v>2516</v>
      </c>
      <c r="B176">
        <v>1</v>
      </c>
      <c r="F176">
        <v>700</v>
      </c>
      <c r="G176">
        <v>41</v>
      </c>
      <c r="H176">
        <v>1</v>
      </c>
      <c r="I176">
        <v>0</v>
      </c>
      <c r="J176">
        <v>1</v>
      </c>
      <c r="K176">
        <v>0</v>
      </c>
      <c r="L176" t="s">
        <v>518</v>
      </c>
      <c r="M176">
        <v>0</v>
      </c>
      <c r="N176">
        <v>30</v>
      </c>
      <c r="O176">
        <v>30</v>
      </c>
      <c r="P176">
        <v>40</v>
      </c>
      <c r="Q176">
        <v>40</v>
      </c>
      <c r="R176">
        <v>0</v>
      </c>
      <c r="S176">
        <v>0</v>
      </c>
      <c r="T176">
        <v>2025</v>
      </c>
      <c r="U176">
        <v>0</v>
      </c>
      <c r="V176">
        <v>0</v>
      </c>
      <c r="W176">
        <v>3</v>
      </c>
      <c r="X176">
        <v>1</v>
      </c>
      <c r="Y176">
        <v>4.5</v>
      </c>
      <c r="Z176">
        <v>0</v>
      </c>
      <c r="AA176">
        <v>0</v>
      </c>
      <c r="AB176">
        <v>0</v>
      </c>
      <c r="AC176">
        <v>0</v>
      </c>
      <c r="AD176">
        <v>0</v>
      </c>
      <c r="AE176">
        <v>176</v>
      </c>
      <c r="AF176">
        <v>0</v>
      </c>
      <c r="AG176">
        <v>0</v>
      </c>
      <c r="AH176">
        <v>0</v>
      </c>
      <c r="AI176">
        <v>112</v>
      </c>
      <c r="AJ176">
        <v>70</v>
      </c>
      <c r="AK176">
        <v>128</v>
      </c>
      <c r="AL176">
        <v>0</v>
      </c>
      <c r="AM176">
        <v>0</v>
      </c>
      <c r="AN176">
        <v>0</v>
      </c>
      <c r="AO176">
        <v>0</v>
      </c>
      <c r="AP176">
        <v>0</v>
      </c>
      <c r="AQ176">
        <v>0</v>
      </c>
      <c r="AR176">
        <v>0</v>
      </c>
      <c r="AS176">
        <v>0</v>
      </c>
      <c r="AT176">
        <v>0</v>
      </c>
      <c r="AU176">
        <v>0</v>
      </c>
      <c r="AV176">
        <v>0</v>
      </c>
      <c r="AW176">
        <v>0</v>
      </c>
      <c r="AX176">
        <v>0</v>
      </c>
      <c r="AY176">
        <v>0</v>
      </c>
      <c r="AZ176">
        <v>0</v>
      </c>
      <c r="BA176">
        <v>0</v>
      </c>
      <c r="BB176">
        <v>0</v>
      </c>
      <c r="BC176">
        <v>234</v>
      </c>
      <c r="BD176">
        <v>0</v>
      </c>
      <c r="BE176">
        <v>0</v>
      </c>
      <c r="BF176">
        <v>0</v>
      </c>
      <c r="BG176">
        <v>0</v>
      </c>
      <c r="BH176">
        <v>286</v>
      </c>
      <c r="BI176">
        <v>0</v>
      </c>
      <c r="BJ176">
        <v>0</v>
      </c>
      <c r="BK176">
        <v>0</v>
      </c>
      <c r="BL176">
        <v>0</v>
      </c>
      <c r="BM176">
        <v>0</v>
      </c>
      <c r="BN176">
        <v>0</v>
      </c>
      <c r="BO176">
        <v>8</v>
      </c>
      <c r="BP176">
        <v>0</v>
      </c>
      <c r="BQ176">
        <v>0</v>
      </c>
      <c r="BR176">
        <v>0</v>
      </c>
      <c r="BS176">
        <v>0</v>
      </c>
      <c r="BT176">
        <v>0</v>
      </c>
      <c r="BU176">
        <v>0</v>
      </c>
      <c r="BV176">
        <v>0</v>
      </c>
      <c r="BW176">
        <v>0</v>
      </c>
      <c r="BX176">
        <v>0</v>
      </c>
      <c r="BY176">
        <v>0</v>
      </c>
      <c r="BZ176">
        <v>0</v>
      </c>
      <c r="CA176">
        <v>64</v>
      </c>
      <c r="CB176">
        <v>0</v>
      </c>
      <c r="CC176">
        <v>0</v>
      </c>
      <c r="CD176">
        <v>0</v>
      </c>
      <c r="CE176">
        <v>0</v>
      </c>
      <c r="CF176">
        <v>0</v>
      </c>
      <c r="CG176" s="439"/>
      <c r="CH176" s="303">
        <v>30</v>
      </c>
      <c r="CI176" s="393">
        <v>30</v>
      </c>
      <c r="CJ176" s="303">
        <v>40</v>
      </c>
      <c r="CK176" s="393">
        <v>40</v>
      </c>
      <c r="CL176" s="303">
        <v>0</v>
      </c>
      <c r="CM176" s="393">
        <v>0</v>
      </c>
      <c r="CN176" s="303"/>
      <c r="CO176" s="303"/>
      <c r="CP176" s="393" t="s">
        <v>744</v>
      </c>
      <c r="CQ176" s="303" t="s">
        <v>389</v>
      </c>
      <c r="CR176" s="393" t="s">
        <v>744</v>
      </c>
      <c r="CS176" s="393" t="s">
        <v>744</v>
      </c>
      <c r="CT176" s="303" t="s">
        <v>389</v>
      </c>
      <c r="CU176" s="393" t="s">
        <v>744</v>
      </c>
      <c r="CV176" s="303" t="s">
        <v>744</v>
      </c>
      <c r="CW176" s="303" t="s">
        <v>744</v>
      </c>
      <c r="CX176" s="303" t="s">
        <v>744</v>
      </c>
      <c r="CY176" s="303" t="s">
        <v>744</v>
      </c>
      <c r="CZ176" s="303" t="s">
        <v>744</v>
      </c>
      <c r="DA176" s="303" t="s">
        <v>744</v>
      </c>
      <c r="DB176" s="303" t="s">
        <v>744</v>
      </c>
      <c r="DC176" s="303" t="s">
        <v>744</v>
      </c>
      <c r="DD176" s="303" t="s">
        <v>744</v>
      </c>
      <c r="DE176" s="303" t="s">
        <v>744</v>
      </c>
      <c r="DF176" s="303" t="s">
        <v>744</v>
      </c>
      <c r="DG176" s="393" t="s">
        <v>744</v>
      </c>
      <c r="DH176" s="303" t="s">
        <v>744</v>
      </c>
      <c r="DI176" s="303" t="s">
        <v>744</v>
      </c>
      <c r="DJ176" s="393" t="s">
        <v>744</v>
      </c>
      <c r="DK176" s="303" t="s">
        <v>744</v>
      </c>
      <c r="DL176" s="303" t="s">
        <v>744</v>
      </c>
      <c r="DM176" s="303" t="s">
        <v>744</v>
      </c>
      <c r="DN176" s="303" t="s">
        <v>744</v>
      </c>
      <c r="DO176" s="303" t="s">
        <v>744</v>
      </c>
      <c r="DP176" s="303" t="s">
        <v>744</v>
      </c>
      <c r="DQ176" s="303" t="s">
        <v>744</v>
      </c>
      <c r="DR176" s="303" t="s">
        <v>744</v>
      </c>
      <c r="DS176" s="303" t="s">
        <v>744</v>
      </c>
      <c r="DT176" s="303" t="s">
        <v>744</v>
      </c>
      <c r="DU176" s="303" t="s">
        <v>744</v>
      </c>
      <c r="DV176" s="393" t="s">
        <v>744</v>
      </c>
      <c r="DW176" s="303" t="s">
        <v>744</v>
      </c>
      <c r="DX176" s="303" t="s">
        <v>744</v>
      </c>
      <c r="DY176" s="393" t="s">
        <v>744</v>
      </c>
      <c r="DZ176" s="303" t="s">
        <v>744</v>
      </c>
      <c r="EA176" s="303" t="s">
        <v>744</v>
      </c>
      <c r="EB176" s="303" t="s">
        <v>744</v>
      </c>
      <c r="EC176" s="303" t="s">
        <v>744</v>
      </c>
      <c r="ED176" s="303" t="s">
        <v>744</v>
      </c>
      <c r="EE176" s="303" t="s">
        <v>744</v>
      </c>
      <c r="EF176" s="303" t="s">
        <v>744</v>
      </c>
      <c r="EG176" s="303" t="s">
        <v>744</v>
      </c>
      <c r="EH176" s="303" t="s">
        <v>744</v>
      </c>
      <c r="EI176" s="303" t="s">
        <v>744</v>
      </c>
      <c r="EJ176" s="303" t="s">
        <v>744</v>
      </c>
      <c r="EK176" s="393" t="s">
        <v>744</v>
      </c>
      <c r="EL176" s="303" t="s">
        <v>744</v>
      </c>
      <c r="EM176" s="303" t="s">
        <v>744</v>
      </c>
      <c r="EN176" s="393" t="s">
        <v>744</v>
      </c>
      <c r="EO176" s="303">
        <v>3</v>
      </c>
      <c r="EP176" s="303">
        <v>5280</v>
      </c>
      <c r="EQ176" s="303">
        <v>0</v>
      </c>
      <c r="ER176" s="303">
        <v>112</v>
      </c>
      <c r="ES176" s="303">
        <v>0</v>
      </c>
      <c r="ET176" s="303">
        <v>0</v>
      </c>
      <c r="EU176" s="303">
        <v>0</v>
      </c>
      <c r="EV176" s="303">
        <v>0</v>
      </c>
      <c r="EW176" s="303">
        <v>0</v>
      </c>
      <c r="EX176" s="303">
        <v>0</v>
      </c>
      <c r="EY176" s="303">
        <v>5168</v>
      </c>
      <c r="EZ176" s="303">
        <v>0</v>
      </c>
      <c r="FA176" s="393">
        <v>0</v>
      </c>
      <c r="FB176" s="303">
        <v>1760</v>
      </c>
      <c r="FC176" s="303">
        <v>1722.6666666666667</v>
      </c>
      <c r="FD176" s="303">
        <v>0</v>
      </c>
      <c r="FE176" s="393">
        <v>2.1212121212121127E-2</v>
      </c>
      <c r="FF176" s="303">
        <v>1</v>
      </c>
      <c r="FG176" s="303">
        <v>1760</v>
      </c>
      <c r="FH176" s="303">
        <v>0</v>
      </c>
      <c r="FI176" s="303">
        <v>70</v>
      </c>
      <c r="FJ176" s="303">
        <v>0</v>
      </c>
      <c r="FK176" s="303">
        <v>0</v>
      </c>
      <c r="FL176" s="303">
        <v>0</v>
      </c>
      <c r="FM176" s="303">
        <v>286</v>
      </c>
      <c r="FN176" s="303">
        <v>0</v>
      </c>
      <c r="FO176" s="303">
        <v>0</v>
      </c>
      <c r="FP176" s="303">
        <v>1404</v>
      </c>
      <c r="FQ176" s="303">
        <v>0</v>
      </c>
      <c r="FR176" s="393">
        <v>0</v>
      </c>
      <c r="FS176" s="303">
        <v>1760</v>
      </c>
      <c r="FT176" s="303">
        <v>1404</v>
      </c>
      <c r="FU176" s="303">
        <v>0</v>
      </c>
      <c r="FV176" s="393">
        <v>0.20227272727272727</v>
      </c>
      <c r="FW176" s="303">
        <v>4</v>
      </c>
      <c r="FX176" s="303">
        <v>7040</v>
      </c>
      <c r="FY176" s="303">
        <v>0</v>
      </c>
      <c r="FZ176" s="303">
        <v>182</v>
      </c>
      <c r="GA176" s="303">
        <v>0</v>
      </c>
      <c r="GB176" s="303">
        <v>0</v>
      </c>
      <c r="GC176" s="303">
        <v>0</v>
      </c>
      <c r="GD176" s="303">
        <v>286</v>
      </c>
      <c r="GE176" s="303">
        <v>0</v>
      </c>
      <c r="GF176" s="303">
        <v>0</v>
      </c>
      <c r="GG176" s="303">
        <v>6572</v>
      </c>
      <c r="GH176" s="303">
        <v>0</v>
      </c>
      <c r="GI176" s="393">
        <v>0</v>
      </c>
      <c r="GJ176" s="303">
        <v>1760</v>
      </c>
      <c r="GK176" s="303">
        <v>1643</v>
      </c>
      <c r="GL176" s="303">
        <v>0</v>
      </c>
      <c r="GM176" s="393">
        <v>6.6477272727272774E-2</v>
      </c>
      <c r="GN176" s="303">
        <v>4.5</v>
      </c>
      <c r="GO176" s="303">
        <v>7856</v>
      </c>
      <c r="GP176" s="303">
        <v>176</v>
      </c>
      <c r="GQ176" s="303">
        <v>128</v>
      </c>
      <c r="GR176" s="303">
        <v>0</v>
      </c>
      <c r="GS176" s="303">
        <v>0</v>
      </c>
      <c r="GT176" s="303">
        <v>234</v>
      </c>
      <c r="GU176" s="303">
        <v>0</v>
      </c>
      <c r="GV176" s="303">
        <v>8</v>
      </c>
      <c r="GW176" s="303">
        <v>0</v>
      </c>
      <c r="GX176" s="303">
        <v>7310</v>
      </c>
      <c r="GY176" s="303">
        <v>0</v>
      </c>
      <c r="GZ176" s="393">
        <v>64</v>
      </c>
      <c r="HA176" s="303">
        <v>1745.7777777777778</v>
      </c>
      <c r="HB176" s="303">
        <v>1624.4444444444446</v>
      </c>
      <c r="HC176" s="303">
        <v>0</v>
      </c>
      <c r="HD176" s="393">
        <v>6.9501018329938824E-2</v>
      </c>
      <c r="HE176" s="303" t="s">
        <v>744</v>
      </c>
      <c r="HF176" s="303" t="s">
        <v>744</v>
      </c>
      <c r="HG176" s="303" t="s">
        <v>744</v>
      </c>
      <c r="HH176" s="303" t="s">
        <v>744</v>
      </c>
      <c r="HI176" s="303" t="s">
        <v>744</v>
      </c>
      <c r="HJ176" s="303" t="s">
        <v>744</v>
      </c>
      <c r="HK176" s="303" t="s">
        <v>744</v>
      </c>
      <c r="HL176" s="303" t="s">
        <v>744</v>
      </c>
      <c r="HM176" s="303" t="s">
        <v>744</v>
      </c>
      <c r="HN176" s="303" t="s">
        <v>744</v>
      </c>
      <c r="HO176" s="303" t="s">
        <v>744</v>
      </c>
      <c r="HP176" s="303" t="s">
        <v>744</v>
      </c>
      <c r="HQ176" s="393" t="s">
        <v>744</v>
      </c>
      <c r="HR176" s="303" t="s">
        <v>744</v>
      </c>
      <c r="HS176" s="303" t="s">
        <v>744</v>
      </c>
      <c r="HT176" s="303" t="s">
        <v>744</v>
      </c>
      <c r="HU176" s="393" t="s">
        <v>744</v>
      </c>
      <c r="HV176" s="303">
        <v>4.5</v>
      </c>
      <c r="HW176" s="303">
        <v>7856</v>
      </c>
      <c r="HX176" s="303">
        <v>176</v>
      </c>
      <c r="HY176" s="303">
        <v>128</v>
      </c>
      <c r="HZ176" s="303">
        <v>0</v>
      </c>
      <c r="IA176" s="303">
        <v>0</v>
      </c>
      <c r="IB176" s="303">
        <v>234</v>
      </c>
      <c r="IC176" s="303">
        <v>0</v>
      </c>
      <c r="ID176" s="303">
        <v>8</v>
      </c>
      <c r="IE176" s="303">
        <v>0</v>
      </c>
      <c r="IF176" s="303">
        <v>7310</v>
      </c>
      <c r="IG176" s="303">
        <v>0</v>
      </c>
      <c r="IH176" s="393">
        <v>64</v>
      </c>
      <c r="II176" s="303">
        <v>1745.7777777777778</v>
      </c>
      <c r="IJ176" s="303">
        <v>1624.4444444444443</v>
      </c>
      <c r="IK176" s="303">
        <v>0</v>
      </c>
      <c r="IL176" s="393">
        <v>6.9501018329938935E-2</v>
      </c>
      <c r="IM176" s="303"/>
      <c r="IN176" s="303">
        <v>1751.4666666666667</v>
      </c>
      <c r="IO176" s="303">
        <v>1663.7333333333333</v>
      </c>
      <c r="IP176" s="393">
        <v>5.0091352009744239E-2</v>
      </c>
      <c r="IQ176" s="303">
        <v>1760</v>
      </c>
      <c r="IR176" s="303">
        <v>1404</v>
      </c>
      <c r="IS176" s="393">
        <v>0.20227272727272727</v>
      </c>
      <c r="IT176" s="303">
        <v>1752.4705882352941</v>
      </c>
      <c r="IU176" s="303">
        <v>1633.1764705882354</v>
      </c>
      <c r="IV176" s="393">
        <v>6.8071965628356601E-2</v>
      </c>
      <c r="IW176" s="735"/>
      <c r="IX176" s="303"/>
      <c r="IY176" s="396" t="s">
        <v>518</v>
      </c>
      <c r="IZ176" s="396" t="s">
        <v>342</v>
      </c>
      <c r="JA176" s="396" t="s">
        <v>343</v>
      </c>
      <c r="JB176" s="396">
        <v>10</v>
      </c>
      <c r="JC176" s="396" t="s">
        <v>11</v>
      </c>
      <c r="JD176" s="396" t="s">
        <v>232</v>
      </c>
      <c r="JE176" s="396" t="s">
        <v>9</v>
      </c>
      <c r="JF176" s="396" t="s">
        <v>232</v>
      </c>
      <c r="JG176" s="396" t="s">
        <v>358</v>
      </c>
    </row>
    <row r="177" spans="1:267" customFormat="1">
      <c r="A177">
        <v>2559</v>
      </c>
      <c r="B177">
        <v>1</v>
      </c>
      <c r="F177">
        <v>700</v>
      </c>
      <c r="G177">
        <v>41</v>
      </c>
      <c r="H177">
        <v>0</v>
      </c>
      <c r="I177">
        <v>1</v>
      </c>
      <c r="J177">
        <v>1</v>
      </c>
      <c r="K177">
        <v>0</v>
      </c>
      <c r="L177" t="s">
        <v>525</v>
      </c>
      <c r="M177">
        <v>0</v>
      </c>
      <c r="N177">
        <v>22</v>
      </c>
      <c r="O177">
        <v>0</v>
      </c>
      <c r="P177">
        <v>40</v>
      </c>
      <c r="Q177">
        <v>0</v>
      </c>
      <c r="R177">
        <v>50</v>
      </c>
      <c r="S177">
        <v>0</v>
      </c>
      <c r="T177" t="s">
        <v>745</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c r="BX177">
        <v>0</v>
      </c>
      <c r="BY177">
        <v>0</v>
      </c>
      <c r="BZ177">
        <v>0</v>
      </c>
      <c r="CA177">
        <v>0</v>
      </c>
      <c r="CB177">
        <v>0</v>
      </c>
      <c r="CC177">
        <v>0</v>
      </c>
      <c r="CD177">
        <v>0</v>
      </c>
      <c r="CE177">
        <v>0</v>
      </c>
      <c r="CF177">
        <v>0</v>
      </c>
      <c r="CG177" s="439"/>
      <c r="CH177" s="303" t="s">
        <v>744</v>
      </c>
      <c r="CI177" s="393" t="s">
        <v>744</v>
      </c>
      <c r="CJ177" s="303" t="s">
        <v>744</v>
      </c>
      <c r="CK177" s="393" t="s">
        <v>744</v>
      </c>
      <c r="CL177" s="303" t="s">
        <v>744</v>
      </c>
      <c r="CM177" s="393" t="s">
        <v>744</v>
      </c>
      <c r="CN177" s="303"/>
      <c r="CO177" s="303"/>
      <c r="CP177" s="393" t="s">
        <v>658</v>
      </c>
      <c r="CQ177" s="303" t="s">
        <v>744</v>
      </c>
      <c r="CR177" s="393" t="s">
        <v>744</v>
      </c>
      <c r="CS177" s="393" t="s">
        <v>658</v>
      </c>
      <c r="CT177" s="303" t="s">
        <v>744</v>
      </c>
      <c r="CU177" s="393" t="s">
        <v>744</v>
      </c>
      <c r="CV177" s="303" t="s">
        <v>744</v>
      </c>
      <c r="CW177" s="303" t="s">
        <v>744</v>
      </c>
      <c r="CX177" s="303" t="s">
        <v>744</v>
      </c>
      <c r="CY177" s="303" t="s">
        <v>744</v>
      </c>
      <c r="CZ177" s="303" t="s">
        <v>744</v>
      </c>
      <c r="DA177" s="303" t="s">
        <v>744</v>
      </c>
      <c r="DB177" s="303" t="s">
        <v>744</v>
      </c>
      <c r="DC177" s="303" t="s">
        <v>744</v>
      </c>
      <c r="DD177" s="303" t="s">
        <v>744</v>
      </c>
      <c r="DE177" s="303" t="s">
        <v>744</v>
      </c>
      <c r="DF177" s="303" t="s">
        <v>744</v>
      </c>
      <c r="DG177" s="393" t="s">
        <v>744</v>
      </c>
      <c r="DH177" s="303" t="s">
        <v>744</v>
      </c>
      <c r="DI177" s="303" t="s">
        <v>744</v>
      </c>
      <c r="DJ177" s="393" t="s">
        <v>744</v>
      </c>
      <c r="DK177" s="303" t="s">
        <v>744</v>
      </c>
      <c r="DL177" s="303" t="s">
        <v>744</v>
      </c>
      <c r="DM177" s="303" t="s">
        <v>744</v>
      </c>
      <c r="DN177" s="303" t="s">
        <v>744</v>
      </c>
      <c r="DO177" s="303" t="s">
        <v>744</v>
      </c>
      <c r="DP177" s="303" t="s">
        <v>744</v>
      </c>
      <c r="DQ177" s="303" t="s">
        <v>744</v>
      </c>
      <c r="DR177" s="303" t="s">
        <v>744</v>
      </c>
      <c r="DS177" s="303" t="s">
        <v>744</v>
      </c>
      <c r="DT177" s="303" t="s">
        <v>744</v>
      </c>
      <c r="DU177" s="303" t="s">
        <v>744</v>
      </c>
      <c r="DV177" s="393" t="s">
        <v>744</v>
      </c>
      <c r="DW177" s="303" t="s">
        <v>744</v>
      </c>
      <c r="DX177" s="303" t="s">
        <v>744</v>
      </c>
      <c r="DY177" s="393" t="s">
        <v>744</v>
      </c>
      <c r="DZ177" s="303" t="s">
        <v>744</v>
      </c>
      <c r="EA177" s="303" t="s">
        <v>744</v>
      </c>
      <c r="EB177" s="303" t="s">
        <v>744</v>
      </c>
      <c r="EC177" s="303" t="s">
        <v>744</v>
      </c>
      <c r="ED177" s="303" t="s">
        <v>744</v>
      </c>
      <c r="EE177" s="303" t="s">
        <v>744</v>
      </c>
      <c r="EF177" s="303" t="s">
        <v>744</v>
      </c>
      <c r="EG177" s="303" t="s">
        <v>744</v>
      </c>
      <c r="EH177" s="303" t="s">
        <v>744</v>
      </c>
      <c r="EI177" s="303" t="s">
        <v>744</v>
      </c>
      <c r="EJ177" s="303" t="s">
        <v>744</v>
      </c>
      <c r="EK177" s="393" t="s">
        <v>744</v>
      </c>
      <c r="EL177" s="303" t="s">
        <v>744</v>
      </c>
      <c r="EM177" s="303" t="s">
        <v>744</v>
      </c>
      <c r="EN177" s="393" t="s">
        <v>744</v>
      </c>
      <c r="EO177" s="303" t="s">
        <v>744</v>
      </c>
      <c r="EP177" s="303" t="s">
        <v>744</v>
      </c>
      <c r="EQ177" s="303" t="s">
        <v>744</v>
      </c>
      <c r="ER177" s="303" t="s">
        <v>744</v>
      </c>
      <c r="ES177" s="303" t="s">
        <v>744</v>
      </c>
      <c r="ET177" s="303" t="s">
        <v>744</v>
      </c>
      <c r="EU177" s="303" t="s">
        <v>744</v>
      </c>
      <c r="EV177" s="303" t="s">
        <v>744</v>
      </c>
      <c r="EW177" s="303" t="s">
        <v>744</v>
      </c>
      <c r="EX177" s="303" t="s">
        <v>744</v>
      </c>
      <c r="EY177" s="303" t="s">
        <v>744</v>
      </c>
      <c r="EZ177" s="303" t="s">
        <v>744</v>
      </c>
      <c r="FA177" s="393" t="s">
        <v>744</v>
      </c>
      <c r="FB177" s="303" t="s">
        <v>744</v>
      </c>
      <c r="FC177" s="303" t="s">
        <v>744</v>
      </c>
      <c r="FD177" s="303" t="s">
        <v>744</v>
      </c>
      <c r="FE177" s="393" t="s">
        <v>744</v>
      </c>
      <c r="FF177" s="303" t="s">
        <v>744</v>
      </c>
      <c r="FG177" s="303" t="s">
        <v>744</v>
      </c>
      <c r="FH177" s="303" t="s">
        <v>744</v>
      </c>
      <c r="FI177" s="303" t="s">
        <v>744</v>
      </c>
      <c r="FJ177" s="303" t="s">
        <v>744</v>
      </c>
      <c r="FK177" s="303" t="s">
        <v>744</v>
      </c>
      <c r="FL177" s="303" t="s">
        <v>744</v>
      </c>
      <c r="FM177" s="303" t="s">
        <v>744</v>
      </c>
      <c r="FN177" s="303" t="s">
        <v>744</v>
      </c>
      <c r="FO177" s="303" t="s">
        <v>744</v>
      </c>
      <c r="FP177" s="303" t="s">
        <v>744</v>
      </c>
      <c r="FQ177" s="303" t="s">
        <v>744</v>
      </c>
      <c r="FR177" s="393" t="s">
        <v>744</v>
      </c>
      <c r="FS177" s="303" t="s">
        <v>744</v>
      </c>
      <c r="FT177" s="303" t="s">
        <v>744</v>
      </c>
      <c r="FU177" s="303" t="s">
        <v>744</v>
      </c>
      <c r="FV177" s="393" t="s">
        <v>744</v>
      </c>
      <c r="FW177" s="303" t="s">
        <v>744</v>
      </c>
      <c r="FX177" s="303" t="s">
        <v>744</v>
      </c>
      <c r="FY177" s="303" t="s">
        <v>744</v>
      </c>
      <c r="FZ177" s="303" t="s">
        <v>744</v>
      </c>
      <c r="GA177" s="303" t="s">
        <v>744</v>
      </c>
      <c r="GB177" s="303" t="s">
        <v>744</v>
      </c>
      <c r="GC177" s="303" t="s">
        <v>744</v>
      </c>
      <c r="GD177" s="303" t="s">
        <v>744</v>
      </c>
      <c r="GE177" s="303" t="s">
        <v>744</v>
      </c>
      <c r="GF177" s="303" t="s">
        <v>744</v>
      </c>
      <c r="GG177" s="303" t="s">
        <v>744</v>
      </c>
      <c r="GH177" s="303" t="s">
        <v>744</v>
      </c>
      <c r="GI177" s="393" t="s">
        <v>744</v>
      </c>
      <c r="GJ177" s="303" t="s">
        <v>744</v>
      </c>
      <c r="GK177" s="303" t="s">
        <v>744</v>
      </c>
      <c r="GL177" s="303" t="s">
        <v>744</v>
      </c>
      <c r="GM177" s="393" t="s">
        <v>744</v>
      </c>
      <c r="GN177" s="303" t="s">
        <v>744</v>
      </c>
      <c r="GO177" s="303" t="s">
        <v>744</v>
      </c>
      <c r="GP177" s="303" t="s">
        <v>744</v>
      </c>
      <c r="GQ177" s="303" t="s">
        <v>744</v>
      </c>
      <c r="GR177" s="303" t="s">
        <v>744</v>
      </c>
      <c r="GS177" s="303" t="s">
        <v>744</v>
      </c>
      <c r="GT177" s="303" t="s">
        <v>744</v>
      </c>
      <c r="GU177" s="303" t="s">
        <v>744</v>
      </c>
      <c r="GV177" s="303" t="s">
        <v>744</v>
      </c>
      <c r="GW177" s="303" t="s">
        <v>744</v>
      </c>
      <c r="GX177" s="303" t="s">
        <v>744</v>
      </c>
      <c r="GY177" s="303" t="s">
        <v>744</v>
      </c>
      <c r="GZ177" s="393" t="s">
        <v>744</v>
      </c>
      <c r="HA177" s="303" t="s">
        <v>744</v>
      </c>
      <c r="HB177" s="303" t="s">
        <v>744</v>
      </c>
      <c r="HC177" s="303" t="s">
        <v>744</v>
      </c>
      <c r="HD177" s="393" t="s">
        <v>744</v>
      </c>
      <c r="HE177" s="303" t="s">
        <v>744</v>
      </c>
      <c r="HF177" s="303" t="s">
        <v>744</v>
      </c>
      <c r="HG177" s="303" t="s">
        <v>744</v>
      </c>
      <c r="HH177" s="303" t="s">
        <v>744</v>
      </c>
      <c r="HI177" s="303" t="s">
        <v>744</v>
      </c>
      <c r="HJ177" s="303" t="s">
        <v>744</v>
      </c>
      <c r="HK177" s="303" t="s">
        <v>744</v>
      </c>
      <c r="HL177" s="303" t="s">
        <v>744</v>
      </c>
      <c r="HM177" s="303" t="s">
        <v>744</v>
      </c>
      <c r="HN177" s="303" t="s">
        <v>744</v>
      </c>
      <c r="HO177" s="303" t="s">
        <v>744</v>
      </c>
      <c r="HP177" s="303" t="s">
        <v>744</v>
      </c>
      <c r="HQ177" s="393" t="s">
        <v>744</v>
      </c>
      <c r="HR177" s="303" t="s">
        <v>744</v>
      </c>
      <c r="HS177" s="303" t="s">
        <v>744</v>
      </c>
      <c r="HT177" s="303" t="s">
        <v>744</v>
      </c>
      <c r="HU177" s="393" t="s">
        <v>744</v>
      </c>
      <c r="HV177" s="303" t="s">
        <v>744</v>
      </c>
      <c r="HW177" s="303" t="s">
        <v>744</v>
      </c>
      <c r="HX177" s="303" t="s">
        <v>744</v>
      </c>
      <c r="HY177" s="303" t="s">
        <v>744</v>
      </c>
      <c r="HZ177" s="303" t="s">
        <v>744</v>
      </c>
      <c r="IA177" s="303" t="s">
        <v>744</v>
      </c>
      <c r="IB177" s="303" t="s">
        <v>744</v>
      </c>
      <c r="IC177" s="303" t="s">
        <v>744</v>
      </c>
      <c r="ID177" s="303" t="s">
        <v>744</v>
      </c>
      <c r="IE177" s="303" t="s">
        <v>744</v>
      </c>
      <c r="IF177" s="303" t="s">
        <v>744</v>
      </c>
      <c r="IG177" s="303" t="s">
        <v>744</v>
      </c>
      <c r="IH177" s="393" t="s">
        <v>744</v>
      </c>
      <c r="II177" s="303" t="s">
        <v>744</v>
      </c>
      <c r="IJ177" s="303" t="s">
        <v>744</v>
      </c>
      <c r="IK177" s="303" t="s">
        <v>744</v>
      </c>
      <c r="IL177" s="393" t="s">
        <v>744</v>
      </c>
      <c r="IM177" s="303"/>
      <c r="IN177" s="303" t="s">
        <v>744</v>
      </c>
      <c r="IO177" s="303" t="s">
        <v>744</v>
      </c>
      <c r="IP177" s="393" t="s">
        <v>744</v>
      </c>
      <c r="IQ177" s="303" t="s">
        <v>744</v>
      </c>
      <c r="IR177" s="303" t="s">
        <v>744</v>
      </c>
      <c r="IS177" s="393" t="s">
        <v>744</v>
      </c>
      <c r="IT177" s="303" t="s">
        <v>744</v>
      </c>
      <c r="IU177" s="303" t="s">
        <v>744</v>
      </c>
      <c r="IV177" s="393" t="s">
        <v>495</v>
      </c>
      <c r="IW177" s="735"/>
      <c r="IX177" s="303"/>
      <c r="IY177" s="396" t="s">
        <v>525</v>
      </c>
      <c r="IZ177" s="396" t="s">
        <v>342</v>
      </c>
      <c r="JA177" s="396" t="s">
        <v>343</v>
      </c>
      <c r="JB177" s="396">
        <v>3</v>
      </c>
      <c r="JC177" s="396" t="s">
        <v>11</v>
      </c>
      <c r="JD177" s="396" t="s">
        <v>232</v>
      </c>
      <c r="JE177" s="396" t="s">
        <v>9</v>
      </c>
      <c r="JF177" s="396" t="s">
        <v>232</v>
      </c>
      <c r="JG177" s="396" t="s">
        <v>358</v>
      </c>
    </row>
    <row r="178" spans="1:267" customFormat="1">
      <c r="A178">
        <v>2560</v>
      </c>
      <c r="B178">
        <v>1</v>
      </c>
      <c r="F178">
        <v>700</v>
      </c>
      <c r="G178">
        <v>43</v>
      </c>
      <c r="H178">
        <v>1</v>
      </c>
      <c r="I178">
        <v>0</v>
      </c>
      <c r="J178">
        <v>1</v>
      </c>
      <c r="K178">
        <v>0</v>
      </c>
      <c r="L178" t="s">
        <v>525</v>
      </c>
      <c r="M178">
        <v>0</v>
      </c>
      <c r="N178">
        <v>32</v>
      </c>
      <c r="O178">
        <v>20</v>
      </c>
      <c r="P178">
        <v>40</v>
      </c>
      <c r="Q178">
        <v>40</v>
      </c>
      <c r="R178">
        <v>0</v>
      </c>
      <c r="S178">
        <v>0</v>
      </c>
      <c r="T178" t="s">
        <v>745</v>
      </c>
      <c r="U178">
        <v>0</v>
      </c>
      <c r="V178">
        <v>0</v>
      </c>
      <c r="W178">
        <v>0.5</v>
      </c>
      <c r="X178">
        <v>3</v>
      </c>
      <c r="Y178">
        <v>5.5</v>
      </c>
      <c r="Z178">
        <v>0</v>
      </c>
      <c r="AA178">
        <v>0</v>
      </c>
      <c r="AB178">
        <v>0</v>
      </c>
      <c r="AC178">
        <v>0</v>
      </c>
      <c r="AD178">
        <v>0</v>
      </c>
      <c r="AE178">
        <v>24</v>
      </c>
      <c r="AF178">
        <v>0</v>
      </c>
      <c r="AG178">
        <v>0</v>
      </c>
      <c r="AH178">
        <v>0</v>
      </c>
      <c r="AI178">
        <v>60</v>
      </c>
      <c r="AJ178">
        <v>175</v>
      </c>
      <c r="AK178">
        <v>1392.5</v>
      </c>
      <c r="AL178">
        <v>0</v>
      </c>
      <c r="AM178">
        <v>0</v>
      </c>
      <c r="AN178">
        <v>0</v>
      </c>
      <c r="AO178">
        <v>0</v>
      </c>
      <c r="AP178">
        <v>0</v>
      </c>
      <c r="AQ178">
        <v>0</v>
      </c>
      <c r="AR178">
        <v>0</v>
      </c>
      <c r="AS178">
        <v>0</v>
      </c>
      <c r="AT178">
        <v>0</v>
      </c>
      <c r="AU178">
        <v>0</v>
      </c>
      <c r="AV178">
        <v>947</v>
      </c>
      <c r="AW178">
        <v>0</v>
      </c>
      <c r="AX178">
        <v>0</v>
      </c>
      <c r="AY178">
        <v>0</v>
      </c>
      <c r="AZ178">
        <v>0</v>
      </c>
      <c r="BA178">
        <v>0</v>
      </c>
      <c r="BB178">
        <v>0</v>
      </c>
      <c r="BC178">
        <v>0</v>
      </c>
      <c r="BD178">
        <v>0</v>
      </c>
      <c r="BE178">
        <v>0</v>
      </c>
      <c r="BF178">
        <v>0</v>
      </c>
      <c r="BG178">
        <v>0</v>
      </c>
      <c r="BH178">
        <v>0</v>
      </c>
      <c r="BI178">
        <v>0</v>
      </c>
      <c r="BJ178">
        <v>0</v>
      </c>
      <c r="BK178">
        <v>0</v>
      </c>
      <c r="BL178">
        <v>0</v>
      </c>
      <c r="BM178">
        <v>0</v>
      </c>
      <c r="BN178">
        <v>0</v>
      </c>
      <c r="BO178">
        <v>0</v>
      </c>
      <c r="BP178">
        <v>0</v>
      </c>
      <c r="BQ178">
        <v>0</v>
      </c>
      <c r="BR178">
        <v>0</v>
      </c>
      <c r="BS178">
        <v>0</v>
      </c>
      <c r="BT178">
        <v>0</v>
      </c>
      <c r="BU178">
        <v>0</v>
      </c>
      <c r="BV178">
        <v>0</v>
      </c>
      <c r="BW178">
        <v>0</v>
      </c>
      <c r="BX178">
        <v>0</v>
      </c>
      <c r="BY178">
        <v>0</v>
      </c>
      <c r="BZ178">
        <v>0</v>
      </c>
      <c r="CA178">
        <v>0</v>
      </c>
      <c r="CB178">
        <v>0</v>
      </c>
      <c r="CC178">
        <v>0</v>
      </c>
      <c r="CD178">
        <v>0</v>
      </c>
      <c r="CE178">
        <v>0</v>
      </c>
      <c r="CF178">
        <v>0</v>
      </c>
      <c r="CG178" s="439"/>
      <c r="CH178" s="303">
        <v>32</v>
      </c>
      <c r="CI178" s="393">
        <v>20</v>
      </c>
      <c r="CJ178" s="303">
        <v>40</v>
      </c>
      <c r="CK178" s="393">
        <v>40</v>
      </c>
      <c r="CL178" s="303">
        <v>0</v>
      </c>
      <c r="CM178" s="393">
        <v>0</v>
      </c>
      <c r="CN178" s="303"/>
      <c r="CO178" s="303"/>
      <c r="CP178" s="393" t="s">
        <v>744</v>
      </c>
      <c r="CQ178" s="303" t="s">
        <v>744</v>
      </c>
      <c r="CR178" s="393" t="s">
        <v>744</v>
      </c>
      <c r="CS178" s="393" t="s">
        <v>744</v>
      </c>
      <c r="CT178" s="303" t="s">
        <v>744</v>
      </c>
      <c r="CU178" s="393" t="s">
        <v>744</v>
      </c>
      <c r="CV178" s="303" t="s">
        <v>744</v>
      </c>
      <c r="CW178" s="303" t="s">
        <v>744</v>
      </c>
      <c r="CX178" s="303" t="s">
        <v>744</v>
      </c>
      <c r="CY178" s="303" t="s">
        <v>744</v>
      </c>
      <c r="CZ178" s="303" t="s">
        <v>744</v>
      </c>
      <c r="DA178" s="303" t="s">
        <v>744</v>
      </c>
      <c r="DB178" s="303" t="s">
        <v>744</v>
      </c>
      <c r="DC178" s="303" t="s">
        <v>744</v>
      </c>
      <c r="DD178" s="303" t="s">
        <v>744</v>
      </c>
      <c r="DE178" s="303" t="s">
        <v>744</v>
      </c>
      <c r="DF178" s="303" t="s">
        <v>744</v>
      </c>
      <c r="DG178" s="393" t="s">
        <v>744</v>
      </c>
      <c r="DH178" s="303" t="s">
        <v>744</v>
      </c>
      <c r="DI178" s="303" t="s">
        <v>744</v>
      </c>
      <c r="DJ178" s="393" t="s">
        <v>744</v>
      </c>
      <c r="DK178" s="303" t="s">
        <v>744</v>
      </c>
      <c r="DL178" s="303" t="s">
        <v>744</v>
      </c>
      <c r="DM178" s="303" t="s">
        <v>744</v>
      </c>
      <c r="DN178" s="303" t="s">
        <v>744</v>
      </c>
      <c r="DO178" s="303" t="s">
        <v>744</v>
      </c>
      <c r="DP178" s="303" t="s">
        <v>744</v>
      </c>
      <c r="DQ178" s="303" t="s">
        <v>744</v>
      </c>
      <c r="DR178" s="303" t="s">
        <v>744</v>
      </c>
      <c r="DS178" s="303" t="s">
        <v>744</v>
      </c>
      <c r="DT178" s="303" t="s">
        <v>744</v>
      </c>
      <c r="DU178" s="303" t="s">
        <v>744</v>
      </c>
      <c r="DV178" s="393" t="s">
        <v>744</v>
      </c>
      <c r="DW178" s="303" t="s">
        <v>744</v>
      </c>
      <c r="DX178" s="303" t="s">
        <v>744</v>
      </c>
      <c r="DY178" s="393" t="s">
        <v>744</v>
      </c>
      <c r="DZ178" s="303" t="s">
        <v>744</v>
      </c>
      <c r="EA178" s="303" t="s">
        <v>744</v>
      </c>
      <c r="EB178" s="303" t="s">
        <v>744</v>
      </c>
      <c r="EC178" s="303" t="s">
        <v>744</v>
      </c>
      <c r="ED178" s="303" t="s">
        <v>744</v>
      </c>
      <c r="EE178" s="303" t="s">
        <v>744</v>
      </c>
      <c r="EF178" s="303" t="s">
        <v>744</v>
      </c>
      <c r="EG178" s="303" t="s">
        <v>744</v>
      </c>
      <c r="EH178" s="303" t="s">
        <v>744</v>
      </c>
      <c r="EI178" s="303" t="s">
        <v>744</v>
      </c>
      <c r="EJ178" s="303" t="s">
        <v>744</v>
      </c>
      <c r="EK178" s="393" t="s">
        <v>744</v>
      </c>
      <c r="EL178" s="303" t="s">
        <v>744</v>
      </c>
      <c r="EM178" s="303" t="s">
        <v>744</v>
      </c>
      <c r="EN178" s="393" t="s">
        <v>744</v>
      </c>
      <c r="EO178" s="303">
        <v>0.5</v>
      </c>
      <c r="EP178" s="303">
        <v>872</v>
      </c>
      <c r="EQ178" s="303">
        <v>0</v>
      </c>
      <c r="ER178" s="303">
        <v>60</v>
      </c>
      <c r="ES178" s="303">
        <v>0</v>
      </c>
      <c r="ET178" s="303">
        <v>0</v>
      </c>
      <c r="EU178" s="303">
        <v>0</v>
      </c>
      <c r="EV178" s="303">
        <v>0</v>
      </c>
      <c r="EW178" s="303">
        <v>0</v>
      </c>
      <c r="EX178" s="303">
        <v>0</v>
      </c>
      <c r="EY178" s="303">
        <v>812</v>
      </c>
      <c r="EZ178" s="303">
        <v>0</v>
      </c>
      <c r="FA178" s="393">
        <v>0</v>
      </c>
      <c r="FB178" s="303">
        <v>1744</v>
      </c>
      <c r="FC178" s="303">
        <v>1624</v>
      </c>
      <c r="FD178" s="303">
        <v>0</v>
      </c>
      <c r="FE178" s="393">
        <v>6.8807339449541316E-2</v>
      </c>
      <c r="FF178" s="303">
        <v>3</v>
      </c>
      <c r="FG178" s="303">
        <v>5232</v>
      </c>
      <c r="FH178" s="303">
        <v>0</v>
      </c>
      <c r="FI178" s="303">
        <v>175</v>
      </c>
      <c r="FJ178" s="303">
        <v>0</v>
      </c>
      <c r="FK178" s="303">
        <v>947</v>
      </c>
      <c r="FL178" s="303">
        <v>0</v>
      </c>
      <c r="FM178" s="303">
        <v>0</v>
      </c>
      <c r="FN178" s="303">
        <v>0</v>
      </c>
      <c r="FO178" s="303">
        <v>0</v>
      </c>
      <c r="FP178" s="303">
        <v>4110</v>
      </c>
      <c r="FQ178" s="303">
        <v>0</v>
      </c>
      <c r="FR178" s="393">
        <v>0</v>
      </c>
      <c r="FS178" s="303">
        <v>1744</v>
      </c>
      <c r="FT178" s="303">
        <v>1370</v>
      </c>
      <c r="FU178" s="303">
        <v>0</v>
      </c>
      <c r="FV178" s="393">
        <v>0.21444954128440363</v>
      </c>
      <c r="FW178" s="303">
        <v>3.5</v>
      </c>
      <c r="FX178" s="303">
        <v>6104</v>
      </c>
      <c r="FY178" s="303">
        <v>0</v>
      </c>
      <c r="FZ178" s="303">
        <v>235</v>
      </c>
      <c r="GA178" s="303">
        <v>0</v>
      </c>
      <c r="GB178" s="303">
        <v>947</v>
      </c>
      <c r="GC178" s="303">
        <v>0</v>
      </c>
      <c r="GD178" s="303">
        <v>0</v>
      </c>
      <c r="GE178" s="303">
        <v>0</v>
      </c>
      <c r="GF178" s="303">
        <v>0</v>
      </c>
      <c r="GG178" s="303">
        <v>4922</v>
      </c>
      <c r="GH178" s="303">
        <v>0</v>
      </c>
      <c r="GI178" s="393">
        <v>0</v>
      </c>
      <c r="GJ178" s="303">
        <v>1744</v>
      </c>
      <c r="GK178" s="303">
        <v>1406.2857142857142</v>
      </c>
      <c r="GL178" s="303">
        <v>0</v>
      </c>
      <c r="GM178" s="393">
        <v>0.19364351245085198</v>
      </c>
      <c r="GN178" s="303">
        <v>5.5</v>
      </c>
      <c r="GO178" s="303">
        <v>10120</v>
      </c>
      <c r="GP178" s="303">
        <v>24</v>
      </c>
      <c r="GQ178" s="303">
        <v>1392.5</v>
      </c>
      <c r="GR178" s="303">
        <v>0</v>
      </c>
      <c r="GS178" s="303">
        <v>0</v>
      </c>
      <c r="GT178" s="303">
        <v>0</v>
      </c>
      <c r="GU178" s="303">
        <v>0</v>
      </c>
      <c r="GV178" s="303">
        <v>0</v>
      </c>
      <c r="GW178" s="303">
        <v>0</v>
      </c>
      <c r="GX178" s="303">
        <v>8703.5</v>
      </c>
      <c r="GY178" s="303">
        <v>0</v>
      </c>
      <c r="GZ178" s="393">
        <v>0</v>
      </c>
      <c r="HA178" s="303">
        <v>1840</v>
      </c>
      <c r="HB178" s="303">
        <v>1582.4545454545455</v>
      </c>
      <c r="HC178" s="303">
        <v>0</v>
      </c>
      <c r="HD178" s="393">
        <v>0.13997035573122529</v>
      </c>
      <c r="HE178" s="303" t="s">
        <v>744</v>
      </c>
      <c r="HF178" s="303" t="s">
        <v>744</v>
      </c>
      <c r="HG178" s="303" t="s">
        <v>744</v>
      </c>
      <c r="HH178" s="303" t="s">
        <v>744</v>
      </c>
      <c r="HI178" s="303" t="s">
        <v>744</v>
      </c>
      <c r="HJ178" s="303" t="s">
        <v>744</v>
      </c>
      <c r="HK178" s="303" t="s">
        <v>744</v>
      </c>
      <c r="HL178" s="303" t="s">
        <v>744</v>
      </c>
      <c r="HM178" s="303" t="s">
        <v>744</v>
      </c>
      <c r="HN178" s="303" t="s">
        <v>744</v>
      </c>
      <c r="HO178" s="303" t="s">
        <v>744</v>
      </c>
      <c r="HP178" s="303" t="s">
        <v>744</v>
      </c>
      <c r="HQ178" s="393" t="s">
        <v>744</v>
      </c>
      <c r="HR178" s="303" t="s">
        <v>744</v>
      </c>
      <c r="HS178" s="303" t="s">
        <v>744</v>
      </c>
      <c r="HT178" s="303" t="s">
        <v>744</v>
      </c>
      <c r="HU178" s="393" t="s">
        <v>744</v>
      </c>
      <c r="HV178" s="303">
        <v>5.5</v>
      </c>
      <c r="HW178" s="303">
        <v>10120</v>
      </c>
      <c r="HX178" s="303">
        <v>24</v>
      </c>
      <c r="HY178" s="303">
        <v>1392.5</v>
      </c>
      <c r="HZ178" s="303">
        <v>0</v>
      </c>
      <c r="IA178" s="303">
        <v>0</v>
      </c>
      <c r="IB178" s="303">
        <v>0</v>
      </c>
      <c r="IC178" s="303">
        <v>0</v>
      </c>
      <c r="ID178" s="303">
        <v>0</v>
      </c>
      <c r="IE178" s="303">
        <v>0</v>
      </c>
      <c r="IF178" s="303">
        <v>8703.5</v>
      </c>
      <c r="IG178" s="303">
        <v>0</v>
      </c>
      <c r="IH178" s="393">
        <v>0</v>
      </c>
      <c r="II178" s="303">
        <v>1840</v>
      </c>
      <c r="IJ178" s="303">
        <v>1582.4545454545455</v>
      </c>
      <c r="IK178" s="303">
        <v>0</v>
      </c>
      <c r="IL178" s="393">
        <v>0.13997035573122529</v>
      </c>
      <c r="IM178" s="303"/>
      <c r="IN178" s="303">
        <v>1832</v>
      </c>
      <c r="IO178" s="303">
        <v>1585.9166666666667</v>
      </c>
      <c r="IP178" s="393">
        <v>0.1343249636098981</v>
      </c>
      <c r="IQ178" s="303">
        <v>1744</v>
      </c>
      <c r="IR178" s="303">
        <v>1370</v>
      </c>
      <c r="IS178" s="393">
        <v>0.21444954128440363</v>
      </c>
      <c r="IT178" s="303">
        <v>1802.6666666666667</v>
      </c>
      <c r="IU178" s="303">
        <v>1513.9444444444443</v>
      </c>
      <c r="IV178" s="393">
        <v>0.16016395463510857</v>
      </c>
      <c r="IW178" s="735"/>
      <c r="IX178" s="303"/>
      <c r="IY178" s="396" t="s">
        <v>525</v>
      </c>
      <c r="IZ178" s="396" t="s">
        <v>342</v>
      </c>
      <c r="JA178" s="396" t="s">
        <v>343</v>
      </c>
      <c r="JB178" s="396">
        <v>17</v>
      </c>
      <c r="JC178" s="396" t="s">
        <v>12</v>
      </c>
      <c r="JD178" s="396" t="s">
        <v>232</v>
      </c>
      <c r="JE178" s="396" t="s">
        <v>9</v>
      </c>
      <c r="JF178" s="396" t="s">
        <v>232</v>
      </c>
      <c r="JG178" s="396" t="s">
        <v>358</v>
      </c>
    </row>
    <row r="179" spans="1:267" customFormat="1">
      <c r="A179">
        <v>2615</v>
      </c>
      <c r="B179">
        <v>1</v>
      </c>
      <c r="F179">
        <v>700</v>
      </c>
      <c r="G179">
        <v>41</v>
      </c>
      <c r="H179">
        <v>1</v>
      </c>
      <c r="I179">
        <v>0</v>
      </c>
      <c r="J179">
        <v>1</v>
      </c>
      <c r="K179">
        <v>0</v>
      </c>
      <c r="L179" t="s">
        <v>528</v>
      </c>
      <c r="M179">
        <v>0</v>
      </c>
      <c r="N179">
        <v>0</v>
      </c>
      <c r="O179">
        <v>22</v>
      </c>
      <c r="P179">
        <v>0</v>
      </c>
      <c r="Q179">
        <v>40</v>
      </c>
      <c r="R179">
        <v>0</v>
      </c>
      <c r="S179">
        <v>50</v>
      </c>
      <c r="T179" t="s">
        <v>745</v>
      </c>
      <c r="U179">
        <v>0</v>
      </c>
      <c r="V179">
        <v>0</v>
      </c>
      <c r="W179">
        <v>0</v>
      </c>
      <c r="X179">
        <v>0</v>
      </c>
      <c r="Y179">
        <v>6</v>
      </c>
      <c r="Z179">
        <v>0</v>
      </c>
      <c r="AA179">
        <v>0</v>
      </c>
      <c r="AB179">
        <v>0</v>
      </c>
      <c r="AC179">
        <v>0</v>
      </c>
      <c r="AD179">
        <v>0</v>
      </c>
      <c r="AE179">
        <v>80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BN179">
        <v>0</v>
      </c>
      <c r="BO179">
        <v>0</v>
      </c>
      <c r="BP179">
        <v>0</v>
      </c>
      <c r="BQ179">
        <v>0</v>
      </c>
      <c r="BR179">
        <v>0</v>
      </c>
      <c r="BS179">
        <v>0</v>
      </c>
      <c r="BT179">
        <v>0</v>
      </c>
      <c r="BU179">
        <v>0</v>
      </c>
      <c r="BV179">
        <v>0</v>
      </c>
      <c r="BW179">
        <v>0</v>
      </c>
      <c r="BX179">
        <v>0</v>
      </c>
      <c r="BY179">
        <v>0</v>
      </c>
      <c r="BZ179">
        <v>0</v>
      </c>
      <c r="CA179">
        <v>200</v>
      </c>
      <c r="CB179">
        <v>0</v>
      </c>
      <c r="CC179">
        <v>0</v>
      </c>
      <c r="CD179">
        <v>0</v>
      </c>
      <c r="CE179">
        <v>0</v>
      </c>
      <c r="CF179">
        <v>0</v>
      </c>
      <c r="CG179" s="439"/>
      <c r="CH179" s="303" t="s">
        <v>744</v>
      </c>
      <c r="CI179" s="393">
        <v>22</v>
      </c>
      <c r="CJ179" s="303" t="s">
        <v>744</v>
      </c>
      <c r="CK179" s="393">
        <v>40</v>
      </c>
      <c r="CL179" s="303" t="s">
        <v>744</v>
      </c>
      <c r="CM179" s="393">
        <v>50</v>
      </c>
      <c r="CN179" s="303"/>
      <c r="CO179" s="303"/>
      <c r="CP179" s="393" t="s">
        <v>744</v>
      </c>
      <c r="CQ179" s="303" t="s">
        <v>389</v>
      </c>
      <c r="CR179" s="393" t="s">
        <v>744</v>
      </c>
      <c r="CS179" s="393" t="s">
        <v>744</v>
      </c>
      <c r="CT179" s="303" t="s">
        <v>389</v>
      </c>
      <c r="CU179" s="393" t="s">
        <v>744</v>
      </c>
      <c r="CV179" s="303" t="s">
        <v>744</v>
      </c>
      <c r="CW179" s="303" t="s">
        <v>744</v>
      </c>
      <c r="CX179" s="303" t="s">
        <v>744</v>
      </c>
      <c r="CY179" s="303" t="s">
        <v>744</v>
      </c>
      <c r="CZ179" s="303" t="s">
        <v>744</v>
      </c>
      <c r="DA179" s="303" t="s">
        <v>744</v>
      </c>
      <c r="DB179" s="303" t="s">
        <v>744</v>
      </c>
      <c r="DC179" s="303" t="s">
        <v>744</v>
      </c>
      <c r="DD179" s="303" t="s">
        <v>744</v>
      </c>
      <c r="DE179" s="303" t="s">
        <v>744</v>
      </c>
      <c r="DF179" s="303" t="s">
        <v>744</v>
      </c>
      <c r="DG179" s="393" t="s">
        <v>744</v>
      </c>
      <c r="DH179" s="303" t="s">
        <v>744</v>
      </c>
      <c r="DI179" s="303" t="s">
        <v>744</v>
      </c>
      <c r="DJ179" s="393" t="s">
        <v>744</v>
      </c>
      <c r="DK179" s="303" t="s">
        <v>744</v>
      </c>
      <c r="DL179" s="303" t="s">
        <v>744</v>
      </c>
      <c r="DM179" s="303" t="s">
        <v>744</v>
      </c>
      <c r="DN179" s="303" t="s">
        <v>744</v>
      </c>
      <c r="DO179" s="303" t="s">
        <v>744</v>
      </c>
      <c r="DP179" s="303" t="s">
        <v>744</v>
      </c>
      <c r="DQ179" s="303" t="s">
        <v>744</v>
      </c>
      <c r="DR179" s="303" t="s">
        <v>744</v>
      </c>
      <c r="DS179" s="303" t="s">
        <v>744</v>
      </c>
      <c r="DT179" s="303" t="s">
        <v>744</v>
      </c>
      <c r="DU179" s="303" t="s">
        <v>744</v>
      </c>
      <c r="DV179" s="393" t="s">
        <v>744</v>
      </c>
      <c r="DW179" s="303" t="s">
        <v>744</v>
      </c>
      <c r="DX179" s="303" t="s">
        <v>744</v>
      </c>
      <c r="DY179" s="393" t="s">
        <v>744</v>
      </c>
      <c r="DZ179" s="303" t="s">
        <v>744</v>
      </c>
      <c r="EA179" s="303" t="s">
        <v>744</v>
      </c>
      <c r="EB179" s="303" t="s">
        <v>744</v>
      </c>
      <c r="EC179" s="303" t="s">
        <v>744</v>
      </c>
      <c r="ED179" s="303" t="s">
        <v>744</v>
      </c>
      <c r="EE179" s="303" t="s">
        <v>744</v>
      </c>
      <c r="EF179" s="303" t="s">
        <v>744</v>
      </c>
      <c r="EG179" s="303" t="s">
        <v>744</v>
      </c>
      <c r="EH179" s="303" t="s">
        <v>744</v>
      </c>
      <c r="EI179" s="303" t="s">
        <v>744</v>
      </c>
      <c r="EJ179" s="303" t="s">
        <v>744</v>
      </c>
      <c r="EK179" s="393" t="s">
        <v>744</v>
      </c>
      <c r="EL179" s="303" t="s">
        <v>744</v>
      </c>
      <c r="EM179" s="303" t="s">
        <v>744</v>
      </c>
      <c r="EN179" s="393" t="s">
        <v>744</v>
      </c>
      <c r="EO179" s="303" t="s">
        <v>744</v>
      </c>
      <c r="EP179" s="303" t="s">
        <v>744</v>
      </c>
      <c r="EQ179" s="303" t="s">
        <v>744</v>
      </c>
      <c r="ER179" s="303" t="s">
        <v>744</v>
      </c>
      <c r="ES179" s="303" t="s">
        <v>744</v>
      </c>
      <c r="ET179" s="303" t="s">
        <v>744</v>
      </c>
      <c r="EU179" s="303" t="s">
        <v>744</v>
      </c>
      <c r="EV179" s="303" t="s">
        <v>744</v>
      </c>
      <c r="EW179" s="303" t="s">
        <v>744</v>
      </c>
      <c r="EX179" s="303" t="s">
        <v>744</v>
      </c>
      <c r="EY179" s="303" t="s">
        <v>744</v>
      </c>
      <c r="EZ179" s="303" t="s">
        <v>744</v>
      </c>
      <c r="FA179" s="393" t="s">
        <v>744</v>
      </c>
      <c r="FB179" s="303" t="s">
        <v>744</v>
      </c>
      <c r="FC179" s="303" t="s">
        <v>744</v>
      </c>
      <c r="FD179" s="303" t="s">
        <v>744</v>
      </c>
      <c r="FE179" s="393" t="s">
        <v>744</v>
      </c>
      <c r="FF179" s="303" t="s">
        <v>744</v>
      </c>
      <c r="FG179" s="303" t="s">
        <v>744</v>
      </c>
      <c r="FH179" s="303" t="s">
        <v>744</v>
      </c>
      <c r="FI179" s="303" t="s">
        <v>744</v>
      </c>
      <c r="FJ179" s="303" t="s">
        <v>744</v>
      </c>
      <c r="FK179" s="303" t="s">
        <v>744</v>
      </c>
      <c r="FL179" s="303" t="s">
        <v>744</v>
      </c>
      <c r="FM179" s="303" t="s">
        <v>744</v>
      </c>
      <c r="FN179" s="303" t="s">
        <v>744</v>
      </c>
      <c r="FO179" s="303" t="s">
        <v>744</v>
      </c>
      <c r="FP179" s="303" t="s">
        <v>744</v>
      </c>
      <c r="FQ179" s="303" t="s">
        <v>744</v>
      </c>
      <c r="FR179" s="393" t="s">
        <v>744</v>
      </c>
      <c r="FS179" s="303" t="s">
        <v>744</v>
      </c>
      <c r="FT179" s="303" t="s">
        <v>744</v>
      </c>
      <c r="FU179" s="303" t="s">
        <v>744</v>
      </c>
      <c r="FV179" s="393" t="s">
        <v>744</v>
      </c>
      <c r="FW179" s="303" t="s">
        <v>744</v>
      </c>
      <c r="FX179" s="303" t="s">
        <v>744</v>
      </c>
      <c r="FY179" s="303" t="s">
        <v>744</v>
      </c>
      <c r="FZ179" s="303" t="s">
        <v>744</v>
      </c>
      <c r="GA179" s="303" t="s">
        <v>744</v>
      </c>
      <c r="GB179" s="303" t="s">
        <v>744</v>
      </c>
      <c r="GC179" s="303" t="s">
        <v>744</v>
      </c>
      <c r="GD179" s="303" t="s">
        <v>744</v>
      </c>
      <c r="GE179" s="303" t="s">
        <v>744</v>
      </c>
      <c r="GF179" s="303" t="s">
        <v>744</v>
      </c>
      <c r="GG179" s="303" t="s">
        <v>744</v>
      </c>
      <c r="GH179" s="303" t="s">
        <v>744</v>
      </c>
      <c r="GI179" s="393" t="s">
        <v>744</v>
      </c>
      <c r="GJ179" s="303" t="s">
        <v>744</v>
      </c>
      <c r="GK179" s="303" t="s">
        <v>744</v>
      </c>
      <c r="GL179" s="303" t="s">
        <v>744</v>
      </c>
      <c r="GM179" s="393" t="s">
        <v>744</v>
      </c>
      <c r="GN179" s="303">
        <v>6</v>
      </c>
      <c r="GO179" s="303">
        <v>10516</v>
      </c>
      <c r="GP179" s="303">
        <v>80</v>
      </c>
      <c r="GQ179" s="303">
        <v>0</v>
      </c>
      <c r="GR179" s="303">
        <v>0</v>
      </c>
      <c r="GS179" s="303">
        <v>0</v>
      </c>
      <c r="GT179" s="303">
        <v>0</v>
      </c>
      <c r="GU179" s="303">
        <v>0</v>
      </c>
      <c r="GV179" s="303">
        <v>0</v>
      </c>
      <c r="GW179" s="303">
        <v>0</v>
      </c>
      <c r="GX179" s="303">
        <v>10436</v>
      </c>
      <c r="GY179" s="303">
        <v>0</v>
      </c>
      <c r="GZ179" s="393">
        <v>200</v>
      </c>
      <c r="HA179" s="303">
        <v>1752.6666666666667</v>
      </c>
      <c r="HB179" s="303">
        <v>1739.3333333333335</v>
      </c>
      <c r="HC179" s="303">
        <v>0</v>
      </c>
      <c r="HD179" s="393">
        <v>7.607455306199995E-3</v>
      </c>
      <c r="HE179" s="303" t="s">
        <v>744</v>
      </c>
      <c r="HF179" s="303" t="s">
        <v>744</v>
      </c>
      <c r="HG179" s="303" t="s">
        <v>744</v>
      </c>
      <c r="HH179" s="303" t="s">
        <v>744</v>
      </c>
      <c r="HI179" s="303" t="s">
        <v>744</v>
      </c>
      <c r="HJ179" s="303" t="s">
        <v>744</v>
      </c>
      <c r="HK179" s="303" t="s">
        <v>744</v>
      </c>
      <c r="HL179" s="303" t="s">
        <v>744</v>
      </c>
      <c r="HM179" s="303" t="s">
        <v>744</v>
      </c>
      <c r="HN179" s="303" t="s">
        <v>744</v>
      </c>
      <c r="HO179" s="303" t="s">
        <v>744</v>
      </c>
      <c r="HP179" s="303" t="s">
        <v>744</v>
      </c>
      <c r="HQ179" s="393" t="s">
        <v>744</v>
      </c>
      <c r="HR179" s="303" t="s">
        <v>744</v>
      </c>
      <c r="HS179" s="303" t="s">
        <v>744</v>
      </c>
      <c r="HT179" s="303" t="s">
        <v>744</v>
      </c>
      <c r="HU179" s="393" t="s">
        <v>744</v>
      </c>
      <c r="HV179" s="303">
        <v>6</v>
      </c>
      <c r="HW179" s="303">
        <v>10516</v>
      </c>
      <c r="HX179" s="303">
        <v>80</v>
      </c>
      <c r="HY179" s="303">
        <v>0</v>
      </c>
      <c r="HZ179" s="303">
        <v>0</v>
      </c>
      <c r="IA179" s="303">
        <v>0</v>
      </c>
      <c r="IB179" s="303">
        <v>0</v>
      </c>
      <c r="IC179" s="303">
        <v>0</v>
      </c>
      <c r="ID179" s="303">
        <v>0</v>
      </c>
      <c r="IE179" s="303">
        <v>0</v>
      </c>
      <c r="IF179" s="303">
        <v>10436</v>
      </c>
      <c r="IG179" s="303">
        <v>0</v>
      </c>
      <c r="IH179" s="393">
        <v>200</v>
      </c>
      <c r="II179" s="303">
        <v>1752.6666666666667</v>
      </c>
      <c r="IJ179" s="303">
        <v>1739.3333333333333</v>
      </c>
      <c r="IK179" s="303">
        <v>0</v>
      </c>
      <c r="IL179" s="393">
        <v>7.607455306200217E-3</v>
      </c>
      <c r="IM179" s="303"/>
      <c r="IN179" s="303">
        <v>1752.6666666666667</v>
      </c>
      <c r="IO179" s="303">
        <v>1739.3333333333333</v>
      </c>
      <c r="IP179" s="393">
        <v>7.607455306200217E-3</v>
      </c>
      <c r="IQ179" s="303" t="s">
        <v>744</v>
      </c>
      <c r="IR179" s="303" t="s">
        <v>744</v>
      </c>
      <c r="IS179" s="393" t="s">
        <v>744</v>
      </c>
      <c r="IT179" s="303">
        <v>1752.6666666666667</v>
      </c>
      <c r="IU179" s="303">
        <v>1739.3333333333333</v>
      </c>
      <c r="IV179" s="393">
        <v>7.607455306200217E-3</v>
      </c>
      <c r="IW179" s="735"/>
      <c r="IX179" s="303"/>
      <c r="IY179" s="396" t="s">
        <v>528</v>
      </c>
      <c r="IZ179" s="396" t="s">
        <v>342</v>
      </c>
      <c r="JA179" s="396" t="s">
        <v>343</v>
      </c>
      <c r="JB179" s="396">
        <v>6</v>
      </c>
      <c r="JC179" s="396" t="s">
        <v>11</v>
      </c>
      <c r="JD179" s="396" t="s">
        <v>232</v>
      </c>
      <c r="JE179" s="396" t="s">
        <v>9</v>
      </c>
      <c r="JF179" s="396" t="s">
        <v>232</v>
      </c>
      <c r="JG179" s="396" t="s">
        <v>358</v>
      </c>
    </row>
    <row r="180" spans="1:267" customFormat="1">
      <c r="A180">
        <v>2616</v>
      </c>
      <c r="B180">
        <v>1</v>
      </c>
      <c r="F180">
        <v>700</v>
      </c>
      <c r="G180">
        <v>42</v>
      </c>
      <c r="H180">
        <v>0</v>
      </c>
      <c r="I180">
        <v>1</v>
      </c>
      <c r="J180">
        <v>1</v>
      </c>
      <c r="K180">
        <v>0</v>
      </c>
      <c r="L180" t="s">
        <v>528</v>
      </c>
      <c r="M180">
        <v>0</v>
      </c>
      <c r="N180">
        <v>28</v>
      </c>
      <c r="O180">
        <v>27</v>
      </c>
      <c r="P180">
        <v>40</v>
      </c>
      <c r="Q180">
        <v>40</v>
      </c>
      <c r="R180">
        <v>300</v>
      </c>
      <c r="S180">
        <v>300</v>
      </c>
      <c r="T180" t="s">
        <v>745</v>
      </c>
      <c r="U180">
        <v>1</v>
      </c>
      <c r="V180">
        <v>0</v>
      </c>
      <c r="W180">
        <v>12.5</v>
      </c>
      <c r="X180">
        <v>9</v>
      </c>
      <c r="Y180">
        <v>43</v>
      </c>
      <c r="Z180">
        <v>0</v>
      </c>
      <c r="AA180">
        <v>0</v>
      </c>
      <c r="AB180">
        <v>0</v>
      </c>
      <c r="AC180">
        <v>0</v>
      </c>
      <c r="AD180">
        <v>0</v>
      </c>
      <c r="AE180">
        <v>392</v>
      </c>
      <c r="AF180">
        <v>0</v>
      </c>
      <c r="AG180">
        <v>0</v>
      </c>
      <c r="AH180">
        <v>0</v>
      </c>
      <c r="AI180">
        <v>1624</v>
      </c>
      <c r="AJ180">
        <v>2080</v>
      </c>
      <c r="AK180">
        <v>3872</v>
      </c>
      <c r="AL180">
        <v>0</v>
      </c>
      <c r="AM180">
        <v>0</v>
      </c>
      <c r="AN180">
        <v>0</v>
      </c>
      <c r="AO180">
        <v>0</v>
      </c>
      <c r="AP180">
        <v>0</v>
      </c>
      <c r="AQ180">
        <v>0</v>
      </c>
      <c r="AR180">
        <v>0</v>
      </c>
      <c r="AS180">
        <v>0</v>
      </c>
      <c r="AT180">
        <v>0</v>
      </c>
      <c r="AU180">
        <v>120</v>
      </c>
      <c r="AV180">
        <v>2008</v>
      </c>
      <c r="AW180">
        <v>160</v>
      </c>
      <c r="AX180">
        <v>0</v>
      </c>
      <c r="AY180">
        <v>0</v>
      </c>
      <c r="AZ180">
        <v>0</v>
      </c>
      <c r="BA180">
        <v>0</v>
      </c>
      <c r="BB180">
        <v>88</v>
      </c>
      <c r="BC180">
        <v>200</v>
      </c>
      <c r="BD180">
        <v>0</v>
      </c>
      <c r="BE180">
        <v>0</v>
      </c>
      <c r="BF180">
        <v>0</v>
      </c>
      <c r="BG180">
        <v>12</v>
      </c>
      <c r="BH180">
        <v>0</v>
      </c>
      <c r="BI180">
        <v>44</v>
      </c>
      <c r="BJ180">
        <v>0</v>
      </c>
      <c r="BK180">
        <v>0</v>
      </c>
      <c r="BL180">
        <v>0</v>
      </c>
      <c r="BM180">
        <v>0</v>
      </c>
      <c r="BN180">
        <v>0</v>
      </c>
      <c r="BO180">
        <v>40</v>
      </c>
      <c r="BP180">
        <v>0</v>
      </c>
      <c r="BQ180">
        <v>0</v>
      </c>
      <c r="BR180">
        <v>0</v>
      </c>
      <c r="BS180">
        <v>0</v>
      </c>
      <c r="BT180">
        <v>0</v>
      </c>
      <c r="BU180">
        <v>0</v>
      </c>
      <c r="BV180">
        <v>0</v>
      </c>
      <c r="BW180">
        <v>0</v>
      </c>
      <c r="BX180">
        <v>0</v>
      </c>
      <c r="BY180">
        <v>0</v>
      </c>
      <c r="BZ180">
        <v>0</v>
      </c>
      <c r="CA180">
        <v>2293</v>
      </c>
      <c r="CB180">
        <v>0</v>
      </c>
      <c r="CC180">
        <v>24</v>
      </c>
      <c r="CD180">
        <v>8</v>
      </c>
      <c r="CE180">
        <v>7792</v>
      </c>
      <c r="CF180">
        <v>0</v>
      </c>
      <c r="CG180" s="439"/>
      <c r="CH180" s="303">
        <v>28</v>
      </c>
      <c r="CI180" s="393">
        <v>27</v>
      </c>
      <c r="CJ180" s="303">
        <v>40</v>
      </c>
      <c r="CK180" s="393">
        <v>40</v>
      </c>
      <c r="CL180" s="303">
        <v>300</v>
      </c>
      <c r="CM180" s="393">
        <v>300</v>
      </c>
      <c r="CN180" s="303"/>
      <c r="CO180" s="303"/>
      <c r="CP180" s="393" t="s">
        <v>744</v>
      </c>
      <c r="CQ180" s="303" t="s">
        <v>389</v>
      </c>
      <c r="CR180" s="393" t="s">
        <v>389</v>
      </c>
      <c r="CS180" s="393" t="s">
        <v>744</v>
      </c>
      <c r="CT180" s="303" t="s">
        <v>389</v>
      </c>
      <c r="CU180" s="393" t="s">
        <v>389</v>
      </c>
      <c r="CV180" s="303">
        <v>1</v>
      </c>
      <c r="CW180" s="303">
        <v>1554</v>
      </c>
      <c r="CX180" s="303">
        <v>0</v>
      </c>
      <c r="CY180" s="303">
        <v>0</v>
      </c>
      <c r="CZ180" s="303">
        <v>0</v>
      </c>
      <c r="DA180" s="303">
        <v>0</v>
      </c>
      <c r="DB180" s="303">
        <v>0</v>
      </c>
      <c r="DC180" s="303">
        <v>0</v>
      </c>
      <c r="DD180" s="303">
        <v>0</v>
      </c>
      <c r="DE180" s="303">
        <v>0</v>
      </c>
      <c r="DF180" s="303">
        <v>1554</v>
      </c>
      <c r="DG180" s="393">
        <v>0</v>
      </c>
      <c r="DH180" s="303">
        <v>1554</v>
      </c>
      <c r="DI180" s="303">
        <v>1554</v>
      </c>
      <c r="DJ180" s="393">
        <v>0</v>
      </c>
      <c r="DK180" s="303" t="s">
        <v>744</v>
      </c>
      <c r="DL180" s="303" t="s">
        <v>744</v>
      </c>
      <c r="DM180" s="303" t="s">
        <v>744</v>
      </c>
      <c r="DN180" s="303" t="s">
        <v>744</v>
      </c>
      <c r="DO180" s="303" t="s">
        <v>744</v>
      </c>
      <c r="DP180" s="303" t="s">
        <v>744</v>
      </c>
      <c r="DQ180" s="303" t="s">
        <v>744</v>
      </c>
      <c r="DR180" s="303" t="s">
        <v>744</v>
      </c>
      <c r="DS180" s="303" t="s">
        <v>744</v>
      </c>
      <c r="DT180" s="303" t="s">
        <v>744</v>
      </c>
      <c r="DU180" s="303" t="s">
        <v>744</v>
      </c>
      <c r="DV180" s="393" t="s">
        <v>744</v>
      </c>
      <c r="DW180" s="303" t="s">
        <v>744</v>
      </c>
      <c r="DX180" s="303" t="s">
        <v>744</v>
      </c>
      <c r="DY180" s="393" t="s">
        <v>744</v>
      </c>
      <c r="DZ180" s="303">
        <v>1</v>
      </c>
      <c r="EA180" s="303">
        <v>1554</v>
      </c>
      <c r="EB180" s="303">
        <v>0</v>
      </c>
      <c r="EC180" s="303">
        <v>0</v>
      </c>
      <c r="ED180" s="303">
        <v>0</v>
      </c>
      <c r="EE180" s="303">
        <v>0</v>
      </c>
      <c r="EF180" s="303">
        <v>0</v>
      </c>
      <c r="EG180" s="303">
        <v>0</v>
      </c>
      <c r="EH180" s="303">
        <v>0</v>
      </c>
      <c r="EI180" s="303">
        <v>0</v>
      </c>
      <c r="EJ180" s="303">
        <v>1554</v>
      </c>
      <c r="EK180" s="393">
        <v>0</v>
      </c>
      <c r="EL180" s="303">
        <v>1554</v>
      </c>
      <c r="EM180" s="303">
        <v>1554</v>
      </c>
      <c r="EN180" s="393">
        <v>0</v>
      </c>
      <c r="EO180" s="303">
        <v>12.5</v>
      </c>
      <c r="EP180" s="303">
        <v>19425</v>
      </c>
      <c r="EQ180" s="303">
        <v>0</v>
      </c>
      <c r="ER180" s="303">
        <v>1624</v>
      </c>
      <c r="ES180" s="303">
        <v>0</v>
      </c>
      <c r="ET180" s="303">
        <v>120</v>
      </c>
      <c r="EU180" s="303">
        <v>0</v>
      </c>
      <c r="EV180" s="303">
        <v>12</v>
      </c>
      <c r="EW180" s="303">
        <v>0</v>
      </c>
      <c r="EX180" s="303">
        <v>0</v>
      </c>
      <c r="EY180" s="303">
        <v>17669</v>
      </c>
      <c r="EZ180" s="303">
        <v>24</v>
      </c>
      <c r="FA180" s="393">
        <v>0</v>
      </c>
      <c r="FB180" s="303">
        <v>1554</v>
      </c>
      <c r="FC180" s="303">
        <v>1413.52</v>
      </c>
      <c r="FD180" s="303">
        <v>1.92</v>
      </c>
      <c r="FE180" s="393">
        <v>9.039897039897038E-2</v>
      </c>
      <c r="FF180" s="303">
        <v>9</v>
      </c>
      <c r="FG180" s="303">
        <v>13986</v>
      </c>
      <c r="FH180" s="303">
        <v>0</v>
      </c>
      <c r="FI180" s="303">
        <v>2080</v>
      </c>
      <c r="FJ180" s="303">
        <v>0</v>
      </c>
      <c r="FK180" s="303">
        <v>2008</v>
      </c>
      <c r="FL180" s="303">
        <v>88</v>
      </c>
      <c r="FM180" s="303">
        <v>0</v>
      </c>
      <c r="FN180" s="303">
        <v>0</v>
      </c>
      <c r="FO180" s="303">
        <v>0</v>
      </c>
      <c r="FP180" s="303">
        <v>9810</v>
      </c>
      <c r="FQ180" s="303">
        <v>8</v>
      </c>
      <c r="FR180" s="393">
        <v>0</v>
      </c>
      <c r="FS180" s="303">
        <v>1554</v>
      </c>
      <c r="FT180" s="303">
        <v>1090</v>
      </c>
      <c r="FU180" s="303">
        <v>0.88888888888888884</v>
      </c>
      <c r="FV180" s="393">
        <v>0.29858429858429858</v>
      </c>
      <c r="FW180" s="303">
        <v>21.5</v>
      </c>
      <c r="FX180" s="303">
        <v>33411</v>
      </c>
      <c r="FY180" s="303">
        <v>0</v>
      </c>
      <c r="FZ180" s="303">
        <v>3704</v>
      </c>
      <c r="GA180" s="303">
        <v>0</v>
      </c>
      <c r="GB180" s="303">
        <v>2128</v>
      </c>
      <c r="GC180" s="303">
        <v>88</v>
      </c>
      <c r="GD180" s="303">
        <v>12</v>
      </c>
      <c r="GE180" s="303">
        <v>0</v>
      </c>
      <c r="GF180" s="303">
        <v>0</v>
      </c>
      <c r="GG180" s="303">
        <v>27479</v>
      </c>
      <c r="GH180" s="303">
        <v>32</v>
      </c>
      <c r="GI180" s="393">
        <v>0</v>
      </c>
      <c r="GJ180" s="303">
        <v>1554</v>
      </c>
      <c r="GK180" s="303">
        <v>1278.0930232558139</v>
      </c>
      <c r="GL180" s="303">
        <v>1.4883720930232558</v>
      </c>
      <c r="GM180" s="393">
        <v>0.17754631708120083</v>
      </c>
      <c r="GN180" s="303">
        <v>43</v>
      </c>
      <c r="GO180" s="303">
        <v>64830</v>
      </c>
      <c r="GP180" s="303">
        <v>392</v>
      </c>
      <c r="GQ180" s="303">
        <v>3872</v>
      </c>
      <c r="GR180" s="303">
        <v>0</v>
      </c>
      <c r="GS180" s="303">
        <v>160</v>
      </c>
      <c r="GT180" s="303">
        <v>200</v>
      </c>
      <c r="GU180" s="303">
        <v>44</v>
      </c>
      <c r="GV180" s="303">
        <v>40</v>
      </c>
      <c r="GW180" s="303">
        <v>0</v>
      </c>
      <c r="GX180" s="303">
        <v>60122</v>
      </c>
      <c r="GY180" s="303">
        <v>7792</v>
      </c>
      <c r="GZ180" s="393">
        <v>2293</v>
      </c>
      <c r="HA180" s="303">
        <v>1507.6744186046512</v>
      </c>
      <c r="HB180" s="303">
        <v>1398.1860465116279</v>
      </c>
      <c r="HC180" s="303">
        <v>181.2093023255814</v>
      </c>
      <c r="HD180" s="393">
        <v>7.2620700293074214E-2</v>
      </c>
      <c r="HE180" s="303" t="s">
        <v>744</v>
      </c>
      <c r="HF180" s="303" t="s">
        <v>744</v>
      </c>
      <c r="HG180" s="303" t="s">
        <v>744</v>
      </c>
      <c r="HH180" s="303" t="s">
        <v>744</v>
      </c>
      <c r="HI180" s="303" t="s">
        <v>744</v>
      </c>
      <c r="HJ180" s="303" t="s">
        <v>744</v>
      </c>
      <c r="HK180" s="303" t="s">
        <v>744</v>
      </c>
      <c r="HL180" s="303" t="s">
        <v>744</v>
      </c>
      <c r="HM180" s="303" t="s">
        <v>744</v>
      </c>
      <c r="HN180" s="303" t="s">
        <v>744</v>
      </c>
      <c r="HO180" s="303" t="s">
        <v>744</v>
      </c>
      <c r="HP180" s="303" t="s">
        <v>744</v>
      </c>
      <c r="HQ180" s="393" t="s">
        <v>744</v>
      </c>
      <c r="HR180" s="303" t="s">
        <v>744</v>
      </c>
      <c r="HS180" s="303" t="s">
        <v>744</v>
      </c>
      <c r="HT180" s="303" t="s">
        <v>744</v>
      </c>
      <c r="HU180" s="393" t="s">
        <v>744</v>
      </c>
      <c r="HV180" s="303">
        <v>43</v>
      </c>
      <c r="HW180" s="303">
        <v>64830</v>
      </c>
      <c r="HX180" s="303">
        <v>392</v>
      </c>
      <c r="HY180" s="303">
        <v>3872</v>
      </c>
      <c r="HZ180" s="303">
        <v>0</v>
      </c>
      <c r="IA180" s="303">
        <v>160</v>
      </c>
      <c r="IB180" s="303">
        <v>200</v>
      </c>
      <c r="IC180" s="303">
        <v>44</v>
      </c>
      <c r="ID180" s="303">
        <v>40</v>
      </c>
      <c r="IE180" s="303">
        <v>0</v>
      </c>
      <c r="IF180" s="303">
        <v>60122</v>
      </c>
      <c r="IG180" s="303">
        <v>7792</v>
      </c>
      <c r="IH180" s="393">
        <v>2293</v>
      </c>
      <c r="II180" s="303">
        <v>1507.6744186046512</v>
      </c>
      <c r="IJ180" s="303">
        <v>1398.1860465116279</v>
      </c>
      <c r="IK180" s="303">
        <v>181.2093023255814</v>
      </c>
      <c r="IL180" s="393">
        <v>7.2620700293074214E-2</v>
      </c>
      <c r="IM180" s="303"/>
      <c r="IN180" s="303">
        <v>1518.7433628318583</v>
      </c>
      <c r="IO180" s="303">
        <v>1404.3362831858408</v>
      </c>
      <c r="IP180" s="393">
        <v>7.5330093579927482E-2</v>
      </c>
      <c r="IQ180" s="303">
        <v>1554</v>
      </c>
      <c r="IR180" s="303">
        <v>1090</v>
      </c>
      <c r="IS180" s="393">
        <v>0.29858429858429858</v>
      </c>
      <c r="IT180" s="303">
        <v>1523.5877862595419</v>
      </c>
      <c r="IU180" s="303">
        <v>1361.145038167939</v>
      </c>
      <c r="IV180" s="393">
        <v>0.10661856806453218</v>
      </c>
      <c r="IW180" s="735"/>
      <c r="IX180" s="303"/>
      <c r="IY180" s="396" t="s">
        <v>528</v>
      </c>
      <c r="IZ180" s="396" t="s">
        <v>342</v>
      </c>
      <c r="JA180" s="396" t="s">
        <v>343</v>
      </c>
      <c r="JB180" s="396">
        <v>127</v>
      </c>
      <c r="JC180" s="396" t="s">
        <v>13</v>
      </c>
      <c r="JD180" s="396" t="s">
        <v>232</v>
      </c>
      <c r="JE180" s="396" t="s">
        <v>9</v>
      </c>
      <c r="JF180" s="396" t="s">
        <v>232</v>
      </c>
      <c r="JG180" s="396" t="s">
        <v>358</v>
      </c>
    </row>
    <row r="181" spans="1:267" customFormat="1">
      <c r="A181">
        <v>2670</v>
      </c>
      <c r="B181">
        <v>1</v>
      </c>
      <c r="F181">
        <v>700</v>
      </c>
      <c r="G181">
        <v>41</v>
      </c>
      <c r="H181">
        <v>1</v>
      </c>
      <c r="I181">
        <v>0</v>
      </c>
      <c r="J181">
        <v>1</v>
      </c>
      <c r="K181">
        <v>0</v>
      </c>
      <c r="L181" t="s">
        <v>532</v>
      </c>
      <c r="M181">
        <v>0</v>
      </c>
      <c r="N181">
        <v>20</v>
      </c>
      <c r="O181">
        <v>25</v>
      </c>
      <c r="P181">
        <v>40</v>
      </c>
      <c r="Q181">
        <v>40</v>
      </c>
      <c r="R181">
        <v>0</v>
      </c>
      <c r="S181">
        <v>0</v>
      </c>
      <c r="T181" t="s">
        <v>745</v>
      </c>
      <c r="U181">
        <v>0</v>
      </c>
      <c r="V181">
        <v>0</v>
      </c>
      <c r="W181">
        <v>14</v>
      </c>
      <c r="X181">
        <v>4</v>
      </c>
      <c r="Y181">
        <v>167</v>
      </c>
      <c r="Z181">
        <v>1</v>
      </c>
      <c r="AA181">
        <v>0</v>
      </c>
      <c r="AB181">
        <v>0</v>
      </c>
      <c r="AC181">
        <v>0</v>
      </c>
      <c r="AD181">
        <v>0</v>
      </c>
      <c r="AE181">
        <v>0</v>
      </c>
      <c r="AF181">
        <v>0</v>
      </c>
      <c r="AG181">
        <v>0</v>
      </c>
      <c r="AH181">
        <v>0</v>
      </c>
      <c r="AI181">
        <v>0</v>
      </c>
      <c r="AJ181">
        <v>0</v>
      </c>
      <c r="AK181">
        <v>29767.258823529413</v>
      </c>
      <c r="AL181">
        <v>188.01785714285711</v>
      </c>
      <c r="AM181">
        <v>0</v>
      </c>
      <c r="AN181">
        <v>0</v>
      </c>
      <c r="AO181">
        <v>0</v>
      </c>
      <c r="AP181">
        <v>0</v>
      </c>
      <c r="AQ181">
        <v>0</v>
      </c>
      <c r="AR181">
        <v>0</v>
      </c>
      <c r="AS181">
        <v>0</v>
      </c>
      <c r="AT181">
        <v>0</v>
      </c>
      <c r="AU181">
        <v>0</v>
      </c>
      <c r="AV181">
        <v>0</v>
      </c>
      <c r="AW181">
        <v>0</v>
      </c>
      <c r="AX181">
        <v>0</v>
      </c>
      <c r="AY181">
        <v>0</v>
      </c>
      <c r="AZ181">
        <v>0</v>
      </c>
      <c r="BA181">
        <v>0</v>
      </c>
      <c r="BB181">
        <v>1612.8</v>
      </c>
      <c r="BC181">
        <v>0</v>
      </c>
      <c r="BD181">
        <v>0</v>
      </c>
      <c r="BE181">
        <v>0</v>
      </c>
      <c r="BF181">
        <v>0</v>
      </c>
      <c r="BG181">
        <v>25</v>
      </c>
      <c r="BH181">
        <v>14.4</v>
      </c>
      <c r="BI181">
        <v>0</v>
      </c>
      <c r="BJ181">
        <v>0</v>
      </c>
      <c r="BK181">
        <v>0</v>
      </c>
      <c r="BL181">
        <v>0</v>
      </c>
      <c r="BM181">
        <v>0</v>
      </c>
      <c r="BN181">
        <v>0</v>
      </c>
      <c r="BO181">
        <v>480.37058823529406</v>
      </c>
      <c r="BP181">
        <v>0.30357142857142855</v>
      </c>
      <c r="BQ181">
        <v>0</v>
      </c>
      <c r="BR181">
        <v>0</v>
      </c>
      <c r="BS181">
        <v>0</v>
      </c>
      <c r="BT181">
        <v>0</v>
      </c>
      <c r="BU181">
        <v>0</v>
      </c>
      <c r="BV181">
        <v>0</v>
      </c>
      <c r="BW181">
        <v>0</v>
      </c>
      <c r="BX181">
        <v>0</v>
      </c>
      <c r="BY181">
        <v>0</v>
      </c>
      <c r="BZ181">
        <v>0</v>
      </c>
      <c r="CA181">
        <v>0</v>
      </c>
      <c r="CB181">
        <v>0</v>
      </c>
      <c r="CC181">
        <v>0</v>
      </c>
      <c r="CD181">
        <v>0</v>
      </c>
      <c r="CE181">
        <v>21374</v>
      </c>
      <c r="CF181">
        <v>0</v>
      </c>
      <c r="CG181" s="439"/>
      <c r="CH181" s="303">
        <v>20</v>
      </c>
      <c r="CI181" s="393">
        <v>25</v>
      </c>
      <c r="CJ181" s="303">
        <v>40</v>
      </c>
      <c r="CK181" s="393">
        <v>40</v>
      </c>
      <c r="CL181" s="303">
        <v>0</v>
      </c>
      <c r="CM181" s="393">
        <v>0</v>
      </c>
      <c r="CN181" s="303"/>
      <c r="CO181" s="303"/>
      <c r="CP181" s="393" t="s">
        <v>744</v>
      </c>
      <c r="CQ181" s="303" t="s">
        <v>744</v>
      </c>
      <c r="CR181" s="393" t="s">
        <v>389</v>
      </c>
      <c r="CS181" s="393" t="s">
        <v>744</v>
      </c>
      <c r="CT181" s="303" t="s">
        <v>744</v>
      </c>
      <c r="CU181" s="393" t="s">
        <v>389</v>
      </c>
      <c r="CV181" s="303" t="s">
        <v>744</v>
      </c>
      <c r="CW181" s="303" t="s">
        <v>744</v>
      </c>
      <c r="CX181" s="303" t="s">
        <v>744</v>
      </c>
      <c r="CY181" s="303" t="s">
        <v>744</v>
      </c>
      <c r="CZ181" s="303" t="s">
        <v>744</v>
      </c>
      <c r="DA181" s="303" t="s">
        <v>744</v>
      </c>
      <c r="DB181" s="303" t="s">
        <v>744</v>
      </c>
      <c r="DC181" s="303" t="s">
        <v>744</v>
      </c>
      <c r="DD181" s="303" t="s">
        <v>744</v>
      </c>
      <c r="DE181" s="303" t="s">
        <v>744</v>
      </c>
      <c r="DF181" s="303" t="s">
        <v>744</v>
      </c>
      <c r="DG181" s="393" t="s">
        <v>744</v>
      </c>
      <c r="DH181" s="303" t="s">
        <v>744</v>
      </c>
      <c r="DI181" s="303" t="s">
        <v>744</v>
      </c>
      <c r="DJ181" s="393" t="s">
        <v>744</v>
      </c>
      <c r="DK181" s="303" t="s">
        <v>744</v>
      </c>
      <c r="DL181" s="303" t="s">
        <v>744</v>
      </c>
      <c r="DM181" s="303" t="s">
        <v>744</v>
      </c>
      <c r="DN181" s="303" t="s">
        <v>744</v>
      </c>
      <c r="DO181" s="303" t="s">
        <v>744</v>
      </c>
      <c r="DP181" s="303" t="s">
        <v>744</v>
      </c>
      <c r="DQ181" s="303" t="s">
        <v>744</v>
      </c>
      <c r="DR181" s="303" t="s">
        <v>744</v>
      </c>
      <c r="DS181" s="303" t="s">
        <v>744</v>
      </c>
      <c r="DT181" s="303" t="s">
        <v>744</v>
      </c>
      <c r="DU181" s="303" t="s">
        <v>744</v>
      </c>
      <c r="DV181" s="393" t="s">
        <v>744</v>
      </c>
      <c r="DW181" s="303" t="s">
        <v>744</v>
      </c>
      <c r="DX181" s="303" t="s">
        <v>744</v>
      </c>
      <c r="DY181" s="393" t="s">
        <v>744</v>
      </c>
      <c r="DZ181" s="303" t="s">
        <v>744</v>
      </c>
      <c r="EA181" s="303" t="s">
        <v>744</v>
      </c>
      <c r="EB181" s="303" t="s">
        <v>744</v>
      </c>
      <c r="EC181" s="303" t="s">
        <v>744</v>
      </c>
      <c r="ED181" s="303" t="s">
        <v>744</v>
      </c>
      <c r="EE181" s="303" t="s">
        <v>744</v>
      </c>
      <c r="EF181" s="303" t="s">
        <v>744</v>
      </c>
      <c r="EG181" s="303" t="s">
        <v>744</v>
      </c>
      <c r="EH181" s="303" t="s">
        <v>744</v>
      </c>
      <c r="EI181" s="303" t="s">
        <v>744</v>
      </c>
      <c r="EJ181" s="303" t="s">
        <v>744</v>
      </c>
      <c r="EK181" s="393" t="s">
        <v>744</v>
      </c>
      <c r="EL181" s="303" t="s">
        <v>744</v>
      </c>
      <c r="EM181" s="303" t="s">
        <v>744</v>
      </c>
      <c r="EN181" s="393" t="s">
        <v>744</v>
      </c>
      <c r="EO181" s="303">
        <v>14</v>
      </c>
      <c r="EP181" s="303">
        <v>25760</v>
      </c>
      <c r="EQ181" s="303">
        <v>0</v>
      </c>
      <c r="ER181" s="303">
        <v>0</v>
      </c>
      <c r="ES181" s="303">
        <v>0</v>
      </c>
      <c r="ET181" s="303">
        <v>0</v>
      </c>
      <c r="EU181" s="303">
        <v>0</v>
      </c>
      <c r="EV181" s="303">
        <v>25</v>
      </c>
      <c r="EW181" s="303">
        <v>0</v>
      </c>
      <c r="EX181" s="303">
        <v>0</v>
      </c>
      <c r="EY181" s="303">
        <v>25735</v>
      </c>
      <c r="EZ181" s="303">
        <v>0</v>
      </c>
      <c r="FA181" s="393">
        <v>0</v>
      </c>
      <c r="FB181" s="303">
        <v>1840</v>
      </c>
      <c r="FC181" s="303">
        <v>1838.2142857142858</v>
      </c>
      <c r="FD181" s="303">
        <v>0</v>
      </c>
      <c r="FE181" s="393">
        <v>9.7049689440986686E-4</v>
      </c>
      <c r="FF181" s="303">
        <v>4</v>
      </c>
      <c r="FG181" s="303">
        <v>7360</v>
      </c>
      <c r="FH181" s="303">
        <v>0</v>
      </c>
      <c r="FI181" s="303">
        <v>0</v>
      </c>
      <c r="FJ181" s="303">
        <v>0</v>
      </c>
      <c r="FK181" s="303">
        <v>0</v>
      </c>
      <c r="FL181" s="303">
        <v>1612.8</v>
      </c>
      <c r="FM181" s="303">
        <v>14.4</v>
      </c>
      <c r="FN181" s="303">
        <v>0</v>
      </c>
      <c r="FO181" s="303">
        <v>0</v>
      </c>
      <c r="FP181" s="303">
        <v>5732.8</v>
      </c>
      <c r="FQ181" s="303">
        <v>0</v>
      </c>
      <c r="FR181" s="393">
        <v>0</v>
      </c>
      <c r="FS181" s="303">
        <v>1840</v>
      </c>
      <c r="FT181" s="303">
        <v>1433.2</v>
      </c>
      <c r="FU181" s="303">
        <v>0</v>
      </c>
      <c r="FV181" s="393">
        <v>0.22108695652173915</v>
      </c>
      <c r="FW181" s="303">
        <v>18</v>
      </c>
      <c r="FX181" s="303">
        <v>33120</v>
      </c>
      <c r="FY181" s="303">
        <v>0</v>
      </c>
      <c r="FZ181" s="303">
        <v>0</v>
      </c>
      <c r="GA181" s="303">
        <v>0</v>
      </c>
      <c r="GB181" s="303">
        <v>0</v>
      </c>
      <c r="GC181" s="303">
        <v>1612.8</v>
      </c>
      <c r="GD181" s="303">
        <v>39.4</v>
      </c>
      <c r="GE181" s="303">
        <v>0</v>
      </c>
      <c r="GF181" s="303">
        <v>0</v>
      </c>
      <c r="GG181" s="303">
        <v>31467.8</v>
      </c>
      <c r="GH181" s="303">
        <v>0</v>
      </c>
      <c r="GI181" s="393">
        <v>0</v>
      </c>
      <c r="GJ181" s="303">
        <v>1840</v>
      </c>
      <c r="GK181" s="303">
        <v>1748.211111111111</v>
      </c>
      <c r="GL181" s="303">
        <v>0</v>
      </c>
      <c r="GM181" s="393">
        <v>4.9885265700483128E-2</v>
      </c>
      <c r="GN181" s="303">
        <v>167</v>
      </c>
      <c r="GO181" s="303">
        <v>300600</v>
      </c>
      <c r="GP181" s="303">
        <v>0</v>
      </c>
      <c r="GQ181" s="303">
        <v>29767.258823529413</v>
      </c>
      <c r="GR181" s="303">
        <v>0</v>
      </c>
      <c r="GS181" s="303">
        <v>0</v>
      </c>
      <c r="GT181" s="303">
        <v>0</v>
      </c>
      <c r="GU181" s="303">
        <v>0</v>
      </c>
      <c r="GV181" s="303">
        <v>480.37058823529406</v>
      </c>
      <c r="GW181" s="303">
        <v>0</v>
      </c>
      <c r="GX181" s="303">
        <v>270352.37058823532</v>
      </c>
      <c r="GY181" s="303">
        <v>21374</v>
      </c>
      <c r="GZ181" s="393">
        <v>0</v>
      </c>
      <c r="HA181" s="303">
        <v>1800</v>
      </c>
      <c r="HB181" s="303">
        <v>1618.8764705882352</v>
      </c>
      <c r="HC181" s="303">
        <v>127.9880239520958</v>
      </c>
      <c r="HD181" s="393">
        <v>0.10062418300653597</v>
      </c>
      <c r="HE181" s="303">
        <v>1</v>
      </c>
      <c r="HF181" s="303">
        <v>1800</v>
      </c>
      <c r="HG181" s="303">
        <v>0</v>
      </c>
      <c r="HH181" s="303">
        <v>188.01785714285711</v>
      </c>
      <c r="HI181" s="303">
        <v>0</v>
      </c>
      <c r="HJ181" s="303">
        <v>0</v>
      </c>
      <c r="HK181" s="303">
        <v>0</v>
      </c>
      <c r="HL181" s="303">
        <v>0</v>
      </c>
      <c r="HM181" s="303">
        <v>0.30357142857142855</v>
      </c>
      <c r="HN181" s="303">
        <v>0</v>
      </c>
      <c r="HO181" s="303">
        <v>1611.6785714285716</v>
      </c>
      <c r="HP181" s="303">
        <v>0</v>
      </c>
      <c r="HQ181" s="393">
        <v>0</v>
      </c>
      <c r="HR181" s="303">
        <v>1800</v>
      </c>
      <c r="HS181" s="303">
        <v>1611.6785714285716</v>
      </c>
      <c r="HT181" s="303">
        <v>0</v>
      </c>
      <c r="HU181" s="393">
        <v>0.10462301587301581</v>
      </c>
      <c r="HV181" s="303">
        <v>168</v>
      </c>
      <c r="HW181" s="303">
        <v>302400</v>
      </c>
      <c r="HX181" s="303">
        <v>0</v>
      </c>
      <c r="HY181" s="303">
        <v>29955.276680672272</v>
      </c>
      <c r="HZ181" s="303">
        <v>0</v>
      </c>
      <c r="IA181" s="303">
        <v>0</v>
      </c>
      <c r="IB181" s="303">
        <v>0</v>
      </c>
      <c r="IC181" s="303">
        <v>0</v>
      </c>
      <c r="ID181" s="303">
        <v>480.67415966386551</v>
      </c>
      <c r="IE181" s="303">
        <v>0</v>
      </c>
      <c r="IF181" s="303">
        <v>271964.0491596639</v>
      </c>
      <c r="IG181" s="303">
        <v>21374</v>
      </c>
      <c r="IH181" s="393">
        <v>0</v>
      </c>
      <c r="II181" s="303">
        <v>1800</v>
      </c>
      <c r="IJ181" s="303">
        <v>1618.8336259503803</v>
      </c>
      <c r="IK181" s="303">
        <v>127.22619047619048</v>
      </c>
      <c r="IL181" s="393">
        <v>0.10064798558312205</v>
      </c>
      <c r="IM181" s="303"/>
      <c r="IN181" s="303">
        <v>1803.0939226519338</v>
      </c>
      <c r="IO181" s="303">
        <v>1635.8418264543388</v>
      </c>
      <c r="IP181" s="393">
        <v>9.2758393834307729E-2</v>
      </c>
      <c r="IQ181" s="303">
        <v>1832</v>
      </c>
      <c r="IR181" s="303">
        <v>1468.8957142857143</v>
      </c>
      <c r="IS181" s="393">
        <v>0.19820102932002492</v>
      </c>
      <c r="IT181" s="303">
        <v>1803.8709677419354</v>
      </c>
      <c r="IU181" s="303">
        <v>1631.3540277401285</v>
      </c>
      <c r="IV181" s="393">
        <v>9.5637073320028909E-2</v>
      </c>
      <c r="IW181" s="735"/>
      <c r="IX181" s="303"/>
      <c r="IY181" s="396" t="s">
        <v>532</v>
      </c>
      <c r="IZ181" s="396" t="s">
        <v>390</v>
      </c>
      <c r="JA181" s="396" t="s">
        <v>350</v>
      </c>
      <c r="JB181" s="396">
        <v>284</v>
      </c>
      <c r="JC181" s="396" t="s">
        <v>13</v>
      </c>
      <c r="JD181" s="396" t="s">
        <v>232</v>
      </c>
      <c r="JE181" s="396" t="s">
        <v>9</v>
      </c>
      <c r="JF181" s="396" t="s">
        <v>232</v>
      </c>
      <c r="JG181" s="396" t="s">
        <v>358</v>
      </c>
    </row>
    <row r="182" spans="1:267" customFormat="1">
      <c r="A182">
        <v>2671</v>
      </c>
      <c r="B182">
        <v>1</v>
      </c>
      <c r="F182">
        <v>700</v>
      </c>
      <c r="G182">
        <v>41</v>
      </c>
      <c r="H182">
        <v>1</v>
      </c>
      <c r="I182">
        <v>0</v>
      </c>
      <c r="J182">
        <v>1</v>
      </c>
      <c r="K182">
        <v>0</v>
      </c>
      <c r="L182" t="s">
        <v>532</v>
      </c>
      <c r="M182">
        <v>0</v>
      </c>
      <c r="N182">
        <v>31</v>
      </c>
      <c r="O182">
        <v>33</v>
      </c>
      <c r="P182">
        <v>40</v>
      </c>
      <c r="Q182">
        <v>40</v>
      </c>
      <c r="R182">
        <v>50</v>
      </c>
      <c r="S182">
        <v>50</v>
      </c>
      <c r="T182" t="s">
        <v>752</v>
      </c>
      <c r="U182">
        <v>1</v>
      </c>
      <c r="V182">
        <v>0</v>
      </c>
      <c r="W182">
        <v>10.5</v>
      </c>
      <c r="X182">
        <v>3</v>
      </c>
      <c r="Y182">
        <v>19.5</v>
      </c>
      <c r="Z182">
        <v>0</v>
      </c>
      <c r="AA182">
        <v>0</v>
      </c>
      <c r="AB182">
        <v>0</v>
      </c>
      <c r="AC182">
        <v>0</v>
      </c>
      <c r="AD182">
        <v>0</v>
      </c>
      <c r="AE182">
        <v>136</v>
      </c>
      <c r="AF182">
        <v>0</v>
      </c>
      <c r="AG182">
        <v>24</v>
      </c>
      <c r="AH182">
        <v>0</v>
      </c>
      <c r="AI182">
        <v>480</v>
      </c>
      <c r="AJ182">
        <v>95.4375</v>
      </c>
      <c r="AK182">
        <v>3424</v>
      </c>
      <c r="AL182">
        <v>0</v>
      </c>
      <c r="AM182">
        <v>0</v>
      </c>
      <c r="AN182">
        <v>0</v>
      </c>
      <c r="AO182">
        <v>0</v>
      </c>
      <c r="AP182">
        <v>0</v>
      </c>
      <c r="AQ182">
        <v>0</v>
      </c>
      <c r="AR182">
        <v>0</v>
      </c>
      <c r="AS182">
        <v>0</v>
      </c>
      <c r="AT182">
        <v>0</v>
      </c>
      <c r="AU182">
        <v>16</v>
      </c>
      <c r="AV182">
        <v>153</v>
      </c>
      <c r="AW182">
        <v>720</v>
      </c>
      <c r="AX182">
        <v>0</v>
      </c>
      <c r="AY182">
        <v>0</v>
      </c>
      <c r="AZ182">
        <v>0</v>
      </c>
      <c r="BA182">
        <v>0</v>
      </c>
      <c r="BB182">
        <v>0</v>
      </c>
      <c r="BC182">
        <v>45</v>
      </c>
      <c r="BD182">
        <v>0</v>
      </c>
      <c r="BE182">
        <v>56</v>
      </c>
      <c r="BF182">
        <v>0</v>
      </c>
      <c r="BG182">
        <v>789</v>
      </c>
      <c r="BH182">
        <v>221.8125</v>
      </c>
      <c r="BI182">
        <v>90</v>
      </c>
      <c r="BJ182">
        <v>0</v>
      </c>
      <c r="BK182">
        <v>0</v>
      </c>
      <c r="BL182">
        <v>0</v>
      </c>
      <c r="BM182">
        <v>0</v>
      </c>
      <c r="BN182">
        <v>0</v>
      </c>
      <c r="BO182">
        <v>488</v>
      </c>
      <c r="BP182">
        <v>0</v>
      </c>
      <c r="BQ182">
        <v>0</v>
      </c>
      <c r="BR182">
        <v>0</v>
      </c>
      <c r="BS182">
        <v>0</v>
      </c>
      <c r="BT182">
        <v>0</v>
      </c>
      <c r="BU182">
        <v>0</v>
      </c>
      <c r="BV182">
        <v>0</v>
      </c>
      <c r="BW182">
        <v>0</v>
      </c>
      <c r="BX182">
        <v>0</v>
      </c>
      <c r="BY182">
        <v>0</v>
      </c>
      <c r="BZ182">
        <v>0</v>
      </c>
      <c r="CA182">
        <v>1502.5</v>
      </c>
      <c r="CB182">
        <v>0</v>
      </c>
      <c r="CC182">
        <v>54.5</v>
      </c>
      <c r="CD182">
        <v>3.375</v>
      </c>
      <c r="CE182">
        <v>2557.5</v>
      </c>
      <c r="CF182">
        <v>0</v>
      </c>
      <c r="CG182" s="439"/>
      <c r="CH182" s="303">
        <v>31</v>
      </c>
      <c r="CI182" s="393">
        <v>33</v>
      </c>
      <c r="CJ182" s="303">
        <v>40</v>
      </c>
      <c r="CK182" s="393">
        <v>40</v>
      </c>
      <c r="CL182" s="303">
        <v>50</v>
      </c>
      <c r="CM182" s="393">
        <v>50</v>
      </c>
      <c r="CN182" s="303"/>
      <c r="CO182" s="303"/>
      <c r="CP182" s="393" t="s">
        <v>744</v>
      </c>
      <c r="CQ182" s="303" t="s">
        <v>389</v>
      </c>
      <c r="CR182" s="393" t="s">
        <v>389</v>
      </c>
      <c r="CS182" s="393" t="s">
        <v>744</v>
      </c>
      <c r="CT182" s="303" t="s">
        <v>389</v>
      </c>
      <c r="CU182" s="393" t="s">
        <v>389</v>
      </c>
      <c r="CV182" s="303">
        <v>1</v>
      </c>
      <c r="CW182" s="303">
        <v>1715.4999999999998</v>
      </c>
      <c r="CX182" s="303">
        <v>0</v>
      </c>
      <c r="CY182" s="303">
        <v>24</v>
      </c>
      <c r="CZ182" s="303">
        <v>0</v>
      </c>
      <c r="DA182" s="303">
        <v>0</v>
      </c>
      <c r="DB182" s="303">
        <v>0</v>
      </c>
      <c r="DC182" s="303">
        <v>56</v>
      </c>
      <c r="DD182" s="303">
        <v>0</v>
      </c>
      <c r="DE182" s="303">
        <v>0</v>
      </c>
      <c r="DF182" s="303">
        <v>1635.4999999999998</v>
      </c>
      <c r="DG182" s="393">
        <v>0</v>
      </c>
      <c r="DH182" s="303">
        <v>1715.4999999999998</v>
      </c>
      <c r="DI182" s="303">
        <v>1635.4999999999998</v>
      </c>
      <c r="DJ182" s="393">
        <v>4.6633634508889577E-2</v>
      </c>
      <c r="DK182" s="303" t="s">
        <v>744</v>
      </c>
      <c r="DL182" s="303" t="s">
        <v>744</v>
      </c>
      <c r="DM182" s="303" t="s">
        <v>744</v>
      </c>
      <c r="DN182" s="303" t="s">
        <v>744</v>
      </c>
      <c r="DO182" s="303" t="s">
        <v>744</v>
      </c>
      <c r="DP182" s="303" t="s">
        <v>744</v>
      </c>
      <c r="DQ182" s="303" t="s">
        <v>744</v>
      </c>
      <c r="DR182" s="303" t="s">
        <v>744</v>
      </c>
      <c r="DS182" s="303" t="s">
        <v>744</v>
      </c>
      <c r="DT182" s="303" t="s">
        <v>744</v>
      </c>
      <c r="DU182" s="303" t="s">
        <v>744</v>
      </c>
      <c r="DV182" s="393" t="s">
        <v>744</v>
      </c>
      <c r="DW182" s="303" t="s">
        <v>744</v>
      </c>
      <c r="DX182" s="303" t="s">
        <v>744</v>
      </c>
      <c r="DY182" s="393" t="s">
        <v>744</v>
      </c>
      <c r="DZ182" s="303">
        <v>1</v>
      </c>
      <c r="EA182" s="303">
        <v>1715.4999999999998</v>
      </c>
      <c r="EB182" s="303">
        <v>0</v>
      </c>
      <c r="EC182" s="303">
        <v>24</v>
      </c>
      <c r="ED182" s="303">
        <v>0</v>
      </c>
      <c r="EE182" s="303">
        <v>0</v>
      </c>
      <c r="EF182" s="303">
        <v>0</v>
      </c>
      <c r="EG182" s="303">
        <v>56</v>
      </c>
      <c r="EH182" s="303">
        <v>0</v>
      </c>
      <c r="EI182" s="303">
        <v>0</v>
      </c>
      <c r="EJ182" s="303">
        <v>1635.4999999999998</v>
      </c>
      <c r="EK182" s="393">
        <v>0</v>
      </c>
      <c r="EL182" s="303">
        <v>1715.4999999999998</v>
      </c>
      <c r="EM182" s="303">
        <v>1635.4999999999998</v>
      </c>
      <c r="EN182" s="393">
        <v>4.6633634508889577E-2</v>
      </c>
      <c r="EO182" s="303">
        <v>10.5</v>
      </c>
      <c r="EP182" s="303">
        <v>18012.749999999996</v>
      </c>
      <c r="EQ182" s="303">
        <v>0</v>
      </c>
      <c r="ER182" s="303">
        <v>480</v>
      </c>
      <c r="ES182" s="303">
        <v>0</v>
      </c>
      <c r="ET182" s="303">
        <v>16</v>
      </c>
      <c r="EU182" s="303">
        <v>0</v>
      </c>
      <c r="EV182" s="303">
        <v>789</v>
      </c>
      <c r="EW182" s="303">
        <v>0</v>
      </c>
      <c r="EX182" s="303">
        <v>0</v>
      </c>
      <c r="EY182" s="303">
        <v>16727.749999999996</v>
      </c>
      <c r="EZ182" s="303">
        <v>54.5</v>
      </c>
      <c r="FA182" s="393">
        <v>0</v>
      </c>
      <c r="FB182" s="303">
        <v>1715.4999999999998</v>
      </c>
      <c r="FC182" s="303">
        <v>1593.1190476190475</v>
      </c>
      <c r="FD182" s="303">
        <v>5.1904761904761907</v>
      </c>
      <c r="FE182" s="393">
        <v>7.1338357552289344E-2</v>
      </c>
      <c r="FF182" s="303">
        <v>3</v>
      </c>
      <c r="FG182" s="303">
        <v>5146.4999999999991</v>
      </c>
      <c r="FH182" s="303">
        <v>0</v>
      </c>
      <c r="FI182" s="303">
        <v>95.4375</v>
      </c>
      <c r="FJ182" s="303">
        <v>0</v>
      </c>
      <c r="FK182" s="303">
        <v>153</v>
      </c>
      <c r="FL182" s="303">
        <v>0</v>
      </c>
      <c r="FM182" s="303">
        <v>221.8125</v>
      </c>
      <c r="FN182" s="303">
        <v>0</v>
      </c>
      <c r="FO182" s="303">
        <v>0</v>
      </c>
      <c r="FP182" s="303">
        <v>4676.2499999999991</v>
      </c>
      <c r="FQ182" s="303">
        <v>3.375</v>
      </c>
      <c r="FR182" s="393">
        <v>0</v>
      </c>
      <c r="FS182" s="303">
        <v>1715.4999999999998</v>
      </c>
      <c r="FT182" s="303">
        <v>1558.7499999999998</v>
      </c>
      <c r="FU182" s="303">
        <v>1.125</v>
      </c>
      <c r="FV182" s="393">
        <v>9.1372777615855494E-2</v>
      </c>
      <c r="FW182" s="303">
        <v>13.5</v>
      </c>
      <c r="FX182" s="303">
        <v>23159.249999999996</v>
      </c>
      <c r="FY182" s="303">
        <v>0</v>
      </c>
      <c r="FZ182" s="303">
        <v>575.4375</v>
      </c>
      <c r="GA182" s="303">
        <v>0</v>
      </c>
      <c r="GB182" s="303">
        <v>169</v>
      </c>
      <c r="GC182" s="303">
        <v>0</v>
      </c>
      <c r="GD182" s="303">
        <v>1010.8125</v>
      </c>
      <c r="GE182" s="303">
        <v>0</v>
      </c>
      <c r="GF182" s="303">
        <v>0</v>
      </c>
      <c r="GG182" s="303">
        <v>21403.999999999996</v>
      </c>
      <c r="GH182" s="303">
        <v>57.875</v>
      </c>
      <c r="GI182" s="393">
        <v>0</v>
      </c>
      <c r="GJ182" s="303">
        <v>1715.4999999999998</v>
      </c>
      <c r="GK182" s="303">
        <v>1585.4814814814813</v>
      </c>
      <c r="GL182" s="303">
        <v>4.2870370370370372</v>
      </c>
      <c r="GM182" s="393">
        <v>7.5790450899748452E-2</v>
      </c>
      <c r="GN182" s="303">
        <v>19.5</v>
      </c>
      <c r="GO182" s="303">
        <v>31644.25</v>
      </c>
      <c r="GP182" s="303">
        <v>136</v>
      </c>
      <c r="GQ182" s="303">
        <v>3424</v>
      </c>
      <c r="GR182" s="303">
        <v>0</v>
      </c>
      <c r="GS182" s="303">
        <v>720</v>
      </c>
      <c r="GT182" s="303">
        <v>45</v>
      </c>
      <c r="GU182" s="303">
        <v>90</v>
      </c>
      <c r="GV182" s="303">
        <v>488</v>
      </c>
      <c r="GW182" s="303">
        <v>0</v>
      </c>
      <c r="GX182" s="303">
        <v>26741.25</v>
      </c>
      <c r="GY182" s="303">
        <v>2557.5</v>
      </c>
      <c r="GZ182" s="393">
        <v>1502.5</v>
      </c>
      <c r="HA182" s="303">
        <v>1622.7820512820513</v>
      </c>
      <c r="HB182" s="303">
        <v>1371.3461538461538</v>
      </c>
      <c r="HC182" s="303">
        <v>131.15384615384616</v>
      </c>
      <c r="HD182" s="393">
        <v>0.15494126105058581</v>
      </c>
      <c r="HE182" s="303" t="s">
        <v>744</v>
      </c>
      <c r="HF182" s="303" t="s">
        <v>744</v>
      </c>
      <c r="HG182" s="303" t="s">
        <v>744</v>
      </c>
      <c r="HH182" s="303" t="s">
        <v>744</v>
      </c>
      <c r="HI182" s="303" t="s">
        <v>744</v>
      </c>
      <c r="HJ182" s="303" t="s">
        <v>744</v>
      </c>
      <c r="HK182" s="303" t="s">
        <v>744</v>
      </c>
      <c r="HL182" s="303" t="s">
        <v>744</v>
      </c>
      <c r="HM182" s="303" t="s">
        <v>744</v>
      </c>
      <c r="HN182" s="303" t="s">
        <v>744</v>
      </c>
      <c r="HO182" s="303" t="s">
        <v>744</v>
      </c>
      <c r="HP182" s="303" t="s">
        <v>744</v>
      </c>
      <c r="HQ182" s="393" t="s">
        <v>744</v>
      </c>
      <c r="HR182" s="303" t="s">
        <v>744</v>
      </c>
      <c r="HS182" s="303" t="s">
        <v>744</v>
      </c>
      <c r="HT182" s="303" t="s">
        <v>744</v>
      </c>
      <c r="HU182" s="393" t="s">
        <v>744</v>
      </c>
      <c r="HV182" s="303">
        <v>19.5</v>
      </c>
      <c r="HW182" s="303">
        <v>31644.25</v>
      </c>
      <c r="HX182" s="303">
        <v>136</v>
      </c>
      <c r="HY182" s="303">
        <v>3424</v>
      </c>
      <c r="HZ182" s="303">
        <v>0</v>
      </c>
      <c r="IA182" s="303">
        <v>720</v>
      </c>
      <c r="IB182" s="303">
        <v>45</v>
      </c>
      <c r="IC182" s="303">
        <v>90</v>
      </c>
      <c r="ID182" s="303">
        <v>488</v>
      </c>
      <c r="IE182" s="303">
        <v>0</v>
      </c>
      <c r="IF182" s="303">
        <v>26741.25</v>
      </c>
      <c r="IG182" s="303">
        <v>2557.5</v>
      </c>
      <c r="IH182" s="393">
        <v>1502.5</v>
      </c>
      <c r="II182" s="303">
        <v>1622.7820512820513</v>
      </c>
      <c r="IJ182" s="303">
        <v>1371.3461538461538</v>
      </c>
      <c r="IK182" s="303">
        <v>131.15384615384616</v>
      </c>
      <c r="IL182" s="393">
        <v>0.15494126105058581</v>
      </c>
      <c r="IM182" s="303"/>
      <c r="IN182" s="303">
        <v>1657.1774193548388</v>
      </c>
      <c r="IO182" s="303">
        <v>1454.983870967742</v>
      </c>
      <c r="IP182" s="393">
        <v>0.12201080344542314</v>
      </c>
      <c r="IQ182" s="303">
        <v>1715.4999999999998</v>
      </c>
      <c r="IR182" s="303">
        <v>1558.7499999999998</v>
      </c>
      <c r="IS182" s="393">
        <v>9.1372777615855494E-2</v>
      </c>
      <c r="IT182" s="303">
        <v>1662.3235294117646</v>
      </c>
      <c r="IU182" s="303">
        <v>1464.1397058823529</v>
      </c>
      <c r="IV182" s="393">
        <v>0.11922096993931242</v>
      </c>
      <c r="IW182" s="735"/>
      <c r="IX182" s="303"/>
      <c r="IY182" s="396" t="s">
        <v>532</v>
      </c>
      <c r="IZ182" s="396" t="s">
        <v>390</v>
      </c>
      <c r="JA182" s="396" t="s">
        <v>350</v>
      </c>
      <c r="JB182" s="396">
        <v>42</v>
      </c>
      <c r="JC182" s="396" t="s">
        <v>12</v>
      </c>
      <c r="JD182" s="396" t="s">
        <v>232</v>
      </c>
      <c r="JE182" s="396" t="s">
        <v>9</v>
      </c>
      <c r="JF182" s="396" t="s">
        <v>232</v>
      </c>
      <c r="JG182" s="396" t="s">
        <v>358</v>
      </c>
    </row>
    <row r="183" spans="1:267" customFormat="1">
      <c r="A183">
        <v>2799</v>
      </c>
      <c r="B183">
        <v>1</v>
      </c>
      <c r="F183">
        <v>700</v>
      </c>
      <c r="G183">
        <v>41</v>
      </c>
      <c r="H183">
        <v>1</v>
      </c>
      <c r="I183">
        <v>0</v>
      </c>
      <c r="J183">
        <v>1</v>
      </c>
      <c r="K183">
        <v>0</v>
      </c>
      <c r="L183" t="s">
        <v>402</v>
      </c>
      <c r="M183">
        <v>0</v>
      </c>
      <c r="N183">
        <v>20</v>
      </c>
      <c r="O183">
        <v>25</v>
      </c>
      <c r="P183">
        <v>40</v>
      </c>
      <c r="Q183">
        <v>40</v>
      </c>
      <c r="R183">
        <v>0</v>
      </c>
      <c r="S183">
        <v>0</v>
      </c>
      <c r="T183" t="s">
        <v>745</v>
      </c>
      <c r="U183">
        <v>0</v>
      </c>
      <c r="V183">
        <v>0</v>
      </c>
      <c r="W183">
        <v>5.5</v>
      </c>
      <c r="X183">
        <v>3.5</v>
      </c>
      <c r="Y183">
        <v>29</v>
      </c>
      <c r="Z183">
        <v>7</v>
      </c>
      <c r="AA183">
        <v>0</v>
      </c>
      <c r="AB183">
        <v>0</v>
      </c>
      <c r="AC183">
        <v>0</v>
      </c>
      <c r="AD183">
        <v>0</v>
      </c>
      <c r="AE183">
        <v>0</v>
      </c>
      <c r="AF183">
        <v>0</v>
      </c>
      <c r="AG183">
        <v>0</v>
      </c>
      <c r="AH183">
        <v>0</v>
      </c>
      <c r="AI183">
        <v>144</v>
      </c>
      <c r="AJ183">
        <v>48</v>
      </c>
      <c r="AK183">
        <v>2032</v>
      </c>
      <c r="AL183">
        <v>232</v>
      </c>
      <c r="AM183">
        <v>0</v>
      </c>
      <c r="AN183">
        <v>0</v>
      </c>
      <c r="AO183">
        <v>0</v>
      </c>
      <c r="AP183">
        <v>0</v>
      </c>
      <c r="AQ183">
        <v>0</v>
      </c>
      <c r="AR183">
        <v>0</v>
      </c>
      <c r="AS183">
        <v>0</v>
      </c>
      <c r="AT183">
        <v>0</v>
      </c>
      <c r="AU183">
        <v>0</v>
      </c>
      <c r="AV183">
        <v>0</v>
      </c>
      <c r="AW183">
        <v>328</v>
      </c>
      <c r="AX183">
        <v>1104</v>
      </c>
      <c r="AY183">
        <v>0</v>
      </c>
      <c r="AZ183">
        <v>0</v>
      </c>
      <c r="BA183">
        <v>51</v>
      </c>
      <c r="BB183">
        <v>0</v>
      </c>
      <c r="BC183">
        <v>289</v>
      </c>
      <c r="BD183">
        <v>139.5</v>
      </c>
      <c r="BE183">
        <v>0</v>
      </c>
      <c r="BF183">
        <v>0</v>
      </c>
      <c r="BG183">
        <v>0</v>
      </c>
      <c r="BH183">
        <v>0</v>
      </c>
      <c r="BI183">
        <v>380.5</v>
      </c>
      <c r="BJ183">
        <v>101.5</v>
      </c>
      <c r="BK183">
        <v>0</v>
      </c>
      <c r="BL183">
        <v>0</v>
      </c>
      <c r="BM183">
        <v>0</v>
      </c>
      <c r="BN183">
        <v>2</v>
      </c>
      <c r="BO183">
        <v>39</v>
      </c>
      <c r="BP183">
        <v>3532</v>
      </c>
      <c r="BQ183">
        <v>0</v>
      </c>
      <c r="BR183">
        <v>0</v>
      </c>
      <c r="BS183">
        <v>0</v>
      </c>
      <c r="BT183">
        <v>0</v>
      </c>
      <c r="BU183">
        <v>94</v>
      </c>
      <c r="BV183">
        <v>47</v>
      </c>
      <c r="BW183">
        <v>0</v>
      </c>
      <c r="BX183">
        <v>0</v>
      </c>
      <c r="BY183">
        <v>0</v>
      </c>
      <c r="BZ183">
        <v>0</v>
      </c>
      <c r="CA183">
        <v>1860</v>
      </c>
      <c r="CB183">
        <v>262.5</v>
      </c>
      <c r="CC183">
        <v>607.5</v>
      </c>
      <c r="CD183">
        <v>229</v>
      </c>
      <c r="CE183">
        <v>1400.5</v>
      </c>
      <c r="CF183">
        <v>504.5</v>
      </c>
      <c r="CG183" s="439"/>
      <c r="CH183" s="303">
        <v>20</v>
      </c>
      <c r="CI183" s="393">
        <v>25</v>
      </c>
      <c r="CJ183" s="303">
        <v>40</v>
      </c>
      <c r="CK183" s="393">
        <v>40</v>
      </c>
      <c r="CL183" s="303">
        <v>0</v>
      </c>
      <c r="CM183" s="393">
        <v>0</v>
      </c>
      <c r="CN183" s="303"/>
      <c r="CO183" s="303"/>
      <c r="CP183" s="393" t="s">
        <v>744</v>
      </c>
      <c r="CQ183" s="303" t="s">
        <v>389</v>
      </c>
      <c r="CR183" s="393" t="s">
        <v>389</v>
      </c>
      <c r="CS183" s="393" t="s">
        <v>744</v>
      </c>
      <c r="CT183" s="303" t="s">
        <v>389</v>
      </c>
      <c r="CU183" s="393" t="s">
        <v>389</v>
      </c>
      <c r="CV183" s="303" t="s">
        <v>744</v>
      </c>
      <c r="CW183" s="303" t="s">
        <v>744</v>
      </c>
      <c r="CX183" s="303" t="s">
        <v>744</v>
      </c>
      <c r="CY183" s="303" t="s">
        <v>744</v>
      </c>
      <c r="CZ183" s="303" t="s">
        <v>744</v>
      </c>
      <c r="DA183" s="303" t="s">
        <v>744</v>
      </c>
      <c r="DB183" s="303" t="s">
        <v>744</v>
      </c>
      <c r="DC183" s="303" t="s">
        <v>744</v>
      </c>
      <c r="DD183" s="303" t="s">
        <v>744</v>
      </c>
      <c r="DE183" s="303" t="s">
        <v>744</v>
      </c>
      <c r="DF183" s="303" t="s">
        <v>744</v>
      </c>
      <c r="DG183" s="393" t="s">
        <v>744</v>
      </c>
      <c r="DH183" s="303" t="s">
        <v>744</v>
      </c>
      <c r="DI183" s="303" t="s">
        <v>744</v>
      </c>
      <c r="DJ183" s="393" t="s">
        <v>744</v>
      </c>
      <c r="DK183" s="303" t="s">
        <v>744</v>
      </c>
      <c r="DL183" s="303" t="s">
        <v>744</v>
      </c>
      <c r="DM183" s="303" t="s">
        <v>744</v>
      </c>
      <c r="DN183" s="303" t="s">
        <v>744</v>
      </c>
      <c r="DO183" s="303" t="s">
        <v>744</v>
      </c>
      <c r="DP183" s="303" t="s">
        <v>744</v>
      </c>
      <c r="DQ183" s="303" t="s">
        <v>744</v>
      </c>
      <c r="DR183" s="303" t="s">
        <v>744</v>
      </c>
      <c r="DS183" s="303" t="s">
        <v>744</v>
      </c>
      <c r="DT183" s="303" t="s">
        <v>744</v>
      </c>
      <c r="DU183" s="303" t="s">
        <v>744</v>
      </c>
      <c r="DV183" s="393" t="s">
        <v>744</v>
      </c>
      <c r="DW183" s="303" t="s">
        <v>744</v>
      </c>
      <c r="DX183" s="303" t="s">
        <v>744</v>
      </c>
      <c r="DY183" s="393" t="s">
        <v>744</v>
      </c>
      <c r="DZ183" s="303" t="s">
        <v>744</v>
      </c>
      <c r="EA183" s="303" t="s">
        <v>744</v>
      </c>
      <c r="EB183" s="303" t="s">
        <v>744</v>
      </c>
      <c r="EC183" s="303" t="s">
        <v>744</v>
      </c>
      <c r="ED183" s="303" t="s">
        <v>744</v>
      </c>
      <c r="EE183" s="303" t="s">
        <v>744</v>
      </c>
      <c r="EF183" s="303" t="s">
        <v>744</v>
      </c>
      <c r="EG183" s="303" t="s">
        <v>744</v>
      </c>
      <c r="EH183" s="303" t="s">
        <v>744</v>
      </c>
      <c r="EI183" s="303" t="s">
        <v>744</v>
      </c>
      <c r="EJ183" s="303" t="s">
        <v>744</v>
      </c>
      <c r="EK183" s="393" t="s">
        <v>744</v>
      </c>
      <c r="EL183" s="303" t="s">
        <v>744</v>
      </c>
      <c r="EM183" s="303" t="s">
        <v>744</v>
      </c>
      <c r="EN183" s="393" t="s">
        <v>744</v>
      </c>
      <c r="EO183" s="303">
        <v>5.5</v>
      </c>
      <c r="EP183" s="303">
        <v>10120</v>
      </c>
      <c r="EQ183" s="303">
        <v>0</v>
      </c>
      <c r="ER183" s="303">
        <v>144</v>
      </c>
      <c r="ES183" s="303">
        <v>0</v>
      </c>
      <c r="ET183" s="303">
        <v>0</v>
      </c>
      <c r="EU183" s="303">
        <v>51</v>
      </c>
      <c r="EV183" s="303">
        <v>0</v>
      </c>
      <c r="EW183" s="303">
        <v>0</v>
      </c>
      <c r="EX183" s="303">
        <v>0</v>
      </c>
      <c r="EY183" s="303">
        <v>9925</v>
      </c>
      <c r="EZ183" s="303">
        <v>607.5</v>
      </c>
      <c r="FA183" s="393">
        <v>0</v>
      </c>
      <c r="FB183" s="303">
        <v>1840</v>
      </c>
      <c r="FC183" s="303">
        <v>1804.5454545454545</v>
      </c>
      <c r="FD183" s="303">
        <v>110.45454545454545</v>
      </c>
      <c r="FE183" s="393">
        <v>1.9268774703557368E-2</v>
      </c>
      <c r="FF183" s="303">
        <v>3.5</v>
      </c>
      <c r="FG183" s="303">
        <v>6440</v>
      </c>
      <c r="FH183" s="303">
        <v>0</v>
      </c>
      <c r="FI183" s="303">
        <v>48</v>
      </c>
      <c r="FJ183" s="303">
        <v>0</v>
      </c>
      <c r="FK183" s="303">
        <v>0</v>
      </c>
      <c r="FL183" s="303">
        <v>0</v>
      </c>
      <c r="FM183" s="303">
        <v>0</v>
      </c>
      <c r="FN183" s="303">
        <v>2</v>
      </c>
      <c r="FO183" s="303">
        <v>0</v>
      </c>
      <c r="FP183" s="303">
        <v>6390</v>
      </c>
      <c r="FQ183" s="303">
        <v>229</v>
      </c>
      <c r="FR183" s="393">
        <v>0</v>
      </c>
      <c r="FS183" s="303">
        <v>1840</v>
      </c>
      <c r="FT183" s="303">
        <v>1825.7142857142858</v>
      </c>
      <c r="FU183" s="303">
        <v>65.428571428571431</v>
      </c>
      <c r="FV183" s="393">
        <v>7.76397515527949E-3</v>
      </c>
      <c r="FW183" s="303">
        <v>9</v>
      </c>
      <c r="FX183" s="303">
        <v>16560</v>
      </c>
      <c r="FY183" s="303">
        <v>0</v>
      </c>
      <c r="FZ183" s="303">
        <v>192</v>
      </c>
      <c r="GA183" s="303">
        <v>0</v>
      </c>
      <c r="GB183" s="303">
        <v>0</v>
      </c>
      <c r="GC183" s="303">
        <v>51</v>
      </c>
      <c r="GD183" s="303">
        <v>0</v>
      </c>
      <c r="GE183" s="303">
        <v>2</v>
      </c>
      <c r="GF183" s="303">
        <v>0</v>
      </c>
      <c r="GG183" s="303">
        <v>16315</v>
      </c>
      <c r="GH183" s="303">
        <v>836.5</v>
      </c>
      <c r="GI183" s="393">
        <v>0</v>
      </c>
      <c r="GJ183" s="303">
        <v>1840</v>
      </c>
      <c r="GK183" s="303">
        <v>1812.7777777777778</v>
      </c>
      <c r="GL183" s="303">
        <v>92.944444444444443</v>
      </c>
      <c r="GM183" s="393">
        <v>1.4794685990338174E-2</v>
      </c>
      <c r="GN183" s="303">
        <v>29</v>
      </c>
      <c r="GO183" s="303">
        <v>50340</v>
      </c>
      <c r="GP183" s="303">
        <v>0</v>
      </c>
      <c r="GQ183" s="303">
        <v>2032</v>
      </c>
      <c r="GR183" s="303">
        <v>0</v>
      </c>
      <c r="GS183" s="303">
        <v>328</v>
      </c>
      <c r="GT183" s="303">
        <v>289</v>
      </c>
      <c r="GU183" s="303">
        <v>380.5</v>
      </c>
      <c r="GV183" s="303">
        <v>39</v>
      </c>
      <c r="GW183" s="303">
        <v>94</v>
      </c>
      <c r="GX183" s="303">
        <v>47177.5</v>
      </c>
      <c r="GY183" s="303">
        <v>1400.5</v>
      </c>
      <c r="GZ183" s="393">
        <v>1860</v>
      </c>
      <c r="HA183" s="303">
        <v>1735.8620689655172</v>
      </c>
      <c r="HB183" s="303">
        <v>1626.8103448275863</v>
      </c>
      <c r="HC183" s="303">
        <v>48.293103448275865</v>
      </c>
      <c r="HD183" s="393">
        <v>6.282280492649972E-2</v>
      </c>
      <c r="HE183" s="303">
        <v>7</v>
      </c>
      <c r="HF183" s="303">
        <v>12337.5</v>
      </c>
      <c r="HG183" s="303">
        <v>0</v>
      </c>
      <c r="HH183" s="303">
        <v>232</v>
      </c>
      <c r="HI183" s="303">
        <v>0</v>
      </c>
      <c r="HJ183" s="303">
        <v>1104</v>
      </c>
      <c r="HK183" s="303">
        <v>139.5</v>
      </c>
      <c r="HL183" s="303">
        <v>101.5</v>
      </c>
      <c r="HM183" s="303">
        <v>3532</v>
      </c>
      <c r="HN183" s="303">
        <v>47</v>
      </c>
      <c r="HO183" s="303">
        <v>7181.5</v>
      </c>
      <c r="HP183" s="303">
        <v>504.5</v>
      </c>
      <c r="HQ183" s="393">
        <v>262.5</v>
      </c>
      <c r="HR183" s="303">
        <v>1762.5</v>
      </c>
      <c r="HS183" s="303">
        <v>1025.9285714285716</v>
      </c>
      <c r="HT183" s="303">
        <v>72.071428571428569</v>
      </c>
      <c r="HU183" s="393">
        <v>0.41791286727456933</v>
      </c>
      <c r="HV183" s="303">
        <v>36</v>
      </c>
      <c r="HW183" s="303">
        <v>62677.5</v>
      </c>
      <c r="HX183" s="303">
        <v>0</v>
      </c>
      <c r="HY183" s="303">
        <v>2264</v>
      </c>
      <c r="HZ183" s="303">
        <v>0</v>
      </c>
      <c r="IA183" s="303">
        <v>1432</v>
      </c>
      <c r="IB183" s="303">
        <v>428.5</v>
      </c>
      <c r="IC183" s="303">
        <v>482</v>
      </c>
      <c r="ID183" s="303">
        <v>3571</v>
      </c>
      <c r="IE183" s="303">
        <v>141</v>
      </c>
      <c r="IF183" s="303">
        <v>54359</v>
      </c>
      <c r="IG183" s="303">
        <v>1905</v>
      </c>
      <c r="IH183" s="393">
        <v>2122.5</v>
      </c>
      <c r="II183" s="303">
        <v>1741.0416666666667</v>
      </c>
      <c r="IJ183" s="303">
        <v>1509.9722222222222</v>
      </c>
      <c r="IK183" s="303">
        <v>52.916666666666664</v>
      </c>
      <c r="IL183" s="393">
        <v>0.13271907781899417</v>
      </c>
      <c r="IM183" s="303"/>
      <c r="IN183" s="303">
        <v>1752.463768115942</v>
      </c>
      <c r="IO183" s="303">
        <v>1655.144927536232</v>
      </c>
      <c r="IP183" s="393">
        <v>5.5532583526298307E-2</v>
      </c>
      <c r="IQ183" s="303">
        <v>1788.3333333333333</v>
      </c>
      <c r="IR183" s="303">
        <v>1292.5238095238096</v>
      </c>
      <c r="IS183" s="393">
        <v>0.27724670483291158</v>
      </c>
      <c r="IT183" s="303">
        <v>1760.8333333333333</v>
      </c>
      <c r="IU183" s="303">
        <v>1570.5333333333333</v>
      </c>
      <c r="IV183" s="393">
        <v>0.10807382867960247</v>
      </c>
      <c r="IW183" s="735"/>
      <c r="IX183" s="303"/>
      <c r="IY183" s="396" t="s">
        <v>402</v>
      </c>
      <c r="IZ183" s="396" t="s">
        <v>363</v>
      </c>
      <c r="JA183" s="396" t="s">
        <v>354</v>
      </c>
      <c r="JB183" s="396">
        <v>54</v>
      </c>
      <c r="JC183" s="396" t="s">
        <v>12</v>
      </c>
      <c r="JD183" s="396" t="s">
        <v>232</v>
      </c>
      <c r="JE183" s="396" t="s">
        <v>9</v>
      </c>
      <c r="JF183" s="396" t="s">
        <v>232</v>
      </c>
      <c r="JG183" s="396" t="s">
        <v>358</v>
      </c>
    </row>
    <row r="184" spans="1:267" customFormat="1">
      <c r="A184">
        <v>2991</v>
      </c>
      <c r="B184">
        <v>1</v>
      </c>
      <c r="F184">
        <v>700</v>
      </c>
      <c r="G184">
        <v>32</v>
      </c>
      <c r="H184">
        <v>0</v>
      </c>
      <c r="I184">
        <v>1</v>
      </c>
      <c r="J184">
        <v>0</v>
      </c>
      <c r="K184">
        <v>1</v>
      </c>
      <c r="L184">
        <v>0</v>
      </c>
      <c r="M184" t="s">
        <v>498</v>
      </c>
      <c r="N184">
        <v>22</v>
      </c>
      <c r="O184">
        <v>20</v>
      </c>
      <c r="P184">
        <v>40</v>
      </c>
      <c r="Q184">
        <v>40</v>
      </c>
      <c r="R184">
        <v>50</v>
      </c>
      <c r="S184">
        <v>75</v>
      </c>
      <c r="T184" t="s">
        <v>745</v>
      </c>
      <c r="U184">
        <v>4</v>
      </c>
      <c r="V184">
        <v>0</v>
      </c>
      <c r="W184">
        <v>33</v>
      </c>
      <c r="X184">
        <v>4.5</v>
      </c>
      <c r="Y184">
        <v>62.5</v>
      </c>
      <c r="Z184">
        <v>0</v>
      </c>
      <c r="AA184">
        <v>0</v>
      </c>
      <c r="AB184">
        <v>0</v>
      </c>
      <c r="AC184">
        <v>36</v>
      </c>
      <c r="AD184">
        <v>0</v>
      </c>
      <c r="AE184">
        <v>263</v>
      </c>
      <c r="AF184">
        <v>0</v>
      </c>
      <c r="AG184">
        <v>0</v>
      </c>
      <c r="AH184">
        <v>0</v>
      </c>
      <c r="AI184">
        <v>1014</v>
      </c>
      <c r="AJ184">
        <v>182</v>
      </c>
      <c r="AK184">
        <v>5361</v>
      </c>
      <c r="AL184">
        <v>0</v>
      </c>
      <c r="AM184">
        <v>0</v>
      </c>
      <c r="AN184">
        <v>0</v>
      </c>
      <c r="AO184">
        <v>0</v>
      </c>
      <c r="AP184">
        <v>0</v>
      </c>
      <c r="AQ184">
        <v>0</v>
      </c>
      <c r="AR184">
        <v>0</v>
      </c>
      <c r="AS184">
        <v>0</v>
      </c>
      <c r="AT184">
        <v>0</v>
      </c>
      <c r="AU184">
        <v>564</v>
      </c>
      <c r="AV184">
        <v>0</v>
      </c>
      <c r="AW184">
        <v>808</v>
      </c>
      <c r="AX184">
        <v>0</v>
      </c>
      <c r="AY184">
        <v>0</v>
      </c>
      <c r="AZ184">
        <v>0</v>
      </c>
      <c r="BA184">
        <v>176</v>
      </c>
      <c r="BB184">
        <v>75</v>
      </c>
      <c r="BC184">
        <v>1544</v>
      </c>
      <c r="BD184">
        <v>0</v>
      </c>
      <c r="BE184">
        <v>0</v>
      </c>
      <c r="BF184">
        <v>0</v>
      </c>
      <c r="BG184">
        <v>40</v>
      </c>
      <c r="BH184">
        <v>0</v>
      </c>
      <c r="BI184">
        <v>882</v>
      </c>
      <c r="BJ184">
        <v>0</v>
      </c>
      <c r="BK184">
        <v>0</v>
      </c>
      <c r="BL184">
        <v>0</v>
      </c>
      <c r="BM184">
        <v>0</v>
      </c>
      <c r="BN184">
        <v>0</v>
      </c>
      <c r="BO184">
        <v>0</v>
      </c>
      <c r="BP184">
        <v>0</v>
      </c>
      <c r="BQ184">
        <v>0</v>
      </c>
      <c r="BR184">
        <v>0</v>
      </c>
      <c r="BS184">
        <v>0</v>
      </c>
      <c r="BT184">
        <v>0</v>
      </c>
      <c r="BU184">
        <v>72</v>
      </c>
      <c r="BV184">
        <v>0</v>
      </c>
      <c r="BW184">
        <v>0</v>
      </c>
      <c r="BX184">
        <v>0</v>
      </c>
      <c r="BY184">
        <v>0</v>
      </c>
      <c r="BZ184">
        <v>0</v>
      </c>
      <c r="CA184">
        <v>0</v>
      </c>
      <c r="CB184">
        <v>0</v>
      </c>
      <c r="CC184">
        <v>0</v>
      </c>
      <c r="CD184">
        <v>0</v>
      </c>
      <c r="CE184">
        <v>0</v>
      </c>
      <c r="CF184">
        <v>0</v>
      </c>
      <c r="CG184" s="439"/>
      <c r="CH184" s="303">
        <v>22</v>
      </c>
      <c r="CI184" s="393">
        <v>20</v>
      </c>
      <c r="CJ184" s="303">
        <v>40</v>
      </c>
      <c r="CK184" s="393">
        <v>40</v>
      </c>
      <c r="CL184" s="303">
        <v>50</v>
      </c>
      <c r="CM184" s="393">
        <v>75</v>
      </c>
      <c r="CN184" s="303"/>
      <c r="CO184" s="303"/>
      <c r="CP184" s="393" t="s">
        <v>744</v>
      </c>
      <c r="CQ184" s="303" t="s">
        <v>744</v>
      </c>
      <c r="CR184" s="393" t="s">
        <v>744</v>
      </c>
      <c r="CS184" s="393" t="s">
        <v>744</v>
      </c>
      <c r="CT184" s="303" t="s">
        <v>744</v>
      </c>
      <c r="CU184" s="393" t="s">
        <v>744</v>
      </c>
      <c r="CV184" s="303">
        <v>4</v>
      </c>
      <c r="CW184" s="303">
        <v>7144</v>
      </c>
      <c r="CX184" s="303">
        <v>0</v>
      </c>
      <c r="CY184" s="303">
        <v>0</v>
      </c>
      <c r="CZ184" s="303">
        <v>0</v>
      </c>
      <c r="DA184" s="303">
        <v>0</v>
      </c>
      <c r="DB184" s="303">
        <v>0</v>
      </c>
      <c r="DC184" s="303">
        <v>0</v>
      </c>
      <c r="DD184" s="303">
        <v>0</v>
      </c>
      <c r="DE184" s="303">
        <v>0</v>
      </c>
      <c r="DF184" s="303">
        <v>7144</v>
      </c>
      <c r="DG184" s="393">
        <v>0</v>
      </c>
      <c r="DH184" s="303">
        <v>1786</v>
      </c>
      <c r="DI184" s="303">
        <v>1786</v>
      </c>
      <c r="DJ184" s="393">
        <v>0</v>
      </c>
      <c r="DK184" s="303" t="s">
        <v>744</v>
      </c>
      <c r="DL184" s="303" t="s">
        <v>744</v>
      </c>
      <c r="DM184" s="303" t="s">
        <v>744</v>
      </c>
      <c r="DN184" s="303" t="s">
        <v>744</v>
      </c>
      <c r="DO184" s="303" t="s">
        <v>744</v>
      </c>
      <c r="DP184" s="303" t="s">
        <v>744</v>
      </c>
      <c r="DQ184" s="303" t="s">
        <v>744</v>
      </c>
      <c r="DR184" s="303" t="s">
        <v>744</v>
      </c>
      <c r="DS184" s="303" t="s">
        <v>744</v>
      </c>
      <c r="DT184" s="303" t="s">
        <v>744</v>
      </c>
      <c r="DU184" s="303" t="s">
        <v>744</v>
      </c>
      <c r="DV184" s="393" t="s">
        <v>744</v>
      </c>
      <c r="DW184" s="303" t="s">
        <v>744</v>
      </c>
      <c r="DX184" s="303" t="s">
        <v>744</v>
      </c>
      <c r="DY184" s="393" t="s">
        <v>744</v>
      </c>
      <c r="DZ184" s="303">
        <v>4</v>
      </c>
      <c r="EA184" s="303">
        <v>7144</v>
      </c>
      <c r="EB184" s="303">
        <v>0</v>
      </c>
      <c r="EC184" s="303">
        <v>0</v>
      </c>
      <c r="ED184" s="303">
        <v>0</v>
      </c>
      <c r="EE184" s="303">
        <v>0</v>
      </c>
      <c r="EF184" s="303">
        <v>0</v>
      </c>
      <c r="EG184" s="303">
        <v>0</v>
      </c>
      <c r="EH184" s="303">
        <v>0</v>
      </c>
      <c r="EI184" s="303">
        <v>0</v>
      </c>
      <c r="EJ184" s="303">
        <v>7144</v>
      </c>
      <c r="EK184" s="393">
        <v>0</v>
      </c>
      <c r="EL184" s="303">
        <v>1786</v>
      </c>
      <c r="EM184" s="303">
        <v>1786</v>
      </c>
      <c r="EN184" s="393">
        <v>0</v>
      </c>
      <c r="EO184" s="303">
        <v>33</v>
      </c>
      <c r="EP184" s="303">
        <v>58938</v>
      </c>
      <c r="EQ184" s="303">
        <v>36</v>
      </c>
      <c r="ER184" s="303">
        <v>1014</v>
      </c>
      <c r="ES184" s="303">
        <v>0</v>
      </c>
      <c r="ET184" s="303">
        <v>564</v>
      </c>
      <c r="EU184" s="303">
        <v>176</v>
      </c>
      <c r="EV184" s="303">
        <v>40</v>
      </c>
      <c r="EW184" s="303">
        <v>0</v>
      </c>
      <c r="EX184" s="303">
        <v>0</v>
      </c>
      <c r="EY184" s="303">
        <v>57108</v>
      </c>
      <c r="EZ184" s="303">
        <v>0</v>
      </c>
      <c r="FA184" s="393">
        <v>0</v>
      </c>
      <c r="FB184" s="303">
        <v>1786</v>
      </c>
      <c r="FC184" s="303">
        <v>1730.5454545454545</v>
      </c>
      <c r="FD184" s="303">
        <v>0</v>
      </c>
      <c r="FE184" s="393">
        <v>3.104957752214188E-2</v>
      </c>
      <c r="FF184" s="303">
        <v>4.5</v>
      </c>
      <c r="FG184" s="303">
        <v>8037</v>
      </c>
      <c r="FH184" s="303">
        <v>0</v>
      </c>
      <c r="FI184" s="303">
        <v>182</v>
      </c>
      <c r="FJ184" s="303">
        <v>0</v>
      </c>
      <c r="FK184" s="303">
        <v>0</v>
      </c>
      <c r="FL184" s="303">
        <v>75</v>
      </c>
      <c r="FM184" s="303">
        <v>0</v>
      </c>
      <c r="FN184" s="303">
        <v>0</v>
      </c>
      <c r="FO184" s="303">
        <v>0</v>
      </c>
      <c r="FP184" s="303">
        <v>7780</v>
      </c>
      <c r="FQ184" s="303">
        <v>0</v>
      </c>
      <c r="FR184" s="393">
        <v>0</v>
      </c>
      <c r="FS184" s="303">
        <v>1786</v>
      </c>
      <c r="FT184" s="303">
        <v>1728.8888888888889</v>
      </c>
      <c r="FU184" s="303">
        <v>0</v>
      </c>
      <c r="FV184" s="393">
        <v>3.1977105885280577E-2</v>
      </c>
      <c r="FW184" s="303">
        <v>37.5</v>
      </c>
      <c r="FX184" s="303">
        <v>66975</v>
      </c>
      <c r="FY184" s="303">
        <v>36</v>
      </c>
      <c r="FZ184" s="303">
        <v>1196</v>
      </c>
      <c r="GA184" s="303">
        <v>0</v>
      </c>
      <c r="GB184" s="303">
        <v>564</v>
      </c>
      <c r="GC184" s="303">
        <v>251</v>
      </c>
      <c r="GD184" s="303">
        <v>40</v>
      </c>
      <c r="GE184" s="303">
        <v>0</v>
      </c>
      <c r="GF184" s="303">
        <v>0</v>
      </c>
      <c r="GG184" s="303">
        <v>64888</v>
      </c>
      <c r="GH184" s="303">
        <v>0</v>
      </c>
      <c r="GI184" s="393">
        <v>0</v>
      </c>
      <c r="GJ184" s="303">
        <v>1786</v>
      </c>
      <c r="GK184" s="303">
        <v>1730.3466666666666</v>
      </c>
      <c r="GL184" s="303">
        <v>0</v>
      </c>
      <c r="GM184" s="393">
        <v>3.1160880925718559E-2</v>
      </c>
      <c r="GN184" s="303">
        <v>62.5</v>
      </c>
      <c r="GO184" s="303">
        <v>111406.25</v>
      </c>
      <c r="GP184" s="303">
        <v>263</v>
      </c>
      <c r="GQ184" s="303">
        <v>5361</v>
      </c>
      <c r="GR184" s="303">
        <v>0</v>
      </c>
      <c r="GS184" s="303">
        <v>808</v>
      </c>
      <c r="GT184" s="303">
        <v>1544</v>
      </c>
      <c r="GU184" s="303">
        <v>882</v>
      </c>
      <c r="GV184" s="303">
        <v>0</v>
      </c>
      <c r="GW184" s="303">
        <v>72</v>
      </c>
      <c r="GX184" s="303">
        <v>102476.25</v>
      </c>
      <c r="GY184" s="303">
        <v>0</v>
      </c>
      <c r="GZ184" s="393">
        <v>0</v>
      </c>
      <c r="HA184" s="303">
        <v>1782.5</v>
      </c>
      <c r="HB184" s="303">
        <v>1639.62</v>
      </c>
      <c r="HC184" s="303">
        <v>0</v>
      </c>
      <c r="HD184" s="393">
        <v>8.0157082748948172E-2</v>
      </c>
      <c r="HE184" s="303" t="s">
        <v>744</v>
      </c>
      <c r="HF184" s="303" t="s">
        <v>744</v>
      </c>
      <c r="HG184" s="303" t="s">
        <v>744</v>
      </c>
      <c r="HH184" s="303" t="s">
        <v>744</v>
      </c>
      <c r="HI184" s="303" t="s">
        <v>744</v>
      </c>
      <c r="HJ184" s="303" t="s">
        <v>744</v>
      </c>
      <c r="HK184" s="303" t="s">
        <v>744</v>
      </c>
      <c r="HL184" s="303" t="s">
        <v>744</v>
      </c>
      <c r="HM184" s="303" t="s">
        <v>744</v>
      </c>
      <c r="HN184" s="303" t="s">
        <v>744</v>
      </c>
      <c r="HO184" s="303" t="s">
        <v>744</v>
      </c>
      <c r="HP184" s="303" t="s">
        <v>744</v>
      </c>
      <c r="HQ184" s="393" t="s">
        <v>744</v>
      </c>
      <c r="HR184" s="303" t="s">
        <v>744</v>
      </c>
      <c r="HS184" s="303" t="s">
        <v>744</v>
      </c>
      <c r="HT184" s="303" t="s">
        <v>744</v>
      </c>
      <c r="HU184" s="393" t="s">
        <v>744</v>
      </c>
      <c r="HV184" s="303">
        <v>62.5</v>
      </c>
      <c r="HW184" s="303">
        <v>111406.25</v>
      </c>
      <c r="HX184" s="303">
        <v>263</v>
      </c>
      <c r="HY184" s="303">
        <v>5361</v>
      </c>
      <c r="HZ184" s="303">
        <v>0</v>
      </c>
      <c r="IA184" s="303">
        <v>808</v>
      </c>
      <c r="IB184" s="303">
        <v>1544</v>
      </c>
      <c r="IC184" s="303">
        <v>882</v>
      </c>
      <c r="ID184" s="303">
        <v>0</v>
      </c>
      <c r="IE184" s="303">
        <v>72</v>
      </c>
      <c r="IF184" s="303">
        <v>102476.25</v>
      </c>
      <c r="IG184" s="303">
        <v>0</v>
      </c>
      <c r="IH184" s="393">
        <v>0</v>
      </c>
      <c r="II184" s="303">
        <v>1782.5</v>
      </c>
      <c r="IJ184" s="303">
        <v>1639.62</v>
      </c>
      <c r="IK184" s="303">
        <v>0</v>
      </c>
      <c r="IL184" s="393">
        <v>8.0157082748948172E-2</v>
      </c>
      <c r="IM184" s="303"/>
      <c r="IN184" s="303">
        <v>1783.8015075376884</v>
      </c>
      <c r="IO184" s="303">
        <v>1675.6608040201006</v>
      </c>
      <c r="IP184" s="393">
        <v>6.0623731430108685E-2</v>
      </c>
      <c r="IQ184" s="303">
        <v>1786</v>
      </c>
      <c r="IR184" s="303">
        <v>1728.8888888888889</v>
      </c>
      <c r="IS184" s="393">
        <v>3.1977105885280577E-2</v>
      </c>
      <c r="IT184" s="303">
        <v>1783.8966346153845</v>
      </c>
      <c r="IU184" s="303">
        <v>1677.9639423076924</v>
      </c>
      <c r="IV184" s="393">
        <v>5.9382752482478707E-2</v>
      </c>
      <c r="IW184" s="735"/>
      <c r="IX184" s="303"/>
      <c r="IY184" s="396" t="s">
        <v>498</v>
      </c>
      <c r="IZ184" s="396" t="s">
        <v>449</v>
      </c>
      <c r="JA184" s="396" t="s">
        <v>343</v>
      </c>
      <c r="JB184" s="396">
        <v>106</v>
      </c>
      <c r="JC184" s="396" t="s">
        <v>13</v>
      </c>
      <c r="JD184" s="396" t="s">
        <v>232</v>
      </c>
      <c r="JE184" s="396" t="s">
        <v>9</v>
      </c>
      <c r="JF184" s="396" t="s">
        <v>232</v>
      </c>
      <c r="JG184" s="396" t="s">
        <v>346</v>
      </c>
    </row>
    <row r="185" spans="1:267" customFormat="1">
      <c r="A185">
        <v>2992</v>
      </c>
      <c r="B185">
        <v>1</v>
      </c>
      <c r="F185">
        <v>700</v>
      </c>
      <c r="G185">
        <v>41</v>
      </c>
      <c r="H185">
        <v>1</v>
      </c>
      <c r="I185">
        <v>0</v>
      </c>
      <c r="J185">
        <v>1</v>
      </c>
      <c r="K185">
        <v>0</v>
      </c>
      <c r="L185" t="s">
        <v>531</v>
      </c>
      <c r="M185">
        <v>0</v>
      </c>
      <c r="N185">
        <v>23</v>
      </c>
      <c r="O185">
        <v>20</v>
      </c>
      <c r="P185">
        <v>40</v>
      </c>
      <c r="Q185">
        <v>40</v>
      </c>
      <c r="R185">
        <v>50</v>
      </c>
      <c r="S185">
        <v>50</v>
      </c>
      <c r="T185" t="s">
        <v>745</v>
      </c>
      <c r="U185">
        <v>0</v>
      </c>
      <c r="V185">
        <v>0</v>
      </c>
      <c r="W185">
        <v>6</v>
      </c>
      <c r="X185">
        <v>2</v>
      </c>
      <c r="Y185">
        <v>14</v>
      </c>
      <c r="Z185">
        <v>0</v>
      </c>
      <c r="AA185">
        <v>0</v>
      </c>
      <c r="AB185">
        <v>0</v>
      </c>
      <c r="AC185">
        <v>0</v>
      </c>
      <c r="AD185">
        <v>0</v>
      </c>
      <c r="AE185">
        <v>0</v>
      </c>
      <c r="AF185">
        <v>0</v>
      </c>
      <c r="AG185">
        <v>0</v>
      </c>
      <c r="AH185">
        <v>0</v>
      </c>
      <c r="AI185">
        <v>24</v>
      </c>
      <c r="AJ185">
        <v>32</v>
      </c>
      <c r="AK185">
        <v>695</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669</v>
      </c>
      <c r="BJ185">
        <v>0</v>
      </c>
      <c r="BK185">
        <v>0</v>
      </c>
      <c r="BL185">
        <v>0</v>
      </c>
      <c r="BM185">
        <v>0</v>
      </c>
      <c r="BN185">
        <v>0</v>
      </c>
      <c r="BO185">
        <v>0</v>
      </c>
      <c r="BP185">
        <v>0</v>
      </c>
      <c r="BQ185">
        <v>0</v>
      </c>
      <c r="BR185">
        <v>0</v>
      </c>
      <c r="BS185">
        <v>0</v>
      </c>
      <c r="BT185">
        <v>0</v>
      </c>
      <c r="BU185">
        <v>0</v>
      </c>
      <c r="BV185">
        <v>0</v>
      </c>
      <c r="BW185">
        <v>0</v>
      </c>
      <c r="BX185">
        <v>0</v>
      </c>
      <c r="BY185">
        <v>0</v>
      </c>
      <c r="BZ185">
        <v>0</v>
      </c>
      <c r="CA185">
        <v>490</v>
      </c>
      <c r="CB185">
        <v>0</v>
      </c>
      <c r="CC185">
        <v>927</v>
      </c>
      <c r="CD185">
        <v>0</v>
      </c>
      <c r="CE185">
        <v>1254</v>
      </c>
      <c r="CF185">
        <v>0</v>
      </c>
      <c r="CG185" s="439"/>
      <c r="CH185" s="303">
        <v>23</v>
      </c>
      <c r="CI185" s="393">
        <v>20</v>
      </c>
      <c r="CJ185" s="303">
        <v>40</v>
      </c>
      <c r="CK185" s="393">
        <v>40</v>
      </c>
      <c r="CL185" s="303">
        <v>50</v>
      </c>
      <c r="CM185" s="393">
        <v>50</v>
      </c>
      <c r="CN185" s="303"/>
      <c r="CO185" s="303"/>
      <c r="CP185" s="393" t="s">
        <v>744</v>
      </c>
      <c r="CQ185" s="303" t="s">
        <v>389</v>
      </c>
      <c r="CR185" s="393" t="s">
        <v>389</v>
      </c>
      <c r="CS185" s="393" t="s">
        <v>744</v>
      </c>
      <c r="CT185" s="303" t="s">
        <v>389</v>
      </c>
      <c r="CU185" s="393" t="s">
        <v>389</v>
      </c>
      <c r="CV185" s="303" t="s">
        <v>744</v>
      </c>
      <c r="CW185" s="303" t="s">
        <v>744</v>
      </c>
      <c r="CX185" s="303" t="s">
        <v>744</v>
      </c>
      <c r="CY185" s="303" t="s">
        <v>744</v>
      </c>
      <c r="CZ185" s="303" t="s">
        <v>744</v>
      </c>
      <c r="DA185" s="303" t="s">
        <v>744</v>
      </c>
      <c r="DB185" s="303" t="s">
        <v>744</v>
      </c>
      <c r="DC185" s="303" t="s">
        <v>744</v>
      </c>
      <c r="DD185" s="303" t="s">
        <v>744</v>
      </c>
      <c r="DE185" s="303" t="s">
        <v>744</v>
      </c>
      <c r="DF185" s="303" t="s">
        <v>744</v>
      </c>
      <c r="DG185" s="393" t="s">
        <v>744</v>
      </c>
      <c r="DH185" s="303" t="s">
        <v>744</v>
      </c>
      <c r="DI185" s="303" t="s">
        <v>744</v>
      </c>
      <c r="DJ185" s="393" t="s">
        <v>744</v>
      </c>
      <c r="DK185" s="303" t="s">
        <v>744</v>
      </c>
      <c r="DL185" s="303" t="s">
        <v>744</v>
      </c>
      <c r="DM185" s="303" t="s">
        <v>744</v>
      </c>
      <c r="DN185" s="303" t="s">
        <v>744</v>
      </c>
      <c r="DO185" s="303" t="s">
        <v>744</v>
      </c>
      <c r="DP185" s="303" t="s">
        <v>744</v>
      </c>
      <c r="DQ185" s="303" t="s">
        <v>744</v>
      </c>
      <c r="DR185" s="303" t="s">
        <v>744</v>
      </c>
      <c r="DS185" s="303" t="s">
        <v>744</v>
      </c>
      <c r="DT185" s="303" t="s">
        <v>744</v>
      </c>
      <c r="DU185" s="303" t="s">
        <v>744</v>
      </c>
      <c r="DV185" s="393" t="s">
        <v>744</v>
      </c>
      <c r="DW185" s="303" t="s">
        <v>744</v>
      </c>
      <c r="DX185" s="303" t="s">
        <v>744</v>
      </c>
      <c r="DY185" s="393" t="s">
        <v>744</v>
      </c>
      <c r="DZ185" s="303" t="s">
        <v>744</v>
      </c>
      <c r="EA185" s="303" t="s">
        <v>744</v>
      </c>
      <c r="EB185" s="303" t="s">
        <v>744</v>
      </c>
      <c r="EC185" s="303" t="s">
        <v>744</v>
      </c>
      <c r="ED185" s="303" t="s">
        <v>744</v>
      </c>
      <c r="EE185" s="303" t="s">
        <v>744</v>
      </c>
      <c r="EF185" s="303" t="s">
        <v>744</v>
      </c>
      <c r="EG185" s="303" t="s">
        <v>744</v>
      </c>
      <c r="EH185" s="303" t="s">
        <v>744</v>
      </c>
      <c r="EI185" s="303" t="s">
        <v>744</v>
      </c>
      <c r="EJ185" s="303" t="s">
        <v>744</v>
      </c>
      <c r="EK185" s="393" t="s">
        <v>744</v>
      </c>
      <c r="EL185" s="303" t="s">
        <v>744</v>
      </c>
      <c r="EM185" s="303" t="s">
        <v>744</v>
      </c>
      <c r="EN185" s="393" t="s">
        <v>744</v>
      </c>
      <c r="EO185" s="303">
        <v>6</v>
      </c>
      <c r="EP185" s="303">
        <v>10669</v>
      </c>
      <c r="EQ185" s="303">
        <v>0</v>
      </c>
      <c r="ER185" s="303">
        <v>24</v>
      </c>
      <c r="ES185" s="303">
        <v>0</v>
      </c>
      <c r="ET185" s="303">
        <v>0</v>
      </c>
      <c r="EU185" s="303">
        <v>0</v>
      </c>
      <c r="EV185" s="303">
        <v>0</v>
      </c>
      <c r="EW185" s="303">
        <v>0</v>
      </c>
      <c r="EX185" s="303">
        <v>0</v>
      </c>
      <c r="EY185" s="303">
        <v>10645</v>
      </c>
      <c r="EZ185" s="303">
        <v>927</v>
      </c>
      <c r="FA185" s="393">
        <v>0</v>
      </c>
      <c r="FB185" s="303">
        <v>1778.1666666666665</v>
      </c>
      <c r="FC185" s="303">
        <v>1774.1666666666665</v>
      </c>
      <c r="FD185" s="303">
        <v>154.5</v>
      </c>
      <c r="FE185" s="393">
        <v>2.2495079201424462E-3</v>
      </c>
      <c r="FF185" s="303">
        <v>2</v>
      </c>
      <c r="FG185" s="303">
        <v>3556.333333333333</v>
      </c>
      <c r="FH185" s="303">
        <v>0</v>
      </c>
      <c r="FI185" s="303">
        <v>32</v>
      </c>
      <c r="FJ185" s="303">
        <v>0</v>
      </c>
      <c r="FK185" s="303">
        <v>0</v>
      </c>
      <c r="FL185" s="303">
        <v>0</v>
      </c>
      <c r="FM185" s="303">
        <v>0</v>
      </c>
      <c r="FN185" s="303">
        <v>0</v>
      </c>
      <c r="FO185" s="303">
        <v>0</v>
      </c>
      <c r="FP185" s="303">
        <v>3524.333333333333</v>
      </c>
      <c r="FQ185" s="303">
        <v>0</v>
      </c>
      <c r="FR185" s="393">
        <v>0</v>
      </c>
      <c r="FS185" s="303">
        <v>1778.1666666666665</v>
      </c>
      <c r="FT185" s="303">
        <v>1762.1666666666665</v>
      </c>
      <c r="FU185" s="303">
        <v>0</v>
      </c>
      <c r="FV185" s="393">
        <v>8.9980316805698957E-3</v>
      </c>
      <c r="FW185" s="303">
        <v>8</v>
      </c>
      <c r="FX185" s="303">
        <v>14225.333333333332</v>
      </c>
      <c r="FY185" s="303">
        <v>0</v>
      </c>
      <c r="FZ185" s="303">
        <v>56</v>
      </c>
      <c r="GA185" s="303">
        <v>0</v>
      </c>
      <c r="GB185" s="303">
        <v>0</v>
      </c>
      <c r="GC185" s="303">
        <v>0</v>
      </c>
      <c r="GD185" s="303">
        <v>0</v>
      </c>
      <c r="GE185" s="303">
        <v>0</v>
      </c>
      <c r="GF185" s="303">
        <v>0</v>
      </c>
      <c r="GG185" s="303">
        <v>14169.333333333332</v>
      </c>
      <c r="GH185" s="303">
        <v>927</v>
      </c>
      <c r="GI185" s="393">
        <v>0</v>
      </c>
      <c r="GJ185" s="303">
        <v>1778.1666666666665</v>
      </c>
      <c r="GK185" s="303">
        <v>1771.1666666666665</v>
      </c>
      <c r="GL185" s="303">
        <v>115.875</v>
      </c>
      <c r="GM185" s="393">
        <v>3.9366388602493085E-3</v>
      </c>
      <c r="GN185" s="303">
        <v>14</v>
      </c>
      <c r="GO185" s="303">
        <v>24733.333333333332</v>
      </c>
      <c r="GP185" s="303">
        <v>0</v>
      </c>
      <c r="GQ185" s="303">
        <v>695</v>
      </c>
      <c r="GR185" s="303">
        <v>0</v>
      </c>
      <c r="GS185" s="303">
        <v>0</v>
      </c>
      <c r="GT185" s="303">
        <v>0</v>
      </c>
      <c r="GU185" s="303">
        <v>669</v>
      </c>
      <c r="GV185" s="303">
        <v>0</v>
      </c>
      <c r="GW185" s="303">
        <v>0</v>
      </c>
      <c r="GX185" s="303">
        <v>23369.333333333332</v>
      </c>
      <c r="GY185" s="303">
        <v>1254</v>
      </c>
      <c r="GZ185" s="393">
        <v>490</v>
      </c>
      <c r="HA185" s="303">
        <v>1766.6666666666665</v>
      </c>
      <c r="HB185" s="303">
        <v>1669.2380952380952</v>
      </c>
      <c r="HC185" s="303">
        <v>89.571428571428569</v>
      </c>
      <c r="HD185" s="393">
        <v>5.5148247978436649E-2</v>
      </c>
      <c r="HE185" s="303" t="s">
        <v>744</v>
      </c>
      <c r="HF185" s="303" t="s">
        <v>744</v>
      </c>
      <c r="HG185" s="303" t="s">
        <v>744</v>
      </c>
      <c r="HH185" s="303" t="s">
        <v>744</v>
      </c>
      <c r="HI185" s="303" t="s">
        <v>744</v>
      </c>
      <c r="HJ185" s="303" t="s">
        <v>744</v>
      </c>
      <c r="HK185" s="303" t="s">
        <v>744</v>
      </c>
      <c r="HL185" s="303" t="s">
        <v>744</v>
      </c>
      <c r="HM185" s="303" t="s">
        <v>744</v>
      </c>
      <c r="HN185" s="303" t="s">
        <v>744</v>
      </c>
      <c r="HO185" s="303" t="s">
        <v>744</v>
      </c>
      <c r="HP185" s="303" t="s">
        <v>744</v>
      </c>
      <c r="HQ185" s="393" t="s">
        <v>744</v>
      </c>
      <c r="HR185" s="303" t="s">
        <v>744</v>
      </c>
      <c r="HS185" s="303" t="s">
        <v>744</v>
      </c>
      <c r="HT185" s="303" t="s">
        <v>744</v>
      </c>
      <c r="HU185" s="393" t="s">
        <v>744</v>
      </c>
      <c r="HV185" s="303">
        <v>14</v>
      </c>
      <c r="HW185" s="303">
        <v>24733.333333333332</v>
      </c>
      <c r="HX185" s="303">
        <v>0</v>
      </c>
      <c r="HY185" s="303">
        <v>695</v>
      </c>
      <c r="HZ185" s="303">
        <v>0</v>
      </c>
      <c r="IA185" s="303">
        <v>0</v>
      </c>
      <c r="IB185" s="303">
        <v>0</v>
      </c>
      <c r="IC185" s="303">
        <v>669</v>
      </c>
      <c r="ID185" s="303">
        <v>0</v>
      </c>
      <c r="IE185" s="303">
        <v>0</v>
      </c>
      <c r="IF185" s="303">
        <v>23369.333333333332</v>
      </c>
      <c r="IG185" s="303">
        <v>1254</v>
      </c>
      <c r="IH185" s="393">
        <v>490</v>
      </c>
      <c r="II185" s="303">
        <v>1766.6666666666665</v>
      </c>
      <c r="IJ185" s="303">
        <v>1669.2380952380952</v>
      </c>
      <c r="IK185" s="303">
        <v>89.571428571428569</v>
      </c>
      <c r="IL185" s="393">
        <v>5.5148247978436649E-2</v>
      </c>
      <c r="IM185" s="303"/>
      <c r="IN185" s="303">
        <v>1770.1166666666663</v>
      </c>
      <c r="IO185" s="303">
        <v>1700.7166666666665</v>
      </c>
      <c r="IP185" s="393">
        <v>3.9206455318387623E-2</v>
      </c>
      <c r="IQ185" s="303">
        <v>1778.1666666666665</v>
      </c>
      <c r="IR185" s="303">
        <v>1762.1666666666665</v>
      </c>
      <c r="IS185" s="393">
        <v>8.9980316805698957E-3</v>
      </c>
      <c r="IT185" s="303">
        <v>1770.8484848484848</v>
      </c>
      <c r="IU185" s="303">
        <v>1706.3030303030303</v>
      </c>
      <c r="IV185" s="393">
        <v>3.6448885998836333E-2</v>
      </c>
      <c r="IW185" s="735"/>
      <c r="IX185" s="303"/>
      <c r="IY185" s="396" t="s">
        <v>531</v>
      </c>
      <c r="IZ185" s="396" t="s">
        <v>449</v>
      </c>
      <c r="JA185" s="396" t="s">
        <v>343</v>
      </c>
      <c r="JB185" s="396">
        <v>26</v>
      </c>
      <c r="JC185" s="396" t="s">
        <v>12</v>
      </c>
      <c r="JD185" s="396" t="s">
        <v>232</v>
      </c>
      <c r="JE185" s="396" t="s">
        <v>9</v>
      </c>
      <c r="JF185" s="396" t="s">
        <v>232</v>
      </c>
      <c r="JG185" s="396" t="s">
        <v>358</v>
      </c>
    </row>
    <row r="186" spans="1:267" customFormat="1">
      <c r="A186">
        <v>2993</v>
      </c>
      <c r="B186">
        <v>1</v>
      </c>
      <c r="F186">
        <v>700</v>
      </c>
      <c r="G186">
        <v>41</v>
      </c>
      <c r="H186">
        <v>1</v>
      </c>
      <c r="I186">
        <v>0</v>
      </c>
      <c r="J186">
        <v>1</v>
      </c>
      <c r="K186">
        <v>0</v>
      </c>
      <c r="L186" t="s">
        <v>531</v>
      </c>
      <c r="M186">
        <v>0</v>
      </c>
      <c r="N186">
        <v>20</v>
      </c>
      <c r="O186">
        <v>20.18</v>
      </c>
      <c r="P186">
        <v>40</v>
      </c>
      <c r="Q186">
        <v>40</v>
      </c>
      <c r="R186">
        <v>0</v>
      </c>
      <c r="S186">
        <v>0</v>
      </c>
      <c r="T186" t="s">
        <v>745</v>
      </c>
      <c r="U186">
        <v>0</v>
      </c>
      <c r="V186">
        <v>0</v>
      </c>
      <c r="W186">
        <v>1</v>
      </c>
      <c r="X186">
        <v>0</v>
      </c>
      <c r="Y186">
        <v>5.5</v>
      </c>
      <c r="Z186">
        <v>0</v>
      </c>
      <c r="AA186">
        <v>0</v>
      </c>
      <c r="AB186">
        <v>0</v>
      </c>
      <c r="AC186">
        <v>0</v>
      </c>
      <c r="AD186">
        <v>0</v>
      </c>
      <c r="AE186">
        <v>0</v>
      </c>
      <c r="AF186">
        <v>0</v>
      </c>
      <c r="AG186">
        <v>0</v>
      </c>
      <c r="AH186">
        <v>0</v>
      </c>
      <c r="AI186">
        <v>0</v>
      </c>
      <c r="AJ186">
        <v>0</v>
      </c>
      <c r="AK186">
        <v>272</v>
      </c>
      <c r="AL186">
        <v>0</v>
      </c>
      <c r="AM186">
        <v>0</v>
      </c>
      <c r="AN186">
        <v>0</v>
      </c>
      <c r="AO186">
        <v>0</v>
      </c>
      <c r="AP186">
        <v>0</v>
      </c>
      <c r="AQ186">
        <v>0</v>
      </c>
      <c r="AR186">
        <v>0</v>
      </c>
      <c r="AS186">
        <v>0</v>
      </c>
      <c r="AT186">
        <v>0</v>
      </c>
      <c r="AU186">
        <v>0</v>
      </c>
      <c r="AV186">
        <v>0</v>
      </c>
      <c r="AW186">
        <v>32</v>
      </c>
      <c r="AX186">
        <v>0</v>
      </c>
      <c r="AY186">
        <v>0</v>
      </c>
      <c r="AZ186">
        <v>0</v>
      </c>
      <c r="BA186">
        <v>0</v>
      </c>
      <c r="BB186">
        <v>0</v>
      </c>
      <c r="BC186">
        <v>0</v>
      </c>
      <c r="BD186">
        <v>0</v>
      </c>
      <c r="BE186">
        <v>0</v>
      </c>
      <c r="BF186">
        <v>0</v>
      </c>
      <c r="BG186">
        <v>0</v>
      </c>
      <c r="BH186">
        <v>0</v>
      </c>
      <c r="BI186">
        <v>0</v>
      </c>
      <c r="BJ186">
        <v>0</v>
      </c>
      <c r="BK186">
        <v>0</v>
      </c>
      <c r="BL186">
        <v>0</v>
      </c>
      <c r="BM186">
        <v>0</v>
      </c>
      <c r="BN186">
        <v>0</v>
      </c>
      <c r="BO186">
        <v>58</v>
      </c>
      <c r="BP186">
        <v>0</v>
      </c>
      <c r="BQ186">
        <v>0</v>
      </c>
      <c r="BR186">
        <v>0</v>
      </c>
      <c r="BS186">
        <v>0</v>
      </c>
      <c r="BT186">
        <v>0</v>
      </c>
      <c r="BU186">
        <v>0</v>
      </c>
      <c r="BV186">
        <v>0</v>
      </c>
      <c r="BW186">
        <v>0</v>
      </c>
      <c r="BX186">
        <v>0</v>
      </c>
      <c r="BY186">
        <v>0</v>
      </c>
      <c r="BZ186">
        <v>0</v>
      </c>
      <c r="CA186">
        <v>0</v>
      </c>
      <c r="CB186">
        <v>0</v>
      </c>
      <c r="CC186">
        <v>0</v>
      </c>
      <c r="CD186">
        <v>0</v>
      </c>
      <c r="CE186">
        <v>0</v>
      </c>
      <c r="CF186">
        <v>0</v>
      </c>
      <c r="CG186" s="439"/>
      <c r="CH186" s="303">
        <v>20</v>
      </c>
      <c r="CI186" s="393">
        <v>20.18</v>
      </c>
      <c r="CJ186" s="303">
        <v>40</v>
      </c>
      <c r="CK186" s="393">
        <v>40</v>
      </c>
      <c r="CL186" s="303">
        <v>0</v>
      </c>
      <c r="CM186" s="393">
        <v>0</v>
      </c>
      <c r="CN186" s="303"/>
      <c r="CO186" s="303"/>
      <c r="CP186" s="393" t="s">
        <v>744</v>
      </c>
      <c r="CQ186" s="303" t="s">
        <v>744</v>
      </c>
      <c r="CR186" s="393" t="s">
        <v>744</v>
      </c>
      <c r="CS186" s="393" t="s">
        <v>744</v>
      </c>
      <c r="CT186" s="303" t="s">
        <v>744</v>
      </c>
      <c r="CU186" s="393" t="s">
        <v>744</v>
      </c>
      <c r="CV186" s="303" t="s">
        <v>744</v>
      </c>
      <c r="CW186" s="303" t="s">
        <v>744</v>
      </c>
      <c r="CX186" s="303" t="s">
        <v>744</v>
      </c>
      <c r="CY186" s="303" t="s">
        <v>744</v>
      </c>
      <c r="CZ186" s="303" t="s">
        <v>744</v>
      </c>
      <c r="DA186" s="303" t="s">
        <v>744</v>
      </c>
      <c r="DB186" s="303" t="s">
        <v>744</v>
      </c>
      <c r="DC186" s="303" t="s">
        <v>744</v>
      </c>
      <c r="DD186" s="303" t="s">
        <v>744</v>
      </c>
      <c r="DE186" s="303" t="s">
        <v>744</v>
      </c>
      <c r="DF186" s="303" t="s">
        <v>744</v>
      </c>
      <c r="DG186" s="393" t="s">
        <v>744</v>
      </c>
      <c r="DH186" s="303" t="s">
        <v>744</v>
      </c>
      <c r="DI186" s="303" t="s">
        <v>744</v>
      </c>
      <c r="DJ186" s="393" t="s">
        <v>744</v>
      </c>
      <c r="DK186" s="303" t="s">
        <v>744</v>
      </c>
      <c r="DL186" s="303" t="s">
        <v>744</v>
      </c>
      <c r="DM186" s="303" t="s">
        <v>744</v>
      </c>
      <c r="DN186" s="303" t="s">
        <v>744</v>
      </c>
      <c r="DO186" s="303" t="s">
        <v>744</v>
      </c>
      <c r="DP186" s="303" t="s">
        <v>744</v>
      </c>
      <c r="DQ186" s="303" t="s">
        <v>744</v>
      </c>
      <c r="DR186" s="303" t="s">
        <v>744</v>
      </c>
      <c r="DS186" s="303" t="s">
        <v>744</v>
      </c>
      <c r="DT186" s="303" t="s">
        <v>744</v>
      </c>
      <c r="DU186" s="303" t="s">
        <v>744</v>
      </c>
      <c r="DV186" s="393" t="s">
        <v>744</v>
      </c>
      <c r="DW186" s="303" t="s">
        <v>744</v>
      </c>
      <c r="DX186" s="303" t="s">
        <v>744</v>
      </c>
      <c r="DY186" s="393" t="s">
        <v>744</v>
      </c>
      <c r="DZ186" s="303" t="s">
        <v>744</v>
      </c>
      <c r="EA186" s="303" t="s">
        <v>744</v>
      </c>
      <c r="EB186" s="303" t="s">
        <v>744</v>
      </c>
      <c r="EC186" s="303" t="s">
        <v>744</v>
      </c>
      <c r="ED186" s="303" t="s">
        <v>744</v>
      </c>
      <c r="EE186" s="303" t="s">
        <v>744</v>
      </c>
      <c r="EF186" s="303" t="s">
        <v>744</v>
      </c>
      <c r="EG186" s="303" t="s">
        <v>744</v>
      </c>
      <c r="EH186" s="303" t="s">
        <v>744</v>
      </c>
      <c r="EI186" s="303" t="s">
        <v>744</v>
      </c>
      <c r="EJ186" s="303" t="s">
        <v>744</v>
      </c>
      <c r="EK186" s="393" t="s">
        <v>744</v>
      </c>
      <c r="EL186" s="303" t="s">
        <v>744</v>
      </c>
      <c r="EM186" s="303" t="s">
        <v>744</v>
      </c>
      <c r="EN186" s="393" t="s">
        <v>744</v>
      </c>
      <c r="EO186" s="303">
        <v>1</v>
      </c>
      <c r="EP186" s="303">
        <v>1840</v>
      </c>
      <c r="EQ186" s="303">
        <v>0</v>
      </c>
      <c r="ER186" s="303">
        <v>0</v>
      </c>
      <c r="ES186" s="303">
        <v>0</v>
      </c>
      <c r="ET186" s="303">
        <v>0</v>
      </c>
      <c r="EU186" s="303">
        <v>0</v>
      </c>
      <c r="EV186" s="303">
        <v>0</v>
      </c>
      <c r="EW186" s="303">
        <v>0</v>
      </c>
      <c r="EX186" s="303">
        <v>0</v>
      </c>
      <c r="EY186" s="303">
        <v>1840</v>
      </c>
      <c r="EZ186" s="303">
        <v>0</v>
      </c>
      <c r="FA186" s="393">
        <v>0</v>
      </c>
      <c r="FB186" s="303">
        <v>1840</v>
      </c>
      <c r="FC186" s="303">
        <v>1840</v>
      </c>
      <c r="FD186" s="303">
        <v>0</v>
      </c>
      <c r="FE186" s="393">
        <v>0</v>
      </c>
      <c r="FF186" s="303" t="s">
        <v>744</v>
      </c>
      <c r="FG186" s="303" t="s">
        <v>744</v>
      </c>
      <c r="FH186" s="303" t="s">
        <v>744</v>
      </c>
      <c r="FI186" s="303" t="s">
        <v>744</v>
      </c>
      <c r="FJ186" s="303" t="s">
        <v>744</v>
      </c>
      <c r="FK186" s="303" t="s">
        <v>744</v>
      </c>
      <c r="FL186" s="303" t="s">
        <v>744</v>
      </c>
      <c r="FM186" s="303" t="s">
        <v>744</v>
      </c>
      <c r="FN186" s="303" t="s">
        <v>744</v>
      </c>
      <c r="FO186" s="303" t="s">
        <v>744</v>
      </c>
      <c r="FP186" s="303" t="s">
        <v>744</v>
      </c>
      <c r="FQ186" s="303" t="s">
        <v>744</v>
      </c>
      <c r="FR186" s="393" t="s">
        <v>744</v>
      </c>
      <c r="FS186" s="303" t="s">
        <v>744</v>
      </c>
      <c r="FT186" s="303" t="s">
        <v>744</v>
      </c>
      <c r="FU186" s="303" t="s">
        <v>744</v>
      </c>
      <c r="FV186" s="393" t="s">
        <v>744</v>
      </c>
      <c r="FW186" s="303">
        <v>1</v>
      </c>
      <c r="FX186" s="303">
        <v>1840</v>
      </c>
      <c r="FY186" s="303">
        <v>0</v>
      </c>
      <c r="FZ186" s="303">
        <v>0</v>
      </c>
      <c r="GA186" s="303">
        <v>0</v>
      </c>
      <c r="GB186" s="303">
        <v>0</v>
      </c>
      <c r="GC186" s="303">
        <v>0</v>
      </c>
      <c r="GD186" s="303">
        <v>0</v>
      </c>
      <c r="GE186" s="303">
        <v>0</v>
      </c>
      <c r="GF186" s="303">
        <v>0</v>
      </c>
      <c r="GG186" s="303">
        <v>1840</v>
      </c>
      <c r="GH186" s="303">
        <v>0</v>
      </c>
      <c r="GI186" s="393">
        <v>0</v>
      </c>
      <c r="GJ186" s="303">
        <v>1840</v>
      </c>
      <c r="GK186" s="303">
        <v>1840</v>
      </c>
      <c r="GL186" s="303">
        <v>0</v>
      </c>
      <c r="GM186" s="393">
        <v>0</v>
      </c>
      <c r="GN186" s="303">
        <v>5.5</v>
      </c>
      <c r="GO186" s="303">
        <v>10112.08</v>
      </c>
      <c r="GP186" s="303">
        <v>0</v>
      </c>
      <c r="GQ186" s="303">
        <v>272</v>
      </c>
      <c r="GR186" s="303">
        <v>0</v>
      </c>
      <c r="GS186" s="303">
        <v>32</v>
      </c>
      <c r="GT186" s="303">
        <v>0</v>
      </c>
      <c r="GU186" s="303">
        <v>0</v>
      </c>
      <c r="GV186" s="303">
        <v>58</v>
      </c>
      <c r="GW186" s="303">
        <v>0</v>
      </c>
      <c r="GX186" s="303">
        <v>9750.08</v>
      </c>
      <c r="GY186" s="303">
        <v>0</v>
      </c>
      <c r="GZ186" s="393">
        <v>0</v>
      </c>
      <c r="HA186" s="303">
        <v>1838.56</v>
      </c>
      <c r="HB186" s="303">
        <v>1772.7418181818182</v>
      </c>
      <c r="HC186" s="303">
        <v>0</v>
      </c>
      <c r="HD186" s="393">
        <v>3.5798767414814692E-2</v>
      </c>
      <c r="HE186" s="303" t="s">
        <v>744</v>
      </c>
      <c r="HF186" s="303" t="s">
        <v>744</v>
      </c>
      <c r="HG186" s="303" t="s">
        <v>744</v>
      </c>
      <c r="HH186" s="303" t="s">
        <v>744</v>
      </c>
      <c r="HI186" s="303" t="s">
        <v>744</v>
      </c>
      <c r="HJ186" s="303" t="s">
        <v>744</v>
      </c>
      <c r="HK186" s="303" t="s">
        <v>744</v>
      </c>
      <c r="HL186" s="303" t="s">
        <v>744</v>
      </c>
      <c r="HM186" s="303" t="s">
        <v>744</v>
      </c>
      <c r="HN186" s="303" t="s">
        <v>744</v>
      </c>
      <c r="HO186" s="303" t="s">
        <v>744</v>
      </c>
      <c r="HP186" s="303" t="s">
        <v>744</v>
      </c>
      <c r="HQ186" s="393" t="s">
        <v>744</v>
      </c>
      <c r="HR186" s="303" t="s">
        <v>744</v>
      </c>
      <c r="HS186" s="303" t="s">
        <v>744</v>
      </c>
      <c r="HT186" s="303" t="s">
        <v>744</v>
      </c>
      <c r="HU186" s="393" t="s">
        <v>744</v>
      </c>
      <c r="HV186" s="303">
        <v>5.5</v>
      </c>
      <c r="HW186" s="303">
        <v>10112.08</v>
      </c>
      <c r="HX186" s="303">
        <v>0</v>
      </c>
      <c r="HY186" s="303">
        <v>272</v>
      </c>
      <c r="HZ186" s="303">
        <v>0</v>
      </c>
      <c r="IA186" s="303">
        <v>32</v>
      </c>
      <c r="IB186" s="303">
        <v>0</v>
      </c>
      <c r="IC186" s="303">
        <v>0</v>
      </c>
      <c r="ID186" s="303">
        <v>58</v>
      </c>
      <c r="IE186" s="303">
        <v>0</v>
      </c>
      <c r="IF186" s="303">
        <v>9750.08</v>
      </c>
      <c r="IG186" s="303">
        <v>0</v>
      </c>
      <c r="IH186" s="393">
        <v>0</v>
      </c>
      <c r="II186" s="303">
        <v>1838.56</v>
      </c>
      <c r="IJ186" s="303">
        <v>1772.7418181818182</v>
      </c>
      <c r="IK186" s="303">
        <v>0</v>
      </c>
      <c r="IL186" s="393">
        <v>3.5798767414814692E-2</v>
      </c>
      <c r="IM186" s="303"/>
      <c r="IN186" s="303">
        <v>1838.7815384615385</v>
      </c>
      <c r="IO186" s="303">
        <v>1783.0892307692307</v>
      </c>
      <c r="IP186" s="393">
        <v>3.0287615210072283E-2</v>
      </c>
      <c r="IQ186" s="303" t="s">
        <v>744</v>
      </c>
      <c r="IR186" s="303" t="s">
        <v>744</v>
      </c>
      <c r="IS186" s="393" t="s">
        <v>744</v>
      </c>
      <c r="IT186" s="303">
        <v>1838.7815384615385</v>
      </c>
      <c r="IU186" s="303">
        <v>1783.0892307692307</v>
      </c>
      <c r="IV186" s="393">
        <v>3.0287615210072283E-2</v>
      </c>
      <c r="IW186" s="735"/>
      <c r="IX186" s="303"/>
      <c r="IY186" s="396" t="s">
        <v>531</v>
      </c>
      <c r="IZ186" s="396" t="s">
        <v>449</v>
      </c>
      <c r="JA186" s="396" t="s">
        <v>343</v>
      </c>
      <c r="JB186" s="396">
        <v>12</v>
      </c>
      <c r="JC186" s="396" t="s">
        <v>11</v>
      </c>
      <c r="JD186" s="396" t="s">
        <v>232</v>
      </c>
      <c r="JE186" s="396" t="s">
        <v>9</v>
      </c>
      <c r="JF186" s="396" t="s">
        <v>232</v>
      </c>
      <c r="JG186" s="396" t="s">
        <v>358</v>
      </c>
    </row>
    <row r="187" spans="1:267" customFormat="1">
      <c r="A187">
        <v>2994</v>
      </c>
      <c r="B187">
        <v>1</v>
      </c>
      <c r="F187">
        <v>700</v>
      </c>
      <c r="G187">
        <v>41</v>
      </c>
      <c r="H187">
        <v>1</v>
      </c>
      <c r="I187">
        <v>0</v>
      </c>
      <c r="J187">
        <v>1</v>
      </c>
      <c r="K187">
        <v>0</v>
      </c>
      <c r="L187" t="s">
        <v>531</v>
      </c>
      <c r="M187">
        <v>0</v>
      </c>
      <c r="N187">
        <v>0</v>
      </c>
      <c r="O187">
        <v>20</v>
      </c>
      <c r="P187">
        <v>0</v>
      </c>
      <c r="Q187">
        <v>40</v>
      </c>
      <c r="R187">
        <v>0</v>
      </c>
      <c r="S187">
        <v>0</v>
      </c>
      <c r="T187" t="s">
        <v>745</v>
      </c>
      <c r="U187">
        <v>0</v>
      </c>
      <c r="V187">
        <v>0</v>
      </c>
      <c r="W187">
        <v>0</v>
      </c>
      <c r="X187">
        <v>0</v>
      </c>
      <c r="Y187">
        <v>9</v>
      </c>
      <c r="Z187">
        <v>0</v>
      </c>
      <c r="AA187">
        <v>0</v>
      </c>
      <c r="AB187">
        <v>0</v>
      </c>
      <c r="AC187">
        <v>0</v>
      </c>
      <c r="AD187">
        <v>0</v>
      </c>
      <c r="AE187">
        <v>0</v>
      </c>
      <c r="AF187">
        <v>0</v>
      </c>
      <c r="AG187">
        <v>0</v>
      </c>
      <c r="AH187">
        <v>0</v>
      </c>
      <c r="AI187">
        <v>0</v>
      </c>
      <c r="AJ187">
        <v>0</v>
      </c>
      <c r="AK187">
        <v>168</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402.75</v>
      </c>
      <c r="BJ187">
        <v>0</v>
      </c>
      <c r="BK187">
        <v>0</v>
      </c>
      <c r="BL187">
        <v>0</v>
      </c>
      <c r="BM187">
        <v>0</v>
      </c>
      <c r="BN187">
        <v>0</v>
      </c>
      <c r="BO187">
        <v>0</v>
      </c>
      <c r="BP187">
        <v>0</v>
      </c>
      <c r="BQ187">
        <v>0</v>
      </c>
      <c r="BR187">
        <v>0</v>
      </c>
      <c r="BS187">
        <v>0</v>
      </c>
      <c r="BT187">
        <v>0</v>
      </c>
      <c r="BU187">
        <v>0</v>
      </c>
      <c r="BV187">
        <v>0</v>
      </c>
      <c r="BW187">
        <v>0</v>
      </c>
      <c r="BX187">
        <v>0</v>
      </c>
      <c r="BY187">
        <v>0</v>
      </c>
      <c r="BZ187">
        <v>0</v>
      </c>
      <c r="CA187">
        <v>278</v>
      </c>
      <c r="CB187">
        <v>0</v>
      </c>
      <c r="CC187">
        <v>0</v>
      </c>
      <c r="CD187">
        <v>0</v>
      </c>
      <c r="CE187">
        <v>10</v>
      </c>
      <c r="CF187">
        <v>0</v>
      </c>
      <c r="CG187" s="439"/>
      <c r="CH187" s="303" t="s">
        <v>744</v>
      </c>
      <c r="CI187" s="393">
        <v>20</v>
      </c>
      <c r="CJ187" s="303" t="s">
        <v>744</v>
      </c>
      <c r="CK187" s="393">
        <v>40</v>
      </c>
      <c r="CL187" s="303" t="s">
        <v>744</v>
      </c>
      <c r="CM187" s="393">
        <v>0</v>
      </c>
      <c r="CN187" s="303"/>
      <c r="CO187" s="303"/>
      <c r="CP187" s="393" t="s">
        <v>744</v>
      </c>
      <c r="CQ187" s="303" t="s">
        <v>389</v>
      </c>
      <c r="CR187" s="393" t="s">
        <v>389</v>
      </c>
      <c r="CS187" s="393" t="s">
        <v>744</v>
      </c>
      <c r="CT187" s="303" t="s">
        <v>389</v>
      </c>
      <c r="CU187" s="393" t="s">
        <v>389</v>
      </c>
      <c r="CV187" s="303" t="s">
        <v>744</v>
      </c>
      <c r="CW187" s="303" t="s">
        <v>744</v>
      </c>
      <c r="CX187" s="303" t="s">
        <v>744</v>
      </c>
      <c r="CY187" s="303" t="s">
        <v>744</v>
      </c>
      <c r="CZ187" s="303" t="s">
        <v>744</v>
      </c>
      <c r="DA187" s="303" t="s">
        <v>744</v>
      </c>
      <c r="DB187" s="303" t="s">
        <v>744</v>
      </c>
      <c r="DC187" s="303" t="s">
        <v>744</v>
      </c>
      <c r="DD187" s="303" t="s">
        <v>744</v>
      </c>
      <c r="DE187" s="303" t="s">
        <v>744</v>
      </c>
      <c r="DF187" s="303" t="s">
        <v>744</v>
      </c>
      <c r="DG187" s="393" t="s">
        <v>744</v>
      </c>
      <c r="DH187" s="303" t="s">
        <v>744</v>
      </c>
      <c r="DI187" s="303" t="s">
        <v>744</v>
      </c>
      <c r="DJ187" s="393" t="s">
        <v>744</v>
      </c>
      <c r="DK187" s="303" t="s">
        <v>744</v>
      </c>
      <c r="DL187" s="303" t="s">
        <v>744</v>
      </c>
      <c r="DM187" s="303" t="s">
        <v>744</v>
      </c>
      <c r="DN187" s="303" t="s">
        <v>744</v>
      </c>
      <c r="DO187" s="303" t="s">
        <v>744</v>
      </c>
      <c r="DP187" s="303" t="s">
        <v>744</v>
      </c>
      <c r="DQ187" s="303" t="s">
        <v>744</v>
      </c>
      <c r="DR187" s="303" t="s">
        <v>744</v>
      </c>
      <c r="DS187" s="303" t="s">
        <v>744</v>
      </c>
      <c r="DT187" s="303" t="s">
        <v>744</v>
      </c>
      <c r="DU187" s="303" t="s">
        <v>744</v>
      </c>
      <c r="DV187" s="393" t="s">
        <v>744</v>
      </c>
      <c r="DW187" s="303" t="s">
        <v>744</v>
      </c>
      <c r="DX187" s="303" t="s">
        <v>744</v>
      </c>
      <c r="DY187" s="393" t="s">
        <v>744</v>
      </c>
      <c r="DZ187" s="303" t="s">
        <v>744</v>
      </c>
      <c r="EA187" s="303" t="s">
        <v>744</v>
      </c>
      <c r="EB187" s="303" t="s">
        <v>744</v>
      </c>
      <c r="EC187" s="303" t="s">
        <v>744</v>
      </c>
      <c r="ED187" s="303" t="s">
        <v>744</v>
      </c>
      <c r="EE187" s="303" t="s">
        <v>744</v>
      </c>
      <c r="EF187" s="303" t="s">
        <v>744</v>
      </c>
      <c r="EG187" s="303" t="s">
        <v>744</v>
      </c>
      <c r="EH187" s="303" t="s">
        <v>744</v>
      </c>
      <c r="EI187" s="303" t="s">
        <v>744</v>
      </c>
      <c r="EJ187" s="303" t="s">
        <v>744</v>
      </c>
      <c r="EK187" s="393" t="s">
        <v>744</v>
      </c>
      <c r="EL187" s="303" t="s">
        <v>744</v>
      </c>
      <c r="EM187" s="303" t="s">
        <v>744</v>
      </c>
      <c r="EN187" s="393" t="s">
        <v>744</v>
      </c>
      <c r="EO187" s="303" t="s">
        <v>744</v>
      </c>
      <c r="EP187" s="303" t="s">
        <v>744</v>
      </c>
      <c r="EQ187" s="303" t="s">
        <v>744</v>
      </c>
      <c r="ER187" s="303" t="s">
        <v>744</v>
      </c>
      <c r="ES187" s="303" t="s">
        <v>744</v>
      </c>
      <c r="ET187" s="303" t="s">
        <v>744</v>
      </c>
      <c r="EU187" s="303" t="s">
        <v>744</v>
      </c>
      <c r="EV187" s="303" t="s">
        <v>744</v>
      </c>
      <c r="EW187" s="303" t="s">
        <v>744</v>
      </c>
      <c r="EX187" s="303" t="s">
        <v>744</v>
      </c>
      <c r="EY187" s="303" t="s">
        <v>744</v>
      </c>
      <c r="EZ187" s="303" t="s">
        <v>744</v>
      </c>
      <c r="FA187" s="393" t="s">
        <v>744</v>
      </c>
      <c r="FB187" s="303" t="s">
        <v>744</v>
      </c>
      <c r="FC187" s="303" t="s">
        <v>744</v>
      </c>
      <c r="FD187" s="303" t="s">
        <v>744</v>
      </c>
      <c r="FE187" s="393" t="s">
        <v>744</v>
      </c>
      <c r="FF187" s="303" t="s">
        <v>744</v>
      </c>
      <c r="FG187" s="303" t="s">
        <v>744</v>
      </c>
      <c r="FH187" s="303" t="s">
        <v>744</v>
      </c>
      <c r="FI187" s="303" t="s">
        <v>744</v>
      </c>
      <c r="FJ187" s="303" t="s">
        <v>744</v>
      </c>
      <c r="FK187" s="303" t="s">
        <v>744</v>
      </c>
      <c r="FL187" s="303" t="s">
        <v>744</v>
      </c>
      <c r="FM187" s="303" t="s">
        <v>744</v>
      </c>
      <c r="FN187" s="303" t="s">
        <v>744</v>
      </c>
      <c r="FO187" s="303" t="s">
        <v>744</v>
      </c>
      <c r="FP187" s="303" t="s">
        <v>744</v>
      </c>
      <c r="FQ187" s="303" t="s">
        <v>744</v>
      </c>
      <c r="FR187" s="393" t="s">
        <v>744</v>
      </c>
      <c r="FS187" s="303" t="s">
        <v>744</v>
      </c>
      <c r="FT187" s="303" t="s">
        <v>744</v>
      </c>
      <c r="FU187" s="303" t="s">
        <v>744</v>
      </c>
      <c r="FV187" s="393" t="s">
        <v>744</v>
      </c>
      <c r="FW187" s="303" t="s">
        <v>744</v>
      </c>
      <c r="FX187" s="303" t="s">
        <v>744</v>
      </c>
      <c r="FY187" s="303" t="s">
        <v>744</v>
      </c>
      <c r="FZ187" s="303" t="s">
        <v>744</v>
      </c>
      <c r="GA187" s="303" t="s">
        <v>744</v>
      </c>
      <c r="GB187" s="303" t="s">
        <v>744</v>
      </c>
      <c r="GC187" s="303" t="s">
        <v>744</v>
      </c>
      <c r="GD187" s="303" t="s">
        <v>744</v>
      </c>
      <c r="GE187" s="303" t="s">
        <v>744</v>
      </c>
      <c r="GF187" s="303" t="s">
        <v>744</v>
      </c>
      <c r="GG187" s="303" t="s">
        <v>744</v>
      </c>
      <c r="GH187" s="303" t="s">
        <v>744</v>
      </c>
      <c r="GI187" s="393" t="s">
        <v>744</v>
      </c>
      <c r="GJ187" s="303" t="s">
        <v>744</v>
      </c>
      <c r="GK187" s="303" t="s">
        <v>744</v>
      </c>
      <c r="GL187" s="303" t="s">
        <v>744</v>
      </c>
      <c r="GM187" s="393" t="s">
        <v>744</v>
      </c>
      <c r="GN187" s="303">
        <v>9</v>
      </c>
      <c r="GO187" s="303">
        <v>16282</v>
      </c>
      <c r="GP187" s="303">
        <v>0</v>
      </c>
      <c r="GQ187" s="303">
        <v>168</v>
      </c>
      <c r="GR187" s="303">
        <v>0</v>
      </c>
      <c r="GS187" s="303">
        <v>0</v>
      </c>
      <c r="GT187" s="303">
        <v>0</v>
      </c>
      <c r="GU187" s="303">
        <v>402.75</v>
      </c>
      <c r="GV187" s="303">
        <v>0</v>
      </c>
      <c r="GW187" s="303">
        <v>0</v>
      </c>
      <c r="GX187" s="303">
        <v>15711.25</v>
      </c>
      <c r="GY187" s="303">
        <v>10</v>
      </c>
      <c r="GZ187" s="393">
        <v>278</v>
      </c>
      <c r="HA187" s="303">
        <v>1809.1111111111111</v>
      </c>
      <c r="HB187" s="303">
        <v>1745.6944444444443</v>
      </c>
      <c r="HC187" s="303">
        <v>1.1111111111111112</v>
      </c>
      <c r="HD187" s="393">
        <v>3.5054047414322609E-2</v>
      </c>
      <c r="HE187" s="303" t="s">
        <v>744</v>
      </c>
      <c r="HF187" s="303" t="s">
        <v>744</v>
      </c>
      <c r="HG187" s="303" t="s">
        <v>744</v>
      </c>
      <c r="HH187" s="303" t="s">
        <v>744</v>
      </c>
      <c r="HI187" s="303" t="s">
        <v>744</v>
      </c>
      <c r="HJ187" s="303" t="s">
        <v>744</v>
      </c>
      <c r="HK187" s="303" t="s">
        <v>744</v>
      </c>
      <c r="HL187" s="303" t="s">
        <v>744</v>
      </c>
      <c r="HM187" s="303" t="s">
        <v>744</v>
      </c>
      <c r="HN187" s="303" t="s">
        <v>744</v>
      </c>
      <c r="HO187" s="303" t="s">
        <v>744</v>
      </c>
      <c r="HP187" s="303" t="s">
        <v>744</v>
      </c>
      <c r="HQ187" s="393" t="s">
        <v>744</v>
      </c>
      <c r="HR187" s="303" t="s">
        <v>744</v>
      </c>
      <c r="HS187" s="303" t="s">
        <v>744</v>
      </c>
      <c r="HT187" s="303" t="s">
        <v>744</v>
      </c>
      <c r="HU187" s="393" t="s">
        <v>744</v>
      </c>
      <c r="HV187" s="303">
        <v>9</v>
      </c>
      <c r="HW187" s="303">
        <v>16282</v>
      </c>
      <c r="HX187" s="303">
        <v>0</v>
      </c>
      <c r="HY187" s="303">
        <v>168</v>
      </c>
      <c r="HZ187" s="303">
        <v>0</v>
      </c>
      <c r="IA187" s="303">
        <v>0</v>
      </c>
      <c r="IB187" s="303">
        <v>0</v>
      </c>
      <c r="IC187" s="303">
        <v>402.75</v>
      </c>
      <c r="ID187" s="303">
        <v>0</v>
      </c>
      <c r="IE187" s="303">
        <v>0</v>
      </c>
      <c r="IF187" s="303">
        <v>15711.25</v>
      </c>
      <c r="IG187" s="303">
        <v>10</v>
      </c>
      <c r="IH187" s="393">
        <v>278</v>
      </c>
      <c r="II187" s="303">
        <v>1809.1111111111111</v>
      </c>
      <c r="IJ187" s="303">
        <v>1745.6944444444443</v>
      </c>
      <c r="IK187" s="303">
        <v>1.1111111111111112</v>
      </c>
      <c r="IL187" s="393">
        <v>3.5054047414322609E-2</v>
      </c>
      <c r="IM187" s="303"/>
      <c r="IN187" s="303">
        <v>1809.1111111111111</v>
      </c>
      <c r="IO187" s="303">
        <v>1745.6944444444443</v>
      </c>
      <c r="IP187" s="393">
        <v>3.5054047414322609E-2</v>
      </c>
      <c r="IQ187" s="303" t="s">
        <v>744</v>
      </c>
      <c r="IR187" s="303" t="s">
        <v>744</v>
      </c>
      <c r="IS187" s="393" t="s">
        <v>744</v>
      </c>
      <c r="IT187" s="303">
        <v>1809.1111111111111</v>
      </c>
      <c r="IU187" s="303">
        <v>1745.6944444444443</v>
      </c>
      <c r="IV187" s="393">
        <v>3.5054047414322609E-2</v>
      </c>
      <c r="IW187" s="735"/>
      <c r="IX187" s="303"/>
      <c r="IY187" s="396" t="s">
        <v>531</v>
      </c>
      <c r="IZ187" s="396" t="s">
        <v>449</v>
      </c>
      <c r="JA187" s="396" t="s">
        <v>343</v>
      </c>
      <c r="JB187" s="396">
        <v>14</v>
      </c>
      <c r="JC187" s="396" t="s">
        <v>11</v>
      </c>
      <c r="JD187" s="396" t="s">
        <v>232</v>
      </c>
      <c r="JE187" s="396" t="s">
        <v>9</v>
      </c>
      <c r="JF187" s="396" t="s">
        <v>232</v>
      </c>
      <c r="JG187" s="396" t="s">
        <v>358</v>
      </c>
    </row>
    <row r="188" spans="1:267" customFormat="1">
      <c r="A188">
        <v>2995</v>
      </c>
      <c r="B188">
        <v>1</v>
      </c>
      <c r="F188">
        <v>700</v>
      </c>
      <c r="G188">
        <v>41</v>
      </c>
      <c r="H188">
        <v>1</v>
      </c>
      <c r="I188">
        <v>0</v>
      </c>
      <c r="J188">
        <v>1</v>
      </c>
      <c r="K188">
        <v>0</v>
      </c>
      <c r="L188" t="s">
        <v>531</v>
      </c>
      <c r="M188">
        <v>0</v>
      </c>
      <c r="N188">
        <v>25</v>
      </c>
      <c r="O188">
        <v>38.5</v>
      </c>
      <c r="P188">
        <v>40</v>
      </c>
      <c r="Q188">
        <v>40</v>
      </c>
      <c r="R188">
        <v>50</v>
      </c>
      <c r="S188">
        <v>50</v>
      </c>
      <c r="T188" t="s">
        <v>745</v>
      </c>
      <c r="U188">
        <v>0</v>
      </c>
      <c r="V188">
        <v>0</v>
      </c>
      <c r="W188">
        <v>1</v>
      </c>
      <c r="X188">
        <v>0</v>
      </c>
      <c r="Y188">
        <v>3.5</v>
      </c>
      <c r="Z188">
        <v>0</v>
      </c>
      <c r="AA188">
        <v>0</v>
      </c>
      <c r="AB188">
        <v>0</v>
      </c>
      <c r="AC188">
        <v>0</v>
      </c>
      <c r="AD188">
        <v>0</v>
      </c>
      <c r="AE188">
        <v>0</v>
      </c>
      <c r="AF188">
        <v>0</v>
      </c>
      <c r="AG188">
        <v>0</v>
      </c>
      <c r="AH188">
        <v>0</v>
      </c>
      <c r="AI188">
        <v>80</v>
      </c>
      <c r="AJ188">
        <v>0</v>
      </c>
      <c r="AK188">
        <v>1116</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0</v>
      </c>
      <c r="BG188">
        <v>0</v>
      </c>
      <c r="BH188">
        <v>0</v>
      </c>
      <c r="BI188">
        <v>0</v>
      </c>
      <c r="BJ188">
        <v>0</v>
      </c>
      <c r="BK188">
        <v>0</v>
      </c>
      <c r="BL188">
        <v>0</v>
      </c>
      <c r="BM188">
        <v>0</v>
      </c>
      <c r="BN188">
        <v>0</v>
      </c>
      <c r="BO188">
        <v>0</v>
      </c>
      <c r="BP188">
        <v>0</v>
      </c>
      <c r="BQ188">
        <v>0</v>
      </c>
      <c r="BR188">
        <v>0</v>
      </c>
      <c r="BS188">
        <v>0</v>
      </c>
      <c r="BT188">
        <v>0</v>
      </c>
      <c r="BU188">
        <v>0</v>
      </c>
      <c r="BV188">
        <v>0</v>
      </c>
      <c r="BW188">
        <v>0</v>
      </c>
      <c r="BX188">
        <v>0</v>
      </c>
      <c r="BY188">
        <v>0</v>
      </c>
      <c r="BZ188">
        <v>0</v>
      </c>
      <c r="CA188">
        <v>0</v>
      </c>
      <c r="CB188">
        <v>0</v>
      </c>
      <c r="CC188">
        <v>0</v>
      </c>
      <c r="CD188">
        <v>0</v>
      </c>
      <c r="CE188">
        <v>0</v>
      </c>
      <c r="CF188">
        <v>0</v>
      </c>
      <c r="CG188" s="439"/>
      <c r="CH188" s="303">
        <v>25</v>
      </c>
      <c r="CI188" s="393">
        <v>38.5</v>
      </c>
      <c r="CJ188" s="303">
        <v>40</v>
      </c>
      <c r="CK188" s="393">
        <v>40</v>
      </c>
      <c r="CL188" s="303">
        <v>50</v>
      </c>
      <c r="CM188" s="393">
        <v>50</v>
      </c>
      <c r="CN188" s="303"/>
      <c r="CO188" s="303"/>
      <c r="CP188" s="393" t="s">
        <v>744</v>
      </c>
      <c r="CQ188" s="303" t="s">
        <v>744</v>
      </c>
      <c r="CR188" s="393" t="s">
        <v>744</v>
      </c>
      <c r="CS188" s="393" t="s">
        <v>744</v>
      </c>
      <c r="CT188" s="303" t="s">
        <v>744</v>
      </c>
      <c r="CU188" s="393" t="s">
        <v>744</v>
      </c>
      <c r="CV188" s="303" t="s">
        <v>744</v>
      </c>
      <c r="CW188" s="303" t="s">
        <v>744</v>
      </c>
      <c r="CX188" s="303" t="s">
        <v>744</v>
      </c>
      <c r="CY188" s="303" t="s">
        <v>744</v>
      </c>
      <c r="CZ188" s="303" t="s">
        <v>744</v>
      </c>
      <c r="DA188" s="303" t="s">
        <v>744</v>
      </c>
      <c r="DB188" s="303" t="s">
        <v>744</v>
      </c>
      <c r="DC188" s="303" t="s">
        <v>744</v>
      </c>
      <c r="DD188" s="303" t="s">
        <v>744</v>
      </c>
      <c r="DE188" s="303" t="s">
        <v>744</v>
      </c>
      <c r="DF188" s="303" t="s">
        <v>744</v>
      </c>
      <c r="DG188" s="393" t="s">
        <v>744</v>
      </c>
      <c r="DH188" s="303" t="s">
        <v>744</v>
      </c>
      <c r="DI188" s="303" t="s">
        <v>744</v>
      </c>
      <c r="DJ188" s="393" t="s">
        <v>744</v>
      </c>
      <c r="DK188" s="303" t="s">
        <v>744</v>
      </c>
      <c r="DL188" s="303" t="s">
        <v>744</v>
      </c>
      <c r="DM188" s="303" t="s">
        <v>744</v>
      </c>
      <c r="DN188" s="303" t="s">
        <v>744</v>
      </c>
      <c r="DO188" s="303" t="s">
        <v>744</v>
      </c>
      <c r="DP188" s="303" t="s">
        <v>744</v>
      </c>
      <c r="DQ188" s="303" t="s">
        <v>744</v>
      </c>
      <c r="DR188" s="303" t="s">
        <v>744</v>
      </c>
      <c r="DS188" s="303" t="s">
        <v>744</v>
      </c>
      <c r="DT188" s="303" t="s">
        <v>744</v>
      </c>
      <c r="DU188" s="303" t="s">
        <v>744</v>
      </c>
      <c r="DV188" s="393" t="s">
        <v>744</v>
      </c>
      <c r="DW188" s="303" t="s">
        <v>744</v>
      </c>
      <c r="DX188" s="303" t="s">
        <v>744</v>
      </c>
      <c r="DY188" s="393" t="s">
        <v>744</v>
      </c>
      <c r="DZ188" s="303" t="s">
        <v>744</v>
      </c>
      <c r="EA188" s="303" t="s">
        <v>744</v>
      </c>
      <c r="EB188" s="303" t="s">
        <v>744</v>
      </c>
      <c r="EC188" s="303" t="s">
        <v>744</v>
      </c>
      <c r="ED188" s="303" t="s">
        <v>744</v>
      </c>
      <c r="EE188" s="303" t="s">
        <v>744</v>
      </c>
      <c r="EF188" s="303" t="s">
        <v>744</v>
      </c>
      <c r="EG188" s="303" t="s">
        <v>744</v>
      </c>
      <c r="EH188" s="303" t="s">
        <v>744</v>
      </c>
      <c r="EI188" s="303" t="s">
        <v>744</v>
      </c>
      <c r="EJ188" s="303" t="s">
        <v>744</v>
      </c>
      <c r="EK188" s="393" t="s">
        <v>744</v>
      </c>
      <c r="EL188" s="303" t="s">
        <v>744</v>
      </c>
      <c r="EM188" s="303" t="s">
        <v>744</v>
      </c>
      <c r="EN188" s="393" t="s">
        <v>744</v>
      </c>
      <c r="EO188" s="303">
        <v>1</v>
      </c>
      <c r="EP188" s="303">
        <v>1762.5</v>
      </c>
      <c r="EQ188" s="303">
        <v>0</v>
      </c>
      <c r="ER188" s="303">
        <v>80</v>
      </c>
      <c r="ES188" s="303">
        <v>0</v>
      </c>
      <c r="ET188" s="303">
        <v>0</v>
      </c>
      <c r="EU188" s="303">
        <v>0</v>
      </c>
      <c r="EV188" s="303">
        <v>0</v>
      </c>
      <c r="EW188" s="303">
        <v>0</v>
      </c>
      <c r="EX188" s="303">
        <v>0</v>
      </c>
      <c r="EY188" s="303">
        <v>1682.5</v>
      </c>
      <c r="EZ188" s="303">
        <v>0</v>
      </c>
      <c r="FA188" s="393">
        <v>0</v>
      </c>
      <c r="FB188" s="303">
        <v>1762.5</v>
      </c>
      <c r="FC188" s="303">
        <v>1682.5</v>
      </c>
      <c r="FD188" s="303">
        <v>0</v>
      </c>
      <c r="FE188" s="393">
        <v>4.539007092198577E-2</v>
      </c>
      <c r="FF188" s="303" t="s">
        <v>744</v>
      </c>
      <c r="FG188" s="303" t="s">
        <v>744</v>
      </c>
      <c r="FH188" s="303" t="s">
        <v>744</v>
      </c>
      <c r="FI188" s="303" t="s">
        <v>744</v>
      </c>
      <c r="FJ188" s="303" t="s">
        <v>744</v>
      </c>
      <c r="FK188" s="303" t="s">
        <v>744</v>
      </c>
      <c r="FL188" s="303" t="s">
        <v>744</v>
      </c>
      <c r="FM188" s="303" t="s">
        <v>744</v>
      </c>
      <c r="FN188" s="303" t="s">
        <v>744</v>
      </c>
      <c r="FO188" s="303" t="s">
        <v>744</v>
      </c>
      <c r="FP188" s="303" t="s">
        <v>744</v>
      </c>
      <c r="FQ188" s="303" t="s">
        <v>744</v>
      </c>
      <c r="FR188" s="393" t="s">
        <v>744</v>
      </c>
      <c r="FS188" s="303" t="s">
        <v>744</v>
      </c>
      <c r="FT188" s="303" t="s">
        <v>744</v>
      </c>
      <c r="FU188" s="303" t="s">
        <v>744</v>
      </c>
      <c r="FV188" s="393" t="s">
        <v>744</v>
      </c>
      <c r="FW188" s="303">
        <v>1</v>
      </c>
      <c r="FX188" s="303">
        <v>1762.5</v>
      </c>
      <c r="FY188" s="303">
        <v>0</v>
      </c>
      <c r="FZ188" s="303">
        <v>80</v>
      </c>
      <c r="GA188" s="303">
        <v>0</v>
      </c>
      <c r="GB188" s="303">
        <v>0</v>
      </c>
      <c r="GC188" s="303">
        <v>0</v>
      </c>
      <c r="GD188" s="303">
        <v>0</v>
      </c>
      <c r="GE188" s="303">
        <v>0</v>
      </c>
      <c r="GF188" s="303">
        <v>0</v>
      </c>
      <c r="GG188" s="303">
        <v>1682.5</v>
      </c>
      <c r="GH188" s="303">
        <v>0</v>
      </c>
      <c r="GI188" s="393">
        <v>0</v>
      </c>
      <c r="GJ188" s="303">
        <v>1762.5</v>
      </c>
      <c r="GK188" s="303">
        <v>1682.5</v>
      </c>
      <c r="GL188" s="303">
        <v>0</v>
      </c>
      <c r="GM188" s="393">
        <v>4.539007092198577E-2</v>
      </c>
      <c r="GN188" s="303">
        <v>3.5</v>
      </c>
      <c r="GO188" s="303">
        <v>5798.6249999999991</v>
      </c>
      <c r="GP188" s="303">
        <v>0</v>
      </c>
      <c r="GQ188" s="303">
        <v>1116</v>
      </c>
      <c r="GR188" s="303">
        <v>0</v>
      </c>
      <c r="GS188" s="303">
        <v>0</v>
      </c>
      <c r="GT188" s="303">
        <v>0</v>
      </c>
      <c r="GU188" s="303">
        <v>0</v>
      </c>
      <c r="GV188" s="303">
        <v>0</v>
      </c>
      <c r="GW188" s="303">
        <v>0</v>
      </c>
      <c r="GX188" s="303">
        <v>4682.6249999999991</v>
      </c>
      <c r="GY188" s="303">
        <v>0</v>
      </c>
      <c r="GZ188" s="393">
        <v>0</v>
      </c>
      <c r="HA188" s="303">
        <v>1656.7499999999998</v>
      </c>
      <c r="HB188" s="303">
        <v>1337.8928571428569</v>
      </c>
      <c r="HC188" s="303">
        <v>0</v>
      </c>
      <c r="HD188" s="393">
        <v>0.19245941925887611</v>
      </c>
      <c r="HE188" s="303" t="s">
        <v>744</v>
      </c>
      <c r="HF188" s="303" t="s">
        <v>744</v>
      </c>
      <c r="HG188" s="303" t="s">
        <v>744</v>
      </c>
      <c r="HH188" s="303" t="s">
        <v>744</v>
      </c>
      <c r="HI188" s="303" t="s">
        <v>744</v>
      </c>
      <c r="HJ188" s="303" t="s">
        <v>744</v>
      </c>
      <c r="HK188" s="303" t="s">
        <v>744</v>
      </c>
      <c r="HL188" s="303" t="s">
        <v>744</v>
      </c>
      <c r="HM188" s="303" t="s">
        <v>744</v>
      </c>
      <c r="HN188" s="303" t="s">
        <v>744</v>
      </c>
      <c r="HO188" s="303" t="s">
        <v>744</v>
      </c>
      <c r="HP188" s="303" t="s">
        <v>744</v>
      </c>
      <c r="HQ188" s="393" t="s">
        <v>744</v>
      </c>
      <c r="HR188" s="303" t="s">
        <v>744</v>
      </c>
      <c r="HS188" s="303" t="s">
        <v>744</v>
      </c>
      <c r="HT188" s="303" t="s">
        <v>744</v>
      </c>
      <c r="HU188" s="393" t="s">
        <v>744</v>
      </c>
      <c r="HV188" s="303">
        <v>3.5</v>
      </c>
      <c r="HW188" s="303">
        <v>5798.6249999999991</v>
      </c>
      <c r="HX188" s="303">
        <v>0</v>
      </c>
      <c r="HY188" s="303">
        <v>1116</v>
      </c>
      <c r="HZ188" s="303">
        <v>0</v>
      </c>
      <c r="IA188" s="303">
        <v>0</v>
      </c>
      <c r="IB188" s="303">
        <v>0</v>
      </c>
      <c r="IC188" s="303">
        <v>0</v>
      </c>
      <c r="ID188" s="303">
        <v>0</v>
      </c>
      <c r="IE188" s="303">
        <v>0</v>
      </c>
      <c r="IF188" s="303">
        <v>4682.6249999999991</v>
      </c>
      <c r="IG188" s="303">
        <v>0</v>
      </c>
      <c r="IH188" s="393">
        <v>0</v>
      </c>
      <c r="II188" s="303">
        <v>1656.7499999999998</v>
      </c>
      <c r="IJ188" s="303">
        <v>1337.8928571428569</v>
      </c>
      <c r="IK188" s="303">
        <v>0</v>
      </c>
      <c r="IL188" s="393">
        <v>0.19245941925887611</v>
      </c>
      <c r="IM188" s="303"/>
      <c r="IN188" s="303">
        <v>1680.2499999999998</v>
      </c>
      <c r="IO188" s="303">
        <v>1414.4722222222219</v>
      </c>
      <c r="IP188" s="393">
        <v>0.15817751987964757</v>
      </c>
      <c r="IQ188" s="303" t="s">
        <v>744</v>
      </c>
      <c r="IR188" s="303" t="s">
        <v>744</v>
      </c>
      <c r="IS188" s="393" t="s">
        <v>744</v>
      </c>
      <c r="IT188" s="303">
        <v>1680.2499999999998</v>
      </c>
      <c r="IU188" s="303">
        <v>1414.4722222222219</v>
      </c>
      <c r="IV188" s="393">
        <v>0.15817751987964757</v>
      </c>
      <c r="IW188" s="735"/>
      <c r="IX188" s="303"/>
      <c r="IY188" s="396" t="s">
        <v>531</v>
      </c>
      <c r="IZ188" s="396" t="s">
        <v>449</v>
      </c>
      <c r="JA188" s="396" t="s">
        <v>343</v>
      </c>
      <c r="JB188" s="396">
        <v>6</v>
      </c>
      <c r="JC188" s="396" t="s">
        <v>11</v>
      </c>
      <c r="JD188" s="396" t="s">
        <v>232</v>
      </c>
      <c r="JE188" s="396" t="s">
        <v>9</v>
      </c>
      <c r="JF188" s="396" t="s">
        <v>232</v>
      </c>
      <c r="JG188" s="396" t="s">
        <v>358</v>
      </c>
    </row>
    <row r="189" spans="1:267" customFormat="1">
      <c r="A189">
        <v>2996</v>
      </c>
      <c r="B189">
        <v>1</v>
      </c>
      <c r="F189">
        <v>700</v>
      </c>
      <c r="G189">
        <v>41</v>
      </c>
      <c r="H189">
        <v>1</v>
      </c>
      <c r="I189">
        <v>0</v>
      </c>
      <c r="J189">
        <v>1</v>
      </c>
      <c r="K189">
        <v>0</v>
      </c>
      <c r="L189" t="s">
        <v>498</v>
      </c>
      <c r="M189">
        <v>0</v>
      </c>
      <c r="N189">
        <v>24.5</v>
      </c>
      <c r="O189">
        <v>22.5</v>
      </c>
      <c r="P189">
        <v>40</v>
      </c>
      <c r="Q189">
        <v>40</v>
      </c>
      <c r="R189">
        <v>80</v>
      </c>
      <c r="S189">
        <v>80</v>
      </c>
      <c r="T189" t="s">
        <v>745</v>
      </c>
      <c r="U189">
        <v>12</v>
      </c>
      <c r="V189">
        <v>1</v>
      </c>
      <c r="W189">
        <v>117.5</v>
      </c>
      <c r="X189">
        <v>28</v>
      </c>
      <c r="Y189">
        <v>43</v>
      </c>
      <c r="Z189">
        <v>0</v>
      </c>
      <c r="AA189">
        <v>0</v>
      </c>
      <c r="AB189">
        <v>0</v>
      </c>
      <c r="AC189">
        <v>0</v>
      </c>
      <c r="AD189">
        <v>0</v>
      </c>
      <c r="AE189">
        <v>184</v>
      </c>
      <c r="AF189">
        <v>0</v>
      </c>
      <c r="AG189">
        <v>329</v>
      </c>
      <c r="AH189">
        <v>0</v>
      </c>
      <c r="AI189">
        <v>2480</v>
      </c>
      <c r="AJ189">
        <v>1528</v>
      </c>
      <c r="AK189">
        <v>688</v>
      </c>
      <c r="AL189">
        <v>0</v>
      </c>
      <c r="AM189">
        <v>0</v>
      </c>
      <c r="AN189">
        <v>0</v>
      </c>
      <c r="AO189">
        <v>0</v>
      </c>
      <c r="AP189">
        <v>0</v>
      </c>
      <c r="AQ189">
        <v>0</v>
      </c>
      <c r="AR189">
        <v>0</v>
      </c>
      <c r="AS189">
        <v>40</v>
      </c>
      <c r="AT189">
        <v>0</v>
      </c>
      <c r="AU189">
        <v>10816</v>
      </c>
      <c r="AV189">
        <v>566</v>
      </c>
      <c r="AW189">
        <v>0</v>
      </c>
      <c r="AX189">
        <v>0</v>
      </c>
      <c r="AY189">
        <v>0</v>
      </c>
      <c r="AZ189">
        <v>0</v>
      </c>
      <c r="BA189">
        <v>410</v>
      </c>
      <c r="BB189">
        <v>216</v>
      </c>
      <c r="BC189">
        <v>804</v>
      </c>
      <c r="BD189">
        <v>0</v>
      </c>
      <c r="BE189">
        <v>24</v>
      </c>
      <c r="BF189">
        <v>0</v>
      </c>
      <c r="BG189">
        <v>208</v>
      </c>
      <c r="BH189">
        <v>24</v>
      </c>
      <c r="BI189">
        <v>0</v>
      </c>
      <c r="BJ189">
        <v>0</v>
      </c>
      <c r="BK189">
        <v>0</v>
      </c>
      <c r="BL189">
        <v>0</v>
      </c>
      <c r="BM189">
        <v>0</v>
      </c>
      <c r="BN189">
        <v>0</v>
      </c>
      <c r="BO189">
        <v>0</v>
      </c>
      <c r="BP189">
        <v>0</v>
      </c>
      <c r="BQ189">
        <v>0</v>
      </c>
      <c r="BR189">
        <v>0</v>
      </c>
      <c r="BS189">
        <v>0</v>
      </c>
      <c r="BT189">
        <v>0</v>
      </c>
      <c r="BU189">
        <v>0</v>
      </c>
      <c r="BV189">
        <v>0</v>
      </c>
      <c r="BW189">
        <v>0</v>
      </c>
      <c r="BX189">
        <v>0</v>
      </c>
      <c r="BY189">
        <v>0</v>
      </c>
      <c r="BZ189">
        <v>0</v>
      </c>
      <c r="CA189">
        <v>0</v>
      </c>
      <c r="CB189">
        <v>0</v>
      </c>
      <c r="CC189">
        <v>0</v>
      </c>
      <c r="CD189">
        <v>386</v>
      </c>
      <c r="CE189">
        <v>7321</v>
      </c>
      <c r="CF189">
        <v>0</v>
      </c>
      <c r="CG189" s="439"/>
      <c r="CH189" s="303">
        <v>24.5</v>
      </c>
      <c r="CI189" s="393">
        <v>22.5</v>
      </c>
      <c r="CJ189" s="303">
        <v>40</v>
      </c>
      <c r="CK189" s="393">
        <v>40</v>
      </c>
      <c r="CL189" s="303">
        <v>80</v>
      </c>
      <c r="CM189" s="393">
        <v>80</v>
      </c>
      <c r="CN189" s="303"/>
      <c r="CO189" s="303"/>
      <c r="CP189" s="393" t="s">
        <v>744</v>
      </c>
      <c r="CQ189" s="303" t="s">
        <v>744</v>
      </c>
      <c r="CR189" s="393" t="s">
        <v>389</v>
      </c>
      <c r="CS189" s="393" t="s">
        <v>744</v>
      </c>
      <c r="CT189" s="303" t="s">
        <v>744</v>
      </c>
      <c r="CU189" s="393" t="s">
        <v>389</v>
      </c>
      <c r="CV189" s="303">
        <v>12</v>
      </c>
      <c r="CW189" s="303">
        <v>20926.399999999998</v>
      </c>
      <c r="CX189" s="303">
        <v>0</v>
      </c>
      <c r="CY189" s="303">
        <v>329</v>
      </c>
      <c r="CZ189" s="303">
        <v>0</v>
      </c>
      <c r="DA189" s="303">
        <v>40</v>
      </c>
      <c r="DB189" s="303">
        <v>0</v>
      </c>
      <c r="DC189" s="303">
        <v>24</v>
      </c>
      <c r="DD189" s="303">
        <v>0</v>
      </c>
      <c r="DE189" s="303">
        <v>0</v>
      </c>
      <c r="DF189" s="303">
        <v>20533.399999999998</v>
      </c>
      <c r="DG189" s="393">
        <v>0</v>
      </c>
      <c r="DH189" s="303">
        <v>1743.8666666666666</v>
      </c>
      <c r="DI189" s="303">
        <v>1711.1166666666666</v>
      </c>
      <c r="DJ189" s="393">
        <v>1.8780105512653855E-2</v>
      </c>
      <c r="DK189" s="303">
        <v>1</v>
      </c>
      <c r="DL189" s="303">
        <v>1743.8666666666666</v>
      </c>
      <c r="DM189" s="303">
        <v>0</v>
      </c>
      <c r="DN189" s="303">
        <v>0</v>
      </c>
      <c r="DO189" s="303">
        <v>0</v>
      </c>
      <c r="DP189" s="303">
        <v>0</v>
      </c>
      <c r="DQ189" s="303">
        <v>0</v>
      </c>
      <c r="DR189" s="303">
        <v>0</v>
      </c>
      <c r="DS189" s="303">
        <v>0</v>
      </c>
      <c r="DT189" s="303">
        <v>0</v>
      </c>
      <c r="DU189" s="303">
        <v>1743.8666666666666</v>
      </c>
      <c r="DV189" s="393">
        <v>0</v>
      </c>
      <c r="DW189" s="303">
        <v>1743.8666666666666</v>
      </c>
      <c r="DX189" s="303">
        <v>1743.8666666666666</v>
      </c>
      <c r="DY189" s="393">
        <v>0</v>
      </c>
      <c r="DZ189" s="303">
        <v>13</v>
      </c>
      <c r="EA189" s="303">
        <v>22670.266666666663</v>
      </c>
      <c r="EB189" s="303">
        <v>0</v>
      </c>
      <c r="EC189" s="303">
        <v>329</v>
      </c>
      <c r="ED189" s="303">
        <v>0</v>
      </c>
      <c r="EE189" s="303">
        <v>40</v>
      </c>
      <c r="EF189" s="303">
        <v>0</v>
      </c>
      <c r="EG189" s="303">
        <v>24</v>
      </c>
      <c r="EH189" s="303">
        <v>0</v>
      </c>
      <c r="EI189" s="303">
        <v>0</v>
      </c>
      <c r="EJ189" s="303">
        <v>22277.266666666663</v>
      </c>
      <c r="EK189" s="393">
        <v>0</v>
      </c>
      <c r="EL189" s="303">
        <v>1743.8666666666663</v>
      </c>
      <c r="EM189" s="303">
        <v>1713.635897435897</v>
      </c>
      <c r="EN189" s="393">
        <v>1.7335482011680559E-2</v>
      </c>
      <c r="EO189" s="303">
        <v>117.5</v>
      </c>
      <c r="EP189" s="303">
        <v>204904.33333333331</v>
      </c>
      <c r="EQ189" s="303">
        <v>0</v>
      </c>
      <c r="ER189" s="303">
        <v>2480</v>
      </c>
      <c r="ES189" s="303">
        <v>0</v>
      </c>
      <c r="ET189" s="303">
        <v>10816</v>
      </c>
      <c r="EU189" s="303">
        <v>410</v>
      </c>
      <c r="EV189" s="303">
        <v>208</v>
      </c>
      <c r="EW189" s="303">
        <v>0</v>
      </c>
      <c r="EX189" s="303">
        <v>0</v>
      </c>
      <c r="EY189" s="303">
        <v>190990.33333333331</v>
      </c>
      <c r="EZ189" s="303">
        <v>0</v>
      </c>
      <c r="FA189" s="393">
        <v>0</v>
      </c>
      <c r="FB189" s="303">
        <v>1743.8666666666666</v>
      </c>
      <c r="FC189" s="303">
        <v>1625.4496453900708</v>
      </c>
      <c r="FD189" s="303">
        <v>0</v>
      </c>
      <c r="FE189" s="393">
        <v>6.7904859666218176E-2</v>
      </c>
      <c r="FF189" s="303">
        <v>28</v>
      </c>
      <c r="FG189" s="303">
        <v>48828.266666666663</v>
      </c>
      <c r="FH189" s="303">
        <v>0</v>
      </c>
      <c r="FI189" s="303">
        <v>1528</v>
      </c>
      <c r="FJ189" s="303">
        <v>0</v>
      </c>
      <c r="FK189" s="303">
        <v>566</v>
      </c>
      <c r="FL189" s="303">
        <v>216</v>
      </c>
      <c r="FM189" s="303">
        <v>24</v>
      </c>
      <c r="FN189" s="303">
        <v>0</v>
      </c>
      <c r="FO189" s="303">
        <v>0</v>
      </c>
      <c r="FP189" s="303">
        <v>46494.266666666663</v>
      </c>
      <c r="FQ189" s="303">
        <v>386</v>
      </c>
      <c r="FR189" s="393">
        <v>0</v>
      </c>
      <c r="FS189" s="303">
        <v>1743.8666666666666</v>
      </c>
      <c r="FT189" s="303">
        <v>1660.5095238095237</v>
      </c>
      <c r="FU189" s="303">
        <v>13.785714285714286</v>
      </c>
      <c r="FV189" s="393">
        <v>4.7800181315740597E-2</v>
      </c>
      <c r="FW189" s="303">
        <v>145.5</v>
      </c>
      <c r="FX189" s="303">
        <v>253732.59999999998</v>
      </c>
      <c r="FY189" s="303">
        <v>0</v>
      </c>
      <c r="FZ189" s="303">
        <v>4008</v>
      </c>
      <c r="GA189" s="303">
        <v>0</v>
      </c>
      <c r="GB189" s="303">
        <v>11382</v>
      </c>
      <c r="GC189" s="303">
        <v>626</v>
      </c>
      <c r="GD189" s="303">
        <v>232</v>
      </c>
      <c r="GE189" s="303">
        <v>0</v>
      </c>
      <c r="GF189" s="303">
        <v>0</v>
      </c>
      <c r="GG189" s="303">
        <v>237484.59999999998</v>
      </c>
      <c r="GH189" s="303">
        <v>386</v>
      </c>
      <c r="GI189" s="393">
        <v>0</v>
      </c>
      <c r="GJ189" s="303">
        <v>1743.8666666666666</v>
      </c>
      <c r="GK189" s="303">
        <v>1632.1965635738829</v>
      </c>
      <c r="GL189" s="303">
        <v>2.6529209621993126</v>
      </c>
      <c r="GM189" s="393">
        <v>6.4035918127982039E-2</v>
      </c>
      <c r="GN189" s="303">
        <v>43</v>
      </c>
      <c r="GO189" s="303">
        <v>75651.333333333328</v>
      </c>
      <c r="GP189" s="303">
        <v>184</v>
      </c>
      <c r="GQ189" s="303">
        <v>688</v>
      </c>
      <c r="GR189" s="303">
        <v>0</v>
      </c>
      <c r="GS189" s="303">
        <v>0</v>
      </c>
      <c r="GT189" s="303">
        <v>804</v>
      </c>
      <c r="GU189" s="303">
        <v>0</v>
      </c>
      <c r="GV189" s="303">
        <v>0</v>
      </c>
      <c r="GW189" s="303">
        <v>0</v>
      </c>
      <c r="GX189" s="303">
        <v>73975.333333333328</v>
      </c>
      <c r="GY189" s="303">
        <v>7321</v>
      </c>
      <c r="GZ189" s="393">
        <v>0</v>
      </c>
      <c r="HA189" s="303">
        <v>1759.3333333333333</v>
      </c>
      <c r="HB189" s="303">
        <v>1720.3565891472867</v>
      </c>
      <c r="HC189" s="303">
        <v>170.25581395348837</v>
      </c>
      <c r="HD189" s="393">
        <v>2.2154269147051875E-2</v>
      </c>
      <c r="HE189" s="303" t="s">
        <v>744</v>
      </c>
      <c r="HF189" s="303" t="s">
        <v>744</v>
      </c>
      <c r="HG189" s="303" t="s">
        <v>744</v>
      </c>
      <c r="HH189" s="303" t="s">
        <v>744</v>
      </c>
      <c r="HI189" s="303" t="s">
        <v>744</v>
      </c>
      <c r="HJ189" s="303" t="s">
        <v>744</v>
      </c>
      <c r="HK189" s="303" t="s">
        <v>744</v>
      </c>
      <c r="HL189" s="303" t="s">
        <v>744</v>
      </c>
      <c r="HM189" s="303" t="s">
        <v>744</v>
      </c>
      <c r="HN189" s="303" t="s">
        <v>744</v>
      </c>
      <c r="HO189" s="303" t="s">
        <v>744</v>
      </c>
      <c r="HP189" s="303" t="s">
        <v>744</v>
      </c>
      <c r="HQ189" s="393" t="s">
        <v>744</v>
      </c>
      <c r="HR189" s="303" t="s">
        <v>744</v>
      </c>
      <c r="HS189" s="303" t="s">
        <v>744</v>
      </c>
      <c r="HT189" s="303" t="s">
        <v>744</v>
      </c>
      <c r="HU189" s="393" t="s">
        <v>744</v>
      </c>
      <c r="HV189" s="303">
        <v>43</v>
      </c>
      <c r="HW189" s="303">
        <v>75651.333333333328</v>
      </c>
      <c r="HX189" s="303">
        <v>184</v>
      </c>
      <c r="HY189" s="303">
        <v>688</v>
      </c>
      <c r="HZ189" s="303">
        <v>0</v>
      </c>
      <c r="IA189" s="303">
        <v>0</v>
      </c>
      <c r="IB189" s="303">
        <v>804</v>
      </c>
      <c r="IC189" s="303">
        <v>0</v>
      </c>
      <c r="ID189" s="303">
        <v>0</v>
      </c>
      <c r="IE189" s="303">
        <v>0</v>
      </c>
      <c r="IF189" s="303">
        <v>73975.333333333328</v>
      </c>
      <c r="IG189" s="303">
        <v>7321</v>
      </c>
      <c r="IH189" s="393">
        <v>0</v>
      </c>
      <c r="II189" s="303">
        <v>1759.3333333333333</v>
      </c>
      <c r="IJ189" s="303">
        <v>1720.3565891472867</v>
      </c>
      <c r="IK189" s="303">
        <v>170.25581395348837</v>
      </c>
      <c r="IL189" s="393">
        <v>2.2154269147051875E-2</v>
      </c>
      <c r="IM189" s="303"/>
      <c r="IN189" s="303">
        <v>1747.7221256038647</v>
      </c>
      <c r="IO189" s="303">
        <v>1655.0670531400965</v>
      </c>
      <c r="IP189" s="393">
        <v>5.3014761961518553E-2</v>
      </c>
      <c r="IQ189" s="303">
        <v>1743.8666666666666</v>
      </c>
      <c r="IR189" s="303">
        <v>1663.383908045977</v>
      </c>
      <c r="IS189" s="393">
        <v>4.6151899201404611E-2</v>
      </c>
      <c r="IT189" s="303">
        <v>1747.1672456575679</v>
      </c>
      <c r="IU189" s="303">
        <v>1656.2640198511165</v>
      </c>
      <c r="IV189" s="393">
        <v>5.2028920546893009E-2</v>
      </c>
      <c r="IW189" s="735"/>
      <c r="IX189" s="303"/>
      <c r="IY189" s="396" t="s">
        <v>498</v>
      </c>
      <c r="IZ189" s="396" t="s">
        <v>449</v>
      </c>
      <c r="JA189" s="396" t="s">
        <v>343</v>
      </c>
      <c r="JB189" s="396">
        <v>223</v>
      </c>
      <c r="JC189" s="396" t="s">
        <v>13</v>
      </c>
      <c r="JD189" s="396" t="s">
        <v>232</v>
      </c>
      <c r="JE189" s="396" t="s">
        <v>9</v>
      </c>
      <c r="JF189" s="396" t="s">
        <v>232</v>
      </c>
      <c r="JG189" s="396" t="s">
        <v>358</v>
      </c>
    </row>
    <row r="190" spans="1:267" customFormat="1">
      <c r="A190">
        <v>2997</v>
      </c>
      <c r="B190">
        <v>1</v>
      </c>
      <c r="F190">
        <v>700</v>
      </c>
      <c r="G190">
        <v>41</v>
      </c>
      <c r="H190">
        <v>1</v>
      </c>
      <c r="I190">
        <v>0</v>
      </c>
      <c r="J190">
        <v>1</v>
      </c>
      <c r="K190">
        <v>0</v>
      </c>
      <c r="L190" t="s">
        <v>482</v>
      </c>
      <c r="M190">
        <v>0</v>
      </c>
      <c r="N190">
        <v>30</v>
      </c>
      <c r="O190">
        <v>20</v>
      </c>
      <c r="P190">
        <v>40</v>
      </c>
      <c r="Q190">
        <v>40</v>
      </c>
      <c r="R190">
        <v>0</v>
      </c>
      <c r="S190">
        <v>0</v>
      </c>
      <c r="T190" t="s">
        <v>745</v>
      </c>
      <c r="U190">
        <v>0</v>
      </c>
      <c r="V190">
        <v>0</v>
      </c>
      <c r="W190">
        <v>2.5</v>
      </c>
      <c r="X190">
        <v>2</v>
      </c>
      <c r="Y190">
        <v>8</v>
      </c>
      <c r="Z190">
        <v>0</v>
      </c>
      <c r="AA190">
        <v>0</v>
      </c>
      <c r="AB190">
        <v>0</v>
      </c>
      <c r="AC190">
        <v>0</v>
      </c>
      <c r="AD190">
        <v>0</v>
      </c>
      <c r="AE190">
        <v>56</v>
      </c>
      <c r="AF190">
        <v>0</v>
      </c>
      <c r="AG190">
        <v>0</v>
      </c>
      <c r="AH190">
        <v>0</v>
      </c>
      <c r="AI190">
        <v>0</v>
      </c>
      <c r="AJ190">
        <v>48</v>
      </c>
      <c r="AK190">
        <v>216</v>
      </c>
      <c r="AL190">
        <v>0</v>
      </c>
      <c r="AM190">
        <v>0</v>
      </c>
      <c r="AN190">
        <v>0</v>
      </c>
      <c r="AO190">
        <v>0</v>
      </c>
      <c r="AP190">
        <v>0</v>
      </c>
      <c r="AQ190">
        <v>0</v>
      </c>
      <c r="AR190">
        <v>0</v>
      </c>
      <c r="AS190">
        <v>0</v>
      </c>
      <c r="AT190">
        <v>0</v>
      </c>
      <c r="AU190">
        <v>0</v>
      </c>
      <c r="AV190">
        <v>0</v>
      </c>
      <c r="AW190">
        <v>0</v>
      </c>
      <c r="AX190">
        <v>0</v>
      </c>
      <c r="AY190">
        <v>0</v>
      </c>
      <c r="AZ190">
        <v>0</v>
      </c>
      <c r="BA190">
        <v>0</v>
      </c>
      <c r="BB190">
        <v>0</v>
      </c>
      <c r="BC190">
        <v>0</v>
      </c>
      <c r="BD190">
        <v>0</v>
      </c>
      <c r="BE190">
        <v>0</v>
      </c>
      <c r="BF190">
        <v>0</v>
      </c>
      <c r="BG190">
        <v>110</v>
      </c>
      <c r="BH190">
        <v>245</v>
      </c>
      <c r="BI190">
        <v>712</v>
      </c>
      <c r="BJ190">
        <v>0</v>
      </c>
      <c r="BK190">
        <v>0</v>
      </c>
      <c r="BL190">
        <v>0</v>
      </c>
      <c r="BM190">
        <v>0</v>
      </c>
      <c r="BN190">
        <v>0</v>
      </c>
      <c r="BO190">
        <v>0</v>
      </c>
      <c r="BP190">
        <v>0</v>
      </c>
      <c r="BQ190">
        <v>0</v>
      </c>
      <c r="BR190">
        <v>0</v>
      </c>
      <c r="BS190">
        <v>0</v>
      </c>
      <c r="BT190">
        <v>0</v>
      </c>
      <c r="BU190">
        <v>0</v>
      </c>
      <c r="BV190">
        <v>0</v>
      </c>
      <c r="BW190">
        <v>0</v>
      </c>
      <c r="BX190">
        <v>0</v>
      </c>
      <c r="BY190">
        <v>0</v>
      </c>
      <c r="BZ190">
        <v>0</v>
      </c>
      <c r="CA190">
        <v>0</v>
      </c>
      <c r="CB190">
        <v>0</v>
      </c>
      <c r="CC190">
        <v>0</v>
      </c>
      <c r="CD190">
        <v>0</v>
      </c>
      <c r="CE190">
        <v>1551</v>
      </c>
      <c r="CF190">
        <v>0</v>
      </c>
      <c r="CG190" s="439"/>
      <c r="CH190" s="303">
        <v>30</v>
      </c>
      <c r="CI190" s="393">
        <v>20</v>
      </c>
      <c r="CJ190" s="303">
        <v>40</v>
      </c>
      <c r="CK190" s="393">
        <v>40</v>
      </c>
      <c r="CL190" s="303">
        <v>0</v>
      </c>
      <c r="CM190" s="393">
        <v>0</v>
      </c>
      <c r="CN190" s="303"/>
      <c r="CO190" s="303"/>
      <c r="CP190" s="393" t="s">
        <v>744</v>
      </c>
      <c r="CQ190" s="303" t="s">
        <v>744</v>
      </c>
      <c r="CR190" s="393" t="s">
        <v>389</v>
      </c>
      <c r="CS190" s="393" t="s">
        <v>744</v>
      </c>
      <c r="CT190" s="303" t="s">
        <v>744</v>
      </c>
      <c r="CU190" s="393" t="s">
        <v>389</v>
      </c>
      <c r="CV190" s="303" t="s">
        <v>744</v>
      </c>
      <c r="CW190" s="303" t="s">
        <v>744</v>
      </c>
      <c r="CX190" s="303" t="s">
        <v>744</v>
      </c>
      <c r="CY190" s="303" t="s">
        <v>744</v>
      </c>
      <c r="CZ190" s="303" t="s">
        <v>744</v>
      </c>
      <c r="DA190" s="303" t="s">
        <v>744</v>
      </c>
      <c r="DB190" s="303" t="s">
        <v>744</v>
      </c>
      <c r="DC190" s="303" t="s">
        <v>744</v>
      </c>
      <c r="DD190" s="303" t="s">
        <v>744</v>
      </c>
      <c r="DE190" s="303" t="s">
        <v>744</v>
      </c>
      <c r="DF190" s="303" t="s">
        <v>744</v>
      </c>
      <c r="DG190" s="393" t="s">
        <v>744</v>
      </c>
      <c r="DH190" s="303" t="s">
        <v>744</v>
      </c>
      <c r="DI190" s="303" t="s">
        <v>744</v>
      </c>
      <c r="DJ190" s="393" t="s">
        <v>744</v>
      </c>
      <c r="DK190" s="303" t="s">
        <v>744</v>
      </c>
      <c r="DL190" s="303" t="s">
        <v>744</v>
      </c>
      <c r="DM190" s="303" t="s">
        <v>744</v>
      </c>
      <c r="DN190" s="303" t="s">
        <v>744</v>
      </c>
      <c r="DO190" s="303" t="s">
        <v>744</v>
      </c>
      <c r="DP190" s="303" t="s">
        <v>744</v>
      </c>
      <c r="DQ190" s="303" t="s">
        <v>744</v>
      </c>
      <c r="DR190" s="303" t="s">
        <v>744</v>
      </c>
      <c r="DS190" s="303" t="s">
        <v>744</v>
      </c>
      <c r="DT190" s="303" t="s">
        <v>744</v>
      </c>
      <c r="DU190" s="303" t="s">
        <v>744</v>
      </c>
      <c r="DV190" s="393" t="s">
        <v>744</v>
      </c>
      <c r="DW190" s="303" t="s">
        <v>744</v>
      </c>
      <c r="DX190" s="303" t="s">
        <v>744</v>
      </c>
      <c r="DY190" s="393" t="s">
        <v>744</v>
      </c>
      <c r="DZ190" s="303" t="s">
        <v>744</v>
      </c>
      <c r="EA190" s="303" t="s">
        <v>744</v>
      </c>
      <c r="EB190" s="303" t="s">
        <v>744</v>
      </c>
      <c r="EC190" s="303" t="s">
        <v>744</v>
      </c>
      <c r="ED190" s="303" t="s">
        <v>744</v>
      </c>
      <c r="EE190" s="303" t="s">
        <v>744</v>
      </c>
      <c r="EF190" s="303" t="s">
        <v>744</v>
      </c>
      <c r="EG190" s="303" t="s">
        <v>744</v>
      </c>
      <c r="EH190" s="303" t="s">
        <v>744</v>
      </c>
      <c r="EI190" s="303" t="s">
        <v>744</v>
      </c>
      <c r="EJ190" s="303" t="s">
        <v>744</v>
      </c>
      <c r="EK190" s="393" t="s">
        <v>744</v>
      </c>
      <c r="EL190" s="303" t="s">
        <v>744</v>
      </c>
      <c r="EM190" s="303" t="s">
        <v>744</v>
      </c>
      <c r="EN190" s="393" t="s">
        <v>744</v>
      </c>
      <c r="EO190" s="303">
        <v>2.5</v>
      </c>
      <c r="EP190" s="303">
        <v>4400</v>
      </c>
      <c r="EQ190" s="303">
        <v>0</v>
      </c>
      <c r="ER190" s="303">
        <v>0</v>
      </c>
      <c r="ES190" s="303">
        <v>0</v>
      </c>
      <c r="ET190" s="303">
        <v>0</v>
      </c>
      <c r="EU190" s="303">
        <v>0</v>
      </c>
      <c r="EV190" s="303">
        <v>110</v>
      </c>
      <c r="EW190" s="303">
        <v>0</v>
      </c>
      <c r="EX190" s="303">
        <v>0</v>
      </c>
      <c r="EY190" s="303">
        <v>4290</v>
      </c>
      <c r="EZ190" s="303">
        <v>0</v>
      </c>
      <c r="FA190" s="393">
        <v>0</v>
      </c>
      <c r="FB190" s="303">
        <v>1760</v>
      </c>
      <c r="FC190" s="303">
        <v>1716</v>
      </c>
      <c r="FD190" s="303">
        <v>0</v>
      </c>
      <c r="FE190" s="393">
        <v>2.5000000000000022E-2</v>
      </c>
      <c r="FF190" s="303">
        <v>2</v>
      </c>
      <c r="FG190" s="303">
        <v>3520</v>
      </c>
      <c r="FH190" s="303">
        <v>0</v>
      </c>
      <c r="FI190" s="303">
        <v>48</v>
      </c>
      <c r="FJ190" s="303">
        <v>0</v>
      </c>
      <c r="FK190" s="303">
        <v>0</v>
      </c>
      <c r="FL190" s="303">
        <v>0</v>
      </c>
      <c r="FM190" s="303">
        <v>245</v>
      </c>
      <c r="FN190" s="303">
        <v>0</v>
      </c>
      <c r="FO190" s="303">
        <v>0</v>
      </c>
      <c r="FP190" s="303">
        <v>3227</v>
      </c>
      <c r="FQ190" s="303">
        <v>0</v>
      </c>
      <c r="FR190" s="393">
        <v>0</v>
      </c>
      <c r="FS190" s="303">
        <v>1760</v>
      </c>
      <c r="FT190" s="303">
        <v>1613.5</v>
      </c>
      <c r="FU190" s="303">
        <v>0</v>
      </c>
      <c r="FV190" s="393">
        <v>8.3238636363636376E-2</v>
      </c>
      <c r="FW190" s="303">
        <v>4.5</v>
      </c>
      <c r="FX190" s="303">
        <v>7920</v>
      </c>
      <c r="FY190" s="303">
        <v>0</v>
      </c>
      <c r="FZ190" s="303">
        <v>48</v>
      </c>
      <c r="GA190" s="303">
        <v>0</v>
      </c>
      <c r="GB190" s="303">
        <v>0</v>
      </c>
      <c r="GC190" s="303">
        <v>0</v>
      </c>
      <c r="GD190" s="303">
        <v>355</v>
      </c>
      <c r="GE190" s="303">
        <v>0</v>
      </c>
      <c r="GF190" s="303">
        <v>0</v>
      </c>
      <c r="GG190" s="303">
        <v>7517</v>
      </c>
      <c r="GH190" s="303">
        <v>0</v>
      </c>
      <c r="GI190" s="393">
        <v>0</v>
      </c>
      <c r="GJ190" s="303">
        <v>1760</v>
      </c>
      <c r="GK190" s="303">
        <v>1670.4444444444443</v>
      </c>
      <c r="GL190" s="303">
        <v>0</v>
      </c>
      <c r="GM190" s="393">
        <v>5.0883838383838476E-2</v>
      </c>
      <c r="GN190" s="303">
        <v>8</v>
      </c>
      <c r="GO190" s="303">
        <v>14720</v>
      </c>
      <c r="GP190" s="303">
        <v>56</v>
      </c>
      <c r="GQ190" s="303">
        <v>216</v>
      </c>
      <c r="GR190" s="303">
        <v>0</v>
      </c>
      <c r="GS190" s="303">
        <v>0</v>
      </c>
      <c r="GT190" s="303">
        <v>0</v>
      </c>
      <c r="GU190" s="303">
        <v>712</v>
      </c>
      <c r="GV190" s="303">
        <v>0</v>
      </c>
      <c r="GW190" s="303">
        <v>0</v>
      </c>
      <c r="GX190" s="303">
        <v>13736</v>
      </c>
      <c r="GY190" s="303">
        <v>1551</v>
      </c>
      <c r="GZ190" s="393">
        <v>0</v>
      </c>
      <c r="HA190" s="303">
        <v>1840</v>
      </c>
      <c r="HB190" s="303">
        <v>1717</v>
      </c>
      <c r="HC190" s="303">
        <v>193.875</v>
      </c>
      <c r="HD190" s="393">
        <v>6.6847826086956497E-2</v>
      </c>
      <c r="HE190" s="303" t="s">
        <v>744</v>
      </c>
      <c r="HF190" s="303" t="s">
        <v>744</v>
      </c>
      <c r="HG190" s="303" t="s">
        <v>744</v>
      </c>
      <c r="HH190" s="303" t="s">
        <v>744</v>
      </c>
      <c r="HI190" s="303" t="s">
        <v>744</v>
      </c>
      <c r="HJ190" s="303" t="s">
        <v>744</v>
      </c>
      <c r="HK190" s="303" t="s">
        <v>744</v>
      </c>
      <c r="HL190" s="303" t="s">
        <v>744</v>
      </c>
      <c r="HM190" s="303" t="s">
        <v>744</v>
      </c>
      <c r="HN190" s="303" t="s">
        <v>744</v>
      </c>
      <c r="HO190" s="303" t="s">
        <v>744</v>
      </c>
      <c r="HP190" s="303" t="s">
        <v>744</v>
      </c>
      <c r="HQ190" s="393" t="s">
        <v>744</v>
      </c>
      <c r="HR190" s="303" t="s">
        <v>744</v>
      </c>
      <c r="HS190" s="303" t="s">
        <v>744</v>
      </c>
      <c r="HT190" s="303" t="s">
        <v>744</v>
      </c>
      <c r="HU190" s="393" t="s">
        <v>744</v>
      </c>
      <c r="HV190" s="303">
        <v>8</v>
      </c>
      <c r="HW190" s="303">
        <v>14720</v>
      </c>
      <c r="HX190" s="303">
        <v>56</v>
      </c>
      <c r="HY190" s="303">
        <v>216</v>
      </c>
      <c r="HZ190" s="303">
        <v>0</v>
      </c>
      <c r="IA190" s="303">
        <v>0</v>
      </c>
      <c r="IB190" s="303">
        <v>0</v>
      </c>
      <c r="IC190" s="303">
        <v>712</v>
      </c>
      <c r="ID190" s="303">
        <v>0</v>
      </c>
      <c r="IE190" s="303">
        <v>0</v>
      </c>
      <c r="IF190" s="303">
        <v>13736</v>
      </c>
      <c r="IG190" s="303">
        <v>1551</v>
      </c>
      <c r="IH190" s="393">
        <v>0</v>
      </c>
      <c r="II190" s="303">
        <v>1840</v>
      </c>
      <c r="IJ190" s="303">
        <v>1717</v>
      </c>
      <c r="IK190" s="303">
        <v>193.875</v>
      </c>
      <c r="IL190" s="393">
        <v>6.6847826086956497E-2</v>
      </c>
      <c r="IM190" s="303"/>
      <c r="IN190" s="303">
        <v>1820.952380952381</v>
      </c>
      <c r="IO190" s="303">
        <v>1716.7619047619048</v>
      </c>
      <c r="IP190" s="393">
        <v>5.7217573221757245E-2</v>
      </c>
      <c r="IQ190" s="303">
        <v>1760</v>
      </c>
      <c r="IR190" s="303">
        <v>1613.5</v>
      </c>
      <c r="IS190" s="393">
        <v>8.3238636363636376E-2</v>
      </c>
      <c r="IT190" s="303">
        <v>1811.2</v>
      </c>
      <c r="IU190" s="303">
        <v>1700.24</v>
      </c>
      <c r="IV190" s="393">
        <v>6.126325088339224E-2</v>
      </c>
      <c r="IW190" s="735"/>
      <c r="IX190" s="303"/>
      <c r="IY190" s="396" t="s">
        <v>482</v>
      </c>
      <c r="IZ190" s="396" t="s">
        <v>449</v>
      </c>
      <c r="JA190" s="396" t="s">
        <v>343</v>
      </c>
      <c r="JB190" s="396">
        <v>15</v>
      </c>
      <c r="JC190" s="396" t="s">
        <v>11</v>
      </c>
      <c r="JD190" s="396" t="s">
        <v>232</v>
      </c>
      <c r="JE190" s="396" t="s">
        <v>9</v>
      </c>
      <c r="JF190" s="396" t="s">
        <v>232</v>
      </c>
      <c r="JG190" s="396" t="s">
        <v>358</v>
      </c>
    </row>
    <row r="191" spans="1:267" customFormat="1">
      <c r="A191">
        <v>2998</v>
      </c>
      <c r="B191">
        <v>1</v>
      </c>
      <c r="F191">
        <v>700</v>
      </c>
      <c r="G191">
        <v>41</v>
      </c>
      <c r="H191">
        <v>1</v>
      </c>
      <c r="I191">
        <v>0</v>
      </c>
      <c r="J191">
        <v>1</v>
      </c>
      <c r="K191">
        <v>0</v>
      </c>
      <c r="L191" t="s">
        <v>498</v>
      </c>
      <c r="M191">
        <v>0</v>
      </c>
      <c r="N191">
        <v>27.8</v>
      </c>
      <c r="O191">
        <v>29.67</v>
      </c>
      <c r="P191">
        <v>40</v>
      </c>
      <c r="Q191">
        <v>40</v>
      </c>
      <c r="R191">
        <v>0</v>
      </c>
      <c r="S191">
        <v>0</v>
      </c>
      <c r="T191" t="s">
        <v>745</v>
      </c>
      <c r="U191">
        <v>0</v>
      </c>
      <c r="V191">
        <v>0</v>
      </c>
      <c r="W191">
        <v>2.5</v>
      </c>
      <c r="X191">
        <v>1</v>
      </c>
      <c r="Y191">
        <v>6</v>
      </c>
      <c r="Z191">
        <v>0</v>
      </c>
      <c r="AA191">
        <v>0</v>
      </c>
      <c r="AB191">
        <v>0</v>
      </c>
      <c r="AC191">
        <v>0</v>
      </c>
      <c r="AD191">
        <v>0</v>
      </c>
      <c r="AE191">
        <v>86</v>
      </c>
      <c r="AF191">
        <v>0</v>
      </c>
      <c r="AG191">
        <v>0</v>
      </c>
      <c r="AH191">
        <v>0</v>
      </c>
      <c r="AI191">
        <v>80</v>
      </c>
      <c r="AJ191">
        <v>0</v>
      </c>
      <c r="AK191">
        <v>240</v>
      </c>
      <c r="AL191">
        <v>0</v>
      </c>
      <c r="AM191">
        <v>0</v>
      </c>
      <c r="AN191">
        <v>0</v>
      </c>
      <c r="AO191">
        <v>0</v>
      </c>
      <c r="AP191">
        <v>0</v>
      </c>
      <c r="AQ191">
        <v>0</v>
      </c>
      <c r="AR191">
        <v>0</v>
      </c>
      <c r="AS191">
        <v>0</v>
      </c>
      <c r="AT191">
        <v>0</v>
      </c>
      <c r="AU191">
        <v>0</v>
      </c>
      <c r="AV191">
        <v>0</v>
      </c>
      <c r="AW191">
        <v>0</v>
      </c>
      <c r="AX191">
        <v>0</v>
      </c>
      <c r="AY191">
        <v>0</v>
      </c>
      <c r="AZ191">
        <v>0</v>
      </c>
      <c r="BA191">
        <v>0</v>
      </c>
      <c r="BB191">
        <v>0</v>
      </c>
      <c r="BC191">
        <v>0</v>
      </c>
      <c r="BD191">
        <v>0</v>
      </c>
      <c r="BE191">
        <v>0</v>
      </c>
      <c r="BF191">
        <v>0</v>
      </c>
      <c r="BG191">
        <v>0</v>
      </c>
      <c r="BH191">
        <v>0</v>
      </c>
      <c r="BI191">
        <v>24</v>
      </c>
      <c r="BJ191">
        <v>0</v>
      </c>
      <c r="BK191">
        <v>0</v>
      </c>
      <c r="BL191">
        <v>0</v>
      </c>
      <c r="BM191">
        <v>0</v>
      </c>
      <c r="BN191">
        <v>0</v>
      </c>
      <c r="BO191">
        <v>0</v>
      </c>
      <c r="BP191">
        <v>0</v>
      </c>
      <c r="BQ191">
        <v>0</v>
      </c>
      <c r="BR191">
        <v>0</v>
      </c>
      <c r="BS191">
        <v>0</v>
      </c>
      <c r="BT191">
        <v>0</v>
      </c>
      <c r="BU191">
        <v>0</v>
      </c>
      <c r="BV191">
        <v>0</v>
      </c>
      <c r="BW191">
        <v>0</v>
      </c>
      <c r="BX191">
        <v>0</v>
      </c>
      <c r="BY191">
        <v>0</v>
      </c>
      <c r="BZ191">
        <v>0</v>
      </c>
      <c r="CA191">
        <v>0</v>
      </c>
      <c r="CB191">
        <v>0</v>
      </c>
      <c r="CC191">
        <v>16</v>
      </c>
      <c r="CD191">
        <v>36</v>
      </c>
      <c r="CE191">
        <v>0</v>
      </c>
      <c r="CF191">
        <v>0</v>
      </c>
      <c r="CG191" s="439"/>
      <c r="CH191" s="303">
        <v>27.8</v>
      </c>
      <c r="CI191" s="393">
        <v>29.67</v>
      </c>
      <c r="CJ191" s="303">
        <v>40</v>
      </c>
      <c r="CK191" s="393">
        <v>40</v>
      </c>
      <c r="CL191" s="303">
        <v>0</v>
      </c>
      <c r="CM191" s="393">
        <v>0</v>
      </c>
      <c r="CN191" s="303"/>
      <c r="CO191" s="303"/>
      <c r="CP191" s="393" t="s">
        <v>744</v>
      </c>
      <c r="CQ191" s="303" t="s">
        <v>744</v>
      </c>
      <c r="CR191" s="393" t="s">
        <v>389</v>
      </c>
      <c r="CS191" s="393" t="s">
        <v>744</v>
      </c>
      <c r="CT191" s="303" t="s">
        <v>744</v>
      </c>
      <c r="CU191" s="393" t="s">
        <v>389</v>
      </c>
      <c r="CV191" s="303" t="s">
        <v>744</v>
      </c>
      <c r="CW191" s="303" t="s">
        <v>744</v>
      </c>
      <c r="CX191" s="303" t="s">
        <v>744</v>
      </c>
      <c r="CY191" s="303" t="s">
        <v>744</v>
      </c>
      <c r="CZ191" s="303" t="s">
        <v>744</v>
      </c>
      <c r="DA191" s="303" t="s">
        <v>744</v>
      </c>
      <c r="DB191" s="303" t="s">
        <v>744</v>
      </c>
      <c r="DC191" s="303" t="s">
        <v>744</v>
      </c>
      <c r="DD191" s="303" t="s">
        <v>744</v>
      </c>
      <c r="DE191" s="303" t="s">
        <v>744</v>
      </c>
      <c r="DF191" s="303" t="s">
        <v>744</v>
      </c>
      <c r="DG191" s="393" t="s">
        <v>744</v>
      </c>
      <c r="DH191" s="303" t="s">
        <v>744</v>
      </c>
      <c r="DI191" s="303" t="s">
        <v>744</v>
      </c>
      <c r="DJ191" s="393" t="s">
        <v>744</v>
      </c>
      <c r="DK191" s="303" t="s">
        <v>744</v>
      </c>
      <c r="DL191" s="303" t="s">
        <v>744</v>
      </c>
      <c r="DM191" s="303" t="s">
        <v>744</v>
      </c>
      <c r="DN191" s="303" t="s">
        <v>744</v>
      </c>
      <c r="DO191" s="303" t="s">
        <v>744</v>
      </c>
      <c r="DP191" s="303" t="s">
        <v>744</v>
      </c>
      <c r="DQ191" s="303" t="s">
        <v>744</v>
      </c>
      <c r="DR191" s="303" t="s">
        <v>744</v>
      </c>
      <c r="DS191" s="303" t="s">
        <v>744</v>
      </c>
      <c r="DT191" s="303" t="s">
        <v>744</v>
      </c>
      <c r="DU191" s="303" t="s">
        <v>744</v>
      </c>
      <c r="DV191" s="393" t="s">
        <v>744</v>
      </c>
      <c r="DW191" s="303" t="s">
        <v>744</v>
      </c>
      <c r="DX191" s="303" t="s">
        <v>744</v>
      </c>
      <c r="DY191" s="393" t="s">
        <v>744</v>
      </c>
      <c r="DZ191" s="303" t="s">
        <v>744</v>
      </c>
      <c r="EA191" s="303" t="s">
        <v>744</v>
      </c>
      <c r="EB191" s="303" t="s">
        <v>744</v>
      </c>
      <c r="EC191" s="303" t="s">
        <v>744</v>
      </c>
      <c r="ED191" s="303" t="s">
        <v>744</v>
      </c>
      <c r="EE191" s="303" t="s">
        <v>744</v>
      </c>
      <c r="EF191" s="303" t="s">
        <v>744</v>
      </c>
      <c r="EG191" s="303" t="s">
        <v>744</v>
      </c>
      <c r="EH191" s="303" t="s">
        <v>744</v>
      </c>
      <c r="EI191" s="303" t="s">
        <v>744</v>
      </c>
      <c r="EJ191" s="303" t="s">
        <v>744</v>
      </c>
      <c r="EK191" s="393" t="s">
        <v>744</v>
      </c>
      <c r="EL191" s="303" t="s">
        <v>744</v>
      </c>
      <c r="EM191" s="303" t="s">
        <v>744</v>
      </c>
      <c r="EN191" s="393" t="s">
        <v>744</v>
      </c>
      <c r="EO191" s="303">
        <v>2.5</v>
      </c>
      <c r="EP191" s="303">
        <v>4444</v>
      </c>
      <c r="EQ191" s="303">
        <v>0</v>
      </c>
      <c r="ER191" s="303">
        <v>80</v>
      </c>
      <c r="ES191" s="303">
        <v>0</v>
      </c>
      <c r="ET191" s="303">
        <v>0</v>
      </c>
      <c r="EU191" s="303">
        <v>0</v>
      </c>
      <c r="EV191" s="303">
        <v>0</v>
      </c>
      <c r="EW191" s="303">
        <v>0</v>
      </c>
      <c r="EX191" s="303">
        <v>0</v>
      </c>
      <c r="EY191" s="303">
        <v>4364</v>
      </c>
      <c r="EZ191" s="303">
        <v>16</v>
      </c>
      <c r="FA191" s="393">
        <v>0</v>
      </c>
      <c r="FB191" s="303">
        <v>1777.6</v>
      </c>
      <c r="FC191" s="303">
        <v>1745.6</v>
      </c>
      <c r="FD191" s="303">
        <v>6.4</v>
      </c>
      <c r="FE191" s="393">
        <v>1.8001800180017957E-2</v>
      </c>
      <c r="FF191" s="303">
        <v>1</v>
      </c>
      <c r="FG191" s="303">
        <v>1777.6</v>
      </c>
      <c r="FH191" s="303">
        <v>0</v>
      </c>
      <c r="FI191" s="303">
        <v>0</v>
      </c>
      <c r="FJ191" s="303">
        <v>0</v>
      </c>
      <c r="FK191" s="303">
        <v>0</v>
      </c>
      <c r="FL191" s="303">
        <v>0</v>
      </c>
      <c r="FM191" s="303">
        <v>0</v>
      </c>
      <c r="FN191" s="303">
        <v>0</v>
      </c>
      <c r="FO191" s="303">
        <v>0</v>
      </c>
      <c r="FP191" s="303">
        <v>1777.6</v>
      </c>
      <c r="FQ191" s="303">
        <v>36</v>
      </c>
      <c r="FR191" s="393">
        <v>0</v>
      </c>
      <c r="FS191" s="303">
        <v>1777.6</v>
      </c>
      <c r="FT191" s="303">
        <v>1777.6</v>
      </c>
      <c r="FU191" s="303">
        <v>36</v>
      </c>
      <c r="FV191" s="393">
        <v>0</v>
      </c>
      <c r="FW191" s="303">
        <v>3.5</v>
      </c>
      <c r="FX191" s="303">
        <v>6221.6</v>
      </c>
      <c r="FY191" s="303">
        <v>0</v>
      </c>
      <c r="FZ191" s="303">
        <v>80</v>
      </c>
      <c r="GA191" s="303">
        <v>0</v>
      </c>
      <c r="GB191" s="303">
        <v>0</v>
      </c>
      <c r="GC191" s="303">
        <v>0</v>
      </c>
      <c r="GD191" s="303">
        <v>0</v>
      </c>
      <c r="GE191" s="303">
        <v>0</v>
      </c>
      <c r="GF191" s="303">
        <v>0</v>
      </c>
      <c r="GG191" s="303">
        <v>6141.6</v>
      </c>
      <c r="GH191" s="303">
        <v>52</v>
      </c>
      <c r="GI191" s="393">
        <v>0</v>
      </c>
      <c r="GJ191" s="303">
        <v>1777.6000000000001</v>
      </c>
      <c r="GK191" s="303">
        <v>1754.7428571428572</v>
      </c>
      <c r="GL191" s="303">
        <v>14.857142857142858</v>
      </c>
      <c r="GM191" s="393">
        <v>1.2858428700012858E-2</v>
      </c>
      <c r="GN191" s="303">
        <v>6</v>
      </c>
      <c r="GO191" s="303">
        <v>10575.84</v>
      </c>
      <c r="GP191" s="303">
        <v>86</v>
      </c>
      <c r="GQ191" s="303">
        <v>240</v>
      </c>
      <c r="GR191" s="303">
        <v>0</v>
      </c>
      <c r="GS191" s="303">
        <v>0</v>
      </c>
      <c r="GT191" s="303">
        <v>0</v>
      </c>
      <c r="GU191" s="303">
        <v>24</v>
      </c>
      <c r="GV191" s="303">
        <v>0</v>
      </c>
      <c r="GW191" s="303">
        <v>0</v>
      </c>
      <c r="GX191" s="303">
        <v>10225.84</v>
      </c>
      <c r="GY191" s="303">
        <v>0</v>
      </c>
      <c r="GZ191" s="393">
        <v>0</v>
      </c>
      <c r="HA191" s="303">
        <v>1762.6399999999999</v>
      </c>
      <c r="HB191" s="303">
        <v>1704.3066666666666</v>
      </c>
      <c r="HC191" s="303">
        <v>0</v>
      </c>
      <c r="HD191" s="393">
        <v>3.3094297947018791E-2</v>
      </c>
      <c r="HE191" s="303" t="s">
        <v>744</v>
      </c>
      <c r="HF191" s="303" t="s">
        <v>744</v>
      </c>
      <c r="HG191" s="303" t="s">
        <v>744</v>
      </c>
      <c r="HH191" s="303" t="s">
        <v>744</v>
      </c>
      <c r="HI191" s="303" t="s">
        <v>744</v>
      </c>
      <c r="HJ191" s="303" t="s">
        <v>744</v>
      </c>
      <c r="HK191" s="303" t="s">
        <v>744</v>
      </c>
      <c r="HL191" s="303" t="s">
        <v>744</v>
      </c>
      <c r="HM191" s="303" t="s">
        <v>744</v>
      </c>
      <c r="HN191" s="303" t="s">
        <v>744</v>
      </c>
      <c r="HO191" s="303" t="s">
        <v>744</v>
      </c>
      <c r="HP191" s="303" t="s">
        <v>744</v>
      </c>
      <c r="HQ191" s="393" t="s">
        <v>744</v>
      </c>
      <c r="HR191" s="303" t="s">
        <v>744</v>
      </c>
      <c r="HS191" s="303" t="s">
        <v>744</v>
      </c>
      <c r="HT191" s="303" t="s">
        <v>744</v>
      </c>
      <c r="HU191" s="393" t="s">
        <v>744</v>
      </c>
      <c r="HV191" s="303">
        <v>6</v>
      </c>
      <c r="HW191" s="303">
        <v>10575.84</v>
      </c>
      <c r="HX191" s="303">
        <v>86</v>
      </c>
      <c r="HY191" s="303">
        <v>240</v>
      </c>
      <c r="HZ191" s="303">
        <v>0</v>
      </c>
      <c r="IA191" s="303">
        <v>0</v>
      </c>
      <c r="IB191" s="303">
        <v>0</v>
      </c>
      <c r="IC191" s="303">
        <v>24</v>
      </c>
      <c r="ID191" s="303">
        <v>0</v>
      </c>
      <c r="IE191" s="303">
        <v>0</v>
      </c>
      <c r="IF191" s="303">
        <v>10225.84</v>
      </c>
      <c r="IG191" s="303">
        <v>0</v>
      </c>
      <c r="IH191" s="393">
        <v>0</v>
      </c>
      <c r="II191" s="303">
        <v>1762.64</v>
      </c>
      <c r="IJ191" s="303">
        <v>1704.3066666666666</v>
      </c>
      <c r="IK191" s="303">
        <v>0</v>
      </c>
      <c r="IL191" s="393">
        <v>3.3094297947018902E-2</v>
      </c>
      <c r="IM191" s="303"/>
      <c r="IN191" s="303">
        <v>1767.04</v>
      </c>
      <c r="IO191" s="303">
        <v>1716.4517647058824</v>
      </c>
      <c r="IP191" s="393">
        <v>2.8628800306794155E-2</v>
      </c>
      <c r="IQ191" s="303">
        <v>1777.6</v>
      </c>
      <c r="IR191" s="303">
        <v>1777.6</v>
      </c>
      <c r="IS191" s="393">
        <v>0</v>
      </c>
      <c r="IT191" s="303">
        <v>1768.1515789473683</v>
      </c>
      <c r="IU191" s="303">
        <v>1722.8884210526317</v>
      </c>
      <c r="IV191" s="393">
        <v>2.5599138916406194E-2</v>
      </c>
      <c r="IW191" s="735"/>
      <c r="IX191" s="303"/>
      <c r="IY191" s="396" t="s">
        <v>498</v>
      </c>
      <c r="IZ191" s="396" t="s">
        <v>449</v>
      </c>
      <c r="JA191" s="396" t="s">
        <v>343</v>
      </c>
      <c r="JB191" s="396">
        <v>13</v>
      </c>
      <c r="JC191" s="396" t="s">
        <v>11</v>
      </c>
      <c r="JD191" s="396" t="s">
        <v>232</v>
      </c>
      <c r="JE191" s="396" t="s">
        <v>9</v>
      </c>
      <c r="JF191" s="396" t="s">
        <v>232</v>
      </c>
      <c r="JG191" s="396" t="s">
        <v>358</v>
      </c>
    </row>
    <row r="192" spans="1:267" customFormat="1">
      <c r="A192">
        <v>2999</v>
      </c>
      <c r="B192">
        <v>1</v>
      </c>
      <c r="F192">
        <v>700</v>
      </c>
      <c r="G192">
        <v>41</v>
      </c>
      <c r="H192">
        <v>1</v>
      </c>
      <c r="I192">
        <v>0</v>
      </c>
      <c r="J192">
        <v>1</v>
      </c>
      <c r="K192">
        <v>0</v>
      </c>
      <c r="L192" t="s">
        <v>498</v>
      </c>
      <c r="M192">
        <v>0</v>
      </c>
      <c r="N192">
        <v>25</v>
      </c>
      <c r="O192">
        <v>25</v>
      </c>
      <c r="P192">
        <v>40</v>
      </c>
      <c r="Q192">
        <v>40</v>
      </c>
      <c r="R192">
        <v>0</v>
      </c>
      <c r="S192">
        <v>0</v>
      </c>
      <c r="T192" t="s">
        <v>745</v>
      </c>
      <c r="U192">
        <v>0</v>
      </c>
      <c r="V192">
        <v>0</v>
      </c>
      <c r="W192">
        <v>4</v>
      </c>
      <c r="X192">
        <v>1</v>
      </c>
      <c r="Y192">
        <v>17</v>
      </c>
      <c r="Z192">
        <v>0</v>
      </c>
      <c r="AA192">
        <v>0</v>
      </c>
      <c r="AB192">
        <v>0</v>
      </c>
      <c r="AC192">
        <v>0</v>
      </c>
      <c r="AD192">
        <v>0</v>
      </c>
      <c r="AE192">
        <v>0</v>
      </c>
      <c r="AF192">
        <v>0</v>
      </c>
      <c r="AG192">
        <v>0</v>
      </c>
      <c r="AH192">
        <v>0</v>
      </c>
      <c r="AI192">
        <v>16</v>
      </c>
      <c r="AJ192">
        <v>8</v>
      </c>
      <c r="AK192">
        <v>832</v>
      </c>
      <c r="AL192">
        <v>0</v>
      </c>
      <c r="AM192">
        <v>0</v>
      </c>
      <c r="AN192">
        <v>0</v>
      </c>
      <c r="AO192">
        <v>0</v>
      </c>
      <c r="AP192">
        <v>0</v>
      </c>
      <c r="AQ192">
        <v>0</v>
      </c>
      <c r="AR192">
        <v>0</v>
      </c>
      <c r="AS192">
        <v>0</v>
      </c>
      <c r="AT192">
        <v>0</v>
      </c>
      <c r="AU192">
        <v>0</v>
      </c>
      <c r="AV192">
        <v>0</v>
      </c>
      <c r="AW192">
        <v>80</v>
      </c>
      <c r="AX192">
        <v>0</v>
      </c>
      <c r="AY192">
        <v>0</v>
      </c>
      <c r="AZ192">
        <v>0</v>
      </c>
      <c r="BA192">
        <v>0</v>
      </c>
      <c r="BB192">
        <v>0</v>
      </c>
      <c r="BC192">
        <v>200</v>
      </c>
      <c r="BD192">
        <v>0</v>
      </c>
      <c r="BE192">
        <v>0</v>
      </c>
      <c r="BF192">
        <v>0</v>
      </c>
      <c r="BG192">
        <v>0</v>
      </c>
      <c r="BH192">
        <v>0</v>
      </c>
      <c r="BI192">
        <v>24</v>
      </c>
      <c r="BJ192">
        <v>0</v>
      </c>
      <c r="BK192">
        <v>0</v>
      </c>
      <c r="BL192">
        <v>0</v>
      </c>
      <c r="BM192">
        <v>0</v>
      </c>
      <c r="BN192">
        <v>0</v>
      </c>
      <c r="BO192">
        <v>0</v>
      </c>
      <c r="BP192">
        <v>0</v>
      </c>
      <c r="BQ192">
        <v>0</v>
      </c>
      <c r="BR192">
        <v>0</v>
      </c>
      <c r="BS192">
        <v>0</v>
      </c>
      <c r="BT192">
        <v>0</v>
      </c>
      <c r="BU192">
        <v>0</v>
      </c>
      <c r="BV192">
        <v>0</v>
      </c>
      <c r="BW192">
        <v>0</v>
      </c>
      <c r="BX192">
        <v>0</v>
      </c>
      <c r="BY192">
        <v>0</v>
      </c>
      <c r="BZ192">
        <v>0</v>
      </c>
      <c r="CA192">
        <v>839.5</v>
      </c>
      <c r="CB192">
        <v>0</v>
      </c>
      <c r="CC192">
        <v>432</v>
      </c>
      <c r="CD192">
        <v>0</v>
      </c>
      <c r="CE192">
        <v>2462</v>
      </c>
      <c r="CF192">
        <v>0</v>
      </c>
      <c r="CG192" s="439"/>
      <c r="CH192" s="303">
        <v>25</v>
      </c>
      <c r="CI192" s="393">
        <v>25</v>
      </c>
      <c r="CJ192" s="303">
        <v>40</v>
      </c>
      <c r="CK192" s="393">
        <v>40</v>
      </c>
      <c r="CL192" s="303">
        <v>0</v>
      </c>
      <c r="CM192" s="393">
        <v>0</v>
      </c>
      <c r="CN192" s="303"/>
      <c r="CO192" s="303"/>
      <c r="CP192" s="393" t="s">
        <v>744</v>
      </c>
      <c r="CQ192" s="303" t="s">
        <v>389</v>
      </c>
      <c r="CR192" s="393" t="s">
        <v>389</v>
      </c>
      <c r="CS192" s="393" t="s">
        <v>744</v>
      </c>
      <c r="CT192" s="303" t="s">
        <v>389</v>
      </c>
      <c r="CU192" s="393" t="s">
        <v>389</v>
      </c>
      <c r="CV192" s="303" t="s">
        <v>744</v>
      </c>
      <c r="CW192" s="303" t="s">
        <v>744</v>
      </c>
      <c r="CX192" s="303" t="s">
        <v>744</v>
      </c>
      <c r="CY192" s="303" t="s">
        <v>744</v>
      </c>
      <c r="CZ192" s="303" t="s">
        <v>744</v>
      </c>
      <c r="DA192" s="303" t="s">
        <v>744</v>
      </c>
      <c r="DB192" s="303" t="s">
        <v>744</v>
      </c>
      <c r="DC192" s="303" t="s">
        <v>744</v>
      </c>
      <c r="DD192" s="303" t="s">
        <v>744</v>
      </c>
      <c r="DE192" s="303" t="s">
        <v>744</v>
      </c>
      <c r="DF192" s="303" t="s">
        <v>744</v>
      </c>
      <c r="DG192" s="393" t="s">
        <v>744</v>
      </c>
      <c r="DH192" s="303" t="s">
        <v>744</v>
      </c>
      <c r="DI192" s="303" t="s">
        <v>744</v>
      </c>
      <c r="DJ192" s="393" t="s">
        <v>744</v>
      </c>
      <c r="DK192" s="303" t="s">
        <v>744</v>
      </c>
      <c r="DL192" s="303" t="s">
        <v>744</v>
      </c>
      <c r="DM192" s="303" t="s">
        <v>744</v>
      </c>
      <c r="DN192" s="303" t="s">
        <v>744</v>
      </c>
      <c r="DO192" s="303" t="s">
        <v>744</v>
      </c>
      <c r="DP192" s="303" t="s">
        <v>744</v>
      </c>
      <c r="DQ192" s="303" t="s">
        <v>744</v>
      </c>
      <c r="DR192" s="303" t="s">
        <v>744</v>
      </c>
      <c r="DS192" s="303" t="s">
        <v>744</v>
      </c>
      <c r="DT192" s="303" t="s">
        <v>744</v>
      </c>
      <c r="DU192" s="303" t="s">
        <v>744</v>
      </c>
      <c r="DV192" s="393" t="s">
        <v>744</v>
      </c>
      <c r="DW192" s="303" t="s">
        <v>744</v>
      </c>
      <c r="DX192" s="303" t="s">
        <v>744</v>
      </c>
      <c r="DY192" s="393" t="s">
        <v>744</v>
      </c>
      <c r="DZ192" s="303" t="s">
        <v>744</v>
      </c>
      <c r="EA192" s="303" t="s">
        <v>744</v>
      </c>
      <c r="EB192" s="303" t="s">
        <v>744</v>
      </c>
      <c r="EC192" s="303" t="s">
        <v>744</v>
      </c>
      <c r="ED192" s="303" t="s">
        <v>744</v>
      </c>
      <c r="EE192" s="303" t="s">
        <v>744</v>
      </c>
      <c r="EF192" s="303" t="s">
        <v>744</v>
      </c>
      <c r="EG192" s="303" t="s">
        <v>744</v>
      </c>
      <c r="EH192" s="303" t="s">
        <v>744</v>
      </c>
      <c r="EI192" s="303" t="s">
        <v>744</v>
      </c>
      <c r="EJ192" s="303" t="s">
        <v>744</v>
      </c>
      <c r="EK192" s="393" t="s">
        <v>744</v>
      </c>
      <c r="EL192" s="303" t="s">
        <v>744</v>
      </c>
      <c r="EM192" s="303" t="s">
        <v>744</v>
      </c>
      <c r="EN192" s="393" t="s">
        <v>744</v>
      </c>
      <c r="EO192" s="303">
        <v>4</v>
      </c>
      <c r="EP192" s="303">
        <v>7200</v>
      </c>
      <c r="EQ192" s="303">
        <v>0</v>
      </c>
      <c r="ER192" s="303">
        <v>16</v>
      </c>
      <c r="ES192" s="303">
        <v>0</v>
      </c>
      <c r="ET192" s="303">
        <v>0</v>
      </c>
      <c r="EU192" s="303">
        <v>0</v>
      </c>
      <c r="EV192" s="303">
        <v>0</v>
      </c>
      <c r="EW192" s="303">
        <v>0</v>
      </c>
      <c r="EX192" s="303">
        <v>0</v>
      </c>
      <c r="EY192" s="303">
        <v>7184</v>
      </c>
      <c r="EZ192" s="303">
        <v>432</v>
      </c>
      <c r="FA192" s="393">
        <v>0</v>
      </c>
      <c r="FB192" s="303">
        <v>1800</v>
      </c>
      <c r="FC192" s="303">
        <v>1796</v>
      </c>
      <c r="FD192" s="303">
        <v>108</v>
      </c>
      <c r="FE192" s="393">
        <v>2.2222222222222365E-3</v>
      </c>
      <c r="FF192" s="303">
        <v>1</v>
      </c>
      <c r="FG192" s="303">
        <v>1800</v>
      </c>
      <c r="FH192" s="303">
        <v>0</v>
      </c>
      <c r="FI192" s="303">
        <v>8</v>
      </c>
      <c r="FJ192" s="303">
        <v>0</v>
      </c>
      <c r="FK192" s="303">
        <v>0</v>
      </c>
      <c r="FL192" s="303">
        <v>0</v>
      </c>
      <c r="FM192" s="303">
        <v>0</v>
      </c>
      <c r="FN192" s="303">
        <v>0</v>
      </c>
      <c r="FO192" s="303">
        <v>0</v>
      </c>
      <c r="FP192" s="303">
        <v>1792</v>
      </c>
      <c r="FQ192" s="303">
        <v>0</v>
      </c>
      <c r="FR192" s="393">
        <v>0</v>
      </c>
      <c r="FS192" s="303">
        <v>1800</v>
      </c>
      <c r="FT192" s="303">
        <v>1792</v>
      </c>
      <c r="FU192" s="303">
        <v>0</v>
      </c>
      <c r="FV192" s="393">
        <v>4.4444444444444731E-3</v>
      </c>
      <c r="FW192" s="303">
        <v>5</v>
      </c>
      <c r="FX192" s="303">
        <v>9000</v>
      </c>
      <c r="FY192" s="303">
        <v>0</v>
      </c>
      <c r="FZ192" s="303">
        <v>24</v>
      </c>
      <c r="GA192" s="303">
        <v>0</v>
      </c>
      <c r="GB192" s="303">
        <v>0</v>
      </c>
      <c r="GC192" s="303">
        <v>0</v>
      </c>
      <c r="GD192" s="303">
        <v>0</v>
      </c>
      <c r="GE192" s="303">
        <v>0</v>
      </c>
      <c r="GF192" s="303">
        <v>0</v>
      </c>
      <c r="GG192" s="303">
        <v>8976</v>
      </c>
      <c r="GH192" s="303">
        <v>432</v>
      </c>
      <c r="GI192" s="393">
        <v>0</v>
      </c>
      <c r="GJ192" s="303">
        <v>1800</v>
      </c>
      <c r="GK192" s="303">
        <v>1795.2</v>
      </c>
      <c r="GL192" s="303">
        <v>86.4</v>
      </c>
      <c r="GM192" s="393">
        <v>2.666666666666595E-3</v>
      </c>
      <c r="GN192" s="303">
        <v>17</v>
      </c>
      <c r="GO192" s="303">
        <v>29760.5</v>
      </c>
      <c r="GP192" s="303">
        <v>0</v>
      </c>
      <c r="GQ192" s="303">
        <v>832</v>
      </c>
      <c r="GR192" s="303">
        <v>0</v>
      </c>
      <c r="GS192" s="303">
        <v>80</v>
      </c>
      <c r="GT192" s="303">
        <v>200</v>
      </c>
      <c r="GU192" s="303">
        <v>24</v>
      </c>
      <c r="GV192" s="303">
        <v>0</v>
      </c>
      <c r="GW192" s="303">
        <v>0</v>
      </c>
      <c r="GX192" s="303">
        <v>28624.5</v>
      </c>
      <c r="GY192" s="303">
        <v>2462</v>
      </c>
      <c r="GZ192" s="393">
        <v>839.5</v>
      </c>
      <c r="HA192" s="303">
        <v>1750.6176470588234</v>
      </c>
      <c r="HB192" s="303">
        <v>1683.7941176470588</v>
      </c>
      <c r="HC192" s="303">
        <v>144.8235294117647</v>
      </c>
      <c r="HD192" s="393">
        <v>3.8171401690159756E-2</v>
      </c>
      <c r="HE192" s="303" t="s">
        <v>744</v>
      </c>
      <c r="HF192" s="303" t="s">
        <v>744</v>
      </c>
      <c r="HG192" s="303" t="s">
        <v>744</v>
      </c>
      <c r="HH192" s="303" t="s">
        <v>744</v>
      </c>
      <c r="HI192" s="303" t="s">
        <v>744</v>
      </c>
      <c r="HJ192" s="303" t="s">
        <v>744</v>
      </c>
      <c r="HK192" s="303" t="s">
        <v>744</v>
      </c>
      <c r="HL192" s="303" t="s">
        <v>744</v>
      </c>
      <c r="HM192" s="303" t="s">
        <v>744</v>
      </c>
      <c r="HN192" s="303" t="s">
        <v>744</v>
      </c>
      <c r="HO192" s="303" t="s">
        <v>744</v>
      </c>
      <c r="HP192" s="303" t="s">
        <v>744</v>
      </c>
      <c r="HQ192" s="393" t="s">
        <v>744</v>
      </c>
      <c r="HR192" s="303" t="s">
        <v>744</v>
      </c>
      <c r="HS192" s="303" t="s">
        <v>744</v>
      </c>
      <c r="HT192" s="303" t="s">
        <v>744</v>
      </c>
      <c r="HU192" s="393" t="s">
        <v>744</v>
      </c>
      <c r="HV192" s="303">
        <v>17</v>
      </c>
      <c r="HW192" s="303">
        <v>29760.5</v>
      </c>
      <c r="HX192" s="303">
        <v>0</v>
      </c>
      <c r="HY192" s="303">
        <v>832</v>
      </c>
      <c r="HZ192" s="303">
        <v>0</v>
      </c>
      <c r="IA192" s="303">
        <v>80</v>
      </c>
      <c r="IB192" s="303">
        <v>200</v>
      </c>
      <c r="IC192" s="303">
        <v>24</v>
      </c>
      <c r="ID192" s="303">
        <v>0</v>
      </c>
      <c r="IE192" s="303">
        <v>0</v>
      </c>
      <c r="IF192" s="303">
        <v>28624.5</v>
      </c>
      <c r="IG192" s="303">
        <v>2462</v>
      </c>
      <c r="IH192" s="393">
        <v>839.5</v>
      </c>
      <c r="II192" s="303">
        <v>1750.6176470588234</v>
      </c>
      <c r="IJ192" s="303">
        <v>1683.7941176470588</v>
      </c>
      <c r="IK192" s="303">
        <v>144.8235294117647</v>
      </c>
      <c r="IL192" s="393">
        <v>3.8171401690159756E-2</v>
      </c>
      <c r="IM192" s="303"/>
      <c r="IN192" s="303">
        <v>1760.0238095238096</v>
      </c>
      <c r="IO192" s="303">
        <v>1705.1666666666667</v>
      </c>
      <c r="IP192" s="393">
        <v>3.1168409518269491E-2</v>
      </c>
      <c r="IQ192" s="303">
        <v>1800</v>
      </c>
      <c r="IR192" s="303">
        <v>1792</v>
      </c>
      <c r="IS192" s="393">
        <v>4.4444444444444731E-3</v>
      </c>
      <c r="IT192" s="303">
        <v>1761.840909090909</v>
      </c>
      <c r="IU192" s="303">
        <v>1709.1136363636363</v>
      </c>
      <c r="IV192" s="393">
        <v>2.992737451787264E-2</v>
      </c>
      <c r="IW192" s="735"/>
      <c r="IX192" s="303"/>
      <c r="IY192" s="396" t="s">
        <v>498</v>
      </c>
      <c r="IZ192" s="396" t="s">
        <v>449</v>
      </c>
      <c r="JA192" s="396" t="s">
        <v>343</v>
      </c>
      <c r="JB192" s="396">
        <v>23</v>
      </c>
      <c r="JC192" s="396" t="s">
        <v>12</v>
      </c>
      <c r="JD192" s="396" t="s">
        <v>232</v>
      </c>
      <c r="JE192" s="396" t="s">
        <v>9</v>
      </c>
      <c r="JF192" s="396" t="s">
        <v>232</v>
      </c>
      <c r="JG192" s="396" t="s">
        <v>358</v>
      </c>
    </row>
    <row r="193" spans="1:267" customFormat="1">
      <c r="A193">
        <v>3000</v>
      </c>
      <c r="B193">
        <v>1</v>
      </c>
      <c r="F193">
        <v>700</v>
      </c>
      <c r="G193">
        <v>41</v>
      </c>
      <c r="H193">
        <v>0</v>
      </c>
      <c r="I193">
        <v>1</v>
      </c>
      <c r="J193">
        <v>1</v>
      </c>
      <c r="K193">
        <v>0</v>
      </c>
      <c r="L193" t="s">
        <v>509</v>
      </c>
      <c r="M193">
        <v>0</v>
      </c>
      <c r="N193">
        <v>33</v>
      </c>
      <c r="O193">
        <v>0</v>
      </c>
      <c r="P193">
        <v>40</v>
      </c>
      <c r="Q193">
        <v>0</v>
      </c>
      <c r="R193">
        <v>0</v>
      </c>
      <c r="S193">
        <v>0</v>
      </c>
      <c r="T193" t="s">
        <v>745</v>
      </c>
      <c r="U193">
        <v>0</v>
      </c>
      <c r="V193">
        <v>0</v>
      </c>
      <c r="W193">
        <v>0</v>
      </c>
      <c r="X193">
        <v>3</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c r="BS193">
        <v>0</v>
      </c>
      <c r="BT193">
        <v>0</v>
      </c>
      <c r="BU193">
        <v>0</v>
      </c>
      <c r="BV193">
        <v>0</v>
      </c>
      <c r="BW193">
        <v>0</v>
      </c>
      <c r="BX193">
        <v>0</v>
      </c>
      <c r="BY193">
        <v>0</v>
      </c>
      <c r="BZ193">
        <v>0</v>
      </c>
      <c r="CA193">
        <v>0</v>
      </c>
      <c r="CB193">
        <v>0</v>
      </c>
      <c r="CC193">
        <v>0</v>
      </c>
      <c r="CD193">
        <v>0</v>
      </c>
      <c r="CE193">
        <v>0</v>
      </c>
      <c r="CF193">
        <v>0</v>
      </c>
      <c r="CG193" s="439"/>
      <c r="CH193" s="303" t="s">
        <v>744</v>
      </c>
      <c r="CI193" s="393" t="s">
        <v>744</v>
      </c>
      <c r="CJ193" s="303" t="s">
        <v>744</v>
      </c>
      <c r="CK193" s="393" t="s">
        <v>744</v>
      </c>
      <c r="CL193" s="303" t="s">
        <v>744</v>
      </c>
      <c r="CM193" s="393" t="s">
        <v>744</v>
      </c>
      <c r="CN193" s="303"/>
      <c r="CO193" s="303"/>
      <c r="CP193" s="393" t="s">
        <v>658</v>
      </c>
      <c r="CQ193" s="303" t="s">
        <v>744</v>
      </c>
      <c r="CR193" s="393" t="s">
        <v>744</v>
      </c>
      <c r="CS193" s="393" t="s">
        <v>658</v>
      </c>
      <c r="CT193" s="303" t="s">
        <v>744</v>
      </c>
      <c r="CU193" s="393" t="s">
        <v>744</v>
      </c>
      <c r="CV193" s="303" t="s">
        <v>744</v>
      </c>
      <c r="CW193" s="303" t="s">
        <v>744</v>
      </c>
      <c r="CX193" s="303" t="s">
        <v>744</v>
      </c>
      <c r="CY193" s="303" t="s">
        <v>744</v>
      </c>
      <c r="CZ193" s="303" t="s">
        <v>744</v>
      </c>
      <c r="DA193" s="303" t="s">
        <v>744</v>
      </c>
      <c r="DB193" s="303" t="s">
        <v>744</v>
      </c>
      <c r="DC193" s="303" t="s">
        <v>744</v>
      </c>
      <c r="DD193" s="303" t="s">
        <v>744</v>
      </c>
      <c r="DE193" s="303" t="s">
        <v>744</v>
      </c>
      <c r="DF193" s="303" t="s">
        <v>744</v>
      </c>
      <c r="DG193" s="393" t="s">
        <v>744</v>
      </c>
      <c r="DH193" s="303" t="s">
        <v>744</v>
      </c>
      <c r="DI193" s="303" t="s">
        <v>744</v>
      </c>
      <c r="DJ193" s="393" t="s">
        <v>744</v>
      </c>
      <c r="DK193" s="303" t="s">
        <v>744</v>
      </c>
      <c r="DL193" s="303" t="s">
        <v>744</v>
      </c>
      <c r="DM193" s="303" t="s">
        <v>744</v>
      </c>
      <c r="DN193" s="303" t="s">
        <v>744</v>
      </c>
      <c r="DO193" s="303" t="s">
        <v>744</v>
      </c>
      <c r="DP193" s="303" t="s">
        <v>744</v>
      </c>
      <c r="DQ193" s="303" t="s">
        <v>744</v>
      </c>
      <c r="DR193" s="303" t="s">
        <v>744</v>
      </c>
      <c r="DS193" s="303" t="s">
        <v>744</v>
      </c>
      <c r="DT193" s="303" t="s">
        <v>744</v>
      </c>
      <c r="DU193" s="303" t="s">
        <v>744</v>
      </c>
      <c r="DV193" s="393" t="s">
        <v>744</v>
      </c>
      <c r="DW193" s="303" t="s">
        <v>744</v>
      </c>
      <c r="DX193" s="303" t="s">
        <v>744</v>
      </c>
      <c r="DY193" s="393" t="s">
        <v>744</v>
      </c>
      <c r="DZ193" s="303" t="s">
        <v>744</v>
      </c>
      <c r="EA193" s="303" t="s">
        <v>744</v>
      </c>
      <c r="EB193" s="303" t="s">
        <v>744</v>
      </c>
      <c r="EC193" s="303" t="s">
        <v>744</v>
      </c>
      <c r="ED193" s="303" t="s">
        <v>744</v>
      </c>
      <c r="EE193" s="303" t="s">
        <v>744</v>
      </c>
      <c r="EF193" s="303" t="s">
        <v>744</v>
      </c>
      <c r="EG193" s="303" t="s">
        <v>744</v>
      </c>
      <c r="EH193" s="303" t="s">
        <v>744</v>
      </c>
      <c r="EI193" s="303" t="s">
        <v>744</v>
      </c>
      <c r="EJ193" s="303" t="s">
        <v>744</v>
      </c>
      <c r="EK193" s="393" t="s">
        <v>744</v>
      </c>
      <c r="EL193" s="303" t="s">
        <v>744</v>
      </c>
      <c r="EM193" s="303" t="s">
        <v>744</v>
      </c>
      <c r="EN193" s="393" t="s">
        <v>744</v>
      </c>
      <c r="EO193" s="303" t="s">
        <v>744</v>
      </c>
      <c r="EP193" s="303" t="s">
        <v>744</v>
      </c>
      <c r="EQ193" s="303" t="s">
        <v>744</v>
      </c>
      <c r="ER193" s="303" t="s">
        <v>744</v>
      </c>
      <c r="ES193" s="303" t="s">
        <v>744</v>
      </c>
      <c r="ET193" s="303" t="s">
        <v>744</v>
      </c>
      <c r="EU193" s="303" t="s">
        <v>744</v>
      </c>
      <c r="EV193" s="303" t="s">
        <v>744</v>
      </c>
      <c r="EW193" s="303" t="s">
        <v>744</v>
      </c>
      <c r="EX193" s="303" t="s">
        <v>744</v>
      </c>
      <c r="EY193" s="303" t="s">
        <v>744</v>
      </c>
      <c r="EZ193" s="303" t="s">
        <v>744</v>
      </c>
      <c r="FA193" s="393" t="s">
        <v>744</v>
      </c>
      <c r="FB193" s="303" t="s">
        <v>744</v>
      </c>
      <c r="FC193" s="303" t="s">
        <v>744</v>
      </c>
      <c r="FD193" s="303" t="s">
        <v>744</v>
      </c>
      <c r="FE193" s="393" t="s">
        <v>744</v>
      </c>
      <c r="FF193" s="303" t="s">
        <v>744</v>
      </c>
      <c r="FG193" s="303" t="s">
        <v>744</v>
      </c>
      <c r="FH193" s="303" t="s">
        <v>744</v>
      </c>
      <c r="FI193" s="303" t="s">
        <v>744</v>
      </c>
      <c r="FJ193" s="303" t="s">
        <v>744</v>
      </c>
      <c r="FK193" s="303" t="s">
        <v>744</v>
      </c>
      <c r="FL193" s="303" t="s">
        <v>744</v>
      </c>
      <c r="FM193" s="303" t="s">
        <v>744</v>
      </c>
      <c r="FN193" s="303" t="s">
        <v>744</v>
      </c>
      <c r="FO193" s="303" t="s">
        <v>744</v>
      </c>
      <c r="FP193" s="303" t="s">
        <v>744</v>
      </c>
      <c r="FQ193" s="303" t="s">
        <v>744</v>
      </c>
      <c r="FR193" s="393" t="s">
        <v>744</v>
      </c>
      <c r="FS193" s="303" t="s">
        <v>744</v>
      </c>
      <c r="FT193" s="303" t="s">
        <v>744</v>
      </c>
      <c r="FU193" s="303" t="s">
        <v>744</v>
      </c>
      <c r="FV193" s="393" t="s">
        <v>744</v>
      </c>
      <c r="FW193" s="303" t="s">
        <v>744</v>
      </c>
      <c r="FX193" s="303" t="s">
        <v>744</v>
      </c>
      <c r="FY193" s="303" t="s">
        <v>744</v>
      </c>
      <c r="FZ193" s="303" t="s">
        <v>744</v>
      </c>
      <c r="GA193" s="303" t="s">
        <v>744</v>
      </c>
      <c r="GB193" s="303" t="s">
        <v>744</v>
      </c>
      <c r="GC193" s="303" t="s">
        <v>744</v>
      </c>
      <c r="GD193" s="303" t="s">
        <v>744</v>
      </c>
      <c r="GE193" s="303" t="s">
        <v>744</v>
      </c>
      <c r="GF193" s="303" t="s">
        <v>744</v>
      </c>
      <c r="GG193" s="303" t="s">
        <v>744</v>
      </c>
      <c r="GH193" s="303" t="s">
        <v>744</v>
      </c>
      <c r="GI193" s="393" t="s">
        <v>744</v>
      </c>
      <c r="GJ193" s="303" t="s">
        <v>744</v>
      </c>
      <c r="GK193" s="303" t="s">
        <v>744</v>
      </c>
      <c r="GL193" s="303" t="s">
        <v>744</v>
      </c>
      <c r="GM193" s="393" t="s">
        <v>744</v>
      </c>
      <c r="GN193" s="303" t="s">
        <v>744</v>
      </c>
      <c r="GO193" s="303" t="s">
        <v>744</v>
      </c>
      <c r="GP193" s="303" t="s">
        <v>744</v>
      </c>
      <c r="GQ193" s="303" t="s">
        <v>744</v>
      </c>
      <c r="GR193" s="303" t="s">
        <v>744</v>
      </c>
      <c r="GS193" s="303" t="s">
        <v>744</v>
      </c>
      <c r="GT193" s="303" t="s">
        <v>744</v>
      </c>
      <c r="GU193" s="303" t="s">
        <v>744</v>
      </c>
      <c r="GV193" s="303" t="s">
        <v>744</v>
      </c>
      <c r="GW193" s="303" t="s">
        <v>744</v>
      </c>
      <c r="GX193" s="303" t="s">
        <v>744</v>
      </c>
      <c r="GY193" s="303" t="s">
        <v>744</v>
      </c>
      <c r="GZ193" s="393" t="s">
        <v>744</v>
      </c>
      <c r="HA193" s="303" t="s">
        <v>744</v>
      </c>
      <c r="HB193" s="303" t="s">
        <v>744</v>
      </c>
      <c r="HC193" s="303" t="s">
        <v>744</v>
      </c>
      <c r="HD193" s="393" t="s">
        <v>744</v>
      </c>
      <c r="HE193" s="303" t="s">
        <v>744</v>
      </c>
      <c r="HF193" s="303" t="s">
        <v>744</v>
      </c>
      <c r="HG193" s="303" t="s">
        <v>744</v>
      </c>
      <c r="HH193" s="303" t="s">
        <v>744</v>
      </c>
      <c r="HI193" s="303" t="s">
        <v>744</v>
      </c>
      <c r="HJ193" s="303" t="s">
        <v>744</v>
      </c>
      <c r="HK193" s="303" t="s">
        <v>744</v>
      </c>
      <c r="HL193" s="303" t="s">
        <v>744</v>
      </c>
      <c r="HM193" s="303" t="s">
        <v>744</v>
      </c>
      <c r="HN193" s="303" t="s">
        <v>744</v>
      </c>
      <c r="HO193" s="303" t="s">
        <v>744</v>
      </c>
      <c r="HP193" s="303" t="s">
        <v>744</v>
      </c>
      <c r="HQ193" s="393" t="s">
        <v>744</v>
      </c>
      <c r="HR193" s="303" t="s">
        <v>744</v>
      </c>
      <c r="HS193" s="303" t="s">
        <v>744</v>
      </c>
      <c r="HT193" s="303" t="s">
        <v>744</v>
      </c>
      <c r="HU193" s="393" t="s">
        <v>744</v>
      </c>
      <c r="HV193" s="303" t="s">
        <v>744</v>
      </c>
      <c r="HW193" s="303" t="s">
        <v>744</v>
      </c>
      <c r="HX193" s="303" t="s">
        <v>744</v>
      </c>
      <c r="HY193" s="303" t="s">
        <v>744</v>
      </c>
      <c r="HZ193" s="303" t="s">
        <v>744</v>
      </c>
      <c r="IA193" s="303" t="s">
        <v>744</v>
      </c>
      <c r="IB193" s="303" t="s">
        <v>744</v>
      </c>
      <c r="IC193" s="303" t="s">
        <v>744</v>
      </c>
      <c r="ID193" s="303" t="s">
        <v>744</v>
      </c>
      <c r="IE193" s="303" t="s">
        <v>744</v>
      </c>
      <c r="IF193" s="303" t="s">
        <v>744</v>
      </c>
      <c r="IG193" s="303" t="s">
        <v>744</v>
      </c>
      <c r="IH193" s="393" t="s">
        <v>744</v>
      </c>
      <c r="II193" s="303" t="s">
        <v>744</v>
      </c>
      <c r="IJ193" s="303" t="s">
        <v>744</v>
      </c>
      <c r="IK193" s="303" t="s">
        <v>744</v>
      </c>
      <c r="IL193" s="393" t="s">
        <v>744</v>
      </c>
      <c r="IM193" s="303"/>
      <c r="IN193" s="303" t="s">
        <v>744</v>
      </c>
      <c r="IO193" s="303" t="s">
        <v>744</v>
      </c>
      <c r="IP193" s="393" t="s">
        <v>744</v>
      </c>
      <c r="IQ193" s="303" t="s">
        <v>744</v>
      </c>
      <c r="IR193" s="303" t="s">
        <v>744</v>
      </c>
      <c r="IS193" s="393" t="s">
        <v>744</v>
      </c>
      <c r="IT193" s="303" t="s">
        <v>744</v>
      </c>
      <c r="IU193" s="303" t="s">
        <v>744</v>
      </c>
      <c r="IV193" s="393" t="s">
        <v>495</v>
      </c>
      <c r="IW193" s="735"/>
      <c r="IX193" s="303"/>
      <c r="IY193" s="396" t="s">
        <v>509</v>
      </c>
      <c r="IZ193" s="396" t="s">
        <v>449</v>
      </c>
      <c r="JA193" s="396" t="s">
        <v>343</v>
      </c>
      <c r="JB193" s="396">
        <v>3</v>
      </c>
      <c r="JC193" s="396" t="s">
        <v>11</v>
      </c>
      <c r="JD193" s="396" t="s">
        <v>232</v>
      </c>
      <c r="JE193" s="396" t="s">
        <v>9</v>
      </c>
      <c r="JF193" s="396" t="s">
        <v>232</v>
      </c>
      <c r="JG193" s="396" t="s">
        <v>358</v>
      </c>
    </row>
    <row r="194" spans="1:267" customFormat="1">
      <c r="A194">
        <v>3001</v>
      </c>
      <c r="B194">
        <v>1</v>
      </c>
      <c r="F194">
        <v>700</v>
      </c>
      <c r="G194">
        <v>43</v>
      </c>
      <c r="H194">
        <v>1</v>
      </c>
      <c r="I194">
        <v>0</v>
      </c>
      <c r="J194">
        <v>1</v>
      </c>
      <c r="K194">
        <v>0</v>
      </c>
      <c r="L194" t="s">
        <v>482</v>
      </c>
      <c r="M194">
        <v>0</v>
      </c>
      <c r="N194">
        <v>35</v>
      </c>
      <c r="O194">
        <v>31</v>
      </c>
      <c r="P194">
        <v>40</v>
      </c>
      <c r="Q194">
        <v>40</v>
      </c>
      <c r="R194">
        <v>0</v>
      </c>
      <c r="S194">
        <v>0</v>
      </c>
      <c r="T194" t="s">
        <v>745</v>
      </c>
      <c r="U194">
        <v>0</v>
      </c>
      <c r="V194">
        <v>0</v>
      </c>
      <c r="W194">
        <v>2</v>
      </c>
      <c r="X194">
        <v>6.5</v>
      </c>
      <c r="Y194">
        <v>17</v>
      </c>
      <c r="Z194">
        <v>0</v>
      </c>
      <c r="AA194">
        <v>0</v>
      </c>
      <c r="AB194">
        <v>0</v>
      </c>
      <c r="AC194">
        <v>0</v>
      </c>
      <c r="AD194">
        <v>0</v>
      </c>
      <c r="AE194">
        <v>0</v>
      </c>
      <c r="AF194">
        <v>0</v>
      </c>
      <c r="AG194">
        <v>0</v>
      </c>
      <c r="AH194">
        <v>0</v>
      </c>
      <c r="AI194">
        <v>40</v>
      </c>
      <c r="AJ194">
        <v>104</v>
      </c>
      <c r="AK194">
        <v>1432</v>
      </c>
      <c r="AL194">
        <v>0</v>
      </c>
      <c r="AM194">
        <v>0</v>
      </c>
      <c r="AN194">
        <v>0</v>
      </c>
      <c r="AO194">
        <v>0</v>
      </c>
      <c r="AP194">
        <v>0</v>
      </c>
      <c r="AQ194">
        <v>0</v>
      </c>
      <c r="AR194">
        <v>0</v>
      </c>
      <c r="AS194">
        <v>0</v>
      </c>
      <c r="AT194">
        <v>0</v>
      </c>
      <c r="AU194">
        <v>0</v>
      </c>
      <c r="AV194">
        <v>0</v>
      </c>
      <c r="AW194">
        <v>0</v>
      </c>
      <c r="AX194">
        <v>0</v>
      </c>
      <c r="AY194">
        <v>0</v>
      </c>
      <c r="AZ194">
        <v>0</v>
      </c>
      <c r="BA194">
        <v>0</v>
      </c>
      <c r="BB194">
        <v>355</v>
      </c>
      <c r="BC194">
        <v>316</v>
      </c>
      <c r="BD194">
        <v>0</v>
      </c>
      <c r="BE194">
        <v>0</v>
      </c>
      <c r="BF194">
        <v>0</v>
      </c>
      <c r="BG194">
        <v>0</v>
      </c>
      <c r="BH194">
        <v>0</v>
      </c>
      <c r="BI194">
        <v>0</v>
      </c>
      <c r="BJ194">
        <v>0</v>
      </c>
      <c r="BK194">
        <v>0</v>
      </c>
      <c r="BL194">
        <v>0</v>
      </c>
      <c r="BM194">
        <v>0</v>
      </c>
      <c r="BN194">
        <v>0</v>
      </c>
      <c r="BO194">
        <v>0</v>
      </c>
      <c r="BP194">
        <v>0</v>
      </c>
      <c r="BQ194">
        <v>0</v>
      </c>
      <c r="BR194">
        <v>0</v>
      </c>
      <c r="BS194">
        <v>0</v>
      </c>
      <c r="BT194">
        <v>0</v>
      </c>
      <c r="BU194">
        <v>0</v>
      </c>
      <c r="BV194">
        <v>0</v>
      </c>
      <c r="BW194">
        <v>0</v>
      </c>
      <c r="BX194">
        <v>0</v>
      </c>
      <c r="BY194">
        <v>0</v>
      </c>
      <c r="BZ194">
        <v>0</v>
      </c>
      <c r="CA194">
        <v>0</v>
      </c>
      <c r="CB194">
        <v>0</v>
      </c>
      <c r="CC194">
        <v>6.5</v>
      </c>
      <c r="CD194">
        <v>10</v>
      </c>
      <c r="CE194">
        <v>4221.5</v>
      </c>
      <c r="CF194">
        <v>0</v>
      </c>
      <c r="CG194" s="439"/>
      <c r="CH194" s="303">
        <v>35</v>
      </c>
      <c r="CI194" s="393">
        <v>31</v>
      </c>
      <c r="CJ194" s="303">
        <v>40</v>
      </c>
      <c r="CK194" s="393">
        <v>40</v>
      </c>
      <c r="CL194" s="303">
        <v>0</v>
      </c>
      <c r="CM194" s="393">
        <v>0</v>
      </c>
      <c r="CN194" s="303"/>
      <c r="CO194" s="303"/>
      <c r="CP194" s="393" t="s">
        <v>744</v>
      </c>
      <c r="CQ194" s="303" t="s">
        <v>744</v>
      </c>
      <c r="CR194" s="393" t="s">
        <v>389</v>
      </c>
      <c r="CS194" s="393" t="s">
        <v>744</v>
      </c>
      <c r="CT194" s="303" t="s">
        <v>744</v>
      </c>
      <c r="CU194" s="393" t="s">
        <v>389</v>
      </c>
      <c r="CV194" s="303" t="s">
        <v>744</v>
      </c>
      <c r="CW194" s="303" t="s">
        <v>744</v>
      </c>
      <c r="CX194" s="303" t="s">
        <v>744</v>
      </c>
      <c r="CY194" s="303" t="s">
        <v>744</v>
      </c>
      <c r="CZ194" s="303" t="s">
        <v>744</v>
      </c>
      <c r="DA194" s="303" t="s">
        <v>744</v>
      </c>
      <c r="DB194" s="303" t="s">
        <v>744</v>
      </c>
      <c r="DC194" s="303" t="s">
        <v>744</v>
      </c>
      <c r="DD194" s="303" t="s">
        <v>744</v>
      </c>
      <c r="DE194" s="303" t="s">
        <v>744</v>
      </c>
      <c r="DF194" s="303" t="s">
        <v>744</v>
      </c>
      <c r="DG194" s="393" t="s">
        <v>744</v>
      </c>
      <c r="DH194" s="303" t="s">
        <v>744</v>
      </c>
      <c r="DI194" s="303" t="s">
        <v>744</v>
      </c>
      <c r="DJ194" s="393" t="s">
        <v>744</v>
      </c>
      <c r="DK194" s="303" t="s">
        <v>744</v>
      </c>
      <c r="DL194" s="303" t="s">
        <v>744</v>
      </c>
      <c r="DM194" s="303" t="s">
        <v>744</v>
      </c>
      <c r="DN194" s="303" t="s">
        <v>744</v>
      </c>
      <c r="DO194" s="303" t="s">
        <v>744</v>
      </c>
      <c r="DP194" s="303" t="s">
        <v>744</v>
      </c>
      <c r="DQ194" s="303" t="s">
        <v>744</v>
      </c>
      <c r="DR194" s="303" t="s">
        <v>744</v>
      </c>
      <c r="DS194" s="303" t="s">
        <v>744</v>
      </c>
      <c r="DT194" s="303" t="s">
        <v>744</v>
      </c>
      <c r="DU194" s="303" t="s">
        <v>744</v>
      </c>
      <c r="DV194" s="393" t="s">
        <v>744</v>
      </c>
      <c r="DW194" s="303" t="s">
        <v>744</v>
      </c>
      <c r="DX194" s="303" t="s">
        <v>744</v>
      </c>
      <c r="DY194" s="393" t="s">
        <v>744</v>
      </c>
      <c r="DZ194" s="303" t="s">
        <v>744</v>
      </c>
      <c r="EA194" s="303" t="s">
        <v>744</v>
      </c>
      <c r="EB194" s="303" t="s">
        <v>744</v>
      </c>
      <c r="EC194" s="303" t="s">
        <v>744</v>
      </c>
      <c r="ED194" s="303" t="s">
        <v>744</v>
      </c>
      <c r="EE194" s="303" t="s">
        <v>744</v>
      </c>
      <c r="EF194" s="303" t="s">
        <v>744</v>
      </c>
      <c r="EG194" s="303" t="s">
        <v>744</v>
      </c>
      <c r="EH194" s="303" t="s">
        <v>744</v>
      </c>
      <c r="EI194" s="303" t="s">
        <v>744</v>
      </c>
      <c r="EJ194" s="303" t="s">
        <v>744</v>
      </c>
      <c r="EK194" s="393" t="s">
        <v>744</v>
      </c>
      <c r="EL194" s="303" t="s">
        <v>744</v>
      </c>
      <c r="EM194" s="303" t="s">
        <v>744</v>
      </c>
      <c r="EN194" s="393" t="s">
        <v>744</v>
      </c>
      <c r="EO194" s="303">
        <v>2</v>
      </c>
      <c r="EP194" s="303">
        <v>3440</v>
      </c>
      <c r="EQ194" s="303">
        <v>0</v>
      </c>
      <c r="ER194" s="303">
        <v>40</v>
      </c>
      <c r="ES194" s="303">
        <v>0</v>
      </c>
      <c r="ET194" s="303">
        <v>0</v>
      </c>
      <c r="EU194" s="303">
        <v>0</v>
      </c>
      <c r="EV194" s="303">
        <v>0</v>
      </c>
      <c r="EW194" s="303">
        <v>0</v>
      </c>
      <c r="EX194" s="303">
        <v>0</v>
      </c>
      <c r="EY194" s="303">
        <v>3400</v>
      </c>
      <c r="EZ194" s="303">
        <v>6.5</v>
      </c>
      <c r="FA194" s="393">
        <v>0</v>
      </c>
      <c r="FB194" s="303">
        <v>1720</v>
      </c>
      <c r="FC194" s="303">
        <v>1700</v>
      </c>
      <c r="FD194" s="303">
        <v>3.25</v>
      </c>
      <c r="FE194" s="393">
        <v>1.1627906976744207E-2</v>
      </c>
      <c r="FF194" s="303">
        <v>6.5</v>
      </c>
      <c r="FG194" s="303">
        <v>11180</v>
      </c>
      <c r="FH194" s="303">
        <v>0</v>
      </c>
      <c r="FI194" s="303">
        <v>104</v>
      </c>
      <c r="FJ194" s="303">
        <v>0</v>
      </c>
      <c r="FK194" s="303">
        <v>0</v>
      </c>
      <c r="FL194" s="303">
        <v>355</v>
      </c>
      <c r="FM194" s="303">
        <v>0</v>
      </c>
      <c r="FN194" s="303">
        <v>0</v>
      </c>
      <c r="FO194" s="303">
        <v>0</v>
      </c>
      <c r="FP194" s="303">
        <v>10721</v>
      </c>
      <c r="FQ194" s="303">
        <v>10</v>
      </c>
      <c r="FR194" s="393">
        <v>0</v>
      </c>
      <c r="FS194" s="303">
        <v>1720</v>
      </c>
      <c r="FT194" s="303">
        <v>1649.3846153846155</v>
      </c>
      <c r="FU194" s="303">
        <v>1.5384615384615385</v>
      </c>
      <c r="FV194" s="393">
        <v>4.1055456171735227E-2</v>
      </c>
      <c r="FW194" s="303">
        <v>8.5</v>
      </c>
      <c r="FX194" s="303">
        <v>14620</v>
      </c>
      <c r="FY194" s="303">
        <v>0</v>
      </c>
      <c r="FZ194" s="303">
        <v>144</v>
      </c>
      <c r="GA194" s="303">
        <v>0</v>
      </c>
      <c r="GB194" s="303">
        <v>0</v>
      </c>
      <c r="GC194" s="303">
        <v>355</v>
      </c>
      <c r="GD194" s="303">
        <v>0</v>
      </c>
      <c r="GE194" s="303">
        <v>0</v>
      </c>
      <c r="GF194" s="303">
        <v>0</v>
      </c>
      <c r="GG194" s="303">
        <v>14121</v>
      </c>
      <c r="GH194" s="303">
        <v>16.5</v>
      </c>
      <c r="GI194" s="393">
        <v>0</v>
      </c>
      <c r="GJ194" s="303">
        <v>1720</v>
      </c>
      <c r="GK194" s="303">
        <v>1661.2941176470588</v>
      </c>
      <c r="GL194" s="303">
        <v>1.9411764705882353</v>
      </c>
      <c r="GM194" s="393">
        <v>3.4131326949384477E-2</v>
      </c>
      <c r="GN194" s="303">
        <v>17</v>
      </c>
      <c r="GO194" s="303">
        <v>29784</v>
      </c>
      <c r="GP194" s="303">
        <v>0</v>
      </c>
      <c r="GQ194" s="303">
        <v>1432</v>
      </c>
      <c r="GR194" s="303">
        <v>0</v>
      </c>
      <c r="GS194" s="303">
        <v>0</v>
      </c>
      <c r="GT194" s="303">
        <v>316</v>
      </c>
      <c r="GU194" s="303">
        <v>0</v>
      </c>
      <c r="GV194" s="303">
        <v>0</v>
      </c>
      <c r="GW194" s="303">
        <v>0</v>
      </c>
      <c r="GX194" s="303">
        <v>28036</v>
      </c>
      <c r="GY194" s="303">
        <v>4221.5</v>
      </c>
      <c r="GZ194" s="393">
        <v>0</v>
      </c>
      <c r="HA194" s="303">
        <v>1752</v>
      </c>
      <c r="HB194" s="303">
        <v>1649.1764705882354</v>
      </c>
      <c r="HC194" s="303">
        <v>248.3235294117647</v>
      </c>
      <c r="HD194" s="393">
        <v>5.8689229116304031E-2</v>
      </c>
      <c r="HE194" s="303" t="s">
        <v>744</v>
      </c>
      <c r="HF194" s="303" t="s">
        <v>744</v>
      </c>
      <c r="HG194" s="303" t="s">
        <v>744</v>
      </c>
      <c r="HH194" s="303" t="s">
        <v>744</v>
      </c>
      <c r="HI194" s="303" t="s">
        <v>744</v>
      </c>
      <c r="HJ194" s="303" t="s">
        <v>744</v>
      </c>
      <c r="HK194" s="303" t="s">
        <v>744</v>
      </c>
      <c r="HL194" s="303" t="s">
        <v>744</v>
      </c>
      <c r="HM194" s="303" t="s">
        <v>744</v>
      </c>
      <c r="HN194" s="303" t="s">
        <v>744</v>
      </c>
      <c r="HO194" s="303" t="s">
        <v>744</v>
      </c>
      <c r="HP194" s="303" t="s">
        <v>744</v>
      </c>
      <c r="HQ194" s="393" t="s">
        <v>744</v>
      </c>
      <c r="HR194" s="303" t="s">
        <v>744</v>
      </c>
      <c r="HS194" s="303" t="s">
        <v>744</v>
      </c>
      <c r="HT194" s="303" t="s">
        <v>744</v>
      </c>
      <c r="HU194" s="393" t="s">
        <v>744</v>
      </c>
      <c r="HV194" s="303">
        <v>17</v>
      </c>
      <c r="HW194" s="303">
        <v>29784</v>
      </c>
      <c r="HX194" s="303">
        <v>0</v>
      </c>
      <c r="HY194" s="303">
        <v>1432</v>
      </c>
      <c r="HZ194" s="303">
        <v>0</v>
      </c>
      <c r="IA194" s="303">
        <v>0</v>
      </c>
      <c r="IB194" s="303">
        <v>316</v>
      </c>
      <c r="IC194" s="303">
        <v>0</v>
      </c>
      <c r="ID194" s="303">
        <v>0</v>
      </c>
      <c r="IE194" s="303">
        <v>0</v>
      </c>
      <c r="IF194" s="303">
        <v>28036</v>
      </c>
      <c r="IG194" s="303">
        <v>4221.5</v>
      </c>
      <c r="IH194" s="393">
        <v>0</v>
      </c>
      <c r="II194" s="303">
        <v>1752</v>
      </c>
      <c r="IJ194" s="303">
        <v>1649.1764705882354</v>
      </c>
      <c r="IK194" s="303">
        <v>248.3235294117647</v>
      </c>
      <c r="IL194" s="393">
        <v>5.8689229116304031E-2</v>
      </c>
      <c r="IM194" s="303"/>
      <c r="IN194" s="303">
        <v>1748.6315789473683</v>
      </c>
      <c r="IO194" s="303">
        <v>1654.5263157894738</v>
      </c>
      <c r="IP194" s="393">
        <v>5.3816518179629069E-2</v>
      </c>
      <c r="IQ194" s="303">
        <v>1720</v>
      </c>
      <c r="IR194" s="303">
        <v>1649.3846153846155</v>
      </c>
      <c r="IS194" s="393">
        <v>4.1055456171735227E-2</v>
      </c>
      <c r="IT194" s="303">
        <v>1741.3333333333333</v>
      </c>
      <c r="IU194" s="303">
        <v>1653.2156862745098</v>
      </c>
      <c r="IV194" s="393">
        <v>5.0603549229799039E-2</v>
      </c>
      <c r="IW194" s="735"/>
      <c r="IX194" s="303"/>
      <c r="IY194" s="396" t="s">
        <v>482</v>
      </c>
      <c r="IZ194" s="396" t="s">
        <v>449</v>
      </c>
      <c r="JA194" s="396" t="s">
        <v>343</v>
      </c>
      <c r="JB194" s="396">
        <v>37</v>
      </c>
      <c r="JC194" s="396" t="s">
        <v>12</v>
      </c>
      <c r="JD194" s="396" t="s">
        <v>232</v>
      </c>
      <c r="JE194" s="396" t="s">
        <v>9</v>
      </c>
      <c r="JF194" s="396" t="s">
        <v>232</v>
      </c>
      <c r="JG194" s="396" t="s">
        <v>358</v>
      </c>
    </row>
    <row r="195" spans="1:267" customFormat="1">
      <c r="A195">
        <v>3002</v>
      </c>
      <c r="B195">
        <v>1</v>
      </c>
      <c r="F195">
        <v>700</v>
      </c>
      <c r="G195">
        <v>41</v>
      </c>
      <c r="H195">
        <v>1</v>
      </c>
      <c r="I195">
        <v>0</v>
      </c>
      <c r="J195">
        <v>1</v>
      </c>
      <c r="K195">
        <v>0</v>
      </c>
      <c r="L195" t="s">
        <v>498</v>
      </c>
      <c r="M195">
        <v>0</v>
      </c>
      <c r="N195">
        <v>25</v>
      </c>
      <c r="O195">
        <v>25</v>
      </c>
      <c r="P195">
        <v>40</v>
      </c>
      <c r="Q195">
        <v>40</v>
      </c>
      <c r="R195">
        <v>0</v>
      </c>
      <c r="S195">
        <v>0</v>
      </c>
      <c r="T195" t="s">
        <v>745</v>
      </c>
      <c r="U195">
        <v>0</v>
      </c>
      <c r="V195">
        <v>0</v>
      </c>
      <c r="W195">
        <v>29.5</v>
      </c>
      <c r="X195">
        <v>6.5</v>
      </c>
      <c r="Y195">
        <v>50</v>
      </c>
      <c r="Z195">
        <v>0</v>
      </c>
      <c r="AA195">
        <v>0</v>
      </c>
      <c r="AB195">
        <v>0</v>
      </c>
      <c r="AC195">
        <v>0</v>
      </c>
      <c r="AD195">
        <v>0</v>
      </c>
      <c r="AE195">
        <v>1848</v>
      </c>
      <c r="AF195">
        <v>0</v>
      </c>
      <c r="AG195">
        <v>0</v>
      </c>
      <c r="AH195">
        <v>0</v>
      </c>
      <c r="AI195">
        <v>450</v>
      </c>
      <c r="AJ195">
        <v>40</v>
      </c>
      <c r="AK195">
        <v>3152</v>
      </c>
      <c r="AL195">
        <v>0</v>
      </c>
      <c r="AM195">
        <v>0</v>
      </c>
      <c r="AN195">
        <v>0</v>
      </c>
      <c r="AO195">
        <v>0</v>
      </c>
      <c r="AP195">
        <v>0</v>
      </c>
      <c r="AQ195">
        <v>0</v>
      </c>
      <c r="AR195">
        <v>0</v>
      </c>
      <c r="AS195">
        <v>0</v>
      </c>
      <c r="AT195">
        <v>0</v>
      </c>
      <c r="AU195">
        <v>0</v>
      </c>
      <c r="AV195">
        <v>0</v>
      </c>
      <c r="AW195">
        <v>0</v>
      </c>
      <c r="AX195">
        <v>0</v>
      </c>
      <c r="AY195">
        <v>0</v>
      </c>
      <c r="AZ195">
        <v>0</v>
      </c>
      <c r="BA195">
        <v>40</v>
      </c>
      <c r="BB195">
        <v>0</v>
      </c>
      <c r="BC195">
        <v>0</v>
      </c>
      <c r="BD195">
        <v>0</v>
      </c>
      <c r="BE195">
        <v>0</v>
      </c>
      <c r="BF195">
        <v>0</v>
      </c>
      <c r="BG195">
        <v>0</v>
      </c>
      <c r="BH195">
        <v>0</v>
      </c>
      <c r="BI195">
        <v>0</v>
      </c>
      <c r="BJ195">
        <v>0</v>
      </c>
      <c r="BK195">
        <v>0</v>
      </c>
      <c r="BL195">
        <v>0</v>
      </c>
      <c r="BM195">
        <v>0</v>
      </c>
      <c r="BN195">
        <v>0</v>
      </c>
      <c r="BO195">
        <v>0</v>
      </c>
      <c r="BP195">
        <v>0</v>
      </c>
      <c r="BQ195">
        <v>0</v>
      </c>
      <c r="BR195">
        <v>0</v>
      </c>
      <c r="BS195">
        <v>0</v>
      </c>
      <c r="BT195">
        <v>0</v>
      </c>
      <c r="BU195">
        <v>0</v>
      </c>
      <c r="BV195">
        <v>0</v>
      </c>
      <c r="BW195">
        <v>0</v>
      </c>
      <c r="BX195">
        <v>0</v>
      </c>
      <c r="BY195">
        <v>0</v>
      </c>
      <c r="BZ195">
        <v>0</v>
      </c>
      <c r="CA195">
        <v>0</v>
      </c>
      <c r="CB195">
        <v>0</v>
      </c>
      <c r="CC195">
        <v>0</v>
      </c>
      <c r="CD195">
        <v>0</v>
      </c>
      <c r="CE195">
        <v>10857</v>
      </c>
      <c r="CF195">
        <v>0</v>
      </c>
      <c r="CG195" s="439"/>
      <c r="CH195" s="303">
        <v>25</v>
      </c>
      <c r="CI195" s="393">
        <v>25</v>
      </c>
      <c r="CJ195" s="303">
        <v>40</v>
      </c>
      <c r="CK195" s="393">
        <v>40</v>
      </c>
      <c r="CL195" s="303">
        <v>0</v>
      </c>
      <c r="CM195" s="393">
        <v>0</v>
      </c>
      <c r="CN195" s="303"/>
      <c r="CO195" s="303"/>
      <c r="CP195" s="393" t="s">
        <v>744</v>
      </c>
      <c r="CQ195" s="303" t="s">
        <v>744</v>
      </c>
      <c r="CR195" s="393" t="s">
        <v>389</v>
      </c>
      <c r="CS195" s="393" t="s">
        <v>744</v>
      </c>
      <c r="CT195" s="303" t="s">
        <v>744</v>
      </c>
      <c r="CU195" s="393" t="s">
        <v>389</v>
      </c>
      <c r="CV195" s="303" t="s">
        <v>744</v>
      </c>
      <c r="CW195" s="303" t="s">
        <v>744</v>
      </c>
      <c r="CX195" s="303" t="s">
        <v>744</v>
      </c>
      <c r="CY195" s="303" t="s">
        <v>744</v>
      </c>
      <c r="CZ195" s="303" t="s">
        <v>744</v>
      </c>
      <c r="DA195" s="303" t="s">
        <v>744</v>
      </c>
      <c r="DB195" s="303" t="s">
        <v>744</v>
      </c>
      <c r="DC195" s="303" t="s">
        <v>744</v>
      </c>
      <c r="DD195" s="303" t="s">
        <v>744</v>
      </c>
      <c r="DE195" s="303" t="s">
        <v>744</v>
      </c>
      <c r="DF195" s="303" t="s">
        <v>744</v>
      </c>
      <c r="DG195" s="393" t="s">
        <v>744</v>
      </c>
      <c r="DH195" s="303" t="s">
        <v>744</v>
      </c>
      <c r="DI195" s="303" t="s">
        <v>744</v>
      </c>
      <c r="DJ195" s="393" t="s">
        <v>744</v>
      </c>
      <c r="DK195" s="303" t="s">
        <v>744</v>
      </c>
      <c r="DL195" s="303" t="s">
        <v>744</v>
      </c>
      <c r="DM195" s="303" t="s">
        <v>744</v>
      </c>
      <c r="DN195" s="303" t="s">
        <v>744</v>
      </c>
      <c r="DO195" s="303" t="s">
        <v>744</v>
      </c>
      <c r="DP195" s="303" t="s">
        <v>744</v>
      </c>
      <c r="DQ195" s="303" t="s">
        <v>744</v>
      </c>
      <c r="DR195" s="303" t="s">
        <v>744</v>
      </c>
      <c r="DS195" s="303" t="s">
        <v>744</v>
      </c>
      <c r="DT195" s="303" t="s">
        <v>744</v>
      </c>
      <c r="DU195" s="303" t="s">
        <v>744</v>
      </c>
      <c r="DV195" s="393" t="s">
        <v>744</v>
      </c>
      <c r="DW195" s="303" t="s">
        <v>744</v>
      </c>
      <c r="DX195" s="303" t="s">
        <v>744</v>
      </c>
      <c r="DY195" s="393" t="s">
        <v>744</v>
      </c>
      <c r="DZ195" s="303" t="s">
        <v>744</v>
      </c>
      <c r="EA195" s="303" t="s">
        <v>744</v>
      </c>
      <c r="EB195" s="303" t="s">
        <v>744</v>
      </c>
      <c r="EC195" s="303" t="s">
        <v>744</v>
      </c>
      <c r="ED195" s="303" t="s">
        <v>744</v>
      </c>
      <c r="EE195" s="303" t="s">
        <v>744</v>
      </c>
      <c r="EF195" s="303" t="s">
        <v>744</v>
      </c>
      <c r="EG195" s="303" t="s">
        <v>744</v>
      </c>
      <c r="EH195" s="303" t="s">
        <v>744</v>
      </c>
      <c r="EI195" s="303" t="s">
        <v>744</v>
      </c>
      <c r="EJ195" s="303" t="s">
        <v>744</v>
      </c>
      <c r="EK195" s="393" t="s">
        <v>744</v>
      </c>
      <c r="EL195" s="303" t="s">
        <v>744</v>
      </c>
      <c r="EM195" s="303" t="s">
        <v>744</v>
      </c>
      <c r="EN195" s="393" t="s">
        <v>744</v>
      </c>
      <c r="EO195" s="303">
        <v>29.5</v>
      </c>
      <c r="EP195" s="303">
        <v>53100</v>
      </c>
      <c r="EQ195" s="303">
        <v>0</v>
      </c>
      <c r="ER195" s="303">
        <v>450</v>
      </c>
      <c r="ES195" s="303">
        <v>0</v>
      </c>
      <c r="ET195" s="303">
        <v>0</v>
      </c>
      <c r="EU195" s="303">
        <v>40</v>
      </c>
      <c r="EV195" s="303">
        <v>0</v>
      </c>
      <c r="EW195" s="303">
        <v>0</v>
      </c>
      <c r="EX195" s="303">
        <v>0</v>
      </c>
      <c r="EY195" s="303">
        <v>52610</v>
      </c>
      <c r="EZ195" s="303">
        <v>0</v>
      </c>
      <c r="FA195" s="393">
        <v>0</v>
      </c>
      <c r="FB195" s="303">
        <v>1800</v>
      </c>
      <c r="FC195" s="303">
        <v>1783.3898305084747</v>
      </c>
      <c r="FD195" s="303">
        <v>0</v>
      </c>
      <c r="FE195" s="393">
        <v>9.2278719397362874E-3</v>
      </c>
      <c r="FF195" s="303">
        <v>6.5</v>
      </c>
      <c r="FG195" s="303">
        <v>11700</v>
      </c>
      <c r="FH195" s="303">
        <v>0</v>
      </c>
      <c r="FI195" s="303">
        <v>40</v>
      </c>
      <c r="FJ195" s="303">
        <v>0</v>
      </c>
      <c r="FK195" s="303">
        <v>0</v>
      </c>
      <c r="FL195" s="303">
        <v>0</v>
      </c>
      <c r="FM195" s="303">
        <v>0</v>
      </c>
      <c r="FN195" s="303">
        <v>0</v>
      </c>
      <c r="FO195" s="303">
        <v>0</v>
      </c>
      <c r="FP195" s="303">
        <v>11660</v>
      </c>
      <c r="FQ195" s="303">
        <v>0</v>
      </c>
      <c r="FR195" s="393">
        <v>0</v>
      </c>
      <c r="FS195" s="303">
        <v>1800</v>
      </c>
      <c r="FT195" s="303">
        <v>1793.8461538461538</v>
      </c>
      <c r="FU195" s="303">
        <v>0</v>
      </c>
      <c r="FV195" s="393">
        <v>3.4188034188034067E-3</v>
      </c>
      <c r="FW195" s="303">
        <v>36</v>
      </c>
      <c r="FX195" s="303">
        <v>64800</v>
      </c>
      <c r="FY195" s="303">
        <v>0</v>
      </c>
      <c r="FZ195" s="303">
        <v>490</v>
      </c>
      <c r="GA195" s="303">
        <v>0</v>
      </c>
      <c r="GB195" s="303">
        <v>0</v>
      </c>
      <c r="GC195" s="303">
        <v>40</v>
      </c>
      <c r="GD195" s="303">
        <v>0</v>
      </c>
      <c r="GE195" s="303">
        <v>0</v>
      </c>
      <c r="GF195" s="303">
        <v>0</v>
      </c>
      <c r="GG195" s="303">
        <v>64270</v>
      </c>
      <c r="GH195" s="303">
        <v>0</v>
      </c>
      <c r="GI195" s="393">
        <v>0</v>
      </c>
      <c r="GJ195" s="303">
        <v>1800</v>
      </c>
      <c r="GK195" s="303">
        <v>1785.2777777777778</v>
      </c>
      <c r="GL195" s="303">
        <v>0</v>
      </c>
      <c r="GM195" s="393">
        <v>8.179012345678971E-3</v>
      </c>
      <c r="GN195" s="303">
        <v>50</v>
      </c>
      <c r="GO195" s="303">
        <v>90000</v>
      </c>
      <c r="GP195" s="303">
        <v>1848</v>
      </c>
      <c r="GQ195" s="303">
        <v>3152</v>
      </c>
      <c r="GR195" s="303">
        <v>0</v>
      </c>
      <c r="GS195" s="303">
        <v>0</v>
      </c>
      <c r="GT195" s="303">
        <v>0</v>
      </c>
      <c r="GU195" s="303">
        <v>0</v>
      </c>
      <c r="GV195" s="303">
        <v>0</v>
      </c>
      <c r="GW195" s="303">
        <v>0</v>
      </c>
      <c r="GX195" s="303">
        <v>85000</v>
      </c>
      <c r="GY195" s="303">
        <v>10857</v>
      </c>
      <c r="GZ195" s="393">
        <v>0</v>
      </c>
      <c r="HA195" s="303">
        <v>1800</v>
      </c>
      <c r="HB195" s="303">
        <v>1700</v>
      </c>
      <c r="HC195" s="303">
        <v>217.14</v>
      </c>
      <c r="HD195" s="393">
        <v>5.555555555555558E-2</v>
      </c>
      <c r="HE195" s="303" t="s">
        <v>744</v>
      </c>
      <c r="HF195" s="303" t="s">
        <v>744</v>
      </c>
      <c r="HG195" s="303" t="s">
        <v>744</v>
      </c>
      <c r="HH195" s="303" t="s">
        <v>744</v>
      </c>
      <c r="HI195" s="303" t="s">
        <v>744</v>
      </c>
      <c r="HJ195" s="303" t="s">
        <v>744</v>
      </c>
      <c r="HK195" s="303" t="s">
        <v>744</v>
      </c>
      <c r="HL195" s="303" t="s">
        <v>744</v>
      </c>
      <c r="HM195" s="303" t="s">
        <v>744</v>
      </c>
      <c r="HN195" s="303" t="s">
        <v>744</v>
      </c>
      <c r="HO195" s="303" t="s">
        <v>744</v>
      </c>
      <c r="HP195" s="303" t="s">
        <v>744</v>
      </c>
      <c r="HQ195" s="393" t="s">
        <v>744</v>
      </c>
      <c r="HR195" s="303" t="s">
        <v>744</v>
      </c>
      <c r="HS195" s="303" t="s">
        <v>744</v>
      </c>
      <c r="HT195" s="303" t="s">
        <v>744</v>
      </c>
      <c r="HU195" s="393" t="s">
        <v>744</v>
      </c>
      <c r="HV195" s="303">
        <v>50</v>
      </c>
      <c r="HW195" s="303">
        <v>90000</v>
      </c>
      <c r="HX195" s="303">
        <v>1848</v>
      </c>
      <c r="HY195" s="303">
        <v>3152</v>
      </c>
      <c r="HZ195" s="303">
        <v>0</v>
      </c>
      <c r="IA195" s="303">
        <v>0</v>
      </c>
      <c r="IB195" s="303">
        <v>0</v>
      </c>
      <c r="IC195" s="303">
        <v>0</v>
      </c>
      <c r="ID195" s="303">
        <v>0</v>
      </c>
      <c r="IE195" s="303">
        <v>0</v>
      </c>
      <c r="IF195" s="303">
        <v>85000</v>
      </c>
      <c r="IG195" s="303">
        <v>10857</v>
      </c>
      <c r="IH195" s="393">
        <v>0</v>
      </c>
      <c r="II195" s="303">
        <v>1800</v>
      </c>
      <c r="IJ195" s="303">
        <v>1700</v>
      </c>
      <c r="IK195" s="303">
        <v>217.14</v>
      </c>
      <c r="IL195" s="393">
        <v>5.555555555555558E-2</v>
      </c>
      <c r="IM195" s="303"/>
      <c r="IN195" s="303">
        <v>1800</v>
      </c>
      <c r="IO195" s="303">
        <v>1730.9433962264152</v>
      </c>
      <c r="IP195" s="393">
        <v>3.8364779874213828E-2</v>
      </c>
      <c r="IQ195" s="303">
        <v>1800</v>
      </c>
      <c r="IR195" s="303">
        <v>1793.8461538461538</v>
      </c>
      <c r="IS195" s="393">
        <v>3.4188034188034067E-3</v>
      </c>
      <c r="IT195" s="303">
        <v>1800</v>
      </c>
      <c r="IU195" s="303">
        <v>1735.6976744186047</v>
      </c>
      <c r="IV195" s="393">
        <v>3.5723514211886243E-2</v>
      </c>
      <c r="IW195" s="735"/>
      <c r="IX195" s="303"/>
      <c r="IY195" s="396" t="s">
        <v>498</v>
      </c>
      <c r="IZ195" s="396" t="s">
        <v>449</v>
      </c>
      <c r="JA195" s="396" t="s">
        <v>343</v>
      </c>
      <c r="JB195" s="396">
        <v>99</v>
      </c>
      <c r="JC195" s="396" t="s">
        <v>12</v>
      </c>
      <c r="JD195" s="396" t="s">
        <v>232</v>
      </c>
      <c r="JE195" s="396" t="s">
        <v>9</v>
      </c>
      <c r="JF195" s="396" t="s">
        <v>232</v>
      </c>
      <c r="JG195" s="396" t="s">
        <v>358</v>
      </c>
    </row>
    <row r="196" spans="1:267" customFormat="1">
      <c r="A196">
        <v>3003</v>
      </c>
      <c r="B196">
        <v>1</v>
      </c>
      <c r="F196">
        <v>700</v>
      </c>
      <c r="G196">
        <v>42</v>
      </c>
      <c r="H196">
        <v>1</v>
      </c>
      <c r="I196">
        <v>0</v>
      </c>
      <c r="J196">
        <v>1</v>
      </c>
      <c r="K196">
        <v>0</v>
      </c>
      <c r="L196" t="s">
        <v>498</v>
      </c>
      <c r="M196">
        <v>0</v>
      </c>
      <c r="N196">
        <v>33</v>
      </c>
      <c r="O196">
        <v>33</v>
      </c>
      <c r="P196">
        <v>40</v>
      </c>
      <c r="Q196">
        <v>40</v>
      </c>
      <c r="R196">
        <v>0</v>
      </c>
      <c r="S196">
        <v>0</v>
      </c>
      <c r="T196" t="s">
        <v>745</v>
      </c>
      <c r="U196">
        <v>0.5</v>
      </c>
      <c r="V196">
        <v>0</v>
      </c>
      <c r="W196">
        <v>1.5</v>
      </c>
      <c r="X196">
        <v>3</v>
      </c>
      <c r="Y196">
        <v>36</v>
      </c>
      <c r="Z196">
        <v>0</v>
      </c>
      <c r="AA196">
        <v>0</v>
      </c>
      <c r="AB196">
        <v>0</v>
      </c>
      <c r="AC196">
        <v>0</v>
      </c>
      <c r="AD196">
        <v>0</v>
      </c>
      <c r="AE196">
        <v>240</v>
      </c>
      <c r="AF196">
        <v>0</v>
      </c>
      <c r="AG196">
        <v>0</v>
      </c>
      <c r="AH196">
        <v>0</v>
      </c>
      <c r="AI196">
        <v>0</v>
      </c>
      <c r="AJ196">
        <v>0</v>
      </c>
      <c r="AK196">
        <v>0</v>
      </c>
      <c r="AL196">
        <v>0</v>
      </c>
      <c r="AM196">
        <v>0</v>
      </c>
      <c r="AN196">
        <v>0</v>
      </c>
      <c r="AO196">
        <v>0</v>
      </c>
      <c r="AP196">
        <v>0</v>
      </c>
      <c r="AQ196">
        <v>0</v>
      </c>
      <c r="AR196">
        <v>0</v>
      </c>
      <c r="AS196">
        <v>0</v>
      </c>
      <c r="AT196">
        <v>0</v>
      </c>
      <c r="AU196">
        <v>0</v>
      </c>
      <c r="AV196">
        <v>0</v>
      </c>
      <c r="AW196">
        <v>240</v>
      </c>
      <c r="AX196">
        <v>0</v>
      </c>
      <c r="AY196">
        <v>0</v>
      </c>
      <c r="AZ196">
        <v>0</v>
      </c>
      <c r="BA196">
        <v>0</v>
      </c>
      <c r="BB196">
        <v>0</v>
      </c>
      <c r="BC196">
        <v>0</v>
      </c>
      <c r="BD196">
        <v>0</v>
      </c>
      <c r="BE196">
        <v>0</v>
      </c>
      <c r="BF196">
        <v>0</v>
      </c>
      <c r="BG196">
        <v>0</v>
      </c>
      <c r="BH196">
        <v>0</v>
      </c>
      <c r="BI196">
        <v>8</v>
      </c>
      <c r="BJ196">
        <v>0</v>
      </c>
      <c r="BK196">
        <v>0</v>
      </c>
      <c r="BL196">
        <v>0</v>
      </c>
      <c r="BM196">
        <v>0</v>
      </c>
      <c r="BN196">
        <v>0</v>
      </c>
      <c r="BO196">
        <v>0</v>
      </c>
      <c r="BP196">
        <v>0</v>
      </c>
      <c r="BQ196">
        <v>0</v>
      </c>
      <c r="BR196">
        <v>0</v>
      </c>
      <c r="BS196">
        <v>0</v>
      </c>
      <c r="BT196">
        <v>0</v>
      </c>
      <c r="BU196">
        <v>0</v>
      </c>
      <c r="BV196">
        <v>0</v>
      </c>
      <c r="BW196">
        <v>0</v>
      </c>
      <c r="BX196">
        <v>0</v>
      </c>
      <c r="BY196">
        <v>0</v>
      </c>
      <c r="BZ196">
        <v>0</v>
      </c>
      <c r="CA196">
        <v>6136</v>
      </c>
      <c r="CB196">
        <v>0</v>
      </c>
      <c r="CC196">
        <v>0</v>
      </c>
      <c r="CD196">
        <v>0</v>
      </c>
      <c r="CE196">
        <v>1934</v>
      </c>
      <c r="CF196">
        <v>17.5</v>
      </c>
      <c r="CG196" s="439"/>
      <c r="CH196" s="303">
        <v>33</v>
      </c>
      <c r="CI196" s="393">
        <v>33</v>
      </c>
      <c r="CJ196" s="303">
        <v>40</v>
      </c>
      <c r="CK196" s="393">
        <v>40</v>
      </c>
      <c r="CL196" s="303">
        <v>0</v>
      </c>
      <c r="CM196" s="393">
        <v>0</v>
      </c>
      <c r="CN196" s="303"/>
      <c r="CO196" s="303"/>
      <c r="CP196" s="393" t="s">
        <v>744</v>
      </c>
      <c r="CQ196" s="303" t="s">
        <v>389</v>
      </c>
      <c r="CR196" s="393" t="s">
        <v>389</v>
      </c>
      <c r="CS196" s="393" t="s">
        <v>744</v>
      </c>
      <c r="CT196" s="303" t="s">
        <v>389</v>
      </c>
      <c r="CU196" s="393" t="s">
        <v>389</v>
      </c>
      <c r="CV196" s="303">
        <v>0.5</v>
      </c>
      <c r="CW196" s="303">
        <v>868</v>
      </c>
      <c r="CX196" s="303">
        <v>0</v>
      </c>
      <c r="CY196" s="303">
        <v>0</v>
      </c>
      <c r="CZ196" s="303">
        <v>0</v>
      </c>
      <c r="DA196" s="303">
        <v>0</v>
      </c>
      <c r="DB196" s="303">
        <v>0</v>
      </c>
      <c r="DC196" s="303">
        <v>0</v>
      </c>
      <c r="DD196" s="303">
        <v>0</v>
      </c>
      <c r="DE196" s="303">
        <v>0</v>
      </c>
      <c r="DF196" s="303">
        <v>868</v>
      </c>
      <c r="DG196" s="393">
        <v>0</v>
      </c>
      <c r="DH196" s="303">
        <v>1736</v>
      </c>
      <c r="DI196" s="303">
        <v>1736</v>
      </c>
      <c r="DJ196" s="393">
        <v>0</v>
      </c>
      <c r="DK196" s="303" t="s">
        <v>744</v>
      </c>
      <c r="DL196" s="303" t="s">
        <v>744</v>
      </c>
      <c r="DM196" s="303" t="s">
        <v>744</v>
      </c>
      <c r="DN196" s="303" t="s">
        <v>744</v>
      </c>
      <c r="DO196" s="303" t="s">
        <v>744</v>
      </c>
      <c r="DP196" s="303" t="s">
        <v>744</v>
      </c>
      <c r="DQ196" s="303" t="s">
        <v>744</v>
      </c>
      <c r="DR196" s="303" t="s">
        <v>744</v>
      </c>
      <c r="DS196" s="303" t="s">
        <v>744</v>
      </c>
      <c r="DT196" s="303" t="s">
        <v>744</v>
      </c>
      <c r="DU196" s="303" t="s">
        <v>744</v>
      </c>
      <c r="DV196" s="393" t="s">
        <v>744</v>
      </c>
      <c r="DW196" s="303" t="s">
        <v>744</v>
      </c>
      <c r="DX196" s="303" t="s">
        <v>744</v>
      </c>
      <c r="DY196" s="393" t="s">
        <v>744</v>
      </c>
      <c r="DZ196" s="303">
        <v>0.5</v>
      </c>
      <c r="EA196" s="303">
        <v>868</v>
      </c>
      <c r="EB196" s="303">
        <v>0</v>
      </c>
      <c r="EC196" s="303">
        <v>0</v>
      </c>
      <c r="ED196" s="303">
        <v>0</v>
      </c>
      <c r="EE196" s="303">
        <v>0</v>
      </c>
      <c r="EF196" s="303">
        <v>0</v>
      </c>
      <c r="EG196" s="303">
        <v>0</v>
      </c>
      <c r="EH196" s="303">
        <v>0</v>
      </c>
      <c r="EI196" s="303">
        <v>0</v>
      </c>
      <c r="EJ196" s="303">
        <v>868</v>
      </c>
      <c r="EK196" s="393">
        <v>0</v>
      </c>
      <c r="EL196" s="303">
        <v>1736</v>
      </c>
      <c r="EM196" s="303">
        <v>1736</v>
      </c>
      <c r="EN196" s="393">
        <v>0</v>
      </c>
      <c r="EO196" s="303">
        <v>1.5</v>
      </c>
      <c r="EP196" s="303">
        <v>2604</v>
      </c>
      <c r="EQ196" s="303">
        <v>0</v>
      </c>
      <c r="ER196" s="303">
        <v>0</v>
      </c>
      <c r="ES196" s="303">
        <v>0</v>
      </c>
      <c r="ET196" s="303">
        <v>0</v>
      </c>
      <c r="EU196" s="303">
        <v>0</v>
      </c>
      <c r="EV196" s="303">
        <v>0</v>
      </c>
      <c r="EW196" s="303">
        <v>0</v>
      </c>
      <c r="EX196" s="303">
        <v>0</v>
      </c>
      <c r="EY196" s="303">
        <v>2604</v>
      </c>
      <c r="EZ196" s="303">
        <v>0</v>
      </c>
      <c r="FA196" s="393">
        <v>0</v>
      </c>
      <c r="FB196" s="303">
        <v>1736</v>
      </c>
      <c r="FC196" s="303">
        <v>1736</v>
      </c>
      <c r="FD196" s="303">
        <v>0</v>
      </c>
      <c r="FE196" s="393">
        <v>0</v>
      </c>
      <c r="FF196" s="303">
        <v>3</v>
      </c>
      <c r="FG196" s="303">
        <v>5208</v>
      </c>
      <c r="FH196" s="303">
        <v>0</v>
      </c>
      <c r="FI196" s="303">
        <v>0</v>
      </c>
      <c r="FJ196" s="303">
        <v>0</v>
      </c>
      <c r="FK196" s="303">
        <v>0</v>
      </c>
      <c r="FL196" s="303">
        <v>0</v>
      </c>
      <c r="FM196" s="303">
        <v>0</v>
      </c>
      <c r="FN196" s="303">
        <v>0</v>
      </c>
      <c r="FO196" s="303">
        <v>0</v>
      </c>
      <c r="FP196" s="303">
        <v>5208</v>
      </c>
      <c r="FQ196" s="303">
        <v>0</v>
      </c>
      <c r="FR196" s="393">
        <v>0</v>
      </c>
      <c r="FS196" s="303">
        <v>1736</v>
      </c>
      <c r="FT196" s="303">
        <v>1736</v>
      </c>
      <c r="FU196" s="303">
        <v>0</v>
      </c>
      <c r="FV196" s="393">
        <v>0</v>
      </c>
      <c r="FW196" s="303">
        <v>4.5</v>
      </c>
      <c r="FX196" s="303">
        <v>7812</v>
      </c>
      <c r="FY196" s="303">
        <v>0</v>
      </c>
      <c r="FZ196" s="303">
        <v>0</v>
      </c>
      <c r="GA196" s="303">
        <v>0</v>
      </c>
      <c r="GB196" s="303">
        <v>0</v>
      </c>
      <c r="GC196" s="303">
        <v>0</v>
      </c>
      <c r="GD196" s="303">
        <v>0</v>
      </c>
      <c r="GE196" s="303">
        <v>0</v>
      </c>
      <c r="GF196" s="303">
        <v>0</v>
      </c>
      <c r="GG196" s="303">
        <v>7812</v>
      </c>
      <c r="GH196" s="303">
        <v>0</v>
      </c>
      <c r="GI196" s="393">
        <v>0</v>
      </c>
      <c r="GJ196" s="303">
        <v>1736</v>
      </c>
      <c r="GK196" s="303">
        <v>1736</v>
      </c>
      <c r="GL196" s="303">
        <v>0</v>
      </c>
      <c r="GM196" s="393">
        <v>0</v>
      </c>
      <c r="GN196" s="303">
        <v>36</v>
      </c>
      <c r="GO196" s="303">
        <v>56360</v>
      </c>
      <c r="GP196" s="303">
        <v>240</v>
      </c>
      <c r="GQ196" s="303">
        <v>0</v>
      </c>
      <c r="GR196" s="303">
        <v>0</v>
      </c>
      <c r="GS196" s="303">
        <v>240</v>
      </c>
      <c r="GT196" s="303">
        <v>0</v>
      </c>
      <c r="GU196" s="303">
        <v>8</v>
      </c>
      <c r="GV196" s="303">
        <v>0</v>
      </c>
      <c r="GW196" s="303">
        <v>0</v>
      </c>
      <c r="GX196" s="303">
        <v>55872</v>
      </c>
      <c r="GY196" s="303">
        <v>1934</v>
      </c>
      <c r="GZ196" s="393">
        <v>6136</v>
      </c>
      <c r="HA196" s="303">
        <v>1565.5555555555557</v>
      </c>
      <c r="HB196" s="303">
        <v>1552</v>
      </c>
      <c r="HC196" s="303">
        <v>53.722222222222221</v>
      </c>
      <c r="HD196" s="393">
        <v>8.6586231369766287E-3</v>
      </c>
      <c r="HE196" s="303" t="s">
        <v>744</v>
      </c>
      <c r="HF196" s="303" t="s">
        <v>744</v>
      </c>
      <c r="HG196" s="303" t="s">
        <v>744</v>
      </c>
      <c r="HH196" s="303" t="s">
        <v>744</v>
      </c>
      <c r="HI196" s="303" t="s">
        <v>744</v>
      </c>
      <c r="HJ196" s="303" t="s">
        <v>744</v>
      </c>
      <c r="HK196" s="303" t="s">
        <v>744</v>
      </c>
      <c r="HL196" s="303" t="s">
        <v>744</v>
      </c>
      <c r="HM196" s="303" t="s">
        <v>744</v>
      </c>
      <c r="HN196" s="303" t="s">
        <v>744</v>
      </c>
      <c r="HO196" s="303" t="s">
        <v>744</v>
      </c>
      <c r="HP196" s="303" t="s">
        <v>744</v>
      </c>
      <c r="HQ196" s="393" t="s">
        <v>744</v>
      </c>
      <c r="HR196" s="303" t="s">
        <v>744</v>
      </c>
      <c r="HS196" s="303" t="s">
        <v>744</v>
      </c>
      <c r="HT196" s="303" t="s">
        <v>744</v>
      </c>
      <c r="HU196" s="393" t="s">
        <v>744</v>
      </c>
      <c r="HV196" s="303">
        <v>36</v>
      </c>
      <c r="HW196" s="303">
        <v>56360</v>
      </c>
      <c r="HX196" s="303">
        <v>240</v>
      </c>
      <c r="HY196" s="303">
        <v>0</v>
      </c>
      <c r="HZ196" s="303">
        <v>0</v>
      </c>
      <c r="IA196" s="303">
        <v>240</v>
      </c>
      <c r="IB196" s="303">
        <v>0</v>
      </c>
      <c r="IC196" s="303">
        <v>8</v>
      </c>
      <c r="ID196" s="303">
        <v>0</v>
      </c>
      <c r="IE196" s="303">
        <v>0</v>
      </c>
      <c r="IF196" s="303">
        <v>55872</v>
      </c>
      <c r="IG196" s="303">
        <v>1934</v>
      </c>
      <c r="IH196" s="393">
        <v>6136</v>
      </c>
      <c r="II196" s="303">
        <v>1565.5555555555557</v>
      </c>
      <c r="IJ196" s="303">
        <v>1552</v>
      </c>
      <c r="IK196" s="303">
        <v>53.722222222222221</v>
      </c>
      <c r="IL196" s="393">
        <v>8.6586231369766287E-3</v>
      </c>
      <c r="IM196" s="303"/>
      <c r="IN196" s="303">
        <v>1574.5263157894738</v>
      </c>
      <c r="IO196" s="303">
        <v>1561.6842105263158</v>
      </c>
      <c r="IP196" s="393">
        <v>8.1561706110442334E-3</v>
      </c>
      <c r="IQ196" s="303">
        <v>1736</v>
      </c>
      <c r="IR196" s="303">
        <v>1736</v>
      </c>
      <c r="IS196" s="393">
        <v>0</v>
      </c>
      <c r="IT196" s="303">
        <v>1586.3414634146341</v>
      </c>
      <c r="IU196" s="303">
        <v>1574.439024390244</v>
      </c>
      <c r="IV196" s="393">
        <v>7.5030750307502059E-3</v>
      </c>
      <c r="IW196" s="735"/>
      <c r="IX196" s="303"/>
      <c r="IY196" s="396" t="s">
        <v>498</v>
      </c>
      <c r="IZ196" s="396" t="s">
        <v>449</v>
      </c>
      <c r="JA196" s="396" t="s">
        <v>343</v>
      </c>
      <c r="JB196" s="396">
        <v>46</v>
      </c>
      <c r="JC196" s="396" t="s">
        <v>12</v>
      </c>
      <c r="JD196" s="396" t="s">
        <v>232</v>
      </c>
      <c r="JE196" s="396" t="s">
        <v>9</v>
      </c>
      <c r="JF196" s="396" t="s">
        <v>232</v>
      </c>
      <c r="JG196" s="396" t="s">
        <v>358</v>
      </c>
    </row>
    <row r="197" spans="1:267" customFormat="1">
      <c r="A197">
        <v>3004</v>
      </c>
      <c r="B197">
        <v>1</v>
      </c>
      <c r="F197">
        <v>700</v>
      </c>
      <c r="G197">
        <v>41</v>
      </c>
      <c r="H197">
        <v>1</v>
      </c>
      <c r="I197">
        <v>0</v>
      </c>
      <c r="J197">
        <v>1</v>
      </c>
      <c r="K197">
        <v>0</v>
      </c>
      <c r="L197" t="s">
        <v>498</v>
      </c>
      <c r="M197">
        <v>0</v>
      </c>
      <c r="N197">
        <v>21</v>
      </c>
      <c r="O197">
        <v>22</v>
      </c>
      <c r="P197">
        <v>40</v>
      </c>
      <c r="Q197">
        <v>40</v>
      </c>
      <c r="R197">
        <v>0</v>
      </c>
      <c r="S197">
        <v>0</v>
      </c>
      <c r="T197">
        <v>0</v>
      </c>
      <c r="U197">
        <v>4.5</v>
      </c>
      <c r="V197">
        <v>0</v>
      </c>
      <c r="W197">
        <v>45.5</v>
      </c>
      <c r="X197">
        <v>17</v>
      </c>
      <c r="Y197">
        <v>59</v>
      </c>
      <c r="Z197">
        <v>0</v>
      </c>
      <c r="AA197">
        <v>8.6977611940298516</v>
      </c>
      <c r="AB197">
        <v>0</v>
      </c>
      <c r="AC197">
        <v>87.944029850746276</v>
      </c>
      <c r="AD197">
        <v>32.85820895522388</v>
      </c>
      <c r="AE197">
        <v>1322.25</v>
      </c>
      <c r="AF197">
        <v>0</v>
      </c>
      <c r="AG197">
        <v>112.1641791044776</v>
      </c>
      <c r="AH197">
        <v>0</v>
      </c>
      <c r="AI197">
        <v>1134.1044776119404</v>
      </c>
      <c r="AJ197">
        <v>423.73134328358208</v>
      </c>
      <c r="AK197">
        <v>2236.5</v>
      </c>
      <c r="AL197">
        <v>0</v>
      </c>
      <c r="AM197">
        <v>0</v>
      </c>
      <c r="AN197">
        <v>0</v>
      </c>
      <c r="AO197">
        <v>0</v>
      </c>
      <c r="AP197">
        <v>0</v>
      </c>
      <c r="AQ197">
        <v>0</v>
      </c>
      <c r="AR197">
        <v>0</v>
      </c>
      <c r="AS197">
        <v>212.77611940298507</v>
      </c>
      <c r="AT197">
        <v>0</v>
      </c>
      <c r="AU197">
        <v>2151.4029850746269</v>
      </c>
      <c r="AV197">
        <v>803.82089552238801</v>
      </c>
      <c r="AW197">
        <v>216</v>
      </c>
      <c r="AX197">
        <v>0</v>
      </c>
      <c r="AY197">
        <v>0.53731343283582089</v>
      </c>
      <c r="AZ197">
        <v>0</v>
      </c>
      <c r="BA197">
        <v>5.4328358208955221</v>
      </c>
      <c r="BB197">
        <v>2.0298507462686568</v>
      </c>
      <c r="BC197">
        <v>499</v>
      </c>
      <c r="BD197">
        <v>0</v>
      </c>
      <c r="BE197">
        <v>7.8246268656716413</v>
      </c>
      <c r="BF197">
        <v>0</v>
      </c>
      <c r="BG197">
        <v>79.115671641791039</v>
      </c>
      <c r="BH197">
        <v>29.559701492537311</v>
      </c>
      <c r="BI197">
        <v>206.5</v>
      </c>
      <c r="BJ197">
        <v>0</v>
      </c>
      <c r="BK197">
        <v>0</v>
      </c>
      <c r="BL197">
        <v>0</v>
      </c>
      <c r="BM197">
        <v>0</v>
      </c>
      <c r="BN197">
        <v>0</v>
      </c>
      <c r="BO197">
        <v>488</v>
      </c>
      <c r="BP197">
        <v>0</v>
      </c>
      <c r="BQ197">
        <v>0</v>
      </c>
      <c r="BR197">
        <v>0</v>
      </c>
      <c r="BS197">
        <v>0</v>
      </c>
      <c r="BT197">
        <v>0</v>
      </c>
      <c r="BU197">
        <v>0</v>
      </c>
      <c r="BV197">
        <v>0</v>
      </c>
      <c r="BW197">
        <v>0</v>
      </c>
      <c r="BX197">
        <v>0</v>
      </c>
      <c r="BY197">
        <v>0</v>
      </c>
      <c r="BZ197">
        <v>0</v>
      </c>
      <c r="CA197">
        <v>68.5</v>
      </c>
      <c r="CB197">
        <v>0</v>
      </c>
      <c r="CC197">
        <v>2213.6660000000002</v>
      </c>
      <c r="CD197">
        <v>827.08399999999995</v>
      </c>
      <c r="CE197">
        <v>12623.25</v>
      </c>
      <c r="CF197">
        <v>0</v>
      </c>
      <c r="CG197" s="439"/>
      <c r="CH197" s="303">
        <v>21</v>
      </c>
      <c r="CI197" s="393">
        <v>22</v>
      </c>
      <c r="CJ197" s="303">
        <v>40</v>
      </c>
      <c r="CK197" s="393">
        <v>40</v>
      </c>
      <c r="CL197" s="303">
        <v>0</v>
      </c>
      <c r="CM197" s="393">
        <v>0</v>
      </c>
      <c r="CN197" s="303"/>
      <c r="CO197" s="303"/>
      <c r="CP197" s="393" t="s">
        <v>744</v>
      </c>
      <c r="CQ197" s="303" t="s">
        <v>389</v>
      </c>
      <c r="CR197" s="393" t="s">
        <v>389</v>
      </c>
      <c r="CS197" s="393" t="s">
        <v>744</v>
      </c>
      <c r="CT197" s="303" t="s">
        <v>389</v>
      </c>
      <c r="CU197" s="393" t="s">
        <v>389</v>
      </c>
      <c r="CV197" s="303">
        <v>4.5</v>
      </c>
      <c r="CW197" s="303">
        <v>8244</v>
      </c>
      <c r="CX197" s="303">
        <v>8.6977611940298516</v>
      </c>
      <c r="CY197" s="303">
        <v>112.1641791044776</v>
      </c>
      <c r="CZ197" s="303">
        <v>0</v>
      </c>
      <c r="DA197" s="303">
        <v>212.77611940298507</v>
      </c>
      <c r="DB197" s="303">
        <v>0.53731343283582089</v>
      </c>
      <c r="DC197" s="303">
        <v>7.8246268656716413</v>
      </c>
      <c r="DD197" s="303">
        <v>0</v>
      </c>
      <c r="DE197" s="303">
        <v>0</v>
      </c>
      <c r="DF197" s="303">
        <v>7902.0000000000009</v>
      </c>
      <c r="DG197" s="393">
        <v>0</v>
      </c>
      <c r="DH197" s="303">
        <v>1832</v>
      </c>
      <c r="DI197" s="303">
        <v>1756</v>
      </c>
      <c r="DJ197" s="393">
        <v>4.1484716157205281E-2</v>
      </c>
      <c r="DK197" s="303" t="s">
        <v>744</v>
      </c>
      <c r="DL197" s="303" t="s">
        <v>744</v>
      </c>
      <c r="DM197" s="303" t="s">
        <v>744</v>
      </c>
      <c r="DN197" s="303" t="s">
        <v>744</v>
      </c>
      <c r="DO197" s="303" t="s">
        <v>744</v>
      </c>
      <c r="DP197" s="303" t="s">
        <v>744</v>
      </c>
      <c r="DQ197" s="303" t="s">
        <v>744</v>
      </c>
      <c r="DR197" s="303" t="s">
        <v>744</v>
      </c>
      <c r="DS197" s="303" t="s">
        <v>744</v>
      </c>
      <c r="DT197" s="303" t="s">
        <v>744</v>
      </c>
      <c r="DU197" s="303" t="s">
        <v>744</v>
      </c>
      <c r="DV197" s="393" t="s">
        <v>744</v>
      </c>
      <c r="DW197" s="303" t="s">
        <v>744</v>
      </c>
      <c r="DX197" s="303" t="s">
        <v>744</v>
      </c>
      <c r="DY197" s="393" t="s">
        <v>744</v>
      </c>
      <c r="DZ197" s="303">
        <v>4.5</v>
      </c>
      <c r="EA197" s="303">
        <v>8244</v>
      </c>
      <c r="EB197" s="303">
        <v>8.6977611940298516</v>
      </c>
      <c r="EC197" s="303">
        <v>112.1641791044776</v>
      </c>
      <c r="ED197" s="303">
        <v>0</v>
      </c>
      <c r="EE197" s="303">
        <v>212.77611940298507</v>
      </c>
      <c r="EF197" s="303">
        <v>0.53731343283582089</v>
      </c>
      <c r="EG197" s="303">
        <v>7.8246268656716413</v>
      </c>
      <c r="EH197" s="303">
        <v>0</v>
      </c>
      <c r="EI197" s="303">
        <v>0</v>
      </c>
      <c r="EJ197" s="303">
        <v>7902.0000000000009</v>
      </c>
      <c r="EK197" s="393">
        <v>0</v>
      </c>
      <c r="EL197" s="303">
        <v>1832</v>
      </c>
      <c r="EM197" s="303">
        <v>1756.0000000000002</v>
      </c>
      <c r="EN197" s="393">
        <v>4.148471615720517E-2</v>
      </c>
      <c r="EO197" s="303">
        <v>45.5</v>
      </c>
      <c r="EP197" s="303">
        <v>83356</v>
      </c>
      <c r="EQ197" s="303">
        <v>87.944029850746276</v>
      </c>
      <c r="ER197" s="303">
        <v>1134.1044776119404</v>
      </c>
      <c r="ES197" s="303">
        <v>0</v>
      </c>
      <c r="ET197" s="303">
        <v>2151.4029850746269</v>
      </c>
      <c r="EU197" s="303">
        <v>5.4328358208955221</v>
      </c>
      <c r="EV197" s="303">
        <v>79.115671641791039</v>
      </c>
      <c r="EW197" s="303">
        <v>0</v>
      </c>
      <c r="EX197" s="303">
        <v>0</v>
      </c>
      <c r="EY197" s="303">
        <v>79898</v>
      </c>
      <c r="EZ197" s="303">
        <v>2213.6660000000002</v>
      </c>
      <c r="FA197" s="393">
        <v>0</v>
      </c>
      <c r="FB197" s="303">
        <v>1832</v>
      </c>
      <c r="FC197" s="303">
        <v>1756</v>
      </c>
      <c r="FD197" s="303">
        <v>48.652000000000001</v>
      </c>
      <c r="FE197" s="393">
        <v>4.1484716157205281E-2</v>
      </c>
      <c r="FF197" s="303">
        <v>17</v>
      </c>
      <c r="FG197" s="303">
        <v>31144</v>
      </c>
      <c r="FH197" s="303">
        <v>32.85820895522388</v>
      </c>
      <c r="FI197" s="303">
        <v>423.73134328358208</v>
      </c>
      <c r="FJ197" s="303">
        <v>0</v>
      </c>
      <c r="FK197" s="303">
        <v>803.82089552238801</v>
      </c>
      <c r="FL197" s="303">
        <v>2.0298507462686568</v>
      </c>
      <c r="FM197" s="303">
        <v>29.559701492537311</v>
      </c>
      <c r="FN197" s="303">
        <v>0</v>
      </c>
      <c r="FO197" s="303">
        <v>0</v>
      </c>
      <c r="FP197" s="303">
        <v>29851.999999999996</v>
      </c>
      <c r="FQ197" s="303">
        <v>827.08399999999995</v>
      </c>
      <c r="FR197" s="393">
        <v>0</v>
      </c>
      <c r="FS197" s="303">
        <v>1832</v>
      </c>
      <c r="FT197" s="303">
        <v>1756</v>
      </c>
      <c r="FU197" s="303">
        <v>48.651999999999994</v>
      </c>
      <c r="FV197" s="393">
        <v>4.1484716157205281E-2</v>
      </c>
      <c r="FW197" s="303">
        <v>62.5</v>
      </c>
      <c r="FX197" s="303">
        <v>114500</v>
      </c>
      <c r="FY197" s="303">
        <v>120.80223880597015</v>
      </c>
      <c r="FZ197" s="303">
        <v>1557.8358208955224</v>
      </c>
      <c r="GA197" s="303">
        <v>0</v>
      </c>
      <c r="GB197" s="303">
        <v>2955.2238805970151</v>
      </c>
      <c r="GC197" s="303">
        <v>7.4626865671641784</v>
      </c>
      <c r="GD197" s="303">
        <v>108.67537313432835</v>
      </c>
      <c r="GE197" s="303">
        <v>0</v>
      </c>
      <c r="GF197" s="303">
        <v>0</v>
      </c>
      <c r="GG197" s="303">
        <v>109750</v>
      </c>
      <c r="GH197" s="303">
        <v>3040.75</v>
      </c>
      <c r="GI197" s="393">
        <v>0</v>
      </c>
      <c r="GJ197" s="303">
        <v>1832</v>
      </c>
      <c r="GK197" s="303">
        <v>1756</v>
      </c>
      <c r="GL197" s="303">
        <v>48.652000000000001</v>
      </c>
      <c r="GM197" s="393">
        <v>4.1484716157205281E-2</v>
      </c>
      <c r="GN197" s="303">
        <v>59</v>
      </c>
      <c r="GO197" s="303">
        <v>107547.5</v>
      </c>
      <c r="GP197" s="303">
        <v>1322.25</v>
      </c>
      <c r="GQ197" s="303">
        <v>2236.5</v>
      </c>
      <c r="GR197" s="303">
        <v>0</v>
      </c>
      <c r="GS197" s="303">
        <v>216</v>
      </c>
      <c r="GT197" s="303">
        <v>499</v>
      </c>
      <c r="GU197" s="303">
        <v>206.5</v>
      </c>
      <c r="GV197" s="303">
        <v>488</v>
      </c>
      <c r="GW197" s="303">
        <v>0</v>
      </c>
      <c r="GX197" s="303">
        <v>102579.25</v>
      </c>
      <c r="GY197" s="303">
        <v>12623.25</v>
      </c>
      <c r="GZ197" s="393">
        <v>68.5</v>
      </c>
      <c r="HA197" s="303">
        <v>1822.8389830508474</v>
      </c>
      <c r="HB197" s="303">
        <v>1738.6313559322034</v>
      </c>
      <c r="HC197" s="303">
        <v>213.95338983050848</v>
      </c>
      <c r="HD197" s="393">
        <v>4.6195866942513764E-2</v>
      </c>
      <c r="HE197" s="303" t="s">
        <v>744</v>
      </c>
      <c r="HF197" s="303" t="s">
        <v>744</v>
      </c>
      <c r="HG197" s="303" t="s">
        <v>744</v>
      </c>
      <c r="HH197" s="303" t="s">
        <v>744</v>
      </c>
      <c r="HI197" s="303" t="s">
        <v>744</v>
      </c>
      <c r="HJ197" s="303" t="s">
        <v>744</v>
      </c>
      <c r="HK197" s="303" t="s">
        <v>744</v>
      </c>
      <c r="HL197" s="303" t="s">
        <v>744</v>
      </c>
      <c r="HM197" s="303" t="s">
        <v>744</v>
      </c>
      <c r="HN197" s="303" t="s">
        <v>744</v>
      </c>
      <c r="HO197" s="303" t="s">
        <v>744</v>
      </c>
      <c r="HP197" s="303" t="s">
        <v>744</v>
      </c>
      <c r="HQ197" s="393" t="s">
        <v>744</v>
      </c>
      <c r="HR197" s="303" t="s">
        <v>744</v>
      </c>
      <c r="HS197" s="303" t="s">
        <v>744</v>
      </c>
      <c r="HT197" s="303" t="s">
        <v>744</v>
      </c>
      <c r="HU197" s="393" t="s">
        <v>744</v>
      </c>
      <c r="HV197" s="303">
        <v>59</v>
      </c>
      <c r="HW197" s="303">
        <v>107547.5</v>
      </c>
      <c r="HX197" s="303">
        <v>1322.25</v>
      </c>
      <c r="HY197" s="303">
        <v>2236.5</v>
      </c>
      <c r="HZ197" s="303">
        <v>0</v>
      </c>
      <c r="IA197" s="303">
        <v>216</v>
      </c>
      <c r="IB197" s="303">
        <v>499</v>
      </c>
      <c r="IC197" s="303">
        <v>206.5</v>
      </c>
      <c r="ID197" s="303">
        <v>488</v>
      </c>
      <c r="IE197" s="303">
        <v>0</v>
      </c>
      <c r="IF197" s="303">
        <v>102579.25</v>
      </c>
      <c r="IG197" s="303">
        <v>12623.25</v>
      </c>
      <c r="IH197" s="393">
        <v>68.5</v>
      </c>
      <c r="II197" s="303">
        <v>1822.8389830508474</v>
      </c>
      <c r="IJ197" s="303">
        <v>1738.6313559322034</v>
      </c>
      <c r="IK197" s="303">
        <v>213.95338983050848</v>
      </c>
      <c r="IL197" s="393">
        <v>4.6195866942513764E-2</v>
      </c>
      <c r="IM197" s="303"/>
      <c r="IN197" s="303">
        <v>1827.0412844036698</v>
      </c>
      <c r="IO197" s="303">
        <v>1746.5986238532109</v>
      </c>
      <c r="IP197" s="393">
        <v>4.4028923285504562E-2</v>
      </c>
      <c r="IQ197" s="303">
        <v>1832</v>
      </c>
      <c r="IR197" s="303">
        <v>1755.9999999999998</v>
      </c>
      <c r="IS197" s="393">
        <v>4.1484716157205392E-2</v>
      </c>
      <c r="IT197" s="303">
        <v>1827.7103174603174</v>
      </c>
      <c r="IU197" s="303">
        <v>1747.8670634920634</v>
      </c>
      <c r="IV197" s="393">
        <v>4.3684851590267137E-2</v>
      </c>
      <c r="IW197" s="735"/>
      <c r="IX197" s="303"/>
      <c r="IY197" s="396" t="s">
        <v>498</v>
      </c>
      <c r="IZ197" s="396" t="s">
        <v>449</v>
      </c>
      <c r="JA197" s="396" t="s">
        <v>343</v>
      </c>
      <c r="JB197" s="396">
        <v>155</v>
      </c>
      <c r="JC197" s="396" t="s">
        <v>13</v>
      </c>
      <c r="JD197" s="396" t="s">
        <v>232</v>
      </c>
      <c r="JE197" s="396" t="s">
        <v>9</v>
      </c>
      <c r="JF197" s="396" t="s">
        <v>232</v>
      </c>
      <c r="JG197" s="396" t="s">
        <v>358</v>
      </c>
    </row>
    <row r="198" spans="1:267" customFormat="1">
      <c r="A198">
        <v>3005</v>
      </c>
      <c r="B198">
        <v>1</v>
      </c>
      <c r="F198">
        <v>700</v>
      </c>
      <c r="G198">
        <v>41</v>
      </c>
      <c r="H198">
        <v>1</v>
      </c>
      <c r="I198">
        <v>0</v>
      </c>
      <c r="J198">
        <v>1</v>
      </c>
      <c r="K198">
        <v>0</v>
      </c>
      <c r="L198" t="s">
        <v>482</v>
      </c>
      <c r="M198">
        <v>0</v>
      </c>
      <c r="N198">
        <v>23.79</v>
      </c>
      <c r="O198">
        <v>25.32</v>
      </c>
      <c r="P198">
        <v>40</v>
      </c>
      <c r="Q198">
        <v>40</v>
      </c>
      <c r="R198">
        <v>150</v>
      </c>
      <c r="S198">
        <v>150</v>
      </c>
      <c r="T198" t="s">
        <v>745</v>
      </c>
      <c r="U198">
        <v>0</v>
      </c>
      <c r="V198">
        <v>0</v>
      </c>
      <c r="W198">
        <v>1</v>
      </c>
      <c r="X198">
        <v>1</v>
      </c>
      <c r="Y198">
        <v>5</v>
      </c>
      <c r="Z198">
        <v>0</v>
      </c>
      <c r="AA198">
        <v>0</v>
      </c>
      <c r="AB198">
        <v>0</v>
      </c>
      <c r="AC198">
        <v>0</v>
      </c>
      <c r="AD198">
        <v>0</v>
      </c>
      <c r="AE198">
        <v>0</v>
      </c>
      <c r="AF198">
        <v>0</v>
      </c>
      <c r="AG198">
        <v>0</v>
      </c>
      <c r="AH198">
        <v>0</v>
      </c>
      <c r="AI198">
        <v>0</v>
      </c>
      <c r="AJ198">
        <v>72</v>
      </c>
      <c r="AK198">
        <v>800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190.5</v>
      </c>
      <c r="CB198">
        <v>0</v>
      </c>
      <c r="CC198">
        <v>2.5</v>
      </c>
      <c r="CD198">
        <v>0</v>
      </c>
      <c r="CE198">
        <v>63</v>
      </c>
      <c r="CF198">
        <v>0</v>
      </c>
      <c r="CG198" s="439"/>
      <c r="CH198" s="303">
        <v>23.79</v>
      </c>
      <c r="CI198" s="393">
        <v>25.32</v>
      </c>
      <c r="CJ198" s="303">
        <v>40</v>
      </c>
      <c r="CK198" s="393">
        <v>40</v>
      </c>
      <c r="CL198" s="303">
        <v>150</v>
      </c>
      <c r="CM198" s="393">
        <v>150</v>
      </c>
      <c r="CN198" s="303"/>
      <c r="CO198" s="303"/>
      <c r="CP198" s="393" t="s">
        <v>744</v>
      </c>
      <c r="CQ198" s="303" t="s">
        <v>389</v>
      </c>
      <c r="CR198" s="393" t="s">
        <v>389</v>
      </c>
      <c r="CS198" s="393" t="s">
        <v>744</v>
      </c>
      <c r="CT198" s="303" t="s">
        <v>389</v>
      </c>
      <c r="CU198" s="393" t="s">
        <v>389</v>
      </c>
      <c r="CV198" s="303" t="s">
        <v>744</v>
      </c>
      <c r="CW198" s="303" t="s">
        <v>744</v>
      </c>
      <c r="CX198" s="303" t="s">
        <v>744</v>
      </c>
      <c r="CY198" s="303" t="s">
        <v>744</v>
      </c>
      <c r="CZ198" s="303" t="s">
        <v>744</v>
      </c>
      <c r="DA198" s="303" t="s">
        <v>744</v>
      </c>
      <c r="DB198" s="303" t="s">
        <v>744</v>
      </c>
      <c r="DC198" s="303" t="s">
        <v>744</v>
      </c>
      <c r="DD198" s="303" t="s">
        <v>744</v>
      </c>
      <c r="DE198" s="303" t="s">
        <v>744</v>
      </c>
      <c r="DF198" s="303" t="s">
        <v>744</v>
      </c>
      <c r="DG198" s="393" t="s">
        <v>744</v>
      </c>
      <c r="DH198" s="303" t="s">
        <v>744</v>
      </c>
      <c r="DI198" s="303" t="s">
        <v>744</v>
      </c>
      <c r="DJ198" s="393" t="s">
        <v>744</v>
      </c>
      <c r="DK198" s="303" t="s">
        <v>744</v>
      </c>
      <c r="DL198" s="303" t="s">
        <v>744</v>
      </c>
      <c r="DM198" s="303" t="s">
        <v>744</v>
      </c>
      <c r="DN198" s="303" t="s">
        <v>744</v>
      </c>
      <c r="DO198" s="303" t="s">
        <v>744</v>
      </c>
      <c r="DP198" s="303" t="s">
        <v>744</v>
      </c>
      <c r="DQ198" s="303" t="s">
        <v>744</v>
      </c>
      <c r="DR198" s="303" t="s">
        <v>744</v>
      </c>
      <c r="DS198" s="303" t="s">
        <v>744</v>
      </c>
      <c r="DT198" s="303" t="s">
        <v>744</v>
      </c>
      <c r="DU198" s="303" t="s">
        <v>744</v>
      </c>
      <c r="DV198" s="393" t="s">
        <v>744</v>
      </c>
      <c r="DW198" s="303" t="s">
        <v>744</v>
      </c>
      <c r="DX198" s="303" t="s">
        <v>744</v>
      </c>
      <c r="DY198" s="393" t="s">
        <v>744</v>
      </c>
      <c r="DZ198" s="303" t="s">
        <v>744</v>
      </c>
      <c r="EA198" s="303" t="s">
        <v>744</v>
      </c>
      <c r="EB198" s="303" t="s">
        <v>744</v>
      </c>
      <c r="EC198" s="303" t="s">
        <v>744</v>
      </c>
      <c r="ED198" s="303" t="s">
        <v>744</v>
      </c>
      <c r="EE198" s="303" t="s">
        <v>744</v>
      </c>
      <c r="EF198" s="303" t="s">
        <v>744</v>
      </c>
      <c r="EG198" s="303" t="s">
        <v>744</v>
      </c>
      <c r="EH198" s="303" t="s">
        <v>744</v>
      </c>
      <c r="EI198" s="303" t="s">
        <v>744</v>
      </c>
      <c r="EJ198" s="303" t="s">
        <v>744</v>
      </c>
      <c r="EK198" s="393" t="s">
        <v>744</v>
      </c>
      <c r="EL198" s="303" t="s">
        <v>744</v>
      </c>
      <c r="EM198" s="303" t="s">
        <v>744</v>
      </c>
      <c r="EN198" s="393" t="s">
        <v>744</v>
      </c>
      <c r="EO198" s="303">
        <v>1</v>
      </c>
      <c r="EP198" s="303">
        <v>1696.5750000000003</v>
      </c>
      <c r="EQ198" s="303">
        <v>0</v>
      </c>
      <c r="ER198" s="303">
        <v>0</v>
      </c>
      <c r="ES198" s="303">
        <v>0</v>
      </c>
      <c r="ET198" s="303">
        <v>0</v>
      </c>
      <c r="EU198" s="303">
        <v>0</v>
      </c>
      <c r="EV198" s="303">
        <v>0</v>
      </c>
      <c r="EW198" s="303">
        <v>0</v>
      </c>
      <c r="EX198" s="303">
        <v>0</v>
      </c>
      <c r="EY198" s="303">
        <v>1696.5750000000003</v>
      </c>
      <c r="EZ198" s="303">
        <v>2.5</v>
      </c>
      <c r="FA198" s="393">
        <v>0</v>
      </c>
      <c r="FB198" s="303">
        <v>1696.5750000000003</v>
      </c>
      <c r="FC198" s="303">
        <v>1696.5750000000003</v>
      </c>
      <c r="FD198" s="303">
        <v>2.5</v>
      </c>
      <c r="FE198" s="393">
        <v>0</v>
      </c>
      <c r="FF198" s="303">
        <v>1</v>
      </c>
      <c r="FG198" s="303">
        <v>1696.5750000000003</v>
      </c>
      <c r="FH198" s="303">
        <v>0</v>
      </c>
      <c r="FI198" s="303">
        <v>72</v>
      </c>
      <c r="FJ198" s="303">
        <v>0</v>
      </c>
      <c r="FK198" s="303">
        <v>0</v>
      </c>
      <c r="FL198" s="303">
        <v>0</v>
      </c>
      <c r="FM198" s="303">
        <v>0</v>
      </c>
      <c r="FN198" s="303">
        <v>0</v>
      </c>
      <c r="FO198" s="303">
        <v>0</v>
      </c>
      <c r="FP198" s="303">
        <v>1624.5750000000003</v>
      </c>
      <c r="FQ198" s="303">
        <v>0</v>
      </c>
      <c r="FR198" s="393">
        <v>0</v>
      </c>
      <c r="FS198" s="303">
        <v>1696.5750000000003</v>
      </c>
      <c r="FT198" s="303">
        <v>1624.5750000000003</v>
      </c>
      <c r="FU198" s="303">
        <v>0</v>
      </c>
      <c r="FV198" s="393">
        <v>4.2438442155519174E-2</v>
      </c>
      <c r="FW198" s="303">
        <v>2</v>
      </c>
      <c r="FX198" s="303">
        <v>3393.1500000000005</v>
      </c>
      <c r="FY198" s="303">
        <v>0</v>
      </c>
      <c r="FZ198" s="303">
        <v>72</v>
      </c>
      <c r="GA198" s="303">
        <v>0</v>
      </c>
      <c r="GB198" s="303">
        <v>0</v>
      </c>
      <c r="GC198" s="303">
        <v>0</v>
      </c>
      <c r="GD198" s="303">
        <v>0</v>
      </c>
      <c r="GE198" s="303">
        <v>0</v>
      </c>
      <c r="GF198" s="303">
        <v>0</v>
      </c>
      <c r="GG198" s="303">
        <v>3321.1500000000005</v>
      </c>
      <c r="GH198" s="303">
        <v>2.5</v>
      </c>
      <c r="GI198" s="393">
        <v>0</v>
      </c>
      <c r="GJ198" s="303">
        <v>1696.5750000000003</v>
      </c>
      <c r="GK198" s="303">
        <v>1660.5750000000003</v>
      </c>
      <c r="GL198" s="303">
        <v>1.25</v>
      </c>
      <c r="GM198" s="393">
        <v>2.1219221077759642E-2</v>
      </c>
      <c r="GN198" s="303">
        <v>5</v>
      </c>
      <c r="GO198" s="303">
        <v>8235</v>
      </c>
      <c r="GP198" s="303">
        <v>0</v>
      </c>
      <c r="GQ198" s="303">
        <v>800</v>
      </c>
      <c r="GR198" s="303">
        <v>0</v>
      </c>
      <c r="GS198" s="303">
        <v>0</v>
      </c>
      <c r="GT198" s="303">
        <v>0</v>
      </c>
      <c r="GU198" s="303">
        <v>0</v>
      </c>
      <c r="GV198" s="303">
        <v>0</v>
      </c>
      <c r="GW198" s="303">
        <v>0</v>
      </c>
      <c r="GX198" s="303">
        <v>7435</v>
      </c>
      <c r="GY198" s="303">
        <v>63</v>
      </c>
      <c r="GZ198" s="393">
        <v>190.5</v>
      </c>
      <c r="HA198" s="303">
        <v>1647</v>
      </c>
      <c r="HB198" s="303">
        <v>1487</v>
      </c>
      <c r="HC198" s="303">
        <v>12.6</v>
      </c>
      <c r="HD198" s="393">
        <v>9.7146326654523385E-2</v>
      </c>
      <c r="HE198" s="303" t="s">
        <v>744</v>
      </c>
      <c r="HF198" s="303" t="s">
        <v>744</v>
      </c>
      <c r="HG198" s="303" t="s">
        <v>744</v>
      </c>
      <c r="HH198" s="303" t="s">
        <v>744</v>
      </c>
      <c r="HI198" s="303" t="s">
        <v>744</v>
      </c>
      <c r="HJ198" s="303" t="s">
        <v>744</v>
      </c>
      <c r="HK198" s="303" t="s">
        <v>744</v>
      </c>
      <c r="HL198" s="303" t="s">
        <v>744</v>
      </c>
      <c r="HM198" s="303" t="s">
        <v>744</v>
      </c>
      <c r="HN198" s="303" t="s">
        <v>744</v>
      </c>
      <c r="HO198" s="303" t="s">
        <v>744</v>
      </c>
      <c r="HP198" s="303" t="s">
        <v>744</v>
      </c>
      <c r="HQ198" s="393" t="s">
        <v>744</v>
      </c>
      <c r="HR198" s="303" t="s">
        <v>744</v>
      </c>
      <c r="HS198" s="303" t="s">
        <v>744</v>
      </c>
      <c r="HT198" s="303" t="s">
        <v>744</v>
      </c>
      <c r="HU198" s="393" t="s">
        <v>744</v>
      </c>
      <c r="HV198" s="303">
        <v>5</v>
      </c>
      <c r="HW198" s="303">
        <v>8235</v>
      </c>
      <c r="HX198" s="303">
        <v>0</v>
      </c>
      <c r="HY198" s="303">
        <v>800</v>
      </c>
      <c r="HZ198" s="303">
        <v>0</v>
      </c>
      <c r="IA198" s="303">
        <v>0</v>
      </c>
      <c r="IB198" s="303">
        <v>0</v>
      </c>
      <c r="IC198" s="303">
        <v>0</v>
      </c>
      <c r="ID198" s="303">
        <v>0</v>
      </c>
      <c r="IE198" s="303">
        <v>0</v>
      </c>
      <c r="IF198" s="303">
        <v>7435</v>
      </c>
      <c r="IG198" s="303">
        <v>63</v>
      </c>
      <c r="IH198" s="393">
        <v>190.5</v>
      </c>
      <c r="II198" s="303">
        <v>1647</v>
      </c>
      <c r="IJ198" s="303">
        <v>1487</v>
      </c>
      <c r="IK198" s="303">
        <v>12.6</v>
      </c>
      <c r="IL198" s="393">
        <v>9.7146326654523385E-2</v>
      </c>
      <c r="IM198" s="303"/>
      <c r="IN198" s="303">
        <v>1655.2625</v>
      </c>
      <c r="IO198" s="303">
        <v>1521.9291666666668</v>
      </c>
      <c r="IP198" s="393">
        <v>8.0551171390237708E-2</v>
      </c>
      <c r="IQ198" s="303">
        <v>1696.5750000000003</v>
      </c>
      <c r="IR198" s="303">
        <v>1624.5750000000003</v>
      </c>
      <c r="IS198" s="393">
        <v>4.2438442155519174E-2</v>
      </c>
      <c r="IT198" s="303">
        <v>1661.1642857142858</v>
      </c>
      <c r="IU198" s="303">
        <v>1536.5928571428574</v>
      </c>
      <c r="IV198" s="393">
        <v>7.4990432699956533E-2</v>
      </c>
      <c r="IW198" s="735"/>
      <c r="IX198" s="303"/>
      <c r="IY198" s="396" t="s">
        <v>482</v>
      </c>
      <c r="IZ198" s="396" t="s">
        <v>449</v>
      </c>
      <c r="JA198" s="396" t="s">
        <v>343</v>
      </c>
      <c r="JB198" s="396">
        <v>8</v>
      </c>
      <c r="JC198" s="396" t="s">
        <v>11</v>
      </c>
      <c r="JD198" s="396" t="s">
        <v>232</v>
      </c>
      <c r="JE198" s="396" t="s">
        <v>9</v>
      </c>
      <c r="JF198" s="396" t="s">
        <v>232</v>
      </c>
      <c r="JG198" s="396" t="s">
        <v>358</v>
      </c>
    </row>
    <row r="199" spans="1:267" customFormat="1">
      <c r="A199">
        <v>3202</v>
      </c>
      <c r="B199">
        <v>1</v>
      </c>
      <c r="F199">
        <v>700</v>
      </c>
      <c r="G199">
        <v>42</v>
      </c>
      <c r="H199">
        <v>0</v>
      </c>
      <c r="I199">
        <v>1</v>
      </c>
      <c r="J199">
        <v>1</v>
      </c>
      <c r="K199">
        <v>0</v>
      </c>
      <c r="L199" t="s">
        <v>507</v>
      </c>
      <c r="M199">
        <v>0</v>
      </c>
      <c r="N199">
        <v>27.3</v>
      </c>
      <c r="O199">
        <v>23.8</v>
      </c>
      <c r="P199">
        <v>40</v>
      </c>
      <c r="Q199">
        <v>40</v>
      </c>
      <c r="R199">
        <v>100</v>
      </c>
      <c r="S199">
        <v>50</v>
      </c>
      <c r="T199" t="s">
        <v>754</v>
      </c>
      <c r="U199">
        <v>0</v>
      </c>
      <c r="V199">
        <v>0</v>
      </c>
      <c r="W199">
        <v>5</v>
      </c>
      <c r="X199">
        <v>1</v>
      </c>
      <c r="Y199">
        <v>20</v>
      </c>
      <c r="Z199">
        <v>0</v>
      </c>
      <c r="AA199">
        <v>0</v>
      </c>
      <c r="AB199">
        <v>0</v>
      </c>
      <c r="AC199">
        <v>0</v>
      </c>
      <c r="AD199">
        <v>0</v>
      </c>
      <c r="AE199">
        <v>312</v>
      </c>
      <c r="AF199">
        <v>0</v>
      </c>
      <c r="AG199">
        <v>0</v>
      </c>
      <c r="AH199">
        <v>0</v>
      </c>
      <c r="AI199">
        <v>20</v>
      </c>
      <c r="AJ199">
        <v>4</v>
      </c>
      <c r="AK199">
        <v>2256</v>
      </c>
      <c r="AL199">
        <v>0</v>
      </c>
      <c r="AM199">
        <v>0</v>
      </c>
      <c r="AN199">
        <v>0</v>
      </c>
      <c r="AO199">
        <v>0</v>
      </c>
      <c r="AP199">
        <v>0</v>
      </c>
      <c r="AQ199">
        <v>0</v>
      </c>
      <c r="AR199">
        <v>0</v>
      </c>
      <c r="AS199">
        <v>0</v>
      </c>
      <c r="AT199">
        <v>0</v>
      </c>
      <c r="AU199">
        <v>0</v>
      </c>
      <c r="AV199">
        <v>0</v>
      </c>
      <c r="AW199">
        <v>72</v>
      </c>
      <c r="AX199">
        <v>0</v>
      </c>
      <c r="AY199">
        <v>0</v>
      </c>
      <c r="AZ199">
        <v>0</v>
      </c>
      <c r="BA199">
        <v>0</v>
      </c>
      <c r="BB199">
        <v>0</v>
      </c>
      <c r="BC199">
        <v>0</v>
      </c>
      <c r="BD199">
        <v>0</v>
      </c>
      <c r="BE199">
        <v>0</v>
      </c>
      <c r="BF199">
        <v>0</v>
      </c>
      <c r="BG199">
        <v>0</v>
      </c>
      <c r="BH199">
        <v>16</v>
      </c>
      <c r="BI199">
        <v>240</v>
      </c>
      <c r="BJ199">
        <v>0</v>
      </c>
      <c r="BK199">
        <v>0</v>
      </c>
      <c r="BL199">
        <v>0</v>
      </c>
      <c r="BM199">
        <v>0</v>
      </c>
      <c r="BN199">
        <v>0</v>
      </c>
      <c r="BO199">
        <v>344</v>
      </c>
      <c r="BP199">
        <v>0</v>
      </c>
      <c r="BQ199">
        <v>0</v>
      </c>
      <c r="BR199">
        <v>0</v>
      </c>
      <c r="BS199">
        <v>0</v>
      </c>
      <c r="BT199">
        <v>0</v>
      </c>
      <c r="BU199">
        <v>0</v>
      </c>
      <c r="BV199">
        <v>0</v>
      </c>
      <c r="BW199">
        <v>0</v>
      </c>
      <c r="BX199">
        <v>0</v>
      </c>
      <c r="BY199">
        <v>0</v>
      </c>
      <c r="BZ199">
        <v>0</v>
      </c>
      <c r="CA199">
        <v>2288</v>
      </c>
      <c r="CB199">
        <v>0</v>
      </c>
      <c r="CC199">
        <v>0</v>
      </c>
      <c r="CD199">
        <v>0</v>
      </c>
      <c r="CE199">
        <v>10376</v>
      </c>
      <c r="CF199">
        <v>0</v>
      </c>
      <c r="CG199" s="439"/>
      <c r="CH199" s="303">
        <v>27.3</v>
      </c>
      <c r="CI199" s="393">
        <v>23.8</v>
      </c>
      <c r="CJ199" s="303">
        <v>40</v>
      </c>
      <c r="CK199" s="393">
        <v>40</v>
      </c>
      <c r="CL199" s="303">
        <v>100</v>
      </c>
      <c r="CM199" s="393">
        <v>50</v>
      </c>
      <c r="CN199" s="303"/>
      <c r="CO199" s="303"/>
      <c r="CP199" s="393" t="s">
        <v>744</v>
      </c>
      <c r="CQ199" s="303" t="s">
        <v>389</v>
      </c>
      <c r="CR199" s="393" t="s">
        <v>389</v>
      </c>
      <c r="CS199" s="393" t="s">
        <v>744</v>
      </c>
      <c r="CT199" s="303" t="s">
        <v>389</v>
      </c>
      <c r="CU199" s="393" t="s">
        <v>389</v>
      </c>
      <c r="CV199" s="303" t="s">
        <v>744</v>
      </c>
      <c r="CW199" s="303" t="s">
        <v>744</v>
      </c>
      <c r="CX199" s="303" t="s">
        <v>744</v>
      </c>
      <c r="CY199" s="303" t="s">
        <v>744</v>
      </c>
      <c r="CZ199" s="303" t="s">
        <v>744</v>
      </c>
      <c r="DA199" s="303" t="s">
        <v>744</v>
      </c>
      <c r="DB199" s="303" t="s">
        <v>744</v>
      </c>
      <c r="DC199" s="303" t="s">
        <v>744</v>
      </c>
      <c r="DD199" s="303" t="s">
        <v>744</v>
      </c>
      <c r="DE199" s="303" t="s">
        <v>744</v>
      </c>
      <c r="DF199" s="303" t="s">
        <v>744</v>
      </c>
      <c r="DG199" s="393" t="s">
        <v>744</v>
      </c>
      <c r="DH199" s="303" t="s">
        <v>744</v>
      </c>
      <c r="DI199" s="303" t="s">
        <v>744</v>
      </c>
      <c r="DJ199" s="393" t="s">
        <v>744</v>
      </c>
      <c r="DK199" s="303" t="s">
        <v>744</v>
      </c>
      <c r="DL199" s="303" t="s">
        <v>744</v>
      </c>
      <c r="DM199" s="303" t="s">
        <v>744</v>
      </c>
      <c r="DN199" s="303" t="s">
        <v>744</v>
      </c>
      <c r="DO199" s="303" t="s">
        <v>744</v>
      </c>
      <c r="DP199" s="303" t="s">
        <v>744</v>
      </c>
      <c r="DQ199" s="303" t="s">
        <v>744</v>
      </c>
      <c r="DR199" s="303" t="s">
        <v>744</v>
      </c>
      <c r="DS199" s="303" t="s">
        <v>744</v>
      </c>
      <c r="DT199" s="303" t="s">
        <v>744</v>
      </c>
      <c r="DU199" s="303" t="s">
        <v>744</v>
      </c>
      <c r="DV199" s="393" t="s">
        <v>744</v>
      </c>
      <c r="DW199" s="303" t="s">
        <v>744</v>
      </c>
      <c r="DX199" s="303" t="s">
        <v>744</v>
      </c>
      <c r="DY199" s="393" t="s">
        <v>744</v>
      </c>
      <c r="DZ199" s="303" t="s">
        <v>744</v>
      </c>
      <c r="EA199" s="303" t="s">
        <v>744</v>
      </c>
      <c r="EB199" s="303" t="s">
        <v>744</v>
      </c>
      <c r="EC199" s="303" t="s">
        <v>744</v>
      </c>
      <c r="ED199" s="303" t="s">
        <v>744</v>
      </c>
      <c r="EE199" s="303" t="s">
        <v>744</v>
      </c>
      <c r="EF199" s="303" t="s">
        <v>744</v>
      </c>
      <c r="EG199" s="303" t="s">
        <v>744</v>
      </c>
      <c r="EH199" s="303" t="s">
        <v>744</v>
      </c>
      <c r="EI199" s="303" t="s">
        <v>744</v>
      </c>
      <c r="EJ199" s="303" t="s">
        <v>744</v>
      </c>
      <c r="EK199" s="393" t="s">
        <v>744</v>
      </c>
      <c r="EL199" s="303" t="s">
        <v>744</v>
      </c>
      <c r="EM199" s="303" t="s">
        <v>744</v>
      </c>
      <c r="EN199" s="393" t="s">
        <v>744</v>
      </c>
      <c r="EO199" s="303">
        <v>5</v>
      </c>
      <c r="EP199" s="303">
        <v>8536.8333333333339</v>
      </c>
      <c r="EQ199" s="303">
        <v>0</v>
      </c>
      <c r="ER199" s="303">
        <v>20</v>
      </c>
      <c r="ES199" s="303">
        <v>0</v>
      </c>
      <c r="ET199" s="303">
        <v>0</v>
      </c>
      <c r="EU199" s="303">
        <v>0</v>
      </c>
      <c r="EV199" s="303">
        <v>0</v>
      </c>
      <c r="EW199" s="303">
        <v>0</v>
      </c>
      <c r="EX199" s="303">
        <v>0</v>
      </c>
      <c r="EY199" s="303">
        <v>8516.8333333333339</v>
      </c>
      <c r="EZ199" s="303">
        <v>0</v>
      </c>
      <c r="FA199" s="393">
        <v>0</v>
      </c>
      <c r="FB199" s="303">
        <v>1707.3666666666668</v>
      </c>
      <c r="FC199" s="303">
        <v>1703.3666666666668</v>
      </c>
      <c r="FD199" s="303">
        <v>0</v>
      </c>
      <c r="FE199" s="393">
        <v>2.3427890904121895E-3</v>
      </c>
      <c r="FF199" s="303">
        <v>1</v>
      </c>
      <c r="FG199" s="303">
        <v>1707.3666666666668</v>
      </c>
      <c r="FH199" s="303">
        <v>0</v>
      </c>
      <c r="FI199" s="303">
        <v>4</v>
      </c>
      <c r="FJ199" s="303">
        <v>0</v>
      </c>
      <c r="FK199" s="303">
        <v>0</v>
      </c>
      <c r="FL199" s="303">
        <v>0</v>
      </c>
      <c r="FM199" s="303">
        <v>16</v>
      </c>
      <c r="FN199" s="303">
        <v>0</v>
      </c>
      <c r="FO199" s="303">
        <v>0</v>
      </c>
      <c r="FP199" s="303">
        <v>1687.3666666666668</v>
      </c>
      <c r="FQ199" s="303">
        <v>0</v>
      </c>
      <c r="FR199" s="393">
        <v>0</v>
      </c>
      <c r="FS199" s="303">
        <v>1707.3666666666668</v>
      </c>
      <c r="FT199" s="303">
        <v>1687.3666666666668</v>
      </c>
      <c r="FU199" s="303">
        <v>0</v>
      </c>
      <c r="FV199" s="393">
        <v>1.1713945452060726E-2</v>
      </c>
      <c r="FW199" s="303">
        <v>6</v>
      </c>
      <c r="FX199" s="303">
        <v>10244.200000000001</v>
      </c>
      <c r="FY199" s="303">
        <v>0</v>
      </c>
      <c r="FZ199" s="303">
        <v>24</v>
      </c>
      <c r="GA199" s="303">
        <v>0</v>
      </c>
      <c r="GB199" s="303">
        <v>0</v>
      </c>
      <c r="GC199" s="303">
        <v>0</v>
      </c>
      <c r="GD199" s="303">
        <v>16</v>
      </c>
      <c r="GE199" s="303">
        <v>0</v>
      </c>
      <c r="GF199" s="303">
        <v>0</v>
      </c>
      <c r="GG199" s="303">
        <v>10204.200000000001</v>
      </c>
      <c r="GH199" s="303">
        <v>0</v>
      </c>
      <c r="GI199" s="393">
        <v>0</v>
      </c>
      <c r="GJ199" s="303">
        <v>1707.3666666666668</v>
      </c>
      <c r="GK199" s="303">
        <v>1700.7</v>
      </c>
      <c r="GL199" s="303">
        <v>0</v>
      </c>
      <c r="GM199" s="393">
        <v>3.9046484840202789E-3</v>
      </c>
      <c r="GN199" s="303">
        <v>20</v>
      </c>
      <c r="GO199" s="303">
        <v>33149.999999999993</v>
      </c>
      <c r="GP199" s="303">
        <v>312</v>
      </c>
      <c r="GQ199" s="303">
        <v>2256</v>
      </c>
      <c r="GR199" s="303">
        <v>0</v>
      </c>
      <c r="GS199" s="303">
        <v>72</v>
      </c>
      <c r="GT199" s="303">
        <v>0</v>
      </c>
      <c r="GU199" s="303">
        <v>240</v>
      </c>
      <c r="GV199" s="303">
        <v>344</v>
      </c>
      <c r="GW199" s="303">
        <v>0</v>
      </c>
      <c r="GX199" s="303">
        <v>29925.999999999993</v>
      </c>
      <c r="GY199" s="303">
        <v>10376</v>
      </c>
      <c r="GZ199" s="393">
        <v>2288</v>
      </c>
      <c r="HA199" s="303">
        <v>1657.4999999999995</v>
      </c>
      <c r="HB199" s="303">
        <v>1496.2999999999995</v>
      </c>
      <c r="HC199" s="303">
        <v>518.79999999999995</v>
      </c>
      <c r="HD199" s="393">
        <v>9.7254901960784346E-2</v>
      </c>
      <c r="HE199" s="303" t="s">
        <v>744</v>
      </c>
      <c r="HF199" s="303" t="s">
        <v>744</v>
      </c>
      <c r="HG199" s="303" t="s">
        <v>744</v>
      </c>
      <c r="HH199" s="303" t="s">
        <v>744</v>
      </c>
      <c r="HI199" s="303" t="s">
        <v>744</v>
      </c>
      <c r="HJ199" s="303" t="s">
        <v>744</v>
      </c>
      <c r="HK199" s="303" t="s">
        <v>744</v>
      </c>
      <c r="HL199" s="303" t="s">
        <v>744</v>
      </c>
      <c r="HM199" s="303" t="s">
        <v>744</v>
      </c>
      <c r="HN199" s="303" t="s">
        <v>744</v>
      </c>
      <c r="HO199" s="303" t="s">
        <v>744</v>
      </c>
      <c r="HP199" s="303" t="s">
        <v>744</v>
      </c>
      <c r="HQ199" s="393" t="s">
        <v>744</v>
      </c>
      <c r="HR199" s="303" t="s">
        <v>744</v>
      </c>
      <c r="HS199" s="303" t="s">
        <v>744</v>
      </c>
      <c r="HT199" s="303" t="s">
        <v>744</v>
      </c>
      <c r="HU199" s="393" t="s">
        <v>744</v>
      </c>
      <c r="HV199" s="303">
        <v>20</v>
      </c>
      <c r="HW199" s="303">
        <v>33149.999999999993</v>
      </c>
      <c r="HX199" s="303">
        <v>312</v>
      </c>
      <c r="HY199" s="303">
        <v>2256</v>
      </c>
      <c r="HZ199" s="303">
        <v>0</v>
      </c>
      <c r="IA199" s="303">
        <v>72</v>
      </c>
      <c r="IB199" s="303">
        <v>0</v>
      </c>
      <c r="IC199" s="303">
        <v>240</v>
      </c>
      <c r="ID199" s="303">
        <v>344</v>
      </c>
      <c r="IE199" s="303">
        <v>0</v>
      </c>
      <c r="IF199" s="303">
        <v>29925.999999999993</v>
      </c>
      <c r="IG199" s="303">
        <v>10376</v>
      </c>
      <c r="IH199" s="393">
        <v>2288</v>
      </c>
      <c r="II199" s="303">
        <v>1657.4999999999995</v>
      </c>
      <c r="IJ199" s="303">
        <v>1496.2999999999997</v>
      </c>
      <c r="IK199" s="303">
        <v>518.79999999999995</v>
      </c>
      <c r="IL199" s="393">
        <v>9.7254901960784235E-2</v>
      </c>
      <c r="IM199" s="303"/>
      <c r="IN199" s="303">
        <v>1667.4733333333331</v>
      </c>
      <c r="IO199" s="303">
        <v>1537.7133333333331</v>
      </c>
      <c r="IP199" s="393">
        <v>7.7818335925412097E-2</v>
      </c>
      <c r="IQ199" s="303">
        <v>1707.3666666666668</v>
      </c>
      <c r="IR199" s="303">
        <v>1687.3666666666668</v>
      </c>
      <c r="IS199" s="393">
        <v>1.1713945452060726E-2</v>
      </c>
      <c r="IT199" s="303">
        <v>1669.0076923076922</v>
      </c>
      <c r="IU199" s="303">
        <v>1543.4692307692308</v>
      </c>
      <c r="IV199" s="393">
        <v>7.52174253702107E-2</v>
      </c>
      <c r="IW199" s="735"/>
      <c r="IX199" s="303"/>
      <c r="IY199" s="396" t="s">
        <v>507</v>
      </c>
      <c r="IZ199" s="396" t="s">
        <v>449</v>
      </c>
      <c r="JA199" s="396" t="s">
        <v>343</v>
      </c>
      <c r="JB199" s="396">
        <v>33</v>
      </c>
      <c r="JC199" s="396" t="s">
        <v>12</v>
      </c>
      <c r="JD199" s="396" t="s">
        <v>232</v>
      </c>
      <c r="JE199" s="396" t="s">
        <v>9</v>
      </c>
      <c r="JF199" s="396" t="s">
        <v>232</v>
      </c>
      <c r="JG199" s="396" t="s">
        <v>358</v>
      </c>
    </row>
    <row r="200" spans="1:267" customFormat="1">
      <c r="A200">
        <v>3342</v>
      </c>
      <c r="B200">
        <v>1</v>
      </c>
      <c r="F200">
        <v>700</v>
      </c>
      <c r="G200">
        <v>38</v>
      </c>
      <c r="H200">
        <v>1</v>
      </c>
      <c r="I200">
        <v>0</v>
      </c>
      <c r="J200">
        <v>1</v>
      </c>
      <c r="K200">
        <v>0</v>
      </c>
      <c r="L200" t="s">
        <v>544</v>
      </c>
      <c r="M200">
        <v>0</v>
      </c>
      <c r="N200">
        <v>27</v>
      </c>
      <c r="O200">
        <v>36</v>
      </c>
      <c r="P200">
        <v>40</v>
      </c>
      <c r="Q200">
        <v>40</v>
      </c>
      <c r="R200">
        <v>50</v>
      </c>
      <c r="S200">
        <v>50</v>
      </c>
      <c r="T200" t="s">
        <v>745</v>
      </c>
      <c r="U200">
        <v>0</v>
      </c>
      <c r="V200">
        <v>0</v>
      </c>
      <c r="W200">
        <v>1.5</v>
      </c>
      <c r="X200">
        <v>2</v>
      </c>
      <c r="Y200">
        <v>3</v>
      </c>
      <c r="Z200">
        <v>0</v>
      </c>
      <c r="AA200">
        <v>0</v>
      </c>
      <c r="AB200">
        <v>0</v>
      </c>
      <c r="AC200">
        <v>0</v>
      </c>
      <c r="AD200">
        <v>0</v>
      </c>
      <c r="AE200">
        <v>1250</v>
      </c>
      <c r="AF200">
        <v>0</v>
      </c>
      <c r="AG200">
        <v>0</v>
      </c>
      <c r="AH200">
        <v>0</v>
      </c>
      <c r="AI200">
        <v>0</v>
      </c>
      <c r="AJ200">
        <v>32</v>
      </c>
      <c r="AK200">
        <v>0</v>
      </c>
      <c r="AL200">
        <v>0</v>
      </c>
      <c r="AM200">
        <v>0</v>
      </c>
      <c r="AN200">
        <v>0</v>
      </c>
      <c r="AO200">
        <v>0</v>
      </c>
      <c r="AP200">
        <v>0</v>
      </c>
      <c r="AQ200">
        <v>0</v>
      </c>
      <c r="AR200">
        <v>0</v>
      </c>
      <c r="AS200">
        <v>0</v>
      </c>
      <c r="AT200">
        <v>0</v>
      </c>
      <c r="AU200">
        <v>0</v>
      </c>
      <c r="AV200">
        <v>0</v>
      </c>
      <c r="AW200">
        <v>0</v>
      </c>
      <c r="AX200">
        <v>0</v>
      </c>
      <c r="AY200">
        <v>0</v>
      </c>
      <c r="AZ200">
        <v>0</v>
      </c>
      <c r="BA200">
        <v>0</v>
      </c>
      <c r="BB200">
        <v>16</v>
      </c>
      <c r="BC200">
        <v>0</v>
      </c>
      <c r="BD200">
        <v>0</v>
      </c>
      <c r="BE200">
        <v>0</v>
      </c>
      <c r="BF200">
        <v>0</v>
      </c>
      <c r="BG200">
        <v>18</v>
      </c>
      <c r="BH200">
        <v>62</v>
      </c>
      <c r="BI200">
        <v>6</v>
      </c>
      <c r="BJ200">
        <v>0</v>
      </c>
      <c r="BK200">
        <v>0</v>
      </c>
      <c r="BL200">
        <v>0</v>
      </c>
      <c r="BM200">
        <v>0</v>
      </c>
      <c r="BN200">
        <v>0</v>
      </c>
      <c r="BO200">
        <v>0</v>
      </c>
      <c r="BP200">
        <v>0</v>
      </c>
      <c r="BQ200">
        <v>0</v>
      </c>
      <c r="BR200">
        <v>0</v>
      </c>
      <c r="BS200">
        <v>0</v>
      </c>
      <c r="BT200">
        <v>0</v>
      </c>
      <c r="BU200">
        <v>0</v>
      </c>
      <c r="BV200">
        <v>0</v>
      </c>
      <c r="BW200">
        <v>0</v>
      </c>
      <c r="BX200">
        <v>0</v>
      </c>
      <c r="BY200">
        <v>0</v>
      </c>
      <c r="BZ200">
        <v>0</v>
      </c>
      <c r="CA200">
        <v>570</v>
      </c>
      <c r="CB200">
        <v>0</v>
      </c>
      <c r="CC200">
        <v>0</v>
      </c>
      <c r="CD200">
        <v>0</v>
      </c>
      <c r="CE200">
        <v>170</v>
      </c>
      <c r="CF200">
        <v>0</v>
      </c>
      <c r="CG200" s="439"/>
      <c r="CH200" s="303">
        <v>27</v>
      </c>
      <c r="CI200" s="393">
        <v>36</v>
      </c>
      <c r="CJ200" s="303">
        <v>40</v>
      </c>
      <c r="CK200" s="393">
        <v>40</v>
      </c>
      <c r="CL200" s="303">
        <v>50</v>
      </c>
      <c r="CM200" s="393">
        <v>50</v>
      </c>
      <c r="CN200" s="303"/>
      <c r="CO200" s="303"/>
      <c r="CP200" s="393" t="s">
        <v>744</v>
      </c>
      <c r="CQ200" s="303" t="s">
        <v>389</v>
      </c>
      <c r="CR200" s="393" t="s">
        <v>389</v>
      </c>
      <c r="CS200" s="393" t="s">
        <v>744</v>
      </c>
      <c r="CT200" s="303" t="s">
        <v>389</v>
      </c>
      <c r="CU200" s="393" t="s">
        <v>389</v>
      </c>
      <c r="CV200" s="303" t="s">
        <v>744</v>
      </c>
      <c r="CW200" s="303" t="s">
        <v>744</v>
      </c>
      <c r="CX200" s="303" t="s">
        <v>744</v>
      </c>
      <c r="CY200" s="303" t="s">
        <v>744</v>
      </c>
      <c r="CZ200" s="303" t="s">
        <v>744</v>
      </c>
      <c r="DA200" s="303" t="s">
        <v>744</v>
      </c>
      <c r="DB200" s="303" t="s">
        <v>744</v>
      </c>
      <c r="DC200" s="303" t="s">
        <v>744</v>
      </c>
      <c r="DD200" s="303" t="s">
        <v>744</v>
      </c>
      <c r="DE200" s="303" t="s">
        <v>744</v>
      </c>
      <c r="DF200" s="303" t="s">
        <v>744</v>
      </c>
      <c r="DG200" s="393" t="s">
        <v>744</v>
      </c>
      <c r="DH200" s="303" t="s">
        <v>744</v>
      </c>
      <c r="DI200" s="303" t="s">
        <v>744</v>
      </c>
      <c r="DJ200" s="393" t="s">
        <v>744</v>
      </c>
      <c r="DK200" s="303" t="s">
        <v>744</v>
      </c>
      <c r="DL200" s="303" t="s">
        <v>744</v>
      </c>
      <c r="DM200" s="303" t="s">
        <v>744</v>
      </c>
      <c r="DN200" s="303" t="s">
        <v>744</v>
      </c>
      <c r="DO200" s="303" t="s">
        <v>744</v>
      </c>
      <c r="DP200" s="303" t="s">
        <v>744</v>
      </c>
      <c r="DQ200" s="303" t="s">
        <v>744</v>
      </c>
      <c r="DR200" s="303" t="s">
        <v>744</v>
      </c>
      <c r="DS200" s="303" t="s">
        <v>744</v>
      </c>
      <c r="DT200" s="303" t="s">
        <v>744</v>
      </c>
      <c r="DU200" s="303" t="s">
        <v>744</v>
      </c>
      <c r="DV200" s="393" t="s">
        <v>744</v>
      </c>
      <c r="DW200" s="303" t="s">
        <v>744</v>
      </c>
      <c r="DX200" s="303" t="s">
        <v>744</v>
      </c>
      <c r="DY200" s="393" t="s">
        <v>744</v>
      </c>
      <c r="DZ200" s="303" t="s">
        <v>744</v>
      </c>
      <c r="EA200" s="303" t="s">
        <v>744</v>
      </c>
      <c r="EB200" s="303" t="s">
        <v>744</v>
      </c>
      <c r="EC200" s="303" t="s">
        <v>744</v>
      </c>
      <c r="ED200" s="303" t="s">
        <v>744</v>
      </c>
      <c r="EE200" s="303" t="s">
        <v>744</v>
      </c>
      <c r="EF200" s="303" t="s">
        <v>744</v>
      </c>
      <c r="EG200" s="303" t="s">
        <v>744</v>
      </c>
      <c r="EH200" s="303" t="s">
        <v>744</v>
      </c>
      <c r="EI200" s="303" t="s">
        <v>744</v>
      </c>
      <c r="EJ200" s="303" t="s">
        <v>744</v>
      </c>
      <c r="EK200" s="393" t="s">
        <v>744</v>
      </c>
      <c r="EL200" s="303" t="s">
        <v>744</v>
      </c>
      <c r="EM200" s="303" t="s">
        <v>744</v>
      </c>
      <c r="EN200" s="393" t="s">
        <v>744</v>
      </c>
      <c r="EO200" s="303">
        <v>1.5</v>
      </c>
      <c r="EP200" s="303">
        <v>2620.25</v>
      </c>
      <c r="EQ200" s="303">
        <v>0</v>
      </c>
      <c r="ER200" s="303">
        <v>0</v>
      </c>
      <c r="ES200" s="303">
        <v>0</v>
      </c>
      <c r="ET200" s="303">
        <v>0</v>
      </c>
      <c r="EU200" s="303">
        <v>0</v>
      </c>
      <c r="EV200" s="303">
        <v>18</v>
      </c>
      <c r="EW200" s="303">
        <v>0</v>
      </c>
      <c r="EX200" s="303">
        <v>0</v>
      </c>
      <c r="EY200" s="303">
        <v>2602.25</v>
      </c>
      <c r="EZ200" s="303">
        <v>0</v>
      </c>
      <c r="FA200" s="393">
        <v>0</v>
      </c>
      <c r="FB200" s="303">
        <v>1746.8333333333333</v>
      </c>
      <c r="FC200" s="303">
        <v>1734.8333333333333</v>
      </c>
      <c r="FD200" s="303">
        <v>0</v>
      </c>
      <c r="FE200" s="393">
        <v>6.8695735139776559E-3</v>
      </c>
      <c r="FF200" s="303">
        <v>2</v>
      </c>
      <c r="FG200" s="303">
        <v>3493.6666666666665</v>
      </c>
      <c r="FH200" s="303">
        <v>0</v>
      </c>
      <c r="FI200" s="303">
        <v>32</v>
      </c>
      <c r="FJ200" s="303">
        <v>0</v>
      </c>
      <c r="FK200" s="303">
        <v>0</v>
      </c>
      <c r="FL200" s="303">
        <v>16</v>
      </c>
      <c r="FM200" s="303">
        <v>62</v>
      </c>
      <c r="FN200" s="303">
        <v>0</v>
      </c>
      <c r="FO200" s="303">
        <v>0</v>
      </c>
      <c r="FP200" s="303">
        <v>3383.6666666666665</v>
      </c>
      <c r="FQ200" s="303">
        <v>0</v>
      </c>
      <c r="FR200" s="393">
        <v>0</v>
      </c>
      <c r="FS200" s="303">
        <v>1746.8333333333333</v>
      </c>
      <c r="FT200" s="303">
        <v>1691.8333333333333</v>
      </c>
      <c r="FU200" s="303">
        <v>0</v>
      </c>
      <c r="FV200" s="393">
        <v>3.1485545272397664E-2</v>
      </c>
      <c r="FW200" s="303">
        <v>3.5</v>
      </c>
      <c r="FX200" s="303">
        <v>6113.9166666666661</v>
      </c>
      <c r="FY200" s="303">
        <v>0</v>
      </c>
      <c r="FZ200" s="303">
        <v>32</v>
      </c>
      <c r="GA200" s="303">
        <v>0</v>
      </c>
      <c r="GB200" s="303">
        <v>0</v>
      </c>
      <c r="GC200" s="303">
        <v>16</v>
      </c>
      <c r="GD200" s="303">
        <v>80</v>
      </c>
      <c r="GE200" s="303">
        <v>0</v>
      </c>
      <c r="GF200" s="303">
        <v>0</v>
      </c>
      <c r="GG200" s="303">
        <v>5985.9166666666661</v>
      </c>
      <c r="GH200" s="303">
        <v>0</v>
      </c>
      <c r="GI200" s="393">
        <v>0</v>
      </c>
      <c r="GJ200" s="303">
        <v>1746.8333333333333</v>
      </c>
      <c r="GK200" s="303">
        <v>1710.2619047619046</v>
      </c>
      <c r="GL200" s="303">
        <v>0</v>
      </c>
      <c r="GM200" s="393">
        <v>2.0935843090217676E-2</v>
      </c>
      <c r="GN200" s="303">
        <v>3</v>
      </c>
      <c r="GO200" s="303">
        <v>4458.9999999999991</v>
      </c>
      <c r="GP200" s="303">
        <v>1250</v>
      </c>
      <c r="GQ200" s="303">
        <v>0</v>
      </c>
      <c r="GR200" s="303">
        <v>0</v>
      </c>
      <c r="GS200" s="303">
        <v>0</v>
      </c>
      <c r="GT200" s="303">
        <v>0</v>
      </c>
      <c r="GU200" s="303">
        <v>6</v>
      </c>
      <c r="GV200" s="303">
        <v>0</v>
      </c>
      <c r="GW200" s="303">
        <v>0</v>
      </c>
      <c r="GX200" s="303">
        <v>3202.9999999999991</v>
      </c>
      <c r="GY200" s="303">
        <v>170</v>
      </c>
      <c r="GZ200" s="393">
        <v>570</v>
      </c>
      <c r="HA200" s="303">
        <v>1486.333333333333</v>
      </c>
      <c r="HB200" s="303">
        <v>1067.6666666666663</v>
      </c>
      <c r="HC200" s="303">
        <v>56.666666666666664</v>
      </c>
      <c r="HD200" s="393">
        <v>0.28167750616730225</v>
      </c>
      <c r="HE200" s="303" t="s">
        <v>744</v>
      </c>
      <c r="HF200" s="303" t="s">
        <v>744</v>
      </c>
      <c r="HG200" s="303" t="s">
        <v>744</v>
      </c>
      <c r="HH200" s="303" t="s">
        <v>744</v>
      </c>
      <c r="HI200" s="303" t="s">
        <v>744</v>
      </c>
      <c r="HJ200" s="303" t="s">
        <v>744</v>
      </c>
      <c r="HK200" s="303" t="s">
        <v>744</v>
      </c>
      <c r="HL200" s="303" t="s">
        <v>744</v>
      </c>
      <c r="HM200" s="303" t="s">
        <v>744</v>
      </c>
      <c r="HN200" s="303" t="s">
        <v>744</v>
      </c>
      <c r="HO200" s="303" t="s">
        <v>744</v>
      </c>
      <c r="HP200" s="303" t="s">
        <v>744</v>
      </c>
      <c r="HQ200" s="393" t="s">
        <v>744</v>
      </c>
      <c r="HR200" s="303" t="s">
        <v>744</v>
      </c>
      <c r="HS200" s="303" t="s">
        <v>744</v>
      </c>
      <c r="HT200" s="303" t="s">
        <v>744</v>
      </c>
      <c r="HU200" s="393" t="s">
        <v>744</v>
      </c>
      <c r="HV200" s="303">
        <v>3</v>
      </c>
      <c r="HW200" s="303">
        <v>4458.9999999999991</v>
      </c>
      <c r="HX200" s="303">
        <v>1250</v>
      </c>
      <c r="HY200" s="303">
        <v>0</v>
      </c>
      <c r="HZ200" s="303">
        <v>0</v>
      </c>
      <c r="IA200" s="303">
        <v>0</v>
      </c>
      <c r="IB200" s="303">
        <v>0</v>
      </c>
      <c r="IC200" s="303">
        <v>6</v>
      </c>
      <c r="ID200" s="303">
        <v>0</v>
      </c>
      <c r="IE200" s="303">
        <v>0</v>
      </c>
      <c r="IF200" s="303">
        <v>3202.9999999999991</v>
      </c>
      <c r="IG200" s="303">
        <v>170</v>
      </c>
      <c r="IH200" s="393">
        <v>570</v>
      </c>
      <c r="II200" s="303">
        <v>1486.333333333333</v>
      </c>
      <c r="IJ200" s="303">
        <v>1067.6666666666663</v>
      </c>
      <c r="IK200" s="303">
        <v>56.666666666666664</v>
      </c>
      <c r="IL200" s="393">
        <v>0.28167750616730225</v>
      </c>
      <c r="IM200" s="303"/>
      <c r="IN200" s="303">
        <v>1573.1666666666665</v>
      </c>
      <c r="IO200" s="303">
        <v>1290.0555555555554</v>
      </c>
      <c r="IP200" s="393">
        <v>0.17996256665607235</v>
      </c>
      <c r="IQ200" s="303">
        <v>1746.8333333333333</v>
      </c>
      <c r="IR200" s="303">
        <v>1691.8333333333333</v>
      </c>
      <c r="IS200" s="393">
        <v>3.1485545272397664E-2</v>
      </c>
      <c r="IT200" s="303">
        <v>1626.602564102564</v>
      </c>
      <c r="IU200" s="303">
        <v>1413.6794871794871</v>
      </c>
      <c r="IV200" s="393">
        <v>0.13090049261083747</v>
      </c>
      <c r="IW200" s="735"/>
      <c r="IX200" s="303"/>
      <c r="IY200" s="396" t="s">
        <v>544</v>
      </c>
      <c r="IZ200" s="396" t="s">
        <v>349</v>
      </c>
      <c r="JA200" s="396" t="s">
        <v>350</v>
      </c>
      <c r="JB200" s="396">
        <v>7</v>
      </c>
      <c r="JC200" s="396" t="s">
        <v>11</v>
      </c>
      <c r="JD200" s="396" t="s">
        <v>232</v>
      </c>
      <c r="JE200" s="396" t="s">
        <v>9</v>
      </c>
      <c r="JF200" s="396" t="s">
        <v>232</v>
      </c>
      <c r="JG200" s="396" t="s">
        <v>546</v>
      </c>
    </row>
    <row r="201" spans="1:267" customFormat="1">
      <c r="A201">
        <v>3343</v>
      </c>
      <c r="B201">
        <v>1</v>
      </c>
      <c r="F201">
        <v>700</v>
      </c>
      <c r="G201">
        <v>41</v>
      </c>
      <c r="H201">
        <v>0</v>
      </c>
      <c r="I201">
        <v>1</v>
      </c>
      <c r="J201">
        <v>1</v>
      </c>
      <c r="K201">
        <v>0</v>
      </c>
      <c r="L201" t="s">
        <v>348</v>
      </c>
      <c r="M201">
        <v>0</v>
      </c>
      <c r="N201">
        <v>33</v>
      </c>
      <c r="O201">
        <v>33</v>
      </c>
      <c r="P201">
        <v>40</v>
      </c>
      <c r="Q201">
        <v>40</v>
      </c>
      <c r="R201">
        <v>0</v>
      </c>
      <c r="S201">
        <v>0</v>
      </c>
      <c r="T201" t="s">
        <v>745</v>
      </c>
      <c r="U201">
        <v>0</v>
      </c>
      <c r="V201">
        <v>0</v>
      </c>
      <c r="W201">
        <v>6</v>
      </c>
      <c r="X201">
        <v>2.5</v>
      </c>
      <c r="Y201">
        <v>12</v>
      </c>
      <c r="Z201">
        <v>0</v>
      </c>
      <c r="AA201">
        <v>0</v>
      </c>
      <c r="AB201">
        <v>0</v>
      </c>
      <c r="AC201">
        <v>40</v>
      </c>
      <c r="AD201">
        <v>0</v>
      </c>
      <c r="AE201">
        <v>408</v>
      </c>
      <c r="AF201">
        <v>0</v>
      </c>
      <c r="AG201">
        <v>0</v>
      </c>
      <c r="AH201">
        <v>0</v>
      </c>
      <c r="AI201">
        <v>48</v>
      </c>
      <c r="AJ201">
        <v>64</v>
      </c>
      <c r="AK201">
        <v>2360</v>
      </c>
      <c r="AL201">
        <v>0</v>
      </c>
      <c r="AM201">
        <v>0</v>
      </c>
      <c r="AN201">
        <v>0</v>
      </c>
      <c r="AO201">
        <v>0</v>
      </c>
      <c r="AP201">
        <v>0</v>
      </c>
      <c r="AQ201">
        <v>0</v>
      </c>
      <c r="AR201">
        <v>0</v>
      </c>
      <c r="AS201">
        <v>0</v>
      </c>
      <c r="AT201">
        <v>0</v>
      </c>
      <c r="AU201">
        <v>0</v>
      </c>
      <c r="AV201">
        <v>0</v>
      </c>
      <c r="AW201">
        <v>80</v>
      </c>
      <c r="AX201">
        <v>0</v>
      </c>
      <c r="AY201">
        <v>0</v>
      </c>
      <c r="AZ201">
        <v>0</v>
      </c>
      <c r="BA201">
        <v>0</v>
      </c>
      <c r="BB201">
        <v>95</v>
      </c>
      <c r="BC201">
        <v>0</v>
      </c>
      <c r="BD201">
        <v>0</v>
      </c>
      <c r="BE201">
        <v>0</v>
      </c>
      <c r="BF201">
        <v>0</v>
      </c>
      <c r="BG201">
        <v>0</v>
      </c>
      <c r="BH201">
        <v>0</v>
      </c>
      <c r="BI201">
        <v>0</v>
      </c>
      <c r="BJ201">
        <v>0</v>
      </c>
      <c r="BK201">
        <v>0</v>
      </c>
      <c r="BL201">
        <v>0</v>
      </c>
      <c r="BM201">
        <v>0</v>
      </c>
      <c r="BN201">
        <v>0</v>
      </c>
      <c r="BO201">
        <v>0</v>
      </c>
      <c r="BP201">
        <v>0</v>
      </c>
      <c r="BQ201">
        <v>0</v>
      </c>
      <c r="BR201">
        <v>0</v>
      </c>
      <c r="BS201">
        <v>0</v>
      </c>
      <c r="BT201">
        <v>0</v>
      </c>
      <c r="BU201">
        <v>0</v>
      </c>
      <c r="BV201">
        <v>0</v>
      </c>
      <c r="BW201">
        <v>0</v>
      </c>
      <c r="BX201">
        <v>0</v>
      </c>
      <c r="BY201">
        <v>0</v>
      </c>
      <c r="BZ201">
        <v>0</v>
      </c>
      <c r="CA201">
        <v>184</v>
      </c>
      <c r="CB201">
        <v>0</v>
      </c>
      <c r="CC201">
        <v>0</v>
      </c>
      <c r="CD201">
        <v>0</v>
      </c>
      <c r="CE201">
        <v>0</v>
      </c>
      <c r="CF201">
        <v>0</v>
      </c>
      <c r="CG201" s="439"/>
      <c r="CH201" s="303">
        <v>33</v>
      </c>
      <c r="CI201" s="393">
        <v>33</v>
      </c>
      <c r="CJ201" s="303">
        <v>40</v>
      </c>
      <c r="CK201" s="393">
        <v>40</v>
      </c>
      <c r="CL201" s="303">
        <v>0</v>
      </c>
      <c r="CM201" s="393">
        <v>0</v>
      </c>
      <c r="CN201" s="303"/>
      <c r="CO201" s="303"/>
      <c r="CP201" s="393" t="s">
        <v>744</v>
      </c>
      <c r="CQ201" s="303" t="s">
        <v>389</v>
      </c>
      <c r="CR201" s="393" t="s">
        <v>744</v>
      </c>
      <c r="CS201" s="393" t="s">
        <v>744</v>
      </c>
      <c r="CT201" s="303" t="s">
        <v>389</v>
      </c>
      <c r="CU201" s="393" t="s">
        <v>744</v>
      </c>
      <c r="CV201" s="303" t="s">
        <v>744</v>
      </c>
      <c r="CW201" s="303" t="s">
        <v>744</v>
      </c>
      <c r="CX201" s="303" t="s">
        <v>744</v>
      </c>
      <c r="CY201" s="303" t="s">
        <v>744</v>
      </c>
      <c r="CZ201" s="303" t="s">
        <v>744</v>
      </c>
      <c r="DA201" s="303" t="s">
        <v>744</v>
      </c>
      <c r="DB201" s="303" t="s">
        <v>744</v>
      </c>
      <c r="DC201" s="303" t="s">
        <v>744</v>
      </c>
      <c r="DD201" s="303" t="s">
        <v>744</v>
      </c>
      <c r="DE201" s="303" t="s">
        <v>744</v>
      </c>
      <c r="DF201" s="303" t="s">
        <v>744</v>
      </c>
      <c r="DG201" s="393" t="s">
        <v>744</v>
      </c>
      <c r="DH201" s="303" t="s">
        <v>744</v>
      </c>
      <c r="DI201" s="303" t="s">
        <v>744</v>
      </c>
      <c r="DJ201" s="393" t="s">
        <v>744</v>
      </c>
      <c r="DK201" s="303" t="s">
        <v>744</v>
      </c>
      <c r="DL201" s="303" t="s">
        <v>744</v>
      </c>
      <c r="DM201" s="303" t="s">
        <v>744</v>
      </c>
      <c r="DN201" s="303" t="s">
        <v>744</v>
      </c>
      <c r="DO201" s="303" t="s">
        <v>744</v>
      </c>
      <c r="DP201" s="303" t="s">
        <v>744</v>
      </c>
      <c r="DQ201" s="303" t="s">
        <v>744</v>
      </c>
      <c r="DR201" s="303" t="s">
        <v>744</v>
      </c>
      <c r="DS201" s="303" t="s">
        <v>744</v>
      </c>
      <c r="DT201" s="303" t="s">
        <v>744</v>
      </c>
      <c r="DU201" s="303" t="s">
        <v>744</v>
      </c>
      <c r="DV201" s="393" t="s">
        <v>744</v>
      </c>
      <c r="DW201" s="303" t="s">
        <v>744</v>
      </c>
      <c r="DX201" s="303" t="s">
        <v>744</v>
      </c>
      <c r="DY201" s="393" t="s">
        <v>744</v>
      </c>
      <c r="DZ201" s="303" t="s">
        <v>744</v>
      </c>
      <c r="EA201" s="303" t="s">
        <v>744</v>
      </c>
      <c r="EB201" s="303" t="s">
        <v>744</v>
      </c>
      <c r="EC201" s="303" t="s">
        <v>744</v>
      </c>
      <c r="ED201" s="303" t="s">
        <v>744</v>
      </c>
      <c r="EE201" s="303" t="s">
        <v>744</v>
      </c>
      <c r="EF201" s="303" t="s">
        <v>744</v>
      </c>
      <c r="EG201" s="303" t="s">
        <v>744</v>
      </c>
      <c r="EH201" s="303" t="s">
        <v>744</v>
      </c>
      <c r="EI201" s="303" t="s">
        <v>744</v>
      </c>
      <c r="EJ201" s="303" t="s">
        <v>744</v>
      </c>
      <c r="EK201" s="393" t="s">
        <v>744</v>
      </c>
      <c r="EL201" s="303" t="s">
        <v>744</v>
      </c>
      <c r="EM201" s="303" t="s">
        <v>744</v>
      </c>
      <c r="EN201" s="393" t="s">
        <v>744</v>
      </c>
      <c r="EO201" s="303">
        <v>6</v>
      </c>
      <c r="EP201" s="303">
        <v>10416</v>
      </c>
      <c r="EQ201" s="303">
        <v>40</v>
      </c>
      <c r="ER201" s="303">
        <v>48</v>
      </c>
      <c r="ES201" s="303">
        <v>0</v>
      </c>
      <c r="ET201" s="303">
        <v>0</v>
      </c>
      <c r="EU201" s="303">
        <v>0</v>
      </c>
      <c r="EV201" s="303">
        <v>0</v>
      </c>
      <c r="EW201" s="303">
        <v>0</v>
      </c>
      <c r="EX201" s="303">
        <v>0</v>
      </c>
      <c r="EY201" s="303">
        <v>10328</v>
      </c>
      <c r="EZ201" s="303">
        <v>0</v>
      </c>
      <c r="FA201" s="393">
        <v>0</v>
      </c>
      <c r="FB201" s="303">
        <v>1736</v>
      </c>
      <c r="FC201" s="303">
        <v>1721.3333333333333</v>
      </c>
      <c r="FD201" s="303">
        <v>0</v>
      </c>
      <c r="FE201" s="393">
        <v>8.4485407066052787E-3</v>
      </c>
      <c r="FF201" s="303">
        <v>2.5</v>
      </c>
      <c r="FG201" s="303">
        <v>4340</v>
      </c>
      <c r="FH201" s="303">
        <v>0</v>
      </c>
      <c r="FI201" s="303">
        <v>64</v>
      </c>
      <c r="FJ201" s="303">
        <v>0</v>
      </c>
      <c r="FK201" s="303">
        <v>0</v>
      </c>
      <c r="FL201" s="303">
        <v>95</v>
      </c>
      <c r="FM201" s="303">
        <v>0</v>
      </c>
      <c r="FN201" s="303">
        <v>0</v>
      </c>
      <c r="FO201" s="303">
        <v>0</v>
      </c>
      <c r="FP201" s="303">
        <v>4181</v>
      </c>
      <c r="FQ201" s="303">
        <v>0</v>
      </c>
      <c r="FR201" s="393">
        <v>0</v>
      </c>
      <c r="FS201" s="303">
        <v>1736</v>
      </c>
      <c r="FT201" s="303">
        <v>1672.4</v>
      </c>
      <c r="FU201" s="303">
        <v>0</v>
      </c>
      <c r="FV201" s="393">
        <v>3.6635944700460832E-2</v>
      </c>
      <c r="FW201" s="303">
        <v>8.5</v>
      </c>
      <c r="FX201" s="303">
        <v>14756</v>
      </c>
      <c r="FY201" s="303">
        <v>40</v>
      </c>
      <c r="FZ201" s="303">
        <v>112</v>
      </c>
      <c r="GA201" s="303">
        <v>0</v>
      </c>
      <c r="GB201" s="303">
        <v>0</v>
      </c>
      <c r="GC201" s="303">
        <v>95</v>
      </c>
      <c r="GD201" s="303">
        <v>0</v>
      </c>
      <c r="GE201" s="303">
        <v>0</v>
      </c>
      <c r="GF201" s="303">
        <v>0</v>
      </c>
      <c r="GG201" s="303">
        <v>14509</v>
      </c>
      <c r="GH201" s="303">
        <v>0</v>
      </c>
      <c r="GI201" s="393">
        <v>0</v>
      </c>
      <c r="GJ201" s="303">
        <v>1736</v>
      </c>
      <c r="GK201" s="303">
        <v>1706.9411764705883</v>
      </c>
      <c r="GL201" s="303">
        <v>0</v>
      </c>
      <c r="GM201" s="393">
        <v>1.6738953645974441E-2</v>
      </c>
      <c r="GN201" s="303">
        <v>12</v>
      </c>
      <c r="GO201" s="303">
        <v>20648</v>
      </c>
      <c r="GP201" s="303">
        <v>408</v>
      </c>
      <c r="GQ201" s="303">
        <v>2360</v>
      </c>
      <c r="GR201" s="303">
        <v>0</v>
      </c>
      <c r="GS201" s="303">
        <v>80</v>
      </c>
      <c r="GT201" s="303">
        <v>0</v>
      </c>
      <c r="GU201" s="303">
        <v>0</v>
      </c>
      <c r="GV201" s="303">
        <v>0</v>
      </c>
      <c r="GW201" s="303">
        <v>0</v>
      </c>
      <c r="GX201" s="303">
        <v>17800</v>
      </c>
      <c r="GY201" s="303">
        <v>0</v>
      </c>
      <c r="GZ201" s="393">
        <v>184</v>
      </c>
      <c r="HA201" s="303">
        <v>1720.6666666666667</v>
      </c>
      <c r="HB201" s="303">
        <v>1483.3333333333335</v>
      </c>
      <c r="HC201" s="303">
        <v>0</v>
      </c>
      <c r="HD201" s="393">
        <v>0.13793103448275856</v>
      </c>
      <c r="HE201" s="303" t="s">
        <v>744</v>
      </c>
      <c r="HF201" s="303" t="s">
        <v>744</v>
      </c>
      <c r="HG201" s="303" t="s">
        <v>744</v>
      </c>
      <c r="HH201" s="303" t="s">
        <v>744</v>
      </c>
      <c r="HI201" s="303" t="s">
        <v>744</v>
      </c>
      <c r="HJ201" s="303" t="s">
        <v>744</v>
      </c>
      <c r="HK201" s="303" t="s">
        <v>744</v>
      </c>
      <c r="HL201" s="303" t="s">
        <v>744</v>
      </c>
      <c r="HM201" s="303" t="s">
        <v>744</v>
      </c>
      <c r="HN201" s="303" t="s">
        <v>744</v>
      </c>
      <c r="HO201" s="303" t="s">
        <v>744</v>
      </c>
      <c r="HP201" s="303" t="s">
        <v>744</v>
      </c>
      <c r="HQ201" s="393" t="s">
        <v>744</v>
      </c>
      <c r="HR201" s="303" t="s">
        <v>744</v>
      </c>
      <c r="HS201" s="303" t="s">
        <v>744</v>
      </c>
      <c r="HT201" s="303" t="s">
        <v>744</v>
      </c>
      <c r="HU201" s="393" t="s">
        <v>744</v>
      </c>
      <c r="HV201" s="303">
        <v>12</v>
      </c>
      <c r="HW201" s="303">
        <v>20648</v>
      </c>
      <c r="HX201" s="303">
        <v>408</v>
      </c>
      <c r="HY201" s="303">
        <v>2360</v>
      </c>
      <c r="HZ201" s="303">
        <v>0</v>
      </c>
      <c r="IA201" s="303">
        <v>80</v>
      </c>
      <c r="IB201" s="303">
        <v>0</v>
      </c>
      <c r="IC201" s="303">
        <v>0</v>
      </c>
      <c r="ID201" s="303">
        <v>0</v>
      </c>
      <c r="IE201" s="303">
        <v>0</v>
      </c>
      <c r="IF201" s="303">
        <v>17800</v>
      </c>
      <c r="IG201" s="303">
        <v>0</v>
      </c>
      <c r="IH201" s="393">
        <v>184</v>
      </c>
      <c r="II201" s="303">
        <v>1720.6666666666667</v>
      </c>
      <c r="IJ201" s="303">
        <v>1483.3333333333333</v>
      </c>
      <c r="IK201" s="303">
        <v>0</v>
      </c>
      <c r="IL201" s="393">
        <v>0.13793103448275867</v>
      </c>
      <c r="IM201" s="303"/>
      <c r="IN201" s="303">
        <v>1725.7777777777778</v>
      </c>
      <c r="IO201" s="303">
        <v>1562.6666666666667</v>
      </c>
      <c r="IP201" s="393">
        <v>9.4514550605202197E-2</v>
      </c>
      <c r="IQ201" s="303">
        <v>1736</v>
      </c>
      <c r="IR201" s="303">
        <v>1672.4</v>
      </c>
      <c r="IS201" s="393">
        <v>3.6635944700460832E-2</v>
      </c>
      <c r="IT201" s="303">
        <v>1727.0243902439024</v>
      </c>
      <c r="IU201" s="303">
        <v>1576.0487804878048</v>
      </c>
      <c r="IV201" s="393">
        <v>8.7419500621398694E-2</v>
      </c>
      <c r="IW201" s="735"/>
      <c r="IX201" s="303"/>
      <c r="IY201" s="396" t="s">
        <v>348</v>
      </c>
      <c r="IZ201" s="396" t="s">
        <v>349</v>
      </c>
      <c r="JA201" s="396" t="s">
        <v>350</v>
      </c>
      <c r="JB201" s="396">
        <v>28</v>
      </c>
      <c r="JC201" s="396" t="s">
        <v>12</v>
      </c>
      <c r="JD201" s="396" t="s">
        <v>232</v>
      </c>
      <c r="JE201" s="396" t="s">
        <v>9</v>
      </c>
      <c r="JF201" s="396" t="s">
        <v>232</v>
      </c>
      <c r="JG201" s="396" t="s">
        <v>358</v>
      </c>
    </row>
    <row r="202" spans="1:267" customFormat="1">
      <c r="A202">
        <v>3448</v>
      </c>
      <c r="B202">
        <v>1</v>
      </c>
      <c r="F202">
        <v>700</v>
      </c>
      <c r="G202">
        <v>43</v>
      </c>
      <c r="H202">
        <v>1</v>
      </c>
      <c r="I202">
        <v>0</v>
      </c>
      <c r="J202">
        <v>1</v>
      </c>
      <c r="K202">
        <v>0</v>
      </c>
      <c r="L202" t="s">
        <v>642</v>
      </c>
      <c r="M202">
        <v>0</v>
      </c>
      <c r="N202">
        <v>40</v>
      </c>
      <c r="O202">
        <v>27</v>
      </c>
      <c r="P202">
        <v>40</v>
      </c>
      <c r="Q202">
        <v>40</v>
      </c>
      <c r="R202">
        <v>75</v>
      </c>
      <c r="S202">
        <v>75</v>
      </c>
      <c r="T202" t="s">
        <v>745</v>
      </c>
      <c r="U202">
        <v>0</v>
      </c>
      <c r="V202">
        <v>0</v>
      </c>
      <c r="W202">
        <v>0</v>
      </c>
      <c r="X202">
        <v>1</v>
      </c>
      <c r="Y202">
        <v>7.5</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0</v>
      </c>
      <c r="BE202">
        <v>0</v>
      </c>
      <c r="BF202">
        <v>0</v>
      </c>
      <c r="BG202">
        <v>0</v>
      </c>
      <c r="BH202">
        <v>0</v>
      </c>
      <c r="BI202">
        <v>0</v>
      </c>
      <c r="BJ202">
        <v>0</v>
      </c>
      <c r="BK202">
        <v>0</v>
      </c>
      <c r="BL202">
        <v>0</v>
      </c>
      <c r="BM202">
        <v>0</v>
      </c>
      <c r="BN202">
        <v>0</v>
      </c>
      <c r="BO202">
        <v>0</v>
      </c>
      <c r="BP202">
        <v>0</v>
      </c>
      <c r="BQ202">
        <v>0</v>
      </c>
      <c r="BR202">
        <v>0</v>
      </c>
      <c r="BS202">
        <v>0</v>
      </c>
      <c r="BT202">
        <v>0</v>
      </c>
      <c r="BU202">
        <v>0</v>
      </c>
      <c r="BV202">
        <v>0</v>
      </c>
      <c r="BW202">
        <v>0</v>
      </c>
      <c r="BX202">
        <v>0</v>
      </c>
      <c r="BY202">
        <v>0</v>
      </c>
      <c r="BZ202">
        <v>0</v>
      </c>
      <c r="CA202">
        <v>0</v>
      </c>
      <c r="CB202">
        <v>0</v>
      </c>
      <c r="CC202">
        <v>0</v>
      </c>
      <c r="CD202">
        <v>0</v>
      </c>
      <c r="CE202">
        <v>0</v>
      </c>
      <c r="CF202">
        <v>0</v>
      </c>
      <c r="CG202" s="439"/>
      <c r="CH202" s="303" t="s">
        <v>744</v>
      </c>
      <c r="CI202" s="393" t="s">
        <v>744</v>
      </c>
      <c r="CJ202" s="303" t="s">
        <v>744</v>
      </c>
      <c r="CK202" s="393" t="s">
        <v>744</v>
      </c>
      <c r="CL202" s="303" t="s">
        <v>744</v>
      </c>
      <c r="CM202" s="393" t="s">
        <v>744</v>
      </c>
      <c r="CN202" s="303"/>
      <c r="CO202" s="303"/>
      <c r="CP202" s="393" t="s">
        <v>658</v>
      </c>
      <c r="CQ202" s="303" t="s">
        <v>744</v>
      </c>
      <c r="CR202" s="393" t="s">
        <v>744</v>
      </c>
      <c r="CS202" s="393" t="s">
        <v>658</v>
      </c>
      <c r="CT202" s="303" t="s">
        <v>744</v>
      </c>
      <c r="CU202" s="393" t="s">
        <v>744</v>
      </c>
      <c r="CV202" s="303" t="s">
        <v>744</v>
      </c>
      <c r="CW202" s="303" t="s">
        <v>744</v>
      </c>
      <c r="CX202" s="303" t="s">
        <v>744</v>
      </c>
      <c r="CY202" s="303" t="s">
        <v>744</v>
      </c>
      <c r="CZ202" s="303" t="s">
        <v>744</v>
      </c>
      <c r="DA202" s="303" t="s">
        <v>744</v>
      </c>
      <c r="DB202" s="303" t="s">
        <v>744</v>
      </c>
      <c r="DC202" s="303" t="s">
        <v>744</v>
      </c>
      <c r="DD202" s="303" t="s">
        <v>744</v>
      </c>
      <c r="DE202" s="303" t="s">
        <v>744</v>
      </c>
      <c r="DF202" s="303" t="s">
        <v>744</v>
      </c>
      <c r="DG202" s="393" t="s">
        <v>744</v>
      </c>
      <c r="DH202" s="303" t="s">
        <v>744</v>
      </c>
      <c r="DI202" s="303" t="s">
        <v>744</v>
      </c>
      <c r="DJ202" s="393" t="s">
        <v>744</v>
      </c>
      <c r="DK202" s="303" t="s">
        <v>744</v>
      </c>
      <c r="DL202" s="303" t="s">
        <v>744</v>
      </c>
      <c r="DM202" s="303" t="s">
        <v>744</v>
      </c>
      <c r="DN202" s="303" t="s">
        <v>744</v>
      </c>
      <c r="DO202" s="303" t="s">
        <v>744</v>
      </c>
      <c r="DP202" s="303" t="s">
        <v>744</v>
      </c>
      <c r="DQ202" s="303" t="s">
        <v>744</v>
      </c>
      <c r="DR202" s="303" t="s">
        <v>744</v>
      </c>
      <c r="DS202" s="303" t="s">
        <v>744</v>
      </c>
      <c r="DT202" s="303" t="s">
        <v>744</v>
      </c>
      <c r="DU202" s="303" t="s">
        <v>744</v>
      </c>
      <c r="DV202" s="393" t="s">
        <v>744</v>
      </c>
      <c r="DW202" s="303" t="s">
        <v>744</v>
      </c>
      <c r="DX202" s="303" t="s">
        <v>744</v>
      </c>
      <c r="DY202" s="393" t="s">
        <v>744</v>
      </c>
      <c r="DZ202" s="303" t="s">
        <v>744</v>
      </c>
      <c r="EA202" s="303" t="s">
        <v>744</v>
      </c>
      <c r="EB202" s="303" t="s">
        <v>744</v>
      </c>
      <c r="EC202" s="303" t="s">
        <v>744</v>
      </c>
      <c r="ED202" s="303" t="s">
        <v>744</v>
      </c>
      <c r="EE202" s="303" t="s">
        <v>744</v>
      </c>
      <c r="EF202" s="303" t="s">
        <v>744</v>
      </c>
      <c r="EG202" s="303" t="s">
        <v>744</v>
      </c>
      <c r="EH202" s="303" t="s">
        <v>744</v>
      </c>
      <c r="EI202" s="303" t="s">
        <v>744</v>
      </c>
      <c r="EJ202" s="303" t="s">
        <v>744</v>
      </c>
      <c r="EK202" s="393" t="s">
        <v>744</v>
      </c>
      <c r="EL202" s="303" t="s">
        <v>744</v>
      </c>
      <c r="EM202" s="303" t="s">
        <v>744</v>
      </c>
      <c r="EN202" s="393" t="s">
        <v>744</v>
      </c>
      <c r="EO202" s="303" t="s">
        <v>744</v>
      </c>
      <c r="EP202" s="303" t="s">
        <v>744</v>
      </c>
      <c r="EQ202" s="303" t="s">
        <v>744</v>
      </c>
      <c r="ER202" s="303" t="s">
        <v>744</v>
      </c>
      <c r="ES202" s="303" t="s">
        <v>744</v>
      </c>
      <c r="ET202" s="303" t="s">
        <v>744</v>
      </c>
      <c r="EU202" s="303" t="s">
        <v>744</v>
      </c>
      <c r="EV202" s="303" t="s">
        <v>744</v>
      </c>
      <c r="EW202" s="303" t="s">
        <v>744</v>
      </c>
      <c r="EX202" s="303" t="s">
        <v>744</v>
      </c>
      <c r="EY202" s="303" t="s">
        <v>744</v>
      </c>
      <c r="EZ202" s="303" t="s">
        <v>744</v>
      </c>
      <c r="FA202" s="393" t="s">
        <v>744</v>
      </c>
      <c r="FB202" s="303" t="s">
        <v>744</v>
      </c>
      <c r="FC202" s="303" t="s">
        <v>744</v>
      </c>
      <c r="FD202" s="303" t="s">
        <v>744</v>
      </c>
      <c r="FE202" s="393" t="s">
        <v>744</v>
      </c>
      <c r="FF202" s="303" t="s">
        <v>744</v>
      </c>
      <c r="FG202" s="303" t="s">
        <v>744</v>
      </c>
      <c r="FH202" s="303" t="s">
        <v>744</v>
      </c>
      <c r="FI202" s="303" t="s">
        <v>744</v>
      </c>
      <c r="FJ202" s="303" t="s">
        <v>744</v>
      </c>
      <c r="FK202" s="303" t="s">
        <v>744</v>
      </c>
      <c r="FL202" s="303" t="s">
        <v>744</v>
      </c>
      <c r="FM202" s="303" t="s">
        <v>744</v>
      </c>
      <c r="FN202" s="303" t="s">
        <v>744</v>
      </c>
      <c r="FO202" s="303" t="s">
        <v>744</v>
      </c>
      <c r="FP202" s="303" t="s">
        <v>744</v>
      </c>
      <c r="FQ202" s="303" t="s">
        <v>744</v>
      </c>
      <c r="FR202" s="393" t="s">
        <v>744</v>
      </c>
      <c r="FS202" s="303" t="s">
        <v>744</v>
      </c>
      <c r="FT202" s="303" t="s">
        <v>744</v>
      </c>
      <c r="FU202" s="303" t="s">
        <v>744</v>
      </c>
      <c r="FV202" s="393" t="s">
        <v>744</v>
      </c>
      <c r="FW202" s="303" t="s">
        <v>744</v>
      </c>
      <c r="FX202" s="303" t="s">
        <v>744</v>
      </c>
      <c r="FY202" s="303" t="s">
        <v>744</v>
      </c>
      <c r="FZ202" s="303" t="s">
        <v>744</v>
      </c>
      <c r="GA202" s="303" t="s">
        <v>744</v>
      </c>
      <c r="GB202" s="303" t="s">
        <v>744</v>
      </c>
      <c r="GC202" s="303" t="s">
        <v>744</v>
      </c>
      <c r="GD202" s="303" t="s">
        <v>744</v>
      </c>
      <c r="GE202" s="303" t="s">
        <v>744</v>
      </c>
      <c r="GF202" s="303" t="s">
        <v>744</v>
      </c>
      <c r="GG202" s="303" t="s">
        <v>744</v>
      </c>
      <c r="GH202" s="303" t="s">
        <v>744</v>
      </c>
      <c r="GI202" s="393" t="s">
        <v>744</v>
      </c>
      <c r="GJ202" s="303" t="s">
        <v>744</v>
      </c>
      <c r="GK202" s="303" t="s">
        <v>744</v>
      </c>
      <c r="GL202" s="303" t="s">
        <v>744</v>
      </c>
      <c r="GM202" s="393" t="s">
        <v>744</v>
      </c>
      <c r="GN202" s="303" t="s">
        <v>744</v>
      </c>
      <c r="GO202" s="303" t="s">
        <v>744</v>
      </c>
      <c r="GP202" s="303" t="s">
        <v>744</v>
      </c>
      <c r="GQ202" s="303" t="s">
        <v>744</v>
      </c>
      <c r="GR202" s="303" t="s">
        <v>744</v>
      </c>
      <c r="GS202" s="303" t="s">
        <v>744</v>
      </c>
      <c r="GT202" s="303" t="s">
        <v>744</v>
      </c>
      <c r="GU202" s="303" t="s">
        <v>744</v>
      </c>
      <c r="GV202" s="303" t="s">
        <v>744</v>
      </c>
      <c r="GW202" s="303" t="s">
        <v>744</v>
      </c>
      <c r="GX202" s="303" t="s">
        <v>744</v>
      </c>
      <c r="GY202" s="303" t="s">
        <v>744</v>
      </c>
      <c r="GZ202" s="393" t="s">
        <v>744</v>
      </c>
      <c r="HA202" s="303" t="s">
        <v>744</v>
      </c>
      <c r="HB202" s="303" t="s">
        <v>744</v>
      </c>
      <c r="HC202" s="303" t="s">
        <v>744</v>
      </c>
      <c r="HD202" s="393" t="s">
        <v>744</v>
      </c>
      <c r="HE202" s="303" t="s">
        <v>744</v>
      </c>
      <c r="HF202" s="303" t="s">
        <v>744</v>
      </c>
      <c r="HG202" s="303" t="s">
        <v>744</v>
      </c>
      <c r="HH202" s="303" t="s">
        <v>744</v>
      </c>
      <c r="HI202" s="303" t="s">
        <v>744</v>
      </c>
      <c r="HJ202" s="303" t="s">
        <v>744</v>
      </c>
      <c r="HK202" s="303" t="s">
        <v>744</v>
      </c>
      <c r="HL202" s="303" t="s">
        <v>744</v>
      </c>
      <c r="HM202" s="303" t="s">
        <v>744</v>
      </c>
      <c r="HN202" s="303" t="s">
        <v>744</v>
      </c>
      <c r="HO202" s="303" t="s">
        <v>744</v>
      </c>
      <c r="HP202" s="303" t="s">
        <v>744</v>
      </c>
      <c r="HQ202" s="393" t="s">
        <v>744</v>
      </c>
      <c r="HR202" s="303" t="s">
        <v>744</v>
      </c>
      <c r="HS202" s="303" t="s">
        <v>744</v>
      </c>
      <c r="HT202" s="303" t="s">
        <v>744</v>
      </c>
      <c r="HU202" s="393" t="s">
        <v>744</v>
      </c>
      <c r="HV202" s="303" t="s">
        <v>744</v>
      </c>
      <c r="HW202" s="303" t="s">
        <v>744</v>
      </c>
      <c r="HX202" s="303" t="s">
        <v>744</v>
      </c>
      <c r="HY202" s="303" t="s">
        <v>744</v>
      </c>
      <c r="HZ202" s="303" t="s">
        <v>744</v>
      </c>
      <c r="IA202" s="303" t="s">
        <v>744</v>
      </c>
      <c r="IB202" s="303" t="s">
        <v>744</v>
      </c>
      <c r="IC202" s="303" t="s">
        <v>744</v>
      </c>
      <c r="ID202" s="303" t="s">
        <v>744</v>
      </c>
      <c r="IE202" s="303" t="s">
        <v>744</v>
      </c>
      <c r="IF202" s="303" t="s">
        <v>744</v>
      </c>
      <c r="IG202" s="303" t="s">
        <v>744</v>
      </c>
      <c r="IH202" s="393" t="s">
        <v>744</v>
      </c>
      <c r="II202" s="303" t="s">
        <v>744</v>
      </c>
      <c r="IJ202" s="303" t="s">
        <v>744</v>
      </c>
      <c r="IK202" s="303" t="s">
        <v>744</v>
      </c>
      <c r="IL202" s="393" t="s">
        <v>744</v>
      </c>
      <c r="IM202" s="303"/>
      <c r="IN202" s="303" t="s">
        <v>744</v>
      </c>
      <c r="IO202" s="303" t="s">
        <v>744</v>
      </c>
      <c r="IP202" s="393" t="s">
        <v>744</v>
      </c>
      <c r="IQ202" s="303" t="s">
        <v>744</v>
      </c>
      <c r="IR202" s="303" t="s">
        <v>744</v>
      </c>
      <c r="IS202" s="393" t="s">
        <v>744</v>
      </c>
      <c r="IT202" s="303" t="s">
        <v>744</v>
      </c>
      <c r="IU202" s="303" t="s">
        <v>744</v>
      </c>
      <c r="IV202" s="393" t="s">
        <v>495</v>
      </c>
      <c r="IW202" s="735"/>
      <c r="IX202" s="303"/>
      <c r="IY202" s="396" t="s">
        <v>642</v>
      </c>
      <c r="IZ202" s="396" t="s">
        <v>390</v>
      </c>
      <c r="JA202" s="396" t="s">
        <v>350</v>
      </c>
      <c r="JB202" s="396">
        <v>11</v>
      </c>
      <c r="JC202" s="396" t="s">
        <v>11</v>
      </c>
      <c r="JD202" s="396" t="s">
        <v>232</v>
      </c>
      <c r="JE202" s="396" t="s">
        <v>9</v>
      </c>
      <c r="JF202" s="396" t="s">
        <v>232</v>
      </c>
      <c r="JG202" s="396" t="s">
        <v>358</v>
      </c>
    </row>
    <row r="203" spans="1:267" customFormat="1">
      <c r="A203">
        <v>3476</v>
      </c>
      <c r="B203">
        <v>1</v>
      </c>
      <c r="F203">
        <v>700</v>
      </c>
      <c r="G203">
        <v>41</v>
      </c>
      <c r="H203">
        <v>1</v>
      </c>
      <c r="I203">
        <v>0</v>
      </c>
      <c r="J203">
        <v>1</v>
      </c>
      <c r="K203">
        <v>0</v>
      </c>
      <c r="L203" t="s">
        <v>552</v>
      </c>
      <c r="M203">
        <v>0</v>
      </c>
      <c r="N203">
        <v>33</v>
      </c>
      <c r="O203">
        <v>20</v>
      </c>
      <c r="P203">
        <v>40</v>
      </c>
      <c r="Q203">
        <v>40</v>
      </c>
      <c r="R203">
        <v>50</v>
      </c>
      <c r="S203">
        <v>50</v>
      </c>
      <c r="T203" t="s">
        <v>753</v>
      </c>
      <c r="U203">
        <v>1</v>
      </c>
      <c r="V203">
        <v>0</v>
      </c>
      <c r="W203">
        <v>10.5</v>
      </c>
      <c r="X203">
        <v>3</v>
      </c>
      <c r="Y203">
        <v>26.5</v>
      </c>
      <c r="Z203">
        <v>0</v>
      </c>
      <c r="AA203">
        <v>0</v>
      </c>
      <c r="AB203">
        <v>0</v>
      </c>
      <c r="AC203">
        <v>0</v>
      </c>
      <c r="AD203">
        <v>0</v>
      </c>
      <c r="AE203">
        <v>0</v>
      </c>
      <c r="AF203">
        <v>0</v>
      </c>
      <c r="AG203">
        <v>8</v>
      </c>
      <c r="AH203">
        <v>0</v>
      </c>
      <c r="AI203">
        <v>80</v>
      </c>
      <c r="AJ203">
        <v>0</v>
      </c>
      <c r="AK203">
        <v>160</v>
      </c>
      <c r="AL203">
        <v>0</v>
      </c>
      <c r="AM203">
        <v>0</v>
      </c>
      <c r="AN203">
        <v>0</v>
      </c>
      <c r="AO203">
        <v>0</v>
      </c>
      <c r="AP203">
        <v>0</v>
      </c>
      <c r="AQ203">
        <v>0</v>
      </c>
      <c r="AR203">
        <v>0</v>
      </c>
      <c r="AS203">
        <v>0</v>
      </c>
      <c r="AT203">
        <v>0</v>
      </c>
      <c r="AU203">
        <v>0</v>
      </c>
      <c r="AV203">
        <v>0</v>
      </c>
      <c r="AW203">
        <v>0</v>
      </c>
      <c r="AX203">
        <v>0</v>
      </c>
      <c r="AY203">
        <v>0</v>
      </c>
      <c r="AZ203">
        <v>0</v>
      </c>
      <c r="BA203">
        <v>0</v>
      </c>
      <c r="BB203">
        <v>50</v>
      </c>
      <c r="BC203">
        <v>0</v>
      </c>
      <c r="BD203">
        <v>0</v>
      </c>
      <c r="BE203">
        <v>0</v>
      </c>
      <c r="BF203">
        <v>0</v>
      </c>
      <c r="BG203">
        <v>0</v>
      </c>
      <c r="BH203">
        <v>0</v>
      </c>
      <c r="BI203">
        <v>0</v>
      </c>
      <c r="BJ203">
        <v>0</v>
      </c>
      <c r="BK203">
        <v>0</v>
      </c>
      <c r="BL203">
        <v>0</v>
      </c>
      <c r="BM203">
        <v>0</v>
      </c>
      <c r="BN203">
        <v>0</v>
      </c>
      <c r="BO203">
        <v>0</v>
      </c>
      <c r="BP203">
        <v>0</v>
      </c>
      <c r="BQ203">
        <v>0</v>
      </c>
      <c r="BR203">
        <v>0</v>
      </c>
      <c r="BS203">
        <v>0</v>
      </c>
      <c r="BT203">
        <v>0</v>
      </c>
      <c r="BU203">
        <v>0</v>
      </c>
      <c r="BV203">
        <v>0</v>
      </c>
      <c r="BW203">
        <v>0</v>
      </c>
      <c r="BX203">
        <v>0</v>
      </c>
      <c r="BY203">
        <v>0</v>
      </c>
      <c r="BZ203">
        <v>1500</v>
      </c>
      <c r="CA203">
        <v>0</v>
      </c>
      <c r="CB203">
        <v>0</v>
      </c>
      <c r="CC203">
        <v>0</v>
      </c>
      <c r="CD203">
        <v>0</v>
      </c>
      <c r="CE203">
        <v>0</v>
      </c>
      <c r="CF203">
        <v>0</v>
      </c>
      <c r="CG203" s="439"/>
      <c r="CH203" s="303">
        <v>33</v>
      </c>
      <c r="CI203" s="393">
        <v>20</v>
      </c>
      <c r="CJ203" s="303">
        <v>40</v>
      </c>
      <c r="CK203" s="393">
        <v>40</v>
      </c>
      <c r="CL203" s="303">
        <v>50</v>
      </c>
      <c r="CM203" s="393">
        <v>50</v>
      </c>
      <c r="CN203" s="303"/>
      <c r="CO203" s="303"/>
      <c r="CP203" s="393" t="s">
        <v>744</v>
      </c>
      <c r="CQ203" s="303" t="s">
        <v>389</v>
      </c>
      <c r="CR203" s="393" t="s">
        <v>744</v>
      </c>
      <c r="CS203" s="393" t="s">
        <v>744</v>
      </c>
      <c r="CT203" s="303" t="s">
        <v>389</v>
      </c>
      <c r="CU203" s="393" t="s">
        <v>744</v>
      </c>
      <c r="CV203" s="303">
        <v>1</v>
      </c>
      <c r="CW203" s="303">
        <v>1699.8333333333333</v>
      </c>
      <c r="CX203" s="303">
        <v>0</v>
      </c>
      <c r="CY203" s="303">
        <v>8</v>
      </c>
      <c r="CZ203" s="303">
        <v>0</v>
      </c>
      <c r="DA203" s="303">
        <v>0</v>
      </c>
      <c r="DB203" s="303">
        <v>0</v>
      </c>
      <c r="DC203" s="303">
        <v>0</v>
      </c>
      <c r="DD203" s="303">
        <v>0</v>
      </c>
      <c r="DE203" s="303">
        <v>0</v>
      </c>
      <c r="DF203" s="303">
        <v>1691.8333333333333</v>
      </c>
      <c r="DG203" s="393">
        <v>0</v>
      </c>
      <c r="DH203" s="303">
        <v>1699.8333333333333</v>
      </c>
      <c r="DI203" s="303">
        <v>1691.8333333333333</v>
      </c>
      <c r="DJ203" s="393">
        <v>4.7063437591920998E-3</v>
      </c>
      <c r="DK203" s="303" t="s">
        <v>744</v>
      </c>
      <c r="DL203" s="303" t="s">
        <v>744</v>
      </c>
      <c r="DM203" s="303" t="s">
        <v>744</v>
      </c>
      <c r="DN203" s="303" t="s">
        <v>744</v>
      </c>
      <c r="DO203" s="303" t="s">
        <v>744</v>
      </c>
      <c r="DP203" s="303" t="s">
        <v>744</v>
      </c>
      <c r="DQ203" s="303" t="s">
        <v>744</v>
      </c>
      <c r="DR203" s="303" t="s">
        <v>744</v>
      </c>
      <c r="DS203" s="303" t="s">
        <v>744</v>
      </c>
      <c r="DT203" s="303" t="s">
        <v>744</v>
      </c>
      <c r="DU203" s="303" t="s">
        <v>744</v>
      </c>
      <c r="DV203" s="393" t="s">
        <v>744</v>
      </c>
      <c r="DW203" s="303" t="s">
        <v>744</v>
      </c>
      <c r="DX203" s="303" t="s">
        <v>744</v>
      </c>
      <c r="DY203" s="393" t="s">
        <v>744</v>
      </c>
      <c r="DZ203" s="303">
        <v>1</v>
      </c>
      <c r="EA203" s="303">
        <v>1699.8333333333333</v>
      </c>
      <c r="EB203" s="303">
        <v>0</v>
      </c>
      <c r="EC203" s="303">
        <v>8</v>
      </c>
      <c r="ED203" s="303">
        <v>0</v>
      </c>
      <c r="EE203" s="303">
        <v>0</v>
      </c>
      <c r="EF203" s="303">
        <v>0</v>
      </c>
      <c r="EG203" s="303">
        <v>0</v>
      </c>
      <c r="EH203" s="303">
        <v>0</v>
      </c>
      <c r="EI203" s="303">
        <v>0</v>
      </c>
      <c r="EJ203" s="303">
        <v>1691.8333333333333</v>
      </c>
      <c r="EK203" s="393">
        <v>0</v>
      </c>
      <c r="EL203" s="303">
        <v>1699.8333333333333</v>
      </c>
      <c r="EM203" s="303">
        <v>1691.8333333333333</v>
      </c>
      <c r="EN203" s="393">
        <v>4.7063437591920998E-3</v>
      </c>
      <c r="EO203" s="303">
        <v>10.5</v>
      </c>
      <c r="EP203" s="303">
        <v>17848.25</v>
      </c>
      <c r="EQ203" s="303">
        <v>0</v>
      </c>
      <c r="ER203" s="303">
        <v>80</v>
      </c>
      <c r="ES203" s="303">
        <v>0</v>
      </c>
      <c r="ET203" s="303">
        <v>0</v>
      </c>
      <c r="EU203" s="303">
        <v>0</v>
      </c>
      <c r="EV203" s="303">
        <v>0</v>
      </c>
      <c r="EW203" s="303">
        <v>0</v>
      </c>
      <c r="EX203" s="303">
        <v>0</v>
      </c>
      <c r="EY203" s="303">
        <v>17768.25</v>
      </c>
      <c r="EZ203" s="303">
        <v>0</v>
      </c>
      <c r="FA203" s="393">
        <v>0</v>
      </c>
      <c r="FB203" s="303">
        <v>1699.8333333333333</v>
      </c>
      <c r="FC203" s="303">
        <v>1692.2142857142856</v>
      </c>
      <c r="FD203" s="303">
        <v>0</v>
      </c>
      <c r="FE203" s="393">
        <v>4.4822321516115871E-3</v>
      </c>
      <c r="FF203" s="303">
        <v>3</v>
      </c>
      <c r="FG203" s="303">
        <v>3599.5</v>
      </c>
      <c r="FH203" s="303">
        <v>0</v>
      </c>
      <c r="FI203" s="303">
        <v>0</v>
      </c>
      <c r="FJ203" s="303">
        <v>0</v>
      </c>
      <c r="FK203" s="303">
        <v>0</v>
      </c>
      <c r="FL203" s="303">
        <v>50</v>
      </c>
      <c r="FM203" s="303">
        <v>0</v>
      </c>
      <c r="FN203" s="303">
        <v>0</v>
      </c>
      <c r="FO203" s="303">
        <v>0</v>
      </c>
      <c r="FP203" s="303">
        <v>3549.5</v>
      </c>
      <c r="FQ203" s="303">
        <v>0</v>
      </c>
      <c r="FR203" s="393">
        <v>1500</v>
      </c>
      <c r="FS203" s="303">
        <v>1199.8333333333333</v>
      </c>
      <c r="FT203" s="303">
        <v>1183.1666666666665</v>
      </c>
      <c r="FU203" s="303">
        <v>0</v>
      </c>
      <c r="FV203" s="393">
        <v>1.3890818169190244E-2</v>
      </c>
      <c r="FW203" s="303">
        <v>13.5</v>
      </c>
      <c r="FX203" s="303">
        <v>21447.75</v>
      </c>
      <c r="FY203" s="303">
        <v>0</v>
      </c>
      <c r="FZ203" s="303">
        <v>80</v>
      </c>
      <c r="GA203" s="303">
        <v>0</v>
      </c>
      <c r="GB203" s="303">
        <v>0</v>
      </c>
      <c r="GC203" s="303">
        <v>50</v>
      </c>
      <c r="GD203" s="303">
        <v>0</v>
      </c>
      <c r="GE203" s="303">
        <v>0</v>
      </c>
      <c r="GF203" s="303">
        <v>0</v>
      </c>
      <c r="GG203" s="303">
        <v>21317.75</v>
      </c>
      <c r="GH203" s="303">
        <v>0</v>
      </c>
      <c r="GI203" s="393">
        <v>1500</v>
      </c>
      <c r="GJ203" s="303">
        <v>1588.7222222222222</v>
      </c>
      <c r="GK203" s="303">
        <v>1579.0925925925926</v>
      </c>
      <c r="GL203" s="303">
        <v>0</v>
      </c>
      <c r="GM203" s="393">
        <v>6.0612418552061786E-3</v>
      </c>
      <c r="GN203" s="303">
        <v>26.5</v>
      </c>
      <c r="GO203" s="303">
        <v>47744.166666666664</v>
      </c>
      <c r="GP203" s="303">
        <v>0</v>
      </c>
      <c r="GQ203" s="303">
        <v>160</v>
      </c>
      <c r="GR203" s="303">
        <v>0</v>
      </c>
      <c r="GS203" s="303">
        <v>0</v>
      </c>
      <c r="GT203" s="303">
        <v>0</v>
      </c>
      <c r="GU203" s="303">
        <v>0</v>
      </c>
      <c r="GV203" s="303">
        <v>0</v>
      </c>
      <c r="GW203" s="303">
        <v>0</v>
      </c>
      <c r="GX203" s="303">
        <v>47584.166666666664</v>
      </c>
      <c r="GY203" s="303">
        <v>0</v>
      </c>
      <c r="GZ203" s="393">
        <v>0</v>
      </c>
      <c r="HA203" s="303">
        <v>1801.6666666666665</v>
      </c>
      <c r="HB203" s="303">
        <v>1795.6289308176099</v>
      </c>
      <c r="HC203" s="303">
        <v>0</v>
      </c>
      <c r="HD203" s="393">
        <v>3.3511947358315641E-3</v>
      </c>
      <c r="HE203" s="303" t="s">
        <v>744</v>
      </c>
      <c r="HF203" s="303" t="s">
        <v>744</v>
      </c>
      <c r="HG203" s="303" t="s">
        <v>744</v>
      </c>
      <c r="HH203" s="303" t="s">
        <v>744</v>
      </c>
      <c r="HI203" s="303" t="s">
        <v>744</v>
      </c>
      <c r="HJ203" s="303" t="s">
        <v>744</v>
      </c>
      <c r="HK203" s="303" t="s">
        <v>744</v>
      </c>
      <c r="HL203" s="303" t="s">
        <v>744</v>
      </c>
      <c r="HM203" s="303" t="s">
        <v>744</v>
      </c>
      <c r="HN203" s="303" t="s">
        <v>744</v>
      </c>
      <c r="HO203" s="303" t="s">
        <v>744</v>
      </c>
      <c r="HP203" s="303" t="s">
        <v>744</v>
      </c>
      <c r="HQ203" s="393" t="s">
        <v>744</v>
      </c>
      <c r="HR203" s="303" t="s">
        <v>744</v>
      </c>
      <c r="HS203" s="303" t="s">
        <v>744</v>
      </c>
      <c r="HT203" s="303" t="s">
        <v>744</v>
      </c>
      <c r="HU203" s="393" t="s">
        <v>744</v>
      </c>
      <c r="HV203" s="303">
        <v>26.5</v>
      </c>
      <c r="HW203" s="303">
        <v>47744.166666666664</v>
      </c>
      <c r="HX203" s="303">
        <v>0</v>
      </c>
      <c r="HY203" s="303">
        <v>160</v>
      </c>
      <c r="HZ203" s="303">
        <v>0</v>
      </c>
      <c r="IA203" s="303">
        <v>0</v>
      </c>
      <c r="IB203" s="303">
        <v>0</v>
      </c>
      <c r="IC203" s="303">
        <v>0</v>
      </c>
      <c r="ID203" s="303">
        <v>0</v>
      </c>
      <c r="IE203" s="303">
        <v>0</v>
      </c>
      <c r="IF203" s="303">
        <v>47584.166666666664</v>
      </c>
      <c r="IG203" s="303">
        <v>0</v>
      </c>
      <c r="IH203" s="393">
        <v>0</v>
      </c>
      <c r="II203" s="303">
        <v>1801.6666666666665</v>
      </c>
      <c r="IJ203" s="303">
        <v>1795.6289308176099</v>
      </c>
      <c r="IK203" s="303">
        <v>0</v>
      </c>
      <c r="IL203" s="393">
        <v>3.3511947358315641E-3</v>
      </c>
      <c r="IM203" s="303"/>
      <c r="IN203" s="303">
        <v>1770.848684210526</v>
      </c>
      <c r="IO203" s="303">
        <v>1764.3223684210527</v>
      </c>
      <c r="IP203" s="393">
        <v>3.6854169685214266E-3</v>
      </c>
      <c r="IQ203" s="303">
        <v>1199.8333333333333</v>
      </c>
      <c r="IR203" s="303">
        <v>1183.1666666666667</v>
      </c>
      <c r="IS203" s="393">
        <v>1.3890818169190022E-2</v>
      </c>
      <c r="IT203" s="303">
        <v>1729.0670731707314</v>
      </c>
      <c r="IU203" s="303">
        <v>1721.7987804878048</v>
      </c>
      <c r="IV203" s="393">
        <v>4.2035920964003104E-3</v>
      </c>
      <c r="IW203" s="735"/>
      <c r="IX203" s="303"/>
      <c r="IY203" s="396" t="s">
        <v>552</v>
      </c>
      <c r="IZ203" s="396" t="s">
        <v>480</v>
      </c>
      <c r="JA203" s="396" t="s">
        <v>354</v>
      </c>
      <c r="JB203" s="396">
        <v>48</v>
      </c>
      <c r="JC203" s="396" t="s">
        <v>12</v>
      </c>
      <c r="JD203" s="396" t="s">
        <v>232</v>
      </c>
      <c r="JE203" s="396" t="s">
        <v>9</v>
      </c>
      <c r="JF203" s="396" t="s">
        <v>232</v>
      </c>
      <c r="JG203" s="396" t="s">
        <v>358</v>
      </c>
    </row>
    <row r="204" spans="1:267" customFormat="1">
      <c r="A204">
        <v>3477</v>
      </c>
      <c r="B204">
        <v>1</v>
      </c>
      <c r="F204">
        <v>700</v>
      </c>
      <c r="G204">
        <v>41</v>
      </c>
      <c r="H204">
        <v>1</v>
      </c>
      <c r="I204">
        <v>0</v>
      </c>
      <c r="J204">
        <v>1</v>
      </c>
      <c r="K204">
        <v>0</v>
      </c>
      <c r="L204" t="s">
        <v>552</v>
      </c>
      <c r="M204">
        <v>0</v>
      </c>
      <c r="N204">
        <v>20</v>
      </c>
      <c r="O204">
        <v>20</v>
      </c>
      <c r="P204">
        <v>40</v>
      </c>
      <c r="Q204">
        <v>40</v>
      </c>
      <c r="R204">
        <v>50</v>
      </c>
      <c r="S204">
        <v>50</v>
      </c>
      <c r="T204" t="s">
        <v>755</v>
      </c>
      <c r="U204">
        <v>0</v>
      </c>
      <c r="V204">
        <v>0</v>
      </c>
      <c r="W204">
        <v>1.5</v>
      </c>
      <c r="X204">
        <v>0</v>
      </c>
      <c r="Y204">
        <v>2.5</v>
      </c>
      <c r="Z204">
        <v>0</v>
      </c>
      <c r="AA204">
        <v>0</v>
      </c>
      <c r="AB204">
        <v>0</v>
      </c>
      <c r="AC204">
        <v>0</v>
      </c>
      <c r="AD204">
        <v>0</v>
      </c>
      <c r="AE204">
        <v>0</v>
      </c>
      <c r="AF204">
        <v>0</v>
      </c>
      <c r="AG204">
        <v>0</v>
      </c>
      <c r="AH204">
        <v>0</v>
      </c>
      <c r="AI204">
        <v>0</v>
      </c>
      <c r="AJ204">
        <v>0</v>
      </c>
      <c r="AK204">
        <v>136</v>
      </c>
      <c r="AL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0</v>
      </c>
      <c r="BF204">
        <v>0</v>
      </c>
      <c r="BG204">
        <v>0</v>
      </c>
      <c r="BH204">
        <v>0</v>
      </c>
      <c r="BI204">
        <v>0</v>
      </c>
      <c r="BJ204">
        <v>0</v>
      </c>
      <c r="BK204">
        <v>0</v>
      </c>
      <c r="BL204">
        <v>0</v>
      </c>
      <c r="BM204">
        <v>0</v>
      </c>
      <c r="BN204">
        <v>0</v>
      </c>
      <c r="BO204">
        <v>112</v>
      </c>
      <c r="BP204">
        <v>0</v>
      </c>
      <c r="BQ204">
        <v>0</v>
      </c>
      <c r="BR204">
        <v>0</v>
      </c>
      <c r="BS204">
        <v>0</v>
      </c>
      <c r="BT204">
        <v>0</v>
      </c>
      <c r="BU204">
        <v>0</v>
      </c>
      <c r="BV204">
        <v>0</v>
      </c>
      <c r="BW204">
        <v>0</v>
      </c>
      <c r="BX204">
        <v>0</v>
      </c>
      <c r="BY204">
        <v>0</v>
      </c>
      <c r="BZ204">
        <v>0</v>
      </c>
      <c r="CA204">
        <v>52</v>
      </c>
      <c r="CB204">
        <v>0</v>
      </c>
      <c r="CC204">
        <v>0</v>
      </c>
      <c r="CD204">
        <v>0</v>
      </c>
      <c r="CE204">
        <v>28</v>
      </c>
      <c r="CF204">
        <v>0</v>
      </c>
      <c r="CG204" s="439"/>
      <c r="CH204" s="303">
        <v>20</v>
      </c>
      <c r="CI204" s="393">
        <v>20</v>
      </c>
      <c r="CJ204" s="303">
        <v>40</v>
      </c>
      <c r="CK204" s="393">
        <v>40</v>
      </c>
      <c r="CL204" s="303">
        <v>50</v>
      </c>
      <c r="CM204" s="393">
        <v>50</v>
      </c>
      <c r="CN204" s="303"/>
      <c r="CO204" s="303"/>
      <c r="CP204" s="393" t="s">
        <v>744</v>
      </c>
      <c r="CQ204" s="303" t="s">
        <v>389</v>
      </c>
      <c r="CR204" s="393" t="s">
        <v>389</v>
      </c>
      <c r="CS204" s="393" t="s">
        <v>744</v>
      </c>
      <c r="CT204" s="303" t="s">
        <v>389</v>
      </c>
      <c r="CU204" s="393" t="s">
        <v>389</v>
      </c>
      <c r="CV204" s="303" t="s">
        <v>744</v>
      </c>
      <c r="CW204" s="303" t="s">
        <v>744</v>
      </c>
      <c r="CX204" s="303" t="s">
        <v>744</v>
      </c>
      <c r="CY204" s="303" t="s">
        <v>744</v>
      </c>
      <c r="CZ204" s="303" t="s">
        <v>744</v>
      </c>
      <c r="DA204" s="303" t="s">
        <v>744</v>
      </c>
      <c r="DB204" s="303" t="s">
        <v>744</v>
      </c>
      <c r="DC204" s="303" t="s">
        <v>744</v>
      </c>
      <c r="DD204" s="303" t="s">
        <v>744</v>
      </c>
      <c r="DE204" s="303" t="s">
        <v>744</v>
      </c>
      <c r="DF204" s="303" t="s">
        <v>744</v>
      </c>
      <c r="DG204" s="393" t="s">
        <v>744</v>
      </c>
      <c r="DH204" s="303" t="s">
        <v>744</v>
      </c>
      <c r="DI204" s="303" t="s">
        <v>744</v>
      </c>
      <c r="DJ204" s="393" t="s">
        <v>744</v>
      </c>
      <c r="DK204" s="303" t="s">
        <v>744</v>
      </c>
      <c r="DL204" s="303" t="s">
        <v>744</v>
      </c>
      <c r="DM204" s="303" t="s">
        <v>744</v>
      </c>
      <c r="DN204" s="303" t="s">
        <v>744</v>
      </c>
      <c r="DO204" s="303" t="s">
        <v>744</v>
      </c>
      <c r="DP204" s="303" t="s">
        <v>744</v>
      </c>
      <c r="DQ204" s="303" t="s">
        <v>744</v>
      </c>
      <c r="DR204" s="303" t="s">
        <v>744</v>
      </c>
      <c r="DS204" s="303" t="s">
        <v>744</v>
      </c>
      <c r="DT204" s="303" t="s">
        <v>744</v>
      </c>
      <c r="DU204" s="303" t="s">
        <v>744</v>
      </c>
      <c r="DV204" s="393" t="s">
        <v>744</v>
      </c>
      <c r="DW204" s="303" t="s">
        <v>744</v>
      </c>
      <c r="DX204" s="303" t="s">
        <v>744</v>
      </c>
      <c r="DY204" s="393" t="s">
        <v>744</v>
      </c>
      <c r="DZ204" s="303" t="s">
        <v>744</v>
      </c>
      <c r="EA204" s="303" t="s">
        <v>744</v>
      </c>
      <c r="EB204" s="303" t="s">
        <v>744</v>
      </c>
      <c r="EC204" s="303" t="s">
        <v>744</v>
      </c>
      <c r="ED204" s="303" t="s">
        <v>744</v>
      </c>
      <c r="EE204" s="303" t="s">
        <v>744</v>
      </c>
      <c r="EF204" s="303" t="s">
        <v>744</v>
      </c>
      <c r="EG204" s="303" t="s">
        <v>744</v>
      </c>
      <c r="EH204" s="303" t="s">
        <v>744</v>
      </c>
      <c r="EI204" s="303" t="s">
        <v>744</v>
      </c>
      <c r="EJ204" s="303" t="s">
        <v>744</v>
      </c>
      <c r="EK204" s="393" t="s">
        <v>744</v>
      </c>
      <c r="EL204" s="303" t="s">
        <v>744</v>
      </c>
      <c r="EM204" s="303" t="s">
        <v>744</v>
      </c>
      <c r="EN204" s="393" t="s">
        <v>744</v>
      </c>
      <c r="EO204" s="303">
        <v>1.5</v>
      </c>
      <c r="EP204" s="303">
        <v>2702.5</v>
      </c>
      <c r="EQ204" s="303">
        <v>0</v>
      </c>
      <c r="ER204" s="303">
        <v>0</v>
      </c>
      <c r="ES204" s="303">
        <v>0</v>
      </c>
      <c r="ET204" s="303">
        <v>0</v>
      </c>
      <c r="EU204" s="303">
        <v>0</v>
      </c>
      <c r="EV204" s="303">
        <v>0</v>
      </c>
      <c r="EW204" s="303">
        <v>0</v>
      </c>
      <c r="EX204" s="303">
        <v>0</v>
      </c>
      <c r="EY204" s="303">
        <v>2702.5</v>
      </c>
      <c r="EZ204" s="303">
        <v>0</v>
      </c>
      <c r="FA204" s="393">
        <v>0</v>
      </c>
      <c r="FB204" s="303">
        <v>1801.6666666666665</v>
      </c>
      <c r="FC204" s="303">
        <v>1801.6666666666665</v>
      </c>
      <c r="FD204" s="303">
        <v>0</v>
      </c>
      <c r="FE204" s="393">
        <v>0</v>
      </c>
      <c r="FF204" s="303" t="s">
        <v>744</v>
      </c>
      <c r="FG204" s="303" t="s">
        <v>744</v>
      </c>
      <c r="FH204" s="303" t="s">
        <v>744</v>
      </c>
      <c r="FI204" s="303" t="s">
        <v>744</v>
      </c>
      <c r="FJ204" s="303" t="s">
        <v>744</v>
      </c>
      <c r="FK204" s="303" t="s">
        <v>744</v>
      </c>
      <c r="FL204" s="303" t="s">
        <v>744</v>
      </c>
      <c r="FM204" s="303" t="s">
        <v>744</v>
      </c>
      <c r="FN204" s="303" t="s">
        <v>744</v>
      </c>
      <c r="FO204" s="303" t="s">
        <v>744</v>
      </c>
      <c r="FP204" s="303" t="s">
        <v>744</v>
      </c>
      <c r="FQ204" s="303" t="s">
        <v>744</v>
      </c>
      <c r="FR204" s="393" t="s">
        <v>744</v>
      </c>
      <c r="FS204" s="303" t="s">
        <v>744</v>
      </c>
      <c r="FT204" s="303" t="s">
        <v>744</v>
      </c>
      <c r="FU204" s="303" t="s">
        <v>744</v>
      </c>
      <c r="FV204" s="393" t="s">
        <v>744</v>
      </c>
      <c r="FW204" s="303">
        <v>1.5</v>
      </c>
      <c r="FX204" s="303">
        <v>2702.5</v>
      </c>
      <c r="FY204" s="303">
        <v>0</v>
      </c>
      <c r="FZ204" s="303">
        <v>0</v>
      </c>
      <c r="GA204" s="303">
        <v>0</v>
      </c>
      <c r="GB204" s="303">
        <v>0</v>
      </c>
      <c r="GC204" s="303">
        <v>0</v>
      </c>
      <c r="GD204" s="303">
        <v>0</v>
      </c>
      <c r="GE204" s="303">
        <v>0</v>
      </c>
      <c r="GF204" s="303">
        <v>0</v>
      </c>
      <c r="GG204" s="303">
        <v>2702.5</v>
      </c>
      <c r="GH204" s="303">
        <v>0</v>
      </c>
      <c r="GI204" s="393">
        <v>0</v>
      </c>
      <c r="GJ204" s="303">
        <v>1801.6666666666667</v>
      </c>
      <c r="GK204" s="303">
        <v>1801.6666666666667</v>
      </c>
      <c r="GL204" s="303">
        <v>0</v>
      </c>
      <c r="GM204" s="393">
        <v>0</v>
      </c>
      <c r="GN204" s="303">
        <v>2.5</v>
      </c>
      <c r="GO204" s="303">
        <v>4452.1666666666661</v>
      </c>
      <c r="GP204" s="303">
        <v>0</v>
      </c>
      <c r="GQ204" s="303">
        <v>136</v>
      </c>
      <c r="GR204" s="303">
        <v>0</v>
      </c>
      <c r="GS204" s="303">
        <v>0</v>
      </c>
      <c r="GT204" s="303">
        <v>0</v>
      </c>
      <c r="GU204" s="303">
        <v>0</v>
      </c>
      <c r="GV204" s="303">
        <v>112</v>
      </c>
      <c r="GW204" s="303">
        <v>0</v>
      </c>
      <c r="GX204" s="303">
        <v>4204.1666666666661</v>
      </c>
      <c r="GY204" s="303">
        <v>28</v>
      </c>
      <c r="GZ204" s="393">
        <v>52</v>
      </c>
      <c r="HA204" s="303">
        <v>1780.8666666666666</v>
      </c>
      <c r="HB204" s="303">
        <v>1681.6666666666665</v>
      </c>
      <c r="HC204" s="303">
        <v>11.2</v>
      </c>
      <c r="HD204" s="393">
        <v>5.570321566278591E-2</v>
      </c>
      <c r="HE204" s="303" t="s">
        <v>744</v>
      </c>
      <c r="HF204" s="303" t="s">
        <v>744</v>
      </c>
      <c r="HG204" s="303" t="s">
        <v>744</v>
      </c>
      <c r="HH204" s="303" t="s">
        <v>744</v>
      </c>
      <c r="HI204" s="303" t="s">
        <v>744</v>
      </c>
      <c r="HJ204" s="303" t="s">
        <v>744</v>
      </c>
      <c r="HK204" s="303" t="s">
        <v>744</v>
      </c>
      <c r="HL204" s="303" t="s">
        <v>744</v>
      </c>
      <c r="HM204" s="303" t="s">
        <v>744</v>
      </c>
      <c r="HN204" s="303" t="s">
        <v>744</v>
      </c>
      <c r="HO204" s="303" t="s">
        <v>744</v>
      </c>
      <c r="HP204" s="303" t="s">
        <v>744</v>
      </c>
      <c r="HQ204" s="393" t="s">
        <v>744</v>
      </c>
      <c r="HR204" s="303" t="s">
        <v>744</v>
      </c>
      <c r="HS204" s="303" t="s">
        <v>744</v>
      </c>
      <c r="HT204" s="303" t="s">
        <v>744</v>
      </c>
      <c r="HU204" s="393" t="s">
        <v>744</v>
      </c>
      <c r="HV204" s="303">
        <v>2.5</v>
      </c>
      <c r="HW204" s="303">
        <v>4452.1666666666661</v>
      </c>
      <c r="HX204" s="303">
        <v>0</v>
      </c>
      <c r="HY204" s="303">
        <v>136</v>
      </c>
      <c r="HZ204" s="303">
        <v>0</v>
      </c>
      <c r="IA204" s="303">
        <v>0</v>
      </c>
      <c r="IB204" s="303">
        <v>0</v>
      </c>
      <c r="IC204" s="303">
        <v>0</v>
      </c>
      <c r="ID204" s="303">
        <v>112</v>
      </c>
      <c r="IE204" s="303">
        <v>0</v>
      </c>
      <c r="IF204" s="303">
        <v>4204.1666666666661</v>
      </c>
      <c r="IG204" s="303">
        <v>28</v>
      </c>
      <c r="IH204" s="393">
        <v>52</v>
      </c>
      <c r="II204" s="303">
        <v>1780.8666666666663</v>
      </c>
      <c r="IJ204" s="303">
        <v>1681.6666666666665</v>
      </c>
      <c r="IK204" s="303">
        <v>11.2</v>
      </c>
      <c r="IL204" s="393">
        <v>5.5703215662785799E-2</v>
      </c>
      <c r="IM204" s="303"/>
      <c r="IN204" s="303">
        <v>1788.6666666666665</v>
      </c>
      <c r="IO204" s="303">
        <v>1726.6666666666665</v>
      </c>
      <c r="IP204" s="393">
        <v>3.4662691017517733E-2</v>
      </c>
      <c r="IQ204" s="303" t="s">
        <v>744</v>
      </c>
      <c r="IR204" s="303" t="s">
        <v>744</v>
      </c>
      <c r="IS204" s="393" t="s">
        <v>744</v>
      </c>
      <c r="IT204" s="303">
        <v>1788.6666666666665</v>
      </c>
      <c r="IU204" s="303">
        <v>1726.6666666666665</v>
      </c>
      <c r="IV204" s="393">
        <v>3.4662691017517733E-2</v>
      </c>
      <c r="IW204" s="735"/>
      <c r="IX204" s="303"/>
      <c r="IY204" s="396" t="s">
        <v>552</v>
      </c>
      <c r="IZ204" s="396" t="s">
        <v>480</v>
      </c>
      <c r="JA204" s="396" t="s">
        <v>354</v>
      </c>
      <c r="JB204" s="396">
        <v>6</v>
      </c>
      <c r="JC204" s="396" t="s">
        <v>11</v>
      </c>
      <c r="JD204" s="396" t="s">
        <v>232</v>
      </c>
      <c r="JE204" s="396" t="s">
        <v>9</v>
      </c>
      <c r="JF204" s="396" t="s">
        <v>232</v>
      </c>
      <c r="JG204" s="396" t="s">
        <v>358</v>
      </c>
    </row>
    <row r="205" spans="1:267" customFormat="1">
      <c r="A205">
        <v>3478</v>
      </c>
      <c r="B205">
        <v>1</v>
      </c>
      <c r="F205">
        <v>700</v>
      </c>
      <c r="G205">
        <v>41</v>
      </c>
      <c r="H205">
        <v>1</v>
      </c>
      <c r="I205">
        <v>0</v>
      </c>
      <c r="J205">
        <v>1</v>
      </c>
      <c r="K205">
        <v>0</v>
      </c>
      <c r="L205" t="s">
        <v>552</v>
      </c>
      <c r="M205">
        <v>0</v>
      </c>
      <c r="N205">
        <v>25</v>
      </c>
      <c r="O205">
        <v>32.5</v>
      </c>
      <c r="P205">
        <v>40</v>
      </c>
      <c r="Q205">
        <v>40</v>
      </c>
      <c r="R205">
        <v>0</v>
      </c>
      <c r="S205">
        <v>0</v>
      </c>
      <c r="T205" t="s">
        <v>756</v>
      </c>
      <c r="U205">
        <v>0</v>
      </c>
      <c r="V205">
        <v>0</v>
      </c>
      <c r="W205">
        <v>1</v>
      </c>
      <c r="X205">
        <v>1</v>
      </c>
      <c r="Y205">
        <v>4</v>
      </c>
      <c r="Z205">
        <v>0</v>
      </c>
      <c r="AA205">
        <v>0</v>
      </c>
      <c r="AB205">
        <v>0</v>
      </c>
      <c r="AC205">
        <v>0</v>
      </c>
      <c r="AD205">
        <v>0</v>
      </c>
      <c r="AE205">
        <v>0</v>
      </c>
      <c r="AF205">
        <v>0</v>
      </c>
      <c r="AG205">
        <v>0</v>
      </c>
      <c r="AH205">
        <v>0</v>
      </c>
      <c r="AI205">
        <v>0</v>
      </c>
      <c r="AJ205">
        <v>0</v>
      </c>
      <c r="AK205">
        <v>1328</v>
      </c>
      <c r="AL205">
        <v>0</v>
      </c>
      <c r="AM205">
        <v>0</v>
      </c>
      <c r="AN205">
        <v>0</v>
      </c>
      <c r="AO205">
        <v>0</v>
      </c>
      <c r="AP205">
        <v>0</v>
      </c>
      <c r="AQ205">
        <v>0</v>
      </c>
      <c r="AR205">
        <v>0</v>
      </c>
      <c r="AS205">
        <v>0</v>
      </c>
      <c r="AT205">
        <v>0</v>
      </c>
      <c r="AU205">
        <v>0</v>
      </c>
      <c r="AV205">
        <v>0</v>
      </c>
      <c r="AW205">
        <v>0</v>
      </c>
      <c r="AX205">
        <v>0</v>
      </c>
      <c r="AY205">
        <v>0</v>
      </c>
      <c r="AZ205">
        <v>0</v>
      </c>
      <c r="BA205">
        <v>0</v>
      </c>
      <c r="BB205">
        <v>0</v>
      </c>
      <c r="BC205">
        <v>0</v>
      </c>
      <c r="BD205">
        <v>0</v>
      </c>
      <c r="BE205">
        <v>0</v>
      </c>
      <c r="BF205">
        <v>0</v>
      </c>
      <c r="BG205">
        <v>0</v>
      </c>
      <c r="BH205">
        <v>0</v>
      </c>
      <c r="BI205">
        <v>0</v>
      </c>
      <c r="BJ205">
        <v>0</v>
      </c>
      <c r="BK205">
        <v>0</v>
      </c>
      <c r="BL205">
        <v>0</v>
      </c>
      <c r="BM205">
        <v>0</v>
      </c>
      <c r="BN205">
        <v>0</v>
      </c>
      <c r="BO205">
        <v>0</v>
      </c>
      <c r="BP205">
        <v>0</v>
      </c>
      <c r="BQ205">
        <v>0</v>
      </c>
      <c r="BR205">
        <v>0</v>
      </c>
      <c r="BS205">
        <v>0</v>
      </c>
      <c r="BT205">
        <v>0</v>
      </c>
      <c r="BU205">
        <v>0</v>
      </c>
      <c r="BV205">
        <v>0</v>
      </c>
      <c r="BW205">
        <v>0</v>
      </c>
      <c r="BX205">
        <v>0</v>
      </c>
      <c r="BY205">
        <v>0</v>
      </c>
      <c r="BZ205">
        <v>0</v>
      </c>
      <c r="CA205">
        <v>200</v>
      </c>
      <c r="CB205">
        <v>0</v>
      </c>
      <c r="CC205">
        <v>0</v>
      </c>
      <c r="CD205">
        <v>0</v>
      </c>
      <c r="CE205">
        <v>0</v>
      </c>
      <c r="CF205">
        <v>0</v>
      </c>
      <c r="CG205" s="439"/>
      <c r="CH205" s="303">
        <v>25</v>
      </c>
      <c r="CI205" s="393">
        <v>32.5</v>
      </c>
      <c r="CJ205" s="303">
        <v>40</v>
      </c>
      <c r="CK205" s="393">
        <v>40</v>
      </c>
      <c r="CL205" s="303">
        <v>0</v>
      </c>
      <c r="CM205" s="393">
        <v>0</v>
      </c>
      <c r="CN205" s="303"/>
      <c r="CO205" s="303"/>
      <c r="CP205" s="393" t="s">
        <v>744</v>
      </c>
      <c r="CQ205" s="303" t="s">
        <v>389</v>
      </c>
      <c r="CR205" s="393" t="s">
        <v>744</v>
      </c>
      <c r="CS205" s="393" t="s">
        <v>744</v>
      </c>
      <c r="CT205" s="303" t="s">
        <v>389</v>
      </c>
      <c r="CU205" s="393" t="s">
        <v>744</v>
      </c>
      <c r="CV205" s="303" t="s">
        <v>744</v>
      </c>
      <c r="CW205" s="303" t="s">
        <v>744</v>
      </c>
      <c r="CX205" s="303" t="s">
        <v>744</v>
      </c>
      <c r="CY205" s="303" t="s">
        <v>744</v>
      </c>
      <c r="CZ205" s="303" t="s">
        <v>744</v>
      </c>
      <c r="DA205" s="303" t="s">
        <v>744</v>
      </c>
      <c r="DB205" s="303" t="s">
        <v>744</v>
      </c>
      <c r="DC205" s="303" t="s">
        <v>744</v>
      </c>
      <c r="DD205" s="303" t="s">
        <v>744</v>
      </c>
      <c r="DE205" s="303" t="s">
        <v>744</v>
      </c>
      <c r="DF205" s="303" t="s">
        <v>744</v>
      </c>
      <c r="DG205" s="393" t="s">
        <v>744</v>
      </c>
      <c r="DH205" s="303" t="s">
        <v>744</v>
      </c>
      <c r="DI205" s="303" t="s">
        <v>744</v>
      </c>
      <c r="DJ205" s="393" t="s">
        <v>744</v>
      </c>
      <c r="DK205" s="303" t="s">
        <v>744</v>
      </c>
      <c r="DL205" s="303" t="s">
        <v>744</v>
      </c>
      <c r="DM205" s="303" t="s">
        <v>744</v>
      </c>
      <c r="DN205" s="303" t="s">
        <v>744</v>
      </c>
      <c r="DO205" s="303" t="s">
        <v>744</v>
      </c>
      <c r="DP205" s="303" t="s">
        <v>744</v>
      </c>
      <c r="DQ205" s="303" t="s">
        <v>744</v>
      </c>
      <c r="DR205" s="303" t="s">
        <v>744</v>
      </c>
      <c r="DS205" s="303" t="s">
        <v>744</v>
      </c>
      <c r="DT205" s="303" t="s">
        <v>744</v>
      </c>
      <c r="DU205" s="303" t="s">
        <v>744</v>
      </c>
      <c r="DV205" s="393" t="s">
        <v>744</v>
      </c>
      <c r="DW205" s="303" t="s">
        <v>744</v>
      </c>
      <c r="DX205" s="303" t="s">
        <v>744</v>
      </c>
      <c r="DY205" s="393" t="s">
        <v>744</v>
      </c>
      <c r="DZ205" s="303" t="s">
        <v>744</v>
      </c>
      <c r="EA205" s="303" t="s">
        <v>744</v>
      </c>
      <c r="EB205" s="303" t="s">
        <v>744</v>
      </c>
      <c r="EC205" s="303" t="s">
        <v>744</v>
      </c>
      <c r="ED205" s="303" t="s">
        <v>744</v>
      </c>
      <c r="EE205" s="303" t="s">
        <v>744</v>
      </c>
      <c r="EF205" s="303" t="s">
        <v>744</v>
      </c>
      <c r="EG205" s="303" t="s">
        <v>744</v>
      </c>
      <c r="EH205" s="303" t="s">
        <v>744</v>
      </c>
      <c r="EI205" s="303" t="s">
        <v>744</v>
      </c>
      <c r="EJ205" s="303" t="s">
        <v>744</v>
      </c>
      <c r="EK205" s="393" t="s">
        <v>744</v>
      </c>
      <c r="EL205" s="303" t="s">
        <v>744</v>
      </c>
      <c r="EM205" s="303" t="s">
        <v>744</v>
      </c>
      <c r="EN205" s="393" t="s">
        <v>744</v>
      </c>
      <c r="EO205" s="303">
        <v>1</v>
      </c>
      <c r="EP205" s="303">
        <v>1800</v>
      </c>
      <c r="EQ205" s="303">
        <v>0</v>
      </c>
      <c r="ER205" s="303">
        <v>0</v>
      </c>
      <c r="ES205" s="303">
        <v>0</v>
      </c>
      <c r="ET205" s="303">
        <v>0</v>
      </c>
      <c r="EU205" s="303">
        <v>0</v>
      </c>
      <c r="EV205" s="303">
        <v>0</v>
      </c>
      <c r="EW205" s="303">
        <v>0</v>
      </c>
      <c r="EX205" s="303">
        <v>0</v>
      </c>
      <c r="EY205" s="303">
        <v>1800</v>
      </c>
      <c r="EZ205" s="303">
        <v>0</v>
      </c>
      <c r="FA205" s="393">
        <v>0</v>
      </c>
      <c r="FB205" s="303">
        <v>1800</v>
      </c>
      <c r="FC205" s="303">
        <v>1800</v>
      </c>
      <c r="FD205" s="303">
        <v>0</v>
      </c>
      <c r="FE205" s="393">
        <v>0</v>
      </c>
      <c r="FF205" s="303">
        <v>1</v>
      </c>
      <c r="FG205" s="303">
        <v>1800</v>
      </c>
      <c r="FH205" s="303">
        <v>0</v>
      </c>
      <c r="FI205" s="303">
        <v>0</v>
      </c>
      <c r="FJ205" s="303">
        <v>0</v>
      </c>
      <c r="FK205" s="303">
        <v>0</v>
      </c>
      <c r="FL205" s="303">
        <v>0</v>
      </c>
      <c r="FM205" s="303">
        <v>0</v>
      </c>
      <c r="FN205" s="303">
        <v>0</v>
      </c>
      <c r="FO205" s="303">
        <v>0</v>
      </c>
      <c r="FP205" s="303">
        <v>1800</v>
      </c>
      <c r="FQ205" s="303">
        <v>0</v>
      </c>
      <c r="FR205" s="393">
        <v>0</v>
      </c>
      <c r="FS205" s="303">
        <v>1800</v>
      </c>
      <c r="FT205" s="303">
        <v>1800</v>
      </c>
      <c r="FU205" s="303">
        <v>0</v>
      </c>
      <c r="FV205" s="393">
        <v>0</v>
      </c>
      <c r="FW205" s="303">
        <v>2</v>
      </c>
      <c r="FX205" s="303">
        <v>3600</v>
      </c>
      <c r="FY205" s="303">
        <v>0</v>
      </c>
      <c r="FZ205" s="303">
        <v>0</v>
      </c>
      <c r="GA205" s="303">
        <v>0</v>
      </c>
      <c r="GB205" s="303">
        <v>0</v>
      </c>
      <c r="GC205" s="303">
        <v>0</v>
      </c>
      <c r="GD205" s="303">
        <v>0</v>
      </c>
      <c r="GE205" s="303">
        <v>0</v>
      </c>
      <c r="GF205" s="303">
        <v>0</v>
      </c>
      <c r="GG205" s="303">
        <v>3600</v>
      </c>
      <c r="GH205" s="303">
        <v>0</v>
      </c>
      <c r="GI205" s="393">
        <v>0</v>
      </c>
      <c r="GJ205" s="303">
        <v>1800</v>
      </c>
      <c r="GK205" s="303">
        <v>1800</v>
      </c>
      <c r="GL205" s="303">
        <v>0</v>
      </c>
      <c r="GM205" s="393">
        <v>0</v>
      </c>
      <c r="GN205" s="303">
        <v>4</v>
      </c>
      <c r="GO205" s="303">
        <v>6760</v>
      </c>
      <c r="GP205" s="303">
        <v>0</v>
      </c>
      <c r="GQ205" s="303">
        <v>1328</v>
      </c>
      <c r="GR205" s="303">
        <v>0</v>
      </c>
      <c r="GS205" s="303">
        <v>0</v>
      </c>
      <c r="GT205" s="303">
        <v>0</v>
      </c>
      <c r="GU205" s="303">
        <v>0</v>
      </c>
      <c r="GV205" s="303">
        <v>0</v>
      </c>
      <c r="GW205" s="303">
        <v>0</v>
      </c>
      <c r="GX205" s="303">
        <v>5432</v>
      </c>
      <c r="GY205" s="303">
        <v>0</v>
      </c>
      <c r="GZ205" s="393">
        <v>200</v>
      </c>
      <c r="HA205" s="303">
        <v>1690</v>
      </c>
      <c r="HB205" s="303">
        <v>1358</v>
      </c>
      <c r="HC205" s="303">
        <v>0</v>
      </c>
      <c r="HD205" s="393">
        <v>0.19644970414201179</v>
      </c>
      <c r="HE205" s="303" t="s">
        <v>744</v>
      </c>
      <c r="HF205" s="303" t="s">
        <v>744</v>
      </c>
      <c r="HG205" s="303" t="s">
        <v>744</v>
      </c>
      <c r="HH205" s="303" t="s">
        <v>744</v>
      </c>
      <c r="HI205" s="303" t="s">
        <v>744</v>
      </c>
      <c r="HJ205" s="303" t="s">
        <v>744</v>
      </c>
      <c r="HK205" s="303" t="s">
        <v>744</v>
      </c>
      <c r="HL205" s="303" t="s">
        <v>744</v>
      </c>
      <c r="HM205" s="303" t="s">
        <v>744</v>
      </c>
      <c r="HN205" s="303" t="s">
        <v>744</v>
      </c>
      <c r="HO205" s="303" t="s">
        <v>744</v>
      </c>
      <c r="HP205" s="303" t="s">
        <v>744</v>
      </c>
      <c r="HQ205" s="393" t="s">
        <v>744</v>
      </c>
      <c r="HR205" s="303" t="s">
        <v>744</v>
      </c>
      <c r="HS205" s="303" t="s">
        <v>744</v>
      </c>
      <c r="HT205" s="303" t="s">
        <v>744</v>
      </c>
      <c r="HU205" s="393" t="s">
        <v>744</v>
      </c>
      <c r="HV205" s="303">
        <v>4</v>
      </c>
      <c r="HW205" s="303">
        <v>6760</v>
      </c>
      <c r="HX205" s="303">
        <v>0</v>
      </c>
      <c r="HY205" s="303">
        <v>1328</v>
      </c>
      <c r="HZ205" s="303">
        <v>0</v>
      </c>
      <c r="IA205" s="303">
        <v>0</v>
      </c>
      <c r="IB205" s="303">
        <v>0</v>
      </c>
      <c r="IC205" s="303">
        <v>0</v>
      </c>
      <c r="ID205" s="303">
        <v>0</v>
      </c>
      <c r="IE205" s="303">
        <v>0</v>
      </c>
      <c r="IF205" s="303">
        <v>5432</v>
      </c>
      <c r="IG205" s="303">
        <v>0</v>
      </c>
      <c r="IH205" s="393">
        <v>200</v>
      </c>
      <c r="II205" s="303">
        <v>1690</v>
      </c>
      <c r="IJ205" s="303">
        <v>1358</v>
      </c>
      <c r="IK205" s="303">
        <v>0</v>
      </c>
      <c r="IL205" s="393">
        <v>0.19644970414201179</v>
      </c>
      <c r="IM205" s="303"/>
      <c r="IN205" s="303">
        <v>1712</v>
      </c>
      <c r="IO205" s="303">
        <v>1446.4</v>
      </c>
      <c r="IP205" s="393">
        <v>0.15514018691588782</v>
      </c>
      <c r="IQ205" s="303">
        <v>1800</v>
      </c>
      <c r="IR205" s="303">
        <v>1800</v>
      </c>
      <c r="IS205" s="393">
        <v>0</v>
      </c>
      <c r="IT205" s="303">
        <v>1726.6666666666667</v>
      </c>
      <c r="IU205" s="303">
        <v>1505.3333333333333</v>
      </c>
      <c r="IV205" s="393">
        <v>0.12818532818532824</v>
      </c>
      <c r="IW205" s="735"/>
      <c r="IX205" s="303"/>
      <c r="IY205" s="396" t="s">
        <v>552</v>
      </c>
      <c r="IZ205" s="396" t="s">
        <v>480</v>
      </c>
      <c r="JA205" s="396" t="s">
        <v>354</v>
      </c>
      <c r="JB205" s="396">
        <v>12</v>
      </c>
      <c r="JC205" s="396" t="s">
        <v>11</v>
      </c>
      <c r="JD205" s="396" t="s">
        <v>232</v>
      </c>
      <c r="JE205" s="396" t="s">
        <v>9</v>
      </c>
      <c r="JF205" s="396" t="s">
        <v>232</v>
      </c>
      <c r="JG205" s="396" t="s">
        <v>358</v>
      </c>
    </row>
    <row r="206" spans="1:267" customFormat="1">
      <c r="A206">
        <v>3479</v>
      </c>
      <c r="B206">
        <v>1</v>
      </c>
      <c r="F206">
        <v>700</v>
      </c>
      <c r="G206">
        <v>43</v>
      </c>
      <c r="H206">
        <v>1</v>
      </c>
      <c r="I206">
        <v>0</v>
      </c>
      <c r="J206">
        <v>1</v>
      </c>
      <c r="K206">
        <v>0</v>
      </c>
      <c r="L206" t="s">
        <v>552</v>
      </c>
      <c r="M206">
        <v>0</v>
      </c>
      <c r="N206">
        <v>29</v>
      </c>
      <c r="O206">
        <v>39</v>
      </c>
      <c r="P206">
        <v>40</v>
      </c>
      <c r="Q206">
        <v>40</v>
      </c>
      <c r="R206">
        <v>0</v>
      </c>
      <c r="S206">
        <v>0</v>
      </c>
      <c r="T206" t="s">
        <v>745</v>
      </c>
      <c r="U206">
        <v>0</v>
      </c>
      <c r="V206">
        <v>0</v>
      </c>
      <c r="W206">
        <v>3.5</v>
      </c>
      <c r="X206">
        <v>2.5</v>
      </c>
      <c r="Y206">
        <v>33.5</v>
      </c>
      <c r="Z206">
        <v>0</v>
      </c>
      <c r="AA206">
        <v>0</v>
      </c>
      <c r="AB206">
        <v>0</v>
      </c>
      <c r="AC206">
        <v>440</v>
      </c>
      <c r="AD206">
        <v>0</v>
      </c>
      <c r="AE206">
        <v>880</v>
      </c>
      <c r="AF206">
        <v>0</v>
      </c>
      <c r="AG206">
        <v>0</v>
      </c>
      <c r="AH206">
        <v>0</v>
      </c>
      <c r="AI206">
        <v>0</v>
      </c>
      <c r="AJ206">
        <v>0</v>
      </c>
      <c r="AK206">
        <v>0</v>
      </c>
      <c r="AL206">
        <v>0</v>
      </c>
      <c r="AM206">
        <v>0</v>
      </c>
      <c r="AN206">
        <v>0</v>
      </c>
      <c r="AO206">
        <v>0</v>
      </c>
      <c r="AP206">
        <v>0</v>
      </c>
      <c r="AQ206">
        <v>0</v>
      </c>
      <c r="AR206">
        <v>0</v>
      </c>
      <c r="AS206">
        <v>0</v>
      </c>
      <c r="AT206">
        <v>0</v>
      </c>
      <c r="AU206">
        <v>0</v>
      </c>
      <c r="AV206">
        <v>0</v>
      </c>
      <c r="AW206">
        <v>144</v>
      </c>
      <c r="AX206">
        <v>0</v>
      </c>
      <c r="AY206">
        <v>0</v>
      </c>
      <c r="AZ206">
        <v>0</v>
      </c>
      <c r="BA206">
        <v>0</v>
      </c>
      <c r="BB206">
        <v>0</v>
      </c>
      <c r="BC206">
        <v>0</v>
      </c>
      <c r="BD206">
        <v>0</v>
      </c>
      <c r="BE206">
        <v>0</v>
      </c>
      <c r="BF206">
        <v>0</v>
      </c>
      <c r="BG206">
        <v>0</v>
      </c>
      <c r="BH206">
        <v>0</v>
      </c>
      <c r="BI206">
        <v>136</v>
      </c>
      <c r="BJ206">
        <v>0</v>
      </c>
      <c r="BK206">
        <v>0</v>
      </c>
      <c r="BL206">
        <v>0</v>
      </c>
      <c r="BM206">
        <v>0</v>
      </c>
      <c r="BN206">
        <v>0</v>
      </c>
      <c r="BO206">
        <v>1370</v>
      </c>
      <c r="BP206">
        <v>0</v>
      </c>
      <c r="BQ206">
        <v>0</v>
      </c>
      <c r="BR206">
        <v>0</v>
      </c>
      <c r="BS206">
        <v>0</v>
      </c>
      <c r="BT206">
        <v>0</v>
      </c>
      <c r="BU206">
        <v>0</v>
      </c>
      <c r="BV206">
        <v>0</v>
      </c>
      <c r="BW206">
        <v>0</v>
      </c>
      <c r="BX206">
        <v>0</v>
      </c>
      <c r="BY206">
        <v>0</v>
      </c>
      <c r="BZ206">
        <v>0</v>
      </c>
      <c r="CA206">
        <v>3421</v>
      </c>
      <c r="CB206">
        <v>0</v>
      </c>
      <c r="CC206">
        <v>0</v>
      </c>
      <c r="CD206">
        <v>0</v>
      </c>
      <c r="CE206">
        <v>0</v>
      </c>
      <c r="CF206">
        <v>0</v>
      </c>
      <c r="CG206" s="439"/>
      <c r="CH206" s="303">
        <v>29</v>
      </c>
      <c r="CI206" s="393">
        <v>39</v>
      </c>
      <c r="CJ206" s="303">
        <v>40</v>
      </c>
      <c r="CK206" s="393">
        <v>40</v>
      </c>
      <c r="CL206" s="303">
        <v>0</v>
      </c>
      <c r="CM206" s="393">
        <v>0</v>
      </c>
      <c r="CN206" s="303"/>
      <c r="CO206" s="303"/>
      <c r="CP206" s="393" t="s">
        <v>744</v>
      </c>
      <c r="CQ206" s="303" t="s">
        <v>389</v>
      </c>
      <c r="CR206" s="393" t="s">
        <v>744</v>
      </c>
      <c r="CS206" s="393" t="s">
        <v>744</v>
      </c>
      <c r="CT206" s="303" t="s">
        <v>389</v>
      </c>
      <c r="CU206" s="393" t="s">
        <v>744</v>
      </c>
      <c r="CV206" s="303" t="s">
        <v>744</v>
      </c>
      <c r="CW206" s="303" t="s">
        <v>744</v>
      </c>
      <c r="CX206" s="303" t="s">
        <v>744</v>
      </c>
      <c r="CY206" s="303" t="s">
        <v>744</v>
      </c>
      <c r="CZ206" s="303" t="s">
        <v>744</v>
      </c>
      <c r="DA206" s="303" t="s">
        <v>744</v>
      </c>
      <c r="DB206" s="303" t="s">
        <v>744</v>
      </c>
      <c r="DC206" s="303" t="s">
        <v>744</v>
      </c>
      <c r="DD206" s="303" t="s">
        <v>744</v>
      </c>
      <c r="DE206" s="303" t="s">
        <v>744</v>
      </c>
      <c r="DF206" s="303" t="s">
        <v>744</v>
      </c>
      <c r="DG206" s="393" t="s">
        <v>744</v>
      </c>
      <c r="DH206" s="303" t="s">
        <v>744</v>
      </c>
      <c r="DI206" s="303" t="s">
        <v>744</v>
      </c>
      <c r="DJ206" s="393" t="s">
        <v>744</v>
      </c>
      <c r="DK206" s="303" t="s">
        <v>744</v>
      </c>
      <c r="DL206" s="303" t="s">
        <v>744</v>
      </c>
      <c r="DM206" s="303" t="s">
        <v>744</v>
      </c>
      <c r="DN206" s="303" t="s">
        <v>744</v>
      </c>
      <c r="DO206" s="303" t="s">
        <v>744</v>
      </c>
      <c r="DP206" s="303" t="s">
        <v>744</v>
      </c>
      <c r="DQ206" s="303" t="s">
        <v>744</v>
      </c>
      <c r="DR206" s="303" t="s">
        <v>744</v>
      </c>
      <c r="DS206" s="303" t="s">
        <v>744</v>
      </c>
      <c r="DT206" s="303" t="s">
        <v>744</v>
      </c>
      <c r="DU206" s="303" t="s">
        <v>744</v>
      </c>
      <c r="DV206" s="393" t="s">
        <v>744</v>
      </c>
      <c r="DW206" s="303" t="s">
        <v>744</v>
      </c>
      <c r="DX206" s="303" t="s">
        <v>744</v>
      </c>
      <c r="DY206" s="393" t="s">
        <v>744</v>
      </c>
      <c r="DZ206" s="303" t="s">
        <v>744</v>
      </c>
      <c r="EA206" s="303" t="s">
        <v>744</v>
      </c>
      <c r="EB206" s="303" t="s">
        <v>744</v>
      </c>
      <c r="EC206" s="303" t="s">
        <v>744</v>
      </c>
      <c r="ED206" s="303" t="s">
        <v>744</v>
      </c>
      <c r="EE206" s="303" t="s">
        <v>744</v>
      </c>
      <c r="EF206" s="303" t="s">
        <v>744</v>
      </c>
      <c r="EG206" s="303" t="s">
        <v>744</v>
      </c>
      <c r="EH206" s="303" t="s">
        <v>744</v>
      </c>
      <c r="EI206" s="303" t="s">
        <v>744</v>
      </c>
      <c r="EJ206" s="303" t="s">
        <v>744</v>
      </c>
      <c r="EK206" s="393" t="s">
        <v>744</v>
      </c>
      <c r="EL206" s="303" t="s">
        <v>744</v>
      </c>
      <c r="EM206" s="303" t="s">
        <v>744</v>
      </c>
      <c r="EN206" s="393" t="s">
        <v>744</v>
      </c>
      <c r="EO206" s="303">
        <v>3.5</v>
      </c>
      <c r="EP206" s="303">
        <v>6188</v>
      </c>
      <c r="EQ206" s="303">
        <v>440</v>
      </c>
      <c r="ER206" s="303">
        <v>0</v>
      </c>
      <c r="ES206" s="303">
        <v>0</v>
      </c>
      <c r="ET206" s="303">
        <v>0</v>
      </c>
      <c r="EU206" s="303">
        <v>0</v>
      </c>
      <c r="EV206" s="303">
        <v>0</v>
      </c>
      <c r="EW206" s="303">
        <v>0</v>
      </c>
      <c r="EX206" s="303">
        <v>0</v>
      </c>
      <c r="EY206" s="303">
        <v>5748</v>
      </c>
      <c r="EZ206" s="303">
        <v>0</v>
      </c>
      <c r="FA206" s="393">
        <v>0</v>
      </c>
      <c r="FB206" s="303">
        <v>1768</v>
      </c>
      <c r="FC206" s="303">
        <v>1642.2857142857142</v>
      </c>
      <c r="FD206" s="303">
        <v>0</v>
      </c>
      <c r="FE206" s="393">
        <v>7.1105365223012362E-2</v>
      </c>
      <c r="FF206" s="303">
        <v>2.5</v>
      </c>
      <c r="FG206" s="303">
        <v>4420</v>
      </c>
      <c r="FH206" s="303">
        <v>0</v>
      </c>
      <c r="FI206" s="303">
        <v>0</v>
      </c>
      <c r="FJ206" s="303">
        <v>0</v>
      </c>
      <c r="FK206" s="303">
        <v>0</v>
      </c>
      <c r="FL206" s="303">
        <v>0</v>
      </c>
      <c r="FM206" s="303">
        <v>0</v>
      </c>
      <c r="FN206" s="303">
        <v>0</v>
      </c>
      <c r="FO206" s="303">
        <v>0</v>
      </c>
      <c r="FP206" s="303">
        <v>4420</v>
      </c>
      <c r="FQ206" s="303">
        <v>0</v>
      </c>
      <c r="FR206" s="393">
        <v>0</v>
      </c>
      <c r="FS206" s="303">
        <v>1768</v>
      </c>
      <c r="FT206" s="303">
        <v>1768</v>
      </c>
      <c r="FU206" s="303">
        <v>0</v>
      </c>
      <c r="FV206" s="393">
        <v>0</v>
      </c>
      <c r="FW206" s="303">
        <v>6</v>
      </c>
      <c r="FX206" s="303">
        <v>10608</v>
      </c>
      <c r="FY206" s="303">
        <v>440</v>
      </c>
      <c r="FZ206" s="303">
        <v>0</v>
      </c>
      <c r="GA206" s="303">
        <v>0</v>
      </c>
      <c r="GB206" s="303">
        <v>0</v>
      </c>
      <c r="GC206" s="303">
        <v>0</v>
      </c>
      <c r="GD206" s="303">
        <v>0</v>
      </c>
      <c r="GE206" s="303">
        <v>0</v>
      </c>
      <c r="GF206" s="303">
        <v>0</v>
      </c>
      <c r="GG206" s="303">
        <v>10168</v>
      </c>
      <c r="GH206" s="303">
        <v>0</v>
      </c>
      <c r="GI206" s="393">
        <v>0</v>
      </c>
      <c r="GJ206" s="303">
        <v>1768</v>
      </c>
      <c r="GK206" s="303">
        <v>1694.6666666666667</v>
      </c>
      <c r="GL206" s="303">
        <v>0</v>
      </c>
      <c r="GM206" s="393">
        <v>4.1478129713423795E-2</v>
      </c>
      <c r="GN206" s="303">
        <v>33.5</v>
      </c>
      <c r="GO206" s="303">
        <v>53127</v>
      </c>
      <c r="GP206" s="303">
        <v>880</v>
      </c>
      <c r="GQ206" s="303">
        <v>0</v>
      </c>
      <c r="GR206" s="303">
        <v>0</v>
      </c>
      <c r="GS206" s="303">
        <v>144</v>
      </c>
      <c r="GT206" s="303">
        <v>0</v>
      </c>
      <c r="GU206" s="303">
        <v>136</v>
      </c>
      <c r="GV206" s="303">
        <v>1370</v>
      </c>
      <c r="GW206" s="303">
        <v>0</v>
      </c>
      <c r="GX206" s="303">
        <v>50597</v>
      </c>
      <c r="GY206" s="303">
        <v>0</v>
      </c>
      <c r="GZ206" s="393">
        <v>3421</v>
      </c>
      <c r="HA206" s="303">
        <v>1585.8805970149253</v>
      </c>
      <c r="HB206" s="303">
        <v>1510.3582089552237</v>
      </c>
      <c r="HC206" s="303">
        <v>0</v>
      </c>
      <c r="HD206" s="393">
        <v>4.7621736593445929E-2</v>
      </c>
      <c r="HE206" s="303" t="s">
        <v>744</v>
      </c>
      <c r="HF206" s="303" t="s">
        <v>744</v>
      </c>
      <c r="HG206" s="303" t="s">
        <v>744</v>
      </c>
      <c r="HH206" s="303" t="s">
        <v>744</v>
      </c>
      <c r="HI206" s="303" t="s">
        <v>744</v>
      </c>
      <c r="HJ206" s="303" t="s">
        <v>744</v>
      </c>
      <c r="HK206" s="303" t="s">
        <v>744</v>
      </c>
      <c r="HL206" s="303" t="s">
        <v>744</v>
      </c>
      <c r="HM206" s="303" t="s">
        <v>744</v>
      </c>
      <c r="HN206" s="303" t="s">
        <v>744</v>
      </c>
      <c r="HO206" s="303" t="s">
        <v>744</v>
      </c>
      <c r="HP206" s="303" t="s">
        <v>744</v>
      </c>
      <c r="HQ206" s="393" t="s">
        <v>744</v>
      </c>
      <c r="HR206" s="303" t="s">
        <v>744</v>
      </c>
      <c r="HS206" s="303" t="s">
        <v>744</v>
      </c>
      <c r="HT206" s="303" t="s">
        <v>744</v>
      </c>
      <c r="HU206" s="393" t="s">
        <v>744</v>
      </c>
      <c r="HV206" s="303">
        <v>33.5</v>
      </c>
      <c r="HW206" s="303">
        <v>53127</v>
      </c>
      <c r="HX206" s="303">
        <v>880</v>
      </c>
      <c r="HY206" s="303">
        <v>0</v>
      </c>
      <c r="HZ206" s="303">
        <v>0</v>
      </c>
      <c r="IA206" s="303">
        <v>144</v>
      </c>
      <c r="IB206" s="303">
        <v>0</v>
      </c>
      <c r="IC206" s="303">
        <v>136</v>
      </c>
      <c r="ID206" s="303">
        <v>1370</v>
      </c>
      <c r="IE206" s="303">
        <v>0</v>
      </c>
      <c r="IF206" s="303">
        <v>50597</v>
      </c>
      <c r="IG206" s="303">
        <v>0</v>
      </c>
      <c r="IH206" s="393">
        <v>3421</v>
      </c>
      <c r="II206" s="303">
        <v>1585.8805970149253</v>
      </c>
      <c r="IJ206" s="303">
        <v>1510.358208955224</v>
      </c>
      <c r="IK206" s="303">
        <v>0</v>
      </c>
      <c r="IL206" s="393">
        <v>4.7621736593445818E-2</v>
      </c>
      <c r="IM206" s="303"/>
      <c r="IN206" s="303">
        <v>1603.1081081081081</v>
      </c>
      <c r="IO206" s="303">
        <v>1522.8378378378379</v>
      </c>
      <c r="IP206" s="393">
        <v>5.0071651352946112E-2</v>
      </c>
      <c r="IQ206" s="303">
        <v>1768</v>
      </c>
      <c r="IR206" s="303">
        <v>1768</v>
      </c>
      <c r="IS206" s="393">
        <v>0</v>
      </c>
      <c r="IT206" s="303">
        <v>1613.5443037974683</v>
      </c>
      <c r="IU206" s="303">
        <v>1538.3544303797469</v>
      </c>
      <c r="IV206" s="393">
        <v>4.6599199811720338E-2</v>
      </c>
      <c r="IW206" s="735"/>
      <c r="IX206" s="303"/>
      <c r="IY206" s="396" t="s">
        <v>552</v>
      </c>
      <c r="IZ206" s="396" t="s">
        <v>480</v>
      </c>
      <c r="JA206" s="396" t="s">
        <v>354</v>
      </c>
      <c r="JB206" s="396">
        <v>50</v>
      </c>
      <c r="JC206" s="396" t="s">
        <v>12</v>
      </c>
      <c r="JD206" s="396" t="s">
        <v>232</v>
      </c>
      <c r="JE206" s="396" t="s">
        <v>9</v>
      </c>
      <c r="JF206" s="396" t="s">
        <v>232</v>
      </c>
      <c r="JG206" s="396" t="s">
        <v>358</v>
      </c>
    </row>
    <row r="207" spans="1:267" customFormat="1">
      <c r="A207">
        <v>3480</v>
      </c>
      <c r="B207">
        <v>1</v>
      </c>
      <c r="F207">
        <v>700</v>
      </c>
      <c r="G207">
        <v>43</v>
      </c>
      <c r="H207">
        <v>1</v>
      </c>
      <c r="I207">
        <v>0</v>
      </c>
      <c r="J207">
        <v>1</v>
      </c>
      <c r="K207">
        <v>0</v>
      </c>
      <c r="L207" t="s">
        <v>552</v>
      </c>
      <c r="M207">
        <v>0</v>
      </c>
      <c r="N207">
        <v>0</v>
      </c>
      <c r="O207">
        <v>31</v>
      </c>
      <c r="P207">
        <v>0</v>
      </c>
      <c r="Q207">
        <v>40</v>
      </c>
      <c r="R207">
        <v>0</v>
      </c>
      <c r="S207">
        <v>75</v>
      </c>
      <c r="T207" t="s">
        <v>745</v>
      </c>
      <c r="U207">
        <v>0</v>
      </c>
      <c r="V207">
        <v>0</v>
      </c>
      <c r="W207">
        <v>0</v>
      </c>
      <c r="X207">
        <v>0</v>
      </c>
      <c r="Y207">
        <v>9.5</v>
      </c>
      <c r="Z207">
        <v>0</v>
      </c>
      <c r="AA207">
        <v>0</v>
      </c>
      <c r="AB207">
        <v>0</v>
      </c>
      <c r="AC207">
        <v>0</v>
      </c>
      <c r="AD207">
        <v>0</v>
      </c>
      <c r="AE207">
        <v>0</v>
      </c>
      <c r="AF207">
        <v>0</v>
      </c>
      <c r="AG207">
        <v>0</v>
      </c>
      <c r="AH207">
        <v>0</v>
      </c>
      <c r="AI207">
        <v>0</v>
      </c>
      <c r="AJ207">
        <v>0</v>
      </c>
      <c r="AK207">
        <v>192</v>
      </c>
      <c r="AL207">
        <v>0</v>
      </c>
      <c r="AM207">
        <v>0</v>
      </c>
      <c r="AN207">
        <v>0</v>
      </c>
      <c r="AO207">
        <v>0</v>
      </c>
      <c r="AP207">
        <v>0</v>
      </c>
      <c r="AQ207">
        <v>0</v>
      </c>
      <c r="AR207">
        <v>0</v>
      </c>
      <c r="AS207">
        <v>0</v>
      </c>
      <c r="AT207">
        <v>0</v>
      </c>
      <c r="AU207">
        <v>0</v>
      </c>
      <c r="AV207">
        <v>0</v>
      </c>
      <c r="AW207">
        <v>0</v>
      </c>
      <c r="AX207">
        <v>0</v>
      </c>
      <c r="AY207">
        <v>0</v>
      </c>
      <c r="AZ207">
        <v>0</v>
      </c>
      <c r="BA207">
        <v>0</v>
      </c>
      <c r="BB207">
        <v>0</v>
      </c>
      <c r="BC207">
        <v>0</v>
      </c>
      <c r="BD207">
        <v>0</v>
      </c>
      <c r="BE207">
        <v>0</v>
      </c>
      <c r="BF207">
        <v>0</v>
      </c>
      <c r="BG207">
        <v>0</v>
      </c>
      <c r="BH207">
        <v>0</v>
      </c>
      <c r="BI207">
        <v>0</v>
      </c>
      <c r="BJ207">
        <v>0</v>
      </c>
      <c r="BK207">
        <v>0</v>
      </c>
      <c r="BL207">
        <v>0</v>
      </c>
      <c r="BM207">
        <v>0</v>
      </c>
      <c r="BN207">
        <v>0</v>
      </c>
      <c r="BO207">
        <v>24</v>
      </c>
      <c r="BP207">
        <v>0</v>
      </c>
      <c r="BQ207">
        <v>0</v>
      </c>
      <c r="BR207">
        <v>0</v>
      </c>
      <c r="BS207">
        <v>0</v>
      </c>
      <c r="BT207">
        <v>0</v>
      </c>
      <c r="BU207">
        <v>0</v>
      </c>
      <c r="BV207">
        <v>0</v>
      </c>
      <c r="BW207">
        <v>0</v>
      </c>
      <c r="BX207">
        <v>0</v>
      </c>
      <c r="BY207">
        <v>0</v>
      </c>
      <c r="BZ207">
        <v>0</v>
      </c>
      <c r="CA207">
        <v>0</v>
      </c>
      <c r="CB207">
        <v>0</v>
      </c>
      <c r="CC207">
        <v>0</v>
      </c>
      <c r="CD207">
        <v>0</v>
      </c>
      <c r="CE207">
        <v>2570</v>
      </c>
      <c r="CF207">
        <v>0</v>
      </c>
      <c r="CG207" s="439"/>
      <c r="CH207" s="303" t="s">
        <v>744</v>
      </c>
      <c r="CI207" s="393">
        <v>31</v>
      </c>
      <c r="CJ207" s="303" t="s">
        <v>744</v>
      </c>
      <c r="CK207" s="393">
        <v>40</v>
      </c>
      <c r="CL207" s="303" t="s">
        <v>744</v>
      </c>
      <c r="CM207" s="393">
        <v>75</v>
      </c>
      <c r="CN207" s="303"/>
      <c r="CO207" s="303"/>
      <c r="CP207" s="393" t="s">
        <v>744</v>
      </c>
      <c r="CQ207" s="303" t="s">
        <v>744</v>
      </c>
      <c r="CR207" s="393" t="s">
        <v>389</v>
      </c>
      <c r="CS207" s="393" t="s">
        <v>744</v>
      </c>
      <c r="CT207" s="303" t="s">
        <v>744</v>
      </c>
      <c r="CU207" s="393" t="s">
        <v>389</v>
      </c>
      <c r="CV207" s="303" t="s">
        <v>744</v>
      </c>
      <c r="CW207" s="303" t="s">
        <v>744</v>
      </c>
      <c r="CX207" s="303" t="s">
        <v>744</v>
      </c>
      <c r="CY207" s="303" t="s">
        <v>744</v>
      </c>
      <c r="CZ207" s="303" t="s">
        <v>744</v>
      </c>
      <c r="DA207" s="303" t="s">
        <v>744</v>
      </c>
      <c r="DB207" s="303" t="s">
        <v>744</v>
      </c>
      <c r="DC207" s="303" t="s">
        <v>744</v>
      </c>
      <c r="DD207" s="303" t="s">
        <v>744</v>
      </c>
      <c r="DE207" s="303" t="s">
        <v>744</v>
      </c>
      <c r="DF207" s="303" t="s">
        <v>744</v>
      </c>
      <c r="DG207" s="393" t="s">
        <v>744</v>
      </c>
      <c r="DH207" s="303" t="s">
        <v>744</v>
      </c>
      <c r="DI207" s="303" t="s">
        <v>744</v>
      </c>
      <c r="DJ207" s="393" t="s">
        <v>744</v>
      </c>
      <c r="DK207" s="303" t="s">
        <v>744</v>
      </c>
      <c r="DL207" s="303" t="s">
        <v>744</v>
      </c>
      <c r="DM207" s="303" t="s">
        <v>744</v>
      </c>
      <c r="DN207" s="303" t="s">
        <v>744</v>
      </c>
      <c r="DO207" s="303" t="s">
        <v>744</v>
      </c>
      <c r="DP207" s="303" t="s">
        <v>744</v>
      </c>
      <c r="DQ207" s="303" t="s">
        <v>744</v>
      </c>
      <c r="DR207" s="303" t="s">
        <v>744</v>
      </c>
      <c r="DS207" s="303" t="s">
        <v>744</v>
      </c>
      <c r="DT207" s="303" t="s">
        <v>744</v>
      </c>
      <c r="DU207" s="303" t="s">
        <v>744</v>
      </c>
      <c r="DV207" s="393" t="s">
        <v>744</v>
      </c>
      <c r="DW207" s="303" t="s">
        <v>744</v>
      </c>
      <c r="DX207" s="303" t="s">
        <v>744</v>
      </c>
      <c r="DY207" s="393" t="s">
        <v>744</v>
      </c>
      <c r="DZ207" s="303" t="s">
        <v>744</v>
      </c>
      <c r="EA207" s="303" t="s">
        <v>744</v>
      </c>
      <c r="EB207" s="303" t="s">
        <v>744</v>
      </c>
      <c r="EC207" s="303" t="s">
        <v>744</v>
      </c>
      <c r="ED207" s="303" t="s">
        <v>744</v>
      </c>
      <c r="EE207" s="303" t="s">
        <v>744</v>
      </c>
      <c r="EF207" s="303" t="s">
        <v>744</v>
      </c>
      <c r="EG207" s="303" t="s">
        <v>744</v>
      </c>
      <c r="EH207" s="303" t="s">
        <v>744</v>
      </c>
      <c r="EI207" s="303" t="s">
        <v>744</v>
      </c>
      <c r="EJ207" s="303" t="s">
        <v>744</v>
      </c>
      <c r="EK207" s="393" t="s">
        <v>744</v>
      </c>
      <c r="EL207" s="303" t="s">
        <v>744</v>
      </c>
      <c r="EM207" s="303" t="s">
        <v>744</v>
      </c>
      <c r="EN207" s="393" t="s">
        <v>744</v>
      </c>
      <c r="EO207" s="303" t="s">
        <v>744</v>
      </c>
      <c r="EP207" s="303" t="s">
        <v>744</v>
      </c>
      <c r="EQ207" s="303" t="s">
        <v>744</v>
      </c>
      <c r="ER207" s="303" t="s">
        <v>744</v>
      </c>
      <c r="ES207" s="303" t="s">
        <v>744</v>
      </c>
      <c r="ET207" s="303" t="s">
        <v>744</v>
      </c>
      <c r="EU207" s="303" t="s">
        <v>744</v>
      </c>
      <c r="EV207" s="303" t="s">
        <v>744</v>
      </c>
      <c r="EW207" s="303" t="s">
        <v>744</v>
      </c>
      <c r="EX207" s="303" t="s">
        <v>744</v>
      </c>
      <c r="EY207" s="303" t="s">
        <v>744</v>
      </c>
      <c r="EZ207" s="303" t="s">
        <v>744</v>
      </c>
      <c r="FA207" s="393" t="s">
        <v>744</v>
      </c>
      <c r="FB207" s="303" t="s">
        <v>744</v>
      </c>
      <c r="FC207" s="303" t="s">
        <v>744</v>
      </c>
      <c r="FD207" s="303" t="s">
        <v>744</v>
      </c>
      <c r="FE207" s="393" t="s">
        <v>744</v>
      </c>
      <c r="FF207" s="303" t="s">
        <v>744</v>
      </c>
      <c r="FG207" s="303" t="s">
        <v>744</v>
      </c>
      <c r="FH207" s="303" t="s">
        <v>744</v>
      </c>
      <c r="FI207" s="303" t="s">
        <v>744</v>
      </c>
      <c r="FJ207" s="303" t="s">
        <v>744</v>
      </c>
      <c r="FK207" s="303" t="s">
        <v>744</v>
      </c>
      <c r="FL207" s="303" t="s">
        <v>744</v>
      </c>
      <c r="FM207" s="303" t="s">
        <v>744</v>
      </c>
      <c r="FN207" s="303" t="s">
        <v>744</v>
      </c>
      <c r="FO207" s="303" t="s">
        <v>744</v>
      </c>
      <c r="FP207" s="303" t="s">
        <v>744</v>
      </c>
      <c r="FQ207" s="303" t="s">
        <v>744</v>
      </c>
      <c r="FR207" s="393" t="s">
        <v>744</v>
      </c>
      <c r="FS207" s="303" t="s">
        <v>744</v>
      </c>
      <c r="FT207" s="303" t="s">
        <v>744</v>
      </c>
      <c r="FU207" s="303" t="s">
        <v>744</v>
      </c>
      <c r="FV207" s="393" t="s">
        <v>744</v>
      </c>
      <c r="FW207" s="303" t="s">
        <v>744</v>
      </c>
      <c r="FX207" s="303" t="s">
        <v>744</v>
      </c>
      <c r="FY207" s="303" t="s">
        <v>744</v>
      </c>
      <c r="FZ207" s="303" t="s">
        <v>744</v>
      </c>
      <c r="GA207" s="303" t="s">
        <v>744</v>
      </c>
      <c r="GB207" s="303" t="s">
        <v>744</v>
      </c>
      <c r="GC207" s="303" t="s">
        <v>744</v>
      </c>
      <c r="GD207" s="303" t="s">
        <v>744</v>
      </c>
      <c r="GE207" s="303" t="s">
        <v>744</v>
      </c>
      <c r="GF207" s="303" t="s">
        <v>744</v>
      </c>
      <c r="GG207" s="303" t="s">
        <v>744</v>
      </c>
      <c r="GH207" s="303" t="s">
        <v>744</v>
      </c>
      <c r="GI207" s="393" t="s">
        <v>744</v>
      </c>
      <c r="GJ207" s="303" t="s">
        <v>744</v>
      </c>
      <c r="GK207" s="303" t="s">
        <v>744</v>
      </c>
      <c r="GL207" s="303" t="s">
        <v>744</v>
      </c>
      <c r="GM207" s="393" t="s">
        <v>744</v>
      </c>
      <c r="GN207" s="303">
        <v>9.5</v>
      </c>
      <c r="GO207" s="303">
        <v>16123.875</v>
      </c>
      <c r="GP207" s="303">
        <v>0</v>
      </c>
      <c r="GQ207" s="303">
        <v>192</v>
      </c>
      <c r="GR207" s="303">
        <v>0</v>
      </c>
      <c r="GS207" s="303">
        <v>0</v>
      </c>
      <c r="GT207" s="303">
        <v>0</v>
      </c>
      <c r="GU207" s="303">
        <v>0</v>
      </c>
      <c r="GV207" s="303">
        <v>24</v>
      </c>
      <c r="GW207" s="303">
        <v>0</v>
      </c>
      <c r="GX207" s="303">
        <v>15907.875</v>
      </c>
      <c r="GY207" s="303">
        <v>2570</v>
      </c>
      <c r="GZ207" s="393">
        <v>0</v>
      </c>
      <c r="HA207" s="303">
        <v>1697.25</v>
      </c>
      <c r="HB207" s="303">
        <v>1674.5131578947369</v>
      </c>
      <c r="HC207" s="303">
        <v>270.5263157894737</v>
      </c>
      <c r="HD207" s="393">
        <v>1.3396283461636793E-2</v>
      </c>
      <c r="HE207" s="303" t="s">
        <v>744</v>
      </c>
      <c r="HF207" s="303" t="s">
        <v>744</v>
      </c>
      <c r="HG207" s="303" t="s">
        <v>744</v>
      </c>
      <c r="HH207" s="303" t="s">
        <v>744</v>
      </c>
      <c r="HI207" s="303" t="s">
        <v>744</v>
      </c>
      <c r="HJ207" s="303" t="s">
        <v>744</v>
      </c>
      <c r="HK207" s="303" t="s">
        <v>744</v>
      </c>
      <c r="HL207" s="303" t="s">
        <v>744</v>
      </c>
      <c r="HM207" s="303" t="s">
        <v>744</v>
      </c>
      <c r="HN207" s="303" t="s">
        <v>744</v>
      </c>
      <c r="HO207" s="303" t="s">
        <v>744</v>
      </c>
      <c r="HP207" s="303" t="s">
        <v>744</v>
      </c>
      <c r="HQ207" s="393" t="s">
        <v>744</v>
      </c>
      <c r="HR207" s="303" t="s">
        <v>744</v>
      </c>
      <c r="HS207" s="303" t="s">
        <v>744</v>
      </c>
      <c r="HT207" s="303" t="s">
        <v>744</v>
      </c>
      <c r="HU207" s="393" t="s">
        <v>744</v>
      </c>
      <c r="HV207" s="303">
        <v>9.5</v>
      </c>
      <c r="HW207" s="303">
        <v>16123.875</v>
      </c>
      <c r="HX207" s="303">
        <v>0</v>
      </c>
      <c r="HY207" s="303">
        <v>192</v>
      </c>
      <c r="HZ207" s="303">
        <v>0</v>
      </c>
      <c r="IA207" s="303">
        <v>0</v>
      </c>
      <c r="IB207" s="303">
        <v>0</v>
      </c>
      <c r="IC207" s="303">
        <v>0</v>
      </c>
      <c r="ID207" s="303">
        <v>24</v>
      </c>
      <c r="IE207" s="303">
        <v>0</v>
      </c>
      <c r="IF207" s="303">
        <v>15907.875</v>
      </c>
      <c r="IG207" s="303">
        <v>2570</v>
      </c>
      <c r="IH207" s="393">
        <v>0</v>
      </c>
      <c r="II207" s="303">
        <v>1697.25</v>
      </c>
      <c r="IJ207" s="303">
        <v>1674.5131578947369</v>
      </c>
      <c r="IK207" s="303">
        <v>270.5263157894737</v>
      </c>
      <c r="IL207" s="393">
        <v>1.3396283461636793E-2</v>
      </c>
      <c r="IM207" s="303"/>
      <c r="IN207" s="303">
        <v>1697.25</v>
      </c>
      <c r="IO207" s="303">
        <v>1674.5131578947369</v>
      </c>
      <c r="IP207" s="393">
        <v>1.3396283461636793E-2</v>
      </c>
      <c r="IQ207" s="303" t="s">
        <v>744</v>
      </c>
      <c r="IR207" s="303" t="s">
        <v>744</v>
      </c>
      <c r="IS207" s="393" t="s">
        <v>744</v>
      </c>
      <c r="IT207" s="303">
        <v>1697.25</v>
      </c>
      <c r="IU207" s="303">
        <v>1674.5131578947369</v>
      </c>
      <c r="IV207" s="393">
        <v>1.3396283461636793E-2</v>
      </c>
      <c r="IW207" s="735"/>
      <c r="IX207" s="303"/>
      <c r="IY207" s="396" t="s">
        <v>552</v>
      </c>
      <c r="IZ207" s="396" t="s">
        <v>480</v>
      </c>
      <c r="JA207" s="396" t="s">
        <v>354</v>
      </c>
      <c r="JB207" s="396">
        <v>10</v>
      </c>
      <c r="JC207" s="396" t="s">
        <v>11</v>
      </c>
      <c r="JD207" s="396" t="s">
        <v>232</v>
      </c>
      <c r="JE207" s="396" t="s">
        <v>9</v>
      </c>
      <c r="JF207" s="396" t="s">
        <v>232</v>
      </c>
      <c r="JG207" s="396" t="s">
        <v>358</v>
      </c>
    </row>
    <row r="208" spans="1:267" customFormat="1">
      <c r="A208">
        <v>3481</v>
      </c>
      <c r="B208">
        <v>1</v>
      </c>
      <c r="F208">
        <v>700</v>
      </c>
      <c r="G208">
        <v>42</v>
      </c>
      <c r="H208">
        <v>1</v>
      </c>
      <c r="I208">
        <v>0</v>
      </c>
      <c r="J208">
        <v>1</v>
      </c>
      <c r="K208">
        <v>0</v>
      </c>
      <c r="L208" t="s">
        <v>552</v>
      </c>
      <c r="M208">
        <v>0</v>
      </c>
      <c r="N208">
        <v>29</v>
      </c>
      <c r="O208">
        <v>35</v>
      </c>
      <c r="P208">
        <v>40</v>
      </c>
      <c r="Q208">
        <v>40</v>
      </c>
      <c r="R208">
        <v>0</v>
      </c>
      <c r="S208">
        <v>0</v>
      </c>
      <c r="T208" t="s">
        <v>745</v>
      </c>
      <c r="U208">
        <v>0</v>
      </c>
      <c r="V208">
        <v>0</v>
      </c>
      <c r="W208">
        <v>1</v>
      </c>
      <c r="X208">
        <v>0</v>
      </c>
      <c r="Y208">
        <v>8.5</v>
      </c>
      <c r="Z208">
        <v>0</v>
      </c>
      <c r="AA208">
        <v>0</v>
      </c>
      <c r="AB208">
        <v>0</v>
      </c>
      <c r="AC208">
        <v>0</v>
      </c>
      <c r="AD208">
        <v>0</v>
      </c>
      <c r="AE208">
        <v>0</v>
      </c>
      <c r="AF208">
        <v>0</v>
      </c>
      <c r="AG208">
        <v>0</v>
      </c>
      <c r="AH208">
        <v>0</v>
      </c>
      <c r="AI208">
        <v>0</v>
      </c>
      <c r="AJ208">
        <v>0</v>
      </c>
      <c r="AK208">
        <v>496</v>
      </c>
      <c r="AL208">
        <v>0</v>
      </c>
      <c r="AM208">
        <v>0</v>
      </c>
      <c r="AN208">
        <v>0</v>
      </c>
      <c r="AO208">
        <v>0</v>
      </c>
      <c r="AP208">
        <v>0</v>
      </c>
      <c r="AQ208">
        <v>0</v>
      </c>
      <c r="AR208">
        <v>0</v>
      </c>
      <c r="AS208">
        <v>0</v>
      </c>
      <c r="AT208">
        <v>0</v>
      </c>
      <c r="AU208">
        <v>0</v>
      </c>
      <c r="AV208">
        <v>0</v>
      </c>
      <c r="AW208">
        <v>0</v>
      </c>
      <c r="AX208">
        <v>0</v>
      </c>
      <c r="AY208">
        <v>0</v>
      </c>
      <c r="AZ208">
        <v>0</v>
      </c>
      <c r="BA208">
        <v>0</v>
      </c>
      <c r="BB208">
        <v>0</v>
      </c>
      <c r="BC208">
        <v>0</v>
      </c>
      <c r="BD208">
        <v>0</v>
      </c>
      <c r="BE208">
        <v>0</v>
      </c>
      <c r="BF208">
        <v>0</v>
      </c>
      <c r="BG208">
        <v>0</v>
      </c>
      <c r="BH208">
        <v>0</v>
      </c>
      <c r="BI208">
        <v>0</v>
      </c>
      <c r="BJ208">
        <v>0</v>
      </c>
      <c r="BK208">
        <v>0</v>
      </c>
      <c r="BL208">
        <v>0</v>
      </c>
      <c r="BM208">
        <v>0</v>
      </c>
      <c r="BN208">
        <v>0</v>
      </c>
      <c r="BO208">
        <v>0</v>
      </c>
      <c r="BP208">
        <v>0</v>
      </c>
      <c r="BQ208">
        <v>0</v>
      </c>
      <c r="BR208">
        <v>0</v>
      </c>
      <c r="BS208">
        <v>0</v>
      </c>
      <c r="BT208">
        <v>0</v>
      </c>
      <c r="BU208">
        <v>0</v>
      </c>
      <c r="BV208">
        <v>0</v>
      </c>
      <c r="BW208">
        <v>0</v>
      </c>
      <c r="BX208">
        <v>0</v>
      </c>
      <c r="BY208">
        <v>0</v>
      </c>
      <c r="BZ208">
        <v>0</v>
      </c>
      <c r="CA208">
        <v>311</v>
      </c>
      <c r="CB208">
        <v>0</v>
      </c>
      <c r="CC208">
        <v>0</v>
      </c>
      <c r="CD208">
        <v>0</v>
      </c>
      <c r="CE208">
        <v>745.5</v>
      </c>
      <c r="CF208">
        <v>0</v>
      </c>
      <c r="CG208" s="439"/>
      <c r="CH208" s="303">
        <v>29</v>
      </c>
      <c r="CI208" s="393">
        <v>35</v>
      </c>
      <c r="CJ208" s="303">
        <v>40</v>
      </c>
      <c r="CK208" s="393">
        <v>40</v>
      </c>
      <c r="CL208" s="303">
        <v>0</v>
      </c>
      <c r="CM208" s="393">
        <v>0</v>
      </c>
      <c r="CN208" s="303"/>
      <c r="CO208" s="303"/>
      <c r="CP208" s="393" t="s">
        <v>744</v>
      </c>
      <c r="CQ208" s="303" t="s">
        <v>389</v>
      </c>
      <c r="CR208" s="393" t="s">
        <v>389</v>
      </c>
      <c r="CS208" s="393" t="s">
        <v>744</v>
      </c>
      <c r="CT208" s="303" t="s">
        <v>389</v>
      </c>
      <c r="CU208" s="393" t="s">
        <v>389</v>
      </c>
      <c r="CV208" s="303" t="s">
        <v>744</v>
      </c>
      <c r="CW208" s="303" t="s">
        <v>744</v>
      </c>
      <c r="CX208" s="303" t="s">
        <v>744</v>
      </c>
      <c r="CY208" s="303" t="s">
        <v>744</v>
      </c>
      <c r="CZ208" s="303" t="s">
        <v>744</v>
      </c>
      <c r="DA208" s="303" t="s">
        <v>744</v>
      </c>
      <c r="DB208" s="303" t="s">
        <v>744</v>
      </c>
      <c r="DC208" s="303" t="s">
        <v>744</v>
      </c>
      <c r="DD208" s="303" t="s">
        <v>744</v>
      </c>
      <c r="DE208" s="303" t="s">
        <v>744</v>
      </c>
      <c r="DF208" s="303" t="s">
        <v>744</v>
      </c>
      <c r="DG208" s="393" t="s">
        <v>744</v>
      </c>
      <c r="DH208" s="303" t="s">
        <v>744</v>
      </c>
      <c r="DI208" s="303" t="s">
        <v>744</v>
      </c>
      <c r="DJ208" s="393" t="s">
        <v>744</v>
      </c>
      <c r="DK208" s="303" t="s">
        <v>744</v>
      </c>
      <c r="DL208" s="303" t="s">
        <v>744</v>
      </c>
      <c r="DM208" s="303" t="s">
        <v>744</v>
      </c>
      <c r="DN208" s="303" t="s">
        <v>744</v>
      </c>
      <c r="DO208" s="303" t="s">
        <v>744</v>
      </c>
      <c r="DP208" s="303" t="s">
        <v>744</v>
      </c>
      <c r="DQ208" s="303" t="s">
        <v>744</v>
      </c>
      <c r="DR208" s="303" t="s">
        <v>744</v>
      </c>
      <c r="DS208" s="303" t="s">
        <v>744</v>
      </c>
      <c r="DT208" s="303" t="s">
        <v>744</v>
      </c>
      <c r="DU208" s="303" t="s">
        <v>744</v>
      </c>
      <c r="DV208" s="393" t="s">
        <v>744</v>
      </c>
      <c r="DW208" s="303" t="s">
        <v>744</v>
      </c>
      <c r="DX208" s="303" t="s">
        <v>744</v>
      </c>
      <c r="DY208" s="393" t="s">
        <v>744</v>
      </c>
      <c r="DZ208" s="303" t="s">
        <v>744</v>
      </c>
      <c r="EA208" s="303" t="s">
        <v>744</v>
      </c>
      <c r="EB208" s="303" t="s">
        <v>744</v>
      </c>
      <c r="EC208" s="303" t="s">
        <v>744</v>
      </c>
      <c r="ED208" s="303" t="s">
        <v>744</v>
      </c>
      <c r="EE208" s="303" t="s">
        <v>744</v>
      </c>
      <c r="EF208" s="303" t="s">
        <v>744</v>
      </c>
      <c r="EG208" s="303" t="s">
        <v>744</v>
      </c>
      <c r="EH208" s="303" t="s">
        <v>744</v>
      </c>
      <c r="EI208" s="303" t="s">
        <v>744</v>
      </c>
      <c r="EJ208" s="303" t="s">
        <v>744</v>
      </c>
      <c r="EK208" s="393" t="s">
        <v>744</v>
      </c>
      <c r="EL208" s="303" t="s">
        <v>744</v>
      </c>
      <c r="EM208" s="303" t="s">
        <v>744</v>
      </c>
      <c r="EN208" s="393" t="s">
        <v>744</v>
      </c>
      <c r="EO208" s="303">
        <v>1</v>
      </c>
      <c r="EP208" s="303">
        <v>1768</v>
      </c>
      <c r="EQ208" s="303">
        <v>0</v>
      </c>
      <c r="ER208" s="303">
        <v>0</v>
      </c>
      <c r="ES208" s="303">
        <v>0</v>
      </c>
      <c r="ET208" s="303">
        <v>0</v>
      </c>
      <c r="EU208" s="303">
        <v>0</v>
      </c>
      <c r="EV208" s="303">
        <v>0</v>
      </c>
      <c r="EW208" s="303">
        <v>0</v>
      </c>
      <c r="EX208" s="303">
        <v>0</v>
      </c>
      <c r="EY208" s="303">
        <v>1768</v>
      </c>
      <c r="EZ208" s="303">
        <v>0</v>
      </c>
      <c r="FA208" s="393">
        <v>0</v>
      </c>
      <c r="FB208" s="303">
        <v>1768</v>
      </c>
      <c r="FC208" s="303">
        <v>1768</v>
      </c>
      <c r="FD208" s="303">
        <v>0</v>
      </c>
      <c r="FE208" s="393">
        <v>0</v>
      </c>
      <c r="FF208" s="303" t="s">
        <v>744</v>
      </c>
      <c r="FG208" s="303" t="s">
        <v>744</v>
      </c>
      <c r="FH208" s="303" t="s">
        <v>744</v>
      </c>
      <c r="FI208" s="303" t="s">
        <v>744</v>
      </c>
      <c r="FJ208" s="303" t="s">
        <v>744</v>
      </c>
      <c r="FK208" s="303" t="s">
        <v>744</v>
      </c>
      <c r="FL208" s="303" t="s">
        <v>744</v>
      </c>
      <c r="FM208" s="303" t="s">
        <v>744</v>
      </c>
      <c r="FN208" s="303" t="s">
        <v>744</v>
      </c>
      <c r="FO208" s="303" t="s">
        <v>744</v>
      </c>
      <c r="FP208" s="303" t="s">
        <v>744</v>
      </c>
      <c r="FQ208" s="303" t="s">
        <v>744</v>
      </c>
      <c r="FR208" s="393" t="s">
        <v>744</v>
      </c>
      <c r="FS208" s="303" t="s">
        <v>744</v>
      </c>
      <c r="FT208" s="303" t="s">
        <v>744</v>
      </c>
      <c r="FU208" s="303" t="s">
        <v>744</v>
      </c>
      <c r="FV208" s="393" t="s">
        <v>744</v>
      </c>
      <c r="FW208" s="303">
        <v>1</v>
      </c>
      <c r="FX208" s="303">
        <v>1768</v>
      </c>
      <c r="FY208" s="303">
        <v>0</v>
      </c>
      <c r="FZ208" s="303">
        <v>0</v>
      </c>
      <c r="GA208" s="303">
        <v>0</v>
      </c>
      <c r="GB208" s="303">
        <v>0</v>
      </c>
      <c r="GC208" s="303">
        <v>0</v>
      </c>
      <c r="GD208" s="303">
        <v>0</v>
      </c>
      <c r="GE208" s="303">
        <v>0</v>
      </c>
      <c r="GF208" s="303">
        <v>0</v>
      </c>
      <c r="GG208" s="303">
        <v>1768</v>
      </c>
      <c r="GH208" s="303">
        <v>0</v>
      </c>
      <c r="GI208" s="393">
        <v>0</v>
      </c>
      <c r="GJ208" s="303">
        <v>1768</v>
      </c>
      <c r="GK208" s="303">
        <v>1768</v>
      </c>
      <c r="GL208" s="303">
        <v>0</v>
      </c>
      <c r="GM208" s="393">
        <v>0</v>
      </c>
      <c r="GN208" s="303">
        <v>8.5</v>
      </c>
      <c r="GO208" s="303">
        <v>14309</v>
      </c>
      <c r="GP208" s="303">
        <v>0</v>
      </c>
      <c r="GQ208" s="303">
        <v>496</v>
      </c>
      <c r="GR208" s="303">
        <v>0</v>
      </c>
      <c r="GS208" s="303">
        <v>0</v>
      </c>
      <c r="GT208" s="303">
        <v>0</v>
      </c>
      <c r="GU208" s="303">
        <v>0</v>
      </c>
      <c r="GV208" s="303">
        <v>0</v>
      </c>
      <c r="GW208" s="303">
        <v>0</v>
      </c>
      <c r="GX208" s="303">
        <v>13813</v>
      </c>
      <c r="GY208" s="303">
        <v>745.5</v>
      </c>
      <c r="GZ208" s="393">
        <v>311</v>
      </c>
      <c r="HA208" s="303">
        <v>1683.4117647058824</v>
      </c>
      <c r="HB208" s="303">
        <v>1625.0588235294119</v>
      </c>
      <c r="HC208" s="303">
        <v>87.705882352941174</v>
      </c>
      <c r="HD208" s="393">
        <v>3.4663498497449097E-2</v>
      </c>
      <c r="HE208" s="303" t="s">
        <v>744</v>
      </c>
      <c r="HF208" s="303" t="s">
        <v>744</v>
      </c>
      <c r="HG208" s="303" t="s">
        <v>744</v>
      </c>
      <c r="HH208" s="303" t="s">
        <v>744</v>
      </c>
      <c r="HI208" s="303" t="s">
        <v>744</v>
      </c>
      <c r="HJ208" s="303" t="s">
        <v>744</v>
      </c>
      <c r="HK208" s="303" t="s">
        <v>744</v>
      </c>
      <c r="HL208" s="303" t="s">
        <v>744</v>
      </c>
      <c r="HM208" s="303" t="s">
        <v>744</v>
      </c>
      <c r="HN208" s="303" t="s">
        <v>744</v>
      </c>
      <c r="HO208" s="303" t="s">
        <v>744</v>
      </c>
      <c r="HP208" s="303" t="s">
        <v>744</v>
      </c>
      <c r="HQ208" s="393" t="s">
        <v>744</v>
      </c>
      <c r="HR208" s="303" t="s">
        <v>744</v>
      </c>
      <c r="HS208" s="303" t="s">
        <v>744</v>
      </c>
      <c r="HT208" s="303" t="s">
        <v>744</v>
      </c>
      <c r="HU208" s="393" t="s">
        <v>744</v>
      </c>
      <c r="HV208" s="303">
        <v>8.5</v>
      </c>
      <c r="HW208" s="303">
        <v>14309</v>
      </c>
      <c r="HX208" s="303">
        <v>0</v>
      </c>
      <c r="HY208" s="303">
        <v>496</v>
      </c>
      <c r="HZ208" s="303">
        <v>0</v>
      </c>
      <c r="IA208" s="303">
        <v>0</v>
      </c>
      <c r="IB208" s="303">
        <v>0</v>
      </c>
      <c r="IC208" s="303">
        <v>0</v>
      </c>
      <c r="ID208" s="303">
        <v>0</v>
      </c>
      <c r="IE208" s="303">
        <v>0</v>
      </c>
      <c r="IF208" s="303">
        <v>13813</v>
      </c>
      <c r="IG208" s="303">
        <v>745.5</v>
      </c>
      <c r="IH208" s="393">
        <v>311</v>
      </c>
      <c r="II208" s="303">
        <v>1683.4117647058824</v>
      </c>
      <c r="IJ208" s="303">
        <v>1625.0588235294117</v>
      </c>
      <c r="IK208" s="303">
        <v>87.705882352941174</v>
      </c>
      <c r="IL208" s="393">
        <v>3.4663498497449208E-2</v>
      </c>
      <c r="IM208" s="303"/>
      <c r="IN208" s="303">
        <v>1692.3157894736842</v>
      </c>
      <c r="IO208" s="303">
        <v>1640.1052631578948</v>
      </c>
      <c r="IP208" s="393">
        <v>3.0851527026186432E-2</v>
      </c>
      <c r="IQ208" s="303" t="s">
        <v>744</v>
      </c>
      <c r="IR208" s="303" t="s">
        <v>744</v>
      </c>
      <c r="IS208" s="393" t="s">
        <v>744</v>
      </c>
      <c r="IT208" s="303">
        <v>1692.3157894736842</v>
      </c>
      <c r="IU208" s="303">
        <v>1640.1052631578948</v>
      </c>
      <c r="IV208" s="393">
        <v>3.0851527026186432E-2</v>
      </c>
      <c r="IW208" s="735"/>
      <c r="IX208" s="303"/>
      <c r="IY208" s="396" t="s">
        <v>552</v>
      </c>
      <c r="IZ208" s="396" t="s">
        <v>480</v>
      </c>
      <c r="JA208" s="396" t="s">
        <v>354</v>
      </c>
      <c r="JB208" s="396">
        <v>11</v>
      </c>
      <c r="JC208" s="396" t="s">
        <v>11</v>
      </c>
      <c r="JD208" s="396" t="s">
        <v>232</v>
      </c>
      <c r="JE208" s="396" t="s">
        <v>9</v>
      </c>
      <c r="JF208" s="396" t="s">
        <v>232</v>
      </c>
      <c r="JG208" s="396" t="s">
        <v>358</v>
      </c>
    </row>
    <row r="209" spans="1:267" customFormat="1">
      <c r="A209">
        <v>3482</v>
      </c>
      <c r="B209">
        <v>1</v>
      </c>
      <c r="F209">
        <v>700</v>
      </c>
      <c r="G209">
        <v>41</v>
      </c>
      <c r="H209">
        <v>1</v>
      </c>
      <c r="I209">
        <v>0</v>
      </c>
      <c r="J209">
        <v>1</v>
      </c>
      <c r="K209">
        <v>0</v>
      </c>
      <c r="L209" t="s">
        <v>552</v>
      </c>
      <c r="M209">
        <v>0</v>
      </c>
      <c r="N209">
        <v>20</v>
      </c>
      <c r="O209">
        <v>0</v>
      </c>
      <c r="P209">
        <v>40</v>
      </c>
      <c r="Q209">
        <v>0</v>
      </c>
      <c r="R209">
        <v>0</v>
      </c>
      <c r="S209">
        <v>0</v>
      </c>
      <c r="T209" t="s">
        <v>745</v>
      </c>
      <c r="U209">
        <v>0</v>
      </c>
      <c r="V209">
        <v>0</v>
      </c>
      <c r="W209">
        <v>0</v>
      </c>
      <c r="X209">
        <v>1</v>
      </c>
      <c r="Y209">
        <v>0</v>
      </c>
      <c r="Z209">
        <v>0</v>
      </c>
      <c r="AA209">
        <v>0</v>
      </c>
      <c r="AB209">
        <v>0</v>
      </c>
      <c r="AC209">
        <v>0</v>
      </c>
      <c r="AD209">
        <v>24</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0</v>
      </c>
      <c r="AX209">
        <v>0</v>
      </c>
      <c r="AY209">
        <v>0</v>
      </c>
      <c r="AZ209">
        <v>0</v>
      </c>
      <c r="BA209">
        <v>0</v>
      </c>
      <c r="BB209">
        <v>0</v>
      </c>
      <c r="BC209">
        <v>0</v>
      </c>
      <c r="BD209">
        <v>0</v>
      </c>
      <c r="BE209">
        <v>0</v>
      </c>
      <c r="BF209">
        <v>0</v>
      </c>
      <c r="BG209">
        <v>0</v>
      </c>
      <c r="BH209">
        <v>0</v>
      </c>
      <c r="BI209">
        <v>0</v>
      </c>
      <c r="BJ209">
        <v>0</v>
      </c>
      <c r="BK209">
        <v>0</v>
      </c>
      <c r="BL209">
        <v>0</v>
      </c>
      <c r="BM209">
        <v>0</v>
      </c>
      <c r="BN209">
        <v>0</v>
      </c>
      <c r="BO209">
        <v>0</v>
      </c>
      <c r="BP209">
        <v>0</v>
      </c>
      <c r="BQ209">
        <v>0</v>
      </c>
      <c r="BR209">
        <v>0</v>
      </c>
      <c r="BS209">
        <v>0</v>
      </c>
      <c r="BT209">
        <v>0</v>
      </c>
      <c r="BU209">
        <v>0</v>
      </c>
      <c r="BV209">
        <v>0</v>
      </c>
      <c r="BW209">
        <v>0</v>
      </c>
      <c r="BX209">
        <v>0</v>
      </c>
      <c r="BY209">
        <v>0</v>
      </c>
      <c r="BZ209">
        <v>0</v>
      </c>
      <c r="CA209">
        <v>0</v>
      </c>
      <c r="CB209">
        <v>0</v>
      </c>
      <c r="CC209">
        <v>0</v>
      </c>
      <c r="CD209">
        <v>2.5</v>
      </c>
      <c r="CE209">
        <v>0</v>
      </c>
      <c r="CF209">
        <v>0</v>
      </c>
      <c r="CG209" s="439"/>
      <c r="CH209" s="303">
        <v>20</v>
      </c>
      <c r="CI209" s="393" t="s">
        <v>744</v>
      </c>
      <c r="CJ209" s="303">
        <v>40</v>
      </c>
      <c r="CK209" s="393" t="s">
        <v>744</v>
      </c>
      <c r="CL209" s="303">
        <v>0</v>
      </c>
      <c r="CM209" s="393" t="s">
        <v>744</v>
      </c>
      <c r="CN209" s="303"/>
      <c r="CO209" s="303"/>
      <c r="CP209" s="393" t="s">
        <v>744</v>
      </c>
      <c r="CQ209" s="303" t="s">
        <v>744</v>
      </c>
      <c r="CR209" s="393" t="s">
        <v>389</v>
      </c>
      <c r="CS209" s="393" t="s">
        <v>744</v>
      </c>
      <c r="CT209" s="303" t="s">
        <v>744</v>
      </c>
      <c r="CU209" s="393" t="s">
        <v>389</v>
      </c>
      <c r="CV209" s="303" t="s">
        <v>744</v>
      </c>
      <c r="CW209" s="303" t="s">
        <v>744</v>
      </c>
      <c r="CX209" s="303" t="s">
        <v>744</v>
      </c>
      <c r="CY209" s="303" t="s">
        <v>744</v>
      </c>
      <c r="CZ209" s="303" t="s">
        <v>744</v>
      </c>
      <c r="DA209" s="303" t="s">
        <v>744</v>
      </c>
      <c r="DB209" s="303" t="s">
        <v>744</v>
      </c>
      <c r="DC209" s="303" t="s">
        <v>744</v>
      </c>
      <c r="DD209" s="303" t="s">
        <v>744</v>
      </c>
      <c r="DE209" s="303" t="s">
        <v>744</v>
      </c>
      <c r="DF209" s="303" t="s">
        <v>744</v>
      </c>
      <c r="DG209" s="393" t="s">
        <v>744</v>
      </c>
      <c r="DH209" s="303" t="s">
        <v>744</v>
      </c>
      <c r="DI209" s="303" t="s">
        <v>744</v>
      </c>
      <c r="DJ209" s="393" t="s">
        <v>744</v>
      </c>
      <c r="DK209" s="303" t="s">
        <v>744</v>
      </c>
      <c r="DL209" s="303" t="s">
        <v>744</v>
      </c>
      <c r="DM209" s="303" t="s">
        <v>744</v>
      </c>
      <c r="DN209" s="303" t="s">
        <v>744</v>
      </c>
      <c r="DO209" s="303" t="s">
        <v>744</v>
      </c>
      <c r="DP209" s="303" t="s">
        <v>744</v>
      </c>
      <c r="DQ209" s="303" t="s">
        <v>744</v>
      </c>
      <c r="DR209" s="303" t="s">
        <v>744</v>
      </c>
      <c r="DS209" s="303" t="s">
        <v>744</v>
      </c>
      <c r="DT209" s="303" t="s">
        <v>744</v>
      </c>
      <c r="DU209" s="303" t="s">
        <v>744</v>
      </c>
      <c r="DV209" s="393" t="s">
        <v>744</v>
      </c>
      <c r="DW209" s="303" t="s">
        <v>744</v>
      </c>
      <c r="DX209" s="303" t="s">
        <v>744</v>
      </c>
      <c r="DY209" s="393" t="s">
        <v>744</v>
      </c>
      <c r="DZ209" s="303" t="s">
        <v>744</v>
      </c>
      <c r="EA209" s="303" t="s">
        <v>744</v>
      </c>
      <c r="EB209" s="303" t="s">
        <v>744</v>
      </c>
      <c r="EC209" s="303" t="s">
        <v>744</v>
      </c>
      <c r="ED209" s="303" t="s">
        <v>744</v>
      </c>
      <c r="EE209" s="303" t="s">
        <v>744</v>
      </c>
      <c r="EF209" s="303" t="s">
        <v>744</v>
      </c>
      <c r="EG209" s="303" t="s">
        <v>744</v>
      </c>
      <c r="EH209" s="303" t="s">
        <v>744</v>
      </c>
      <c r="EI209" s="303" t="s">
        <v>744</v>
      </c>
      <c r="EJ209" s="303" t="s">
        <v>744</v>
      </c>
      <c r="EK209" s="393" t="s">
        <v>744</v>
      </c>
      <c r="EL209" s="303" t="s">
        <v>744</v>
      </c>
      <c r="EM209" s="303" t="s">
        <v>744</v>
      </c>
      <c r="EN209" s="393" t="s">
        <v>744</v>
      </c>
      <c r="EO209" s="303" t="s">
        <v>744</v>
      </c>
      <c r="EP209" s="303" t="s">
        <v>744</v>
      </c>
      <c r="EQ209" s="303" t="s">
        <v>744</v>
      </c>
      <c r="ER209" s="303" t="s">
        <v>744</v>
      </c>
      <c r="ES209" s="303" t="s">
        <v>744</v>
      </c>
      <c r="ET209" s="303" t="s">
        <v>744</v>
      </c>
      <c r="EU209" s="303" t="s">
        <v>744</v>
      </c>
      <c r="EV209" s="303" t="s">
        <v>744</v>
      </c>
      <c r="EW209" s="303" t="s">
        <v>744</v>
      </c>
      <c r="EX209" s="303" t="s">
        <v>744</v>
      </c>
      <c r="EY209" s="303" t="s">
        <v>744</v>
      </c>
      <c r="EZ209" s="303" t="s">
        <v>744</v>
      </c>
      <c r="FA209" s="393" t="s">
        <v>744</v>
      </c>
      <c r="FB209" s="303" t="s">
        <v>744</v>
      </c>
      <c r="FC209" s="303" t="s">
        <v>744</v>
      </c>
      <c r="FD209" s="303" t="s">
        <v>744</v>
      </c>
      <c r="FE209" s="393" t="s">
        <v>744</v>
      </c>
      <c r="FF209" s="303">
        <v>1</v>
      </c>
      <c r="FG209" s="303">
        <v>1840</v>
      </c>
      <c r="FH209" s="303">
        <v>24</v>
      </c>
      <c r="FI209" s="303">
        <v>0</v>
      </c>
      <c r="FJ209" s="303">
        <v>0</v>
      </c>
      <c r="FK209" s="303">
        <v>0</v>
      </c>
      <c r="FL209" s="303">
        <v>0</v>
      </c>
      <c r="FM209" s="303">
        <v>0</v>
      </c>
      <c r="FN209" s="303">
        <v>0</v>
      </c>
      <c r="FO209" s="303">
        <v>0</v>
      </c>
      <c r="FP209" s="303">
        <v>1816</v>
      </c>
      <c r="FQ209" s="303">
        <v>2.5</v>
      </c>
      <c r="FR209" s="393">
        <v>0</v>
      </c>
      <c r="FS209" s="303">
        <v>1840</v>
      </c>
      <c r="FT209" s="303">
        <v>1816</v>
      </c>
      <c r="FU209" s="303">
        <v>2.5</v>
      </c>
      <c r="FV209" s="393">
        <v>1.3043478260869601E-2</v>
      </c>
      <c r="FW209" s="303">
        <v>1</v>
      </c>
      <c r="FX209" s="303">
        <v>1840</v>
      </c>
      <c r="FY209" s="303">
        <v>24</v>
      </c>
      <c r="FZ209" s="303">
        <v>0</v>
      </c>
      <c r="GA209" s="303">
        <v>0</v>
      </c>
      <c r="GB209" s="303">
        <v>0</v>
      </c>
      <c r="GC209" s="303">
        <v>0</v>
      </c>
      <c r="GD209" s="303">
        <v>0</v>
      </c>
      <c r="GE209" s="303">
        <v>0</v>
      </c>
      <c r="GF209" s="303">
        <v>0</v>
      </c>
      <c r="GG209" s="303">
        <v>1816</v>
      </c>
      <c r="GH209" s="303">
        <v>2.5</v>
      </c>
      <c r="GI209" s="393">
        <v>0</v>
      </c>
      <c r="GJ209" s="303">
        <v>1840</v>
      </c>
      <c r="GK209" s="303">
        <v>1816</v>
      </c>
      <c r="GL209" s="303">
        <v>2.5</v>
      </c>
      <c r="GM209" s="393">
        <v>1.3043478260869601E-2</v>
      </c>
      <c r="GN209" s="303" t="s">
        <v>744</v>
      </c>
      <c r="GO209" s="303" t="s">
        <v>744</v>
      </c>
      <c r="GP209" s="303" t="s">
        <v>744</v>
      </c>
      <c r="GQ209" s="303" t="s">
        <v>744</v>
      </c>
      <c r="GR209" s="303" t="s">
        <v>744</v>
      </c>
      <c r="GS209" s="303" t="s">
        <v>744</v>
      </c>
      <c r="GT209" s="303" t="s">
        <v>744</v>
      </c>
      <c r="GU209" s="303" t="s">
        <v>744</v>
      </c>
      <c r="GV209" s="303" t="s">
        <v>744</v>
      </c>
      <c r="GW209" s="303" t="s">
        <v>744</v>
      </c>
      <c r="GX209" s="303" t="s">
        <v>744</v>
      </c>
      <c r="GY209" s="303" t="s">
        <v>744</v>
      </c>
      <c r="GZ209" s="393" t="s">
        <v>744</v>
      </c>
      <c r="HA209" s="303" t="s">
        <v>744</v>
      </c>
      <c r="HB209" s="303" t="s">
        <v>744</v>
      </c>
      <c r="HC209" s="303" t="s">
        <v>744</v>
      </c>
      <c r="HD209" s="393" t="s">
        <v>744</v>
      </c>
      <c r="HE209" s="303" t="s">
        <v>744</v>
      </c>
      <c r="HF209" s="303" t="s">
        <v>744</v>
      </c>
      <c r="HG209" s="303" t="s">
        <v>744</v>
      </c>
      <c r="HH209" s="303" t="s">
        <v>744</v>
      </c>
      <c r="HI209" s="303" t="s">
        <v>744</v>
      </c>
      <c r="HJ209" s="303" t="s">
        <v>744</v>
      </c>
      <c r="HK209" s="303" t="s">
        <v>744</v>
      </c>
      <c r="HL209" s="303" t="s">
        <v>744</v>
      </c>
      <c r="HM209" s="303" t="s">
        <v>744</v>
      </c>
      <c r="HN209" s="303" t="s">
        <v>744</v>
      </c>
      <c r="HO209" s="303" t="s">
        <v>744</v>
      </c>
      <c r="HP209" s="303" t="s">
        <v>744</v>
      </c>
      <c r="HQ209" s="393" t="s">
        <v>744</v>
      </c>
      <c r="HR209" s="303" t="s">
        <v>744</v>
      </c>
      <c r="HS209" s="303" t="s">
        <v>744</v>
      </c>
      <c r="HT209" s="303" t="s">
        <v>744</v>
      </c>
      <c r="HU209" s="393" t="s">
        <v>744</v>
      </c>
      <c r="HV209" s="303" t="s">
        <v>744</v>
      </c>
      <c r="HW209" s="303" t="s">
        <v>744</v>
      </c>
      <c r="HX209" s="303" t="s">
        <v>744</v>
      </c>
      <c r="HY209" s="303" t="s">
        <v>744</v>
      </c>
      <c r="HZ209" s="303" t="s">
        <v>744</v>
      </c>
      <c r="IA209" s="303" t="s">
        <v>744</v>
      </c>
      <c r="IB209" s="303" t="s">
        <v>744</v>
      </c>
      <c r="IC209" s="303" t="s">
        <v>744</v>
      </c>
      <c r="ID209" s="303" t="s">
        <v>744</v>
      </c>
      <c r="IE209" s="303" t="s">
        <v>744</v>
      </c>
      <c r="IF209" s="303" t="s">
        <v>744</v>
      </c>
      <c r="IG209" s="303" t="s">
        <v>744</v>
      </c>
      <c r="IH209" s="393" t="s">
        <v>744</v>
      </c>
      <c r="II209" s="303" t="s">
        <v>744</v>
      </c>
      <c r="IJ209" s="303" t="s">
        <v>744</v>
      </c>
      <c r="IK209" s="303" t="s">
        <v>744</v>
      </c>
      <c r="IL209" s="393" t="s">
        <v>744</v>
      </c>
      <c r="IM209" s="303"/>
      <c r="IN209" s="303" t="s">
        <v>744</v>
      </c>
      <c r="IO209" s="303" t="s">
        <v>744</v>
      </c>
      <c r="IP209" s="393" t="s">
        <v>744</v>
      </c>
      <c r="IQ209" s="303">
        <v>1840</v>
      </c>
      <c r="IR209" s="303">
        <v>1816</v>
      </c>
      <c r="IS209" s="393">
        <v>1.3043478260869601E-2</v>
      </c>
      <c r="IT209" s="303">
        <v>1840</v>
      </c>
      <c r="IU209" s="303">
        <v>1816</v>
      </c>
      <c r="IV209" s="393">
        <v>1.3043478260869601E-2</v>
      </c>
      <c r="IW209" s="735"/>
      <c r="IX209" s="303"/>
      <c r="IY209" s="396" t="s">
        <v>552</v>
      </c>
      <c r="IZ209" s="396" t="s">
        <v>480</v>
      </c>
      <c r="JA209" s="396" t="s">
        <v>354</v>
      </c>
      <c r="JB209" s="396">
        <v>1</v>
      </c>
      <c r="JC209" s="396" t="s">
        <v>11</v>
      </c>
      <c r="JD209" s="396" t="s">
        <v>232</v>
      </c>
      <c r="JE209" s="396" t="s">
        <v>9</v>
      </c>
      <c r="JF209" s="396" t="s">
        <v>232</v>
      </c>
      <c r="JG209" s="396" t="s">
        <v>358</v>
      </c>
    </row>
    <row r="210" spans="1:267" customFormat="1">
      <c r="A210">
        <v>3483</v>
      </c>
      <c r="B210">
        <v>1</v>
      </c>
      <c r="F210">
        <v>700</v>
      </c>
      <c r="G210">
        <v>41</v>
      </c>
      <c r="H210">
        <v>1</v>
      </c>
      <c r="I210">
        <v>0</v>
      </c>
      <c r="J210">
        <v>1</v>
      </c>
      <c r="K210">
        <v>0</v>
      </c>
      <c r="L210" t="s">
        <v>552</v>
      </c>
      <c r="M210">
        <v>0</v>
      </c>
      <c r="N210">
        <v>0</v>
      </c>
      <c r="O210">
        <v>30</v>
      </c>
      <c r="P210">
        <v>0</v>
      </c>
      <c r="Q210">
        <v>40</v>
      </c>
      <c r="R210">
        <v>0</v>
      </c>
      <c r="S210">
        <v>0</v>
      </c>
      <c r="T210" t="s">
        <v>745</v>
      </c>
      <c r="U210">
        <v>0</v>
      </c>
      <c r="V210">
        <v>0</v>
      </c>
      <c r="W210">
        <v>0</v>
      </c>
      <c r="X210">
        <v>0</v>
      </c>
      <c r="Y210">
        <v>2.5</v>
      </c>
      <c r="Z210">
        <v>0</v>
      </c>
      <c r="AA210">
        <v>0</v>
      </c>
      <c r="AB210">
        <v>0</v>
      </c>
      <c r="AC210">
        <v>0</v>
      </c>
      <c r="AD210">
        <v>0</v>
      </c>
      <c r="AE210">
        <v>0</v>
      </c>
      <c r="AF210">
        <v>0</v>
      </c>
      <c r="AG210">
        <v>0</v>
      </c>
      <c r="AH210">
        <v>0</v>
      </c>
      <c r="AI210">
        <v>0</v>
      </c>
      <c r="AJ210">
        <v>0</v>
      </c>
      <c r="AK210">
        <v>32</v>
      </c>
      <c r="AL210">
        <v>0</v>
      </c>
      <c r="AM210">
        <v>0</v>
      </c>
      <c r="AN210">
        <v>0</v>
      </c>
      <c r="AO210">
        <v>0</v>
      </c>
      <c r="AP210">
        <v>0</v>
      </c>
      <c r="AQ210">
        <v>0</v>
      </c>
      <c r="AR210">
        <v>0</v>
      </c>
      <c r="AS210">
        <v>0</v>
      </c>
      <c r="AT210">
        <v>0</v>
      </c>
      <c r="AU210">
        <v>0</v>
      </c>
      <c r="AV210">
        <v>0</v>
      </c>
      <c r="AW210">
        <v>0</v>
      </c>
      <c r="AX210">
        <v>0</v>
      </c>
      <c r="AY210">
        <v>0</v>
      </c>
      <c r="AZ210">
        <v>0</v>
      </c>
      <c r="BA210">
        <v>0</v>
      </c>
      <c r="BB210">
        <v>0</v>
      </c>
      <c r="BC210">
        <v>0</v>
      </c>
      <c r="BD210">
        <v>0</v>
      </c>
      <c r="BE210">
        <v>0</v>
      </c>
      <c r="BF210">
        <v>0</v>
      </c>
      <c r="BG210">
        <v>0</v>
      </c>
      <c r="BH210">
        <v>0</v>
      </c>
      <c r="BI210">
        <v>310</v>
      </c>
      <c r="BJ210">
        <v>0</v>
      </c>
      <c r="BK210">
        <v>0</v>
      </c>
      <c r="BL210">
        <v>0</v>
      </c>
      <c r="BM210">
        <v>0</v>
      </c>
      <c r="BN210">
        <v>0</v>
      </c>
      <c r="BO210">
        <v>0</v>
      </c>
      <c r="BP210">
        <v>0</v>
      </c>
      <c r="BQ210">
        <v>0</v>
      </c>
      <c r="BR210">
        <v>0</v>
      </c>
      <c r="BS210">
        <v>0</v>
      </c>
      <c r="BT210">
        <v>0</v>
      </c>
      <c r="BU210">
        <v>0</v>
      </c>
      <c r="BV210">
        <v>0</v>
      </c>
      <c r="BW210">
        <v>0</v>
      </c>
      <c r="BX210">
        <v>0</v>
      </c>
      <c r="BY210">
        <v>0</v>
      </c>
      <c r="BZ210">
        <v>0</v>
      </c>
      <c r="CA210">
        <v>112</v>
      </c>
      <c r="CB210">
        <v>0</v>
      </c>
      <c r="CC210">
        <v>0</v>
      </c>
      <c r="CD210">
        <v>0</v>
      </c>
      <c r="CE210">
        <v>170</v>
      </c>
      <c r="CF210">
        <v>0</v>
      </c>
      <c r="CG210" s="439"/>
      <c r="CH210" s="303" t="s">
        <v>744</v>
      </c>
      <c r="CI210" s="393">
        <v>30</v>
      </c>
      <c r="CJ210" s="303" t="s">
        <v>744</v>
      </c>
      <c r="CK210" s="393">
        <v>40</v>
      </c>
      <c r="CL210" s="303" t="s">
        <v>744</v>
      </c>
      <c r="CM210" s="393">
        <v>0</v>
      </c>
      <c r="CN210" s="303"/>
      <c r="CO210" s="303"/>
      <c r="CP210" s="393" t="s">
        <v>744</v>
      </c>
      <c r="CQ210" s="303" t="s">
        <v>389</v>
      </c>
      <c r="CR210" s="393" t="s">
        <v>389</v>
      </c>
      <c r="CS210" s="393" t="s">
        <v>744</v>
      </c>
      <c r="CT210" s="303" t="s">
        <v>389</v>
      </c>
      <c r="CU210" s="393" t="s">
        <v>389</v>
      </c>
      <c r="CV210" s="303" t="s">
        <v>744</v>
      </c>
      <c r="CW210" s="303" t="s">
        <v>744</v>
      </c>
      <c r="CX210" s="303" t="s">
        <v>744</v>
      </c>
      <c r="CY210" s="303" t="s">
        <v>744</v>
      </c>
      <c r="CZ210" s="303" t="s">
        <v>744</v>
      </c>
      <c r="DA210" s="303" t="s">
        <v>744</v>
      </c>
      <c r="DB210" s="303" t="s">
        <v>744</v>
      </c>
      <c r="DC210" s="303" t="s">
        <v>744</v>
      </c>
      <c r="DD210" s="303" t="s">
        <v>744</v>
      </c>
      <c r="DE210" s="303" t="s">
        <v>744</v>
      </c>
      <c r="DF210" s="303" t="s">
        <v>744</v>
      </c>
      <c r="DG210" s="393" t="s">
        <v>744</v>
      </c>
      <c r="DH210" s="303" t="s">
        <v>744</v>
      </c>
      <c r="DI210" s="303" t="s">
        <v>744</v>
      </c>
      <c r="DJ210" s="393" t="s">
        <v>744</v>
      </c>
      <c r="DK210" s="303" t="s">
        <v>744</v>
      </c>
      <c r="DL210" s="303" t="s">
        <v>744</v>
      </c>
      <c r="DM210" s="303" t="s">
        <v>744</v>
      </c>
      <c r="DN210" s="303" t="s">
        <v>744</v>
      </c>
      <c r="DO210" s="303" t="s">
        <v>744</v>
      </c>
      <c r="DP210" s="303" t="s">
        <v>744</v>
      </c>
      <c r="DQ210" s="303" t="s">
        <v>744</v>
      </c>
      <c r="DR210" s="303" t="s">
        <v>744</v>
      </c>
      <c r="DS210" s="303" t="s">
        <v>744</v>
      </c>
      <c r="DT210" s="303" t="s">
        <v>744</v>
      </c>
      <c r="DU210" s="303" t="s">
        <v>744</v>
      </c>
      <c r="DV210" s="393" t="s">
        <v>744</v>
      </c>
      <c r="DW210" s="303" t="s">
        <v>744</v>
      </c>
      <c r="DX210" s="303" t="s">
        <v>744</v>
      </c>
      <c r="DY210" s="393" t="s">
        <v>744</v>
      </c>
      <c r="DZ210" s="303" t="s">
        <v>744</v>
      </c>
      <c r="EA210" s="303" t="s">
        <v>744</v>
      </c>
      <c r="EB210" s="303" t="s">
        <v>744</v>
      </c>
      <c r="EC210" s="303" t="s">
        <v>744</v>
      </c>
      <c r="ED210" s="303" t="s">
        <v>744</v>
      </c>
      <c r="EE210" s="303" t="s">
        <v>744</v>
      </c>
      <c r="EF210" s="303" t="s">
        <v>744</v>
      </c>
      <c r="EG210" s="303" t="s">
        <v>744</v>
      </c>
      <c r="EH210" s="303" t="s">
        <v>744</v>
      </c>
      <c r="EI210" s="303" t="s">
        <v>744</v>
      </c>
      <c r="EJ210" s="303" t="s">
        <v>744</v>
      </c>
      <c r="EK210" s="393" t="s">
        <v>744</v>
      </c>
      <c r="EL210" s="303" t="s">
        <v>744</v>
      </c>
      <c r="EM210" s="303" t="s">
        <v>744</v>
      </c>
      <c r="EN210" s="393" t="s">
        <v>744</v>
      </c>
      <c r="EO210" s="303" t="s">
        <v>744</v>
      </c>
      <c r="EP210" s="303" t="s">
        <v>744</v>
      </c>
      <c r="EQ210" s="303" t="s">
        <v>744</v>
      </c>
      <c r="ER210" s="303" t="s">
        <v>744</v>
      </c>
      <c r="ES210" s="303" t="s">
        <v>744</v>
      </c>
      <c r="ET210" s="303" t="s">
        <v>744</v>
      </c>
      <c r="EU210" s="303" t="s">
        <v>744</v>
      </c>
      <c r="EV210" s="303" t="s">
        <v>744</v>
      </c>
      <c r="EW210" s="303" t="s">
        <v>744</v>
      </c>
      <c r="EX210" s="303" t="s">
        <v>744</v>
      </c>
      <c r="EY210" s="303" t="s">
        <v>744</v>
      </c>
      <c r="EZ210" s="303" t="s">
        <v>744</v>
      </c>
      <c r="FA210" s="393" t="s">
        <v>744</v>
      </c>
      <c r="FB210" s="303" t="s">
        <v>744</v>
      </c>
      <c r="FC210" s="303" t="s">
        <v>744</v>
      </c>
      <c r="FD210" s="303" t="s">
        <v>744</v>
      </c>
      <c r="FE210" s="393" t="s">
        <v>744</v>
      </c>
      <c r="FF210" s="303" t="s">
        <v>744</v>
      </c>
      <c r="FG210" s="303" t="s">
        <v>744</v>
      </c>
      <c r="FH210" s="303" t="s">
        <v>744</v>
      </c>
      <c r="FI210" s="303" t="s">
        <v>744</v>
      </c>
      <c r="FJ210" s="303" t="s">
        <v>744</v>
      </c>
      <c r="FK210" s="303" t="s">
        <v>744</v>
      </c>
      <c r="FL210" s="303" t="s">
        <v>744</v>
      </c>
      <c r="FM210" s="303" t="s">
        <v>744</v>
      </c>
      <c r="FN210" s="303" t="s">
        <v>744</v>
      </c>
      <c r="FO210" s="303" t="s">
        <v>744</v>
      </c>
      <c r="FP210" s="303" t="s">
        <v>744</v>
      </c>
      <c r="FQ210" s="303" t="s">
        <v>744</v>
      </c>
      <c r="FR210" s="393" t="s">
        <v>744</v>
      </c>
      <c r="FS210" s="303" t="s">
        <v>744</v>
      </c>
      <c r="FT210" s="303" t="s">
        <v>744</v>
      </c>
      <c r="FU210" s="303" t="s">
        <v>744</v>
      </c>
      <c r="FV210" s="393" t="s">
        <v>744</v>
      </c>
      <c r="FW210" s="303" t="s">
        <v>744</v>
      </c>
      <c r="FX210" s="303" t="s">
        <v>744</v>
      </c>
      <c r="FY210" s="303" t="s">
        <v>744</v>
      </c>
      <c r="FZ210" s="303" t="s">
        <v>744</v>
      </c>
      <c r="GA210" s="303" t="s">
        <v>744</v>
      </c>
      <c r="GB210" s="303" t="s">
        <v>744</v>
      </c>
      <c r="GC210" s="303" t="s">
        <v>744</v>
      </c>
      <c r="GD210" s="303" t="s">
        <v>744</v>
      </c>
      <c r="GE210" s="303" t="s">
        <v>744</v>
      </c>
      <c r="GF210" s="303" t="s">
        <v>744</v>
      </c>
      <c r="GG210" s="303" t="s">
        <v>744</v>
      </c>
      <c r="GH210" s="303" t="s">
        <v>744</v>
      </c>
      <c r="GI210" s="393" t="s">
        <v>744</v>
      </c>
      <c r="GJ210" s="303" t="s">
        <v>744</v>
      </c>
      <c r="GK210" s="303" t="s">
        <v>744</v>
      </c>
      <c r="GL210" s="303" t="s">
        <v>744</v>
      </c>
      <c r="GM210" s="393" t="s">
        <v>744</v>
      </c>
      <c r="GN210" s="303">
        <v>2.5</v>
      </c>
      <c r="GO210" s="303">
        <v>4288</v>
      </c>
      <c r="GP210" s="303">
        <v>0</v>
      </c>
      <c r="GQ210" s="303">
        <v>32</v>
      </c>
      <c r="GR210" s="303">
        <v>0</v>
      </c>
      <c r="GS210" s="303">
        <v>0</v>
      </c>
      <c r="GT210" s="303">
        <v>0</v>
      </c>
      <c r="GU210" s="303">
        <v>310</v>
      </c>
      <c r="GV210" s="303">
        <v>0</v>
      </c>
      <c r="GW210" s="303">
        <v>0</v>
      </c>
      <c r="GX210" s="303">
        <v>3946</v>
      </c>
      <c r="GY210" s="303">
        <v>170</v>
      </c>
      <c r="GZ210" s="393">
        <v>112</v>
      </c>
      <c r="HA210" s="303">
        <v>1715.2</v>
      </c>
      <c r="HB210" s="303">
        <v>1578.4</v>
      </c>
      <c r="HC210" s="303">
        <v>68</v>
      </c>
      <c r="HD210" s="393">
        <v>7.9757462686567138E-2</v>
      </c>
      <c r="HE210" s="303" t="s">
        <v>744</v>
      </c>
      <c r="HF210" s="303" t="s">
        <v>744</v>
      </c>
      <c r="HG210" s="303" t="s">
        <v>744</v>
      </c>
      <c r="HH210" s="303" t="s">
        <v>744</v>
      </c>
      <c r="HI210" s="303" t="s">
        <v>744</v>
      </c>
      <c r="HJ210" s="303" t="s">
        <v>744</v>
      </c>
      <c r="HK210" s="303" t="s">
        <v>744</v>
      </c>
      <c r="HL210" s="303" t="s">
        <v>744</v>
      </c>
      <c r="HM210" s="303" t="s">
        <v>744</v>
      </c>
      <c r="HN210" s="303" t="s">
        <v>744</v>
      </c>
      <c r="HO210" s="303" t="s">
        <v>744</v>
      </c>
      <c r="HP210" s="303" t="s">
        <v>744</v>
      </c>
      <c r="HQ210" s="393" t="s">
        <v>744</v>
      </c>
      <c r="HR210" s="303" t="s">
        <v>744</v>
      </c>
      <c r="HS210" s="303" t="s">
        <v>744</v>
      </c>
      <c r="HT210" s="303" t="s">
        <v>744</v>
      </c>
      <c r="HU210" s="393" t="s">
        <v>744</v>
      </c>
      <c r="HV210" s="303">
        <v>2.5</v>
      </c>
      <c r="HW210" s="303">
        <v>4288</v>
      </c>
      <c r="HX210" s="303">
        <v>0</v>
      </c>
      <c r="HY210" s="303">
        <v>32</v>
      </c>
      <c r="HZ210" s="303">
        <v>0</v>
      </c>
      <c r="IA210" s="303">
        <v>0</v>
      </c>
      <c r="IB210" s="303">
        <v>0</v>
      </c>
      <c r="IC210" s="303">
        <v>310</v>
      </c>
      <c r="ID210" s="303">
        <v>0</v>
      </c>
      <c r="IE210" s="303">
        <v>0</v>
      </c>
      <c r="IF210" s="303">
        <v>3946</v>
      </c>
      <c r="IG210" s="303">
        <v>170</v>
      </c>
      <c r="IH210" s="393">
        <v>112</v>
      </c>
      <c r="II210" s="303">
        <v>1715.2</v>
      </c>
      <c r="IJ210" s="303">
        <v>1578.4</v>
      </c>
      <c r="IK210" s="303">
        <v>68</v>
      </c>
      <c r="IL210" s="393">
        <v>7.9757462686567138E-2</v>
      </c>
      <c r="IM210" s="303"/>
      <c r="IN210" s="303">
        <v>1715.2</v>
      </c>
      <c r="IO210" s="303">
        <v>1578.4</v>
      </c>
      <c r="IP210" s="393">
        <v>7.9757462686567138E-2</v>
      </c>
      <c r="IQ210" s="303" t="s">
        <v>744</v>
      </c>
      <c r="IR210" s="303" t="s">
        <v>744</v>
      </c>
      <c r="IS210" s="393" t="s">
        <v>744</v>
      </c>
      <c r="IT210" s="303">
        <v>1715.2</v>
      </c>
      <c r="IU210" s="303">
        <v>1578.4</v>
      </c>
      <c r="IV210" s="393">
        <v>7.9757462686567138E-2</v>
      </c>
      <c r="IW210" s="735"/>
      <c r="IX210" s="303"/>
      <c r="IY210" s="396" t="s">
        <v>552</v>
      </c>
      <c r="IZ210" s="396" t="s">
        <v>480</v>
      </c>
      <c r="JA210" s="396" t="s">
        <v>354</v>
      </c>
      <c r="JB210" s="396">
        <v>3</v>
      </c>
      <c r="JC210" s="396" t="s">
        <v>11</v>
      </c>
      <c r="JD210" s="396" t="s">
        <v>232</v>
      </c>
      <c r="JE210" s="396" t="s">
        <v>9</v>
      </c>
      <c r="JF210" s="396" t="s">
        <v>232</v>
      </c>
      <c r="JG210" s="396" t="s">
        <v>358</v>
      </c>
    </row>
    <row r="211" spans="1:267" customFormat="1">
      <c r="A211">
        <v>3484</v>
      </c>
      <c r="B211">
        <v>1</v>
      </c>
      <c r="F211">
        <v>700</v>
      </c>
      <c r="G211">
        <v>41</v>
      </c>
      <c r="H211">
        <v>1</v>
      </c>
      <c r="I211">
        <v>0</v>
      </c>
      <c r="J211">
        <v>1</v>
      </c>
      <c r="K211">
        <v>0</v>
      </c>
      <c r="L211" t="s">
        <v>552</v>
      </c>
      <c r="M211">
        <v>0</v>
      </c>
      <c r="N211">
        <v>20</v>
      </c>
      <c r="O211">
        <v>20</v>
      </c>
      <c r="P211">
        <v>40</v>
      </c>
      <c r="Q211">
        <v>40</v>
      </c>
      <c r="R211">
        <v>0</v>
      </c>
      <c r="S211">
        <v>0</v>
      </c>
      <c r="T211" t="s">
        <v>745</v>
      </c>
      <c r="U211">
        <v>0.5</v>
      </c>
      <c r="V211">
        <v>0</v>
      </c>
      <c r="W211">
        <v>1.5</v>
      </c>
      <c r="X211">
        <v>1</v>
      </c>
      <c r="Y211">
        <v>1</v>
      </c>
      <c r="Z211">
        <v>0</v>
      </c>
      <c r="AA211">
        <v>0</v>
      </c>
      <c r="AB211">
        <v>0</v>
      </c>
      <c r="AC211">
        <v>0</v>
      </c>
      <c r="AD211">
        <v>0</v>
      </c>
      <c r="AE211">
        <v>0</v>
      </c>
      <c r="AF211">
        <v>0</v>
      </c>
      <c r="AG211">
        <v>640</v>
      </c>
      <c r="AH211">
        <v>0</v>
      </c>
      <c r="AI211">
        <v>0</v>
      </c>
      <c r="AJ211">
        <v>32</v>
      </c>
      <c r="AK211">
        <v>0</v>
      </c>
      <c r="AL211">
        <v>0</v>
      </c>
      <c r="AM211">
        <v>0</v>
      </c>
      <c r="AN211">
        <v>0</v>
      </c>
      <c r="AO211">
        <v>0</v>
      </c>
      <c r="AP211">
        <v>0</v>
      </c>
      <c r="AQ211">
        <v>0</v>
      </c>
      <c r="AR211">
        <v>0</v>
      </c>
      <c r="AS211">
        <v>0</v>
      </c>
      <c r="AT211">
        <v>0</v>
      </c>
      <c r="AU211">
        <v>0</v>
      </c>
      <c r="AV211">
        <v>628</v>
      </c>
      <c r="AW211">
        <v>0</v>
      </c>
      <c r="AX211">
        <v>0</v>
      </c>
      <c r="AY211">
        <v>0</v>
      </c>
      <c r="AZ211">
        <v>0</v>
      </c>
      <c r="BA211">
        <v>0</v>
      </c>
      <c r="BB211">
        <v>0</v>
      </c>
      <c r="BC211">
        <v>0</v>
      </c>
      <c r="BD211">
        <v>0</v>
      </c>
      <c r="BE211">
        <v>0</v>
      </c>
      <c r="BF211">
        <v>0</v>
      </c>
      <c r="BG211">
        <v>0</v>
      </c>
      <c r="BH211">
        <v>0</v>
      </c>
      <c r="BI211">
        <v>184</v>
      </c>
      <c r="BJ211">
        <v>0</v>
      </c>
      <c r="BK211">
        <v>0</v>
      </c>
      <c r="BL211">
        <v>0</v>
      </c>
      <c r="BM211">
        <v>0</v>
      </c>
      <c r="BN211">
        <v>0</v>
      </c>
      <c r="BO211">
        <v>0</v>
      </c>
      <c r="BP211">
        <v>0</v>
      </c>
      <c r="BQ211">
        <v>0</v>
      </c>
      <c r="BR211">
        <v>0</v>
      </c>
      <c r="BS211">
        <v>0</v>
      </c>
      <c r="BT211">
        <v>0</v>
      </c>
      <c r="BU211">
        <v>0</v>
      </c>
      <c r="BV211">
        <v>0</v>
      </c>
      <c r="BW211">
        <v>0</v>
      </c>
      <c r="BX211">
        <v>0</v>
      </c>
      <c r="BY211">
        <v>0</v>
      </c>
      <c r="BZ211">
        <v>0</v>
      </c>
      <c r="CA211">
        <v>0</v>
      </c>
      <c r="CB211">
        <v>0</v>
      </c>
      <c r="CC211">
        <v>0</v>
      </c>
      <c r="CD211">
        <v>0</v>
      </c>
      <c r="CE211">
        <v>0</v>
      </c>
      <c r="CF211">
        <v>0</v>
      </c>
      <c r="CG211" s="439"/>
      <c r="CH211" s="303">
        <v>20</v>
      </c>
      <c r="CI211" s="393">
        <v>20</v>
      </c>
      <c r="CJ211" s="303">
        <v>40</v>
      </c>
      <c r="CK211" s="393">
        <v>40</v>
      </c>
      <c r="CL211" s="303">
        <v>0</v>
      </c>
      <c r="CM211" s="393">
        <v>0</v>
      </c>
      <c r="CN211" s="303"/>
      <c r="CO211" s="303"/>
      <c r="CP211" s="393" t="s">
        <v>744</v>
      </c>
      <c r="CQ211" s="303" t="s">
        <v>744</v>
      </c>
      <c r="CR211" s="393" t="s">
        <v>744</v>
      </c>
      <c r="CS211" s="393" t="s">
        <v>744</v>
      </c>
      <c r="CT211" s="303" t="s">
        <v>744</v>
      </c>
      <c r="CU211" s="393" t="s">
        <v>744</v>
      </c>
      <c r="CV211" s="303">
        <v>0.5</v>
      </c>
      <c r="CW211" s="303">
        <v>920</v>
      </c>
      <c r="CX211" s="303">
        <v>0</v>
      </c>
      <c r="CY211" s="303">
        <v>640</v>
      </c>
      <c r="CZ211" s="303">
        <v>0</v>
      </c>
      <c r="DA211" s="303">
        <v>0</v>
      </c>
      <c r="DB211" s="303">
        <v>0</v>
      </c>
      <c r="DC211" s="303">
        <v>0</v>
      </c>
      <c r="DD211" s="303">
        <v>0</v>
      </c>
      <c r="DE211" s="303">
        <v>0</v>
      </c>
      <c r="DF211" s="303">
        <v>280</v>
      </c>
      <c r="DG211" s="393">
        <v>0</v>
      </c>
      <c r="DH211" s="303">
        <v>1840</v>
      </c>
      <c r="DI211" s="303">
        <v>560</v>
      </c>
      <c r="DJ211" s="393">
        <v>0.69565217391304346</v>
      </c>
      <c r="DK211" s="303" t="s">
        <v>744</v>
      </c>
      <c r="DL211" s="303" t="s">
        <v>744</v>
      </c>
      <c r="DM211" s="303" t="s">
        <v>744</v>
      </c>
      <c r="DN211" s="303" t="s">
        <v>744</v>
      </c>
      <c r="DO211" s="303" t="s">
        <v>744</v>
      </c>
      <c r="DP211" s="303" t="s">
        <v>744</v>
      </c>
      <c r="DQ211" s="303" t="s">
        <v>744</v>
      </c>
      <c r="DR211" s="303" t="s">
        <v>744</v>
      </c>
      <c r="DS211" s="303" t="s">
        <v>744</v>
      </c>
      <c r="DT211" s="303" t="s">
        <v>744</v>
      </c>
      <c r="DU211" s="303" t="s">
        <v>744</v>
      </c>
      <c r="DV211" s="393" t="s">
        <v>744</v>
      </c>
      <c r="DW211" s="303" t="s">
        <v>744</v>
      </c>
      <c r="DX211" s="303" t="s">
        <v>744</v>
      </c>
      <c r="DY211" s="393" t="s">
        <v>744</v>
      </c>
      <c r="DZ211" s="303">
        <v>0.5</v>
      </c>
      <c r="EA211" s="303">
        <v>920</v>
      </c>
      <c r="EB211" s="303">
        <v>0</v>
      </c>
      <c r="EC211" s="303">
        <v>640</v>
      </c>
      <c r="ED211" s="303">
        <v>0</v>
      </c>
      <c r="EE211" s="303">
        <v>0</v>
      </c>
      <c r="EF211" s="303">
        <v>0</v>
      </c>
      <c r="EG211" s="303">
        <v>0</v>
      </c>
      <c r="EH211" s="303">
        <v>0</v>
      </c>
      <c r="EI211" s="303">
        <v>0</v>
      </c>
      <c r="EJ211" s="303">
        <v>280</v>
      </c>
      <c r="EK211" s="393">
        <v>0</v>
      </c>
      <c r="EL211" s="303">
        <v>1840</v>
      </c>
      <c r="EM211" s="303">
        <v>560</v>
      </c>
      <c r="EN211" s="393">
        <v>0.69565217391304346</v>
      </c>
      <c r="EO211" s="303">
        <v>1.5</v>
      </c>
      <c r="EP211" s="303">
        <v>2760</v>
      </c>
      <c r="EQ211" s="303">
        <v>0</v>
      </c>
      <c r="ER211" s="303">
        <v>0</v>
      </c>
      <c r="ES211" s="303">
        <v>0</v>
      </c>
      <c r="ET211" s="303">
        <v>0</v>
      </c>
      <c r="EU211" s="303">
        <v>0</v>
      </c>
      <c r="EV211" s="303">
        <v>0</v>
      </c>
      <c r="EW211" s="303">
        <v>0</v>
      </c>
      <c r="EX211" s="303">
        <v>0</v>
      </c>
      <c r="EY211" s="303">
        <v>2760</v>
      </c>
      <c r="EZ211" s="303">
        <v>0</v>
      </c>
      <c r="FA211" s="393">
        <v>0</v>
      </c>
      <c r="FB211" s="303">
        <v>1840</v>
      </c>
      <c r="FC211" s="303">
        <v>1840</v>
      </c>
      <c r="FD211" s="303">
        <v>0</v>
      </c>
      <c r="FE211" s="393">
        <v>0</v>
      </c>
      <c r="FF211" s="303">
        <v>1</v>
      </c>
      <c r="FG211" s="303">
        <v>1840</v>
      </c>
      <c r="FH211" s="303">
        <v>0</v>
      </c>
      <c r="FI211" s="303">
        <v>32</v>
      </c>
      <c r="FJ211" s="303">
        <v>0</v>
      </c>
      <c r="FK211" s="303">
        <v>628</v>
      </c>
      <c r="FL211" s="303">
        <v>0</v>
      </c>
      <c r="FM211" s="303">
        <v>0</v>
      </c>
      <c r="FN211" s="303">
        <v>0</v>
      </c>
      <c r="FO211" s="303">
        <v>0</v>
      </c>
      <c r="FP211" s="303">
        <v>1180</v>
      </c>
      <c r="FQ211" s="303">
        <v>0</v>
      </c>
      <c r="FR211" s="393">
        <v>0</v>
      </c>
      <c r="FS211" s="303">
        <v>1840</v>
      </c>
      <c r="FT211" s="303">
        <v>1180</v>
      </c>
      <c r="FU211" s="303">
        <v>0</v>
      </c>
      <c r="FV211" s="393">
        <v>0.35869565217391308</v>
      </c>
      <c r="FW211" s="303">
        <v>2.5</v>
      </c>
      <c r="FX211" s="303">
        <v>4600</v>
      </c>
      <c r="FY211" s="303">
        <v>0</v>
      </c>
      <c r="FZ211" s="303">
        <v>32</v>
      </c>
      <c r="GA211" s="303">
        <v>0</v>
      </c>
      <c r="GB211" s="303">
        <v>628</v>
      </c>
      <c r="GC211" s="303">
        <v>0</v>
      </c>
      <c r="GD211" s="303">
        <v>0</v>
      </c>
      <c r="GE211" s="303">
        <v>0</v>
      </c>
      <c r="GF211" s="303">
        <v>0</v>
      </c>
      <c r="GG211" s="303">
        <v>3940</v>
      </c>
      <c r="GH211" s="303">
        <v>0</v>
      </c>
      <c r="GI211" s="393">
        <v>0</v>
      </c>
      <c r="GJ211" s="303">
        <v>1840</v>
      </c>
      <c r="GK211" s="303">
        <v>1576</v>
      </c>
      <c r="GL211" s="303">
        <v>0</v>
      </c>
      <c r="GM211" s="393">
        <v>0.14347826086956517</v>
      </c>
      <c r="GN211" s="303">
        <v>1</v>
      </c>
      <c r="GO211" s="303">
        <v>1840</v>
      </c>
      <c r="GP211" s="303">
        <v>0</v>
      </c>
      <c r="GQ211" s="303">
        <v>0</v>
      </c>
      <c r="GR211" s="303">
        <v>0</v>
      </c>
      <c r="GS211" s="303">
        <v>0</v>
      </c>
      <c r="GT211" s="303">
        <v>0</v>
      </c>
      <c r="GU211" s="303">
        <v>184</v>
      </c>
      <c r="GV211" s="303">
        <v>0</v>
      </c>
      <c r="GW211" s="303">
        <v>0</v>
      </c>
      <c r="GX211" s="303">
        <v>1656</v>
      </c>
      <c r="GY211" s="303">
        <v>0</v>
      </c>
      <c r="GZ211" s="393">
        <v>0</v>
      </c>
      <c r="HA211" s="303">
        <v>1840</v>
      </c>
      <c r="HB211" s="303">
        <v>1656</v>
      </c>
      <c r="HC211" s="303">
        <v>0</v>
      </c>
      <c r="HD211" s="393">
        <v>9.9999999999999978E-2</v>
      </c>
      <c r="HE211" s="303" t="s">
        <v>744</v>
      </c>
      <c r="HF211" s="303" t="s">
        <v>744</v>
      </c>
      <c r="HG211" s="303" t="s">
        <v>744</v>
      </c>
      <c r="HH211" s="303" t="s">
        <v>744</v>
      </c>
      <c r="HI211" s="303" t="s">
        <v>744</v>
      </c>
      <c r="HJ211" s="303" t="s">
        <v>744</v>
      </c>
      <c r="HK211" s="303" t="s">
        <v>744</v>
      </c>
      <c r="HL211" s="303" t="s">
        <v>744</v>
      </c>
      <c r="HM211" s="303" t="s">
        <v>744</v>
      </c>
      <c r="HN211" s="303" t="s">
        <v>744</v>
      </c>
      <c r="HO211" s="303" t="s">
        <v>744</v>
      </c>
      <c r="HP211" s="303" t="s">
        <v>744</v>
      </c>
      <c r="HQ211" s="393" t="s">
        <v>744</v>
      </c>
      <c r="HR211" s="303" t="s">
        <v>744</v>
      </c>
      <c r="HS211" s="303" t="s">
        <v>744</v>
      </c>
      <c r="HT211" s="303" t="s">
        <v>744</v>
      </c>
      <c r="HU211" s="393" t="s">
        <v>744</v>
      </c>
      <c r="HV211" s="303">
        <v>1</v>
      </c>
      <c r="HW211" s="303">
        <v>1840</v>
      </c>
      <c r="HX211" s="303">
        <v>0</v>
      </c>
      <c r="HY211" s="303">
        <v>0</v>
      </c>
      <c r="HZ211" s="303">
        <v>0</v>
      </c>
      <c r="IA211" s="303">
        <v>0</v>
      </c>
      <c r="IB211" s="303">
        <v>0</v>
      </c>
      <c r="IC211" s="303">
        <v>184</v>
      </c>
      <c r="ID211" s="303">
        <v>0</v>
      </c>
      <c r="IE211" s="303">
        <v>0</v>
      </c>
      <c r="IF211" s="303">
        <v>1656</v>
      </c>
      <c r="IG211" s="303">
        <v>0</v>
      </c>
      <c r="IH211" s="393">
        <v>0</v>
      </c>
      <c r="II211" s="303">
        <v>1840</v>
      </c>
      <c r="IJ211" s="303">
        <v>1656</v>
      </c>
      <c r="IK211" s="303">
        <v>0</v>
      </c>
      <c r="IL211" s="393">
        <v>9.9999999999999978E-2</v>
      </c>
      <c r="IM211" s="303"/>
      <c r="IN211" s="303">
        <v>1840</v>
      </c>
      <c r="IO211" s="303">
        <v>1565.3333333333333</v>
      </c>
      <c r="IP211" s="393">
        <v>0.14927536231884064</v>
      </c>
      <c r="IQ211" s="303">
        <v>1840</v>
      </c>
      <c r="IR211" s="303">
        <v>1180</v>
      </c>
      <c r="IS211" s="393">
        <v>0.35869565217391308</v>
      </c>
      <c r="IT211" s="303">
        <v>1840</v>
      </c>
      <c r="IU211" s="303">
        <v>1469</v>
      </c>
      <c r="IV211" s="393">
        <v>0.20163043478260867</v>
      </c>
      <c r="IW211" s="735"/>
      <c r="IX211" s="303"/>
      <c r="IY211" s="396" t="s">
        <v>552</v>
      </c>
      <c r="IZ211" s="396" t="s">
        <v>480</v>
      </c>
      <c r="JA211" s="396" t="s">
        <v>354</v>
      </c>
      <c r="JB211" s="396">
        <v>4</v>
      </c>
      <c r="JC211" s="396" t="s">
        <v>11</v>
      </c>
      <c r="JD211" s="396" t="s">
        <v>232</v>
      </c>
      <c r="JE211" s="396" t="s">
        <v>9</v>
      </c>
      <c r="JF211" s="396" t="s">
        <v>232</v>
      </c>
      <c r="JG211" s="396" t="s">
        <v>358</v>
      </c>
    </row>
    <row r="212" spans="1:267" customFormat="1">
      <c r="A212">
        <v>3485</v>
      </c>
      <c r="B212">
        <v>1</v>
      </c>
      <c r="F212">
        <v>700</v>
      </c>
      <c r="G212">
        <v>43</v>
      </c>
      <c r="H212">
        <v>1</v>
      </c>
      <c r="I212">
        <v>0</v>
      </c>
      <c r="J212">
        <v>1</v>
      </c>
      <c r="K212">
        <v>0</v>
      </c>
      <c r="L212" t="s">
        <v>552</v>
      </c>
      <c r="M212">
        <v>0</v>
      </c>
      <c r="N212">
        <v>36.5</v>
      </c>
      <c r="O212">
        <v>0</v>
      </c>
      <c r="P212">
        <v>40</v>
      </c>
      <c r="Q212">
        <v>0</v>
      </c>
      <c r="R212">
        <v>0</v>
      </c>
      <c r="S212">
        <v>0</v>
      </c>
      <c r="T212" t="s">
        <v>757</v>
      </c>
      <c r="U212">
        <v>0</v>
      </c>
      <c r="V212">
        <v>0</v>
      </c>
      <c r="W212">
        <v>1</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c r="AZ212">
        <v>0</v>
      </c>
      <c r="BA212">
        <v>0</v>
      </c>
      <c r="BB212">
        <v>0</v>
      </c>
      <c r="BC212">
        <v>0</v>
      </c>
      <c r="BD212">
        <v>0</v>
      </c>
      <c r="BE212">
        <v>0</v>
      </c>
      <c r="BF212">
        <v>0</v>
      </c>
      <c r="BG212">
        <v>0</v>
      </c>
      <c r="BH212">
        <v>0</v>
      </c>
      <c r="BI212">
        <v>0</v>
      </c>
      <c r="BJ212">
        <v>0</v>
      </c>
      <c r="BK212">
        <v>0</v>
      </c>
      <c r="BL212">
        <v>0</v>
      </c>
      <c r="BM212">
        <v>0</v>
      </c>
      <c r="BN212">
        <v>0</v>
      </c>
      <c r="BO212">
        <v>0</v>
      </c>
      <c r="BP212">
        <v>0</v>
      </c>
      <c r="BQ212">
        <v>0</v>
      </c>
      <c r="BR212">
        <v>0</v>
      </c>
      <c r="BS212">
        <v>0</v>
      </c>
      <c r="BT212">
        <v>0</v>
      </c>
      <c r="BU212">
        <v>0</v>
      </c>
      <c r="BV212">
        <v>0</v>
      </c>
      <c r="BW212">
        <v>0</v>
      </c>
      <c r="BX212">
        <v>0</v>
      </c>
      <c r="BY212">
        <v>0</v>
      </c>
      <c r="BZ212">
        <v>0</v>
      </c>
      <c r="CA212">
        <v>0</v>
      </c>
      <c r="CB212">
        <v>0</v>
      </c>
      <c r="CC212">
        <v>0</v>
      </c>
      <c r="CD212">
        <v>0</v>
      </c>
      <c r="CE212">
        <v>0</v>
      </c>
      <c r="CF212">
        <v>0</v>
      </c>
      <c r="CG212" s="439"/>
      <c r="CH212" s="303" t="s">
        <v>744</v>
      </c>
      <c r="CI212" s="393" t="s">
        <v>744</v>
      </c>
      <c r="CJ212" s="303" t="s">
        <v>744</v>
      </c>
      <c r="CK212" s="393" t="s">
        <v>744</v>
      </c>
      <c r="CL212" s="303" t="s">
        <v>744</v>
      </c>
      <c r="CM212" s="393" t="s">
        <v>744</v>
      </c>
      <c r="CN212" s="303"/>
      <c r="CO212" s="303"/>
      <c r="CP212" s="393" t="s">
        <v>658</v>
      </c>
      <c r="CQ212" s="303" t="s">
        <v>744</v>
      </c>
      <c r="CR212" s="393" t="s">
        <v>744</v>
      </c>
      <c r="CS212" s="393" t="s">
        <v>658</v>
      </c>
      <c r="CT212" s="303" t="s">
        <v>744</v>
      </c>
      <c r="CU212" s="393" t="s">
        <v>744</v>
      </c>
      <c r="CV212" s="303" t="s">
        <v>744</v>
      </c>
      <c r="CW212" s="303" t="s">
        <v>744</v>
      </c>
      <c r="CX212" s="303" t="s">
        <v>744</v>
      </c>
      <c r="CY212" s="303" t="s">
        <v>744</v>
      </c>
      <c r="CZ212" s="303" t="s">
        <v>744</v>
      </c>
      <c r="DA212" s="303" t="s">
        <v>744</v>
      </c>
      <c r="DB212" s="303" t="s">
        <v>744</v>
      </c>
      <c r="DC212" s="303" t="s">
        <v>744</v>
      </c>
      <c r="DD212" s="303" t="s">
        <v>744</v>
      </c>
      <c r="DE212" s="303" t="s">
        <v>744</v>
      </c>
      <c r="DF212" s="303" t="s">
        <v>744</v>
      </c>
      <c r="DG212" s="393" t="s">
        <v>744</v>
      </c>
      <c r="DH212" s="303" t="s">
        <v>744</v>
      </c>
      <c r="DI212" s="303" t="s">
        <v>744</v>
      </c>
      <c r="DJ212" s="393" t="s">
        <v>744</v>
      </c>
      <c r="DK212" s="303" t="s">
        <v>744</v>
      </c>
      <c r="DL212" s="303" t="s">
        <v>744</v>
      </c>
      <c r="DM212" s="303" t="s">
        <v>744</v>
      </c>
      <c r="DN212" s="303" t="s">
        <v>744</v>
      </c>
      <c r="DO212" s="303" t="s">
        <v>744</v>
      </c>
      <c r="DP212" s="303" t="s">
        <v>744</v>
      </c>
      <c r="DQ212" s="303" t="s">
        <v>744</v>
      </c>
      <c r="DR212" s="303" t="s">
        <v>744</v>
      </c>
      <c r="DS212" s="303" t="s">
        <v>744</v>
      </c>
      <c r="DT212" s="303" t="s">
        <v>744</v>
      </c>
      <c r="DU212" s="303" t="s">
        <v>744</v>
      </c>
      <c r="DV212" s="393" t="s">
        <v>744</v>
      </c>
      <c r="DW212" s="303" t="s">
        <v>744</v>
      </c>
      <c r="DX212" s="303" t="s">
        <v>744</v>
      </c>
      <c r="DY212" s="393" t="s">
        <v>744</v>
      </c>
      <c r="DZ212" s="303" t="s">
        <v>744</v>
      </c>
      <c r="EA212" s="303" t="s">
        <v>744</v>
      </c>
      <c r="EB212" s="303" t="s">
        <v>744</v>
      </c>
      <c r="EC212" s="303" t="s">
        <v>744</v>
      </c>
      <c r="ED212" s="303" t="s">
        <v>744</v>
      </c>
      <c r="EE212" s="303" t="s">
        <v>744</v>
      </c>
      <c r="EF212" s="303" t="s">
        <v>744</v>
      </c>
      <c r="EG212" s="303" t="s">
        <v>744</v>
      </c>
      <c r="EH212" s="303" t="s">
        <v>744</v>
      </c>
      <c r="EI212" s="303" t="s">
        <v>744</v>
      </c>
      <c r="EJ212" s="303" t="s">
        <v>744</v>
      </c>
      <c r="EK212" s="393" t="s">
        <v>744</v>
      </c>
      <c r="EL212" s="303" t="s">
        <v>744</v>
      </c>
      <c r="EM212" s="303" t="s">
        <v>744</v>
      </c>
      <c r="EN212" s="393" t="s">
        <v>744</v>
      </c>
      <c r="EO212" s="303" t="s">
        <v>744</v>
      </c>
      <c r="EP212" s="303" t="s">
        <v>744</v>
      </c>
      <c r="EQ212" s="303" t="s">
        <v>744</v>
      </c>
      <c r="ER212" s="303" t="s">
        <v>744</v>
      </c>
      <c r="ES212" s="303" t="s">
        <v>744</v>
      </c>
      <c r="ET212" s="303" t="s">
        <v>744</v>
      </c>
      <c r="EU212" s="303" t="s">
        <v>744</v>
      </c>
      <c r="EV212" s="303" t="s">
        <v>744</v>
      </c>
      <c r="EW212" s="303" t="s">
        <v>744</v>
      </c>
      <c r="EX212" s="303" t="s">
        <v>744</v>
      </c>
      <c r="EY212" s="303" t="s">
        <v>744</v>
      </c>
      <c r="EZ212" s="303" t="s">
        <v>744</v>
      </c>
      <c r="FA212" s="393" t="s">
        <v>744</v>
      </c>
      <c r="FB212" s="303" t="s">
        <v>744</v>
      </c>
      <c r="FC212" s="303" t="s">
        <v>744</v>
      </c>
      <c r="FD212" s="303" t="s">
        <v>744</v>
      </c>
      <c r="FE212" s="393" t="s">
        <v>744</v>
      </c>
      <c r="FF212" s="303" t="s">
        <v>744</v>
      </c>
      <c r="FG212" s="303" t="s">
        <v>744</v>
      </c>
      <c r="FH212" s="303" t="s">
        <v>744</v>
      </c>
      <c r="FI212" s="303" t="s">
        <v>744</v>
      </c>
      <c r="FJ212" s="303" t="s">
        <v>744</v>
      </c>
      <c r="FK212" s="303" t="s">
        <v>744</v>
      </c>
      <c r="FL212" s="303" t="s">
        <v>744</v>
      </c>
      <c r="FM212" s="303" t="s">
        <v>744</v>
      </c>
      <c r="FN212" s="303" t="s">
        <v>744</v>
      </c>
      <c r="FO212" s="303" t="s">
        <v>744</v>
      </c>
      <c r="FP212" s="303" t="s">
        <v>744</v>
      </c>
      <c r="FQ212" s="303" t="s">
        <v>744</v>
      </c>
      <c r="FR212" s="393" t="s">
        <v>744</v>
      </c>
      <c r="FS212" s="303" t="s">
        <v>744</v>
      </c>
      <c r="FT212" s="303" t="s">
        <v>744</v>
      </c>
      <c r="FU212" s="303" t="s">
        <v>744</v>
      </c>
      <c r="FV212" s="393" t="s">
        <v>744</v>
      </c>
      <c r="FW212" s="303" t="s">
        <v>744</v>
      </c>
      <c r="FX212" s="303" t="s">
        <v>744</v>
      </c>
      <c r="FY212" s="303" t="s">
        <v>744</v>
      </c>
      <c r="FZ212" s="303" t="s">
        <v>744</v>
      </c>
      <c r="GA212" s="303" t="s">
        <v>744</v>
      </c>
      <c r="GB212" s="303" t="s">
        <v>744</v>
      </c>
      <c r="GC212" s="303" t="s">
        <v>744</v>
      </c>
      <c r="GD212" s="303" t="s">
        <v>744</v>
      </c>
      <c r="GE212" s="303" t="s">
        <v>744</v>
      </c>
      <c r="GF212" s="303" t="s">
        <v>744</v>
      </c>
      <c r="GG212" s="303" t="s">
        <v>744</v>
      </c>
      <c r="GH212" s="303" t="s">
        <v>744</v>
      </c>
      <c r="GI212" s="393" t="s">
        <v>744</v>
      </c>
      <c r="GJ212" s="303" t="s">
        <v>744</v>
      </c>
      <c r="GK212" s="303" t="s">
        <v>744</v>
      </c>
      <c r="GL212" s="303" t="s">
        <v>744</v>
      </c>
      <c r="GM212" s="393" t="s">
        <v>744</v>
      </c>
      <c r="GN212" s="303" t="s">
        <v>744</v>
      </c>
      <c r="GO212" s="303" t="s">
        <v>744</v>
      </c>
      <c r="GP212" s="303" t="s">
        <v>744</v>
      </c>
      <c r="GQ212" s="303" t="s">
        <v>744</v>
      </c>
      <c r="GR212" s="303" t="s">
        <v>744</v>
      </c>
      <c r="GS212" s="303" t="s">
        <v>744</v>
      </c>
      <c r="GT212" s="303" t="s">
        <v>744</v>
      </c>
      <c r="GU212" s="303" t="s">
        <v>744</v>
      </c>
      <c r="GV212" s="303" t="s">
        <v>744</v>
      </c>
      <c r="GW212" s="303" t="s">
        <v>744</v>
      </c>
      <c r="GX212" s="303" t="s">
        <v>744</v>
      </c>
      <c r="GY212" s="303" t="s">
        <v>744</v>
      </c>
      <c r="GZ212" s="393" t="s">
        <v>744</v>
      </c>
      <c r="HA212" s="303" t="s">
        <v>744</v>
      </c>
      <c r="HB212" s="303" t="s">
        <v>744</v>
      </c>
      <c r="HC212" s="303" t="s">
        <v>744</v>
      </c>
      <c r="HD212" s="393" t="s">
        <v>744</v>
      </c>
      <c r="HE212" s="303" t="s">
        <v>744</v>
      </c>
      <c r="HF212" s="303" t="s">
        <v>744</v>
      </c>
      <c r="HG212" s="303" t="s">
        <v>744</v>
      </c>
      <c r="HH212" s="303" t="s">
        <v>744</v>
      </c>
      <c r="HI212" s="303" t="s">
        <v>744</v>
      </c>
      <c r="HJ212" s="303" t="s">
        <v>744</v>
      </c>
      <c r="HK212" s="303" t="s">
        <v>744</v>
      </c>
      <c r="HL212" s="303" t="s">
        <v>744</v>
      </c>
      <c r="HM212" s="303" t="s">
        <v>744</v>
      </c>
      <c r="HN212" s="303" t="s">
        <v>744</v>
      </c>
      <c r="HO212" s="303" t="s">
        <v>744</v>
      </c>
      <c r="HP212" s="303" t="s">
        <v>744</v>
      </c>
      <c r="HQ212" s="393" t="s">
        <v>744</v>
      </c>
      <c r="HR212" s="303" t="s">
        <v>744</v>
      </c>
      <c r="HS212" s="303" t="s">
        <v>744</v>
      </c>
      <c r="HT212" s="303" t="s">
        <v>744</v>
      </c>
      <c r="HU212" s="393" t="s">
        <v>744</v>
      </c>
      <c r="HV212" s="303" t="s">
        <v>744</v>
      </c>
      <c r="HW212" s="303" t="s">
        <v>744</v>
      </c>
      <c r="HX212" s="303" t="s">
        <v>744</v>
      </c>
      <c r="HY212" s="303" t="s">
        <v>744</v>
      </c>
      <c r="HZ212" s="303" t="s">
        <v>744</v>
      </c>
      <c r="IA212" s="303" t="s">
        <v>744</v>
      </c>
      <c r="IB212" s="303" t="s">
        <v>744</v>
      </c>
      <c r="IC212" s="303" t="s">
        <v>744</v>
      </c>
      <c r="ID212" s="303" t="s">
        <v>744</v>
      </c>
      <c r="IE212" s="303" t="s">
        <v>744</v>
      </c>
      <c r="IF212" s="303" t="s">
        <v>744</v>
      </c>
      <c r="IG212" s="303" t="s">
        <v>744</v>
      </c>
      <c r="IH212" s="393" t="s">
        <v>744</v>
      </c>
      <c r="II212" s="303" t="s">
        <v>744</v>
      </c>
      <c r="IJ212" s="303" t="s">
        <v>744</v>
      </c>
      <c r="IK212" s="303" t="s">
        <v>744</v>
      </c>
      <c r="IL212" s="393" t="s">
        <v>744</v>
      </c>
      <c r="IM212" s="303"/>
      <c r="IN212" s="303" t="s">
        <v>744</v>
      </c>
      <c r="IO212" s="303" t="s">
        <v>744</v>
      </c>
      <c r="IP212" s="393" t="s">
        <v>744</v>
      </c>
      <c r="IQ212" s="303" t="s">
        <v>744</v>
      </c>
      <c r="IR212" s="303" t="s">
        <v>744</v>
      </c>
      <c r="IS212" s="393" t="s">
        <v>744</v>
      </c>
      <c r="IT212" s="303" t="s">
        <v>744</v>
      </c>
      <c r="IU212" s="303" t="s">
        <v>744</v>
      </c>
      <c r="IV212" s="393" t="s">
        <v>495</v>
      </c>
      <c r="IW212" s="735"/>
      <c r="IX212" s="303"/>
      <c r="IY212" s="396" t="s">
        <v>552</v>
      </c>
      <c r="IZ212" s="396" t="s">
        <v>480</v>
      </c>
      <c r="JA212" s="396" t="s">
        <v>354</v>
      </c>
      <c r="JB212" s="396">
        <v>2</v>
      </c>
      <c r="JC212" s="396" t="s">
        <v>11</v>
      </c>
      <c r="JD212" s="396" t="s">
        <v>232</v>
      </c>
      <c r="JE212" s="396" t="s">
        <v>9</v>
      </c>
      <c r="JF212" s="396" t="s">
        <v>232</v>
      </c>
      <c r="JG212" s="396" t="s">
        <v>358</v>
      </c>
    </row>
    <row r="213" spans="1:267" customFormat="1">
      <c r="A213">
        <v>3486</v>
      </c>
      <c r="B213">
        <v>1</v>
      </c>
      <c r="F213">
        <v>700</v>
      </c>
      <c r="G213">
        <v>8</v>
      </c>
      <c r="H213">
        <v>0</v>
      </c>
      <c r="I213">
        <v>1</v>
      </c>
      <c r="J213">
        <v>1</v>
      </c>
      <c r="K213">
        <v>0</v>
      </c>
      <c r="L213" t="s">
        <v>552</v>
      </c>
      <c r="M213">
        <v>0</v>
      </c>
      <c r="N213">
        <v>22</v>
      </c>
      <c r="O213">
        <v>22</v>
      </c>
      <c r="P213">
        <v>40</v>
      </c>
      <c r="Q213">
        <v>40</v>
      </c>
      <c r="R213">
        <v>0</v>
      </c>
      <c r="S213">
        <v>0</v>
      </c>
      <c r="T213" t="s">
        <v>745</v>
      </c>
      <c r="U213">
        <v>0</v>
      </c>
      <c r="V213">
        <v>0</v>
      </c>
      <c r="W213">
        <v>23.5</v>
      </c>
      <c r="X213">
        <v>6</v>
      </c>
      <c r="Y213">
        <v>77.5</v>
      </c>
      <c r="Z213">
        <v>0</v>
      </c>
      <c r="AA213">
        <v>0</v>
      </c>
      <c r="AB213">
        <v>0</v>
      </c>
      <c r="AC213">
        <v>0</v>
      </c>
      <c r="AD213">
        <v>0</v>
      </c>
      <c r="AE213">
        <v>112</v>
      </c>
      <c r="AF213">
        <v>0</v>
      </c>
      <c r="AG213">
        <v>0</v>
      </c>
      <c r="AH213">
        <v>0</v>
      </c>
      <c r="AI213">
        <v>684</v>
      </c>
      <c r="AJ213">
        <v>476</v>
      </c>
      <c r="AK213">
        <v>3352</v>
      </c>
      <c r="AL213">
        <v>689.5</v>
      </c>
      <c r="AM213">
        <v>0</v>
      </c>
      <c r="AN213">
        <v>0</v>
      </c>
      <c r="AO213">
        <v>0</v>
      </c>
      <c r="AP213">
        <v>0</v>
      </c>
      <c r="AQ213">
        <v>0</v>
      </c>
      <c r="AR213">
        <v>0</v>
      </c>
      <c r="AS213">
        <v>0</v>
      </c>
      <c r="AT213">
        <v>0</v>
      </c>
      <c r="AU213">
        <v>88</v>
      </c>
      <c r="AV213">
        <v>0</v>
      </c>
      <c r="AW213">
        <v>320</v>
      </c>
      <c r="AX213">
        <v>0</v>
      </c>
      <c r="AY213">
        <v>0</v>
      </c>
      <c r="AZ213">
        <v>0</v>
      </c>
      <c r="BA213">
        <v>0</v>
      </c>
      <c r="BB213">
        <v>0</v>
      </c>
      <c r="BC213">
        <v>728</v>
      </c>
      <c r="BD213">
        <v>0</v>
      </c>
      <c r="BE213">
        <v>0</v>
      </c>
      <c r="BF213">
        <v>0</v>
      </c>
      <c r="BG213">
        <v>504.5</v>
      </c>
      <c r="BH213">
        <v>288.5</v>
      </c>
      <c r="BI213">
        <v>0</v>
      </c>
      <c r="BJ213">
        <v>0</v>
      </c>
      <c r="BK213">
        <v>0</v>
      </c>
      <c r="BL213">
        <v>0</v>
      </c>
      <c r="BM213">
        <v>0</v>
      </c>
      <c r="BN213">
        <v>0</v>
      </c>
      <c r="BO213">
        <v>2726</v>
      </c>
      <c r="BP213">
        <v>0</v>
      </c>
      <c r="BQ213">
        <v>0</v>
      </c>
      <c r="BR213">
        <v>0</v>
      </c>
      <c r="BS213">
        <v>0</v>
      </c>
      <c r="BT213">
        <v>0</v>
      </c>
      <c r="BU213">
        <v>0</v>
      </c>
      <c r="BV213">
        <v>0</v>
      </c>
      <c r="BW213">
        <v>0</v>
      </c>
      <c r="BX213">
        <v>0</v>
      </c>
      <c r="BY213">
        <v>0</v>
      </c>
      <c r="BZ213">
        <v>0</v>
      </c>
      <c r="CA213">
        <v>4076</v>
      </c>
      <c r="CB213">
        <v>0</v>
      </c>
      <c r="CC213">
        <v>0</v>
      </c>
      <c r="CD213">
        <v>0</v>
      </c>
      <c r="CE213">
        <v>22533</v>
      </c>
      <c r="CF213">
        <v>0</v>
      </c>
      <c r="CG213" s="439"/>
      <c r="CH213" s="303">
        <v>22</v>
      </c>
      <c r="CI213" s="393">
        <v>22</v>
      </c>
      <c r="CJ213" s="303">
        <v>40</v>
      </c>
      <c r="CK213" s="393">
        <v>40</v>
      </c>
      <c r="CL213" s="303">
        <v>0</v>
      </c>
      <c r="CM213" s="393">
        <v>0</v>
      </c>
      <c r="CN213" s="303"/>
      <c r="CO213" s="303"/>
      <c r="CP213" s="393" t="s">
        <v>744</v>
      </c>
      <c r="CQ213" s="303" t="s">
        <v>389</v>
      </c>
      <c r="CR213" s="393" t="s">
        <v>389</v>
      </c>
      <c r="CS213" s="393" t="s">
        <v>744</v>
      </c>
      <c r="CT213" s="303" t="s">
        <v>389</v>
      </c>
      <c r="CU213" s="393" t="s">
        <v>389</v>
      </c>
      <c r="CV213" s="303" t="s">
        <v>744</v>
      </c>
      <c r="CW213" s="303" t="s">
        <v>744</v>
      </c>
      <c r="CX213" s="303" t="s">
        <v>744</v>
      </c>
      <c r="CY213" s="303" t="s">
        <v>744</v>
      </c>
      <c r="CZ213" s="303" t="s">
        <v>744</v>
      </c>
      <c r="DA213" s="303" t="s">
        <v>744</v>
      </c>
      <c r="DB213" s="303" t="s">
        <v>744</v>
      </c>
      <c r="DC213" s="303" t="s">
        <v>744</v>
      </c>
      <c r="DD213" s="303" t="s">
        <v>744</v>
      </c>
      <c r="DE213" s="303" t="s">
        <v>744</v>
      </c>
      <c r="DF213" s="303" t="s">
        <v>744</v>
      </c>
      <c r="DG213" s="393" t="s">
        <v>744</v>
      </c>
      <c r="DH213" s="303" t="s">
        <v>744</v>
      </c>
      <c r="DI213" s="303" t="s">
        <v>744</v>
      </c>
      <c r="DJ213" s="393" t="s">
        <v>744</v>
      </c>
      <c r="DK213" s="303" t="s">
        <v>744</v>
      </c>
      <c r="DL213" s="303" t="s">
        <v>744</v>
      </c>
      <c r="DM213" s="303" t="s">
        <v>744</v>
      </c>
      <c r="DN213" s="303" t="s">
        <v>744</v>
      </c>
      <c r="DO213" s="303" t="s">
        <v>744</v>
      </c>
      <c r="DP213" s="303" t="s">
        <v>744</v>
      </c>
      <c r="DQ213" s="303" t="s">
        <v>744</v>
      </c>
      <c r="DR213" s="303" t="s">
        <v>744</v>
      </c>
      <c r="DS213" s="303" t="s">
        <v>744</v>
      </c>
      <c r="DT213" s="303" t="s">
        <v>744</v>
      </c>
      <c r="DU213" s="303" t="s">
        <v>744</v>
      </c>
      <c r="DV213" s="393" t="s">
        <v>744</v>
      </c>
      <c r="DW213" s="303" t="s">
        <v>744</v>
      </c>
      <c r="DX213" s="303" t="s">
        <v>744</v>
      </c>
      <c r="DY213" s="393" t="s">
        <v>744</v>
      </c>
      <c r="DZ213" s="303" t="s">
        <v>744</v>
      </c>
      <c r="EA213" s="303" t="s">
        <v>744</v>
      </c>
      <c r="EB213" s="303" t="s">
        <v>744</v>
      </c>
      <c r="EC213" s="303" t="s">
        <v>744</v>
      </c>
      <c r="ED213" s="303" t="s">
        <v>744</v>
      </c>
      <c r="EE213" s="303" t="s">
        <v>744</v>
      </c>
      <c r="EF213" s="303" t="s">
        <v>744</v>
      </c>
      <c r="EG213" s="303" t="s">
        <v>744</v>
      </c>
      <c r="EH213" s="303" t="s">
        <v>744</v>
      </c>
      <c r="EI213" s="303" t="s">
        <v>744</v>
      </c>
      <c r="EJ213" s="303" t="s">
        <v>744</v>
      </c>
      <c r="EK213" s="393" t="s">
        <v>744</v>
      </c>
      <c r="EL213" s="303" t="s">
        <v>744</v>
      </c>
      <c r="EM213" s="303" t="s">
        <v>744</v>
      </c>
      <c r="EN213" s="393" t="s">
        <v>744</v>
      </c>
      <c r="EO213" s="303">
        <v>23.5</v>
      </c>
      <c r="EP213" s="303">
        <v>42864</v>
      </c>
      <c r="EQ213" s="303">
        <v>0</v>
      </c>
      <c r="ER213" s="303">
        <v>684</v>
      </c>
      <c r="ES213" s="303">
        <v>0</v>
      </c>
      <c r="ET213" s="303">
        <v>88</v>
      </c>
      <c r="EU213" s="303">
        <v>0</v>
      </c>
      <c r="EV213" s="303">
        <v>504.5</v>
      </c>
      <c r="EW213" s="303">
        <v>0</v>
      </c>
      <c r="EX213" s="303">
        <v>0</v>
      </c>
      <c r="EY213" s="303">
        <v>41587.5</v>
      </c>
      <c r="EZ213" s="303">
        <v>0</v>
      </c>
      <c r="FA213" s="393">
        <v>0</v>
      </c>
      <c r="FB213" s="303">
        <v>1824</v>
      </c>
      <c r="FC213" s="303">
        <v>1769.6808510638298</v>
      </c>
      <c r="FD213" s="303">
        <v>0</v>
      </c>
      <c r="FE213" s="393">
        <v>2.9780235162374047E-2</v>
      </c>
      <c r="FF213" s="303">
        <v>6</v>
      </c>
      <c r="FG213" s="303">
        <v>10944</v>
      </c>
      <c r="FH213" s="303">
        <v>0</v>
      </c>
      <c r="FI213" s="303">
        <v>476</v>
      </c>
      <c r="FJ213" s="303">
        <v>0</v>
      </c>
      <c r="FK213" s="303">
        <v>0</v>
      </c>
      <c r="FL213" s="303">
        <v>0</v>
      </c>
      <c r="FM213" s="303">
        <v>288.5</v>
      </c>
      <c r="FN213" s="303">
        <v>0</v>
      </c>
      <c r="FO213" s="303">
        <v>0</v>
      </c>
      <c r="FP213" s="303">
        <v>10179.5</v>
      </c>
      <c r="FQ213" s="303">
        <v>0</v>
      </c>
      <c r="FR213" s="393">
        <v>0</v>
      </c>
      <c r="FS213" s="303">
        <v>1824</v>
      </c>
      <c r="FT213" s="303">
        <v>1696.5833333333333</v>
      </c>
      <c r="FU213" s="303">
        <v>0</v>
      </c>
      <c r="FV213" s="393">
        <v>6.9855628654970747E-2</v>
      </c>
      <c r="FW213" s="303">
        <v>29.5</v>
      </c>
      <c r="FX213" s="303">
        <v>53808</v>
      </c>
      <c r="FY213" s="303">
        <v>0</v>
      </c>
      <c r="FZ213" s="303">
        <v>1160</v>
      </c>
      <c r="GA213" s="303">
        <v>0</v>
      </c>
      <c r="GB213" s="303">
        <v>88</v>
      </c>
      <c r="GC213" s="303">
        <v>0</v>
      </c>
      <c r="GD213" s="303">
        <v>793</v>
      </c>
      <c r="GE213" s="303">
        <v>0</v>
      </c>
      <c r="GF213" s="303">
        <v>0</v>
      </c>
      <c r="GG213" s="303">
        <v>51767</v>
      </c>
      <c r="GH213" s="303">
        <v>0</v>
      </c>
      <c r="GI213" s="393">
        <v>0</v>
      </c>
      <c r="GJ213" s="303">
        <v>1824</v>
      </c>
      <c r="GK213" s="303">
        <v>1754.8135593220338</v>
      </c>
      <c r="GL213" s="303">
        <v>0</v>
      </c>
      <c r="GM213" s="393">
        <v>3.7931162652393713E-2</v>
      </c>
      <c r="GN213" s="303">
        <v>77.5</v>
      </c>
      <c r="GO213" s="303">
        <v>137284</v>
      </c>
      <c r="GP213" s="303">
        <v>112</v>
      </c>
      <c r="GQ213" s="303">
        <v>3352</v>
      </c>
      <c r="GR213" s="303">
        <v>0</v>
      </c>
      <c r="GS213" s="303">
        <v>320</v>
      </c>
      <c r="GT213" s="303">
        <v>728</v>
      </c>
      <c r="GU213" s="303">
        <v>0</v>
      </c>
      <c r="GV213" s="303">
        <v>2726</v>
      </c>
      <c r="GW213" s="303">
        <v>0</v>
      </c>
      <c r="GX213" s="303">
        <v>130046</v>
      </c>
      <c r="GY213" s="303">
        <v>22533</v>
      </c>
      <c r="GZ213" s="393">
        <v>4076</v>
      </c>
      <c r="HA213" s="303">
        <v>1771.4064516129033</v>
      </c>
      <c r="HB213" s="303">
        <v>1678.0129032258064</v>
      </c>
      <c r="HC213" s="303">
        <v>290.7483870967742</v>
      </c>
      <c r="HD213" s="393">
        <v>5.2722822761574584E-2</v>
      </c>
      <c r="HE213" s="303" t="s">
        <v>744</v>
      </c>
      <c r="HF213" s="303" t="s">
        <v>744</v>
      </c>
      <c r="HG213" s="303" t="s">
        <v>744</v>
      </c>
      <c r="HH213" s="303" t="s">
        <v>744</v>
      </c>
      <c r="HI213" s="303" t="s">
        <v>744</v>
      </c>
      <c r="HJ213" s="303" t="s">
        <v>744</v>
      </c>
      <c r="HK213" s="303" t="s">
        <v>744</v>
      </c>
      <c r="HL213" s="303" t="s">
        <v>744</v>
      </c>
      <c r="HM213" s="303" t="s">
        <v>744</v>
      </c>
      <c r="HN213" s="303" t="s">
        <v>744</v>
      </c>
      <c r="HO213" s="303" t="s">
        <v>744</v>
      </c>
      <c r="HP213" s="303" t="s">
        <v>744</v>
      </c>
      <c r="HQ213" s="393" t="s">
        <v>744</v>
      </c>
      <c r="HR213" s="303" t="s">
        <v>744</v>
      </c>
      <c r="HS213" s="303" t="s">
        <v>744</v>
      </c>
      <c r="HT213" s="303" t="s">
        <v>744</v>
      </c>
      <c r="HU213" s="393" t="s">
        <v>744</v>
      </c>
      <c r="HV213" s="303">
        <v>77.5</v>
      </c>
      <c r="HW213" s="303">
        <v>137284</v>
      </c>
      <c r="HX213" s="303">
        <v>112</v>
      </c>
      <c r="HY213" s="303">
        <v>3352</v>
      </c>
      <c r="HZ213" s="303">
        <v>0</v>
      </c>
      <c r="IA213" s="303">
        <v>320</v>
      </c>
      <c r="IB213" s="303">
        <v>728</v>
      </c>
      <c r="IC213" s="303">
        <v>0</v>
      </c>
      <c r="ID213" s="303">
        <v>2726</v>
      </c>
      <c r="IE213" s="303">
        <v>0</v>
      </c>
      <c r="IF213" s="303">
        <v>130046</v>
      </c>
      <c r="IG213" s="303">
        <v>22533</v>
      </c>
      <c r="IH213" s="393">
        <v>4076</v>
      </c>
      <c r="II213" s="303">
        <v>1771.4064516129033</v>
      </c>
      <c r="IJ213" s="303">
        <v>1678.0129032258064</v>
      </c>
      <c r="IK213" s="303">
        <v>290.7483870967742</v>
      </c>
      <c r="IL213" s="393">
        <v>5.2722822761574584E-2</v>
      </c>
      <c r="IM213" s="303"/>
      <c r="IN213" s="303">
        <v>1783.6435643564357</v>
      </c>
      <c r="IO213" s="303">
        <v>1699.3415841584158</v>
      </c>
      <c r="IP213" s="393">
        <v>4.7263916335457568E-2</v>
      </c>
      <c r="IQ213" s="303">
        <v>1824</v>
      </c>
      <c r="IR213" s="303">
        <v>1696.5833333333333</v>
      </c>
      <c r="IS213" s="393">
        <v>6.9855628654970747E-2</v>
      </c>
      <c r="IT213" s="303">
        <v>1785.9065420560748</v>
      </c>
      <c r="IU213" s="303">
        <v>1699.1869158878505</v>
      </c>
      <c r="IV213" s="393">
        <v>4.8557762753019484E-2</v>
      </c>
      <c r="IW213" s="735"/>
      <c r="IX213" s="303"/>
      <c r="IY213" s="396" t="s">
        <v>552</v>
      </c>
      <c r="IZ213" s="396" t="s">
        <v>480</v>
      </c>
      <c r="JA213" s="396" t="s">
        <v>354</v>
      </c>
      <c r="JB213" s="396">
        <v>131</v>
      </c>
      <c r="JC213" s="396" t="s">
        <v>13</v>
      </c>
      <c r="JD213" s="396" t="s">
        <v>232</v>
      </c>
      <c r="JE213" s="396" t="s">
        <v>9</v>
      </c>
      <c r="JF213" s="396" t="s">
        <v>232</v>
      </c>
      <c r="JG213" s="396" t="s">
        <v>366</v>
      </c>
    </row>
    <row r="214" spans="1:267" customFormat="1">
      <c r="A214">
        <v>3556</v>
      </c>
      <c r="B214">
        <v>1</v>
      </c>
      <c r="F214">
        <v>700</v>
      </c>
      <c r="G214">
        <v>43</v>
      </c>
      <c r="H214">
        <v>1</v>
      </c>
      <c r="I214">
        <v>0</v>
      </c>
      <c r="J214">
        <v>1</v>
      </c>
      <c r="K214">
        <v>0</v>
      </c>
      <c r="L214" t="s">
        <v>443</v>
      </c>
      <c r="M214">
        <v>0</v>
      </c>
      <c r="N214">
        <v>20</v>
      </c>
      <c r="O214">
        <v>20</v>
      </c>
      <c r="P214">
        <v>40</v>
      </c>
      <c r="Q214">
        <v>40</v>
      </c>
      <c r="R214">
        <v>50</v>
      </c>
      <c r="S214">
        <v>50</v>
      </c>
      <c r="T214" t="s">
        <v>758</v>
      </c>
      <c r="U214">
        <v>0</v>
      </c>
      <c r="V214">
        <v>0</v>
      </c>
      <c r="W214">
        <v>2</v>
      </c>
      <c r="X214">
        <v>1</v>
      </c>
      <c r="Y214">
        <v>10</v>
      </c>
      <c r="Z214">
        <v>0</v>
      </c>
      <c r="AA214">
        <v>0</v>
      </c>
      <c r="AB214">
        <v>0</v>
      </c>
      <c r="AC214">
        <v>73.84615384615384</v>
      </c>
      <c r="AD214">
        <v>36.92307692307692</v>
      </c>
      <c r="AE214">
        <v>369.23076923076923</v>
      </c>
      <c r="AF214">
        <v>0</v>
      </c>
      <c r="AG214">
        <v>0</v>
      </c>
      <c r="AH214">
        <v>0</v>
      </c>
      <c r="AI214">
        <v>155.07692307692307</v>
      </c>
      <c r="AJ214">
        <v>77.538461538461533</v>
      </c>
      <c r="AK214">
        <v>775.38461538461536</v>
      </c>
      <c r="AL214">
        <v>0</v>
      </c>
      <c r="AM214">
        <v>0</v>
      </c>
      <c r="AN214">
        <v>0</v>
      </c>
      <c r="AO214">
        <v>0</v>
      </c>
      <c r="AP214">
        <v>0</v>
      </c>
      <c r="AQ214">
        <v>0</v>
      </c>
      <c r="AR214">
        <v>0</v>
      </c>
      <c r="AS214">
        <v>0</v>
      </c>
      <c r="AT214">
        <v>0</v>
      </c>
      <c r="AU214">
        <v>1.2307692307692308</v>
      </c>
      <c r="AV214">
        <v>0.61538461538461542</v>
      </c>
      <c r="AW214">
        <v>6.1538461538461542</v>
      </c>
      <c r="AX214">
        <v>0</v>
      </c>
      <c r="AY214">
        <v>0</v>
      </c>
      <c r="AZ214">
        <v>0</v>
      </c>
      <c r="BA214">
        <v>36.92307692307692</v>
      </c>
      <c r="BB214">
        <v>18.46153846153846</v>
      </c>
      <c r="BC214">
        <v>184.61538461538461</v>
      </c>
      <c r="BD214">
        <v>0</v>
      </c>
      <c r="BE214">
        <v>0</v>
      </c>
      <c r="BF214">
        <v>0</v>
      </c>
      <c r="BG214">
        <v>138.69230769230768</v>
      </c>
      <c r="BH214">
        <v>69.34615384615384</v>
      </c>
      <c r="BI214">
        <v>693.46153846153845</v>
      </c>
      <c r="BJ214">
        <v>0</v>
      </c>
      <c r="BK214">
        <v>0</v>
      </c>
      <c r="BL214">
        <v>0</v>
      </c>
      <c r="BM214">
        <v>2.4615384615384617</v>
      </c>
      <c r="BN214">
        <v>1.2307692307692308</v>
      </c>
      <c r="BO214">
        <v>12.307692307692308</v>
      </c>
      <c r="BP214">
        <v>0</v>
      </c>
      <c r="BQ214">
        <v>0</v>
      </c>
      <c r="BR214">
        <v>0</v>
      </c>
      <c r="BS214">
        <v>0</v>
      </c>
      <c r="BT214">
        <v>0</v>
      </c>
      <c r="BU214">
        <v>0</v>
      </c>
      <c r="BV214">
        <v>0</v>
      </c>
      <c r="BW214">
        <v>0</v>
      </c>
      <c r="BX214">
        <v>0</v>
      </c>
      <c r="BY214">
        <v>0</v>
      </c>
      <c r="BZ214">
        <v>0</v>
      </c>
      <c r="CA214">
        <v>0</v>
      </c>
      <c r="CB214">
        <v>0</v>
      </c>
      <c r="CC214">
        <v>0</v>
      </c>
      <c r="CD214">
        <v>0</v>
      </c>
      <c r="CE214">
        <v>0</v>
      </c>
      <c r="CF214">
        <v>0</v>
      </c>
      <c r="CG214" s="439"/>
      <c r="CH214" s="303">
        <v>20</v>
      </c>
      <c r="CI214" s="393">
        <v>20</v>
      </c>
      <c r="CJ214" s="303">
        <v>40</v>
      </c>
      <c r="CK214" s="393">
        <v>40</v>
      </c>
      <c r="CL214" s="303">
        <v>50</v>
      </c>
      <c r="CM214" s="393">
        <v>50</v>
      </c>
      <c r="CN214" s="303"/>
      <c r="CO214" s="303"/>
      <c r="CP214" s="393" t="s">
        <v>744</v>
      </c>
      <c r="CQ214" s="303" t="s">
        <v>744</v>
      </c>
      <c r="CR214" s="393" t="s">
        <v>744</v>
      </c>
      <c r="CS214" s="393" t="s">
        <v>744</v>
      </c>
      <c r="CT214" s="303" t="s">
        <v>744</v>
      </c>
      <c r="CU214" s="393" t="s">
        <v>744</v>
      </c>
      <c r="CV214" s="303" t="s">
        <v>744</v>
      </c>
      <c r="CW214" s="303" t="s">
        <v>744</v>
      </c>
      <c r="CX214" s="303" t="s">
        <v>744</v>
      </c>
      <c r="CY214" s="303" t="s">
        <v>744</v>
      </c>
      <c r="CZ214" s="303" t="s">
        <v>744</v>
      </c>
      <c r="DA214" s="303" t="s">
        <v>744</v>
      </c>
      <c r="DB214" s="303" t="s">
        <v>744</v>
      </c>
      <c r="DC214" s="303" t="s">
        <v>744</v>
      </c>
      <c r="DD214" s="303" t="s">
        <v>744</v>
      </c>
      <c r="DE214" s="303" t="s">
        <v>744</v>
      </c>
      <c r="DF214" s="303" t="s">
        <v>744</v>
      </c>
      <c r="DG214" s="393" t="s">
        <v>744</v>
      </c>
      <c r="DH214" s="303" t="s">
        <v>744</v>
      </c>
      <c r="DI214" s="303" t="s">
        <v>744</v>
      </c>
      <c r="DJ214" s="393" t="s">
        <v>744</v>
      </c>
      <c r="DK214" s="303" t="s">
        <v>744</v>
      </c>
      <c r="DL214" s="303" t="s">
        <v>744</v>
      </c>
      <c r="DM214" s="303" t="s">
        <v>744</v>
      </c>
      <c r="DN214" s="303" t="s">
        <v>744</v>
      </c>
      <c r="DO214" s="303" t="s">
        <v>744</v>
      </c>
      <c r="DP214" s="303" t="s">
        <v>744</v>
      </c>
      <c r="DQ214" s="303" t="s">
        <v>744</v>
      </c>
      <c r="DR214" s="303" t="s">
        <v>744</v>
      </c>
      <c r="DS214" s="303" t="s">
        <v>744</v>
      </c>
      <c r="DT214" s="303" t="s">
        <v>744</v>
      </c>
      <c r="DU214" s="303" t="s">
        <v>744</v>
      </c>
      <c r="DV214" s="393" t="s">
        <v>744</v>
      </c>
      <c r="DW214" s="303" t="s">
        <v>744</v>
      </c>
      <c r="DX214" s="303" t="s">
        <v>744</v>
      </c>
      <c r="DY214" s="393" t="s">
        <v>744</v>
      </c>
      <c r="DZ214" s="303" t="s">
        <v>744</v>
      </c>
      <c r="EA214" s="303" t="s">
        <v>744</v>
      </c>
      <c r="EB214" s="303" t="s">
        <v>744</v>
      </c>
      <c r="EC214" s="303" t="s">
        <v>744</v>
      </c>
      <c r="ED214" s="303" t="s">
        <v>744</v>
      </c>
      <c r="EE214" s="303" t="s">
        <v>744</v>
      </c>
      <c r="EF214" s="303" t="s">
        <v>744</v>
      </c>
      <c r="EG214" s="303" t="s">
        <v>744</v>
      </c>
      <c r="EH214" s="303" t="s">
        <v>744</v>
      </c>
      <c r="EI214" s="303" t="s">
        <v>744</v>
      </c>
      <c r="EJ214" s="303" t="s">
        <v>744</v>
      </c>
      <c r="EK214" s="393" t="s">
        <v>744</v>
      </c>
      <c r="EL214" s="303" t="s">
        <v>744</v>
      </c>
      <c r="EM214" s="303" t="s">
        <v>744</v>
      </c>
      <c r="EN214" s="393" t="s">
        <v>744</v>
      </c>
      <c r="EO214" s="303">
        <v>2</v>
      </c>
      <c r="EP214" s="303">
        <v>3603.333333333333</v>
      </c>
      <c r="EQ214" s="303">
        <v>73.84615384615384</v>
      </c>
      <c r="ER214" s="303">
        <v>155.07692307692307</v>
      </c>
      <c r="ES214" s="303">
        <v>0</v>
      </c>
      <c r="ET214" s="303">
        <v>1.2307692307692308</v>
      </c>
      <c r="EU214" s="303">
        <v>36.92307692307692</v>
      </c>
      <c r="EV214" s="303">
        <v>138.69230769230768</v>
      </c>
      <c r="EW214" s="303">
        <v>2.4615384615384617</v>
      </c>
      <c r="EX214" s="303">
        <v>0</v>
      </c>
      <c r="EY214" s="303">
        <v>3195.102564102564</v>
      </c>
      <c r="EZ214" s="303">
        <v>0</v>
      </c>
      <c r="FA214" s="393">
        <v>0</v>
      </c>
      <c r="FB214" s="303">
        <v>1801.6666666666665</v>
      </c>
      <c r="FC214" s="303">
        <v>1597.551282051282</v>
      </c>
      <c r="FD214" s="303">
        <v>0</v>
      </c>
      <c r="FE214" s="393">
        <v>0.11329253540169359</v>
      </c>
      <c r="FF214" s="303">
        <v>1</v>
      </c>
      <c r="FG214" s="303">
        <v>1801.6666666666665</v>
      </c>
      <c r="FH214" s="303">
        <v>36.92307692307692</v>
      </c>
      <c r="FI214" s="303">
        <v>77.538461538461533</v>
      </c>
      <c r="FJ214" s="303">
        <v>0</v>
      </c>
      <c r="FK214" s="303">
        <v>0.61538461538461542</v>
      </c>
      <c r="FL214" s="303">
        <v>18.46153846153846</v>
      </c>
      <c r="FM214" s="303">
        <v>69.34615384615384</v>
      </c>
      <c r="FN214" s="303">
        <v>1.2307692307692308</v>
      </c>
      <c r="FO214" s="303">
        <v>0</v>
      </c>
      <c r="FP214" s="303">
        <v>1597.551282051282</v>
      </c>
      <c r="FQ214" s="303">
        <v>0</v>
      </c>
      <c r="FR214" s="393">
        <v>0</v>
      </c>
      <c r="FS214" s="303">
        <v>1801.6666666666665</v>
      </c>
      <c r="FT214" s="303">
        <v>1597.551282051282</v>
      </c>
      <c r="FU214" s="303">
        <v>0</v>
      </c>
      <c r="FV214" s="393">
        <v>0.11329253540169359</v>
      </c>
      <c r="FW214" s="303">
        <v>3</v>
      </c>
      <c r="FX214" s="303">
        <v>5405</v>
      </c>
      <c r="FY214" s="303">
        <v>110.76923076923076</v>
      </c>
      <c r="FZ214" s="303">
        <v>232.61538461538458</v>
      </c>
      <c r="GA214" s="303">
        <v>0</v>
      </c>
      <c r="GB214" s="303">
        <v>1.8461538461538463</v>
      </c>
      <c r="GC214" s="303">
        <v>55.38461538461538</v>
      </c>
      <c r="GD214" s="303">
        <v>208.03846153846152</v>
      </c>
      <c r="GE214" s="303">
        <v>3.6923076923076925</v>
      </c>
      <c r="GF214" s="303">
        <v>0</v>
      </c>
      <c r="GG214" s="303">
        <v>4792.6538461538457</v>
      </c>
      <c r="GH214" s="303">
        <v>0</v>
      </c>
      <c r="GI214" s="393">
        <v>0</v>
      </c>
      <c r="GJ214" s="303">
        <v>1801.6666666666667</v>
      </c>
      <c r="GK214" s="303">
        <v>1597.551282051282</v>
      </c>
      <c r="GL214" s="303">
        <v>0</v>
      </c>
      <c r="GM214" s="393">
        <v>0.11329253540169371</v>
      </c>
      <c r="GN214" s="303">
        <v>10</v>
      </c>
      <c r="GO214" s="303">
        <v>18016.666666666664</v>
      </c>
      <c r="GP214" s="303">
        <v>369.23076923076923</v>
      </c>
      <c r="GQ214" s="303">
        <v>775.38461538461536</v>
      </c>
      <c r="GR214" s="303">
        <v>0</v>
      </c>
      <c r="GS214" s="303">
        <v>6.1538461538461542</v>
      </c>
      <c r="GT214" s="303">
        <v>184.61538461538461</v>
      </c>
      <c r="GU214" s="303">
        <v>693.46153846153845</v>
      </c>
      <c r="GV214" s="303">
        <v>12.307692307692308</v>
      </c>
      <c r="GW214" s="303">
        <v>0</v>
      </c>
      <c r="GX214" s="303">
        <v>15975.512820512817</v>
      </c>
      <c r="GY214" s="303">
        <v>0</v>
      </c>
      <c r="GZ214" s="393">
        <v>0</v>
      </c>
      <c r="HA214" s="303">
        <v>1801.6666666666665</v>
      </c>
      <c r="HB214" s="303">
        <v>1597.551282051282</v>
      </c>
      <c r="HC214" s="303">
        <v>0</v>
      </c>
      <c r="HD214" s="393">
        <v>0.11329253540169359</v>
      </c>
      <c r="HE214" s="303" t="s">
        <v>744</v>
      </c>
      <c r="HF214" s="303" t="s">
        <v>744</v>
      </c>
      <c r="HG214" s="303" t="s">
        <v>744</v>
      </c>
      <c r="HH214" s="303" t="s">
        <v>744</v>
      </c>
      <c r="HI214" s="303" t="s">
        <v>744</v>
      </c>
      <c r="HJ214" s="303" t="s">
        <v>744</v>
      </c>
      <c r="HK214" s="303" t="s">
        <v>744</v>
      </c>
      <c r="HL214" s="303" t="s">
        <v>744</v>
      </c>
      <c r="HM214" s="303" t="s">
        <v>744</v>
      </c>
      <c r="HN214" s="303" t="s">
        <v>744</v>
      </c>
      <c r="HO214" s="303" t="s">
        <v>744</v>
      </c>
      <c r="HP214" s="303" t="s">
        <v>744</v>
      </c>
      <c r="HQ214" s="393" t="s">
        <v>744</v>
      </c>
      <c r="HR214" s="303" t="s">
        <v>744</v>
      </c>
      <c r="HS214" s="303" t="s">
        <v>744</v>
      </c>
      <c r="HT214" s="303" t="s">
        <v>744</v>
      </c>
      <c r="HU214" s="393" t="s">
        <v>744</v>
      </c>
      <c r="HV214" s="303">
        <v>10</v>
      </c>
      <c r="HW214" s="303">
        <v>18016.666666666664</v>
      </c>
      <c r="HX214" s="303">
        <v>369.23076923076923</v>
      </c>
      <c r="HY214" s="303">
        <v>775.38461538461536</v>
      </c>
      <c r="HZ214" s="303">
        <v>0</v>
      </c>
      <c r="IA214" s="303">
        <v>6.1538461538461542</v>
      </c>
      <c r="IB214" s="303">
        <v>184.61538461538461</v>
      </c>
      <c r="IC214" s="303">
        <v>693.46153846153845</v>
      </c>
      <c r="ID214" s="303">
        <v>12.307692307692308</v>
      </c>
      <c r="IE214" s="303">
        <v>0</v>
      </c>
      <c r="IF214" s="303">
        <v>15975.512820512817</v>
      </c>
      <c r="IG214" s="303">
        <v>0</v>
      </c>
      <c r="IH214" s="393">
        <v>0</v>
      </c>
      <c r="II214" s="303">
        <v>1801.6666666666665</v>
      </c>
      <c r="IJ214" s="303">
        <v>1597.5512820512818</v>
      </c>
      <c r="IK214" s="303">
        <v>0</v>
      </c>
      <c r="IL214" s="393">
        <v>0.11329253540169371</v>
      </c>
      <c r="IM214" s="303"/>
      <c r="IN214" s="303">
        <v>1801.6666666666663</v>
      </c>
      <c r="IO214" s="303">
        <v>1597.5512820512815</v>
      </c>
      <c r="IP214" s="393">
        <v>0.11329253540169371</v>
      </c>
      <c r="IQ214" s="303">
        <v>1801.6666666666665</v>
      </c>
      <c r="IR214" s="303">
        <v>1597.551282051282</v>
      </c>
      <c r="IS214" s="393">
        <v>0.11329253540169359</v>
      </c>
      <c r="IT214" s="303">
        <v>1801.6666666666665</v>
      </c>
      <c r="IU214" s="303">
        <v>1597.5512820512815</v>
      </c>
      <c r="IV214" s="393">
        <v>0.11329253540169382</v>
      </c>
      <c r="IW214" s="735"/>
      <c r="IX214" s="303"/>
      <c r="IY214" s="396" t="s">
        <v>443</v>
      </c>
      <c r="IZ214" s="396" t="s">
        <v>353</v>
      </c>
      <c r="JA214" s="396" t="s">
        <v>354</v>
      </c>
      <c r="JB214" s="396">
        <v>15</v>
      </c>
      <c r="JC214" s="396" t="s">
        <v>11</v>
      </c>
      <c r="JD214" s="396" t="s">
        <v>232</v>
      </c>
      <c r="JE214" s="396" t="s">
        <v>9</v>
      </c>
      <c r="JF214" s="396" t="s">
        <v>232</v>
      </c>
      <c r="JG214" s="396" t="s">
        <v>358</v>
      </c>
    </row>
    <row r="215" spans="1:267" customFormat="1">
      <c r="A215">
        <v>3658</v>
      </c>
      <c r="B215">
        <v>1</v>
      </c>
      <c r="F215">
        <v>700</v>
      </c>
      <c r="G215">
        <v>41</v>
      </c>
      <c r="H215">
        <v>1</v>
      </c>
      <c r="I215">
        <v>0</v>
      </c>
      <c r="J215">
        <v>1</v>
      </c>
      <c r="K215">
        <v>0</v>
      </c>
      <c r="L215" t="s">
        <v>491</v>
      </c>
      <c r="M215">
        <v>0</v>
      </c>
      <c r="N215">
        <v>40</v>
      </c>
      <c r="O215">
        <v>23</v>
      </c>
      <c r="P215">
        <v>40</v>
      </c>
      <c r="Q215">
        <v>40</v>
      </c>
      <c r="R215">
        <v>0</v>
      </c>
      <c r="S215">
        <v>0</v>
      </c>
      <c r="T215" t="s">
        <v>745</v>
      </c>
      <c r="U215">
        <v>0</v>
      </c>
      <c r="V215">
        <v>0</v>
      </c>
      <c r="W215">
        <v>3.5</v>
      </c>
      <c r="X215">
        <v>0</v>
      </c>
      <c r="Y215">
        <v>10</v>
      </c>
      <c r="Z215">
        <v>0</v>
      </c>
      <c r="AA215">
        <v>0</v>
      </c>
      <c r="AB215">
        <v>0</v>
      </c>
      <c r="AC215">
        <v>0</v>
      </c>
      <c r="AD215">
        <v>0</v>
      </c>
      <c r="AE215">
        <v>0</v>
      </c>
      <c r="AF215">
        <v>0</v>
      </c>
      <c r="AG215">
        <v>0</v>
      </c>
      <c r="AH215">
        <v>0</v>
      </c>
      <c r="AI215">
        <v>544</v>
      </c>
      <c r="AJ215">
        <v>0</v>
      </c>
      <c r="AK215">
        <v>360</v>
      </c>
      <c r="AL215">
        <v>0</v>
      </c>
      <c r="AM215">
        <v>0</v>
      </c>
      <c r="AN215">
        <v>0</v>
      </c>
      <c r="AO215">
        <v>0</v>
      </c>
      <c r="AP215">
        <v>0</v>
      </c>
      <c r="AQ215">
        <v>0</v>
      </c>
      <c r="AR215">
        <v>0</v>
      </c>
      <c r="AS215">
        <v>0</v>
      </c>
      <c r="AT215">
        <v>0</v>
      </c>
      <c r="AU215">
        <v>0</v>
      </c>
      <c r="AV215">
        <v>0</v>
      </c>
      <c r="AW215">
        <v>248</v>
      </c>
      <c r="AX215">
        <v>0</v>
      </c>
      <c r="AY215">
        <v>0</v>
      </c>
      <c r="AZ215">
        <v>0</v>
      </c>
      <c r="BA215">
        <v>0</v>
      </c>
      <c r="BB215">
        <v>0</v>
      </c>
      <c r="BC215">
        <v>0</v>
      </c>
      <c r="BD215">
        <v>0</v>
      </c>
      <c r="BE215">
        <v>0</v>
      </c>
      <c r="BF215">
        <v>0</v>
      </c>
      <c r="BG215">
        <v>0</v>
      </c>
      <c r="BH215">
        <v>0</v>
      </c>
      <c r="BI215">
        <v>0</v>
      </c>
      <c r="BJ215">
        <v>0</v>
      </c>
      <c r="BK215">
        <v>0</v>
      </c>
      <c r="BL215">
        <v>0</v>
      </c>
      <c r="BM215">
        <v>0</v>
      </c>
      <c r="BN215">
        <v>0</v>
      </c>
      <c r="BO215">
        <v>214</v>
      </c>
      <c r="BP215">
        <v>0</v>
      </c>
      <c r="BQ215">
        <v>0</v>
      </c>
      <c r="BR215">
        <v>0</v>
      </c>
      <c r="BS215">
        <v>0</v>
      </c>
      <c r="BT215">
        <v>0</v>
      </c>
      <c r="BU215">
        <v>0</v>
      </c>
      <c r="BV215">
        <v>0</v>
      </c>
      <c r="BW215">
        <v>0</v>
      </c>
      <c r="BX215">
        <v>0</v>
      </c>
      <c r="BY215">
        <v>0</v>
      </c>
      <c r="BZ215">
        <v>0</v>
      </c>
      <c r="CA215">
        <v>184</v>
      </c>
      <c r="CB215">
        <v>0</v>
      </c>
      <c r="CC215">
        <v>0</v>
      </c>
      <c r="CD215">
        <v>0</v>
      </c>
      <c r="CE215">
        <v>1821.5</v>
      </c>
      <c r="CF215">
        <v>0</v>
      </c>
      <c r="CG215" s="439"/>
      <c r="CH215" s="303">
        <v>40</v>
      </c>
      <c r="CI215" s="393">
        <v>23</v>
      </c>
      <c r="CJ215" s="303">
        <v>40</v>
      </c>
      <c r="CK215" s="393">
        <v>40</v>
      </c>
      <c r="CL215" s="303">
        <v>0</v>
      </c>
      <c r="CM215" s="393">
        <v>0</v>
      </c>
      <c r="CN215" s="303"/>
      <c r="CO215" s="303"/>
      <c r="CP215" s="393" t="s">
        <v>744</v>
      </c>
      <c r="CQ215" s="303" t="s">
        <v>389</v>
      </c>
      <c r="CR215" s="393" t="s">
        <v>389</v>
      </c>
      <c r="CS215" s="393" t="s">
        <v>744</v>
      </c>
      <c r="CT215" s="303" t="s">
        <v>389</v>
      </c>
      <c r="CU215" s="393" t="s">
        <v>389</v>
      </c>
      <c r="CV215" s="303" t="s">
        <v>744</v>
      </c>
      <c r="CW215" s="303" t="s">
        <v>744</v>
      </c>
      <c r="CX215" s="303" t="s">
        <v>744</v>
      </c>
      <c r="CY215" s="303" t="s">
        <v>744</v>
      </c>
      <c r="CZ215" s="303" t="s">
        <v>744</v>
      </c>
      <c r="DA215" s="303" t="s">
        <v>744</v>
      </c>
      <c r="DB215" s="303" t="s">
        <v>744</v>
      </c>
      <c r="DC215" s="303" t="s">
        <v>744</v>
      </c>
      <c r="DD215" s="303" t="s">
        <v>744</v>
      </c>
      <c r="DE215" s="303" t="s">
        <v>744</v>
      </c>
      <c r="DF215" s="303" t="s">
        <v>744</v>
      </c>
      <c r="DG215" s="393" t="s">
        <v>744</v>
      </c>
      <c r="DH215" s="303" t="s">
        <v>744</v>
      </c>
      <c r="DI215" s="303" t="s">
        <v>744</v>
      </c>
      <c r="DJ215" s="393" t="s">
        <v>744</v>
      </c>
      <c r="DK215" s="303" t="s">
        <v>744</v>
      </c>
      <c r="DL215" s="303" t="s">
        <v>744</v>
      </c>
      <c r="DM215" s="303" t="s">
        <v>744</v>
      </c>
      <c r="DN215" s="303" t="s">
        <v>744</v>
      </c>
      <c r="DO215" s="303" t="s">
        <v>744</v>
      </c>
      <c r="DP215" s="303" t="s">
        <v>744</v>
      </c>
      <c r="DQ215" s="303" t="s">
        <v>744</v>
      </c>
      <c r="DR215" s="303" t="s">
        <v>744</v>
      </c>
      <c r="DS215" s="303" t="s">
        <v>744</v>
      </c>
      <c r="DT215" s="303" t="s">
        <v>744</v>
      </c>
      <c r="DU215" s="303" t="s">
        <v>744</v>
      </c>
      <c r="DV215" s="393" t="s">
        <v>744</v>
      </c>
      <c r="DW215" s="303" t="s">
        <v>744</v>
      </c>
      <c r="DX215" s="303" t="s">
        <v>744</v>
      </c>
      <c r="DY215" s="393" t="s">
        <v>744</v>
      </c>
      <c r="DZ215" s="303" t="s">
        <v>744</v>
      </c>
      <c r="EA215" s="303" t="s">
        <v>744</v>
      </c>
      <c r="EB215" s="303" t="s">
        <v>744</v>
      </c>
      <c r="EC215" s="303" t="s">
        <v>744</v>
      </c>
      <c r="ED215" s="303" t="s">
        <v>744</v>
      </c>
      <c r="EE215" s="303" t="s">
        <v>744</v>
      </c>
      <c r="EF215" s="303" t="s">
        <v>744</v>
      </c>
      <c r="EG215" s="303" t="s">
        <v>744</v>
      </c>
      <c r="EH215" s="303" t="s">
        <v>744</v>
      </c>
      <c r="EI215" s="303" t="s">
        <v>744</v>
      </c>
      <c r="EJ215" s="303" t="s">
        <v>744</v>
      </c>
      <c r="EK215" s="393" t="s">
        <v>744</v>
      </c>
      <c r="EL215" s="303" t="s">
        <v>744</v>
      </c>
      <c r="EM215" s="303" t="s">
        <v>744</v>
      </c>
      <c r="EN215" s="393" t="s">
        <v>744</v>
      </c>
      <c r="EO215" s="303">
        <v>3.5</v>
      </c>
      <c r="EP215" s="303">
        <v>5880</v>
      </c>
      <c r="EQ215" s="303">
        <v>0</v>
      </c>
      <c r="ER215" s="303">
        <v>544</v>
      </c>
      <c r="ES215" s="303">
        <v>0</v>
      </c>
      <c r="ET215" s="303">
        <v>0</v>
      </c>
      <c r="EU215" s="303">
        <v>0</v>
      </c>
      <c r="EV215" s="303">
        <v>0</v>
      </c>
      <c r="EW215" s="303">
        <v>0</v>
      </c>
      <c r="EX215" s="303">
        <v>0</v>
      </c>
      <c r="EY215" s="303">
        <v>5336</v>
      </c>
      <c r="EZ215" s="303">
        <v>0</v>
      </c>
      <c r="FA215" s="393">
        <v>0</v>
      </c>
      <c r="FB215" s="303">
        <v>1680</v>
      </c>
      <c r="FC215" s="303">
        <v>1524.5714285714287</v>
      </c>
      <c r="FD215" s="303">
        <v>0</v>
      </c>
      <c r="FE215" s="393">
        <v>9.2517006802721014E-2</v>
      </c>
      <c r="FF215" s="303" t="s">
        <v>744</v>
      </c>
      <c r="FG215" s="303" t="s">
        <v>744</v>
      </c>
      <c r="FH215" s="303" t="s">
        <v>744</v>
      </c>
      <c r="FI215" s="303" t="s">
        <v>744</v>
      </c>
      <c r="FJ215" s="303" t="s">
        <v>744</v>
      </c>
      <c r="FK215" s="303" t="s">
        <v>744</v>
      </c>
      <c r="FL215" s="303" t="s">
        <v>744</v>
      </c>
      <c r="FM215" s="303" t="s">
        <v>744</v>
      </c>
      <c r="FN215" s="303" t="s">
        <v>744</v>
      </c>
      <c r="FO215" s="303" t="s">
        <v>744</v>
      </c>
      <c r="FP215" s="303" t="s">
        <v>744</v>
      </c>
      <c r="FQ215" s="303" t="s">
        <v>744</v>
      </c>
      <c r="FR215" s="393" t="s">
        <v>744</v>
      </c>
      <c r="FS215" s="303" t="s">
        <v>744</v>
      </c>
      <c r="FT215" s="303" t="s">
        <v>744</v>
      </c>
      <c r="FU215" s="303" t="s">
        <v>744</v>
      </c>
      <c r="FV215" s="393" t="s">
        <v>744</v>
      </c>
      <c r="FW215" s="303">
        <v>3.5</v>
      </c>
      <c r="FX215" s="303">
        <v>5880</v>
      </c>
      <c r="FY215" s="303">
        <v>0</v>
      </c>
      <c r="FZ215" s="303">
        <v>544</v>
      </c>
      <c r="GA215" s="303">
        <v>0</v>
      </c>
      <c r="GB215" s="303">
        <v>0</v>
      </c>
      <c r="GC215" s="303">
        <v>0</v>
      </c>
      <c r="GD215" s="303">
        <v>0</v>
      </c>
      <c r="GE215" s="303">
        <v>0</v>
      </c>
      <c r="GF215" s="303">
        <v>0</v>
      </c>
      <c r="GG215" s="303">
        <v>5336</v>
      </c>
      <c r="GH215" s="303">
        <v>0</v>
      </c>
      <c r="GI215" s="393">
        <v>0</v>
      </c>
      <c r="GJ215" s="303">
        <v>1680</v>
      </c>
      <c r="GK215" s="303">
        <v>1524.5714285714287</v>
      </c>
      <c r="GL215" s="303">
        <v>0</v>
      </c>
      <c r="GM215" s="393">
        <v>9.2517006802721014E-2</v>
      </c>
      <c r="GN215" s="303">
        <v>10</v>
      </c>
      <c r="GO215" s="303">
        <v>17976</v>
      </c>
      <c r="GP215" s="303">
        <v>0</v>
      </c>
      <c r="GQ215" s="303">
        <v>360</v>
      </c>
      <c r="GR215" s="303">
        <v>0</v>
      </c>
      <c r="GS215" s="303">
        <v>248</v>
      </c>
      <c r="GT215" s="303">
        <v>0</v>
      </c>
      <c r="GU215" s="303">
        <v>0</v>
      </c>
      <c r="GV215" s="303">
        <v>214</v>
      </c>
      <c r="GW215" s="303">
        <v>0</v>
      </c>
      <c r="GX215" s="303">
        <v>17154</v>
      </c>
      <c r="GY215" s="303">
        <v>1821.5</v>
      </c>
      <c r="GZ215" s="393">
        <v>184</v>
      </c>
      <c r="HA215" s="303">
        <v>1797.6</v>
      </c>
      <c r="HB215" s="303">
        <v>1715.3999999999999</v>
      </c>
      <c r="HC215" s="303">
        <v>182.15</v>
      </c>
      <c r="HD215" s="393">
        <v>4.5727636849132169E-2</v>
      </c>
      <c r="HE215" s="303" t="s">
        <v>744</v>
      </c>
      <c r="HF215" s="303" t="s">
        <v>744</v>
      </c>
      <c r="HG215" s="303" t="s">
        <v>744</v>
      </c>
      <c r="HH215" s="303" t="s">
        <v>744</v>
      </c>
      <c r="HI215" s="303" t="s">
        <v>744</v>
      </c>
      <c r="HJ215" s="303" t="s">
        <v>744</v>
      </c>
      <c r="HK215" s="303" t="s">
        <v>744</v>
      </c>
      <c r="HL215" s="303" t="s">
        <v>744</v>
      </c>
      <c r="HM215" s="303" t="s">
        <v>744</v>
      </c>
      <c r="HN215" s="303" t="s">
        <v>744</v>
      </c>
      <c r="HO215" s="303" t="s">
        <v>744</v>
      </c>
      <c r="HP215" s="303" t="s">
        <v>744</v>
      </c>
      <c r="HQ215" s="393" t="s">
        <v>744</v>
      </c>
      <c r="HR215" s="303" t="s">
        <v>744</v>
      </c>
      <c r="HS215" s="303" t="s">
        <v>744</v>
      </c>
      <c r="HT215" s="303" t="s">
        <v>744</v>
      </c>
      <c r="HU215" s="393" t="s">
        <v>744</v>
      </c>
      <c r="HV215" s="303">
        <v>10</v>
      </c>
      <c r="HW215" s="303">
        <v>17976</v>
      </c>
      <c r="HX215" s="303">
        <v>0</v>
      </c>
      <c r="HY215" s="303">
        <v>360</v>
      </c>
      <c r="HZ215" s="303">
        <v>0</v>
      </c>
      <c r="IA215" s="303">
        <v>248</v>
      </c>
      <c r="IB215" s="303">
        <v>0</v>
      </c>
      <c r="IC215" s="303">
        <v>0</v>
      </c>
      <c r="ID215" s="303">
        <v>214</v>
      </c>
      <c r="IE215" s="303">
        <v>0</v>
      </c>
      <c r="IF215" s="303">
        <v>17154</v>
      </c>
      <c r="IG215" s="303">
        <v>1821.5</v>
      </c>
      <c r="IH215" s="393">
        <v>184</v>
      </c>
      <c r="II215" s="303">
        <v>1797.6</v>
      </c>
      <c r="IJ215" s="303">
        <v>1715.4</v>
      </c>
      <c r="IK215" s="303">
        <v>182.15</v>
      </c>
      <c r="IL215" s="393">
        <v>4.5727636849132058E-2</v>
      </c>
      <c r="IM215" s="303"/>
      <c r="IN215" s="303">
        <v>1767.1111111111111</v>
      </c>
      <c r="IO215" s="303">
        <v>1665.9259259259259</v>
      </c>
      <c r="IP215" s="393">
        <v>5.726022803487596E-2</v>
      </c>
      <c r="IQ215" s="303" t="s">
        <v>744</v>
      </c>
      <c r="IR215" s="303" t="s">
        <v>744</v>
      </c>
      <c r="IS215" s="393" t="s">
        <v>744</v>
      </c>
      <c r="IT215" s="303">
        <v>1767.1111111111111</v>
      </c>
      <c r="IU215" s="303">
        <v>1665.9259259259259</v>
      </c>
      <c r="IV215" s="393">
        <v>5.726022803487596E-2</v>
      </c>
      <c r="IW215" s="735"/>
      <c r="IX215" s="303"/>
      <c r="IY215" s="396" t="s">
        <v>491</v>
      </c>
      <c r="IZ215" s="396" t="s">
        <v>342</v>
      </c>
      <c r="JA215" s="396" t="s">
        <v>343</v>
      </c>
      <c r="JB215" s="396">
        <v>16</v>
      </c>
      <c r="JC215" s="396" t="s">
        <v>12</v>
      </c>
      <c r="JD215" s="396" t="s">
        <v>232</v>
      </c>
      <c r="JE215" s="396" t="s">
        <v>9</v>
      </c>
      <c r="JF215" s="396" t="s">
        <v>232</v>
      </c>
      <c r="JG215" s="396" t="s">
        <v>358</v>
      </c>
    </row>
    <row r="216" spans="1:267" customFormat="1">
      <c r="A216">
        <v>3659</v>
      </c>
      <c r="B216">
        <v>1</v>
      </c>
      <c r="F216">
        <v>700</v>
      </c>
      <c r="G216">
        <v>41</v>
      </c>
      <c r="H216">
        <v>1</v>
      </c>
      <c r="I216">
        <v>0</v>
      </c>
      <c r="J216">
        <v>1</v>
      </c>
      <c r="K216">
        <v>0</v>
      </c>
      <c r="L216" t="s">
        <v>491</v>
      </c>
      <c r="M216">
        <v>0</v>
      </c>
      <c r="N216">
        <v>38</v>
      </c>
      <c r="O216">
        <v>27.5</v>
      </c>
      <c r="P216">
        <v>40</v>
      </c>
      <c r="Q216">
        <v>40</v>
      </c>
      <c r="R216">
        <v>0</v>
      </c>
      <c r="S216">
        <v>0</v>
      </c>
      <c r="T216" t="s">
        <v>745</v>
      </c>
      <c r="U216">
        <v>0</v>
      </c>
      <c r="V216">
        <v>0</v>
      </c>
      <c r="W216">
        <v>9</v>
      </c>
      <c r="X216">
        <v>1</v>
      </c>
      <c r="Y216">
        <v>18.5</v>
      </c>
      <c r="Z216">
        <v>0</v>
      </c>
      <c r="AA216">
        <v>0</v>
      </c>
      <c r="AB216">
        <v>0</v>
      </c>
      <c r="AC216">
        <v>0</v>
      </c>
      <c r="AD216">
        <v>0</v>
      </c>
      <c r="AE216">
        <v>16</v>
      </c>
      <c r="AF216">
        <v>0</v>
      </c>
      <c r="AG216">
        <v>0</v>
      </c>
      <c r="AH216">
        <v>0</v>
      </c>
      <c r="AI216">
        <v>24</v>
      </c>
      <c r="AJ216">
        <v>24</v>
      </c>
      <c r="AK216">
        <v>0</v>
      </c>
      <c r="AL216">
        <v>0</v>
      </c>
      <c r="AM216">
        <v>0</v>
      </c>
      <c r="AN216">
        <v>0</v>
      </c>
      <c r="AO216">
        <v>0</v>
      </c>
      <c r="AP216">
        <v>0</v>
      </c>
      <c r="AQ216">
        <v>0</v>
      </c>
      <c r="AR216">
        <v>0</v>
      </c>
      <c r="AS216">
        <v>0</v>
      </c>
      <c r="AT216">
        <v>0</v>
      </c>
      <c r="AU216">
        <v>0</v>
      </c>
      <c r="AV216">
        <v>0</v>
      </c>
      <c r="AW216">
        <v>80</v>
      </c>
      <c r="AX216">
        <v>0</v>
      </c>
      <c r="AY216">
        <v>0</v>
      </c>
      <c r="AZ216">
        <v>0</v>
      </c>
      <c r="BA216">
        <v>0</v>
      </c>
      <c r="BB216">
        <v>0</v>
      </c>
      <c r="BC216">
        <v>104</v>
      </c>
      <c r="BD216">
        <v>0</v>
      </c>
      <c r="BE216">
        <v>0</v>
      </c>
      <c r="BF216">
        <v>0</v>
      </c>
      <c r="BG216">
        <v>0</v>
      </c>
      <c r="BH216">
        <v>24</v>
      </c>
      <c r="BI216">
        <v>0</v>
      </c>
      <c r="BJ216">
        <v>0</v>
      </c>
      <c r="BK216">
        <v>0</v>
      </c>
      <c r="BL216">
        <v>0</v>
      </c>
      <c r="BM216">
        <v>0</v>
      </c>
      <c r="BN216">
        <v>0</v>
      </c>
      <c r="BO216">
        <v>1424</v>
      </c>
      <c r="BP216">
        <v>0</v>
      </c>
      <c r="BQ216">
        <v>0</v>
      </c>
      <c r="BR216">
        <v>0</v>
      </c>
      <c r="BS216">
        <v>0</v>
      </c>
      <c r="BT216">
        <v>0</v>
      </c>
      <c r="BU216">
        <v>0</v>
      </c>
      <c r="BV216">
        <v>0</v>
      </c>
      <c r="BW216">
        <v>0</v>
      </c>
      <c r="BX216">
        <v>0</v>
      </c>
      <c r="BY216">
        <v>0</v>
      </c>
      <c r="BZ216">
        <v>0</v>
      </c>
      <c r="CA216">
        <v>264</v>
      </c>
      <c r="CB216">
        <v>0</v>
      </c>
      <c r="CC216">
        <v>0</v>
      </c>
      <c r="CD216">
        <v>0</v>
      </c>
      <c r="CE216">
        <v>755</v>
      </c>
      <c r="CF216">
        <v>0</v>
      </c>
      <c r="CG216" s="439"/>
      <c r="CH216" s="303">
        <v>38</v>
      </c>
      <c r="CI216" s="393">
        <v>27.5</v>
      </c>
      <c r="CJ216" s="303">
        <v>40</v>
      </c>
      <c r="CK216" s="393">
        <v>40</v>
      </c>
      <c r="CL216" s="303">
        <v>0</v>
      </c>
      <c r="CM216" s="393">
        <v>0</v>
      </c>
      <c r="CN216" s="303"/>
      <c r="CO216" s="303"/>
      <c r="CP216" s="393" t="s">
        <v>744</v>
      </c>
      <c r="CQ216" s="303" t="s">
        <v>389</v>
      </c>
      <c r="CR216" s="393" t="s">
        <v>389</v>
      </c>
      <c r="CS216" s="393" t="s">
        <v>744</v>
      </c>
      <c r="CT216" s="303" t="s">
        <v>389</v>
      </c>
      <c r="CU216" s="393" t="s">
        <v>389</v>
      </c>
      <c r="CV216" s="303" t="s">
        <v>744</v>
      </c>
      <c r="CW216" s="303" t="s">
        <v>744</v>
      </c>
      <c r="CX216" s="303" t="s">
        <v>744</v>
      </c>
      <c r="CY216" s="303" t="s">
        <v>744</v>
      </c>
      <c r="CZ216" s="303" t="s">
        <v>744</v>
      </c>
      <c r="DA216" s="303" t="s">
        <v>744</v>
      </c>
      <c r="DB216" s="303" t="s">
        <v>744</v>
      </c>
      <c r="DC216" s="303" t="s">
        <v>744</v>
      </c>
      <c r="DD216" s="303" t="s">
        <v>744</v>
      </c>
      <c r="DE216" s="303" t="s">
        <v>744</v>
      </c>
      <c r="DF216" s="303" t="s">
        <v>744</v>
      </c>
      <c r="DG216" s="393" t="s">
        <v>744</v>
      </c>
      <c r="DH216" s="303" t="s">
        <v>744</v>
      </c>
      <c r="DI216" s="303" t="s">
        <v>744</v>
      </c>
      <c r="DJ216" s="393" t="s">
        <v>744</v>
      </c>
      <c r="DK216" s="303" t="s">
        <v>744</v>
      </c>
      <c r="DL216" s="303" t="s">
        <v>744</v>
      </c>
      <c r="DM216" s="303" t="s">
        <v>744</v>
      </c>
      <c r="DN216" s="303" t="s">
        <v>744</v>
      </c>
      <c r="DO216" s="303" t="s">
        <v>744</v>
      </c>
      <c r="DP216" s="303" t="s">
        <v>744</v>
      </c>
      <c r="DQ216" s="303" t="s">
        <v>744</v>
      </c>
      <c r="DR216" s="303" t="s">
        <v>744</v>
      </c>
      <c r="DS216" s="303" t="s">
        <v>744</v>
      </c>
      <c r="DT216" s="303" t="s">
        <v>744</v>
      </c>
      <c r="DU216" s="303" t="s">
        <v>744</v>
      </c>
      <c r="DV216" s="393" t="s">
        <v>744</v>
      </c>
      <c r="DW216" s="303" t="s">
        <v>744</v>
      </c>
      <c r="DX216" s="303" t="s">
        <v>744</v>
      </c>
      <c r="DY216" s="393" t="s">
        <v>744</v>
      </c>
      <c r="DZ216" s="303" t="s">
        <v>744</v>
      </c>
      <c r="EA216" s="303" t="s">
        <v>744</v>
      </c>
      <c r="EB216" s="303" t="s">
        <v>744</v>
      </c>
      <c r="EC216" s="303" t="s">
        <v>744</v>
      </c>
      <c r="ED216" s="303" t="s">
        <v>744</v>
      </c>
      <c r="EE216" s="303" t="s">
        <v>744</v>
      </c>
      <c r="EF216" s="303" t="s">
        <v>744</v>
      </c>
      <c r="EG216" s="303" t="s">
        <v>744</v>
      </c>
      <c r="EH216" s="303" t="s">
        <v>744</v>
      </c>
      <c r="EI216" s="303" t="s">
        <v>744</v>
      </c>
      <c r="EJ216" s="303" t="s">
        <v>744</v>
      </c>
      <c r="EK216" s="393" t="s">
        <v>744</v>
      </c>
      <c r="EL216" s="303" t="s">
        <v>744</v>
      </c>
      <c r="EM216" s="303" t="s">
        <v>744</v>
      </c>
      <c r="EN216" s="393" t="s">
        <v>744</v>
      </c>
      <c r="EO216" s="303">
        <v>9</v>
      </c>
      <c r="EP216" s="303">
        <v>15264</v>
      </c>
      <c r="EQ216" s="303">
        <v>0</v>
      </c>
      <c r="ER216" s="303">
        <v>24</v>
      </c>
      <c r="ES216" s="303">
        <v>0</v>
      </c>
      <c r="ET216" s="303">
        <v>0</v>
      </c>
      <c r="EU216" s="303">
        <v>0</v>
      </c>
      <c r="EV216" s="303">
        <v>0</v>
      </c>
      <c r="EW216" s="303">
        <v>0</v>
      </c>
      <c r="EX216" s="303">
        <v>0</v>
      </c>
      <c r="EY216" s="303">
        <v>15240</v>
      </c>
      <c r="EZ216" s="303">
        <v>0</v>
      </c>
      <c r="FA216" s="393">
        <v>0</v>
      </c>
      <c r="FB216" s="303">
        <v>1696</v>
      </c>
      <c r="FC216" s="303">
        <v>1693.3333333333333</v>
      </c>
      <c r="FD216" s="303">
        <v>0</v>
      </c>
      <c r="FE216" s="393">
        <v>1.5723270440252124E-3</v>
      </c>
      <c r="FF216" s="303">
        <v>1</v>
      </c>
      <c r="FG216" s="303">
        <v>1696</v>
      </c>
      <c r="FH216" s="303">
        <v>0</v>
      </c>
      <c r="FI216" s="303">
        <v>24</v>
      </c>
      <c r="FJ216" s="303">
        <v>0</v>
      </c>
      <c r="FK216" s="303">
        <v>0</v>
      </c>
      <c r="FL216" s="303">
        <v>0</v>
      </c>
      <c r="FM216" s="303">
        <v>24</v>
      </c>
      <c r="FN216" s="303">
        <v>0</v>
      </c>
      <c r="FO216" s="303">
        <v>0</v>
      </c>
      <c r="FP216" s="303">
        <v>1648</v>
      </c>
      <c r="FQ216" s="303">
        <v>0</v>
      </c>
      <c r="FR216" s="393">
        <v>0</v>
      </c>
      <c r="FS216" s="303">
        <v>1696</v>
      </c>
      <c r="FT216" s="303">
        <v>1648</v>
      </c>
      <c r="FU216" s="303">
        <v>0</v>
      </c>
      <c r="FV216" s="393">
        <v>2.8301886792452824E-2</v>
      </c>
      <c r="FW216" s="303">
        <v>10</v>
      </c>
      <c r="FX216" s="303">
        <v>16960</v>
      </c>
      <c r="FY216" s="303">
        <v>0</v>
      </c>
      <c r="FZ216" s="303">
        <v>48</v>
      </c>
      <c r="GA216" s="303">
        <v>0</v>
      </c>
      <c r="GB216" s="303">
        <v>0</v>
      </c>
      <c r="GC216" s="303">
        <v>0</v>
      </c>
      <c r="GD216" s="303">
        <v>24</v>
      </c>
      <c r="GE216" s="303">
        <v>0</v>
      </c>
      <c r="GF216" s="303">
        <v>0</v>
      </c>
      <c r="GG216" s="303">
        <v>16888</v>
      </c>
      <c r="GH216" s="303">
        <v>0</v>
      </c>
      <c r="GI216" s="393">
        <v>0</v>
      </c>
      <c r="GJ216" s="303">
        <v>1696</v>
      </c>
      <c r="GK216" s="303">
        <v>1688.8</v>
      </c>
      <c r="GL216" s="303">
        <v>0</v>
      </c>
      <c r="GM216" s="393">
        <v>4.2452830188679513E-3</v>
      </c>
      <c r="GN216" s="303">
        <v>18.5</v>
      </c>
      <c r="GO216" s="303">
        <v>32666</v>
      </c>
      <c r="GP216" s="303">
        <v>16</v>
      </c>
      <c r="GQ216" s="303">
        <v>0</v>
      </c>
      <c r="GR216" s="303">
        <v>0</v>
      </c>
      <c r="GS216" s="303">
        <v>80</v>
      </c>
      <c r="GT216" s="303">
        <v>104</v>
      </c>
      <c r="GU216" s="303">
        <v>0</v>
      </c>
      <c r="GV216" s="303">
        <v>1424</v>
      </c>
      <c r="GW216" s="303">
        <v>0</v>
      </c>
      <c r="GX216" s="303">
        <v>31042</v>
      </c>
      <c r="GY216" s="303">
        <v>755</v>
      </c>
      <c r="GZ216" s="393">
        <v>264</v>
      </c>
      <c r="HA216" s="303">
        <v>1765.7297297297298</v>
      </c>
      <c r="HB216" s="303">
        <v>1677.9459459459461</v>
      </c>
      <c r="HC216" s="303">
        <v>40.810810810810814</v>
      </c>
      <c r="HD216" s="393">
        <v>4.9715300312251243E-2</v>
      </c>
      <c r="HE216" s="303" t="s">
        <v>744</v>
      </c>
      <c r="HF216" s="303" t="s">
        <v>744</v>
      </c>
      <c r="HG216" s="303" t="s">
        <v>744</v>
      </c>
      <c r="HH216" s="303" t="s">
        <v>744</v>
      </c>
      <c r="HI216" s="303" t="s">
        <v>744</v>
      </c>
      <c r="HJ216" s="303" t="s">
        <v>744</v>
      </c>
      <c r="HK216" s="303" t="s">
        <v>744</v>
      </c>
      <c r="HL216" s="303" t="s">
        <v>744</v>
      </c>
      <c r="HM216" s="303" t="s">
        <v>744</v>
      </c>
      <c r="HN216" s="303" t="s">
        <v>744</v>
      </c>
      <c r="HO216" s="303" t="s">
        <v>744</v>
      </c>
      <c r="HP216" s="303" t="s">
        <v>744</v>
      </c>
      <c r="HQ216" s="393" t="s">
        <v>744</v>
      </c>
      <c r="HR216" s="303" t="s">
        <v>744</v>
      </c>
      <c r="HS216" s="303" t="s">
        <v>744</v>
      </c>
      <c r="HT216" s="303" t="s">
        <v>744</v>
      </c>
      <c r="HU216" s="393" t="s">
        <v>744</v>
      </c>
      <c r="HV216" s="303">
        <v>18.5</v>
      </c>
      <c r="HW216" s="303">
        <v>32666</v>
      </c>
      <c r="HX216" s="303">
        <v>16</v>
      </c>
      <c r="HY216" s="303">
        <v>0</v>
      </c>
      <c r="HZ216" s="303">
        <v>0</v>
      </c>
      <c r="IA216" s="303">
        <v>80</v>
      </c>
      <c r="IB216" s="303">
        <v>104</v>
      </c>
      <c r="IC216" s="303">
        <v>0</v>
      </c>
      <c r="ID216" s="303">
        <v>1424</v>
      </c>
      <c r="IE216" s="303">
        <v>0</v>
      </c>
      <c r="IF216" s="303">
        <v>31042</v>
      </c>
      <c r="IG216" s="303">
        <v>755</v>
      </c>
      <c r="IH216" s="393">
        <v>264</v>
      </c>
      <c r="II216" s="303">
        <v>1765.7297297297298</v>
      </c>
      <c r="IJ216" s="303">
        <v>1677.9459459459461</v>
      </c>
      <c r="IK216" s="303">
        <v>40.810810810810814</v>
      </c>
      <c r="IL216" s="393">
        <v>4.9715300312251243E-2</v>
      </c>
      <c r="IM216" s="303"/>
      <c r="IN216" s="303">
        <v>1742.909090909091</v>
      </c>
      <c r="IO216" s="303">
        <v>1682.9818181818182</v>
      </c>
      <c r="IP216" s="393">
        <v>3.4383475902357685E-2</v>
      </c>
      <c r="IQ216" s="303">
        <v>1696</v>
      </c>
      <c r="IR216" s="303">
        <v>1648</v>
      </c>
      <c r="IS216" s="393">
        <v>2.8301886792452824E-2</v>
      </c>
      <c r="IT216" s="303">
        <v>1741.2631578947369</v>
      </c>
      <c r="IU216" s="303">
        <v>1681.7543859649122</v>
      </c>
      <c r="IV216" s="393">
        <v>3.4175633740378131E-2</v>
      </c>
      <c r="IW216" s="735"/>
      <c r="IX216" s="303"/>
      <c r="IY216" s="396" t="s">
        <v>491</v>
      </c>
      <c r="IZ216" s="396" t="s">
        <v>342</v>
      </c>
      <c r="JA216" s="396" t="s">
        <v>343</v>
      </c>
      <c r="JB216" s="396">
        <v>30</v>
      </c>
      <c r="JC216" s="396" t="s">
        <v>12</v>
      </c>
      <c r="JD216" s="396" t="s">
        <v>232</v>
      </c>
      <c r="JE216" s="396" t="s">
        <v>9</v>
      </c>
      <c r="JF216" s="396" t="s">
        <v>232</v>
      </c>
      <c r="JG216" s="396" t="s">
        <v>358</v>
      </c>
    </row>
    <row r="217" spans="1:267" customFormat="1">
      <c r="A217">
        <v>3660</v>
      </c>
      <c r="B217">
        <v>1</v>
      </c>
      <c r="F217">
        <v>700</v>
      </c>
      <c r="G217">
        <v>41</v>
      </c>
      <c r="H217">
        <v>1</v>
      </c>
      <c r="I217">
        <v>0</v>
      </c>
      <c r="J217">
        <v>1</v>
      </c>
      <c r="K217">
        <v>0</v>
      </c>
      <c r="L217" t="s">
        <v>491</v>
      </c>
      <c r="M217">
        <v>0</v>
      </c>
      <c r="N217">
        <v>22.65</v>
      </c>
      <c r="O217">
        <v>23.32</v>
      </c>
      <c r="P217">
        <v>40</v>
      </c>
      <c r="Q217">
        <v>40</v>
      </c>
      <c r="R217">
        <v>0</v>
      </c>
      <c r="S217">
        <v>0</v>
      </c>
      <c r="T217" t="s">
        <v>745</v>
      </c>
      <c r="U217">
        <v>3</v>
      </c>
      <c r="V217">
        <v>1</v>
      </c>
      <c r="W217">
        <v>7</v>
      </c>
      <c r="X217">
        <v>4</v>
      </c>
      <c r="Y217">
        <v>14</v>
      </c>
      <c r="Z217">
        <v>0</v>
      </c>
      <c r="AA217">
        <v>0</v>
      </c>
      <c r="AB217">
        <v>0</v>
      </c>
      <c r="AC217">
        <v>0</v>
      </c>
      <c r="AD217">
        <v>0</v>
      </c>
      <c r="AE217">
        <v>0</v>
      </c>
      <c r="AF217">
        <v>0</v>
      </c>
      <c r="AG217">
        <v>40</v>
      </c>
      <c r="AH217">
        <v>16</v>
      </c>
      <c r="AI217">
        <v>224</v>
      </c>
      <c r="AJ217">
        <v>104</v>
      </c>
      <c r="AK217">
        <v>632</v>
      </c>
      <c r="AL217">
        <v>0</v>
      </c>
      <c r="AM217">
        <v>0</v>
      </c>
      <c r="AN217">
        <v>0</v>
      </c>
      <c r="AO217">
        <v>0</v>
      </c>
      <c r="AP217">
        <v>0</v>
      </c>
      <c r="AQ217">
        <v>0</v>
      </c>
      <c r="AR217">
        <v>0</v>
      </c>
      <c r="AS217">
        <v>0</v>
      </c>
      <c r="AT217">
        <v>0</v>
      </c>
      <c r="AU217">
        <v>0</v>
      </c>
      <c r="AV217">
        <v>0</v>
      </c>
      <c r="AW217">
        <v>0</v>
      </c>
      <c r="AX217">
        <v>0</v>
      </c>
      <c r="AY217">
        <v>0</v>
      </c>
      <c r="AZ217">
        <v>0</v>
      </c>
      <c r="BA217">
        <v>0</v>
      </c>
      <c r="BB217">
        <v>0</v>
      </c>
      <c r="BC217">
        <v>120</v>
      </c>
      <c r="BD217">
        <v>0</v>
      </c>
      <c r="BE217">
        <v>0</v>
      </c>
      <c r="BF217">
        <v>0</v>
      </c>
      <c r="BG217">
        <v>36</v>
      </c>
      <c r="BH217">
        <v>74</v>
      </c>
      <c r="BI217">
        <v>48</v>
      </c>
      <c r="BJ217">
        <v>0</v>
      </c>
      <c r="BK217">
        <v>0</v>
      </c>
      <c r="BL217">
        <v>0</v>
      </c>
      <c r="BM217">
        <v>0</v>
      </c>
      <c r="BN217">
        <v>0</v>
      </c>
      <c r="BO217">
        <v>0</v>
      </c>
      <c r="BP217">
        <v>0</v>
      </c>
      <c r="BQ217">
        <v>0</v>
      </c>
      <c r="BR217">
        <v>0</v>
      </c>
      <c r="BS217">
        <v>0</v>
      </c>
      <c r="BT217">
        <v>0</v>
      </c>
      <c r="BU217">
        <v>0</v>
      </c>
      <c r="BV217">
        <v>0</v>
      </c>
      <c r="BW217">
        <v>0</v>
      </c>
      <c r="BX217">
        <v>0</v>
      </c>
      <c r="BY217">
        <v>0</v>
      </c>
      <c r="BZ217">
        <v>0</v>
      </c>
      <c r="CA217">
        <v>59</v>
      </c>
      <c r="CB217">
        <v>0</v>
      </c>
      <c r="CC217">
        <v>0</v>
      </c>
      <c r="CD217">
        <v>0</v>
      </c>
      <c r="CE217">
        <v>0</v>
      </c>
      <c r="CF217">
        <v>0</v>
      </c>
      <c r="CG217" s="439"/>
      <c r="CH217" s="303">
        <v>22.65</v>
      </c>
      <c r="CI217" s="393">
        <v>23.32</v>
      </c>
      <c r="CJ217" s="303">
        <v>40</v>
      </c>
      <c r="CK217" s="393">
        <v>40</v>
      </c>
      <c r="CL217" s="303">
        <v>0</v>
      </c>
      <c r="CM217" s="393">
        <v>0</v>
      </c>
      <c r="CN217" s="303"/>
      <c r="CO217" s="303"/>
      <c r="CP217" s="393" t="s">
        <v>744</v>
      </c>
      <c r="CQ217" s="303" t="s">
        <v>389</v>
      </c>
      <c r="CR217" s="393" t="s">
        <v>744</v>
      </c>
      <c r="CS217" s="393" t="s">
        <v>744</v>
      </c>
      <c r="CT217" s="303" t="s">
        <v>389</v>
      </c>
      <c r="CU217" s="393" t="s">
        <v>744</v>
      </c>
      <c r="CV217" s="303">
        <v>3</v>
      </c>
      <c r="CW217" s="303">
        <v>5456.4</v>
      </c>
      <c r="CX217" s="303">
        <v>0</v>
      </c>
      <c r="CY217" s="303">
        <v>40</v>
      </c>
      <c r="CZ217" s="303">
        <v>0</v>
      </c>
      <c r="DA217" s="303">
        <v>0</v>
      </c>
      <c r="DB217" s="303">
        <v>0</v>
      </c>
      <c r="DC217" s="303">
        <v>0</v>
      </c>
      <c r="DD217" s="303">
        <v>0</v>
      </c>
      <c r="DE217" s="303">
        <v>0</v>
      </c>
      <c r="DF217" s="303">
        <v>5416.4</v>
      </c>
      <c r="DG217" s="393">
        <v>0</v>
      </c>
      <c r="DH217" s="303">
        <v>1818.8</v>
      </c>
      <c r="DI217" s="303">
        <v>1805.4666666666667</v>
      </c>
      <c r="DJ217" s="393">
        <v>7.3308408474451747E-3</v>
      </c>
      <c r="DK217" s="303">
        <v>1</v>
      </c>
      <c r="DL217" s="303">
        <v>1818.8</v>
      </c>
      <c r="DM217" s="303">
        <v>0</v>
      </c>
      <c r="DN217" s="303">
        <v>16</v>
      </c>
      <c r="DO217" s="303">
        <v>0</v>
      </c>
      <c r="DP217" s="303">
        <v>0</v>
      </c>
      <c r="DQ217" s="303">
        <v>0</v>
      </c>
      <c r="DR217" s="303">
        <v>0</v>
      </c>
      <c r="DS217" s="303">
        <v>0</v>
      </c>
      <c r="DT217" s="303">
        <v>0</v>
      </c>
      <c r="DU217" s="303">
        <v>1802.8</v>
      </c>
      <c r="DV217" s="393">
        <v>0</v>
      </c>
      <c r="DW217" s="303">
        <v>1818.8</v>
      </c>
      <c r="DX217" s="303">
        <v>1802.8</v>
      </c>
      <c r="DY217" s="393">
        <v>8.7970090169342541E-3</v>
      </c>
      <c r="DZ217" s="303">
        <v>4</v>
      </c>
      <c r="EA217" s="303">
        <v>7275.2</v>
      </c>
      <c r="EB217" s="303">
        <v>0</v>
      </c>
      <c r="EC217" s="303">
        <v>56</v>
      </c>
      <c r="ED217" s="303">
        <v>0</v>
      </c>
      <c r="EE217" s="303">
        <v>0</v>
      </c>
      <c r="EF217" s="303">
        <v>0</v>
      </c>
      <c r="EG217" s="303">
        <v>0</v>
      </c>
      <c r="EH217" s="303">
        <v>0</v>
      </c>
      <c r="EI217" s="303">
        <v>0</v>
      </c>
      <c r="EJ217" s="303">
        <v>7219.2</v>
      </c>
      <c r="EK217" s="393">
        <v>0</v>
      </c>
      <c r="EL217" s="303">
        <v>1818.8</v>
      </c>
      <c r="EM217" s="303">
        <v>1804.8</v>
      </c>
      <c r="EN217" s="393">
        <v>7.6973828898174723E-3</v>
      </c>
      <c r="EO217" s="303">
        <v>7</v>
      </c>
      <c r="EP217" s="303">
        <v>12731.6</v>
      </c>
      <c r="EQ217" s="303">
        <v>0</v>
      </c>
      <c r="ER217" s="303">
        <v>224</v>
      </c>
      <c r="ES217" s="303">
        <v>0</v>
      </c>
      <c r="ET217" s="303">
        <v>0</v>
      </c>
      <c r="EU217" s="303">
        <v>0</v>
      </c>
      <c r="EV217" s="303">
        <v>36</v>
      </c>
      <c r="EW217" s="303">
        <v>0</v>
      </c>
      <c r="EX217" s="303">
        <v>0</v>
      </c>
      <c r="EY217" s="303">
        <v>12471.6</v>
      </c>
      <c r="EZ217" s="303">
        <v>0</v>
      </c>
      <c r="FA217" s="393">
        <v>0</v>
      </c>
      <c r="FB217" s="303">
        <v>1818.8</v>
      </c>
      <c r="FC217" s="303">
        <v>1781.6571428571428</v>
      </c>
      <c r="FD217" s="303">
        <v>0</v>
      </c>
      <c r="FE217" s="393">
        <v>2.0421628075025899E-2</v>
      </c>
      <c r="FF217" s="303">
        <v>4</v>
      </c>
      <c r="FG217" s="303">
        <v>7275.2</v>
      </c>
      <c r="FH217" s="303">
        <v>0</v>
      </c>
      <c r="FI217" s="303">
        <v>104</v>
      </c>
      <c r="FJ217" s="303">
        <v>0</v>
      </c>
      <c r="FK217" s="303">
        <v>0</v>
      </c>
      <c r="FL217" s="303">
        <v>0</v>
      </c>
      <c r="FM217" s="303">
        <v>74</v>
      </c>
      <c r="FN217" s="303">
        <v>0</v>
      </c>
      <c r="FO217" s="303">
        <v>0</v>
      </c>
      <c r="FP217" s="303">
        <v>7097.2</v>
      </c>
      <c r="FQ217" s="303">
        <v>0</v>
      </c>
      <c r="FR217" s="393">
        <v>0</v>
      </c>
      <c r="FS217" s="303">
        <v>1818.8</v>
      </c>
      <c r="FT217" s="303">
        <v>1774.3</v>
      </c>
      <c r="FU217" s="303">
        <v>0</v>
      </c>
      <c r="FV217" s="393">
        <v>2.4466681328348394E-2</v>
      </c>
      <c r="FW217" s="303">
        <v>11</v>
      </c>
      <c r="FX217" s="303">
        <v>20006.8</v>
      </c>
      <c r="FY217" s="303">
        <v>0</v>
      </c>
      <c r="FZ217" s="303">
        <v>328</v>
      </c>
      <c r="GA217" s="303">
        <v>0</v>
      </c>
      <c r="GB217" s="303">
        <v>0</v>
      </c>
      <c r="GC217" s="303">
        <v>0</v>
      </c>
      <c r="GD217" s="303">
        <v>110</v>
      </c>
      <c r="GE217" s="303">
        <v>0</v>
      </c>
      <c r="GF217" s="303">
        <v>0</v>
      </c>
      <c r="GG217" s="303">
        <v>19568.8</v>
      </c>
      <c r="GH217" s="303">
        <v>0</v>
      </c>
      <c r="GI217" s="393">
        <v>0</v>
      </c>
      <c r="GJ217" s="303">
        <v>1818.8</v>
      </c>
      <c r="GK217" s="303">
        <v>1778.9818181818182</v>
      </c>
      <c r="GL217" s="303">
        <v>0</v>
      </c>
      <c r="GM217" s="393">
        <v>2.1892556530779483E-2</v>
      </c>
      <c r="GN217" s="303">
        <v>14</v>
      </c>
      <c r="GO217" s="303">
        <v>25329.16</v>
      </c>
      <c r="GP217" s="303">
        <v>0</v>
      </c>
      <c r="GQ217" s="303">
        <v>632</v>
      </c>
      <c r="GR217" s="303">
        <v>0</v>
      </c>
      <c r="GS217" s="303">
        <v>0</v>
      </c>
      <c r="GT217" s="303">
        <v>120</v>
      </c>
      <c r="GU217" s="303">
        <v>48</v>
      </c>
      <c r="GV217" s="303">
        <v>0</v>
      </c>
      <c r="GW217" s="303">
        <v>0</v>
      </c>
      <c r="GX217" s="303">
        <v>24529.16</v>
      </c>
      <c r="GY217" s="303">
        <v>0</v>
      </c>
      <c r="GZ217" s="393">
        <v>59</v>
      </c>
      <c r="HA217" s="303">
        <v>1809.2257142857143</v>
      </c>
      <c r="HB217" s="303">
        <v>1752.0828571428572</v>
      </c>
      <c r="HC217" s="303">
        <v>0</v>
      </c>
      <c r="HD217" s="393">
        <v>3.1584150441625325E-2</v>
      </c>
      <c r="HE217" s="303" t="s">
        <v>744</v>
      </c>
      <c r="HF217" s="303" t="s">
        <v>744</v>
      </c>
      <c r="HG217" s="303" t="s">
        <v>744</v>
      </c>
      <c r="HH217" s="303" t="s">
        <v>744</v>
      </c>
      <c r="HI217" s="303" t="s">
        <v>744</v>
      </c>
      <c r="HJ217" s="303" t="s">
        <v>744</v>
      </c>
      <c r="HK217" s="303" t="s">
        <v>744</v>
      </c>
      <c r="HL217" s="303" t="s">
        <v>744</v>
      </c>
      <c r="HM217" s="303" t="s">
        <v>744</v>
      </c>
      <c r="HN217" s="303" t="s">
        <v>744</v>
      </c>
      <c r="HO217" s="303" t="s">
        <v>744</v>
      </c>
      <c r="HP217" s="303" t="s">
        <v>744</v>
      </c>
      <c r="HQ217" s="393" t="s">
        <v>744</v>
      </c>
      <c r="HR217" s="303" t="s">
        <v>744</v>
      </c>
      <c r="HS217" s="303" t="s">
        <v>744</v>
      </c>
      <c r="HT217" s="303" t="s">
        <v>744</v>
      </c>
      <c r="HU217" s="393" t="s">
        <v>744</v>
      </c>
      <c r="HV217" s="303">
        <v>14</v>
      </c>
      <c r="HW217" s="303">
        <v>25329.16</v>
      </c>
      <c r="HX217" s="303">
        <v>0</v>
      </c>
      <c r="HY217" s="303">
        <v>632</v>
      </c>
      <c r="HZ217" s="303">
        <v>0</v>
      </c>
      <c r="IA217" s="303">
        <v>0</v>
      </c>
      <c r="IB217" s="303">
        <v>120</v>
      </c>
      <c r="IC217" s="303">
        <v>48</v>
      </c>
      <c r="ID217" s="303">
        <v>0</v>
      </c>
      <c r="IE217" s="303">
        <v>0</v>
      </c>
      <c r="IF217" s="303">
        <v>24529.16</v>
      </c>
      <c r="IG217" s="303">
        <v>0</v>
      </c>
      <c r="IH217" s="393">
        <v>59</v>
      </c>
      <c r="II217" s="303">
        <v>1809.2257142857143</v>
      </c>
      <c r="IJ217" s="303">
        <v>1752.0828571428572</v>
      </c>
      <c r="IK217" s="303">
        <v>0</v>
      </c>
      <c r="IL217" s="393">
        <v>3.1584150441625325E-2</v>
      </c>
      <c r="IM217" s="303"/>
      <c r="IN217" s="303">
        <v>1813.2150000000001</v>
      </c>
      <c r="IO217" s="303">
        <v>1767.3816666666669</v>
      </c>
      <c r="IP217" s="393">
        <v>2.5277384829340832E-2</v>
      </c>
      <c r="IQ217" s="303">
        <v>1818.8</v>
      </c>
      <c r="IR217" s="303">
        <v>1780</v>
      </c>
      <c r="IS217" s="393">
        <v>2.1332746866065566E-2</v>
      </c>
      <c r="IT217" s="303">
        <v>1814.177931034483</v>
      </c>
      <c r="IU217" s="303">
        <v>1769.5572413793104</v>
      </c>
      <c r="IV217" s="393">
        <v>2.4595542086507938E-2</v>
      </c>
      <c r="IW217" s="735"/>
      <c r="IX217" s="303"/>
      <c r="IY217" s="396" t="s">
        <v>491</v>
      </c>
      <c r="IZ217" s="396" t="s">
        <v>342</v>
      </c>
      <c r="JA217" s="396" t="s">
        <v>343</v>
      </c>
      <c r="JB217" s="396">
        <v>34</v>
      </c>
      <c r="JC217" s="396" t="s">
        <v>12</v>
      </c>
      <c r="JD217" s="396" t="s">
        <v>232</v>
      </c>
      <c r="JE217" s="396" t="s">
        <v>9</v>
      </c>
      <c r="JF217" s="396" t="s">
        <v>232</v>
      </c>
      <c r="JG217" s="396" t="s">
        <v>358</v>
      </c>
    </row>
    <row r="218" spans="1:267" customFormat="1">
      <c r="A218">
        <v>3661</v>
      </c>
      <c r="B218">
        <v>1</v>
      </c>
      <c r="F218">
        <v>700</v>
      </c>
      <c r="G218">
        <v>41</v>
      </c>
      <c r="H218">
        <v>1</v>
      </c>
      <c r="I218">
        <v>0</v>
      </c>
      <c r="J218">
        <v>1</v>
      </c>
      <c r="K218">
        <v>0</v>
      </c>
      <c r="L218" t="s">
        <v>491</v>
      </c>
      <c r="M218">
        <v>0</v>
      </c>
      <c r="N218">
        <v>0</v>
      </c>
      <c r="O218">
        <v>30</v>
      </c>
      <c r="P218">
        <v>0</v>
      </c>
      <c r="Q218">
        <v>40</v>
      </c>
      <c r="R218">
        <v>0</v>
      </c>
      <c r="S218">
        <v>50</v>
      </c>
      <c r="T218" t="s">
        <v>745</v>
      </c>
      <c r="U218">
        <v>0</v>
      </c>
      <c r="V218">
        <v>0</v>
      </c>
      <c r="W218">
        <v>0</v>
      </c>
      <c r="X218">
        <v>0</v>
      </c>
      <c r="Y218">
        <v>4</v>
      </c>
      <c r="Z218">
        <v>0</v>
      </c>
      <c r="AA218">
        <v>0</v>
      </c>
      <c r="AB218">
        <v>0</v>
      </c>
      <c r="AC218">
        <v>0</v>
      </c>
      <c r="AD218">
        <v>0</v>
      </c>
      <c r="AE218">
        <v>0</v>
      </c>
      <c r="AF218">
        <v>0</v>
      </c>
      <c r="AG218">
        <v>0</v>
      </c>
      <c r="AH218">
        <v>0</v>
      </c>
      <c r="AI218">
        <v>0</v>
      </c>
      <c r="AJ218">
        <v>0</v>
      </c>
      <c r="AK218">
        <v>40</v>
      </c>
      <c r="AL218">
        <v>0</v>
      </c>
      <c r="AM218">
        <v>0</v>
      </c>
      <c r="AN218">
        <v>0</v>
      </c>
      <c r="AO218">
        <v>0</v>
      </c>
      <c r="AP218">
        <v>0</v>
      </c>
      <c r="AQ218">
        <v>0</v>
      </c>
      <c r="AR218">
        <v>0</v>
      </c>
      <c r="AS218">
        <v>0</v>
      </c>
      <c r="AT218">
        <v>0</v>
      </c>
      <c r="AU218">
        <v>0</v>
      </c>
      <c r="AV218">
        <v>0</v>
      </c>
      <c r="AW218">
        <v>0</v>
      </c>
      <c r="AX218">
        <v>0</v>
      </c>
      <c r="AY218">
        <v>0</v>
      </c>
      <c r="AZ218">
        <v>0</v>
      </c>
      <c r="BA218">
        <v>0</v>
      </c>
      <c r="BB218">
        <v>0</v>
      </c>
      <c r="BC218">
        <v>0</v>
      </c>
      <c r="BD218">
        <v>0</v>
      </c>
      <c r="BE218">
        <v>0</v>
      </c>
      <c r="BF218">
        <v>0</v>
      </c>
      <c r="BG218">
        <v>0</v>
      </c>
      <c r="BH218">
        <v>0</v>
      </c>
      <c r="BI218">
        <v>0</v>
      </c>
      <c r="BJ218">
        <v>0</v>
      </c>
      <c r="BK218">
        <v>0</v>
      </c>
      <c r="BL218">
        <v>0</v>
      </c>
      <c r="BM218">
        <v>0</v>
      </c>
      <c r="BN218">
        <v>0</v>
      </c>
      <c r="BO218">
        <v>0</v>
      </c>
      <c r="BP218">
        <v>0</v>
      </c>
      <c r="BQ218">
        <v>0</v>
      </c>
      <c r="BR218">
        <v>0</v>
      </c>
      <c r="BS218">
        <v>0</v>
      </c>
      <c r="BT218">
        <v>0</v>
      </c>
      <c r="BU218">
        <v>0</v>
      </c>
      <c r="BV218">
        <v>0</v>
      </c>
      <c r="BW218">
        <v>0</v>
      </c>
      <c r="BX218">
        <v>0</v>
      </c>
      <c r="BY218">
        <v>0</v>
      </c>
      <c r="BZ218">
        <v>0</v>
      </c>
      <c r="CA218">
        <v>671</v>
      </c>
      <c r="CB218">
        <v>0</v>
      </c>
      <c r="CC218">
        <v>0</v>
      </c>
      <c r="CD218">
        <v>0</v>
      </c>
      <c r="CE218">
        <v>0</v>
      </c>
      <c r="CF218">
        <v>0</v>
      </c>
      <c r="CG218" s="439"/>
      <c r="CH218" s="303" t="s">
        <v>744</v>
      </c>
      <c r="CI218" s="393">
        <v>30</v>
      </c>
      <c r="CJ218" s="303" t="s">
        <v>744</v>
      </c>
      <c r="CK218" s="393">
        <v>40</v>
      </c>
      <c r="CL218" s="303" t="s">
        <v>744</v>
      </c>
      <c r="CM218" s="393">
        <v>50</v>
      </c>
      <c r="CN218" s="303"/>
      <c r="CO218" s="303"/>
      <c r="CP218" s="393" t="s">
        <v>744</v>
      </c>
      <c r="CQ218" s="303" t="s">
        <v>389</v>
      </c>
      <c r="CR218" s="393" t="s">
        <v>744</v>
      </c>
      <c r="CS218" s="393" t="s">
        <v>744</v>
      </c>
      <c r="CT218" s="303" t="s">
        <v>389</v>
      </c>
      <c r="CU218" s="393" t="s">
        <v>744</v>
      </c>
      <c r="CV218" s="303" t="s">
        <v>744</v>
      </c>
      <c r="CW218" s="303" t="s">
        <v>744</v>
      </c>
      <c r="CX218" s="303" t="s">
        <v>744</v>
      </c>
      <c r="CY218" s="303" t="s">
        <v>744</v>
      </c>
      <c r="CZ218" s="303" t="s">
        <v>744</v>
      </c>
      <c r="DA218" s="303" t="s">
        <v>744</v>
      </c>
      <c r="DB218" s="303" t="s">
        <v>744</v>
      </c>
      <c r="DC218" s="303" t="s">
        <v>744</v>
      </c>
      <c r="DD218" s="303" t="s">
        <v>744</v>
      </c>
      <c r="DE218" s="303" t="s">
        <v>744</v>
      </c>
      <c r="DF218" s="303" t="s">
        <v>744</v>
      </c>
      <c r="DG218" s="393" t="s">
        <v>744</v>
      </c>
      <c r="DH218" s="303" t="s">
        <v>744</v>
      </c>
      <c r="DI218" s="303" t="s">
        <v>744</v>
      </c>
      <c r="DJ218" s="393" t="s">
        <v>744</v>
      </c>
      <c r="DK218" s="303" t="s">
        <v>744</v>
      </c>
      <c r="DL218" s="303" t="s">
        <v>744</v>
      </c>
      <c r="DM218" s="303" t="s">
        <v>744</v>
      </c>
      <c r="DN218" s="303" t="s">
        <v>744</v>
      </c>
      <c r="DO218" s="303" t="s">
        <v>744</v>
      </c>
      <c r="DP218" s="303" t="s">
        <v>744</v>
      </c>
      <c r="DQ218" s="303" t="s">
        <v>744</v>
      </c>
      <c r="DR218" s="303" t="s">
        <v>744</v>
      </c>
      <c r="DS218" s="303" t="s">
        <v>744</v>
      </c>
      <c r="DT218" s="303" t="s">
        <v>744</v>
      </c>
      <c r="DU218" s="303" t="s">
        <v>744</v>
      </c>
      <c r="DV218" s="393" t="s">
        <v>744</v>
      </c>
      <c r="DW218" s="303" t="s">
        <v>744</v>
      </c>
      <c r="DX218" s="303" t="s">
        <v>744</v>
      </c>
      <c r="DY218" s="393" t="s">
        <v>744</v>
      </c>
      <c r="DZ218" s="303" t="s">
        <v>744</v>
      </c>
      <c r="EA218" s="303" t="s">
        <v>744</v>
      </c>
      <c r="EB218" s="303" t="s">
        <v>744</v>
      </c>
      <c r="EC218" s="303" t="s">
        <v>744</v>
      </c>
      <c r="ED218" s="303" t="s">
        <v>744</v>
      </c>
      <c r="EE218" s="303" t="s">
        <v>744</v>
      </c>
      <c r="EF218" s="303" t="s">
        <v>744</v>
      </c>
      <c r="EG218" s="303" t="s">
        <v>744</v>
      </c>
      <c r="EH218" s="303" t="s">
        <v>744</v>
      </c>
      <c r="EI218" s="303" t="s">
        <v>744</v>
      </c>
      <c r="EJ218" s="303" t="s">
        <v>744</v>
      </c>
      <c r="EK218" s="393" t="s">
        <v>744</v>
      </c>
      <c r="EL218" s="303" t="s">
        <v>744</v>
      </c>
      <c r="EM218" s="303" t="s">
        <v>744</v>
      </c>
      <c r="EN218" s="393" t="s">
        <v>744</v>
      </c>
      <c r="EO218" s="303" t="s">
        <v>744</v>
      </c>
      <c r="EP218" s="303" t="s">
        <v>744</v>
      </c>
      <c r="EQ218" s="303" t="s">
        <v>744</v>
      </c>
      <c r="ER218" s="303" t="s">
        <v>744</v>
      </c>
      <c r="ES218" s="303" t="s">
        <v>744</v>
      </c>
      <c r="ET218" s="303" t="s">
        <v>744</v>
      </c>
      <c r="EU218" s="303" t="s">
        <v>744</v>
      </c>
      <c r="EV218" s="303" t="s">
        <v>744</v>
      </c>
      <c r="EW218" s="303" t="s">
        <v>744</v>
      </c>
      <c r="EX218" s="303" t="s">
        <v>744</v>
      </c>
      <c r="EY218" s="303" t="s">
        <v>744</v>
      </c>
      <c r="EZ218" s="303" t="s">
        <v>744</v>
      </c>
      <c r="FA218" s="393" t="s">
        <v>744</v>
      </c>
      <c r="FB218" s="303" t="s">
        <v>744</v>
      </c>
      <c r="FC218" s="303" t="s">
        <v>744</v>
      </c>
      <c r="FD218" s="303" t="s">
        <v>744</v>
      </c>
      <c r="FE218" s="393" t="s">
        <v>744</v>
      </c>
      <c r="FF218" s="303" t="s">
        <v>744</v>
      </c>
      <c r="FG218" s="303" t="s">
        <v>744</v>
      </c>
      <c r="FH218" s="303" t="s">
        <v>744</v>
      </c>
      <c r="FI218" s="303" t="s">
        <v>744</v>
      </c>
      <c r="FJ218" s="303" t="s">
        <v>744</v>
      </c>
      <c r="FK218" s="303" t="s">
        <v>744</v>
      </c>
      <c r="FL218" s="303" t="s">
        <v>744</v>
      </c>
      <c r="FM218" s="303" t="s">
        <v>744</v>
      </c>
      <c r="FN218" s="303" t="s">
        <v>744</v>
      </c>
      <c r="FO218" s="303" t="s">
        <v>744</v>
      </c>
      <c r="FP218" s="303" t="s">
        <v>744</v>
      </c>
      <c r="FQ218" s="303" t="s">
        <v>744</v>
      </c>
      <c r="FR218" s="393" t="s">
        <v>744</v>
      </c>
      <c r="FS218" s="303" t="s">
        <v>744</v>
      </c>
      <c r="FT218" s="303" t="s">
        <v>744</v>
      </c>
      <c r="FU218" s="303" t="s">
        <v>744</v>
      </c>
      <c r="FV218" s="393" t="s">
        <v>744</v>
      </c>
      <c r="FW218" s="303" t="s">
        <v>744</v>
      </c>
      <c r="FX218" s="303" t="s">
        <v>744</v>
      </c>
      <c r="FY218" s="303" t="s">
        <v>744</v>
      </c>
      <c r="FZ218" s="303" t="s">
        <v>744</v>
      </c>
      <c r="GA218" s="303" t="s">
        <v>744</v>
      </c>
      <c r="GB218" s="303" t="s">
        <v>744</v>
      </c>
      <c r="GC218" s="303" t="s">
        <v>744</v>
      </c>
      <c r="GD218" s="303" t="s">
        <v>744</v>
      </c>
      <c r="GE218" s="303" t="s">
        <v>744</v>
      </c>
      <c r="GF218" s="303" t="s">
        <v>744</v>
      </c>
      <c r="GG218" s="303" t="s">
        <v>744</v>
      </c>
      <c r="GH218" s="303" t="s">
        <v>744</v>
      </c>
      <c r="GI218" s="393" t="s">
        <v>744</v>
      </c>
      <c r="GJ218" s="303" t="s">
        <v>744</v>
      </c>
      <c r="GK218" s="303" t="s">
        <v>744</v>
      </c>
      <c r="GL218" s="303" t="s">
        <v>744</v>
      </c>
      <c r="GM218" s="393" t="s">
        <v>744</v>
      </c>
      <c r="GN218" s="303">
        <v>4</v>
      </c>
      <c r="GO218" s="303">
        <v>6222.333333333333</v>
      </c>
      <c r="GP218" s="303">
        <v>0</v>
      </c>
      <c r="GQ218" s="303">
        <v>40</v>
      </c>
      <c r="GR218" s="303">
        <v>0</v>
      </c>
      <c r="GS218" s="303">
        <v>0</v>
      </c>
      <c r="GT218" s="303">
        <v>0</v>
      </c>
      <c r="GU218" s="303">
        <v>0</v>
      </c>
      <c r="GV218" s="303">
        <v>0</v>
      </c>
      <c r="GW218" s="303">
        <v>0</v>
      </c>
      <c r="GX218" s="303">
        <v>6182.333333333333</v>
      </c>
      <c r="GY218" s="303">
        <v>0</v>
      </c>
      <c r="GZ218" s="393">
        <v>671</v>
      </c>
      <c r="HA218" s="303">
        <v>1555.5833333333333</v>
      </c>
      <c r="HB218" s="303">
        <v>1545.5833333333333</v>
      </c>
      <c r="HC218" s="303">
        <v>0</v>
      </c>
      <c r="HD218" s="393">
        <v>6.4284566347029282E-3</v>
      </c>
      <c r="HE218" s="303" t="s">
        <v>744</v>
      </c>
      <c r="HF218" s="303" t="s">
        <v>744</v>
      </c>
      <c r="HG218" s="303" t="s">
        <v>744</v>
      </c>
      <c r="HH218" s="303" t="s">
        <v>744</v>
      </c>
      <c r="HI218" s="303" t="s">
        <v>744</v>
      </c>
      <c r="HJ218" s="303" t="s">
        <v>744</v>
      </c>
      <c r="HK218" s="303" t="s">
        <v>744</v>
      </c>
      <c r="HL218" s="303" t="s">
        <v>744</v>
      </c>
      <c r="HM218" s="303" t="s">
        <v>744</v>
      </c>
      <c r="HN218" s="303" t="s">
        <v>744</v>
      </c>
      <c r="HO218" s="303" t="s">
        <v>744</v>
      </c>
      <c r="HP218" s="303" t="s">
        <v>744</v>
      </c>
      <c r="HQ218" s="393" t="s">
        <v>744</v>
      </c>
      <c r="HR218" s="303" t="s">
        <v>744</v>
      </c>
      <c r="HS218" s="303" t="s">
        <v>744</v>
      </c>
      <c r="HT218" s="303" t="s">
        <v>744</v>
      </c>
      <c r="HU218" s="393" t="s">
        <v>744</v>
      </c>
      <c r="HV218" s="303">
        <v>4</v>
      </c>
      <c r="HW218" s="303">
        <v>6222.333333333333</v>
      </c>
      <c r="HX218" s="303">
        <v>0</v>
      </c>
      <c r="HY218" s="303">
        <v>40</v>
      </c>
      <c r="HZ218" s="303">
        <v>0</v>
      </c>
      <c r="IA218" s="303">
        <v>0</v>
      </c>
      <c r="IB218" s="303">
        <v>0</v>
      </c>
      <c r="IC218" s="303">
        <v>0</v>
      </c>
      <c r="ID218" s="303">
        <v>0</v>
      </c>
      <c r="IE218" s="303">
        <v>0</v>
      </c>
      <c r="IF218" s="303">
        <v>6182.333333333333</v>
      </c>
      <c r="IG218" s="303">
        <v>0</v>
      </c>
      <c r="IH218" s="393">
        <v>671</v>
      </c>
      <c r="II218" s="303">
        <v>1555.5833333333333</v>
      </c>
      <c r="IJ218" s="303">
        <v>1545.5833333333333</v>
      </c>
      <c r="IK218" s="303">
        <v>0</v>
      </c>
      <c r="IL218" s="393">
        <v>6.4284566347029282E-3</v>
      </c>
      <c r="IM218" s="303"/>
      <c r="IN218" s="303">
        <v>1555.5833333333333</v>
      </c>
      <c r="IO218" s="303">
        <v>1545.5833333333333</v>
      </c>
      <c r="IP218" s="393">
        <v>6.4284566347029282E-3</v>
      </c>
      <c r="IQ218" s="303" t="s">
        <v>744</v>
      </c>
      <c r="IR218" s="303" t="s">
        <v>744</v>
      </c>
      <c r="IS218" s="393" t="s">
        <v>744</v>
      </c>
      <c r="IT218" s="303">
        <v>1555.5833333333333</v>
      </c>
      <c r="IU218" s="303">
        <v>1545.5833333333333</v>
      </c>
      <c r="IV218" s="393">
        <v>6.4284566347029282E-3</v>
      </c>
      <c r="IW218" s="735"/>
      <c r="IX218" s="303"/>
      <c r="IY218" s="396" t="s">
        <v>491</v>
      </c>
      <c r="IZ218" s="396" t="s">
        <v>342</v>
      </c>
      <c r="JA218" s="396" t="s">
        <v>343</v>
      </c>
      <c r="JB218" s="396">
        <v>6</v>
      </c>
      <c r="JC218" s="396" t="s">
        <v>11</v>
      </c>
      <c r="JD218" s="396" t="s">
        <v>232</v>
      </c>
      <c r="JE218" s="396" t="s">
        <v>9</v>
      </c>
      <c r="JF218" s="396" t="s">
        <v>232</v>
      </c>
      <c r="JG218" s="396" t="s">
        <v>358</v>
      </c>
    </row>
    <row r="219" spans="1:267" customFormat="1">
      <c r="A219">
        <v>3662</v>
      </c>
      <c r="B219">
        <v>1</v>
      </c>
      <c r="F219">
        <v>700</v>
      </c>
      <c r="G219">
        <v>41</v>
      </c>
      <c r="H219">
        <v>1</v>
      </c>
      <c r="I219">
        <v>0</v>
      </c>
      <c r="J219">
        <v>1</v>
      </c>
      <c r="K219">
        <v>0</v>
      </c>
      <c r="L219" t="s">
        <v>491</v>
      </c>
      <c r="M219">
        <v>0</v>
      </c>
      <c r="N219">
        <v>36</v>
      </c>
      <c r="O219">
        <v>27</v>
      </c>
      <c r="P219">
        <v>40</v>
      </c>
      <c r="Q219">
        <v>40</v>
      </c>
      <c r="R219">
        <v>50</v>
      </c>
      <c r="S219">
        <v>50</v>
      </c>
      <c r="T219" t="s">
        <v>745</v>
      </c>
      <c r="U219">
        <v>0</v>
      </c>
      <c r="V219">
        <v>0</v>
      </c>
      <c r="W219">
        <v>2</v>
      </c>
      <c r="X219">
        <v>2.5</v>
      </c>
      <c r="Y219">
        <v>9</v>
      </c>
      <c r="Z219">
        <v>0</v>
      </c>
      <c r="AA219">
        <v>0</v>
      </c>
      <c r="AB219">
        <v>0</v>
      </c>
      <c r="AC219">
        <v>0</v>
      </c>
      <c r="AD219">
        <v>0</v>
      </c>
      <c r="AE219">
        <v>28</v>
      </c>
      <c r="AF219">
        <v>0</v>
      </c>
      <c r="AG219">
        <v>0</v>
      </c>
      <c r="AH219">
        <v>0</v>
      </c>
      <c r="AI219">
        <v>0</v>
      </c>
      <c r="AJ219">
        <v>64</v>
      </c>
      <c r="AK219">
        <v>806</v>
      </c>
      <c r="AL219">
        <v>0</v>
      </c>
      <c r="AM219">
        <v>0</v>
      </c>
      <c r="AN219">
        <v>0</v>
      </c>
      <c r="AO219">
        <v>0</v>
      </c>
      <c r="AP219">
        <v>0</v>
      </c>
      <c r="AQ219">
        <v>0</v>
      </c>
      <c r="AR219">
        <v>0</v>
      </c>
      <c r="AS219">
        <v>0</v>
      </c>
      <c r="AT219">
        <v>0</v>
      </c>
      <c r="AU219">
        <v>0</v>
      </c>
      <c r="AV219">
        <v>0</v>
      </c>
      <c r="AW219">
        <v>0</v>
      </c>
      <c r="AX219">
        <v>0</v>
      </c>
      <c r="AY219">
        <v>0</v>
      </c>
      <c r="AZ219">
        <v>0</v>
      </c>
      <c r="BA219">
        <v>0</v>
      </c>
      <c r="BB219">
        <v>0</v>
      </c>
      <c r="BC219">
        <v>0</v>
      </c>
      <c r="BD219">
        <v>0</v>
      </c>
      <c r="BE219">
        <v>0</v>
      </c>
      <c r="BF219">
        <v>0</v>
      </c>
      <c r="BG219">
        <v>0</v>
      </c>
      <c r="BH219">
        <v>0</v>
      </c>
      <c r="BI219">
        <v>0</v>
      </c>
      <c r="BJ219">
        <v>0</v>
      </c>
      <c r="BK219">
        <v>0</v>
      </c>
      <c r="BL219">
        <v>0</v>
      </c>
      <c r="BM219">
        <v>0</v>
      </c>
      <c r="BN219">
        <v>0</v>
      </c>
      <c r="BO219">
        <v>13</v>
      </c>
      <c r="BP219">
        <v>0</v>
      </c>
      <c r="BQ219">
        <v>0</v>
      </c>
      <c r="BR219">
        <v>0</v>
      </c>
      <c r="BS219">
        <v>0</v>
      </c>
      <c r="BT219">
        <v>0</v>
      </c>
      <c r="BU219">
        <v>0</v>
      </c>
      <c r="BV219">
        <v>0</v>
      </c>
      <c r="BW219">
        <v>0</v>
      </c>
      <c r="BX219">
        <v>0</v>
      </c>
      <c r="BY219">
        <v>0</v>
      </c>
      <c r="BZ219">
        <v>0</v>
      </c>
      <c r="CA219">
        <v>511</v>
      </c>
      <c r="CB219">
        <v>0</v>
      </c>
      <c r="CC219">
        <v>660</v>
      </c>
      <c r="CD219">
        <v>166</v>
      </c>
      <c r="CE219">
        <v>690</v>
      </c>
      <c r="CF219">
        <v>0</v>
      </c>
      <c r="CG219" s="439"/>
      <c r="CH219" s="303">
        <v>36</v>
      </c>
      <c r="CI219" s="393">
        <v>27</v>
      </c>
      <c r="CJ219" s="303">
        <v>40</v>
      </c>
      <c r="CK219" s="393">
        <v>40</v>
      </c>
      <c r="CL219" s="303">
        <v>50</v>
      </c>
      <c r="CM219" s="393">
        <v>50</v>
      </c>
      <c r="CN219" s="303"/>
      <c r="CO219" s="303"/>
      <c r="CP219" s="393" t="s">
        <v>744</v>
      </c>
      <c r="CQ219" s="303" t="s">
        <v>389</v>
      </c>
      <c r="CR219" s="393" t="s">
        <v>389</v>
      </c>
      <c r="CS219" s="393" t="s">
        <v>744</v>
      </c>
      <c r="CT219" s="303" t="s">
        <v>389</v>
      </c>
      <c r="CU219" s="393" t="s">
        <v>389</v>
      </c>
      <c r="CV219" s="303" t="s">
        <v>744</v>
      </c>
      <c r="CW219" s="303" t="s">
        <v>744</v>
      </c>
      <c r="CX219" s="303" t="s">
        <v>744</v>
      </c>
      <c r="CY219" s="303" t="s">
        <v>744</v>
      </c>
      <c r="CZ219" s="303" t="s">
        <v>744</v>
      </c>
      <c r="DA219" s="303" t="s">
        <v>744</v>
      </c>
      <c r="DB219" s="303" t="s">
        <v>744</v>
      </c>
      <c r="DC219" s="303" t="s">
        <v>744</v>
      </c>
      <c r="DD219" s="303" t="s">
        <v>744</v>
      </c>
      <c r="DE219" s="303" t="s">
        <v>744</v>
      </c>
      <c r="DF219" s="303" t="s">
        <v>744</v>
      </c>
      <c r="DG219" s="393" t="s">
        <v>744</v>
      </c>
      <c r="DH219" s="303" t="s">
        <v>744</v>
      </c>
      <c r="DI219" s="303" t="s">
        <v>744</v>
      </c>
      <c r="DJ219" s="393" t="s">
        <v>744</v>
      </c>
      <c r="DK219" s="303" t="s">
        <v>744</v>
      </c>
      <c r="DL219" s="303" t="s">
        <v>744</v>
      </c>
      <c r="DM219" s="303" t="s">
        <v>744</v>
      </c>
      <c r="DN219" s="303" t="s">
        <v>744</v>
      </c>
      <c r="DO219" s="303" t="s">
        <v>744</v>
      </c>
      <c r="DP219" s="303" t="s">
        <v>744</v>
      </c>
      <c r="DQ219" s="303" t="s">
        <v>744</v>
      </c>
      <c r="DR219" s="303" t="s">
        <v>744</v>
      </c>
      <c r="DS219" s="303" t="s">
        <v>744</v>
      </c>
      <c r="DT219" s="303" t="s">
        <v>744</v>
      </c>
      <c r="DU219" s="303" t="s">
        <v>744</v>
      </c>
      <c r="DV219" s="393" t="s">
        <v>744</v>
      </c>
      <c r="DW219" s="303" t="s">
        <v>744</v>
      </c>
      <c r="DX219" s="303" t="s">
        <v>744</v>
      </c>
      <c r="DY219" s="393" t="s">
        <v>744</v>
      </c>
      <c r="DZ219" s="303" t="s">
        <v>744</v>
      </c>
      <c r="EA219" s="303" t="s">
        <v>744</v>
      </c>
      <c r="EB219" s="303" t="s">
        <v>744</v>
      </c>
      <c r="EC219" s="303" t="s">
        <v>744</v>
      </c>
      <c r="ED219" s="303" t="s">
        <v>744</v>
      </c>
      <c r="EE219" s="303" t="s">
        <v>744</v>
      </c>
      <c r="EF219" s="303" t="s">
        <v>744</v>
      </c>
      <c r="EG219" s="303" t="s">
        <v>744</v>
      </c>
      <c r="EH219" s="303" t="s">
        <v>744</v>
      </c>
      <c r="EI219" s="303" t="s">
        <v>744</v>
      </c>
      <c r="EJ219" s="303" t="s">
        <v>744</v>
      </c>
      <c r="EK219" s="393" t="s">
        <v>744</v>
      </c>
      <c r="EL219" s="303" t="s">
        <v>744</v>
      </c>
      <c r="EM219" s="303" t="s">
        <v>744</v>
      </c>
      <c r="EN219" s="393" t="s">
        <v>744</v>
      </c>
      <c r="EO219" s="303">
        <v>2</v>
      </c>
      <c r="EP219" s="303">
        <v>3352.6666666666661</v>
      </c>
      <c r="EQ219" s="303">
        <v>0</v>
      </c>
      <c r="ER219" s="303">
        <v>0</v>
      </c>
      <c r="ES219" s="303">
        <v>0</v>
      </c>
      <c r="ET219" s="303">
        <v>0</v>
      </c>
      <c r="EU219" s="303">
        <v>0</v>
      </c>
      <c r="EV219" s="303">
        <v>0</v>
      </c>
      <c r="EW219" s="303">
        <v>0</v>
      </c>
      <c r="EX219" s="303">
        <v>0</v>
      </c>
      <c r="EY219" s="303">
        <v>3352.6666666666661</v>
      </c>
      <c r="EZ219" s="303">
        <v>660</v>
      </c>
      <c r="FA219" s="393">
        <v>0</v>
      </c>
      <c r="FB219" s="303">
        <v>1676.333333333333</v>
      </c>
      <c r="FC219" s="303">
        <v>1676.333333333333</v>
      </c>
      <c r="FD219" s="303">
        <v>330</v>
      </c>
      <c r="FE219" s="393">
        <v>0</v>
      </c>
      <c r="FF219" s="303">
        <v>2.5</v>
      </c>
      <c r="FG219" s="303">
        <v>4190.8333333333321</v>
      </c>
      <c r="FH219" s="303">
        <v>0</v>
      </c>
      <c r="FI219" s="303">
        <v>64</v>
      </c>
      <c r="FJ219" s="303">
        <v>0</v>
      </c>
      <c r="FK219" s="303">
        <v>0</v>
      </c>
      <c r="FL219" s="303">
        <v>0</v>
      </c>
      <c r="FM219" s="303">
        <v>0</v>
      </c>
      <c r="FN219" s="303">
        <v>0</v>
      </c>
      <c r="FO219" s="303">
        <v>0</v>
      </c>
      <c r="FP219" s="303">
        <v>4126.8333333333321</v>
      </c>
      <c r="FQ219" s="303">
        <v>166</v>
      </c>
      <c r="FR219" s="393">
        <v>0</v>
      </c>
      <c r="FS219" s="303">
        <v>1676.333333333333</v>
      </c>
      <c r="FT219" s="303">
        <v>1650.7333333333331</v>
      </c>
      <c r="FU219" s="303">
        <v>66.400000000000006</v>
      </c>
      <c r="FV219" s="393">
        <v>1.5271425730761568E-2</v>
      </c>
      <c r="FW219" s="303">
        <v>4.5</v>
      </c>
      <c r="FX219" s="303">
        <v>7543.4999999999982</v>
      </c>
      <c r="FY219" s="303">
        <v>0</v>
      </c>
      <c r="FZ219" s="303">
        <v>64</v>
      </c>
      <c r="GA219" s="303">
        <v>0</v>
      </c>
      <c r="GB219" s="303">
        <v>0</v>
      </c>
      <c r="GC219" s="303">
        <v>0</v>
      </c>
      <c r="GD219" s="303">
        <v>0</v>
      </c>
      <c r="GE219" s="303">
        <v>0</v>
      </c>
      <c r="GF219" s="303">
        <v>0</v>
      </c>
      <c r="GG219" s="303">
        <v>7479.4999999999982</v>
      </c>
      <c r="GH219" s="303">
        <v>826</v>
      </c>
      <c r="GI219" s="393">
        <v>0</v>
      </c>
      <c r="GJ219" s="303">
        <v>1676.333333333333</v>
      </c>
      <c r="GK219" s="303">
        <v>1662.1111111111106</v>
      </c>
      <c r="GL219" s="303">
        <v>183.55555555555554</v>
      </c>
      <c r="GM219" s="393">
        <v>8.4841254059787596E-3</v>
      </c>
      <c r="GN219" s="303">
        <v>9</v>
      </c>
      <c r="GO219" s="303">
        <v>15210.499999999998</v>
      </c>
      <c r="GP219" s="303">
        <v>28</v>
      </c>
      <c r="GQ219" s="303">
        <v>806</v>
      </c>
      <c r="GR219" s="303">
        <v>0</v>
      </c>
      <c r="GS219" s="303">
        <v>0</v>
      </c>
      <c r="GT219" s="303">
        <v>0</v>
      </c>
      <c r="GU219" s="303">
        <v>0</v>
      </c>
      <c r="GV219" s="303">
        <v>13</v>
      </c>
      <c r="GW219" s="303">
        <v>0</v>
      </c>
      <c r="GX219" s="303">
        <v>14363.499999999998</v>
      </c>
      <c r="GY219" s="303">
        <v>690</v>
      </c>
      <c r="GZ219" s="393">
        <v>511</v>
      </c>
      <c r="HA219" s="303">
        <v>1690.0555555555554</v>
      </c>
      <c r="HB219" s="303">
        <v>1595.9444444444443</v>
      </c>
      <c r="HC219" s="303">
        <v>76.666666666666671</v>
      </c>
      <c r="HD219" s="393">
        <v>5.5685217448473101E-2</v>
      </c>
      <c r="HE219" s="303" t="s">
        <v>744</v>
      </c>
      <c r="HF219" s="303" t="s">
        <v>744</v>
      </c>
      <c r="HG219" s="303" t="s">
        <v>744</v>
      </c>
      <c r="HH219" s="303" t="s">
        <v>744</v>
      </c>
      <c r="HI219" s="303" t="s">
        <v>744</v>
      </c>
      <c r="HJ219" s="303" t="s">
        <v>744</v>
      </c>
      <c r="HK219" s="303" t="s">
        <v>744</v>
      </c>
      <c r="HL219" s="303" t="s">
        <v>744</v>
      </c>
      <c r="HM219" s="303" t="s">
        <v>744</v>
      </c>
      <c r="HN219" s="303" t="s">
        <v>744</v>
      </c>
      <c r="HO219" s="303" t="s">
        <v>744</v>
      </c>
      <c r="HP219" s="303" t="s">
        <v>744</v>
      </c>
      <c r="HQ219" s="393" t="s">
        <v>744</v>
      </c>
      <c r="HR219" s="303" t="s">
        <v>744</v>
      </c>
      <c r="HS219" s="303" t="s">
        <v>744</v>
      </c>
      <c r="HT219" s="303" t="s">
        <v>744</v>
      </c>
      <c r="HU219" s="393" t="s">
        <v>744</v>
      </c>
      <c r="HV219" s="303">
        <v>9</v>
      </c>
      <c r="HW219" s="303">
        <v>15210.499999999998</v>
      </c>
      <c r="HX219" s="303">
        <v>28</v>
      </c>
      <c r="HY219" s="303">
        <v>806</v>
      </c>
      <c r="HZ219" s="303">
        <v>0</v>
      </c>
      <c r="IA219" s="303">
        <v>0</v>
      </c>
      <c r="IB219" s="303">
        <v>0</v>
      </c>
      <c r="IC219" s="303">
        <v>0</v>
      </c>
      <c r="ID219" s="303">
        <v>13</v>
      </c>
      <c r="IE219" s="303">
        <v>0</v>
      </c>
      <c r="IF219" s="303">
        <v>14363.499999999998</v>
      </c>
      <c r="IG219" s="303">
        <v>690</v>
      </c>
      <c r="IH219" s="393">
        <v>511</v>
      </c>
      <c r="II219" s="303">
        <v>1690.0555555555554</v>
      </c>
      <c r="IJ219" s="303">
        <v>1595.9444444444443</v>
      </c>
      <c r="IK219" s="303">
        <v>76.666666666666671</v>
      </c>
      <c r="IL219" s="393">
        <v>5.5685217448473101E-2</v>
      </c>
      <c r="IM219" s="303"/>
      <c r="IN219" s="303">
        <v>1687.5606060606058</v>
      </c>
      <c r="IO219" s="303">
        <v>1610.5606060606058</v>
      </c>
      <c r="IP219" s="393">
        <v>4.5627990913906569E-2</v>
      </c>
      <c r="IQ219" s="303">
        <v>1676.3333333333328</v>
      </c>
      <c r="IR219" s="303">
        <v>1650.7333333333329</v>
      </c>
      <c r="IS219" s="393">
        <v>1.5271425730761568E-2</v>
      </c>
      <c r="IT219" s="303">
        <v>1685.4814814814813</v>
      </c>
      <c r="IU219" s="303">
        <v>1617.9999999999998</v>
      </c>
      <c r="IV219" s="393">
        <v>4.0036916586094762E-2</v>
      </c>
      <c r="IW219" s="735"/>
      <c r="IX219" s="303"/>
      <c r="IY219" s="396" t="s">
        <v>491</v>
      </c>
      <c r="IZ219" s="396" t="s">
        <v>342</v>
      </c>
      <c r="JA219" s="396" t="s">
        <v>343</v>
      </c>
      <c r="JB219" s="396">
        <v>18</v>
      </c>
      <c r="JC219" s="396" t="s">
        <v>12</v>
      </c>
      <c r="JD219" s="396" t="s">
        <v>232</v>
      </c>
      <c r="JE219" s="396" t="s">
        <v>9</v>
      </c>
      <c r="JF219" s="396" t="s">
        <v>232</v>
      </c>
      <c r="JG219" s="396" t="s">
        <v>358</v>
      </c>
    </row>
    <row r="220" spans="1:267" customFormat="1">
      <c r="A220">
        <v>3663</v>
      </c>
      <c r="B220">
        <v>1</v>
      </c>
      <c r="F220">
        <v>700</v>
      </c>
      <c r="G220">
        <v>41</v>
      </c>
      <c r="H220">
        <v>1</v>
      </c>
      <c r="I220">
        <v>0</v>
      </c>
      <c r="J220">
        <v>1</v>
      </c>
      <c r="K220">
        <v>0</v>
      </c>
      <c r="L220" t="s">
        <v>491</v>
      </c>
      <c r="M220">
        <v>0</v>
      </c>
      <c r="N220">
        <v>0</v>
      </c>
      <c r="O220">
        <v>0</v>
      </c>
      <c r="P220">
        <v>0</v>
      </c>
      <c r="Q220">
        <v>0</v>
      </c>
      <c r="R220">
        <v>0</v>
      </c>
      <c r="S220">
        <v>0</v>
      </c>
      <c r="T220" t="s">
        <v>745</v>
      </c>
      <c r="U220">
        <v>0.5</v>
      </c>
      <c r="V220">
        <v>0</v>
      </c>
      <c r="W220">
        <v>4.5</v>
      </c>
      <c r="X220">
        <v>1.5</v>
      </c>
      <c r="Y220">
        <v>0</v>
      </c>
      <c r="Z220">
        <v>0</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c r="AZ220">
        <v>0</v>
      </c>
      <c r="BA220">
        <v>0</v>
      </c>
      <c r="BB220">
        <v>0</v>
      </c>
      <c r="BC220">
        <v>0</v>
      </c>
      <c r="BD220">
        <v>0</v>
      </c>
      <c r="BE220">
        <v>0</v>
      </c>
      <c r="BF220">
        <v>0</v>
      </c>
      <c r="BG220">
        <v>0</v>
      </c>
      <c r="BH220">
        <v>0</v>
      </c>
      <c r="BI220">
        <v>0</v>
      </c>
      <c r="BJ220">
        <v>0</v>
      </c>
      <c r="BK220">
        <v>0</v>
      </c>
      <c r="BL220">
        <v>0</v>
      </c>
      <c r="BM220">
        <v>0</v>
      </c>
      <c r="BN220">
        <v>0</v>
      </c>
      <c r="BO220">
        <v>0</v>
      </c>
      <c r="BP220">
        <v>0</v>
      </c>
      <c r="BQ220">
        <v>0</v>
      </c>
      <c r="BR220">
        <v>0</v>
      </c>
      <c r="BS220">
        <v>0</v>
      </c>
      <c r="BT220">
        <v>0</v>
      </c>
      <c r="BU220">
        <v>0</v>
      </c>
      <c r="BV220">
        <v>0</v>
      </c>
      <c r="BW220">
        <v>0</v>
      </c>
      <c r="BX220">
        <v>0</v>
      </c>
      <c r="BY220">
        <v>0</v>
      </c>
      <c r="BZ220">
        <v>0</v>
      </c>
      <c r="CA220">
        <v>0</v>
      </c>
      <c r="CB220">
        <v>0</v>
      </c>
      <c r="CC220">
        <v>0</v>
      </c>
      <c r="CD220">
        <v>0</v>
      </c>
      <c r="CE220">
        <v>0</v>
      </c>
      <c r="CF220">
        <v>0</v>
      </c>
      <c r="CG220" s="439"/>
      <c r="CH220" s="303" t="s">
        <v>744</v>
      </c>
      <c r="CI220" s="393" t="s">
        <v>744</v>
      </c>
      <c r="CJ220" s="303" t="s">
        <v>744</v>
      </c>
      <c r="CK220" s="393" t="s">
        <v>744</v>
      </c>
      <c r="CL220" s="303" t="s">
        <v>744</v>
      </c>
      <c r="CM220" s="393" t="s">
        <v>744</v>
      </c>
      <c r="CN220" s="303"/>
      <c r="CO220" s="303"/>
      <c r="CP220" s="393" t="s">
        <v>658</v>
      </c>
      <c r="CQ220" s="303" t="s">
        <v>744</v>
      </c>
      <c r="CR220" s="393" t="s">
        <v>744</v>
      </c>
      <c r="CS220" s="393" t="s">
        <v>658</v>
      </c>
      <c r="CT220" s="303" t="s">
        <v>744</v>
      </c>
      <c r="CU220" s="393" t="s">
        <v>744</v>
      </c>
      <c r="CV220" s="303" t="s">
        <v>744</v>
      </c>
      <c r="CW220" s="303" t="s">
        <v>744</v>
      </c>
      <c r="CX220" s="303" t="s">
        <v>744</v>
      </c>
      <c r="CY220" s="303" t="s">
        <v>744</v>
      </c>
      <c r="CZ220" s="303" t="s">
        <v>744</v>
      </c>
      <c r="DA220" s="303" t="s">
        <v>744</v>
      </c>
      <c r="DB220" s="303" t="s">
        <v>744</v>
      </c>
      <c r="DC220" s="303" t="s">
        <v>744</v>
      </c>
      <c r="DD220" s="303" t="s">
        <v>744</v>
      </c>
      <c r="DE220" s="303" t="s">
        <v>744</v>
      </c>
      <c r="DF220" s="303" t="s">
        <v>744</v>
      </c>
      <c r="DG220" s="393" t="s">
        <v>744</v>
      </c>
      <c r="DH220" s="303" t="s">
        <v>744</v>
      </c>
      <c r="DI220" s="303" t="s">
        <v>744</v>
      </c>
      <c r="DJ220" s="393" t="s">
        <v>744</v>
      </c>
      <c r="DK220" s="303" t="s">
        <v>744</v>
      </c>
      <c r="DL220" s="303" t="s">
        <v>744</v>
      </c>
      <c r="DM220" s="303" t="s">
        <v>744</v>
      </c>
      <c r="DN220" s="303" t="s">
        <v>744</v>
      </c>
      <c r="DO220" s="303" t="s">
        <v>744</v>
      </c>
      <c r="DP220" s="303" t="s">
        <v>744</v>
      </c>
      <c r="DQ220" s="303" t="s">
        <v>744</v>
      </c>
      <c r="DR220" s="303" t="s">
        <v>744</v>
      </c>
      <c r="DS220" s="303" t="s">
        <v>744</v>
      </c>
      <c r="DT220" s="303" t="s">
        <v>744</v>
      </c>
      <c r="DU220" s="303" t="s">
        <v>744</v>
      </c>
      <c r="DV220" s="393" t="s">
        <v>744</v>
      </c>
      <c r="DW220" s="303" t="s">
        <v>744</v>
      </c>
      <c r="DX220" s="303" t="s">
        <v>744</v>
      </c>
      <c r="DY220" s="393" t="s">
        <v>744</v>
      </c>
      <c r="DZ220" s="303" t="s">
        <v>744</v>
      </c>
      <c r="EA220" s="303" t="s">
        <v>744</v>
      </c>
      <c r="EB220" s="303" t="s">
        <v>744</v>
      </c>
      <c r="EC220" s="303" t="s">
        <v>744</v>
      </c>
      <c r="ED220" s="303" t="s">
        <v>744</v>
      </c>
      <c r="EE220" s="303" t="s">
        <v>744</v>
      </c>
      <c r="EF220" s="303" t="s">
        <v>744</v>
      </c>
      <c r="EG220" s="303" t="s">
        <v>744</v>
      </c>
      <c r="EH220" s="303" t="s">
        <v>744</v>
      </c>
      <c r="EI220" s="303" t="s">
        <v>744</v>
      </c>
      <c r="EJ220" s="303" t="s">
        <v>744</v>
      </c>
      <c r="EK220" s="393" t="s">
        <v>744</v>
      </c>
      <c r="EL220" s="303" t="s">
        <v>744</v>
      </c>
      <c r="EM220" s="303" t="s">
        <v>744</v>
      </c>
      <c r="EN220" s="393" t="s">
        <v>744</v>
      </c>
      <c r="EO220" s="303" t="s">
        <v>744</v>
      </c>
      <c r="EP220" s="303" t="s">
        <v>744</v>
      </c>
      <c r="EQ220" s="303" t="s">
        <v>744</v>
      </c>
      <c r="ER220" s="303" t="s">
        <v>744</v>
      </c>
      <c r="ES220" s="303" t="s">
        <v>744</v>
      </c>
      <c r="ET220" s="303" t="s">
        <v>744</v>
      </c>
      <c r="EU220" s="303" t="s">
        <v>744</v>
      </c>
      <c r="EV220" s="303" t="s">
        <v>744</v>
      </c>
      <c r="EW220" s="303" t="s">
        <v>744</v>
      </c>
      <c r="EX220" s="303" t="s">
        <v>744</v>
      </c>
      <c r="EY220" s="303" t="s">
        <v>744</v>
      </c>
      <c r="EZ220" s="303" t="s">
        <v>744</v>
      </c>
      <c r="FA220" s="393" t="s">
        <v>744</v>
      </c>
      <c r="FB220" s="303" t="s">
        <v>744</v>
      </c>
      <c r="FC220" s="303" t="s">
        <v>744</v>
      </c>
      <c r="FD220" s="303" t="s">
        <v>744</v>
      </c>
      <c r="FE220" s="393" t="s">
        <v>744</v>
      </c>
      <c r="FF220" s="303" t="s">
        <v>744</v>
      </c>
      <c r="FG220" s="303" t="s">
        <v>744</v>
      </c>
      <c r="FH220" s="303" t="s">
        <v>744</v>
      </c>
      <c r="FI220" s="303" t="s">
        <v>744</v>
      </c>
      <c r="FJ220" s="303" t="s">
        <v>744</v>
      </c>
      <c r="FK220" s="303" t="s">
        <v>744</v>
      </c>
      <c r="FL220" s="303" t="s">
        <v>744</v>
      </c>
      <c r="FM220" s="303" t="s">
        <v>744</v>
      </c>
      <c r="FN220" s="303" t="s">
        <v>744</v>
      </c>
      <c r="FO220" s="303" t="s">
        <v>744</v>
      </c>
      <c r="FP220" s="303" t="s">
        <v>744</v>
      </c>
      <c r="FQ220" s="303" t="s">
        <v>744</v>
      </c>
      <c r="FR220" s="393" t="s">
        <v>744</v>
      </c>
      <c r="FS220" s="303" t="s">
        <v>744</v>
      </c>
      <c r="FT220" s="303" t="s">
        <v>744</v>
      </c>
      <c r="FU220" s="303" t="s">
        <v>744</v>
      </c>
      <c r="FV220" s="393" t="s">
        <v>744</v>
      </c>
      <c r="FW220" s="303" t="s">
        <v>744</v>
      </c>
      <c r="FX220" s="303" t="s">
        <v>744</v>
      </c>
      <c r="FY220" s="303" t="s">
        <v>744</v>
      </c>
      <c r="FZ220" s="303" t="s">
        <v>744</v>
      </c>
      <c r="GA220" s="303" t="s">
        <v>744</v>
      </c>
      <c r="GB220" s="303" t="s">
        <v>744</v>
      </c>
      <c r="GC220" s="303" t="s">
        <v>744</v>
      </c>
      <c r="GD220" s="303" t="s">
        <v>744</v>
      </c>
      <c r="GE220" s="303" t="s">
        <v>744</v>
      </c>
      <c r="GF220" s="303" t="s">
        <v>744</v>
      </c>
      <c r="GG220" s="303" t="s">
        <v>744</v>
      </c>
      <c r="GH220" s="303" t="s">
        <v>744</v>
      </c>
      <c r="GI220" s="393" t="s">
        <v>744</v>
      </c>
      <c r="GJ220" s="303" t="s">
        <v>744</v>
      </c>
      <c r="GK220" s="303" t="s">
        <v>744</v>
      </c>
      <c r="GL220" s="303" t="s">
        <v>744</v>
      </c>
      <c r="GM220" s="393" t="s">
        <v>744</v>
      </c>
      <c r="GN220" s="303" t="s">
        <v>744</v>
      </c>
      <c r="GO220" s="303" t="s">
        <v>744</v>
      </c>
      <c r="GP220" s="303" t="s">
        <v>744</v>
      </c>
      <c r="GQ220" s="303" t="s">
        <v>744</v>
      </c>
      <c r="GR220" s="303" t="s">
        <v>744</v>
      </c>
      <c r="GS220" s="303" t="s">
        <v>744</v>
      </c>
      <c r="GT220" s="303" t="s">
        <v>744</v>
      </c>
      <c r="GU220" s="303" t="s">
        <v>744</v>
      </c>
      <c r="GV220" s="303" t="s">
        <v>744</v>
      </c>
      <c r="GW220" s="303" t="s">
        <v>744</v>
      </c>
      <c r="GX220" s="303" t="s">
        <v>744</v>
      </c>
      <c r="GY220" s="303" t="s">
        <v>744</v>
      </c>
      <c r="GZ220" s="393" t="s">
        <v>744</v>
      </c>
      <c r="HA220" s="303" t="s">
        <v>744</v>
      </c>
      <c r="HB220" s="303" t="s">
        <v>744</v>
      </c>
      <c r="HC220" s="303" t="s">
        <v>744</v>
      </c>
      <c r="HD220" s="393" t="s">
        <v>744</v>
      </c>
      <c r="HE220" s="303" t="s">
        <v>744</v>
      </c>
      <c r="HF220" s="303" t="s">
        <v>744</v>
      </c>
      <c r="HG220" s="303" t="s">
        <v>744</v>
      </c>
      <c r="HH220" s="303" t="s">
        <v>744</v>
      </c>
      <c r="HI220" s="303" t="s">
        <v>744</v>
      </c>
      <c r="HJ220" s="303" t="s">
        <v>744</v>
      </c>
      <c r="HK220" s="303" t="s">
        <v>744</v>
      </c>
      <c r="HL220" s="303" t="s">
        <v>744</v>
      </c>
      <c r="HM220" s="303" t="s">
        <v>744</v>
      </c>
      <c r="HN220" s="303" t="s">
        <v>744</v>
      </c>
      <c r="HO220" s="303" t="s">
        <v>744</v>
      </c>
      <c r="HP220" s="303" t="s">
        <v>744</v>
      </c>
      <c r="HQ220" s="393" t="s">
        <v>744</v>
      </c>
      <c r="HR220" s="303" t="s">
        <v>744</v>
      </c>
      <c r="HS220" s="303" t="s">
        <v>744</v>
      </c>
      <c r="HT220" s="303" t="s">
        <v>744</v>
      </c>
      <c r="HU220" s="393" t="s">
        <v>744</v>
      </c>
      <c r="HV220" s="303" t="s">
        <v>744</v>
      </c>
      <c r="HW220" s="303" t="s">
        <v>744</v>
      </c>
      <c r="HX220" s="303" t="s">
        <v>744</v>
      </c>
      <c r="HY220" s="303" t="s">
        <v>744</v>
      </c>
      <c r="HZ220" s="303" t="s">
        <v>744</v>
      </c>
      <c r="IA220" s="303" t="s">
        <v>744</v>
      </c>
      <c r="IB220" s="303" t="s">
        <v>744</v>
      </c>
      <c r="IC220" s="303" t="s">
        <v>744</v>
      </c>
      <c r="ID220" s="303" t="s">
        <v>744</v>
      </c>
      <c r="IE220" s="303" t="s">
        <v>744</v>
      </c>
      <c r="IF220" s="303" t="s">
        <v>744</v>
      </c>
      <c r="IG220" s="303" t="s">
        <v>744</v>
      </c>
      <c r="IH220" s="393" t="s">
        <v>744</v>
      </c>
      <c r="II220" s="303" t="s">
        <v>744</v>
      </c>
      <c r="IJ220" s="303" t="s">
        <v>744</v>
      </c>
      <c r="IK220" s="303" t="s">
        <v>744</v>
      </c>
      <c r="IL220" s="393" t="s">
        <v>744</v>
      </c>
      <c r="IM220" s="303"/>
      <c r="IN220" s="303" t="s">
        <v>744</v>
      </c>
      <c r="IO220" s="303" t="s">
        <v>744</v>
      </c>
      <c r="IP220" s="393" t="s">
        <v>744</v>
      </c>
      <c r="IQ220" s="303" t="s">
        <v>744</v>
      </c>
      <c r="IR220" s="303" t="s">
        <v>744</v>
      </c>
      <c r="IS220" s="393" t="s">
        <v>744</v>
      </c>
      <c r="IT220" s="303" t="s">
        <v>744</v>
      </c>
      <c r="IU220" s="303" t="s">
        <v>744</v>
      </c>
      <c r="IV220" s="393" t="s">
        <v>495</v>
      </c>
      <c r="IW220" s="735"/>
      <c r="IX220" s="303"/>
      <c r="IY220" s="396" t="s">
        <v>491</v>
      </c>
      <c r="IZ220" s="396" t="s">
        <v>342</v>
      </c>
      <c r="JA220" s="396" t="s">
        <v>343</v>
      </c>
      <c r="JB220" s="396">
        <v>10</v>
      </c>
      <c r="JC220" s="396" t="s">
        <v>11</v>
      </c>
      <c r="JD220" s="396" t="s">
        <v>232</v>
      </c>
      <c r="JE220" s="396" t="s">
        <v>9</v>
      </c>
      <c r="JF220" s="396" t="s">
        <v>232</v>
      </c>
      <c r="JG220" s="396" t="s">
        <v>358</v>
      </c>
    </row>
    <row r="221" spans="1:267" customFormat="1">
      <c r="A221">
        <v>3664</v>
      </c>
      <c r="B221">
        <v>1</v>
      </c>
      <c r="F221">
        <v>700</v>
      </c>
      <c r="G221">
        <v>41</v>
      </c>
      <c r="H221">
        <v>1</v>
      </c>
      <c r="I221">
        <v>0</v>
      </c>
      <c r="J221">
        <v>1</v>
      </c>
      <c r="K221">
        <v>0</v>
      </c>
      <c r="L221" t="s">
        <v>491</v>
      </c>
      <c r="M221">
        <v>0</v>
      </c>
      <c r="N221">
        <v>32.125</v>
      </c>
      <c r="O221">
        <v>32</v>
      </c>
      <c r="P221">
        <v>40</v>
      </c>
      <c r="Q221">
        <v>40</v>
      </c>
      <c r="R221">
        <v>0</v>
      </c>
      <c r="S221">
        <v>0</v>
      </c>
      <c r="T221" t="s">
        <v>745</v>
      </c>
      <c r="U221">
        <v>2.5</v>
      </c>
      <c r="V221">
        <v>0</v>
      </c>
      <c r="W221">
        <v>10.5</v>
      </c>
      <c r="X221">
        <v>5</v>
      </c>
      <c r="Y221">
        <v>3.5</v>
      </c>
      <c r="Z221">
        <v>0</v>
      </c>
      <c r="AA221">
        <v>0</v>
      </c>
      <c r="AB221">
        <v>0</v>
      </c>
      <c r="AC221">
        <v>0</v>
      </c>
      <c r="AD221">
        <v>0</v>
      </c>
      <c r="AE221">
        <v>0</v>
      </c>
      <c r="AF221">
        <v>0</v>
      </c>
      <c r="AG221">
        <v>2</v>
      </c>
      <c r="AH221">
        <v>0</v>
      </c>
      <c r="AI221">
        <v>11</v>
      </c>
      <c r="AJ221">
        <v>15</v>
      </c>
      <c r="AK221">
        <v>9</v>
      </c>
      <c r="AL221">
        <v>0</v>
      </c>
      <c r="AM221">
        <v>0</v>
      </c>
      <c r="AN221">
        <v>0</v>
      </c>
      <c r="AO221">
        <v>0</v>
      </c>
      <c r="AP221">
        <v>0</v>
      </c>
      <c r="AQ221">
        <v>0</v>
      </c>
      <c r="AR221">
        <v>0</v>
      </c>
      <c r="AS221">
        <v>0</v>
      </c>
      <c r="AT221">
        <v>0</v>
      </c>
      <c r="AU221">
        <v>8</v>
      </c>
      <c r="AV221">
        <v>6</v>
      </c>
      <c r="AW221">
        <v>0</v>
      </c>
      <c r="AX221">
        <v>0</v>
      </c>
      <c r="AY221">
        <v>0</v>
      </c>
      <c r="AZ221">
        <v>0</v>
      </c>
      <c r="BA221">
        <v>0</v>
      </c>
      <c r="BB221">
        <v>63</v>
      </c>
      <c r="BC221">
        <v>0</v>
      </c>
      <c r="BD221">
        <v>0</v>
      </c>
      <c r="BE221">
        <v>0</v>
      </c>
      <c r="BF221">
        <v>0</v>
      </c>
      <c r="BG221">
        <v>55</v>
      </c>
      <c r="BH221">
        <v>22</v>
      </c>
      <c r="BI221">
        <v>0</v>
      </c>
      <c r="BJ221">
        <v>0</v>
      </c>
      <c r="BK221">
        <v>0</v>
      </c>
      <c r="BL221">
        <v>0</v>
      </c>
      <c r="BM221">
        <v>0</v>
      </c>
      <c r="BN221">
        <v>39</v>
      </c>
      <c r="BO221">
        <v>0</v>
      </c>
      <c r="BP221">
        <v>0</v>
      </c>
      <c r="BQ221">
        <v>0</v>
      </c>
      <c r="BR221">
        <v>0</v>
      </c>
      <c r="BS221">
        <v>0</v>
      </c>
      <c r="BT221">
        <v>0</v>
      </c>
      <c r="BU221">
        <v>0</v>
      </c>
      <c r="BV221">
        <v>0</v>
      </c>
      <c r="BW221">
        <v>0</v>
      </c>
      <c r="BX221">
        <v>0</v>
      </c>
      <c r="BY221">
        <v>0</v>
      </c>
      <c r="BZ221">
        <v>0</v>
      </c>
      <c r="CA221">
        <v>0</v>
      </c>
      <c r="CB221">
        <v>0</v>
      </c>
      <c r="CC221">
        <v>0</v>
      </c>
      <c r="CD221">
        <v>61.5</v>
      </c>
      <c r="CE221">
        <v>290</v>
      </c>
      <c r="CF221">
        <v>0</v>
      </c>
      <c r="CG221" s="439"/>
      <c r="CH221" s="303">
        <v>32.125</v>
      </c>
      <c r="CI221" s="393">
        <v>32</v>
      </c>
      <c r="CJ221" s="303">
        <v>40</v>
      </c>
      <c r="CK221" s="393">
        <v>40</v>
      </c>
      <c r="CL221" s="303">
        <v>0</v>
      </c>
      <c r="CM221" s="393">
        <v>0</v>
      </c>
      <c r="CN221" s="303"/>
      <c r="CO221" s="303"/>
      <c r="CP221" s="393" t="s">
        <v>744</v>
      </c>
      <c r="CQ221" s="303" t="s">
        <v>744</v>
      </c>
      <c r="CR221" s="393" t="s">
        <v>389</v>
      </c>
      <c r="CS221" s="393" t="s">
        <v>744</v>
      </c>
      <c r="CT221" s="303" t="s">
        <v>744</v>
      </c>
      <c r="CU221" s="393" t="s">
        <v>389</v>
      </c>
      <c r="CV221" s="303">
        <v>2.5</v>
      </c>
      <c r="CW221" s="303">
        <v>4357.5</v>
      </c>
      <c r="CX221" s="303">
        <v>0</v>
      </c>
      <c r="CY221" s="303">
        <v>2</v>
      </c>
      <c r="CZ221" s="303">
        <v>0</v>
      </c>
      <c r="DA221" s="303">
        <v>0</v>
      </c>
      <c r="DB221" s="303">
        <v>0</v>
      </c>
      <c r="DC221" s="303">
        <v>0</v>
      </c>
      <c r="DD221" s="303">
        <v>0</v>
      </c>
      <c r="DE221" s="303">
        <v>0</v>
      </c>
      <c r="DF221" s="303">
        <v>4355.5</v>
      </c>
      <c r="DG221" s="393">
        <v>0</v>
      </c>
      <c r="DH221" s="303">
        <v>1743</v>
      </c>
      <c r="DI221" s="303">
        <v>1742.2</v>
      </c>
      <c r="DJ221" s="393">
        <v>4.589787722317773E-4</v>
      </c>
      <c r="DK221" s="303" t="s">
        <v>744</v>
      </c>
      <c r="DL221" s="303" t="s">
        <v>744</v>
      </c>
      <c r="DM221" s="303" t="s">
        <v>744</v>
      </c>
      <c r="DN221" s="303" t="s">
        <v>744</v>
      </c>
      <c r="DO221" s="303" t="s">
        <v>744</v>
      </c>
      <c r="DP221" s="303" t="s">
        <v>744</v>
      </c>
      <c r="DQ221" s="303" t="s">
        <v>744</v>
      </c>
      <c r="DR221" s="303" t="s">
        <v>744</v>
      </c>
      <c r="DS221" s="303" t="s">
        <v>744</v>
      </c>
      <c r="DT221" s="303" t="s">
        <v>744</v>
      </c>
      <c r="DU221" s="303" t="s">
        <v>744</v>
      </c>
      <c r="DV221" s="393" t="s">
        <v>744</v>
      </c>
      <c r="DW221" s="303" t="s">
        <v>744</v>
      </c>
      <c r="DX221" s="303" t="s">
        <v>744</v>
      </c>
      <c r="DY221" s="393" t="s">
        <v>744</v>
      </c>
      <c r="DZ221" s="303">
        <v>2.5</v>
      </c>
      <c r="EA221" s="303">
        <v>4357.5</v>
      </c>
      <c r="EB221" s="303">
        <v>0</v>
      </c>
      <c r="EC221" s="303">
        <v>2</v>
      </c>
      <c r="ED221" s="303">
        <v>0</v>
      </c>
      <c r="EE221" s="303">
        <v>0</v>
      </c>
      <c r="EF221" s="303">
        <v>0</v>
      </c>
      <c r="EG221" s="303">
        <v>0</v>
      </c>
      <c r="EH221" s="303">
        <v>0</v>
      </c>
      <c r="EI221" s="303">
        <v>0</v>
      </c>
      <c r="EJ221" s="303">
        <v>4355.5</v>
      </c>
      <c r="EK221" s="393">
        <v>0</v>
      </c>
      <c r="EL221" s="303">
        <v>1743</v>
      </c>
      <c r="EM221" s="303">
        <v>1742.2</v>
      </c>
      <c r="EN221" s="393">
        <v>4.589787722317773E-4</v>
      </c>
      <c r="EO221" s="303">
        <v>10.5</v>
      </c>
      <c r="EP221" s="303">
        <v>18301.5</v>
      </c>
      <c r="EQ221" s="303">
        <v>0</v>
      </c>
      <c r="ER221" s="303">
        <v>11</v>
      </c>
      <c r="ES221" s="303">
        <v>0</v>
      </c>
      <c r="ET221" s="303">
        <v>8</v>
      </c>
      <c r="EU221" s="303">
        <v>0</v>
      </c>
      <c r="EV221" s="303">
        <v>55</v>
      </c>
      <c r="EW221" s="303">
        <v>0</v>
      </c>
      <c r="EX221" s="303">
        <v>0</v>
      </c>
      <c r="EY221" s="303">
        <v>18227.5</v>
      </c>
      <c r="EZ221" s="303">
        <v>0</v>
      </c>
      <c r="FA221" s="393">
        <v>0</v>
      </c>
      <c r="FB221" s="303">
        <v>1743</v>
      </c>
      <c r="FC221" s="303">
        <v>1735.952380952381</v>
      </c>
      <c r="FD221" s="303">
        <v>0</v>
      </c>
      <c r="FE221" s="393">
        <v>4.0433844220418846E-3</v>
      </c>
      <c r="FF221" s="303">
        <v>5</v>
      </c>
      <c r="FG221" s="303">
        <v>8715</v>
      </c>
      <c r="FH221" s="303">
        <v>0</v>
      </c>
      <c r="FI221" s="303">
        <v>15</v>
      </c>
      <c r="FJ221" s="303">
        <v>0</v>
      </c>
      <c r="FK221" s="303">
        <v>6</v>
      </c>
      <c r="FL221" s="303">
        <v>63</v>
      </c>
      <c r="FM221" s="303">
        <v>22</v>
      </c>
      <c r="FN221" s="303">
        <v>39</v>
      </c>
      <c r="FO221" s="303">
        <v>0</v>
      </c>
      <c r="FP221" s="303">
        <v>8570</v>
      </c>
      <c r="FQ221" s="303">
        <v>61.5</v>
      </c>
      <c r="FR221" s="393">
        <v>0</v>
      </c>
      <c r="FS221" s="303">
        <v>1743</v>
      </c>
      <c r="FT221" s="303">
        <v>1714</v>
      </c>
      <c r="FU221" s="303">
        <v>12.3</v>
      </c>
      <c r="FV221" s="393">
        <v>1.6637980493402149E-2</v>
      </c>
      <c r="FW221" s="303">
        <v>15.5</v>
      </c>
      <c r="FX221" s="303">
        <v>27016.5</v>
      </c>
      <c r="FY221" s="303">
        <v>0</v>
      </c>
      <c r="FZ221" s="303">
        <v>26</v>
      </c>
      <c r="GA221" s="303">
        <v>0</v>
      </c>
      <c r="GB221" s="303">
        <v>14</v>
      </c>
      <c r="GC221" s="303">
        <v>63</v>
      </c>
      <c r="GD221" s="303">
        <v>77</v>
      </c>
      <c r="GE221" s="303">
        <v>39</v>
      </c>
      <c r="GF221" s="303">
        <v>0</v>
      </c>
      <c r="GG221" s="303">
        <v>26797.5</v>
      </c>
      <c r="GH221" s="303">
        <v>61.5</v>
      </c>
      <c r="GI221" s="393">
        <v>0</v>
      </c>
      <c r="GJ221" s="303">
        <v>1743</v>
      </c>
      <c r="GK221" s="303">
        <v>1728.8709677419354</v>
      </c>
      <c r="GL221" s="303">
        <v>3.967741935483871</v>
      </c>
      <c r="GM221" s="393">
        <v>8.1061573482872351E-3</v>
      </c>
      <c r="GN221" s="303">
        <v>3.5</v>
      </c>
      <c r="GO221" s="303">
        <v>6104</v>
      </c>
      <c r="GP221" s="303">
        <v>0</v>
      </c>
      <c r="GQ221" s="303">
        <v>9</v>
      </c>
      <c r="GR221" s="303">
        <v>0</v>
      </c>
      <c r="GS221" s="303">
        <v>0</v>
      </c>
      <c r="GT221" s="303">
        <v>0</v>
      </c>
      <c r="GU221" s="303">
        <v>0</v>
      </c>
      <c r="GV221" s="303">
        <v>0</v>
      </c>
      <c r="GW221" s="303">
        <v>0</v>
      </c>
      <c r="GX221" s="303">
        <v>6095</v>
      </c>
      <c r="GY221" s="303">
        <v>290</v>
      </c>
      <c r="GZ221" s="393">
        <v>0</v>
      </c>
      <c r="HA221" s="303">
        <v>1744</v>
      </c>
      <c r="HB221" s="303">
        <v>1741.4285714285713</v>
      </c>
      <c r="HC221" s="303">
        <v>82.857142857142861</v>
      </c>
      <c r="HD221" s="393">
        <v>1.4744429882045385E-3</v>
      </c>
      <c r="HE221" s="303" t="s">
        <v>744</v>
      </c>
      <c r="HF221" s="303" t="s">
        <v>744</v>
      </c>
      <c r="HG221" s="303" t="s">
        <v>744</v>
      </c>
      <c r="HH221" s="303" t="s">
        <v>744</v>
      </c>
      <c r="HI221" s="303" t="s">
        <v>744</v>
      </c>
      <c r="HJ221" s="303" t="s">
        <v>744</v>
      </c>
      <c r="HK221" s="303" t="s">
        <v>744</v>
      </c>
      <c r="HL221" s="303" t="s">
        <v>744</v>
      </c>
      <c r="HM221" s="303" t="s">
        <v>744</v>
      </c>
      <c r="HN221" s="303" t="s">
        <v>744</v>
      </c>
      <c r="HO221" s="303" t="s">
        <v>744</v>
      </c>
      <c r="HP221" s="303" t="s">
        <v>744</v>
      </c>
      <c r="HQ221" s="393" t="s">
        <v>744</v>
      </c>
      <c r="HR221" s="303" t="s">
        <v>744</v>
      </c>
      <c r="HS221" s="303" t="s">
        <v>744</v>
      </c>
      <c r="HT221" s="303" t="s">
        <v>744</v>
      </c>
      <c r="HU221" s="393" t="s">
        <v>744</v>
      </c>
      <c r="HV221" s="303">
        <v>3.5</v>
      </c>
      <c r="HW221" s="303">
        <v>6104</v>
      </c>
      <c r="HX221" s="303">
        <v>0</v>
      </c>
      <c r="HY221" s="303">
        <v>9</v>
      </c>
      <c r="HZ221" s="303">
        <v>0</v>
      </c>
      <c r="IA221" s="303">
        <v>0</v>
      </c>
      <c r="IB221" s="303">
        <v>0</v>
      </c>
      <c r="IC221" s="303">
        <v>0</v>
      </c>
      <c r="ID221" s="303">
        <v>0</v>
      </c>
      <c r="IE221" s="303">
        <v>0</v>
      </c>
      <c r="IF221" s="303">
        <v>6095</v>
      </c>
      <c r="IG221" s="303">
        <v>290</v>
      </c>
      <c r="IH221" s="393">
        <v>0</v>
      </c>
      <c r="II221" s="303">
        <v>1744</v>
      </c>
      <c r="IJ221" s="303">
        <v>1741.4285714285713</v>
      </c>
      <c r="IK221" s="303">
        <v>82.857142857142861</v>
      </c>
      <c r="IL221" s="393">
        <v>1.4744429882045385E-3</v>
      </c>
      <c r="IM221" s="303"/>
      <c r="IN221" s="303">
        <v>1743.2121212121212</v>
      </c>
      <c r="IO221" s="303">
        <v>1738.060606060606</v>
      </c>
      <c r="IP221" s="393">
        <v>2.9551854813476552E-3</v>
      </c>
      <c r="IQ221" s="303">
        <v>1743</v>
      </c>
      <c r="IR221" s="303">
        <v>1714</v>
      </c>
      <c r="IS221" s="393">
        <v>1.6637980493402149E-2</v>
      </c>
      <c r="IT221" s="303">
        <v>1743.1627906976744</v>
      </c>
      <c r="IU221" s="303">
        <v>1732.4651162790697</v>
      </c>
      <c r="IV221" s="393">
        <v>6.1369336677518094E-3</v>
      </c>
      <c r="IW221" s="735"/>
      <c r="IX221" s="303"/>
      <c r="IY221" s="396" t="s">
        <v>491</v>
      </c>
      <c r="IZ221" s="396" t="s">
        <v>342</v>
      </c>
      <c r="JA221" s="396" t="s">
        <v>343</v>
      </c>
      <c r="JB221" s="396">
        <v>29</v>
      </c>
      <c r="JC221" s="396" t="s">
        <v>12</v>
      </c>
      <c r="JD221" s="396" t="s">
        <v>232</v>
      </c>
      <c r="JE221" s="396" t="s">
        <v>9</v>
      </c>
      <c r="JF221" s="396" t="s">
        <v>232</v>
      </c>
      <c r="JG221" s="396" t="s">
        <v>358</v>
      </c>
    </row>
    <row r="222" spans="1:267" s="303" customFormat="1">
      <c r="A222" s="56"/>
      <c r="B222" s="56"/>
      <c r="C222" s="57"/>
      <c r="D222" s="56"/>
      <c r="E222" s="58"/>
      <c r="F222" s="58"/>
      <c r="G222" s="58"/>
      <c r="H222" s="59"/>
      <c r="I222" s="60"/>
      <c r="J222" s="59"/>
      <c r="K222" s="60"/>
      <c r="L222" s="59"/>
      <c r="M222" s="60"/>
      <c r="N222" s="775"/>
      <c r="O222" s="776"/>
      <c r="P222" s="59"/>
      <c r="Q222" s="60"/>
      <c r="R222" s="59"/>
      <c r="S222" s="60"/>
      <c r="T222" s="571"/>
      <c r="U222" s="361"/>
      <c r="V222" s="360"/>
      <c r="W222" s="359"/>
      <c r="X222" s="360"/>
      <c r="Y222" s="359"/>
      <c r="Z222" s="360"/>
      <c r="AA222" s="59"/>
      <c r="AB222" s="58"/>
      <c r="AC222" s="58"/>
      <c r="AD222" s="58"/>
      <c r="AE222" s="58"/>
      <c r="AF222" s="60"/>
      <c r="AG222" s="59"/>
      <c r="AH222" s="58"/>
      <c r="AI222" s="58"/>
      <c r="AJ222" s="58"/>
      <c r="AK222" s="58"/>
      <c r="AL222" s="60"/>
      <c r="AM222" s="675"/>
      <c r="AN222" s="675"/>
      <c r="AO222" s="675"/>
      <c r="AP222" s="675"/>
      <c r="AQ222" s="675"/>
      <c r="AR222" s="675"/>
      <c r="AS222" s="59"/>
      <c r="AT222" s="58"/>
      <c r="AU222" s="58"/>
      <c r="AV222" s="58"/>
      <c r="AW222" s="58"/>
      <c r="AX222" s="60"/>
      <c r="AY222" s="59"/>
      <c r="AZ222" s="58"/>
      <c r="BA222" s="58"/>
      <c r="BB222" s="58"/>
      <c r="BC222" s="58"/>
      <c r="BD222" s="60"/>
      <c r="BE222" s="59"/>
      <c r="BF222" s="58"/>
      <c r="BG222" s="58"/>
      <c r="BH222" s="58"/>
      <c r="BI222" s="58"/>
      <c r="BJ222" s="60"/>
      <c r="BK222" s="59"/>
      <c r="BL222" s="58"/>
      <c r="BM222" s="58"/>
      <c r="BN222" s="58"/>
      <c r="BO222" s="58"/>
      <c r="BP222" s="60"/>
      <c r="BQ222" s="59"/>
      <c r="BR222" s="58"/>
      <c r="BS222" s="58"/>
      <c r="BT222" s="58"/>
      <c r="BU222" s="58"/>
      <c r="BV222" s="60"/>
      <c r="BW222" s="59"/>
      <c r="BX222" s="58"/>
      <c r="BY222" s="58"/>
      <c r="BZ222" s="58"/>
      <c r="CA222" s="58"/>
      <c r="CB222" s="60"/>
      <c r="CC222" s="58"/>
      <c r="CD222" s="58"/>
      <c r="CE222" s="58"/>
      <c r="CF222" s="58"/>
      <c r="CG222" s="438"/>
      <c r="CH222" s="64"/>
      <c r="CI222" s="66"/>
      <c r="CJ222" s="68"/>
      <c r="CK222" s="66"/>
      <c r="CL222" s="68"/>
      <c r="CM222" s="66"/>
      <c r="CN222" s="68"/>
      <c r="CO222" s="66"/>
      <c r="CP222" s="72"/>
      <c r="CQ222" s="68"/>
      <c r="CR222" s="66"/>
      <c r="CS222" s="281"/>
      <c r="CT222" s="282"/>
      <c r="CU222" s="283"/>
      <c r="CV222" s="68"/>
      <c r="CW222" s="64"/>
      <c r="CX222" s="64"/>
      <c r="CY222" s="64"/>
      <c r="CZ222" s="64"/>
      <c r="DA222" s="64"/>
      <c r="DB222" s="64"/>
      <c r="DC222" s="64"/>
      <c r="DD222" s="64"/>
      <c r="DE222" s="64"/>
      <c r="DF222" s="64"/>
      <c r="DG222" s="66"/>
      <c r="DH222" s="68"/>
      <c r="DI222" s="64"/>
      <c r="DJ222" s="66"/>
      <c r="DK222" s="64"/>
      <c r="DL222" s="64"/>
      <c r="DM222" s="64"/>
      <c r="DN222" s="64"/>
      <c r="DO222" s="64"/>
      <c r="DP222" s="64"/>
      <c r="DQ222" s="64"/>
      <c r="DR222" s="64"/>
      <c r="DS222" s="64"/>
      <c r="DT222" s="64"/>
      <c r="DU222" s="64"/>
      <c r="DV222" s="66"/>
      <c r="DW222" s="68"/>
      <c r="DX222" s="64"/>
      <c r="DY222" s="66"/>
      <c r="DZ222" s="64"/>
      <c r="EA222" s="64"/>
      <c r="EB222" s="64"/>
      <c r="EC222" s="64"/>
      <c r="ED222" s="64"/>
      <c r="EE222" s="64"/>
      <c r="EF222" s="64"/>
      <c r="EG222" s="64"/>
      <c r="EH222" s="64"/>
      <c r="EI222" s="64"/>
      <c r="EJ222" s="64"/>
      <c r="EK222" s="66"/>
      <c r="EL222" s="68"/>
      <c r="EM222" s="64"/>
      <c r="EN222" s="66"/>
      <c r="EO222" s="68"/>
      <c r="EP222" s="64"/>
      <c r="EQ222" s="64"/>
      <c r="ER222" s="64"/>
      <c r="ES222" s="64"/>
      <c r="ET222" s="64"/>
      <c r="EU222" s="64"/>
      <c r="EV222" s="64"/>
      <c r="EW222" s="64"/>
      <c r="EX222" s="64"/>
      <c r="EY222" s="64"/>
      <c r="EZ222" s="64"/>
      <c r="FA222" s="66"/>
      <c r="FB222" s="68"/>
      <c r="FC222" s="64"/>
      <c r="FD222" s="64"/>
      <c r="FE222" s="66"/>
      <c r="FF222" s="68"/>
      <c r="FG222" s="64"/>
      <c r="FH222" s="64"/>
      <c r="FI222" s="64"/>
      <c r="FJ222" s="64"/>
      <c r="FK222" s="64"/>
      <c r="FL222" s="64"/>
      <c r="FM222" s="64"/>
      <c r="FN222" s="64"/>
      <c r="FO222" s="64"/>
      <c r="FP222" s="64"/>
      <c r="FQ222" s="64"/>
      <c r="FR222" s="66"/>
      <c r="FS222" s="68"/>
      <c r="FT222" s="64"/>
      <c r="FU222" s="64"/>
      <c r="FV222" s="66"/>
      <c r="FW222" s="68"/>
      <c r="FX222" s="64"/>
      <c r="FY222" s="64"/>
      <c r="FZ222" s="64"/>
      <c r="GA222" s="64"/>
      <c r="GB222" s="64"/>
      <c r="GC222" s="64"/>
      <c r="GD222" s="64"/>
      <c r="GE222" s="64"/>
      <c r="GF222" s="64"/>
      <c r="GG222" s="64"/>
      <c r="GH222" s="64"/>
      <c r="GI222" s="66"/>
      <c r="GJ222" s="68"/>
      <c r="GK222" s="64"/>
      <c r="GL222" s="64"/>
      <c r="GM222" s="66"/>
      <c r="GN222" s="68"/>
      <c r="GO222" s="64"/>
      <c r="GP222" s="64"/>
      <c r="GQ222" s="64"/>
      <c r="GR222" s="64"/>
      <c r="GS222" s="64"/>
      <c r="GT222" s="64"/>
      <c r="GU222" s="64"/>
      <c r="GV222" s="64"/>
      <c r="GW222" s="64"/>
      <c r="GX222" s="64"/>
      <c r="GY222" s="64"/>
      <c r="GZ222" s="66"/>
      <c r="HA222" s="68"/>
      <c r="HB222" s="64"/>
      <c r="HC222" s="64"/>
      <c r="HD222" s="66"/>
      <c r="HE222" s="68"/>
      <c r="HF222" s="64"/>
      <c r="HG222" s="64"/>
      <c r="HH222" s="64"/>
      <c r="HI222" s="64"/>
      <c r="HJ222" s="64"/>
      <c r="HK222" s="64"/>
      <c r="HL222" s="64"/>
      <c r="HM222" s="64"/>
      <c r="HN222" s="64"/>
      <c r="HO222" s="64"/>
      <c r="HP222" s="64"/>
      <c r="HQ222" s="66"/>
      <c r="HR222" s="68"/>
      <c r="HS222" s="64"/>
      <c r="HT222" s="64"/>
      <c r="HU222" s="64"/>
      <c r="HV222" s="68"/>
      <c r="HW222" s="64"/>
      <c r="HX222" s="64"/>
      <c r="HY222" s="64"/>
      <c r="HZ222" s="64"/>
      <c r="IA222" s="64"/>
      <c r="IB222" s="64"/>
      <c r="IC222" s="64"/>
      <c r="ID222" s="64"/>
      <c r="IE222" s="64"/>
      <c r="IF222" s="64"/>
      <c r="IG222" s="64"/>
      <c r="IH222" s="66"/>
      <c r="II222" s="64"/>
      <c r="IJ222" s="64"/>
      <c r="IK222" s="64"/>
      <c r="IL222" s="64"/>
      <c r="IM222" s="64"/>
      <c r="IN222" s="64"/>
      <c r="IO222" s="64"/>
      <c r="IP222" s="66"/>
      <c r="IQ222" s="68"/>
      <c r="IR222" s="64"/>
      <c r="IS222" s="66"/>
      <c r="IT222" s="68"/>
      <c r="IU222" s="64"/>
      <c r="IV222" s="64"/>
      <c r="IW222" s="409"/>
      <c r="IX222" s="64"/>
      <c r="IY222" s="64"/>
      <c r="IZ222" s="64"/>
      <c r="JA222" s="64"/>
      <c r="JB222" s="64"/>
      <c r="JC222" s="64"/>
      <c r="JD222" s="64"/>
      <c r="JE222" s="64"/>
      <c r="JF222" s="64"/>
      <c r="JG222" s="64"/>
    </row>
    <row r="223" spans="1:267">
      <c r="H223" s="30"/>
      <c r="I223" s="30"/>
      <c r="J223" s="30"/>
      <c r="K223" s="30"/>
      <c r="T223" s="10"/>
      <c r="U223" s="340"/>
      <c r="V223" s="340"/>
      <c r="AA223" s="12"/>
      <c r="AB223" s="12"/>
      <c r="AM223" s="676"/>
      <c r="AN223" s="676"/>
      <c r="AO223" s="676"/>
      <c r="AP223" s="676"/>
      <c r="AQ223" s="676"/>
      <c r="AR223" s="676"/>
      <c r="CG223" s="830"/>
      <c r="CH223" s="237" t="s">
        <v>759</v>
      </c>
      <c r="CI223" s="236"/>
      <c r="CJ223" s="236"/>
      <c r="CK223" s="236"/>
      <c r="CL223" s="236"/>
      <c r="CM223" s="236"/>
      <c r="CN223" s="236"/>
      <c r="CO223" s="236"/>
      <c r="CP223" s="242" t="s">
        <v>760</v>
      </c>
      <c r="CQ223" s="243"/>
      <c r="CR223" s="243"/>
      <c r="CS223" s="284" t="s">
        <v>760</v>
      </c>
      <c r="CT223" s="285"/>
      <c r="CU223" s="285"/>
      <c r="CV223" s="11"/>
      <c r="CW223" s="11"/>
      <c r="IH223" s="272"/>
      <c r="IW223" s="405"/>
    </row>
    <row r="224" spans="1:267">
      <c r="T224" s="10"/>
      <c r="U224" s="340"/>
      <c r="V224" s="340"/>
      <c r="AA224" s="12"/>
      <c r="AB224" s="12"/>
      <c r="AM224" s="676"/>
      <c r="AN224" s="676"/>
      <c r="AO224" s="676"/>
      <c r="AP224" s="676"/>
      <c r="AQ224" s="676"/>
      <c r="AR224" s="676"/>
      <c r="CG224" s="830"/>
      <c r="CH224" s="235"/>
      <c r="CI224" s="235"/>
      <c r="CP224" s="239" t="s">
        <v>761</v>
      </c>
      <c r="CQ224" s="238" t="s">
        <v>762</v>
      </c>
      <c r="CR224" s="238" t="s">
        <v>763</v>
      </c>
      <c r="CS224" s="286" t="s">
        <v>764</v>
      </c>
      <c r="CT224" s="287" t="s">
        <v>765</v>
      </c>
      <c r="CU224" s="287" t="s">
        <v>766</v>
      </c>
      <c r="CV224" s="62" t="s">
        <v>767</v>
      </c>
      <c r="CW224" s="62" t="s">
        <v>768</v>
      </c>
      <c r="DH224" s="255" t="s">
        <v>769</v>
      </c>
      <c r="DI224" s="255"/>
      <c r="DW224" s="255" t="s">
        <v>769</v>
      </c>
      <c r="DX224" s="255"/>
      <c r="EL224" s="255" t="s">
        <v>769</v>
      </c>
      <c r="EM224" s="255"/>
      <c r="FB224" s="255" t="s">
        <v>769</v>
      </c>
      <c r="FC224" s="255"/>
      <c r="FS224" s="255" t="s">
        <v>769</v>
      </c>
      <c r="FT224" s="255"/>
      <c r="GJ224" s="255" t="s">
        <v>769</v>
      </c>
      <c r="GK224" s="255"/>
      <c r="HA224" s="255" t="s">
        <v>769</v>
      </c>
      <c r="HB224" s="255"/>
      <c r="HR224" s="255" t="s">
        <v>769</v>
      </c>
      <c r="HS224" s="255"/>
      <c r="IH224" s="272"/>
      <c r="II224" s="255" t="s">
        <v>769</v>
      </c>
      <c r="IJ224" s="255"/>
      <c r="IW224" s="72"/>
    </row>
    <row r="225" spans="1:267">
      <c r="A225" s="49">
        <f>+COUNT(A$5:A$222)</f>
        <v>216</v>
      </c>
      <c r="B225" s="49"/>
      <c r="C225" s="77"/>
      <c r="D225" s="77"/>
      <c r="E225" s="78"/>
      <c r="F225" s="78"/>
      <c r="G225" s="78"/>
      <c r="H225" s="78"/>
      <c r="I225" s="78"/>
      <c r="J225" s="78"/>
      <c r="K225" s="78"/>
      <c r="L225" s="78"/>
      <c r="M225" s="78"/>
      <c r="N225" s="78"/>
      <c r="O225" s="78"/>
      <c r="P225" s="78"/>
      <c r="Q225" s="78"/>
      <c r="R225" s="78"/>
      <c r="S225" s="78"/>
      <c r="T225" s="77"/>
      <c r="U225" s="829">
        <f>SUM(U5:U222)</f>
        <v>108</v>
      </c>
      <c r="V225" s="829">
        <f>SUM(V5:V222)</f>
        <v>14</v>
      </c>
      <c r="W225" s="829">
        <f>SUM(W5:W222)</f>
        <v>1454</v>
      </c>
      <c r="X225" s="829">
        <f>SUM(X5:X222)</f>
        <v>446.5</v>
      </c>
      <c r="Y225" s="829">
        <f>SUM(Y5:Y222)</f>
        <v>4060.5</v>
      </c>
      <c r="Z225" s="829">
        <f>SUM(Z5:Z222)</f>
        <v>9</v>
      </c>
      <c r="AA225" s="78"/>
      <c r="AB225" s="78"/>
      <c r="AC225" s="78"/>
      <c r="AD225" s="78"/>
      <c r="AE225" s="78"/>
      <c r="AF225" s="78"/>
      <c r="AG225" s="78"/>
      <c r="AH225" s="78"/>
      <c r="AI225" s="78"/>
      <c r="AJ225" s="78"/>
      <c r="AK225" s="78"/>
      <c r="AL225" s="78"/>
      <c r="AM225" s="677"/>
      <c r="AN225" s="677"/>
      <c r="AO225" s="677"/>
      <c r="AP225" s="677"/>
      <c r="AQ225" s="677"/>
      <c r="AR225" s="677"/>
      <c r="AS225" s="78"/>
      <c r="AT225" s="78"/>
      <c r="AU225" s="78"/>
      <c r="AV225" s="78"/>
      <c r="AW225" s="78"/>
      <c r="AX225" s="78"/>
      <c r="AY225" s="78"/>
      <c r="AZ225" s="78"/>
      <c r="BA225" s="78"/>
      <c r="BB225" s="78"/>
      <c r="BC225" s="78"/>
      <c r="BD225" s="78"/>
      <c r="BE225" s="78"/>
      <c r="BF225" s="78"/>
      <c r="BG225" s="78"/>
      <c r="BH225" s="78"/>
      <c r="BI225" s="78"/>
      <c r="BJ225" s="78"/>
      <c r="BK225" s="78"/>
      <c r="BL225" s="78"/>
      <c r="BM225" s="78"/>
      <c r="BN225" s="78"/>
      <c r="BO225" s="78"/>
      <c r="BP225" s="78"/>
      <c r="BQ225" s="78"/>
      <c r="BR225" s="78"/>
      <c r="BS225" s="78"/>
      <c r="BT225" s="78"/>
      <c r="BU225" s="78"/>
      <c r="BV225" s="78"/>
      <c r="BW225" s="78"/>
      <c r="BX225" s="78"/>
      <c r="BY225" s="78"/>
      <c r="BZ225" s="78"/>
      <c r="CA225" s="78"/>
      <c r="CB225" s="78"/>
      <c r="CC225" s="78"/>
      <c r="CD225" s="78"/>
      <c r="CE225" s="78"/>
      <c r="CF225" s="78"/>
      <c r="CG225" s="64"/>
      <c r="CH225" s="80">
        <f>(SUMPRODUCT(CH5:CH222,DZ5:DZ222)+SUMPRODUCT(CH5:CH222,FW5:FW222))/(SUM(DZ5:DZ222)+SUM(FW5:FW222))</f>
        <v>27.199449385884911</v>
      </c>
      <c r="CI225" s="80">
        <f>SUMPRODUCT(CI5:CI222,HV5:HV222)/SUM(HV5:HV222)</f>
        <v>26.372581833997184</v>
      </c>
      <c r="CJ225" s="80">
        <f>+(SUMPRODUCT(DZ5:DZ222,CJ5:CJ222)+SUMPRODUCT(FW5:FW222,CJ5:CJ222))/(SUM(DZ5:DZ222)+SUM(FW5:FW222))</f>
        <v>39.967445484581503</v>
      </c>
      <c r="CK225" s="80">
        <f>SUMPRODUCT(HV5:HV222,CK5:CK222)/SUM(HV5:HV222)</f>
        <v>39.964976779987175</v>
      </c>
      <c r="CL225" s="80">
        <f>+(SUMPRODUCT(CL5:CL222,DZ5:DZ222)+SUMPRODUCT(CL5:CL222,FW5:FW222))/(SUM(DZ5:DZ222)+SUM(FW5:FW222))</f>
        <v>36.049008810572687</v>
      </c>
      <c r="CM225" s="80">
        <f>SUMPRODUCT(CM5:CM222,HV5:HV222)/SUM(HV5:HV222)</f>
        <v>38.173829377806285</v>
      </c>
      <c r="CN225" s="74">
        <f>+(SUMPRODUCT(CN5:CN222,DZ5:DZ222)+SUMPRODUCT(CN5:CN222,FW5:FW222))/(SUM(DZ5:DZ222)+SUM(FW5:FW222))</f>
        <v>0</v>
      </c>
      <c r="CO225" s="74">
        <f>SUMPRODUCT(CO5:CO222,HV5:HV222)/SUM(HV5:HV222)</f>
        <v>0</v>
      </c>
      <c r="CP225" s="240">
        <f>COUNTIF(CP5:CP222,"0")</f>
        <v>190</v>
      </c>
      <c r="CQ225" s="50">
        <f>COUNTIF(CQ5:CQ$222,"SI")</f>
        <v>113</v>
      </c>
      <c r="CR225" s="50">
        <f>COUNTIF(CR5:CR222,"SI")</f>
        <v>129</v>
      </c>
      <c r="CS225" s="288">
        <f>COUNTIF(CS5:CS222,"0")</f>
        <v>191</v>
      </c>
      <c r="CT225" s="289">
        <f>COUNTIF(CT5:CT$222,"SI")</f>
        <v>114</v>
      </c>
      <c r="CU225" s="289">
        <f>COUNTIF(CU5:CU222,"SI")</f>
        <v>129</v>
      </c>
      <c r="CV225" s="80">
        <f>SUM(CV5:CV222)</f>
        <v>106.5</v>
      </c>
      <c r="CW225" s="80">
        <f>SUM(CW5:CW222)/CV225</f>
        <v>1734.8340619015428</v>
      </c>
      <c r="CX225" s="80">
        <f>SUM(CX5:CX222)/CV225</f>
        <v>9.1058790554270908E-2</v>
      </c>
      <c r="CY225" s="80">
        <f>SUM(CY5:CY222)/CV225</f>
        <v>41.259757550276788</v>
      </c>
      <c r="CZ225" s="80">
        <f>SUM(CZ5:CZ222)/CV225</f>
        <v>0</v>
      </c>
      <c r="DA225" s="366">
        <f>SUM(DA5:DA222)/CV225</f>
        <v>2.5424987737369489</v>
      </c>
      <c r="DB225" s="80">
        <f>SUM(DB5:DB222)/CV225</f>
        <v>1.7515240697918857</v>
      </c>
      <c r="DC225" s="80">
        <f>SUM(DC5:DC222)/CV225</f>
        <v>4.8246443837152269</v>
      </c>
      <c r="DD225" s="80">
        <f>SUM(DD5:DD222)/CV225</f>
        <v>20.187793427230048</v>
      </c>
      <c r="DE225" s="80">
        <f>SUM(DE5:DE222)/CV225</f>
        <v>0</v>
      </c>
      <c r="DF225" s="80">
        <f>SUM(DF5:DF222)/CV225</f>
        <v>1664.1767849062376</v>
      </c>
      <c r="DG225" s="80">
        <f>SUM(DG5:DG222)/CV225</f>
        <v>12.845070422535212</v>
      </c>
      <c r="DH225" s="253">
        <f>AVERAGE(DH$5:DH$222)</f>
        <v>1743.3863052369784</v>
      </c>
      <c r="DI225" s="253">
        <f>AVERAGE(DI$5:DI$222)</f>
        <v>1651.3086406771499</v>
      </c>
      <c r="DJ225" s="254">
        <f>1-DI225/DH225</f>
        <v>5.2815411181810545E-2</v>
      </c>
      <c r="DK225" s="80">
        <f>SUM(DK5:DK222)</f>
        <v>14</v>
      </c>
      <c r="DL225" s="380">
        <f>SUM(DL5:DL222)/DK225</f>
        <v>1747.9463093333329</v>
      </c>
      <c r="DM225" s="80">
        <f>SUM(DM5:DM222)/DK225</f>
        <v>0</v>
      </c>
      <c r="DN225" s="80">
        <f>SUM(DN5:DN222)/DK225</f>
        <v>9.1238095238095234</v>
      </c>
      <c r="DO225" s="80">
        <f>SUM(DO5:DO222)/DK225</f>
        <v>0</v>
      </c>
      <c r="DP225" s="80">
        <f>SUM(DP5:DP222)/DK225</f>
        <v>7.0476190476190483</v>
      </c>
      <c r="DQ225" s="80">
        <f>SUM(DQ5:DQ222)/DK225</f>
        <v>0</v>
      </c>
      <c r="DR225" s="80">
        <f>SUM(DR5:DR222)/DK225</f>
        <v>8.723809523809523</v>
      </c>
      <c r="DS225" s="80">
        <f>SUM(DS5:DS222)/DK225</f>
        <v>0</v>
      </c>
      <c r="DT225" s="80">
        <f>SUM(DT5:DT222)/DK225</f>
        <v>0</v>
      </c>
      <c r="DU225" s="80">
        <f>SUM(DU5:DU222)/DK225</f>
        <v>1723.0510712380949</v>
      </c>
      <c r="DV225" s="80">
        <f>SUM(DV5:DV222)/DK225</f>
        <v>0</v>
      </c>
      <c r="DW225" s="253">
        <f>AVERAGE(DW$5:DW$222)</f>
        <v>1745.0243746666663</v>
      </c>
      <c r="DX225" s="253">
        <f>AVERAGE(DX$5:DX$222)</f>
        <v>1725.0827079999997</v>
      </c>
      <c r="DY225" s="254">
        <f>1-DX225/DW225</f>
        <v>1.1427729581413915E-2</v>
      </c>
      <c r="DZ225" s="80">
        <f>SUM(DZ5:DZ222)</f>
        <v>120.5</v>
      </c>
      <c r="EA225" s="80">
        <f>SUM(EA5:EA222)/DZ225</f>
        <v>1736.357476540921</v>
      </c>
      <c r="EB225" s="80">
        <f>SUM(EB5:EB222)/DZ225</f>
        <v>8.047934600854649E-2</v>
      </c>
      <c r="EC225" s="80">
        <f>SUM(EC5:EC222)/DZ225</f>
        <v>37.526120435168558</v>
      </c>
      <c r="ED225" s="80">
        <f>SUM(ED5:ED222)/DZ225</f>
        <v>0</v>
      </c>
      <c r="EE225" s="80">
        <f>SUM(EE5:EE222)/DZ225</f>
        <v>3.065915237092546</v>
      </c>
      <c r="EF225" s="80">
        <f>SUM(EF5:EF222)/DZ225</f>
        <v>1.548027497367932</v>
      </c>
      <c r="EG225" s="80">
        <f>SUM(EG5:EG222)/DZ225</f>
        <v>5.2776594207386305</v>
      </c>
      <c r="EH225" s="80">
        <f>SUM(EH5:EH222)/DZ225</f>
        <v>17.842323651452283</v>
      </c>
      <c r="EI225" s="80">
        <f>SUM(EI5:EI222)/DZ225</f>
        <v>0</v>
      </c>
      <c r="EJ225" s="80">
        <f>SUM(EJ5:EJ222)/DZ225</f>
        <v>1671.0169509530924</v>
      </c>
      <c r="EK225" s="80">
        <f>SUM(EK5:EK222)/DZ225</f>
        <v>11.352697095435685</v>
      </c>
      <c r="EL225" s="253">
        <f>AVERAGE(EL$5:EL$222)</f>
        <v>1744.6403657642293</v>
      </c>
      <c r="EM225" s="253">
        <f>AVERAGE(EM$5:EM$222)</f>
        <v>1658.7426476093679</v>
      </c>
      <c r="EN225" s="254">
        <f>1-EM225/EL225</f>
        <v>4.9235200469086027E-2</v>
      </c>
      <c r="EO225" s="80">
        <f>SUM(EO5:EO222)</f>
        <v>1273.5</v>
      </c>
      <c r="EP225" s="80">
        <f>SUM(EP5:EP222)/EO225</f>
        <v>1754.8083608457043</v>
      </c>
      <c r="EQ225" s="80">
        <f>SUM(EQ5:EQ222)/EO225</f>
        <v>1.6543893066016937</v>
      </c>
      <c r="ER225" s="80">
        <f>SUM(ER5:ER222)/EO225</f>
        <v>17.97636547331496</v>
      </c>
      <c r="ES225" s="80">
        <f>SUM(ES5:ES222)/EO225</f>
        <v>0</v>
      </c>
      <c r="ET225" s="80">
        <f>SUM(ET5:ET222)/EO225</f>
        <v>14.324086360321401</v>
      </c>
      <c r="EU225" s="80">
        <f>SUM(EU5:EU222)/EO225</f>
        <v>3.6557854295690841</v>
      </c>
      <c r="EV225" s="80">
        <f>SUM(EV5:EV222)/EO225</f>
        <v>9.8734102703840598</v>
      </c>
      <c r="EW225" s="80">
        <f>SUM(EW5:EW222)/EO225</f>
        <v>15.631254585733904</v>
      </c>
      <c r="EX225" s="80">
        <f>SUM(EX5:EX222)/EO225</f>
        <v>1.1778563015312132E-2</v>
      </c>
      <c r="EY225" s="80">
        <f>SUM(EY5:EY222)/EO225</f>
        <v>1691.6812908567636</v>
      </c>
      <c r="EZ225" s="80">
        <f>SUM(EZ5:EZ222)/EO225</f>
        <v>76.541513676464135</v>
      </c>
      <c r="FA225" s="80">
        <f>SUM(FA5:FA222)/EO225</f>
        <v>1.7133338602053159</v>
      </c>
      <c r="FB225" s="253">
        <f>AVERAGE(FB$5:FB$222)</f>
        <v>1753.2440721070068</v>
      </c>
      <c r="FC225" s="253">
        <f>AVERAGE(FC$5:FC$222)</f>
        <v>1709.9243872256698</v>
      </c>
      <c r="FD225" s="254">
        <f>AVERAGE(FD$5:FD$222)/FB225</f>
        <v>1.8312228549522139E-2</v>
      </c>
      <c r="FE225" s="254">
        <f>1-FC225/FB225</f>
        <v>2.4708302495086376E-2</v>
      </c>
      <c r="FF225" s="80">
        <f>SUM(FF5:FF222)</f>
        <v>422</v>
      </c>
      <c r="FG225" s="80">
        <f>SUM(FG5:FG222)/FF225</f>
        <v>1743.5062440148229</v>
      </c>
      <c r="FH225" s="80">
        <f>SUM(FH5:FH222)/FF225</f>
        <v>0.46618909814466736</v>
      </c>
      <c r="FI225" s="80">
        <f>SUM(FI5:FI222)/FF225</f>
        <v>31.753377893266713</v>
      </c>
      <c r="FJ225" s="80">
        <f>SUM(FJ5:FJ222)/FF225</f>
        <v>0</v>
      </c>
      <c r="FK225" s="80">
        <f>SUM(FK5:FK222)/FF225</f>
        <v>19.895245078187003</v>
      </c>
      <c r="FL225" s="80">
        <f>SUM(FL5:FL222)/FF225</f>
        <v>13.196248371887727</v>
      </c>
      <c r="FM225" s="80">
        <f>SUM(FM5:FM222)/FF225</f>
        <v>16.882244654567724</v>
      </c>
      <c r="FN225" s="80">
        <f>SUM(FN5:FN222)/FF225</f>
        <v>7.0447341897021296</v>
      </c>
      <c r="FO225" s="80">
        <f>SUM(FO5:FO222)/FF225</f>
        <v>0</v>
      </c>
      <c r="FP225" s="80">
        <f>SUM(FP5:FP222)/FF225</f>
        <v>1654.2682047290671</v>
      </c>
      <c r="FQ225" s="80">
        <f>SUM(FQ5:FQ222)/FF225</f>
        <v>24.572971439664308</v>
      </c>
      <c r="FR225" s="80">
        <f>SUM(FR5:FR222)/FF225</f>
        <v>4.8409466552572775</v>
      </c>
      <c r="FS225" s="253">
        <f>AVERAGE(FS$5:FS$222)</f>
        <v>1753.7676606749583</v>
      </c>
      <c r="FT225" s="253">
        <f>AVERAGE(FT$5:FT$222)</f>
        <v>1675.8386665616933</v>
      </c>
      <c r="FU225" s="254">
        <f>AVERAGE(FU$5:FU$222)/FS225</f>
        <v>8.3930719218074986E-3</v>
      </c>
      <c r="FV225" s="254">
        <f>1-FT225/FS225</f>
        <v>4.4435187089305273E-2</v>
      </c>
      <c r="FW225" s="80">
        <f>SUM(FW5:FW222)</f>
        <v>1695.5</v>
      </c>
      <c r="FX225" s="80">
        <f>SUM(FX5:FX222)/FW225</f>
        <v>1751.9953302926922</v>
      </c>
      <c r="FY225" s="366">
        <f>SUM(FY5:FY222)/FW225</f>
        <v>1.358653247640405</v>
      </c>
      <c r="FZ225" s="80">
        <f>SUM(FZ5:FZ222)/FW225</f>
        <v>21.40538301458281</v>
      </c>
      <c r="GA225" s="80">
        <f>SUM(GA5:GA222)/FW225</f>
        <v>0</v>
      </c>
      <c r="GB225" s="80">
        <f>SUM(GB5:GB222)/FW225</f>
        <v>15.7107150709904</v>
      </c>
      <c r="GC225" s="80">
        <f>SUM(GC5:GC222)/FW225</f>
        <v>6.0303506679403407</v>
      </c>
      <c r="GD225" s="80">
        <f>SUM(GD5:GD222)/FW225</f>
        <v>11.617868017435375</v>
      </c>
      <c r="GE225" s="80">
        <f>SUM(GE5:GE222)/FW225</f>
        <v>13.494120048945106</v>
      </c>
      <c r="GF225" s="80">
        <f>SUM(GF5:GF222)/FW225</f>
        <v>8.846947803007963E-3</v>
      </c>
      <c r="GG225" s="366">
        <f>SUM(GG5:GG222)/FW225</f>
        <v>1682.3693932773547</v>
      </c>
      <c r="GH225" s="80">
        <f>SUM(GH5:GH222)/FW225</f>
        <v>63.606848489835109</v>
      </c>
      <c r="GI225" s="80">
        <f>SUM(GI5:GI222)/FW225</f>
        <v>2.4917783305750758</v>
      </c>
      <c r="GJ225" s="253">
        <f>AVERAGE(GJ$5:GJ$222)</f>
        <v>1755.296121620032</v>
      </c>
      <c r="GK225" s="253">
        <f>AVERAGE(GK$5:GK$222)</f>
        <v>1697.0927179626867</v>
      </c>
      <c r="GL225" s="254">
        <f>AVERAGE(GL$5:GL$222)/GJ225</f>
        <v>1.4616099689716779E-2</v>
      </c>
      <c r="GM225" s="254">
        <f>1-GK225/GJ225</f>
        <v>3.3158737685597517E-2</v>
      </c>
      <c r="GN225" s="80">
        <f>SUM(GN5:GN222)</f>
        <v>3889</v>
      </c>
      <c r="GO225" s="80">
        <f>SUM(GO5:GO222)/GN225</f>
        <v>1730.4816357634672</v>
      </c>
      <c r="GP225" s="80">
        <f>SUM(GP5:GP222)/GN225</f>
        <v>12.166226705433701</v>
      </c>
      <c r="GQ225" s="80">
        <f>SUM(GQ5:GQ222)/GN225</f>
        <v>62.965665186388904</v>
      </c>
      <c r="GR225" s="80">
        <f>SUM(GR5:GR222)/GN225</f>
        <v>0</v>
      </c>
      <c r="GS225" s="80">
        <f>SUM(GS5:GS222)/GN225</f>
        <v>4.4143841118709517</v>
      </c>
      <c r="GT225" s="80">
        <f>SUM(GT5:GT222)/GN225</f>
        <v>5.0511193440664215</v>
      </c>
      <c r="GU225" s="80">
        <f>SUM(GU5:GU222)/GN225</f>
        <v>8.9401489627768882</v>
      </c>
      <c r="GV225" s="80">
        <f>SUM(GV5:GV222)/GN225</f>
        <v>11.209202891552808</v>
      </c>
      <c r="GW225" s="80">
        <f>SUM(GW5:GW222)/GN225</f>
        <v>6.8398045770120861E-2</v>
      </c>
      <c r="GX225" s="80">
        <f>SUM(GX5:GX222)/GN225</f>
        <v>1625.6664905156076</v>
      </c>
      <c r="GY225" s="80">
        <f>SUM(GY5:GY222)/GN225</f>
        <v>135.78455216906264</v>
      </c>
      <c r="GZ225" s="80">
        <f>SUM(GZ5:GZ222)/GN225</f>
        <v>28.315374091157096</v>
      </c>
      <c r="HA225" s="253">
        <f>AVERAGE(HA$5:HA$222)</f>
        <v>1720.2386574781822</v>
      </c>
      <c r="HB225" s="253">
        <f>AVERAGE(HB$5:HB$222)</f>
        <v>1612.7619980826037</v>
      </c>
      <c r="HC225" s="254">
        <f>AVERAGE(HC$5:HC$222)/HA225</f>
        <v>5.5294966070993636E-2</v>
      </c>
      <c r="HD225" s="254">
        <f>1-HB225/HA225</f>
        <v>6.2477760820196959E-2</v>
      </c>
      <c r="HE225" s="80">
        <f>SUM(HE5:HE222)</f>
        <v>8.5</v>
      </c>
      <c r="HF225" s="80">
        <f>SUM(HF5:HF222)/HE225</f>
        <v>1768.0882352941176</v>
      </c>
      <c r="HG225" s="80">
        <f>SUM(HG5:HG222)/HE225</f>
        <v>0</v>
      </c>
      <c r="HH225" s="80">
        <f>SUM(HH5:HH222)/HE225</f>
        <v>49.413865546218481</v>
      </c>
      <c r="HI225" s="80">
        <f>SUM(HI5:HI222)/HE225</f>
        <v>0</v>
      </c>
      <c r="HJ225" s="80">
        <f>SUM(HJ5:HJ222)/HE225</f>
        <v>129.88235294117646</v>
      </c>
      <c r="HK225" s="80">
        <f>SUM(HK5:HK222)/HE225</f>
        <v>16.411764705882351</v>
      </c>
      <c r="HL225" s="80">
        <f>SUM(HL5:HL222)/HE225</f>
        <v>11.941176470588236</v>
      </c>
      <c r="HM225" s="80">
        <f>SUM(HM5:HM222)/HE225</f>
        <v>415.56512605042019</v>
      </c>
      <c r="HN225" s="80">
        <f>SUM(HN5:HN222)/HE225</f>
        <v>5.5294117647058822</v>
      </c>
      <c r="HO225" s="80">
        <f>SUM(HO5:HO222)/HE225</f>
        <v>1139.3445378151262</v>
      </c>
      <c r="HP225" s="80">
        <f>SUM(HP5:HP222)/HE225</f>
        <v>59.352941176470587</v>
      </c>
      <c r="HQ225" s="80">
        <f>SUM(HQ5:HQ222)/HE225</f>
        <v>30.882352941176471</v>
      </c>
      <c r="HR225" s="253">
        <f>AVERAGE(HR$5:HR$222)</f>
        <v>1336.25</v>
      </c>
      <c r="HS225" s="253">
        <f>AVERAGE(HS$5:HS$222)</f>
        <v>1105.0267857142858</v>
      </c>
      <c r="HT225" s="254">
        <f>AVERAGE(HT$5:HT$222)/HR225</f>
        <v>1.3483896832821061E-2</v>
      </c>
      <c r="HU225" s="254">
        <f>1-HS225/HR225</f>
        <v>0.17303888814646529</v>
      </c>
      <c r="HV225" s="80">
        <f>SUM(HV5:HV222)</f>
        <v>3897.5</v>
      </c>
      <c r="HW225" s="80">
        <f>SUM(HW5:HW222)/HV225</f>
        <v>1730.5636514391595</v>
      </c>
      <c r="HX225" s="80">
        <f>SUM(HX5:HX222)/HV225</f>
        <v>12.139693561881119</v>
      </c>
      <c r="HY225" s="80">
        <f>SUM(HY5:HY222)/HV225</f>
        <v>62.93611026735325</v>
      </c>
      <c r="HZ225" s="80">
        <f>SUM(HZ5:HZ222)/HV225</f>
        <v>0</v>
      </c>
      <c r="IA225" s="80">
        <f>SUM(IA5:IA222)/HV225</f>
        <v>4.6880153460079868</v>
      </c>
      <c r="IB225" s="80">
        <f>SUM(IB5:IB222)/HV225</f>
        <v>5.0758956072031589</v>
      </c>
      <c r="IC225" s="80">
        <f>SUM(IC5:IC222)/HV225</f>
        <v>8.9466938592018774</v>
      </c>
      <c r="ID225" s="80">
        <f>SUM(ID5:ID222)/HV225</f>
        <v>12.091056732951236</v>
      </c>
      <c r="IE225" s="80">
        <f>SUM(IE$5:IE$222)/HV225</f>
        <v>8.0307889672867228E-2</v>
      </c>
      <c r="IF225" s="80">
        <f>SUM(IF$5:IF$222)/HV225</f>
        <v>1624.6058781748879</v>
      </c>
      <c r="IG225" s="80">
        <f>SUM(IG$5:IG$222)/HV225</f>
        <v>135.61786360115062</v>
      </c>
      <c r="IH225" s="273">
        <f>SUM(IH$5:IH$222)/HV225</f>
        <v>28.320972377295689</v>
      </c>
      <c r="II225" s="253">
        <f>AVERAGE(II$5:II$222)</f>
        <v>1720.2674819401348</v>
      </c>
      <c r="IJ225" s="253">
        <f>AVERAGE(IJ$5:IJ$222)</f>
        <v>1612.1391591306719</v>
      </c>
      <c r="IK225" s="254">
        <f>AVERAGE(IK$5:IK$222)/II225</f>
        <v>5.5305801348342294E-2</v>
      </c>
      <c r="IL225" s="254">
        <f>1-IJ225/II225</f>
        <v>6.2855529122433085E-2</v>
      </c>
      <c r="IN225" s="253">
        <f>AVERAGE(IN$5:IN$222)</f>
        <v>1725.1777133018795</v>
      </c>
      <c r="IO225" s="253">
        <f>AVERAGE(IO$5:IO$222)</f>
        <v>1628.2102458621932</v>
      </c>
      <c r="IP225" s="254">
        <f>1-IO225/IN226</f>
        <v>6.233355228548465E-2</v>
      </c>
      <c r="IQ225" s="253">
        <f>AVERAGE(IQ$5:IQ$222)</f>
        <v>1753.3544472980045</v>
      </c>
      <c r="IR225" s="253">
        <f>AVERAGE(IR$5:IR$222)</f>
        <v>1672.8077132521521</v>
      </c>
      <c r="IS225" s="254">
        <f>1-IR225/IQ226</f>
        <v>4.0885147894542229E-2</v>
      </c>
      <c r="IT225" s="253">
        <f>AVERAGE(IT$5:IT$222)</f>
        <v>1728.1300061481097</v>
      </c>
      <c r="IU225" s="253">
        <f>AVERAGE(IU$5:IU$222)</f>
        <v>1632.7902354761527</v>
      </c>
      <c r="IV225" s="254">
        <f>1-IU225/IT226</f>
        <v>6.0018874304558878E-2</v>
      </c>
      <c r="IW225" s="72"/>
      <c r="IX225" s="79"/>
      <c r="IY225" s="79"/>
      <c r="IZ225" s="79"/>
      <c r="JA225" s="79"/>
      <c r="JB225" s="79"/>
      <c r="JC225" s="79"/>
      <c r="JD225" s="79"/>
      <c r="JE225" s="79"/>
      <c r="JF225" s="79"/>
      <c r="JG225" s="79"/>
    </row>
    <row r="226" spans="1:267">
      <c r="T226" s="10"/>
      <c r="U226" s="340"/>
      <c r="V226" s="340"/>
      <c r="AA226" s="12"/>
      <c r="AB226" s="12"/>
      <c r="CG226" s="64"/>
      <c r="CH226" s="8"/>
      <c r="CI226" s="8"/>
      <c r="CJ226" s="8"/>
      <c r="CK226" s="8"/>
      <c r="CL226" s="8"/>
      <c r="CM226" s="8"/>
      <c r="CN226" s="8"/>
      <c r="CO226" s="8"/>
      <c r="CP226" s="30">
        <f>COUNTIF(CP5:CP222,"NO")</f>
        <v>26</v>
      </c>
      <c r="CQ226" s="30">
        <f>COUNTIF(CQ5:CQ222,"NO")</f>
        <v>0</v>
      </c>
      <c r="CR226" s="30">
        <f>COUNTIF(CR5:CR222,"NO")</f>
        <v>0</v>
      </c>
      <c r="CS226" s="290">
        <f>COUNTIF(CS5:CS222,"NO")</f>
        <v>25</v>
      </c>
      <c r="CT226" s="290">
        <f>COUNTIF(CT5:CT222,"0")</f>
        <v>102</v>
      </c>
      <c r="CU226" s="290">
        <f>COUNTIF(CU5:CU222,"0")</f>
        <v>87</v>
      </c>
      <c r="CV226" s="8"/>
      <c r="CW226" s="8"/>
      <c r="CX226" s="8"/>
      <c r="CY226" s="8"/>
      <c r="CZ226" s="8"/>
      <c r="DA226" s="8"/>
      <c r="DB226" s="8"/>
      <c r="DC226" s="8"/>
      <c r="DD226" s="8"/>
      <c r="DE226" s="8"/>
      <c r="DF226" s="81">
        <f>+DF225+DE225+DD225+DC225+DB225+DA225+CY225+CX225-CW225</f>
        <v>0</v>
      </c>
      <c r="DG226" s="8"/>
      <c r="DH226" s="8"/>
      <c r="DI226" s="8"/>
      <c r="DJ226" s="8"/>
      <c r="DK226" s="8"/>
      <c r="DL226" s="8"/>
      <c r="DM226" s="8"/>
      <c r="DN226" s="8"/>
      <c r="DO226" s="8"/>
      <c r="DP226" s="8"/>
      <c r="DQ226" s="8"/>
      <c r="DR226" s="8"/>
      <c r="DS226" s="8"/>
      <c r="DT226" s="8"/>
      <c r="DU226" s="81">
        <f>+DU225+DT225+DS225+DR225+DQ225+DP225+DN225+DM225-DL225</f>
        <v>0</v>
      </c>
      <c r="DV226" s="8"/>
      <c r="DW226" s="8"/>
      <c r="DX226" s="8"/>
      <c r="DY226" s="8"/>
      <c r="DZ226" s="8"/>
      <c r="EA226" s="8"/>
      <c r="EB226" s="8"/>
      <c r="EC226" s="8"/>
      <c r="ED226" s="8"/>
      <c r="EE226" s="8"/>
      <c r="EF226" s="8"/>
      <c r="EG226" s="8"/>
      <c r="EH226" s="8"/>
      <c r="EI226" s="8"/>
      <c r="EJ226" s="81">
        <f>+EJ225+EI225+EH225+EG225+EF225+EE225+EC225+EB225-EA225</f>
        <v>0</v>
      </c>
      <c r="EK226" s="8"/>
      <c r="EL226" s="8"/>
      <c r="EM226" s="8"/>
      <c r="EN226" s="8"/>
      <c r="EO226" s="8"/>
      <c r="EP226" s="8"/>
      <c r="EQ226" s="8"/>
      <c r="ER226" s="8"/>
      <c r="ES226" s="8"/>
      <c r="ET226" s="8"/>
      <c r="EU226" s="8"/>
      <c r="EV226" s="8"/>
      <c r="EW226" s="8"/>
      <c r="EX226" s="8"/>
      <c r="EY226" s="81">
        <f>+EY225+EX225+EW225+EV225+EU225+ET225+ER225+EQ225-EP225</f>
        <v>0</v>
      </c>
      <c r="EZ226" s="8"/>
      <c r="FA226" s="8"/>
      <c r="FB226" s="8"/>
      <c r="FC226" s="8"/>
      <c r="FD226" s="8"/>
      <c r="FE226" s="8"/>
      <c r="FF226" s="8"/>
      <c r="FG226" s="8"/>
      <c r="FH226" s="8"/>
      <c r="FI226" s="8"/>
      <c r="FJ226" s="8"/>
      <c r="FK226" s="8"/>
      <c r="FL226" s="8"/>
      <c r="FM226" s="8"/>
      <c r="FN226" s="8"/>
      <c r="FO226" s="8"/>
      <c r="FP226" s="81">
        <f>+FP225+FO225+FN225+FM225+FL225+FK225+FI225+FH225-FG225</f>
        <v>0</v>
      </c>
      <c r="FQ226" s="8"/>
      <c r="FR226" s="8"/>
      <c r="FS226" s="8"/>
      <c r="FT226" s="8"/>
      <c r="FU226" s="8"/>
      <c r="FV226" s="8"/>
      <c r="FW226" s="8"/>
      <c r="FX226" s="8"/>
      <c r="FY226" s="8"/>
      <c r="FZ226" s="8"/>
      <c r="GA226" s="8"/>
      <c r="GB226" s="8"/>
      <c r="GC226" s="8"/>
      <c r="GD226" s="8"/>
      <c r="GE226" s="8"/>
      <c r="GF226" s="8"/>
      <c r="GG226" s="81">
        <f>+GG225+GF225+GE225+GD225+GC225+GB225+FZ225+FY225-FX225</f>
        <v>0</v>
      </c>
      <c r="GH226" s="8"/>
      <c r="GI226" s="8"/>
      <c r="GJ226" s="8"/>
      <c r="GK226" s="8"/>
      <c r="GL226" s="8"/>
      <c r="GM226" s="8"/>
      <c r="GN226" s="8"/>
      <c r="GO226" s="8"/>
      <c r="GP226" s="8"/>
      <c r="GQ226" s="8"/>
      <c r="GR226" s="8"/>
      <c r="GS226" s="8"/>
      <c r="GT226" s="8"/>
      <c r="GU226" s="8"/>
      <c r="GV226" s="8"/>
      <c r="GW226" s="8"/>
      <c r="GX226" s="81">
        <f>+GX225+GW225+GV225+GU225+GT225+GS225+GQ225+GP225-GO225</f>
        <v>0</v>
      </c>
      <c r="GY226" s="8"/>
      <c r="GZ226" s="8"/>
      <c r="HA226" s="8"/>
      <c r="HB226" s="8"/>
      <c r="HC226" s="8"/>
      <c r="HD226" s="8"/>
      <c r="HE226" s="8"/>
      <c r="HF226" s="8"/>
      <c r="HG226" s="8"/>
      <c r="HH226" s="8"/>
      <c r="HI226" s="8"/>
      <c r="HJ226" s="8"/>
      <c r="HK226" s="8"/>
      <c r="HL226" s="8"/>
      <c r="HM226" s="8"/>
      <c r="HN226" s="8"/>
      <c r="HO226" s="81">
        <f>+HO225+HN225+HM225+HL225+HK225+HJ225+HH225+HG225-HF225</f>
        <v>0</v>
      </c>
      <c r="HP226" s="8"/>
      <c r="HQ226" s="8"/>
      <c r="HR226" s="8"/>
      <c r="HS226" s="8"/>
      <c r="HT226" s="8"/>
      <c r="HU226" s="8"/>
      <c r="HV226" s="8"/>
      <c r="HW226" s="8"/>
      <c r="HX226" s="8"/>
      <c r="HY226" s="8"/>
      <c r="HZ226" s="8"/>
      <c r="IA226" s="8"/>
      <c r="IB226" s="8"/>
      <c r="IC226" s="8"/>
      <c r="ID226" s="8"/>
      <c r="IE226" s="8"/>
      <c r="IF226" s="81">
        <f>+IF225+IE225+ID225+IC225+IB225+IA225+HY225+HX225-HW225</f>
        <v>0</v>
      </c>
      <c r="IG226" s="8"/>
      <c r="IH226" s="431"/>
      <c r="II226" s="8"/>
      <c r="IJ226" s="8"/>
      <c r="IK226" s="8"/>
      <c r="IL226" s="8"/>
      <c r="IN226" s="80">
        <f>+(CV225*CW225+EO225*EP225+GN225*GO225)/(GN225+EO225+CV225)</f>
        <v>1736.4492990346637</v>
      </c>
      <c r="IO226" s="8"/>
      <c r="IP226" s="8"/>
      <c r="IQ226" s="80">
        <f>+(DL225*DK225+FG225*FF225+HF225*HE225)/(+HE225+FF225+DK225)</f>
        <v>1744.1161604160222</v>
      </c>
      <c r="IR226" s="8"/>
      <c r="IS226" s="8"/>
      <c r="IT226" s="80">
        <f>+(DZ225*EA225+FW225*FX225+HV225*HW225)/(HV225+FW225+DZ225)</f>
        <v>1737.0457670287153</v>
      </c>
      <c r="IU226" s="75"/>
      <c r="IV226" s="8"/>
      <c r="IW226" s="72"/>
    </row>
    <row r="227" spans="1:267">
      <c r="T227" s="10"/>
      <c r="U227" s="340"/>
      <c r="V227" s="340"/>
      <c r="AA227" s="12"/>
      <c r="AB227" s="12"/>
      <c r="CG227" s="64"/>
      <c r="CH227" s="8"/>
      <c r="CI227" s="8"/>
      <c r="CJ227" s="8"/>
      <c r="CK227" s="8"/>
      <c r="CL227" s="8"/>
      <c r="CM227" s="8"/>
      <c r="CN227" s="8"/>
      <c r="CO227" s="8"/>
      <c r="CP227" s="241">
        <f>CP225/(CP225+CP226)</f>
        <v>0.87962962962962965</v>
      </c>
      <c r="CQ227" s="241">
        <f>CQ225/(CQ225+CQ226)</f>
        <v>1</v>
      </c>
      <c r="CR227" s="241">
        <f>CR225/(CR225+CR226)</f>
        <v>1</v>
      </c>
      <c r="CS227" s="291">
        <f>CS225/(CS225+CS226)</f>
        <v>0.8842592592592593</v>
      </c>
      <c r="CT227" s="292">
        <f>+CT225/(CT226+CT225)</f>
        <v>0.52777777777777779</v>
      </c>
      <c r="CU227" s="292">
        <f>+CU225/(CU226+CU225)</f>
        <v>0.59722222222222221</v>
      </c>
      <c r="CV227" s="83" t="s">
        <v>770</v>
      </c>
      <c r="CW227" s="84">
        <f>+(CW225-DF225)/CW225</f>
        <v>4.07285506706377E-2</v>
      </c>
      <c r="CX227" s="76"/>
      <c r="CY227" s="8"/>
      <c r="CZ227" s="8"/>
      <c r="DA227" s="8"/>
      <c r="DB227" s="8"/>
      <c r="DC227" s="8"/>
      <c r="DD227" s="8"/>
      <c r="DE227" s="8"/>
      <c r="DF227" s="8"/>
      <c r="DG227" s="8"/>
      <c r="DH227" s="8"/>
      <c r="DI227" s="8"/>
      <c r="DJ227" s="8"/>
      <c r="DK227" s="83" t="s">
        <v>770</v>
      </c>
      <c r="DL227" s="84">
        <f>+(DL225-DU225)/DL225</f>
        <v>1.4242564524040258E-2</v>
      </c>
      <c r="DM227" s="76"/>
      <c r="DN227" s="8"/>
      <c r="DO227" s="8"/>
      <c r="DP227" s="8"/>
      <c r="DQ227" s="8"/>
      <c r="DR227" s="8"/>
      <c r="DS227" s="8"/>
      <c r="DT227" s="8"/>
      <c r="DU227" s="8"/>
      <c r="DV227" s="8"/>
      <c r="DW227" s="8"/>
      <c r="DX227" s="8"/>
      <c r="DY227" s="8"/>
      <c r="DZ227" s="83" t="s">
        <v>770</v>
      </c>
      <c r="EA227" s="84">
        <f>+(EA225-EJ225)/EA225</f>
        <v>3.7630802683555967E-2</v>
      </c>
      <c r="EB227" s="8"/>
      <c r="EC227" s="8"/>
      <c r="ED227" s="8"/>
      <c r="EE227" s="8"/>
      <c r="EF227" s="8"/>
      <c r="EG227" s="8"/>
      <c r="EH227" s="8"/>
      <c r="EI227" s="8"/>
      <c r="EJ227" s="8"/>
      <c r="EK227" s="8"/>
      <c r="EL227" s="8"/>
      <c r="EM227" s="8"/>
      <c r="EN227" s="8"/>
      <c r="EO227" s="83" t="s">
        <v>770</v>
      </c>
      <c r="EP227" s="84">
        <f>+(EP225-EY225)/EP225</f>
        <v>3.5973768644752525E-2</v>
      </c>
      <c r="EQ227" s="8"/>
      <c r="ER227" s="8"/>
      <c r="ES227" s="8"/>
      <c r="ET227" s="8"/>
      <c r="EU227" s="8"/>
      <c r="EV227" s="8"/>
      <c r="EW227" s="8"/>
      <c r="EX227" s="8"/>
      <c r="EY227" s="8"/>
      <c r="EZ227" s="8"/>
      <c r="FA227" s="8"/>
      <c r="FB227" s="8"/>
      <c r="FC227" s="8"/>
      <c r="FD227" s="8"/>
      <c r="FE227" s="8"/>
      <c r="FF227" s="83" t="s">
        <v>770</v>
      </c>
      <c r="FG227" s="84">
        <f>+(FG225-FP225)/FG225</f>
        <v>5.1183091309305984E-2</v>
      </c>
      <c r="FH227" s="8"/>
      <c r="FI227" s="8"/>
      <c r="FJ227" s="8"/>
      <c r="FK227" s="8"/>
      <c r="FL227" s="8"/>
      <c r="FM227" s="8"/>
      <c r="FN227" s="8"/>
      <c r="FO227" s="8"/>
      <c r="FP227" s="8"/>
      <c r="FQ227" s="8"/>
      <c r="FR227" s="8"/>
      <c r="FS227" s="8"/>
      <c r="FT227" s="8"/>
      <c r="FU227" s="8"/>
      <c r="FV227" s="8"/>
      <c r="FW227" s="83" t="s">
        <v>770</v>
      </c>
      <c r="FX227" s="84">
        <f>+(FX225-GG225)/FX225</f>
        <v>3.9740937553586771E-2</v>
      </c>
      <c r="FY227" s="8"/>
      <c r="FZ227" s="8"/>
      <c r="GA227" s="8"/>
      <c r="GB227" s="8"/>
      <c r="GC227" s="8"/>
      <c r="GD227" s="8"/>
      <c r="GE227" s="8"/>
      <c r="GF227" s="8"/>
      <c r="GG227" s="8"/>
      <c r="GH227" s="8"/>
      <c r="GI227" s="8"/>
      <c r="GJ227" s="8"/>
      <c r="GK227" s="8"/>
      <c r="GL227" s="8"/>
      <c r="GM227" s="8"/>
      <c r="GN227" s="83" t="s">
        <v>770</v>
      </c>
      <c r="GO227" s="84">
        <f>+(GO225-GX225)/GO225</f>
        <v>6.0569926361348794E-2</v>
      </c>
      <c r="GP227" s="8"/>
      <c r="GQ227" s="8"/>
      <c r="GR227" s="8"/>
      <c r="GS227" s="8"/>
      <c r="GT227" s="8"/>
      <c r="GU227" s="8"/>
      <c r="GV227" s="8"/>
      <c r="GW227" s="8"/>
      <c r="GX227" s="8"/>
      <c r="GY227" s="8"/>
      <c r="GZ227" s="8"/>
      <c r="HA227" s="8"/>
      <c r="HB227" s="8"/>
      <c r="HC227" s="8"/>
      <c r="HD227" s="8"/>
      <c r="HE227" s="83" t="s">
        <v>770</v>
      </c>
      <c r="HF227" s="84">
        <f>+(HF225-HO225)/HF225</f>
        <v>0.35560651608227078</v>
      </c>
      <c r="HG227" s="8"/>
      <c r="HH227" s="8"/>
      <c r="HI227" s="8"/>
      <c r="HJ227" s="8"/>
      <c r="HK227" s="8"/>
      <c r="HL227" s="8"/>
      <c r="HM227" s="8"/>
      <c r="HN227" s="8"/>
      <c r="HO227" s="8"/>
      <c r="HP227" s="8"/>
      <c r="HQ227" s="8"/>
      <c r="HR227" s="8"/>
      <c r="HS227" s="8"/>
      <c r="HT227" s="8"/>
      <c r="HU227" s="8"/>
      <c r="HV227" s="83" t="s">
        <v>770</v>
      </c>
      <c r="HW227" s="84">
        <f>+(HW225-IF225)/HW225</f>
        <v>6.1227319304988079E-2</v>
      </c>
      <c r="HX227" s="8"/>
      <c r="HY227" s="8"/>
      <c r="HZ227" s="8"/>
      <c r="IA227" s="8"/>
      <c r="IB227" s="8"/>
      <c r="IC227" s="8"/>
      <c r="ID227" s="8"/>
      <c r="IE227" s="8"/>
      <c r="IF227" s="8"/>
      <c r="IG227" s="8"/>
      <c r="IH227" s="431"/>
      <c r="II227" s="8"/>
      <c r="IJ227" s="8"/>
      <c r="IK227" s="8"/>
      <c r="IL227" s="8"/>
      <c r="IN227" s="8"/>
      <c r="IO227" s="8"/>
      <c r="IP227" s="8"/>
      <c r="IQ227" s="8"/>
      <c r="IR227" s="8"/>
      <c r="IS227" s="8"/>
      <c r="IT227" s="8"/>
      <c r="IU227" s="8"/>
      <c r="IV227" s="8"/>
      <c r="IW227" s="72"/>
    </row>
    <row r="228" spans="1:267">
      <c r="A228" s="416" t="s">
        <v>771</v>
      </c>
      <c r="B228" s="416"/>
      <c r="T228" s="10"/>
      <c r="U228" s="340"/>
      <c r="V228" s="340"/>
      <c r="AA228" s="12"/>
      <c r="AB228" s="12"/>
      <c r="CG228" s="64"/>
      <c r="CH228" s="269">
        <f>+MAX(CH5:CH222)</f>
        <v>62</v>
      </c>
      <c r="CI228" s="269">
        <f>+MAX(CI5:CI222)</f>
        <v>52</v>
      </c>
      <c r="CJ228" s="269">
        <f>+MAX(CJ5:CJ222)</f>
        <v>40</v>
      </c>
      <c r="CK228" s="269">
        <f>+MAX(CK5:CK222)</f>
        <v>40</v>
      </c>
      <c r="CL228" s="269">
        <f>+MAX(CL5:CL222)</f>
        <v>300</v>
      </c>
      <c r="CM228" s="269">
        <f>+MAX(CM5:CM222)</f>
        <v>375</v>
      </c>
      <c r="CN228" s="269">
        <f>+MAX(CN5:CN222)</f>
        <v>0</v>
      </c>
      <c r="CO228" s="269">
        <f>+MAX(CO5:CO222)</f>
        <v>0</v>
      </c>
      <c r="CS228" s="293"/>
      <c r="CT228" s="293"/>
      <c r="CV228" s="11"/>
      <c r="CW228" s="244"/>
      <c r="DH228" s="244">
        <f>+MAX(DH5:DH222)</f>
        <v>1840</v>
      </c>
      <c r="DI228" s="244">
        <f>+MAX(DI5:DI222)</f>
        <v>1824</v>
      </c>
      <c r="DJ228" s="82">
        <f>+MAX(DJ5:DJ222)</f>
        <v>0.69565217391304346</v>
      </c>
      <c r="DW228" s="244">
        <f>+MAX(DW5:DW222)</f>
        <v>1818.8</v>
      </c>
      <c r="DX228" s="244">
        <f>+MAX(DX5:DX222)</f>
        <v>1802.8</v>
      </c>
      <c r="DY228" s="82">
        <f>+MAX(DY5:DY222)</f>
        <v>3.6684782608695676E-2</v>
      </c>
      <c r="EL228" s="244">
        <f>+MAX(EL5:EL222)</f>
        <v>1840</v>
      </c>
      <c r="EM228" s="244">
        <f>+MAX(EM5:EM222)</f>
        <v>1824</v>
      </c>
      <c r="EN228" s="82">
        <f>+MAX(EN5:EN222)</f>
        <v>0.69565217391304346</v>
      </c>
      <c r="EO228" s="82"/>
      <c r="FB228" s="244">
        <f>+MAX(FB5:FB222)</f>
        <v>1840</v>
      </c>
      <c r="FC228" s="244">
        <f>+MAX(FC5:FC222)</f>
        <v>1840</v>
      </c>
      <c r="FD228" s="244">
        <f>+MAX(FD5:FD222)</f>
        <v>330</v>
      </c>
      <c r="FE228" s="82">
        <f>+MAX(FE5:FE222)</f>
        <v>0.24205770912270475</v>
      </c>
      <c r="FS228" s="244">
        <f>+MAX(FS5:FS222)</f>
        <v>1840</v>
      </c>
      <c r="FT228" s="244">
        <f>+MAX(FT5:FT222)</f>
        <v>1840</v>
      </c>
      <c r="FU228" s="244">
        <f>+MAX(FU5:FU222)</f>
        <v>188.75</v>
      </c>
      <c r="FV228" s="82">
        <f>+MAX(FV5:FV222)</f>
        <v>0.35869565217391308</v>
      </c>
      <c r="GJ228" s="244">
        <f>+MAX(GJ5:GJ222)</f>
        <v>1840</v>
      </c>
      <c r="GK228" s="244">
        <f>+MAX(GK5:GK222)</f>
        <v>1840</v>
      </c>
      <c r="GL228" s="244">
        <f>+MAX(GL5:GL222)</f>
        <v>244</v>
      </c>
      <c r="GM228" s="82">
        <f>+MAX(GM5:GM222)</f>
        <v>0.24096880131362886</v>
      </c>
      <c r="HA228" s="244">
        <f>+MAX(HA5:HA222)</f>
        <v>1840</v>
      </c>
      <c r="HB228" s="244">
        <f>+MAX(HB5:HB222)</f>
        <v>1837.7142857142858</v>
      </c>
      <c r="HC228" s="244">
        <f>+MAX(HC5:HC222)</f>
        <v>1136.0454545454545</v>
      </c>
      <c r="HD228" s="82">
        <f>+MAX(HD5:HD222)</f>
        <v>0.28167750616730225</v>
      </c>
      <c r="HR228" s="244">
        <f>+MAX(HR5:HR222)</f>
        <v>1800</v>
      </c>
      <c r="HS228" s="244">
        <f>+MAX(HS5:HS222)</f>
        <v>1782.5</v>
      </c>
      <c r="HT228" s="244">
        <f>+MAX(HT5:HT222)</f>
        <v>72.071428571428569</v>
      </c>
      <c r="HU228" s="82">
        <f>+MAX(HU5:HU222)</f>
        <v>0.41791286727456933</v>
      </c>
      <c r="IH228" s="272"/>
      <c r="II228" s="244">
        <f>+MAX(II5:II222)</f>
        <v>1840</v>
      </c>
      <c r="IJ228" s="244">
        <f>+MAX(IJ5:IJ222)</f>
        <v>1837.7142857142858</v>
      </c>
      <c r="IK228" s="244">
        <f>+MAX(IK5:IK222)</f>
        <v>1136.0454545454545</v>
      </c>
      <c r="IL228" s="82">
        <f>+MAX(IL5:IL222)</f>
        <v>0.28167750616730225</v>
      </c>
      <c r="IN228" s="244">
        <f>+MAX(IN5:IN222)</f>
        <v>1840</v>
      </c>
      <c r="IO228" s="244">
        <f>+MAX(IO5:IO222)</f>
        <v>1837.9130434782608</v>
      </c>
      <c r="IP228" s="82">
        <f>+MAX(IP5:IP222)</f>
        <v>0.24627672851318749</v>
      </c>
      <c r="IQ228" s="244">
        <f>+MAX(IQ5:IQ222)</f>
        <v>1840</v>
      </c>
      <c r="IR228" s="244">
        <f>+MAX(IR5:IR222)</f>
        <v>1840</v>
      </c>
      <c r="IS228" s="82">
        <f>+MAX(IS5:IS222)</f>
        <v>0.35869565217391308</v>
      </c>
      <c r="IT228" s="244">
        <f>+MAX(IT5:IT222)</f>
        <v>1840</v>
      </c>
      <c r="IU228" s="244">
        <f>+MAX(IU5:IU222)</f>
        <v>1838.08</v>
      </c>
      <c r="IV228" s="82">
        <f>+MAX(IV5:IV222)</f>
        <v>0.24627672851318749</v>
      </c>
      <c r="IW228" s="72"/>
    </row>
    <row r="229" spans="1:267">
      <c r="A229" s="416" t="s">
        <v>772</v>
      </c>
      <c r="B229" s="416"/>
      <c r="T229" s="10"/>
      <c r="U229" s="340"/>
      <c r="V229" s="340"/>
      <c r="AA229" s="12"/>
      <c r="AB229" s="12"/>
      <c r="CG229" s="64"/>
      <c r="CH229" s="269">
        <f>+MIN(CH5:CH222)</f>
        <v>20</v>
      </c>
      <c r="CI229" s="269">
        <f>+MIN(CI5:CI222)</f>
        <v>20</v>
      </c>
      <c r="CJ229" s="269">
        <f>+MIN(CJ5:CJ222)</f>
        <v>36.726999999999997</v>
      </c>
      <c r="CK229" s="269">
        <f>+MIN(CK5:CK222)</f>
        <v>35</v>
      </c>
      <c r="CL229" s="269">
        <f>+MIN(CL5:CL222)</f>
        <v>0</v>
      </c>
      <c r="CM229" s="269">
        <f>+MIN(CM5:CM222)</f>
        <v>0</v>
      </c>
      <c r="CN229" s="269">
        <f>+MIN(CN5:CN222)</f>
        <v>0</v>
      </c>
      <c r="CO229" s="269">
        <f>+MIN(CO5:CO222)</f>
        <v>0</v>
      </c>
      <c r="CS229" s="293"/>
      <c r="CT229" s="293"/>
      <c r="CV229" s="11"/>
      <c r="CW229" s="244"/>
      <c r="DH229" s="244">
        <f>+MIN(DH5:DH222)</f>
        <v>1554</v>
      </c>
      <c r="DI229" s="244">
        <f>+MIN(DI5:DI222)</f>
        <v>560</v>
      </c>
      <c r="DJ229" s="82">
        <f>+MIN(DJ5:DJ222)</f>
        <v>0</v>
      </c>
      <c r="DW229" s="244">
        <f>+MIN(DW5:DW222)</f>
        <v>1637.6516640000002</v>
      </c>
      <c r="DX229" s="244">
        <f>+MIN(DX5:DX222)</f>
        <v>1621.6516640000002</v>
      </c>
      <c r="DY229" s="82">
        <f>+MIN(DY5:DY222)</f>
        <v>0</v>
      </c>
      <c r="EL229" s="244">
        <f>+MIN(EL5:EL222)</f>
        <v>1554</v>
      </c>
      <c r="EM229" s="244">
        <f>+MIN(EM5:EM222)</f>
        <v>560</v>
      </c>
      <c r="EN229" s="82">
        <f>+MIN(EN5:EN222)</f>
        <v>0</v>
      </c>
      <c r="EO229" s="82"/>
      <c r="FB229" s="244">
        <f>+MIN(FB5:FB222)</f>
        <v>1472.6666666666667</v>
      </c>
      <c r="FC229" s="244">
        <f>+MIN(FC5:FC222)</f>
        <v>1300.2499999999998</v>
      </c>
      <c r="FD229" s="244">
        <f>+MIN(FD5:FD222)</f>
        <v>0</v>
      </c>
      <c r="FE229" s="82">
        <f>+MIN(FE5:FE222)</f>
        <v>0</v>
      </c>
      <c r="FS229" s="244">
        <f>+MIN(FS5:FS222)</f>
        <v>1199.8333333333333</v>
      </c>
      <c r="FT229" s="244">
        <f>+MIN(FT5:FT222)</f>
        <v>1064.08</v>
      </c>
      <c r="FU229" s="244">
        <f>+MIN(FU5:FU222)</f>
        <v>0</v>
      </c>
      <c r="FV229" s="82">
        <f>+MIN(FV5:FV222)</f>
        <v>0</v>
      </c>
      <c r="GJ229" s="244">
        <f>+MIN(GJ5:GJ222)</f>
        <v>1472.6666666666667</v>
      </c>
      <c r="GK229" s="244">
        <f>+MIN(GK5:GK222)</f>
        <v>1232.6666666666667</v>
      </c>
      <c r="GL229" s="244">
        <f>+MIN(GL5:GL222)</f>
        <v>0</v>
      </c>
      <c r="GM229" s="82">
        <f>+MIN(GM5:GM222)</f>
        <v>0</v>
      </c>
      <c r="HA229" s="244">
        <f>+MIN(HA5:HA222)</f>
        <v>1262.1600000000001</v>
      </c>
      <c r="HB229" s="244">
        <f>+MIN(HB5:HB222)</f>
        <v>1067.6666666666663</v>
      </c>
      <c r="HC229" s="244">
        <f>+MIN(HC5:HC222)</f>
        <v>0</v>
      </c>
      <c r="HD229" s="82">
        <f>+MIN(HD5:HD222)</f>
        <v>0</v>
      </c>
      <c r="HR229" s="244">
        <f>+MIN(HR5:HR222)</f>
        <v>0</v>
      </c>
      <c r="HS229" s="244">
        <f>+MIN(HS5:HS222)</f>
        <v>0</v>
      </c>
      <c r="HT229" s="244">
        <f>+MIN(HT5:HT222)</f>
        <v>0</v>
      </c>
      <c r="HU229" s="82">
        <f>+MIN(HU5:HU222)</f>
        <v>0</v>
      </c>
      <c r="IH229" s="272"/>
      <c r="II229" s="244">
        <f>+MIN(II5:II222)</f>
        <v>1262.1600000000001</v>
      </c>
      <c r="IJ229" s="244">
        <f>+MIN(IJ5:IJ222)</f>
        <v>1067.6666666666663</v>
      </c>
      <c r="IK229" s="244">
        <f>+MIN(IK5:IK222)</f>
        <v>0</v>
      </c>
      <c r="IL229" s="82">
        <f>+MIN(IL5:IL222)</f>
        <v>0</v>
      </c>
      <c r="IN229" s="244">
        <f>+MIN(IN5:IN222)</f>
        <v>1262.1600000000001</v>
      </c>
      <c r="IO229" s="244">
        <f>+MIN(IO5:IO222)</f>
        <v>1222</v>
      </c>
      <c r="IP229" s="82">
        <f>+MIN(IP5:IP222)</f>
        <v>0</v>
      </c>
      <c r="IQ229" s="244">
        <f>+MIN(IQ5:IQ222)</f>
        <v>1199.8333333333333</v>
      </c>
      <c r="IR229" s="244">
        <f>+MIN(IR5:IR222)</f>
        <v>1064.08</v>
      </c>
      <c r="IS229" s="82">
        <f>+MIN(IS5:IS222)</f>
        <v>0</v>
      </c>
      <c r="IT229" s="244">
        <f>+MIN(IT5:IT222)</f>
        <v>1262.1600000000001</v>
      </c>
      <c r="IU229" s="244">
        <f>+MIN(IU5:IU222)</f>
        <v>1200.0533333333331</v>
      </c>
      <c r="IV229" s="82">
        <f>+MIN(IV5:IV222)</f>
        <v>0</v>
      </c>
      <c r="IW229" s="72"/>
    </row>
    <row r="230" spans="1:267">
      <c r="T230" s="10"/>
      <c r="U230" s="340"/>
      <c r="V230" s="340"/>
      <c r="AA230" s="12"/>
      <c r="AB230" s="12"/>
      <c r="CG230" s="64"/>
      <c r="CH230" s="11"/>
      <c r="CS230" s="293"/>
      <c r="CT230" s="293"/>
      <c r="CV230" s="11"/>
      <c r="CW230" s="341"/>
      <c r="FW230" s="309"/>
      <c r="FX230" s="309"/>
      <c r="FY230" s="309"/>
      <c r="FZ230" s="309"/>
      <c r="GB230" s="309"/>
      <c r="GC230" s="309"/>
      <c r="GD230" s="309"/>
      <c r="GE230" s="309"/>
      <c r="GF230" s="309"/>
      <c r="GG230" s="309"/>
      <c r="GH230" s="309"/>
      <c r="GI230" s="309"/>
      <c r="IH230" s="272"/>
      <c r="IW230" s="72"/>
    </row>
    <row r="231" spans="1:267">
      <c r="A231" s="245" t="s">
        <v>773</v>
      </c>
      <c r="B231" s="245"/>
      <c r="T231" s="10"/>
      <c r="U231" s="340"/>
      <c r="V231" s="340"/>
      <c r="AA231" s="12"/>
      <c r="AB231" s="12"/>
      <c r="CG231" s="64"/>
      <c r="CH231" s="246">
        <f>+VLOOKUP(CH228,($CH$5:$JF$3381),173,FALSE)</f>
        <v>0</v>
      </c>
      <c r="CI231" s="246" t="e">
        <f>+VLOOKUP(CI228,($CH$5:$JF$222),173,FALSE)</f>
        <v>#N/A</v>
      </c>
      <c r="CJ231" s="246">
        <f>+VLOOKUP(CJ228,($CH$5:$JF$3381),173,FALSE)</f>
        <v>0</v>
      </c>
      <c r="CK231" s="246">
        <f>+VLOOKUP(CK228,($CH$5:$JF$3381),173,FALSE)</f>
        <v>0</v>
      </c>
      <c r="CL231" s="246" t="e">
        <f>+VLOOKUP(CL228,($CH$5:$JF$3381),173,FALSE)</f>
        <v>#N/A</v>
      </c>
      <c r="CM231" s="246" t="e">
        <f>+VLOOKUP(CM228,($CH$5:$JF$3381),173,FALSE)</f>
        <v>#N/A</v>
      </c>
      <c r="CN231" s="247"/>
      <c r="CO231" s="247"/>
      <c r="CP231" s="247"/>
      <c r="CQ231" s="247"/>
      <c r="CR231" s="247"/>
      <c r="CS231" s="294"/>
      <c r="CT231" s="294"/>
      <c r="CU231" s="294"/>
      <c r="CV231" s="247"/>
      <c r="CW231" s="247"/>
      <c r="CX231" s="247"/>
      <c r="CY231" s="247"/>
      <c r="CZ231" s="247"/>
      <c r="DA231" s="247"/>
      <c r="DB231" s="247"/>
      <c r="DC231" s="247"/>
      <c r="DD231" s="247"/>
      <c r="DE231" s="247"/>
      <c r="DF231" s="247"/>
      <c r="DG231" s="247"/>
      <c r="DH231" s="247"/>
      <c r="DI231" s="247"/>
      <c r="DJ231" s="246" t="e">
        <f>+VLOOKUP(DJ228,(DJ$3381:$JF$3381),149,FALSE)</f>
        <v>#N/A</v>
      </c>
      <c r="DK231" s="247"/>
      <c r="DL231" s="247"/>
      <c r="DM231" s="247"/>
      <c r="DN231" s="247"/>
      <c r="DO231" s="247"/>
      <c r="DP231" s="247"/>
      <c r="DQ231" s="247"/>
      <c r="DR231" s="247"/>
      <c r="DS231" s="247"/>
      <c r="DT231" s="247"/>
      <c r="DU231" s="247"/>
      <c r="DV231" s="247"/>
      <c r="DW231" s="247"/>
      <c r="DX231" s="247"/>
      <c r="DY231" s="247"/>
      <c r="DZ231" s="247"/>
      <c r="EA231" s="247"/>
      <c r="EB231" s="247"/>
      <c r="EC231" s="247"/>
      <c r="ED231" s="247"/>
      <c r="EE231" s="247"/>
      <c r="EF231" s="247"/>
      <c r="EG231" s="247"/>
      <c r="EH231" s="247"/>
      <c r="EI231" s="247"/>
      <c r="EJ231" s="247"/>
      <c r="EK231" s="247"/>
      <c r="EL231" s="246" t="e">
        <f>+VLOOKUP(EL228,(EL$223:$JF$223),123,FALSE)</f>
        <v>#N/A</v>
      </c>
      <c r="EM231" s="246" t="e">
        <f>+VLOOKUP(EM228,(EL$223:$JE$223),123,FALSE)</f>
        <v>#N/A</v>
      </c>
      <c r="EN231" s="246" t="e">
        <f>+VLOOKUP(EN228,(EL$223:$JD$223),123,FALSE)</f>
        <v>#N/A</v>
      </c>
      <c r="ES231" s="247"/>
      <c r="FF231" s="85"/>
      <c r="FJ231" s="247"/>
      <c r="FW231" s="61"/>
      <c r="FX231" s="61"/>
      <c r="FY231" s="61"/>
      <c r="FZ231" s="61"/>
      <c r="GA231" s="247"/>
      <c r="GB231" s="61"/>
      <c r="GC231" s="61"/>
      <c r="GD231" s="61"/>
      <c r="GE231" s="61"/>
      <c r="GF231" s="61"/>
      <c r="GG231" s="61"/>
      <c r="GH231" s="61"/>
      <c r="GI231" s="61"/>
      <c r="GR231" s="247"/>
      <c r="HI231" s="247"/>
      <c r="HV231" s="309"/>
      <c r="HW231" s="309"/>
      <c r="HX231" s="309"/>
      <c r="HY231" s="309"/>
      <c r="HZ231" s="247"/>
      <c r="IA231" s="309"/>
      <c r="IB231" s="309"/>
      <c r="IC231" s="309"/>
      <c r="ID231" s="309"/>
      <c r="IE231" s="309"/>
      <c r="IF231" s="309"/>
      <c r="IG231" s="309"/>
      <c r="IH231" s="308"/>
      <c r="IW231" s="72"/>
    </row>
    <row r="232" spans="1:267">
      <c r="A232" s="245" t="s">
        <v>774</v>
      </c>
      <c r="B232" s="245"/>
      <c r="T232" s="10"/>
      <c r="U232" s="340"/>
      <c r="V232" s="340"/>
      <c r="AA232" s="12"/>
      <c r="AB232" s="12"/>
      <c r="CG232" s="64"/>
      <c r="CH232" s="246">
        <f>+VLOOKUP(CH229,($CH$5:$JF$3381),173,FALSE)</f>
        <v>0</v>
      </c>
      <c r="CI232" s="246">
        <f>+VLOOKUP(CI229,($CH$5:$JF$3381),173,FALSE)</f>
        <v>0</v>
      </c>
      <c r="CJ232" s="246" t="e">
        <f>+VLOOKUP(CJ229,($CH$5:$JF$3381),173,FALSE)</f>
        <v>#N/A</v>
      </c>
      <c r="CK232" s="246">
        <f>+VLOOKUP(CK229,($CH$5:$JF$3381),173,FALSE)</f>
        <v>0</v>
      </c>
      <c r="CL232" s="246">
        <f>+VLOOKUP(CL229,($CH$5:$JF$3381),173,FALSE)</f>
        <v>0</v>
      </c>
      <c r="CM232" s="246">
        <f>+VLOOKUP(CM229,($CH$5:$JF$3381),173,FALSE)</f>
        <v>0</v>
      </c>
      <c r="CS232" s="293"/>
      <c r="CT232" s="293"/>
      <c r="CV232" s="11"/>
      <c r="CW232" s="11"/>
      <c r="EL232" s="246" t="e">
        <f>+VLOOKUP(EL229,(EL$223:$JF$223),123,FALSE)</f>
        <v>#N/A</v>
      </c>
      <c r="EM232" s="246" t="e">
        <f>+VLOOKUP(EM229,(EL$223:$JE$223),123,FALSE)</f>
        <v>#N/A</v>
      </c>
      <c r="EN232" s="246" t="e">
        <f>+VLOOKUP(EN229,(EL$223:$JD$223),123,FALSE)</f>
        <v>#N/A</v>
      </c>
      <c r="FF232" s="85"/>
      <c r="FW232"/>
      <c r="FX232"/>
      <c r="FY232"/>
      <c r="FZ232"/>
      <c r="GB232"/>
      <c r="GC232"/>
      <c r="GD232"/>
      <c r="GE232"/>
      <c r="GF232"/>
      <c r="GG232"/>
      <c r="GH232"/>
      <c r="GI232"/>
      <c r="HV232" s="61"/>
      <c r="HW232" s="61"/>
      <c r="HX232" s="61"/>
      <c r="HY232" s="61"/>
      <c r="IA232" s="61"/>
      <c r="IB232" s="61"/>
      <c r="IC232" s="61"/>
      <c r="ID232" s="61"/>
      <c r="IE232" s="61"/>
      <c r="IF232" s="61"/>
      <c r="IG232" s="61"/>
      <c r="IH232" s="73"/>
      <c r="IW232" s="72"/>
    </row>
  </sheetData>
  <autoFilter ref="A5:JG221" xr:uid="{00000000-0001-0000-0B00-000000000000}"/>
  <sortState xmlns:xlrd2="http://schemas.microsoft.com/office/spreadsheetml/2017/richdata2" ref="A6:JG221">
    <sortCondition ref="F6:F221"/>
    <sortCondition ref="A6:A221"/>
  </sortState>
  <mergeCells count="47">
    <mergeCell ref="IT2:IV2"/>
    <mergeCell ref="HE2:HQ2"/>
    <mergeCell ref="HR2:HU2"/>
    <mergeCell ref="HV2:IH2"/>
    <mergeCell ref="II2:IL2"/>
    <mergeCell ref="IN2:IP2"/>
    <mergeCell ref="IQ2:IS2"/>
    <mergeCell ref="HA2:HD2"/>
    <mergeCell ref="DK2:DV2"/>
    <mergeCell ref="DW2:DY2"/>
    <mergeCell ref="DZ2:EK2"/>
    <mergeCell ref="EL2:EN2"/>
    <mergeCell ref="EO2:FA2"/>
    <mergeCell ref="FB2:FE2"/>
    <mergeCell ref="FF2:FR2"/>
    <mergeCell ref="FS2:FV2"/>
    <mergeCell ref="FW2:GI2"/>
    <mergeCell ref="GJ2:GM2"/>
    <mergeCell ref="GN2:GZ2"/>
    <mergeCell ref="DH2:DJ2"/>
    <mergeCell ref="BK2:BP2"/>
    <mergeCell ref="BQ2:BV2"/>
    <mergeCell ref="BW2:CB2"/>
    <mergeCell ref="CC2:CF2"/>
    <mergeCell ref="CH2:CI2"/>
    <mergeCell ref="CJ2:CK2"/>
    <mergeCell ref="CL2:CM2"/>
    <mergeCell ref="CN2:CO2"/>
    <mergeCell ref="CQ2:CR2"/>
    <mergeCell ref="CT2:CU2"/>
    <mergeCell ref="CV2:DG2"/>
    <mergeCell ref="BE2:BJ2"/>
    <mergeCell ref="U1:Z1"/>
    <mergeCell ref="H2:I2"/>
    <mergeCell ref="J2:K2"/>
    <mergeCell ref="L2:M2"/>
    <mergeCell ref="N2:O2"/>
    <mergeCell ref="P2:Q2"/>
    <mergeCell ref="R2:S2"/>
    <mergeCell ref="U2:V2"/>
    <mergeCell ref="W2:X2"/>
    <mergeCell ref="Y2:Z2"/>
    <mergeCell ref="AA2:AF2"/>
    <mergeCell ref="AG2:AL2"/>
    <mergeCell ref="AM2:AR2"/>
    <mergeCell ref="AS2:AX2"/>
    <mergeCell ref="AY2:BD2"/>
  </mergeCells>
  <conditionalFormatting sqref="CH225:CP225 CS225 CH6:IL221 IN6:IV221">
    <cfRule type="cellIs" dxfId="261" priority="12" stopIfTrue="1" operator="equal">
      <formula>"0"</formula>
    </cfRule>
  </conditionalFormatting>
  <conditionalFormatting sqref="CP226:CS226">
    <cfRule type="cellIs" dxfId="260" priority="6" stopIfTrue="1" operator="equal">
      <formula>"NO"</formula>
    </cfRule>
    <cfRule type="cellIs" dxfId="259" priority="7" stopIfTrue="1" operator="equal">
      <formula>"0"</formula>
    </cfRule>
  </conditionalFormatting>
  <conditionalFormatting sqref="CQ6:CU221">
    <cfRule type="cellIs" dxfId="258" priority="1" stopIfTrue="1" operator="equal">
      <formula>"SI"</formula>
    </cfRule>
    <cfRule type="cellIs" dxfId="257" priority="2" stopIfTrue="1" operator="equal">
      <formula>"0"</formula>
    </cfRule>
  </conditionalFormatting>
  <conditionalFormatting sqref="CQ225:CU225">
    <cfRule type="cellIs" dxfId="256" priority="9" stopIfTrue="1" operator="equal">
      <formula>"SI"</formula>
    </cfRule>
  </conditionalFormatting>
  <conditionalFormatting sqref="CQ225:IL225">
    <cfRule type="cellIs" dxfId="255" priority="10" stopIfTrue="1" operator="equal">
      <formula>"0"</formula>
    </cfRule>
  </conditionalFormatting>
  <conditionalFormatting sqref="CS6:CS221 CP6:CP221">
    <cfRule type="cellIs" dxfId="254" priority="3" stopIfTrue="1" operator="equal">
      <formula>"NO"</formula>
    </cfRule>
  </conditionalFormatting>
  <conditionalFormatting sqref="CS225 CP225">
    <cfRule type="cellIs" dxfId="253" priority="11" stopIfTrue="1" operator="equal">
      <formula>"NO"</formula>
    </cfRule>
  </conditionalFormatting>
  <conditionalFormatting sqref="CS226:CU226">
    <cfRule type="cellIs" dxfId="252" priority="4" stopIfTrue="1" operator="equal">
      <formula>"SI"</formula>
    </cfRule>
    <cfRule type="cellIs" dxfId="251" priority="5" stopIfTrue="1" operator="equal">
      <formula>"0"</formula>
    </cfRule>
  </conditionalFormatting>
  <conditionalFormatting sqref="IN226 IQ226 IT226 CV226:DG227 DK226:DV227 ED226:ED227 EK226:EK227 EO226:FA227 FF226:FR227 FW226:GI227 GN226:GZ227 HE226:HQ227 HV226:IH227 CH228:CO229 CW228:CW229 DH228:DJ229 DW228:DY229 EL228:EO229 FB228:FE229 FS228:FV229 GJ228:GM229 HA228:HD229 HR228:HU229 II228:IL229 IN228:IV229 CN231:EN231 ES231 FJ231 GA231 GR231 HI231 HZ231 CH231:CM232 EL232:EN232">
    <cfRule type="cellIs" dxfId="250" priority="8" stopIfTrue="1" operator="equal">
      <formula>"0"</formula>
    </cfRule>
  </conditionalFormatting>
  <conditionalFormatting sqref="IN225:IV225">
    <cfRule type="cellIs" dxfId="249" priority="13" stopIfTrue="1" operator="equal">
      <formula>"0"</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67154-F2BE-44F6-9742-4F6F5F52FB44}">
  <sheetPr>
    <tabColor rgb="FFCDFFCD"/>
  </sheetPr>
  <dimension ref="A1:FH227"/>
  <sheetViews>
    <sheetView zoomScale="99" zoomScaleNormal="99" workbookViewId="0">
      <pane xSplit="5" ySplit="5" topLeftCell="F204" activePane="bottomRight" state="frozen"/>
      <selection activeCell="C1" sqref="C1:E1048576"/>
      <selection pane="topRight" activeCell="C1" sqref="C1:E1048576"/>
      <selection pane="bottomLeft" activeCell="C1" sqref="C1:E1048576"/>
      <selection pane="bottomRight" activeCell="C1" sqref="C1:E1048576"/>
    </sheetView>
  </sheetViews>
  <sheetFormatPr defaultColWidth="8.5" defaultRowHeight="13.8"/>
  <cols>
    <col min="1" max="1" width="11.69921875" customWidth="1"/>
    <col min="2" max="2" width="6.59765625" customWidth="1"/>
    <col min="3" max="3" width="20.69921875" hidden="1" customWidth="1"/>
    <col min="4" max="4" width="12.5" hidden="1" customWidth="1"/>
    <col min="5" max="5" width="13" hidden="1" customWidth="1"/>
    <col min="6" max="7" width="9.5" customWidth="1"/>
    <col min="8" max="9" width="8" customWidth="1"/>
    <col min="10" max="10" width="8.5" customWidth="1"/>
    <col min="11" max="11" width="16.09765625" customWidth="1"/>
    <col min="12" max="12" width="8.69921875" customWidth="1"/>
    <col min="13" max="52" width="8.19921875" customWidth="1"/>
    <col min="53" max="54" width="12.69921875" customWidth="1"/>
    <col min="55" max="55" width="11" customWidth="1"/>
    <col min="56" max="57" width="8.19921875" customWidth="1"/>
    <col min="58" max="58" width="12.69921875" customWidth="1"/>
    <col min="59" max="62" width="15.19921875" customWidth="1"/>
    <col min="63" max="89" width="17.19921875" customWidth="1"/>
    <col min="90" max="90" width="2.5" customWidth="1"/>
    <col min="91" max="92" width="15.19921875" customWidth="1"/>
    <col min="93" max="93" width="24.19921875" customWidth="1"/>
    <col min="94" max="96" width="13.69921875" customWidth="1"/>
    <col min="97" max="97" width="19.59765625" customWidth="1"/>
    <col min="98" max="98" width="18.19921875" customWidth="1"/>
    <col min="99" max="102" width="13.69921875" customWidth="1"/>
    <col min="103" max="106" width="17.19921875" customWidth="1"/>
    <col min="107" max="125" width="19.59765625" customWidth="1"/>
    <col min="126" max="127" width="13.69921875" customWidth="1"/>
    <col min="128" max="128" width="17" customWidth="1"/>
    <col min="129" max="130" width="15.19921875" customWidth="1"/>
    <col min="131" max="131" width="17" customWidth="1"/>
    <col min="132" max="133" width="15.19921875" customWidth="1"/>
    <col min="134" max="140" width="17" customWidth="1"/>
    <col min="141" max="142" width="15.19921875" customWidth="1"/>
    <col min="143" max="143" width="17" customWidth="1"/>
    <col min="144" max="145" width="15.19921875" customWidth="1"/>
    <col min="146" max="146" width="17" customWidth="1"/>
    <col min="147" max="149" width="15.19921875" customWidth="1"/>
    <col min="150" max="150" width="17" customWidth="1"/>
    <col min="151" max="151" width="15.19921875" customWidth="1"/>
    <col min="152" max="152" width="17" customWidth="1"/>
    <col min="153" max="153" width="16.5" customWidth="1"/>
    <col min="154" max="154" width="2.5" customWidth="1"/>
  </cols>
  <sheetData>
    <row r="1" spans="1:164" s="11" customFormat="1" ht="24.6" customHeight="1">
      <c r="A1" s="342"/>
      <c r="B1" s="601"/>
      <c r="C1" s="572"/>
      <c r="D1" s="572"/>
      <c r="E1" s="573"/>
      <c r="F1" s="573"/>
      <c r="G1" s="575"/>
      <c r="H1" s="624"/>
      <c r="I1" s="573"/>
      <c r="J1" s="604"/>
      <c r="K1" s="574"/>
      <c r="L1" s="604"/>
      <c r="M1" s="575"/>
      <c r="N1" s="944" t="s">
        <v>775</v>
      </c>
      <c r="O1" s="573"/>
      <c r="P1" s="573"/>
      <c r="Q1" s="573"/>
      <c r="R1" s="573"/>
      <c r="S1" s="573"/>
      <c r="T1" s="573"/>
      <c r="U1" s="944" t="s">
        <v>776</v>
      </c>
      <c r="V1" s="573"/>
      <c r="W1" s="573"/>
      <c r="X1" s="573"/>
      <c r="Y1" s="573"/>
      <c r="Z1" s="573"/>
      <c r="AA1" s="573"/>
      <c r="AB1" s="573"/>
      <c r="AC1" s="573"/>
      <c r="AD1" s="573"/>
      <c r="AE1" s="573"/>
      <c r="AF1" s="573"/>
      <c r="AG1" s="573"/>
      <c r="AH1" s="573"/>
      <c r="AI1" s="573"/>
      <c r="AJ1" s="573"/>
      <c r="AK1" s="573"/>
      <c r="AL1" s="573"/>
      <c r="AM1" s="573"/>
      <c r="AN1" s="573"/>
      <c r="AO1" s="573"/>
      <c r="AP1" s="573"/>
      <c r="AQ1" s="573"/>
      <c r="AR1" s="573"/>
      <c r="AS1" s="573"/>
      <c r="AT1" s="573"/>
      <c r="AU1" s="573"/>
      <c r="AV1" s="573"/>
      <c r="AW1" s="573"/>
      <c r="AX1" s="573"/>
      <c r="AY1" s="573"/>
      <c r="AZ1" s="573"/>
      <c r="BA1" s="573"/>
      <c r="BB1" s="573"/>
      <c r="BC1" s="573"/>
      <c r="BD1" s="573"/>
      <c r="BE1" s="573"/>
      <c r="BF1" s="573"/>
      <c r="BG1" s="576" t="s">
        <v>777</v>
      </c>
      <c r="BH1" s="575"/>
      <c r="BI1" s="573"/>
      <c r="BJ1" s="573"/>
      <c r="BK1" s="949"/>
      <c r="BL1" s="950"/>
      <c r="BM1" s="950"/>
      <c r="BN1" s="950"/>
      <c r="BO1" s="950"/>
      <c r="BP1" s="950"/>
      <c r="BQ1" s="950"/>
      <c r="BR1" s="950"/>
      <c r="BS1" s="950"/>
      <c r="BT1" s="950"/>
      <c r="BU1" s="950"/>
      <c r="BV1" s="950"/>
      <c r="BW1" s="950"/>
      <c r="BX1" s="950"/>
      <c r="BY1" s="950"/>
      <c r="BZ1" s="950"/>
      <c r="CA1" s="950"/>
      <c r="CB1" s="950"/>
      <c r="CC1" s="592"/>
      <c r="CD1" s="592"/>
      <c r="CE1" s="592"/>
      <c r="CF1" s="592"/>
      <c r="CG1" s="592"/>
      <c r="CH1" s="592"/>
      <c r="CI1" s="592"/>
      <c r="CJ1" s="592"/>
      <c r="CK1" s="592"/>
      <c r="CL1" s="439"/>
      <c r="CM1" s="577" t="s">
        <v>778</v>
      </c>
      <c r="CN1" s="578"/>
      <c r="CO1" s="579"/>
      <c r="CP1" s="963" t="s">
        <v>779</v>
      </c>
      <c r="CQ1" s="578"/>
      <c r="CR1" s="578"/>
      <c r="CS1" s="963" t="s">
        <v>780</v>
      </c>
      <c r="CT1" s="578"/>
      <c r="CU1" s="578"/>
      <c r="CV1" s="580"/>
      <c r="CW1" s="580"/>
      <c r="CX1" s="580"/>
      <c r="CY1" s="647"/>
      <c r="CZ1" s="578"/>
      <c r="DA1" s="578"/>
      <c r="DB1" s="578"/>
      <c r="DC1" s="578"/>
      <c r="DD1" s="578"/>
      <c r="DE1" s="578"/>
      <c r="DF1" s="578"/>
      <c r="DG1" s="578"/>
      <c r="DH1" s="628"/>
      <c r="DI1" s="628"/>
      <c r="DJ1" s="628"/>
      <c r="DK1" s="628"/>
      <c r="DL1" s="628"/>
      <c r="DM1" s="628"/>
      <c r="DN1" s="628"/>
      <c r="DO1" s="628"/>
      <c r="DP1" s="628"/>
      <c r="DQ1" s="628"/>
      <c r="DR1" s="628"/>
      <c r="DS1" s="628"/>
      <c r="DT1" s="628"/>
      <c r="DU1" s="1254"/>
      <c r="DV1" s="1253"/>
      <c r="DW1" s="962" t="s">
        <v>781</v>
      </c>
      <c r="DX1" s="961"/>
      <c r="DY1" s="961"/>
      <c r="DZ1" s="961"/>
      <c r="EA1" s="580"/>
      <c r="EB1" s="580"/>
      <c r="EC1" s="580"/>
      <c r="ED1" s="580"/>
      <c r="EE1" s="609" t="s">
        <v>782</v>
      </c>
      <c r="EF1" s="580"/>
      <c r="EG1" s="580"/>
      <c r="EH1" s="580"/>
      <c r="EI1" s="580"/>
      <c r="EJ1" s="580"/>
      <c r="EK1" s="1005" t="s">
        <v>783</v>
      </c>
      <c r="EL1" s="580"/>
      <c r="EM1" s="580"/>
      <c r="EN1" s="1005" t="s">
        <v>776</v>
      </c>
      <c r="EO1" s="580"/>
      <c r="EP1" s="719"/>
      <c r="ER1" s="717"/>
      <c r="ES1" s="717"/>
      <c r="ET1" s="1005" t="s">
        <v>784</v>
      </c>
      <c r="EU1" s="826"/>
      <c r="EV1" s="826"/>
      <c r="EW1" s="826"/>
      <c r="EX1" s="1021"/>
      <c r="EY1" s="397"/>
      <c r="EZ1" s="397"/>
      <c r="FA1" s="397"/>
      <c r="FB1" s="397"/>
      <c r="FC1" s="397"/>
      <c r="FD1" s="397"/>
      <c r="FE1" s="397"/>
      <c r="FF1" s="397"/>
      <c r="FG1" s="397"/>
    </row>
    <row r="2" spans="1:164" s="716" customFormat="1" ht="50.25" customHeight="1">
      <c r="A2" s="1773" t="s">
        <v>785</v>
      </c>
      <c r="B2" s="1773"/>
      <c r="C2" s="1773"/>
      <c r="D2" s="1773"/>
      <c r="E2" s="1773"/>
      <c r="F2" s="1773"/>
      <c r="G2" s="710"/>
      <c r="H2" s="1774" t="s">
        <v>239</v>
      </c>
      <c r="I2" s="1775"/>
      <c r="J2" s="1776" t="s">
        <v>240</v>
      </c>
      <c r="K2" s="1777"/>
      <c r="L2" s="1776" t="s">
        <v>241</v>
      </c>
      <c r="M2" s="1777"/>
      <c r="N2" s="1778" t="s">
        <v>786</v>
      </c>
      <c r="O2" s="1779"/>
      <c r="P2" s="837" t="s">
        <v>787</v>
      </c>
      <c r="Q2" s="838"/>
      <c r="R2" s="838"/>
      <c r="S2" s="838"/>
      <c r="T2" s="838"/>
      <c r="U2" s="837" t="s">
        <v>788</v>
      </c>
      <c r="V2" s="838"/>
      <c r="W2" s="838"/>
      <c r="X2" s="838"/>
      <c r="Y2" s="838"/>
      <c r="Z2" s="838"/>
      <c r="AA2" s="838"/>
      <c r="AB2" s="642" t="s">
        <v>789</v>
      </c>
      <c r="AC2" s="643"/>
      <c r="AD2" s="643"/>
      <c r="AE2" s="643"/>
      <c r="AF2" s="643"/>
      <c r="AG2" s="643"/>
      <c r="AH2" s="643"/>
      <c r="AI2" s="836"/>
      <c r="AJ2" s="642" t="s">
        <v>790</v>
      </c>
      <c r="AK2" s="643"/>
      <c r="AL2" s="643"/>
      <c r="AM2" s="643"/>
      <c r="AN2" s="643"/>
      <c r="AO2" s="643"/>
      <c r="AP2" s="643"/>
      <c r="AQ2" s="643"/>
      <c r="AR2" s="1770" t="s">
        <v>791</v>
      </c>
      <c r="AS2" s="1771"/>
      <c r="AT2" s="1772"/>
      <c r="AU2" s="1770" t="s">
        <v>792</v>
      </c>
      <c r="AV2" s="1771"/>
      <c r="AW2" s="1771"/>
      <c r="AX2" s="1771"/>
      <c r="AY2" s="1772"/>
      <c r="AZ2" s="1770" t="s">
        <v>793</v>
      </c>
      <c r="BA2" s="1771"/>
      <c r="BB2" s="1771"/>
      <c r="BC2" s="1771"/>
      <c r="BD2" s="1771"/>
      <c r="BE2" s="1771"/>
      <c r="BF2" s="1772"/>
      <c r="BG2" s="1783" t="s">
        <v>794</v>
      </c>
      <c r="BH2" s="1784"/>
      <c r="BI2" s="1785" t="s">
        <v>795</v>
      </c>
      <c r="BJ2" s="1786"/>
      <c r="BK2" s="1783" t="s">
        <v>796</v>
      </c>
      <c r="BL2" s="1787"/>
      <c r="BM2" s="1247" t="s">
        <v>797</v>
      </c>
      <c r="BN2" s="1247"/>
      <c r="BO2" s="1247"/>
      <c r="BP2" s="1247"/>
      <c r="BQ2" s="1247"/>
      <c r="BR2" s="1247"/>
      <c r="BS2" s="1247"/>
      <c r="BT2" s="1247"/>
      <c r="BU2" s="1247"/>
      <c r="BV2" s="1247"/>
      <c r="BW2" s="1247"/>
      <c r="BX2" s="1247"/>
      <c r="BY2" s="1246" t="s">
        <v>798</v>
      </c>
      <c r="BZ2" s="1247"/>
      <c r="CA2" s="1247"/>
      <c r="CB2" s="1247"/>
      <c r="CC2" s="1785" t="s">
        <v>799</v>
      </c>
      <c r="CD2" s="1788"/>
      <c r="CE2" s="1788"/>
      <c r="CF2" s="1786"/>
      <c r="CG2" s="1247" t="s">
        <v>800</v>
      </c>
      <c r="CH2" s="1247"/>
      <c r="CI2" s="1247"/>
      <c r="CJ2" s="1247"/>
      <c r="CK2" s="1247"/>
      <c r="CL2" s="400"/>
      <c r="CM2" s="712"/>
      <c r="CN2" s="712"/>
      <c r="CO2" s="713"/>
      <c r="CP2" s="957"/>
      <c r="CQ2" s="712"/>
      <c r="CR2" s="712"/>
      <c r="CS2" s="957"/>
      <c r="CT2" s="712"/>
      <c r="CU2" s="712"/>
      <c r="CV2" s="712"/>
      <c r="CW2" s="712"/>
      <c r="CX2" s="712"/>
      <c r="CY2" s="1246" t="s">
        <v>801</v>
      </c>
      <c r="CZ2" s="714"/>
      <c r="DA2" s="714"/>
      <c r="DB2" s="714"/>
      <c r="DC2" s="714"/>
      <c r="DD2" s="714"/>
      <c r="DE2" s="714"/>
      <c r="DF2" s="714"/>
      <c r="DG2" s="714"/>
      <c r="DH2" s="629"/>
      <c r="DI2" s="629"/>
      <c r="DJ2" s="629"/>
      <c r="DK2" s="629"/>
      <c r="DL2" s="629"/>
      <c r="DM2" s="629"/>
      <c r="DN2" s="629"/>
      <c r="DO2" s="629"/>
      <c r="DP2" s="629"/>
      <c r="DQ2" s="629"/>
      <c r="DR2" s="629"/>
      <c r="DS2" s="629"/>
      <c r="DT2" s="629"/>
      <c r="DU2" s="1004" t="s">
        <v>802</v>
      </c>
      <c r="DV2" s="976"/>
      <c r="DW2" s="980"/>
      <c r="DX2" s="981"/>
      <c r="DY2" s="981"/>
      <c r="DZ2" s="981"/>
      <c r="EA2" s="981"/>
      <c r="EB2" s="981"/>
      <c r="EC2" s="975" t="s">
        <v>803</v>
      </c>
      <c r="ED2" s="981"/>
      <c r="EE2" s="1780" t="s">
        <v>804</v>
      </c>
      <c r="EF2" s="1781"/>
      <c r="EG2" s="1781"/>
      <c r="EH2" s="1781"/>
      <c r="EI2" s="1781"/>
      <c r="EJ2" s="1782"/>
      <c r="EK2" s="1004"/>
      <c r="EL2" s="629"/>
      <c r="EM2" s="629"/>
      <c r="EN2" s="1004"/>
      <c r="EO2" s="629"/>
      <c r="EP2" s="958"/>
      <c r="EQ2" s="826"/>
      <c r="ER2" s="835"/>
      <c r="ES2" s="835"/>
      <c r="ET2" s="711"/>
      <c r="EU2" s="826"/>
      <c r="EV2" s="835"/>
      <c r="EW2" s="826"/>
      <c r="EX2" s="1022"/>
      <c r="EY2" s="715" t="s">
        <v>717</v>
      </c>
      <c r="EZ2" s="715"/>
      <c r="FA2" s="715"/>
      <c r="FB2" s="715"/>
      <c r="FC2" s="715"/>
      <c r="FD2" s="715"/>
      <c r="FE2" s="715"/>
      <c r="FF2" s="715"/>
      <c r="FG2" s="715"/>
      <c r="FH2" s="715"/>
    </row>
    <row r="3" spans="1:164" ht="108.6" customHeight="1">
      <c r="A3" s="375" t="s">
        <v>264</v>
      </c>
      <c r="B3" s="375" t="s">
        <v>265</v>
      </c>
      <c r="C3" s="582" t="s">
        <v>268</v>
      </c>
      <c r="D3" s="375" t="s">
        <v>269</v>
      </c>
      <c r="E3" s="583" t="s">
        <v>270</v>
      </c>
      <c r="F3" s="376" t="s">
        <v>271</v>
      </c>
      <c r="G3" s="376" t="s">
        <v>272</v>
      </c>
      <c r="H3" s="584" t="s">
        <v>273</v>
      </c>
      <c r="I3" s="585" t="s">
        <v>274</v>
      </c>
      <c r="J3" s="584" t="s">
        <v>275</v>
      </c>
      <c r="K3" s="585" t="s">
        <v>276</v>
      </c>
      <c r="L3" s="584" t="s">
        <v>277</v>
      </c>
      <c r="M3" s="585" t="s">
        <v>276</v>
      </c>
      <c r="N3" s="304" t="s">
        <v>273</v>
      </c>
      <c r="O3" s="372" t="s">
        <v>274</v>
      </c>
      <c r="P3" s="304" t="s">
        <v>805</v>
      </c>
      <c r="Q3" s="305" t="s">
        <v>806</v>
      </c>
      <c r="R3" s="305" t="s">
        <v>807</v>
      </c>
      <c r="S3" s="305" t="s">
        <v>808</v>
      </c>
      <c r="T3" s="305" t="s">
        <v>809</v>
      </c>
      <c r="U3" s="304" t="s">
        <v>810</v>
      </c>
      <c r="V3" s="305" t="s">
        <v>203</v>
      </c>
      <c r="W3" s="305" t="s">
        <v>811</v>
      </c>
      <c r="X3" s="305" t="s">
        <v>812</v>
      </c>
      <c r="Y3" s="305" t="s">
        <v>813</v>
      </c>
      <c r="Z3" s="1221" t="s">
        <v>814</v>
      </c>
      <c r="AA3" s="305" t="s">
        <v>815</v>
      </c>
      <c r="AB3" s="304" t="s">
        <v>816</v>
      </c>
      <c r="AC3" s="305" t="s">
        <v>817</v>
      </c>
      <c r="AD3" s="305" t="s">
        <v>204</v>
      </c>
      <c r="AE3" s="305" t="s">
        <v>818</v>
      </c>
      <c r="AF3" s="305" t="s">
        <v>205</v>
      </c>
      <c r="AG3" s="305" t="s">
        <v>819</v>
      </c>
      <c r="AH3" s="305" t="s">
        <v>820</v>
      </c>
      <c r="AI3" s="372" t="s">
        <v>821</v>
      </c>
      <c r="AJ3" s="1220" t="s">
        <v>206</v>
      </c>
      <c r="AK3" s="1221" t="s">
        <v>207</v>
      </c>
      <c r="AL3" s="1258" t="s">
        <v>822</v>
      </c>
      <c r="AM3" s="1258" t="s">
        <v>209</v>
      </c>
      <c r="AN3" s="1258" t="s">
        <v>210</v>
      </c>
      <c r="AO3" s="1258" t="s">
        <v>211</v>
      </c>
      <c r="AP3" s="1221" t="s">
        <v>823</v>
      </c>
      <c r="AQ3" s="1221" t="s">
        <v>824</v>
      </c>
      <c r="AR3" s="1220" t="s">
        <v>825</v>
      </c>
      <c r="AS3" s="1221" t="s">
        <v>826</v>
      </c>
      <c r="AT3" s="1222" t="s">
        <v>827</v>
      </c>
      <c r="AU3" s="1220" t="s">
        <v>109</v>
      </c>
      <c r="AV3" s="1221" t="s">
        <v>828</v>
      </c>
      <c r="AW3" s="1221" t="s">
        <v>829</v>
      </c>
      <c r="AX3" s="1221" t="s">
        <v>830</v>
      </c>
      <c r="AY3" s="1222" t="s">
        <v>831</v>
      </c>
      <c r="AZ3" s="1220" t="s">
        <v>141</v>
      </c>
      <c r="BA3" s="1221" t="s">
        <v>142</v>
      </c>
      <c r="BB3" s="1221" t="s">
        <v>143</v>
      </c>
      <c r="BC3" s="1221" t="s">
        <v>144</v>
      </c>
      <c r="BD3" s="1221" t="s">
        <v>145</v>
      </c>
      <c r="BE3" s="1221" t="s">
        <v>146</v>
      </c>
      <c r="BF3" s="1222" t="s">
        <v>831</v>
      </c>
      <c r="BG3" s="304" t="s">
        <v>273</v>
      </c>
      <c r="BH3" s="372" t="s">
        <v>274</v>
      </c>
      <c r="BI3" s="304" t="s">
        <v>273</v>
      </c>
      <c r="BJ3" s="372" t="s">
        <v>274</v>
      </c>
      <c r="BK3" s="305" t="s">
        <v>273</v>
      </c>
      <c r="BL3" s="305" t="s">
        <v>274</v>
      </c>
      <c r="BM3" s="305" t="s">
        <v>159</v>
      </c>
      <c r="BN3" s="305" t="s">
        <v>160</v>
      </c>
      <c r="BO3" s="305" t="s">
        <v>832</v>
      </c>
      <c r="BP3" s="305" t="s">
        <v>162</v>
      </c>
      <c r="BQ3" s="305" t="s">
        <v>194</v>
      </c>
      <c r="BR3" s="305" t="s">
        <v>833</v>
      </c>
      <c r="BS3" s="305" t="s">
        <v>834</v>
      </c>
      <c r="BT3" s="305" t="s">
        <v>835</v>
      </c>
      <c r="BU3" s="305" t="s">
        <v>167</v>
      </c>
      <c r="BV3" s="305" t="s">
        <v>168</v>
      </c>
      <c r="BW3" s="305" t="s">
        <v>200</v>
      </c>
      <c r="BX3" s="305" t="s">
        <v>836</v>
      </c>
      <c r="BY3" s="304" t="s">
        <v>172</v>
      </c>
      <c r="BZ3" s="305" t="s">
        <v>173</v>
      </c>
      <c r="CA3" s="305" t="s">
        <v>174</v>
      </c>
      <c r="CB3" s="305" t="s">
        <v>175</v>
      </c>
      <c r="CC3" s="986" t="s">
        <v>837</v>
      </c>
      <c r="CD3" s="987" t="s">
        <v>838</v>
      </c>
      <c r="CE3" s="985" t="s">
        <v>839</v>
      </c>
      <c r="CF3" s="988" t="s">
        <v>840</v>
      </c>
      <c r="CG3" s="376" t="s">
        <v>196</v>
      </c>
      <c r="CH3" s="376" t="s">
        <v>197</v>
      </c>
      <c r="CI3" s="376" t="s">
        <v>198</v>
      </c>
      <c r="CJ3" s="376" t="s">
        <v>199</v>
      </c>
      <c r="CK3" s="376" t="s">
        <v>841</v>
      </c>
      <c r="CL3" s="399"/>
      <c r="CM3" s="61" t="s">
        <v>842</v>
      </c>
      <c r="CN3" s="61" t="s">
        <v>843</v>
      </c>
      <c r="CO3" s="73" t="s">
        <v>844</v>
      </c>
      <c r="CP3" s="566" t="s">
        <v>845</v>
      </c>
      <c r="CQ3" s="61" t="s">
        <v>846</v>
      </c>
      <c r="CR3" s="61" t="s">
        <v>847</v>
      </c>
      <c r="CS3" s="566" t="s">
        <v>848</v>
      </c>
      <c r="CT3" s="61" t="s">
        <v>849</v>
      </c>
      <c r="CU3" s="61" t="s">
        <v>850</v>
      </c>
      <c r="CV3" s="61" t="s">
        <v>851</v>
      </c>
      <c r="CW3" s="61" t="s">
        <v>852</v>
      </c>
      <c r="CX3" s="61" t="s">
        <v>853</v>
      </c>
      <c r="CY3" s="304" t="s">
        <v>159</v>
      </c>
      <c r="CZ3" s="305" t="s">
        <v>160</v>
      </c>
      <c r="DA3" s="305" t="s">
        <v>832</v>
      </c>
      <c r="DB3" s="305" t="s">
        <v>162</v>
      </c>
      <c r="DC3" s="305" t="s">
        <v>194</v>
      </c>
      <c r="DD3" s="305" t="s">
        <v>833</v>
      </c>
      <c r="DE3" s="305" t="s">
        <v>834</v>
      </c>
      <c r="DF3" s="305" t="s">
        <v>835</v>
      </c>
      <c r="DG3" s="305" t="s">
        <v>167</v>
      </c>
      <c r="DH3" s="305" t="s">
        <v>168</v>
      </c>
      <c r="DI3" s="305" t="s">
        <v>200</v>
      </c>
      <c r="DJ3" s="305" t="s">
        <v>854</v>
      </c>
      <c r="DK3" s="1323" t="s">
        <v>855</v>
      </c>
      <c r="DL3" s="1324" t="s">
        <v>856</v>
      </c>
      <c r="DM3" s="1325" t="s">
        <v>857</v>
      </c>
      <c r="DN3" s="1326" t="s">
        <v>856</v>
      </c>
      <c r="DO3" s="1327" t="s">
        <v>858</v>
      </c>
      <c r="DP3" s="1328" t="s">
        <v>856</v>
      </c>
      <c r="DQ3" s="1329" t="s">
        <v>859</v>
      </c>
      <c r="DR3" s="1330" t="s">
        <v>856</v>
      </c>
      <c r="DS3" s="1331" t="s">
        <v>860</v>
      </c>
      <c r="DT3" s="1332" t="s">
        <v>856</v>
      </c>
      <c r="DU3" s="454" t="s">
        <v>861</v>
      </c>
      <c r="DV3" s="657" t="s">
        <v>862</v>
      </c>
      <c r="DW3" s="304" t="s">
        <v>863</v>
      </c>
      <c r="DX3" s="61" t="s">
        <v>864</v>
      </c>
      <c r="DY3" s="61" t="s">
        <v>865</v>
      </c>
      <c r="DZ3" s="61" t="s">
        <v>866</v>
      </c>
      <c r="EA3" s="986" t="s">
        <v>867</v>
      </c>
      <c r="EB3" s="985" t="s">
        <v>868</v>
      </c>
      <c r="EC3" s="986" t="s">
        <v>869</v>
      </c>
      <c r="ED3" s="985" t="s">
        <v>870</v>
      </c>
      <c r="EE3" s="304" t="s">
        <v>871</v>
      </c>
      <c r="EF3" s="305" t="s">
        <v>872</v>
      </c>
      <c r="EG3" s="305" t="s">
        <v>873</v>
      </c>
      <c r="EH3" s="305" t="s">
        <v>874</v>
      </c>
      <c r="EI3" s="305" t="s">
        <v>875</v>
      </c>
      <c r="EJ3" s="305" t="s">
        <v>876</v>
      </c>
      <c r="EK3" s="24" t="s">
        <v>877</v>
      </c>
      <c r="EL3" s="377" t="s">
        <v>878</v>
      </c>
      <c r="EM3" s="377" t="s">
        <v>879</v>
      </c>
      <c r="EN3" s="1006" t="s">
        <v>880</v>
      </c>
      <c r="EO3" s="718" t="s">
        <v>881</v>
      </c>
      <c r="EP3" s="377" t="s">
        <v>882</v>
      </c>
      <c r="EQ3" s="15" t="s">
        <v>883</v>
      </c>
      <c r="ER3" s="15" t="s">
        <v>884</v>
      </c>
      <c r="ES3" s="15" t="s">
        <v>885</v>
      </c>
      <c r="ET3" s="1224" t="s">
        <v>886</v>
      </c>
      <c r="EU3" s="15" t="s">
        <v>887</v>
      </c>
      <c r="EV3" s="15" t="s">
        <v>888</v>
      </c>
      <c r="EW3" s="15" t="s">
        <v>889</v>
      </c>
      <c r="EX3" s="832"/>
      <c r="EY3" s="17" t="s">
        <v>332</v>
      </c>
      <c r="EZ3" s="17" t="s">
        <v>333</v>
      </c>
      <c r="FA3" s="17" t="s">
        <v>334</v>
      </c>
      <c r="FB3" s="17" t="s">
        <v>335</v>
      </c>
      <c r="FC3" s="18" t="s">
        <v>890</v>
      </c>
      <c r="FD3" s="17" t="s">
        <v>337</v>
      </c>
      <c r="FE3" s="17" t="s">
        <v>6</v>
      </c>
      <c r="FF3" s="17" t="s">
        <v>338</v>
      </c>
      <c r="FG3" s="17" t="s">
        <v>339</v>
      </c>
      <c r="FH3" s="17" t="s">
        <v>743</v>
      </c>
    </row>
    <row r="4" spans="1:164">
      <c r="A4" s="344"/>
      <c r="B4" s="344"/>
      <c r="C4" s="343"/>
      <c r="D4" s="344"/>
      <c r="E4" s="337"/>
      <c r="F4" s="337"/>
      <c r="G4" s="337"/>
      <c r="H4" s="338"/>
      <c r="I4" s="339"/>
      <c r="J4" s="338"/>
      <c r="K4" s="339"/>
      <c r="L4" s="338"/>
      <c r="M4" s="339"/>
      <c r="N4" s="338"/>
      <c r="O4" s="339"/>
      <c r="P4" s="338"/>
      <c r="Q4" s="337"/>
      <c r="R4" s="337"/>
      <c r="S4" s="337"/>
      <c r="T4" s="337"/>
      <c r="U4" s="338"/>
      <c r="V4" s="337"/>
      <c r="W4" s="337"/>
      <c r="X4" s="337"/>
      <c r="Y4" s="337"/>
      <c r="Z4" s="337"/>
      <c r="AA4" s="337"/>
      <c r="AB4" s="338"/>
      <c r="AC4" s="337"/>
      <c r="AD4" s="337"/>
      <c r="AE4" s="337"/>
      <c r="AF4" s="337"/>
      <c r="AG4" s="337"/>
      <c r="AH4" s="337"/>
      <c r="AI4" s="339"/>
      <c r="AJ4" s="338"/>
      <c r="AK4" s="337"/>
      <c r="AL4" s="337"/>
      <c r="AM4" s="337"/>
      <c r="AN4" s="337"/>
      <c r="AO4" s="337"/>
      <c r="AP4" s="337"/>
      <c r="AQ4" s="337"/>
      <c r="AR4" s="338"/>
      <c r="AS4" s="337"/>
      <c r="AT4" s="337"/>
      <c r="AU4" s="338"/>
      <c r="AV4" s="337"/>
      <c r="AW4" s="337"/>
      <c r="AX4" s="337"/>
      <c r="AY4" s="337"/>
      <c r="AZ4" s="338"/>
      <c r="BA4" s="337"/>
      <c r="BB4" s="337"/>
      <c r="BC4" s="337"/>
      <c r="BD4" s="337"/>
      <c r="BE4" s="337"/>
      <c r="BF4" s="337"/>
      <c r="BG4" s="337"/>
      <c r="BH4" s="339"/>
      <c r="BI4" s="345"/>
      <c r="BJ4" s="672"/>
      <c r="BK4" s="370"/>
      <c r="BL4" s="370"/>
      <c r="BM4" s="370"/>
      <c r="BN4" s="370"/>
      <c r="BO4" s="370"/>
      <c r="BP4" s="370"/>
      <c r="BQ4" s="370"/>
      <c r="BR4" s="370"/>
      <c r="BS4" s="370"/>
      <c r="BT4" s="370"/>
      <c r="BU4" s="370"/>
      <c r="BV4" s="370"/>
      <c r="BW4" s="370"/>
      <c r="BX4" s="370"/>
      <c r="BY4" s="345"/>
      <c r="BZ4" s="370"/>
      <c r="CA4" s="370"/>
      <c r="CB4" s="370"/>
      <c r="CC4" s="345"/>
      <c r="CD4" s="370"/>
      <c r="CE4" s="370"/>
      <c r="CF4" s="672"/>
      <c r="CG4" s="370"/>
      <c r="CH4" s="370"/>
      <c r="CI4" s="370"/>
      <c r="CJ4" s="370"/>
      <c r="CK4" s="370"/>
      <c r="CL4" s="400"/>
      <c r="CM4" s="369"/>
      <c r="CN4" s="365"/>
      <c r="CO4" s="365"/>
      <c r="CP4" s="369"/>
      <c r="CQ4" s="365"/>
      <c r="CR4" s="365"/>
      <c r="CS4" s="369"/>
      <c r="CT4" s="365"/>
      <c r="CU4" s="365"/>
      <c r="CV4" s="1259"/>
      <c r="CW4" s="1252"/>
      <c r="CX4" s="1252"/>
      <c r="CY4" s="369"/>
      <c r="CZ4" s="365"/>
      <c r="DA4" s="365"/>
      <c r="DB4" s="365"/>
      <c r="DC4" s="365"/>
      <c r="DD4" s="365"/>
      <c r="DE4" s="365"/>
      <c r="DF4" s="365"/>
      <c r="DG4" s="365"/>
      <c r="DH4" s="587"/>
      <c r="DI4" s="587"/>
      <c r="DJ4" s="587"/>
      <c r="DK4" s="587"/>
      <c r="DL4" s="587"/>
      <c r="DM4" s="587"/>
      <c r="DN4" s="587"/>
      <c r="DO4" s="587"/>
      <c r="DP4" s="587"/>
      <c r="DQ4" s="587"/>
      <c r="DR4" s="587"/>
      <c r="DS4" s="587"/>
      <c r="DT4" s="587"/>
      <c r="DU4" s="586"/>
      <c r="DV4" s="457"/>
      <c r="DW4" s="458"/>
      <c r="DX4" s="456"/>
      <c r="DY4" s="457"/>
      <c r="DZ4" s="456"/>
      <c r="EA4" s="369"/>
      <c r="EB4" s="365"/>
      <c r="EC4" s="369"/>
      <c r="ED4" s="365"/>
      <c r="EE4" s="369"/>
      <c r="EF4" s="365"/>
      <c r="EG4" s="365"/>
      <c r="EH4" s="365"/>
      <c r="EI4" s="365"/>
      <c r="EJ4" s="365"/>
      <c r="EK4" s="458"/>
      <c r="EL4" s="456"/>
      <c r="EM4" s="365"/>
      <c r="EN4" s="458"/>
      <c r="EO4" s="456"/>
      <c r="EP4" s="456"/>
      <c r="EQ4" s="587"/>
      <c r="ER4" s="587"/>
      <c r="ES4" s="587"/>
      <c r="ET4" s="458"/>
      <c r="EU4" s="1428"/>
      <c r="EV4" s="456"/>
      <c r="EW4" s="456"/>
      <c r="EX4" s="832"/>
      <c r="EY4" s="19" t="s">
        <v>7702</v>
      </c>
      <c r="EZ4" s="365"/>
      <c r="FA4" s="365"/>
      <c r="FB4" s="365"/>
      <c r="FC4" s="46"/>
      <c r="FD4" s="365"/>
      <c r="FE4" s="365"/>
      <c r="FF4" s="365"/>
      <c r="FG4" s="365"/>
      <c r="FH4" s="365"/>
    </row>
    <row r="5" spans="1:164" ht="14.4">
      <c r="A5" s="588"/>
      <c r="B5" s="347"/>
      <c r="C5" s="348"/>
      <c r="D5" s="588"/>
      <c r="E5" s="347"/>
      <c r="F5" s="347"/>
      <c r="G5" s="347"/>
      <c r="H5" s="368"/>
      <c r="I5" s="353"/>
      <c r="J5" s="356"/>
      <c r="K5" s="357"/>
      <c r="L5" s="349"/>
      <c r="M5" s="353"/>
      <c r="N5" s="645"/>
      <c r="O5" s="644"/>
      <c r="P5" s="646"/>
      <c r="Q5" s="644"/>
      <c r="R5" s="645"/>
      <c r="S5" s="645"/>
      <c r="T5" s="670"/>
      <c r="U5" s="669"/>
      <c r="V5" s="670"/>
      <c r="W5" s="670"/>
      <c r="X5" s="670"/>
      <c r="Y5" s="670"/>
      <c r="Z5" s="670"/>
      <c r="AA5" s="670"/>
      <c r="AB5" s="669"/>
      <c r="AC5" s="670"/>
      <c r="AD5" s="670"/>
      <c r="AE5" s="670"/>
      <c r="AF5" s="670"/>
      <c r="AG5" s="670"/>
      <c r="AH5" s="670"/>
      <c r="AI5" s="671"/>
      <c r="AJ5" s="669"/>
      <c r="AK5" s="670"/>
      <c r="AL5" s="670"/>
      <c r="AM5" s="670"/>
      <c r="AN5" s="670"/>
      <c r="AO5" s="670"/>
      <c r="AP5" s="670"/>
      <c r="AQ5" s="670"/>
      <c r="AR5" s="669"/>
      <c r="AS5" s="670"/>
      <c r="AT5" s="670"/>
      <c r="AU5" s="669"/>
      <c r="AV5" s="670"/>
      <c r="AW5" s="670"/>
      <c r="AX5" s="670"/>
      <c r="AY5" s="670"/>
      <c r="AZ5" s="669"/>
      <c r="BA5" s="670"/>
      <c r="BB5" s="670"/>
      <c r="BC5" s="670"/>
      <c r="BD5" s="670"/>
      <c r="BE5" s="670"/>
      <c r="BF5" s="670"/>
      <c r="BG5" s="347"/>
      <c r="BH5" s="350"/>
      <c r="BI5" s="367"/>
      <c r="BJ5" s="350"/>
      <c r="BK5" s="644"/>
      <c r="BL5" s="646"/>
      <c r="BM5" s="347"/>
      <c r="BN5" s="347"/>
      <c r="BO5" s="347"/>
      <c r="BP5" s="347"/>
      <c r="BQ5" s="347"/>
      <c r="BR5" s="347"/>
      <c r="BS5" s="347"/>
      <c r="BT5" s="347"/>
      <c r="BU5" s="347"/>
      <c r="BV5" s="347"/>
      <c r="BW5" s="347"/>
      <c r="BX5" s="347"/>
      <c r="BY5" s="349"/>
      <c r="BZ5" s="347"/>
      <c r="CA5" s="347"/>
      <c r="CB5" s="347"/>
      <c r="CC5" s="367">
        <v>0</v>
      </c>
      <c r="CD5" s="353">
        <v>0</v>
      </c>
      <c r="CE5" s="589">
        <v>0</v>
      </c>
      <c r="CF5" s="590">
        <v>0</v>
      </c>
      <c r="CG5" s="1251"/>
      <c r="CH5" s="1251"/>
      <c r="CI5" s="1251"/>
      <c r="CJ5" s="1251"/>
      <c r="CK5" s="1251"/>
      <c r="CL5" s="400"/>
      <c r="CM5" s="351"/>
      <c r="CN5" s="351"/>
      <c r="CO5" s="352"/>
      <c r="CP5" s="373"/>
      <c r="CQ5" s="351"/>
      <c r="CR5" s="351"/>
      <c r="CS5" s="373"/>
      <c r="CT5" s="351"/>
      <c r="CU5" s="351"/>
      <c r="CV5" s="351"/>
      <c r="CW5" s="351"/>
      <c r="CX5" s="351"/>
      <c r="CY5" s="373"/>
      <c r="CZ5" s="351"/>
      <c r="DA5" s="351"/>
      <c r="DB5" s="351"/>
      <c r="DC5" s="351"/>
      <c r="DD5" s="351"/>
      <c r="DE5" s="351"/>
      <c r="DF5" s="351"/>
      <c r="DG5" s="351"/>
      <c r="DH5" s="351"/>
      <c r="DI5" s="351"/>
      <c r="DJ5" s="351"/>
      <c r="DK5" s="351"/>
      <c r="DL5" s="351"/>
      <c r="DM5" s="351"/>
      <c r="DN5" s="351"/>
      <c r="DO5" s="351"/>
      <c r="DP5" s="351"/>
      <c r="DQ5" s="351"/>
      <c r="DR5" s="351"/>
      <c r="DS5" s="351"/>
      <c r="DT5" s="351"/>
      <c r="DU5" s="373"/>
      <c r="DV5" s="352"/>
      <c r="DW5" s="373"/>
      <c r="DX5" s="351"/>
      <c r="DY5" s="351"/>
      <c r="DZ5" s="351"/>
      <c r="EA5" s="373"/>
      <c r="EB5" s="351"/>
      <c r="EC5" s="373"/>
      <c r="ED5" s="351"/>
      <c r="EE5" s="373"/>
      <c r="EF5" s="351"/>
      <c r="EG5" s="351"/>
      <c r="EH5" s="351"/>
      <c r="EI5" s="351"/>
      <c r="EJ5" s="351"/>
      <c r="EK5" s="373"/>
      <c r="EL5" s="351"/>
      <c r="EM5" s="351"/>
      <c r="EN5" s="371"/>
      <c r="EO5" s="351"/>
      <c r="EP5" s="351"/>
      <c r="EQ5" s="351"/>
      <c r="ER5" s="351"/>
      <c r="ES5" s="351"/>
      <c r="ET5" s="373"/>
      <c r="EU5" s="351"/>
      <c r="EV5" s="351"/>
      <c r="EW5" s="351"/>
      <c r="EX5" s="832"/>
      <c r="EY5" s="591"/>
      <c r="EZ5" s="591"/>
      <c r="FA5" s="591"/>
      <c r="FB5" s="591"/>
      <c r="FC5" s="591"/>
      <c r="FD5" s="591"/>
      <c r="FE5" s="591"/>
      <c r="FF5" s="591"/>
      <c r="FG5" s="591"/>
      <c r="FH5" s="591"/>
    </row>
    <row r="6" spans="1:164">
      <c r="A6">
        <v>4</v>
      </c>
      <c r="B6">
        <v>1</v>
      </c>
      <c r="F6">
        <v>700</v>
      </c>
      <c r="G6">
        <v>68</v>
      </c>
      <c r="H6">
        <v>1</v>
      </c>
      <c r="I6">
        <v>0</v>
      </c>
      <c r="J6">
        <v>1</v>
      </c>
      <c r="K6">
        <v>0</v>
      </c>
      <c r="L6" t="s">
        <v>352</v>
      </c>
      <c r="M6">
        <v>0</v>
      </c>
      <c r="N6">
        <v>1</v>
      </c>
      <c r="O6">
        <v>0</v>
      </c>
      <c r="P6">
        <v>0</v>
      </c>
      <c r="Q6">
        <v>0</v>
      </c>
      <c r="R6">
        <v>0</v>
      </c>
      <c r="S6">
        <v>0</v>
      </c>
      <c r="T6">
        <v>1</v>
      </c>
      <c r="U6">
        <v>1</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1</v>
      </c>
      <c r="AS6">
        <v>0</v>
      </c>
      <c r="AT6">
        <v>0</v>
      </c>
      <c r="AU6">
        <v>0</v>
      </c>
      <c r="AV6">
        <v>0</v>
      </c>
      <c r="AW6">
        <v>0</v>
      </c>
      <c r="AX6">
        <v>0</v>
      </c>
      <c r="AY6" t="s">
        <v>891</v>
      </c>
      <c r="AZ6">
        <v>0</v>
      </c>
      <c r="BA6">
        <v>0</v>
      </c>
      <c r="BB6">
        <v>0</v>
      </c>
      <c r="BC6">
        <v>0</v>
      </c>
      <c r="BD6">
        <v>0</v>
      </c>
      <c r="BE6">
        <v>0</v>
      </c>
      <c r="BF6" t="s">
        <v>891</v>
      </c>
      <c r="BG6">
        <v>1</v>
      </c>
      <c r="BH6">
        <v>0</v>
      </c>
      <c r="BI6">
        <v>1</v>
      </c>
      <c r="BJ6">
        <v>0</v>
      </c>
      <c r="BK6">
        <v>1</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s="842"/>
      <c r="CM6" s="597">
        <v>1</v>
      </c>
      <c r="CN6" s="592">
        <v>1</v>
      </c>
      <c r="CO6" s="592">
        <v>0</v>
      </c>
      <c r="CP6" s="597">
        <v>1</v>
      </c>
      <c r="CQ6" s="592">
        <v>1</v>
      </c>
      <c r="CR6" s="592">
        <v>0</v>
      </c>
      <c r="CS6" s="597">
        <v>1</v>
      </c>
      <c r="CT6" s="592">
        <v>1</v>
      </c>
      <c r="CU6" s="592">
        <v>0</v>
      </c>
      <c r="CV6" s="592">
        <v>0</v>
      </c>
      <c r="CW6" s="592">
        <v>0</v>
      </c>
      <c r="CX6" s="592">
        <v>0</v>
      </c>
      <c r="CY6" s="592">
        <v>0</v>
      </c>
      <c r="CZ6" s="592">
        <v>0</v>
      </c>
      <c r="DA6" s="592">
        <v>0</v>
      </c>
      <c r="DB6" s="592">
        <v>0</v>
      </c>
      <c r="DC6" s="592">
        <v>0</v>
      </c>
      <c r="DD6" s="592">
        <v>0</v>
      </c>
      <c r="DE6" s="592">
        <v>0</v>
      </c>
      <c r="DF6" s="592">
        <v>0</v>
      </c>
      <c r="DG6" s="592">
        <v>0</v>
      </c>
      <c r="DH6" s="592">
        <v>0</v>
      </c>
      <c r="DI6" s="592">
        <v>0</v>
      </c>
      <c r="DJ6" s="592">
        <v>0</v>
      </c>
      <c r="DK6" s="592">
        <v>0</v>
      </c>
      <c r="DL6" s="592">
        <v>0</v>
      </c>
      <c r="DM6" s="592">
        <v>0</v>
      </c>
      <c r="DN6" s="592">
        <v>0</v>
      </c>
      <c r="DO6" s="592">
        <v>0</v>
      </c>
      <c r="DP6" s="592">
        <v>0</v>
      </c>
      <c r="DQ6" s="592">
        <v>0</v>
      </c>
      <c r="DR6" s="592">
        <v>0</v>
      </c>
      <c r="DS6" s="592">
        <v>0</v>
      </c>
      <c r="DT6" s="592">
        <v>0</v>
      </c>
      <c r="DU6" s="597">
        <v>0</v>
      </c>
      <c r="DV6" s="954">
        <v>0</v>
      </c>
      <c r="DW6" s="978">
        <v>0</v>
      </c>
      <c r="DX6" s="979">
        <v>0</v>
      </c>
      <c r="DY6" s="979">
        <v>0</v>
      </c>
      <c r="DZ6" s="979">
        <v>0</v>
      </c>
      <c r="EA6" s="977">
        <v>0</v>
      </c>
      <c r="EB6" s="977">
        <v>0</v>
      </c>
      <c r="EC6" s="960">
        <v>0</v>
      </c>
      <c r="ED6" s="960">
        <v>0</v>
      </c>
      <c r="EE6" s="1255">
        <v>0</v>
      </c>
      <c r="EF6" s="960">
        <v>0</v>
      </c>
      <c r="EG6" s="960">
        <v>0</v>
      </c>
      <c r="EH6" s="960">
        <v>0</v>
      </c>
      <c r="EI6" s="960">
        <v>0</v>
      </c>
      <c r="EJ6" s="960">
        <v>0</v>
      </c>
      <c r="EK6" s="1007">
        <v>0</v>
      </c>
      <c r="EL6" s="306">
        <v>0</v>
      </c>
      <c r="EM6" s="306">
        <v>0</v>
      </c>
      <c r="EN6" s="1007">
        <v>0</v>
      </c>
      <c r="EO6" s="306">
        <v>0</v>
      </c>
      <c r="EP6" s="306">
        <v>0</v>
      </c>
      <c r="EQ6" s="306">
        <v>0</v>
      </c>
      <c r="ER6" s="306">
        <v>0</v>
      </c>
      <c r="ES6" s="306">
        <v>0</v>
      </c>
      <c r="ET6" s="1007">
        <v>0</v>
      </c>
      <c r="EU6" s="306">
        <v>0</v>
      </c>
      <c r="EV6" s="306">
        <v>0</v>
      </c>
      <c r="EW6" s="306">
        <v>0</v>
      </c>
      <c r="EX6" s="832"/>
      <c r="EY6" s="592"/>
      <c r="EZ6" s="592" t="s">
        <v>352</v>
      </c>
      <c r="FA6" s="592" t="s">
        <v>353</v>
      </c>
      <c r="FB6" s="592" t="s">
        <v>354</v>
      </c>
      <c r="FC6" s="592">
        <v>1</v>
      </c>
      <c r="FD6" s="592" t="s">
        <v>11</v>
      </c>
      <c r="FE6" s="592" t="s">
        <v>232</v>
      </c>
      <c r="FF6" s="592" t="s">
        <v>9</v>
      </c>
      <c r="FG6" s="592" t="s">
        <v>232</v>
      </c>
      <c r="FH6" s="592" t="s">
        <v>355</v>
      </c>
    </row>
    <row r="7" spans="1:164">
      <c r="A7">
        <v>5</v>
      </c>
      <c r="B7">
        <v>1</v>
      </c>
      <c r="F7">
        <v>700</v>
      </c>
      <c r="G7">
        <v>41</v>
      </c>
      <c r="H7">
        <v>0</v>
      </c>
      <c r="I7">
        <v>1</v>
      </c>
      <c r="J7">
        <v>0</v>
      </c>
      <c r="K7">
        <v>1</v>
      </c>
      <c r="L7">
        <v>0</v>
      </c>
      <c r="M7" t="s">
        <v>352</v>
      </c>
      <c r="N7">
        <v>1</v>
      </c>
      <c r="O7">
        <v>0</v>
      </c>
      <c r="P7">
        <v>0</v>
      </c>
      <c r="Q7">
        <v>0</v>
      </c>
      <c r="R7">
        <v>0</v>
      </c>
      <c r="S7">
        <v>0</v>
      </c>
      <c r="T7">
        <v>14</v>
      </c>
      <c r="U7">
        <v>0</v>
      </c>
      <c r="V7">
        <v>0</v>
      </c>
      <c r="W7">
        <v>0</v>
      </c>
      <c r="X7">
        <v>0</v>
      </c>
      <c r="Y7">
        <v>1</v>
      </c>
      <c r="Z7">
        <v>0</v>
      </c>
      <c r="AA7">
        <v>0</v>
      </c>
      <c r="AB7">
        <v>0</v>
      </c>
      <c r="AC7">
        <v>1</v>
      </c>
      <c r="AD7">
        <v>0</v>
      </c>
      <c r="AE7">
        <v>0</v>
      </c>
      <c r="AF7">
        <v>1</v>
      </c>
      <c r="AG7">
        <v>0</v>
      </c>
      <c r="AH7">
        <v>0</v>
      </c>
      <c r="AI7">
        <v>0</v>
      </c>
      <c r="AJ7">
        <v>0</v>
      </c>
      <c r="AK7">
        <v>0</v>
      </c>
      <c r="AL7">
        <v>0</v>
      </c>
      <c r="AM7">
        <v>0</v>
      </c>
      <c r="AN7">
        <v>0</v>
      </c>
      <c r="AO7">
        <v>0</v>
      </c>
      <c r="AP7">
        <v>0</v>
      </c>
      <c r="AQ7">
        <v>0</v>
      </c>
      <c r="AR7">
        <v>0</v>
      </c>
      <c r="AS7">
        <v>1</v>
      </c>
      <c r="AT7">
        <v>0</v>
      </c>
      <c r="AU7">
        <v>1</v>
      </c>
      <c r="AV7">
        <v>0</v>
      </c>
      <c r="AW7">
        <v>0</v>
      </c>
      <c r="AX7">
        <v>0</v>
      </c>
      <c r="AY7" t="s">
        <v>891</v>
      </c>
      <c r="AZ7">
        <v>0</v>
      </c>
      <c r="BA7">
        <v>1</v>
      </c>
      <c r="BB7">
        <v>0</v>
      </c>
      <c r="BC7">
        <v>0</v>
      </c>
      <c r="BD7">
        <v>0</v>
      </c>
      <c r="BE7">
        <v>0</v>
      </c>
      <c r="BF7" t="s">
        <v>891</v>
      </c>
      <c r="BG7">
        <v>1</v>
      </c>
      <c r="BH7">
        <v>0</v>
      </c>
      <c r="BI7">
        <v>1</v>
      </c>
      <c r="BJ7">
        <v>0</v>
      </c>
      <c r="BK7">
        <v>0</v>
      </c>
      <c r="BL7">
        <v>1</v>
      </c>
      <c r="BM7">
        <v>0</v>
      </c>
      <c r="BN7">
        <v>0</v>
      </c>
      <c r="BO7">
        <v>0</v>
      </c>
      <c r="BP7">
        <v>0</v>
      </c>
      <c r="BQ7">
        <v>0</v>
      </c>
      <c r="BR7">
        <v>0</v>
      </c>
      <c r="BS7">
        <v>0</v>
      </c>
      <c r="BT7">
        <v>0</v>
      </c>
      <c r="BU7">
        <v>0</v>
      </c>
      <c r="BV7">
        <v>0</v>
      </c>
      <c r="BW7">
        <v>1</v>
      </c>
      <c r="BX7">
        <v>0</v>
      </c>
      <c r="BY7">
        <v>0</v>
      </c>
      <c r="BZ7">
        <v>1</v>
      </c>
      <c r="CA7">
        <v>0</v>
      </c>
      <c r="CB7">
        <v>0</v>
      </c>
      <c r="CC7">
        <v>0</v>
      </c>
      <c r="CD7">
        <v>0</v>
      </c>
      <c r="CE7">
        <v>0</v>
      </c>
      <c r="CF7">
        <v>0</v>
      </c>
      <c r="CG7">
        <v>0</v>
      </c>
      <c r="CH7">
        <v>0</v>
      </c>
      <c r="CI7">
        <v>0</v>
      </c>
      <c r="CJ7">
        <v>0</v>
      </c>
      <c r="CK7">
        <v>0</v>
      </c>
      <c r="CL7" s="842"/>
      <c r="CM7" s="597">
        <v>1</v>
      </c>
      <c r="CN7" s="592">
        <v>16</v>
      </c>
      <c r="CO7" s="592">
        <v>0</v>
      </c>
      <c r="CP7" s="597">
        <v>1</v>
      </c>
      <c r="CQ7" s="592">
        <v>16</v>
      </c>
      <c r="CR7" s="592">
        <v>0</v>
      </c>
      <c r="CS7" s="597">
        <v>1</v>
      </c>
      <c r="CT7" s="592">
        <v>16</v>
      </c>
      <c r="CU7" s="592">
        <v>16</v>
      </c>
      <c r="CV7" s="592">
        <v>0</v>
      </c>
      <c r="CW7" s="592">
        <v>1</v>
      </c>
      <c r="CX7" s="592">
        <v>16</v>
      </c>
      <c r="CY7" s="592">
        <v>0</v>
      </c>
      <c r="CZ7" s="592">
        <v>0</v>
      </c>
      <c r="DA7" s="592">
        <v>0</v>
      </c>
      <c r="DB7" s="592">
        <v>0</v>
      </c>
      <c r="DC7" s="592">
        <v>0</v>
      </c>
      <c r="DD7" s="592">
        <v>0</v>
      </c>
      <c r="DE7" s="592">
        <v>0</v>
      </c>
      <c r="DF7" s="592">
        <v>0</v>
      </c>
      <c r="DG7" s="592">
        <v>0</v>
      </c>
      <c r="DH7" s="592">
        <v>0</v>
      </c>
      <c r="DI7" s="592">
        <v>16</v>
      </c>
      <c r="DJ7" s="592">
        <v>0</v>
      </c>
      <c r="DK7" s="592">
        <v>0</v>
      </c>
      <c r="DL7" s="592">
        <v>0</v>
      </c>
      <c r="DM7" s="592">
        <v>0</v>
      </c>
      <c r="DN7" s="592">
        <v>0</v>
      </c>
      <c r="DO7" s="592">
        <v>0</v>
      </c>
      <c r="DP7" s="592">
        <v>0</v>
      </c>
      <c r="DQ7" s="592">
        <v>0</v>
      </c>
      <c r="DR7" s="592">
        <v>0</v>
      </c>
      <c r="DS7" s="592">
        <v>0</v>
      </c>
      <c r="DT7" s="592">
        <v>0</v>
      </c>
      <c r="DU7" s="597">
        <v>1</v>
      </c>
      <c r="DV7" s="954">
        <v>0</v>
      </c>
      <c r="DW7" s="978">
        <v>0</v>
      </c>
      <c r="DX7" s="979">
        <v>0</v>
      </c>
      <c r="DY7" s="979">
        <v>0</v>
      </c>
      <c r="DZ7" s="979">
        <v>0</v>
      </c>
      <c r="EA7" s="977">
        <v>0</v>
      </c>
      <c r="EB7" s="977">
        <v>0</v>
      </c>
      <c r="EC7" s="960">
        <v>0</v>
      </c>
      <c r="ED7" s="960">
        <v>0</v>
      </c>
      <c r="EE7" s="1255">
        <v>0</v>
      </c>
      <c r="EF7" s="960">
        <v>0</v>
      </c>
      <c r="EG7" s="960">
        <v>0</v>
      </c>
      <c r="EH7" s="960">
        <v>0</v>
      </c>
      <c r="EI7" s="960">
        <v>0</v>
      </c>
      <c r="EJ7" s="960">
        <v>0</v>
      </c>
      <c r="EK7" s="1007">
        <v>0</v>
      </c>
      <c r="EL7" s="306">
        <v>0</v>
      </c>
      <c r="EM7" s="306">
        <v>0</v>
      </c>
      <c r="EN7" s="1007">
        <v>0</v>
      </c>
      <c r="EO7" s="306">
        <v>0</v>
      </c>
      <c r="EP7" s="306">
        <v>1</v>
      </c>
      <c r="EQ7" s="306">
        <v>1</v>
      </c>
      <c r="ER7" s="306">
        <v>0</v>
      </c>
      <c r="ES7" s="306">
        <v>0</v>
      </c>
      <c r="ET7" s="1007">
        <v>0</v>
      </c>
      <c r="EU7" s="306">
        <v>0</v>
      </c>
      <c r="EV7" s="306">
        <v>1</v>
      </c>
      <c r="EW7" s="306">
        <v>0</v>
      </c>
      <c r="EX7" s="832"/>
      <c r="EY7" s="592"/>
      <c r="EZ7" s="592" t="s">
        <v>352</v>
      </c>
      <c r="FA7" s="592" t="s">
        <v>353</v>
      </c>
      <c r="FB7" s="592" t="s">
        <v>354</v>
      </c>
      <c r="FC7" s="592">
        <v>16</v>
      </c>
      <c r="FD7" s="592" t="s">
        <v>12</v>
      </c>
      <c r="FE7" s="592" t="s">
        <v>232</v>
      </c>
      <c r="FF7" s="592" t="s">
        <v>9</v>
      </c>
      <c r="FG7" s="592" t="s">
        <v>232</v>
      </c>
      <c r="FH7" s="592" t="s">
        <v>358</v>
      </c>
    </row>
    <row r="8" spans="1:164">
      <c r="A8">
        <v>6</v>
      </c>
      <c r="B8">
        <v>1</v>
      </c>
      <c r="F8">
        <v>700</v>
      </c>
      <c r="G8">
        <v>41</v>
      </c>
      <c r="H8">
        <v>1</v>
      </c>
      <c r="I8">
        <v>0</v>
      </c>
      <c r="J8">
        <v>1</v>
      </c>
      <c r="K8">
        <v>0</v>
      </c>
      <c r="L8" t="s">
        <v>352</v>
      </c>
      <c r="M8">
        <v>0</v>
      </c>
      <c r="N8">
        <v>1</v>
      </c>
      <c r="O8">
        <v>0</v>
      </c>
      <c r="P8">
        <v>0</v>
      </c>
      <c r="Q8">
        <v>0</v>
      </c>
      <c r="R8">
        <v>0</v>
      </c>
      <c r="S8">
        <v>0</v>
      </c>
      <c r="T8">
        <v>5</v>
      </c>
      <c r="U8">
        <v>1</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1</v>
      </c>
      <c r="AS8">
        <v>0</v>
      </c>
      <c r="AT8">
        <v>0</v>
      </c>
      <c r="AU8">
        <v>0</v>
      </c>
      <c r="AV8">
        <v>0</v>
      </c>
      <c r="AW8">
        <v>0</v>
      </c>
      <c r="AX8">
        <v>0</v>
      </c>
      <c r="AY8" t="s">
        <v>891</v>
      </c>
      <c r="AZ8">
        <v>0</v>
      </c>
      <c r="BA8">
        <v>0</v>
      </c>
      <c r="BB8">
        <v>0</v>
      </c>
      <c r="BC8">
        <v>0</v>
      </c>
      <c r="BD8">
        <v>0</v>
      </c>
      <c r="BE8">
        <v>0</v>
      </c>
      <c r="BF8" t="s">
        <v>891</v>
      </c>
      <c r="BG8">
        <v>1</v>
      </c>
      <c r="BH8">
        <v>0</v>
      </c>
      <c r="BI8">
        <v>1</v>
      </c>
      <c r="BJ8">
        <v>0</v>
      </c>
      <c r="BK8">
        <v>1</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s="842"/>
      <c r="CM8" s="597">
        <v>1</v>
      </c>
      <c r="CN8" s="592">
        <v>5</v>
      </c>
      <c r="CO8" s="592">
        <v>0</v>
      </c>
      <c r="CP8" s="597">
        <v>1</v>
      </c>
      <c r="CQ8" s="592">
        <v>5</v>
      </c>
      <c r="CR8" s="592">
        <v>0</v>
      </c>
      <c r="CS8" s="597">
        <v>1</v>
      </c>
      <c r="CT8" s="592">
        <v>5</v>
      </c>
      <c r="CU8" s="592">
        <v>0</v>
      </c>
      <c r="CV8" s="592">
        <v>0</v>
      </c>
      <c r="CW8" s="592">
        <v>0</v>
      </c>
      <c r="CX8" s="592">
        <v>0</v>
      </c>
      <c r="CY8" s="592">
        <v>0</v>
      </c>
      <c r="CZ8" s="592">
        <v>0</v>
      </c>
      <c r="DA8" s="592">
        <v>0</v>
      </c>
      <c r="DB8" s="592">
        <v>0</v>
      </c>
      <c r="DC8" s="592">
        <v>0</v>
      </c>
      <c r="DD8" s="592">
        <v>0</v>
      </c>
      <c r="DE8" s="592">
        <v>0</v>
      </c>
      <c r="DF8" s="592">
        <v>0</v>
      </c>
      <c r="DG8" s="592">
        <v>0</v>
      </c>
      <c r="DH8" s="592">
        <v>0</v>
      </c>
      <c r="DI8" s="592">
        <v>0</v>
      </c>
      <c r="DJ8" s="592">
        <v>0</v>
      </c>
      <c r="DK8" s="592">
        <v>0</v>
      </c>
      <c r="DL8" s="592">
        <v>0</v>
      </c>
      <c r="DM8" s="592">
        <v>0</v>
      </c>
      <c r="DN8" s="592">
        <v>0</v>
      </c>
      <c r="DO8" s="592">
        <v>0</v>
      </c>
      <c r="DP8" s="592">
        <v>0</v>
      </c>
      <c r="DQ8" s="592">
        <v>0</v>
      </c>
      <c r="DR8" s="592">
        <v>0</v>
      </c>
      <c r="DS8" s="592">
        <v>0</v>
      </c>
      <c r="DT8" s="592">
        <v>0</v>
      </c>
      <c r="DU8" s="597">
        <v>0</v>
      </c>
      <c r="DV8" s="954">
        <v>0</v>
      </c>
      <c r="DW8" s="978">
        <v>0</v>
      </c>
      <c r="DX8" s="979">
        <v>0</v>
      </c>
      <c r="DY8" s="979">
        <v>0</v>
      </c>
      <c r="DZ8" s="979">
        <v>0</v>
      </c>
      <c r="EA8" s="977">
        <v>0</v>
      </c>
      <c r="EB8" s="977">
        <v>0</v>
      </c>
      <c r="EC8" s="960">
        <v>0</v>
      </c>
      <c r="ED8" s="960">
        <v>0</v>
      </c>
      <c r="EE8" s="1255">
        <v>0</v>
      </c>
      <c r="EF8" s="960">
        <v>0</v>
      </c>
      <c r="EG8" s="960">
        <v>0</v>
      </c>
      <c r="EH8" s="960">
        <v>0</v>
      </c>
      <c r="EI8" s="960">
        <v>0</v>
      </c>
      <c r="EJ8" s="960">
        <v>0</v>
      </c>
      <c r="EK8" s="1007">
        <v>0</v>
      </c>
      <c r="EL8" s="306">
        <v>0</v>
      </c>
      <c r="EM8" s="306">
        <v>0</v>
      </c>
      <c r="EN8" s="1007">
        <v>0</v>
      </c>
      <c r="EO8" s="306">
        <v>0</v>
      </c>
      <c r="EP8" s="306">
        <v>0</v>
      </c>
      <c r="EQ8" s="306">
        <v>0</v>
      </c>
      <c r="ER8" s="306">
        <v>0</v>
      </c>
      <c r="ES8" s="306">
        <v>0</v>
      </c>
      <c r="ET8" s="1007">
        <v>0</v>
      </c>
      <c r="EU8" s="306">
        <v>0</v>
      </c>
      <c r="EV8" s="306">
        <v>0</v>
      </c>
      <c r="EW8" s="306">
        <v>0</v>
      </c>
      <c r="EX8" s="832"/>
      <c r="EY8" s="592"/>
      <c r="EZ8" s="592" t="s">
        <v>352</v>
      </c>
      <c r="FA8" s="592" t="s">
        <v>353</v>
      </c>
      <c r="FB8" s="592" t="s">
        <v>354</v>
      </c>
      <c r="FC8" s="592">
        <v>5</v>
      </c>
      <c r="FD8" s="592" t="s">
        <v>11</v>
      </c>
      <c r="FE8" s="592" t="s">
        <v>232</v>
      </c>
      <c r="FF8" s="592" t="s">
        <v>9</v>
      </c>
      <c r="FG8" s="592" t="s">
        <v>232</v>
      </c>
      <c r="FH8" s="592" t="s">
        <v>358</v>
      </c>
    </row>
    <row r="9" spans="1:164">
      <c r="A9">
        <v>7</v>
      </c>
      <c r="B9">
        <v>1</v>
      </c>
      <c r="F9">
        <v>700</v>
      </c>
      <c r="G9">
        <v>41</v>
      </c>
      <c r="H9">
        <v>1</v>
      </c>
      <c r="I9">
        <v>0</v>
      </c>
      <c r="J9">
        <v>1</v>
      </c>
      <c r="K9">
        <v>0</v>
      </c>
      <c r="L9" t="s">
        <v>352</v>
      </c>
      <c r="M9">
        <v>0</v>
      </c>
      <c r="N9">
        <v>1</v>
      </c>
      <c r="O9">
        <v>0</v>
      </c>
      <c r="P9">
        <v>0</v>
      </c>
      <c r="Q9">
        <v>0</v>
      </c>
      <c r="R9">
        <v>0</v>
      </c>
      <c r="S9">
        <v>0</v>
      </c>
      <c r="T9">
        <v>13</v>
      </c>
      <c r="U9">
        <v>0</v>
      </c>
      <c r="V9">
        <v>0</v>
      </c>
      <c r="W9">
        <v>0</v>
      </c>
      <c r="X9">
        <v>0</v>
      </c>
      <c r="Y9">
        <v>0</v>
      </c>
      <c r="Z9">
        <v>0</v>
      </c>
      <c r="AA9">
        <v>1</v>
      </c>
      <c r="AB9">
        <v>0</v>
      </c>
      <c r="AC9">
        <v>1</v>
      </c>
      <c r="AD9">
        <v>1</v>
      </c>
      <c r="AE9">
        <v>0</v>
      </c>
      <c r="AF9">
        <v>0</v>
      </c>
      <c r="AG9">
        <v>0</v>
      </c>
      <c r="AH9">
        <v>0</v>
      </c>
      <c r="AI9">
        <v>0</v>
      </c>
      <c r="AJ9">
        <v>0</v>
      </c>
      <c r="AK9">
        <v>0</v>
      </c>
      <c r="AL9">
        <v>0</v>
      </c>
      <c r="AM9">
        <v>0</v>
      </c>
      <c r="AN9">
        <v>0</v>
      </c>
      <c r="AO9">
        <v>0</v>
      </c>
      <c r="AP9">
        <v>0</v>
      </c>
      <c r="AQ9">
        <v>0</v>
      </c>
      <c r="AR9">
        <v>0</v>
      </c>
      <c r="AS9">
        <v>1</v>
      </c>
      <c r="AT9">
        <v>0</v>
      </c>
      <c r="AU9">
        <v>1</v>
      </c>
      <c r="AV9">
        <v>0</v>
      </c>
      <c r="AW9">
        <v>0</v>
      </c>
      <c r="AX9">
        <v>0</v>
      </c>
      <c r="AY9" t="s">
        <v>891</v>
      </c>
      <c r="AZ9">
        <v>0</v>
      </c>
      <c r="BA9">
        <v>0</v>
      </c>
      <c r="BB9">
        <v>0</v>
      </c>
      <c r="BC9">
        <v>0</v>
      </c>
      <c r="BD9">
        <v>0</v>
      </c>
      <c r="BE9">
        <v>0</v>
      </c>
      <c r="BF9" t="s">
        <v>891</v>
      </c>
      <c r="BG9">
        <v>1</v>
      </c>
      <c r="BH9">
        <v>0</v>
      </c>
      <c r="BI9">
        <v>1</v>
      </c>
      <c r="BJ9">
        <v>0</v>
      </c>
      <c r="BK9">
        <v>1</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s="842"/>
      <c r="CM9" s="597">
        <v>1</v>
      </c>
      <c r="CN9" s="592">
        <v>13</v>
      </c>
      <c r="CO9" s="592">
        <v>0</v>
      </c>
      <c r="CP9" s="597">
        <v>1</v>
      </c>
      <c r="CQ9" s="592">
        <v>13</v>
      </c>
      <c r="CR9" s="592">
        <v>0</v>
      </c>
      <c r="CS9" s="597">
        <v>1</v>
      </c>
      <c r="CT9" s="592">
        <v>13</v>
      </c>
      <c r="CU9" s="592">
        <v>0</v>
      </c>
      <c r="CV9" s="592">
        <v>0</v>
      </c>
      <c r="CW9" s="592">
        <v>0</v>
      </c>
      <c r="CX9" s="592">
        <v>0</v>
      </c>
      <c r="CY9" s="592">
        <v>0</v>
      </c>
      <c r="CZ9" s="592">
        <v>0</v>
      </c>
      <c r="DA9" s="592">
        <v>0</v>
      </c>
      <c r="DB9" s="592">
        <v>0</v>
      </c>
      <c r="DC9" s="592">
        <v>0</v>
      </c>
      <c r="DD9" s="592">
        <v>0</v>
      </c>
      <c r="DE9" s="592">
        <v>0</v>
      </c>
      <c r="DF9" s="592">
        <v>0</v>
      </c>
      <c r="DG9" s="592">
        <v>0</v>
      </c>
      <c r="DH9" s="592">
        <v>0</v>
      </c>
      <c r="DI9" s="592">
        <v>0</v>
      </c>
      <c r="DJ9" s="592">
        <v>0</v>
      </c>
      <c r="DK9" s="592">
        <v>0</v>
      </c>
      <c r="DL9" s="592">
        <v>0</v>
      </c>
      <c r="DM9" s="592">
        <v>0</v>
      </c>
      <c r="DN9" s="592">
        <v>0</v>
      </c>
      <c r="DO9" s="592">
        <v>0</v>
      </c>
      <c r="DP9" s="592">
        <v>0</v>
      </c>
      <c r="DQ9" s="592">
        <v>0</v>
      </c>
      <c r="DR9" s="592">
        <v>0</v>
      </c>
      <c r="DS9" s="592">
        <v>0</v>
      </c>
      <c r="DT9" s="592">
        <v>0</v>
      </c>
      <c r="DU9" s="597">
        <v>0</v>
      </c>
      <c r="DV9" s="954">
        <v>0</v>
      </c>
      <c r="DW9" s="978">
        <v>0</v>
      </c>
      <c r="DX9" s="979">
        <v>0</v>
      </c>
      <c r="DY9" s="979">
        <v>0</v>
      </c>
      <c r="DZ9" s="979">
        <v>0</v>
      </c>
      <c r="EA9" s="977">
        <v>0</v>
      </c>
      <c r="EB9" s="977">
        <v>0</v>
      </c>
      <c r="EC9" s="960">
        <v>0</v>
      </c>
      <c r="ED9" s="960">
        <v>0</v>
      </c>
      <c r="EE9" s="1255">
        <v>0</v>
      </c>
      <c r="EF9" s="960">
        <v>0</v>
      </c>
      <c r="EG9" s="960">
        <v>0</v>
      </c>
      <c r="EH9" s="960">
        <v>0</v>
      </c>
      <c r="EI9" s="960">
        <v>0</v>
      </c>
      <c r="EJ9" s="960">
        <v>0</v>
      </c>
      <c r="EK9" s="1007">
        <v>0</v>
      </c>
      <c r="EL9" s="306">
        <v>0</v>
      </c>
      <c r="EM9" s="306">
        <v>0</v>
      </c>
      <c r="EN9" s="1007">
        <v>0</v>
      </c>
      <c r="EO9" s="306">
        <v>0</v>
      </c>
      <c r="EP9" s="306">
        <v>1</v>
      </c>
      <c r="EQ9" s="306">
        <v>1</v>
      </c>
      <c r="ER9" s="306">
        <v>0</v>
      </c>
      <c r="ES9" s="306">
        <v>0</v>
      </c>
      <c r="ET9" s="1007">
        <v>0</v>
      </c>
      <c r="EU9" s="306">
        <v>0</v>
      </c>
      <c r="EV9" s="306">
        <v>0</v>
      </c>
      <c r="EW9" s="306">
        <v>0</v>
      </c>
      <c r="EX9" s="832"/>
      <c r="EY9" s="592"/>
      <c r="EZ9" s="592" t="s">
        <v>352</v>
      </c>
      <c r="FA9" s="592" t="s">
        <v>353</v>
      </c>
      <c r="FB9" s="592" t="s">
        <v>354</v>
      </c>
      <c r="FC9" s="592">
        <v>13</v>
      </c>
      <c r="FD9" s="592" t="s">
        <v>11</v>
      </c>
      <c r="FE9" s="592" t="s">
        <v>232</v>
      </c>
      <c r="FF9" s="592" t="s">
        <v>9</v>
      </c>
      <c r="FG9" s="592" t="s">
        <v>232</v>
      </c>
      <c r="FH9" s="592" t="s">
        <v>358</v>
      </c>
    </row>
    <row r="10" spans="1:164">
      <c r="A10">
        <v>8</v>
      </c>
      <c r="B10">
        <v>1</v>
      </c>
      <c r="F10">
        <v>700</v>
      </c>
      <c r="G10">
        <v>42</v>
      </c>
      <c r="H10">
        <v>1</v>
      </c>
      <c r="I10">
        <v>0</v>
      </c>
      <c r="J10">
        <v>1</v>
      </c>
      <c r="K10">
        <v>0</v>
      </c>
      <c r="L10" t="s">
        <v>362</v>
      </c>
      <c r="M10">
        <v>0</v>
      </c>
      <c r="N10">
        <v>1</v>
      </c>
      <c r="O10">
        <v>0</v>
      </c>
      <c r="P10">
        <v>0</v>
      </c>
      <c r="Q10">
        <v>0</v>
      </c>
      <c r="R10">
        <v>0</v>
      </c>
      <c r="S10">
        <v>0</v>
      </c>
      <c r="T10">
        <v>19</v>
      </c>
      <c r="U10">
        <v>0</v>
      </c>
      <c r="V10">
        <v>0</v>
      </c>
      <c r="W10">
        <v>0</v>
      </c>
      <c r="X10">
        <v>0</v>
      </c>
      <c r="Y10">
        <v>0</v>
      </c>
      <c r="Z10">
        <v>0</v>
      </c>
      <c r="AA10">
        <v>1</v>
      </c>
      <c r="AB10">
        <v>0</v>
      </c>
      <c r="AC10">
        <v>0</v>
      </c>
      <c r="AD10">
        <v>1</v>
      </c>
      <c r="AE10">
        <v>0</v>
      </c>
      <c r="AF10">
        <v>0</v>
      </c>
      <c r="AG10">
        <v>0</v>
      </c>
      <c r="AH10">
        <v>0</v>
      </c>
      <c r="AI10">
        <v>0</v>
      </c>
      <c r="AJ10">
        <v>0</v>
      </c>
      <c r="AK10">
        <v>0</v>
      </c>
      <c r="AL10">
        <v>0</v>
      </c>
      <c r="AM10">
        <v>0</v>
      </c>
      <c r="AN10">
        <v>0</v>
      </c>
      <c r="AO10">
        <v>0</v>
      </c>
      <c r="AP10">
        <v>0</v>
      </c>
      <c r="AQ10">
        <v>0</v>
      </c>
      <c r="AR10">
        <v>1</v>
      </c>
      <c r="AS10">
        <v>0</v>
      </c>
      <c r="AT10">
        <v>0</v>
      </c>
      <c r="AU10">
        <v>0</v>
      </c>
      <c r="AV10">
        <v>0</v>
      </c>
      <c r="AW10">
        <v>0</v>
      </c>
      <c r="AX10">
        <v>0</v>
      </c>
      <c r="AY10" t="s">
        <v>891</v>
      </c>
      <c r="AZ10">
        <v>0</v>
      </c>
      <c r="BA10">
        <v>0</v>
      </c>
      <c r="BB10">
        <v>0</v>
      </c>
      <c r="BC10">
        <v>0</v>
      </c>
      <c r="BD10">
        <v>0</v>
      </c>
      <c r="BE10">
        <v>0</v>
      </c>
      <c r="BF10" t="s">
        <v>891</v>
      </c>
      <c r="BG10">
        <v>0</v>
      </c>
      <c r="BH10">
        <v>1</v>
      </c>
      <c r="BI10">
        <v>1</v>
      </c>
      <c r="BJ10">
        <v>0</v>
      </c>
      <c r="BK10">
        <v>1</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s="842"/>
      <c r="CM10" s="597">
        <v>1</v>
      </c>
      <c r="CN10" s="592">
        <v>20</v>
      </c>
      <c r="CO10" s="592">
        <v>20</v>
      </c>
      <c r="CP10" s="597">
        <v>1</v>
      </c>
      <c r="CQ10" s="592">
        <v>20</v>
      </c>
      <c r="CR10" s="592">
        <v>0</v>
      </c>
      <c r="CS10" s="597">
        <v>1</v>
      </c>
      <c r="CT10" s="592">
        <v>20</v>
      </c>
      <c r="CU10" s="592">
        <v>0</v>
      </c>
      <c r="CV10" s="592">
        <v>0</v>
      </c>
      <c r="CW10" s="592">
        <v>0</v>
      </c>
      <c r="CX10" s="592">
        <v>0</v>
      </c>
      <c r="CY10" s="592">
        <v>0</v>
      </c>
      <c r="CZ10" s="592">
        <v>0</v>
      </c>
      <c r="DA10" s="592">
        <v>0</v>
      </c>
      <c r="DB10" s="592">
        <v>0</v>
      </c>
      <c r="DC10" s="592">
        <v>0</v>
      </c>
      <c r="DD10" s="592">
        <v>0</v>
      </c>
      <c r="DE10" s="592">
        <v>0</v>
      </c>
      <c r="DF10" s="592">
        <v>0</v>
      </c>
      <c r="DG10" s="592">
        <v>0</v>
      </c>
      <c r="DH10" s="592">
        <v>0</v>
      </c>
      <c r="DI10" s="592">
        <v>0</v>
      </c>
      <c r="DJ10" s="592">
        <v>0</v>
      </c>
      <c r="DK10" s="592">
        <v>0</v>
      </c>
      <c r="DL10" s="592">
        <v>0</v>
      </c>
      <c r="DM10" s="592">
        <v>0</v>
      </c>
      <c r="DN10" s="592">
        <v>0</v>
      </c>
      <c r="DO10" s="592">
        <v>0</v>
      </c>
      <c r="DP10" s="592">
        <v>0</v>
      </c>
      <c r="DQ10" s="592">
        <v>0</v>
      </c>
      <c r="DR10" s="592">
        <v>0</v>
      </c>
      <c r="DS10" s="592">
        <v>0</v>
      </c>
      <c r="DT10" s="592">
        <v>0</v>
      </c>
      <c r="DU10" s="597">
        <v>0</v>
      </c>
      <c r="DV10" s="954">
        <v>0</v>
      </c>
      <c r="DW10" s="978">
        <v>0</v>
      </c>
      <c r="DX10" s="979">
        <v>0</v>
      </c>
      <c r="DY10" s="979">
        <v>0</v>
      </c>
      <c r="DZ10" s="979">
        <v>0</v>
      </c>
      <c r="EA10" s="977">
        <v>0</v>
      </c>
      <c r="EB10" s="977">
        <v>0</v>
      </c>
      <c r="EC10" s="960">
        <v>0</v>
      </c>
      <c r="ED10" s="960">
        <v>0</v>
      </c>
      <c r="EE10" s="1255">
        <v>0</v>
      </c>
      <c r="EF10" s="960">
        <v>0</v>
      </c>
      <c r="EG10" s="960">
        <v>0</v>
      </c>
      <c r="EH10" s="960">
        <v>0</v>
      </c>
      <c r="EI10" s="960">
        <v>0</v>
      </c>
      <c r="EJ10" s="960">
        <v>0</v>
      </c>
      <c r="EK10" s="1007">
        <v>0</v>
      </c>
      <c r="EL10" s="306">
        <v>0</v>
      </c>
      <c r="EM10" s="306">
        <v>0</v>
      </c>
      <c r="EN10" s="1007">
        <v>0</v>
      </c>
      <c r="EO10" s="306">
        <v>0</v>
      </c>
      <c r="EP10" s="306">
        <v>1</v>
      </c>
      <c r="EQ10" s="306">
        <v>1</v>
      </c>
      <c r="ER10" s="306">
        <v>0</v>
      </c>
      <c r="ES10" s="306">
        <v>0</v>
      </c>
      <c r="ET10" s="1007">
        <v>0</v>
      </c>
      <c r="EU10" s="306">
        <v>0</v>
      </c>
      <c r="EV10" s="306">
        <v>0</v>
      </c>
      <c r="EW10" s="306">
        <v>0</v>
      </c>
      <c r="EX10" s="832"/>
      <c r="EY10" s="592"/>
      <c r="EZ10" s="592" t="s">
        <v>362</v>
      </c>
      <c r="FA10" s="592" t="s">
        <v>363</v>
      </c>
      <c r="FB10" s="592" t="s">
        <v>354</v>
      </c>
      <c r="FC10" s="592">
        <v>20</v>
      </c>
      <c r="FD10" s="592" t="s">
        <v>12</v>
      </c>
      <c r="FE10" s="592" t="s">
        <v>232</v>
      </c>
      <c r="FF10" s="592" t="s">
        <v>9</v>
      </c>
      <c r="FG10" s="592" t="s">
        <v>232</v>
      </c>
      <c r="FH10" s="592" t="s">
        <v>358</v>
      </c>
    </row>
    <row r="11" spans="1:164">
      <c r="A11">
        <v>9</v>
      </c>
      <c r="B11">
        <v>1</v>
      </c>
      <c r="F11">
        <v>700</v>
      </c>
      <c r="G11">
        <v>8</v>
      </c>
      <c r="H11">
        <v>1</v>
      </c>
      <c r="I11">
        <v>0</v>
      </c>
      <c r="J11">
        <v>1</v>
      </c>
      <c r="K11">
        <v>0</v>
      </c>
      <c r="L11" t="s">
        <v>362</v>
      </c>
      <c r="M11">
        <v>0</v>
      </c>
      <c r="N11">
        <v>1</v>
      </c>
      <c r="O11">
        <v>0</v>
      </c>
      <c r="P11">
        <v>0</v>
      </c>
      <c r="Q11">
        <v>0</v>
      </c>
      <c r="R11">
        <v>0</v>
      </c>
      <c r="S11">
        <v>0</v>
      </c>
      <c r="T11">
        <v>11</v>
      </c>
      <c r="U11">
        <v>0</v>
      </c>
      <c r="V11">
        <v>1</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1</v>
      </c>
      <c r="AS11">
        <v>0</v>
      </c>
      <c r="AT11">
        <v>0</v>
      </c>
      <c r="AU11">
        <v>0</v>
      </c>
      <c r="AV11">
        <v>0</v>
      </c>
      <c r="AW11">
        <v>0</v>
      </c>
      <c r="AX11">
        <v>0</v>
      </c>
      <c r="AY11" t="s">
        <v>891</v>
      </c>
      <c r="AZ11">
        <v>0</v>
      </c>
      <c r="BA11">
        <v>0</v>
      </c>
      <c r="BB11">
        <v>0</v>
      </c>
      <c r="BC11">
        <v>0</v>
      </c>
      <c r="BD11">
        <v>0</v>
      </c>
      <c r="BE11">
        <v>0</v>
      </c>
      <c r="BF11" t="s">
        <v>891</v>
      </c>
      <c r="BG11">
        <v>1</v>
      </c>
      <c r="BH11">
        <v>0</v>
      </c>
      <c r="BI11">
        <v>1</v>
      </c>
      <c r="BJ11">
        <v>0</v>
      </c>
      <c r="BK11">
        <v>1</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s="842"/>
      <c r="CM11" s="597">
        <v>1</v>
      </c>
      <c r="CN11" s="592">
        <v>11</v>
      </c>
      <c r="CO11" s="592">
        <v>0</v>
      </c>
      <c r="CP11" s="597">
        <v>1</v>
      </c>
      <c r="CQ11" s="592">
        <v>11</v>
      </c>
      <c r="CR11" s="592">
        <v>0</v>
      </c>
      <c r="CS11" s="597">
        <v>1</v>
      </c>
      <c r="CT11" s="592">
        <v>11</v>
      </c>
      <c r="CU11" s="592">
        <v>0</v>
      </c>
      <c r="CV11" s="592">
        <v>0</v>
      </c>
      <c r="CW11" s="592">
        <v>0</v>
      </c>
      <c r="CX11" s="592">
        <v>0</v>
      </c>
      <c r="CY11" s="592">
        <v>0</v>
      </c>
      <c r="CZ11" s="592">
        <v>0</v>
      </c>
      <c r="DA11" s="592">
        <v>0</v>
      </c>
      <c r="DB11" s="592">
        <v>0</v>
      </c>
      <c r="DC11" s="592">
        <v>0</v>
      </c>
      <c r="DD11" s="592">
        <v>0</v>
      </c>
      <c r="DE11" s="592">
        <v>0</v>
      </c>
      <c r="DF11" s="592">
        <v>0</v>
      </c>
      <c r="DG11" s="592">
        <v>0</v>
      </c>
      <c r="DH11" s="592">
        <v>0</v>
      </c>
      <c r="DI11" s="592">
        <v>0</v>
      </c>
      <c r="DJ11" s="592">
        <v>0</v>
      </c>
      <c r="DK11" s="592">
        <v>0</v>
      </c>
      <c r="DL11" s="592">
        <v>0</v>
      </c>
      <c r="DM11" s="592">
        <v>0</v>
      </c>
      <c r="DN11" s="592">
        <v>0</v>
      </c>
      <c r="DO11" s="592">
        <v>0</v>
      </c>
      <c r="DP11" s="592">
        <v>0</v>
      </c>
      <c r="DQ11" s="592">
        <v>0</v>
      </c>
      <c r="DR11" s="592">
        <v>0</v>
      </c>
      <c r="DS11" s="592">
        <v>0</v>
      </c>
      <c r="DT11" s="592">
        <v>0</v>
      </c>
      <c r="DU11" s="597">
        <v>0</v>
      </c>
      <c r="DV11" s="954">
        <v>0</v>
      </c>
      <c r="DW11" s="978">
        <v>0</v>
      </c>
      <c r="DX11" s="979">
        <v>0</v>
      </c>
      <c r="DY11" s="979">
        <v>0</v>
      </c>
      <c r="DZ11" s="979">
        <v>0</v>
      </c>
      <c r="EA11" s="977">
        <v>0</v>
      </c>
      <c r="EB11" s="977">
        <v>0</v>
      </c>
      <c r="EC11" s="960">
        <v>0</v>
      </c>
      <c r="ED11" s="960">
        <v>0</v>
      </c>
      <c r="EE11" s="1255">
        <v>0</v>
      </c>
      <c r="EF11" s="960">
        <v>0</v>
      </c>
      <c r="EG11" s="960">
        <v>0</v>
      </c>
      <c r="EH11" s="960">
        <v>0</v>
      </c>
      <c r="EI11" s="960">
        <v>0</v>
      </c>
      <c r="EJ11" s="960">
        <v>0</v>
      </c>
      <c r="EK11" s="1007">
        <v>0</v>
      </c>
      <c r="EL11" s="306">
        <v>0</v>
      </c>
      <c r="EM11" s="306">
        <v>0</v>
      </c>
      <c r="EN11" s="1007">
        <v>0</v>
      </c>
      <c r="EO11" s="306">
        <v>0</v>
      </c>
      <c r="EP11" s="306">
        <v>0</v>
      </c>
      <c r="EQ11" s="306">
        <v>0</v>
      </c>
      <c r="ER11" s="306">
        <v>0</v>
      </c>
      <c r="ES11" s="306">
        <v>0</v>
      </c>
      <c r="ET11" s="1007">
        <v>0</v>
      </c>
      <c r="EU11" s="306">
        <v>0</v>
      </c>
      <c r="EV11" s="306">
        <v>0</v>
      </c>
      <c r="EW11" s="306">
        <v>0</v>
      </c>
      <c r="EX11" s="832"/>
      <c r="EY11" s="592"/>
      <c r="EZ11" s="592" t="s">
        <v>362</v>
      </c>
      <c r="FA11" s="592" t="s">
        <v>363</v>
      </c>
      <c r="FB11" s="592" t="s">
        <v>354</v>
      </c>
      <c r="FC11" s="592">
        <v>11</v>
      </c>
      <c r="FD11" s="592" t="s">
        <v>11</v>
      </c>
      <c r="FE11" s="592" t="s">
        <v>232</v>
      </c>
      <c r="FF11" s="592" t="s">
        <v>9</v>
      </c>
      <c r="FG11" s="592" t="s">
        <v>232</v>
      </c>
      <c r="FH11" s="592" t="s">
        <v>366</v>
      </c>
    </row>
    <row r="12" spans="1:164">
      <c r="A12">
        <v>10</v>
      </c>
      <c r="B12">
        <v>1</v>
      </c>
      <c r="F12">
        <v>700</v>
      </c>
      <c r="G12">
        <v>41</v>
      </c>
      <c r="H12">
        <v>1</v>
      </c>
      <c r="I12">
        <v>0</v>
      </c>
      <c r="J12">
        <v>1</v>
      </c>
      <c r="K12">
        <v>0</v>
      </c>
      <c r="L12" t="s">
        <v>362</v>
      </c>
      <c r="M12">
        <v>0</v>
      </c>
      <c r="N12">
        <v>1</v>
      </c>
      <c r="O12">
        <v>0</v>
      </c>
      <c r="P12">
        <v>0</v>
      </c>
      <c r="Q12">
        <v>0</v>
      </c>
      <c r="R12">
        <v>0</v>
      </c>
      <c r="S12">
        <v>0</v>
      </c>
      <c r="T12">
        <v>20</v>
      </c>
      <c r="U12">
        <v>0</v>
      </c>
      <c r="V12">
        <v>0</v>
      </c>
      <c r="W12">
        <v>0</v>
      </c>
      <c r="X12">
        <v>0</v>
      </c>
      <c r="Y12">
        <v>0</v>
      </c>
      <c r="Z12">
        <v>0</v>
      </c>
      <c r="AA12">
        <v>1</v>
      </c>
      <c r="AB12">
        <v>0</v>
      </c>
      <c r="AC12">
        <v>0</v>
      </c>
      <c r="AD12">
        <v>1</v>
      </c>
      <c r="AE12">
        <v>0</v>
      </c>
      <c r="AF12">
        <v>0</v>
      </c>
      <c r="AG12">
        <v>0</v>
      </c>
      <c r="AH12">
        <v>0</v>
      </c>
      <c r="AI12">
        <v>0</v>
      </c>
      <c r="AJ12">
        <v>0</v>
      </c>
      <c r="AK12">
        <v>0</v>
      </c>
      <c r="AL12">
        <v>0</v>
      </c>
      <c r="AM12">
        <v>0</v>
      </c>
      <c r="AN12">
        <v>0</v>
      </c>
      <c r="AO12">
        <v>0</v>
      </c>
      <c r="AP12">
        <v>0</v>
      </c>
      <c r="AQ12">
        <v>0</v>
      </c>
      <c r="AR12">
        <v>0</v>
      </c>
      <c r="AS12">
        <v>1</v>
      </c>
      <c r="AT12">
        <v>0</v>
      </c>
      <c r="AU12">
        <v>0</v>
      </c>
      <c r="AV12">
        <v>0</v>
      </c>
      <c r="AW12">
        <v>1</v>
      </c>
      <c r="AX12">
        <v>0</v>
      </c>
      <c r="AY12" t="s">
        <v>891</v>
      </c>
      <c r="AZ12">
        <v>0</v>
      </c>
      <c r="BA12">
        <v>0</v>
      </c>
      <c r="BB12">
        <v>0</v>
      </c>
      <c r="BC12">
        <v>0</v>
      </c>
      <c r="BD12">
        <v>0</v>
      </c>
      <c r="BE12">
        <v>0</v>
      </c>
      <c r="BF12" t="s">
        <v>891</v>
      </c>
      <c r="BG12">
        <v>1</v>
      </c>
      <c r="BH12">
        <v>0</v>
      </c>
      <c r="BI12">
        <v>1</v>
      </c>
      <c r="BJ12">
        <v>0</v>
      </c>
      <c r="BK12">
        <v>1</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s="842"/>
      <c r="CM12" s="597">
        <v>1</v>
      </c>
      <c r="CN12" s="592">
        <v>20</v>
      </c>
      <c r="CO12" s="592">
        <v>0</v>
      </c>
      <c r="CP12" s="597">
        <v>1</v>
      </c>
      <c r="CQ12" s="592">
        <v>20</v>
      </c>
      <c r="CR12" s="592">
        <v>0</v>
      </c>
      <c r="CS12" s="597">
        <v>1</v>
      </c>
      <c r="CT12" s="592">
        <v>20</v>
      </c>
      <c r="CU12" s="592">
        <v>0</v>
      </c>
      <c r="CV12" s="592">
        <v>0</v>
      </c>
      <c r="CW12" s="592">
        <v>0</v>
      </c>
      <c r="CX12" s="592">
        <v>0</v>
      </c>
      <c r="CY12" s="592">
        <v>0</v>
      </c>
      <c r="CZ12" s="592">
        <v>0</v>
      </c>
      <c r="DA12" s="592">
        <v>0</v>
      </c>
      <c r="DB12" s="592">
        <v>0</v>
      </c>
      <c r="DC12" s="592">
        <v>0</v>
      </c>
      <c r="DD12" s="592">
        <v>0</v>
      </c>
      <c r="DE12" s="592">
        <v>0</v>
      </c>
      <c r="DF12" s="592">
        <v>0</v>
      </c>
      <c r="DG12" s="592">
        <v>0</v>
      </c>
      <c r="DH12" s="592">
        <v>0</v>
      </c>
      <c r="DI12" s="592">
        <v>0</v>
      </c>
      <c r="DJ12" s="592">
        <v>0</v>
      </c>
      <c r="DK12" s="592">
        <v>0</v>
      </c>
      <c r="DL12" s="592">
        <v>0</v>
      </c>
      <c r="DM12" s="592">
        <v>0</v>
      </c>
      <c r="DN12" s="592">
        <v>0</v>
      </c>
      <c r="DO12" s="592">
        <v>0</v>
      </c>
      <c r="DP12" s="592">
        <v>0</v>
      </c>
      <c r="DQ12" s="592">
        <v>0</v>
      </c>
      <c r="DR12" s="592">
        <v>0</v>
      </c>
      <c r="DS12" s="592">
        <v>0</v>
      </c>
      <c r="DT12" s="592">
        <v>0</v>
      </c>
      <c r="DU12" s="597">
        <v>0</v>
      </c>
      <c r="DV12" s="954">
        <v>0</v>
      </c>
      <c r="DW12" s="978">
        <v>0</v>
      </c>
      <c r="DX12" s="979">
        <v>0</v>
      </c>
      <c r="DY12" s="979">
        <v>0</v>
      </c>
      <c r="DZ12" s="979">
        <v>0</v>
      </c>
      <c r="EA12" s="977">
        <v>0</v>
      </c>
      <c r="EB12" s="977">
        <v>0</v>
      </c>
      <c r="EC12" s="960">
        <v>0</v>
      </c>
      <c r="ED12" s="960">
        <v>0</v>
      </c>
      <c r="EE12" s="1255">
        <v>0</v>
      </c>
      <c r="EF12" s="960">
        <v>0</v>
      </c>
      <c r="EG12" s="960">
        <v>0</v>
      </c>
      <c r="EH12" s="960">
        <v>0</v>
      </c>
      <c r="EI12" s="960">
        <v>0</v>
      </c>
      <c r="EJ12" s="960">
        <v>0</v>
      </c>
      <c r="EK12" s="1007">
        <v>0</v>
      </c>
      <c r="EL12" s="306">
        <v>0</v>
      </c>
      <c r="EM12" s="306">
        <v>0</v>
      </c>
      <c r="EN12" s="1007">
        <v>0</v>
      </c>
      <c r="EO12" s="306">
        <v>0</v>
      </c>
      <c r="EP12" s="306">
        <v>1</v>
      </c>
      <c r="EQ12" s="306">
        <v>1</v>
      </c>
      <c r="ER12" s="306">
        <v>0</v>
      </c>
      <c r="ES12" s="306">
        <v>0</v>
      </c>
      <c r="ET12" s="1007">
        <v>0</v>
      </c>
      <c r="EU12" s="306">
        <v>1</v>
      </c>
      <c r="EV12" s="306">
        <v>0</v>
      </c>
      <c r="EW12" s="306">
        <v>0</v>
      </c>
      <c r="EX12" s="832"/>
      <c r="EY12" s="592"/>
      <c r="EZ12" s="592" t="s">
        <v>362</v>
      </c>
      <c r="FA12" s="592" t="s">
        <v>363</v>
      </c>
      <c r="FB12" s="592" t="s">
        <v>354</v>
      </c>
      <c r="FC12" s="592">
        <v>20</v>
      </c>
      <c r="FD12" s="592" t="s">
        <v>12</v>
      </c>
      <c r="FE12" s="592" t="s">
        <v>232</v>
      </c>
      <c r="FF12" s="592" t="s">
        <v>9</v>
      </c>
      <c r="FG12" s="592" t="s">
        <v>232</v>
      </c>
      <c r="FH12" s="592" t="s">
        <v>358</v>
      </c>
    </row>
    <row r="13" spans="1:164">
      <c r="A13">
        <v>11</v>
      </c>
      <c r="B13">
        <v>1</v>
      </c>
      <c r="F13">
        <v>700</v>
      </c>
      <c r="G13">
        <v>43</v>
      </c>
      <c r="H13">
        <v>0</v>
      </c>
      <c r="I13">
        <v>1</v>
      </c>
      <c r="J13">
        <v>1</v>
      </c>
      <c r="K13">
        <v>0</v>
      </c>
      <c r="L13" t="s">
        <v>362</v>
      </c>
      <c r="M13">
        <v>0</v>
      </c>
      <c r="N13">
        <v>1</v>
      </c>
      <c r="O13">
        <v>0</v>
      </c>
      <c r="P13">
        <v>0</v>
      </c>
      <c r="Q13">
        <v>0</v>
      </c>
      <c r="R13">
        <v>0</v>
      </c>
      <c r="S13">
        <v>0</v>
      </c>
      <c r="T13">
        <v>9</v>
      </c>
      <c r="U13">
        <v>1</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1</v>
      </c>
      <c r="AS13">
        <v>0</v>
      </c>
      <c r="AT13">
        <v>0</v>
      </c>
      <c r="AU13">
        <v>0</v>
      </c>
      <c r="AV13">
        <v>0</v>
      </c>
      <c r="AW13">
        <v>0</v>
      </c>
      <c r="AX13">
        <v>0</v>
      </c>
      <c r="AY13" t="s">
        <v>891</v>
      </c>
      <c r="AZ13">
        <v>0</v>
      </c>
      <c r="BA13">
        <v>0</v>
      </c>
      <c r="BB13">
        <v>0</v>
      </c>
      <c r="BC13">
        <v>0</v>
      </c>
      <c r="BD13">
        <v>0</v>
      </c>
      <c r="BE13">
        <v>0</v>
      </c>
      <c r="BF13" t="s">
        <v>891</v>
      </c>
      <c r="BG13">
        <v>1</v>
      </c>
      <c r="BH13">
        <v>0</v>
      </c>
      <c r="BI13">
        <v>1</v>
      </c>
      <c r="BJ13">
        <v>0</v>
      </c>
      <c r="BK13">
        <v>1</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s="842"/>
      <c r="CM13" s="597">
        <v>1</v>
      </c>
      <c r="CN13" s="592">
        <v>9</v>
      </c>
      <c r="CO13" s="592">
        <v>0</v>
      </c>
      <c r="CP13" s="597">
        <v>1</v>
      </c>
      <c r="CQ13" s="592">
        <v>9</v>
      </c>
      <c r="CR13" s="592">
        <v>0</v>
      </c>
      <c r="CS13" s="597">
        <v>1</v>
      </c>
      <c r="CT13" s="592">
        <v>9</v>
      </c>
      <c r="CU13" s="592">
        <v>0</v>
      </c>
      <c r="CV13" s="592">
        <v>0</v>
      </c>
      <c r="CW13" s="592">
        <v>0</v>
      </c>
      <c r="CX13" s="592">
        <v>0</v>
      </c>
      <c r="CY13" s="592">
        <v>0</v>
      </c>
      <c r="CZ13" s="592">
        <v>0</v>
      </c>
      <c r="DA13" s="592">
        <v>0</v>
      </c>
      <c r="DB13" s="592">
        <v>0</v>
      </c>
      <c r="DC13" s="592">
        <v>0</v>
      </c>
      <c r="DD13" s="592">
        <v>0</v>
      </c>
      <c r="DE13" s="592">
        <v>0</v>
      </c>
      <c r="DF13" s="592">
        <v>0</v>
      </c>
      <c r="DG13" s="592">
        <v>0</v>
      </c>
      <c r="DH13" s="592">
        <v>0</v>
      </c>
      <c r="DI13" s="592">
        <v>0</v>
      </c>
      <c r="DJ13" s="592">
        <v>0</v>
      </c>
      <c r="DK13" s="592">
        <v>0</v>
      </c>
      <c r="DL13" s="592">
        <v>0</v>
      </c>
      <c r="DM13" s="592">
        <v>0</v>
      </c>
      <c r="DN13" s="592">
        <v>0</v>
      </c>
      <c r="DO13" s="592">
        <v>0</v>
      </c>
      <c r="DP13" s="592">
        <v>0</v>
      </c>
      <c r="DQ13" s="592">
        <v>0</v>
      </c>
      <c r="DR13" s="592">
        <v>0</v>
      </c>
      <c r="DS13" s="592">
        <v>0</v>
      </c>
      <c r="DT13" s="592">
        <v>0</v>
      </c>
      <c r="DU13" s="597">
        <v>0</v>
      </c>
      <c r="DV13" s="954">
        <v>0</v>
      </c>
      <c r="DW13" s="978">
        <v>0</v>
      </c>
      <c r="DX13" s="979">
        <v>0</v>
      </c>
      <c r="DY13" s="979">
        <v>0</v>
      </c>
      <c r="DZ13" s="979">
        <v>0</v>
      </c>
      <c r="EA13" s="977">
        <v>0</v>
      </c>
      <c r="EB13" s="977">
        <v>0</v>
      </c>
      <c r="EC13" s="960">
        <v>0</v>
      </c>
      <c r="ED13" s="960">
        <v>0</v>
      </c>
      <c r="EE13" s="1255">
        <v>0</v>
      </c>
      <c r="EF13" s="960">
        <v>0</v>
      </c>
      <c r="EG13" s="960">
        <v>0</v>
      </c>
      <c r="EH13" s="960">
        <v>0</v>
      </c>
      <c r="EI13" s="960">
        <v>0</v>
      </c>
      <c r="EJ13" s="960">
        <v>0</v>
      </c>
      <c r="EK13" s="1007">
        <v>0</v>
      </c>
      <c r="EL13" s="306">
        <v>0</v>
      </c>
      <c r="EM13" s="306">
        <v>0</v>
      </c>
      <c r="EN13" s="1007">
        <v>0</v>
      </c>
      <c r="EO13" s="306">
        <v>0</v>
      </c>
      <c r="EP13" s="306">
        <v>0</v>
      </c>
      <c r="EQ13" s="306">
        <v>0</v>
      </c>
      <c r="ER13" s="306">
        <v>0</v>
      </c>
      <c r="ES13" s="306">
        <v>0</v>
      </c>
      <c r="ET13" s="1007">
        <v>0</v>
      </c>
      <c r="EU13" s="306">
        <v>0</v>
      </c>
      <c r="EV13" s="306">
        <v>0</v>
      </c>
      <c r="EW13" s="306">
        <v>0</v>
      </c>
      <c r="EX13" s="832"/>
      <c r="EY13" s="592"/>
      <c r="EZ13" s="592" t="s">
        <v>362</v>
      </c>
      <c r="FA13" s="592" t="s">
        <v>363</v>
      </c>
      <c r="FB13" s="592" t="s">
        <v>354</v>
      </c>
      <c r="FC13" s="592">
        <v>9</v>
      </c>
      <c r="FD13" s="592" t="s">
        <v>11</v>
      </c>
      <c r="FE13" s="592" t="s">
        <v>232</v>
      </c>
      <c r="FF13" s="592" t="s">
        <v>9</v>
      </c>
      <c r="FG13" s="592" t="s">
        <v>232</v>
      </c>
      <c r="FH13" s="592" t="s">
        <v>358</v>
      </c>
    </row>
    <row r="14" spans="1:164">
      <c r="A14">
        <v>12</v>
      </c>
      <c r="B14">
        <v>1</v>
      </c>
      <c r="F14">
        <v>700</v>
      </c>
      <c r="G14">
        <v>41</v>
      </c>
      <c r="H14">
        <v>1</v>
      </c>
      <c r="I14">
        <v>0</v>
      </c>
      <c r="J14">
        <v>1</v>
      </c>
      <c r="K14">
        <v>0</v>
      </c>
      <c r="L14" t="s">
        <v>362</v>
      </c>
      <c r="M14">
        <v>0</v>
      </c>
      <c r="N14">
        <v>1</v>
      </c>
      <c r="O14">
        <v>0</v>
      </c>
      <c r="P14">
        <v>0</v>
      </c>
      <c r="Q14">
        <v>0</v>
      </c>
      <c r="R14">
        <v>0</v>
      </c>
      <c r="S14">
        <v>0</v>
      </c>
      <c r="T14">
        <v>3</v>
      </c>
      <c r="U14">
        <v>0</v>
      </c>
      <c r="V14">
        <v>0</v>
      </c>
      <c r="W14">
        <v>0</v>
      </c>
      <c r="X14">
        <v>0</v>
      </c>
      <c r="Y14">
        <v>0</v>
      </c>
      <c r="Z14">
        <v>0</v>
      </c>
      <c r="AA14">
        <v>1</v>
      </c>
      <c r="AB14">
        <v>1</v>
      </c>
      <c r="AC14">
        <v>0</v>
      </c>
      <c r="AD14">
        <v>0</v>
      </c>
      <c r="AE14">
        <v>0</v>
      </c>
      <c r="AF14">
        <v>0</v>
      </c>
      <c r="AG14">
        <v>0</v>
      </c>
      <c r="AH14">
        <v>0</v>
      </c>
      <c r="AI14">
        <v>0</v>
      </c>
      <c r="AJ14">
        <v>0</v>
      </c>
      <c r="AK14">
        <v>0</v>
      </c>
      <c r="AL14">
        <v>0</v>
      </c>
      <c r="AM14">
        <v>0</v>
      </c>
      <c r="AN14">
        <v>0</v>
      </c>
      <c r="AO14">
        <v>0</v>
      </c>
      <c r="AP14">
        <v>0</v>
      </c>
      <c r="AQ14">
        <v>0</v>
      </c>
      <c r="AR14">
        <v>1</v>
      </c>
      <c r="AS14">
        <v>0</v>
      </c>
      <c r="AT14">
        <v>0</v>
      </c>
      <c r="AU14">
        <v>0</v>
      </c>
      <c r="AV14">
        <v>0</v>
      </c>
      <c r="AW14">
        <v>0</v>
      </c>
      <c r="AX14">
        <v>0</v>
      </c>
      <c r="AY14" t="s">
        <v>891</v>
      </c>
      <c r="AZ14">
        <v>0</v>
      </c>
      <c r="BA14">
        <v>0</v>
      </c>
      <c r="BB14">
        <v>0</v>
      </c>
      <c r="BC14">
        <v>0</v>
      </c>
      <c r="BD14">
        <v>0</v>
      </c>
      <c r="BE14">
        <v>0</v>
      </c>
      <c r="BF14" t="s">
        <v>891</v>
      </c>
      <c r="BG14">
        <v>0</v>
      </c>
      <c r="BH14">
        <v>1</v>
      </c>
      <c r="BI14">
        <v>0</v>
      </c>
      <c r="BJ14">
        <v>1</v>
      </c>
      <c r="BK14">
        <v>0</v>
      </c>
      <c r="BL14">
        <v>1</v>
      </c>
      <c r="BM14">
        <v>0</v>
      </c>
      <c r="BN14">
        <v>0</v>
      </c>
      <c r="BO14">
        <v>0</v>
      </c>
      <c r="BP14">
        <v>0</v>
      </c>
      <c r="BQ14">
        <v>0</v>
      </c>
      <c r="BR14">
        <v>0</v>
      </c>
      <c r="BS14">
        <v>0</v>
      </c>
      <c r="BT14">
        <v>0</v>
      </c>
      <c r="BU14">
        <v>1</v>
      </c>
      <c r="BV14">
        <v>0</v>
      </c>
      <c r="BW14">
        <v>0</v>
      </c>
      <c r="BX14">
        <v>0</v>
      </c>
      <c r="BY14">
        <v>0</v>
      </c>
      <c r="BZ14">
        <v>0</v>
      </c>
      <c r="CA14">
        <v>0</v>
      </c>
      <c r="CB14">
        <v>1</v>
      </c>
      <c r="CC14">
        <v>0</v>
      </c>
      <c r="CD14">
        <v>0</v>
      </c>
      <c r="CE14">
        <v>0</v>
      </c>
      <c r="CF14">
        <v>0</v>
      </c>
      <c r="CG14">
        <v>1500</v>
      </c>
      <c r="CH14">
        <v>0</v>
      </c>
      <c r="CI14">
        <v>0</v>
      </c>
      <c r="CJ14">
        <v>1500</v>
      </c>
      <c r="CK14">
        <v>0</v>
      </c>
      <c r="CL14" s="842"/>
      <c r="CM14" s="597">
        <v>1</v>
      </c>
      <c r="CN14" s="592">
        <v>3</v>
      </c>
      <c r="CO14" s="592">
        <v>3</v>
      </c>
      <c r="CP14" s="597">
        <v>1</v>
      </c>
      <c r="CQ14" s="592">
        <v>3</v>
      </c>
      <c r="CR14" s="592">
        <v>3</v>
      </c>
      <c r="CS14" s="597">
        <v>1</v>
      </c>
      <c r="CT14" s="592">
        <v>3</v>
      </c>
      <c r="CU14" s="592">
        <v>3</v>
      </c>
      <c r="CV14" s="592">
        <v>0</v>
      </c>
      <c r="CW14" s="592">
        <v>1</v>
      </c>
      <c r="CX14" s="592">
        <v>3</v>
      </c>
      <c r="CY14" s="592">
        <v>0</v>
      </c>
      <c r="CZ14" s="592">
        <v>0</v>
      </c>
      <c r="DA14" s="592">
        <v>0</v>
      </c>
      <c r="DB14" s="592">
        <v>0</v>
      </c>
      <c r="DC14" s="592">
        <v>0</v>
      </c>
      <c r="DD14" s="592">
        <v>0</v>
      </c>
      <c r="DE14" s="592">
        <v>0</v>
      </c>
      <c r="DF14" s="592">
        <v>0</v>
      </c>
      <c r="DG14" s="592">
        <v>3</v>
      </c>
      <c r="DH14" s="592">
        <v>0</v>
      </c>
      <c r="DI14" s="592">
        <v>0</v>
      </c>
      <c r="DJ14" s="592">
        <v>0</v>
      </c>
      <c r="DK14" s="592">
        <v>0</v>
      </c>
      <c r="DL14" s="592">
        <v>0</v>
      </c>
      <c r="DM14" s="592">
        <v>0</v>
      </c>
      <c r="DN14" s="592">
        <v>0</v>
      </c>
      <c r="DO14" s="592">
        <v>0</v>
      </c>
      <c r="DP14" s="592">
        <v>0</v>
      </c>
      <c r="DQ14" s="592">
        <v>0</v>
      </c>
      <c r="DR14" s="592">
        <v>0</v>
      </c>
      <c r="DS14" s="592">
        <v>0</v>
      </c>
      <c r="DT14" s="592">
        <v>0</v>
      </c>
      <c r="DU14" s="597">
        <v>1</v>
      </c>
      <c r="DV14" s="954">
        <v>0</v>
      </c>
      <c r="DW14" s="978">
        <v>0</v>
      </c>
      <c r="DX14" s="979">
        <v>0</v>
      </c>
      <c r="DY14" s="979">
        <v>0</v>
      </c>
      <c r="DZ14" s="979">
        <v>0</v>
      </c>
      <c r="EA14" s="977">
        <v>0</v>
      </c>
      <c r="EB14" s="977">
        <v>0</v>
      </c>
      <c r="EC14" s="960">
        <v>0</v>
      </c>
      <c r="ED14" s="960">
        <v>0</v>
      </c>
      <c r="EE14" s="1255">
        <v>3</v>
      </c>
      <c r="EF14" s="960">
        <v>4500</v>
      </c>
      <c r="EG14" s="960">
        <v>0</v>
      </c>
      <c r="EH14" s="960">
        <v>0</v>
      </c>
      <c r="EI14" s="960">
        <v>0</v>
      </c>
      <c r="EJ14" s="960">
        <v>0</v>
      </c>
      <c r="EK14" s="1007">
        <v>0</v>
      </c>
      <c r="EL14" s="306">
        <v>0</v>
      </c>
      <c r="EM14" s="306">
        <v>0</v>
      </c>
      <c r="EN14" s="1007">
        <v>0</v>
      </c>
      <c r="EO14" s="306">
        <v>0</v>
      </c>
      <c r="EP14" s="306">
        <v>1</v>
      </c>
      <c r="EQ14" s="306">
        <v>0</v>
      </c>
      <c r="ER14" s="306">
        <v>0</v>
      </c>
      <c r="ES14" s="306">
        <v>0</v>
      </c>
      <c r="ET14" s="1007">
        <v>0</v>
      </c>
      <c r="EU14" s="306">
        <v>0</v>
      </c>
      <c r="EV14" s="306">
        <v>0</v>
      </c>
      <c r="EW14" s="306">
        <v>0</v>
      </c>
      <c r="EX14" s="832"/>
      <c r="EY14" s="592"/>
      <c r="EZ14" s="592" t="s">
        <v>362</v>
      </c>
      <c r="FA14" s="592" t="s">
        <v>363</v>
      </c>
      <c r="FB14" s="592" t="s">
        <v>354</v>
      </c>
      <c r="FC14" s="592">
        <v>3</v>
      </c>
      <c r="FD14" s="592" t="s">
        <v>11</v>
      </c>
      <c r="FE14" s="592" t="s">
        <v>232</v>
      </c>
      <c r="FF14" s="592" t="s">
        <v>9</v>
      </c>
      <c r="FG14" s="592" t="s">
        <v>232</v>
      </c>
      <c r="FH14" s="592" t="s">
        <v>358</v>
      </c>
    </row>
    <row r="15" spans="1:164">
      <c r="A15">
        <v>13</v>
      </c>
      <c r="B15">
        <v>1</v>
      </c>
      <c r="F15">
        <v>700</v>
      </c>
      <c r="G15">
        <v>43</v>
      </c>
      <c r="H15">
        <v>1</v>
      </c>
      <c r="I15">
        <v>0</v>
      </c>
      <c r="J15">
        <v>1</v>
      </c>
      <c r="K15">
        <v>0</v>
      </c>
      <c r="L15" t="s">
        <v>362</v>
      </c>
      <c r="M15">
        <v>0</v>
      </c>
      <c r="N15">
        <v>1</v>
      </c>
      <c r="O15">
        <v>0</v>
      </c>
      <c r="P15">
        <v>0</v>
      </c>
      <c r="Q15">
        <v>0</v>
      </c>
      <c r="R15">
        <v>0</v>
      </c>
      <c r="S15">
        <v>0</v>
      </c>
      <c r="T15">
        <v>23</v>
      </c>
      <c r="U15">
        <v>0</v>
      </c>
      <c r="V15">
        <v>0</v>
      </c>
      <c r="W15">
        <v>0</v>
      </c>
      <c r="X15">
        <v>0</v>
      </c>
      <c r="Y15">
        <v>0</v>
      </c>
      <c r="Z15">
        <v>0</v>
      </c>
      <c r="AA15">
        <v>1</v>
      </c>
      <c r="AB15">
        <v>0</v>
      </c>
      <c r="AC15">
        <v>1</v>
      </c>
      <c r="AD15">
        <v>0</v>
      </c>
      <c r="AE15">
        <v>1</v>
      </c>
      <c r="AF15">
        <v>0</v>
      </c>
      <c r="AG15">
        <v>0</v>
      </c>
      <c r="AH15">
        <v>0</v>
      </c>
      <c r="AI15">
        <v>0</v>
      </c>
      <c r="AJ15">
        <v>0</v>
      </c>
      <c r="AK15">
        <v>0</v>
      </c>
      <c r="AL15">
        <v>0</v>
      </c>
      <c r="AM15">
        <v>0</v>
      </c>
      <c r="AN15">
        <v>0</v>
      </c>
      <c r="AO15">
        <v>0</v>
      </c>
      <c r="AP15">
        <v>0</v>
      </c>
      <c r="AQ15">
        <v>0</v>
      </c>
      <c r="AR15">
        <v>0</v>
      </c>
      <c r="AS15">
        <v>1</v>
      </c>
      <c r="AT15">
        <v>0</v>
      </c>
      <c r="AU15">
        <v>0</v>
      </c>
      <c r="AV15">
        <v>0</v>
      </c>
      <c r="AW15">
        <v>1</v>
      </c>
      <c r="AX15">
        <v>0</v>
      </c>
      <c r="AY15" t="s">
        <v>891</v>
      </c>
      <c r="AZ15">
        <v>1</v>
      </c>
      <c r="BA15">
        <v>0</v>
      </c>
      <c r="BB15">
        <v>0</v>
      </c>
      <c r="BC15">
        <v>0</v>
      </c>
      <c r="BD15">
        <v>0</v>
      </c>
      <c r="BE15">
        <v>0</v>
      </c>
      <c r="BF15" t="s">
        <v>891</v>
      </c>
      <c r="BG15">
        <v>0</v>
      </c>
      <c r="BH15">
        <v>1</v>
      </c>
      <c r="BI15">
        <v>1</v>
      </c>
      <c r="BJ15">
        <v>0</v>
      </c>
      <c r="BK15">
        <v>0</v>
      </c>
      <c r="BL15">
        <v>1</v>
      </c>
      <c r="BM15">
        <v>0</v>
      </c>
      <c r="BN15">
        <v>0</v>
      </c>
      <c r="BO15">
        <v>1</v>
      </c>
      <c r="BP15">
        <v>0</v>
      </c>
      <c r="BQ15">
        <v>1</v>
      </c>
      <c r="BR15">
        <v>0</v>
      </c>
      <c r="BS15">
        <v>0</v>
      </c>
      <c r="BT15">
        <v>0</v>
      </c>
      <c r="BU15">
        <v>0</v>
      </c>
      <c r="BV15">
        <v>0</v>
      </c>
      <c r="BW15">
        <v>1</v>
      </c>
      <c r="BX15">
        <v>0</v>
      </c>
      <c r="BY15">
        <v>0</v>
      </c>
      <c r="BZ15">
        <v>1</v>
      </c>
      <c r="CA15">
        <v>0</v>
      </c>
      <c r="CB15">
        <v>0</v>
      </c>
      <c r="CC15">
        <v>0</v>
      </c>
      <c r="CD15">
        <v>0</v>
      </c>
      <c r="CE15">
        <v>0</v>
      </c>
      <c r="CF15">
        <v>0</v>
      </c>
      <c r="CG15">
        <v>0</v>
      </c>
      <c r="CH15">
        <v>0</v>
      </c>
      <c r="CI15">
        <v>0</v>
      </c>
      <c r="CJ15">
        <v>0</v>
      </c>
      <c r="CK15">
        <v>0</v>
      </c>
      <c r="CL15" s="842"/>
      <c r="CM15" s="597">
        <v>1</v>
      </c>
      <c r="CN15" s="592">
        <v>23</v>
      </c>
      <c r="CO15" s="592">
        <v>23</v>
      </c>
      <c r="CP15" s="597">
        <v>1</v>
      </c>
      <c r="CQ15" s="592">
        <v>23</v>
      </c>
      <c r="CR15" s="592">
        <v>0</v>
      </c>
      <c r="CS15" s="597">
        <v>1</v>
      </c>
      <c r="CT15" s="592">
        <v>23</v>
      </c>
      <c r="CU15" s="592">
        <v>23</v>
      </c>
      <c r="CV15" s="592">
        <v>0</v>
      </c>
      <c r="CW15" s="592">
        <v>1</v>
      </c>
      <c r="CX15" s="592">
        <v>23</v>
      </c>
      <c r="CY15" s="592">
        <v>0</v>
      </c>
      <c r="CZ15" s="592">
        <v>0</v>
      </c>
      <c r="DA15" s="592">
        <v>23</v>
      </c>
      <c r="DB15" s="592">
        <v>0</v>
      </c>
      <c r="DC15" s="592">
        <v>23</v>
      </c>
      <c r="DD15" s="592">
        <v>0</v>
      </c>
      <c r="DE15" s="592">
        <v>0</v>
      </c>
      <c r="DF15" s="592">
        <v>0</v>
      </c>
      <c r="DG15" s="592">
        <v>0</v>
      </c>
      <c r="DH15" s="592">
        <v>0</v>
      </c>
      <c r="DI15" s="592">
        <v>23</v>
      </c>
      <c r="DJ15" s="592">
        <v>0</v>
      </c>
      <c r="DK15" s="592">
        <v>1</v>
      </c>
      <c r="DL15" s="592">
        <v>23</v>
      </c>
      <c r="DM15" s="592">
        <v>0</v>
      </c>
      <c r="DN15" s="592">
        <v>0</v>
      </c>
      <c r="DO15" s="592">
        <v>0</v>
      </c>
      <c r="DP15" s="592">
        <v>0</v>
      </c>
      <c r="DQ15" s="592">
        <v>0</v>
      </c>
      <c r="DR15" s="592">
        <v>0</v>
      </c>
      <c r="DS15" s="592">
        <v>0</v>
      </c>
      <c r="DT15" s="592">
        <v>0</v>
      </c>
      <c r="DU15" s="597">
        <v>1</v>
      </c>
      <c r="DV15" s="954">
        <v>0</v>
      </c>
      <c r="DW15" s="978">
        <v>0</v>
      </c>
      <c r="DX15" s="979">
        <v>0</v>
      </c>
      <c r="DY15" s="979">
        <v>0</v>
      </c>
      <c r="DZ15" s="979">
        <v>0</v>
      </c>
      <c r="EA15" s="977">
        <v>0</v>
      </c>
      <c r="EB15" s="977">
        <v>0</v>
      </c>
      <c r="EC15" s="960">
        <v>0</v>
      </c>
      <c r="ED15" s="960">
        <v>0</v>
      </c>
      <c r="EE15" s="1255">
        <v>0</v>
      </c>
      <c r="EF15" s="960">
        <v>0</v>
      </c>
      <c r="EG15" s="960">
        <v>0</v>
      </c>
      <c r="EH15" s="960">
        <v>0</v>
      </c>
      <c r="EI15" s="960">
        <v>0</v>
      </c>
      <c r="EJ15" s="960">
        <v>0</v>
      </c>
      <c r="EK15" s="1007">
        <v>0</v>
      </c>
      <c r="EL15" s="306">
        <v>0</v>
      </c>
      <c r="EM15" s="306">
        <v>0</v>
      </c>
      <c r="EN15" s="1007">
        <v>0</v>
      </c>
      <c r="EO15" s="306">
        <v>0</v>
      </c>
      <c r="EP15" s="306">
        <v>1</v>
      </c>
      <c r="EQ15" s="306">
        <v>1</v>
      </c>
      <c r="ER15" s="306">
        <v>0</v>
      </c>
      <c r="ES15" s="306">
        <v>0</v>
      </c>
      <c r="ET15" s="1007">
        <v>0</v>
      </c>
      <c r="EU15" s="306">
        <v>1</v>
      </c>
      <c r="EV15" s="306">
        <v>1</v>
      </c>
      <c r="EW15" s="306">
        <v>0</v>
      </c>
      <c r="EX15" s="832"/>
      <c r="EY15" s="592"/>
      <c r="EZ15" s="592" t="s">
        <v>362</v>
      </c>
      <c r="FA15" s="592" t="s">
        <v>363</v>
      </c>
      <c r="FB15" s="592" t="s">
        <v>354</v>
      </c>
      <c r="FC15" s="592">
        <v>23</v>
      </c>
      <c r="FD15" s="592" t="s">
        <v>12</v>
      </c>
      <c r="FE15" s="592" t="s">
        <v>232</v>
      </c>
      <c r="FF15" s="592" t="s">
        <v>9</v>
      </c>
      <c r="FG15" s="592" t="s">
        <v>232</v>
      </c>
      <c r="FH15" s="592" t="s">
        <v>358</v>
      </c>
    </row>
    <row r="16" spans="1:164">
      <c r="A16">
        <v>14</v>
      </c>
      <c r="B16">
        <v>1</v>
      </c>
      <c r="F16">
        <v>700</v>
      </c>
      <c r="G16">
        <v>41</v>
      </c>
      <c r="H16">
        <v>1</v>
      </c>
      <c r="I16">
        <v>0</v>
      </c>
      <c r="J16">
        <v>1</v>
      </c>
      <c r="K16">
        <v>0</v>
      </c>
      <c r="L16" t="s">
        <v>362</v>
      </c>
      <c r="M16">
        <v>0</v>
      </c>
      <c r="N16">
        <v>0</v>
      </c>
      <c r="O16">
        <v>1</v>
      </c>
      <c r="P16">
        <v>0</v>
      </c>
      <c r="Q16">
        <v>0</v>
      </c>
      <c r="R16">
        <v>0</v>
      </c>
      <c r="S16">
        <v>0</v>
      </c>
      <c r="T16">
        <v>8</v>
      </c>
      <c r="U16">
        <v>1</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1</v>
      </c>
      <c r="AT16">
        <v>0</v>
      </c>
      <c r="AU16">
        <v>1</v>
      </c>
      <c r="AV16">
        <v>0</v>
      </c>
      <c r="AW16">
        <v>0</v>
      </c>
      <c r="AX16">
        <v>0</v>
      </c>
      <c r="AY16" t="s">
        <v>891</v>
      </c>
      <c r="AZ16">
        <v>0</v>
      </c>
      <c r="BA16">
        <v>0</v>
      </c>
      <c r="BB16">
        <v>0</v>
      </c>
      <c r="BC16">
        <v>0</v>
      </c>
      <c r="BD16">
        <v>0</v>
      </c>
      <c r="BE16">
        <v>0</v>
      </c>
      <c r="BF16" t="s">
        <v>891</v>
      </c>
      <c r="BG16">
        <v>1</v>
      </c>
      <c r="BH16">
        <v>0</v>
      </c>
      <c r="BI16">
        <v>1</v>
      </c>
      <c r="BJ16">
        <v>0</v>
      </c>
      <c r="BK16">
        <v>0</v>
      </c>
      <c r="BL16">
        <v>1</v>
      </c>
      <c r="BM16">
        <v>0</v>
      </c>
      <c r="BN16">
        <v>0</v>
      </c>
      <c r="BO16">
        <v>0</v>
      </c>
      <c r="BP16">
        <v>0</v>
      </c>
      <c r="BQ16">
        <v>1</v>
      </c>
      <c r="BR16">
        <v>0</v>
      </c>
      <c r="BS16">
        <v>0</v>
      </c>
      <c r="BT16">
        <v>0</v>
      </c>
      <c r="BU16">
        <v>0</v>
      </c>
      <c r="BV16">
        <v>0</v>
      </c>
      <c r="BW16">
        <v>0</v>
      </c>
      <c r="BX16">
        <v>7</v>
      </c>
      <c r="BY16">
        <v>0</v>
      </c>
      <c r="BZ16">
        <v>0</v>
      </c>
      <c r="CA16">
        <v>0</v>
      </c>
      <c r="CB16">
        <v>1</v>
      </c>
      <c r="CC16">
        <v>0</v>
      </c>
      <c r="CD16">
        <v>0</v>
      </c>
      <c r="CE16">
        <v>0</v>
      </c>
      <c r="CF16">
        <v>0</v>
      </c>
      <c r="CG16">
        <v>250</v>
      </c>
      <c r="CH16">
        <v>250</v>
      </c>
      <c r="CI16">
        <v>0</v>
      </c>
      <c r="CJ16">
        <v>250</v>
      </c>
      <c r="CK16">
        <v>0</v>
      </c>
      <c r="CL16" s="842"/>
      <c r="CM16" s="597">
        <v>1</v>
      </c>
      <c r="CN16" s="592">
        <v>8</v>
      </c>
      <c r="CO16" s="592">
        <v>0</v>
      </c>
      <c r="CP16" s="597">
        <v>1</v>
      </c>
      <c r="CQ16" s="592">
        <v>8</v>
      </c>
      <c r="CR16" s="592">
        <v>0</v>
      </c>
      <c r="CS16" s="597">
        <v>1</v>
      </c>
      <c r="CT16" s="592">
        <v>8</v>
      </c>
      <c r="CU16" s="592">
        <v>8</v>
      </c>
      <c r="CV16" s="592">
        <v>0</v>
      </c>
      <c r="CW16" s="592">
        <v>1</v>
      </c>
      <c r="CX16" s="592">
        <v>8</v>
      </c>
      <c r="CY16" s="592">
        <v>0</v>
      </c>
      <c r="CZ16" s="592">
        <v>0</v>
      </c>
      <c r="DA16" s="592">
        <v>0</v>
      </c>
      <c r="DB16" s="592">
        <v>0</v>
      </c>
      <c r="DC16" s="592">
        <v>8</v>
      </c>
      <c r="DD16" s="592">
        <v>0</v>
      </c>
      <c r="DE16" s="592">
        <v>0</v>
      </c>
      <c r="DF16" s="592">
        <v>0</v>
      </c>
      <c r="DG16" s="592">
        <v>0</v>
      </c>
      <c r="DH16" s="592">
        <v>0</v>
      </c>
      <c r="DI16" s="592">
        <v>0</v>
      </c>
      <c r="DJ16" s="592">
        <v>56</v>
      </c>
      <c r="DK16" s="592">
        <v>0</v>
      </c>
      <c r="DL16" s="592">
        <v>0</v>
      </c>
      <c r="DM16" s="592">
        <v>0</v>
      </c>
      <c r="DN16" s="592">
        <v>0</v>
      </c>
      <c r="DO16" s="592">
        <v>1</v>
      </c>
      <c r="DP16" s="592">
        <v>8</v>
      </c>
      <c r="DQ16" s="592">
        <v>0</v>
      </c>
      <c r="DR16" s="592">
        <v>0</v>
      </c>
      <c r="DS16" s="592">
        <v>0</v>
      </c>
      <c r="DT16" s="592">
        <v>0</v>
      </c>
      <c r="DU16" s="597">
        <v>1</v>
      </c>
      <c r="DV16" s="954">
        <v>0</v>
      </c>
      <c r="DW16" s="978">
        <v>0</v>
      </c>
      <c r="DX16" s="979">
        <v>0</v>
      </c>
      <c r="DY16" s="979">
        <v>0</v>
      </c>
      <c r="DZ16" s="979">
        <v>0</v>
      </c>
      <c r="EA16" s="977">
        <v>0</v>
      </c>
      <c r="EB16" s="977">
        <v>0</v>
      </c>
      <c r="EC16" s="960">
        <v>0</v>
      </c>
      <c r="ED16" s="960">
        <v>0</v>
      </c>
      <c r="EE16" s="1255">
        <v>4.5</v>
      </c>
      <c r="EF16" s="960">
        <v>1125</v>
      </c>
      <c r="EG16" s="960">
        <v>1</v>
      </c>
      <c r="EH16" s="960">
        <v>250</v>
      </c>
      <c r="EI16" s="960">
        <v>0</v>
      </c>
      <c r="EJ16" s="960">
        <v>0</v>
      </c>
      <c r="EK16" s="1007">
        <v>0</v>
      </c>
      <c r="EL16" s="306">
        <v>0</v>
      </c>
      <c r="EM16" s="306">
        <v>8</v>
      </c>
      <c r="EN16" s="1007">
        <v>0</v>
      </c>
      <c r="EO16" s="306">
        <v>0</v>
      </c>
      <c r="EP16" s="306">
        <v>0</v>
      </c>
      <c r="EQ16" s="306">
        <v>0</v>
      </c>
      <c r="ER16" s="306">
        <v>0</v>
      </c>
      <c r="ES16" s="306">
        <v>0</v>
      </c>
      <c r="ET16" s="1007">
        <v>0</v>
      </c>
      <c r="EU16" s="306">
        <v>0</v>
      </c>
      <c r="EV16" s="306">
        <v>0</v>
      </c>
      <c r="EW16" s="306">
        <v>0</v>
      </c>
      <c r="EX16" s="832"/>
      <c r="EY16" s="592"/>
      <c r="EZ16" s="592" t="s">
        <v>362</v>
      </c>
      <c r="FA16" s="592" t="s">
        <v>363</v>
      </c>
      <c r="FB16" s="592" t="s">
        <v>354</v>
      </c>
      <c r="FC16" s="592">
        <v>8</v>
      </c>
      <c r="FD16" s="592" t="s">
        <v>11</v>
      </c>
      <c r="FE16" s="592" t="s">
        <v>232</v>
      </c>
      <c r="FF16" s="592" t="s">
        <v>9</v>
      </c>
      <c r="FG16" s="592" t="s">
        <v>232</v>
      </c>
      <c r="FH16" s="592" t="s">
        <v>358</v>
      </c>
    </row>
    <row r="17" spans="1:164">
      <c r="A17">
        <v>15</v>
      </c>
      <c r="B17">
        <v>1</v>
      </c>
      <c r="F17">
        <v>700</v>
      </c>
      <c r="G17">
        <v>43</v>
      </c>
      <c r="H17">
        <v>1</v>
      </c>
      <c r="I17">
        <v>0</v>
      </c>
      <c r="J17">
        <v>1</v>
      </c>
      <c r="K17">
        <v>0</v>
      </c>
      <c r="L17" t="s">
        <v>362</v>
      </c>
      <c r="M17">
        <v>0</v>
      </c>
      <c r="N17">
        <v>1</v>
      </c>
      <c r="O17">
        <v>0</v>
      </c>
      <c r="P17">
        <v>0</v>
      </c>
      <c r="Q17">
        <v>0</v>
      </c>
      <c r="R17">
        <v>0</v>
      </c>
      <c r="S17">
        <v>0</v>
      </c>
      <c r="T17">
        <v>16</v>
      </c>
      <c r="U17">
        <v>0</v>
      </c>
      <c r="V17">
        <v>0</v>
      </c>
      <c r="W17">
        <v>0</v>
      </c>
      <c r="X17">
        <v>0</v>
      </c>
      <c r="Y17">
        <v>0</v>
      </c>
      <c r="Z17">
        <v>0</v>
      </c>
      <c r="AA17">
        <v>1</v>
      </c>
      <c r="AB17">
        <v>1</v>
      </c>
      <c r="AC17">
        <v>0</v>
      </c>
      <c r="AD17">
        <v>0</v>
      </c>
      <c r="AE17">
        <v>0</v>
      </c>
      <c r="AF17">
        <v>0</v>
      </c>
      <c r="AG17">
        <v>0</v>
      </c>
      <c r="AH17">
        <v>0</v>
      </c>
      <c r="AI17">
        <v>0</v>
      </c>
      <c r="AJ17">
        <v>0</v>
      </c>
      <c r="AK17">
        <v>0</v>
      </c>
      <c r="AL17">
        <v>0</v>
      </c>
      <c r="AM17">
        <v>0</v>
      </c>
      <c r="AN17">
        <v>0</v>
      </c>
      <c r="AO17">
        <v>0</v>
      </c>
      <c r="AP17">
        <v>0</v>
      </c>
      <c r="AQ17">
        <v>0</v>
      </c>
      <c r="AR17">
        <v>1</v>
      </c>
      <c r="AS17">
        <v>0</v>
      </c>
      <c r="AT17">
        <v>0</v>
      </c>
      <c r="AU17">
        <v>0</v>
      </c>
      <c r="AV17">
        <v>0</v>
      </c>
      <c r="AW17">
        <v>0</v>
      </c>
      <c r="AX17">
        <v>0</v>
      </c>
      <c r="AY17" t="s">
        <v>891</v>
      </c>
      <c r="AZ17">
        <v>0</v>
      </c>
      <c r="BA17">
        <v>0</v>
      </c>
      <c r="BB17">
        <v>0</v>
      </c>
      <c r="BC17">
        <v>0</v>
      </c>
      <c r="BD17">
        <v>0</v>
      </c>
      <c r="BE17">
        <v>0</v>
      </c>
      <c r="BF17" t="s">
        <v>891</v>
      </c>
      <c r="BG17">
        <v>1</v>
      </c>
      <c r="BH17">
        <v>0</v>
      </c>
      <c r="BI17">
        <v>1</v>
      </c>
      <c r="BJ17">
        <v>0</v>
      </c>
      <c r="BK17">
        <v>1</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s="842"/>
      <c r="CM17" s="597">
        <v>1</v>
      </c>
      <c r="CN17" s="592">
        <v>16</v>
      </c>
      <c r="CO17" s="592">
        <v>0</v>
      </c>
      <c r="CP17" s="597">
        <v>1</v>
      </c>
      <c r="CQ17" s="592">
        <v>16</v>
      </c>
      <c r="CR17" s="592">
        <v>0</v>
      </c>
      <c r="CS17" s="597">
        <v>1</v>
      </c>
      <c r="CT17" s="592">
        <v>16</v>
      </c>
      <c r="CU17" s="592">
        <v>0</v>
      </c>
      <c r="CV17" s="592">
        <v>0</v>
      </c>
      <c r="CW17" s="592">
        <v>0</v>
      </c>
      <c r="CX17" s="592">
        <v>0</v>
      </c>
      <c r="CY17" s="592">
        <v>0</v>
      </c>
      <c r="CZ17" s="592">
        <v>0</v>
      </c>
      <c r="DA17" s="592">
        <v>0</v>
      </c>
      <c r="DB17" s="592">
        <v>0</v>
      </c>
      <c r="DC17" s="592">
        <v>0</v>
      </c>
      <c r="DD17" s="592">
        <v>0</v>
      </c>
      <c r="DE17" s="592">
        <v>0</v>
      </c>
      <c r="DF17" s="592">
        <v>0</v>
      </c>
      <c r="DG17" s="592">
        <v>0</v>
      </c>
      <c r="DH17" s="592">
        <v>0</v>
      </c>
      <c r="DI17" s="592">
        <v>0</v>
      </c>
      <c r="DJ17" s="592">
        <v>0</v>
      </c>
      <c r="DK17" s="592">
        <v>0</v>
      </c>
      <c r="DL17" s="592">
        <v>0</v>
      </c>
      <c r="DM17" s="592">
        <v>0</v>
      </c>
      <c r="DN17" s="592">
        <v>0</v>
      </c>
      <c r="DO17" s="592">
        <v>0</v>
      </c>
      <c r="DP17" s="592">
        <v>0</v>
      </c>
      <c r="DQ17" s="592">
        <v>0</v>
      </c>
      <c r="DR17" s="592">
        <v>0</v>
      </c>
      <c r="DS17" s="592">
        <v>0</v>
      </c>
      <c r="DT17" s="592">
        <v>0</v>
      </c>
      <c r="DU17" s="597">
        <v>0</v>
      </c>
      <c r="DV17" s="954">
        <v>0</v>
      </c>
      <c r="DW17" s="978">
        <v>0</v>
      </c>
      <c r="DX17" s="979">
        <v>0</v>
      </c>
      <c r="DY17" s="979">
        <v>0</v>
      </c>
      <c r="DZ17" s="979">
        <v>0</v>
      </c>
      <c r="EA17" s="977">
        <v>0</v>
      </c>
      <c r="EB17" s="977">
        <v>0</v>
      </c>
      <c r="EC17" s="960">
        <v>0</v>
      </c>
      <c r="ED17" s="960">
        <v>0</v>
      </c>
      <c r="EE17" s="1255">
        <v>0</v>
      </c>
      <c r="EF17" s="960">
        <v>0</v>
      </c>
      <c r="EG17" s="960">
        <v>0</v>
      </c>
      <c r="EH17" s="960">
        <v>0</v>
      </c>
      <c r="EI17" s="960">
        <v>0</v>
      </c>
      <c r="EJ17" s="960">
        <v>0</v>
      </c>
      <c r="EK17" s="1007">
        <v>0</v>
      </c>
      <c r="EL17" s="306">
        <v>0</v>
      </c>
      <c r="EM17" s="306">
        <v>0</v>
      </c>
      <c r="EN17" s="1007">
        <v>0</v>
      </c>
      <c r="EO17" s="306">
        <v>0</v>
      </c>
      <c r="EP17" s="306">
        <v>1</v>
      </c>
      <c r="EQ17" s="306">
        <v>0</v>
      </c>
      <c r="ER17" s="306">
        <v>0</v>
      </c>
      <c r="ES17" s="306">
        <v>0</v>
      </c>
      <c r="ET17" s="1007">
        <v>0</v>
      </c>
      <c r="EU17" s="306">
        <v>0</v>
      </c>
      <c r="EV17" s="306">
        <v>0</v>
      </c>
      <c r="EW17" s="306">
        <v>0</v>
      </c>
      <c r="EX17" s="832"/>
      <c r="EY17" s="592"/>
      <c r="EZ17" s="592" t="s">
        <v>362</v>
      </c>
      <c r="FA17" s="592" t="s">
        <v>363</v>
      </c>
      <c r="FB17" s="592" t="s">
        <v>354</v>
      </c>
      <c r="FC17" s="592">
        <v>16</v>
      </c>
      <c r="FD17" s="592" t="s">
        <v>12</v>
      </c>
      <c r="FE17" s="592" t="s">
        <v>232</v>
      </c>
      <c r="FF17" s="592" t="s">
        <v>9</v>
      </c>
      <c r="FG17" s="592" t="s">
        <v>232</v>
      </c>
      <c r="FH17" s="592" t="s">
        <v>358</v>
      </c>
    </row>
    <row r="18" spans="1:164">
      <c r="A18">
        <v>16</v>
      </c>
      <c r="B18">
        <v>1</v>
      </c>
      <c r="F18">
        <v>700</v>
      </c>
      <c r="G18">
        <v>32</v>
      </c>
      <c r="H18">
        <v>1</v>
      </c>
      <c r="I18">
        <v>0</v>
      </c>
      <c r="J18">
        <v>1</v>
      </c>
      <c r="K18">
        <v>0</v>
      </c>
      <c r="L18" t="s">
        <v>362</v>
      </c>
      <c r="M18">
        <v>0</v>
      </c>
      <c r="N18">
        <v>1</v>
      </c>
      <c r="O18">
        <v>0</v>
      </c>
      <c r="P18">
        <v>0</v>
      </c>
      <c r="Q18">
        <v>0</v>
      </c>
      <c r="R18">
        <v>0</v>
      </c>
      <c r="S18">
        <v>0</v>
      </c>
      <c r="T18">
        <v>35</v>
      </c>
      <c r="U18">
        <v>1</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1</v>
      </c>
      <c r="AS18">
        <v>0</v>
      </c>
      <c r="AT18">
        <v>0</v>
      </c>
      <c r="AU18">
        <v>0</v>
      </c>
      <c r="AV18">
        <v>0</v>
      </c>
      <c r="AW18">
        <v>0</v>
      </c>
      <c r="AX18">
        <v>0</v>
      </c>
      <c r="AY18" t="s">
        <v>891</v>
      </c>
      <c r="AZ18">
        <v>0</v>
      </c>
      <c r="BA18">
        <v>0</v>
      </c>
      <c r="BB18">
        <v>0</v>
      </c>
      <c r="BC18">
        <v>0</v>
      </c>
      <c r="BD18">
        <v>0</v>
      </c>
      <c r="BE18">
        <v>0</v>
      </c>
      <c r="BF18" t="s">
        <v>891</v>
      </c>
      <c r="BG18">
        <v>1</v>
      </c>
      <c r="BH18">
        <v>0</v>
      </c>
      <c r="BI18">
        <v>0</v>
      </c>
      <c r="BJ18">
        <v>1</v>
      </c>
      <c r="BK18">
        <v>0</v>
      </c>
      <c r="BL18">
        <v>1</v>
      </c>
      <c r="BM18">
        <v>0</v>
      </c>
      <c r="BN18">
        <v>0</v>
      </c>
      <c r="BO18">
        <v>0</v>
      </c>
      <c r="BP18">
        <v>0</v>
      </c>
      <c r="BQ18">
        <v>0</v>
      </c>
      <c r="BR18">
        <v>0</v>
      </c>
      <c r="BS18">
        <v>0</v>
      </c>
      <c r="BT18">
        <v>0</v>
      </c>
      <c r="BU18">
        <v>0</v>
      </c>
      <c r="BV18">
        <v>1</v>
      </c>
      <c r="BW18">
        <v>0</v>
      </c>
      <c r="BX18">
        <v>0</v>
      </c>
      <c r="BY18">
        <v>0</v>
      </c>
      <c r="BZ18">
        <v>0</v>
      </c>
      <c r="CA18">
        <v>0</v>
      </c>
      <c r="CB18">
        <v>0</v>
      </c>
      <c r="CC18">
        <v>0</v>
      </c>
      <c r="CD18">
        <v>0</v>
      </c>
      <c r="CE18">
        <v>0</v>
      </c>
      <c r="CF18">
        <v>0</v>
      </c>
      <c r="CG18">
        <v>0</v>
      </c>
      <c r="CH18">
        <v>0</v>
      </c>
      <c r="CI18">
        <v>0</v>
      </c>
      <c r="CJ18">
        <v>0</v>
      </c>
      <c r="CK18">
        <v>0</v>
      </c>
      <c r="CL18" s="842"/>
      <c r="CM18" s="597">
        <v>1</v>
      </c>
      <c r="CN18" s="592">
        <v>35</v>
      </c>
      <c r="CO18" s="592">
        <v>0</v>
      </c>
      <c r="CP18" s="597">
        <v>1</v>
      </c>
      <c r="CQ18" s="592">
        <v>35</v>
      </c>
      <c r="CR18" s="592">
        <v>35</v>
      </c>
      <c r="CS18" s="597">
        <v>1</v>
      </c>
      <c r="CT18" s="592">
        <v>35</v>
      </c>
      <c r="CU18" s="592">
        <v>35</v>
      </c>
      <c r="CV18" s="592">
        <v>0</v>
      </c>
      <c r="CW18" s="592">
        <v>1</v>
      </c>
      <c r="CX18" s="592">
        <v>35</v>
      </c>
      <c r="CY18" s="592">
        <v>0</v>
      </c>
      <c r="CZ18" s="592">
        <v>0</v>
      </c>
      <c r="DA18" s="592">
        <v>0</v>
      </c>
      <c r="DB18" s="592">
        <v>0</v>
      </c>
      <c r="DC18" s="592">
        <v>0</v>
      </c>
      <c r="DD18" s="592">
        <v>0</v>
      </c>
      <c r="DE18" s="592">
        <v>0</v>
      </c>
      <c r="DF18" s="592">
        <v>0</v>
      </c>
      <c r="DG18" s="592">
        <v>0</v>
      </c>
      <c r="DH18" s="592">
        <v>35</v>
      </c>
      <c r="DI18" s="592">
        <v>0</v>
      </c>
      <c r="DJ18" s="592">
        <v>0</v>
      </c>
      <c r="DK18" s="592">
        <v>0</v>
      </c>
      <c r="DL18" s="592">
        <v>0</v>
      </c>
      <c r="DM18" s="592">
        <v>0</v>
      </c>
      <c r="DN18" s="592">
        <v>0</v>
      </c>
      <c r="DO18" s="592">
        <v>0</v>
      </c>
      <c r="DP18" s="592">
        <v>0</v>
      </c>
      <c r="DQ18" s="592">
        <v>0</v>
      </c>
      <c r="DR18" s="592">
        <v>0</v>
      </c>
      <c r="DS18" s="592">
        <v>0</v>
      </c>
      <c r="DT18" s="592">
        <v>0</v>
      </c>
      <c r="DU18" s="597">
        <v>0</v>
      </c>
      <c r="DV18" s="954">
        <v>0</v>
      </c>
      <c r="DW18" s="978">
        <v>0</v>
      </c>
      <c r="DX18" s="979">
        <v>0</v>
      </c>
      <c r="DY18" s="979">
        <v>0</v>
      </c>
      <c r="DZ18" s="979">
        <v>0</v>
      </c>
      <c r="EA18" s="977">
        <v>0</v>
      </c>
      <c r="EB18" s="977">
        <v>0</v>
      </c>
      <c r="EC18" s="960">
        <v>0</v>
      </c>
      <c r="ED18" s="960">
        <v>0</v>
      </c>
      <c r="EE18" s="1255">
        <v>0</v>
      </c>
      <c r="EF18" s="960">
        <v>0</v>
      </c>
      <c r="EG18" s="960">
        <v>0</v>
      </c>
      <c r="EH18" s="960">
        <v>0</v>
      </c>
      <c r="EI18" s="960">
        <v>0</v>
      </c>
      <c r="EJ18" s="960">
        <v>0</v>
      </c>
      <c r="EK18" s="1007">
        <v>0</v>
      </c>
      <c r="EL18" s="306">
        <v>0</v>
      </c>
      <c r="EM18" s="306">
        <v>0</v>
      </c>
      <c r="EN18" s="1007">
        <v>0</v>
      </c>
      <c r="EO18" s="306">
        <v>0</v>
      </c>
      <c r="EP18" s="306">
        <v>0</v>
      </c>
      <c r="EQ18" s="306">
        <v>0</v>
      </c>
      <c r="ER18" s="306">
        <v>0</v>
      </c>
      <c r="ES18" s="306">
        <v>0</v>
      </c>
      <c r="ET18" s="1007">
        <v>0</v>
      </c>
      <c r="EU18" s="306">
        <v>0</v>
      </c>
      <c r="EV18" s="306">
        <v>0</v>
      </c>
      <c r="EW18" s="306">
        <v>0</v>
      </c>
      <c r="EX18" s="832"/>
      <c r="EY18" s="592"/>
      <c r="EZ18" s="592" t="s">
        <v>362</v>
      </c>
      <c r="FA18" s="592" t="s">
        <v>363</v>
      </c>
      <c r="FB18" s="592" t="s">
        <v>354</v>
      </c>
      <c r="FC18" s="592">
        <v>35</v>
      </c>
      <c r="FD18" s="592" t="s">
        <v>12</v>
      </c>
      <c r="FE18" s="592" t="s">
        <v>232</v>
      </c>
      <c r="FF18" s="592" t="s">
        <v>9</v>
      </c>
      <c r="FG18" s="592" t="s">
        <v>232</v>
      </c>
      <c r="FH18" s="592" t="s">
        <v>346</v>
      </c>
    </row>
    <row r="19" spans="1:164">
      <c r="A19">
        <v>17</v>
      </c>
      <c r="B19">
        <v>1</v>
      </c>
      <c r="F19">
        <v>700</v>
      </c>
      <c r="G19">
        <v>43</v>
      </c>
      <c r="H19">
        <v>1</v>
      </c>
      <c r="I19">
        <v>0</v>
      </c>
      <c r="J19">
        <v>1</v>
      </c>
      <c r="K19">
        <v>0</v>
      </c>
      <c r="L19" t="s">
        <v>362</v>
      </c>
      <c r="M19">
        <v>0</v>
      </c>
      <c r="N19">
        <v>1</v>
      </c>
      <c r="O19">
        <v>0</v>
      </c>
      <c r="P19">
        <v>0</v>
      </c>
      <c r="Q19">
        <v>0</v>
      </c>
      <c r="R19">
        <v>0</v>
      </c>
      <c r="S19">
        <v>0</v>
      </c>
      <c r="T19">
        <v>78</v>
      </c>
      <c r="U19">
        <v>0</v>
      </c>
      <c r="V19">
        <v>0</v>
      </c>
      <c r="W19">
        <v>0</v>
      </c>
      <c r="X19">
        <v>0</v>
      </c>
      <c r="Y19">
        <v>0</v>
      </c>
      <c r="Z19">
        <v>1</v>
      </c>
      <c r="AA19">
        <v>1</v>
      </c>
      <c r="AB19">
        <v>1</v>
      </c>
      <c r="AC19">
        <v>0</v>
      </c>
      <c r="AD19">
        <v>0</v>
      </c>
      <c r="AE19">
        <v>0</v>
      </c>
      <c r="AF19">
        <v>0</v>
      </c>
      <c r="AG19">
        <v>0</v>
      </c>
      <c r="AH19">
        <v>0</v>
      </c>
      <c r="AI19">
        <v>0</v>
      </c>
      <c r="AJ19">
        <v>0</v>
      </c>
      <c r="AK19">
        <v>0</v>
      </c>
      <c r="AL19">
        <v>0</v>
      </c>
      <c r="AM19">
        <v>0</v>
      </c>
      <c r="AN19">
        <v>0</v>
      </c>
      <c r="AO19">
        <v>0</v>
      </c>
      <c r="AP19">
        <v>0</v>
      </c>
      <c r="AQ19">
        <v>0</v>
      </c>
      <c r="AR19">
        <v>0</v>
      </c>
      <c r="AS19">
        <v>1</v>
      </c>
      <c r="AT19">
        <v>0</v>
      </c>
      <c r="AU19">
        <v>1</v>
      </c>
      <c r="AV19">
        <v>0</v>
      </c>
      <c r="AW19">
        <v>0</v>
      </c>
      <c r="AX19">
        <v>0</v>
      </c>
      <c r="AY19" t="s">
        <v>891</v>
      </c>
      <c r="AZ19">
        <v>0</v>
      </c>
      <c r="BA19">
        <v>0</v>
      </c>
      <c r="BB19">
        <v>0</v>
      </c>
      <c r="BC19">
        <v>0</v>
      </c>
      <c r="BD19">
        <v>0</v>
      </c>
      <c r="BE19">
        <v>0</v>
      </c>
      <c r="BF19" t="s">
        <v>891</v>
      </c>
      <c r="BG19">
        <v>0</v>
      </c>
      <c r="BH19">
        <v>1</v>
      </c>
      <c r="BI19">
        <v>0</v>
      </c>
      <c r="BJ19">
        <v>1</v>
      </c>
      <c r="BK19">
        <v>0</v>
      </c>
      <c r="BL19">
        <v>1</v>
      </c>
      <c r="BM19">
        <v>1</v>
      </c>
      <c r="BN19">
        <v>1</v>
      </c>
      <c r="BO19">
        <v>0</v>
      </c>
      <c r="BP19">
        <v>0</v>
      </c>
      <c r="BQ19">
        <v>1</v>
      </c>
      <c r="BR19">
        <v>0</v>
      </c>
      <c r="BS19">
        <v>0</v>
      </c>
      <c r="BT19">
        <v>0</v>
      </c>
      <c r="BU19">
        <v>1</v>
      </c>
      <c r="BV19">
        <v>1</v>
      </c>
      <c r="BW19">
        <v>1</v>
      </c>
      <c r="BX19">
        <v>8</v>
      </c>
      <c r="BY19">
        <v>0</v>
      </c>
      <c r="BZ19">
        <v>1</v>
      </c>
      <c r="CA19">
        <v>0</v>
      </c>
      <c r="CB19">
        <v>1</v>
      </c>
      <c r="CC19">
        <v>0</v>
      </c>
      <c r="CD19">
        <v>0</v>
      </c>
      <c r="CE19">
        <v>0</v>
      </c>
      <c r="CF19">
        <v>0</v>
      </c>
      <c r="CG19">
        <v>0</v>
      </c>
      <c r="CH19">
        <v>0</v>
      </c>
      <c r="CI19">
        <v>0</v>
      </c>
      <c r="CJ19">
        <v>0</v>
      </c>
      <c r="CK19">
        <v>0</v>
      </c>
      <c r="CL19" s="842"/>
      <c r="CM19" s="597">
        <v>1</v>
      </c>
      <c r="CN19" s="592">
        <v>78</v>
      </c>
      <c r="CO19" s="592">
        <v>78</v>
      </c>
      <c r="CP19" s="597">
        <v>1</v>
      </c>
      <c r="CQ19" s="592">
        <v>78</v>
      </c>
      <c r="CR19" s="592">
        <v>78</v>
      </c>
      <c r="CS19" s="597">
        <v>1</v>
      </c>
      <c r="CT19" s="592">
        <v>78</v>
      </c>
      <c r="CU19" s="592">
        <v>78</v>
      </c>
      <c r="CV19" s="592">
        <v>0</v>
      </c>
      <c r="CW19" s="592">
        <v>1</v>
      </c>
      <c r="CX19" s="592">
        <v>78</v>
      </c>
      <c r="CY19" s="592">
        <v>78</v>
      </c>
      <c r="CZ19" s="592">
        <v>78</v>
      </c>
      <c r="DA19" s="592">
        <v>0</v>
      </c>
      <c r="DB19" s="592">
        <v>0</v>
      </c>
      <c r="DC19" s="592">
        <v>78</v>
      </c>
      <c r="DD19" s="592">
        <v>0</v>
      </c>
      <c r="DE19" s="592">
        <v>0</v>
      </c>
      <c r="DF19" s="592">
        <v>0</v>
      </c>
      <c r="DG19" s="592">
        <v>78</v>
      </c>
      <c r="DH19" s="592">
        <v>78</v>
      </c>
      <c r="DI19" s="592">
        <v>78</v>
      </c>
      <c r="DJ19" s="592">
        <v>624</v>
      </c>
      <c r="DK19" s="592">
        <v>0</v>
      </c>
      <c r="DL19" s="592">
        <v>0</v>
      </c>
      <c r="DM19" s="592">
        <v>0</v>
      </c>
      <c r="DN19" s="592">
        <v>0</v>
      </c>
      <c r="DO19" s="592">
        <v>1</v>
      </c>
      <c r="DP19" s="592">
        <v>78</v>
      </c>
      <c r="DQ19" s="592">
        <v>0</v>
      </c>
      <c r="DR19" s="592">
        <v>0</v>
      </c>
      <c r="DS19" s="592">
        <v>0</v>
      </c>
      <c r="DT19" s="592">
        <v>0</v>
      </c>
      <c r="DU19" s="597">
        <v>1</v>
      </c>
      <c r="DV19" s="954">
        <v>0</v>
      </c>
      <c r="DW19" s="978">
        <v>0</v>
      </c>
      <c r="DX19" s="979">
        <v>0</v>
      </c>
      <c r="DY19" s="979">
        <v>0</v>
      </c>
      <c r="DZ19" s="979">
        <v>0</v>
      </c>
      <c r="EA19" s="977">
        <v>0</v>
      </c>
      <c r="EB19" s="977">
        <v>0</v>
      </c>
      <c r="EC19" s="960">
        <v>0</v>
      </c>
      <c r="ED19" s="960">
        <v>0</v>
      </c>
      <c r="EE19" s="1255">
        <v>0</v>
      </c>
      <c r="EF19" s="960">
        <v>0</v>
      </c>
      <c r="EG19" s="960">
        <v>0</v>
      </c>
      <c r="EH19" s="960">
        <v>0</v>
      </c>
      <c r="EI19" s="960">
        <v>0</v>
      </c>
      <c r="EJ19" s="960">
        <v>0</v>
      </c>
      <c r="EK19" s="1007">
        <v>0</v>
      </c>
      <c r="EL19" s="306">
        <v>0</v>
      </c>
      <c r="EM19" s="306">
        <v>0</v>
      </c>
      <c r="EN19" s="1007">
        <v>0</v>
      </c>
      <c r="EO19" s="306">
        <v>0</v>
      </c>
      <c r="EP19" s="306">
        <v>1</v>
      </c>
      <c r="EQ19" s="306">
        <v>0</v>
      </c>
      <c r="ER19" s="306">
        <v>0</v>
      </c>
      <c r="ES19" s="306">
        <v>0</v>
      </c>
      <c r="ET19" s="1007">
        <v>0</v>
      </c>
      <c r="EU19" s="306">
        <v>0</v>
      </c>
      <c r="EV19" s="306">
        <v>0</v>
      </c>
      <c r="EW19" s="306">
        <v>0</v>
      </c>
      <c r="EX19" s="832"/>
      <c r="EY19" s="592"/>
      <c r="EZ19" s="592" t="s">
        <v>362</v>
      </c>
      <c r="FA19" s="592" t="s">
        <v>363</v>
      </c>
      <c r="FB19" s="592" t="s">
        <v>354</v>
      </c>
      <c r="FC19" s="592">
        <v>78</v>
      </c>
      <c r="FD19" s="592" t="s">
        <v>12</v>
      </c>
      <c r="FE19" s="592" t="s">
        <v>232</v>
      </c>
      <c r="FF19" s="592" t="s">
        <v>9</v>
      </c>
      <c r="FG19" s="592" t="s">
        <v>232</v>
      </c>
      <c r="FH19" s="592" t="s">
        <v>358</v>
      </c>
    </row>
    <row r="20" spans="1:164">
      <c r="A20">
        <v>18</v>
      </c>
      <c r="B20">
        <v>1</v>
      </c>
      <c r="F20">
        <v>700</v>
      </c>
      <c r="G20">
        <v>43</v>
      </c>
      <c r="H20">
        <v>1</v>
      </c>
      <c r="I20">
        <v>0</v>
      </c>
      <c r="J20">
        <v>1</v>
      </c>
      <c r="K20">
        <v>0</v>
      </c>
      <c r="L20" t="s">
        <v>362</v>
      </c>
      <c r="M20">
        <v>0</v>
      </c>
      <c r="N20">
        <v>1</v>
      </c>
      <c r="O20">
        <v>0</v>
      </c>
      <c r="P20">
        <v>0</v>
      </c>
      <c r="Q20">
        <v>0</v>
      </c>
      <c r="R20">
        <v>0</v>
      </c>
      <c r="S20">
        <v>0</v>
      </c>
      <c r="T20">
        <v>43</v>
      </c>
      <c r="U20">
        <v>0</v>
      </c>
      <c r="V20">
        <v>0</v>
      </c>
      <c r="W20">
        <v>0</v>
      </c>
      <c r="X20">
        <v>0</v>
      </c>
      <c r="Y20">
        <v>1</v>
      </c>
      <c r="Z20">
        <v>0</v>
      </c>
      <c r="AA20">
        <v>1</v>
      </c>
      <c r="AB20">
        <v>0</v>
      </c>
      <c r="AC20">
        <v>0</v>
      </c>
      <c r="AD20">
        <v>1</v>
      </c>
      <c r="AE20">
        <v>0</v>
      </c>
      <c r="AF20">
        <v>0</v>
      </c>
      <c r="AG20">
        <v>0</v>
      </c>
      <c r="AH20">
        <v>0</v>
      </c>
      <c r="AI20">
        <v>0</v>
      </c>
      <c r="AJ20">
        <v>0</v>
      </c>
      <c r="AK20">
        <v>0</v>
      </c>
      <c r="AL20">
        <v>0</v>
      </c>
      <c r="AM20">
        <v>0</v>
      </c>
      <c r="AN20">
        <v>0</v>
      </c>
      <c r="AO20">
        <v>0</v>
      </c>
      <c r="AP20">
        <v>0</v>
      </c>
      <c r="AQ20">
        <v>0</v>
      </c>
      <c r="AR20">
        <v>1</v>
      </c>
      <c r="AS20">
        <v>0</v>
      </c>
      <c r="AT20">
        <v>0</v>
      </c>
      <c r="AU20">
        <v>0</v>
      </c>
      <c r="AV20">
        <v>0</v>
      </c>
      <c r="AW20">
        <v>0</v>
      </c>
      <c r="AX20">
        <v>0</v>
      </c>
      <c r="AY20" t="s">
        <v>891</v>
      </c>
      <c r="AZ20">
        <v>0</v>
      </c>
      <c r="BA20">
        <v>0</v>
      </c>
      <c r="BB20">
        <v>0</v>
      </c>
      <c r="BC20">
        <v>0</v>
      </c>
      <c r="BD20">
        <v>0</v>
      </c>
      <c r="BE20">
        <v>0</v>
      </c>
      <c r="BF20" t="s">
        <v>891</v>
      </c>
      <c r="BG20">
        <v>1</v>
      </c>
      <c r="BH20">
        <v>0</v>
      </c>
      <c r="BI20">
        <v>1</v>
      </c>
      <c r="BJ20">
        <v>0</v>
      </c>
      <c r="BK20">
        <v>0</v>
      </c>
      <c r="BL20">
        <v>1</v>
      </c>
      <c r="BM20">
        <v>0</v>
      </c>
      <c r="BN20">
        <v>0</v>
      </c>
      <c r="BO20">
        <v>0</v>
      </c>
      <c r="BP20">
        <v>0</v>
      </c>
      <c r="BQ20">
        <v>0</v>
      </c>
      <c r="BR20">
        <v>0</v>
      </c>
      <c r="BS20">
        <v>0</v>
      </c>
      <c r="BT20">
        <v>0</v>
      </c>
      <c r="BU20">
        <v>1</v>
      </c>
      <c r="BV20">
        <v>0</v>
      </c>
      <c r="BW20">
        <v>0</v>
      </c>
      <c r="BX20">
        <v>0</v>
      </c>
      <c r="BY20">
        <v>0</v>
      </c>
      <c r="BZ20">
        <v>1</v>
      </c>
      <c r="CA20">
        <v>0</v>
      </c>
      <c r="CB20">
        <v>0</v>
      </c>
      <c r="CC20">
        <v>0</v>
      </c>
      <c r="CD20">
        <v>0</v>
      </c>
      <c r="CE20">
        <v>0</v>
      </c>
      <c r="CF20">
        <v>0</v>
      </c>
      <c r="CG20">
        <v>0</v>
      </c>
      <c r="CH20">
        <v>0</v>
      </c>
      <c r="CI20">
        <v>0</v>
      </c>
      <c r="CJ20">
        <v>0</v>
      </c>
      <c r="CK20">
        <v>0</v>
      </c>
      <c r="CL20" s="842"/>
      <c r="CM20" s="597">
        <v>1</v>
      </c>
      <c r="CN20" s="592">
        <v>43</v>
      </c>
      <c r="CO20" s="592">
        <v>0</v>
      </c>
      <c r="CP20" s="597">
        <v>1</v>
      </c>
      <c r="CQ20" s="592">
        <v>43</v>
      </c>
      <c r="CR20" s="592">
        <v>0</v>
      </c>
      <c r="CS20" s="597">
        <v>1</v>
      </c>
      <c r="CT20" s="592">
        <v>43</v>
      </c>
      <c r="CU20" s="592">
        <v>43</v>
      </c>
      <c r="CV20" s="592">
        <v>0</v>
      </c>
      <c r="CW20" s="592">
        <v>1</v>
      </c>
      <c r="CX20" s="592">
        <v>43</v>
      </c>
      <c r="CY20" s="592">
        <v>0</v>
      </c>
      <c r="CZ20" s="592">
        <v>0</v>
      </c>
      <c r="DA20" s="592">
        <v>0</v>
      </c>
      <c r="DB20" s="592">
        <v>0</v>
      </c>
      <c r="DC20" s="592">
        <v>0</v>
      </c>
      <c r="DD20" s="592">
        <v>0</v>
      </c>
      <c r="DE20" s="592">
        <v>0</v>
      </c>
      <c r="DF20" s="592">
        <v>0</v>
      </c>
      <c r="DG20" s="592">
        <v>43</v>
      </c>
      <c r="DH20" s="592">
        <v>0</v>
      </c>
      <c r="DI20" s="592">
        <v>0</v>
      </c>
      <c r="DJ20" s="592">
        <v>0</v>
      </c>
      <c r="DK20" s="592">
        <v>0</v>
      </c>
      <c r="DL20" s="592">
        <v>0</v>
      </c>
      <c r="DM20" s="592">
        <v>0</v>
      </c>
      <c r="DN20" s="592">
        <v>0</v>
      </c>
      <c r="DO20" s="592">
        <v>0</v>
      </c>
      <c r="DP20" s="592">
        <v>0</v>
      </c>
      <c r="DQ20" s="592">
        <v>0</v>
      </c>
      <c r="DR20" s="592">
        <v>0</v>
      </c>
      <c r="DS20" s="592">
        <v>0</v>
      </c>
      <c r="DT20" s="592">
        <v>0</v>
      </c>
      <c r="DU20" s="597">
        <v>1</v>
      </c>
      <c r="DV20" s="954">
        <v>0</v>
      </c>
      <c r="DW20" s="978">
        <v>0</v>
      </c>
      <c r="DX20" s="979">
        <v>0</v>
      </c>
      <c r="DY20" s="979">
        <v>0</v>
      </c>
      <c r="DZ20" s="979">
        <v>0</v>
      </c>
      <c r="EA20" s="977">
        <v>0</v>
      </c>
      <c r="EB20" s="977">
        <v>0</v>
      </c>
      <c r="EC20" s="960">
        <v>0</v>
      </c>
      <c r="ED20" s="960">
        <v>0</v>
      </c>
      <c r="EE20" s="1255">
        <v>0</v>
      </c>
      <c r="EF20" s="960">
        <v>0</v>
      </c>
      <c r="EG20" s="960">
        <v>0</v>
      </c>
      <c r="EH20" s="960">
        <v>0</v>
      </c>
      <c r="EI20" s="960">
        <v>0</v>
      </c>
      <c r="EJ20" s="960">
        <v>0</v>
      </c>
      <c r="EK20" s="1007">
        <v>0</v>
      </c>
      <c r="EL20" s="306">
        <v>0</v>
      </c>
      <c r="EM20" s="306">
        <v>0</v>
      </c>
      <c r="EN20" s="1007">
        <v>0</v>
      </c>
      <c r="EO20" s="306">
        <v>0</v>
      </c>
      <c r="EP20" s="306">
        <v>1</v>
      </c>
      <c r="EQ20" s="306">
        <v>1</v>
      </c>
      <c r="ER20" s="306">
        <v>0</v>
      </c>
      <c r="ES20" s="306">
        <v>0</v>
      </c>
      <c r="ET20" s="1007">
        <v>0</v>
      </c>
      <c r="EU20" s="306">
        <v>0</v>
      </c>
      <c r="EV20" s="306">
        <v>0</v>
      </c>
      <c r="EW20" s="306">
        <v>0</v>
      </c>
      <c r="EX20" s="832"/>
      <c r="EY20" s="592"/>
      <c r="EZ20" s="592" t="s">
        <v>362</v>
      </c>
      <c r="FA20" s="592" t="s">
        <v>363</v>
      </c>
      <c r="FB20" s="592" t="s">
        <v>354</v>
      </c>
      <c r="FC20" s="592">
        <v>43</v>
      </c>
      <c r="FD20" s="592" t="s">
        <v>12</v>
      </c>
      <c r="FE20" s="592" t="s">
        <v>232</v>
      </c>
      <c r="FF20" s="592" t="s">
        <v>9</v>
      </c>
      <c r="FG20" s="592" t="s">
        <v>232</v>
      </c>
      <c r="FH20" s="592" t="s">
        <v>358</v>
      </c>
    </row>
    <row r="21" spans="1:164">
      <c r="A21">
        <v>19</v>
      </c>
      <c r="B21">
        <v>1</v>
      </c>
      <c r="F21">
        <v>700</v>
      </c>
      <c r="G21">
        <v>42</v>
      </c>
      <c r="H21">
        <v>0</v>
      </c>
      <c r="I21">
        <v>1</v>
      </c>
      <c r="J21">
        <v>1</v>
      </c>
      <c r="K21">
        <v>0</v>
      </c>
      <c r="L21" t="s">
        <v>362</v>
      </c>
      <c r="M21">
        <v>0</v>
      </c>
      <c r="N21">
        <v>1</v>
      </c>
      <c r="O21">
        <v>0</v>
      </c>
      <c r="P21">
        <v>0</v>
      </c>
      <c r="Q21">
        <v>0</v>
      </c>
      <c r="R21">
        <v>0</v>
      </c>
      <c r="S21">
        <v>0</v>
      </c>
      <c r="T21">
        <v>217</v>
      </c>
      <c r="U21">
        <v>0</v>
      </c>
      <c r="V21">
        <v>0</v>
      </c>
      <c r="W21">
        <v>0</v>
      </c>
      <c r="X21">
        <v>0</v>
      </c>
      <c r="Y21">
        <v>1</v>
      </c>
      <c r="Z21">
        <v>0</v>
      </c>
      <c r="AA21">
        <v>1</v>
      </c>
      <c r="AB21">
        <v>0</v>
      </c>
      <c r="AC21">
        <v>1</v>
      </c>
      <c r="AD21">
        <v>1</v>
      </c>
      <c r="AE21">
        <v>1</v>
      </c>
      <c r="AF21">
        <v>0</v>
      </c>
      <c r="AG21">
        <v>0</v>
      </c>
      <c r="AH21">
        <v>0</v>
      </c>
      <c r="AI21">
        <v>1</v>
      </c>
      <c r="AJ21">
        <v>0</v>
      </c>
      <c r="AK21">
        <v>1</v>
      </c>
      <c r="AL21">
        <v>1</v>
      </c>
      <c r="AM21">
        <v>0</v>
      </c>
      <c r="AN21">
        <v>0</v>
      </c>
      <c r="AO21">
        <v>0</v>
      </c>
      <c r="AP21">
        <v>1</v>
      </c>
      <c r="AQ21">
        <v>0</v>
      </c>
      <c r="AR21">
        <v>0</v>
      </c>
      <c r="AS21">
        <v>1</v>
      </c>
      <c r="AT21">
        <v>0</v>
      </c>
      <c r="AU21">
        <v>1</v>
      </c>
      <c r="AV21">
        <v>0</v>
      </c>
      <c r="AW21">
        <v>0</v>
      </c>
      <c r="AX21">
        <v>0</v>
      </c>
      <c r="AY21" t="s">
        <v>891</v>
      </c>
      <c r="AZ21">
        <v>0</v>
      </c>
      <c r="BA21">
        <v>0</v>
      </c>
      <c r="BB21">
        <v>0</v>
      </c>
      <c r="BC21">
        <v>0</v>
      </c>
      <c r="BD21">
        <v>0</v>
      </c>
      <c r="BE21">
        <v>0</v>
      </c>
      <c r="BF21" t="s">
        <v>891</v>
      </c>
      <c r="BG21">
        <v>1</v>
      </c>
      <c r="BH21">
        <v>0</v>
      </c>
      <c r="BI21">
        <v>1</v>
      </c>
      <c r="BJ21">
        <v>0</v>
      </c>
      <c r="BK21">
        <v>0</v>
      </c>
      <c r="BL21">
        <v>1</v>
      </c>
      <c r="BM21">
        <v>1</v>
      </c>
      <c r="BN21">
        <v>1</v>
      </c>
      <c r="BO21">
        <v>1</v>
      </c>
      <c r="BP21">
        <v>1</v>
      </c>
      <c r="BQ21">
        <v>0</v>
      </c>
      <c r="BR21">
        <v>1</v>
      </c>
      <c r="BS21">
        <v>1</v>
      </c>
      <c r="BT21">
        <v>0</v>
      </c>
      <c r="BU21">
        <v>1</v>
      </c>
      <c r="BV21">
        <v>1</v>
      </c>
      <c r="BW21">
        <v>1</v>
      </c>
      <c r="BX21">
        <v>0</v>
      </c>
      <c r="BY21">
        <v>0</v>
      </c>
      <c r="BZ21">
        <v>0</v>
      </c>
      <c r="CA21">
        <v>0</v>
      </c>
      <c r="CB21">
        <v>1</v>
      </c>
      <c r="CC21">
        <v>0</v>
      </c>
      <c r="CD21">
        <v>0</v>
      </c>
      <c r="CE21">
        <v>0</v>
      </c>
      <c r="CF21">
        <v>0</v>
      </c>
      <c r="CG21">
        <v>500</v>
      </c>
      <c r="CH21">
        <v>0</v>
      </c>
      <c r="CI21">
        <v>0</v>
      </c>
      <c r="CJ21">
        <v>371.85929648241211</v>
      </c>
      <c r="CK21">
        <v>0</v>
      </c>
      <c r="CL21" s="842"/>
      <c r="CM21" s="597">
        <v>1</v>
      </c>
      <c r="CN21" s="592">
        <v>227</v>
      </c>
      <c r="CO21" s="592">
        <v>0</v>
      </c>
      <c r="CP21" s="597">
        <v>1</v>
      </c>
      <c r="CQ21" s="592">
        <v>227</v>
      </c>
      <c r="CR21" s="592">
        <v>0</v>
      </c>
      <c r="CS21" s="597">
        <v>1</v>
      </c>
      <c r="CT21" s="592">
        <v>227</v>
      </c>
      <c r="CU21" s="592">
        <v>227</v>
      </c>
      <c r="CV21" s="592">
        <v>0</v>
      </c>
      <c r="CW21" s="592">
        <v>1</v>
      </c>
      <c r="CX21" s="592">
        <v>227</v>
      </c>
      <c r="CY21" s="592">
        <v>227</v>
      </c>
      <c r="CZ21" s="592">
        <v>227</v>
      </c>
      <c r="DA21" s="592">
        <v>227</v>
      </c>
      <c r="DB21" s="592">
        <v>227</v>
      </c>
      <c r="DC21" s="592">
        <v>0</v>
      </c>
      <c r="DD21" s="592">
        <v>227</v>
      </c>
      <c r="DE21" s="592">
        <v>227</v>
      </c>
      <c r="DF21" s="592">
        <v>0</v>
      </c>
      <c r="DG21" s="592">
        <v>227</v>
      </c>
      <c r="DH21" s="592">
        <v>227</v>
      </c>
      <c r="DI21" s="592">
        <v>227</v>
      </c>
      <c r="DJ21" s="592">
        <v>0</v>
      </c>
      <c r="DK21" s="592">
        <v>0</v>
      </c>
      <c r="DL21" s="592">
        <v>0</v>
      </c>
      <c r="DM21" s="592">
        <v>0</v>
      </c>
      <c r="DN21" s="592">
        <v>0</v>
      </c>
      <c r="DO21" s="592">
        <v>0</v>
      </c>
      <c r="DP21" s="592">
        <v>0</v>
      </c>
      <c r="DQ21" s="592">
        <v>0</v>
      </c>
      <c r="DR21" s="592">
        <v>0</v>
      </c>
      <c r="DS21" s="592">
        <v>0</v>
      </c>
      <c r="DT21" s="592">
        <v>0</v>
      </c>
      <c r="DU21" s="597">
        <v>1</v>
      </c>
      <c r="DV21" s="954">
        <v>0</v>
      </c>
      <c r="DW21" s="978">
        <v>0</v>
      </c>
      <c r="DX21" s="979">
        <v>0</v>
      </c>
      <c r="DY21" s="979">
        <v>0</v>
      </c>
      <c r="DZ21" s="979">
        <v>0</v>
      </c>
      <c r="EA21" s="977">
        <v>0</v>
      </c>
      <c r="EB21" s="977">
        <v>0</v>
      </c>
      <c r="EC21" s="960">
        <v>0</v>
      </c>
      <c r="ED21" s="960">
        <v>0</v>
      </c>
      <c r="EE21" s="1255">
        <v>148</v>
      </c>
      <c r="EF21" s="960">
        <v>74000</v>
      </c>
      <c r="EG21" s="960">
        <v>0</v>
      </c>
      <c r="EH21" s="960">
        <v>0</v>
      </c>
      <c r="EI21" s="960">
        <v>0</v>
      </c>
      <c r="EJ21" s="960">
        <v>0</v>
      </c>
      <c r="EK21" s="1007">
        <v>0</v>
      </c>
      <c r="EL21" s="306">
        <v>0</v>
      </c>
      <c r="EM21" s="306">
        <v>0</v>
      </c>
      <c r="EN21" s="1007">
        <v>0</v>
      </c>
      <c r="EO21" s="306">
        <v>0</v>
      </c>
      <c r="EP21" s="306">
        <v>1</v>
      </c>
      <c r="EQ21" s="306">
        <v>1</v>
      </c>
      <c r="ER21" s="306">
        <v>1</v>
      </c>
      <c r="ES21" s="306">
        <v>1</v>
      </c>
      <c r="ET21" s="1007">
        <v>0</v>
      </c>
      <c r="EU21" s="306">
        <v>0</v>
      </c>
      <c r="EV21" s="306">
        <v>0</v>
      </c>
      <c r="EW21" s="306">
        <v>0</v>
      </c>
      <c r="EX21" s="832"/>
      <c r="EY21" s="592"/>
      <c r="EZ21" s="592" t="s">
        <v>362</v>
      </c>
      <c r="FA21" s="592" t="s">
        <v>363</v>
      </c>
      <c r="FB21" s="592" t="s">
        <v>354</v>
      </c>
      <c r="FC21" s="592">
        <v>227</v>
      </c>
      <c r="FD21" s="592" t="s">
        <v>13</v>
      </c>
      <c r="FE21" s="592" t="s">
        <v>232</v>
      </c>
      <c r="FF21" s="592" t="s">
        <v>9</v>
      </c>
      <c r="FG21" s="592" t="s">
        <v>232</v>
      </c>
      <c r="FH21" s="592" t="s">
        <v>358</v>
      </c>
    </row>
    <row r="22" spans="1:164">
      <c r="A22">
        <v>20</v>
      </c>
      <c r="B22">
        <v>1</v>
      </c>
      <c r="F22">
        <v>700</v>
      </c>
      <c r="G22">
        <v>43</v>
      </c>
      <c r="H22">
        <v>0</v>
      </c>
      <c r="I22">
        <v>1</v>
      </c>
      <c r="J22">
        <v>1</v>
      </c>
      <c r="K22">
        <v>0</v>
      </c>
      <c r="L22" t="s">
        <v>362</v>
      </c>
      <c r="M22">
        <v>0</v>
      </c>
      <c r="N22">
        <v>1</v>
      </c>
      <c r="O22">
        <v>0</v>
      </c>
      <c r="P22">
        <v>0</v>
      </c>
      <c r="Q22">
        <v>0</v>
      </c>
      <c r="R22">
        <v>0</v>
      </c>
      <c r="S22">
        <v>0</v>
      </c>
      <c r="T22">
        <v>67</v>
      </c>
      <c r="U22">
        <v>0</v>
      </c>
      <c r="V22">
        <v>0</v>
      </c>
      <c r="W22">
        <v>0</v>
      </c>
      <c r="X22">
        <v>0</v>
      </c>
      <c r="Y22">
        <v>0</v>
      </c>
      <c r="Z22">
        <v>0</v>
      </c>
      <c r="AA22">
        <v>1</v>
      </c>
      <c r="AB22">
        <v>0</v>
      </c>
      <c r="AC22">
        <v>0</v>
      </c>
      <c r="AD22">
        <v>0</v>
      </c>
      <c r="AE22">
        <v>1</v>
      </c>
      <c r="AF22">
        <v>1</v>
      </c>
      <c r="AG22">
        <v>0</v>
      </c>
      <c r="AH22">
        <v>0</v>
      </c>
      <c r="AI22">
        <v>0</v>
      </c>
      <c r="AJ22">
        <v>0</v>
      </c>
      <c r="AK22">
        <v>0</v>
      </c>
      <c r="AL22">
        <v>0</v>
      </c>
      <c r="AM22">
        <v>0</v>
      </c>
      <c r="AN22">
        <v>0</v>
      </c>
      <c r="AO22">
        <v>0</v>
      </c>
      <c r="AP22">
        <v>0</v>
      </c>
      <c r="AQ22">
        <v>0</v>
      </c>
      <c r="AR22">
        <v>1</v>
      </c>
      <c r="AS22">
        <v>0</v>
      </c>
      <c r="AT22">
        <v>0</v>
      </c>
      <c r="AU22">
        <v>0</v>
      </c>
      <c r="AV22">
        <v>0</v>
      </c>
      <c r="AW22">
        <v>0</v>
      </c>
      <c r="AX22">
        <v>0</v>
      </c>
      <c r="AY22" t="s">
        <v>891</v>
      </c>
      <c r="AZ22">
        <v>0</v>
      </c>
      <c r="BA22">
        <v>0</v>
      </c>
      <c r="BB22">
        <v>0</v>
      </c>
      <c r="BC22">
        <v>0</v>
      </c>
      <c r="BD22">
        <v>0</v>
      </c>
      <c r="BE22">
        <v>0</v>
      </c>
      <c r="BF22" t="s">
        <v>891</v>
      </c>
      <c r="BG22">
        <v>1</v>
      </c>
      <c r="BH22">
        <v>0</v>
      </c>
      <c r="BI22">
        <v>1</v>
      </c>
      <c r="BJ22">
        <v>0</v>
      </c>
      <c r="BK22">
        <v>0</v>
      </c>
      <c r="BL22">
        <v>1</v>
      </c>
      <c r="BM22">
        <v>1</v>
      </c>
      <c r="BN22">
        <v>1</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s="842"/>
      <c r="CM22" s="597">
        <v>1</v>
      </c>
      <c r="CN22" s="592">
        <v>67</v>
      </c>
      <c r="CO22" s="592">
        <v>0</v>
      </c>
      <c r="CP22" s="597">
        <v>1</v>
      </c>
      <c r="CQ22" s="592">
        <v>67</v>
      </c>
      <c r="CR22" s="592">
        <v>0</v>
      </c>
      <c r="CS22" s="597">
        <v>1</v>
      </c>
      <c r="CT22" s="592">
        <v>67</v>
      </c>
      <c r="CU22" s="592">
        <v>67</v>
      </c>
      <c r="CV22" s="592">
        <v>0</v>
      </c>
      <c r="CW22" s="592">
        <v>1</v>
      </c>
      <c r="CX22" s="592">
        <v>67</v>
      </c>
      <c r="CY22" s="592">
        <v>67</v>
      </c>
      <c r="CZ22" s="592">
        <v>67</v>
      </c>
      <c r="DA22" s="592">
        <v>0</v>
      </c>
      <c r="DB22" s="592">
        <v>0</v>
      </c>
      <c r="DC22" s="592">
        <v>0</v>
      </c>
      <c r="DD22" s="592">
        <v>0</v>
      </c>
      <c r="DE22" s="592">
        <v>0</v>
      </c>
      <c r="DF22" s="592">
        <v>0</v>
      </c>
      <c r="DG22" s="592">
        <v>0</v>
      </c>
      <c r="DH22" s="592">
        <v>0</v>
      </c>
      <c r="DI22" s="592">
        <v>0</v>
      </c>
      <c r="DJ22" s="592">
        <v>0</v>
      </c>
      <c r="DK22" s="592">
        <v>0</v>
      </c>
      <c r="DL22" s="592">
        <v>0</v>
      </c>
      <c r="DM22" s="592">
        <v>0</v>
      </c>
      <c r="DN22" s="592">
        <v>0</v>
      </c>
      <c r="DO22" s="592">
        <v>0</v>
      </c>
      <c r="DP22" s="592">
        <v>0</v>
      </c>
      <c r="DQ22" s="592">
        <v>0</v>
      </c>
      <c r="DR22" s="592">
        <v>0</v>
      </c>
      <c r="DS22" s="592">
        <v>0</v>
      </c>
      <c r="DT22" s="592">
        <v>0</v>
      </c>
      <c r="DU22" s="597">
        <v>0</v>
      </c>
      <c r="DV22" s="954">
        <v>0</v>
      </c>
      <c r="DW22" s="978">
        <v>0</v>
      </c>
      <c r="DX22" s="979">
        <v>0</v>
      </c>
      <c r="DY22" s="979">
        <v>0</v>
      </c>
      <c r="DZ22" s="979">
        <v>0</v>
      </c>
      <c r="EA22" s="977">
        <v>0</v>
      </c>
      <c r="EB22" s="977">
        <v>0</v>
      </c>
      <c r="EC22" s="960">
        <v>0</v>
      </c>
      <c r="ED22" s="960">
        <v>0</v>
      </c>
      <c r="EE22" s="1255">
        <v>0</v>
      </c>
      <c r="EF22" s="960">
        <v>0</v>
      </c>
      <c r="EG22" s="960">
        <v>0</v>
      </c>
      <c r="EH22" s="960">
        <v>0</v>
      </c>
      <c r="EI22" s="960">
        <v>0</v>
      </c>
      <c r="EJ22" s="960">
        <v>0</v>
      </c>
      <c r="EK22" s="1007">
        <v>0</v>
      </c>
      <c r="EL22" s="306">
        <v>0</v>
      </c>
      <c r="EM22" s="306">
        <v>0</v>
      </c>
      <c r="EN22" s="1007">
        <v>0</v>
      </c>
      <c r="EO22" s="306">
        <v>0</v>
      </c>
      <c r="EP22" s="306">
        <v>1</v>
      </c>
      <c r="EQ22" s="306">
        <v>1</v>
      </c>
      <c r="ER22" s="306">
        <v>0</v>
      </c>
      <c r="ES22" s="306">
        <v>0</v>
      </c>
      <c r="ET22" s="1007">
        <v>0</v>
      </c>
      <c r="EU22" s="306">
        <v>0</v>
      </c>
      <c r="EV22" s="306">
        <v>0</v>
      </c>
      <c r="EW22" s="306">
        <v>0</v>
      </c>
      <c r="EX22" s="832"/>
      <c r="EY22" s="592"/>
      <c r="EZ22" s="592" t="s">
        <v>362</v>
      </c>
      <c r="FA22" s="592" t="s">
        <v>363</v>
      </c>
      <c r="FB22" s="592" t="s">
        <v>354</v>
      </c>
      <c r="FC22" s="592">
        <v>67</v>
      </c>
      <c r="FD22" s="592" t="s">
        <v>12</v>
      </c>
      <c r="FE22" s="592" t="s">
        <v>232</v>
      </c>
      <c r="FF22" s="592" t="s">
        <v>9</v>
      </c>
      <c r="FG22" s="592" t="s">
        <v>232</v>
      </c>
      <c r="FH22" s="592" t="s">
        <v>358</v>
      </c>
    </row>
    <row r="23" spans="1:164">
      <c r="A23">
        <v>21</v>
      </c>
      <c r="B23">
        <v>1</v>
      </c>
      <c r="F23">
        <v>700</v>
      </c>
      <c r="G23">
        <v>8</v>
      </c>
      <c r="H23">
        <v>0</v>
      </c>
      <c r="I23">
        <v>1</v>
      </c>
      <c r="J23">
        <v>1</v>
      </c>
      <c r="K23">
        <v>0</v>
      </c>
      <c r="L23" t="s">
        <v>362</v>
      </c>
      <c r="M23">
        <v>0</v>
      </c>
      <c r="N23">
        <v>1</v>
      </c>
      <c r="O23">
        <v>0</v>
      </c>
      <c r="P23">
        <v>0</v>
      </c>
      <c r="Q23">
        <v>0</v>
      </c>
      <c r="R23">
        <v>0</v>
      </c>
      <c r="S23">
        <v>0</v>
      </c>
      <c r="T23">
        <v>29</v>
      </c>
      <c r="U23">
        <v>0</v>
      </c>
      <c r="V23">
        <v>0</v>
      </c>
      <c r="W23">
        <v>0</v>
      </c>
      <c r="X23">
        <v>0</v>
      </c>
      <c r="Y23">
        <v>1</v>
      </c>
      <c r="Z23">
        <v>0</v>
      </c>
      <c r="AA23">
        <v>1</v>
      </c>
      <c r="AB23">
        <v>0</v>
      </c>
      <c r="AC23">
        <v>1</v>
      </c>
      <c r="AD23">
        <v>1</v>
      </c>
      <c r="AE23">
        <v>0</v>
      </c>
      <c r="AF23">
        <v>0</v>
      </c>
      <c r="AG23">
        <v>0</v>
      </c>
      <c r="AH23">
        <v>0</v>
      </c>
      <c r="AI23">
        <v>0</v>
      </c>
      <c r="AJ23">
        <v>0</v>
      </c>
      <c r="AK23">
        <v>0</v>
      </c>
      <c r="AL23">
        <v>0</v>
      </c>
      <c r="AM23">
        <v>0</v>
      </c>
      <c r="AN23">
        <v>0</v>
      </c>
      <c r="AO23">
        <v>0</v>
      </c>
      <c r="AP23">
        <v>0</v>
      </c>
      <c r="AQ23">
        <v>0</v>
      </c>
      <c r="AR23">
        <v>1</v>
      </c>
      <c r="AS23">
        <v>0</v>
      </c>
      <c r="AT23">
        <v>0</v>
      </c>
      <c r="AU23">
        <v>0</v>
      </c>
      <c r="AV23">
        <v>0</v>
      </c>
      <c r="AW23">
        <v>0</v>
      </c>
      <c r="AX23">
        <v>0</v>
      </c>
      <c r="AY23" t="s">
        <v>891</v>
      </c>
      <c r="AZ23">
        <v>0</v>
      </c>
      <c r="BA23">
        <v>0</v>
      </c>
      <c r="BB23">
        <v>0</v>
      </c>
      <c r="BC23">
        <v>0</v>
      </c>
      <c r="BD23">
        <v>0</v>
      </c>
      <c r="BE23">
        <v>0</v>
      </c>
      <c r="BF23" t="s">
        <v>891</v>
      </c>
      <c r="BG23">
        <v>1</v>
      </c>
      <c r="BH23">
        <v>0</v>
      </c>
      <c r="BI23">
        <v>1</v>
      </c>
      <c r="BJ23">
        <v>0</v>
      </c>
      <c r="BK23">
        <v>1</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s="842"/>
      <c r="CM23" s="597">
        <v>1</v>
      </c>
      <c r="CN23" s="592">
        <v>29</v>
      </c>
      <c r="CO23" s="592">
        <v>0</v>
      </c>
      <c r="CP23" s="597">
        <v>1</v>
      </c>
      <c r="CQ23" s="592">
        <v>29</v>
      </c>
      <c r="CR23" s="592">
        <v>0</v>
      </c>
      <c r="CS23" s="597">
        <v>1</v>
      </c>
      <c r="CT23" s="592">
        <v>29</v>
      </c>
      <c r="CU23" s="592">
        <v>0</v>
      </c>
      <c r="CV23" s="592">
        <v>0</v>
      </c>
      <c r="CW23" s="592">
        <v>0</v>
      </c>
      <c r="CX23" s="592">
        <v>0</v>
      </c>
      <c r="CY23" s="592">
        <v>0</v>
      </c>
      <c r="CZ23" s="592">
        <v>0</v>
      </c>
      <c r="DA23" s="592">
        <v>0</v>
      </c>
      <c r="DB23" s="592">
        <v>0</v>
      </c>
      <c r="DC23" s="592">
        <v>0</v>
      </c>
      <c r="DD23" s="592">
        <v>0</v>
      </c>
      <c r="DE23" s="592">
        <v>0</v>
      </c>
      <c r="DF23" s="592">
        <v>0</v>
      </c>
      <c r="DG23" s="592">
        <v>0</v>
      </c>
      <c r="DH23" s="592">
        <v>0</v>
      </c>
      <c r="DI23" s="592">
        <v>0</v>
      </c>
      <c r="DJ23" s="592">
        <v>0</v>
      </c>
      <c r="DK23" s="592">
        <v>0</v>
      </c>
      <c r="DL23" s="592">
        <v>0</v>
      </c>
      <c r="DM23" s="592">
        <v>0</v>
      </c>
      <c r="DN23" s="592">
        <v>0</v>
      </c>
      <c r="DO23" s="592">
        <v>0</v>
      </c>
      <c r="DP23" s="592">
        <v>0</v>
      </c>
      <c r="DQ23" s="592">
        <v>0</v>
      </c>
      <c r="DR23" s="592">
        <v>0</v>
      </c>
      <c r="DS23" s="592">
        <v>0</v>
      </c>
      <c r="DT23" s="592">
        <v>0</v>
      </c>
      <c r="DU23" s="597">
        <v>0</v>
      </c>
      <c r="DV23" s="954">
        <v>0</v>
      </c>
      <c r="DW23" s="978">
        <v>0</v>
      </c>
      <c r="DX23" s="979">
        <v>0</v>
      </c>
      <c r="DY23" s="979">
        <v>0</v>
      </c>
      <c r="DZ23" s="979">
        <v>0</v>
      </c>
      <c r="EA23" s="977">
        <v>0</v>
      </c>
      <c r="EB23" s="977">
        <v>0</v>
      </c>
      <c r="EC23" s="960">
        <v>0</v>
      </c>
      <c r="ED23" s="960">
        <v>0</v>
      </c>
      <c r="EE23" s="1255">
        <v>0</v>
      </c>
      <c r="EF23" s="960">
        <v>0</v>
      </c>
      <c r="EG23" s="960">
        <v>0</v>
      </c>
      <c r="EH23" s="960">
        <v>0</v>
      </c>
      <c r="EI23" s="960">
        <v>0</v>
      </c>
      <c r="EJ23" s="960">
        <v>0</v>
      </c>
      <c r="EK23" s="1007">
        <v>0</v>
      </c>
      <c r="EL23" s="306">
        <v>0</v>
      </c>
      <c r="EM23" s="306">
        <v>0</v>
      </c>
      <c r="EN23" s="1007">
        <v>0</v>
      </c>
      <c r="EO23" s="306">
        <v>0</v>
      </c>
      <c r="EP23" s="306">
        <v>1</v>
      </c>
      <c r="EQ23" s="306">
        <v>1</v>
      </c>
      <c r="ER23" s="306">
        <v>0</v>
      </c>
      <c r="ES23" s="306">
        <v>0</v>
      </c>
      <c r="ET23" s="1007">
        <v>0</v>
      </c>
      <c r="EU23" s="306">
        <v>0</v>
      </c>
      <c r="EV23" s="306">
        <v>0</v>
      </c>
      <c r="EW23" s="306">
        <v>0</v>
      </c>
      <c r="EX23" s="832"/>
      <c r="EY23" s="592"/>
      <c r="EZ23" s="592" t="s">
        <v>362</v>
      </c>
      <c r="FA23" s="592" t="s">
        <v>363</v>
      </c>
      <c r="FB23" s="592" t="s">
        <v>354</v>
      </c>
      <c r="FC23" s="592">
        <v>29</v>
      </c>
      <c r="FD23" s="592" t="s">
        <v>12</v>
      </c>
      <c r="FE23" s="592" t="s">
        <v>232</v>
      </c>
      <c r="FF23" s="592" t="s">
        <v>9</v>
      </c>
      <c r="FG23" s="592" t="s">
        <v>232</v>
      </c>
      <c r="FH23" s="592" t="s">
        <v>366</v>
      </c>
    </row>
    <row r="24" spans="1:164">
      <c r="A24">
        <v>22</v>
      </c>
      <c r="B24">
        <v>1</v>
      </c>
      <c r="F24">
        <v>700</v>
      </c>
      <c r="G24">
        <v>42</v>
      </c>
      <c r="H24">
        <v>1</v>
      </c>
      <c r="I24">
        <v>0</v>
      </c>
      <c r="J24">
        <v>1</v>
      </c>
      <c r="K24">
        <v>0</v>
      </c>
      <c r="L24" t="s">
        <v>362</v>
      </c>
      <c r="M24">
        <v>0</v>
      </c>
      <c r="N24">
        <v>1</v>
      </c>
      <c r="O24">
        <v>0</v>
      </c>
      <c r="P24">
        <v>0</v>
      </c>
      <c r="Q24">
        <v>0</v>
      </c>
      <c r="R24">
        <v>0</v>
      </c>
      <c r="S24">
        <v>0</v>
      </c>
      <c r="T24">
        <v>12</v>
      </c>
      <c r="U24">
        <v>0</v>
      </c>
      <c r="V24">
        <v>0</v>
      </c>
      <c r="W24">
        <v>0</v>
      </c>
      <c r="X24">
        <v>0</v>
      </c>
      <c r="Y24">
        <v>0</v>
      </c>
      <c r="Z24">
        <v>0</v>
      </c>
      <c r="AA24">
        <v>1</v>
      </c>
      <c r="AB24">
        <v>0</v>
      </c>
      <c r="AC24">
        <v>0</v>
      </c>
      <c r="AD24">
        <v>1</v>
      </c>
      <c r="AE24">
        <v>0</v>
      </c>
      <c r="AF24">
        <v>0</v>
      </c>
      <c r="AG24">
        <v>0</v>
      </c>
      <c r="AH24">
        <v>0</v>
      </c>
      <c r="AI24">
        <v>0</v>
      </c>
      <c r="AJ24">
        <v>0</v>
      </c>
      <c r="AK24">
        <v>0</v>
      </c>
      <c r="AL24">
        <v>0</v>
      </c>
      <c r="AM24">
        <v>0</v>
      </c>
      <c r="AN24">
        <v>0</v>
      </c>
      <c r="AO24">
        <v>0</v>
      </c>
      <c r="AP24">
        <v>0</v>
      </c>
      <c r="AQ24">
        <v>0</v>
      </c>
      <c r="AR24">
        <v>1</v>
      </c>
      <c r="AS24">
        <v>0</v>
      </c>
      <c r="AT24">
        <v>0</v>
      </c>
      <c r="AU24">
        <v>0</v>
      </c>
      <c r="AV24">
        <v>0</v>
      </c>
      <c r="AW24">
        <v>0</v>
      </c>
      <c r="AX24">
        <v>0</v>
      </c>
      <c r="AY24" t="s">
        <v>891</v>
      </c>
      <c r="AZ24">
        <v>0</v>
      </c>
      <c r="BA24">
        <v>0</v>
      </c>
      <c r="BB24">
        <v>0</v>
      </c>
      <c r="BC24">
        <v>0</v>
      </c>
      <c r="BD24">
        <v>0</v>
      </c>
      <c r="BE24">
        <v>0</v>
      </c>
      <c r="BF24" t="s">
        <v>891</v>
      </c>
      <c r="BG24">
        <v>1</v>
      </c>
      <c r="BH24">
        <v>0</v>
      </c>
      <c r="BI24">
        <v>1</v>
      </c>
      <c r="BJ24">
        <v>0</v>
      </c>
      <c r="BK24">
        <v>0</v>
      </c>
      <c r="BL24">
        <v>1</v>
      </c>
      <c r="BM24">
        <v>0</v>
      </c>
      <c r="BN24">
        <v>0</v>
      </c>
      <c r="BO24">
        <v>0</v>
      </c>
      <c r="BP24">
        <v>0</v>
      </c>
      <c r="BQ24">
        <v>0</v>
      </c>
      <c r="BR24">
        <v>0</v>
      </c>
      <c r="BS24">
        <v>0</v>
      </c>
      <c r="BT24">
        <v>0</v>
      </c>
      <c r="BU24">
        <v>1</v>
      </c>
      <c r="BV24">
        <v>0</v>
      </c>
      <c r="BW24">
        <v>0</v>
      </c>
      <c r="BX24">
        <v>0</v>
      </c>
      <c r="BY24">
        <v>0</v>
      </c>
      <c r="BZ24">
        <v>0</v>
      </c>
      <c r="CA24">
        <v>0</v>
      </c>
      <c r="CB24">
        <v>1</v>
      </c>
      <c r="CC24">
        <v>0</v>
      </c>
      <c r="CD24">
        <v>0</v>
      </c>
      <c r="CE24">
        <v>0</v>
      </c>
      <c r="CF24">
        <v>0</v>
      </c>
      <c r="CG24">
        <v>600</v>
      </c>
      <c r="CH24">
        <v>0</v>
      </c>
      <c r="CI24">
        <v>0</v>
      </c>
      <c r="CJ24">
        <v>466.66666666666674</v>
      </c>
      <c r="CK24">
        <v>0</v>
      </c>
      <c r="CL24" s="842"/>
      <c r="CM24" s="597">
        <v>1</v>
      </c>
      <c r="CN24" s="592">
        <v>12</v>
      </c>
      <c r="CO24" s="592">
        <v>0</v>
      </c>
      <c r="CP24" s="597">
        <v>1</v>
      </c>
      <c r="CQ24" s="592">
        <v>12</v>
      </c>
      <c r="CR24" s="592">
        <v>0</v>
      </c>
      <c r="CS24" s="597">
        <v>1</v>
      </c>
      <c r="CT24" s="592">
        <v>12</v>
      </c>
      <c r="CU24" s="592">
        <v>12</v>
      </c>
      <c r="CV24" s="592">
        <v>0</v>
      </c>
      <c r="CW24" s="592">
        <v>1</v>
      </c>
      <c r="CX24" s="592">
        <v>12</v>
      </c>
      <c r="CY24" s="592">
        <v>0</v>
      </c>
      <c r="CZ24" s="592">
        <v>0</v>
      </c>
      <c r="DA24" s="592">
        <v>0</v>
      </c>
      <c r="DB24" s="592">
        <v>0</v>
      </c>
      <c r="DC24" s="592">
        <v>0</v>
      </c>
      <c r="DD24" s="592">
        <v>0</v>
      </c>
      <c r="DE24" s="592">
        <v>0</v>
      </c>
      <c r="DF24" s="592">
        <v>0</v>
      </c>
      <c r="DG24" s="592">
        <v>12</v>
      </c>
      <c r="DH24" s="592">
        <v>0</v>
      </c>
      <c r="DI24" s="592">
        <v>0</v>
      </c>
      <c r="DJ24" s="592">
        <v>0</v>
      </c>
      <c r="DK24" s="592">
        <v>0</v>
      </c>
      <c r="DL24" s="592">
        <v>0</v>
      </c>
      <c r="DM24" s="592">
        <v>0</v>
      </c>
      <c r="DN24" s="592">
        <v>0</v>
      </c>
      <c r="DO24" s="592">
        <v>0</v>
      </c>
      <c r="DP24" s="592">
        <v>0</v>
      </c>
      <c r="DQ24" s="592">
        <v>0</v>
      </c>
      <c r="DR24" s="592">
        <v>0</v>
      </c>
      <c r="DS24" s="592">
        <v>0</v>
      </c>
      <c r="DT24" s="592">
        <v>0</v>
      </c>
      <c r="DU24" s="597">
        <v>1</v>
      </c>
      <c r="DV24" s="954">
        <v>0</v>
      </c>
      <c r="DW24" s="978">
        <v>0</v>
      </c>
      <c r="DX24" s="979">
        <v>0</v>
      </c>
      <c r="DY24" s="979">
        <v>0</v>
      </c>
      <c r="DZ24" s="979">
        <v>0</v>
      </c>
      <c r="EA24" s="977">
        <v>0</v>
      </c>
      <c r="EB24" s="977">
        <v>0</v>
      </c>
      <c r="EC24" s="960">
        <v>0</v>
      </c>
      <c r="ED24" s="960">
        <v>0</v>
      </c>
      <c r="EE24" s="1255">
        <v>7</v>
      </c>
      <c r="EF24" s="960">
        <v>4200</v>
      </c>
      <c r="EG24" s="960">
        <v>0</v>
      </c>
      <c r="EH24" s="960">
        <v>0</v>
      </c>
      <c r="EI24" s="960">
        <v>0</v>
      </c>
      <c r="EJ24" s="960">
        <v>0</v>
      </c>
      <c r="EK24" s="1007">
        <v>0</v>
      </c>
      <c r="EL24" s="306">
        <v>0</v>
      </c>
      <c r="EM24" s="306">
        <v>0</v>
      </c>
      <c r="EN24" s="1007">
        <v>0</v>
      </c>
      <c r="EO24" s="306">
        <v>0</v>
      </c>
      <c r="EP24" s="306">
        <v>1</v>
      </c>
      <c r="EQ24" s="306">
        <v>1</v>
      </c>
      <c r="ER24" s="306">
        <v>0</v>
      </c>
      <c r="ES24" s="306">
        <v>0</v>
      </c>
      <c r="ET24" s="1007">
        <v>0</v>
      </c>
      <c r="EU24" s="306">
        <v>0</v>
      </c>
      <c r="EV24" s="306">
        <v>0</v>
      </c>
      <c r="EW24" s="306">
        <v>0</v>
      </c>
      <c r="EX24" s="832"/>
      <c r="EY24" s="592"/>
      <c r="EZ24" s="592" t="s">
        <v>362</v>
      </c>
      <c r="FA24" s="592" t="s">
        <v>363</v>
      </c>
      <c r="FB24" s="592" t="s">
        <v>354</v>
      </c>
      <c r="FC24" s="592">
        <v>12</v>
      </c>
      <c r="FD24" s="592" t="s">
        <v>11</v>
      </c>
      <c r="FE24" s="592" t="s">
        <v>232</v>
      </c>
      <c r="FF24" s="592" t="s">
        <v>9</v>
      </c>
      <c r="FG24" s="592" t="s">
        <v>232</v>
      </c>
      <c r="FH24" s="592" t="s">
        <v>358</v>
      </c>
    </row>
    <row r="25" spans="1:164">
      <c r="A25">
        <v>24</v>
      </c>
      <c r="B25">
        <v>1</v>
      </c>
      <c r="F25">
        <v>700</v>
      </c>
      <c r="G25">
        <v>41</v>
      </c>
      <c r="H25">
        <v>1</v>
      </c>
      <c r="I25">
        <v>0</v>
      </c>
      <c r="J25">
        <v>1</v>
      </c>
      <c r="K25">
        <v>0</v>
      </c>
      <c r="L25" t="s">
        <v>393</v>
      </c>
      <c r="M25">
        <v>0</v>
      </c>
      <c r="N25">
        <v>0</v>
      </c>
      <c r="O25">
        <v>1</v>
      </c>
      <c r="P25">
        <v>0</v>
      </c>
      <c r="Q25">
        <v>0</v>
      </c>
      <c r="R25">
        <v>1</v>
      </c>
      <c r="S25">
        <v>1</v>
      </c>
      <c r="T25">
        <v>20</v>
      </c>
      <c r="U25">
        <v>0</v>
      </c>
      <c r="V25">
        <v>0</v>
      </c>
      <c r="W25">
        <v>0</v>
      </c>
      <c r="X25">
        <v>0</v>
      </c>
      <c r="Y25">
        <v>0</v>
      </c>
      <c r="Z25">
        <v>0</v>
      </c>
      <c r="AA25">
        <v>1</v>
      </c>
      <c r="AB25">
        <v>0</v>
      </c>
      <c r="AC25">
        <v>0</v>
      </c>
      <c r="AD25">
        <v>0</v>
      </c>
      <c r="AE25">
        <v>1</v>
      </c>
      <c r="AF25">
        <v>0</v>
      </c>
      <c r="AG25">
        <v>0</v>
      </c>
      <c r="AH25">
        <v>0</v>
      </c>
      <c r="AI25">
        <v>0</v>
      </c>
      <c r="AJ25">
        <v>0</v>
      </c>
      <c r="AK25">
        <v>0</v>
      </c>
      <c r="AL25">
        <v>0</v>
      </c>
      <c r="AM25">
        <v>0</v>
      </c>
      <c r="AN25">
        <v>0</v>
      </c>
      <c r="AO25">
        <v>0</v>
      </c>
      <c r="AP25">
        <v>0</v>
      </c>
      <c r="AQ25">
        <v>0</v>
      </c>
      <c r="AR25">
        <v>1</v>
      </c>
      <c r="AS25">
        <v>0</v>
      </c>
      <c r="AT25">
        <v>0</v>
      </c>
      <c r="AU25">
        <v>0</v>
      </c>
      <c r="AV25">
        <v>0</v>
      </c>
      <c r="AW25">
        <v>0</v>
      </c>
      <c r="AX25">
        <v>0</v>
      </c>
      <c r="AY25" t="s">
        <v>891</v>
      </c>
      <c r="AZ25">
        <v>0</v>
      </c>
      <c r="BA25">
        <v>0</v>
      </c>
      <c r="BB25">
        <v>0</v>
      </c>
      <c r="BC25">
        <v>0</v>
      </c>
      <c r="BD25">
        <v>0</v>
      </c>
      <c r="BE25">
        <v>0</v>
      </c>
      <c r="BF25" t="s">
        <v>891</v>
      </c>
      <c r="BG25">
        <v>1</v>
      </c>
      <c r="BH25">
        <v>0</v>
      </c>
      <c r="BI25">
        <v>1</v>
      </c>
      <c r="BJ25">
        <v>0</v>
      </c>
      <c r="BK25">
        <v>0</v>
      </c>
      <c r="BL25">
        <v>1</v>
      </c>
      <c r="BM25">
        <v>0</v>
      </c>
      <c r="BN25">
        <v>0</v>
      </c>
      <c r="BO25">
        <v>0</v>
      </c>
      <c r="BP25">
        <v>0</v>
      </c>
      <c r="BQ25">
        <v>0</v>
      </c>
      <c r="BR25">
        <v>0</v>
      </c>
      <c r="BS25">
        <v>0</v>
      </c>
      <c r="BT25">
        <v>0</v>
      </c>
      <c r="BU25">
        <v>0</v>
      </c>
      <c r="BV25">
        <v>1</v>
      </c>
      <c r="BW25">
        <v>1</v>
      </c>
      <c r="BX25">
        <v>0</v>
      </c>
      <c r="BY25">
        <v>0</v>
      </c>
      <c r="BZ25">
        <v>1</v>
      </c>
      <c r="CA25">
        <v>0</v>
      </c>
      <c r="CB25">
        <v>0</v>
      </c>
      <c r="CC25">
        <v>0</v>
      </c>
      <c r="CD25">
        <v>0</v>
      </c>
      <c r="CE25">
        <v>0</v>
      </c>
      <c r="CF25">
        <v>0</v>
      </c>
      <c r="CG25">
        <v>0</v>
      </c>
      <c r="CH25">
        <v>0</v>
      </c>
      <c r="CI25">
        <v>0</v>
      </c>
      <c r="CJ25">
        <v>0</v>
      </c>
      <c r="CK25">
        <v>0</v>
      </c>
      <c r="CL25" s="842"/>
      <c r="CM25" s="597">
        <v>1</v>
      </c>
      <c r="CN25" s="592">
        <v>20</v>
      </c>
      <c r="CO25" s="592">
        <v>0</v>
      </c>
      <c r="CP25" s="597">
        <v>1</v>
      </c>
      <c r="CQ25" s="592">
        <v>20</v>
      </c>
      <c r="CR25" s="592">
        <v>0</v>
      </c>
      <c r="CS25" s="597">
        <v>1</v>
      </c>
      <c r="CT25" s="592">
        <v>20</v>
      </c>
      <c r="CU25" s="592">
        <v>20</v>
      </c>
      <c r="CV25" s="592">
        <v>0</v>
      </c>
      <c r="CW25" s="592">
        <v>1</v>
      </c>
      <c r="CX25" s="592">
        <v>20</v>
      </c>
      <c r="CY25" s="592">
        <v>0</v>
      </c>
      <c r="CZ25" s="592">
        <v>0</v>
      </c>
      <c r="DA25" s="592">
        <v>0</v>
      </c>
      <c r="DB25" s="592">
        <v>0</v>
      </c>
      <c r="DC25" s="592">
        <v>0</v>
      </c>
      <c r="DD25" s="592">
        <v>0</v>
      </c>
      <c r="DE25" s="592">
        <v>0</v>
      </c>
      <c r="DF25" s="592">
        <v>0</v>
      </c>
      <c r="DG25" s="592">
        <v>0</v>
      </c>
      <c r="DH25" s="592">
        <v>20</v>
      </c>
      <c r="DI25" s="592">
        <v>20</v>
      </c>
      <c r="DJ25" s="592">
        <v>0</v>
      </c>
      <c r="DK25" s="592">
        <v>0</v>
      </c>
      <c r="DL25" s="592">
        <v>0</v>
      </c>
      <c r="DM25" s="592">
        <v>0</v>
      </c>
      <c r="DN25" s="592">
        <v>0</v>
      </c>
      <c r="DO25" s="592">
        <v>0</v>
      </c>
      <c r="DP25" s="592">
        <v>0</v>
      </c>
      <c r="DQ25" s="592">
        <v>0</v>
      </c>
      <c r="DR25" s="592">
        <v>0</v>
      </c>
      <c r="DS25" s="592">
        <v>0</v>
      </c>
      <c r="DT25" s="592">
        <v>0</v>
      </c>
      <c r="DU25" s="597">
        <v>1</v>
      </c>
      <c r="DV25" s="954">
        <v>0</v>
      </c>
      <c r="DW25" s="978">
        <v>0</v>
      </c>
      <c r="DX25" s="979">
        <v>0</v>
      </c>
      <c r="DY25" s="979">
        <v>0</v>
      </c>
      <c r="DZ25" s="979">
        <v>0</v>
      </c>
      <c r="EA25" s="977">
        <v>0</v>
      </c>
      <c r="EB25" s="977">
        <v>0</v>
      </c>
      <c r="EC25" s="960">
        <v>0</v>
      </c>
      <c r="ED25" s="960">
        <v>0</v>
      </c>
      <c r="EE25" s="1255">
        <v>0</v>
      </c>
      <c r="EF25" s="960">
        <v>0</v>
      </c>
      <c r="EG25" s="960">
        <v>0</v>
      </c>
      <c r="EH25" s="960">
        <v>0</v>
      </c>
      <c r="EI25" s="960">
        <v>0</v>
      </c>
      <c r="EJ25" s="960">
        <v>0</v>
      </c>
      <c r="EK25" s="1007">
        <v>0</v>
      </c>
      <c r="EL25" s="306">
        <v>0</v>
      </c>
      <c r="EM25" s="306">
        <v>20</v>
      </c>
      <c r="EN25" s="1007">
        <v>0</v>
      </c>
      <c r="EO25" s="306">
        <v>0</v>
      </c>
      <c r="EP25" s="306">
        <v>1</v>
      </c>
      <c r="EQ25" s="306">
        <v>1</v>
      </c>
      <c r="ER25" s="306">
        <v>0</v>
      </c>
      <c r="ES25" s="306">
        <v>0</v>
      </c>
      <c r="ET25" s="1007">
        <v>0</v>
      </c>
      <c r="EU25" s="306">
        <v>0</v>
      </c>
      <c r="EV25" s="306">
        <v>0</v>
      </c>
      <c r="EW25" s="306">
        <v>0</v>
      </c>
      <c r="EX25" s="832"/>
      <c r="EY25" s="592"/>
      <c r="EZ25" s="592" t="s">
        <v>393</v>
      </c>
      <c r="FA25" s="592" t="s">
        <v>394</v>
      </c>
      <c r="FB25" s="592" t="s">
        <v>350</v>
      </c>
      <c r="FC25" s="592">
        <v>20</v>
      </c>
      <c r="FD25" s="592" t="s">
        <v>12</v>
      </c>
      <c r="FE25" s="592" t="s">
        <v>232</v>
      </c>
      <c r="FF25" s="592" t="s">
        <v>9</v>
      </c>
      <c r="FG25" s="592" t="s">
        <v>232</v>
      </c>
      <c r="FH25" s="592" t="s">
        <v>358</v>
      </c>
    </row>
    <row r="26" spans="1:164">
      <c r="A26">
        <v>27</v>
      </c>
      <c r="B26">
        <v>1</v>
      </c>
      <c r="F26">
        <v>700</v>
      </c>
      <c r="G26">
        <v>41</v>
      </c>
      <c r="H26">
        <v>1</v>
      </c>
      <c r="I26">
        <v>0</v>
      </c>
      <c r="J26">
        <v>1</v>
      </c>
      <c r="K26">
        <v>0</v>
      </c>
      <c r="L26" t="s">
        <v>398</v>
      </c>
      <c r="M26">
        <v>0</v>
      </c>
      <c r="N26">
        <v>1</v>
      </c>
      <c r="O26">
        <v>0</v>
      </c>
      <c r="P26">
        <v>0</v>
      </c>
      <c r="Q26">
        <v>0</v>
      </c>
      <c r="R26">
        <v>0</v>
      </c>
      <c r="S26">
        <v>0</v>
      </c>
      <c r="T26">
        <v>105</v>
      </c>
      <c r="U26">
        <v>0</v>
      </c>
      <c r="V26">
        <v>1</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1</v>
      </c>
      <c r="AS26">
        <v>0</v>
      </c>
      <c r="AT26">
        <v>0</v>
      </c>
      <c r="AU26">
        <v>0</v>
      </c>
      <c r="AV26">
        <v>0</v>
      </c>
      <c r="AW26">
        <v>0</v>
      </c>
      <c r="AX26">
        <v>0</v>
      </c>
      <c r="AY26" t="s">
        <v>891</v>
      </c>
      <c r="AZ26">
        <v>0</v>
      </c>
      <c r="BA26">
        <v>0</v>
      </c>
      <c r="BB26">
        <v>0</v>
      </c>
      <c r="BC26">
        <v>0</v>
      </c>
      <c r="BD26">
        <v>0</v>
      </c>
      <c r="BE26">
        <v>0</v>
      </c>
      <c r="BF26" t="s">
        <v>891</v>
      </c>
      <c r="BG26">
        <v>1</v>
      </c>
      <c r="BH26">
        <v>0</v>
      </c>
      <c r="BI26">
        <v>1</v>
      </c>
      <c r="BJ26">
        <v>0</v>
      </c>
      <c r="BK26">
        <v>1</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s="842"/>
      <c r="CM26" s="597">
        <v>1</v>
      </c>
      <c r="CN26" s="592">
        <v>106</v>
      </c>
      <c r="CO26" s="592">
        <v>0</v>
      </c>
      <c r="CP26" s="597">
        <v>1</v>
      </c>
      <c r="CQ26" s="592">
        <v>106</v>
      </c>
      <c r="CR26" s="592">
        <v>0</v>
      </c>
      <c r="CS26" s="597">
        <v>1</v>
      </c>
      <c r="CT26" s="592">
        <v>106</v>
      </c>
      <c r="CU26" s="592">
        <v>0</v>
      </c>
      <c r="CV26" s="592">
        <v>0</v>
      </c>
      <c r="CW26" s="592">
        <v>0</v>
      </c>
      <c r="CX26" s="592">
        <v>0</v>
      </c>
      <c r="CY26" s="592">
        <v>0</v>
      </c>
      <c r="CZ26" s="592">
        <v>0</v>
      </c>
      <c r="DA26" s="592">
        <v>0</v>
      </c>
      <c r="DB26" s="592">
        <v>0</v>
      </c>
      <c r="DC26" s="592">
        <v>0</v>
      </c>
      <c r="DD26" s="592">
        <v>0</v>
      </c>
      <c r="DE26" s="592">
        <v>0</v>
      </c>
      <c r="DF26" s="592">
        <v>0</v>
      </c>
      <c r="DG26" s="592">
        <v>0</v>
      </c>
      <c r="DH26" s="592">
        <v>0</v>
      </c>
      <c r="DI26" s="592">
        <v>0</v>
      </c>
      <c r="DJ26" s="592">
        <v>0</v>
      </c>
      <c r="DK26" s="592">
        <v>0</v>
      </c>
      <c r="DL26" s="592">
        <v>0</v>
      </c>
      <c r="DM26" s="592">
        <v>0</v>
      </c>
      <c r="DN26" s="592">
        <v>0</v>
      </c>
      <c r="DO26" s="592">
        <v>0</v>
      </c>
      <c r="DP26" s="592">
        <v>0</v>
      </c>
      <c r="DQ26" s="592">
        <v>0</v>
      </c>
      <c r="DR26" s="592">
        <v>0</v>
      </c>
      <c r="DS26" s="592">
        <v>0</v>
      </c>
      <c r="DT26" s="592">
        <v>0</v>
      </c>
      <c r="DU26" s="597">
        <v>0</v>
      </c>
      <c r="DV26" s="954">
        <v>0</v>
      </c>
      <c r="DW26" s="978">
        <v>0</v>
      </c>
      <c r="DX26" s="979">
        <v>0</v>
      </c>
      <c r="DY26" s="979">
        <v>0</v>
      </c>
      <c r="DZ26" s="979">
        <v>0</v>
      </c>
      <c r="EA26" s="977">
        <v>0</v>
      </c>
      <c r="EB26" s="977">
        <v>0</v>
      </c>
      <c r="EC26" s="960">
        <v>0</v>
      </c>
      <c r="ED26" s="960">
        <v>0</v>
      </c>
      <c r="EE26" s="1255">
        <v>0</v>
      </c>
      <c r="EF26" s="960">
        <v>0</v>
      </c>
      <c r="EG26" s="960">
        <v>0</v>
      </c>
      <c r="EH26" s="960">
        <v>0</v>
      </c>
      <c r="EI26" s="960">
        <v>0</v>
      </c>
      <c r="EJ26" s="960">
        <v>0</v>
      </c>
      <c r="EK26" s="1007">
        <v>0</v>
      </c>
      <c r="EL26" s="306">
        <v>0</v>
      </c>
      <c r="EM26" s="306">
        <v>0</v>
      </c>
      <c r="EN26" s="1007">
        <v>0</v>
      </c>
      <c r="EO26" s="306">
        <v>0</v>
      </c>
      <c r="EP26" s="306">
        <v>0</v>
      </c>
      <c r="EQ26" s="306">
        <v>0</v>
      </c>
      <c r="ER26" s="306">
        <v>0</v>
      </c>
      <c r="ES26" s="306">
        <v>0</v>
      </c>
      <c r="ET26" s="1007">
        <v>0</v>
      </c>
      <c r="EU26" s="306">
        <v>0</v>
      </c>
      <c r="EV26" s="306">
        <v>0</v>
      </c>
      <c r="EW26" s="306">
        <v>0</v>
      </c>
      <c r="EX26" s="832"/>
      <c r="EY26" s="592"/>
      <c r="EZ26" s="592" t="s">
        <v>398</v>
      </c>
      <c r="FA26" s="592" t="s">
        <v>396</v>
      </c>
      <c r="FB26" s="592" t="s">
        <v>350</v>
      </c>
      <c r="FC26" s="592">
        <v>106</v>
      </c>
      <c r="FD26" s="592" t="s">
        <v>13</v>
      </c>
      <c r="FE26" s="592" t="s">
        <v>232</v>
      </c>
      <c r="FF26" s="592" t="s">
        <v>9</v>
      </c>
      <c r="FG26" s="592" t="s">
        <v>232</v>
      </c>
      <c r="FH26" s="592" t="s">
        <v>358</v>
      </c>
    </row>
    <row r="27" spans="1:164">
      <c r="A27">
        <v>33</v>
      </c>
      <c r="B27">
        <v>1</v>
      </c>
      <c r="F27">
        <v>700</v>
      </c>
      <c r="G27">
        <v>8</v>
      </c>
      <c r="H27">
        <v>0</v>
      </c>
      <c r="I27">
        <v>1</v>
      </c>
      <c r="J27">
        <v>1</v>
      </c>
      <c r="K27">
        <v>0</v>
      </c>
      <c r="L27" t="s">
        <v>402</v>
      </c>
      <c r="M27">
        <v>0</v>
      </c>
      <c r="N27">
        <v>1</v>
      </c>
      <c r="O27">
        <v>0</v>
      </c>
      <c r="P27">
        <v>0</v>
      </c>
      <c r="Q27">
        <v>0</v>
      </c>
      <c r="R27">
        <v>0</v>
      </c>
      <c r="S27">
        <v>0</v>
      </c>
      <c r="T27">
        <v>13</v>
      </c>
      <c r="U27">
        <v>1</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1</v>
      </c>
      <c r="AS27">
        <v>0</v>
      </c>
      <c r="AT27">
        <v>0</v>
      </c>
      <c r="AU27">
        <v>0</v>
      </c>
      <c r="AV27">
        <v>0</v>
      </c>
      <c r="AW27">
        <v>0</v>
      </c>
      <c r="AX27">
        <v>0</v>
      </c>
      <c r="AY27" t="s">
        <v>891</v>
      </c>
      <c r="AZ27">
        <v>0</v>
      </c>
      <c r="BA27">
        <v>0</v>
      </c>
      <c r="BB27">
        <v>0</v>
      </c>
      <c r="BC27">
        <v>0</v>
      </c>
      <c r="BD27">
        <v>0</v>
      </c>
      <c r="BE27">
        <v>0</v>
      </c>
      <c r="BF27" t="s">
        <v>891</v>
      </c>
      <c r="BG27">
        <v>1</v>
      </c>
      <c r="BH27">
        <v>0</v>
      </c>
      <c r="BI27">
        <v>1</v>
      </c>
      <c r="BJ27">
        <v>0</v>
      </c>
      <c r="BK27">
        <v>0</v>
      </c>
      <c r="BL27">
        <v>1</v>
      </c>
      <c r="BM27">
        <v>1</v>
      </c>
      <c r="BN27">
        <v>1</v>
      </c>
      <c r="BO27">
        <v>0</v>
      </c>
      <c r="BP27">
        <v>0</v>
      </c>
      <c r="BQ27">
        <v>0</v>
      </c>
      <c r="BR27">
        <v>0</v>
      </c>
      <c r="BS27">
        <v>0</v>
      </c>
      <c r="BT27">
        <v>0</v>
      </c>
      <c r="BU27">
        <v>0</v>
      </c>
      <c r="BV27">
        <v>0</v>
      </c>
      <c r="BW27">
        <v>0</v>
      </c>
      <c r="BX27">
        <v>0</v>
      </c>
      <c r="BY27">
        <v>0</v>
      </c>
      <c r="BZ27">
        <v>1</v>
      </c>
      <c r="CA27">
        <v>0</v>
      </c>
      <c r="CB27">
        <v>0</v>
      </c>
      <c r="CC27">
        <v>0</v>
      </c>
      <c r="CD27">
        <v>0</v>
      </c>
      <c r="CE27">
        <v>0</v>
      </c>
      <c r="CF27">
        <v>0</v>
      </c>
      <c r="CG27">
        <v>0</v>
      </c>
      <c r="CH27">
        <v>0</v>
      </c>
      <c r="CI27">
        <v>0</v>
      </c>
      <c r="CJ27">
        <v>0</v>
      </c>
      <c r="CK27">
        <v>0</v>
      </c>
      <c r="CL27" s="842"/>
      <c r="CM27" s="597">
        <v>1</v>
      </c>
      <c r="CN27" s="592">
        <v>13</v>
      </c>
      <c r="CO27" s="592">
        <v>0</v>
      </c>
      <c r="CP27" s="597">
        <v>1</v>
      </c>
      <c r="CQ27" s="592">
        <v>13</v>
      </c>
      <c r="CR27" s="592">
        <v>0</v>
      </c>
      <c r="CS27" s="597">
        <v>1</v>
      </c>
      <c r="CT27" s="592">
        <v>13</v>
      </c>
      <c r="CU27" s="592">
        <v>13</v>
      </c>
      <c r="CV27" s="592">
        <v>0</v>
      </c>
      <c r="CW27" s="592">
        <v>1</v>
      </c>
      <c r="CX27" s="592">
        <v>13</v>
      </c>
      <c r="CY27" s="592">
        <v>13</v>
      </c>
      <c r="CZ27" s="592">
        <v>13</v>
      </c>
      <c r="DA27" s="592">
        <v>0</v>
      </c>
      <c r="DB27" s="592">
        <v>0</v>
      </c>
      <c r="DC27" s="592">
        <v>0</v>
      </c>
      <c r="DD27" s="592">
        <v>0</v>
      </c>
      <c r="DE27" s="592">
        <v>0</v>
      </c>
      <c r="DF27" s="592">
        <v>0</v>
      </c>
      <c r="DG27" s="592">
        <v>0</v>
      </c>
      <c r="DH27" s="592">
        <v>0</v>
      </c>
      <c r="DI27" s="592">
        <v>0</v>
      </c>
      <c r="DJ27" s="592">
        <v>0</v>
      </c>
      <c r="DK27" s="592">
        <v>0</v>
      </c>
      <c r="DL27" s="592">
        <v>0</v>
      </c>
      <c r="DM27" s="592">
        <v>0</v>
      </c>
      <c r="DN27" s="592">
        <v>0</v>
      </c>
      <c r="DO27" s="592">
        <v>0</v>
      </c>
      <c r="DP27" s="592">
        <v>0</v>
      </c>
      <c r="DQ27" s="592">
        <v>0</v>
      </c>
      <c r="DR27" s="592">
        <v>0</v>
      </c>
      <c r="DS27" s="592">
        <v>0</v>
      </c>
      <c r="DT27" s="592">
        <v>0</v>
      </c>
      <c r="DU27" s="597">
        <v>1</v>
      </c>
      <c r="DV27" s="954">
        <v>0</v>
      </c>
      <c r="DW27" s="978">
        <v>0</v>
      </c>
      <c r="DX27" s="979">
        <v>0</v>
      </c>
      <c r="DY27" s="979">
        <v>0</v>
      </c>
      <c r="DZ27" s="979">
        <v>0</v>
      </c>
      <c r="EA27" s="977">
        <v>0</v>
      </c>
      <c r="EB27" s="977">
        <v>0</v>
      </c>
      <c r="EC27" s="960">
        <v>0</v>
      </c>
      <c r="ED27" s="960">
        <v>0</v>
      </c>
      <c r="EE27" s="1255">
        <v>0</v>
      </c>
      <c r="EF27" s="960">
        <v>0</v>
      </c>
      <c r="EG27" s="960">
        <v>0</v>
      </c>
      <c r="EH27" s="960">
        <v>0</v>
      </c>
      <c r="EI27" s="960">
        <v>0</v>
      </c>
      <c r="EJ27" s="960">
        <v>0</v>
      </c>
      <c r="EK27" s="1007">
        <v>0</v>
      </c>
      <c r="EL27" s="306">
        <v>0</v>
      </c>
      <c r="EM27" s="306">
        <v>0</v>
      </c>
      <c r="EN27" s="1007">
        <v>0</v>
      </c>
      <c r="EO27" s="306">
        <v>0</v>
      </c>
      <c r="EP27" s="306">
        <v>0</v>
      </c>
      <c r="EQ27" s="306">
        <v>0</v>
      </c>
      <c r="ER27" s="306">
        <v>0</v>
      </c>
      <c r="ES27" s="306">
        <v>0</v>
      </c>
      <c r="ET27" s="1007">
        <v>0</v>
      </c>
      <c r="EU27" s="306">
        <v>0</v>
      </c>
      <c r="EV27" s="306">
        <v>0</v>
      </c>
      <c r="EW27" s="306">
        <v>0</v>
      </c>
      <c r="EX27" s="832"/>
      <c r="EY27" s="592"/>
      <c r="EZ27" s="592" t="s">
        <v>402</v>
      </c>
      <c r="FA27" s="592" t="s">
        <v>363</v>
      </c>
      <c r="FB27" s="592" t="s">
        <v>354</v>
      </c>
      <c r="FC27" s="592">
        <v>13</v>
      </c>
      <c r="FD27" s="592" t="s">
        <v>11</v>
      </c>
      <c r="FE27" s="592" t="s">
        <v>232</v>
      </c>
      <c r="FF27" s="592" t="s">
        <v>9</v>
      </c>
      <c r="FG27" s="592" t="s">
        <v>232</v>
      </c>
      <c r="FH27" s="592" t="s">
        <v>366</v>
      </c>
    </row>
    <row r="28" spans="1:164">
      <c r="A28">
        <v>34</v>
      </c>
      <c r="B28">
        <v>1</v>
      </c>
      <c r="F28">
        <v>700</v>
      </c>
      <c r="G28">
        <v>41</v>
      </c>
      <c r="H28">
        <v>1</v>
      </c>
      <c r="I28">
        <v>0</v>
      </c>
      <c r="J28">
        <v>1</v>
      </c>
      <c r="K28">
        <v>0</v>
      </c>
      <c r="L28" t="s">
        <v>404</v>
      </c>
      <c r="M28">
        <v>0</v>
      </c>
      <c r="N28">
        <v>1</v>
      </c>
      <c r="O28">
        <v>0</v>
      </c>
      <c r="P28">
        <v>0</v>
      </c>
      <c r="Q28">
        <v>0</v>
      </c>
      <c r="R28">
        <v>0</v>
      </c>
      <c r="S28">
        <v>0</v>
      </c>
      <c r="T28">
        <v>15</v>
      </c>
      <c r="U28">
        <v>0</v>
      </c>
      <c r="V28">
        <v>0</v>
      </c>
      <c r="W28">
        <v>0</v>
      </c>
      <c r="X28">
        <v>0</v>
      </c>
      <c r="Y28">
        <v>1</v>
      </c>
      <c r="Z28">
        <v>0</v>
      </c>
      <c r="AA28">
        <v>1</v>
      </c>
      <c r="AB28">
        <v>0</v>
      </c>
      <c r="AC28">
        <v>1</v>
      </c>
      <c r="AD28">
        <v>0</v>
      </c>
      <c r="AE28">
        <v>0</v>
      </c>
      <c r="AF28">
        <v>1</v>
      </c>
      <c r="AG28">
        <v>0</v>
      </c>
      <c r="AH28">
        <v>0</v>
      </c>
      <c r="AI28">
        <v>1</v>
      </c>
      <c r="AJ28">
        <v>0</v>
      </c>
      <c r="AK28">
        <v>1</v>
      </c>
      <c r="AL28">
        <v>1</v>
      </c>
      <c r="AM28">
        <v>0</v>
      </c>
      <c r="AN28">
        <v>0</v>
      </c>
      <c r="AO28">
        <v>0</v>
      </c>
      <c r="AP28">
        <v>1</v>
      </c>
      <c r="AQ28">
        <v>0</v>
      </c>
      <c r="AR28">
        <v>0</v>
      </c>
      <c r="AS28">
        <v>0</v>
      </c>
      <c r="AT28">
        <v>1</v>
      </c>
      <c r="AU28">
        <v>0</v>
      </c>
      <c r="AV28">
        <v>0</v>
      </c>
      <c r="AW28">
        <v>1</v>
      </c>
      <c r="AX28">
        <v>0</v>
      </c>
      <c r="AY28" t="s">
        <v>891</v>
      </c>
      <c r="AZ28">
        <v>0</v>
      </c>
      <c r="BA28">
        <v>1</v>
      </c>
      <c r="BB28">
        <v>0</v>
      </c>
      <c r="BC28">
        <v>0</v>
      </c>
      <c r="BD28">
        <v>1</v>
      </c>
      <c r="BE28">
        <v>0</v>
      </c>
      <c r="BF28" t="s">
        <v>891</v>
      </c>
      <c r="BG28">
        <v>1</v>
      </c>
      <c r="BH28">
        <v>0</v>
      </c>
      <c r="BI28">
        <v>1</v>
      </c>
      <c r="BJ28">
        <v>0</v>
      </c>
      <c r="BK28">
        <v>0</v>
      </c>
      <c r="BL28">
        <v>1</v>
      </c>
      <c r="BM28">
        <v>0</v>
      </c>
      <c r="BN28">
        <v>0</v>
      </c>
      <c r="BO28">
        <v>1</v>
      </c>
      <c r="BP28">
        <v>0</v>
      </c>
      <c r="BQ28">
        <v>1</v>
      </c>
      <c r="BR28">
        <v>0</v>
      </c>
      <c r="BS28">
        <v>0</v>
      </c>
      <c r="BT28">
        <v>0</v>
      </c>
      <c r="BU28">
        <v>1</v>
      </c>
      <c r="BV28">
        <v>0</v>
      </c>
      <c r="BW28">
        <v>1</v>
      </c>
      <c r="BX28">
        <v>7.7</v>
      </c>
      <c r="BY28">
        <v>0</v>
      </c>
      <c r="BZ28">
        <v>0</v>
      </c>
      <c r="CA28">
        <v>0</v>
      </c>
      <c r="CB28">
        <v>0</v>
      </c>
      <c r="CC28">
        <v>0</v>
      </c>
      <c r="CD28">
        <v>0</v>
      </c>
      <c r="CE28">
        <v>0</v>
      </c>
      <c r="CF28">
        <v>0</v>
      </c>
      <c r="CG28">
        <v>0</v>
      </c>
      <c r="CH28">
        <v>0</v>
      </c>
      <c r="CI28">
        <v>0</v>
      </c>
      <c r="CJ28">
        <v>0</v>
      </c>
      <c r="CK28">
        <v>0</v>
      </c>
      <c r="CL28" s="842"/>
      <c r="CM28" s="597">
        <v>1</v>
      </c>
      <c r="CN28" s="592">
        <v>15</v>
      </c>
      <c r="CO28" s="592">
        <v>0</v>
      </c>
      <c r="CP28" s="597">
        <v>1</v>
      </c>
      <c r="CQ28" s="592">
        <v>15</v>
      </c>
      <c r="CR28" s="592">
        <v>0</v>
      </c>
      <c r="CS28" s="597">
        <v>1</v>
      </c>
      <c r="CT28" s="592">
        <v>15</v>
      </c>
      <c r="CU28" s="592">
        <v>15</v>
      </c>
      <c r="CV28" s="592">
        <v>0</v>
      </c>
      <c r="CW28" s="592">
        <v>1</v>
      </c>
      <c r="CX28" s="592">
        <v>15</v>
      </c>
      <c r="CY28" s="592">
        <v>0</v>
      </c>
      <c r="CZ28" s="592">
        <v>0</v>
      </c>
      <c r="DA28" s="592">
        <v>15</v>
      </c>
      <c r="DB28" s="592">
        <v>0</v>
      </c>
      <c r="DC28" s="592">
        <v>15</v>
      </c>
      <c r="DD28" s="592">
        <v>0</v>
      </c>
      <c r="DE28" s="592">
        <v>0</v>
      </c>
      <c r="DF28" s="592">
        <v>0</v>
      </c>
      <c r="DG28" s="592">
        <v>15</v>
      </c>
      <c r="DH28" s="592">
        <v>0</v>
      </c>
      <c r="DI28" s="592">
        <v>15</v>
      </c>
      <c r="DJ28" s="592">
        <v>115.5</v>
      </c>
      <c r="DK28" s="592">
        <v>0</v>
      </c>
      <c r="DL28" s="592">
        <v>0</v>
      </c>
      <c r="DM28" s="592">
        <v>0</v>
      </c>
      <c r="DN28" s="592">
        <v>0</v>
      </c>
      <c r="DO28" s="592">
        <v>1</v>
      </c>
      <c r="DP28" s="592">
        <v>15</v>
      </c>
      <c r="DQ28" s="592">
        <v>0</v>
      </c>
      <c r="DR28" s="592">
        <v>0</v>
      </c>
      <c r="DS28" s="592">
        <v>0</v>
      </c>
      <c r="DT28" s="592">
        <v>0</v>
      </c>
      <c r="DU28" s="597">
        <v>0</v>
      </c>
      <c r="DV28" s="954">
        <v>0</v>
      </c>
      <c r="DW28" s="978">
        <v>0</v>
      </c>
      <c r="DX28" s="979">
        <v>0</v>
      </c>
      <c r="DY28" s="979">
        <v>0</v>
      </c>
      <c r="DZ28" s="979">
        <v>0</v>
      </c>
      <c r="EA28" s="977">
        <v>0</v>
      </c>
      <c r="EB28" s="977">
        <v>0</v>
      </c>
      <c r="EC28" s="960">
        <v>0</v>
      </c>
      <c r="ED28" s="960">
        <v>0</v>
      </c>
      <c r="EE28" s="1255">
        <v>0</v>
      </c>
      <c r="EF28" s="960">
        <v>0</v>
      </c>
      <c r="EG28" s="960">
        <v>0</v>
      </c>
      <c r="EH28" s="960">
        <v>0</v>
      </c>
      <c r="EI28" s="960">
        <v>0</v>
      </c>
      <c r="EJ28" s="960">
        <v>0</v>
      </c>
      <c r="EK28" s="1007">
        <v>0</v>
      </c>
      <c r="EL28" s="306">
        <v>0</v>
      </c>
      <c r="EM28" s="306">
        <v>0</v>
      </c>
      <c r="EN28" s="1007">
        <v>0</v>
      </c>
      <c r="EO28" s="306">
        <v>0</v>
      </c>
      <c r="EP28" s="306">
        <v>1</v>
      </c>
      <c r="EQ28" s="306">
        <v>1</v>
      </c>
      <c r="ER28" s="306">
        <v>1</v>
      </c>
      <c r="ES28" s="306">
        <v>1</v>
      </c>
      <c r="ET28" s="1007">
        <v>0</v>
      </c>
      <c r="EU28" s="306">
        <v>1</v>
      </c>
      <c r="EV28" s="306">
        <v>1</v>
      </c>
      <c r="EW28" s="306">
        <v>0</v>
      </c>
      <c r="EX28" s="832"/>
      <c r="EY28" s="592"/>
      <c r="EZ28" s="592" t="s">
        <v>404</v>
      </c>
      <c r="FA28" s="592" t="s">
        <v>363</v>
      </c>
      <c r="FB28" s="592" t="s">
        <v>354</v>
      </c>
      <c r="FC28" s="592">
        <v>15</v>
      </c>
      <c r="FD28" s="592" t="s">
        <v>11</v>
      </c>
      <c r="FE28" s="592" t="s">
        <v>232</v>
      </c>
      <c r="FF28" s="592" t="s">
        <v>9</v>
      </c>
      <c r="FG28" s="592" t="s">
        <v>232</v>
      </c>
      <c r="FH28" s="592" t="s">
        <v>358</v>
      </c>
    </row>
    <row r="29" spans="1:164">
      <c r="A29">
        <v>35</v>
      </c>
      <c r="B29">
        <v>1</v>
      </c>
      <c r="F29">
        <v>700</v>
      </c>
      <c r="G29">
        <v>41</v>
      </c>
      <c r="H29">
        <v>1</v>
      </c>
      <c r="I29">
        <v>0</v>
      </c>
      <c r="J29">
        <v>1</v>
      </c>
      <c r="K29">
        <v>0</v>
      </c>
      <c r="L29" t="s">
        <v>404</v>
      </c>
      <c r="M29">
        <v>0</v>
      </c>
      <c r="N29">
        <v>1</v>
      </c>
      <c r="O29">
        <v>0</v>
      </c>
      <c r="P29">
        <v>0</v>
      </c>
      <c r="Q29">
        <v>0</v>
      </c>
      <c r="R29">
        <v>0</v>
      </c>
      <c r="S29">
        <v>0</v>
      </c>
      <c r="T29">
        <v>9</v>
      </c>
      <c r="U29">
        <v>1</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1</v>
      </c>
      <c r="AS29">
        <v>0</v>
      </c>
      <c r="AT29">
        <v>0</v>
      </c>
      <c r="AU29">
        <v>0</v>
      </c>
      <c r="AV29">
        <v>0</v>
      </c>
      <c r="AW29">
        <v>0</v>
      </c>
      <c r="AX29">
        <v>0</v>
      </c>
      <c r="AY29" t="s">
        <v>891</v>
      </c>
      <c r="AZ29">
        <v>0</v>
      </c>
      <c r="BA29">
        <v>0</v>
      </c>
      <c r="BB29">
        <v>0</v>
      </c>
      <c r="BC29">
        <v>0</v>
      </c>
      <c r="BD29">
        <v>0</v>
      </c>
      <c r="BE29">
        <v>0</v>
      </c>
      <c r="BF29" t="s">
        <v>891</v>
      </c>
      <c r="BG29">
        <v>1</v>
      </c>
      <c r="BH29">
        <v>0</v>
      </c>
      <c r="BI29">
        <v>0</v>
      </c>
      <c r="BJ29">
        <v>1</v>
      </c>
      <c r="BK29">
        <v>1</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s="842"/>
      <c r="CM29" s="597">
        <v>1</v>
      </c>
      <c r="CN29" s="592">
        <v>9</v>
      </c>
      <c r="CO29" s="592">
        <v>0</v>
      </c>
      <c r="CP29" s="597">
        <v>1</v>
      </c>
      <c r="CQ29" s="592">
        <v>9</v>
      </c>
      <c r="CR29" s="592">
        <v>9</v>
      </c>
      <c r="CS29" s="597">
        <v>1</v>
      </c>
      <c r="CT29" s="592">
        <v>9</v>
      </c>
      <c r="CU29" s="592">
        <v>0</v>
      </c>
      <c r="CV29" s="592">
        <v>0</v>
      </c>
      <c r="CW29" s="592">
        <v>0</v>
      </c>
      <c r="CX29" s="592">
        <v>0</v>
      </c>
      <c r="CY29" s="592">
        <v>0</v>
      </c>
      <c r="CZ29" s="592">
        <v>0</v>
      </c>
      <c r="DA29" s="592">
        <v>0</v>
      </c>
      <c r="DB29" s="592">
        <v>0</v>
      </c>
      <c r="DC29" s="592">
        <v>0</v>
      </c>
      <c r="DD29" s="592">
        <v>0</v>
      </c>
      <c r="DE29" s="592">
        <v>0</v>
      </c>
      <c r="DF29" s="592">
        <v>0</v>
      </c>
      <c r="DG29" s="592">
        <v>0</v>
      </c>
      <c r="DH29" s="592">
        <v>0</v>
      </c>
      <c r="DI29" s="592">
        <v>0</v>
      </c>
      <c r="DJ29" s="592">
        <v>0</v>
      </c>
      <c r="DK29" s="592">
        <v>0</v>
      </c>
      <c r="DL29" s="592">
        <v>0</v>
      </c>
      <c r="DM29" s="592">
        <v>0</v>
      </c>
      <c r="DN29" s="592">
        <v>0</v>
      </c>
      <c r="DO29" s="592">
        <v>0</v>
      </c>
      <c r="DP29" s="592">
        <v>0</v>
      </c>
      <c r="DQ29" s="592">
        <v>0</v>
      </c>
      <c r="DR29" s="592">
        <v>0</v>
      </c>
      <c r="DS29" s="592">
        <v>0</v>
      </c>
      <c r="DT29" s="592">
        <v>0</v>
      </c>
      <c r="DU29" s="597">
        <v>0</v>
      </c>
      <c r="DV29" s="954">
        <v>0</v>
      </c>
      <c r="DW29" s="978">
        <v>0</v>
      </c>
      <c r="DX29" s="979">
        <v>0</v>
      </c>
      <c r="DY29" s="979">
        <v>0</v>
      </c>
      <c r="DZ29" s="979">
        <v>0</v>
      </c>
      <c r="EA29" s="977">
        <v>0</v>
      </c>
      <c r="EB29" s="977">
        <v>0</v>
      </c>
      <c r="EC29" s="960">
        <v>0</v>
      </c>
      <c r="ED29" s="960">
        <v>0</v>
      </c>
      <c r="EE29" s="1255">
        <v>0</v>
      </c>
      <c r="EF29" s="960">
        <v>0</v>
      </c>
      <c r="EG29" s="960">
        <v>0</v>
      </c>
      <c r="EH29" s="960">
        <v>0</v>
      </c>
      <c r="EI29" s="960">
        <v>0</v>
      </c>
      <c r="EJ29" s="960">
        <v>0</v>
      </c>
      <c r="EK29" s="1007">
        <v>0</v>
      </c>
      <c r="EL29" s="306">
        <v>0</v>
      </c>
      <c r="EM29" s="306">
        <v>0</v>
      </c>
      <c r="EN29" s="1007">
        <v>0</v>
      </c>
      <c r="EO29" s="306">
        <v>0</v>
      </c>
      <c r="EP29" s="306">
        <v>0</v>
      </c>
      <c r="EQ29" s="306">
        <v>0</v>
      </c>
      <c r="ER29" s="306">
        <v>0</v>
      </c>
      <c r="ES29" s="306">
        <v>0</v>
      </c>
      <c r="ET29" s="1007">
        <v>0</v>
      </c>
      <c r="EU29" s="306">
        <v>0</v>
      </c>
      <c r="EV29" s="306">
        <v>0</v>
      </c>
      <c r="EW29" s="306">
        <v>0</v>
      </c>
      <c r="EX29" s="832"/>
      <c r="EY29" s="592"/>
      <c r="EZ29" s="592" t="s">
        <v>404</v>
      </c>
      <c r="FA29" s="592" t="s">
        <v>363</v>
      </c>
      <c r="FB29" s="592" t="s">
        <v>354</v>
      </c>
      <c r="FC29" s="592">
        <v>9</v>
      </c>
      <c r="FD29" s="592" t="s">
        <v>11</v>
      </c>
      <c r="FE29" s="592" t="s">
        <v>232</v>
      </c>
      <c r="FF29" s="592" t="s">
        <v>9</v>
      </c>
      <c r="FG29" s="592" t="s">
        <v>232</v>
      </c>
      <c r="FH29" s="592" t="s">
        <v>358</v>
      </c>
    </row>
    <row r="30" spans="1:164">
      <c r="A30">
        <v>36</v>
      </c>
      <c r="B30">
        <v>1</v>
      </c>
      <c r="F30">
        <v>700</v>
      </c>
      <c r="G30">
        <v>41</v>
      </c>
      <c r="H30">
        <v>1</v>
      </c>
      <c r="I30">
        <v>0</v>
      </c>
      <c r="J30">
        <v>1</v>
      </c>
      <c r="K30">
        <v>0</v>
      </c>
      <c r="L30" t="s">
        <v>404</v>
      </c>
      <c r="M30">
        <v>0</v>
      </c>
      <c r="N30">
        <v>1</v>
      </c>
      <c r="O30">
        <v>0</v>
      </c>
      <c r="P30">
        <v>0</v>
      </c>
      <c r="Q30">
        <v>0</v>
      </c>
      <c r="R30">
        <v>0</v>
      </c>
      <c r="S30">
        <v>0</v>
      </c>
      <c r="T30">
        <v>9</v>
      </c>
      <c r="U30">
        <v>1</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1</v>
      </c>
      <c r="AS30">
        <v>0</v>
      </c>
      <c r="AT30">
        <v>0</v>
      </c>
      <c r="AU30">
        <v>0</v>
      </c>
      <c r="AV30">
        <v>0</v>
      </c>
      <c r="AW30">
        <v>0</v>
      </c>
      <c r="AX30">
        <v>0</v>
      </c>
      <c r="AY30" t="s">
        <v>891</v>
      </c>
      <c r="AZ30">
        <v>0</v>
      </c>
      <c r="BA30">
        <v>0</v>
      </c>
      <c r="BB30">
        <v>0</v>
      </c>
      <c r="BC30">
        <v>0</v>
      </c>
      <c r="BD30">
        <v>0</v>
      </c>
      <c r="BE30">
        <v>0</v>
      </c>
      <c r="BF30" t="s">
        <v>891</v>
      </c>
      <c r="BG30">
        <v>1</v>
      </c>
      <c r="BH30">
        <v>0</v>
      </c>
      <c r="BI30">
        <v>1</v>
      </c>
      <c r="BJ30">
        <v>0</v>
      </c>
      <c r="BK30">
        <v>1</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s="842"/>
      <c r="CM30" s="597">
        <v>1</v>
      </c>
      <c r="CN30" s="592">
        <v>9</v>
      </c>
      <c r="CO30" s="592">
        <v>0</v>
      </c>
      <c r="CP30" s="597">
        <v>1</v>
      </c>
      <c r="CQ30" s="592">
        <v>9</v>
      </c>
      <c r="CR30" s="592">
        <v>0</v>
      </c>
      <c r="CS30" s="597">
        <v>1</v>
      </c>
      <c r="CT30" s="592">
        <v>9</v>
      </c>
      <c r="CU30" s="592">
        <v>0</v>
      </c>
      <c r="CV30" s="592">
        <v>0</v>
      </c>
      <c r="CW30" s="592">
        <v>0</v>
      </c>
      <c r="CX30" s="592">
        <v>0</v>
      </c>
      <c r="CY30" s="592">
        <v>0</v>
      </c>
      <c r="CZ30" s="592">
        <v>0</v>
      </c>
      <c r="DA30" s="592">
        <v>0</v>
      </c>
      <c r="DB30" s="592">
        <v>0</v>
      </c>
      <c r="DC30" s="592">
        <v>0</v>
      </c>
      <c r="DD30" s="592">
        <v>0</v>
      </c>
      <c r="DE30" s="592">
        <v>0</v>
      </c>
      <c r="DF30" s="592">
        <v>0</v>
      </c>
      <c r="DG30" s="592">
        <v>0</v>
      </c>
      <c r="DH30" s="592">
        <v>0</v>
      </c>
      <c r="DI30" s="592">
        <v>0</v>
      </c>
      <c r="DJ30" s="592">
        <v>0</v>
      </c>
      <c r="DK30" s="592">
        <v>0</v>
      </c>
      <c r="DL30" s="592">
        <v>0</v>
      </c>
      <c r="DM30" s="592">
        <v>0</v>
      </c>
      <c r="DN30" s="592">
        <v>0</v>
      </c>
      <c r="DO30" s="592">
        <v>0</v>
      </c>
      <c r="DP30" s="592">
        <v>0</v>
      </c>
      <c r="DQ30" s="592">
        <v>0</v>
      </c>
      <c r="DR30" s="592">
        <v>0</v>
      </c>
      <c r="DS30" s="592">
        <v>0</v>
      </c>
      <c r="DT30" s="592">
        <v>0</v>
      </c>
      <c r="DU30" s="597">
        <v>0</v>
      </c>
      <c r="DV30" s="954">
        <v>0</v>
      </c>
      <c r="DW30" s="978">
        <v>0</v>
      </c>
      <c r="DX30" s="979">
        <v>0</v>
      </c>
      <c r="DY30" s="979">
        <v>0</v>
      </c>
      <c r="DZ30" s="979">
        <v>0</v>
      </c>
      <c r="EA30" s="977">
        <v>0</v>
      </c>
      <c r="EB30" s="977">
        <v>0</v>
      </c>
      <c r="EC30" s="960">
        <v>0</v>
      </c>
      <c r="ED30" s="960">
        <v>0</v>
      </c>
      <c r="EE30" s="1255">
        <v>0</v>
      </c>
      <c r="EF30" s="960">
        <v>0</v>
      </c>
      <c r="EG30" s="960">
        <v>0</v>
      </c>
      <c r="EH30" s="960">
        <v>0</v>
      </c>
      <c r="EI30" s="960">
        <v>0</v>
      </c>
      <c r="EJ30" s="960">
        <v>0</v>
      </c>
      <c r="EK30" s="1007">
        <v>0</v>
      </c>
      <c r="EL30" s="306">
        <v>0</v>
      </c>
      <c r="EM30" s="306">
        <v>0</v>
      </c>
      <c r="EN30" s="1007">
        <v>0</v>
      </c>
      <c r="EO30" s="306">
        <v>0</v>
      </c>
      <c r="EP30" s="306">
        <v>0</v>
      </c>
      <c r="EQ30" s="306">
        <v>0</v>
      </c>
      <c r="ER30" s="306">
        <v>0</v>
      </c>
      <c r="ES30" s="306">
        <v>0</v>
      </c>
      <c r="ET30" s="1007">
        <v>0</v>
      </c>
      <c r="EU30" s="306">
        <v>0</v>
      </c>
      <c r="EV30" s="306">
        <v>0</v>
      </c>
      <c r="EW30" s="306">
        <v>0</v>
      </c>
      <c r="EX30" s="832"/>
      <c r="EY30" s="592"/>
      <c r="EZ30" s="592" t="s">
        <v>404</v>
      </c>
      <c r="FA30" s="592" t="s">
        <v>363</v>
      </c>
      <c r="FB30" s="592" t="s">
        <v>354</v>
      </c>
      <c r="FC30" s="592">
        <v>9</v>
      </c>
      <c r="FD30" s="592" t="s">
        <v>11</v>
      </c>
      <c r="FE30" s="592" t="s">
        <v>232</v>
      </c>
      <c r="FF30" s="592" t="s">
        <v>9</v>
      </c>
      <c r="FG30" s="592" t="s">
        <v>232</v>
      </c>
      <c r="FH30" s="592" t="s">
        <v>358</v>
      </c>
    </row>
    <row r="31" spans="1:164">
      <c r="A31">
        <v>37</v>
      </c>
      <c r="B31">
        <v>1</v>
      </c>
      <c r="F31">
        <v>700</v>
      </c>
      <c r="G31">
        <v>41</v>
      </c>
      <c r="H31">
        <v>1</v>
      </c>
      <c r="I31">
        <v>0</v>
      </c>
      <c r="J31">
        <v>1</v>
      </c>
      <c r="K31">
        <v>0</v>
      </c>
      <c r="L31" t="s">
        <v>404</v>
      </c>
      <c r="M31">
        <v>0</v>
      </c>
      <c r="N31">
        <v>1</v>
      </c>
      <c r="O31">
        <v>0</v>
      </c>
      <c r="P31">
        <v>0</v>
      </c>
      <c r="Q31">
        <v>0</v>
      </c>
      <c r="R31">
        <v>0</v>
      </c>
      <c r="S31">
        <v>0</v>
      </c>
      <c r="T31">
        <v>1</v>
      </c>
      <c r="U31">
        <v>1</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1</v>
      </c>
      <c r="AS31">
        <v>0</v>
      </c>
      <c r="AT31">
        <v>0</v>
      </c>
      <c r="AU31">
        <v>0</v>
      </c>
      <c r="AV31">
        <v>0</v>
      </c>
      <c r="AW31">
        <v>0</v>
      </c>
      <c r="AX31">
        <v>0</v>
      </c>
      <c r="AY31" t="s">
        <v>891</v>
      </c>
      <c r="AZ31">
        <v>0</v>
      </c>
      <c r="BA31">
        <v>0</v>
      </c>
      <c r="BB31">
        <v>0</v>
      </c>
      <c r="BC31">
        <v>0</v>
      </c>
      <c r="BD31">
        <v>0</v>
      </c>
      <c r="BE31">
        <v>0</v>
      </c>
      <c r="BF31" t="s">
        <v>891</v>
      </c>
      <c r="BG31">
        <v>1</v>
      </c>
      <c r="BH31">
        <v>0</v>
      </c>
      <c r="BI31">
        <v>1</v>
      </c>
      <c r="BJ31">
        <v>0</v>
      </c>
      <c r="BK31">
        <v>1</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s="842"/>
      <c r="CM31" s="597">
        <v>1</v>
      </c>
      <c r="CN31" s="592">
        <v>1</v>
      </c>
      <c r="CO31" s="592">
        <v>0</v>
      </c>
      <c r="CP31" s="597">
        <v>1</v>
      </c>
      <c r="CQ31" s="592">
        <v>1</v>
      </c>
      <c r="CR31" s="592">
        <v>0</v>
      </c>
      <c r="CS31" s="597">
        <v>1</v>
      </c>
      <c r="CT31" s="592">
        <v>1</v>
      </c>
      <c r="CU31" s="592">
        <v>0</v>
      </c>
      <c r="CV31" s="592">
        <v>0</v>
      </c>
      <c r="CW31" s="592">
        <v>0</v>
      </c>
      <c r="CX31" s="592">
        <v>0</v>
      </c>
      <c r="CY31" s="592">
        <v>0</v>
      </c>
      <c r="CZ31" s="592">
        <v>0</v>
      </c>
      <c r="DA31" s="592">
        <v>0</v>
      </c>
      <c r="DB31" s="592">
        <v>0</v>
      </c>
      <c r="DC31" s="592">
        <v>0</v>
      </c>
      <c r="DD31" s="592">
        <v>0</v>
      </c>
      <c r="DE31" s="592">
        <v>0</v>
      </c>
      <c r="DF31" s="592">
        <v>0</v>
      </c>
      <c r="DG31" s="592">
        <v>0</v>
      </c>
      <c r="DH31" s="592">
        <v>0</v>
      </c>
      <c r="DI31" s="592">
        <v>0</v>
      </c>
      <c r="DJ31" s="592">
        <v>0</v>
      </c>
      <c r="DK31" s="592">
        <v>0</v>
      </c>
      <c r="DL31" s="592">
        <v>0</v>
      </c>
      <c r="DM31" s="592">
        <v>0</v>
      </c>
      <c r="DN31" s="592">
        <v>0</v>
      </c>
      <c r="DO31" s="592">
        <v>0</v>
      </c>
      <c r="DP31" s="592">
        <v>0</v>
      </c>
      <c r="DQ31" s="592">
        <v>0</v>
      </c>
      <c r="DR31" s="592">
        <v>0</v>
      </c>
      <c r="DS31" s="592">
        <v>0</v>
      </c>
      <c r="DT31" s="592">
        <v>0</v>
      </c>
      <c r="DU31" s="597">
        <v>0</v>
      </c>
      <c r="DV31" s="954">
        <v>0</v>
      </c>
      <c r="DW31" s="978">
        <v>0</v>
      </c>
      <c r="DX31" s="979">
        <v>0</v>
      </c>
      <c r="DY31" s="979">
        <v>0</v>
      </c>
      <c r="DZ31" s="979">
        <v>0</v>
      </c>
      <c r="EA31" s="977">
        <v>0</v>
      </c>
      <c r="EB31" s="977">
        <v>0</v>
      </c>
      <c r="EC31" s="960">
        <v>0</v>
      </c>
      <c r="ED31" s="960">
        <v>0</v>
      </c>
      <c r="EE31" s="1255">
        <v>0</v>
      </c>
      <c r="EF31" s="960">
        <v>0</v>
      </c>
      <c r="EG31" s="960">
        <v>0</v>
      </c>
      <c r="EH31" s="960">
        <v>0</v>
      </c>
      <c r="EI31" s="960">
        <v>0</v>
      </c>
      <c r="EJ31" s="960">
        <v>0</v>
      </c>
      <c r="EK31" s="1007">
        <v>0</v>
      </c>
      <c r="EL31" s="306">
        <v>0</v>
      </c>
      <c r="EM31" s="306">
        <v>0</v>
      </c>
      <c r="EN31" s="1007">
        <v>0</v>
      </c>
      <c r="EO31" s="306">
        <v>0</v>
      </c>
      <c r="EP31" s="306">
        <v>0</v>
      </c>
      <c r="EQ31" s="306">
        <v>0</v>
      </c>
      <c r="ER31" s="306">
        <v>0</v>
      </c>
      <c r="ES31" s="306">
        <v>0</v>
      </c>
      <c r="ET31" s="1007">
        <v>0</v>
      </c>
      <c r="EU31" s="306">
        <v>0</v>
      </c>
      <c r="EV31" s="306">
        <v>0</v>
      </c>
      <c r="EW31" s="306">
        <v>0</v>
      </c>
      <c r="EX31" s="832"/>
      <c r="EY31" s="592"/>
      <c r="EZ31" s="592" t="s">
        <v>404</v>
      </c>
      <c r="FA31" s="592" t="s">
        <v>363</v>
      </c>
      <c r="FB31" s="592" t="s">
        <v>354</v>
      </c>
      <c r="FC31" s="592">
        <v>1</v>
      </c>
      <c r="FD31" s="592" t="s">
        <v>11</v>
      </c>
      <c r="FE31" s="592" t="s">
        <v>232</v>
      </c>
      <c r="FF31" s="592" t="s">
        <v>9</v>
      </c>
      <c r="FG31" s="592" t="s">
        <v>232</v>
      </c>
      <c r="FH31" s="592" t="s">
        <v>358</v>
      </c>
    </row>
    <row r="32" spans="1:164">
      <c r="A32">
        <v>38</v>
      </c>
      <c r="B32">
        <v>1</v>
      </c>
      <c r="F32">
        <v>700</v>
      </c>
      <c r="G32">
        <v>42</v>
      </c>
      <c r="H32">
        <v>1</v>
      </c>
      <c r="I32">
        <v>0</v>
      </c>
      <c r="J32">
        <v>1</v>
      </c>
      <c r="K32">
        <v>0</v>
      </c>
      <c r="L32" t="s">
        <v>404</v>
      </c>
      <c r="M32">
        <v>0</v>
      </c>
      <c r="N32">
        <v>1</v>
      </c>
      <c r="O32">
        <v>0</v>
      </c>
      <c r="P32">
        <v>0</v>
      </c>
      <c r="Q32">
        <v>0</v>
      </c>
      <c r="R32">
        <v>0</v>
      </c>
      <c r="S32">
        <v>0</v>
      </c>
      <c r="T32">
        <v>16</v>
      </c>
      <c r="U32">
        <v>0</v>
      </c>
      <c r="V32">
        <v>0</v>
      </c>
      <c r="W32">
        <v>0</v>
      </c>
      <c r="X32">
        <v>0</v>
      </c>
      <c r="Y32">
        <v>0</v>
      </c>
      <c r="Z32">
        <v>0</v>
      </c>
      <c r="AA32">
        <v>1</v>
      </c>
      <c r="AB32">
        <v>0</v>
      </c>
      <c r="AC32">
        <v>0</v>
      </c>
      <c r="AD32">
        <v>0</v>
      </c>
      <c r="AE32">
        <v>1</v>
      </c>
      <c r="AF32">
        <v>0</v>
      </c>
      <c r="AG32">
        <v>0</v>
      </c>
      <c r="AH32">
        <v>0</v>
      </c>
      <c r="AI32">
        <v>0</v>
      </c>
      <c r="AJ32">
        <v>0</v>
      </c>
      <c r="AK32">
        <v>0</v>
      </c>
      <c r="AL32">
        <v>0</v>
      </c>
      <c r="AM32">
        <v>0</v>
      </c>
      <c r="AN32">
        <v>0</v>
      </c>
      <c r="AO32">
        <v>0</v>
      </c>
      <c r="AP32">
        <v>0</v>
      </c>
      <c r="AQ32">
        <v>0</v>
      </c>
      <c r="AR32">
        <v>0</v>
      </c>
      <c r="AS32">
        <v>1</v>
      </c>
      <c r="AT32">
        <v>0</v>
      </c>
      <c r="AU32">
        <v>0</v>
      </c>
      <c r="AV32">
        <v>0</v>
      </c>
      <c r="AW32">
        <v>1</v>
      </c>
      <c r="AX32">
        <v>0</v>
      </c>
      <c r="AY32" t="s">
        <v>891</v>
      </c>
      <c r="AZ32">
        <v>0</v>
      </c>
      <c r="BA32">
        <v>0</v>
      </c>
      <c r="BB32">
        <v>0</v>
      </c>
      <c r="BC32">
        <v>0</v>
      </c>
      <c r="BD32">
        <v>0</v>
      </c>
      <c r="BE32">
        <v>0</v>
      </c>
      <c r="BF32" t="s">
        <v>891</v>
      </c>
      <c r="BG32">
        <v>1</v>
      </c>
      <c r="BH32">
        <v>0</v>
      </c>
      <c r="BI32">
        <v>1</v>
      </c>
      <c r="BJ32">
        <v>0</v>
      </c>
      <c r="BK32">
        <v>0</v>
      </c>
      <c r="BL32">
        <v>1</v>
      </c>
      <c r="BM32">
        <v>1</v>
      </c>
      <c r="BN32">
        <v>1</v>
      </c>
      <c r="BO32">
        <v>0</v>
      </c>
      <c r="BP32">
        <v>1</v>
      </c>
      <c r="BQ32">
        <v>0</v>
      </c>
      <c r="BR32">
        <v>1</v>
      </c>
      <c r="BS32">
        <v>1</v>
      </c>
      <c r="BT32">
        <v>1</v>
      </c>
      <c r="BU32">
        <v>1</v>
      </c>
      <c r="BV32">
        <v>0</v>
      </c>
      <c r="BW32">
        <v>1</v>
      </c>
      <c r="BX32">
        <v>0</v>
      </c>
      <c r="BY32">
        <v>0</v>
      </c>
      <c r="BZ32">
        <v>1</v>
      </c>
      <c r="CA32">
        <v>0</v>
      </c>
      <c r="CB32">
        <v>1</v>
      </c>
      <c r="CC32">
        <v>0</v>
      </c>
      <c r="CD32">
        <v>0</v>
      </c>
      <c r="CE32">
        <v>0</v>
      </c>
      <c r="CF32">
        <v>0</v>
      </c>
      <c r="CG32">
        <v>827.27272727272725</v>
      </c>
      <c r="CH32">
        <v>1200</v>
      </c>
      <c r="CI32">
        <v>0</v>
      </c>
      <c r="CJ32">
        <v>907.14285714285711</v>
      </c>
      <c r="CK32">
        <v>0</v>
      </c>
      <c r="CL32" s="842"/>
      <c r="CM32" s="597">
        <v>1</v>
      </c>
      <c r="CN32" s="592">
        <v>16</v>
      </c>
      <c r="CO32" s="592">
        <v>0</v>
      </c>
      <c r="CP32" s="597">
        <v>1</v>
      </c>
      <c r="CQ32" s="592">
        <v>16</v>
      </c>
      <c r="CR32" s="592">
        <v>0</v>
      </c>
      <c r="CS32" s="597">
        <v>1</v>
      </c>
      <c r="CT32" s="592">
        <v>16</v>
      </c>
      <c r="CU32" s="592">
        <v>16</v>
      </c>
      <c r="CV32" s="592">
        <v>0</v>
      </c>
      <c r="CW32" s="592">
        <v>1</v>
      </c>
      <c r="CX32" s="592">
        <v>16</v>
      </c>
      <c r="CY32" s="592">
        <v>16</v>
      </c>
      <c r="CZ32" s="592">
        <v>16</v>
      </c>
      <c r="DA32" s="592">
        <v>0</v>
      </c>
      <c r="DB32" s="592">
        <v>16</v>
      </c>
      <c r="DC32" s="592">
        <v>0</v>
      </c>
      <c r="DD32" s="592">
        <v>16</v>
      </c>
      <c r="DE32" s="592">
        <v>16</v>
      </c>
      <c r="DF32" s="592">
        <v>16</v>
      </c>
      <c r="DG32" s="592">
        <v>16</v>
      </c>
      <c r="DH32" s="592">
        <v>0</v>
      </c>
      <c r="DI32" s="592">
        <v>16</v>
      </c>
      <c r="DJ32" s="592">
        <v>0</v>
      </c>
      <c r="DK32" s="592">
        <v>0</v>
      </c>
      <c r="DL32" s="592">
        <v>0</v>
      </c>
      <c r="DM32" s="592">
        <v>0</v>
      </c>
      <c r="DN32" s="592">
        <v>0</v>
      </c>
      <c r="DO32" s="592">
        <v>0</v>
      </c>
      <c r="DP32" s="592">
        <v>0</v>
      </c>
      <c r="DQ32" s="592">
        <v>0</v>
      </c>
      <c r="DR32" s="592">
        <v>0</v>
      </c>
      <c r="DS32" s="592">
        <v>0</v>
      </c>
      <c r="DT32" s="592">
        <v>0</v>
      </c>
      <c r="DU32" s="597">
        <v>1</v>
      </c>
      <c r="DV32" s="954">
        <v>0</v>
      </c>
      <c r="DW32" s="978">
        <v>0</v>
      </c>
      <c r="DX32" s="979">
        <v>0</v>
      </c>
      <c r="DY32" s="979">
        <v>0</v>
      </c>
      <c r="DZ32" s="979">
        <v>0</v>
      </c>
      <c r="EA32" s="977">
        <v>0</v>
      </c>
      <c r="EB32" s="977">
        <v>0</v>
      </c>
      <c r="EC32" s="960">
        <v>0</v>
      </c>
      <c r="ED32" s="960">
        <v>0</v>
      </c>
      <c r="EE32" s="1255">
        <v>11</v>
      </c>
      <c r="EF32" s="960">
        <v>9100</v>
      </c>
      <c r="EG32" s="960">
        <v>3</v>
      </c>
      <c r="EH32" s="960">
        <v>3600</v>
      </c>
      <c r="EI32" s="960">
        <v>0</v>
      </c>
      <c r="EJ32" s="960">
        <v>0</v>
      </c>
      <c r="EK32" s="1007">
        <v>0</v>
      </c>
      <c r="EL32" s="306">
        <v>0</v>
      </c>
      <c r="EM32" s="306">
        <v>0</v>
      </c>
      <c r="EN32" s="1007">
        <v>0</v>
      </c>
      <c r="EO32" s="306">
        <v>0</v>
      </c>
      <c r="EP32" s="306">
        <v>1</v>
      </c>
      <c r="EQ32" s="306">
        <v>1</v>
      </c>
      <c r="ER32" s="306">
        <v>0</v>
      </c>
      <c r="ES32" s="306">
        <v>0</v>
      </c>
      <c r="ET32" s="1007">
        <v>0</v>
      </c>
      <c r="EU32" s="306">
        <v>1</v>
      </c>
      <c r="EV32" s="306">
        <v>0</v>
      </c>
      <c r="EW32" s="306">
        <v>0</v>
      </c>
      <c r="EX32" s="832"/>
      <c r="EY32" s="592"/>
      <c r="EZ32" s="592" t="s">
        <v>404</v>
      </c>
      <c r="FA32" s="592" t="s">
        <v>363</v>
      </c>
      <c r="FB32" s="592" t="s">
        <v>354</v>
      </c>
      <c r="FC32" s="592">
        <v>16</v>
      </c>
      <c r="FD32" s="592" t="s">
        <v>12</v>
      </c>
      <c r="FE32" s="592" t="s">
        <v>232</v>
      </c>
      <c r="FF32" s="592" t="s">
        <v>9</v>
      </c>
      <c r="FG32" s="592" t="s">
        <v>232</v>
      </c>
      <c r="FH32" s="592" t="s">
        <v>358</v>
      </c>
    </row>
    <row r="33" spans="1:164">
      <c r="A33">
        <v>39</v>
      </c>
      <c r="B33">
        <v>1</v>
      </c>
      <c r="F33">
        <v>700</v>
      </c>
      <c r="G33">
        <v>8</v>
      </c>
      <c r="H33">
        <v>1</v>
      </c>
      <c r="I33">
        <v>0</v>
      </c>
      <c r="J33">
        <v>1</v>
      </c>
      <c r="K33">
        <v>0</v>
      </c>
      <c r="L33" t="s">
        <v>404</v>
      </c>
      <c r="M33">
        <v>0</v>
      </c>
      <c r="N33">
        <v>1</v>
      </c>
      <c r="O33">
        <v>0</v>
      </c>
      <c r="P33">
        <v>0</v>
      </c>
      <c r="Q33">
        <v>0</v>
      </c>
      <c r="R33">
        <v>0</v>
      </c>
      <c r="S33">
        <v>0</v>
      </c>
      <c r="T33">
        <v>35</v>
      </c>
      <c r="U33">
        <v>0</v>
      </c>
      <c r="V33">
        <v>1</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1</v>
      </c>
      <c r="AS33">
        <v>0</v>
      </c>
      <c r="AT33">
        <v>0</v>
      </c>
      <c r="AU33">
        <v>0</v>
      </c>
      <c r="AV33">
        <v>0</v>
      </c>
      <c r="AW33">
        <v>0</v>
      </c>
      <c r="AX33">
        <v>0</v>
      </c>
      <c r="AY33" t="s">
        <v>891</v>
      </c>
      <c r="AZ33">
        <v>0</v>
      </c>
      <c r="BA33">
        <v>0</v>
      </c>
      <c r="BB33">
        <v>0</v>
      </c>
      <c r="BC33">
        <v>0</v>
      </c>
      <c r="BD33">
        <v>0</v>
      </c>
      <c r="BE33">
        <v>0</v>
      </c>
      <c r="BF33" t="s">
        <v>891</v>
      </c>
      <c r="BG33">
        <v>0</v>
      </c>
      <c r="BH33">
        <v>1</v>
      </c>
      <c r="BI33">
        <v>0</v>
      </c>
      <c r="BJ33">
        <v>1</v>
      </c>
      <c r="BK33">
        <v>1</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s="842"/>
      <c r="CM33" s="597">
        <v>1</v>
      </c>
      <c r="CN33" s="592">
        <v>35</v>
      </c>
      <c r="CO33" s="592">
        <v>35</v>
      </c>
      <c r="CP33" s="597">
        <v>1</v>
      </c>
      <c r="CQ33" s="592">
        <v>35</v>
      </c>
      <c r="CR33" s="592">
        <v>35</v>
      </c>
      <c r="CS33" s="597">
        <v>1</v>
      </c>
      <c r="CT33" s="592">
        <v>35</v>
      </c>
      <c r="CU33" s="592">
        <v>0</v>
      </c>
      <c r="CV33" s="592">
        <v>0</v>
      </c>
      <c r="CW33" s="592">
        <v>0</v>
      </c>
      <c r="CX33" s="592">
        <v>0</v>
      </c>
      <c r="CY33" s="592">
        <v>0</v>
      </c>
      <c r="CZ33" s="592">
        <v>0</v>
      </c>
      <c r="DA33" s="592">
        <v>0</v>
      </c>
      <c r="DB33" s="592">
        <v>0</v>
      </c>
      <c r="DC33" s="592">
        <v>0</v>
      </c>
      <c r="DD33" s="592">
        <v>0</v>
      </c>
      <c r="DE33" s="592">
        <v>0</v>
      </c>
      <c r="DF33" s="592">
        <v>0</v>
      </c>
      <c r="DG33" s="592">
        <v>0</v>
      </c>
      <c r="DH33" s="592">
        <v>0</v>
      </c>
      <c r="DI33" s="592">
        <v>0</v>
      </c>
      <c r="DJ33" s="592">
        <v>0</v>
      </c>
      <c r="DK33" s="592">
        <v>0</v>
      </c>
      <c r="DL33" s="592">
        <v>0</v>
      </c>
      <c r="DM33" s="592">
        <v>0</v>
      </c>
      <c r="DN33" s="592">
        <v>0</v>
      </c>
      <c r="DO33" s="592">
        <v>0</v>
      </c>
      <c r="DP33" s="592">
        <v>0</v>
      </c>
      <c r="DQ33" s="592">
        <v>0</v>
      </c>
      <c r="DR33" s="592">
        <v>0</v>
      </c>
      <c r="DS33" s="592">
        <v>0</v>
      </c>
      <c r="DT33" s="592">
        <v>0</v>
      </c>
      <c r="DU33" s="597">
        <v>0</v>
      </c>
      <c r="DV33" s="954">
        <v>0</v>
      </c>
      <c r="DW33" s="978">
        <v>0</v>
      </c>
      <c r="DX33" s="979">
        <v>0</v>
      </c>
      <c r="DY33" s="979">
        <v>0</v>
      </c>
      <c r="DZ33" s="979">
        <v>0</v>
      </c>
      <c r="EA33" s="977">
        <v>0</v>
      </c>
      <c r="EB33" s="977">
        <v>0</v>
      </c>
      <c r="EC33" s="960">
        <v>0</v>
      </c>
      <c r="ED33" s="960">
        <v>0</v>
      </c>
      <c r="EE33" s="1255">
        <v>0</v>
      </c>
      <c r="EF33" s="960">
        <v>0</v>
      </c>
      <c r="EG33" s="960">
        <v>0</v>
      </c>
      <c r="EH33" s="960">
        <v>0</v>
      </c>
      <c r="EI33" s="960">
        <v>0</v>
      </c>
      <c r="EJ33" s="960">
        <v>0</v>
      </c>
      <c r="EK33" s="1007">
        <v>0</v>
      </c>
      <c r="EL33" s="306">
        <v>0</v>
      </c>
      <c r="EM33" s="306">
        <v>0</v>
      </c>
      <c r="EN33" s="1007">
        <v>0</v>
      </c>
      <c r="EO33" s="306">
        <v>0</v>
      </c>
      <c r="EP33" s="306">
        <v>0</v>
      </c>
      <c r="EQ33" s="306">
        <v>0</v>
      </c>
      <c r="ER33" s="306">
        <v>0</v>
      </c>
      <c r="ES33" s="306">
        <v>0</v>
      </c>
      <c r="ET33" s="1007">
        <v>0</v>
      </c>
      <c r="EU33" s="306">
        <v>0</v>
      </c>
      <c r="EV33" s="306">
        <v>0</v>
      </c>
      <c r="EW33" s="306">
        <v>0</v>
      </c>
      <c r="EX33" s="832"/>
      <c r="EY33" s="592"/>
      <c r="EZ33" s="592" t="s">
        <v>404</v>
      </c>
      <c r="FA33" s="592" t="s">
        <v>363</v>
      </c>
      <c r="FB33" s="592" t="s">
        <v>354</v>
      </c>
      <c r="FC33" s="592">
        <v>35</v>
      </c>
      <c r="FD33" s="592" t="s">
        <v>12</v>
      </c>
      <c r="FE33" s="592" t="s">
        <v>232</v>
      </c>
      <c r="FF33" s="592" t="s">
        <v>9</v>
      </c>
      <c r="FG33" s="592" t="s">
        <v>232</v>
      </c>
      <c r="FH33" s="592" t="s">
        <v>366</v>
      </c>
    </row>
    <row r="34" spans="1:164">
      <c r="A34">
        <v>40</v>
      </c>
      <c r="B34">
        <v>1</v>
      </c>
      <c r="F34">
        <v>700</v>
      </c>
      <c r="G34">
        <v>41</v>
      </c>
      <c r="H34">
        <v>1</v>
      </c>
      <c r="I34">
        <v>0</v>
      </c>
      <c r="J34">
        <v>1</v>
      </c>
      <c r="K34">
        <v>0</v>
      </c>
      <c r="L34" t="s">
        <v>404</v>
      </c>
      <c r="M34">
        <v>0</v>
      </c>
      <c r="N34">
        <v>1</v>
      </c>
      <c r="O34">
        <v>0</v>
      </c>
      <c r="P34">
        <v>0</v>
      </c>
      <c r="Q34">
        <v>0</v>
      </c>
      <c r="R34">
        <v>0</v>
      </c>
      <c r="S34">
        <v>0</v>
      </c>
      <c r="T34">
        <v>2</v>
      </c>
      <c r="U34">
        <v>0</v>
      </c>
      <c r="V34">
        <v>0</v>
      </c>
      <c r="W34">
        <v>0</v>
      </c>
      <c r="X34">
        <v>0</v>
      </c>
      <c r="Y34">
        <v>0</v>
      </c>
      <c r="Z34">
        <v>0</v>
      </c>
      <c r="AA34">
        <v>1</v>
      </c>
      <c r="AB34">
        <v>0</v>
      </c>
      <c r="AC34">
        <v>0</v>
      </c>
      <c r="AD34">
        <v>0</v>
      </c>
      <c r="AE34">
        <v>1</v>
      </c>
      <c r="AF34">
        <v>0</v>
      </c>
      <c r="AG34">
        <v>0</v>
      </c>
      <c r="AH34">
        <v>0</v>
      </c>
      <c r="AI34">
        <v>0</v>
      </c>
      <c r="AJ34">
        <v>0</v>
      </c>
      <c r="AK34">
        <v>0</v>
      </c>
      <c r="AL34">
        <v>0</v>
      </c>
      <c r="AM34">
        <v>0</v>
      </c>
      <c r="AN34">
        <v>0</v>
      </c>
      <c r="AO34">
        <v>0</v>
      </c>
      <c r="AP34">
        <v>0</v>
      </c>
      <c r="AQ34">
        <v>0</v>
      </c>
      <c r="AR34">
        <v>0</v>
      </c>
      <c r="AS34">
        <v>1</v>
      </c>
      <c r="AT34">
        <v>0</v>
      </c>
      <c r="AU34">
        <v>0</v>
      </c>
      <c r="AV34">
        <v>0</v>
      </c>
      <c r="AW34">
        <v>1</v>
      </c>
      <c r="AX34">
        <v>0</v>
      </c>
      <c r="AY34" t="s">
        <v>891</v>
      </c>
      <c r="AZ34">
        <v>0</v>
      </c>
      <c r="BA34">
        <v>0</v>
      </c>
      <c r="BB34">
        <v>0</v>
      </c>
      <c r="BC34">
        <v>0</v>
      </c>
      <c r="BD34">
        <v>0</v>
      </c>
      <c r="BE34">
        <v>0</v>
      </c>
      <c r="BF34" t="s">
        <v>891</v>
      </c>
      <c r="BG34">
        <v>1</v>
      </c>
      <c r="BH34">
        <v>0</v>
      </c>
      <c r="BI34">
        <v>1</v>
      </c>
      <c r="BJ34">
        <v>0</v>
      </c>
      <c r="BK34">
        <v>1</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s="842"/>
      <c r="CM34" s="597">
        <v>1</v>
      </c>
      <c r="CN34" s="592">
        <v>2</v>
      </c>
      <c r="CO34" s="592">
        <v>0</v>
      </c>
      <c r="CP34" s="597">
        <v>1</v>
      </c>
      <c r="CQ34" s="592">
        <v>2</v>
      </c>
      <c r="CR34" s="592">
        <v>0</v>
      </c>
      <c r="CS34" s="597">
        <v>1</v>
      </c>
      <c r="CT34" s="592">
        <v>2</v>
      </c>
      <c r="CU34" s="592">
        <v>0</v>
      </c>
      <c r="CV34" s="592">
        <v>0</v>
      </c>
      <c r="CW34" s="592">
        <v>0</v>
      </c>
      <c r="CX34" s="592">
        <v>0</v>
      </c>
      <c r="CY34" s="592">
        <v>0</v>
      </c>
      <c r="CZ34" s="592">
        <v>0</v>
      </c>
      <c r="DA34" s="592">
        <v>0</v>
      </c>
      <c r="DB34" s="592">
        <v>0</v>
      </c>
      <c r="DC34" s="592">
        <v>0</v>
      </c>
      <c r="DD34" s="592">
        <v>0</v>
      </c>
      <c r="DE34" s="592">
        <v>0</v>
      </c>
      <c r="DF34" s="592">
        <v>0</v>
      </c>
      <c r="DG34" s="592">
        <v>0</v>
      </c>
      <c r="DH34" s="592">
        <v>0</v>
      </c>
      <c r="DI34" s="592">
        <v>0</v>
      </c>
      <c r="DJ34" s="592">
        <v>0</v>
      </c>
      <c r="DK34" s="592">
        <v>0</v>
      </c>
      <c r="DL34" s="592">
        <v>0</v>
      </c>
      <c r="DM34" s="592">
        <v>0</v>
      </c>
      <c r="DN34" s="592">
        <v>0</v>
      </c>
      <c r="DO34" s="592">
        <v>0</v>
      </c>
      <c r="DP34" s="592">
        <v>0</v>
      </c>
      <c r="DQ34" s="592">
        <v>0</v>
      </c>
      <c r="DR34" s="592">
        <v>0</v>
      </c>
      <c r="DS34" s="592">
        <v>0</v>
      </c>
      <c r="DT34" s="592">
        <v>0</v>
      </c>
      <c r="DU34" s="597">
        <v>0</v>
      </c>
      <c r="DV34" s="954">
        <v>0</v>
      </c>
      <c r="DW34" s="978">
        <v>0</v>
      </c>
      <c r="DX34" s="979">
        <v>0</v>
      </c>
      <c r="DY34" s="979">
        <v>0</v>
      </c>
      <c r="DZ34" s="979">
        <v>0</v>
      </c>
      <c r="EA34" s="977">
        <v>0</v>
      </c>
      <c r="EB34" s="977">
        <v>0</v>
      </c>
      <c r="EC34" s="960">
        <v>0</v>
      </c>
      <c r="ED34" s="960">
        <v>0</v>
      </c>
      <c r="EE34" s="1255">
        <v>0</v>
      </c>
      <c r="EF34" s="960">
        <v>0</v>
      </c>
      <c r="EG34" s="960">
        <v>0</v>
      </c>
      <c r="EH34" s="960">
        <v>0</v>
      </c>
      <c r="EI34" s="960">
        <v>0</v>
      </c>
      <c r="EJ34" s="960">
        <v>0</v>
      </c>
      <c r="EK34" s="1007">
        <v>0</v>
      </c>
      <c r="EL34" s="306">
        <v>0</v>
      </c>
      <c r="EM34" s="306">
        <v>0</v>
      </c>
      <c r="EN34" s="1007">
        <v>0</v>
      </c>
      <c r="EO34" s="306">
        <v>0</v>
      </c>
      <c r="EP34" s="306">
        <v>1</v>
      </c>
      <c r="EQ34" s="306">
        <v>1</v>
      </c>
      <c r="ER34" s="306">
        <v>0</v>
      </c>
      <c r="ES34" s="306">
        <v>0</v>
      </c>
      <c r="ET34" s="1007">
        <v>0</v>
      </c>
      <c r="EU34" s="306">
        <v>1</v>
      </c>
      <c r="EV34" s="306">
        <v>0</v>
      </c>
      <c r="EW34" s="306">
        <v>0</v>
      </c>
      <c r="EX34" s="832"/>
      <c r="EY34" s="592"/>
      <c r="EZ34" s="592" t="s">
        <v>404</v>
      </c>
      <c r="FA34" s="592" t="s">
        <v>363</v>
      </c>
      <c r="FB34" s="592" t="s">
        <v>354</v>
      </c>
      <c r="FC34" s="592">
        <v>2</v>
      </c>
      <c r="FD34" s="592" t="s">
        <v>11</v>
      </c>
      <c r="FE34" s="592" t="s">
        <v>232</v>
      </c>
      <c r="FF34" s="592" t="s">
        <v>9</v>
      </c>
      <c r="FG34" s="592" t="s">
        <v>232</v>
      </c>
      <c r="FH34" s="592" t="s">
        <v>358</v>
      </c>
    </row>
    <row r="35" spans="1:164">
      <c r="A35">
        <v>41</v>
      </c>
      <c r="B35">
        <v>1</v>
      </c>
      <c r="F35">
        <v>700</v>
      </c>
      <c r="G35">
        <v>42</v>
      </c>
      <c r="H35">
        <v>1</v>
      </c>
      <c r="I35">
        <v>0</v>
      </c>
      <c r="J35">
        <v>1</v>
      </c>
      <c r="K35">
        <v>0</v>
      </c>
      <c r="L35" t="s">
        <v>417</v>
      </c>
      <c r="M35">
        <v>0</v>
      </c>
      <c r="N35">
        <v>1</v>
      </c>
      <c r="O35">
        <v>0</v>
      </c>
      <c r="P35">
        <v>0</v>
      </c>
      <c r="Q35">
        <v>0</v>
      </c>
      <c r="R35">
        <v>0</v>
      </c>
      <c r="S35">
        <v>0</v>
      </c>
      <c r="T35">
        <v>3</v>
      </c>
      <c r="U35">
        <v>1</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1</v>
      </c>
      <c r="AS35">
        <v>0</v>
      </c>
      <c r="AT35">
        <v>0</v>
      </c>
      <c r="AU35">
        <v>0</v>
      </c>
      <c r="AV35">
        <v>0</v>
      </c>
      <c r="AW35">
        <v>0</v>
      </c>
      <c r="AX35">
        <v>0</v>
      </c>
      <c r="AY35" t="s">
        <v>891</v>
      </c>
      <c r="AZ35">
        <v>0</v>
      </c>
      <c r="BA35">
        <v>0</v>
      </c>
      <c r="BB35">
        <v>0</v>
      </c>
      <c r="BC35">
        <v>0</v>
      </c>
      <c r="BD35">
        <v>0</v>
      </c>
      <c r="BE35">
        <v>0</v>
      </c>
      <c r="BF35" t="s">
        <v>891</v>
      </c>
      <c r="BG35">
        <v>0</v>
      </c>
      <c r="BH35">
        <v>1</v>
      </c>
      <c r="BI35">
        <v>0</v>
      </c>
      <c r="BJ35">
        <v>1</v>
      </c>
      <c r="BK35">
        <v>0</v>
      </c>
      <c r="BL35">
        <v>1</v>
      </c>
      <c r="BM35">
        <v>0</v>
      </c>
      <c r="BN35">
        <v>0</v>
      </c>
      <c r="BO35">
        <v>0</v>
      </c>
      <c r="BP35">
        <v>1</v>
      </c>
      <c r="BQ35">
        <v>0</v>
      </c>
      <c r="BR35">
        <v>0</v>
      </c>
      <c r="BS35">
        <v>0</v>
      </c>
      <c r="BT35">
        <v>0</v>
      </c>
      <c r="BU35">
        <v>1</v>
      </c>
      <c r="BV35">
        <v>0</v>
      </c>
      <c r="BW35">
        <v>0</v>
      </c>
      <c r="BX35">
        <v>0</v>
      </c>
      <c r="BY35">
        <v>0</v>
      </c>
      <c r="BZ35">
        <v>0</v>
      </c>
      <c r="CA35">
        <v>0</v>
      </c>
      <c r="CB35">
        <v>1</v>
      </c>
      <c r="CC35">
        <v>0</v>
      </c>
      <c r="CD35">
        <v>0</v>
      </c>
      <c r="CE35">
        <v>0</v>
      </c>
      <c r="CF35">
        <v>0</v>
      </c>
      <c r="CG35">
        <v>0</v>
      </c>
      <c r="CH35">
        <v>0</v>
      </c>
      <c r="CI35">
        <v>0</v>
      </c>
      <c r="CJ35">
        <v>0</v>
      </c>
      <c r="CK35">
        <v>0</v>
      </c>
      <c r="CL35" s="842"/>
      <c r="CM35" s="597">
        <v>1</v>
      </c>
      <c r="CN35" s="592">
        <v>3</v>
      </c>
      <c r="CO35" s="592">
        <v>3</v>
      </c>
      <c r="CP35" s="597">
        <v>1</v>
      </c>
      <c r="CQ35" s="592">
        <v>3</v>
      </c>
      <c r="CR35" s="592">
        <v>3</v>
      </c>
      <c r="CS35" s="597">
        <v>1</v>
      </c>
      <c r="CT35" s="592">
        <v>3</v>
      </c>
      <c r="CU35" s="592">
        <v>3</v>
      </c>
      <c r="CV35" s="592">
        <v>0</v>
      </c>
      <c r="CW35" s="592">
        <v>1</v>
      </c>
      <c r="CX35" s="592">
        <v>3</v>
      </c>
      <c r="CY35" s="592">
        <v>0</v>
      </c>
      <c r="CZ35" s="592">
        <v>0</v>
      </c>
      <c r="DA35" s="592">
        <v>0</v>
      </c>
      <c r="DB35" s="592">
        <v>3</v>
      </c>
      <c r="DC35" s="592">
        <v>0</v>
      </c>
      <c r="DD35" s="592">
        <v>0</v>
      </c>
      <c r="DE35" s="592">
        <v>0</v>
      </c>
      <c r="DF35" s="592">
        <v>0</v>
      </c>
      <c r="DG35" s="592">
        <v>3</v>
      </c>
      <c r="DH35" s="592">
        <v>0</v>
      </c>
      <c r="DI35" s="592">
        <v>0</v>
      </c>
      <c r="DJ35" s="592">
        <v>0</v>
      </c>
      <c r="DK35" s="592">
        <v>0</v>
      </c>
      <c r="DL35" s="592">
        <v>0</v>
      </c>
      <c r="DM35" s="592">
        <v>0</v>
      </c>
      <c r="DN35" s="592">
        <v>0</v>
      </c>
      <c r="DO35" s="592">
        <v>0</v>
      </c>
      <c r="DP35" s="592">
        <v>0</v>
      </c>
      <c r="DQ35" s="592">
        <v>0</v>
      </c>
      <c r="DR35" s="592">
        <v>0</v>
      </c>
      <c r="DS35" s="592">
        <v>0</v>
      </c>
      <c r="DT35" s="592">
        <v>0</v>
      </c>
      <c r="DU35" s="597">
        <v>1</v>
      </c>
      <c r="DV35" s="954">
        <v>0</v>
      </c>
      <c r="DW35" s="978">
        <v>0</v>
      </c>
      <c r="DX35" s="979">
        <v>0</v>
      </c>
      <c r="DY35" s="979">
        <v>0</v>
      </c>
      <c r="DZ35" s="979">
        <v>0</v>
      </c>
      <c r="EA35" s="977">
        <v>0</v>
      </c>
      <c r="EB35" s="977">
        <v>0</v>
      </c>
      <c r="EC35" s="960">
        <v>0</v>
      </c>
      <c r="ED35" s="960">
        <v>0</v>
      </c>
      <c r="EE35" s="1255">
        <v>0</v>
      </c>
      <c r="EF35" s="960">
        <v>0</v>
      </c>
      <c r="EG35" s="960">
        <v>0</v>
      </c>
      <c r="EH35" s="960">
        <v>0</v>
      </c>
      <c r="EI35" s="960">
        <v>0</v>
      </c>
      <c r="EJ35" s="960">
        <v>0</v>
      </c>
      <c r="EK35" s="1007">
        <v>0</v>
      </c>
      <c r="EL35" s="306">
        <v>0</v>
      </c>
      <c r="EM35" s="306">
        <v>0</v>
      </c>
      <c r="EN35" s="1007">
        <v>0</v>
      </c>
      <c r="EO35" s="306">
        <v>0</v>
      </c>
      <c r="EP35" s="306">
        <v>0</v>
      </c>
      <c r="EQ35" s="306">
        <v>0</v>
      </c>
      <c r="ER35" s="306">
        <v>0</v>
      </c>
      <c r="ES35" s="306">
        <v>0</v>
      </c>
      <c r="ET35" s="1007">
        <v>0</v>
      </c>
      <c r="EU35" s="306">
        <v>0</v>
      </c>
      <c r="EV35" s="306">
        <v>0</v>
      </c>
      <c r="EW35" s="306">
        <v>0</v>
      </c>
      <c r="EX35" s="832"/>
      <c r="EY35" s="592"/>
      <c r="EZ35" s="592" t="s">
        <v>417</v>
      </c>
      <c r="FA35" s="592" t="s">
        <v>363</v>
      </c>
      <c r="FB35" s="592" t="s">
        <v>354</v>
      </c>
      <c r="FC35" s="592">
        <v>3</v>
      </c>
      <c r="FD35" s="592" t="s">
        <v>11</v>
      </c>
      <c r="FE35" s="592" t="s">
        <v>232</v>
      </c>
      <c r="FF35" s="592" t="s">
        <v>9</v>
      </c>
      <c r="FG35" s="592" t="s">
        <v>232</v>
      </c>
      <c r="FH35" s="592" t="s">
        <v>358</v>
      </c>
    </row>
    <row r="36" spans="1:164">
      <c r="A36">
        <v>42</v>
      </c>
      <c r="B36">
        <v>1</v>
      </c>
      <c r="F36">
        <v>700</v>
      </c>
      <c r="G36">
        <v>41</v>
      </c>
      <c r="H36">
        <v>1</v>
      </c>
      <c r="I36">
        <v>0</v>
      </c>
      <c r="J36">
        <v>1</v>
      </c>
      <c r="K36">
        <v>0</v>
      </c>
      <c r="L36" t="s">
        <v>417</v>
      </c>
      <c r="M36">
        <v>0</v>
      </c>
      <c r="N36">
        <v>1</v>
      </c>
      <c r="O36">
        <v>0</v>
      </c>
      <c r="P36">
        <v>0</v>
      </c>
      <c r="Q36">
        <v>0</v>
      </c>
      <c r="R36">
        <v>0</v>
      </c>
      <c r="S36">
        <v>0</v>
      </c>
      <c r="T36">
        <v>5</v>
      </c>
      <c r="U36">
        <v>0</v>
      </c>
      <c r="V36">
        <v>0</v>
      </c>
      <c r="W36">
        <v>0</v>
      </c>
      <c r="X36">
        <v>0</v>
      </c>
      <c r="Y36">
        <v>0</v>
      </c>
      <c r="Z36">
        <v>0</v>
      </c>
      <c r="AA36">
        <v>1</v>
      </c>
      <c r="AB36">
        <v>0</v>
      </c>
      <c r="AC36">
        <v>0</v>
      </c>
      <c r="AD36">
        <v>0</v>
      </c>
      <c r="AE36">
        <v>1</v>
      </c>
      <c r="AF36">
        <v>0</v>
      </c>
      <c r="AG36">
        <v>0</v>
      </c>
      <c r="AH36">
        <v>0</v>
      </c>
      <c r="AI36">
        <v>1</v>
      </c>
      <c r="AJ36">
        <v>0</v>
      </c>
      <c r="AK36">
        <v>0</v>
      </c>
      <c r="AL36">
        <v>0</v>
      </c>
      <c r="AM36">
        <v>0</v>
      </c>
      <c r="AN36">
        <v>0</v>
      </c>
      <c r="AO36">
        <v>0</v>
      </c>
      <c r="AP36">
        <v>0</v>
      </c>
      <c r="AQ36">
        <v>0</v>
      </c>
      <c r="AR36">
        <v>1</v>
      </c>
      <c r="AS36">
        <v>0</v>
      </c>
      <c r="AT36">
        <v>0</v>
      </c>
      <c r="AU36">
        <v>0</v>
      </c>
      <c r="AV36">
        <v>0</v>
      </c>
      <c r="AW36">
        <v>0</v>
      </c>
      <c r="AX36">
        <v>0</v>
      </c>
      <c r="AY36" t="s">
        <v>891</v>
      </c>
      <c r="AZ36">
        <v>0</v>
      </c>
      <c r="BA36">
        <v>0</v>
      </c>
      <c r="BB36">
        <v>0</v>
      </c>
      <c r="BC36">
        <v>0</v>
      </c>
      <c r="BD36">
        <v>0</v>
      </c>
      <c r="BE36">
        <v>0</v>
      </c>
      <c r="BF36" t="s">
        <v>891</v>
      </c>
      <c r="BG36">
        <v>1</v>
      </c>
      <c r="BH36">
        <v>0</v>
      </c>
      <c r="BI36">
        <v>1</v>
      </c>
      <c r="BJ36">
        <v>0</v>
      </c>
      <c r="BK36">
        <v>1</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s="842"/>
      <c r="CM36" s="597">
        <v>1</v>
      </c>
      <c r="CN36" s="592">
        <v>5</v>
      </c>
      <c r="CO36" s="592">
        <v>0</v>
      </c>
      <c r="CP36" s="597">
        <v>1</v>
      </c>
      <c r="CQ36" s="592">
        <v>5</v>
      </c>
      <c r="CR36" s="592">
        <v>0</v>
      </c>
      <c r="CS36" s="597">
        <v>1</v>
      </c>
      <c r="CT36" s="592">
        <v>5</v>
      </c>
      <c r="CU36" s="592">
        <v>0</v>
      </c>
      <c r="CV36" s="592">
        <v>0</v>
      </c>
      <c r="CW36" s="592">
        <v>0</v>
      </c>
      <c r="CX36" s="592">
        <v>0</v>
      </c>
      <c r="CY36" s="592">
        <v>0</v>
      </c>
      <c r="CZ36" s="592">
        <v>0</v>
      </c>
      <c r="DA36" s="592">
        <v>0</v>
      </c>
      <c r="DB36" s="592">
        <v>0</v>
      </c>
      <c r="DC36" s="592">
        <v>0</v>
      </c>
      <c r="DD36" s="592">
        <v>0</v>
      </c>
      <c r="DE36" s="592">
        <v>0</v>
      </c>
      <c r="DF36" s="592">
        <v>0</v>
      </c>
      <c r="DG36" s="592">
        <v>0</v>
      </c>
      <c r="DH36" s="592">
        <v>0</v>
      </c>
      <c r="DI36" s="592">
        <v>0</v>
      </c>
      <c r="DJ36" s="592">
        <v>0</v>
      </c>
      <c r="DK36" s="592">
        <v>0</v>
      </c>
      <c r="DL36" s="592">
        <v>0</v>
      </c>
      <c r="DM36" s="592">
        <v>0</v>
      </c>
      <c r="DN36" s="592">
        <v>0</v>
      </c>
      <c r="DO36" s="592">
        <v>0</v>
      </c>
      <c r="DP36" s="592">
        <v>0</v>
      </c>
      <c r="DQ36" s="592">
        <v>0</v>
      </c>
      <c r="DR36" s="592">
        <v>0</v>
      </c>
      <c r="DS36" s="592">
        <v>0</v>
      </c>
      <c r="DT36" s="592">
        <v>0</v>
      </c>
      <c r="DU36" s="597">
        <v>0</v>
      </c>
      <c r="DV36" s="954">
        <v>0</v>
      </c>
      <c r="DW36" s="978">
        <v>0</v>
      </c>
      <c r="DX36" s="979">
        <v>0</v>
      </c>
      <c r="DY36" s="979">
        <v>0</v>
      </c>
      <c r="DZ36" s="979">
        <v>0</v>
      </c>
      <c r="EA36" s="977">
        <v>0</v>
      </c>
      <c r="EB36" s="977">
        <v>0</v>
      </c>
      <c r="EC36" s="960">
        <v>0</v>
      </c>
      <c r="ED36" s="960">
        <v>0</v>
      </c>
      <c r="EE36" s="1255">
        <v>0</v>
      </c>
      <c r="EF36" s="960">
        <v>0</v>
      </c>
      <c r="EG36" s="960">
        <v>0</v>
      </c>
      <c r="EH36" s="960">
        <v>0</v>
      </c>
      <c r="EI36" s="960">
        <v>0</v>
      </c>
      <c r="EJ36" s="960">
        <v>0</v>
      </c>
      <c r="EK36" s="1007">
        <v>0</v>
      </c>
      <c r="EL36" s="306">
        <v>0</v>
      </c>
      <c r="EM36" s="306">
        <v>0</v>
      </c>
      <c r="EN36" s="1007">
        <v>0</v>
      </c>
      <c r="EO36" s="306">
        <v>0</v>
      </c>
      <c r="EP36" s="306">
        <v>1</v>
      </c>
      <c r="EQ36" s="306">
        <v>1</v>
      </c>
      <c r="ER36" s="306">
        <v>0</v>
      </c>
      <c r="ES36" s="306">
        <v>0</v>
      </c>
      <c r="ET36" s="1007">
        <v>0</v>
      </c>
      <c r="EU36" s="306">
        <v>0</v>
      </c>
      <c r="EV36" s="306">
        <v>0</v>
      </c>
      <c r="EW36" s="306">
        <v>0</v>
      </c>
      <c r="EX36" s="832"/>
      <c r="EY36" s="592"/>
      <c r="EZ36" s="592" t="s">
        <v>417</v>
      </c>
      <c r="FA36" s="592" t="s">
        <v>363</v>
      </c>
      <c r="FB36" s="592" t="s">
        <v>354</v>
      </c>
      <c r="FC36" s="592">
        <v>5</v>
      </c>
      <c r="FD36" s="592" t="s">
        <v>11</v>
      </c>
      <c r="FE36" s="592" t="s">
        <v>232</v>
      </c>
      <c r="FF36" s="592" t="s">
        <v>9</v>
      </c>
      <c r="FG36" s="592" t="s">
        <v>232</v>
      </c>
      <c r="FH36" s="592" t="s">
        <v>358</v>
      </c>
    </row>
    <row r="37" spans="1:164">
      <c r="A37">
        <v>43</v>
      </c>
      <c r="B37">
        <v>1</v>
      </c>
      <c r="F37">
        <v>700</v>
      </c>
      <c r="G37">
        <v>41</v>
      </c>
      <c r="H37">
        <v>1</v>
      </c>
      <c r="I37">
        <v>0</v>
      </c>
      <c r="J37">
        <v>1</v>
      </c>
      <c r="K37">
        <v>0</v>
      </c>
      <c r="L37" t="s">
        <v>421</v>
      </c>
      <c r="M37">
        <v>0</v>
      </c>
      <c r="N37">
        <v>1</v>
      </c>
      <c r="O37">
        <v>0</v>
      </c>
      <c r="P37">
        <v>0</v>
      </c>
      <c r="Q37">
        <v>0</v>
      </c>
      <c r="R37">
        <v>0</v>
      </c>
      <c r="S37">
        <v>0</v>
      </c>
      <c r="T37">
        <v>10</v>
      </c>
      <c r="U37">
        <v>1</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1</v>
      </c>
      <c r="AS37">
        <v>0</v>
      </c>
      <c r="AT37">
        <v>0</v>
      </c>
      <c r="AU37">
        <v>0</v>
      </c>
      <c r="AV37">
        <v>0</v>
      </c>
      <c r="AW37">
        <v>0</v>
      </c>
      <c r="AX37">
        <v>0</v>
      </c>
      <c r="AY37" t="s">
        <v>891</v>
      </c>
      <c r="AZ37">
        <v>0</v>
      </c>
      <c r="BA37">
        <v>0</v>
      </c>
      <c r="BB37">
        <v>0</v>
      </c>
      <c r="BC37">
        <v>0</v>
      </c>
      <c r="BD37">
        <v>0</v>
      </c>
      <c r="BE37">
        <v>0</v>
      </c>
      <c r="BF37" t="s">
        <v>891</v>
      </c>
      <c r="BG37">
        <v>1</v>
      </c>
      <c r="BH37">
        <v>0</v>
      </c>
      <c r="BI37">
        <v>1</v>
      </c>
      <c r="BJ37">
        <v>0</v>
      </c>
      <c r="BK37">
        <v>1</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s="842"/>
      <c r="CM37" s="597">
        <v>1</v>
      </c>
      <c r="CN37" s="592">
        <v>10</v>
      </c>
      <c r="CO37" s="592">
        <v>0</v>
      </c>
      <c r="CP37" s="597">
        <v>1</v>
      </c>
      <c r="CQ37" s="592">
        <v>10</v>
      </c>
      <c r="CR37" s="592">
        <v>0</v>
      </c>
      <c r="CS37" s="597">
        <v>1</v>
      </c>
      <c r="CT37" s="592">
        <v>10</v>
      </c>
      <c r="CU37" s="592">
        <v>0</v>
      </c>
      <c r="CV37" s="592">
        <v>0</v>
      </c>
      <c r="CW37" s="592">
        <v>0</v>
      </c>
      <c r="CX37" s="592">
        <v>0</v>
      </c>
      <c r="CY37" s="592">
        <v>0</v>
      </c>
      <c r="CZ37" s="592">
        <v>0</v>
      </c>
      <c r="DA37" s="592">
        <v>0</v>
      </c>
      <c r="DB37" s="592">
        <v>0</v>
      </c>
      <c r="DC37" s="592">
        <v>0</v>
      </c>
      <c r="DD37" s="592">
        <v>0</v>
      </c>
      <c r="DE37" s="592">
        <v>0</v>
      </c>
      <c r="DF37" s="592">
        <v>0</v>
      </c>
      <c r="DG37" s="592">
        <v>0</v>
      </c>
      <c r="DH37" s="592">
        <v>0</v>
      </c>
      <c r="DI37" s="592">
        <v>0</v>
      </c>
      <c r="DJ37" s="592">
        <v>0</v>
      </c>
      <c r="DK37" s="592">
        <v>0</v>
      </c>
      <c r="DL37" s="592">
        <v>0</v>
      </c>
      <c r="DM37" s="592">
        <v>0</v>
      </c>
      <c r="DN37" s="592">
        <v>0</v>
      </c>
      <c r="DO37" s="592">
        <v>0</v>
      </c>
      <c r="DP37" s="592">
        <v>0</v>
      </c>
      <c r="DQ37" s="592">
        <v>0</v>
      </c>
      <c r="DR37" s="592">
        <v>0</v>
      </c>
      <c r="DS37" s="592">
        <v>0</v>
      </c>
      <c r="DT37" s="592">
        <v>0</v>
      </c>
      <c r="DU37" s="597">
        <v>0</v>
      </c>
      <c r="DV37" s="954">
        <v>0</v>
      </c>
      <c r="DW37" s="978">
        <v>0</v>
      </c>
      <c r="DX37" s="979">
        <v>0</v>
      </c>
      <c r="DY37" s="979">
        <v>0</v>
      </c>
      <c r="DZ37" s="979">
        <v>0</v>
      </c>
      <c r="EA37" s="977">
        <v>0</v>
      </c>
      <c r="EB37" s="977">
        <v>0</v>
      </c>
      <c r="EC37" s="960">
        <v>0</v>
      </c>
      <c r="ED37" s="960">
        <v>0</v>
      </c>
      <c r="EE37" s="1255">
        <v>0</v>
      </c>
      <c r="EF37" s="960">
        <v>0</v>
      </c>
      <c r="EG37" s="960">
        <v>0</v>
      </c>
      <c r="EH37" s="960">
        <v>0</v>
      </c>
      <c r="EI37" s="960">
        <v>0</v>
      </c>
      <c r="EJ37" s="960">
        <v>0</v>
      </c>
      <c r="EK37" s="1007">
        <v>0</v>
      </c>
      <c r="EL37" s="306">
        <v>0</v>
      </c>
      <c r="EM37" s="306">
        <v>0</v>
      </c>
      <c r="EN37" s="1007">
        <v>0</v>
      </c>
      <c r="EO37" s="306">
        <v>0</v>
      </c>
      <c r="EP37" s="306">
        <v>0</v>
      </c>
      <c r="EQ37" s="306">
        <v>0</v>
      </c>
      <c r="ER37" s="306">
        <v>0</v>
      </c>
      <c r="ES37" s="306">
        <v>0</v>
      </c>
      <c r="ET37" s="1007">
        <v>0</v>
      </c>
      <c r="EU37" s="306">
        <v>0</v>
      </c>
      <c r="EV37" s="306">
        <v>0</v>
      </c>
      <c r="EW37" s="306">
        <v>0</v>
      </c>
      <c r="EX37" s="832"/>
      <c r="EY37" s="592"/>
      <c r="EZ37" s="592" t="s">
        <v>421</v>
      </c>
      <c r="FA37" s="592" t="s">
        <v>363</v>
      </c>
      <c r="FB37" s="592" t="s">
        <v>354</v>
      </c>
      <c r="FC37" s="592">
        <v>10</v>
      </c>
      <c r="FD37" s="592" t="s">
        <v>11</v>
      </c>
      <c r="FE37" s="592" t="s">
        <v>232</v>
      </c>
      <c r="FF37" s="592" t="s">
        <v>9</v>
      </c>
      <c r="FG37" s="592" t="s">
        <v>232</v>
      </c>
      <c r="FH37" s="592" t="s">
        <v>358</v>
      </c>
    </row>
    <row r="38" spans="1:164">
      <c r="A38">
        <v>44</v>
      </c>
      <c r="B38">
        <v>1</v>
      </c>
      <c r="F38">
        <v>700</v>
      </c>
      <c r="G38">
        <v>42</v>
      </c>
      <c r="H38">
        <v>1</v>
      </c>
      <c r="I38">
        <v>0</v>
      </c>
      <c r="J38">
        <v>1</v>
      </c>
      <c r="K38">
        <v>0</v>
      </c>
      <c r="L38" t="s">
        <v>424</v>
      </c>
      <c r="M38">
        <v>0</v>
      </c>
      <c r="N38">
        <v>1</v>
      </c>
      <c r="O38">
        <v>0</v>
      </c>
      <c r="P38">
        <v>0</v>
      </c>
      <c r="Q38">
        <v>0</v>
      </c>
      <c r="R38">
        <v>0</v>
      </c>
      <c r="S38">
        <v>0</v>
      </c>
      <c r="T38">
        <v>27</v>
      </c>
      <c r="U38">
        <v>0</v>
      </c>
      <c r="V38">
        <v>0</v>
      </c>
      <c r="W38">
        <v>0</v>
      </c>
      <c r="X38">
        <v>0</v>
      </c>
      <c r="Y38">
        <v>1</v>
      </c>
      <c r="Z38">
        <v>0</v>
      </c>
      <c r="AA38">
        <v>1</v>
      </c>
      <c r="AB38">
        <v>0</v>
      </c>
      <c r="AC38">
        <v>0</v>
      </c>
      <c r="AD38">
        <v>1</v>
      </c>
      <c r="AE38">
        <v>0</v>
      </c>
      <c r="AF38">
        <v>1</v>
      </c>
      <c r="AG38">
        <v>0</v>
      </c>
      <c r="AH38">
        <v>0</v>
      </c>
      <c r="AI38">
        <v>0</v>
      </c>
      <c r="AJ38">
        <v>0</v>
      </c>
      <c r="AK38">
        <v>0</v>
      </c>
      <c r="AL38">
        <v>0</v>
      </c>
      <c r="AM38">
        <v>0</v>
      </c>
      <c r="AN38">
        <v>0</v>
      </c>
      <c r="AO38">
        <v>0</v>
      </c>
      <c r="AP38">
        <v>0</v>
      </c>
      <c r="AQ38">
        <v>0</v>
      </c>
      <c r="AR38">
        <v>0</v>
      </c>
      <c r="AS38">
        <v>1</v>
      </c>
      <c r="AT38">
        <v>0</v>
      </c>
      <c r="AU38">
        <v>1</v>
      </c>
      <c r="AV38">
        <v>0</v>
      </c>
      <c r="AW38">
        <v>0</v>
      </c>
      <c r="AX38">
        <v>0</v>
      </c>
      <c r="AY38" t="s">
        <v>891</v>
      </c>
      <c r="AZ38">
        <v>1</v>
      </c>
      <c r="BA38">
        <v>0</v>
      </c>
      <c r="BB38">
        <v>0</v>
      </c>
      <c r="BC38">
        <v>0</v>
      </c>
      <c r="BD38">
        <v>0</v>
      </c>
      <c r="BE38">
        <v>0</v>
      </c>
      <c r="BF38" t="s">
        <v>891</v>
      </c>
      <c r="BG38">
        <v>1</v>
      </c>
      <c r="BH38">
        <v>0</v>
      </c>
      <c r="BI38">
        <v>1</v>
      </c>
      <c r="BJ38">
        <v>0</v>
      </c>
      <c r="BK38">
        <v>1</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s="842"/>
      <c r="CM38" s="597">
        <v>1</v>
      </c>
      <c r="CN38" s="592">
        <v>27</v>
      </c>
      <c r="CO38" s="592">
        <v>0</v>
      </c>
      <c r="CP38" s="597">
        <v>1</v>
      </c>
      <c r="CQ38" s="592">
        <v>27</v>
      </c>
      <c r="CR38" s="592">
        <v>0</v>
      </c>
      <c r="CS38" s="597">
        <v>1</v>
      </c>
      <c r="CT38" s="592">
        <v>27</v>
      </c>
      <c r="CU38" s="592">
        <v>0</v>
      </c>
      <c r="CV38" s="592">
        <v>0</v>
      </c>
      <c r="CW38" s="592">
        <v>0</v>
      </c>
      <c r="CX38" s="592">
        <v>0</v>
      </c>
      <c r="CY38" s="592">
        <v>0</v>
      </c>
      <c r="CZ38" s="592">
        <v>0</v>
      </c>
      <c r="DA38" s="592">
        <v>0</v>
      </c>
      <c r="DB38" s="592">
        <v>0</v>
      </c>
      <c r="DC38" s="592">
        <v>0</v>
      </c>
      <c r="DD38" s="592">
        <v>0</v>
      </c>
      <c r="DE38" s="592">
        <v>0</v>
      </c>
      <c r="DF38" s="592">
        <v>0</v>
      </c>
      <c r="DG38" s="592">
        <v>0</v>
      </c>
      <c r="DH38" s="592">
        <v>0</v>
      </c>
      <c r="DI38" s="592">
        <v>0</v>
      </c>
      <c r="DJ38" s="592">
        <v>0</v>
      </c>
      <c r="DK38" s="592">
        <v>0</v>
      </c>
      <c r="DL38" s="592">
        <v>0</v>
      </c>
      <c r="DM38" s="592">
        <v>0</v>
      </c>
      <c r="DN38" s="592">
        <v>0</v>
      </c>
      <c r="DO38" s="592">
        <v>0</v>
      </c>
      <c r="DP38" s="592">
        <v>0</v>
      </c>
      <c r="DQ38" s="592">
        <v>0</v>
      </c>
      <c r="DR38" s="592">
        <v>0</v>
      </c>
      <c r="DS38" s="592">
        <v>0</v>
      </c>
      <c r="DT38" s="592">
        <v>0</v>
      </c>
      <c r="DU38" s="597">
        <v>0</v>
      </c>
      <c r="DV38" s="954">
        <v>0</v>
      </c>
      <c r="DW38" s="978">
        <v>0</v>
      </c>
      <c r="DX38" s="979">
        <v>0</v>
      </c>
      <c r="DY38" s="979">
        <v>0</v>
      </c>
      <c r="DZ38" s="979">
        <v>0</v>
      </c>
      <c r="EA38" s="977">
        <v>0</v>
      </c>
      <c r="EB38" s="977">
        <v>0</v>
      </c>
      <c r="EC38" s="960">
        <v>0</v>
      </c>
      <c r="ED38" s="960">
        <v>0</v>
      </c>
      <c r="EE38" s="1255">
        <v>0</v>
      </c>
      <c r="EF38" s="960">
        <v>0</v>
      </c>
      <c r="EG38" s="960">
        <v>0</v>
      </c>
      <c r="EH38" s="960">
        <v>0</v>
      </c>
      <c r="EI38" s="960">
        <v>0</v>
      </c>
      <c r="EJ38" s="960">
        <v>0</v>
      </c>
      <c r="EK38" s="1007">
        <v>0</v>
      </c>
      <c r="EL38" s="306">
        <v>0</v>
      </c>
      <c r="EM38" s="306">
        <v>0</v>
      </c>
      <c r="EN38" s="1007">
        <v>0</v>
      </c>
      <c r="EO38" s="306">
        <v>0</v>
      </c>
      <c r="EP38" s="306">
        <v>1</v>
      </c>
      <c r="EQ38" s="306">
        <v>1</v>
      </c>
      <c r="ER38" s="306">
        <v>0</v>
      </c>
      <c r="ES38" s="306">
        <v>0</v>
      </c>
      <c r="ET38" s="1007">
        <v>0</v>
      </c>
      <c r="EU38" s="306">
        <v>0</v>
      </c>
      <c r="EV38" s="306">
        <v>1</v>
      </c>
      <c r="EW38" s="306">
        <v>0</v>
      </c>
      <c r="EX38" s="832"/>
      <c r="EY38" s="592"/>
      <c r="EZ38" s="592" t="s">
        <v>424</v>
      </c>
      <c r="FA38" s="592" t="s">
        <v>363</v>
      </c>
      <c r="FB38" s="592" t="s">
        <v>354</v>
      </c>
      <c r="FC38" s="592">
        <v>27</v>
      </c>
      <c r="FD38" s="592" t="s">
        <v>12</v>
      </c>
      <c r="FE38" s="592" t="s">
        <v>232</v>
      </c>
      <c r="FF38" s="592" t="s">
        <v>9</v>
      </c>
      <c r="FG38" s="592" t="s">
        <v>232</v>
      </c>
      <c r="FH38" s="592" t="s">
        <v>358</v>
      </c>
    </row>
    <row r="39" spans="1:164">
      <c r="A39">
        <v>45</v>
      </c>
      <c r="B39">
        <v>1</v>
      </c>
      <c r="F39">
        <v>700</v>
      </c>
      <c r="G39">
        <v>41</v>
      </c>
      <c r="H39">
        <v>1</v>
      </c>
      <c r="I39">
        <v>0</v>
      </c>
      <c r="J39">
        <v>1</v>
      </c>
      <c r="K39">
        <v>0</v>
      </c>
      <c r="L39" t="s">
        <v>427</v>
      </c>
      <c r="M39">
        <v>0</v>
      </c>
      <c r="N39">
        <v>1</v>
      </c>
      <c r="O39">
        <v>0</v>
      </c>
      <c r="P39">
        <v>0</v>
      </c>
      <c r="Q39">
        <v>0</v>
      </c>
      <c r="R39">
        <v>0</v>
      </c>
      <c r="S39">
        <v>0</v>
      </c>
      <c r="T39">
        <v>6</v>
      </c>
      <c r="U39">
        <v>0</v>
      </c>
      <c r="V39">
        <v>0</v>
      </c>
      <c r="W39">
        <v>0</v>
      </c>
      <c r="X39">
        <v>0</v>
      </c>
      <c r="Y39">
        <v>0</v>
      </c>
      <c r="Z39">
        <v>0</v>
      </c>
      <c r="AA39">
        <v>1</v>
      </c>
      <c r="AB39">
        <v>0</v>
      </c>
      <c r="AC39">
        <v>0</v>
      </c>
      <c r="AD39">
        <v>0</v>
      </c>
      <c r="AE39">
        <v>1</v>
      </c>
      <c r="AF39">
        <v>1</v>
      </c>
      <c r="AG39">
        <v>0</v>
      </c>
      <c r="AH39">
        <v>0</v>
      </c>
      <c r="AI39">
        <v>0</v>
      </c>
      <c r="AJ39">
        <v>0</v>
      </c>
      <c r="AK39">
        <v>0</v>
      </c>
      <c r="AL39">
        <v>0</v>
      </c>
      <c r="AM39">
        <v>0</v>
      </c>
      <c r="AN39">
        <v>0</v>
      </c>
      <c r="AO39">
        <v>0</v>
      </c>
      <c r="AP39">
        <v>0</v>
      </c>
      <c r="AQ39">
        <v>0</v>
      </c>
      <c r="AR39">
        <v>1</v>
      </c>
      <c r="AS39">
        <v>0</v>
      </c>
      <c r="AT39">
        <v>0</v>
      </c>
      <c r="AU39">
        <v>0</v>
      </c>
      <c r="AV39">
        <v>0</v>
      </c>
      <c r="AW39">
        <v>0</v>
      </c>
      <c r="AX39">
        <v>0</v>
      </c>
      <c r="AY39" t="s">
        <v>891</v>
      </c>
      <c r="AZ39">
        <v>0</v>
      </c>
      <c r="BA39">
        <v>0</v>
      </c>
      <c r="BB39">
        <v>0</v>
      </c>
      <c r="BC39">
        <v>0</v>
      </c>
      <c r="BD39">
        <v>0</v>
      </c>
      <c r="BE39">
        <v>0</v>
      </c>
      <c r="BF39" t="s">
        <v>891</v>
      </c>
      <c r="BG39">
        <v>0</v>
      </c>
      <c r="BH39">
        <v>1</v>
      </c>
      <c r="BI39">
        <v>1</v>
      </c>
      <c r="BJ39">
        <v>0</v>
      </c>
      <c r="BK39">
        <v>0</v>
      </c>
      <c r="BL39">
        <v>1</v>
      </c>
      <c r="BM39">
        <v>1</v>
      </c>
      <c r="BN39">
        <v>1</v>
      </c>
      <c r="BO39">
        <v>0</v>
      </c>
      <c r="BP39">
        <v>1</v>
      </c>
      <c r="BQ39">
        <v>1</v>
      </c>
      <c r="BR39">
        <v>0</v>
      </c>
      <c r="BS39">
        <v>0</v>
      </c>
      <c r="BT39">
        <v>0</v>
      </c>
      <c r="BU39">
        <v>0</v>
      </c>
      <c r="BV39">
        <v>1</v>
      </c>
      <c r="BW39">
        <v>0</v>
      </c>
      <c r="BX39">
        <v>8</v>
      </c>
      <c r="BY39">
        <v>0</v>
      </c>
      <c r="BZ39">
        <v>1</v>
      </c>
      <c r="CA39">
        <v>0</v>
      </c>
      <c r="CB39">
        <v>1</v>
      </c>
      <c r="CC39">
        <v>0</v>
      </c>
      <c r="CD39">
        <v>0</v>
      </c>
      <c r="CE39">
        <v>0</v>
      </c>
      <c r="CF39">
        <v>0</v>
      </c>
      <c r="CG39">
        <v>0</v>
      </c>
      <c r="CH39">
        <v>0</v>
      </c>
      <c r="CI39">
        <v>0</v>
      </c>
      <c r="CJ39">
        <v>0</v>
      </c>
      <c r="CK39">
        <v>0</v>
      </c>
      <c r="CL39" s="842"/>
      <c r="CM39" s="597">
        <v>1</v>
      </c>
      <c r="CN39" s="592">
        <v>6</v>
      </c>
      <c r="CO39" s="592">
        <v>6</v>
      </c>
      <c r="CP39" s="597">
        <v>1</v>
      </c>
      <c r="CQ39" s="592">
        <v>6</v>
      </c>
      <c r="CR39" s="592">
        <v>0</v>
      </c>
      <c r="CS39" s="597">
        <v>1</v>
      </c>
      <c r="CT39" s="592">
        <v>6</v>
      </c>
      <c r="CU39" s="592">
        <v>6</v>
      </c>
      <c r="CV39" s="592">
        <v>0</v>
      </c>
      <c r="CW39" s="592">
        <v>1</v>
      </c>
      <c r="CX39" s="592">
        <v>6</v>
      </c>
      <c r="CY39" s="592">
        <v>6</v>
      </c>
      <c r="CZ39" s="592">
        <v>6</v>
      </c>
      <c r="DA39" s="592">
        <v>0</v>
      </c>
      <c r="DB39" s="592">
        <v>6</v>
      </c>
      <c r="DC39" s="592">
        <v>6</v>
      </c>
      <c r="DD39" s="592">
        <v>0</v>
      </c>
      <c r="DE39" s="592">
        <v>0</v>
      </c>
      <c r="DF39" s="592">
        <v>0</v>
      </c>
      <c r="DG39" s="592">
        <v>0</v>
      </c>
      <c r="DH39" s="592">
        <v>6</v>
      </c>
      <c r="DI39" s="592">
        <v>0</v>
      </c>
      <c r="DJ39" s="592">
        <v>48</v>
      </c>
      <c r="DK39" s="592">
        <v>0</v>
      </c>
      <c r="DL39" s="592">
        <v>0</v>
      </c>
      <c r="DM39" s="592">
        <v>0</v>
      </c>
      <c r="DN39" s="592">
        <v>0</v>
      </c>
      <c r="DO39" s="592">
        <v>1</v>
      </c>
      <c r="DP39" s="592">
        <v>6</v>
      </c>
      <c r="DQ39" s="592">
        <v>0</v>
      </c>
      <c r="DR39" s="592">
        <v>0</v>
      </c>
      <c r="DS39" s="592">
        <v>0</v>
      </c>
      <c r="DT39" s="592">
        <v>0</v>
      </c>
      <c r="DU39" s="597">
        <v>1</v>
      </c>
      <c r="DV39" s="954">
        <v>0</v>
      </c>
      <c r="DW39" s="978">
        <v>0</v>
      </c>
      <c r="DX39" s="979">
        <v>0</v>
      </c>
      <c r="DY39" s="979">
        <v>0</v>
      </c>
      <c r="DZ39" s="979">
        <v>0</v>
      </c>
      <c r="EA39" s="977">
        <v>0</v>
      </c>
      <c r="EB39" s="977">
        <v>0</v>
      </c>
      <c r="EC39" s="960">
        <v>0</v>
      </c>
      <c r="ED39" s="960">
        <v>0</v>
      </c>
      <c r="EE39" s="1255">
        <v>0</v>
      </c>
      <c r="EF39" s="960">
        <v>0</v>
      </c>
      <c r="EG39" s="960">
        <v>0</v>
      </c>
      <c r="EH39" s="960">
        <v>0</v>
      </c>
      <c r="EI39" s="960">
        <v>0</v>
      </c>
      <c r="EJ39" s="960">
        <v>0</v>
      </c>
      <c r="EK39" s="1007">
        <v>0</v>
      </c>
      <c r="EL39" s="306">
        <v>0</v>
      </c>
      <c r="EM39" s="306">
        <v>0</v>
      </c>
      <c r="EN39" s="1007">
        <v>0</v>
      </c>
      <c r="EO39" s="306">
        <v>0</v>
      </c>
      <c r="EP39" s="306">
        <v>1</v>
      </c>
      <c r="EQ39" s="306">
        <v>1</v>
      </c>
      <c r="ER39" s="306">
        <v>0</v>
      </c>
      <c r="ES39" s="306">
        <v>0</v>
      </c>
      <c r="ET39" s="1007">
        <v>0</v>
      </c>
      <c r="EU39" s="306">
        <v>0</v>
      </c>
      <c r="EV39" s="306">
        <v>0</v>
      </c>
      <c r="EW39" s="306">
        <v>0</v>
      </c>
      <c r="EX39" s="832"/>
      <c r="EY39" s="592"/>
      <c r="EZ39" s="592" t="s">
        <v>427</v>
      </c>
      <c r="FA39" s="592" t="s">
        <v>363</v>
      </c>
      <c r="FB39" s="592" t="s">
        <v>354</v>
      </c>
      <c r="FC39" s="592">
        <v>6</v>
      </c>
      <c r="FD39" s="592" t="s">
        <v>11</v>
      </c>
      <c r="FE39" s="592" t="s">
        <v>232</v>
      </c>
      <c r="FF39" s="592" t="s">
        <v>9</v>
      </c>
      <c r="FG39" s="592" t="s">
        <v>232</v>
      </c>
      <c r="FH39" s="592" t="s">
        <v>358</v>
      </c>
    </row>
    <row r="40" spans="1:164">
      <c r="A40">
        <v>46</v>
      </c>
      <c r="B40">
        <v>1</v>
      </c>
      <c r="F40">
        <v>700</v>
      </c>
      <c r="G40">
        <v>8</v>
      </c>
      <c r="H40">
        <v>1</v>
      </c>
      <c r="I40">
        <v>0</v>
      </c>
      <c r="J40">
        <v>1</v>
      </c>
      <c r="K40">
        <v>0</v>
      </c>
      <c r="L40" t="s">
        <v>428</v>
      </c>
      <c r="M40">
        <v>0</v>
      </c>
      <c r="N40">
        <v>1</v>
      </c>
      <c r="O40">
        <v>0</v>
      </c>
      <c r="P40">
        <v>0</v>
      </c>
      <c r="Q40">
        <v>0</v>
      </c>
      <c r="R40">
        <v>0</v>
      </c>
      <c r="S40">
        <v>0</v>
      </c>
      <c r="T40">
        <v>29</v>
      </c>
      <c r="U40">
        <v>0</v>
      </c>
      <c r="V40">
        <v>1</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1</v>
      </c>
      <c r="AT40">
        <v>0</v>
      </c>
      <c r="AU40">
        <v>1</v>
      </c>
      <c r="AV40">
        <v>0</v>
      </c>
      <c r="AW40">
        <v>0</v>
      </c>
      <c r="AX40">
        <v>0</v>
      </c>
      <c r="AY40" t="s">
        <v>891</v>
      </c>
      <c r="AZ40">
        <v>0</v>
      </c>
      <c r="BA40">
        <v>0</v>
      </c>
      <c r="BB40">
        <v>0</v>
      </c>
      <c r="BC40">
        <v>0</v>
      </c>
      <c r="BD40">
        <v>0</v>
      </c>
      <c r="BE40">
        <v>0</v>
      </c>
      <c r="BF40" t="s">
        <v>891</v>
      </c>
      <c r="BG40">
        <v>1</v>
      </c>
      <c r="BH40">
        <v>0</v>
      </c>
      <c r="BI40">
        <v>1</v>
      </c>
      <c r="BJ40">
        <v>0</v>
      </c>
      <c r="BK40">
        <v>1</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s="842"/>
      <c r="CM40" s="597">
        <v>1</v>
      </c>
      <c r="CN40" s="592">
        <v>29</v>
      </c>
      <c r="CO40" s="592">
        <v>0</v>
      </c>
      <c r="CP40" s="597">
        <v>1</v>
      </c>
      <c r="CQ40" s="592">
        <v>29</v>
      </c>
      <c r="CR40" s="592">
        <v>0</v>
      </c>
      <c r="CS40" s="597">
        <v>1</v>
      </c>
      <c r="CT40" s="592">
        <v>29</v>
      </c>
      <c r="CU40" s="592">
        <v>0</v>
      </c>
      <c r="CV40" s="592">
        <v>0</v>
      </c>
      <c r="CW40" s="592">
        <v>0</v>
      </c>
      <c r="CX40" s="592">
        <v>0</v>
      </c>
      <c r="CY40" s="592">
        <v>0</v>
      </c>
      <c r="CZ40" s="592">
        <v>0</v>
      </c>
      <c r="DA40" s="592">
        <v>0</v>
      </c>
      <c r="DB40" s="592">
        <v>0</v>
      </c>
      <c r="DC40" s="592">
        <v>0</v>
      </c>
      <c r="DD40" s="592">
        <v>0</v>
      </c>
      <c r="DE40" s="592">
        <v>0</v>
      </c>
      <c r="DF40" s="592">
        <v>0</v>
      </c>
      <c r="DG40" s="592">
        <v>0</v>
      </c>
      <c r="DH40" s="592">
        <v>0</v>
      </c>
      <c r="DI40" s="592">
        <v>0</v>
      </c>
      <c r="DJ40" s="592">
        <v>0</v>
      </c>
      <c r="DK40" s="592">
        <v>0</v>
      </c>
      <c r="DL40" s="592">
        <v>0</v>
      </c>
      <c r="DM40" s="592">
        <v>0</v>
      </c>
      <c r="DN40" s="592">
        <v>0</v>
      </c>
      <c r="DO40" s="592">
        <v>0</v>
      </c>
      <c r="DP40" s="592">
        <v>0</v>
      </c>
      <c r="DQ40" s="592">
        <v>0</v>
      </c>
      <c r="DR40" s="592">
        <v>0</v>
      </c>
      <c r="DS40" s="592">
        <v>0</v>
      </c>
      <c r="DT40" s="592">
        <v>0</v>
      </c>
      <c r="DU40" s="597">
        <v>0</v>
      </c>
      <c r="DV40" s="954">
        <v>0</v>
      </c>
      <c r="DW40" s="978">
        <v>0</v>
      </c>
      <c r="DX40" s="979">
        <v>0</v>
      </c>
      <c r="DY40" s="979">
        <v>0</v>
      </c>
      <c r="DZ40" s="979">
        <v>0</v>
      </c>
      <c r="EA40" s="977">
        <v>0</v>
      </c>
      <c r="EB40" s="977">
        <v>0</v>
      </c>
      <c r="EC40" s="960">
        <v>0</v>
      </c>
      <c r="ED40" s="960">
        <v>0</v>
      </c>
      <c r="EE40" s="1255">
        <v>0</v>
      </c>
      <c r="EF40" s="960">
        <v>0</v>
      </c>
      <c r="EG40" s="960">
        <v>0</v>
      </c>
      <c r="EH40" s="960">
        <v>0</v>
      </c>
      <c r="EI40" s="960">
        <v>0</v>
      </c>
      <c r="EJ40" s="960">
        <v>0</v>
      </c>
      <c r="EK40" s="1007">
        <v>0</v>
      </c>
      <c r="EL40" s="306">
        <v>0</v>
      </c>
      <c r="EM40" s="306">
        <v>0</v>
      </c>
      <c r="EN40" s="1007">
        <v>0</v>
      </c>
      <c r="EO40" s="306">
        <v>0</v>
      </c>
      <c r="EP40" s="306">
        <v>0</v>
      </c>
      <c r="EQ40" s="306">
        <v>0</v>
      </c>
      <c r="ER40" s="306">
        <v>0</v>
      </c>
      <c r="ES40" s="306">
        <v>0</v>
      </c>
      <c r="ET40" s="1007">
        <v>0</v>
      </c>
      <c r="EU40" s="306">
        <v>0</v>
      </c>
      <c r="EV40" s="306">
        <v>0</v>
      </c>
      <c r="EW40" s="306">
        <v>0</v>
      </c>
      <c r="EX40" s="832"/>
      <c r="EY40" s="592"/>
      <c r="EZ40" s="592" t="s">
        <v>428</v>
      </c>
      <c r="FA40" s="592" t="s">
        <v>429</v>
      </c>
      <c r="FB40" s="592" t="s">
        <v>350</v>
      </c>
      <c r="FC40" s="592">
        <v>29</v>
      </c>
      <c r="FD40" s="592" t="s">
        <v>12</v>
      </c>
      <c r="FE40" s="592" t="s">
        <v>232</v>
      </c>
      <c r="FF40" s="592" t="s">
        <v>9</v>
      </c>
      <c r="FG40" s="592" t="s">
        <v>232</v>
      </c>
      <c r="FH40" s="592" t="s">
        <v>366</v>
      </c>
    </row>
    <row r="41" spans="1:164">
      <c r="A41">
        <v>48</v>
      </c>
      <c r="B41">
        <v>1</v>
      </c>
      <c r="F41">
        <v>700</v>
      </c>
      <c r="G41">
        <v>41</v>
      </c>
      <c r="H41">
        <v>0</v>
      </c>
      <c r="I41">
        <v>1</v>
      </c>
      <c r="J41">
        <v>1</v>
      </c>
      <c r="K41">
        <v>0</v>
      </c>
      <c r="L41" t="s">
        <v>430</v>
      </c>
      <c r="M41">
        <v>0</v>
      </c>
      <c r="N41">
        <v>1</v>
      </c>
      <c r="O41">
        <v>0</v>
      </c>
      <c r="P41">
        <v>0</v>
      </c>
      <c r="Q41">
        <v>0</v>
      </c>
      <c r="R41">
        <v>0</v>
      </c>
      <c r="S41">
        <v>0</v>
      </c>
      <c r="T41">
        <v>14</v>
      </c>
      <c r="U41">
        <v>0</v>
      </c>
      <c r="V41">
        <v>0</v>
      </c>
      <c r="W41">
        <v>0</v>
      </c>
      <c r="X41">
        <v>0</v>
      </c>
      <c r="Y41">
        <v>1</v>
      </c>
      <c r="Z41">
        <v>0</v>
      </c>
      <c r="AA41">
        <v>1</v>
      </c>
      <c r="AB41">
        <v>0</v>
      </c>
      <c r="AC41">
        <v>0</v>
      </c>
      <c r="AD41">
        <v>1</v>
      </c>
      <c r="AE41">
        <v>0</v>
      </c>
      <c r="AF41">
        <v>1</v>
      </c>
      <c r="AG41">
        <v>0</v>
      </c>
      <c r="AH41">
        <v>0</v>
      </c>
      <c r="AI41">
        <v>0</v>
      </c>
      <c r="AJ41">
        <v>0</v>
      </c>
      <c r="AK41">
        <v>0</v>
      </c>
      <c r="AL41">
        <v>0</v>
      </c>
      <c r="AM41">
        <v>0</v>
      </c>
      <c r="AN41">
        <v>0</v>
      </c>
      <c r="AO41">
        <v>0</v>
      </c>
      <c r="AP41">
        <v>0</v>
      </c>
      <c r="AQ41">
        <v>0</v>
      </c>
      <c r="AR41">
        <v>0</v>
      </c>
      <c r="AS41">
        <v>1</v>
      </c>
      <c r="AT41">
        <v>0</v>
      </c>
      <c r="AU41">
        <v>0</v>
      </c>
      <c r="AV41">
        <v>0</v>
      </c>
      <c r="AW41">
        <v>1</v>
      </c>
      <c r="AX41">
        <v>0</v>
      </c>
      <c r="AY41" t="s">
        <v>891</v>
      </c>
      <c r="AZ41">
        <v>0</v>
      </c>
      <c r="BA41">
        <v>0</v>
      </c>
      <c r="BB41">
        <v>0</v>
      </c>
      <c r="BC41">
        <v>0</v>
      </c>
      <c r="BD41">
        <v>0</v>
      </c>
      <c r="BE41">
        <v>0</v>
      </c>
      <c r="BF41" t="s">
        <v>891</v>
      </c>
      <c r="BG41">
        <v>0</v>
      </c>
      <c r="BH41">
        <v>1</v>
      </c>
      <c r="BI41">
        <v>1</v>
      </c>
      <c r="BJ41">
        <v>0</v>
      </c>
      <c r="BK41">
        <v>1</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s="842"/>
      <c r="CM41" s="597">
        <v>1</v>
      </c>
      <c r="CN41" s="592">
        <v>17</v>
      </c>
      <c r="CO41" s="592">
        <v>17</v>
      </c>
      <c r="CP41" s="597">
        <v>1</v>
      </c>
      <c r="CQ41" s="592">
        <v>17</v>
      </c>
      <c r="CR41" s="592">
        <v>0</v>
      </c>
      <c r="CS41" s="597">
        <v>1</v>
      </c>
      <c r="CT41" s="592">
        <v>17</v>
      </c>
      <c r="CU41" s="592">
        <v>0</v>
      </c>
      <c r="CV41" s="592">
        <v>0</v>
      </c>
      <c r="CW41" s="592">
        <v>0</v>
      </c>
      <c r="CX41" s="592">
        <v>0</v>
      </c>
      <c r="CY41" s="592">
        <v>0</v>
      </c>
      <c r="CZ41" s="592">
        <v>0</v>
      </c>
      <c r="DA41" s="592">
        <v>0</v>
      </c>
      <c r="DB41" s="592">
        <v>0</v>
      </c>
      <c r="DC41" s="592">
        <v>0</v>
      </c>
      <c r="DD41" s="592">
        <v>0</v>
      </c>
      <c r="DE41" s="592">
        <v>0</v>
      </c>
      <c r="DF41" s="592">
        <v>0</v>
      </c>
      <c r="DG41" s="592">
        <v>0</v>
      </c>
      <c r="DH41" s="592">
        <v>0</v>
      </c>
      <c r="DI41" s="592">
        <v>0</v>
      </c>
      <c r="DJ41" s="592">
        <v>0</v>
      </c>
      <c r="DK41" s="592">
        <v>0</v>
      </c>
      <c r="DL41" s="592">
        <v>0</v>
      </c>
      <c r="DM41" s="592">
        <v>0</v>
      </c>
      <c r="DN41" s="592">
        <v>0</v>
      </c>
      <c r="DO41" s="592">
        <v>0</v>
      </c>
      <c r="DP41" s="592">
        <v>0</v>
      </c>
      <c r="DQ41" s="592">
        <v>0</v>
      </c>
      <c r="DR41" s="592">
        <v>0</v>
      </c>
      <c r="DS41" s="592">
        <v>0</v>
      </c>
      <c r="DT41" s="592">
        <v>0</v>
      </c>
      <c r="DU41" s="597">
        <v>0</v>
      </c>
      <c r="DV41" s="954">
        <v>0</v>
      </c>
      <c r="DW41" s="978">
        <v>0</v>
      </c>
      <c r="DX41" s="979">
        <v>0</v>
      </c>
      <c r="DY41" s="979">
        <v>0</v>
      </c>
      <c r="DZ41" s="979">
        <v>0</v>
      </c>
      <c r="EA41" s="977">
        <v>0</v>
      </c>
      <c r="EB41" s="977">
        <v>0</v>
      </c>
      <c r="EC41" s="960">
        <v>0</v>
      </c>
      <c r="ED41" s="960">
        <v>0</v>
      </c>
      <c r="EE41" s="1255">
        <v>0</v>
      </c>
      <c r="EF41" s="960">
        <v>0</v>
      </c>
      <c r="EG41" s="960">
        <v>0</v>
      </c>
      <c r="EH41" s="960">
        <v>0</v>
      </c>
      <c r="EI41" s="960">
        <v>0</v>
      </c>
      <c r="EJ41" s="960">
        <v>0</v>
      </c>
      <c r="EK41" s="1007">
        <v>0</v>
      </c>
      <c r="EL41" s="306">
        <v>0</v>
      </c>
      <c r="EM41" s="306">
        <v>0</v>
      </c>
      <c r="EN41" s="1007">
        <v>0</v>
      </c>
      <c r="EO41" s="306">
        <v>0</v>
      </c>
      <c r="EP41" s="306">
        <v>1</v>
      </c>
      <c r="EQ41" s="306">
        <v>1</v>
      </c>
      <c r="ER41" s="306">
        <v>0</v>
      </c>
      <c r="ES41" s="306">
        <v>0</v>
      </c>
      <c r="ET41" s="1007">
        <v>0</v>
      </c>
      <c r="EU41" s="306">
        <v>1</v>
      </c>
      <c r="EV41" s="306">
        <v>0</v>
      </c>
      <c r="EW41" s="306">
        <v>0</v>
      </c>
      <c r="EX41" s="832"/>
      <c r="EY41" s="592"/>
      <c r="EZ41" s="592" t="s">
        <v>430</v>
      </c>
      <c r="FA41" s="592" t="s">
        <v>431</v>
      </c>
      <c r="FB41" s="592" t="s">
        <v>350</v>
      </c>
      <c r="FC41" s="592">
        <v>17</v>
      </c>
      <c r="FD41" s="592" t="s">
        <v>12</v>
      </c>
      <c r="FE41" s="592" t="s">
        <v>232</v>
      </c>
      <c r="FF41" s="592" t="s">
        <v>9</v>
      </c>
      <c r="FG41" s="592" t="s">
        <v>232</v>
      </c>
      <c r="FH41" s="592" t="s">
        <v>358</v>
      </c>
    </row>
    <row r="42" spans="1:164">
      <c r="A42">
        <v>49</v>
      </c>
      <c r="B42">
        <v>1</v>
      </c>
      <c r="F42">
        <v>700</v>
      </c>
      <c r="G42">
        <v>41</v>
      </c>
      <c r="H42">
        <v>1</v>
      </c>
      <c r="I42">
        <v>0</v>
      </c>
      <c r="J42">
        <v>1</v>
      </c>
      <c r="K42">
        <v>0</v>
      </c>
      <c r="L42" t="s">
        <v>430</v>
      </c>
      <c r="M42">
        <v>0</v>
      </c>
      <c r="N42">
        <v>1</v>
      </c>
      <c r="O42">
        <v>0</v>
      </c>
      <c r="P42">
        <v>0</v>
      </c>
      <c r="Q42">
        <v>0</v>
      </c>
      <c r="R42">
        <v>0</v>
      </c>
      <c r="S42">
        <v>0</v>
      </c>
      <c r="T42">
        <v>4</v>
      </c>
      <c r="U42">
        <v>1</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1</v>
      </c>
      <c r="AS42">
        <v>0</v>
      </c>
      <c r="AT42">
        <v>0</v>
      </c>
      <c r="AU42">
        <v>0</v>
      </c>
      <c r="AV42">
        <v>0</v>
      </c>
      <c r="AW42">
        <v>0</v>
      </c>
      <c r="AX42">
        <v>0</v>
      </c>
      <c r="AY42" t="s">
        <v>891</v>
      </c>
      <c r="AZ42">
        <v>0</v>
      </c>
      <c r="BA42">
        <v>0</v>
      </c>
      <c r="BB42">
        <v>0</v>
      </c>
      <c r="BC42">
        <v>0</v>
      </c>
      <c r="BD42">
        <v>0</v>
      </c>
      <c r="BE42">
        <v>0</v>
      </c>
      <c r="BF42" t="s">
        <v>891</v>
      </c>
      <c r="BG42">
        <v>1</v>
      </c>
      <c r="BH42">
        <v>0</v>
      </c>
      <c r="BI42">
        <v>1</v>
      </c>
      <c r="BJ42">
        <v>0</v>
      </c>
      <c r="BK42">
        <v>1</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s="842"/>
      <c r="CM42" s="597">
        <v>1</v>
      </c>
      <c r="CN42" s="592">
        <v>4</v>
      </c>
      <c r="CO42" s="592">
        <v>0</v>
      </c>
      <c r="CP42" s="597">
        <v>1</v>
      </c>
      <c r="CQ42" s="592">
        <v>4</v>
      </c>
      <c r="CR42" s="592">
        <v>0</v>
      </c>
      <c r="CS42" s="597">
        <v>1</v>
      </c>
      <c r="CT42" s="592">
        <v>4</v>
      </c>
      <c r="CU42" s="592">
        <v>0</v>
      </c>
      <c r="CV42" s="592">
        <v>0</v>
      </c>
      <c r="CW42" s="592">
        <v>0</v>
      </c>
      <c r="CX42" s="592">
        <v>0</v>
      </c>
      <c r="CY42" s="592">
        <v>0</v>
      </c>
      <c r="CZ42" s="592">
        <v>0</v>
      </c>
      <c r="DA42" s="592">
        <v>0</v>
      </c>
      <c r="DB42" s="592">
        <v>0</v>
      </c>
      <c r="DC42" s="592">
        <v>0</v>
      </c>
      <c r="DD42" s="592">
        <v>0</v>
      </c>
      <c r="DE42" s="592">
        <v>0</v>
      </c>
      <c r="DF42" s="592">
        <v>0</v>
      </c>
      <c r="DG42" s="592">
        <v>0</v>
      </c>
      <c r="DH42" s="592">
        <v>0</v>
      </c>
      <c r="DI42" s="592">
        <v>0</v>
      </c>
      <c r="DJ42" s="592">
        <v>0</v>
      </c>
      <c r="DK42" s="592">
        <v>0</v>
      </c>
      <c r="DL42" s="592">
        <v>0</v>
      </c>
      <c r="DM42" s="592">
        <v>0</v>
      </c>
      <c r="DN42" s="592">
        <v>0</v>
      </c>
      <c r="DO42" s="592">
        <v>0</v>
      </c>
      <c r="DP42" s="592">
        <v>0</v>
      </c>
      <c r="DQ42" s="592">
        <v>0</v>
      </c>
      <c r="DR42" s="592">
        <v>0</v>
      </c>
      <c r="DS42" s="592">
        <v>0</v>
      </c>
      <c r="DT42" s="592">
        <v>0</v>
      </c>
      <c r="DU42" s="597">
        <v>0</v>
      </c>
      <c r="DV42" s="954">
        <v>0</v>
      </c>
      <c r="DW42" s="978">
        <v>0</v>
      </c>
      <c r="DX42" s="979">
        <v>0</v>
      </c>
      <c r="DY42" s="979">
        <v>0</v>
      </c>
      <c r="DZ42" s="979">
        <v>0</v>
      </c>
      <c r="EA42" s="977">
        <v>0</v>
      </c>
      <c r="EB42" s="977">
        <v>0</v>
      </c>
      <c r="EC42" s="960">
        <v>0</v>
      </c>
      <c r="ED42" s="960">
        <v>0</v>
      </c>
      <c r="EE42" s="1255">
        <v>0</v>
      </c>
      <c r="EF42" s="960">
        <v>0</v>
      </c>
      <c r="EG42" s="960">
        <v>0</v>
      </c>
      <c r="EH42" s="960">
        <v>0</v>
      </c>
      <c r="EI42" s="960">
        <v>0</v>
      </c>
      <c r="EJ42" s="960">
        <v>0</v>
      </c>
      <c r="EK42" s="1007">
        <v>0</v>
      </c>
      <c r="EL42" s="306">
        <v>0</v>
      </c>
      <c r="EM42" s="306">
        <v>0</v>
      </c>
      <c r="EN42" s="1007">
        <v>0</v>
      </c>
      <c r="EO42" s="306">
        <v>0</v>
      </c>
      <c r="EP42" s="306">
        <v>0</v>
      </c>
      <c r="EQ42" s="306">
        <v>0</v>
      </c>
      <c r="ER42" s="306">
        <v>0</v>
      </c>
      <c r="ES42" s="306">
        <v>0</v>
      </c>
      <c r="ET42" s="1007">
        <v>0</v>
      </c>
      <c r="EU42" s="306">
        <v>0</v>
      </c>
      <c r="EV42" s="306">
        <v>0</v>
      </c>
      <c r="EW42" s="306">
        <v>0</v>
      </c>
      <c r="EX42" s="832"/>
      <c r="EY42" s="592"/>
      <c r="EZ42" s="592" t="s">
        <v>430</v>
      </c>
      <c r="FA42" s="592" t="s">
        <v>431</v>
      </c>
      <c r="FB42" s="592" t="s">
        <v>350</v>
      </c>
      <c r="FC42" s="592">
        <v>4</v>
      </c>
      <c r="FD42" s="592" t="s">
        <v>11</v>
      </c>
      <c r="FE42" s="592" t="s">
        <v>232</v>
      </c>
      <c r="FF42" s="592" t="s">
        <v>9</v>
      </c>
      <c r="FG42" s="592" t="s">
        <v>232</v>
      </c>
      <c r="FH42" s="592" t="s">
        <v>358</v>
      </c>
    </row>
    <row r="43" spans="1:164">
      <c r="A43">
        <v>50</v>
      </c>
      <c r="B43">
        <v>1</v>
      </c>
      <c r="F43">
        <v>700</v>
      </c>
      <c r="G43">
        <v>41</v>
      </c>
      <c r="H43">
        <v>0</v>
      </c>
      <c r="I43">
        <v>1</v>
      </c>
      <c r="J43">
        <v>1</v>
      </c>
      <c r="K43">
        <v>0</v>
      </c>
      <c r="L43" t="s">
        <v>437</v>
      </c>
      <c r="M43">
        <v>0</v>
      </c>
      <c r="N43">
        <v>1</v>
      </c>
      <c r="O43">
        <v>0</v>
      </c>
      <c r="P43">
        <v>0</v>
      </c>
      <c r="Q43">
        <v>0</v>
      </c>
      <c r="R43">
        <v>0</v>
      </c>
      <c r="S43">
        <v>0</v>
      </c>
      <c r="T43">
        <v>316</v>
      </c>
      <c r="U43">
        <v>0</v>
      </c>
      <c r="V43">
        <v>0</v>
      </c>
      <c r="W43">
        <v>0</v>
      </c>
      <c r="X43">
        <v>0</v>
      </c>
      <c r="Y43">
        <v>0</v>
      </c>
      <c r="Z43">
        <v>1</v>
      </c>
      <c r="AA43">
        <v>1</v>
      </c>
      <c r="AB43">
        <v>0</v>
      </c>
      <c r="AC43">
        <v>0</v>
      </c>
      <c r="AD43">
        <v>0</v>
      </c>
      <c r="AE43">
        <v>1</v>
      </c>
      <c r="AF43">
        <v>1</v>
      </c>
      <c r="AG43">
        <v>0</v>
      </c>
      <c r="AH43">
        <v>0</v>
      </c>
      <c r="AI43">
        <v>0</v>
      </c>
      <c r="AJ43">
        <v>0</v>
      </c>
      <c r="AK43">
        <v>0</v>
      </c>
      <c r="AL43">
        <v>0</v>
      </c>
      <c r="AM43">
        <v>0</v>
      </c>
      <c r="AN43">
        <v>0</v>
      </c>
      <c r="AO43">
        <v>0</v>
      </c>
      <c r="AP43">
        <v>0</v>
      </c>
      <c r="AQ43">
        <v>0</v>
      </c>
      <c r="AR43">
        <v>1</v>
      </c>
      <c r="AS43">
        <v>0</v>
      </c>
      <c r="AT43">
        <v>0</v>
      </c>
      <c r="AU43">
        <v>0</v>
      </c>
      <c r="AV43">
        <v>0</v>
      </c>
      <c r="AW43">
        <v>0</v>
      </c>
      <c r="AX43">
        <v>0</v>
      </c>
      <c r="AY43" t="s">
        <v>891</v>
      </c>
      <c r="AZ43">
        <v>0</v>
      </c>
      <c r="BA43">
        <v>0</v>
      </c>
      <c r="BB43">
        <v>0</v>
      </c>
      <c r="BC43">
        <v>0</v>
      </c>
      <c r="BD43">
        <v>0</v>
      </c>
      <c r="BE43">
        <v>0</v>
      </c>
      <c r="BF43" t="s">
        <v>891</v>
      </c>
      <c r="BG43">
        <v>1</v>
      </c>
      <c r="BH43">
        <v>0</v>
      </c>
      <c r="BI43">
        <v>1</v>
      </c>
      <c r="BJ43">
        <v>0</v>
      </c>
      <c r="BK43">
        <v>0</v>
      </c>
      <c r="BL43">
        <v>1</v>
      </c>
      <c r="BM43">
        <v>1</v>
      </c>
      <c r="BN43">
        <v>1</v>
      </c>
      <c r="BO43">
        <v>0</v>
      </c>
      <c r="BP43">
        <v>1</v>
      </c>
      <c r="BQ43">
        <v>0</v>
      </c>
      <c r="BR43">
        <v>0</v>
      </c>
      <c r="BS43">
        <v>0</v>
      </c>
      <c r="BT43">
        <v>0</v>
      </c>
      <c r="BU43">
        <v>0</v>
      </c>
      <c r="BV43">
        <v>0</v>
      </c>
      <c r="BW43">
        <v>0</v>
      </c>
      <c r="BX43">
        <v>0</v>
      </c>
      <c r="BY43">
        <v>0</v>
      </c>
      <c r="BZ43">
        <v>1</v>
      </c>
      <c r="CA43">
        <v>0</v>
      </c>
      <c r="CB43">
        <v>1</v>
      </c>
      <c r="CC43">
        <v>0</v>
      </c>
      <c r="CD43">
        <v>0</v>
      </c>
      <c r="CE43">
        <v>0</v>
      </c>
      <c r="CF43">
        <v>0</v>
      </c>
      <c r="CG43">
        <v>0</v>
      </c>
      <c r="CH43">
        <v>0</v>
      </c>
      <c r="CI43">
        <v>0</v>
      </c>
      <c r="CJ43">
        <v>0</v>
      </c>
      <c r="CK43">
        <v>0</v>
      </c>
      <c r="CL43" s="842"/>
      <c r="CM43" s="597">
        <v>1</v>
      </c>
      <c r="CN43" s="592">
        <v>332</v>
      </c>
      <c r="CO43" s="592">
        <v>0</v>
      </c>
      <c r="CP43" s="597">
        <v>1</v>
      </c>
      <c r="CQ43" s="592">
        <v>332</v>
      </c>
      <c r="CR43" s="592">
        <v>0</v>
      </c>
      <c r="CS43" s="597">
        <v>1</v>
      </c>
      <c r="CT43" s="592">
        <v>332</v>
      </c>
      <c r="CU43" s="592">
        <v>332</v>
      </c>
      <c r="CV43" s="592">
        <v>0</v>
      </c>
      <c r="CW43" s="592">
        <v>1</v>
      </c>
      <c r="CX43" s="592">
        <v>332</v>
      </c>
      <c r="CY43" s="592">
        <v>332</v>
      </c>
      <c r="CZ43" s="592">
        <v>332</v>
      </c>
      <c r="DA43" s="592">
        <v>0</v>
      </c>
      <c r="DB43" s="592">
        <v>332</v>
      </c>
      <c r="DC43" s="592">
        <v>0</v>
      </c>
      <c r="DD43" s="592">
        <v>0</v>
      </c>
      <c r="DE43" s="592">
        <v>0</v>
      </c>
      <c r="DF43" s="592">
        <v>0</v>
      </c>
      <c r="DG43" s="592">
        <v>0</v>
      </c>
      <c r="DH43" s="592">
        <v>0</v>
      </c>
      <c r="DI43" s="592">
        <v>0</v>
      </c>
      <c r="DJ43" s="592">
        <v>0</v>
      </c>
      <c r="DK43" s="592">
        <v>0</v>
      </c>
      <c r="DL43" s="592">
        <v>0</v>
      </c>
      <c r="DM43" s="592">
        <v>0</v>
      </c>
      <c r="DN43" s="592">
        <v>0</v>
      </c>
      <c r="DO43" s="592">
        <v>0</v>
      </c>
      <c r="DP43" s="592">
        <v>0</v>
      </c>
      <c r="DQ43" s="592">
        <v>0</v>
      </c>
      <c r="DR43" s="592">
        <v>0</v>
      </c>
      <c r="DS43" s="592">
        <v>0</v>
      </c>
      <c r="DT43" s="592">
        <v>0</v>
      </c>
      <c r="DU43" s="597">
        <v>1</v>
      </c>
      <c r="DV43" s="954">
        <v>0</v>
      </c>
      <c r="DW43" s="978">
        <v>0</v>
      </c>
      <c r="DX43" s="979">
        <v>0</v>
      </c>
      <c r="DY43" s="979">
        <v>0</v>
      </c>
      <c r="DZ43" s="979">
        <v>0</v>
      </c>
      <c r="EA43" s="977">
        <v>0</v>
      </c>
      <c r="EB43" s="977">
        <v>0</v>
      </c>
      <c r="EC43" s="960">
        <v>0</v>
      </c>
      <c r="ED43" s="960">
        <v>0</v>
      </c>
      <c r="EE43" s="1255">
        <v>0</v>
      </c>
      <c r="EF43" s="960">
        <v>0</v>
      </c>
      <c r="EG43" s="960">
        <v>0</v>
      </c>
      <c r="EH43" s="960">
        <v>0</v>
      </c>
      <c r="EI43" s="960">
        <v>0</v>
      </c>
      <c r="EJ43" s="960">
        <v>0</v>
      </c>
      <c r="EK43" s="1007">
        <v>0</v>
      </c>
      <c r="EL43" s="306">
        <v>0</v>
      </c>
      <c r="EM43" s="306">
        <v>0</v>
      </c>
      <c r="EN43" s="1007">
        <v>0</v>
      </c>
      <c r="EO43" s="306">
        <v>0</v>
      </c>
      <c r="EP43" s="306">
        <v>1</v>
      </c>
      <c r="EQ43" s="306">
        <v>1</v>
      </c>
      <c r="ER43" s="306">
        <v>0</v>
      </c>
      <c r="ES43" s="306">
        <v>0</v>
      </c>
      <c r="ET43" s="1007">
        <v>0</v>
      </c>
      <c r="EU43" s="306">
        <v>0</v>
      </c>
      <c r="EV43" s="306">
        <v>0</v>
      </c>
      <c r="EW43" s="306">
        <v>0</v>
      </c>
      <c r="EX43" s="832"/>
      <c r="EY43" s="592"/>
      <c r="EZ43" s="592" t="s">
        <v>437</v>
      </c>
      <c r="FA43" s="592" t="s">
        <v>431</v>
      </c>
      <c r="FB43" s="592" t="s">
        <v>350</v>
      </c>
      <c r="FC43" s="592">
        <v>332</v>
      </c>
      <c r="FD43" s="592" t="s">
        <v>13</v>
      </c>
      <c r="FE43" s="592" t="s">
        <v>232</v>
      </c>
      <c r="FF43" s="592" t="s">
        <v>9</v>
      </c>
      <c r="FG43" s="592" t="s">
        <v>232</v>
      </c>
      <c r="FH43" s="592" t="s">
        <v>358</v>
      </c>
    </row>
    <row r="44" spans="1:164">
      <c r="A44">
        <v>51</v>
      </c>
      <c r="B44">
        <v>1</v>
      </c>
      <c r="F44">
        <v>700</v>
      </c>
      <c r="G44">
        <v>42</v>
      </c>
      <c r="H44">
        <v>1</v>
      </c>
      <c r="I44">
        <v>0</v>
      </c>
      <c r="J44">
        <v>1</v>
      </c>
      <c r="K44">
        <v>0</v>
      </c>
      <c r="L44" t="s">
        <v>430</v>
      </c>
      <c r="M44">
        <v>0</v>
      </c>
      <c r="N44">
        <v>1</v>
      </c>
      <c r="O44">
        <v>0</v>
      </c>
      <c r="P44">
        <v>0</v>
      </c>
      <c r="Q44">
        <v>0</v>
      </c>
      <c r="R44">
        <v>0</v>
      </c>
      <c r="S44">
        <v>0</v>
      </c>
      <c r="T44">
        <v>18</v>
      </c>
      <c r="U44">
        <v>0</v>
      </c>
      <c r="V44">
        <v>0</v>
      </c>
      <c r="W44">
        <v>0</v>
      </c>
      <c r="X44">
        <v>0</v>
      </c>
      <c r="Y44">
        <v>1</v>
      </c>
      <c r="Z44">
        <v>0</v>
      </c>
      <c r="AA44">
        <v>1</v>
      </c>
      <c r="AB44">
        <v>0</v>
      </c>
      <c r="AC44">
        <v>0</v>
      </c>
      <c r="AD44">
        <v>1</v>
      </c>
      <c r="AE44">
        <v>1</v>
      </c>
      <c r="AF44">
        <v>0</v>
      </c>
      <c r="AG44">
        <v>0</v>
      </c>
      <c r="AH44">
        <v>0</v>
      </c>
      <c r="AI44">
        <v>0</v>
      </c>
      <c r="AJ44">
        <v>0</v>
      </c>
      <c r="AK44">
        <v>0</v>
      </c>
      <c r="AL44">
        <v>0</v>
      </c>
      <c r="AM44">
        <v>0</v>
      </c>
      <c r="AN44">
        <v>0</v>
      </c>
      <c r="AO44">
        <v>0</v>
      </c>
      <c r="AP44">
        <v>0</v>
      </c>
      <c r="AQ44">
        <v>0</v>
      </c>
      <c r="AR44">
        <v>1</v>
      </c>
      <c r="AS44">
        <v>0</v>
      </c>
      <c r="AT44">
        <v>0</v>
      </c>
      <c r="AU44">
        <v>0</v>
      </c>
      <c r="AV44">
        <v>0</v>
      </c>
      <c r="AW44">
        <v>0</v>
      </c>
      <c r="AX44">
        <v>0</v>
      </c>
      <c r="AY44" t="s">
        <v>891</v>
      </c>
      <c r="AZ44">
        <v>0</v>
      </c>
      <c r="BA44">
        <v>0</v>
      </c>
      <c r="BB44">
        <v>0</v>
      </c>
      <c r="BC44">
        <v>0</v>
      </c>
      <c r="BD44">
        <v>0</v>
      </c>
      <c r="BE44">
        <v>0</v>
      </c>
      <c r="BF44" t="s">
        <v>891</v>
      </c>
      <c r="BG44">
        <v>1</v>
      </c>
      <c r="BH44">
        <v>0</v>
      </c>
      <c r="BI44">
        <v>1</v>
      </c>
      <c r="BJ44">
        <v>0</v>
      </c>
      <c r="BK44">
        <v>1</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s="842"/>
      <c r="CM44" s="597">
        <v>1</v>
      </c>
      <c r="CN44" s="592">
        <v>18</v>
      </c>
      <c r="CO44" s="592">
        <v>0</v>
      </c>
      <c r="CP44" s="597">
        <v>1</v>
      </c>
      <c r="CQ44" s="592">
        <v>18</v>
      </c>
      <c r="CR44" s="592">
        <v>0</v>
      </c>
      <c r="CS44" s="597">
        <v>1</v>
      </c>
      <c r="CT44" s="592">
        <v>18</v>
      </c>
      <c r="CU44" s="592">
        <v>0</v>
      </c>
      <c r="CV44" s="592">
        <v>0</v>
      </c>
      <c r="CW44" s="592">
        <v>0</v>
      </c>
      <c r="CX44" s="592">
        <v>0</v>
      </c>
      <c r="CY44" s="592">
        <v>0</v>
      </c>
      <c r="CZ44" s="592">
        <v>0</v>
      </c>
      <c r="DA44" s="592">
        <v>0</v>
      </c>
      <c r="DB44" s="592">
        <v>0</v>
      </c>
      <c r="DC44" s="592">
        <v>0</v>
      </c>
      <c r="DD44" s="592">
        <v>0</v>
      </c>
      <c r="DE44" s="592">
        <v>0</v>
      </c>
      <c r="DF44" s="592">
        <v>0</v>
      </c>
      <c r="DG44" s="592">
        <v>0</v>
      </c>
      <c r="DH44" s="592">
        <v>0</v>
      </c>
      <c r="DI44" s="592">
        <v>0</v>
      </c>
      <c r="DJ44" s="592">
        <v>0</v>
      </c>
      <c r="DK44" s="592">
        <v>0</v>
      </c>
      <c r="DL44" s="592">
        <v>0</v>
      </c>
      <c r="DM44" s="592">
        <v>0</v>
      </c>
      <c r="DN44" s="592">
        <v>0</v>
      </c>
      <c r="DO44" s="592">
        <v>0</v>
      </c>
      <c r="DP44" s="592">
        <v>0</v>
      </c>
      <c r="DQ44" s="592">
        <v>0</v>
      </c>
      <c r="DR44" s="592">
        <v>0</v>
      </c>
      <c r="DS44" s="592">
        <v>0</v>
      </c>
      <c r="DT44" s="592">
        <v>0</v>
      </c>
      <c r="DU44" s="597">
        <v>0</v>
      </c>
      <c r="DV44" s="954">
        <v>0</v>
      </c>
      <c r="DW44" s="978">
        <v>0</v>
      </c>
      <c r="DX44" s="979">
        <v>0</v>
      </c>
      <c r="DY44" s="979">
        <v>0</v>
      </c>
      <c r="DZ44" s="979">
        <v>0</v>
      </c>
      <c r="EA44" s="977">
        <v>0</v>
      </c>
      <c r="EB44" s="977">
        <v>0</v>
      </c>
      <c r="EC44" s="960">
        <v>0</v>
      </c>
      <c r="ED44" s="960">
        <v>0</v>
      </c>
      <c r="EE44" s="1255">
        <v>0</v>
      </c>
      <c r="EF44" s="960">
        <v>0</v>
      </c>
      <c r="EG44" s="960">
        <v>0</v>
      </c>
      <c r="EH44" s="960">
        <v>0</v>
      </c>
      <c r="EI44" s="960">
        <v>0</v>
      </c>
      <c r="EJ44" s="960">
        <v>0</v>
      </c>
      <c r="EK44" s="1007">
        <v>0</v>
      </c>
      <c r="EL44" s="306">
        <v>0</v>
      </c>
      <c r="EM44" s="306">
        <v>0</v>
      </c>
      <c r="EN44" s="1007">
        <v>0</v>
      </c>
      <c r="EO44" s="306">
        <v>0</v>
      </c>
      <c r="EP44" s="306">
        <v>1</v>
      </c>
      <c r="EQ44" s="306">
        <v>1</v>
      </c>
      <c r="ER44" s="306">
        <v>0</v>
      </c>
      <c r="ES44" s="306">
        <v>0</v>
      </c>
      <c r="ET44" s="1007">
        <v>0</v>
      </c>
      <c r="EU44" s="306">
        <v>0</v>
      </c>
      <c r="EV44" s="306">
        <v>0</v>
      </c>
      <c r="EW44" s="306">
        <v>0</v>
      </c>
      <c r="EX44" s="832"/>
      <c r="EY44" s="592"/>
      <c r="EZ44" s="592" t="s">
        <v>430</v>
      </c>
      <c r="FA44" s="592" t="s">
        <v>431</v>
      </c>
      <c r="FB44" s="592" t="s">
        <v>350</v>
      </c>
      <c r="FC44" s="592">
        <v>18</v>
      </c>
      <c r="FD44" s="592" t="s">
        <v>12</v>
      </c>
      <c r="FE44" s="592" t="s">
        <v>232</v>
      </c>
      <c r="FF44" s="592" t="s">
        <v>9</v>
      </c>
      <c r="FG44" s="592" t="s">
        <v>232</v>
      </c>
      <c r="FH44" s="592" t="s">
        <v>358</v>
      </c>
    </row>
    <row r="45" spans="1:164">
      <c r="A45">
        <v>52</v>
      </c>
      <c r="B45">
        <v>1</v>
      </c>
      <c r="F45">
        <v>700</v>
      </c>
      <c r="G45">
        <v>43</v>
      </c>
      <c r="H45">
        <v>1</v>
      </c>
      <c r="I45">
        <v>0</v>
      </c>
      <c r="J45">
        <v>1</v>
      </c>
      <c r="K45">
        <v>0</v>
      </c>
      <c r="L45" t="s">
        <v>430</v>
      </c>
      <c r="M45">
        <v>0</v>
      </c>
      <c r="N45">
        <v>1</v>
      </c>
      <c r="O45">
        <v>0</v>
      </c>
      <c r="P45">
        <v>0</v>
      </c>
      <c r="Q45">
        <v>0</v>
      </c>
      <c r="R45">
        <v>0</v>
      </c>
      <c r="S45">
        <v>0</v>
      </c>
      <c r="T45">
        <v>36</v>
      </c>
      <c r="U45">
        <v>1</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t="s">
        <v>891</v>
      </c>
      <c r="AZ45">
        <v>0</v>
      </c>
      <c r="BA45">
        <v>0</v>
      </c>
      <c r="BB45">
        <v>0</v>
      </c>
      <c r="BC45">
        <v>0</v>
      </c>
      <c r="BD45">
        <v>0</v>
      </c>
      <c r="BE45">
        <v>0</v>
      </c>
      <c r="BF45" t="s">
        <v>891</v>
      </c>
      <c r="BG45">
        <v>1</v>
      </c>
      <c r="BH45">
        <v>0</v>
      </c>
      <c r="BI45">
        <v>1</v>
      </c>
      <c r="BJ45">
        <v>0</v>
      </c>
      <c r="BK45">
        <v>1</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s="842"/>
      <c r="CM45" s="597">
        <v>1</v>
      </c>
      <c r="CN45" s="592">
        <v>43</v>
      </c>
      <c r="CO45" s="592">
        <v>0</v>
      </c>
      <c r="CP45" s="597">
        <v>1</v>
      </c>
      <c r="CQ45" s="592">
        <v>43</v>
      </c>
      <c r="CR45" s="592">
        <v>0</v>
      </c>
      <c r="CS45" s="597">
        <v>1</v>
      </c>
      <c r="CT45" s="592">
        <v>43</v>
      </c>
      <c r="CU45" s="592">
        <v>0</v>
      </c>
      <c r="CV45" s="592">
        <v>0</v>
      </c>
      <c r="CW45" s="592">
        <v>0</v>
      </c>
      <c r="CX45" s="592">
        <v>0</v>
      </c>
      <c r="CY45" s="592">
        <v>0</v>
      </c>
      <c r="CZ45" s="592">
        <v>0</v>
      </c>
      <c r="DA45" s="592">
        <v>0</v>
      </c>
      <c r="DB45" s="592">
        <v>0</v>
      </c>
      <c r="DC45" s="592">
        <v>0</v>
      </c>
      <c r="DD45" s="592">
        <v>0</v>
      </c>
      <c r="DE45" s="592">
        <v>0</v>
      </c>
      <c r="DF45" s="592">
        <v>0</v>
      </c>
      <c r="DG45" s="592">
        <v>0</v>
      </c>
      <c r="DH45" s="592">
        <v>0</v>
      </c>
      <c r="DI45" s="592">
        <v>0</v>
      </c>
      <c r="DJ45" s="592">
        <v>0</v>
      </c>
      <c r="DK45" s="592">
        <v>0</v>
      </c>
      <c r="DL45" s="592">
        <v>0</v>
      </c>
      <c r="DM45" s="592">
        <v>0</v>
      </c>
      <c r="DN45" s="592">
        <v>0</v>
      </c>
      <c r="DO45" s="592">
        <v>0</v>
      </c>
      <c r="DP45" s="592">
        <v>0</v>
      </c>
      <c r="DQ45" s="592">
        <v>0</v>
      </c>
      <c r="DR45" s="592">
        <v>0</v>
      </c>
      <c r="DS45" s="592">
        <v>0</v>
      </c>
      <c r="DT45" s="592">
        <v>0</v>
      </c>
      <c r="DU45" s="597">
        <v>0</v>
      </c>
      <c r="DV45" s="954">
        <v>0</v>
      </c>
      <c r="DW45" s="978">
        <v>0</v>
      </c>
      <c r="DX45" s="979">
        <v>0</v>
      </c>
      <c r="DY45" s="979">
        <v>0</v>
      </c>
      <c r="DZ45" s="979">
        <v>0</v>
      </c>
      <c r="EA45" s="977">
        <v>0</v>
      </c>
      <c r="EB45" s="977">
        <v>0</v>
      </c>
      <c r="EC45" s="960">
        <v>0</v>
      </c>
      <c r="ED45" s="960">
        <v>0</v>
      </c>
      <c r="EE45" s="1255">
        <v>0</v>
      </c>
      <c r="EF45" s="960">
        <v>0</v>
      </c>
      <c r="EG45" s="960">
        <v>0</v>
      </c>
      <c r="EH45" s="960">
        <v>0</v>
      </c>
      <c r="EI45" s="960">
        <v>0</v>
      </c>
      <c r="EJ45" s="960">
        <v>0</v>
      </c>
      <c r="EK45" s="1007">
        <v>0</v>
      </c>
      <c r="EL45" s="306">
        <v>0</v>
      </c>
      <c r="EM45" s="306">
        <v>0</v>
      </c>
      <c r="EN45" s="1007">
        <v>0</v>
      </c>
      <c r="EO45" s="306">
        <v>0</v>
      </c>
      <c r="EP45" s="306">
        <v>0</v>
      </c>
      <c r="EQ45" s="306">
        <v>0</v>
      </c>
      <c r="ER45" s="306">
        <v>0</v>
      </c>
      <c r="ES45" s="306">
        <v>0</v>
      </c>
      <c r="ET45" s="1007">
        <v>0</v>
      </c>
      <c r="EU45" s="306">
        <v>0</v>
      </c>
      <c r="EV45" s="306">
        <v>0</v>
      </c>
      <c r="EW45" s="306">
        <v>0</v>
      </c>
      <c r="EX45" s="832"/>
      <c r="EY45" s="592"/>
      <c r="EZ45" s="592" t="s">
        <v>430</v>
      </c>
      <c r="FA45" s="592" t="s">
        <v>431</v>
      </c>
      <c r="FB45" s="592" t="s">
        <v>350</v>
      </c>
      <c r="FC45" s="592">
        <v>43</v>
      </c>
      <c r="FD45" s="592" t="s">
        <v>12</v>
      </c>
      <c r="FE45" s="592" t="s">
        <v>232</v>
      </c>
      <c r="FF45" s="592" t="s">
        <v>9</v>
      </c>
      <c r="FG45" s="592" t="s">
        <v>232</v>
      </c>
      <c r="FH45" s="592" t="s">
        <v>358</v>
      </c>
    </row>
    <row r="46" spans="1:164">
      <c r="A46">
        <v>53</v>
      </c>
      <c r="B46">
        <v>1</v>
      </c>
      <c r="F46">
        <v>700</v>
      </c>
      <c r="G46">
        <v>42</v>
      </c>
      <c r="H46">
        <v>1</v>
      </c>
      <c r="I46">
        <v>0</v>
      </c>
      <c r="J46">
        <v>1</v>
      </c>
      <c r="K46">
        <v>0</v>
      </c>
      <c r="L46" t="s">
        <v>442</v>
      </c>
      <c r="M46">
        <v>0</v>
      </c>
      <c r="N46">
        <v>1</v>
      </c>
      <c r="O46">
        <v>0</v>
      </c>
      <c r="P46">
        <v>0</v>
      </c>
      <c r="Q46">
        <v>0</v>
      </c>
      <c r="R46">
        <v>0</v>
      </c>
      <c r="S46">
        <v>0</v>
      </c>
      <c r="T46">
        <v>9</v>
      </c>
      <c r="U46">
        <v>0</v>
      </c>
      <c r="V46">
        <v>0</v>
      </c>
      <c r="W46">
        <v>0</v>
      </c>
      <c r="X46">
        <v>0</v>
      </c>
      <c r="Y46">
        <v>0</v>
      </c>
      <c r="Z46">
        <v>0</v>
      </c>
      <c r="AA46">
        <v>1</v>
      </c>
      <c r="AB46">
        <v>1</v>
      </c>
      <c r="AC46">
        <v>0</v>
      </c>
      <c r="AD46">
        <v>0</v>
      </c>
      <c r="AE46">
        <v>0</v>
      </c>
      <c r="AF46">
        <v>0</v>
      </c>
      <c r="AG46">
        <v>0</v>
      </c>
      <c r="AH46">
        <v>0</v>
      </c>
      <c r="AI46">
        <v>0</v>
      </c>
      <c r="AJ46">
        <v>0</v>
      </c>
      <c r="AK46">
        <v>0</v>
      </c>
      <c r="AL46">
        <v>0</v>
      </c>
      <c r="AM46">
        <v>0</v>
      </c>
      <c r="AN46">
        <v>0</v>
      </c>
      <c r="AO46">
        <v>0</v>
      </c>
      <c r="AP46">
        <v>0</v>
      </c>
      <c r="AQ46">
        <v>0</v>
      </c>
      <c r="AR46">
        <v>1</v>
      </c>
      <c r="AS46">
        <v>0</v>
      </c>
      <c r="AT46">
        <v>0</v>
      </c>
      <c r="AU46">
        <v>0</v>
      </c>
      <c r="AV46">
        <v>0</v>
      </c>
      <c r="AW46">
        <v>0</v>
      </c>
      <c r="AX46">
        <v>0</v>
      </c>
      <c r="AY46" t="s">
        <v>891</v>
      </c>
      <c r="AZ46">
        <v>0</v>
      </c>
      <c r="BA46">
        <v>0</v>
      </c>
      <c r="BB46">
        <v>0</v>
      </c>
      <c r="BC46">
        <v>0</v>
      </c>
      <c r="BD46">
        <v>0</v>
      </c>
      <c r="BE46">
        <v>0</v>
      </c>
      <c r="BF46" t="s">
        <v>891</v>
      </c>
      <c r="BG46">
        <v>1</v>
      </c>
      <c r="BH46">
        <v>0</v>
      </c>
      <c r="BI46">
        <v>1</v>
      </c>
      <c r="BJ46">
        <v>0</v>
      </c>
      <c r="BK46">
        <v>1</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s="842"/>
      <c r="CM46" s="597">
        <v>1</v>
      </c>
      <c r="CN46" s="592">
        <v>9</v>
      </c>
      <c r="CO46" s="592">
        <v>0</v>
      </c>
      <c r="CP46" s="597">
        <v>1</v>
      </c>
      <c r="CQ46" s="592">
        <v>9</v>
      </c>
      <c r="CR46" s="592">
        <v>0</v>
      </c>
      <c r="CS46" s="597">
        <v>1</v>
      </c>
      <c r="CT46" s="592">
        <v>9</v>
      </c>
      <c r="CU46" s="592">
        <v>0</v>
      </c>
      <c r="CV46" s="592">
        <v>0</v>
      </c>
      <c r="CW46" s="592">
        <v>0</v>
      </c>
      <c r="CX46" s="592">
        <v>0</v>
      </c>
      <c r="CY46" s="592">
        <v>0</v>
      </c>
      <c r="CZ46" s="592">
        <v>0</v>
      </c>
      <c r="DA46" s="592">
        <v>0</v>
      </c>
      <c r="DB46" s="592">
        <v>0</v>
      </c>
      <c r="DC46" s="592">
        <v>0</v>
      </c>
      <c r="DD46" s="592">
        <v>0</v>
      </c>
      <c r="DE46" s="592">
        <v>0</v>
      </c>
      <c r="DF46" s="592">
        <v>0</v>
      </c>
      <c r="DG46" s="592">
        <v>0</v>
      </c>
      <c r="DH46" s="592">
        <v>0</v>
      </c>
      <c r="DI46" s="592">
        <v>0</v>
      </c>
      <c r="DJ46" s="592">
        <v>0</v>
      </c>
      <c r="DK46" s="592">
        <v>0</v>
      </c>
      <c r="DL46" s="592">
        <v>0</v>
      </c>
      <c r="DM46" s="592">
        <v>0</v>
      </c>
      <c r="DN46" s="592">
        <v>0</v>
      </c>
      <c r="DO46" s="592">
        <v>0</v>
      </c>
      <c r="DP46" s="592">
        <v>0</v>
      </c>
      <c r="DQ46" s="592">
        <v>0</v>
      </c>
      <c r="DR46" s="592">
        <v>0</v>
      </c>
      <c r="DS46" s="592">
        <v>0</v>
      </c>
      <c r="DT46" s="592">
        <v>0</v>
      </c>
      <c r="DU46" s="597">
        <v>0</v>
      </c>
      <c r="DV46" s="954">
        <v>0</v>
      </c>
      <c r="DW46" s="978">
        <v>0</v>
      </c>
      <c r="DX46" s="979">
        <v>0</v>
      </c>
      <c r="DY46" s="979">
        <v>0</v>
      </c>
      <c r="DZ46" s="979">
        <v>0</v>
      </c>
      <c r="EA46" s="977">
        <v>0</v>
      </c>
      <c r="EB46" s="977">
        <v>0</v>
      </c>
      <c r="EC46" s="960">
        <v>0</v>
      </c>
      <c r="ED46" s="960">
        <v>0</v>
      </c>
      <c r="EE46" s="1255">
        <v>0</v>
      </c>
      <c r="EF46" s="960">
        <v>0</v>
      </c>
      <c r="EG46" s="960">
        <v>0</v>
      </c>
      <c r="EH46" s="960">
        <v>0</v>
      </c>
      <c r="EI46" s="960">
        <v>0</v>
      </c>
      <c r="EJ46" s="960">
        <v>0</v>
      </c>
      <c r="EK46" s="1007">
        <v>0</v>
      </c>
      <c r="EL46" s="306">
        <v>0</v>
      </c>
      <c r="EM46" s="306">
        <v>0</v>
      </c>
      <c r="EN46" s="1007">
        <v>0</v>
      </c>
      <c r="EO46" s="306">
        <v>0</v>
      </c>
      <c r="EP46" s="306">
        <v>1</v>
      </c>
      <c r="EQ46" s="306">
        <v>0</v>
      </c>
      <c r="ER46" s="306">
        <v>0</v>
      </c>
      <c r="ES46" s="306">
        <v>0</v>
      </c>
      <c r="ET46" s="1007">
        <v>0</v>
      </c>
      <c r="EU46" s="306">
        <v>0</v>
      </c>
      <c r="EV46" s="306">
        <v>0</v>
      </c>
      <c r="EW46" s="306">
        <v>0</v>
      </c>
      <c r="EX46" s="832"/>
      <c r="EY46" s="592"/>
      <c r="EZ46" s="592" t="s">
        <v>442</v>
      </c>
      <c r="FA46" s="592" t="s">
        <v>363</v>
      </c>
      <c r="FB46" s="592" t="s">
        <v>354</v>
      </c>
      <c r="FC46" s="592">
        <v>9</v>
      </c>
      <c r="FD46" s="592" t="s">
        <v>11</v>
      </c>
      <c r="FE46" s="592" t="s">
        <v>232</v>
      </c>
      <c r="FF46" s="592" t="s">
        <v>9</v>
      </c>
      <c r="FG46" s="592" t="s">
        <v>232</v>
      </c>
      <c r="FH46" s="592" t="s">
        <v>358</v>
      </c>
    </row>
    <row r="47" spans="1:164">
      <c r="A47">
        <v>54</v>
      </c>
      <c r="B47">
        <v>1</v>
      </c>
      <c r="F47">
        <v>700</v>
      </c>
      <c r="G47">
        <v>41</v>
      </c>
      <c r="H47">
        <v>1</v>
      </c>
      <c r="I47">
        <v>0</v>
      </c>
      <c r="J47">
        <v>1</v>
      </c>
      <c r="K47">
        <v>0</v>
      </c>
      <c r="L47" t="s">
        <v>442</v>
      </c>
      <c r="M47">
        <v>0</v>
      </c>
      <c r="N47">
        <v>1</v>
      </c>
      <c r="O47">
        <v>0</v>
      </c>
      <c r="P47">
        <v>0</v>
      </c>
      <c r="Q47">
        <v>0</v>
      </c>
      <c r="R47">
        <v>0</v>
      </c>
      <c r="S47">
        <v>0</v>
      </c>
      <c r="T47">
        <v>4</v>
      </c>
      <c r="U47">
        <v>0</v>
      </c>
      <c r="V47">
        <v>0</v>
      </c>
      <c r="W47">
        <v>0</v>
      </c>
      <c r="X47">
        <v>0</v>
      </c>
      <c r="Y47">
        <v>0</v>
      </c>
      <c r="Z47">
        <v>0</v>
      </c>
      <c r="AA47">
        <v>1</v>
      </c>
      <c r="AB47">
        <v>0</v>
      </c>
      <c r="AC47">
        <v>0</v>
      </c>
      <c r="AD47">
        <v>1</v>
      </c>
      <c r="AE47">
        <v>0</v>
      </c>
      <c r="AF47">
        <v>0</v>
      </c>
      <c r="AG47">
        <v>0</v>
      </c>
      <c r="AH47">
        <v>0</v>
      </c>
      <c r="AI47">
        <v>0</v>
      </c>
      <c r="AJ47">
        <v>0</v>
      </c>
      <c r="AK47">
        <v>0</v>
      </c>
      <c r="AL47">
        <v>0</v>
      </c>
      <c r="AM47">
        <v>0</v>
      </c>
      <c r="AN47">
        <v>0</v>
      </c>
      <c r="AO47">
        <v>0</v>
      </c>
      <c r="AP47">
        <v>0</v>
      </c>
      <c r="AQ47">
        <v>0</v>
      </c>
      <c r="AR47">
        <v>1</v>
      </c>
      <c r="AS47">
        <v>0</v>
      </c>
      <c r="AT47">
        <v>0</v>
      </c>
      <c r="AU47">
        <v>0</v>
      </c>
      <c r="AV47">
        <v>0</v>
      </c>
      <c r="AW47">
        <v>0</v>
      </c>
      <c r="AX47">
        <v>0</v>
      </c>
      <c r="AY47" t="s">
        <v>891</v>
      </c>
      <c r="AZ47">
        <v>0</v>
      </c>
      <c r="BA47">
        <v>0</v>
      </c>
      <c r="BB47">
        <v>0</v>
      </c>
      <c r="BC47">
        <v>0</v>
      </c>
      <c r="BD47">
        <v>0</v>
      </c>
      <c r="BE47">
        <v>0</v>
      </c>
      <c r="BF47" t="s">
        <v>891</v>
      </c>
      <c r="BG47">
        <v>1</v>
      </c>
      <c r="BH47">
        <v>0</v>
      </c>
      <c r="BI47">
        <v>1</v>
      </c>
      <c r="BJ47">
        <v>0</v>
      </c>
      <c r="BK47">
        <v>1</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s="842"/>
      <c r="CM47" s="597">
        <v>1</v>
      </c>
      <c r="CN47" s="592">
        <v>4</v>
      </c>
      <c r="CO47" s="592">
        <v>0</v>
      </c>
      <c r="CP47" s="597">
        <v>1</v>
      </c>
      <c r="CQ47" s="592">
        <v>4</v>
      </c>
      <c r="CR47" s="592">
        <v>0</v>
      </c>
      <c r="CS47" s="597">
        <v>1</v>
      </c>
      <c r="CT47" s="592">
        <v>4</v>
      </c>
      <c r="CU47" s="592">
        <v>0</v>
      </c>
      <c r="CV47" s="592">
        <v>0</v>
      </c>
      <c r="CW47" s="592">
        <v>0</v>
      </c>
      <c r="CX47" s="592">
        <v>0</v>
      </c>
      <c r="CY47" s="592">
        <v>0</v>
      </c>
      <c r="CZ47" s="592">
        <v>0</v>
      </c>
      <c r="DA47" s="592">
        <v>0</v>
      </c>
      <c r="DB47" s="592">
        <v>0</v>
      </c>
      <c r="DC47" s="592">
        <v>0</v>
      </c>
      <c r="DD47" s="592">
        <v>0</v>
      </c>
      <c r="DE47" s="592">
        <v>0</v>
      </c>
      <c r="DF47" s="592">
        <v>0</v>
      </c>
      <c r="DG47" s="592">
        <v>0</v>
      </c>
      <c r="DH47" s="592">
        <v>0</v>
      </c>
      <c r="DI47" s="592">
        <v>0</v>
      </c>
      <c r="DJ47" s="592">
        <v>0</v>
      </c>
      <c r="DK47" s="592">
        <v>0</v>
      </c>
      <c r="DL47" s="592">
        <v>0</v>
      </c>
      <c r="DM47" s="592">
        <v>0</v>
      </c>
      <c r="DN47" s="592">
        <v>0</v>
      </c>
      <c r="DO47" s="592">
        <v>0</v>
      </c>
      <c r="DP47" s="592">
        <v>0</v>
      </c>
      <c r="DQ47" s="592">
        <v>0</v>
      </c>
      <c r="DR47" s="592">
        <v>0</v>
      </c>
      <c r="DS47" s="592">
        <v>0</v>
      </c>
      <c r="DT47" s="592">
        <v>0</v>
      </c>
      <c r="DU47" s="597">
        <v>0</v>
      </c>
      <c r="DV47" s="954">
        <v>0</v>
      </c>
      <c r="DW47" s="978">
        <v>0</v>
      </c>
      <c r="DX47" s="979">
        <v>0</v>
      </c>
      <c r="DY47" s="979">
        <v>0</v>
      </c>
      <c r="DZ47" s="979">
        <v>0</v>
      </c>
      <c r="EA47" s="977">
        <v>0</v>
      </c>
      <c r="EB47" s="977">
        <v>0</v>
      </c>
      <c r="EC47" s="960">
        <v>0</v>
      </c>
      <c r="ED47" s="960">
        <v>0</v>
      </c>
      <c r="EE47" s="1255">
        <v>0</v>
      </c>
      <c r="EF47" s="960">
        <v>0</v>
      </c>
      <c r="EG47" s="960">
        <v>0</v>
      </c>
      <c r="EH47" s="960">
        <v>0</v>
      </c>
      <c r="EI47" s="960">
        <v>0</v>
      </c>
      <c r="EJ47" s="960">
        <v>0</v>
      </c>
      <c r="EK47" s="1007">
        <v>0</v>
      </c>
      <c r="EL47" s="306">
        <v>0</v>
      </c>
      <c r="EM47" s="306">
        <v>0</v>
      </c>
      <c r="EN47" s="1007">
        <v>0</v>
      </c>
      <c r="EO47" s="306">
        <v>0</v>
      </c>
      <c r="EP47" s="306">
        <v>1</v>
      </c>
      <c r="EQ47" s="306">
        <v>1</v>
      </c>
      <c r="ER47" s="306">
        <v>0</v>
      </c>
      <c r="ES47" s="306">
        <v>0</v>
      </c>
      <c r="ET47" s="1007">
        <v>0</v>
      </c>
      <c r="EU47" s="306">
        <v>0</v>
      </c>
      <c r="EV47" s="306">
        <v>0</v>
      </c>
      <c r="EW47" s="306">
        <v>0</v>
      </c>
      <c r="EX47" s="832"/>
      <c r="EY47" s="592"/>
      <c r="EZ47" s="592" t="s">
        <v>442</v>
      </c>
      <c r="FA47" s="592" t="s">
        <v>363</v>
      </c>
      <c r="FB47" s="592" t="s">
        <v>354</v>
      </c>
      <c r="FC47" s="592">
        <v>4</v>
      </c>
      <c r="FD47" s="592" t="s">
        <v>11</v>
      </c>
      <c r="FE47" s="592" t="s">
        <v>232</v>
      </c>
      <c r="FF47" s="592" t="s">
        <v>9</v>
      </c>
      <c r="FG47" s="592" t="s">
        <v>232</v>
      </c>
      <c r="FH47" s="592" t="s">
        <v>358</v>
      </c>
    </row>
    <row r="48" spans="1:164">
      <c r="A48">
        <v>55</v>
      </c>
      <c r="B48">
        <v>1</v>
      </c>
      <c r="F48">
        <v>700</v>
      </c>
      <c r="G48">
        <v>43</v>
      </c>
      <c r="H48">
        <v>1</v>
      </c>
      <c r="I48">
        <v>0</v>
      </c>
      <c r="J48">
        <v>1</v>
      </c>
      <c r="K48">
        <v>0</v>
      </c>
      <c r="L48" t="s">
        <v>442</v>
      </c>
      <c r="M48">
        <v>0</v>
      </c>
      <c r="N48">
        <v>1</v>
      </c>
      <c r="O48">
        <v>0</v>
      </c>
      <c r="P48">
        <v>0</v>
      </c>
      <c r="Q48">
        <v>0</v>
      </c>
      <c r="R48">
        <v>0</v>
      </c>
      <c r="S48">
        <v>0</v>
      </c>
      <c r="T48">
        <v>7</v>
      </c>
      <c r="U48">
        <v>0</v>
      </c>
      <c r="V48">
        <v>0</v>
      </c>
      <c r="W48">
        <v>0</v>
      </c>
      <c r="X48">
        <v>0</v>
      </c>
      <c r="Y48">
        <v>1</v>
      </c>
      <c r="Z48">
        <v>0</v>
      </c>
      <c r="AA48">
        <v>1</v>
      </c>
      <c r="AB48">
        <v>0</v>
      </c>
      <c r="AC48">
        <v>1</v>
      </c>
      <c r="AD48">
        <v>1</v>
      </c>
      <c r="AE48">
        <v>1</v>
      </c>
      <c r="AF48">
        <v>1</v>
      </c>
      <c r="AG48">
        <v>0</v>
      </c>
      <c r="AH48">
        <v>0</v>
      </c>
      <c r="AI48">
        <v>0</v>
      </c>
      <c r="AJ48">
        <v>0</v>
      </c>
      <c r="AK48">
        <v>0</v>
      </c>
      <c r="AL48">
        <v>0</v>
      </c>
      <c r="AM48">
        <v>0</v>
      </c>
      <c r="AN48">
        <v>0</v>
      </c>
      <c r="AO48">
        <v>0</v>
      </c>
      <c r="AP48">
        <v>0</v>
      </c>
      <c r="AQ48">
        <v>0</v>
      </c>
      <c r="AR48">
        <v>0</v>
      </c>
      <c r="AS48">
        <v>1</v>
      </c>
      <c r="AT48">
        <v>0</v>
      </c>
      <c r="AU48">
        <v>1</v>
      </c>
      <c r="AV48">
        <v>0</v>
      </c>
      <c r="AW48">
        <v>0</v>
      </c>
      <c r="AX48">
        <v>0</v>
      </c>
      <c r="AY48" t="s">
        <v>891</v>
      </c>
      <c r="AZ48">
        <v>0</v>
      </c>
      <c r="BA48">
        <v>0</v>
      </c>
      <c r="BB48">
        <v>0</v>
      </c>
      <c r="BC48">
        <v>0</v>
      </c>
      <c r="BD48">
        <v>0</v>
      </c>
      <c r="BE48">
        <v>0</v>
      </c>
      <c r="BF48" t="s">
        <v>891</v>
      </c>
      <c r="BG48">
        <v>1</v>
      </c>
      <c r="BH48">
        <v>0</v>
      </c>
      <c r="BI48">
        <v>1</v>
      </c>
      <c r="BJ48">
        <v>0</v>
      </c>
      <c r="BK48">
        <v>1</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s="842"/>
      <c r="CM48" s="597">
        <v>1</v>
      </c>
      <c r="CN48" s="592">
        <v>7</v>
      </c>
      <c r="CO48" s="592">
        <v>0</v>
      </c>
      <c r="CP48" s="597">
        <v>1</v>
      </c>
      <c r="CQ48" s="592">
        <v>7</v>
      </c>
      <c r="CR48" s="592">
        <v>0</v>
      </c>
      <c r="CS48" s="597">
        <v>1</v>
      </c>
      <c r="CT48" s="592">
        <v>7</v>
      </c>
      <c r="CU48" s="592">
        <v>0</v>
      </c>
      <c r="CV48" s="592">
        <v>0</v>
      </c>
      <c r="CW48" s="592">
        <v>0</v>
      </c>
      <c r="CX48" s="592">
        <v>0</v>
      </c>
      <c r="CY48" s="592">
        <v>0</v>
      </c>
      <c r="CZ48" s="592">
        <v>0</v>
      </c>
      <c r="DA48" s="592">
        <v>0</v>
      </c>
      <c r="DB48" s="592">
        <v>0</v>
      </c>
      <c r="DC48" s="592">
        <v>0</v>
      </c>
      <c r="DD48" s="592">
        <v>0</v>
      </c>
      <c r="DE48" s="592">
        <v>0</v>
      </c>
      <c r="DF48" s="592">
        <v>0</v>
      </c>
      <c r="DG48" s="592">
        <v>0</v>
      </c>
      <c r="DH48" s="592">
        <v>0</v>
      </c>
      <c r="DI48" s="592">
        <v>0</v>
      </c>
      <c r="DJ48" s="592">
        <v>0</v>
      </c>
      <c r="DK48" s="592">
        <v>0</v>
      </c>
      <c r="DL48" s="592">
        <v>0</v>
      </c>
      <c r="DM48" s="592">
        <v>0</v>
      </c>
      <c r="DN48" s="592">
        <v>0</v>
      </c>
      <c r="DO48" s="592">
        <v>0</v>
      </c>
      <c r="DP48" s="592">
        <v>0</v>
      </c>
      <c r="DQ48" s="592">
        <v>0</v>
      </c>
      <c r="DR48" s="592">
        <v>0</v>
      </c>
      <c r="DS48" s="592">
        <v>0</v>
      </c>
      <c r="DT48" s="592">
        <v>0</v>
      </c>
      <c r="DU48" s="597">
        <v>0</v>
      </c>
      <c r="DV48" s="954">
        <v>0</v>
      </c>
      <c r="DW48" s="978">
        <v>0</v>
      </c>
      <c r="DX48" s="979">
        <v>0</v>
      </c>
      <c r="DY48" s="979">
        <v>0</v>
      </c>
      <c r="DZ48" s="979">
        <v>0</v>
      </c>
      <c r="EA48" s="977">
        <v>0</v>
      </c>
      <c r="EB48" s="977">
        <v>0</v>
      </c>
      <c r="EC48" s="960">
        <v>0</v>
      </c>
      <c r="ED48" s="960">
        <v>0</v>
      </c>
      <c r="EE48" s="1255">
        <v>0</v>
      </c>
      <c r="EF48" s="960">
        <v>0</v>
      </c>
      <c r="EG48" s="960">
        <v>0</v>
      </c>
      <c r="EH48" s="960">
        <v>0</v>
      </c>
      <c r="EI48" s="960">
        <v>0</v>
      </c>
      <c r="EJ48" s="960">
        <v>0</v>
      </c>
      <c r="EK48" s="1007">
        <v>0</v>
      </c>
      <c r="EL48" s="306">
        <v>0</v>
      </c>
      <c r="EM48" s="306">
        <v>0</v>
      </c>
      <c r="EN48" s="1007">
        <v>0</v>
      </c>
      <c r="EO48" s="306">
        <v>0</v>
      </c>
      <c r="EP48" s="306">
        <v>1</v>
      </c>
      <c r="EQ48" s="306">
        <v>1</v>
      </c>
      <c r="ER48" s="306">
        <v>0</v>
      </c>
      <c r="ES48" s="306">
        <v>0</v>
      </c>
      <c r="ET48" s="1007">
        <v>0</v>
      </c>
      <c r="EU48" s="306">
        <v>0</v>
      </c>
      <c r="EV48" s="306">
        <v>0</v>
      </c>
      <c r="EW48" s="306">
        <v>0</v>
      </c>
      <c r="EX48" s="832"/>
      <c r="EY48" s="592"/>
      <c r="EZ48" s="592" t="s">
        <v>442</v>
      </c>
      <c r="FA48" s="592" t="s">
        <v>363</v>
      </c>
      <c r="FB48" s="592" t="s">
        <v>354</v>
      </c>
      <c r="FC48" s="592">
        <v>7</v>
      </c>
      <c r="FD48" s="592" t="s">
        <v>11</v>
      </c>
      <c r="FE48" s="592" t="s">
        <v>232</v>
      </c>
      <c r="FF48" s="592" t="s">
        <v>9</v>
      </c>
      <c r="FG48" s="592" t="s">
        <v>232</v>
      </c>
      <c r="FH48" s="592" t="s">
        <v>358</v>
      </c>
    </row>
    <row r="49" spans="1:164">
      <c r="A49">
        <v>56</v>
      </c>
      <c r="B49">
        <v>1</v>
      </c>
      <c r="F49">
        <v>700</v>
      </c>
      <c r="G49">
        <v>43</v>
      </c>
      <c r="H49">
        <v>1</v>
      </c>
      <c r="I49">
        <v>0</v>
      </c>
      <c r="J49">
        <v>1</v>
      </c>
      <c r="K49">
        <v>0</v>
      </c>
      <c r="L49" t="s">
        <v>442</v>
      </c>
      <c r="M49">
        <v>0</v>
      </c>
      <c r="N49">
        <v>1</v>
      </c>
      <c r="O49">
        <v>0</v>
      </c>
      <c r="P49">
        <v>0</v>
      </c>
      <c r="Q49">
        <v>0</v>
      </c>
      <c r="R49">
        <v>0</v>
      </c>
      <c r="S49">
        <v>0</v>
      </c>
      <c r="T49">
        <v>7</v>
      </c>
      <c r="U49">
        <v>0</v>
      </c>
      <c r="V49">
        <v>0</v>
      </c>
      <c r="W49">
        <v>0</v>
      </c>
      <c r="X49">
        <v>0</v>
      </c>
      <c r="Y49">
        <v>0</v>
      </c>
      <c r="Z49">
        <v>0</v>
      </c>
      <c r="AA49">
        <v>1</v>
      </c>
      <c r="AB49">
        <v>0</v>
      </c>
      <c r="AC49">
        <v>0</v>
      </c>
      <c r="AD49">
        <v>1</v>
      </c>
      <c r="AE49">
        <v>1</v>
      </c>
      <c r="AF49">
        <v>0</v>
      </c>
      <c r="AG49">
        <v>0</v>
      </c>
      <c r="AH49">
        <v>0</v>
      </c>
      <c r="AI49">
        <v>0</v>
      </c>
      <c r="AJ49">
        <v>0</v>
      </c>
      <c r="AK49">
        <v>0</v>
      </c>
      <c r="AL49">
        <v>0</v>
      </c>
      <c r="AM49">
        <v>0</v>
      </c>
      <c r="AN49">
        <v>0</v>
      </c>
      <c r="AO49">
        <v>0</v>
      </c>
      <c r="AP49">
        <v>0</v>
      </c>
      <c r="AQ49">
        <v>0</v>
      </c>
      <c r="AR49">
        <v>0</v>
      </c>
      <c r="AS49">
        <v>1</v>
      </c>
      <c r="AT49">
        <v>0</v>
      </c>
      <c r="AU49">
        <v>0</v>
      </c>
      <c r="AV49">
        <v>0</v>
      </c>
      <c r="AW49">
        <v>1</v>
      </c>
      <c r="AX49">
        <v>1</v>
      </c>
      <c r="AY49" t="s">
        <v>891</v>
      </c>
      <c r="AZ49">
        <v>0</v>
      </c>
      <c r="BA49">
        <v>0</v>
      </c>
      <c r="BB49">
        <v>0</v>
      </c>
      <c r="BC49">
        <v>0</v>
      </c>
      <c r="BD49">
        <v>0</v>
      </c>
      <c r="BE49">
        <v>0</v>
      </c>
      <c r="BF49" t="s">
        <v>891</v>
      </c>
      <c r="BG49">
        <v>1</v>
      </c>
      <c r="BH49">
        <v>0</v>
      </c>
      <c r="BI49">
        <v>1</v>
      </c>
      <c r="BJ49">
        <v>0</v>
      </c>
      <c r="BK49">
        <v>0</v>
      </c>
      <c r="BL49">
        <v>1</v>
      </c>
      <c r="BM49">
        <v>1</v>
      </c>
      <c r="BN49">
        <v>1</v>
      </c>
      <c r="BO49">
        <v>0</v>
      </c>
      <c r="BP49">
        <v>1</v>
      </c>
      <c r="BQ49">
        <v>0</v>
      </c>
      <c r="BR49">
        <v>0</v>
      </c>
      <c r="BS49">
        <v>1</v>
      </c>
      <c r="BT49">
        <v>0</v>
      </c>
      <c r="BU49">
        <v>0</v>
      </c>
      <c r="BV49">
        <v>0</v>
      </c>
      <c r="BW49">
        <v>0</v>
      </c>
      <c r="BX49">
        <v>0</v>
      </c>
      <c r="BY49">
        <v>0</v>
      </c>
      <c r="BZ49">
        <v>1</v>
      </c>
      <c r="CA49">
        <v>0</v>
      </c>
      <c r="CB49">
        <v>0</v>
      </c>
      <c r="CC49">
        <v>0</v>
      </c>
      <c r="CD49">
        <v>0</v>
      </c>
      <c r="CE49">
        <v>0</v>
      </c>
      <c r="CF49">
        <v>0</v>
      </c>
      <c r="CG49">
        <v>0</v>
      </c>
      <c r="CH49">
        <v>0</v>
      </c>
      <c r="CI49">
        <v>0</v>
      </c>
      <c r="CJ49">
        <v>0</v>
      </c>
      <c r="CK49">
        <v>0</v>
      </c>
      <c r="CL49" s="842"/>
      <c r="CM49" s="597">
        <v>1</v>
      </c>
      <c r="CN49" s="592">
        <v>7</v>
      </c>
      <c r="CO49" s="592">
        <v>0</v>
      </c>
      <c r="CP49" s="597">
        <v>1</v>
      </c>
      <c r="CQ49" s="592">
        <v>7</v>
      </c>
      <c r="CR49" s="592">
        <v>0</v>
      </c>
      <c r="CS49" s="597">
        <v>1</v>
      </c>
      <c r="CT49" s="592">
        <v>7</v>
      </c>
      <c r="CU49" s="592">
        <v>7</v>
      </c>
      <c r="CV49" s="592">
        <v>0</v>
      </c>
      <c r="CW49" s="592">
        <v>1</v>
      </c>
      <c r="CX49" s="592">
        <v>7</v>
      </c>
      <c r="CY49" s="592">
        <v>7</v>
      </c>
      <c r="CZ49" s="592">
        <v>7</v>
      </c>
      <c r="DA49" s="592">
        <v>0</v>
      </c>
      <c r="DB49" s="592">
        <v>7</v>
      </c>
      <c r="DC49" s="592">
        <v>0</v>
      </c>
      <c r="DD49" s="592">
        <v>0</v>
      </c>
      <c r="DE49" s="592">
        <v>7</v>
      </c>
      <c r="DF49" s="592">
        <v>0</v>
      </c>
      <c r="DG49" s="592">
        <v>0</v>
      </c>
      <c r="DH49" s="592">
        <v>0</v>
      </c>
      <c r="DI49" s="592">
        <v>0</v>
      </c>
      <c r="DJ49" s="592">
        <v>0</v>
      </c>
      <c r="DK49" s="592">
        <v>0</v>
      </c>
      <c r="DL49" s="592">
        <v>0</v>
      </c>
      <c r="DM49" s="592">
        <v>0</v>
      </c>
      <c r="DN49" s="592">
        <v>0</v>
      </c>
      <c r="DO49" s="592">
        <v>0</v>
      </c>
      <c r="DP49" s="592">
        <v>0</v>
      </c>
      <c r="DQ49" s="592">
        <v>0</v>
      </c>
      <c r="DR49" s="592">
        <v>0</v>
      </c>
      <c r="DS49" s="592">
        <v>0</v>
      </c>
      <c r="DT49" s="592">
        <v>0</v>
      </c>
      <c r="DU49" s="597">
        <v>1</v>
      </c>
      <c r="DV49" s="954">
        <v>0</v>
      </c>
      <c r="DW49" s="978">
        <v>0</v>
      </c>
      <c r="DX49" s="979">
        <v>0</v>
      </c>
      <c r="DY49" s="979">
        <v>0</v>
      </c>
      <c r="DZ49" s="979">
        <v>0</v>
      </c>
      <c r="EA49" s="977">
        <v>0</v>
      </c>
      <c r="EB49" s="977">
        <v>0</v>
      </c>
      <c r="EC49" s="960">
        <v>0</v>
      </c>
      <c r="ED49" s="960">
        <v>0</v>
      </c>
      <c r="EE49" s="1255">
        <v>0</v>
      </c>
      <c r="EF49" s="960">
        <v>0</v>
      </c>
      <c r="EG49" s="960">
        <v>0</v>
      </c>
      <c r="EH49" s="960">
        <v>0</v>
      </c>
      <c r="EI49" s="960">
        <v>0</v>
      </c>
      <c r="EJ49" s="960">
        <v>0</v>
      </c>
      <c r="EK49" s="1007">
        <v>0</v>
      </c>
      <c r="EL49" s="306">
        <v>0</v>
      </c>
      <c r="EM49" s="306">
        <v>0</v>
      </c>
      <c r="EN49" s="1007">
        <v>0</v>
      </c>
      <c r="EO49" s="306">
        <v>0</v>
      </c>
      <c r="EP49" s="306">
        <v>1</v>
      </c>
      <c r="EQ49" s="306">
        <v>1</v>
      </c>
      <c r="ER49" s="306">
        <v>0</v>
      </c>
      <c r="ES49" s="306">
        <v>0</v>
      </c>
      <c r="ET49" s="1007">
        <v>0</v>
      </c>
      <c r="EU49" s="306">
        <v>1</v>
      </c>
      <c r="EV49" s="306">
        <v>0</v>
      </c>
      <c r="EW49" s="306">
        <v>0</v>
      </c>
      <c r="EX49" s="832"/>
      <c r="EY49" s="592"/>
      <c r="EZ49" s="592" t="s">
        <v>442</v>
      </c>
      <c r="FA49" s="592" t="s">
        <v>363</v>
      </c>
      <c r="FB49" s="592" t="s">
        <v>354</v>
      </c>
      <c r="FC49" s="592">
        <v>7</v>
      </c>
      <c r="FD49" s="592" t="s">
        <v>11</v>
      </c>
      <c r="FE49" s="592" t="s">
        <v>232</v>
      </c>
      <c r="FF49" s="592" t="s">
        <v>9</v>
      </c>
      <c r="FG49" s="592" t="s">
        <v>232</v>
      </c>
      <c r="FH49" s="592" t="s">
        <v>358</v>
      </c>
    </row>
    <row r="50" spans="1:164">
      <c r="A50">
        <v>57</v>
      </c>
      <c r="B50">
        <v>1</v>
      </c>
      <c r="F50">
        <v>700</v>
      </c>
      <c r="G50">
        <v>42</v>
      </c>
      <c r="H50">
        <v>1</v>
      </c>
      <c r="I50">
        <v>0</v>
      </c>
      <c r="J50">
        <v>1</v>
      </c>
      <c r="K50">
        <v>0</v>
      </c>
      <c r="L50" t="s">
        <v>442</v>
      </c>
      <c r="M50">
        <v>0</v>
      </c>
      <c r="N50">
        <v>1</v>
      </c>
      <c r="O50">
        <v>0</v>
      </c>
      <c r="P50">
        <v>0</v>
      </c>
      <c r="Q50">
        <v>0</v>
      </c>
      <c r="R50">
        <v>0</v>
      </c>
      <c r="S50">
        <v>0</v>
      </c>
      <c r="T50">
        <v>10</v>
      </c>
      <c r="U50">
        <v>1</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1</v>
      </c>
      <c r="AS50">
        <v>0</v>
      </c>
      <c r="AT50">
        <v>0</v>
      </c>
      <c r="AU50">
        <v>0</v>
      </c>
      <c r="AV50">
        <v>0</v>
      </c>
      <c r="AW50">
        <v>0</v>
      </c>
      <c r="AX50">
        <v>0</v>
      </c>
      <c r="AY50" t="s">
        <v>891</v>
      </c>
      <c r="AZ50">
        <v>0</v>
      </c>
      <c r="BA50">
        <v>0</v>
      </c>
      <c r="BB50">
        <v>0</v>
      </c>
      <c r="BC50">
        <v>0</v>
      </c>
      <c r="BD50">
        <v>0</v>
      </c>
      <c r="BE50">
        <v>0</v>
      </c>
      <c r="BF50" t="s">
        <v>891</v>
      </c>
      <c r="BG50">
        <v>1</v>
      </c>
      <c r="BH50">
        <v>0</v>
      </c>
      <c r="BI50">
        <v>1</v>
      </c>
      <c r="BJ50">
        <v>0</v>
      </c>
      <c r="BK50">
        <v>1</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s="842"/>
      <c r="CM50" s="597">
        <v>1</v>
      </c>
      <c r="CN50" s="592">
        <v>10</v>
      </c>
      <c r="CO50" s="592">
        <v>0</v>
      </c>
      <c r="CP50" s="597">
        <v>1</v>
      </c>
      <c r="CQ50" s="592">
        <v>10</v>
      </c>
      <c r="CR50" s="592">
        <v>0</v>
      </c>
      <c r="CS50" s="597">
        <v>1</v>
      </c>
      <c r="CT50" s="592">
        <v>10</v>
      </c>
      <c r="CU50" s="592">
        <v>0</v>
      </c>
      <c r="CV50" s="592">
        <v>0</v>
      </c>
      <c r="CW50" s="592">
        <v>0</v>
      </c>
      <c r="CX50" s="592">
        <v>0</v>
      </c>
      <c r="CY50" s="592">
        <v>0</v>
      </c>
      <c r="CZ50" s="592">
        <v>0</v>
      </c>
      <c r="DA50" s="592">
        <v>0</v>
      </c>
      <c r="DB50" s="592">
        <v>0</v>
      </c>
      <c r="DC50" s="592">
        <v>0</v>
      </c>
      <c r="DD50" s="592">
        <v>0</v>
      </c>
      <c r="DE50" s="592">
        <v>0</v>
      </c>
      <c r="DF50" s="592">
        <v>0</v>
      </c>
      <c r="DG50" s="592">
        <v>0</v>
      </c>
      <c r="DH50" s="592">
        <v>0</v>
      </c>
      <c r="DI50" s="592">
        <v>0</v>
      </c>
      <c r="DJ50" s="592">
        <v>0</v>
      </c>
      <c r="DK50" s="592">
        <v>0</v>
      </c>
      <c r="DL50" s="592">
        <v>0</v>
      </c>
      <c r="DM50" s="592">
        <v>0</v>
      </c>
      <c r="DN50" s="592">
        <v>0</v>
      </c>
      <c r="DO50" s="592">
        <v>0</v>
      </c>
      <c r="DP50" s="592">
        <v>0</v>
      </c>
      <c r="DQ50" s="592">
        <v>0</v>
      </c>
      <c r="DR50" s="592">
        <v>0</v>
      </c>
      <c r="DS50" s="592">
        <v>0</v>
      </c>
      <c r="DT50" s="592">
        <v>0</v>
      </c>
      <c r="DU50" s="597">
        <v>0</v>
      </c>
      <c r="DV50" s="954">
        <v>0</v>
      </c>
      <c r="DW50" s="978">
        <v>0</v>
      </c>
      <c r="DX50" s="979">
        <v>0</v>
      </c>
      <c r="DY50" s="979">
        <v>0</v>
      </c>
      <c r="DZ50" s="979">
        <v>0</v>
      </c>
      <c r="EA50" s="977">
        <v>0</v>
      </c>
      <c r="EB50" s="977">
        <v>0</v>
      </c>
      <c r="EC50" s="960">
        <v>0</v>
      </c>
      <c r="ED50" s="960">
        <v>0</v>
      </c>
      <c r="EE50" s="1255">
        <v>0</v>
      </c>
      <c r="EF50" s="960">
        <v>0</v>
      </c>
      <c r="EG50" s="960">
        <v>0</v>
      </c>
      <c r="EH50" s="960">
        <v>0</v>
      </c>
      <c r="EI50" s="960">
        <v>0</v>
      </c>
      <c r="EJ50" s="960">
        <v>0</v>
      </c>
      <c r="EK50" s="1007">
        <v>0</v>
      </c>
      <c r="EL50" s="306">
        <v>0</v>
      </c>
      <c r="EM50" s="306">
        <v>0</v>
      </c>
      <c r="EN50" s="1007">
        <v>0</v>
      </c>
      <c r="EO50" s="306">
        <v>0</v>
      </c>
      <c r="EP50" s="306">
        <v>0</v>
      </c>
      <c r="EQ50" s="306">
        <v>0</v>
      </c>
      <c r="ER50" s="306">
        <v>0</v>
      </c>
      <c r="ES50" s="306">
        <v>0</v>
      </c>
      <c r="ET50" s="1007">
        <v>0</v>
      </c>
      <c r="EU50" s="306">
        <v>0</v>
      </c>
      <c r="EV50" s="306">
        <v>0</v>
      </c>
      <c r="EW50" s="306">
        <v>0</v>
      </c>
      <c r="EX50" s="832"/>
      <c r="EY50" s="592"/>
      <c r="EZ50" s="592" t="s">
        <v>442</v>
      </c>
      <c r="FA50" s="592" t="s">
        <v>363</v>
      </c>
      <c r="FB50" s="592" t="s">
        <v>354</v>
      </c>
      <c r="FC50" s="592">
        <v>10</v>
      </c>
      <c r="FD50" s="592" t="s">
        <v>11</v>
      </c>
      <c r="FE50" s="592" t="s">
        <v>232</v>
      </c>
      <c r="FF50" s="592" t="s">
        <v>9</v>
      </c>
      <c r="FG50" s="592" t="s">
        <v>232</v>
      </c>
      <c r="FH50" s="592" t="s">
        <v>358</v>
      </c>
    </row>
    <row r="51" spans="1:164">
      <c r="A51">
        <v>59</v>
      </c>
      <c r="B51">
        <v>1</v>
      </c>
      <c r="F51">
        <v>700</v>
      </c>
      <c r="G51">
        <v>41</v>
      </c>
      <c r="H51">
        <v>1</v>
      </c>
      <c r="I51">
        <v>0</v>
      </c>
      <c r="J51">
        <v>1</v>
      </c>
      <c r="K51">
        <v>0</v>
      </c>
      <c r="L51" t="s">
        <v>442</v>
      </c>
      <c r="M51">
        <v>0</v>
      </c>
      <c r="N51">
        <v>1</v>
      </c>
      <c r="O51">
        <v>0</v>
      </c>
      <c r="P51">
        <v>0</v>
      </c>
      <c r="Q51">
        <v>0</v>
      </c>
      <c r="R51">
        <v>0</v>
      </c>
      <c r="S51">
        <v>0</v>
      </c>
      <c r="T51">
        <v>6</v>
      </c>
      <c r="U51">
        <v>0</v>
      </c>
      <c r="V51">
        <v>1</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1</v>
      </c>
      <c r="AS51">
        <v>0</v>
      </c>
      <c r="AT51">
        <v>0</v>
      </c>
      <c r="AU51">
        <v>0</v>
      </c>
      <c r="AV51">
        <v>0</v>
      </c>
      <c r="AW51">
        <v>0</v>
      </c>
      <c r="AX51">
        <v>0</v>
      </c>
      <c r="AY51" t="s">
        <v>891</v>
      </c>
      <c r="AZ51">
        <v>0</v>
      </c>
      <c r="BA51">
        <v>0</v>
      </c>
      <c r="BB51">
        <v>0</v>
      </c>
      <c r="BC51">
        <v>0</v>
      </c>
      <c r="BD51">
        <v>0</v>
      </c>
      <c r="BE51">
        <v>0</v>
      </c>
      <c r="BF51" t="s">
        <v>891</v>
      </c>
      <c r="BG51">
        <v>1</v>
      </c>
      <c r="BH51">
        <v>0</v>
      </c>
      <c r="BI51">
        <v>1</v>
      </c>
      <c r="BJ51">
        <v>0</v>
      </c>
      <c r="BK51">
        <v>1</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s="842"/>
      <c r="CM51" s="597">
        <v>1</v>
      </c>
      <c r="CN51" s="592">
        <v>6</v>
      </c>
      <c r="CO51" s="592">
        <v>0</v>
      </c>
      <c r="CP51" s="597">
        <v>1</v>
      </c>
      <c r="CQ51" s="592">
        <v>6</v>
      </c>
      <c r="CR51" s="592">
        <v>0</v>
      </c>
      <c r="CS51" s="597">
        <v>1</v>
      </c>
      <c r="CT51" s="592">
        <v>6</v>
      </c>
      <c r="CU51" s="592">
        <v>0</v>
      </c>
      <c r="CV51" s="592">
        <v>0</v>
      </c>
      <c r="CW51" s="592">
        <v>0</v>
      </c>
      <c r="CX51" s="592">
        <v>0</v>
      </c>
      <c r="CY51" s="592">
        <v>0</v>
      </c>
      <c r="CZ51" s="592">
        <v>0</v>
      </c>
      <c r="DA51" s="592">
        <v>0</v>
      </c>
      <c r="DB51" s="592">
        <v>0</v>
      </c>
      <c r="DC51" s="592">
        <v>0</v>
      </c>
      <c r="DD51" s="592">
        <v>0</v>
      </c>
      <c r="DE51" s="592">
        <v>0</v>
      </c>
      <c r="DF51" s="592">
        <v>0</v>
      </c>
      <c r="DG51" s="592">
        <v>0</v>
      </c>
      <c r="DH51" s="592">
        <v>0</v>
      </c>
      <c r="DI51" s="592">
        <v>0</v>
      </c>
      <c r="DJ51" s="592">
        <v>0</v>
      </c>
      <c r="DK51" s="592">
        <v>0</v>
      </c>
      <c r="DL51" s="592">
        <v>0</v>
      </c>
      <c r="DM51" s="592">
        <v>0</v>
      </c>
      <c r="DN51" s="592">
        <v>0</v>
      </c>
      <c r="DO51" s="592">
        <v>0</v>
      </c>
      <c r="DP51" s="592">
        <v>0</v>
      </c>
      <c r="DQ51" s="592">
        <v>0</v>
      </c>
      <c r="DR51" s="592">
        <v>0</v>
      </c>
      <c r="DS51" s="592">
        <v>0</v>
      </c>
      <c r="DT51" s="592">
        <v>0</v>
      </c>
      <c r="DU51" s="597">
        <v>0</v>
      </c>
      <c r="DV51" s="954">
        <v>0</v>
      </c>
      <c r="DW51" s="978">
        <v>0</v>
      </c>
      <c r="DX51" s="979">
        <v>0</v>
      </c>
      <c r="DY51" s="979">
        <v>0</v>
      </c>
      <c r="DZ51" s="979">
        <v>0</v>
      </c>
      <c r="EA51" s="977">
        <v>0</v>
      </c>
      <c r="EB51" s="977">
        <v>0</v>
      </c>
      <c r="EC51" s="960">
        <v>0</v>
      </c>
      <c r="ED51" s="960">
        <v>0</v>
      </c>
      <c r="EE51" s="1255">
        <v>0</v>
      </c>
      <c r="EF51" s="960">
        <v>0</v>
      </c>
      <c r="EG51" s="960">
        <v>0</v>
      </c>
      <c r="EH51" s="960">
        <v>0</v>
      </c>
      <c r="EI51" s="960">
        <v>0</v>
      </c>
      <c r="EJ51" s="960">
        <v>0</v>
      </c>
      <c r="EK51" s="1007">
        <v>0</v>
      </c>
      <c r="EL51" s="306">
        <v>0</v>
      </c>
      <c r="EM51" s="306">
        <v>0</v>
      </c>
      <c r="EN51" s="1007">
        <v>0</v>
      </c>
      <c r="EO51" s="306">
        <v>0</v>
      </c>
      <c r="EP51" s="306">
        <v>0</v>
      </c>
      <c r="EQ51" s="306">
        <v>0</v>
      </c>
      <c r="ER51" s="306">
        <v>0</v>
      </c>
      <c r="ES51" s="306">
        <v>0</v>
      </c>
      <c r="ET51" s="1007">
        <v>0</v>
      </c>
      <c r="EU51" s="306">
        <v>0</v>
      </c>
      <c r="EV51" s="306">
        <v>0</v>
      </c>
      <c r="EW51" s="306">
        <v>0</v>
      </c>
      <c r="EX51" s="832"/>
      <c r="EY51" s="592"/>
      <c r="EZ51" s="592" t="s">
        <v>442</v>
      </c>
      <c r="FA51" s="592" t="s">
        <v>363</v>
      </c>
      <c r="FB51" s="592" t="s">
        <v>354</v>
      </c>
      <c r="FC51" s="592">
        <v>6</v>
      </c>
      <c r="FD51" s="592" t="s">
        <v>11</v>
      </c>
      <c r="FE51" s="592" t="s">
        <v>232</v>
      </c>
      <c r="FF51" s="592" t="s">
        <v>9</v>
      </c>
      <c r="FG51" s="592" t="s">
        <v>232</v>
      </c>
      <c r="FH51" s="592" t="s">
        <v>358</v>
      </c>
    </row>
    <row r="52" spans="1:164">
      <c r="A52">
        <v>60</v>
      </c>
      <c r="B52">
        <v>1</v>
      </c>
      <c r="F52">
        <v>700</v>
      </c>
      <c r="G52">
        <v>41</v>
      </c>
      <c r="H52">
        <v>1</v>
      </c>
      <c r="I52">
        <v>0</v>
      </c>
      <c r="J52">
        <v>1</v>
      </c>
      <c r="K52">
        <v>0</v>
      </c>
      <c r="L52" t="s">
        <v>442</v>
      </c>
      <c r="M52">
        <v>0</v>
      </c>
      <c r="N52">
        <v>1</v>
      </c>
      <c r="O52">
        <v>0</v>
      </c>
      <c r="P52">
        <v>0</v>
      </c>
      <c r="Q52">
        <v>0</v>
      </c>
      <c r="R52">
        <v>0</v>
      </c>
      <c r="S52">
        <v>0</v>
      </c>
      <c r="T52">
        <v>3</v>
      </c>
      <c r="U52">
        <v>0</v>
      </c>
      <c r="V52">
        <v>0</v>
      </c>
      <c r="W52">
        <v>0</v>
      </c>
      <c r="X52">
        <v>0</v>
      </c>
      <c r="Y52">
        <v>0</v>
      </c>
      <c r="Z52">
        <v>0</v>
      </c>
      <c r="AA52">
        <v>1</v>
      </c>
      <c r="AB52">
        <v>0</v>
      </c>
      <c r="AC52">
        <v>0</v>
      </c>
      <c r="AD52">
        <v>1</v>
      </c>
      <c r="AE52">
        <v>0</v>
      </c>
      <c r="AF52">
        <v>0</v>
      </c>
      <c r="AG52">
        <v>0</v>
      </c>
      <c r="AH52">
        <v>0</v>
      </c>
      <c r="AI52">
        <v>0</v>
      </c>
      <c r="AJ52">
        <v>0</v>
      </c>
      <c r="AK52">
        <v>0</v>
      </c>
      <c r="AL52">
        <v>0</v>
      </c>
      <c r="AM52">
        <v>0</v>
      </c>
      <c r="AN52">
        <v>0</v>
      </c>
      <c r="AO52">
        <v>0</v>
      </c>
      <c r="AP52">
        <v>0</v>
      </c>
      <c r="AQ52">
        <v>0</v>
      </c>
      <c r="AR52">
        <v>1</v>
      </c>
      <c r="AS52">
        <v>0</v>
      </c>
      <c r="AT52">
        <v>0</v>
      </c>
      <c r="AU52">
        <v>0</v>
      </c>
      <c r="AV52">
        <v>0</v>
      </c>
      <c r="AW52">
        <v>0</v>
      </c>
      <c r="AX52">
        <v>0</v>
      </c>
      <c r="AY52" t="s">
        <v>891</v>
      </c>
      <c r="AZ52">
        <v>0</v>
      </c>
      <c r="BA52">
        <v>0</v>
      </c>
      <c r="BB52">
        <v>0</v>
      </c>
      <c r="BC52">
        <v>0</v>
      </c>
      <c r="BD52">
        <v>0</v>
      </c>
      <c r="BE52">
        <v>0</v>
      </c>
      <c r="BF52" t="s">
        <v>891</v>
      </c>
      <c r="BG52">
        <v>1</v>
      </c>
      <c r="BH52">
        <v>0</v>
      </c>
      <c r="BI52">
        <v>1</v>
      </c>
      <c r="BJ52">
        <v>0</v>
      </c>
      <c r="BK52">
        <v>0</v>
      </c>
      <c r="BL52">
        <v>1</v>
      </c>
      <c r="BM52">
        <v>0</v>
      </c>
      <c r="BN52">
        <v>0</v>
      </c>
      <c r="BO52">
        <v>0</v>
      </c>
      <c r="BP52">
        <v>0</v>
      </c>
      <c r="BQ52">
        <v>0</v>
      </c>
      <c r="BR52">
        <v>0</v>
      </c>
      <c r="BS52">
        <v>0</v>
      </c>
      <c r="BT52">
        <v>0</v>
      </c>
      <c r="BU52">
        <v>0</v>
      </c>
      <c r="BV52">
        <v>0</v>
      </c>
      <c r="BW52">
        <v>1</v>
      </c>
      <c r="BX52">
        <v>0</v>
      </c>
      <c r="BY52">
        <v>0</v>
      </c>
      <c r="BZ52">
        <v>0</v>
      </c>
      <c r="CA52">
        <v>0</v>
      </c>
      <c r="CB52">
        <v>0</v>
      </c>
      <c r="CC52">
        <v>0</v>
      </c>
      <c r="CD52">
        <v>0</v>
      </c>
      <c r="CE52">
        <v>0</v>
      </c>
      <c r="CF52">
        <v>0</v>
      </c>
      <c r="CG52">
        <v>0</v>
      </c>
      <c r="CH52">
        <v>0</v>
      </c>
      <c r="CI52">
        <v>0</v>
      </c>
      <c r="CJ52">
        <v>0</v>
      </c>
      <c r="CK52">
        <v>0</v>
      </c>
      <c r="CL52" s="842"/>
      <c r="CM52" s="597">
        <v>1</v>
      </c>
      <c r="CN52" s="592">
        <v>3</v>
      </c>
      <c r="CO52" s="592">
        <v>0</v>
      </c>
      <c r="CP52" s="597">
        <v>1</v>
      </c>
      <c r="CQ52" s="592">
        <v>3</v>
      </c>
      <c r="CR52" s="592">
        <v>0</v>
      </c>
      <c r="CS52" s="597">
        <v>1</v>
      </c>
      <c r="CT52" s="592">
        <v>3</v>
      </c>
      <c r="CU52" s="592">
        <v>3</v>
      </c>
      <c r="CV52" s="592">
        <v>0</v>
      </c>
      <c r="CW52" s="592">
        <v>1</v>
      </c>
      <c r="CX52" s="592">
        <v>3</v>
      </c>
      <c r="CY52" s="592">
        <v>0</v>
      </c>
      <c r="CZ52" s="592">
        <v>0</v>
      </c>
      <c r="DA52" s="592">
        <v>0</v>
      </c>
      <c r="DB52" s="592">
        <v>0</v>
      </c>
      <c r="DC52" s="592">
        <v>0</v>
      </c>
      <c r="DD52" s="592">
        <v>0</v>
      </c>
      <c r="DE52" s="592">
        <v>0</v>
      </c>
      <c r="DF52" s="592">
        <v>0</v>
      </c>
      <c r="DG52" s="592">
        <v>0</v>
      </c>
      <c r="DH52" s="592">
        <v>0</v>
      </c>
      <c r="DI52" s="592">
        <v>3</v>
      </c>
      <c r="DJ52" s="592">
        <v>0</v>
      </c>
      <c r="DK52" s="592">
        <v>0</v>
      </c>
      <c r="DL52" s="592">
        <v>0</v>
      </c>
      <c r="DM52" s="592">
        <v>0</v>
      </c>
      <c r="DN52" s="592">
        <v>0</v>
      </c>
      <c r="DO52" s="592">
        <v>0</v>
      </c>
      <c r="DP52" s="592">
        <v>0</v>
      </c>
      <c r="DQ52" s="592">
        <v>0</v>
      </c>
      <c r="DR52" s="592">
        <v>0</v>
      </c>
      <c r="DS52" s="592">
        <v>0</v>
      </c>
      <c r="DT52" s="592">
        <v>0</v>
      </c>
      <c r="DU52" s="597">
        <v>0</v>
      </c>
      <c r="DV52" s="954">
        <v>0</v>
      </c>
      <c r="DW52" s="978">
        <v>0</v>
      </c>
      <c r="DX52" s="979">
        <v>0</v>
      </c>
      <c r="DY52" s="979">
        <v>0</v>
      </c>
      <c r="DZ52" s="979">
        <v>0</v>
      </c>
      <c r="EA52" s="977">
        <v>0</v>
      </c>
      <c r="EB52" s="977">
        <v>0</v>
      </c>
      <c r="EC52" s="960">
        <v>0</v>
      </c>
      <c r="ED52" s="960">
        <v>0</v>
      </c>
      <c r="EE52" s="1255">
        <v>0</v>
      </c>
      <c r="EF52" s="960">
        <v>0</v>
      </c>
      <c r="EG52" s="960">
        <v>0</v>
      </c>
      <c r="EH52" s="960">
        <v>0</v>
      </c>
      <c r="EI52" s="960">
        <v>0</v>
      </c>
      <c r="EJ52" s="960">
        <v>0</v>
      </c>
      <c r="EK52" s="1007">
        <v>0</v>
      </c>
      <c r="EL52" s="306">
        <v>0</v>
      </c>
      <c r="EM52" s="306">
        <v>0</v>
      </c>
      <c r="EN52" s="1007">
        <v>0</v>
      </c>
      <c r="EO52" s="306">
        <v>0</v>
      </c>
      <c r="EP52" s="306">
        <v>1</v>
      </c>
      <c r="EQ52" s="306">
        <v>1</v>
      </c>
      <c r="ER52" s="306">
        <v>0</v>
      </c>
      <c r="ES52" s="306">
        <v>0</v>
      </c>
      <c r="ET52" s="1007">
        <v>0</v>
      </c>
      <c r="EU52" s="306">
        <v>0</v>
      </c>
      <c r="EV52" s="306">
        <v>0</v>
      </c>
      <c r="EW52" s="306">
        <v>0</v>
      </c>
      <c r="EX52" s="832"/>
      <c r="EY52" s="592"/>
      <c r="EZ52" s="592" t="s">
        <v>442</v>
      </c>
      <c r="FA52" s="592" t="s">
        <v>363</v>
      </c>
      <c r="FB52" s="592" t="s">
        <v>354</v>
      </c>
      <c r="FC52" s="592">
        <v>3</v>
      </c>
      <c r="FD52" s="592" t="s">
        <v>11</v>
      </c>
      <c r="FE52" s="592" t="s">
        <v>232</v>
      </c>
      <c r="FF52" s="592" t="s">
        <v>9</v>
      </c>
      <c r="FG52" s="592" t="s">
        <v>232</v>
      </c>
      <c r="FH52" s="592" t="s">
        <v>358</v>
      </c>
    </row>
    <row r="53" spans="1:164">
      <c r="A53">
        <v>61</v>
      </c>
      <c r="B53">
        <v>1</v>
      </c>
      <c r="F53">
        <v>700</v>
      </c>
      <c r="G53">
        <v>41</v>
      </c>
      <c r="H53">
        <v>1</v>
      </c>
      <c r="I53">
        <v>0</v>
      </c>
      <c r="J53">
        <v>1</v>
      </c>
      <c r="K53">
        <v>0</v>
      </c>
      <c r="L53" t="s">
        <v>442</v>
      </c>
      <c r="M53">
        <v>0</v>
      </c>
      <c r="N53">
        <v>1</v>
      </c>
      <c r="O53">
        <v>0</v>
      </c>
      <c r="P53">
        <v>0</v>
      </c>
      <c r="Q53">
        <v>0</v>
      </c>
      <c r="R53">
        <v>0</v>
      </c>
      <c r="S53">
        <v>0</v>
      </c>
      <c r="T53">
        <v>4</v>
      </c>
      <c r="U53">
        <v>0</v>
      </c>
      <c r="V53">
        <v>0</v>
      </c>
      <c r="W53">
        <v>0</v>
      </c>
      <c r="X53">
        <v>0</v>
      </c>
      <c r="Y53">
        <v>0</v>
      </c>
      <c r="Z53">
        <v>0</v>
      </c>
      <c r="AA53">
        <v>1</v>
      </c>
      <c r="AB53">
        <v>0</v>
      </c>
      <c r="AC53">
        <v>0</v>
      </c>
      <c r="AD53">
        <v>1</v>
      </c>
      <c r="AE53">
        <v>0</v>
      </c>
      <c r="AF53">
        <v>0</v>
      </c>
      <c r="AG53">
        <v>0</v>
      </c>
      <c r="AH53">
        <v>0</v>
      </c>
      <c r="AI53">
        <v>0</v>
      </c>
      <c r="AJ53">
        <v>0</v>
      </c>
      <c r="AK53">
        <v>0</v>
      </c>
      <c r="AL53">
        <v>0</v>
      </c>
      <c r="AM53">
        <v>0</v>
      </c>
      <c r="AN53">
        <v>0</v>
      </c>
      <c r="AO53">
        <v>0</v>
      </c>
      <c r="AP53">
        <v>0</v>
      </c>
      <c r="AQ53">
        <v>0</v>
      </c>
      <c r="AR53">
        <v>0</v>
      </c>
      <c r="AS53">
        <v>1</v>
      </c>
      <c r="AT53">
        <v>0</v>
      </c>
      <c r="AU53">
        <v>1</v>
      </c>
      <c r="AV53">
        <v>0</v>
      </c>
      <c r="AW53">
        <v>0</v>
      </c>
      <c r="AX53">
        <v>0</v>
      </c>
      <c r="AY53" t="s">
        <v>891</v>
      </c>
      <c r="AZ53">
        <v>0</v>
      </c>
      <c r="BA53">
        <v>0</v>
      </c>
      <c r="BB53">
        <v>1</v>
      </c>
      <c r="BC53">
        <v>1</v>
      </c>
      <c r="BD53">
        <v>0</v>
      </c>
      <c r="BE53">
        <v>0</v>
      </c>
      <c r="BF53" t="s">
        <v>891</v>
      </c>
      <c r="BG53">
        <v>1</v>
      </c>
      <c r="BH53">
        <v>0</v>
      </c>
      <c r="BI53">
        <v>1</v>
      </c>
      <c r="BJ53">
        <v>0</v>
      </c>
      <c r="BK53">
        <v>1</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s="842"/>
      <c r="CM53" s="597">
        <v>1</v>
      </c>
      <c r="CN53" s="592">
        <v>4</v>
      </c>
      <c r="CO53" s="592">
        <v>0</v>
      </c>
      <c r="CP53" s="597">
        <v>1</v>
      </c>
      <c r="CQ53" s="592">
        <v>4</v>
      </c>
      <c r="CR53" s="592">
        <v>0</v>
      </c>
      <c r="CS53" s="597">
        <v>1</v>
      </c>
      <c r="CT53" s="592">
        <v>4</v>
      </c>
      <c r="CU53" s="592">
        <v>0</v>
      </c>
      <c r="CV53" s="592">
        <v>0</v>
      </c>
      <c r="CW53" s="592">
        <v>0</v>
      </c>
      <c r="CX53" s="592">
        <v>0</v>
      </c>
      <c r="CY53" s="592">
        <v>0</v>
      </c>
      <c r="CZ53" s="592">
        <v>0</v>
      </c>
      <c r="DA53" s="592">
        <v>0</v>
      </c>
      <c r="DB53" s="592">
        <v>0</v>
      </c>
      <c r="DC53" s="592">
        <v>0</v>
      </c>
      <c r="DD53" s="592">
        <v>0</v>
      </c>
      <c r="DE53" s="592">
        <v>0</v>
      </c>
      <c r="DF53" s="592">
        <v>0</v>
      </c>
      <c r="DG53" s="592">
        <v>0</v>
      </c>
      <c r="DH53" s="592">
        <v>0</v>
      </c>
      <c r="DI53" s="592">
        <v>0</v>
      </c>
      <c r="DJ53" s="592">
        <v>0</v>
      </c>
      <c r="DK53" s="592">
        <v>0</v>
      </c>
      <c r="DL53" s="592">
        <v>0</v>
      </c>
      <c r="DM53" s="592">
        <v>0</v>
      </c>
      <c r="DN53" s="592">
        <v>0</v>
      </c>
      <c r="DO53" s="592">
        <v>0</v>
      </c>
      <c r="DP53" s="592">
        <v>0</v>
      </c>
      <c r="DQ53" s="592">
        <v>0</v>
      </c>
      <c r="DR53" s="592">
        <v>0</v>
      </c>
      <c r="DS53" s="592">
        <v>0</v>
      </c>
      <c r="DT53" s="592">
        <v>0</v>
      </c>
      <c r="DU53" s="597">
        <v>0</v>
      </c>
      <c r="DV53" s="954">
        <v>0</v>
      </c>
      <c r="DW53" s="978">
        <v>0</v>
      </c>
      <c r="DX53" s="979">
        <v>0</v>
      </c>
      <c r="DY53" s="979">
        <v>0</v>
      </c>
      <c r="DZ53" s="979">
        <v>0</v>
      </c>
      <c r="EA53" s="977">
        <v>0</v>
      </c>
      <c r="EB53" s="977">
        <v>0</v>
      </c>
      <c r="EC53" s="960">
        <v>0</v>
      </c>
      <c r="ED53" s="960">
        <v>0</v>
      </c>
      <c r="EE53" s="1255">
        <v>0</v>
      </c>
      <c r="EF53" s="960">
        <v>0</v>
      </c>
      <c r="EG53" s="960">
        <v>0</v>
      </c>
      <c r="EH53" s="960">
        <v>0</v>
      </c>
      <c r="EI53" s="960">
        <v>0</v>
      </c>
      <c r="EJ53" s="960">
        <v>0</v>
      </c>
      <c r="EK53" s="1007">
        <v>0</v>
      </c>
      <c r="EL53" s="306">
        <v>0</v>
      </c>
      <c r="EM53" s="306">
        <v>0</v>
      </c>
      <c r="EN53" s="1007">
        <v>0</v>
      </c>
      <c r="EO53" s="306">
        <v>0</v>
      </c>
      <c r="EP53" s="306">
        <v>1</v>
      </c>
      <c r="EQ53" s="306">
        <v>1</v>
      </c>
      <c r="ER53" s="306">
        <v>0</v>
      </c>
      <c r="ES53" s="306">
        <v>0</v>
      </c>
      <c r="ET53" s="1007">
        <v>0</v>
      </c>
      <c r="EU53" s="306">
        <v>0</v>
      </c>
      <c r="EV53" s="306">
        <v>1</v>
      </c>
      <c r="EW53" s="306">
        <v>0</v>
      </c>
      <c r="EX53" s="832"/>
      <c r="EY53" s="592"/>
      <c r="EZ53" s="592" t="s">
        <v>442</v>
      </c>
      <c r="FA53" s="592" t="s">
        <v>363</v>
      </c>
      <c r="FB53" s="592" t="s">
        <v>354</v>
      </c>
      <c r="FC53" s="592">
        <v>4</v>
      </c>
      <c r="FD53" s="592" t="s">
        <v>11</v>
      </c>
      <c r="FE53" s="592" t="s">
        <v>232</v>
      </c>
      <c r="FF53" s="592" t="s">
        <v>9</v>
      </c>
      <c r="FG53" s="592" t="s">
        <v>232</v>
      </c>
      <c r="FH53" s="592" t="s">
        <v>358</v>
      </c>
    </row>
    <row r="54" spans="1:164">
      <c r="A54">
        <v>62</v>
      </c>
      <c r="B54">
        <v>1</v>
      </c>
      <c r="F54">
        <v>700</v>
      </c>
      <c r="G54">
        <v>41</v>
      </c>
      <c r="H54">
        <v>1</v>
      </c>
      <c r="I54">
        <v>0</v>
      </c>
      <c r="J54">
        <v>1</v>
      </c>
      <c r="K54">
        <v>0</v>
      </c>
      <c r="L54" t="s">
        <v>442</v>
      </c>
      <c r="M54">
        <v>0</v>
      </c>
      <c r="N54">
        <v>1</v>
      </c>
      <c r="O54">
        <v>0</v>
      </c>
      <c r="P54">
        <v>0</v>
      </c>
      <c r="Q54">
        <v>0</v>
      </c>
      <c r="R54">
        <v>0</v>
      </c>
      <c r="S54">
        <v>0</v>
      </c>
      <c r="T54">
        <v>11</v>
      </c>
      <c r="U54">
        <v>1</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1</v>
      </c>
      <c r="AS54">
        <v>0</v>
      </c>
      <c r="AT54">
        <v>0</v>
      </c>
      <c r="AU54">
        <v>0</v>
      </c>
      <c r="AV54">
        <v>0</v>
      </c>
      <c r="AW54">
        <v>0</v>
      </c>
      <c r="AX54">
        <v>0</v>
      </c>
      <c r="AY54" t="s">
        <v>891</v>
      </c>
      <c r="AZ54">
        <v>0</v>
      </c>
      <c r="BA54">
        <v>0</v>
      </c>
      <c r="BB54">
        <v>0</v>
      </c>
      <c r="BC54">
        <v>0</v>
      </c>
      <c r="BD54">
        <v>0</v>
      </c>
      <c r="BE54">
        <v>0</v>
      </c>
      <c r="BF54" t="s">
        <v>891</v>
      </c>
      <c r="BG54">
        <v>0</v>
      </c>
      <c r="BH54">
        <v>1</v>
      </c>
      <c r="BI54">
        <v>1</v>
      </c>
      <c r="BJ54">
        <v>0</v>
      </c>
      <c r="BK54">
        <v>1</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s="842"/>
      <c r="CM54" s="597">
        <v>1</v>
      </c>
      <c r="CN54" s="592">
        <v>11</v>
      </c>
      <c r="CO54" s="592">
        <v>11</v>
      </c>
      <c r="CP54" s="597">
        <v>1</v>
      </c>
      <c r="CQ54" s="592">
        <v>11</v>
      </c>
      <c r="CR54" s="592">
        <v>0</v>
      </c>
      <c r="CS54" s="597">
        <v>1</v>
      </c>
      <c r="CT54" s="592">
        <v>11</v>
      </c>
      <c r="CU54" s="592">
        <v>0</v>
      </c>
      <c r="CV54" s="592">
        <v>0</v>
      </c>
      <c r="CW54" s="592">
        <v>0</v>
      </c>
      <c r="CX54" s="592">
        <v>0</v>
      </c>
      <c r="CY54" s="592">
        <v>0</v>
      </c>
      <c r="CZ54" s="592">
        <v>0</v>
      </c>
      <c r="DA54" s="592">
        <v>0</v>
      </c>
      <c r="DB54" s="592">
        <v>0</v>
      </c>
      <c r="DC54" s="592">
        <v>0</v>
      </c>
      <c r="DD54" s="592">
        <v>0</v>
      </c>
      <c r="DE54" s="592">
        <v>0</v>
      </c>
      <c r="DF54" s="592">
        <v>0</v>
      </c>
      <c r="DG54" s="592">
        <v>0</v>
      </c>
      <c r="DH54" s="592">
        <v>0</v>
      </c>
      <c r="DI54" s="592">
        <v>0</v>
      </c>
      <c r="DJ54" s="592">
        <v>0</v>
      </c>
      <c r="DK54" s="592">
        <v>0</v>
      </c>
      <c r="DL54" s="592">
        <v>0</v>
      </c>
      <c r="DM54" s="592">
        <v>0</v>
      </c>
      <c r="DN54" s="592">
        <v>0</v>
      </c>
      <c r="DO54" s="592">
        <v>0</v>
      </c>
      <c r="DP54" s="592">
        <v>0</v>
      </c>
      <c r="DQ54" s="592">
        <v>0</v>
      </c>
      <c r="DR54" s="592">
        <v>0</v>
      </c>
      <c r="DS54" s="592">
        <v>0</v>
      </c>
      <c r="DT54" s="592">
        <v>0</v>
      </c>
      <c r="DU54" s="597">
        <v>0</v>
      </c>
      <c r="DV54" s="954">
        <v>0</v>
      </c>
      <c r="DW54" s="978">
        <v>0</v>
      </c>
      <c r="DX54" s="979">
        <v>0</v>
      </c>
      <c r="DY54" s="979">
        <v>0</v>
      </c>
      <c r="DZ54" s="979">
        <v>0</v>
      </c>
      <c r="EA54" s="977">
        <v>0</v>
      </c>
      <c r="EB54" s="977">
        <v>0</v>
      </c>
      <c r="EC54" s="960">
        <v>0</v>
      </c>
      <c r="ED54" s="960">
        <v>0</v>
      </c>
      <c r="EE54" s="1255">
        <v>0</v>
      </c>
      <c r="EF54" s="960">
        <v>0</v>
      </c>
      <c r="EG54" s="960">
        <v>0</v>
      </c>
      <c r="EH54" s="960">
        <v>0</v>
      </c>
      <c r="EI54" s="960">
        <v>0</v>
      </c>
      <c r="EJ54" s="960">
        <v>0</v>
      </c>
      <c r="EK54" s="1007">
        <v>0</v>
      </c>
      <c r="EL54" s="306">
        <v>0</v>
      </c>
      <c r="EM54" s="306">
        <v>0</v>
      </c>
      <c r="EN54" s="1007">
        <v>0</v>
      </c>
      <c r="EO54" s="306">
        <v>0</v>
      </c>
      <c r="EP54" s="306">
        <v>0</v>
      </c>
      <c r="EQ54" s="306">
        <v>0</v>
      </c>
      <c r="ER54" s="306">
        <v>0</v>
      </c>
      <c r="ES54" s="306">
        <v>0</v>
      </c>
      <c r="ET54" s="1007">
        <v>0</v>
      </c>
      <c r="EU54" s="306">
        <v>0</v>
      </c>
      <c r="EV54" s="306">
        <v>0</v>
      </c>
      <c r="EW54" s="306">
        <v>0</v>
      </c>
      <c r="EX54" s="832"/>
      <c r="EY54" s="592"/>
      <c r="EZ54" s="592" t="s">
        <v>442</v>
      </c>
      <c r="FA54" s="592" t="s">
        <v>363</v>
      </c>
      <c r="FB54" s="592" t="s">
        <v>354</v>
      </c>
      <c r="FC54" s="592">
        <v>11</v>
      </c>
      <c r="FD54" s="592" t="s">
        <v>11</v>
      </c>
      <c r="FE54" s="592" t="s">
        <v>232</v>
      </c>
      <c r="FF54" s="592" t="s">
        <v>9</v>
      </c>
      <c r="FG54" s="592" t="s">
        <v>232</v>
      </c>
      <c r="FH54" s="592" t="s">
        <v>358</v>
      </c>
    </row>
    <row r="55" spans="1:164">
      <c r="A55">
        <v>63</v>
      </c>
      <c r="B55">
        <v>1</v>
      </c>
      <c r="F55">
        <v>700</v>
      </c>
      <c r="G55">
        <v>41</v>
      </c>
      <c r="H55">
        <v>1</v>
      </c>
      <c r="I55">
        <v>0</v>
      </c>
      <c r="J55">
        <v>1</v>
      </c>
      <c r="K55">
        <v>0</v>
      </c>
      <c r="L55" t="s">
        <v>442</v>
      </c>
      <c r="M55">
        <v>0</v>
      </c>
      <c r="N55">
        <v>1</v>
      </c>
      <c r="O55">
        <v>0</v>
      </c>
      <c r="P55">
        <v>0</v>
      </c>
      <c r="Q55">
        <v>0</v>
      </c>
      <c r="R55">
        <v>0</v>
      </c>
      <c r="S55">
        <v>0</v>
      </c>
      <c r="T55">
        <v>18</v>
      </c>
      <c r="U55">
        <v>0</v>
      </c>
      <c r="V55">
        <v>0</v>
      </c>
      <c r="W55">
        <v>0</v>
      </c>
      <c r="X55">
        <v>0</v>
      </c>
      <c r="Y55">
        <v>0</v>
      </c>
      <c r="Z55">
        <v>0</v>
      </c>
      <c r="AA55">
        <v>1</v>
      </c>
      <c r="AB55">
        <v>0</v>
      </c>
      <c r="AC55">
        <v>0</v>
      </c>
      <c r="AD55">
        <v>0</v>
      </c>
      <c r="AE55">
        <v>0</v>
      </c>
      <c r="AF55">
        <v>0</v>
      </c>
      <c r="AG55">
        <v>0</v>
      </c>
      <c r="AH55">
        <v>0</v>
      </c>
      <c r="AI55">
        <v>1</v>
      </c>
      <c r="AJ55">
        <v>0</v>
      </c>
      <c r="AK55">
        <v>0</v>
      </c>
      <c r="AL55">
        <v>0</v>
      </c>
      <c r="AM55">
        <v>0</v>
      </c>
      <c r="AN55">
        <v>0</v>
      </c>
      <c r="AO55">
        <v>0</v>
      </c>
      <c r="AP55">
        <v>1</v>
      </c>
      <c r="AQ55">
        <v>0</v>
      </c>
      <c r="AR55">
        <v>0</v>
      </c>
      <c r="AS55">
        <v>1</v>
      </c>
      <c r="AT55">
        <v>0</v>
      </c>
      <c r="AU55">
        <v>1</v>
      </c>
      <c r="AV55">
        <v>0</v>
      </c>
      <c r="AW55">
        <v>0</v>
      </c>
      <c r="AX55">
        <v>0</v>
      </c>
      <c r="AY55" t="s">
        <v>891</v>
      </c>
      <c r="AZ55">
        <v>0</v>
      </c>
      <c r="BA55">
        <v>0</v>
      </c>
      <c r="BB55">
        <v>0</v>
      </c>
      <c r="BC55">
        <v>0</v>
      </c>
      <c r="BD55">
        <v>0</v>
      </c>
      <c r="BE55">
        <v>0</v>
      </c>
      <c r="BF55" t="s">
        <v>891</v>
      </c>
      <c r="BG55">
        <v>0</v>
      </c>
      <c r="BH55">
        <v>1</v>
      </c>
      <c r="BI55">
        <v>0</v>
      </c>
      <c r="BJ55">
        <v>1</v>
      </c>
      <c r="BK55">
        <v>0</v>
      </c>
      <c r="BL55">
        <v>1</v>
      </c>
      <c r="BM55">
        <v>0</v>
      </c>
      <c r="BN55">
        <v>0</v>
      </c>
      <c r="BO55">
        <v>0</v>
      </c>
      <c r="BP55">
        <v>0</v>
      </c>
      <c r="BQ55">
        <v>1</v>
      </c>
      <c r="BR55">
        <v>0</v>
      </c>
      <c r="BS55">
        <v>0</v>
      </c>
      <c r="BT55">
        <v>0</v>
      </c>
      <c r="BU55">
        <v>0</v>
      </c>
      <c r="BV55">
        <v>1</v>
      </c>
      <c r="BW55">
        <v>0</v>
      </c>
      <c r="BX55">
        <v>7.2</v>
      </c>
      <c r="BY55">
        <v>0</v>
      </c>
      <c r="BZ55">
        <v>0</v>
      </c>
      <c r="CA55">
        <v>0</v>
      </c>
      <c r="CB55">
        <v>1</v>
      </c>
      <c r="CC55">
        <v>0</v>
      </c>
      <c r="CD55">
        <v>0</v>
      </c>
      <c r="CE55">
        <v>0</v>
      </c>
      <c r="CF55">
        <v>0</v>
      </c>
      <c r="CG55">
        <v>0</v>
      </c>
      <c r="CH55">
        <v>0</v>
      </c>
      <c r="CI55">
        <v>0</v>
      </c>
      <c r="CJ55">
        <v>0</v>
      </c>
      <c r="CK55">
        <v>0</v>
      </c>
      <c r="CL55" s="842"/>
      <c r="CM55" s="597">
        <v>1</v>
      </c>
      <c r="CN55" s="592">
        <v>18</v>
      </c>
      <c r="CO55" s="592">
        <v>18</v>
      </c>
      <c r="CP55" s="597">
        <v>1</v>
      </c>
      <c r="CQ55" s="592">
        <v>18</v>
      </c>
      <c r="CR55" s="592">
        <v>18</v>
      </c>
      <c r="CS55" s="597">
        <v>1</v>
      </c>
      <c r="CT55" s="592">
        <v>18</v>
      </c>
      <c r="CU55" s="592">
        <v>18</v>
      </c>
      <c r="CV55" s="592">
        <v>0</v>
      </c>
      <c r="CW55" s="592">
        <v>1</v>
      </c>
      <c r="CX55" s="592">
        <v>18</v>
      </c>
      <c r="CY55" s="592">
        <v>0</v>
      </c>
      <c r="CZ55" s="592">
        <v>0</v>
      </c>
      <c r="DA55" s="592">
        <v>0</v>
      </c>
      <c r="DB55" s="592">
        <v>0</v>
      </c>
      <c r="DC55" s="592">
        <v>18</v>
      </c>
      <c r="DD55" s="592">
        <v>0</v>
      </c>
      <c r="DE55" s="592">
        <v>0</v>
      </c>
      <c r="DF55" s="592">
        <v>0</v>
      </c>
      <c r="DG55" s="592">
        <v>0</v>
      </c>
      <c r="DH55" s="592">
        <v>18</v>
      </c>
      <c r="DI55" s="592">
        <v>0</v>
      </c>
      <c r="DJ55" s="592">
        <v>129.6</v>
      </c>
      <c r="DK55" s="592">
        <v>0</v>
      </c>
      <c r="DL55" s="592">
        <v>0</v>
      </c>
      <c r="DM55" s="592">
        <v>0</v>
      </c>
      <c r="DN55" s="592">
        <v>0</v>
      </c>
      <c r="DO55" s="592">
        <v>1</v>
      </c>
      <c r="DP55" s="592">
        <v>18</v>
      </c>
      <c r="DQ55" s="592">
        <v>0</v>
      </c>
      <c r="DR55" s="592">
        <v>0</v>
      </c>
      <c r="DS55" s="592">
        <v>0</v>
      </c>
      <c r="DT55" s="592">
        <v>0</v>
      </c>
      <c r="DU55" s="597">
        <v>1</v>
      </c>
      <c r="DV55" s="954">
        <v>0</v>
      </c>
      <c r="DW55" s="978">
        <v>0</v>
      </c>
      <c r="DX55" s="979">
        <v>0</v>
      </c>
      <c r="DY55" s="979">
        <v>0</v>
      </c>
      <c r="DZ55" s="979">
        <v>0</v>
      </c>
      <c r="EA55" s="977">
        <v>0</v>
      </c>
      <c r="EB55" s="977">
        <v>0</v>
      </c>
      <c r="EC55" s="960">
        <v>0</v>
      </c>
      <c r="ED55" s="960">
        <v>0</v>
      </c>
      <c r="EE55" s="1255">
        <v>0</v>
      </c>
      <c r="EF55" s="960">
        <v>0</v>
      </c>
      <c r="EG55" s="960">
        <v>0</v>
      </c>
      <c r="EH55" s="960">
        <v>0</v>
      </c>
      <c r="EI55" s="960">
        <v>0</v>
      </c>
      <c r="EJ55" s="960">
        <v>0</v>
      </c>
      <c r="EK55" s="1007">
        <v>0</v>
      </c>
      <c r="EL55" s="306">
        <v>0</v>
      </c>
      <c r="EM55" s="306">
        <v>0</v>
      </c>
      <c r="EN55" s="1007">
        <v>0</v>
      </c>
      <c r="EO55" s="306">
        <v>0</v>
      </c>
      <c r="EP55" s="306">
        <v>1</v>
      </c>
      <c r="EQ55" s="306">
        <v>1</v>
      </c>
      <c r="ER55" s="306">
        <v>1</v>
      </c>
      <c r="ES55" s="306">
        <v>0</v>
      </c>
      <c r="ET55" s="1007">
        <v>0</v>
      </c>
      <c r="EU55" s="306">
        <v>0</v>
      </c>
      <c r="EV55" s="306">
        <v>0</v>
      </c>
      <c r="EW55" s="306">
        <v>0</v>
      </c>
      <c r="EX55" s="832"/>
      <c r="EY55" s="592"/>
      <c r="EZ55" s="592" t="s">
        <v>442</v>
      </c>
      <c r="FA55" s="592" t="s">
        <v>363</v>
      </c>
      <c r="FB55" s="592" t="s">
        <v>354</v>
      </c>
      <c r="FC55" s="592">
        <v>18</v>
      </c>
      <c r="FD55" s="592" t="s">
        <v>12</v>
      </c>
      <c r="FE55" s="592" t="s">
        <v>232</v>
      </c>
      <c r="FF55" s="592" t="s">
        <v>9</v>
      </c>
      <c r="FG55" s="592" t="s">
        <v>232</v>
      </c>
      <c r="FH55" s="592" t="s">
        <v>358</v>
      </c>
    </row>
    <row r="56" spans="1:164">
      <c r="A56">
        <v>64</v>
      </c>
      <c r="B56">
        <v>1</v>
      </c>
      <c r="F56">
        <v>700</v>
      </c>
      <c r="G56">
        <v>43</v>
      </c>
      <c r="H56">
        <v>1</v>
      </c>
      <c r="I56">
        <v>0</v>
      </c>
      <c r="J56">
        <v>1</v>
      </c>
      <c r="K56">
        <v>0</v>
      </c>
      <c r="L56" t="s">
        <v>442</v>
      </c>
      <c r="M56">
        <v>0</v>
      </c>
      <c r="N56">
        <v>1</v>
      </c>
      <c r="O56">
        <v>0</v>
      </c>
      <c r="P56">
        <v>0</v>
      </c>
      <c r="Q56">
        <v>0</v>
      </c>
      <c r="R56">
        <v>0</v>
      </c>
      <c r="S56">
        <v>0</v>
      </c>
      <c r="T56">
        <v>3</v>
      </c>
      <c r="U56">
        <v>1</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1</v>
      </c>
      <c r="AS56">
        <v>0</v>
      </c>
      <c r="AT56">
        <v>0</v>
      </c>
      <c r="AU56">
        <v>0</v>
      </c>
      <c r="AV56">
        <v>0</v>
      </c>
      <c r="AW56">
        <v>0</v>
      </c>
      <c r="AX56">
        <v>0</v>
      </c>
      <c r="AY56" t="s">
        <v>891</v>
      </c>
      <c r="AZ56">
        <v>0</v>
      </c>
      <c r="BA56">
        <v>0</v>
      </c>
      <c r="BB56">
        <v>0</v>
      </c>
      <c r="BC56">
        <v>0</v>
      </c>
      <c r="BD56">
        <v>0</v>
      </c>
      <c r="BE56">
        <v>0</v>
      </c>
      <c r="BF56" t="s">
        <v>891</v>
      </c>
      <c r="BG56">
        <v>1</v>
      </c>
      <c r="BH56">
        <v>0</v>
      </c>
      <c r="BI56">
        <v>1</v>
      </c>
      <c r="BJ56">
        <v>0</v>
      </c>
      <c r="BK56">
        <v>1</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s="842"/>
      <c r="CM56" s="597">
        <v>1</v>
      </c>
      <c r="CN56" s="592">
        <v>3</v>
      </c>
      <c r="CO56" s="592">
        <v>0</v>
      </c>
      <c r="CP56" s="597">
        <v>1</v>
      </c>
      <c r="CQ56" s="592">
        <v>3</v>
      </c>
      <c r="CR56" s="592">
        <v>0</v>
      </c>
      <c r="CS56" s="597">
        <v>1</v>
      </c>
      <c r="CT56" s="592">
        <v>3</v>
      </c>
      <c r="CU56" s="592">
        <v>0</v>
      </c>
      <c r="CV56" s="592">
        <v>0</v>
      </c>
      <c r="CW56" s="592">
        <v>0</v>
      </c>
      <c r="CX56" s="592">
        <v>0</v>
      </c>
      <c r="CY56" s="592">
        <v>0</v>
      </c>
      <c r="CZ56" s="592">
        <v>0</v>
      </c>
      <c r="DA56" s="592">
        <v>0</v>
      </c>
      <c r="DB56" s="592">
        <v>0</v>
      </c>
      <c r="DC56" s="592">
        <v>0</v>
      </c>
      <c r="DD56" s="592">
        <v>0</v>
      </c>
      <c r="DE56" s="592">
        <v>0</v>
      </c>
      <c r="DF56" s="592">
        <v>0</v>
      </c>
      <c r="DG56" s="592">
        <v>0</v>
      </c>
      <c r="DH56" s="592">
        <v>0</v>
      </c>
      <c r="DI56" s="592">
        <v>0</v>
      </c>
      <c r="DJ56" s="592">
        <v>0</v>
      </c>
      <c r="DK56" s="592">
        <v>0</v>
      </c>
      <c r="DL56" s="592">
        <v>0</v>
      </c>
      <c r="DM56" s="592">
        <v>0</v>
      </c>
      <c r="DN56" s="592">
        <v>0</v>
      </c>
      <c r="DO56" s="592">
        <v>0</v>
      </c>
      <c r="DP56" s="592">
        <v>0</v>
      </c>
      <c r="DQ56" s="592">
        <v>0</v>
      </c>
      <c r="DR56" s="592">
        <v>0</v>
      </c>
      <c r="DS56" s="592">
        <v>0</v>
      </c>
      <c r="DT56" s="592">
        <v>0</v>
      </c>
      <c r="DU56" s="597">
        <v>0</v>
      </c>
      <c r="DV56" s="954">
        <v>0</v>
      </c>
      <c r="DW56" s="978">
        <v>0</v>
      </c>
      <c r="DX56" s="979">
        <v>0</v>
      </c>
      <c r="DY56" s="979">
        <v>0</v>
      </c>
      <c r="DZ56" s="979">
        <v>0</v>
      </c>
      <c r="EA56" s="977">
        <v>0</v>
      </c>
      <c r="EB56" s="977">
        <v>0</v>
      </c>
      <c r="EC56" s="960">
        <v>0</v>
      </c>
      <c r="ED56" s="960">
        <v>0</v>
      </c>
      <c r="EE56" s="1255">
        <v>0</v>
      </c>
      <c r="EF56" s="960">
        <v>0</v>
      </c>
      <c r="EG56" s="960">
        <v>0</v>
      </c>
      <c r="EH56" s="960">
        <v>0</v>
      </c>
      <c r="EI56" s="960">
        <v>0</v>
      </c>
      <c r="EJ56" s="960">
        <v>0</v>
      </c>
      <c r="EK56" s="1007">
        <v>0</v>
      </c>
      <c r="EL56" s="306">
        <v>0</v>
      </c>
      <c r="EM56" s="306">
        <v>0</v>
      </c>
      <c r="EN56" s="1007">
        <v>0</v>
      </c>
      <c r="EO56" s="306">
        <v>0</v>
      </c>
      <c r="EP56" s="306">
        <v>0</v>
      </c>
      <c r="EQ56" s="306">
        <v>0</v>
      </c>
      <c r="ER56" s="306">
        <v>0</v>
      </c>
      <c r="ES56" s="306">
        <v>0</v>
      </c>
      <c r="ET56" s="1007">
        <v>0</v>
      </c>
      <c r="EU56" s="306">
        <v>0</v>
      </c>
      <c r="EV56" s="306">
        <v>0</v>
      </c>
      <c r="EW56" s="306">
        <v>0</v>
      </c>
      <c r="EX56" s="832"/>
      <c r="EY56" s="592"/>
      <c r="EZ56" s="592" t="s">
        <v>442</v>
      </c>
      <c r="FA56" s="592" t="s">
        <v>363</v>
      </c>
      <c r="FB56" s="592" t="s">
        <v>354</v>
      </c>
      <c r="FC56" s="592">
        <v>3</v>
      </c>
      <c r="FD56" s="592" t="s">
        <v>11</v>
      </c>
      <c r="FE56" s="592" t="s">
        <v>232</v>
      </c>
      <c r="FF56" s="592" t="s">
        <v>9</v>
      </c>
      <c r="FG56" s="592" t="s">
        <v>232</v>
      </c>
      <c r="FH56" s="592" t="s">
        <v>358</v>
      </c>
    </row>
    <row r="57" spans="1:164">
      <c r="A57">
        <v>66</v>
      </c>
      <c r="B57">
        <v>1</v>
      </c>
      <c r="F57">
        <v>700</v>
      </c>
      <c r="G57">
        <v>68</v>
      </c>
      <c r="H57">
        <v>1</v>
      </c>
      <c r="I57">
        <v>0</v>
      </c>
      <c r="J57">
        <v>1</v>
      </c>
      <c r="K57">
        <v>0</v>
      </c>
      <c r="L57" t="s">
        <v>442</v>
      </c>
      <c r="M57">
        <v>0</v>
      </c>
      <c r="N57">
        <v>1</v>
      </c>
      <c r="O57">
        <v>0</v>
      </c>
      <c r="P57">
        <v>0</v>
      </c>
      <c r="Q57">
        <v>0</v>
      </c>
      <c r="R57">
        <v>0</v>
      </c>
      <c r="S57">
        <v>0</v>
      </c>
      <c r="T57">
        <v>1</v>
      </c>
      <c r="U57">
        <v>1</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1</v>
      </c>
      <c r="AS57">
        <v>0</v>
      </c>
      <c r="AT57">
        <v>0</v>
      </c>
      <c r="AU57">
        <v>0</v>
      </c>
      <c r="AV57">
        <v>0</v>
      </c>
      <c r="AW57">
        <v>0</v>
      </c>
      <c r="AX57">
        <v>0</v>
      </c>
      <c r="AY57" t="s">
        <v>891</v>
      </c>
      <c r="AZ57">
        <v>0</v>
      </c>
      <c r="BA57">
        <v>0</v>
      </c>
      <c r="BB57">
        <v>0</v>
      </c>
      <c r="BC57">
        <v>0</v>
      </c>
      <c r="BD57">
        <v>0</v>
      </c>
      <c r="BE57">
        <v>0</v>
      </c>
      <c r="BF57" t="s">
        <v>891</v>
      </c>
      <c r="BG57">
        <v>1</v>
      </c>
      <c r="BH57">
        <v>0</v>
      </c>
      <c r="BI57">
        <v>1</v>
      </c>
      <c r="BJ57">
        <v>0</v>
      </c>
      <c r="BK57">
        <v>1</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s="842"/>
      <c r="CM57" s="597">
        <v>1</v>
      </c>
      <c r="CN57" s="592">
        <v>1</v>
      </c>
      <c r="CO57" s="592">
        <v>0</v>
      </c>
      <c r="CP57" s="597">
        <v>1</v>
      </c>
      <c r="CQ57" s="592">
        <v>1</v>
      </c>
      <c r="CR57" s="592">
        <v>0</v>
      </c>
      <c r="CS57" s="597">
        <v>1</v>
      </c>
      <c r="CT57" s="592">
        <v>1</v>
      </c>
      <c r="CU57" s="592">
        <v>0</v>
      </c>
      <c r="CV57" s="592">
        <v>0</v>
      </c>
      <c r="CW57" s="592">
        <v>0</v>
      </c>
      <c r="CX57" s="592">
        <v>0</v>
      </c>
      <c r="CY57" s="592">
        <v>0</v>
      </c>
      <c r="CZ57" s="592">
        <v>0</v>
      </c>
      <c r="DA57" s="592">
        <v>0</v>
      </c>
      <c r="DB57" s="592">
        <v>0</v>
      </c>
      <c r="DC57" s="592">
        <v>0</v>
      </c>
      <c r="DD57" s="592">
        <v>0</v>
      </c>
      <c r="DE57" s="592">
        <v>0</v>
      </c>
      <c r="DF57" s="592">
        <v>0</v>
      </c>
      <c r="DG57" s="592">
        <v>0</v>
      </c>
      <c r="DH57" s="592">
        <v>0</v>
      </c>
      <c r="DI57" s="592">
        <v>0</v>
      </c>
      <c r="DJ57" s="592">
        <v>0</v>
      </c>
      <c r="DK57" s="592">
        <v>0</v>
      </c>
      <c r="DL57" s="592">
        <v>0</v>
      </c>
      <c r="DM57" s="592">
        <v>0</v>
      </c>
      <c r="DN57" s="592">
        <v>0</v>
      </c>
      <c r="DO57" s="592">
        <v>0</v>
      </c>
      <c r="DP57" s="592">
        <v>0</v>
      </c>
      <c r="DQ57" s="592">
        <v>0</v>
      </c>
      <c r="DR57" s="592">
        <v>0</v>
      </c>
      <c r="DS57" s="592">
        <v>0</v>
      </c>
      <c r="DT57" s="592">
        <v>0</v>
      </c>
      <c r="DU57" s="597">
        <v>0</v>
      </c>
      <c r="DV57" s="954">
        <v>0</v>
      </c>
      <c r="DW57" s="978">
        <v>0</v>
      </c>
      <c r="DX57" s="979">
        <v>0</v>
      </c>
      <c r="DY57" s="979">
        <v>0</v>
      </c>
      <c r="DZ57" s="979">
        <v>0</v>
      </c>
      <c r="EA57" s="977">
        <v>0</v>
      </c>
      <c r="EB57" s="977">
        <v>0</v>
      </c>
      <c r="EC57" s="960">
        <v>0</v>
      </c>
      <c r="ED57" s="960">
        <v>0</v>
      </c>
      <c r="EE57" s="1255">
        <v>0</v>
      </c>
      <c r="EF57" s="960">
        <v>0</v>
      </c>
      <c r="EG57" s="960">
        <v>0</v>
      </c>
      <c r="EH57" s="960">
        <v>0</v>
      </c>
      <c r="EI57" s="960">
        <v>0</v>
      </c>
      <c r="EJ57" s="960">
        <v>0</v>
      </c>
      <c r="EK57" s="1007">
        <v>0</v>
      </c>
      <c r="EL57" s="306">
        <v>0</v>
      </c>
      <c r="EM57" s="306">
        <v>0</v>
      </c>
      <c r="EN57" s="1007">
        <v>0</v>
      </c>
      <c r="EO57" s="306">
        <v>0</v>
      </c>
      <c r="EP57" s="306">
        <v>0</v>
      </c>
      <c r="EQ57" s="306">
        <v>0</v>
      </c>
      <c r="ER57" s="306">
        <v>0</v>
      </c>
      <c r="ES57" s="306">
        <v>0</v>
      </c>
      <c r="ET57" s="1007">
        <v>0</v>
      </c>
      <c r="EU57" s="306">
        <v>0</v>
      </c>
      <c r="EV57" s="306">
        <v>0</v>
      </c>
      <c r="EW57" s="306">
        <v>0</v>
      </c>
      <c r="EX57" s="832"/>
      <c r="EY57" s="592"/>
      <c r="EZ57" s="592" t="s">
        <v>442</v>
      </c>
      <c r="FA57" s="592" t="s">
        <v>363</v>
      </c>
      <c r="FB57" s="592" t="s">
        <v>354</v>
      </c>
      <c r="FC57" s="592">
        <v>1</v>
      </c>
      <c r="FD57" s="592" t="s">
        <v>11</v>
      </c>
      <c r="FE57" s="592" t="s">
        <v>232</v>
      </c>
      <c r="FF57" s="592" t="s">
        <v>9</v>
      </c>
      <c r="FG57" s="592" t="s">
        <v>232</v>
      </c>
      <c r="FH57" s="592" t="s">
        <v>355</v>
      </c>
    </row>
    <row r="58" spans="1:164">
      <c r="A58">
        <v>67</v>
      </c>
      <c r="B58">
        <v>1</v>
      </c>
      <c r="F58">
        <v>700</v>
      </c>
      <c r="G58">
        <v>41</v>
      </c>
      <c r="H58">
        <v>1</v>
      </c>
      <c r="I58">
        <v>0</v>
      </c>
      <c r="J58">
        <v>1</v>
      </c>
      <c r="K58">
        <v>0</v>
      </c>
      <c r="L58" t="s">
        <v>442</v>
      </c>
      <c r="M58">
        <v>0</v>
      </c>
      <c r="N58">
        <v>1</v>
      </c>
      <c r="O58">
        <v>0</v>
      </c>
      <c r="P58">
        <v>0</v>
      </c>
      <c r="Q58">
        <v>0</v>
      </c>
      <c r="R58">
        <v>0</v>
      </c>
      <c r="S58">
        <v>0</v>
      </c>
      <c r="T58">
        <v>4</v>
      </c>
      <c r="U58">
        <v>0</v>
      </c>
      <c r="V58">
        <v>1</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1</v>
      </c>
      <c r="AS58">
        <v>0</v>
      </c>
      <c r="AT58">
        <v>0</v>
      </c>
      <c r="AU58">
        <v>0</v>
      </c>
      <c r="AV58">
        <v>0</v>
      </c>
      <c r="AW58">
        <v>0</v>
      </c>
      <c r="AX58">
        <v>0</v>
      </c>
      <c r="AY58" t="s">
        <v>891</v>
      </c>
      <c r="AZ58">
        <v>0</v>
      </c>
      <c r="BA58">
        <v>0</v>
      </c>
      <c r="BB58">
        <v>0</v>
      </c>
      <c r="BC58">
        <v>0</v>
      </c>
      <c r="BD58">
        <v>0</v>
      </c>
      <c r="BE58">
        <v>0</v>
      </c>
      <c r="BF58" t="s">
        <v>891</v>
      </c>
      <c r="BG58">
        <v>0</v>
      </c>
      <c r="BH58">
        <v>1</v>
      </c>
      <c r="BI58">
        <v>0</v>
      </c>
      <c r="BJ58">
        <v>1</v>
      </c>
      <c r="BK58">
        <v>1</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s="842"/>
      <c r="CM58" s="597">
        <v>1</v>
      </c>
      <c r="CN58" s="592">
        <v>4</v>
      </c>
      <c r="CO58" s="592">
        <v>4</v>
      </c>
      <c r="CP58" s="597">
        <v>1</v>
      </c>
      <c r="CQ58" s="592">
        <v>4</v>
      </c>
      <c r="CR58" s="592">
        <v>4</v>
      </c>
      <c r="CS58" s="597">
        <v>1</v>
      </c>
      <c r="CT58" s="592">
        <v>4</v>
      </c>
      <c r="CU58" s="592">
        <v>0</v>
      </c>
      <c r="CV58" s="592">
        <v>0</v>
      </c>
      <c r="CW58" s="592">
        <v>0</v>
      </c>
      <c r="CX58" s="592">
        <v>0</v>
      </c>
      <c r="CY58" s="592">
        <v>0</v>
      </c>
      <c r="CZ58" s="592">
        <v>0</v>
      </c>
      <c r="DA58" s="592">
        <v>0</v>
      </c>
      <c r="DB58" s="592">
        <v>0</v>
      </c>
      <c r="DC58" s="592">
        <v>0</v>
      </c>
      <c r="DD58" s="592">
        <v>0</v>
      </c>
      <c r="DE58" s="592">
        <v>0</v>
      </c>
      <c r="DF58" s="592">
        <v>0</v>
      </c>
      <c r="DG58" s="592">
        <v>0</v>
      </c>
      <c r="DH58" s="592">
        <v>0</v>
      </c>
      <c r="DI58" s="592">
        <v>0</v>
      </c>
      <c r="DJ58" s="592">
        <v>0</v>
      </c>
      <c r="DK58" s="592">
        <v>0</v>
      </c>
      <c r="DL58" s="592">
        <v>0</v>
      </c>
      <c r="DM58" s="592">
        <v>0</v>
      </c>
      <c r="DN58" s="592">
        <v>0</v>
      </c>
      <c r="DO58" s="592">
        <v>0</v>
      </c>
      <c r="DP58" s="592">
        <v>0</v>
      </c>
      <c r="DQ58" s="592">
        <v>0</v>
      </c>
      <c r="DR58" s="592">
        <v>0</v>
      </c>
      <c r="DS58" s="592">
        <v>0</v>
      </c>
      <c r="DT58" s="592">
        <v>0</v>
      </c>
      <c r="DU58" s="597">
        <v>0</v>
      </c>
      <c r="DV58" s="954">
        <v>0</v>
      </c>
      <c r="DW58" s="978">
        <v>0</v>
      </c>
      <c r="DX58" s="979">
        <v>0</v>
      </c>
      <c r="DY58" s="979">
        <v>0</v>
      </c>
      <c r="DZ58" s="979">
        <v>0</v>
      </c>
      <c r="EA58" s="977">
        <v>0</v>
      </c>
      <c r="EB58" s="977">
        <v>0</v>
      </c>
      <c r="EC58" s="960">
        <v>0</v>
      </c>
      <c r="ED58" s="960">
        <v>0</v>
      </c>
      <c r="EE58" s="1255">
        <v>0</v>
      </c>
      <c r="EF58" s="960">
        <v>0</v>
      </c>
      <c r="EG58" s="960">
        <v>0</v>
      </c>
      <c r="EH58" s="960">
        <v>0</v>
      </c>
      <c r="EI58" s="960">
        <v>0</v>
      </c>
      <c r="EJ58" s="960">
        <v>0</v>
      </c>
      <c r="EK58" s="1007">
        <v>0</v>
      </c>
      <c r="EL58" s="306">
        <v>0</v>
      </c>
      <c r="EM58" s="306">
        <v>0</v>
      </c>
      <c r="EN58" s="1007">
        <v>0</v>
      </c>
      <c r="EO58" s="306">
        <v>0</v>
      </c>
      <c r="EP58" s="306">
        <v>0</v>
      </c>
      <c r="EQ58" s="306">
        <v>0</v>
      </c>
      <c r="ER58" s="306">
        <v>0</v>
      </c>
      <c r="ES58" s="306">
        <v>0</v>
      </c>
      <c r="ET58" s="1007">
        <v>0</v>
      </c>
      <c r="EU58" s="306">
        <v>0</v>
      </c>
      <c r="EV58" s="306">
        <v>0</v>
      </c>
      <c r="EW58" s="306">
        <v>0</v>
      </c>
      <c r="EX58" s="832"/>
      <c r="EY58" s="592"/>
      <c r="EZ58" s="592" t="s">
        <v>442</v>
      </c>
      <c r="FA58" s="592" t="s">
        <v>363</v>
      </c>
      <c r="FB58" s="592" t="s">
        <v>354</v>
      </c>
      <c r="FC58" s="592">
        <v>4</v>
      </c>
      <c r="FD58" s="592" t="s">
        <v>11</v>
      </c>
      <c r="FE58" s="592" t="s">
        <v>232</v>
      </c>
      <c r="FF58" s="592" t="s">
        <v>9</v>
      </c>
      <c r="FG58" s="592" t="s">
        <v>232</v>
      </c>
      <c r="FH58" s="592" t="s">
        <v>358</v>
      </c>
    </row>
    <row r="59" spans="1:164">
      <c r="A59">
        <v>68</v>
      </c>
      <c r="B59">
        <v>1</v>
      </c>
      <c r="F59">
        <v>700</v>
      </c>
      <c r="G59">
        <v>41</v>
      </c>
      <c r="H59">
        <v>1</v>
      </c>
      <c r="I59">
        <v>0</v>
      </c>
      <c r="J59">
        <v>1</v>
      </c>
      <c r="K59">
        <v>0</v>
      </c>
      <c r="L59" t="s">
        <v>442</v>
      </c>
      <c r="M59">
        <v>0</v>
      </c>
      <c r="N59">
        <v>1</v>
      </c>
      <c r="O59">
        <v>0</v>
      </c>
      <c r="P59">
        <v>0</v>
      </c>
      <c r="Q59">
        <v>0</v>
      </c>
      <c r="R59">
        <v>0</v>
      </c>
      <c r="S59">
        <v>0</v>
      </c>
      <c r="T59">
        <v>3</v>
      </c>
      <c r="U59">
        <v>1</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1</v>
      </c>
      <c r="AS59">
        <v>0</v>
      </c>
      <c r="AT59">
        <v>0</v>
      </c>
      <c r="AU59">
        <v>0</v>
      </c>
      <c r="AV59">
        <v>0</v>
      </c>
      <c r="AW59">
        <v>0</v>
      </c>
      <c r="AX59">
        <v>0</v>
      </c>
      <c r="AY59" t="s">
        <v>891</v>
      </c>
      <c r="AZ59">
        <v>0</v>
      </c>
      <c r="BA59">
        <v>0</v>
      </c>
      <c r="BB59">
        <v>0</v>
      </c>
      <c r="BC59">
        <v>0</v>
      </c>
      <c r="BD59">
        <v>0</v>
      </c>
      <c r="BE59">
        <v>0</v>
      </c>
      <c r="BF59" t="s">
        <v>891</v>
      </c>
      <c r="BG59">
        <v>1</v>
      </c>
      <c r="BH59">
        <v>0</v>
      </c>
      <c r="BI59">
        <v>1</v>
      </c>
      <c r="BJ59">
        <v>0</v>
      </c>
      <c r="BK59">
        <v>1</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s="842"/>
      <c r="CM59" s="597">
        <v>1</v>
      </c>
      <c r="CN59" s="592">
        <v>3</v>
      </c>
      <c r="CO59" s="592">
        <v>0</v>
      </c>
      <c r="CP59" s="597">
        <v>1</v>
      </c>
      <c r="CQ59" s="592">
        <v>3</v>
      </c>
      <c r="CR59" s="592">
        <v>0</v>
      </c>
      <c r="CS59" s="597">
        <v>1</v>
      </c>
      <c r="CT59" s="592">
        <v>3</v>
      </c>
      <c r="CU59" s="592">
        <v>0</v>
      </c>
      <c r="CV59" s="592">
        <v>0</v>
      </c>
      <c r="CW59" s="592">
        <v>0</v>
      </c>
      <c r="CX59" s="592">
        <v>0</v>
      </c>
      <c r="CY59" s="592">
        <v>0</v>
      </c>
      <c r="CZ59" s="592">
        <v>0</v>
      </c>
      <c r="DA59" s="592">
        <v>0</v>
      </c>
      <c r="DB59" s="592">
        <v>0</v>
      </c>
      <c r="DC59" s="592">
        <v>0</v>
      </c>
      <c r="DD59" s="592">
        <v>0</v>
      </c>
      <c r="DE59" s="592">
        <v>0</v>
      </c>
      <c r="DF59" s="592">
        <v>0</v>
      </c>
      <c r="DG59" s="592">
        <v>0</v>
      </c>
      <c r="DH59" s="592">
        <v>0</v>
      </c>
      <c r="DI59" s="592">
        <v>0</v>
      </c>
      <c r="DJ59" s="592">
        <v>0</v>
      </c>
      <c r="DK59" s="592">
        <v>0</v>
      </c>
      <c r="DL59" s="592">
        <v>0</v>
      </c>
      <c r="DM59" s="592">
        <v>0</v>
      </c>
      <c r="DN59" s="592">
        <v>0</v>
      </c>
      <c r="DO59" s="592">
        <v>0</v>
      </c>
      <c r="DP59" s="592">
        <v>0</v>
      </c>
      <c r="DQ59" s="592">
        <v>0</v>
      </c>
      <c r="DR59" s="592">
        <v>0</v>
      </c>
      <c r="DS59" s="592">
        <v>0</v>
      </c>
      <c r="DT59" s="592">
        <v>0</v>
      </c>
      <c r="DU59" s="597">
        <v>0</v>
      </c>
      <c r="DV59" s="954">
        <v>0</v>
      </c>
      <c r="DW59" s="978">
        <v>0</v>
      </c>
      <c r="DX59" s="979">
        <v>0</v>
      </c>
      <c r="DY59" s="979">
        <v>0</v>
      </c>
      <c r="DZ59" s="979">
        <v>0</v>
      </c>
      <c r="EA59" s="977">
        <v>0</v>
      </c>
      <c r="EB59" s="977">
        <v>0</v>
      </c>
      <c r="EC59" s="960">
        <v>0</v>
      </c>
      <c r="ED59" s="960">
        <v>0</v>
      </c>
      <c r="EE59" s="1255">
        <v>0</v>
      </c>
      <c r="EF59" s="960">
        <v>0</v>
      </c>
      <c r="EG59" s="960">
        <v>0</v>
      </c>
      <c r="EH59" s="960">
        <v>0</v>
      </c>
      <c r="EI59" s="960">
        <v>0</v>
      </c>
      <c r="EJ59" s="960">
        <v>0</v>
      </c>
      <c r="EK59" s="1007">
        <v>0</v>
      </c>
      <c r="EL59" s="306">
        <v>0</v>
      </c>
      <c r="EM59" s="306">
        <v>0</v>
      </c>
      <c r="EN59" s="1007">
        <v>0</v>
      </c>
      <c r="EO59" s="306">
        <v>0</v>
      </c>
      <c r="EP59" s="306">
        <v>0</v>
      </c>
      <c r="EQ59" s="306">
        <v>0</v>
      </c>
      <c r="ER59" s="306">
        <v>0</v>
      </c>
      <c r="ES59" s="306">
        <v>0</v>
      </c>
      <c r="ET59" s="1007">
        <v>0</v>
      </c>
      <c r="EU59" s="306">
        <v>0</v>
      </c>
      <c r="EV59" s="306">
        <v>0</v>
      </c>
      <c r="EW59" s="306">
        <v>0</v>
      </c>
      <c r="EX59" s="832"/>
      <c r="EY59" s="592"/>
      <c r="EZ59" s="592" t="s">
        <v>442</v>
      </c>
      <c r="FA59" s="592" t="s">
        <v>363</v>
      </c>
      <c r="FB59" s="592" t="s">
        <v>354</v>
      </c>
      <c r="FC59" s="592">
        <v>3</v>
      </c>
      <c r="FD59" s="592" t="s">
        <v>11</v>
      </c>
      <c r="FE59" s="592" t="s">
        <v>232</v>
      </c>
      <c r="FF59" s="592" t="s">
        <v>9</v>
      </c>
      <c r="FG59" s="592" t="s">
        <v>232</v>
      </c>
      <c r="FH59" s="592" t="s">
        <v>358</v>
      </c>
    </row>
    <row r="60" spans="1:164">
      <c r="A60">
        <v>69</v>
      </c>
      <c r="B60">
        <v>1</v>
      </c>
      <c r="F60">
        <v>700</v>
      </c>
      <c r="G60">
        <v>42</v>
      </c>
      <c r="H60">
        <v>0</v>
      </c>
      <c r="I60">
        <v>1</v>
      </c>
      <c r="J60">
        <v>1</v>
      </c>
      <c r="K60">
        <v>0</v>
      </c>
      <c r="L60" t="s">
        <v>442</v>
      </c>
      <c r="M60">
        <v>0</v>
      </c>
      <c r="N60">
        <v>1</v>
      </c>
      <c r="O60">
        <v>0</v>
      </c>
      <c r="P60">
        <v>0</v>
      </c>
      <c r="Q60">
        <v>0</v>
      </c>
      <c r="R60">
        <v>0</v>
      </c>
      <c r="S60">
        <v>0</v>
      </c>
      <c r="T60">
        <v>47</v>
      </c>
      <c r="U60">
        <v>0</v>
      </c>
      <c r="V60">
        <v>0</v>
      </c>
      <c r="W60">
        <v>0</v>
      </c>
      <c r="X60">
        <v>0</v>
      </c>
      <c r="Y60">
        <v>1</v>
      </c>
      <c r="Z60">
        <v>0</v>
      </c>
      <c r="AA60">
        <v>1</v>
      </c>
      <c r="AB60">
        <v>0</v>
      </c>
      <c r="AC60">
        <v>0</v>
      </c>
      <c r="AD60">
        <v>0</v>
      </c>
      <c r="AE60">
        <v>1</v>
      </c>
      <c r="AF60">
        <v>0</v>
      </c>
      <c r="AG60">
        <v>0</v>
      </c>
      <c r="AH60">
        <v>0</v>
      </c>
      <c r="AI60">
        <v>1</v>
      </c>
      <c r="AJ60">
        <v>0</v>
      </c>
      <c r="AK60">
        <v>1</v>
      </c>
      <c r="AL60">
        <v>1</v>
      </c>
      <c r="AM60">
        <v>0</v>
      </c>
      <c r="AN60">
        <v>0</v>
      </c>
      <c r="AO60">
        <v>0</v>
      </c>
      <c r="AP60">
        <v>1</v>
      </c>
      <c r="AQ60">
        <v>0</v>
      </c>
      <c r="AR60">
        <v>1</v>
      </c>
      <c r="AS60">
        <v>0</v>
      </c>
      <c r="AT60">
        <v>0</v>
      </c>
      <c r="AU60">
        <v>0</v>
      </c>
      <c r="AV60">
        <v>0</v>
      </c>
      <c r="AW60">
        <v>0</v>
      </c>
      <c r="AX60">
        <v>0</v>
      </c>
      <c r="AY60" t="s">
        <v>891</v>
      </c>
      <c r="AZ60">
        <v>0</v>
      </c>
      <c r="BA60">
        <v>0</v>
      </c>
      <c r="BB60">
        <v>0</v>
      </c>
      <c r="BC60">
        <v>0</v>
      </c>
      <c r="BD60">
        <v>0</v>
      </c>
      <c r="BE60">
        <v>0</v>
      </c>
      <c r="BF60" t="s">
        <v>891</v>
      </c>
      <c r="BG60">
        <v>0</v>
      </c>
      <c r="BH60">
        <v>1</v>
      </c>
      <c r="BI60">
        <v>1</v>
      </c>
      <c r="BJ60">
        <v>0</v>
      </c>
      <c r="BK60">
        <v>1</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s="842"/>
      <c r="CM60" s="597">
        <v>1</v>
      </c>
      <c r="CN60" s="592">
        <v>47</v>
      </c>
      <c r="CO60" s="592">
        <v>47</v>
      </c>
      <c r="CP60" s="597">
        <v>1</v>
      </c>
      <c r="CQ60" s="592">
        <v>47</v>
      </c>
      <c r="CR60" s="592">
        <v>0</v>
      </c>
      <c r="CS60" s="597">
        <v>1</v>
      </c>
      <c r="CT60" s="592">
        <v>47</v>
      </c>
      <c r="CU60" s="592">
        <v>0</v>
      </c>
      <c r="CV60" s="592">
        <v>0</v>
      </c>
      <c r="CW60" s="592">
        <v>0</v>
      </c>
      <c r="CX60" s="592">
        <v>0</v>
      </c>
      <c r="CY60" s="592">
        <v>0</v>
      </c>
      <c r="CZ60" s="592">
        <v>0</v>
      </c>
      <c r="DA60" s="592">
        <v>0</v>
      </c>
      <c r="DB60" s="592">
        <v>0</v>
      </c>
      <c r="DC60" s="592">
        <v>0</v>
      </c>
      <c r="DD60" s="592">
        <v>0</v>
      </c>
      <c r="DE60" s="592">
        <v>0</v>
      </c>
      <c r="DF60" s="592">
        <v>0</v>
      </c>
      <c r="DG60" s="592">
        <v>0</v>
      </c>
      <c r="DH60" s="592">
        <v>0</v>
      </c>
      <c r="DI60" s="592">
        <v>0</v>
      </c>
      <c r="DJ60" s="592">
        <v>0</v>
      </c>
      <c r="DK60" s="592">
        <v>0</v>
      </c>
      <c r="DL60" s="592">
        <v>0</v>
      </c>
      <c r="DM60" s="592">
        <v>0</v>
      </c>
      <c r="DN60" s="592">
        <v>0</v>
      </c>
      <c r="DO60" s="592">
        <v>0</v>
      </c>
      <c r="DP60" s="592">
        <v>0</v>
      </c>
      <c r="DQ60" s="592">
        <v>0</v>
      </c>
      <c r="DR60" s="592">
        <v>0</v>
      </c>
      <c r="DS60" s="592">
        <v>0</v>
      </c>
      <c r="DT60" s="592">
        <v>0</v>
      </c>
      <c r="DU60" s="597">
        <v>0</v>
      </c>
      <c r="DV60" s="954">
        <v>0</v>
      </c>
      <c r="DW60" s="978">
        <v>0</v>
      </c>
      <c r="DX60" s="979">
        <v>0</v>
      </c>
      <c r="DY60" s="979">
        <v>0</v>
      </c>
      <c r="DZ60" s="979">
        <v>0</v>
      </c>
      <c r="EA60" s="977">
        <v>0</v>
      </c>
      <c r="EB60" s="977">
        <v>0</v>
      </c>
      <c r="EC60" s="960">
        <v>0</v>
      </c>
      <c r="ED60" s="960">
        <v>0</v>
      </c>
      <c r="EE60" s="1255">
        <v>0</v>
      </c>
      <c r="EF60" s="960">
        <v>0</v>
      </c>
      <c r="EG60" s="960">
        <v>0</v>
      </c>
      <c r="EH60" s="960">
        <v>0</v>
      </c>
      <c r="EI60" s="960">
        <v>0</v>
      </c>
      <c r="EJ60" s="960">
        <v>0</v>
      </c>
      <c r="EK60" s="1007">
        <v>0</v>
      </c>
      <c r="EL60" s="306">
        <v>0</v>
      </c>
      <c r="EM60" s="306">
        <v>0</v>
      </c>
      <c r="EN60" s="1007">
        <v>0</v>
      </c>
      <c r="EO60" s="306">
        <v>0</v>
      </c>
      <c r="EP60" s="306">
        <v>1</v>
      </c>
      <c r="EQ60" s="306">
        <v>1</v>
      </c>
      <c r="ER60" s="306">
        <v>1</v>
      </c>
      <c r="ES60" s="306">
        <v>1</v>
      </c>
      <c r="ET60" s="1007">
        <v>0</v>
      </c>
      <c r="EU60" s="306">
        <v>0</v>
      </c>
      <c r="EV60" s="306">
        <v>0</v>
      </c>
      <c r="EW60" s="306">
        <v>0</v>
      </c>
      <c r="EX60" s="832"/>
      <c r="EY60" s="592"/>
      <c r="EZ60" s="592" t="s">
        <v>442</v>
      </c>
      <c r="FA60" s="592" t="s">
        <v>363</v>
      </c>
      <c r="FB60" s="592" t="s">
        <v>354</v>
      </c>
      <c r="FC60" s="592">
        <v>47</v>
      </c>
      <c r="FD60" s="592" t="s">
        <v>12</v>
      </c>
      <c r="FE60" s="592" t="s">
        <v>232</v>
      </c>
      <c r="FF60" s="592" t="s">
        <v>9</v>
      </c>
      <c r="FG60" s="592" t="s">
        <v>232</v>
      </c>
      <c r="FH60" s="592" t="s">
        <v>358</v>
      </c>
    </row>
    <row r="61" spans="1:164">
      <c r="A61">
        <v>70</v>
      </c>
      <c r="B61">
        <v>1</v>
      </c>
      <c r="F61">
        <v>700</v>
      </c>
      <c r="G61">
        <v>43</v>
      </c>
      <c r="H61">
        <v>1</v>
      </c>
      <c r="I61">
        <v>0</v>
      </c>
      <c r="J61">
        <v>1</v>
      </c>
      <c r="K61">
        <v>0</v>
      </c>
      <c r="L61" t="s">
        <v>443</v>
      </c>
      <c r="M61">
        <v>0</v>
      </c>
      <c r="N61">
        <v>0</v>
      </c>
      <c r="O61">
        <v>1</v>
      </c>
      <c r="P61">
        <v>4</v>
      </c>
      <c r="Q61">
        <v>1</v>
      </c>
      <c r="R61">
        <v>0</v>
      </c>
      <c r="S61">
        <v>5</v>
      </c>
      <c r="T61">
        <v>74</v>
      </c>
      <c r="U61">
        <v>0</v>
      </c>
      <c r="V61">
        <v>0</v>
      </c>
      <c r="W61">
        <v>0</v>
      </c>
      <c r="X61">
        <v>0</v>
      </c>
      <c r="Y61">
        <v>0</v>
      </c>
      <c r="Z61">
        <v>0</v>
      </c>
      <c r="AA61">
        <v>1</v>
      </c>
      <c r="AB61">
        <v>0</v>
      </c>
      <c r="AC61">
        <v>1</v>
      </c>
      <c r="AD61">
        <v>1</v>
      </c>
      <c r="AE61">
        <v>0</v>
      </c>
      <c r="AF61">
        <v>0</v>
      </c>
      <c r="AG61">
        <v>0</v>
      </c>
      <c r="AH61">
        <v>0</v>
      </c>
      <c r="AI61">
        <v>0</v>
      </c>
      <c r="AJ61">
        <v>0</v>
      </c>
      <c r="AK61">
        <v>0</v>
      </c>
      <c r="AL61">
        <v>0</v>
      </c>
      <c r="AM61">
        <v>0</v>
      </c>
      <c r="AN61">
        <v>0</v>
      </c>
      <c r="AO61">
        <v>0</v>
      </c>
      <c r="AP61">
        <v>0</v>
      </c>
      <c r="AQ61">
        <v>0</v>
      </c>
      <c r="AR61">
        <v>0</v>
      </c>
      <c r="AS61">
        <v>0</v>
      </c>
      <c r="AT61">
        <v>1</v>
      </c>
      <c r="AU61">
        <v>0</v>
      </c>
      <c r="AV61">
        <v>0</v>
      </c>
      <c r="AW61">
        <v>1</v>
      </c>
      <c r="AX61">
        <v>0</v>
      </c>
      <c r="AY61" t="s">
        <v>891</v>
      </c>
      <c r="AZ61">
        <v>0</v>
      </c>
      <c r="BA61">
        <v>0</v>
      </c>
      <c r="BB61">
        <v>1</v>
      </c>
      <c r="BC61">
        <v>0</v>
      </c>
      <c r="BD61">
        <v>0</v>
      </c>
      <c r="BE61">
        <v>0</v>
      </c>
      <c r="BF61" t="s">
        <v>891</v>
      </c>
      <c r="BG61">
        <v>1</v>
      </c>
      <c r="BH61">
        <v>0</v>
      </c>
      <c r="BI61">
        <v>0</v>
      </c>
      <c r="BJ61">
        <v>1</v>
      </c>
      <c r="BK61">
        <v>0</v>
      </c>
      <c r="BL61">
        <v>1</v>
      </c>
      <c r="BM61">
        <v>0</v>
      </c>
      <c r="BN61">
        <v>1</v>
      </c>
      <c r="BO61">
        <v>0</v>
      </c>
      <c r="BP61">
        <v>0</v>
      </c>
      <c r="BQ61">
        <v>0</v>
      </c>
      <c r="BR61">
        <v>1</v>
      </c>
      <c r="BS61">
        <v>1</v>
      </c>
      <c r="BT61">
        <v>0</v>
      </c>
      <c r="BU61">
        <v>1</v>
      </c>
      <c r="BV61">
        <v>0</v>
      </c>
      <c r="BW61">
        <v>0</v>
      </c>
      <c r="BX61">
        <v>0</v>
      </c>
      <c r="BY61">
        <v>0</v>
      </c>
      <c r="BZ61">
        <v>0</v>
      </c>
      <c r="CA61">
        <v>0</v>
      </c>
      <c r="CB61">
        <v>1</v>
      </c>
      <c r="CC61">
        <v>0</v>
      </c>
      <c r="CD61">
        <v>0</v>
      </c>
      <c r="CE61">
        <v>0</v>
      </c>
      <c r="CF61">
        <v>0</v>
      </c>
      <c r="CG61">
        <v>0</v>
      </c>
      <c r="CH61">
        <v>0</v>
      </c>
      <c r="CI61">
        <v>0</v>
      </c>
      <c r="CJ61">
        <v>0</v>
      </c>
      <c r="CK61">
        <v>0</v>
      </c>
      <c r="CL61" s="842"/>
      <c r="CM61" s="597">
        <v>1</v>
      </c>
      <c r="CN61" s="592">
        <v>74</v>
      </c>
      <c r="CO61" s="592">
        <v>0</v>
      </c>
      <c r="CP61" s="597">
        <v>1</v>
      </c>
      <c r="CQ61" s="592">
        <v>74</v>
      </c>
      <c r="CR61" s="592">
        <v>74</v>
      </c>
      <c r="CS61" s="597">
        <v>1</v>
      </c>
      <c r="CT61" s="592">
        <v>74</v>
      </c>
      <c r="CU61" s="592">
        <v>74</v>
      </c>
      <c r="CV61" s="592">
        <v>0</v>
      </c>
      <c r="CW61" s="592">
        <v>1</v>
      </c>
      <c r="CX61" s="592">
        <v>74</v>
      </c>
      <c r="CY61" s="592">
        <v>0</v>
      </c>
      <c r="CZ61" s="592">
        <v>74</v>
      </c>
      <c r="DA61" s="592">
        <v>0</v>
      </c>
      <c r="DB61" s="592">
        <v>0</v>
      </c>
      <c r="DC61" s="592">
        <v>0</v>
      </c>
      <c r="DD61" s="592">
        <v>74</v>
      </c>
      <c r="DE61" s="592">
        <v>74</v>
      </c>
      <c r="DF61" s="592">
        <v>0</v>
      </c>
      <c r="DG61" s="592">
        <v>74</v>
      </c>
      <c r="DH61" s="592">
        <v>0</v>
      </c>
      <c r="DI61" s="592">
        <v>0</v>
      </c>
      <c r="DJ61" s="592">
        <v>0</v>
      </c>
      <c r="DK61" s="592">
        <v>0</v>
      </c>
      <c r="DL61" s="592">
        <v>0</v>
      </c>
      <c r="DM61" s="592">
        <v>0</v>
      </c>
      <c r="DN61" s="592">
        <v>0</v>
      </c>
      <c r="DO61" s="592">
        <v>0</v>
      </c>
      <c r="DP61" s="592">
        <v>0</v>
      </c>
      <c r="DQ61" s="592">
        <v>0</v>
      </c>
      <c r="DR61" s="592">
        <v>0</v>
      </c>
      <c r="DS61" s="592">
        <v>0</v>
      </c>
      <c r="DT61" s="592">
        <v>0</v>
      </c>
      <c r="DU61" s="597">
        <v>1</v>
      </c>
      <c r="DV61" s="954">
        <v>0</v>
      </c>
      <c r="DW61" s="978">
        <v>0</v>
      </c>
      <c r="DX61" s="979">
        <v>0</v>
      </c>
      <c r="DY61" s="979">
        <v>0</v>
      </c>
      <c r="DZ61" s="979">
        <v>0</v>
      </c>
      <c r="EA61" s="977">
        <v>0</v>
      </c>
      <c r="EB61" s="977">
        <v>0</v>
      </c>
      <c r="EC61" s="960">
        <v>0</v>
      </c>
      <c r="ED61" s="960">
        <v>0</v>
      </c>
      <c r="EE61" s="1255">
        <v>0</v>
      </c>
      <c r="EF61" s="960">
        <v>0</v>
      </c>
      <c r="EG61" s="960">
        <v>0</v>
      </c>
      <c r="EH61" s="960">
        <v>0</v>
      </c>
      <c r="EI61" s="960">
        <v>0</v>
      </c>
      <c r="EJ61" s="960">
        <v>0</v>
      </c>
      <c r="EK61" s="1007">
        <v>0</v>
      </c>
      <c r="EL61" s="306">
        <v>0</v>
      </c>
      <c r="EM61" s="306">
        <v>74</v>
      </c>
      <c r="EN61" s="1007">
        <v>0</v>
      </c>
      <c r="EO61" s="306">
        <v>0</v>
      </c>
      <c r="EP61" s="306">
        <v>1</v>
      </c>
      <c r="EQ61" s="306">
        <v>1</v>
      </c>
      <c r="ER61" s="306">
        <v>0</v>
      </c>
      <c r="ES61" s="306">
        <v>0</v>
      </c>
      <c r="ET61" s="1007">
        <v>0</v>
      </c>
      <c r="EU61" s="306">
        <v>1</v>
      </c>
      <c r="EV61" s="306">
        <v>1</v>
      </c>
      <c r="EW61" s="306">
        <v>0</v>
      </c>
      <c r="EX61" s="832"/>
      <c r="EY61" s="592"/>
      <c r="EZ61" s="592" t="s">
        <v>443</v>
      </c>
      <c r="FA61" s="592" t="s">
        <v>353</v>
      </c>
      <c r="FB61" s="592" t="s">
        <v>354</v>
      </c>
      <c r="FC61" s="592">
        <v>74</v>
      </c>
      <c r="FD61" s="592" t="s">
        <v>12</v>
      </c>
      <c r="FE61" s="592" t="s">
        <v>232</v>
      </c>
      <c r="FF61" s="592" t="s">
        <v>9</v>
      </c>
      <c r="FG61" s="592" t="s">
        <v>232</v>
      </c>
      <c r="FH61" s="592" t="s">
        <v>358</v>
      </c>
    </row>
    <row r="62" spans="1:164">
      <c r="A62">
        <v>71</v>
      </c>
      <c r="B62">
        <v>1</v>
      </c>
      <c r="F62">
        <v>700</v>
      </c>
      <c r="G62">
        <v>42</v>
      </c>
      <c r="H62">
        <v>1</v>
      </c>
      <c r="I62">
        <v>0</v>
      </c>
      <c r="J62">
        <v>1</v>
      </c>
      <c r="K62">
        <v>0</v>
      </c>
      <c r="L62" t="s">
        <v>443</v>
      </c>
      <c r="M62">
        <v>0</v>
      </c>
      <c r="N62">
        <v>1</v>
      </c>
      <c r="O62">
        <v>0</v>
      </c>
      <c r="P62">
        <v>0</v>
      </c>
      <c r="Q62">
        <v>0</v>
      </c>
      <c r="R62">
        <v>0</v>
      </c>
      <c r="S62">
        <v>0</v>
      </c>
      <c r="T62">
        <v>85</v>
      </c>
      <c r="U62">
        <v>0</v>
      </c>
      <c r="V62">
        <v>0</v>
      </c>
      <c r="W62">
        <v>0</v>
      </c>
      <c r="X62">
        <v>0</v>
      </c>
      <c r="Y62">
        <v>0</v>
      </c>
      <c r="Z62">
        <v>0</v>
      </c>
      <c r="AA62">
        <v>1</v>
      </c>
      <c r="AB62">
        <v>0</v>
      </c>
      <c r="AC62">
        <v>1</v>
      </c>
      <c r="AD62">
        <v>0</v>
      </c>
      <c r="AE62">
        <v>0</v>
      </c>
      <c r="AF62">
        <v>0</v>
      </c>
      <c r="AG62">
        <v>0</v>
      </c>
      <c r="AH62">
        <v>0</v>
      </c>
      <c r="AI62">
        <v>0</v>
      </c>
      <c r="AJ62">
        <v>0</v>
      </c>
      <c r="AK62">
        <v>0</v>
      </c>
      <c r="AL62">
        <v>0</v>
      </c>
      <c r="AM62">
        <v>0</v>
      </c>
      <c r="AN62">
        <v>0</v>
      </c>
      <c r="AO62">
        <v>0</v>
      </c>
      <c r="AP62">
        <v>0</v>
      </c>
      <c r="AQ62">
        <v>0</v>
      </c>
      <c r="AR62">
        <v>0</v>
      </c>
      <c r="AS62">
        <v>1</v>
      </c>
      <c r="AT62">
        <v>0</v>
      </c>
      <c r="AU62">
        <v>1</v>
      </c>
      <c r="AV62">
        <v>0</v>
      </c>
      <c r="AW62">
        <v>0</v>
      </c>
      <c r="AX62">
        <v>0</v>
      </c>
      <c r="AY62" t="s">
        <v>891</v>
      </c>
      <c r="AZ62">
        <v>0</v>
      </c>
      <c r="BA62">
        <v>0</v>
      </c>
      <c r="BB62">
        <v>0</v>
      </c>
      <c r="BC62">
        <v>0</v>
      </c>
      <c r="BD62">
        <v>0</v>
      </c>
      <c r="BE62">
        <v>0</v>
      </c>
      <c r="BF62" t="s">
        <v>891</v>
      </c>
      <c r="BG62">
        <v>0</v>
      </c>
      <c r="BH62">
        <v>1</v>
      </c>
      <c r="BI62">
        <v>1</v>
      </c>
      <c r="BJ62">
        <v>0</v>
      </c>
      <c r="BK62">
        <v>0</v>
      </c>
      <c r="BL62">
        <v>1</v>
      </c>
      <c r="BM62">
        <v>1</v>
      </c>
      <c r="BN62">
        <v>1</v>
      </c>
      <c r="BO62">
        <v>0</v>
      </c>
      <c r="BP62">
        <v>0</v>
      </c>
      <c r="BQ62">
        <v>1</v>
      </c>
      <c r="BR62">
        <v>0</v>
      </c>
      <c r="BS62">
        <v>0</v>
      </c>
      <c r="BT62">
        <v>0</v>
      </c>
      <c r="BU62">
        <v>0</v>
      </c>
      <c r="BV62">
        <v>0</v>
      </c>
      <c r="BW62">
        <v>1</v>
      </c>
      <c r="BX62">
        <v>5.2</v>
      </c>
      <c r="BY62">
        <v>0</v>
      </c>
      <c r="BZ62">
        <v>1</v>
      </c>
      <c r="CA62">
        <v>0</v>
      </c>
      <c r="CB62">
        <v>0</v>
      </c>
      <c r="CC62">
        <v>0</v>
      </c>
      <c r="CD62">
        <v>0</v>
      </c>
      <c r="CE62">
        <v>0</v>
      </c>
      <c r="CF62">
        <v>0</v>
      </c>
      <c r="CG62">
        <v>0</v>
      </c>
      <c r="CH62">
        <v>0</v>
      </c>
      <c r="CI62">
        <v>0</v>
      </c>
      <c r="CJ62">
        <v>0</v>
      </c>
      <c r="CK62">
        <v>0</v>
      </c>
      <c r="CL62" s="842"/>
      <c r="CM62" s="597">
        <v>1</v>
      </c>
      <c r="CN62" s="592">
        <v>86</v>
      </c>
      <c r="CO62" s="592">
        <v>86</v>
      </c>
      <c r="CP62" s="597">
        <v>1</v>
      </c>
      <c r="CQ62" s="592">
        <v>86</v>
      </c>
      <c r="CR62" s="592">
        <v>0</v>
      </c>
      <c r="CS62" s="597">
        <v>1</v>
      </c>
      <c r="CT62" s="592">
        <v>86</v>
      </c>
      <c r="CU62" s="592">
        <v>86</v>
      </c>
      <c r="CV62" s="592">
        <v>0</v>
      </c>
      <c r="CW62" s="592">
        <v>1</v>
      </c>
      <c r="CX62" s="592">
        <v>86</v>
      </c>
      <c r="CY62" s="592">
        <v>86</v>
      </c>
      <c r="CZ62" s="592">
        <v>86</v>
      </c>
      <c r="DA62" s="592">
        <v>0</v>
      </c>
      <c r="DB62" s="592">
        <v>0</v>
      </c>
      <c r="DC62" s="592">
        <v>86</v>
      </c>
      <c r="DD62" s="592">
        <v>0</v>
      </c>
      <c r="DE62" s="592">
        <v>0</v>
      </c>
      <c r="DF62" s="592">
        <v>0</v>
      </c>
      <c r="DG62" s="592">
        <v>0</v>
      </c>
      <c r="DH62" s="592">
        <v>0</v>
      </c>
      <c r="DI62" s="592">
        <v>86</v>
      </c>
      <c r="DJ62" s="592">
        <v>447.2</v>
      </c>
      <c r="DK62" s="592">
        <v>0</v>
      </c>
      <c r="DL62" s="592">
        <v>0</v>
      </c>
      <c r="DM62" s="592">
        <v>0</v>
      </c>
      <c r="DN62" s="592">
        <v>0</v>
      </c>
      <c r="DO62" s="592">
        <v>1</v>
      </c>
      <c r="DP62" s="592">
        <v>86</v>
      </c>
      <c r="DQ62" s="592">
        <v>0</v>
      </c>
      <c r="DR62" s="592">
        <v>0</v>
      </c>
      <c r="DS62" s="592">
        <v>0</v>
      </c>
      <c r="DT62" s="592">
        <v>0</v>
      </c>
      <c r="DU62" s="597">
        <v>1</v>
      </c>
      <c r="DV62" s="954">
        <v>0</v>
      </c>
      <c r="DW62" s="978">
        <v>0</v>
      </c>
      <c r="DX62" s="979">
        <v>0</v>
      </c>
      <c r="DY62" s="979">
        <v>0</v>
      </c>
      <c r="DZ62" s="979">
        <v>0</v>
      </c>
      <c r="EA62" s="977">
        <v>0</v>
      </c>
      <c r="EB62" s="977">
        <v>0</v>
      </c>
      <c r="EC62" s="960">
        <v>0</v>
      </c>
      <c r="ED62" s="960">
        <v>0</v>
      </c>
      <c r="EE62" s="1255">
        <v>0</v>
      </c>
      <c r="EF62" s="960">
        <v>0</v>
      </c>
      <c r="EG62" s="960">
        <v>0</v>
      </c>
      <c r="EH62" s="960">
        <v>0</v>
      </c>
      <c r="EI62" s="960">
        <v>0</v>
      </c>
      <c r="EJ62" s="960">
        <v>0</v>
      </c>
      <c r="EK62" s="1007">
        <v>0</v>
      </c>
      <c r="EL62" s="306">
        <v>0</v>
      </c>
      <c r="EM62" s="306">
        <v>0</v>
      </c>
      <c r="EN62" s="1007">
        <v>0</v>
      </c>
      <c r="EO62" s="306">
        <v>0</v>
      </c>
      <c r="EP62" s="306">
        <v>1</v>
      </c>
      <c r="EQ62" s="306">
        <v>1</v>
      </c>
      <c r="ER62" s="306">
        <v>0</v>
      </c>
      <c r="ES62" s="306">
        <v>0</v>
      </c>
      <c r="ET62" s="1007">
        <v>0</v>
      </c>
      <c r="EU62" s="306">
        <v>0</v>
      </c>
      <c r="EV62" s="306">
        <v>0</v>
      </c>
      <c r="EW62" s="306">
        <v>0</v>
      </c>
      <c r="EX62" s="832"/>
      <c r="EY62" s="592"/>
      <c r="EZ62" s="592" t="s">
        <v>443</v>
      </c>
      <c r="FA62" s="592" t="s">
        <v>353</v>
      </c>
      <c r="FB62" s="592" t="s">
        <v>354</v>
      </c>
      <c r="FC62" s="592">
        <v>86</v>
      </c>
      <c r="FD62" s="592" t="s">
        <v>12</v>
      </c>
      <c r="FE62" s="592" t="s">
        <v>232</v>
      </c>
      <c r="FF62" s="592" t="s">
        <v>9</v>
      </c>
      <c r="FG62" s="592" t="s">
        <v>232</v>
      </c>
      <c r="FH62" s="592" t="s">
        <v>358</v>
      </c>
    </row>
    <row r="63" spans="1:164">
      <c r="A63">
        <v>72</v>
      </c>
      <c r="B63">
        <v>1</v>
      </c>
      <c r="F63">
        <v>700</v>
      </c>
      <c r="G63">
        <v>42</v>
      </c>
      <c r="H63">
        <v>1</v>
      </c>
      <c r="I63">
        <v>0</v>
      </c>
      <c r="J63">
        <v>1</v>
      </c>
      <c r="K63">
        <v>0</v>
      </c>
      <c r="L63" t="s">
        <v>443</v>
      </c>
      <c r="M63">
        <v>0</v>
      </c>
      <c r="N63">
        <v>1</v>
      </c>
      <c r="O63">
        <v>0</v>
      </c>
      <c r="P63">
        <v>0</v>
      </c>
      <c r="Q63">
        <v>0</v>
      </c>
      <c r="R63">
        <v>0</v>
      </c>
      <c r="S63">
        <v>0</v>
      </c>
      <c r="T63">
        <v>20</v>
      </c>
      <c r="U63">
        <v>0</v>
      </c>
      <c r="V63">
        <v>1</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1</v>
      </c>
      <c r="AT63">
        <v>0</v>
      </c>
      <c r="AU63">
        <v>1</v>
      </c>
      <c r="AV63">
        <v>0</v>
      </c>
      <c r="AW63">
        <v>0</v>
      </c>
      <c r="AX63">
        <v>0</v>
      </c>
      <c r="AY63" t="s">
        <v>891</v>
      </c>
      <c r="AZ63">
        <v>0</v>
      </c>
      <c r="BA63">
        <v>0</v>
      </c>
      <c r="BB63">
        <v>0</v>
      </c>
      <c r="BC63">
        <v>0</v>
      </c>
      <c r="BD63">
        <v>0</v>
      </c>
      <c r="BE63">
        <v>0</v>
      </c>
      <c r="BF63" t="s">
        <v>891</v>
      </c>
      <c r="BG63">
        <v>0</v>
      </c>
      <c r="BH63">
        <v>1</v>
      </c>
      <c r="BI63">
        <v>1</v>
      </c>
      <c r="BJ63">
        <v>0</v>
      </c>
      <c r="BK63">
        <v>0</v>
      </c>
      <c r="BL63">
        <v>1</v>
      </c>
      <c r="BM63">
        <v>1</v>
      </c>
      <c r="BN63">
        <v>0</v>
      </c>
      <c r="BO63">
        <v>0</v>
      </c>
      <c r="BP63">
        <v>0</v>
      </c>
      <c r="BQ63">
        <v>0</v>
      </c>
      <c r="BR63">
        <v>0</v>
      </c>
      <c r="BS63">
        <v>0</v>
      </c>
      <c r="BT63">
        <v>0</v>
      </c>
      <c r="BU63">
        <v>0</v>
      </c>
      <c r="BV63">
        <v>0</v>
      </c>
      <c r="BW63">
        <v>0</v>
      </c>
      <c r="BX63">
        <v>0</v>
      </c>
      <c r="BY63">
        <v>0</v>
      </c>
      <c r="BZ63">
        <v>1</v>
      </c>
      <c r="CA63">
        <v>0</v>
      </c>
      <c r="CB63">
        <v>0</v>
      </c>
      <c r="CC63">
        <v>0</v>
      </c>
      <c r="CD63">
        <v>0</v>
      </c>
      <c r="CE63">
        <v>0</v>
      </c>
      <c r="CF63">
        <v>0</v>
      </c>
      <c r="CG63">
        <v>0</v>
      </c>
      <c r="CH63">
        <v>0</v>
      </c>
      <c r="CI63">
        <v>0</v>
      </c>
      <c r="CJ63">
        <v>0</v>
      </c>
      <c r="CK63">
        <v>0</v>
      </c>
      <c r="CL63" s="842"/>
      <c r="CM63" s="597">
        <v>1</v>
      </c>
      <c r="CN63" s="592">
        <v>20</v>
      </c>
      <c r="CO63" s="592">
        <v>20</v>
      </c>
      <c r="CP63" s="597">
        <v>1</v>
      </c>
      <c r="CQ63" s="592">
        <v>20</v>
      </c>
      <c r="CR63" s="592">
        <v>0</v>
      </c>
      <c r="CS63" s="597">
        <v>1</v>
      </c>
      <c r="CT63" s="592">
        <v>20</v>
      </c>
      <c r="CU63" s="592">
        <v>20</v>
      </c>
      <c r="CV63" s="592">
        <v>0</v>
      </c>
      <c r="CW63" s="592">
        <v>1</v>
      </c>
      <c r="CX63" s="592">
        <v>20</v>
      </c>
      <c r="CY63" s="592">
        <v>20</v>
      </c>
      <c r="CZ63" s="592">
        <v>0</v>
      </c>
      <c r="DA63" s="592">
        <v>0</v>
      </c>
      <c r="DB63" s="592">
        <v>0</v>
      </c>
      <c r="DC63" s="592">
        <v>0</v>
      </c>
      <c r="DD63" s="592">
        <v>0</v>
      </c>
      <c r="DE63" s="592">
        <v>0</v>
      </c>
      <c r="DF63" s="592">
        <v>0</v>
      </c>
      <c r="DG63" s="592">
        <v>0</v>
      </c>
      <c r="DH63" s="592">
        <v>0</v>
      </c>
      <c r="DI63" s="592">
        <v>0</v>
      </c>
      <c r="DJ63" s="592">
        <v>0</v>
      </c>
      <c r="DK63" s="592">
        <v>0</v>
      </c>
      <c r="DL63" s="592">
        <v>0</v>
      </c>
      <c r="DM63" s="592">
        <v>0</v>
      </c>
      <c r="DN63" s="592">
        <v>0</v>
      </c>
      <c r="DO63" s="592">
        <v>0</v>
      </c>
      <c r="DP63" s="592">
        <v>0</v>
      </c>
      <c r="DQ63" s="592">
        <v>0</v>
      </c>
      <c r="DR63" s="592">
        <v>0</v>
      </c>
      <c r="DS63" s="592">
        <v>0</v>
      </c>
      <c r="DT63" s="592">
        <v>0</v>
      </c>
      <c r="DU63" s="597">
        <v>1</v>
      </c>
      <c r="DV63" s="954">
        <v>0</v>
      </c>
      <c r="DW63" s="978">
        <v>0</v>
      </c>
      <c r="DX63" s="979">
        <v>0</v>
      </c>
      <c r="DY63" s="979">
        <v>0</v>
      </c>
      <c r="DZ63" s="979">
        <v>0</v>
      </c>
      <c r="EA63" s="977">
        <v>0</v>
      </c>
      <c r="EB63" s="977">
        <v>0</v>
      </c>
      <c r="EC63" s="960">
        <v>0</v>
      </c>
      <c r="ED63" s="960">
        <v>0</v>
      </c>
      <c r="EE63" s="1255">
        <v>0</v>
      </c>
      <c r="EF63" s="960">
        <v>0</v>
      </c>
      <c r="EG63" s="960">
        <v>0</v>
      </c>
      <c r="EH63" s="960">
        <v>0</v>
      </c>
      <c r="EI63" s="960">
        <v>0</v>
      </c>
      <c r="EJ63" s="960">
        <v>0</v>
      </c>
      <c r="EK63" s="1007">
        <v>0</v>
      </c>
      <c r="EL63" s="306">
        <v>0</v>
      </c>
      <c r="EM63" s="306">
        <v>0</v>
      </c>
      <c r="EN63" s="1007">
        <v>0</v>
      </c>
      <c r="EO63" s="306">
        <v>0</v>
      </c>
      <c r="EP63" s="306">
        <v>0</v>
      </c>
      <c r="EQ63" s="306">
        <v>0</v>
      </c>
      <c r="ER63" s="306">
        <v>0</v>
      </c>
      <c r="ES63" s="306">
        <v>0</v>
      </c>
      <c r="ET63" s="1007">
        <v>0</v>
      </c>
      <c r="EU63" s="306">
        <v>0</v>
      </c>
      <c r="EV63" s="306">
        <v>0</v>
      </c>
      <c r="EW63" s="306">
        <v>0</v>
      </c>
      <c r="EX63" s="832"/>
      <c r="EY63" s="592"/>
      <c r="EZ63" s="592" t="s">
        <v>443</v>
      </c>
      <c r="FA63" s="592" t="s">
        <v>353</v>
      </c>
      <c r="FB63" s="592" t="s">
        <v>354</v>
      </c>
      <c r="FC63" s="592">
        <v>20</v>
      </c>
      <c r="FD63" s="592" t="s">
        <v>12</v>
      </c>
      <c r="FE63" s="592" t="s">
        <v>232</v>
      </c>
      <c r="FF63" s="592" t="s">
        <v>9</v>
      </c>
      <c r="FG63" s="592" t="s">
        <v>232</v>
      </c>
      <c r="FH63" s="592" t="s">
        <v>358</v>
      </c>
    </row>
    <row r="64" spans="1:164">
      <c r="A64">
        <v>73</v>
      </c>
      <c r="B64">
        <v>1</v>
      </c>
      <c r="F64">
        <v>700</v>
      </c>
      <c r="G64">
        <v>41</v>
      </c>
      <c r="H64">
        <v>1</v>
      </c>
      <c r="I64">
        <v>0</v>
      </c>
      <c r="J64">
        <v>1</v>
      </c>
      <c r="K64">
        <v>0</v>
      </c>
      <c r="L64" t="s">
        <v>448</v>
      </c>
      <c r="M64">
        <v>0</v>
      </c>
      <c r="N64">
        <v>1</v>
      </c>
      <c r="O64">
        <v>0</v>
      </c>
      <c r="P64">
        <v>0</v>
      </c>
      <c r="Q64">
        <v>0</v>
      </c>
      <c r="R64">
        <v>0</v>
      </c>
      <c r="S64">
        <v>0</v>
      </c>
      <c r="T64">
        <v>6</v>
      </c>
      <c r="U64">
        <v>1</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1</v>
      </c>
      <c r="AS64">
        <v>0</v>
      </c>
      <c r="AT64">
        <v>0</v>
      </c>
      <c r="AU64">
        <v>0</v>
      </c>
      <c r="AV64">
        <v>0</v>
      </c>
      <c r="AW64">
        <v>0</v>
      </c>
      <c r="AX64">
        <v>0</v>
      </c>
      <c r="AY64" t="s">
        <v>891</v>
      </c>
      <c r="AZ64">
        <v>0</v>
      </c>
      <c r="BA64">
        <v>0</v>
      </c>
      <c r="BB64">
        <v>0</v>
      </c>
      <c r="BC64">
        <v>0</v>
      </c>
      <c r="BD64">
        <v>0</v>
      </c>
      <c r="BE64">
        <v>0</v>
      </c>
      <c r="BF64" t="s">
        <v>891</v>
      </c>
      <c r="BG64">
        <v>0</v>
      </c>
      <c r="BH64">
        <v>1</v>
      </c>
      <c r="BI64">
        <v>1</v>
      </c>
      <c r="BJ64">
        <v>0</v>
      </c>
      <c r="BK64">
        <v>1</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s="842"/>
      <c r="CM64" s="597">
        <v>1</v>
      </c>
      <c r="CN64" s="592">
        <v>6</v>
      </c>
      <c r="CO64" s="592">
        <v>6</v>
      </c>
      <c r="CP64" s="597">
        <v>1</v>
      </c>
      <c r="CQ64" s="592">
        <v>6</v>
      </c>
      <c r="CR64" s="592">
        <v>0</v>
      </c>
      <c r="CS64" s="597">
        <v>1</v>
      </c>
      <c r="CT64" s="592">
        <v>6</v>
      </c>
      <c r="CU64" s="592">
        <v>0</v>
      </c>
      <c r="CV64" s="592">
        <v>0</v>
      </c>
      <c r="CW64" s="592">
        <v>0</v>
      </c>
      <c r="CX64" s="592">
        <v>0</v>
      </c>
      <c r="CY64" s="592">
        <v>0</v>
      </c>
      <c r="CZ64" s="592">
        <v>0</v>
      </c>
      <c r="DA64" s="592">
        <v>0</v>
      </c>
      <c r="DB64" s="592">
        <v>0</v>
      </c>
      <c r="DC64" s="592">
        <v>0</v>
      </c>
      <c r="DD64" s="592">
        <v>0</v>
      </c>
      <c r="DE64" s="592">
        <v>0</v>
      </c>
      <c r="DF64" s="592">
        <v>0</v>
      </c>
      <c r="DG64" s="592">
        <v>0</v>
      </c>
      <c r="DH64" s="592">
        <v>0</v>
      </c>
      <c r="DI64" s="592">
        <v>0</v>
      </c>
      <c r="DJ64" s="592">
        <v>0</v>
      </c>
      <c r="DK64" s="592">
        <v>0</v>
      </c>
      <c r="DL64" s="592">
        <v>0</v>
      </c>
      <c r="DM64" s="592">
        <v>0</v>
      </c>
      <c r="DN64" s="592">
        <v>0</v>
      </c>
      <c r="DO64" s="592">
        <v>0</v>
      </c>
      <c r="DP64" s="592">
        <v>0</v>
      </c>
      <c r="DQ64" s="592">
        <v>0</v>
      </c>
      <c r="DR64" s="592">
        <v>0</v>
      </c>
      <c r="DS64" s="592">
        <v>0</v>
      </c>
      <c r="DT64" s="592">
        <v>0</v>
      </c>
      <c r="DU64" s="597">
        <v>0</v>
      </c>
      <c r="DV64" s="954">
        <v>0</v>
      </c>
      <c r="DW64" s="978">
        <v>0</v>
      </c>
      <c r="DX64" s="979">
        <v>0</v>
      </c>
      <c r="DY64" s="979">
        <v>0</v>
      </c>
      <c r="DZ64" s="979">
        <v>0</v>
      </c>
      <c r="EA64" s="977">
        <v>0</v>
      </c>
      <c r="EB64" s="977">
        <v>0</v>
      </c>
      <c r="EC64" s="960">
        <v>0</v>
      </c>
      <c r="ED64" s="960">
        <v>0</v>
      </c>
      <c r="EE64" s="1255">
        <v>0</v>
      </c>
      <c r="EF64" s="960">
        <v>0</v>
      </c>
      <c r="EG64" s="960">
        <v>0</v>
      </c>
      <c r="EH64" s="960">
        <v>0</v>
      </c>
      <c r="EI64" s="960">
        <v>0</v>
      </c>
      <c r="EJ64" s="960">
        <v>0</v>
      </c>
      <c r="EK64" s="1007">
        <v>0</v>
      </c>
      <c r="EL64" s="306">
        <v>0</v>
      </c>
      <c r="EM64" s="306">
        <v>0</v>
      </c>
      <c r="EN64" s="1007">
        <v>0</v>
      </c>
      <c r="EO64" s="306">
        <v>0</v>
      </c>
      <c r="EP64" s="306">
        <v>0</v>
      </c>
      <c r="EQ64" s="306">
        <v>0</v>
      </c>
      <c r="ER64" s="306">
        <v>0</v>
      </c>
      <c r="ES64" s="306">
        <v>0</v>
      </c>
      <c r="ET64" s="1007">
        <v>0</v>
      </c>
      <c r="EU64" s="306">
        <v>0</v>
      </c>
      <c r="EV64" s="306">
        <v>0</v>
      </c>
      <c r="EW64" s="306">
        <v>0</v>
      </c>
      <c r="EX64" s="832"/>
      <c r="EY64" s="592"/>
      <c r="EZ64" s="592" t="s">
        <v>448</v>
      </c>
      <c r="FA64" s="592" t="s">
        <v>449</v>
      </c>
      <c r="FB64" s="592" t="s">
        <v>343</v>
      </c>
      <c r="FC64" s="592">
        <v>6</v>
      </c>
      <c r="FD64" s="592" t="s">
        <v>11</v>
      </c>
      <c r="FE64" s="592" t="s">
        <v>232</v>
      </c>
      <c r="FF64" s="592" t="s">
        <v>9</v>
      </c>
      <c r="FG64" s="592" t="s">
        <v>232</v>
      </c>
      <c r="FH64" s="592" t="s">
        <v>358</v>
      </c>
    </row>
    <row r="65" spans="1:164">
      <c r="A65">
        <v>74</v>
      </c>
      <c r="B65">
        <v>1</v>
      </c>
      <c r="F65">
        <v>700</v>
      </c>
      <c r="G65">
        <v>41</v>
      </c>
      <c r="H65">
        <v>1</v>
      </c>
      <c r="I65">
        <v>0</v>
      </c>
      <c r="J65">
        <v>1</v>
      </c>
      <c r="K65">
        <v>0</v>
      </c>
      <c r="L65" t="s">
        <v>448</v>
      </c>
      <c r="M65">
        <v>0</v>
      </c>
      <c r="N65">
        <v>1</v>
      </c>
      <c r="O65">
        <v>0</v>
      </c>
      <c r="P65">
        <v>0</v>
      </c>
      <c r="Q65">
        <v>0</v>
      </c>
      <c r="R65">
        <v>0</v>
      </c>
      <c r="S65">
        <v>0</v>
      </c>
      <c r="T65">
        <v>26</v>
      </c>
      <c r="U65">
        <v>0</v>
      </c>
      <c r="V65">
        <v>0</v>
      </c>
      <c r="W65">
        <v>0</v>
      </c>
      <c r="X65">
        <v>0</v>
      </c>
      <c r="Y65">
        <v>0</v>
      </c>
      <c r="Z65">
        <v>0</v>
      </c>
      <c r="AA65">
        <v>1</v>
      </c>
      <c r="AB65">
        <v>1</v>
      </c>
      <c r="AC65">
        <v>0</v>
      </c>
      <c r="AD65">
        <v>0</v>
      </c>
      <c r="AE65">
        <v>0</v>
      </c>
      <c r="AF65">
        <v>0</v>
      </c>
      <c r="AG65">
        <v>0</v>
      </c>
      <c r="AH65">
        <v>0</v>
      </c>
      <c r="AI65">
        <v>0</v>
      </c>
      <c r="AJ65">
        <v>0</v>
      </c>
      <c r="AK65">
        <v>0</v>
      </c>
      <c r="AL65">
        <v>0</v>
      </c>
      <c r="AM65">
        <v>0</v>
      </c>
      <c r="AN65">
        <v>0</v>
      </c>
      <c r="AO65">
        <v>0</v>
      </c>
      <c r="AP65">
        <v>0</v>
      </c>
      <c r="AQ65">
        <v>0</v>
      </c>
      <c r="AR65">
        <v>1</v>
      </c>
      <c r="AS65">
        <v>0</v>
      </c>
      <c r="AT65">
        <v>0</v>
      </c>
      <c r="AU65">
        <v>0</v>
      </c>
      <c r="AV65">
        <v>0</v>
      </c>
      <c r="AW65">
        <v>0</v>
      </c>
      <c r="AX65">
        <v>0</v>
      </c>
      <c r="AY65" t="s">
        <v>891</v>
      </c>
      <c r="AZ65">
        <v>0</v>
      </c>
      <c r="BA65">
        <v>0</v>
      </c>
      <c r="BB65">
        <v>0</v>
      </c>
      <c r="BC65">
        <v>0</v>
      </c>
      <c r="BD65">
        <v>0</v>
      </c>
      <c r="BE65">
        <v>0</v>
      </c>
      <c r="BF65" t="s">
        <v>891</v>
      </c>
      <c r="BG65">
        <v>1</v>
      </c>
      <c r="BH65">
        <v>0</v>
      </c>
      <c r="BI65">
        <v>1</v>
      </c>
      <c r="BJ65">
        <v>0</v>
      </c>
      <c r="BK65">
        <v>0</v>
      </c>
      <c r="BL65">
        <v>1</v>
      </c>
      <c r="BM65">
        <v>0</v>
      </c>
      <c r="BN65">
        <v>0</v>
      </c>
      <c r="BO65">
        <v>0</v>
      </c>
      <c r="BP65">
        <v>0</v>
      </c>
      <c r="BQ65">
        <v>0</v>
      </c>
      <c r="BR65">
        <v>0</v>
      </c>
      <c r="BS65">
        <v>0</v>
      </c>
      <c r="BT65">
        <v>0</v>
      </c>
      <c r="BU65">
        <v>1</v>
      </c>
      <c r="BV65">
        <v>0</v>
      </c>
      <c r="BW65">
        <v>0</v>
      </c>
      <c r="BX65">
        <v>0</v>
      </c>
      <c r="BY65">
        <v>0</v>
      </c>
      <c r="BZ65">
        <v>0</v>
      </c>
      <c r="CA65">
        <v>0</v>
      </c>
      <c r="CB65">
        <v>1</v>
      </c>
      <c r="CC65">
        <v>0</v>
      </c>
      <c r="CD65">
        <v>0</v>
      </c>
      <c r="CE65">
        <v>0</v>
      </c>
      <c r="CF65">
        <v>0</v>
      </c>
      <c r="CG65">
        <v>500</v>
      </c>
      <c r="CH65">
        <v>500</v>
      </c>
      <c r="CI65">
        <v>0</v>
      </c>
      <c r="CJ65">
        <v>500</v>
      </c>
      <c r="CK65">
        <v>0</v>
      </c>
      <c r="CL65" s="842"/>
      <c r="CM65" s="597">
        <v>1</v>
      </c>
      <c r="CN65" s="592">
        <v>26</v>
      </c>
      <c r="CO65" s="592">
        <v>0</v>
      </c>
      <c r="CP65" s="597">
        <v>1</v>
      </c>
      <c r="CQ65" s="592">
        <v>26</v>
      </c>
      <c r="CR65" s="592">
        <v>0</v>
      </c>
      <c r="CS65" s="597">
        <v>1</v>
      </c>
      <c r="CT65" s="592">
        <v>26</v>
      </c>
      <c r="CU65" s="592">
        <v>26</v>
      </c>
      <c r="CV65" s="592">
        <v>0</v>
      </c>
      <c r="CW65" s="592">
        <v>1</v>
      </c>
      <c r="CX65" s="592">
        <v>26</v>
      </c>
      <c r="CY65" s="592">
        <v>0</v>
      </c>
      <c r="CZ65" s="592">
        <v>0</v>
      </c>
      <c r="DA65" s="592">
        <v>0</v>
      </c>
      <c r="DB65" s="592">
        <v>0</v>
      </c>
      <c r="DC65" s="592">
        <v>0</v>
      </c>
      <c r="DD65" s="592">
        <v>0</v>
      </c>
      <c r="DE65" s="592">
        <v>0</v>
      </c>
      <c r="DF65" s="592">
        <v>0</v>
      </c>
      <c r="DG65" s="592">
        <v>26</v>
      </c>
      <c r="DH65" s="592">
        <v>0</v>
      </c>
      <c r="DI65" s="592">
        <v>0</v>
      </c>
      <c r="DJ65" s="592">
        <v>0</v>
      </c>
      <c r="DK65" s="592">
        <v>0</v>
      </c>
      <c r="DL65" s="592">
        <v>0</v>
      </c>
      <c r="DM65" s="592">
        <v>0</v>
      </c>
      <c r="DN65" s="592">
        <v>0</v>
      </c>
      <c r="DO65" s="592">
        <v>0</v>
      </c>
      <c r="DP65" s="592">
        <v>0</v>
      </c>
      <c r="DQ65" s="592">
        <v>0</v>
      </c>
      <c r="DR65" s="592">
        <v>0</v>
      </c>
      <c r="DS65" s="592">
        <v>0</v>
      </c>
      <c r="DT65" s="592">
        <v>0</v>
      </c>
      <c r="DU65" s="597">
        <v>1</v>
      </c>
      <c r="DV65" s="954">
        <v>0</v>
      </c>
      <c r="DW65" s="978">
        <v>0</v>
      </c>
      <c r="DX65" s="979">
        <v>0</v>
      </c>
      <c r="DY65" s="979">
        <v>0</v>
      </c>
      <c r="DZ65" s="979">
        <v>0</v>
      </c>
      <c r="EA65" s="977">
        <v>0</v>
      </c>
      <c r="EB65" s="977">
        <v>0</v>
      </c>
      <c r="EC65" s="960">
        <v>0</v>
      </c>
      <c r="ED65" s="960">
        <v>0</v>
      </c>
      <c r="EE65" s="1255">
        <v>18.5</v>
      </c>
      <c r="EF65" s="960">
        <v>9250</v>
      </c>
      <c r="EG65" s="960">
        <v>7.5</v>
      </c>
      <c r="EH65" s="960">
        <v>3750</v>
      </c>
      <c r="EI65" s="960">
        <v>0</v>
      </c>
      <c r="EJ65" s="960">
        <v>0</v>
      </c>
      <c r="EK65" s="1007">
        <v>0</v>
      </c>
      <c r="EL65" s="306">
        <v>0</v>
      </c>
      <c r="EM65" s="306">
        <v>0</v>
      </c>
      <c r="EN65" s="1007">
        <v>0</v>
      </c>
      <c r="EO65" s="306">
        <v>0</v>
      </c>
      <c r="EP65" s="306">
        <v>1</v>
      </c>
      <c r="EQ65" s="306">
        <v>0</v>
      </c>
      <c r="ER65" s="306">
        <v>0</v>
      </c>
      <c r="ES65" s="306">
        <v>0</v>
      </c>
      <c r="ET65" s="1007">
        <v>0</v>
      </c>
      <c r="EU65" s="306">
        <v>0</v>
      </c>
      <c r="EV65" s="306">
        <v>0</v>
      </c>
      <c r="EW65" s="306">
        <v>0</v>
      </c>
      <c r="EX65" s="832"/>
      <c r="EY65" s="592"/>
      <c r="EZ65" s="592" t="s">
        <v>448</v>
      </c>
      <c r="FA65" s="592" t="s">
        <v>449</v>
      </c>
      <c r="FB65" s="592" t="s">
        <v>343</v>
      </c>
      <c r="FC65" s="592">
        <v>26</v>
      </c>
      <c r="FD65" s="592" t="s">
        <v>12</v>
      </c>
      <c r="FE65" s="592" t="s">
        <v>232</v>
      </c>
      <c r="FF65" s="592" t="s">
        <v>9</v>
      </c>
      <c r="FG65" s="592" t="s">
        <v>232</v>
      </c>
      <c r="FH65" s="592" t="s">
        <v>358</v>
      </c>
    </row>
    <row r="66" spans="1:164">
      <c r="A66">
        <v>75</v>
      </c>
      <c r="B66">
        <v>1</v>
      </c>
      <c r="F66">
        <v>700</v>
      </c>
      <c r="G66">
        <v>43</v>
      </c>
      <c r="H66">
        <v>1</v>
      </c>
      <c r="I66">
        <v>0</v>
      </c>
      <c r="J66">
        <v>1</v>
      </c>
      <c r="K66">
        <v>0</v>
      </c>
      <c r="L66" t="s">
        <v>448</v>
      </c>
      <c r="M66">
        <v>0</v>
      </c>
      <c r="N66">
        <v>1</v>
      </c>
      <c r="O66">
        <v>0</v>
      </c>
      <c r="P66">
        <v>0</v>
      </c>
      <c r="Q66">
        <v>0</v>
      </c>
      <c r="R66">
        <v>0</v>
      </c>
      <c r="S66">
        <v>0</v>
      </c>
      <c r="T66">
        <v>14</v>
      </c>
      <c r="U66">
        <v>0</v>
      </c>
      <c r="V66">
        <v>0</v>
      </c>
      <c r="W66">
        <v>0</v>
      </c>
      <c r="X66">
        <v>0</v>
      </c>
      <c r="Y66">
        <v>1</v>
      </c>
      <c r="Z66">
        <v>0</v>
      </c>
      <c r="AA66">
        <v>0</v>
      </c>
      <c r="AB66">
        <v>1</v>
      </c>
      <c r="AC66">
        <v>0</v>
      </c>
      <c r="AD66">
        <v>0</v>
      </c>
      <c r="AE66">
        <v>0</v>
      </c>
      <c r="AF66">
        <v>0</v>
      </c>
      <c r="AG66">
        <v>0</v>
      </c>
      <c r="AH66">
        <v>0</v>
      </c>
      <c r="AI66">
        <v>0</v>
      </c>
      <c r="AJ66">
        <v>0</v>
      </c>
      <c r="AK66">
        <v>0</v>
      </c>
      <c r="AL66">
        <v>0</v>
      </c>
      <c r="AM66">
        <v>0</v>
      </c>
      <c r="AN66">
        <v>0</v>
      </c>
      <c r="AO66">
        <v>0</v>
      </c>
      <c r="AP66">
        <v>0</v>
      </c>
      <c r="AQ66">
        <v>0</v>
      </c>
      <c r="AR66">
        <v>0</v>
      </c>
      <c r="AS66">
        <v>1</v>
      </c>
      <c r="AT66">
        <v>0</v>
      </c>
      <c r="AU66">
        <v>0</v>
      </c>
      <c r="AV66">
        <v>0</v>
      </c>
      <c r="AW66">
        <v>1</v>
      </c>
      <c r="AX66">
        <v>0</v>
      </c>
      <c r="AY66" t="s">
        <v>891</v>
      </c>
      <c r="AZ66">
        <v>0</v>
      </c>
      <c r="BA66">
        <v>0</v>
      </c>
      <c r="BB66">
        <v>0</v>
      </c>
      <c r="BC66">
        <v>0</v>
      </c>
      <c r="BD66">
        <v>0</v>
      </c>
      <c r="BE66">
        <v>0</v>
      </c>
      <c r="BF66" t="s">
        <v>891</v>
      </c>
      <c r="BG66">
        <v>0</v>
      </c>
      <c r="BH66">
        <v>1</v>
      </c>
      <c r="BI66">
        <v>1</v>
      </c>
      <c r="BJ66">
        <v>0</v>
      </c>
      <c r="BK66">
        <v>1</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s="842"/>
      <c r="CM66" s="597">
        <v>1</v>
      </c>
      <c r="CN66" s="592">
        <v>14</v>
      </c>
      <c r="CO66" s="592">
        <v>14</v>
      </c>
      <c r="CP66" s="597">
        <v>1</v>
      </c>
      <c r="CQ66" s="592">
        <v>14</v>
      </c>
      <c r="CR66" s="592">
        <v>0</v>
      </c>
      <c r="CS66" s="597">
        <v>1</v>
      </c>
      <c r="CT66" s="592">
        <v>14</v>
      </c>
      <c r="CU66" s="592">
        <v>0</v>
      </c>
      <c r="CV66" s="592">
        <v>0</v>
      </c>
      <c r="CW66" s="592">
        <v>0</v>
      </c>
      <c r="CX66" s="592">
        <v>0</v>
      </c>
      <c r="CY66" s="592">
        <v>0</v>
      </c>
      <c r="CZ66" s="592">
        <v>0</v>
      </c>
      <c r="DA66" s="592">
        <v>0</v>
      </c>
      <c r="DB66" s="592">
        <v>0</v>
      </c>
      <c r="DC66" s="592">
        <v>0</v>
      </c>
      <c r="DD66" s="592">
        <v>0</v>
      </c>
      <c r="DE66" s="592">
        <v>0</v>
      </c>
      <c r="DF66" s="592">
        <v>0</v>
      </c>
      <c r="DG66" s="592">
        <v>0</v>
      </c>
      <c r="DH66" s="592">
        <v>0</v>
      </c>
      <c r="DI66" s="592">
        <v>0</v>
      </c>
      <c r="DJ66" s="592">
        <v>0</v>
      </c>
      <c r="DK66" s="592">
        <v>0</v>
      </c>
      <c r="DL66" s="592">
        <v>0</v>
      </c>
      <c r="DM66" s="592">
        <v>0</v>
      </c>
      <c r="DN66" s="592">
        <v>0</v>
      </c>
      <c r="DO66" s="592">
        <v>0</v>
      </c>
      <c r="DP66" s="592">
        <v>0</v>
      </c>
      <c r="DQ66" s="592">
        <v>0</v>
      </c>
      <c r="DR66" s="592">
        <v>0</v>
      </c>
      <c r="DS66" s="592">
        <v>0</v>
      </c>
      <c r="DT66" s="592">
        <v>0</v>
      </c>
      <c r="DU66" s="597">
        <v>0</v>
      </c>
      <c r="DV66" s="954">
        <v>0</v>
      </c>
      <c r="DW66" s="978">
        <v>0</v>
      </c>
      <c r="DX66" s="979">
        <v>0</v>
      </c>
      <c r="DY66" s="979">
        <v>0</v>
      </c>
      <c r="DZ66" s="979">
        <v>0</v>
      </c>
      <c r="EA66" s="977">
        <v>0</v>
      </c>
      <c r="EB66" s="977">
        <v>0</v>
      </c>
      <c r="EC66" s="960">
        <v>0</v>
      </c>
      <c r="ED66" s="960">
        <v>0</v>
      </c>
      <c r="EE66" s="1255">
        <v>0</v>
      </c>
      <c r="EF66" s="960">
        <v>0</v>
      </c>
      <c r="EG66" s="960">
        <v>0</v>
      </c>
      <c r="EH66" s="960">
        <v>0</v>
      </c>
      <c r="EI66" s="960">
        <v>0</v>
      </c>
      <c r="EJ66" s="960">
        <v>0</v>
      </c>
      <c r="EK66" s="1007">
        <v>0</v>
      </c>
      <c r="EL66" s="306">
        <v>0</v>
      </c>
      <c r="EM66" s="306">
        <v>0</v>
      </c>
      <c r="EN66" s="1007">
        <v>0</v>
      </c>
      <c r="EO66" s="306">
        <v>0</v>
      </c>
      <c r="EP66" s="306">
        <v>1</v>
      </c>
      <c r="EQ66" s="306">
        <v>0</v>
      </c>
      <c r="ER66" s="306">
        <v>0</v>
      </c>
      <c r="ES66" s="306">
        <v>0</v>
      </c>
      <c r="ET66" s="1007">
        <v>0</v>
      </c>
      <c r="EU66" s="306">
        <v>1</v>
      </c>
      <c r="EV66" s="306">
        <v>0</v>
      </c>
      <c r="EW66" s="306">
        <v>0</v>
      </c>
      <c r="EX66" s="832"/>
      <c r="EY66" s="592"/>
      <c r="EZ66" s="592" t="s">
        <v>448</v>
      </c>
      <c r="FA66" s="592" t="s">
        <v>449</v>
      </c>
      <c r="FB66" s="592" t="s">
        <v>343</v>
      </c>
      <c r="FC66" s="592">
        <v>14</v>
      </c>
      <c r="FD66" s="592" t="s">
        <v>11</v>
      </c>
      <c r="FE66" s="592" t="s">
        <v>232</v>
      </c>
      <c r="FF66" s="592" t="s">
        <v>9</v>
      </c>
      <c r="FG66" s="592" t="s">
        <v>232</v>
      </c>
      <c r="FH66" s="592" t="s">
        <v>358</v>
      </c>
    </row>
    <row r="67" spans="1:164">
      <c r="A67">
        <v>76</v>
      </c>
      <c r="B67">
        <v>1</v>
      </c>
      <c r="F67">
        <v>700</v>
      </c>
      <c r="G67">
        <v>41</v>
      </c>
      <c r="H67">
        <v>1</v>
      </c>
      <c r="I67">
        <v>0</v>
      </c>
      <c r="J67">
        <v>1</v>
      </c>
      <c r="K67">
        <v>0</v>
      </c>
      <c r="L67" t="s">
        <v>448</v>
      </c>
      <c r="M67">
        <v>0</v>
      </c>
      <c r="N67">
        <v>1</v>
      </c>
      <c r="O67">
        <v>0</v>
      </c>
      <c r="P67">
        <v>0</v>
      </c>
      <c r="Q67">
        <v>0</v>
      </c>
      <c r="R67">
        <v>0</v>
      </c>
      <c r="S67">
        <v>0</v>
      </c>
      <c r="T67">
        <v>8</v>
      </c>
      <c r="U67">
        <v>0</v>
      </c>
      <c r="V67">
        <v>0</v>
      </c>
      <c r="W67">
        <v>0</v>
      </c>
      <c r="X67">
        <v>0</v>
      </c>
      <c r="Y67">
        <v>0</v>
      </c>
      <c r="Z67">
        <v>0</v>
      </c>
      <c r="AA67">
        <v>1</v>
      </c>
      <c r="AB67">
        <v>0</v>
      </c>
      <c r="AC67">
        <v>1</v>
      </c>
      <c r="AD67">
        <v>0</v>
      </c>
      <c r="AE67">
        <v>0</v>
      </c>
      <c r="AF67">
        <v>0</v>
      </c>
      <c r="AG67">
        <v>0</v>
      </c>
      <c r="AH67">
        <v>0</v>
      </c>
      <c r="AI67">
        <v>0</v>
      </c>
      <c r="AJ67">
        <v>0</v>
      </c>
      <c r="AK67">
        <v>0</v>
      </c>
      <c r="AL67">
        <v>0</v>
      </c>
      <c r="AM67">
        <v>0</v>
      </c>
      <c r="AN67">
        <v>0</v>
      </c>
      <c r="AO67">
        <v>0</v>
      </c>
      <c r="AP67">
        <v>0</v>
      </c>
      <c r="AQ67">
        <v>0</v>
      </c>
      <c r="AR67">
        <v>0</v>
      </c>
      <c r="AS67">
        <v>1</v>
      </c>
      <c r="AT67">
        <v>0</v>
      </c>
      <c r="AU67">
        <v>1</v>
      </c>
      <c r="AV67">
        <v>0</v>
      </c>
      <c r="AW67">
        <v>0</v>
      </c>
      <c r="AX67">
        <v>0</v>
      </c>
      <c r="AY67" t="s">
        <v>891</v>
      </c>
      <c r="AZ67">
        <v>0</v>
      </c>
      <c r="BA67">
        <v>0</v>
      </c>
      <c r="BB67">
        <v>0</v>
      </c>
      <c r="BC67">
        <v>0</v>
      </c>
      <c r="BD67">
        <v>0</v>
      </c>
      <c r="BE67">
        <v>0</v>
      </c>
      <c r="BF67" t="s">
        <v>891</v>
      </c>
      <c r="BG67">
        <v>0</v>
      </c>
      <c r="BH67">
        <v>1</v>
      </c>
      <c r="BI67">
        <v>0</v>
      </c>
      <c r="BJ67">
        <v>1</v>
      </c>
      <c r="BK67">
        <v>0</v>
      </c>
      <c r="BL67">
        <v>1</v>
      </c>
      <c r="BM67">
        <v>0</v>
      </c>
      <c r="BN67">
        <v>0</v>
      </c>
      <c r="BO67">
        <v>0</v>
      </c>
      <c r="BP67">
        <v>0</v>
      </c>
      <c r="BQ67">
        <v>1</v>
      </c>
      <c r="BR67">
        <v>0</v>
      </c>
      <c r="BS67">
        <v>0</v>
      </c>
      <c r="BT67">
        <v>0</v>
      </c>
      <c r="BU67">
        <v>0</v>
      </c>
      <c r="BV67">
        <v>0</v>
      </c>
      <c r="BW67">
        <v>0</v>
      </c>
      <c r="BX67">
        <v>5.29</v>
      </c>
      <c r="BY67">
        <v>0</v>
      </c>
      <c r="BZ67">
        <v>0</v>
      </c>
      <c r="CA67">
        <v>0</v>
      </c>
      <c r="CB67">
        <v>0</v>
      </c>
      <c r="CC67">
        <v>0</v>
      </c>
      <c r="CD67">
        <v>0</v>
      </c>
      <c r="CE67">
        <v>0</v>
      </c>
      <c r="CF67">
        <v>0</v>
      </c>
      <c r="CG67">
        <v>0</v>
      </c>
      <c r="CH67">
        <v>0</v>
      </c>
      <c r="CI67">
        <v>0</v>
      </c>
      <c r="CJ67">
        <v>0</v>
      </c>
      <c r="CK67">
        <v>0</v>
      </c>
      <c r="CL67" s="842"/>
      <c r="CM67" s="597">
        <v>1</v>
      </c>
      <c r="CN67" s="592">
        <v>8</v>
      </c>
      <c r="CO67" s="592">
        <v>8</v>
      </c>
      <c r="CP67" s="597">
        <v>1</v>
      </c>
      <c r="CQ67" s="592">
        <v>8</v>
      </c>
      <c r="CR67" s="592">
        <v>8</v>
      </c>
      <c r="CS67" s="597">
        <v>1</v>
      </c>
      <c r="CT67" s="592">
        <v>8</v>
      </c>
      <c r="CU67" s="592">
        <v>8</v>
      </c>
      <c r="CV67" s="592">
        <v>0</v>
      </c>
      <c r="CW67" s="592">
        <v>1</v>
      </c>
      <c r="CX67" s="592">
        <v>8</v>
      </c>
      <c r="CY67" s="592">
        <v>0</v>
      </c>
      <c r="CZ67" s="592">
        <v>0</v>
      </c>
      <c r="DA67" s="592">
        <v>0</v>
      </c>
      <c r="DB67" s="592">
        <v>0</v>
      </c>
      <c r="DC67" s="592">
        <v>8</v>
      </c>
      <c r="DD67" s="592">
        <v>0</v>
      </c>
      <c r="DE67" s="592">
        <v>0</v>
      </c>
      <c r="DF67" s="592">
        <v>0</v>
      </c>
      <c r="DG67" s="592">
        <v>0</v>
      </c>
      <c r="DH67" s="592">
        <v>0</v>
      </c>
      <c r="DI67" s="592">
        <v>0</v>
      </c>
      <c r="DJ67" s="592">
        <v>42.32</v>
      </c>
      <c r="DK67" s="592">
        <v>0</v>
      </c>
      <c r="DL67" s="592">
        <v>0</v>
      </c>
      <c r="DM67" s="592">
        <v>0</v>
      </c>
      <c r="DN67" s="592">
        <v>0</v>
      </c>
      <c r="DO67" s="592">
        <v>1</v>
      </c>
      <c r="DP67" s="592">
        <v>8</v>
      </c>
      <c r="DQ67" s="592">
        <v>0</v>
      </c>
      <c r="DR67" s="592">
        <v>0</v>
      </c>
      <c r="DS67" s="592">
        <v>0</v>
      </c>
      <c r="DT67" s="592">
        <v>0</v>
      </c>
      <c r="DU67" s="597">
        <v>0</v>
      </c>
      <c r="DV67" s="954">
        <v>0</v>
      </c>
      <c r="DW67" s="978">
        <v>0</v>
      </c>
      <c r="DX67" s="979">
        <v>0</v>
      </c>
      <c r="DY67" s="979">
        <v>0</v>
      </c>
      <c r="DZ67" s="979">
        <v>0</v>
      </c>
      <c r="EA67" s="977">
        <v>0</v>
      </c>
      <c r="EB67" s="977">
        <v>0</v>
      </c>
      <c r="EC67" s="960">
        <v>0</v>
      </c>
      <c r="ED67" s="960">
        <v>0</v>
      </c>
      <c r="EE67" s="1255">
        <v>0</v>
      </c>
      <c r="EF67" s="960">
        <v>0</v>
      </c>
      <c r="EG67" s="960">
        <v>0</v>
      </c>
      <c r="EH67" s="960">
        <v>0</v>
      </c>
      <c r="EI67" s="960">
        <v>0</v>
      </c>
      <c r="EJ67" s="960">
        <v>0</v>
      </c>
      <c r="EK67" s="1007">
        <v>0</v>
      </c>
      <c r="EL67" s="306">
        <v>0</v>
      </c>
      <c r="EM67" s="306">
        <v>0</v>
      </c>
      <c r="EN67" s="1007">
        <v>0</v>
      </c>
      <c r="EO67" s="306">
        <v>0</v>
      </c>
      <c r="EP67" s="306">
        <v>1</v>
      </c>
      <c r="EQ67" s="306">
        <v>1</v>
      </c>
      <c r="ER67" s="306">
        <v>0</v>
      </c>
      <c r="ES67" s="306">
        <v>0</v>
      </c>
      <c r="ET67" s="1007">
        <v>0</v>
      </c>
      <c r="EU67" s="306">
        <v>0</v>
      </c>
      <c r="EV67" s="306">
        <v>0</v>
      </c>
      <c r="EW67" s="306">
        <v>0</v>
      </c>
      <c r="EX67" s="832"/>
      <c r="EY67" s="592"/>
      <c r="EZ67" s="592" t="s">
        <v>448</v>
      </c>
      <c r="FA67" s="592" t="s">
        <v>449</v>
      </c>
      <c r="FB67" s="592" t="s">
        <v>343</v>
      </c>
      <c r="FC67" s="592">
        <v>8</v>
      </c>
      <c r="FD67" s="592" t="s">
        <v>11</v>
      </c>
      <c r="FE67" s="592" t="s">
        <v>232</v>
      </c>
      <c r="FF67" s="592" t="s">
        <v>9</v>
      </c>
      <c r="FG67" s="592" t="s">
        <v>232</v>
      </c>
      <c r="FH67" s="592" t="s">
        <v>358</v>
      </c>
    </row>
    <row r="68" spans="1:164">
      <c r="A68">
        <v>77</v>
      </c>
      <c r="B68">
        <v>1</v>
      </c>
      <c r="F68">
        <v>700</v>
      </c>
      <c r="G68">
        <v>41</v>
      </c>
      <c r="H68">
        <v>1</v>
      </c>
      <c r="I68">
        <v>0</v>
      </c>
      <c r="J68">
        <v>1</v>
      </c>
      <c r="K68">
        <v>0</v>
      </c>
      <c r="L68" t="s">
        <v>448</v>
      </c>
      <c r="M68">
        <v>0</v>
      </c>
      <c r="N68">
        <v>1</v>
      </c>
      <c r="O68">
        <v>0</v>
      </c>
      <c r="P68">
        <v>0</v>
      </c>
      <c r="Q68">
        <v>0</v>
      </c>
      <c r="R68">
        <v>0</v>
      </c>
      <c r="S68">
        <v>0</v>
      </c>
      <c r="T68">
        <v>21</v>
      </c>
      <c r="U68">
        <v>0</v>
      </c>
      <c r="V68">
        <v>1</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1</v>
      </c>
      <c r="AS68">
        <v>0</v>
      </c>
      <c r="AT68">
        <v>0</v>
      </c>
      <c r="AU68">
        <v>0</v>
      </c>
      <c r="AV68">
        <v>0</v>
      </c>
      <c r="AW68">
        <v>0</v>
      </c>
      <c r="AX68">
        <v>0</v>
      </c>
      <c r="AY68" t="s">
        <v>891</v>
      </c>
      <c r="AZ68">
        <v>0</v>
      </c>
      <c r="BA68">
        <v>0</v>
      </c>
      <c r="BB68">
        <v>0</v>
      </c>
      <c r="BC68">
        <v>0</v>
      </c>
      <c r="BD68">
        <v>0</v>
      </c>
      <c r="BE68">
        <v>0</v>
      </c>
      <c r="BF68" t="s">
        <v>891</v>
      </c>
      <c r="BG68">
        <v>1</v>
      </c>
      <c r="BH68">
        <v>0</v>
      </c>
      <c r="BI68">
        <v>1</v>
      </c>
      <c r="BJ68">
        <v>0</v>
      </c>
      <c r="BK68">
        <v>1</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s="842"/>
      <c r="CM68" s="597">
        <v>1</v>
      </c>
      <c r="CN68" s="592">
        <v>22</v>
      </c>
      <c r="CO68" s="592">
        <v>0</v>
      </c>
      <c r="CP68" s="597">
        <v>1</v>
      </c>
      <c r="CQ68" s="592">
        <v>22</v>
      </c>
      <c r="CR68" s="592">
        <v>0</v>
      </c>
      <c r="CS68" s="597">
        <v>1</v>
      </c>
      <c r="CT68" s="592">
        <v>22</v>
      </c>
      <c r="CU68" s="592">
        <v>0</v>
      </c>
      <c r="CV68" s="592">
        <v>0</v>
      </c>
      <c r="CW68" s="592">
        <v>0</v>
      </c>
      <c r="CX68" s="592">
        <v>0</v>
      </c>
      <c r="CY68" s="592">
        <v>0</v>
      </c>
      <c r="CZ68" s="592">
        <v>0</v>
      </c>
      <c r="DA68" s="592">
        <v>0</v>
      </c>
      <c r="DB68" s="592">
        <v>0</v>
      </c>
      <c r="DC68" s="592">
        <v>0</v>
      </c>
      <c r="DD68" s="592">
        <v>0</v>
      </c>
      <c r="DE68" s="592">
        <v>0</v>
      </c>
      <c r="DF68" s="592">
        <v>0</v>
      </c>
      <c r="DG68" s="592">
        <v>0</v>
      </c>
      <c r="DH68" s="592">
        <v>0</v>
      </c>
      <c r="DI68" s="592">
        <v>0</v>
      </c>
      <c r="DJ68" s="592">
        <v>0</v>
      </c>
      <c r="DK68" s="592">
        <v>0</v>
      </c>
      <c r="DL68" s="592">
        <v>0</v>
      </c>
      <c r="DM68" s="592">
        <v>0</v>
      </c>
      <c r="DN68" s="592">
        <v>0</v>
      </c>
      <c r="DO68" s="592">
        <v>0</v>
      </c>
      <c r="DP68" s="592">
        <v>0</v>
      </c>
      <c r="DQ68" s="592">
        <v>0</v>
      </c>
      <c r="DR68" s="592">
        <v>0</v>
      </c>
      <c r="DS68" s="592">
        <v>0</v>
      </c>
      <c r="DT68" s="592">
        <v>0</v>
      </c>
      <c r="DU68" s="597">
        <v>0</v>
      </c>
      <c r="DV68" s="954">
        <v>0</v>
      </c>
      <c r="DW68" s="978">
        <v>0</v>
      </c>
      <c r="DX68" s="979">
        <v>0</v>
      </c>
      <c r="DY68" s="979">
        <v>0</v>
      </c>
      <c r="DZ68" s="979">
        <v>0</v>
      </c>
      <c r="EA68" s="977">
        <v>0</v>
      </c>
      <c r="EB68" s="977">
        <v>0</v>
      </c>
      <c r="EC68" s="960">
        <v>0</v>
      </c>
      <c r="ED68" s="960">
        <v>0</v>
      </c>
      <c r="EE68" s="1255">
        <v>0</v>
      </c>
      <c r="EF68" s="960">
        <v>0</v>
      </c>
      <c r="EG68" s="960">
        <v>0</v>
      </c>
      <c r="EH68" s="960">
        <v>0</v>
      </c>
      <c r="EI68" s="960">
        <v>0</v>
      </c>
      <c r="EJ68" s="960">
        <v>0</v>
      </c>
      <c r="EK68" s="1007">
        <v>0</v>
      </c>
      <c r="EL68" s="306">
        <v>0</v>
      </c>
      <c r="EM68" s="306">
        <v>0</v>
      </c>
      <c r="EN68" s="1007">
        <v>0</v>
      </c>
      <c r="EO68" s="306">
        <v>0</v>
      </c>
      <c r="EP68" s="306">
        <v>0</v>
      </c>
      <c r="EQ68" s="306">
        <v>0</v>
      </c>
      <c r="ER68" s="306">
        <v>0</v>
      </c>
      <c r="ES68" s="306">
        <v>0</v>
      </c>
      <c r="ET68" s="1007">
        <v>0</v>
      </c>
      <c r="EU68" s="306">
        <v>0</v>
      </c>
      <c r="EV68" s="306">
        <v>0</v>
      </c>
      <c r="EW68" s="306">
        <v>0</v>
      </c>
      <c r="EX68" s="832"/>
      <c r="EY68" s="592"/>
      <c r="EZ68" s="592" t="s">
        <v>448</v>
      </c>
      <c r="FA68" s="592" t="s">
        <v>449</v>
      </c>
      <c r="FB68" s="592" t="s">
        <v>343</v>
      </c>
      <c r="FC68" s="592">
        <v>22</v>
      </c>
      <c r="FD68" s="592" t="s">
        <v>12</v>
      </c>
      <c r="FE68" s="592" t="s">
        <v>232</v>
      </c>
      <c r="FF68" s="592" t="s">
        <v>9</v>
      </c>
      <c r="FG68" s="592" t="s">
        <v>232</v>
      </c>
      <c r="FH68" s="592" t="s">
        <v>358</v>
      </c>
    </row>
    <row r="69" spans="1:164">
      <c r="A69">
        <v>79</v>
      </c>
      <c r="B69">
        <v>1</v>
      </c>
      <c r="F69">
        <v>700</v>
      </c>
      <c r="G69">
        <v>41</v>
      </c>
      <c r="H69">
        <v>1</v>
      </c>
      <c r="I69">
        <v>0</v>
      </c>
      <c r="J69">
        <v>1</v>
      </c>
      <c r="K69">
        <v>0</v>
      </c>
      <c r="L69" t="s">
        <v>448</v>
      </c>
      <c r="M69">
        <v>0</v>
      </c>
      <c r="N69">
        <v>1</v>
      </c>
      <c r="O69">
        <v>0</v>
      </c>
      <c r="P69">
        <v>0</v>
      </c>
      <c r="Q69">
        <v>0</v>
      </c>
      <c r="R69">
        <v>0</v>
      </c>
      <c r="S69">
        <v>0</v>
      </c>
      <c r="T69">
        <v>25</v>
      </c>
      <c r="U69">
        <v>1</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1</v>
      </c>
      <c r="AT69">
        <v>0</v>
      </c>
      <c r="AU69">
        <v>1</v>
      </c>
      <c r="AV69">
        <v>0</v>
      </c>
      <c r="AW69">
        <v>0</v>
      </c>
      <c r="AX69">
        <v>0</v>
      </c>
      <c r="AY69" t="s">
        <v>891</v>
      </c>
      <c r="AZ69">
        <v>0</v>
      </c>
      <c r="BA69">
        <v>0</v>
      </c>
      <c r="BB69">
        <v>0</v>
      </c>
      <c r="BC69">
        <v>0</v>
      </c>
      <c r="BD69">
        <v>0</v>
      </c>
      <c r="BE69">
        <v>0</v>
      </c>
      <c r="BF69" t="s">
        <v>891</v>
      </c>
      <c r="BG69">
        <v>1</v>
      </c>
      <c r="BH69">
        <v>0</v>
      </c>
      <c r="BI69">
        <v>1</v>
      </c>
      <c r="BJ69">
        <v>0</v>
      </c>
      <c r="BK69">
        <v>1</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s="842"/>
      <c r="CM69" s="597">
        <v>1</v>
      </c>
      <c r="CN69" s="592">
        <v>25</v>
      </c>
      <c r="CO69" s="592">
        <v>0</v>
      </c>
      <c r="CP69" s="597">
        <v>1</v>
      </c>
      <c r="CQ69" s="592">
        <v>25</v>
      </c>
      <c r="CR69" s="592">
        <v>0</v>
      </c>
      <c r="CS69" s="597">
        <v>1</v>
      </c>
      <c r="CT69" s="592">
        <v>25</v>
      </c>
      <c r="CU69" s="592">
        <v>0</v>
      </c>
      <c r="CV69" s="592">
        <v>0</v>
      </c>
      <c r="CW69" s="592">
        <v>0</v>
      </c>
      <c r="CX69" s="592">
        <v>0</v>
      </c>
      <c r="CY69" s="592">
        <v>0</v>
      </c>
      <c r="CZ69" s="592">
        <v>0</v>
      </c>
      <c r="DA69" s="592">
        <v>0</v>
      </c>
      <c r="DB69" s="592">
        <v>0</v>
      </c>
      <c r="DC69" s="592">
        <v>0</v>
      </c>
      <c r="DD69" s="592">
        <v>0</v>
      </c>
      <c r="DE69" s="592">
        <v>0</v>
      </c>
      <c r="DF69" s="592">
        <v>0</v>
      </c>
      <c r="DG69" s="592">
        <v>0</v>
      </c>
      <c r="DH69" s="592">
        <v>0</v>
      </c>
      <c r="DI69" s="592">
        <v>0</v>
      </c>
      <c r="DJ69" s="592">
        <v>0</v>
      </c>
      <c r="DK69" s="592">
        <v>0</v>
      </c>
      <c r="DL69" s="592">
        <v>0</v>
      </c>
      <c r="DM69" s="592">
        <v>0</v>
      </c>
      <c r="DN69" s="592">
        <v>0</v>
      </c>
      <c r="DO69" s="592">
        <v>0</v>
      </c>
      <c r="DP69" s="592">
        <v>0</v>
      </c>
      <c r="DQ69" s="592">
        <v>0</v>
      </c>
      <c r="DR69" s="592">
        <v>0</v>
      </c>
      <c r="DS69" s="592">
        <v>0</v>
      </c>
      <c r="DT69" s="592">
        <v>0</v>
      </c>
      <c r="DU69" s="597">
        <v>0</v>
      </c>
      <c r="DV69" s="954">
        <v>0</v>
      </c>
      <c r="DW69" s="978">
        <v>0</v>
      </c>
      <c r="DX69" s="979">
        <v>0</v>
      </c>
      <c r="DY69" s="979">
        <v>0</v>
      </c>
      <c r="DZ69" s="979">
        <v>0</v>
      </c>
      <c r="EA69" s="977">
        <v>0</v>
      </c>
      <c r="EB69" s="977">
        <v>0</v>
      </c>
      <c r="EC69" s="960">
        <v>0</v>
      </c>
      <c r="ED69" s="960">
        <v>0</v>
      </c>
      <c r="EE69" s="1255">
        <v>0</v>
      </c>
      <c r="EF69" s="960">
        <v>0</v>
      </c>
      <c r="EG69" s="960">
        <v>0</v>
      </c>
      <c r="EH69" s="960">
        <v>0</v>
      </c>
      <c r="EI69" s="960">
        <v>0</v>
      </c>
      <c r="EJ69" s="960">
        <v>0</v>
      </c>
      <c r="EK69" s="1007">
        <v>0</v>
      </c>
      <c r="EL69" s="306">
        <v>0</v>
      </c>
      <c r="EM69" s="306">
        <v>0</v>
      </c>
      <c r="EN69" s="1007">
        <v>0</v>
      </c>
      <c r="EO69" s="306">
        <v>0</v>
      </c>
      <c r="EP69" s="306">
        <v>0</v>
      </c>
      <c r="EQ69" s="306">
        <v>0</v>
      </c>
      <c r="ER69" s="306">
        <v>0</v>
      </c>
      <c r="ES69" s="306">
        <v>0</v>
      </c>
      <c r="ET69" s="1007">
        <v>0</v>
      </c>
      <c r="EU69" s="306">
        <v>0</v>
      </c>
      <c r="EV69" s="306">
        <v>0</v>
      </c>
      <c r="EW69" s="306">
        <v>0</v>
      </c>
      <c r="EX69" s="832"/>
      <c r="EY69" s="592"/>
      <c r="EZ69" s="592" t="s">
        <v>448</v>
      </c>
      <c r="FA69" s="592" t="s">
        <v>449</v>
      </c>
      <c r="FB69" s="592" t="s">
        <v>343</v>
      </c>
      <c r="FC69" s="592">
        <v>25</v>
      </c>
      <c r="FD69" s="592" t="s">
        <v>12</v>
      </c>
      <c r="FE69" s="592" t="s">
        <v>232</v>
      </c>
      <c r="FF69" s="592" t="s">
        <v>9</v>
      </c>
      <c r="FG69" s="592" t="s">
        <v>232</v>
      </c>
      <c r="FH69" s="592" t="s">
        <v>358</v>
      </c>
    </row>
    <row r="70" spans="1:164">
      <c r="A70">
        <v>80</v>
      </c>
      <c r="B70">
        <v>1</v>
      </c>
      <c r="F70">
        <v>700</v>
      </c>
      <c r="G70">
        <v>43</v>
      </c>
      <c r="H70">
        <v>1</v>
      </c>
      <c r="I70">
        <v>0</v>
      </c>
      <c r="J70">
        <v>1</v>
      </c>
      <c r="K70">
        <v>0</v>
      </c>
      <c r="L70" t="s">
        <v>448</v>
      </c>
      <c r="M70">
        <v>0</v>
      </c>
      <c r="N70">
        <v>1</v>
      </c>
      <c r="O70">
        <v>0</v>
      </c>
      <c r="P70">
        <v>0</v>
      </c>
      <c r="Q70">
        <v>0</v>
      </c>
      <c r="R70">
        <v>0</v>
      </c>
      <c r="S70">
        <v>0</v>
      </c>
      <c r="T70">
        <v>27</v>
      </c>
      <c r="U70">
        <v>0</v>
      </c>
      <c r="V70">
        <v>0</v>
      </c>
      <c r="W70">
        <v>0</v>
      </c>
      <c r="X70">
        <v>0</v>
      </c>
      <c r="Y70">
        <v>0</v>
      </c>
      <c r="Z70">
        <v>0</v>
      </c>
      <c r="AA70">
        <v>1</v>
      </c>
      <c r="AB70">
        <v>0</v>
      </c>
      <c r="AC70">
        <v>0</v>
      </c>
      <c r="AD70">
        <v>0</v>
      </c>
      <c r="AE70">
        <v>0</v>
      </c>
      <c r="AF70">
        <v>0</v>
      </c>
      <c r="AG70">
        <v>0</v>
      </c>
      <c r="AH70">
        <v>0</v>
      </c>
      <c r="AI70">
        <v>0</v>
      </c>
      <c r="AJ70">
        <v>0</v>
      </c>
      <c r="AK70">
        <v>0</v>
      </c>
      <c r="AL70">
        <v>0</v>
      </c>
      <c r="AM70">
        <v>0</v>
      </c>
      <c r="AN70">
        <v>0</v>
      </c>
      <c r="AO70">
        <v>0</v>
      </c>
      <c r="AP70">
        <v>0</v>
      </c>
      <c r="AQ70">
        <v>0</v>
      </c>
      <c r="AR70">
        <v>1</v>
      </c>
      <c r="AS70">
        <v>0</v>
      </c>
      <c r="AT70">
        <v>0</v>
      </c>
      <c r="AU70">
        <v>0</v>
      </c>
      <c r="AV70">
        <v>0</v>
      </c>
      <c r="AW70">
        <v>0</v>
      </c>
      <c r="AX70">
        <v>0</v>
      </c>
      <c r="AY70" t="s">
        <v>891</v>
      </c>
      <c r="AZ70">
        <v>0</v>
      </c>
      <c r="BA70">
        <v>0</v>
      </c>
      <c r="BB70">
        <v>0</v>
      </c>
      <c r="BC70">
        <v>0</v>
      </c>
      <c r="BD70">
        <v>0</v>
      </c>
      <c r="BE70">
        <v>0</v>
      </c>
      <c r="BF70" t="s">
        <v>891</v>
      </c>
      <c r="BG70">
        <v>1</v>
      </c>
      <c r="BH70">
        <v>0</v>
      </c>
      <c r="BI70">
        <v>1</v>
      </c>
      <c r="BJ70">
        <v>0</v>
      </c>
      <c r="BK70">
        <v>1</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s="842"/>
      <c r="CM70" s="597">
        <v>1</v>
      </c>
      <c r="CN70" s="592">
        <v>28</v>
      </c>
      <c r="CO70" s="592">
        <v>0</v>
      </c>
      <c r="CP70" s="597">
        <v>1</v>
      </c>
      <c r="CQ70" s="592">
        <v>28</v>
      </c>
      <c r="CR70" s="592">
        <v>0</v>
      </c>
      <c r="CS70" s="597">
        <v>1</v>
      </c>
      <c r="CT70" s="592">
        <v>28</v>
      </c>
      <c r="CU70" s="592">
        <v>0</v>
      </c>
      <c r="CV70" s="592">
        <v>0</v>
      </c>
      <c r="CW70" s="592">
        <v>0</v>
      </c>
      <c r="CX70" s="592">
        <v>0</v>
      </c>
      <c r="CY70" s="592">
        <v>0</v>
      </c>
      <c r="CZ70" s="592">
        <v>0</v>
      </c>
      <c r="DA70" s="592">
        <v>0</v>
      </c>
      <c r="DB70" s="592">
        <v>0</v>
      </c>
      <c r="DC70" s="592">
        <v>0</v>
      </c>
      <c r="DD70" s="592">
        <v>0</v>
      </c>
      <c r="DE70" s="592">
        <v>0</v>
      </c>
      <c r="DF70" s="592">
        <v>0</v>
      </c>
      <c r="DG70" s="592">
        <v>0</v>
      </c>
      <c r="DH70" s="592">
        <v>0</v>
      </c>
      <c r="DI70" s="592">
        <v>0</v>
      </c>
      <c r="DJ70" s="592">
        <v>0</v>
      </c>
      <c r="DK70" s="592">
        <v>0</v>
      </c>
      <c r="DL70" s="592">
        <v>0</v>
      </c>
      <c r="DM70" s="592">
        <v>0</v>
      </c>
      <c r="DN70" s="592">
        <v>0</v>
      </c>
      <c r="DO70" s="592">
        <v>0</v>
      </c>
      <c r="DP70" s="592">
        <v>0</v>
      </c>
      <c r="DQ70" s="592">
        <v>0</v>
      </c>
      <c r="DR70" s="592">
        <v>0</v>
      </c>
      <c r="DS70" s="592">
        <v>0</v>
      </c>
      <c r="DT70" s="592">
        <v>0</v>
      </c>
      <c r="DU70" s="597">
        <v>0</v>
      </c>
      <c r="DV70" s="954">
        <v>0</v>
      </c>
      <c r="DW70" s="978">
        <v>0</v>
      </c>
      <c r="DX70" s="979">
        <v>0</v>
      </c>
      <c r="DY70" s="979">
        <v>0</v>
      </c>
      <c r="DZ70" s="979">
        <v>0</v>
      </c>
      <c r="EA70" s="977">
        <v>0</v>
      </c>
      <c r="EB70" s="977">
        <v>0</v>
      </c>
      <c r="EC70" s="960">
        <v>0</v>
      </c>
      <c r="ED70" s="960">
        <v>0</v>
      </c>
      <c r="EE70" s="1255">
        <v>0</v>
      </c>
      <c r="EF70" s="960">
        <v>0</v>
      </c>
      <c r="EG70" s="960">
        <v>0</v>
      </c>
      <c r="EH70" s="960">
        <v>0</v>
      </c>
      <c r="EI70" s="960">
        <v>0</v>
      </c>
      <c r="EJ70" s="960">
        <v>0</v>
      </c>
      <c r="EK70" s="1007">
        <v>0</v>
      </c>
      <c r="EL70" s="306">
        <v>0</v>
      </c>
      <c r="EM70" s="306">
        <v>0</v>
      </c>
      <c r="EN70" s="1007">
        <v>0</v>
      </c>
      <c r="EO70" s="306">
        <v>0</v>
      </c>
      <c r="EP70" s="306">
        <v>1</v>
      </c>
      <c r="EQ70" s="306">
        <v>0</v>
      </c>
      <c r="ER70" s="306">
        <v>0</v>
      </c>
      <c r="ES70" s="306">
        <v>0</v>
      </c>
      <c r="ET70" s="1007">
        <v>0</v>
      </c>
      <c r="EU70" s="306">
        <v>0</v>
      </c>
      <c r="EV70" s="306">
        <v>0</v>
      </c>
      <c r="EW70" s="306">
        <v>0</v>
      </c>
      <c r="EX70" s="832"/>
      <c r="EY70" s="592"/>
      <c r="EZ70" s="592" t="s">
        <v>448</v>
      </c>
      <c r="FA70" s="592" t="s">
        <v>449</v>
      </c>
      <c r="FB70" s="592" t="s">
        <v>343</v>
      </c>
      <c r="FC70" s="592">
        <v>28</v>
      </c>
      <c r="FD70" s="592" t="s">
        <v>12</v>
      </c>
      <c r="FE70" s="592" t="s">
        <v>232</v>
      </c>
      <c r="FF70" s="592" t="s">
        <v>9</v>
      </c>
      <c r="FG70" s="592" t="s">
        <v>232</v>
      </c>
      <c r="FH70" s="592" t="s">
        <v>358</v>
      </c>
    </row>
    <row r="71" spans="1:164">
      <c r="A71">
        <v>81</v>
      </c>
      <c r="B71">
        <v>1</v>
      </c>
      <c r="F71">
        <v>700</v>
      </c>
      <c r="G71">
        <v>41</v>
      </c>
      <c r="H71">
        <v>1</v>
      </c>
      <c r="I71">
        <v>0</v>
      </c>
      <c r="J71">
        <v>1</v>
      </c>
      <c r="K71">
        <v>0</v>
      </c>
      <c r="L71" t="s">
        <v>448</v>
      </c>
      <c r="M71">
        <v>0</v>
      </c>
      <c r="N71">
        <v>1</v>
      </c>
      <c r="O71">
        <v>0</v>
      </c>
      <c r="P71">
        <v>0</v>
      </c>
      <c r="Q71">
        <v>0</v>
      </c>
      <c r="R71">
        <v>0</v>
      </c>
      <c r="S71">
        <v>0</v>
      </c>
      <c r="T71">
        <v>16</v>
      </c>
      <c r="U71">
        <v>1</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1</v>
      </c>
      <c r="AS71">
        <v>0</v>
      </c>
      <c r="AT71">
        <v>0</v>
      </c>
      <c r="AU71">
        <v>0</v>
      </c>
      <c r="AV71">
        <v>0</v>
      </c>
      <c r="AW71">
        <v>0</v>
      </c>
      <c r="AX71">
        <v>0</v>
      </c>
      <c r="AY71" t="s">
        <v>891</v>
      </c>
      <c r="AZ71">
        <v>0</v>
      </c>
      <c r="BA71">
        <v>0</v>
      </c>
      <c r="BB71">
        <v>0</v>
      </c>
      <c r="BC71">
        <v>0</v>
      </c>
      <c r="BD71">
        <v>0</v>
      </c>
      <c r="BE71">
        <v>0</v>
      </c>
      <c r="BF71" t="s">
        <v>891</v>
      </c>
      <c r="BG71">
        <v>1</v>
      </c>
      <c r="BH71">
        <v>0</v>
      </c>
      <c r="BI71">
        <v>1</v>
      </c>
      <c r="BJ71">
        <v>0</v>
      </c>
      <c r="BK71">
        <v>0</v>
      </c>
      <c r="BL71">
        <v>1</v>
      </c>
      <c r="BM71">
        <v>0</v>
      </c>
      <c r="BN71">
        <v>0</v>
      </c>
      <c r="BO71">
        <v>0</v>
      </c>
      <c r="BP71">
        <v>0</v>
      </c>
      <c r="BQ71">
        <v>0</v>
      </c>
      <c r="BR71">
        <v>0</v>
      </c>
      <c r="BS71">
        <v>0</v>
      </c>
      <c r="BT71">
        <v>0</v>
      </c>
      <c r="BU71">
        <v>0</v>
      </c>
      <c r="BV71">
        <v>0</v>
      </c>
      <c r="BW71">
        <v>1</v>
      </c>
      <c r="BX71">
        <v>0</v>
      </c>
      <c r="BY71">
        <v>0</v>
      </c>
      <c r="BZ71">
        <v>0</v>
      </c>
      <c r="CA71">
        <v>0</v>
      </c>
      <c r="CB71">
        <v>0</v>
      </c>
      <c r="CC71">
        <v>0</v>
      </c>
      <c r="CD71">
        <v>0</v>
      </c>
      <c r="CE71">
        <v>0</v>
      </c>
      <c r="CF71">
        <v>0</v>
      </c>
      <c r="CG71">
        <v>0</v>
      </c>
      <c r="CH71">
        <v>0</v>
      </c>
      <c r="CI71">
        <v>0</v>
      </c>
      <c r="CJ71">
        <v>0</v>
      </c>
      <c r="CK71">
        <v>0</v>
      </c>
      <c r="CL71" s="842"/>
      <c r="CM71" s="597">
        <v>1</v>
      </c>
      <c r="CN71" s="592">
        <v>16</v>
      </c>
      <c r="CO71" s="592">
        <v>0</v>
      </c>
      <c r="CP71" s="597">
        <v>1</v>
      </c>
      <c r="CQ71" s="592">
        <v>16</v>
      </c>
      <c r="CR71" s="592">
        <v>0</v>
      </c>
      <c r="CS71" s="597">
        <v>1</v>
      </c>
      <c r="CT71" s="592">
        <v>16</v>
      </c>
      <c r="CU71" s="592">
        <v>16</v>
      </c>
      <c r="CV71" s="592">
        <v>0</v>
      </c>
      <c r="CW71" s="592">
        <v>1</v>
      </c>
      <c r="CX71" s="592">
        <v>16</v>
      </c>
      <c r="CY71" s="592">
        <v>0</v>
      </c>
      <c r="CZ71" s="592">
        <v>0</v>
      </c>
      <c r="DA71" s="592">
        <v>0</v>
      </c>
      <c r="DB71" s="592">
        <v>0</v>
      </c>
      <c r="DC71" s="592">
        <v>0</v>
      </c>
      <c r="DD71" s="592">
        <v>0</v>
      </c>
      <c r="DE71" s="592">
        <v>0</v>
      </c>
      <c r="DF71" s="592">
        <v>0</v>
      </c>
      <c r="DG71" s="592">
        <v>0</v>
      </c>
      <c r="DH71" s="592">
        <v>0</v>
      </c>
      <c r="DI71" s="592">
        <v>16</v>
      </c>
      <c r="DJ71" s="592">
        <v>0</v>
      </c>
      <c r="DK71" s="592">
        <v>0</v>
      </c>
      <c r="DL71" s="592">
        <v>0</v>
      </c>
      <c r="DM71" s="592">
        <v>0</v>
      </c>
      <c r="DN71" s="592">
        <v>0</v>
      </c>
      <c r="DO71" s="592">
        <v>0</v>
      </c>
      <c r="DP71" s="592">
        <v>0</v>
      </c>
      <c r="DQ71" s="592">
        <v>0</v>
      </c>
      <c r="DR71" s="592">
        <v>0</v>
      </c>
      <c r="DS71" s="592">
        <v>0</v>
      </c>
      <c r="DT71" s="592">
        <v>0</v>
      </c>
      <c r="DU71" s="597">
        <v>0</v>
      </c>
      <c r="DV71" s="954">
        <v>0</v>
      </c>
      <c r="DW71" s="978">
        <v>0</v>
      </c>
      <c r="DX71" s="979">
        <v>0</v>
      </c>
      <c r="DY71" s="979">
        <v>0</v>
      </c>
      <c r="DZ71" s="979">
        <v>0</v>
      </c>
      <c r="EA71" s="977">
        <v>0</v>
      </c>
      <c r="EB71" s="977">
        <v>0</v>
      </c>
      <c r="EC71" s="960">
        <v>0</v>
      </c>
      <c r="ED71" s="960">
        <v>0</v>
      </c>
      <c r="EE71" s="1255">
        <v>0</v>
      </c>
      <c r="EF71" s="960">
        <v>0</v>
      </c>
      <c r="EG71" s="960">
        <v>0</v>
      </c>
      <c r="EH71" s="960">
        <v>0</v>
      </c>
      <c r="EI71" s="960">
        <v>0</v>
      </c>
      <c r="EJ71" s="960">
        <v>0</v>
      </c>
      <c r="EK71" s="1007">
        <v>0</v>
      </c>
      <c r="EL71" s="306">
        <v>0</v>
      </c>
      <c r="EM71" s="306">
        <v>0</v>
      </c>
      <c r="EN71" s="1007">
        <v>0</v>
      </c>
      <c r="EO71" s="306">
        <v>0</v>
      </c>
      <c r="EP71" s="306">
        <v>0</v>
      </c>
      <c r="EQ71" s="306">
        <v>0</v>
      </c>
      <c r="ER71" s="306">
        <v>0</v>
      </c>
      <c r="ES71" s="306">
        <v>0</v>
      </c>
      <c r="ET71" s="1007">
        <v>0</v>
      </c>
      <c r="EU71" s="306">
        <v>0</v>
      </c>
      <c r="EV71" s="306">
        <v>0</v>
      </c>
      <c r="EW71" s="306">
        <v>0</v>
      </c>
      <c r="EX71" s="832"/>
      <c r="EY71" s="592"/>
      <c r="EZ71" s="592" t="s">
        <v>448</v>
      </c>
      <c r="FA71" s="592" t="s">
        <v>449</v>
      </c>
      <c r="FB71" s="592" t="s">
        <v>343</v>
      </c>
      <c r="FC71" s="592">
        <v>16</v>
      </c>
      <c r="FD71" s="592" t="s">
        <v>12</v>
      </c>
      <c r="FE71" s="592" t="s">
        <v>232</v>
      </c>
      <c r="FF71" s="592" t="s">
        <v>9</v>
      </c>
      <c r="FG71" s="592" t="s">
        <v>232</v>
      </c>
      <c r="FH71" s="592" t="s">
        <v>358</v>
      </c>
    </row>
    <row r="72" spans="1:164">
      <c r="A72">
        <v>82</v>
      </c>
      <c r="B72">
        <v>1</v>
      </c>
      <c r="F72">
        <v>700</v>
      </c>
      <c r="G72">
        <v>41</v>
      </c>
      <c r="H72">
        <v>1</v>
      </c>
      <c r="I72">
        <v>0</v>
      </c>
      <c r="J72">
        <v>1</v>
      </c>
      <c r="K72">
        <v>0</v>
      </c>
      <c r="L72" t="s">
        <v>448</v>
      </c>
      <c r="M72">
        <v>0</v>
      </c>
      <c r="N72">
        <v>0</v>
      </c>
      <c r="O72">
        <v>1</v>
      </c>
      <c r="P72">
        <v>0</v>
      </c>
      <c r="Q72">
        <v>1</v>
      </c>
      <c r="R72">
        <v>0</v>
      </c>
      <c r="S72">
        <v>1</v>
      </c>
      <c r="T72">
        <v>10</v>
      </c>
      <c r="U72">
        <v>1</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1</v>
      </c>
      <c r="AT72">
        <v>0</v>
      </c>
      <c r="AU72">
        <v>0</v>
      </c>
      <c r="AV72">
        <v>0</v>
      </c>
      <c r="AW72">
        <v>1</v>
      </c>
      <c r="AX72">
        <v>0</v>
      </c>
      <c r="AY72" t="s">
        <v>891</v>
      </c>
      <c r="AZ72">
        <v>0</v>
      </c>
      <c r="BA72">
        <v>0</v>
      </c>
      <c r="BB72">
        <v>0</v>
      </c>
      <c r="BC72">
        <v>0</v>
      </c>
      <c r="BD72">
        <v>0</v>
      </c>
      <c r="BE72">
        <v>0</v>
      </c>
      <c r="BF72" t="s">
        <v>891</v>
      </c>
      <c r="BG72">
        <v>0</v>
      </c>
      <c r="BH72">
        <v>0</v>
      </c>
      <c r="BI72">
        <v>0</v>
      </c>
      <c r="BJ72">
        <v>1</v>
      </c>
      <c r="BK72">
        <v>0</v>
      </c>
      <c r="BL72">
        <v>1</v>
      </c>
      <c r="BM72">
        <v>0</v>
      </c>
      <c r="BN72">
        <v>0</v>
      </c>
      <c r="BO72">
        <v>0</v>
      </c>
      <c r="BP72">
        <v>0</v>
      </c>
      <c r="BQ72">
        <v>0</v>
      </c>
      <c r="BR72">
        <v>0</v>
      </c>
      <c r="BS72">
        <v>0</v>
      </c>
      <c r="BT72">
        <v>0</v>
      </c>
      <c r="BU72">
        <v>1</v>
      </c>
      <c r="BV72">
        <v>0</v>
      </c>
      <c r="BW72">
        <v>1</v>
      </c>
      <c r="BX72">
        <v>0</v>
      </c>
      <c r="BY72">
        <v>0</v>
      </c>
      <c r="BZ72">
        <v>0</v>
      </c>
      <c r="CA72">
        <v>0</v>
      </c>
      <c r="CB72">
        <v>1</v>
      </c>
      <c r="CC72">
        <v>0</v>
      </c>
      <c r="CD72">
        <v>0</v>
      </c>
      <c r="CE72">
        <v>0</v>
      </c>
      <c r="CF72">
        <v>0</v>
      </c>
      <c r="CG72">
        <v>400</v>
      </c>
      <c r="CH72">
        <v>0</v>
      </c>
      <c r="CI72">
        <v>0</v>
      </c>
      <c r="CJ72">
        <v>314.28571428571428</v>
      </c>
      <c r="CK72">
        <v>0</v>
      </c>
      <c r="CL72" s="842"/>
      <c r="CM72" s="597">
        <v>0</v>
      </c>
      <c r="CN72" s="592">
        <v>0</v>
      </c>
      <c r="CO72" s="592">
        <v>0</v>
      </c>
      <c r="CP72" s="597">
        <v>1</v>
      </c>
      <c r="CQ72" s="592">
        <v>10</v>
      </c>
      <c r="CR72" s="592">
        <v>10</v>
      </c>
      <c r="CS72" s="597">
        <v>1</v>
      </c>
      <c r="CT72" s="592">
        <v>10</v>
      </c>
      <c r="CU72" s="592">
        <v>10</v>
      </c>
      <c r="CV72" s="592">
        <v>0</v>
      </c>
      <c r="CW72" s="592">
        <v>1</v>
      </c>
      <c r="CX72" s="592">
        <v>10</v>
      </c>
      <c r="CY72" s="592">
        <v>0</v>
      </c>
      <c r="CZ72" s="592">
        <v>0</v>
      </c>
      <c r="DA72" s="592">
        <v>0</v>
      </c>
      <c r="DB72" s="592">
        <v>0</v>
      </c>
      <c r="DC72" s="592">
        <v>0</v>
      </c>
      <c r="DD72" s="592">
        <v>0</v>
      </c>
      <c r="DE72" s="592">
        <v>0</v>
      </c>
      <c r="DF72" s="592">
        <v>0</v>
      </c>
      <c r="DG72" s="592">
        <v>10</v>
      </c>
      <c r="DH72" s="592">
        <v>0</v>
      </c>
      <c r="DI72" s="592">
        <v>10</v>
      </c>
      <c r="DJ72" s="592">
        <v>0</v>
      </c>
      <c r="DK72" s="592">
        <v>0</v>
      </c>
      <c r="DL72" s="592">
        <v>0</v>
      </c>
      <c r="DM72" s="592">
        <v>0</v>
      </c>
      <c r="DN72" s="592">
        <v>0</v>
      </c>
      <c r="DO72" s="592">
        <v>0</v>
      </c>
      <c r="DP72" s="592">
        <v>0</v>
      </c>
      <c r="DQ72" s="592">
        <v>0</v>
      </c>
      <c r="DR72" s="592">
        <v>0</v>
      </c>
      <c r="DS72" s="592">
        <v>0</v>
      </c>
      <c r="DT72" s="592">
        <v>0</v>
      </c>
      <c r="DU72" s="597">
        <v>1</v>
      </c>
      <c r="DV72" s="954">
        <v>0</v>
      </c>
      <c r="DW72" s="978">
        <v>0</v>
      </c>
      <c r="DX72" s="979">
        <v>0</v>
      </c>
      <c r="DY72" s="979">
        <v>0</v>
      </c>
      <c r="DZ72" s="979">
        <v>0</v>
      </c>
      <c r="EA72" s="977">
        <v>0</v>
      </c>
      <c r="EB72" s="977">
        <v>0</v>
      </c>
      <c r="EC72" s="960">
        <v>0</v>
      </c>
      <c r="ED72" s="960">
        <v>0</v>
      </c>
      <c r="EE72" s="1255">
        <v>5.5</v>
      </c>
      <c r="EF72" s="960">
        <v>2200</v>
      </c>
      <c r="EG72" s="960">
        <v>0</v>
      </c>
      <c r="EH72" s="960">
        <v>0</v>
      </c>
      <c r="EI72" s="960">
        <v>0</v>
      </c>
      <c r="EJ72" s="960">
        <v>0</v>
      </c>
      <c r="EK72" s="1007">
        <v>0</v>
      </c>
      <c r="EL72" s="306">
        <v>0</v>
      </c>
      <c r="EM72" s="306">
        <v>10</v>
      </c>
      <c r="EN72" s="1007">
        <v>0</v>
      </c>
      <c r="EO72" s="306">
        <v>0</v>
      </c>
      <c r="EP72" s="306">
        <v>0</v>
      </c>
      <c r="EQ72" s="306">
        <v>0</v>
      </c>
      <c r="ER72" s="306">
        <v>0</v>
      </c>
      <c r="ES72" s="306">
        <v>0</v>
      </c>
      <c r="ET72" s="1007">
        <v>0</v>
      </c>
      <c r="EU72" s="306">
        <v>1</v>
      </c>
      <c r="EV72" s="306">
        <v>0</v>
      </c>
      <c r="EW72" s="306">
        <v>0</v>
      </c>
      <c r="EX72" s="832"/>
      <c r="EY72" s="592"/>
      <c r="EZ72" s="592" t="s">
        <v>448</v>
      </c>
      <c r="FA72" s="592" t="s">
        <v>449</v>
      </c>
      <c r="FB72" s="592" t="s">
        <v>343</v>
      </c>
      <c r="FC72" s="592">
        <v>10</v>
      </c>
      <c r="FD72" s="592" t="s">
        <v>11</v>
      </c>
      <c r="FE72" s="592" t="s">
        <v>232</v>
      </c>
      <c r="FF72" s="592" t="s">
        <v>9</v>
      </c>
      <c r="FG72" s="592" t="s">
        <v>232</v>
      </c>
      <c r="FH72" s="592" t="s">
        <v>358</v>
      </c>
    </row>
    <row r="73" spans="1:164">
      <c r="A73">
        <v>84</v>
      </c>
      <c r="B73">
        <v>1</v>
      </c>
      <c r="F73">
        <v>700</v>
      </c>
      <c r="G73">
        <v>41</v>
      </c>
      <c r="H73">
        <v>1</v>
      </c>
      <c r="I73">
        <v>0</v>
      </c>
      <c r="J73">
        <v>1</v>
      </c>
      <c r="K73">
        <v>0</v>
      </c>
      <c r="L73" t="s">
        <v>448</v>
      </c>
      <c r="M73">
        <v>0</v>
      </c>
      <c r="N73">
        <v>1</v>
      </c>
      <c r="O73">
        <v>0</v>
      </c>
      <c r="P73">
        <v>0</v>
      </c>
      <c r="Q73">
        <v>0</v>
      </c>
      <c r="R73">
        <v>0</v>
      </c>
      <c r="S73">
        <v>0</v>
      </c>
      <c r="T73">
        <v>31</v>
      </c>
      <c r="U73">
        <v>0</v>
      </c>
      <c r="V73">
        <v>0</v>
      </c>
      <c r="W73">
        <v>0</v>
      </c>
      <c r="X73">
        <v>0</v>
      </c>
      <c r="Y73">
        <v>1</v>
      </c>
      <c r="Z73">
        <v>0</v>
      </c>
      <c r="AA73">
        <v>1</v>
      </c>
      <c r="AB73">
        <v>0</v>
      </c>
      <c r="AC73">
        <v>1</v>
      </c>
      <c r="AD73">
        <v>0</v>
      </c>
      <c r="AE73">
        <v>0</v>
      </c>
      <c r="AF73">
        <v>0</v>
      </c>
      <c r="AG73">
        <v>0</v>
      </c>
      <c r="AH73">
        <v>0</v>
      </c>
      <c r="AI73">
        <v>0</v>
      </c>
      <c r="AJ73">
        <v>0</v>
      </c>
      <c r="AK73">
        <v>0</v>
      </c>
      <c r="AL73">
        <v>0</v>
      </c>
      <c r="AM73">
        <v>0</v>
      </c>
      <c r="AN73">
        <v>0</v>
      </c>
      <c r="AO73">
        <v>0</v>
      </c>
      <c r="AP73">
        <v>0</v>
      </c>
      <c r="AQ73">
        <v>0</v>
      </c>
      <c r="AR73">
        <v>0</v>
      </c>
      <c r="AS73">
        <v>1</v>
      </c>
      <c r="AT73">
        <v>0</v>
      </c>
      <c r="AU73">
        <v>0</v>
      </c>
      <c r="AV73">
        <v>0</v>
      </c>
      <c r="AW73">
        <v>0</v>
      </c>
      <c r="AX73">
        <v>1</v>
      </c>
      <c r="AY73" t="s">
        <v>891</v>
      </c>
      <c r="AZ73">
        <v>0</v>
      </c>
      <c r="BA73">
        <v>0</v>
      </c>
      <c r="BB73">
        <v>0</v>
      </c>
      <c r="BC73">
        <v>0</v>
      </c>
      <c r="BD73">
        <v>0</v>
      </c>
      <c r="BE73">
        <v>0</v>
      </c>
      <c r="BF73" t="s">
        <v>891</v>
      </c>
      <c r="BG73">
        <v>1</v>
      </c>
      <c r="BH73">
        <v>0</v>
      </c>
      <c r="BI73">
        <v>0</v>
      </c>
      <c r="BJ73">
        <v>1</v>
      </c>
      <c r="BK73">
        <v>0</v>
      </c>
      <c r="BL73">
        <v>1</v>
      </c>
      <c r="BM73">
        <v>0</v>
      </c>
      <c r="BN73">
        <v>0</v>
      </c>
      <c r="BO73">
        <v>0</v>
      </c>
      <c r="BP73">
        <v>0</v>
      </c>
      <c r="BQ73">
        <v>0</v>
      </c>
      <c r="BR73">
        <v>0</v>
      </c>
      <c r="BS73">
        <v>0</v>
      </c>
      <c r="BT73">
        <v>0</v>
      </c>
      <c r="BU73">
        <v>1</v>
      </c>
      <c r="BV73">
        <v>0</v>
      </c>
      <c r="BW73">
        <v>0</v>
      </c>
      <c r="BX73">
        <v>0</v>
      </c>
      <c r="BY73">
        <v>0</v>
      </c>
      <c r="BZ73">
        <v>0</v>
      </c>
      <c r="CA73">
        <v>0</v>
      </c>
      <c r="CB73">
        <v>1</v>
      </c>
      <c r="CC73">
        <v>0</v>
      </c>
      <c r="CD73">
        <v>0</v>
      </c>
      <c r="CE73">
        <v>0</v>
      </c>
      <c r="CF73">
        <v>0</v>
      </c>
      <c r="CG73">
        <v>500</v>
      </c>
      <c r="CH73">
        <v>500</v>
      </c>
      <c r="CI73">
        <v>0</v>
      </c>
      <c r="CJ73">
        <v>500</v>
      </c>
      <c r="CK73">
        <v>0</v>
      </c>
      <c r="CL73" s="842"/>
      <c r="CM73" s="597">
        <v>1</v>
      </c>
      <c r="CN73" s="592">
        <v>31</v>
      </c>
      <c r="CO73" s="592">
        <v>0</v>
      </c>
      <c r="CP73" s="597">
        <v>1</v>
      </c>
      <c r="CQ73" s="592">
        <v>31</v>
      </c>
      <c r="CR73" s="592">
        <v>31</v>
      </c>
      <c r="CS73" s="597">
        <v>1</v>
      </c>
      <c r="CT73" s="592">
        <v>31</v>
      </c>
      <c r="CU73" s="592">
        <v>31</v>
      </c>
      <c r="CV73" s="592">
        <v>0</v>
      </c>
      <c r="CW73" s="592">
        <v>1</v>
      </c>
      <c r="CX73" s="592">
        <v>31</v>
      </c>
      <c r="CY73" s="592">
        <v>0</v>
      </c>
      <c r="CZ73" s="592">
        <v>0</v>
      </c>
      <c r="DA73" s="592">
        <v>0</v>
      </c>
      <c r="DB73" s="592">
        <v>0</v>
      </c>
      <c r="DC73" s="592">
        <v>0</v>
      </c>
      <c r="DD73" s="592">
        <v>0</v>
      </c>
      <c r="DE73" s="592">
        <v>0</v>
      </c>
      <c r="DF73" s="592">
        <v>0</v>
      </c>
      <c r="DG73" s="592">
        <v>31</v>
      </c>
      <c r="DH73" s="592">
        <v>0</v>
      </c>
      <c r="DI73" s="592">
        <v>0</v>
      </c>
      <c r="DJ73" s="592">
        <v>0</v>
      </c>
      <c r="DK73" s="592">
        <v>0</v>
      </c>
      <c r="DL73" s="592">
        <v>0</v>
      </c>
      <c r="DM73" s="592">
        <v>0</v>
      </c>
      <c r="DN73" s="592">
        <v>0</v>
      </c>
      <c r="DO73" s="592">
        <v>0</v>
      </c>
      <c r="DP73" s="592">
        <v>0</v>
      </c>
      <c r="DQ73" s="592">
        <v>0</v>
      </c>
      <c r="DR73" s="592">
        <v>0</v>
      </c>
      <c r="DS73" s="592">
        <v>0</v>
      </c>
      <c r="DT73" s="592">
        <v>0</v>
      </c>
      <c r="DU73" s="597">
        <v>1</v>
      </c>
      <c r="DV73" s="954">
        <v>0</v>
      </c>
      <c r="DW73" s="978">
        <v>0</v>
      </c>
      <c r="DX73" s="979">
        <v>0</v>
      </c>
      <c r="DY73" s="979">
        <v>0</v>
      </c>
      <c r="DZ73" s="979">
        <v>0</v>
      </c>
      <c r="EA73" s="977">
        <v>0</v>
      </c>
      <c r="EB73" s="977">
        <v>0</v>
      </c>
      <c r="EC73" s="960">
        <v>0</v>
      </c>
      <c r="ED73" s="960">
        <v>0</v>
      </c>
      <c r="EE73" s="1255">
        <v>17.5</v>
      </c>
      <c r="EF73" s="960">
        <v>8750</v>
      </c>
      <c r="EG73" s="960">
        <v>9</v>
      </c>
      <c r="EH73" s="960">
        <v>4500</v>
      </c>
      <c r="EI73" s="960">
        <v>0</v>
      </c>
      <c r="EJ73" s="960">
        <v>0</v>
      </c>
      <c r="EK73" s="1007">
        <v>0</v>
      </c>
      <c r="EL73" s="306">
        <v>0</v>
      </c>
      <c r="EM73" s="306">
        <v>0</v>
      </c>
      <c r="EN73" s="1007">
        <v>0</v>
      </c>
      <c r="EO73" s="306">
        <v>0</v>
      </c>
      <c r="EP73" s="306">
        <v>1</v>
      </c>
      <c r="EQ73" s="306">
        <v>1</v>
      </c>
      <c r="ER73" s="306">
        <v>0</v>
      </c>
      <c r="ES73" s="306">
        <v>0</v>
      </c>
      <c r="ET73" s="1007">
        <v>0</v>
      </c>
      <c r="EU73" s="306">
        <v>1</v>
      </c>
      <c r="EV73" s="306">
        <v>0</v>
      </c>
      <c r="EW73" s="306">
        <v>0</v>
      </c>
      <c r="EX73" s="832"/>
      <c r="EY73" s="592"/>
      <c r="EZ73" s="592" t="s">
        <v>448</v>
      </c>
      <c r="FA73" s="592" t="s">
        <v>449</v>
      </c>
      <c r="FB73" s="592" t="s">
        <v>343</v>
      </c>
      <c r="FC73" s="592">
        <v>31</v>
      </c>
      <c r="FD73" s="592" t="s">
        <v>12</v>
      </c>
      <c r="FE73" s="592" t="s">
        <v>232</v>
      </c>
      <c r="FF73" s="592" t="s">
        <v>9</v>
      </c>
      <c r="FG73" s="592" t="s">
        <v>232</v>
      </c>
      <c r="FH73" s="592" t="s">
        <v>358</v>
      </c>
    </row>
    <row r="74" spans="1:164">
      <c r="A74">
        <v>85</v>
      </c>
      <c r="B74">
        <v>1</v>
      </c>
      <c r="F74">
        <v>700</v>
      </c>
      <c r="G74">
        <v>42</v>
      </c>
      <c r="H74">
        <v>1</v>
      </c>
      <c r="I74">
        <v>0</v>
      </c>
      <c r="J74">
        <v>1</v>
      </c>
      <c r="K74">
        <v>0</v>
      </c>
      <c r="L74" t="s">
        <v>448</v>
      </c>
      <c r="M74">
        <v>0</v>
      </c>
      <c r="N74">
        <v>0</v>
      </c>
      <c r="O74">
        <v>0</v>
      </c>
      <c r="P74">
        <v>0</v>
      </c>
      <c r="Q74">
        <v>0</v>
      </c>
      <c r="R74">
        <v>0</v>
      </c>
      <c r="S74">
        <v>0</v>
      </c>
      <c r="T74">
        <v>26</v>
      </c>
      <c r="U74">
        <v>0</v>
      </c>
      <c r="V74">
        <v>0</v>
      </c>
      <c r="W74">
        <v>0</v>
      </c>
      <c r="X74">
        <v>0</v>
      </c>
      <c r="Y74">
        <v>0</v>
      </c>
      <c r="Z74">
        <v>0</v>
      </c>
      <c r="AA74">
        <v>1</v>
      </c>
      <c r="AB74">
        <v>0</v>
      </c>
      <c r="AC74">
        <v>0</v>
      </c>
      <c r="AD74">
        <v>0</v>
      </c>
      <c r="AE74">
        <v>0</v>
      </c>
      <c r="AF74">
        <v>1</v>
      </c>
      <c r="AG74">
        <v>0</v>
      </c>
      <c r="AH74">
        <v>0</v>
      </c>
      <c r="AI74">
        <v>0</v>
      </c>
      <c r="AJ74">
        <v>0</v>
      </c>
      <c r="AK74">
        <v>0</v>
      </c>
      <c r="AL74">
        <v>0</v>
      </c>
      <c r="AM74">
        <v>0</v>
      </c>
      <c r="AN74">
        <v>0</v>
      </c>
      <c r="AO74">
        <v>0</v>
      </c>
      <c r="AP74">
        <v>0</v>
      </c>
      <c r="AQ74">
        <v>0</v>
      </c>
      <c r="AR74">
        <v>0</v>
      </c>
      <c r="AS74">
        <v>1</v>
      </c>
      <c r="AT74">
        <v>0</v>
      </c>
      <c r="AU74">
        <v>1</v>
      </c>
      <c r="AV74">
        <v>0</v>
      </c>
      <c r="AW74">
        <v>0</v>
      </c>
      <c r="AX74">
        <v>0</v>
      </c>
      <c r="AY74" t="s">
        <v>891</v>
      </c>
      <c r="AZ74">
        <v>0</v>
      </c>
      <c r="BA74">
        <v>0</v>
      </c>
      <c r="BB74">
        <v>0</v>
      </c>
      <c r="BC74">
        <v>0</v>
      </c>
      <c r="BD74">
        <v>0</v>
      </c>
      <c r="BE74">
        <v>0</v>
      </c>
      <c r="BF74" t="s">
        <v>891</v>
      </c>
      <c r="BG74">
        <v>0</v>
      </c>
      <c r="BH74">
        <v>1</v>
      </c>
      <c r="BI74">
        <v>1</v>
      </c>
      <c r="BJ74">
        <v>0</v>
      </c>
      <c r="BK74">
        <v>0</v>
      </c>
      <c r="BL74">
        <v>1</v>
      </c>
      <c r="BM74">
        <v>0</v>
      </c>
      <c r="BN74">
        <v>0</v>
      </c>
      <c r="BO74">
        <v>0</v>
      </c>
      <c r="BP74">
        <v>0</v>
      </c>
      <c r="BQ74">
        <v>0</v>
      </c>
      <c r="BR74">
        <v>0</v>
      </c>
      <c r="BS74">
        <v>0</v>
      </c>
      <c r="BT74">
        <v>0</v>
      </c>
      <c r="BU74">
        <v>1</v>
      </c>
      <c r="BV74">
        <v>0</v>
      </c>
      <c r="BW74">
        <v>0</v>
      </c>
      <c r="BX74">
        <v>0</v>
      </c>
      <c r="BY74">
        <v>0</v>
      </c>
      <c r="BZ74">
        <v>0</v>
      </c>
      <c r="CA74">
        <v>0</v>
      </c>
      <c r="CB74">
        <v>1</v>
      </c>
      <c r="CC74">
        <v>0</v>
      </c>
      <c r="CD74">
        <v>0</v>
      </c>
      <c r="CE74">
        <v>0</v>
      </c>
      <c r="CF74">
        <v>0</v>
      </c>
      <c r="CG74">
        <v>300</v>
      </c>
      <c r="CH74">
        <v>300</v>
      </c>
      <c r="CI74">
        <v>0</v>
      </c>
      <c r="CJ74">
        <v>300</v>
      </c>
      <c r="CK74">
        <v>0</v>
      </c>
      <c r="CL74" s="842"/>
      <c r="CM74" s="597">
        <v>1</v>
      </c>
      <c r="CN74" s="592">
        <v>26</v>
      </c>
      <c r="CO74" s="592">
        <v>26</v>
      </c>
      <c r="CP74" s="597">
        <v>1</v>
      </c>
      <c r="CQ74" s="592">
        <v>26</v>
      </c>
      <c r="CR74" s="592">
        <v>0</v>
      </c>
      <c r="CS74" s="597">
        <v>1</v>
      </c>
      <c r="CT74" s="592">
        <v>26</v>
      </c>
      <c r="CU74" s="592">
        <v>26</v>
      </c>
      <c r="CV74" s="592">
        <v>0</v>
      </c>
      <c r="CW74" s="592">
        <v>1</v>
      </c>
      <c r="CX74" s="592">
        <v>26</v>
      </c>
      <c r="CY74" s="592">
        <v>0</v>
      </c>
      <c r="CZ74" s="592">
        <v>0</v>
      </c>
      <c r="DA74" s="592">
        <v>0</v>
      </c>
      <c r="DB74" s="592">
        <v>0</v>
      </c>
      <c r="DC74" s="592">
        <v>0</v>
      </c>
      <c r="DD74" s="592">
        <v>0</v>
      </c>
      <c r="DE74" s="592">
        <v>0</v>
      </c>
      <c r="DF74" s="592">
        <v>0</v>
      </c>
      <c r="DG74" s="592">
        <v>26</v>
      </c>
      <c r="DH74" s="592">
        <v>0</v>
      </c>
      <c r="DI74" s="592">
        <v>0</v>
      </c>
      <c r="DJ74" s="592">
        <v>0</v>
      </c>
      <c r="DK74" s="592">
        <v>0</v>
      </c>
      <c r="DL74" s="592">
        <v>0</v>
      </c>
      <c r="DM74" s="592">
        <v>0</v>
      </c>
      <c r="DN74" s="592">
        <v>0</v>
      </c>
      <c r="DO74" s="592">
        <v>0</v>
      </c>
      <c r="DP74" s="592">
        <v>0</v>
      </c>
      <c r="DQ74" s="592">
        <v>0</v>
      </c>
      <c r="DR74" s="592">
        <v>0</v>
      </c>
      <c r="DS74" s="592">
        <v>0</v>
      </c>
      <c r="DT74" s="592">
        <v>0</v>
      </c>
      <c r="DU74" s="597">
        <v>1</v>
      </c>
      <c r="DV74" s="954">
        <v>0</v>
      </c>
      <c r="DW74" s="978">
        <v>0</v>
      </c>
      <c r="DX74" s="979">
        <v>0</v>
      </c>
      <c r="DY74" s="979">
        <v>0</v>
      </c>
      <c r="DZ74" s="979">
        <v>0</v>
      </c>
      <c r="EA74" s="977">
        <v>0</v>
      </c>
      <c r="EB74" s="977">
        <v>0</v>
      </c>
      <c r="EC74" s="960">
        <v>0</v>
      </c>
      <c r="ED74" s="960">
        <v>0</v>
      </c>
      <c r="EE74" s="1255">
        <v>12</v>
      </c>
      <c r="EF74" s="960">
        <v>3600</v>
      </c>
      <c r="EG74" s="960">
        <v>1</v>
      </c>
      <c r="EH74" s="960">
        <v>300</v>
      </c>
      <c r="EI74" s="960">
        <v>0</v>
      </c>
      <c r="EJ74" s="960">
        <v>0</v>
      </c>
      <c r="EK74" s="1007">
        <v>0</v>
      </c>
      <c r="EL74" s="306">
        <v>0</v>
      </c>
      <c r="EM74" s="306">
        <v>0</v>
      </c>
      <c r="EN74" s="1007">
        <v>0</v>
      </c>
      <c r="EO74" s="306">
        <v>0</v>
      </c>
      <c r="EP74" s="306">
        <v>1</v>
      </c>
      <c r="EQ74" s="306">
        <v>1</v>
      </c>
      <c r="ER74" s="306">
        <v>0</v>
      </c>
      <c r="ES74" s="306">
        <v>0</v>
      </c>
      <c r="ET74" s="1007">
        <v>0</v>
      </c>
      <c r="EU74" s="306">
        <v>0</v>
      </c>
      <c r="EV74" s="306">
        <v>0</v>
      </c>
      <c r="EW74" s="306">
        <v>0</v>
      </c>
      <c r="EX74" s="832"/>
      <c r="EY74" s="592"/>
      <c r="EZ74" s="592" t="s">
        <v>448</v>
      </c>
      <c r="FA74" s="592" t="s">
        <v>449</v>
      </c>
      <c r="FB74" s="592" t="s">
        <v>343</v>
      </c>
      <c r="FC74" s="592">
        <v>26</v>
      </c>
      <c r="FD74" s="592" t="s">
        <v>12</v>
      </c>
      <c r="FE74" s="592" t="s">
        <v>232</v>
      </c>
      <c r="FF74" s="592" t="s">
        <v>9</v>
      </c>
      <c r="FG74" s="592" t="s">
        <v>232</v>
      </c>
      <c r="FH74" s="592" t="s">
        <v>358</v>
      </c>
    </row>
    <row r="75" spans="1:164">
      <c r="A75">
        <v>86</v>
      </c>
      <c r="B75">
        <v>1</v>
      </c>
      <c r="F75">
        <v>700</v>
      </c>
      <c r="G75">
        <v>42</v>
      </c>
      <c r="H75">
        <v>1</v>
      </c>
      <c r="I75">
        <v>0</v>
      </c>
      <c r="J75">
        <v>1</v>
      </c>
      <c r="K75">
        <v>0</v>
      </c>
      <c r="L75" t="s">
        <v>448</v>
      </c>
      <c r="M75">
        <v>0</v>
      </c>
      <c r="N75">
        <v>1</v>
      </c>
      <c r="O75">
        <v>0</v>
      </c>
      <c r="P75">
        <v>0</v>
      </c>
      <c r="Q75">
        <v>0</v>
      </c>
      <c r="R75">
        <v>0</v>
      </c>
      <c r="S75">
        <v>0</v>
      </c>
      <c r="T75">
        <v>13</v>
      </c>
      <c r="U75">
        <v>1</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1</v>
      </c>
      <c r="AT75">
        <v>0</v>
      </c>
      <c r="AU75">
        <v>0</v>
      </c>
      <c r="AV75">
        <v>0</v>
      </c>
      <c r="AW75">
        <v>1</v>
      </c>
      <c r="AX75">
        <v>0</v>
      </c>
      <c r="AY75" t="s">
        <v>891</v>
      </c>
      <c r="AZ75">
        <v>0</v>
      </c>
      <c r="BA75">
        <v>0</v>
      </c>
      <c r="BB75">
        <v>0</v>
      </c>
      <c r="BC75">
        <v>0</v>
      </c>
      <c r="BD75">
        <v>0</v>
      </c>
      <c r="BE75">
        <v>0</v>
      </c>
      <c r="BF75" t="s">
        <v>891</v>
      </c>
      <c r="BG75">
        <v>1</v>
      </c>
      <c r="BH75">
        <v>0</v>
      </c>
      <c r="BI75">
        <v>1</v>
      </c>
      <c r="BJ75">
        <v>0</v>
      </c>
      <c r="BK75">
        <v>0</v>
      </c>
      <c r="BL75">
        <v>1</v>
      </c>
      <c r="BM75">
        <v>1</v>
      </c>
      <c r="BN75">
        <v>0</v>
      </c>
      <c r="BO75">
        <v>0</v>
      </c>
      <c r="BP75">
        <v>1</v>
      </c>
      <c r="BQ75">
        <v>1</v>
      </c>
      <c r="BR75">
        <v>0</v>
      </c>
      <c r="BS75">
        <v>0</v>
      </c>
      <c r="BT75">
        <v>0</v>
      </c>
      <c r="BU75">
        <v>1</v>
      </c>
      <c r="BV75">
        <v>1</v>
      </c>
      <c r="BW75">
        <v>0</v>
      </c>
      <c r="BX75">
        <v>7</v>
      </c>
      <c r="BY75">
        <v>0</v>
      </c>
      <c r="BZ75">
        <v>0</v>
      </c>
      <c r="CA75">
        <v>0</v>
      </c>
      <c r="CB75">
        <v>1</v>
      </c>
      <c r="CC75">
        <v>0</v>
      </c>
      <c r="CD75">
        <v>0</v>
      </c>
      <c r="CE75">
        <v>0</v>
      </c>
      <c r="CF75">
        <v>0</v>
      </c>
      <c r="CG75">
        <v>477</v>
      </c>
      <c r="CH75">
        <v>450</v>
      </c>
      <c r="CI75">
        <v>0</v>
      </c>
      <c r="CJ75">
        <v>471.85714285714278</v>
      </c>
      <c r="CK75">
        <v>0</v>
      </c>
      <c r="CL75" s="842"/>
      <c r="CM75" s="597">
        <v>1</v>
      </c>
      <c r="CN75" s="592">
        <v>13</v>
      </c>
      <c r="CO75" s="592">
        <v>0</v>
      </c>
      <c r="CP75" s="597">
        <v>1</v>
      </c>
      <c r="CQ75" s="592">
        <v>13</v>
      </c>
      <c r="CR75" s="592">
        <v>0</v>
      </c>
      <c r="CS75" s="597">
        <v>1</v>
      </c>
      <c r="CT75" s="592">
        <v>13</v>
      </c>
      <c r="CU75" s="592">
        <v>13</v>
      </c>
      <c r="CV75" s="592">
        <v>0</v>
      </c>
      <c r="CW75" s="592">
        <v>1</v>
      </c>
      <c r="CX75" s="592">
        <v>13</v>
      </c>
      <c r="CY75" s="592">
        <v>13</v>
      </c>
      <c r="CZ75" s="592">
        <v>0</v>
      </c>
      <c r="DA75" s="592">
        <v>0</v>
      </c>
      <c r="DB75" s="592">
        <v>13</v>
      </c>
      <c r="DC75" s="592">
        <v>13</v>
      </c>
      <c r="DD75" s="592">
        <v>0</v>
      </c>
      <c r="DE75" s="592">
        <v>0</v>
      </c>
      <c r="DF75" s="592">
        <v>0</v>
      </c>
      <c r="DG75" s="592">
        <v>13</v>
      </c>
      <c r="DH75" s="592">
        <v>13</v>
      </c>
      <c r="DI75" s="592">
        <v>0</v>
      </c>
      <c r="DJ75" s="592">
        <v>91</v>
      </c>
      <c r="DK75" s="592">
        <v>0</v>
      </c>
      <c r="DL75" s="592">
        <v>0</v>
      </c>
      <c r="DM75" s="592">
        <v>0</v>
      </c>
      <c r="DN75" s="592">
        <v>0</v>
      </c>
      <c r="DO75" s="592">
        <v>1</v>
      </c>
      <c r="DP75" s="592">
        <v>13</v>
      </c>
      <c r="DQ75" s="592">
        <v>0</v>
      </c>
      <c r="DR75" s="592">
        <v>0</v>
      </c>
      <c r="DS75" s="592">
        <v>0</v>
      </c>
      <c r="DT75" s="592">
        <v>0</v>
      </c>
      <c r="DU75" s="597">
        <v>1</v>
      </c>
      <c r="DV75" s="954">
        <v>0</v>
      </c>
      <c r="DW75" s="978">
        <v>0</v>
      </c>
      <c r="DX75" s="979">
        <v>0</v>
      </c>
      <c r="DY75" s="979">
        <v>0</v>
      </c>
      <c r="DZ75" s="979">
        <v>0</v>
      </c>
      <c r="EA75" s="977">
        <v>0</v>
      </c>
      <c r="EB75" s="977">
        <v>0</v>
      </c>
      <c r="EC75" s="960">
        <v>0</v>
      </c>
      <c r="ED75" s="960">
        <v>0</v>
      </c>
      <c r="EE75" s="1255">
        <v>8.5</v>
      </c>
      <c r="EF75" s="960">
        <v>4054.5</v>
      </c>
      <c r="EG75" s="960">
        <v>2</v>
      </c>
      <c r="EH75" s="960">
        <v>900</v>
      </c>
      <c r="EI75" s="960">
        <v>0</v>
      </c>
      <c r="EJ75" s="960">
        <v>0</v>
      </c>
      <c r="EK75" s="1007">
        <v>0</v>
      </c>
      <c r="EL75" s="306">
        <v>0</v>
      </c>
      <c r="EM75" s="306">
        <v>0</v>
      </c>
      <c r="EN75" s="1007">
        <v>0</v>
      </c>
      <c r="EO75" s="306">
        <v>0</v>
      </c>
      <c r="EP75" s="306">
        <v>0</v>
      </c>
      <c r="EQ75" s="306">
        <v>0</v>
      </c>
      <c r="ER75" s="306">
        <v>0</v>
      </c>
      <c r="ES75" s="306">
        <v>0</v>
      </c>
      <c r="ET75" s="1007">
        <v>0</v>
      </c>
      <c r="EU75" s="306">
        <v>1</v>
      </c>
      <c r="EV75" s="306">
        <v>0</v>
      </c>
      <c r="EW75" s="306">
        <v>0</v>
      </c>
      <c r="EX75" s="832"/>
      <c r="EY75" s="592"/>
      <c r="EZ75" s="592" t="s">
        <v>448</v>
      </c>
      <c r="FA75" s="592" t="s">
        <v>449</v>
      </c>
      <c r="FB75" s="592" t="s">
        <v>343</v>
      </c>
      <c r="FC75" s="592">
        <v>13</v>
      </c>
      <c r="FD75" s="592" t="s">
        <v>11</v>
      </c>
      <c r="FE75" s="592" t="s">
        <v>232</v>
      </c>
      <c r="FF75" s="592" t="s">
        <v>9</v>
      </c>
      <c r="FG75" s="592" t="s">
        <v>232</v>
      </c>
      <c r="FH75" s="592" t="s">
        <v>358</v>
      </c>
    </row>
    <row r="76" spans="1:164">
      <c r="A76">
        <v>87</v>
      </c>
      <c r="B76">
        <v>1</v>
      </c>
      <c r="F76">
        <v>700</v>
      </c>
      <c r="G76">
        <v>43</v>
      </c>
      <c r="H76">
        <v>1</v>
      </c>
      <c r="I76">
        <v>0</v>
      </c>
      <c r="J76">
        <v>1</v>
      </c>
      <c r="K76">
        <v>0</v>
      </c>
      <c r="L76" t="s">
        <v>448</v>
      </c>
      <c r="M76">
        <v>0</v>
      </c>
      <c r="N76">
        <v>1</v>
      </c>
      <c r="O76">
        <v>0</v>
      </c>
      <c r="P76">
        <v>0</v>
      </c>
      <c r="Q76">
        <v>0</v>
      </c>
      <c r="R76">
        <v>0</v>
      </c>
      <c r="S76">
        <v>0</v>
      </c>
      <c r="T76">
        <v>1</v>
      </c>
      <c r="U76">
        <v>1</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1</v>
      </c>
      <c r="AS76">
        <v>0</v>
      </c>
      <c r="AT76">
        <v>0</v>
      </c>
      <c r="AU76">
        <v>0</v>
      </c>
      <c r="AV76">
        <v>0</v>
      </c>
      <c r="AW76">
        <v>0</v>
      </c>
      <c r="AX76">
        <v>0</v>
      </c>
      <c r="AY76" t="s">
        <v>891</v>
      </c>
      <c r="AZ76">
        <v>0</v>
      </c>
      <c r="BA76">
        <v>0</v>
      </c>
      <c r="BB76">
        <v>0</v>
      </c>
      <c r="BC76">
        <v>0</v>
      </c>
      <c r="BD76">
        <v>0</v>
      </c>
      <c r="BE76">
        <v>0</v>
      </c>
      <c r="BF76" t="s">
        <v>891</v>
      </c>
      <c r="BG76">
        <v>1</v>
      </c>
      <c r="BH76">
        <v>0</v>
      </c>
      <c r="BI76">
        <v>1</v>
      </c>
      <c r="BJ76">
        <v>0</v>
      </c>
      <c r="BK76">
        <v>1</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s="842"/>
      <c r="CM76" s="597">
        <v>1</v>
      </c>
      <c r="CN76" s="592">
        <v>1</v>
      </c>
      <c r="CO76" s="592">
        <v>0</v>
      </c>
      <c r="CP76" s="597">
        <v>1</v>
      </c>
      <c r="CQ76" s="592">
        <v>1</v>
      </c>
      <c r="CR76" s="592">
        <v>0</v>
      </c>
      <c r="CS76" s="597">
        <v>1</v>
      </c>
      <c r="CT76" s="592">
        <v>1</v>
      </c>
      <c r="CU76" s="592">
        <v>0</v>
      </c>
      <c r="CV76" s="592">
        <v>0</v>
      </c>
      <c r="CW76" s="592">
        <v>0</v>
      </c>
      <c r="CX76" s="592">
        <v>0</v>
      </c>
      <c r="CY76" s="592">
        <v>0</v>
      </c>
      <c r="CZ76" s="592">
        <v>0</v>
      </c>
      <c r="DA76" s="592">
        <v>0</v>
      </c>
      <c r="DB76" s="592">
        <v>0</v>
      </c>
      <c r="DC76" s="592">
        <v>0</v>
      </c>
      <c r="DD76" s="592">
        <v>0</v>
      </c>
      <c r="DE76" s="592">
        <v>0</v>
      </c>
      <c r="DF76" s="592">
        <v>0</v>
      </c>
      <c r="DG76" s="592">
        <v>0</v>
      </c>
      <c r="DH76" s="592">
        <v>0</v>
      </c>
      <c r="DI76" s="592">
        <v>0</v>
      </c>
      <c r="DJ76" s="592">
        <v>0</v>
      </c>
      <c r="DK76" s="592">
        <v>0</v>
      </c>
      <c r="DL76" s="592">
        <v>0</v>
      </c>
      <c r="DM76" s="592">
        <v>0</v>
      </c>
      <c r="DN76" s="592">
        <v>0</v>
      </c>
      <c r="DO76" s="592">
        <v>0</v>
      </c>
      <c r="DP76" s="592">
        <v>0</v>
      </c>
      <c r="DQ76" s="592">
        <v>0</v>
      </c>
      <c r="DR76" s="592">
        <v>0</v>
      </c>
      <c r="DS76" s="592">
        <v>0</v>
      </c>
      <c r="DT76" s="592">
        <v>0</v>
      </c>
      <c r="DU76" s="597">
        <v>0</v>
      </c>
      <c r="DV76" s="954">
        <v>0</v>
      </c>
      <c r="DW76" s="978">
        <v>0</v>
      </c>
      <c r="DX76" s="979">
        <v>0</v>
      </c>
      <c r="DY76" s="979">
        <v>0</v>
      </c>
      <c r="DZ76" s="979">
        <v>0</v>
      </c>
      <c r="EA76" s="977">
        <v>0</v>
      </c>
      <c r="EB76" s="977">
        <v>0</v>
      </c>
      <c r="EC76" s="960">
        <v>0</v>
      </c>
      <c r="ED76" s="960">
        <v>0</v>
      </c>
      <c r="EE76" s="1255">
        <v>0</v>
      </c>
      <c r="EF76" s="960">
        <v>0</v>
      </c>
      <c r="EG76" s="960">
        <v>0</v>
      </c>
      <c r="EH76" s="960">
        <v>0</v>
      </c>
      <c r="EI76" s="960">
        <v>0</v>
      </c>
      <c r="EJ76" s="960">
        <v>0</v>
      </c>
      <c r="EK76" s="1007">
        <v>0</v>
      </c>
      <c r="EL76" s="306">
        <v>0</v>
      </c>
      <c r="EM76" s="306">
        <v>0</v>
      </c>
      <c r="EN76" s="1007">
        <v>0</v>
      </c>
      <c r="EO76" s="306">
        <v>0</v>
      </c>
      <c r="EP76" s="306">
        <v>0</v>
      </c>
      <c r="EQ76" s="306">
        <v>0</v>
      </c>
      <c r="ER76" s="306">
        <v>0</v>
      </c>
      <c r="ES76" s="306">
        <v>0</v>
      </c>
      <c r="ET76" s="1007">
        <v>0</v>
      </c>
      <c r="EU76" s="306">
        <v>0</v>
      </c>
      <c r="EV76" s="306">
        <v>0</v>
      </c>
      <c r="EW76" s="306">
        <v>0</v>
      </c>
      <c r="EX76" s="832"/>
      <c r="EY76" s="592"/>
      <c r="EZ76" s="592" t="s">
        <v>448</v>
      </c>
      <c r="FA76" s="592" t="s">
        <v>449</v>
      </c>
      <c r="FB76" s="592" t="s">
        <v>343</v>
      </c>
      <c r="FC76" s="592">
        <v>1</v>
      </c>
      <c r="FD76" s="592" t="s">
        <v>11</v>
      </c>
      <c r="FE76" s="592" t="s">
        <v>232</v>
      </c>
      <c r="FF76" s="592" t="s">
        <v>9</v>
      </c>
      <c r="FG76" s="592" t="s">
        <v>232</v>
      </c>
      <c r="FH76" s="592" t="s">
        <v>358</v>
      </c>
    </row>
    <row r="77" spans="1:164">
      <c r="A77">
        <v>88</v>
      </c>
      <c r="B77">
        <v>1</v>
      </c>
      <c r="F77">
        <v>700</v>
      </c>
      <c r="G77">
        <v>71</v>
      </c>
      <c r="H77">
        <v>0</v>
      </c>
      <c r="I77">
        <v>1</v>
      </c>
      <c r="J77">
        <v>1</v>
      </c>
      <c r="K77">
        <v>0</v>
      </c>
      <c r="L77" t="s">
        <v>448</v>
      </c>
      <c r="M77">
        <v>0</v>
      </c>
      <c r="N77">
        <v>0</v>
      </c>
      <c r="O77">
        <v>1</v>
      </c>
      <c r="P77">
        <v>5</v>
      </c>
      <c r="Q77">
        <v>3</v>
      </c>
      <c r="R77">
        <v>5</v>
      </c>
      <c r="S77">
        <v>13</v>
      </c>
      <c r="T77">
        <v>98</v>
      </c>
      <c r="U77">
        <v>0</v>
      </c>
      <c r="V77">
        <v>1</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1</v>
      </c>
      <c r="AU77">
        <v>0</v>
      </c>
      <c r="AV77">
        <v>0</v>
      </c>
      <c r="AW77">
        <v>1</v>
      </c>
      <c r="AX77">
        <v>0</v>
      </c>
      <c r="AY77" t="s">
        <v>891</v>
      </c>
      <c r="AZ77">
        <v>0</v>
      </c>
      <c r="BA77">
        <v>1</v>
      </c>
      <c r="BB77">
        <v>0</v>
      </c>
      <c r="BC77">
        <v>0</v>
      </c>
      <c r="BD77">
        <v>0</v>
      </c>
      <c r="BE77">
        <v>1</v>
      </c>
      <c r="BF77" t="s">
        <v>891</v>
      </c>
      <c r="BG77">
        <v>1</v>
      </c>
      <c r="BH77">
        <v>0</v>
      </c>
      <c r="BI77">
        <v>0</v>
      </c>
      <c r="BJ77">
        <v>1</v>
      </c>
      <c r="BK77">
        <v>0</v>
      </c>
      <c r="BL77">
        <v>1</v>
      </c>
      <c r="BM77">
        <v>1</v>
      </c>
      <c r="BN77">
        <v>1</v>
      </c>
      <c r="BO77">
        <v>0</v>
      </c>
      <c r="BP77">
        <v>0</v>
      </c>
      <c r="BQ77">
        <v>1</v>
      </c>
      <c r="BR77">
        <v>0</v>
      </c>
      <c r="BS77">
        <v>0</v>
      </c>
      <c r="BT77">
        <v>0</v>
      </c>
      <c r="BU77">
        <v>1</v>
      </c>
      <c r="BV77">
        <v>0</v>
      </c>
      <c r="BW77">
        <v>0</v>
      </c>
      <c r="BX77">
        <v>10</v>
      </c>
      <c r="BY77">
        <v>0</v>
      </c>
      <c r="BZ77">
        <v>0</v>
      </c>
      <c r="CA77">
        <v>0</v>
      </c>
      <c r="CB77">
        <v>1</v>
      </c>
      <c r="CC77">
        <v>0</v>
      </c>
      <c r="CD77">
        <v>0</v>
      </c>
      <c r="CE77">
        <v>0</v>
      </c>
      <c r="CF77">
        <v>0</v>
      </c>
      <c r="CG77">
        <v>0</v>
      </c>
      <c r="CH77">
        <v>0</v>
      </c>
      <c r="CI77">
        <v>0</v>
      </c>
      <c r="CJ77">
        <v>0</v>
      </c>
      <c r="CK77">
        <v>1000</v>
      </c>
      <c r="CL77" s="842"/>
      <c r="CM77" s="597">
        <v>1</v>
      </c>
      <c r="CN77" s="592">
        <v>115</v>
      </c>
      <c r="CO77" s="592">
        <v>0</v>
      </c>
      <c r="CP77" s="597">
        <v>1</v>
      </c>
      <c r="CQ77" s="592">
        <v>115</v>
      </c>
      <c r="CR77" s="592">
        <v>115</v>
      </c>
      <c r="CS77" s="597">
        <v>1</v>
      </c>
      <c r="CT77" s="592">
        <v>115</v>
      </c>
      <c r="CU77" s="592">
        <v>115</v>
      </c>
      <c r="CV77" s="592">
        <v>0</v>
      </c>
      <c r="CW77" s="592">
        <v>1</v>
      </c>
      <c r="CX77" s="592">
        <v>115</v>
      </c>
      <c r="CY77" s="592">
        <v>115</v>
      </c>
      <c r="CZ77" s="592">
        <v>115</v>
      </c>
      <c r="DA77" s="592">
        <v>0</v>
      </c>
      <c r="DB77" s="592">
        <v>0</v>
      </c>
      <c r="DC77" s="592">
        <v>115</v>
      </c>
      <c r="DD77" s="592">
        <v>0</v>
      </c>
      <c r="DE77" s="592">
        <v>0</v>
      </c>
      <c r="DF77" s="592">
        <v>0</v>
      </c>
      <c r="DG77" s="592">
        <v>115</v>
      </c>
      <c r="DH77" s="592">
        <v>0</v>
      </c>
      <c r="DI77" s="592">
        <v>0</v>
      </c>
      <c r="DJ77" s="592">
        <v>1150</v>
      </c>
      <c r="DK77" s="592">
        <v>0</v>
      </c>
      <c r="DL77" s="592">
        <v>0</v>
      </c>
      <c r="DM77" s="592">
        <v>0</v>
      </c>
      <c r="DN77" s="592">
        <v>0</v>
      </c>
      <c r="DO77" s="592">
        <v>0</v>
      </c>
      <c r="DP77" s="592">
        <v>0</v>
      </c>
      <c r="DQ77" s="592">
        <v>1</v>
      </c>
      <c r="DR77" s="592">
        <v>115</v>
      </c>
      <c r="DS77" s="592">
        <v>0</v>
      </c>
      <c r="DT77" s="592">
        <v>0</v>
      </c>
      <c r="DU77" s="597">
        <v>1</v>
      </c>
      <c r="DV77" s="954">
        <v>0</v>
      </c>
      <c r="DW77" s="978">
        <v>0</v>
      </c>
      <c r="DX77" s="979">
        <v>0</v>
      </c>
      <c r="DY77" s="979">
        <v>0</v>
      </c>
      <c r="DZ77" s="979">
        <v>0</v>
      </c>
      <c r="EA77" s="977">
        <v>0</v>
      </c>
      <c r="EB77" s="977">
        <v>0</v>
      </c>
      <c r="EC77" s="960">
        <v>0</v>
      </c>
      <c r="ED77" s="960">
        <v>0</v>
      </c>
      <c r="EE77" s="1255">
        <v>0</v>
      </c>
      <c r="EF77" s="960">
        <v>0</v>
      </c>
      <c r="EG77" s="960">
        <v>50</v>
      </c>
      <c r="EH77" s="960">
        <v>50000</v>
      </c>
      <c r="EI77" s="960">
        <v>19</v>
      </c>
      <c r="EJ77" s="960">
        <v>19000</v>
      </c>
      <c r="EK77" s="1007">
        <v>0</v>
      </c>
      <c r="EL77" s="306">
        <v>0</v>
      </c>
      <c r="EM77" s="306">
        <v>98</v>
      </c>
      <c r="EN77" s="1007">
        <v>0</v>
      </c>
      <c r="EO77" s="306">
        <v>0</v>
      </c>
      <c r="EP77" s="306">
        <v>0</v>
      </c>
      <c r="EQ77" s="306">
        <v>0</v>
      </c>
      <c r="ER77" s="306">
        <v>0</v>
      </c>
      <c r="ES77" s="306">
        <v>0</v>
      </c>
      <c r="ET77" s="1007">
        <v>0</v>
      </c>
      <c r="EU77" s="306">
        <v>1</v>
      </c>
      <c r="EV77" s="306">
        <v>1</v>
      </c>
      <c r="EW77" s="306">
        <v>0</v>
      </c>
      <c r="EX77" s="832"/>
      <c r="EY77" s="592"/>
      <c r="EZ77" s="592" t="s">
        <v>448</v>
      </c>
      <c r="FA77" s="592" t="s">
        <v>449</v>
      </c>
      <c r="FB77" s="592" t="s">
        <v>343</v>
      </c>
      <c r="FC77" s="592">
        <v>115</v>
      </c>
      <c r="FD77" s="592" t="s">
        <v>13</v>
      </c>
      <c r="FE77" s="592" t="s">
        <v>232</v>
      </c>
      <c r="FF77" s="592" t="s">
        <v>9</v>
      </c>
      <c r="FG77" s="592" t="s">
        <v>232</v>
      </c>
      <c r="FH77" s="592" t="s">
        <v>399</v>
      </c>
    </row>
    <row r="78" spans="1:164">
      <c r="A78">
        <v>89</v>
      </c>
      <c r="B78">
        <v>1</v>
      </c>
      <c r="F78">
        <v>700</v>
      </c>
      <c r="G78">
        <v>43</v>
      </c>
      <c r="H78">
        <v>1</v>
      </c>
      <c r="I78">
        <v>0</v>
      </c>
      <c r="J78">
        <v>1</v>
      </c>
      <c r="K78">
        <v>0</v>
      </c>
      <c r="L78" t="s">
        <v>448</v>
      </c>
      <c r="M78">
        <v>0</v>
      </c>
      <c r="N78">
        <v>1</v>
      </c>
      <c r="O78">
        <v>0</v>
      </c>
      <c r="P78">
        <v>0</v>
      </c>
      <c r="Q78">
        <v>0</v>
      </c>
      <c r="R78">
        <v>0</v>
      </c>
      <c r="S78">
        <v>0</v>
      </c>
      <c r="T78">
        <v>154</v>
      </c>
      <c r="U78">
        <v>0</v>
      </c>
      <c r="V78">
        <v>0</v>
      </c>
      <c r="W78">
        <v>0</v>
      </c>
      <c r="X78">
        <v>0</v>
      </c>
      <c r="Y78">
        <v>1</v>
      </c>
      <c r="Z78">
        <v>0</v>
      </c>
      <c r="AA78">
        <v>1</v>
      </c>
      <c r="AB78">
        <v>0</v>
      </c>
      <c r="AC78">
        <v>0</v>
      </c>
      <c r="AD78">
        <v>0</v>
      </c>
      <c r="AE78">
        <v>1</v>
      </c>
      <c r="AF78">
        <v>1</v>
      </c>
      <c r="AG78">
        <v>0</v>
      </c>
      <c r="AH78">
        <v>0</v>
      </c>
      <c r="AI78">
        <v>0</v>
      </c>
      <c r="AJ78">
        <v>0</v>
      </c>
      <c r="AK78">
        <v>0</v>
      </c>
      <c r="AL78">
        <v>0</v>
      </c>
      <c r="AM78">
        <v>0</v>
      </c>
      <c r="AN78">
        <v>0</v>
      </c>
      <c r="AO78">
        <v>0</v>
      </c>
      <c r="AP78">
        <v>0</v>
      </c>
      <c r="AQ78">
        <v>0</v>
      </c>
      <c r="AR78">
        <v>1</v>
      </c>
      <c r="AS78">
        <v>0</v>
      </c>
      <c r="AT78">
        <v>0</v>
      </c>
      <c r="AU78">
        <v>0</v>
      </c>
      <c r="AV78">
        <v>0</v>
      </c>
      <c r="AW78">
        <v>0</v>
      </c>
      <c r="AX78">
        <v>0</v>
      </c>
      <c r="AY78" t="s">
        <v>891</v>
      </c>
      <c r="AZ78">
        <v>0</v>
      </c>
      <c r="BA78">
        <v>0</v>
      </c>
      <c r="BB78">
        <v>0</v>
      </c>
      <c r="BC78">
        <v>0</v>
      </c>
      <c r="BD78">
        <v>0</v>
      </c>
      <c r="BE78">
        <v>0</v>
      </c>
      <c r="BF78" t="s">
        <v>891</v>
      </c>
      <c r="BG78">
        <v>0</v>
      </c>
      <c r="BH78">
        <v>1</v>
      </c>
      <c r="BI78">
        <v>0</v>
      </c>
      <c r="BJ78">
        <v>1</v>
      </c>
      <c r="BK78">
        <v>1</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s="842"/>
      <c r="CM78" s="597">
        <v>1</v>
      </c>
      <c r="CN78" s="592">
        <v>154</v>
      </c>
      <c r="CO78" s="592">
        <v>154</v>
      </c>
      <c r="CP78" s="597">
        <v>1</v>
      </c>
      <c r="CQ78" s="592">
        <v>154</v>
      </c>
      <c r="CR78" s="592">
        <v>154</v>
      </c>
      <c r="CS78" s="597">
        <v>1</v>
      </c>
      <c r="CT78" s="592">
        <v>154</v>
      </c>
      <c r="CU78" s="592">
        <v>0</v>
      </c>
      <c r="CV78" s="592">
        <v>0</v>
      </c>
      <c r="CW78" s="592">
        <v>0</v>
      </c>
      <c r="CX78" s="592">
        <v>0</v>
      </c>
      <c r="CY78" s="592">
        <v>0</v>
      </c>
      <c r="CZ78" s="592">
        <v>0</v>
      </c>
      <c r="DA78" s="592">
        <v>0</v>
      </c>
      <c r="DB78" s="592">
        <v>0</v>
      </c>
      <c r="DC78" s="592">
        <v>0</v>
      </c>
      <c r="DD78" s="592">
        <v>0</v>
      </c>
      <c r="DE78" s="592">
        <v>0</v>
      </c>
      <c r="DF78" s="592">
        <v>0</v>
      </c>
      <c r="DG78" s="592">
        <v>0</v>
      </c>
      <c r="DH78" s="592">
        <v>0</v>
      </c>
      <c r="DI78" s="592">
        <v>0</v>
      </c>
      <c r="DJ78" s="592">
        <v>0</v>
      </c>
      <c r="DK78" s="592">
        <v>0</v>
      </c>
      <c r="DL78" s="592">
        <v>0</v>
      </c>
      <c r="DM78" s="592">
        <v>0</v>
      </c>
      <c r="DN78" s="592">
        <v>0</v>
      </c>
      <c r="DO78" s="592">
        <v>0</v>
      </c>
      <c r="DP78" s="592">
        <v>0</v>
      </c>
      <c r="DQ78" s="592">
        <v>0</v>
      </c>
      <c r="DR78" s="592">
        <v>0</v>
      </c>
      <c r="DS78" s="592">
        <v>0</v>
      </c>
      <c r="DT78" s="592">
        <v>0</v>
      </c>
      <c r="DU78" s="597">
        <v>0</v>
      </c>
      <c r="DV78" s="954">
        <v>0</v>
      </c>
      <c r="DW78" s="978">
        <v>0</v>
      </c>
      <c r="DX78" s="979">
        <v>0</v>
      </c>
      <c r="DY78" s="979">
        <v>0</v>
      </c>
      <c r="DZ78" s="979">
        <v>0</v>
      </c>
      <c r="EA78" s="977">
        <v>0</v>
      </c>
      <c r="EB78" s="977">
        <v>0</v>
      </c>
      <c r="EC78" s="960">
        <v>0</v>
      </c>
      <c r="ED78" s="960">
        <v>0</v>
      </c>
      <c r="EE78" s="1255">
        <v>0</v>
      </c>
      <c r="EF78" s="960">
        <v>0</v>
      </c>
      <c r="EG78" s="960">
        <v>0</v>
      </c>
      <c r="EH78" s="960">
        <v>0</v>
      </c>
      <c r="EI78" s="960">
        <v>0</v>
      </c>
      <c r="EJ78" s="960">
        <v>0</v>
      </c>
      <c r="EK78" s="1007">
        <v>0</v>
      </c>
      <c r="EL78" s="306">
        <v>0</v>
      </c>
      <c r="EM78" s="306">
        <v>0</v>
      </c>
      <c r="EN78" s="1007">
        <v>0</v>
      </c>
      <c r="EO78" s="306">
        <v>0</v>
      </c>
      <c r="EP78" s="306">
        <v>1</v>
      </c>
      <c r="EQ78" s="306">
        <v>1</v>
      </c>
      <c r="ER78" s="306">
        <v>0</v>
      </c>
      <c r="ES78" s="306">
        <v>0</v>
      </c>
      <c r="ET78" s="1007">
        <v>0</v>
      </c>
      <c r="EU78" s="306">
        <v>0</v>
      </c>
      <c r="EV78" s="306">
        <v>0</v>
      </c>
      <c r="EW78" s="306">
        <v>0</v>
      </c>
      <c r="EX78" s="832"/>
      <c r="EY78" s="592"/>
      <c r="EZ78" s="592" t="s">
        <v>448</v>
      </c>
      <c r="FA78" s="592" t="s">
        <v>449</v>
      </c>
      <c r="FB78" s="592" t="s">
        <v>343</v>
      </c>
      <c r="FC78" s="592">
        <v>154</v>
      </c>
      <c r="FD78" s="592" t="s">
        <v>13</v>
      </c>
      <c r="FE78" s="592" t="s">
        <v>232</v>
      </c>
      <c r="FF78" s="592" t="s">
        <v>9</v>
      </c>
      <c r="FG78" s="592" t="s">
        <v>232</v>
      </c>
      <c r="FH78" s="592" t="s">
        <v>358</v>
      </c>
    </row>
    <row r="79" spans="1:164">
      <c r="A79">
        <v>90</v>
      </c>
      <c r="B79">
        <v>1</v>
      </c>
      <c r="F79">
        <v>700</v>
      </c>
      <c r="G79">
        <v>42</v>
      </c>
      <c r="H79">
        <v>1</v>
      </c>
      <c r="I79">
        <v>0</v>
      </c>
      <c r="J79">
        <v>1</v>
      </c>
      <c r="K79">
        <v>0</v>
      </c>
      <c r="L79" t="s">
        <v>448</v>
      </c>
      <c r="M79">
        <v>0</v>
      </c>
      <c r="N79">
        <v>1</v>
      </c>
      <c r="O79">
        <v>0</v>
      </c>
      <c r="P79">
        <v>0</v>
      </c>
      <c r="Q79">
        <v>0</v>
      </c>
      <c r="R79">
        <v>0</v>
      </c>
      <c r="S79">
        <v>0</v>
      </c>
      <c r="T79">
        <v>4</v>
      </c>
      <c r="U79">
        <v>0</v>
      </c>
      <c r="V79">
        <v>0</v>
      </c>
      <c r="W79">
        <v>0</v>
      </c>
      <c r="X79">
        <v>0</v>
      </c>
      <c r="Y79">
        <v>0</v>
      </c>
      <c r="Z79">
        <v>0</v>
      </c>
      <c r="AA79">
        <v>1</v>
      </c>
      <c r="AB79">
        <v>0</v>
      </c>
      <c r="AC79">
        <v>0</v>
      </c>
      <c r="AD79">
        <v>0</v>
      </c>
      <c r="AE79">
        <v>1</v>
      </c>
      <c r="AF79">
        <v>0</v>
      </c>
      <c r="AG79">
        <v>0</v>
      </c>
      <c r="AH79">
        <v>0</v>
      </c>
      <c r="AI79">
        <v>0</v>
      </c>
      <c r="AJ79">
        <v>0</v>
      </c>
      <c r="AK79">
        <v>0</v>
      </c>
      <c r="AL79">
        <v>0</v>
      </c>
      <c r="AM79">
        <v>0</v>
      </c>
      <c r="AN79">
        <v>0</v>
      </c>
      <c r="AO79">
        <v>0</v>
      </c>
      <c r="AP79">
        <v>0</v>
      </c>
      <c r="AQ79">
        <v>0</v>
      </c>
      <c r="AR79">
        <v>1</v>
      </c>
      <c r="AS79">
        <v>0</v>
      </c>
      <c r="AT79">
        <v>0</v>
      </c>
      <c r="AU79">
        <v>0</v>
      </c>
      <c r="AV79">
        <v>0</v>
      </c>
      <c r="AW79">
        <v>0</v>
      </c>
      <c r="AX79">
        <v>0</v>
      </c>
      <c r="AY79" t="s">
        <v>891</v>
      </c>
      <c r="AZ79">
        <v>0</v>
      </c>
      <c r="BA79">
        <v>0</v>
      </c>
      <c r="BB79">
        <v>0</v>
      </c>
      <c r="BC79">
        <v>0</v>
      </c>
      <c r="BD79">
        <v>0</v>
      </c>
      <c r="BE79">
        <v>0</v>
      </c>
      <c r="BF79" t="s">
        <v>891</v>
      </c>
      <c r="BG79">
        <v>1</v>
      </c>
      <c r="BH79">
        <v>0</v>
      </c>
      <c r="BI79">
        <v>0</v>
      </c>
      <c r="BJ79">
        <v>1</v>
      </c>
      <c r="BK79">
        <v>0</v>
      </c>
      <c r="BL79">
        <v>1</v>
      </c>
      <c r="BM79">
        <v>1</v>
      </c>
      <c r="BN79">
        <v>0</v>
      </c>
      <c r="BO79">
        <v>0</v>
      </c>
      <c r="BP79">
        <v>1</v>
      </c>
      <c r="BQ79">
        <v>0</v>
      </c>
      <c r="BR79">
        <v>0</v>
      </c>
      <c r="BS79">
        <v>0</v>
      </c>
      <c r="BT79">
        <v>0</v>
      </c>
      <c r="BU79">
        <v>0</v>
      </c>
      <c r="BV79">
        <v>0</v>
      </c>
      <c r="BW79">
        <v>1</v>
      </c>
      <c r="BX79">
        <v>0</v>
      </c>
      <c r="BY79">
        <v>0</v>
      </c>
      <c r="BZ79">
        <v>1</v>
      </c>
      <c r="CA79">
        <v>0</v>
      </c>
      <c r="CB79">
        <v>1</v>
      </c>
      <c r="CC79">
        <v>0</v>
      </c>
      <c r="CD79">
        <v>0</v>
      </c>
      <c r="CE79">
        <v>0</v>
      </c>
      <c r="CF79">
        <v>0</v>
      </c>
      <c r="CG79">
        <v>0</v>
      </c>
      <c r="CH79">
        <v>0</v>
      </c>
      <c r="CI79">
        <v>0</v>
      </c>
      <c r="CJ79">
        <v>0</v>
      </c>
      <c r="CK79">
        <v>0</v>
      </c>
      <c r="CL79" s="842"/>
      <c r="CM79" s="597">
        <v>1</v>
      </c>
      <c r="CN79" s="592">
        <v>4</v>
      </c>
      <c r="CO79" s="592">
        <v>0</v>
      </c>
      <c r="CP79" s="597">
        <v>1</v>
      </c>
      <c r="CQ79" s="592">
        <v>4</v>
      </c>
      <c r="CR79" s="592">
        <v>4</v>
      </c>
      <c r="CS79" s="597">
        <v>1</v>
      </c>
      <c r="CT79" s="592">
        <v>4</v>
      </c>
      <c r="CU79" s="592">
        <v>4</v>
      </c>
      <c r="CV79" s="592">
        <v>0</v>
      </c>
      <c r="CW79" s="592">
        <v>1</v>
      </c>
      <c r="CX79" s="592">
        <v>4</v>
      </c>
      <c r="CY79" s="592">
        <v>4</v>
      </c>
      <c r="CZ79" s="592">
        <v>0</v>
      </c>
      <c r="DA79" s="592">
        <v>0</v>
      </c>
      <c r="DB79" s="592">
        <v>4</v>
      </c>
      <c r="DC79" s="592">
        <v>0</v>
      </c>
      <c r="DD79" s="592">
        <v>0</v>
      </c>
      <c r="DE79" s="592">
        <v>0</v>
      </c>
      <c r="DF79" s="592">
        <v>0</v>
      </c>
      <c r="DG79" s="592">
        <v>0</v>
      </c>
      <c r="DH79" s="592">
        <v>0</v>
      </c>
      <c r="DI79" s="592">
        <v>4</v>
      </c>
      <c r="DJ79" s="592">
        <v>0</v>
      </c>
      <c r="DK79" s="592">
        <v>0</v>
      </c>
      <c r="DL79" s="592">
        <v>0</v>
      </c>
      <c r="DM79" s="592">
        <v>0</v>
      </c>
      <c r="DN79" s="592">
        <v>0</v>
      </c>
      <c r="DO79" s="592">
        <v>0</v>
      </c>
      <c r="DP79" s="592">
        <v>0</v>
      </c>
      <c r="DQ79" s="592">
        <v>0</v>
      </c>
      <c r="DR79" s="592">
        <v>0</v>
      </c>
      <c r="DS79" s="592">
        <v>0</v>
      </c>
      <c r="DT79" s="592">
        <v>0</v>
      </c>
      <c r="DU79" s="597">
        <v>1</v>
      </c>
      <c r="DV79" s="954">
        <v>0</v>
      </c>
      <c r="DW79" s="978">
        <v>0</v>
      </c>
      <c r="DX79" s="979">
        <v>0</v>
      </c>
      <c r="DY79" s="979">
        <v>0</v>
      </c>
      <c r="DZ79" s="979">
        <v>0</v>
      </c>
      <c r="EA79" s="977">
        <v>0</v>
      </c>
      <c r="EB79" s="977">
        <v>0</v>
      </c>
      <c r="EC79" s="960">
        <v>0</v>
      </c>
      <c r="ED79" s="960">
        <v>0</v>
      </c>
      <c r="EE79" s="1255">
        <v>0</v>
      </c>
      <c r="EF79" s="960">
        <v>0</v>
      </c>
      <c r="EG79" s="960">
        <v>0</v>
      </c>
      <c r="EH79" s="960">
        <v>0</v>
      </c>
      <c r="EI79" s="960">
        <v>0</v>
      </c>
      <c r="EJ79" s="960">
        <v>0</v>
      </c>
      <c r="EK79" s="1007">
        <v>0</v>
      </c>
      <c r="EL79" s="306">
        <v>0</v>
      </c>
      <c r="EM79" s="306">
        <v>0</v>
      </c>
      <c r="EN79" s="1007">
        <v>0</v>
      </c>
      <c r="EO79" s="306">
        <v>0</v>
      </c>
      <c r="EP79" s="306">
        <v>1</v>
      </c>
      <c r="EQ79" s="306">
        <v>1</v>
      </c>
      <c r="ER79" s="306">
        <v>0</v>
      </c>
      <c r="ES79" s="306">
        <v>0</v>
      </c>
      <c r="ET79" s="1007">
        <v>0</v>
      </c>
      <c r="EU79" s="306">
        <v>0</v>
      </c>
      <c r="EV79" s="306">
        <v>0</v>
      </c>
      <c r="EW79" s="306">
        <v>0</v>
      </c>
      <c r="EX79" s="832"/>
      <c r="EY79" s="592"/>
      <c r="EZ79" s="592" t="s">
        <v>448</v>
      </c>
      <c r="FA79" s="592" t="s">
        <v>449</v>
      </c>
      <c r="FB79" s="592" t="s">
        <v>343</v>
      </c>
      <c r="FC79" s="592">
        <v>4</v>
      </c>
      <c r="FD79" s="592" t="s">
        <v>11</v>
      </c>
      <c r="FE79" s="592" t="s">
        <v>232</v>
      </c>
      <c r="FF79" s="592" t="s">
        <v>9</v>
      </c>
      <c r="FG79" s="592" t="s">
        <v>232</v>
      </c>
      <c r="FH79" s="592" t="s">
        <v>358</v>
      </c>
    </row>
    <row r="80" spans="1:164">
      <c r="A80">
        <v>341</v>
      </c>
      <c r="B80">
        <v>1</v>
      </c>
      <c r="F80">
        <v>700</v>
      </c>
      <c r="G80">
        <v>41</v>
      </c>
      <c r="H80">
        <v>0</v>
      </c>
      <c r="I80">
        <v>1</v>
      </c>
      <c r="J80">
        <v>1</v>
      </c>
      <c r="K80">
        <v>0</v>
      </c>
      <c r="L80" t="s">
        <v>505</v>
      </c>
      <c r="M80">
        <v>0</v>
      </c>
      <c r="N80">
        <v>0</v>
      </c>
      <c r="O80">
        <v>1</v>
      </c>
      <c r="P80">
        <v>0</v>
      </c>
      <c r="Q80">
        <v>2</v>
      </c>
      <c r="R80">
        <v>0</v>
      </c>
      <c r="S80">
        <v>2</v>
      </c>
      <c r="T80">
        <v>24</v>
      </c>
      <c r="U80">
        <v>1</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1</v>
      </c>
      <c r="AT80">
        <v>0</v>
      </c>
      <c r="AU80">
        <v>0</v>
      </c>
      <c r="AV80">
        <v>0</v>
      </c>
      <c r="AW80">
        <v>1</v>
      </c>
      <c r="AX80">
        <v>0</v>
      </c>
      <c r="AY80" t="s">
        <v>891</v>
      </c>
      <c r="AZ80">
        <v>0</v>
      </c>
      <c r="BA80">
        <v>0</v>
      </c>
      <c r="BB80">
        <v>0</v>
      </c>
      <c r="BC80">
        <v>0</v>
      </c>
      <c r="BD80">
        <v>0</v>
      </c>
      <c r="BE80">
        <v>0</v>
      </c>
      <c r="BF80" t="s">
        <v>891</v>
      </c>
      <c r="BG80">
        <v>0</v>
      </c>
      <c r="BH80">
        <v>1</v>
      </c>
      <c r="BI80">
        <v>1</v>
      </c>
      <c r="BJ80">
        <v>0</v>
      </c>
      <c r="BK80">
        <v>1</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s="842"/>
      <c r="CM80" s="597">
        <v>1</v>
      </c>
      <c r="CN80" s="592">
        <v>24</v>
      </c>
      <c r="CO80" s="592">
        <v>24</v>
      </c>
      <c r="CP80" s="597">
        <v>1</v>
      </c>
      <c r="CQ80" s="592">
        <v>24</v>
      </c>
      <c r="CR80" s="592">
        <v>0</v>
      </c>
      <c r="CS80" s="597">
        <v>1</v>
      </c>
      <c r="CT80" s="592">
        <v>24</v>
      </c>
      <c r="CU80" s="592">
        <v>0</v>
      </c>
      <c r="CV80" s="592">
        <v>0</v>
      </c>
      <c r="CW80" s="592">
        <v>0</v>
      </c>
      <c r="CX80" s="592">
        <v>0</v>
      </c>
      <c r="CY80" s="592">
        <v>0</v>
      </c>
      <c r="CZ80" s="592">
        <v>0</v>
      </c>
      <c r="DA80" s="592">
        <v>0</v>
      </c>
      <c r="DB80" s="592">
        <v>0</v>
      </c>
      <c r="DC80" s="592">
        <v>0</v>
      </c>
      <c r="DD80" s="592">
        <v>0</v>
      </c>
      <c r="DE80" s="592">
        <v>0</v>
      </c>
      <c r="DF80" s="592">
        <v>0</v>
      </c>
      <c r="DG80" s="592">
        <v>0</v>
      </c>
      <c r="DH80" s="592">
        <v>0</v>
      </c>
      <c r="DI80" s="592">
        <v>0</v>
      </c>
      <c r="DJ80" s="592">
        <v>0</v>
      </c>
      <c r="DK80" s="592">
        <v>0</v>
      </c>
      <c r="DL80" s="592">
        <v>0</v>
      </c>
      <c r="DM80" s="592">
        <v>0</v>
      </c>
      <c r="DN80" s="592">
        <v>0</v>
      </c>
      <c r="DO80" s="592">
        <v>0</v>
      </c>
      <c r="DP80" s="592">
        <v>0</v>
      </c>
      <c r="DQ80" s="592">
        <v>0</v>
      </c>
      <c r="DR80" s="592">
        <v>0</v>
      </c>
      <c r="DS80" s="592">
        <v>0</v>
      </c>
      <c r="DT80" s="592">
        <v>0</v>
      </c>
      <c r="DU80" s="597">
        <v>0</v>
      </c>
      <c r="DV80" s="954">
        <v>0</v>
      </c>
      <c r="DW80" s="978">
        <v>0</v>
      </c>
      <c r="DX80" s="979">
        <v>0</v>
      </c>
      <c r="DY80" s="979">
        <v>0</v>
      </c>
      <c r="DZ80" s="979">
        <v>0</v>
      </c>
      <c r="EA80" s="977">
        <v>0</v>
      </c>
      <c r="EB80" s="977">
        <v>0</v>
      </c>
      <c r="EC80" s="960">
        <v>0</v>
      </c>
      <c r="ED80" s="960">
        <v>0</v>
      </c>
      <c r="EE80" s="1255">
        <v>0</v>
      </c>
      <c r="EF80" s="960">
        <v>0</v>
      </c>
      <c r="EG80" s="960">
        <v>0</v>
      </c>
      <c r="EH80" s="960">
        <v>0</v>
      </c>
      <c r="EI80" s="960">
        <v>0</v>
      </c>
      <c r="EJ80" s="960">
        <v>0</v>
      </c>
      <c r="EK80" s="1007">
        <v>0</v>
      </c>
      <c r="EL80" s="306">
        <v>0</v>
      </c>
      <c r="EM80" s="306">
        <v>24</v>
      </c>
      <c r="EN80" s="1007">
        <v>0</v>
      </c>
      <c r="EO80" s="306">
        <v>0</v>
      </c>
      <c r="EP80" s="306">
        <v>0</v>
      </c>
      <c r="EQ80" s="306">
        <v>0</v>
      </c>
      <c r="ER80" s="306">
        <v>0</v>
      </c>
      <c r="ES80" s="306">
        <v>0</v>
      </c>
      <c r="ET80" s="1007">
        <v>0</v>
      </c>
      <c r="EU80" s="306">
        <v>1</v>
      </c>
      <c r="EV80" s="306">
        <v>0</v>
      </c>
      <c r="EW80" s="306">
        <v>0</v>
      </c>
      <c r="EX80" s="832"/>
      <c r="EY80" s="592"/>
      <c r="EZ80" s="592" t="s">
        <v>505</v>
      </c>
      <c r="FA80" s="592" t="s">
        <v>506</v>
      </c>
      <c r="FB80" s="592" t="s">
        <v>350</v>
      </c>
      <c r="FC80" s="592">
        <v>24</v>
      </c>
      <c r="FD80" s="592" t="s">
        <v>12</v>
      </c>
      <c r="FE80" s="592" t="s">
        <v>232</v>
      </c>
      <c r="FF80" s="592" t="s">
        <v>9</v>
      </c>
      <c r="FG80" s="592" t="s">
        <v>232</v>
      </c>
      <c r="FH80" s="592" t="s">
        <v>358</v>
      </c>
    </row>
    <row r="81" spans="1:164">
      <c r="A81">
        <v>345</v>
      </c>
      <c r="B81">
        <v>1</v>
      </c>
      <c r="F81">
        <v>700</v>
      </c>
      <c r="G81">
        <v>41</v>
      </c>
      <c r="H81">
        <v>1</v>
      </c>
      <c r="I81">
        <v>0</v>
      </c>
      <c r="J81">
        <v>1</v>
      </c>
      <c r="K81">
        <v>0</v>
      </c>
      <c r="L81" t="s">
        <v>505</v>
      </c>
      <c r="M81">
        <v>0</v>
      </c>
      <c r="N81">
        <v>1</v>
      </c>
      <c r="O81">
        <v>0</v>
      </c>
      <c r="P81">
        <v>0</v>
      </c>
      <c r="Q81">
        <v>0</v>
      </c>
      <c r="R81">
        <v>0</v>
      </c>
      <c r="S81">
        <v>0</v>
      </c>
      <c r="T81">
        <v>11</v>
      </c>
      <c r="U81">
        <v>0</v>
      </c>
      <c r="V81">
        <v>1</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1</v>
      </c>
      <c r="AS81">
        <v>0</v>
      </c>
      <c r="AT81">
        <v>0</v>
      </c>
      <c r="AU81">
        <v>0</v>
      </c>
      <c r="AV81">
        <v>0</v>
      </c>
      <c r="AW81">
        <v>0</v>
      </c>
      <c r="AX81">
        <v>0</v>
      </c>
      <c r="AY81" t="s">
        <v>891</v>
      </c>
      <c r="AZ81">
        <v>0</v>
      </c>
      <c r="BA81">
        <v>0</v>
      </c>
      <c r="BB81">
        <v>0</v>
      </c>
      <c r="BC81">
        <v>0</v>
      </c>
      <c r="BD81">
        <v>0</v>
      </c>
      <c r="BE81">
        <v>0</v>
      </c>
      <c r="BF81" t="s">
        <v>891</v>
      </c>
      <c r="BG81">
        <v>1</v>
      </c>
      <c r="BH81">
        <v>0</v>
      </c>
      <c r="BI81">
        <v>1</v>
      </c>
      <c r="BJ81">
        <v>0</v>
      </c>
      <c r="BK81">
        <v>1</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s="842"/>
      <c r="CM81" s="597">
        <v>1</v>
      </c>
      <c r="CN81" s="592">
        <v>12</v>
      </c>
      <c r="CO81" s="592">
        <v>0</v>
      </c>
      <c r="CP81" s="597">
        <v>1</v>
      </c>
      <c r="CQ81" s="592">
        <v>12</v>
      </c>
      <c r="CR81" s="592">
        <v>0</v>
      </c>
      <c r="CS81" s="597">
        <v>1</v>
      </c>
      <c r="CT81" s="592">
        <v>12</v>
      </c>
      <c r="CU81" s="592">
        <v>0</v>
      </c>
      <c r="CV81" s="592">
        <v>0</v>
      </c>
      <c r="CW81" s="592">
        <v>0</v>
      </c>
      <c r="CX81" s="592">
        <v>0</v>
      </c>
      <c r="CY81" s="592">
        <v>0</v>
      </c>
      <c r="CZ81" s="592">
        <v>0</v>
      </c>
      <c r="DA81" s="592">
        <v>0</v>
      </c>
      <c r="DB81" s="592">
        <v>0</v>
      </c>
      <c r="DC81" s="592">
        <v>0</v>
      </c>
      <c r="DD81" s="592">
        <v>0</v>
      </c>
      <c r="DE81" s="592">
        <v>0</v>
      </c>
      <c r="DF81" s="592">
        <v>0</v>
      </c>
      <c r="DG81" s="592">
        <v>0</v>
      </c>
      <c r="DH81" s="592">
        <v>0</v>
      </c>
      <c r="DI81" s="592">
        <v>0</v>
      </c>
      <c r="DJ81" s="592">
        <v>0</v>
      </c>
      <c r="DK81" s="592">
        <v>0</v>
      </c>
      <c r="DL81" s="592">
        <v>0</v>
      </c>
      <c r="DM81" s="592">
        <v>0</v>
      </c>
      <c r="DN81" s="592">
        <v>0</v>
      </c>
      <c r="DO81" s="592">
        <v>0</v>
      </c>
      <c r="DP81" s="592">
        <v>0</v>
      </c>
      <c r="DQ81" s="592">
        <v>0</v>
      </c>
      <c r="DR81" s="592">
        <v>0</v>
      </c>
      <c r="DS81" s="592">
        <v>0</v>
      </c>
      <c r="DT81" s="592">
        <v>0</v>
      </c>
      <c r="DU81" s="597">
        <v>0</v>
      </c>
      <c r="DV81" s="954">
        <v>0</v>
      </c>
      <c r="DW81" s="978">
        <v>0</v>
      </c>
      <c r="DX81" s="979">
        <v>0</v>
      </c>
      <c r="DY81" s="979">
        <v>0</v>
      </c>
      <c r="DZ81" s="979">
        <v>0</v>
      </c>
      <c r="EA81" s="977">
        <v>0</v>
      </c>
      <c r="EB81" s="977">
        <v>0</v>
      </c>
      <c r="EC81" s="960">
        <v>0</v>
      </c>
      <c r="ED81" s="960">
        <v>0</v>
      </c>
      <c r="EE81" s="1255">
        <v>0</v>
      </c>
      <c r="EF81" s="960">
        <v>0</v>
      </c>
      <c r="EG81" s="960">
        <v>0</v>
      </c>
      <c r="EH81" s="960">
        <v>0</v>
      </c>
      <c r="EI81" s="960">
        <v>0</v>
      </c>
      <c r="EJ81" s="960">
        <v>0</v>
      </c>
      <c r="EK81" s="1007">
        <v>0</v>
      </c>
      <c r="EL81" s="306">
        <v>0</v>
      </c>
      <c r="EM81" s="306">
        <v>0</v>
      </c>
      <c r="EN81" s="1007">
        <v>0</v>
      </c>
      <c r="EO81" s="306">
        <v>0</v>
      </c>
      <c r="EP81" s="306">
        <v>0</v>
      </c>
      <c r="EQ81" s="306">
        <v>0</v>
      </c>
      <c r="ER81" s="306">
        <v>0</v>
      </c>
      <c r="ES81" s="306">
        <v>0</v>
      </c>
      <c r="ET81" s="1007">
        <v>0</v>
      </c>
      <c r="EU81" s="306">
        <v>0</v>
      </c>
      <c r="EV81" s="306">
        <v>0</v>
      </c>
      <c r="EW81" s="306">
        <v>0</v>
      </c>
      <c r="EX81" s="832"/>
      <c r="EY81" s="592"/>
      <c r="EZ81" s="592" t="s">
        <v>505</v>
      </c>
      <c r="FA81" s="592" t="s">
        <v>506</v>
      </c>
      <c r="FB81" s="592" t="s">
        <v>350</v>
      </c>
      <c r="FC81" s="592">
        <v>12</v>
      </c>
      <c r="FD81" s="592" t="s">
        <v>11</v>
      </c>
      <c r="FE81" s="592" t="s">
        <v>232</v>
      </c>
      <c r="FF81" s="592" t="s">
        <v>9</v>
      </c>
      <c r="FG81" s="592" t="s">
        <v>232</v>
      </c>
      <c r="FH81" s="592" t="s">
        <v>358</v>
      </c>
    </row>
    <row r="82" spans="1:164">
      <c r="A82">
        <v>418</v>
      </c>
      <c r="B82">
        <v>1</v>
      </c>
      <c r="F82">
        <v>700</v>
      </c>
      <c r="G82">
        <v>23</v>
      </c>
      <c r="H82">
        <v>0</v>
      </c>
      <c r="I82">
        <v>1</v>
      </c>
      <c r="J82">
        <v>1</v>
      </c>
      <c r="K82">
        <v>0</v>
      </c>
      <c r="L82" t="s">
        <v>393</v>
      </c>
      <c r="M82">
        <v>0</v>
      </c>
      <c r="N82">
        <v>1</v>
      </c>
      <c r="O82">
        <v>0</v>
      </c>
      <c r="P82">
        <v>0</v>
      </c>
      <c r="Q82">
        <v>0</v>
      </c>
      <c r="R82">
        <v>0</v>
      </c>
      <c r="S82">
        <v>0</v>
      </c>
      <c r="T82">
        <v>58</v>
      </c>
      <c r="U82">
        <v>1</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1</v>
      </c>
      <c r="AS82">
        <v>0</v>
      </c>
      <c r="AT82">
        <v>0</v>
      </c>
      <c r="AU82">
        <v>0</v>
      </c>
      <c r="AV82">
        <v>0</v>
      </c>
      <c r="AW82">
        <v>0</v>
      </c>
      <c r="AX82">
        <v>0</v>
      </c>
      <c r="AY82" t="s">
        <v>891</v>
      </c>
      <c r="AZ82">
        <v>0</v>
      </c>
      <c r="BA82">
        <v>0</v>
      </c>
      <c r="BB82">
        <v>0</v>
      </c>
      <c r="BC82">
        <v>0</v>
      </c>
      <c r="BD82">
        <v>0</v>
      </c>
      <c r="BE82">
        <v>0</v>
      </c>
      <c r="BF82" t="s">
        <v>891</v>
      </c>
      <c r="BG82">
        <v>1</v>
      </c>
      <c r="BH82">
        <v>0</v>
      </c>
      <c r="BI82">
        <v>1</v>
      </c>
      <c r="BJ82">
        <v>0</v>
      </c>
      <c r="BK82">
        <v>1</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s="842"/>
      <c r="CM82" s="597">
        <v>1</v>
      </c>
      <c r="CN82" s="592">
        <v>58</v>
      </c>
      <c r="CO82" s="592">
        <v>0</v>
      </c>
      <c r="CP82" s="597">
        <v>1</v>
      </c>
      <c r="CQ82" s="592">
        <v>58</v>
      </c>
      <c r="CR82" s="592">
        <v>0</v>
      </c>
      <c r="CS82" s="597">
        <v>1</v>
      </c>
      <c r="CT82" s="592">
        <v>58</v>
      </c>
      <c r="CU82" s="592">
        <v>0</v>
      </c>
      <c r="CV82" s="592">
        <v>0</v>
      </c>
      <c r="CW82" s="592">
        <v>0</v>
      </c>
      <c r="CX82" s="592">
        <v>0</v>
      </c>
      <c r="CY82" s="592">
        <v>0</v>
      </c>
      <c r="CZ82" s="592">
        <v>0</v>
      </c>
      <c r="DA82" s="592">
        <v>0</v>
      </c>
      <c r="DB82" s="592">
        <v>0</v>
      </c>
      <c r="DC82" s="592">
        <v>0</v>
      </c>
      <c r="DD82" s="592">
        <v>0</v>
      </c>
      <c r="DE82" s="592">
        <v>0</v>
      </c>
      <c r="DF82" s="592">
        <v>0</v>
      </c>
      <c r="DG82" s="592">
        <v>0</v>
      </c>
      <c r="DH82" s="592">
        <v>0</v>
      </c>
      <c r="DI82" s="592">
        <v>0</v>
      </c>
      <c r="DJ82" s="592">
        <v>0</v>
      </c>
      <c r="DK82" s="592">
        <v>0</v>
      </c>
      <c r="DL82" s="592">
        <v>0</v>
      </c>
      <c r="DM82" s="592">
        <v>0</v>
      </c>
      <c r="DN82" s="592">
        <v>0</v>
      </c>
      <c r="DO82" s="592">
        <v>0</v>
      </c>
      <c r="DP82" s="592">
        <v>0</v>
      </c>
      <c r="DQ82" s="592">
        <v>0</v>
      </c>
      <c r="DR82" s="592">
        <v>0</v>
      </c>
      <c r="DS82" s="592">
        <v>0</v>
      </c>
      <c r="DT82" s="592">
        <v>0</v>
      </c>
      <c r="DU82" s="597">
        <v>0</v>
      </c>
      <c r="DV82" s="954">
        <v>0</v>
      </c>
      <c r="DW82" s="978">
        <v>0</v>
      </c>
      <c r="DX82" s="979">
        <v>0</v>
      </c>
      <c r="DY82" s="979">
        <v>0</v>
      </c>
      <c r="DZ82" s="979">
        <v>0</v>
      </c>
      <c r="EA82" s="977">
        <v>0</v>
      </c>
      <c r="EB82" s="977">
        <v>0</v>
      </c>
      <c r="EC82" s="960">
        <v>0</v>
      </c>
      <c r="ED82" s="960">
        <v>0</v>
      </c>
      <c r="EE82" s="1255">
        <v>0</v>
      </c>
      <c r="EF82" s="960">
        <v>0</v>
      </c>
      <c r="EG82" s="960">
        <v>0</v>
      </c>
      <c r="EH82" s="960">
        <v>0</v>
      </c>
      <c r="EI82" s="960">
        <v>0</v>
      </c>
      <c r="EJ82" s="960">
        <v>0</v>
      </c>
      <c r="EK82" s="1007">
        <v>0</v>
      </c>
      <c r="EL82" s="306">
        <v>0</v>
      </c>
      <c r="EM82" s="306">
        <v>0</v>
      </c>
      <c r="EN82" s="1007">
        <v>0</v>
      </c>
      <c r="EO82" s="306">
        <v>0</v>
      </c>
      <c r="EP82" s="306">
        <v>0</v>
      </c>
      <c r="EQ82" s="306">
        <v>0</v>
      </c>
      <c r="ER82" s="306">
        <v>0</v>
      </c>
      <c r="ES82" s="306">
        <v>0</v>
      </c>
      <c r="ET82" s="1007">
        <v>0</v>
      </c>
      <c r="EU82" s="306">
        <v>0</v>
      </c>
      <c r="EV82" s="306">
        <v>0</v>
      </c>
      <c r="EW82" s="306">
        <v>0</v>
      </c>
      <c r="EX82" s="832"/>
      <c r="EY82" s="592"/>
      <c r="EZ82" s="592" t="s">
        <v>393</v>
      </c>
      <c r="FA82" s="592" t="s">
        <v>394</v>
      </c>
      <c r="FB82" s="592" t="s">
        <v>350</v>
      </c>
      <c r="FC82" s="592">
        <v>58</v>
      </c>
      <c r="FD82" s="592" t="s">
        <v>12</v>
      </c>
      <c r="FE82" s="592" t="s">
        <v>232</v>
      </c>
      <c r="FF82" s="592" t="s">
        <v>9</v>
      </c>
      <c r="FG82" s="592" t="s">
        <v>232</v>
      </c>
      <c r="FH82" s="592" t="s">
        <v>346</v>
      </c>
    </row>
    <row r="83" spans="1:164">
      <c r="A83">
        <v>445</v>
      </c>
      <c r="B83">
        <v>1</v>
      </c>
      <c r="F83">
        <v>700</v>
      </c>
      <c r="G83">
        <v>41</v>
      </c>
      <c r="H83">
        <v>1</v>
      </c>
      <c r="I83">
        <v>0</v>
      </c>
      <c r="J83">
        <v>1</v>
      </c>
      <c r="K83">
        <v>0</v>
      </c>
      <c r="L83" t="s">
        <v>554</v>
      </c>
      <c r="M83">
        <v>0</v>
      </c>
      <c r="N83">
        <v>1</v>
      </c>
      <c r="O83">
        <v>0</v>
      </c>
      <c r="P83">
        <v>0</v>
      </c>
      <c r="Q83">
        <v>0</v>
      </c>
      <c r="R83">
        <v>0</v>
      </c>
      <c r="S83">
        <v>0</v>
      </c>
      <c r="T83">
        <v>2</v>
      </c>
      <c r="U83">
        <v>0</v>
      </c>
      <c r="V83">
        <v>0</v>
      </c>
      <c r="W83">
        <v>0</v>
      </c>
      <c r="X83">
        <v>0</v>
      </c>
      <c r="Y83">
        <v>0</v>
      </c>
      <c r="Z83">
        <v>0</v>
      </c>
      <c r="AA83">
        <v>1</v>
      </c>
      <c r="AB83">
        <v>1</v>
      </c>
      <c r="AC83">
        <v>0</v>
      </c>
      <c r="AD83">
        <v>0</v>
      </c>
      <c r="AE83">
        <v>0</v>
      </c>
      <c r="AF83">
        <v>0</v>
      </c>
      <c r="AG83">
        <v>0</v>
      </c>
      <c r="AH83">
        <v>0</v>
      </c>
      <c r="AI83">
        <v>0</v>
      </c>
      <c r="AJ83">
        <v>0</v>
      </c>
      <c r="AK83">
        <v>0</v>
      </c>
      <c r="AL83">
        <v>0</v>
      </c>
      <c r="AM83">
        <v>0</v>
      </c>
      <c r="AN83">
        <v>0</v>
      </c>
      <c r="AO83">
        <v>0</v>
      </c>
      <c r="AP83">
        <v>0</v>
      </c>
      <c r="AQ83">
        <v>0</v>
      </c>
      <c r="AR83">
        <v>1</v>
      </c>
      <c r="AS83">
        <v>0</v>
      </c>
      <c r="AT83">
        <v>0</v>
      </c>
      <c r="AU83">
        <v>0</v>
      </c>
      <c r="AV83">
        <v>0</v>
      </c>
      <c r="AW83">
        <v>0</v>
      </c>
      <c r="AX83">
        <v>0</v>
      </c>
      <c r="AY83" t="s">
        <v>891</v>
      </c>
      <c r="AZ83">
        <v>0</v>
      </c>
      <c r="BA83">
        <v>0</v>
      </c>
      <c r="BB83">
        <v>0</v>
      </c>
      <c r="BC83">
        <v>0</v>
      </c>
      <c r="BD83">
        <v>0</v>
      </c>
      <c r="BE83">
        <v>0</v>
      </c>
      <c r="BF83" t="s">
        <v>891</v>
      </c>
      <c r="BG83">
        <v>1</v>
      </c>
      <c r="BH83">
        <v>0</v>
      </c>
      <c r="BI83">
        <v>1</v>
      </c>
      <c r="BJ83">
        <v>0</v>
      </c>
      <c r="BK83">
        <v>1</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s="842"/>
      <c r="CM83" s="597">
        <v>1</v>
      </c>
      <c r="CN83" s="592">
        <v>2</v>
      </c>
      <c r="CO83" s="592">
        <v>0</v>
      </c>
      <c r="CP83" s="597">
        <v>1</v>
      </c>
      <c r="CQ83" s="592">
        <v>2</v>
      </c>
      <c r="CR83" s="592">
        <v>0</v>
      </c>
      <c r="CS83" s="597">
        <v>1</v>
      </c>
      <c r="CT83" s="592">
        <v>2</v>
      </c>
      <c r="CU83" s="592">
        <v>0</v>
      </c>
      <c r="CV83" s="592">
        <v>0</v>
      </c>
      <c r="CW83" s="592">
        <v>0</v>
      </c>
      <c r="CX83" s="592">
        <v>0</v>
      </c>
      <c r="CY83" s="592">
        <v>0</v>
      </c>
      <c r="CZ83" s="592">
        <v>0</v>
      </c>
      <c r="DA83" s="592">
        <v>0</v>
      </c>
      <c r="DB83" s="592">
        <v>0</v>
      </c>
      <c r="DC83" s="592">
        <v>0</v>
      </c>
      <c r="DD83" s="592">
        <v>0</v>
      </c>
      <c r="DE83" s="592">
        <v>0</v>
      </c>
      <c r="DF83" s="592">
        <v>0</v>
      </c>
      <c r="DG83" s="592">
        <v>0</v>
      </c>
      <c r="DH83" s="592">
        <v>0</v>
      </c>
      <c r="DI83" s="592">
        <v>0</v>
      </c>
      <c r="DJ83" s="592">
        <v>0</v>
      </c>
      <c r="DK83" s="592">
        <v>0</v>
      </c>
      <c r="DL83" s="592">
        <v>0</v>
      </c>
      <c r="DM83" s="592">
        <v>0</v>
      </c>
      <c r="DN83" s="592">
        <v>0</v>
      </c>
      <c r="DO83" s="592">
        <v>0</v>
      </c>
      <c r="DP83" s="592">
        <v>0</v>
      </c>
      <c r="DQ83" s="592">
        <v>0</v>
      </c>
      <c r="DR83" s="592">
        <v>0</v>
      </c>
      <c r="DS83" s="592">
        <v>0</v>
      </c>
      <c r="DT83" s="592">
        <v>0</v>
      </c>
      <c r="DU83" s="597">
        <v>0</v>
      </c>
      <c r="DV83" s="954">
        <v>0</v>
      </c>
      <c r="DW83" s="978">
        <v>0</v>
      </c>
      <c r="DX83" s="979">
        <v>0</v>
      </c>
      <c r="DY83" s="979">
        <v>0</v>
      </c>
      <c r="DZ83" s="979">
        <v>0</v>
      </c>
      <c r="EA83" s="977">
        <v>0</v>
      </c>
      <c r="EB83" s="977">
        <v>0</v>
      </c>
      <c r="EC83" s="960">
        <v>0</v>
      </c>
      <c r="ED83" s="960">
        <v>0</v>
      </c>
      <c r="EE83" s="1255">
        <v>0</v>
      </c>
      <c r="EF83" s="960">
        <v>0</v>
      </c>
      <c r="EG83" s="960">
        <v>0</v>
      </c>
      <c r="EH83" s="960">
        <v>0</v>
      </c>
      <c r="EI83" s="960">
        <v>0</v>
      </c>
      <c r="EJ83" s="960">
        <v>0</v>
      </c>
      <c r="EK83" s="1007">
        <v>0</v>
      </c>
      <c r="EL83" s="306">
        <v>0</v>
      </c>
      <c r="EM83" s="306">
        <v>0</v>
      </c>
      <c r="EN83" s="1007">
        <v>0</v>
      </c>
      <c r="EO83" s="306">
        <v>0</v>
      </c>
      <c r="EP83" s="306">
        <v>1</v>
      </c>
      <c r="EQ83" s="306">
        <v>0</v>
      </c>
      <c r="ER83" s="306">
        <v>0</v>
      </c>
      <c r="ES83" s="306">
        <v>0</v>
      </c>
      <c r="ET83" s="1007">
        <v>0</v>
      </c>
      <c r="EU83" s="306">
        <v>0</v>
      </c>
      <c r="EV83" s="306">
        <v>0</v>
      </c>
      <c r="EW83" s="306">
        <v>0</v>
      </c>
      <c r="EX83" s="832"/>
      <c r="EY83" s="592"/>
      <c r="EZ83" s="592" t="s">
        <v>554</v>
      </c>
      <c r="FA83" s="592" t="s">
        <v>527</v>
      </c>
      <c r="FB83" s="592" t="s">
        <v>350</v>
      </c>
      <c r="FC83" s="592">
        <v>2</v>
      </c>
      <c r="FD83" s="592" t="s">
        <v>11</v>
      </c>
      <c r="FE83" s="592" t="s">
        <v>232</v>
      </c>
      <c r="FF83" s="592" t="s">
        <v>9</v>
      </c>
      <c r="FG83" s="592" t="s">
        <v>232</v>
      </c>
      <c r="FH83" s="592" t="s">
        <v>358</v>
      </c>
    </row>
    <row r="84" spans="1:164">
      <c r="A84">
        <v>446</v>
      </c>
      <c r="B84">
        <v>1</v>
      </c>
      <c r="F84">
        <v>700</v>
      </c>
      <c r="G84">
        <v>41</v>
      </c>
      <c r="H84">
        <v>1</v>
      </c>
      <c r="I84">
        <v>0</v>
      </c>
      <c r="J84">
        <v>1</v>
      </c>
      <c r="K84">
        <v>0</v>
      </c>
      <c r="L84" t="s">
        <v>554</v>
      </c>
      <c r="M84">
        <v>0</v>
      </c>
      <c r="N84">
        <v>1</v>
      </c>
      <c r="O84">
        <v>0</v>
      </c>
      <c r="P84">
        <v>0</v>
      </c>
      <c r="Q84">
        <v>0</v>
      </c>
      <c r="R84">
        <v>0</v>
      </c>
      <c r="S84">
        <v>0</v>
      </c>
      <c r="T84">
        <v>13</v>
      </c>
      <c r="U84">
        <v>0</v>
      </c>
      <c r="V84">
        <v>0</v>
      </c>
      <c r="W84">
        <v>0</v>
      </c>
      <c r="X84">
        <v>0</v>
      </c>
      <c r="Y84">
        <v>0</v>
      </c>
      <c r="Z84">
        <v>0</v>
      </c>
      <c r="AA84">
        <v>1</v>
      </c>
      <c r="AB84">
        <v>0</v>
      </c>
      <c r="AC84">
        <v>1</v>
      </c>
      <c r="AD84">
        <v>0</v>
      </c>
      <c r="AE84">
        <v>0</v>
      </c>
      <c r="AF84">
        <v>0</v>
      </c>
      <c r="AG84">
        <v>0</v>
      </c>
      <c r="AH84">
        <v>0</v>
      </c>
      <c r="AI84">
        <v>0</v>
      </c>
      <c r="AJ84">
        <v>0</v>
      </c>
      <c r="AK84">
        <v>0</v>
      </c>
      <c r="AL84">
        <v>0</v>
      </c>
      <c r="AM84">
        <v>0</v>
      </c>
      <c r="AN84">
        <v>0</v>
      </c>
      <c r="AO84">
        <v>0</v>
      </c>
      <c r="AP84">
        <v>0</v>
      </c>
      <c r="AQ84">
        <v>0</v>
      </c>
      <c r="AR84">
        <v>1</v>
      </c>
      <c r="AS84">
        <v>0</v>
      </c>
      <c r="AT84">
        <v>0</v>
      </c>
      <c r="AU84">
        <v>0</v>
      </c>
      <c r="AV84">
        <v>0</v>
      </c>
      <c r="AW84">
        <v>0</v>
      </c>
      <c r="AX84">
        <v>0</v>
      </c>
      <c r="AY84" t="s">
        <v>891</v>
      </c>
      <c r="AZ84">
        <v>0</v>
      </c>
      <c r="BA84">
        <v>0</v>
      </c>
      <c r="BB84">
        <v>0</v>
      </c>
      <c r="BC84">
        <v>0</v>
      </c>
      <c r="BD84">
        <v>0</v>
      </c>
      <c r="BE84">
        <v>0</v>
      </c>
      <c r="BF84" t="s">
        <v>891</v>
      </c>
      <c r="BG84">
        <v>1</v>
      </c>
      <c r="BH84">
        <v>0</v>
      </c>
      <c r="BI84">
        <v>1</v>
      </c>
      <c r="BJ84">
        <v>0</v>
      </c>
      <c r="BK84">
        <v>1</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s="842"/>
      <c r="CM84" s="597">
        <v>1</v>
      </c>
      <c r="CN84" s="592">
        <v>14</v>
      </c>
      <c r="CO84" s="592">
        <v>0</v>
      </c>
      <c r="CP84" s="597">
        <v>1</v>
      </c>
      <c r="CQ84" s="592">
        <v>14</v>
      </c>
      <c r="CR84" s="592">
        <v>0</v>
      </c>
      <c r="CS84" s="597">
        <v>1</v>
      </c>
      <c r="CT84" s="592">
        <v>14</v>
      </c>
      <c r="CU84" s="592">
        <v>0</v>
      </c>
      <c r="CV84" s="592">
        <v>0</v>
      </c>
      <c r="CW84" s="592">
        <v>0</v>
      </c>
      <c r="CX84" s="592">
        <v>0</v>
      </c>
      <c r="CY84" s="592">
        <v>0</v>
      </c>
      <c r="CZ84" s="592">
        <v>0</v>
      </c>
      <c r="DA84" s="592">
        <v>0</v>
      </c>
      <c r="DB84" s="592">
        <v>0</v>
      </c>
      <c r="DC84" s="592">
        <v>0</v>
      </c>
      <c r="DD84" s="592">
        <v>0</v>
      </c>
      <c r="DE84" s="592">
        <v>0</v>
      </c>
      <c r="DF84" s="592">
        <v>0</v>
      </c>
      <c r="DG84" s="592">
        <v>0</v>
      </c>
      <c r="DH84" s="592">
        <v>0</v>
      </c>
      <c r="DI84" s="592">
        <v>0</v>
      </c>
      <c r="DJ84" s="592">
        <v>0</v>
      </c>
      <c r="DK84" s="592">
        <v>0</v>
      </c>
      <c r="DL84" s="592">
        <v>0</v>
      </c>
      <c r="DM84" s="592">
        <v>0</v>
      </c>
      <c r="DN84" s="592">
        <v>0</v>
      </c>
      <c r="DO84" s="592">
        <v>0</v>
      </c>
      <c r="DP84" s="592">
        <v>0</v>
      </c>
      <c r="DQ84" s="592">
        <v>0</v>
      </c>
      <c r="DR84" s="592">
        <v>0</v>
      </c>
      <c r="DS84" s="592">
        <v>0</v>
      </c>
      <c r="DT84" s="592">
        <v>0</v>
      </c>
      <c r="DU84" s="597">
        <v>0</v>
      </c>
      <c r="DV84" s="954">
        <v>0</v>
      </c>
      <c r="DW84" s="978">
        <v>0</v>
      </c>
      <c r="DX84" s="979">
        <v>0</v>
      </c>
      <c r="DY84" s="979">
        <v>0</v>
      </c>
      <c r="DZ84" s="979">
        <v>0</v>
      </c>
      <c r="EA84" s="977">
        <v>0</v>
      </c>
      <c r="EB84" s="977">
        <v>0</v>
      </c>
      <c r="EC84" s="960">
        <v>0</v>
      </c>
      <c r="ED84" s="960">
        <v>0</v>
      </c>
      <c r="EE84" s="1255">
        <v>0</v>
      </c>
      <c r="EF84" s="960">
        <v>0</v>
      </c>
      <c r="EG84" s="960">
        <v>0</v>
      </c>
      <c r="EH84" s="960">
        <v>0</v>
      </c>
      <c r="EI84" s="960">
        <v>0</v>
      </c>
      <c r="EJ84" s="960">
        <v>0</v>
      </c>
      <c r="EK84" s="1007">
        <v>0</v>
      </c>
      <c r="EL84" s="306">
        <v>0</v>
      </c>
      <c r="EM84" s="306">
        <v>0</v>
      </c>
      <c r="EN84" s="1007">
        <v>0</v>
      </c>
      <c r="EO84" s="306">
        <v>0</v>
      </c>
      <c r="EP84" s="306">
        <v>1</v>
      </c>
      <c r="EQ84" s="306">
        <v>1</v>
      </c>
      <c r="ER84" s="306">
        <v>0</v>
      </c>
      <c r="ES84" s="306">
        <v>0</v>
      </c>
      <c r="ET84" s="1007">
        <v>0</v>
      </c>
      <c r="EU84" s="306">
        <v>0</v>
      </c>
      <c r="EV84" s="306">
        <v>0</v>
      </c>
      <c r="EW84" s="306">
        <v>0</v>
      </c>
      <c r="EX84" s="832"/>
      <c r="EY84" s="592"/>
      <c r="EZ84" s="592" t="s">
        <v>554</v>
      </c>
      <c r="FA84" s="592" t="s">
        <v>527</v>
      </c>
      <c r="FB84" s="592" t="s">
        <v>350</v>
      </c>
      <c r="FC84" s="592">
        <v>14</v>
      </c>
      <c r="FD84" s="592" t="s">
        <v>11</v>
      </c>
      <c r="FE84" s="592" t="s">
        <v>232</v>
      </c>
      <c r="FF84" s="592" t="s">
        <v>9</v>
      </c>
      <c r="FG84" s="592" t="s">
        <v>232</v>
      </c>
      <c r="FH84" s="592" t="s">
        <v>358</v>
      </c>
    </row>
    <row r="85" spans="1:164">
      <c r="A85">
        <v>457</v>
      </c>
      <c r="B85">
        <v>1</v>
      </c>
      <c r="F85">
        <v>700</v>
      </c>
      <c r="G85">
        <v>41</v>
      </c>
      <c r="H85">
        <v>1</v>
      </c>
      <c r="I85">
        <v>0</v>
      </c>
      <c r="J85">
        <v>1</v>
      </c>
      <c r="K85">
        <v>0</v>
      </c>
      <c r="L85" t="s">
        <v>554</v>
      </c>
      <c r="M85">
        <v>0</v>
      </c>
      <c r="N85">
        <v>1</v>
      </c>
      <c r="O85">
        <v>0</v>
      </c>
      <c r="P85">
        <v>0</v>
      </c>
      <c r="Q85">
        <v>0</v>
      </c>
      <c r="R85">
        <v>0</v>
      </c>
      <c r="S85">
        <v>0</v>
      </c>
      <c r="T85">
        <v>12</v>
      </c>
      <c r="U85">
        <v>0</v>
      </c>
      <c r="V85">
        <v>0</v>
      </c>
      <c r="W85">
        <v>0</v>
      </c>
      <c r="X85">
        <v>0</v>
      </c>
      <c r="Y85">
        <v>0</v>
      </c>
      <c r="Z85">
        <v>0</v>
      </c>
      <c r="AA85">
        <v>1</v>
      </c>
      <c r="AB85">
        <v>0</v>
      </c>
      <c r="AC85">
        <v>0</v>
      </c>
      <c r="AD85">
        <v>1</v>
      </c>
      <c r="AE85">
        <v>0</v>
      </c>
      <c r="AF85">
        <v>0</v>
      </c>
      <c r="AG85">
        <v>0</v>
      </c>
      <c r="AH85">
        <v>0</v>
      </c>
      <c r="AI85">
        <v>0</v>
      </c>
      <c r="AJ85">
        <v>0</v>
      </c>
      <c r="AK85">
        <v>0</v>
      </c>
      <c r="AL85">
        <v>0</v>
      </c>
      <c r="AM85">
        <v>0</v>
      </c>
      <c r="AN85">
        <v>0</v>
      </c>
      <c r="AO85">
        <v>0</v>
      </c>
      <c r="AP85">
        <v>0</v>
      </c>
      <c r="AQ85">
        <v>0</v>
      </c>
      <c r="AR85">
        <v>0</v>
      </c>
      <c r="AS85">
        <v>1</v>
      </c>
      <c r="AT85">
        <v>0</v>
      </c>
      <c r="AU85">
        <v>1</v>
      </c>
      <c r="AV85">
        <v>0</v>
      </c>
      <c r="AW85">
        <v>0</v>
      </c>
      <c r="AX85">
        <v>0</v>
      </c>
      <c r="AY85" t="s">
        <v>891</v>
      </c>
      <c r="AZ85">
        <v>1</v>
      </c>
      <c r="BA85">
        <v>1</v>
      </c>
      <c r="BB85">
        <v>0</v>
      </c>
      <c r="BC85">
        <v>1</v>
      </c>
      <c r="BD85">
        <v>0</v>
      </c>
      <c r="BE85">
        <v>0</v>
      </c>
      <c r="BF85" t="s">
        <v>891</v>
      </c>
      <c r="BG85">
        <v>1</v>
      </c>
      <c r="BH85">
        <v>0</v>
      </c>
      <c r="BI85">
        <v>1</v>
      </c>
      <c r="BJ85">
        <v>0</v>
      </c>
      <c r="BK85">
        <v>0</v>
      </c>
      <c r="BL85">
        <v>1</v>
      </c>
      <c r="BM85">
        <v>0</v>
      </c>
      <c r="BN85">
        <v>0</v>
      </c>
      <c r="BO85">
        <v>0</v>
      </c>
      <c r="BP85">
        <v>0</v>
      </c>
      <c r="BQ85">
        <v>1</v>
      </c>
      <c r="BR85">
        <v>0</v>
      </c>
      <c r="BS85">
        <v>0</v>
      </c>
      <c r="BT85">
        <v>0</v>
      </c>
      <c r="BU85">
        <v>0</v>
      </c>
      <c r="BV85">
        <v>0</v>
      </c>
      <c r="BW85">
        <v>0</v>
      </c>
      <c r="BX85">
        <v>8</v>
      </c>
      <c r="BY85">
        <v>0</v>
      </c>
      <c r="BZ85">
        <v>0</v>
      </c>
      <c r="CA85">
        <v>0</v>
      </c>
      <c r="CB85">
        <v>0</v>
      </c>
      <c r="CC85">
        <v>0</v>
      </c>
      <c r="CD85">
        <v>0</v>
      </c>
      <c r="CE85">
        <v>0</v>
      </c>
      <c r="CF85">
        <v>0</v>
      </c>
      <c r="CG85">
        <v>0</v>
      </c>
      <c r="CH85">
        <v>0</v>
      </c>
      <c r="CI85">
        <v>0</v>
      </c>
      <c r="CJ85">
        <v>0</v>
      </c>
      <c r="CK85">
        <v>0</v>
      </c>
      <c r="CL85" s="842"/>
      <c r="CM85" s="597">
        <v>1</v>
      </c>
      <c r="CN85" s="592">
        <v>12</v>
      </c>
      <c r="CO85" s="592">
        <v>0</v>
      </c>
      <c r="CP85" s="597">
        <v>1</v>
      </c>
      <c r="CQ85" s="592">
        <v>12</v>
      </c>
      <c r="CR85" s="592">
        <v>0</v>
      </c>
      <c r="CS85" s="597">
        <v>1</v>
      </c>
      <c r="CT85" s="592">
        <v>12</v>
      </c>
      <c r="CU85" s="592">
        <v>12</v>
      </c>
      <c r="CV85" s="592">
        <v>0</v>
      </c>
      <c r="CW85" s="592">
        <v>1</v>
      </c>
      <c r="CX85" s="592">
        <v>12</v>
      </c>
      <c r="CY85" s="592">
        <v>0</v>
      </c>
      <c r="CZ85" s="592">
        <v>0</v>
      </c>
      <c r="DA85" s="592">
        <v>0</v>
      </c>
      <c r="DB85" s="592">
        <v>0</v>
      </c>
      <c r="DC85" s="592">
        <v>12</v>
      </c>
      <c r="DD85" s="592">
        <v>0</v>
      </c>
      <c r="DE85" s="592">
        <v>0</v>
      </c>
      <c r="DF85" s="592">
        <v>0</v>
      </c>
      <c r="DG85" s="592">
        <v>0</v>
      </c>
      <c r="DH85" s="592">
        <v>0</v>
      </c>
      <c r="DI85" s="592">
        <v>0</v>
      </c>
      <c r="DJ85" s="592">
        <v>96</v>
      </c>
      <c r="DK85" s="592">
        <v>0</v>
      </c>
      <c r="DL85" s="592">
        <v>0</v>
      </c>
      <c r="DM85" s="592">
        <v>0</v>
      </c>
      <c r="DN85" s="592">
        <v>0</v>
      </c>
      <c r="DO85" s="592">
        <v>1</v>
      </c>
      <c r="DP85" s="592">
        <v>12</v>
      </c>
      <c r="DQ85" s="592">
        <v>0</v>
      </c>
      <c r="DR85" s="592">
        <v>0</v>
      </c>
      <c r="DS85" s="592">
        <v>0</v>
      </c>
      <c r="DT85" s="592">
        <v>0</v>
      </c>
      <c r="DU85" s="597">
        <v>0</v>
      </c>
      <c r="DV85" s="954">
        <v>0</v>
      </c>
      <c r="DW85" s="978">
        <v>0</v>
      </c>
      <c r="DX85" s="979">
        <v>0</v>
      </c>
      <c r="DY85" s="979">
        <v>0</v>
      </c>
      <c r="DZ85" s="979">
        <v>0</v>
      </c>
      <c r="EA85" s="977">
        <v>0</v>
      </c>
      <c r="EB85" s="977">
        <v>0</v>
      </c>
      <c r="EC85" s="960">
        <v>0</v>
      </c>
      <c r="ED85" s="960">
        <v>0</v>
      </c>
      <c r="EE85" s="1255">
        <v>0</v>
      </c>
      <c r="EF85" s="960">
        <v>0</v>
      </c>
      <c r="EG85" s="960">
        <v>0</v>
      </c>
      <c r="EH85" s="960">
        <v>0</v>
      </c>
      <c r="EI85" s="960">
        <v>0</v>
      </c>
      <c r="EJ85" s="960">
        <v>0</v>
      </c>
      <c r="EK85" s="1007">
        <v>0</v>
      </c>
      <c r="EL85" s="306">
        <v>0</v>
      </c>
      <c r="EM85" s="306">
        <v>0</v>
      </c>
      <c r="EN85" s="1007">
        <v>0</v>
      </c>
      <c r="EO85" s="306">
        <v>0</v>
      </c>
      <c r="EP85" s="306">
        <v>1</v>
      </c>
      <c r="EQ85" s="306">
        <v>1</v>
      </c>
      <c r="ER85" s="306">
        <v>0</v>
      </c>
      <c r="ES85" s="306">
        <v>0</v>
      </c>
      <c r="ET85" s="1007">
        <v>0</v>
      </c>
      <c r="EU85" s="306">
        <v>0</v>
      </c>
      <c r="EV85" s="306">
        <v>1</v>
      </c>
      <c r="EW85" s="306">
        <v>0</v>
      </c>
      <c r="EX85" s="832"/>
      <c r="EY85" s="592"/>
      <c r="EZ85" s="592" t="s">
        <v>554</v>
      </c>
      <c r="FA85" s="592" t="s">
        <v>527</v>
      </c>
      <c r="FB85" s="592" t="s">
        <v>350</v>
      </c>
      <c r="FC85" s="592">
        <v>12</v>
      </c>
      <c r="FD85" s="592" t="s">
        <v>11</v>
      </c>
      <c r="FE85" s="592" t="s">
        <v>232</v>
      </c>
      <c r="FF85" s="592" t="s">
        <v>9</v>
      </c>
      <c r="FG85" s="592" t="s">
        <v>232</v>
      </c>
      <c r="FH85" s="592" t="s">
        <v>358</v>
      </c>
    </row>
    <row r="86" spans="1:164">
      <c r="A86">
        <v>464</v>
      </c>
      <c r="B86">
        <v>1</v>
      </c>
      <c r="F86">
        <v>700</v>
      </c>
      <c r="G86">
        <v>43</v>
      </c>
      <c r="H86">
        <v>1</v>
      </c>
      <c r="I86">
        <v>0</v>
      </c>
      <c r="J86">
        <v>1</v>
      </c>
      <c r="K86">
        <v>0</v>
      </c>
      <c r="L86" t="s">
        <v>561</v>
      </c>
      <c r="M86">
        <v>0</v>
      </c>
      <c r="N86">
        <v>1</v>
      </c>
      <c r="O86">
        <v>0</v>
      </c>
      <c r="P86">
        <v>0</v>
      </c>
      <c r="Q86">
        <v>0</v>
      </c>
      <c r="R86">
        <v>0</v>
      </c>
      <c r="S86">
        <v>0</v>
      </c>
      <c r="T86">
        <v>14</v>
      </c>
      <c r="U86">
        <v>0</v>
      </c>
      <c r="V86">
        <v>0</v>
      </c>
      <c r="W86">
        <v>0</v>
      </c>
      <c r="X86">
        <v>0</v>
      </c>
      <c r="Y86">
        <v>0</v>
      </c>
      <c r="Z86">
        <v>0</v>
      </c>
      <c r="AA86">
        <v>1</v>
      </c>
      <c r="AB86">
        <v>1</v>
      </c>
      <c r="AC86">
        <v>0</v>
      </c>
      <c r="AD86">
        <v>0</v>
      </c>
      <c r="AE86">
        <v>0</v>
      </c>
      <c r="AF86">
        <v>0</v>
      </c>
      <c r="AG86">
        <v>0</v>
      </c>
      <c r="AH86">
        <v>0</v>
      </c>
      <c r="AI86">
        <v>0</v>
      </c>
      <c r="AJ86">
        <v>0</v>
      </c>
      <c r="AK86">
        <v>0</v>
      </c>
      <c r="AL86">
        <v>0</v>
      </c>
      <c r="AM86">
        <v>0</v>
      </c>
      <c r="AN86">
        <v>0</v>
      </c>
      <c r="AO86">
        <v>0</v>
      </c>
      <c r="AP86">
        <v>0</v>
      </c>
      <c r="AQ86">
        <v>0</v>
      </c>
      <c r="AR86">
        <v>1</v>
      </c>
      <c r="AS86">
        <v>0</v>
      </c>
      <c r="AT86">
        <v>0</v>
      </c>
      <c r="AU86">
        <v>0</v>
      </c>
      <c r="AV86">
        <v>0</v>
      </c>
      <c r="AW86">
        <v>0</v>
      </c>
      <c r="AX86">
        <v>0</v>
      </c>
      <c r="AY86" t="s">
        <v>891</v>
      </c>
      <c r="AZ86">
        <v>0</v>
      </c>
      <c r="BA86">
        <v>0</v>
      </c>
      <c r="BB86">
        <v>0</v>
      </c>
      <c r="BC86">
        <v>0</v>
      </c>
      <c r="BD86">
        <v>0</v>
      </c>
      <c r="BE86">
        <v>0</v>
      </c>
      <c r="BF86" t="s">
        <v>891</v>
      </c>
      <c r="BG86">
        <v>1</v>
      </c>
      <c r="BH86">
        <v>0</v>
      </c>
      <c r="BI86">
        <v>1</v>
      </c>
      <c r="BJ86">
        <v>0</v>
      </c>
      <c r="BK86">
        <v>1</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s="842"/>
      <c r="CM86" s="597">
        <v>1</v>
      </c>
      <c r="CN86" s="592">
        <v>14</v>
      </c>
      <c r="CO86" s="592">
        <v>0</v>
      </c>
      <c r="CP86" s="597">
        <v>1</v>
      </c>
      <c r="CQ86" s="592">
        <v>14</v>
      </c>
      <c r="CR86" s="592">
        <v>0</v>
      </c>
      <c r="CS86" s="597">
        <v>1</v>
      </c>
      <c r="CT86" s="592">
        <v>14</v>
      </c>
      <c r="CU86" s="592">
        <v>0</v>
      </c>
      <c r="CV86" s="592">
        <v>0</v>
      </c>
      <c r="CW86" s="592">
        <v>0</v>
      </c>
      <c r="CX86" s="592">
        <v>0</v>
      </c>
      <c r="CY86" s="592">
        <v>0</v>
      </c>
      <c r="CZ86" s="592">
        <v>0</v>
      </c>
      <c r="DA86" s="592">
        <v>0</v>
      </c>
      <c r="DB86" s="592">
        <v>0</v>
      </c>
      <c r="DC86" s="592">
        <v>0</v>
      </c>
      <c r="DD86" s="592">
        <v>0</v>
      </c>
      <c r="DE86" s="592">
        <v>0</v>
      </c>
      <c r="DF86" s="592">
        <v>0</v>
      </c>
      <c r="DG86" s="592">
        <v>0</v>
      </c>
      <c r="DH86" s="592">
        <v>0</v>
      </c>
      <c r="DI86" s="592">
        <v>0</v>
      </c>
      <c r="DJ86" s="592">
        <v>0</v>
      </c>
      <c r="DK86" s="592">
        <v>0</v>
      </c>
      <c r="DL86" s="592">
        <v>0</v>
      </c>
      <c r="DM86" s="592">
        <v>0</v>
      </c>
      <c r="DN86" s="592">
        <v>0</v>
      </c>
      <c r="DO86" s="592">
        <v>0</v>
      </c>
      <c r="DP86" s="592">
        <v>0</v>
      </c>
      <c r="DQ86" s="592">
        <v>0</v>
      </c>
      <c r="DR86" s="592">
        <v>0</v>
      </c>
      <c r="DS86" s="592">
        <v>0</v>
      </c>
      <c r="DT86" s="592">
        <v>0</v>
      </c>
      <c r="DU86" s="597">
        <v>0</v>
      </c>
      <c r="DV86" s="954">
        <v>0</v>
      </c>
      <c r="DW86" s="978">
        <v>0</v>
      </c>
      <c r="DX86" s="979">
        <v>0</v>
      </c>
      <c r="DY86" s="979">
        <v>0</v>
      </c>
      <c r="DZ86" s="979">
        <v>0</v>
      </c>
      <c r="EA86" s="977">
        <v>0</v>
      </c>
      <c r="EB86" s="977">
        <v>0</v>
      </c>
      <c r="EC86" s="960">
        <v>0</v>
      </c>
      <c r="ED86" s="960">
        <v>0</v>
      </c>
      <c r="EE86" s="1255">
        <v>0</v>
      </c>
      <c r="EF86" s="960">
        <v>0</v>
      </c>
      <c r="EG86" s="960">
        <v>0</v>
      </c>
      <c r="EH86" s="960">
        <v>0</v>
      </c>
      <c r="EI86" s="960">
        <v>0</v>
      </c>
      <c r="EJ86" s="960">
        <v>0</v>
      </c>
      <c r="EK86" s="1007">
        <v>0</v>
      </c>
      <c r="EL86" s="306">
        <v>0</v>
      </c>
      <c r="EM86" s="306">
        <v>0</v>
      </c>
      <c r="EN86" s="1007">
        <v>0</v>
      </c>
      <c r="EO86" s="306">
        <v>0</v>
      </c>
      <c r="EP86" s="306">
        <v>1</v>
      </c>
      <c r="EQ86" s="306">
        <v>0</v>
      </c>
      <c r="ER86" s="306">
        <v>0</v>
      </c>
      <c r="ES86" s="306">
        <v>0</v>
      </c>
      <c r="ET86" s="1007">
        <v>0</v>
      </c>
      <c r="EU86" s="306">
        <v>0</v>
      </c>
      <c r="EV86" s="306">
        <v>0</v>
      </c>
      <c r="EW86" s="306">
        <v>0</v>
      </c>
      <c r="EX86" s="832"/>
      <c r="EY86" s="592"/>
      <c r="EZ86" s="592" t="s">
        <v>561</v>
      </c>
      <c r="FA86" s="592" t="s">
        <v>480</v>
      </c>
      <c r="FB86" s="592" t="s">
        <v>354</v>
      </c>
      <c r="FC86" s="592">
        <v>14</v>
      </c>
      <c r="FD86" s="592" t="s">
        <v>11</v>
      </c>
      <c r="FE86" s="592" t="s">
        <v>232</v>
      </c>
      <c r="FF86" s="592" t="s">
        <v>9</v>
      </c>
      <c r="FG86" s="592" t="s">
        <v>232</v>
      </c>
      <c r="FH86" s="592" t="s">
        <v>358</v>
      </c>
    </row>
    <row r="87" spans="1:164">
      <c r="A87">
        <v>465</v>
      </c>
      <c r="B87">
        <v>1</v>
      </c>
      <c r="F87">
        <v>700</v>
      </c>
      <c r="G87">
        <v>41</v>
      </c>
      <c r="H87">
        <v>1</v>
      </c>
      <c r="I87">
        <v>0</v>
      </c>
      <c r="J87">
        <v>1</v>
      </c>
      <c r="K87">
        <v>0</v>
      </c>
      <c r="L87" t="s">
        <v>561</v>
      </c>
      <c r="M87">
        <v>0</v>
      </c>
      <c r="N87">
        <v>1</v>
      </c>
      <c r="O87">
        <v>0</v>
      </c>
      <c r="P87">
        <v>0</v>
      </c>
      <c r="Q87">
        <v>0</v>
      </c>
      <c r="R87">
        <v>0</v>
      </c>
      <c r="S87">
        <v>0</v>
      </c>
      <c r="T87">
        <v>15</v>
      </c>
      <c r="U87">
        <v>0</v>
      </c>
      <c r="V87">
        <v>0</v>
      </c>
      <c r="W87">
        <v>0</v>
      </c>
      <c r="X87">
        <v>0</v>
      </c>
      <c r="Y87">
        <v>0</v>
      </c>
      <c r="Z87">
        <v>0</v>
      </c>
      <c r="AA87">
        <v>1</v>
      </c>
      <c r="AB87">
        <v>0</v>
      </c>
      <c r="AC87">
        <v>1</v>
      </c>
      <c r="AD87">
        <v>1</v>
      </c>
      <c r="AE87">
        <v>0</v>
      </c>
      <c r="AF87">
        <v>0</v>
      </c>
      <c r="AG87">
        <v>0</v>
      </c>
      <c r="AH87">
        <v>0</v>
      </c>
      <c r="AI87">
        <v>0</v>
      </c>
      <c r="AJ87">
        <v>0</v>
      </c>
      <c r="AK87">
        <v>0</v>
      </c>
      <c r="AL87">
        <v>0</v>
      </c>
      <c r="AM87">
        <v>0</v>
      </c>
      <c r="AN87">
        <v>0</v>
      </c>
      <c r="AO87">
        <v>0</v>
      </c>
      <c r="AP87">
        <v>0</v>
      </c>
      <c r="AQ87">
        <v>0</v>
      </c>
      <c r="AR87">
        <v>0</v>
      </c>
      <c r="AS87">
        <v>0</v>
      </c>
      <c r="AT87">
        <v>1</v>
      </c>
      <c r="AU87">
        <v>0</v>
      </c>
      <c r="AV87">
        <v>0</v>
      </c>
      <c r="AW87">
        <v>0</v>
      </c>
      <c r="AX87">
        <v>1</v>
      </c>
      <c r="AY87" t="s">
        <v>891</v>
      </c>
      <c r="AZ87">
        <v>0</v>
      </c>
      <c r="BA87">
        <v>1</v>
      </c>
      <c r="BB87">
        <v>0</v>
      </c>
      <c r="BC87">
        <v>0</v>
      </c>
      <c r="BD87">
        <v>0</v>
      </c>
      <c r="BE87">
        <v>0</v>
      </c>
      <c r="BF87" t="s">
        <v>891</v>
      </c>
      <c r="BG87">
        <v>0</v>
      </c>
      <c r="BH87">
        <v>1</v>
      </c>
      <c r="BI87">
        <v>1</v>
      </c>
      <c r="BJ87">
        <v>0</v>
      </c>
      <c r="BK87">
        <v>0</v>
      </c>
      <c r="BL87">
        <v>1</v>
      </c>
      <c r="BM87">
        <v>0</v>
      </c>
      <c r="BN87">
        <v>0</v>
      </c>
      <c r="BO87">
        <v>0</v>
      </c>
      <c r="BP87">
        <v>0</v>
      </c>
      <c r="BQ87">
        <v>1</v>
      </c>
      <c r="BR87">
        <v>0</v>
      </c>
      <c r="BS87">
        <v>0</v>
      </c>
      <c r="BT87">
        <v>0</v>
      </c>
      <c r="BU87">
        <v>1</v>
      </c>
      <c r="BV87">
        <v>0</v>
      </c>
      <c r="BW87">
        <v>0</v>
      </c>
      <c r="BX87">
        <v>0</v>
      </c>
      <c r="BY87">
        <v>0</v>
      </c>
      <c r="BZ87">
        <v>0</v>
      </c>
      <c r="CA87">
        <v>0</v>
      </c>
      <c r="CB87">
        <v>1</v>
      </c>
      <c r="CC87">
        <v>0</v>
      </c>
      <c r="CD87">
        <v>0</v>
      </c>
      <c r="CE87">
        <v>0</v>
      </c>
      <c r="CF87">
        <v>0</v>
      </c>
      <c r="CG87">
        <v>350</v>
      </c>
      <c r="CH87">
        <v>100</v>
      </c>
      <c r="CI87">
        <v>0</v>
      </c>
      <c r="CJ87">
        <v>311.53846153846155</v>
      </c>
      <c r="CK87">
        <v>0</v>
      </c>
      <c r="CL87" s="842"/>
      <c r="CM87" s="597">
        <v>1</v>
      </c>
      <c r="CN87" s="592">
        <v>15</v>
      </c>
      <c r="CO87" s="592">
        <v>15</v>
      </c>
      <c r="CP87" s="597">
        <v>1</v>
      </c>
      <c r="CQ87" s="592">
        <v>15</v>
      </c>
      <c r="CR87" s="592">
        <v>0</v>
      </c>
      <c r="CS87" s="597">
        <v>1</v>
      </c>
      <c r="CT87" s="592">
        <v>15</v>
      </c>
      <c r="CU87" s="592">
        <v>15</v>
      </c>
      <c r="CV87" s="592">
        <v>0</v>
      </c>
      <c r="CW87" s="592">
        <v>1</v>
      </c>
      <c r="CX87" s="592">
        <v>15</v>
      </c>
      <c r="CY87" s="592">
        <v>0</v>
      </c>
      <c r="CZ87" s="592">
        <v>0</v>
      </c>
      <c r="DA87" s="592">
        <v>0</v>
      </c>
      <c r="DB87" s="592">
        <v>0</v>
      </c>
      <c r="DC87" s="592">
        <v>15</v>
      </c>
      <c r="DD87" s="592">
        <v>0</v>
      </c>
      <c r="DE87" s="592">
        <v>0</v>
      </c>
      <c r="DF87" s="592">
        <v>0</v>
      </c>
      <c r="DG87" s="592">
        <v>15</v>
      </c>
      <c r="DH87" s="592">
        <v>0</v>
      </c>
      <c r="DI87" s="592">
        <v>0</v>
      </c>
      <c r="DJ87" s="592">
        <v>0</v>
      </c>
      <c r="DK87" s="592">
        <v>1</v>
      </c>
      <c r="DL87" s="592">
        <v>15</v>
      </c>
      <c r="DM87" s="592">
        <v>0</v>
      </c>
      <c r="DN87" s="592">
        <v>0</v>
      </c>
      <c r="DO87" s="592">
        <v>0</v>
      </c>
      <c r="DP87" s="592">
        <v>0</v>
      </c>
      <c r="DQ87" s="592">
        <v>0</v>
      </c>
      <c r="DR87" s="592">
        <v>0</v>
      </c>
      <c r="DS87" s="592">
        <v>0</v>
      </c>
      <c r="DT87" s="592">
        <v>0</v>
      </c>
      <c r="DU87" s="597">
        <v>1</v>
      </c>
      <c r="DV87" s="954">
        <v>0</v>
      </c>
      <c r="DW87" s="978">
        <v>0</v>
      </c>
      <c r="DX87" s="979">
        <v>0</v>
      </c>
      <c r="DY87" s="979">
        <v>0</v>
      </c>
      <c r="DZ87" s="979">
        <v>0</v>
      </c>
      <c r="EA87" s="977">
        <v>0</v>
      </c>
      <c r="EB87" s="977">
        <v>0</v>
      </c>
      <c r="EC87" s="960">
        <v>0</v>
      </c>
      <c r="ED87" s="960">
        <v>0</v>
      </c>
      <c r="EE87" s="1255">
        <v>11</v>
      </c>
      <c r="EF87" s="960">
        <v>3850</v>
      </c>
      <c r="EG87" s="960">
        <v>2</v>
      </c>
      <c r="EH87" s="960">
        <v>200</v>
      </c>
      <c r="EI87" s="960">
        <v>0</v>
      </c>
      <c r="EJ87" s="960">
        <v>0</v>
      </c>
      <c r="EK87" s="1007">
        <v>0</v>
      </c>
      <c r="EL87" s="306">
        <v>0</v>
      </c>
      <c r="EM87" s="306">
        <v>0</v>
      </c>
      <c r="EN87" s="1007">
        <v>0</v>
      </c>
      <c r="EO87" s="306">
        <v>0</v>
      </c>
      <c r="EP87" s="306">
        <v>1</v>
      </c>
      <c r="EQ87" s="306">
        <v>1</v>
      </c>
      <c r="ER87" s="306">
        <v>0</v>
      </c>
      <c r="ES87" s="306">
        <v>0</v>
      </c>
      <c r="ET87" s="1007">
        <v>0</v>
      </c>
      <c r="EU87" s="306">
        <v>1</v>
      </c>
      <c r="EV87" s="306">
        <v>1</v>
      </c>
      <c r="EW87" s="306">
        <v>0</v>
      </c>
      <c r="EX87" s="832"/>
      <c r="EY87" s="592"/>
      <c r="EZ87" s="592" t="s">
        <v>561</v>
      </c>
      <c r="FA87" s="592" t="s">
        <v>480</v>
      </c>
      <c r="FB87" s="592" t="s">
        <v>354</v>
      </c>
      <c r="FC87" s="592">
        <v>15</v>
      </c>
      <c r="FD87" s="592" t="s">
        <v>11</v>
      </c>
      <c r="FE87" s="592" t="s">
        <v>232</v>
      </c>
      <c r="FF87" s="592" t="s">
        <v>9</v>
      </c>
      <c r="FG87" s="592" t="s">
        <v>232</v>
      </c>
      <c r="FH87" s="592" t="s">
        <v>358</v>
      </c>
    </row>
    <row r="88" spans="1:164">
      <c r="A88">
        <v>466</v>
      </c>
      <c r="B88">
        <v>1</v>
      </c>
      <c r="F88">
        <v>700</v>
      </c>
      <c r="G88">
        <v>23</v>
      </c>
      <c r="H88">
        <v>0</v>
      </c>
      <c r="I88">
        <v>1</v>
      </c>
      <c r="J88">
        <v>0</v>
      </c>
      <c r="K88">
        <v>1</v>
      </c>
      <c r="L88">
        <v>0</v>
      </c>
      <c r="M88" t="s">
        <v>561</v>
      </c>
      <c r="N88">
        <v>1</v>
      </c>
      <c r="O88">
        <v>0</v>
      </c>
      <c r="P88">
        <v>0</v>
      </c>
      <c r="Q88">
        <v>0</v>
      </c>
      <c r="R88">
        <v>0</v>
      </c>
      <c r="S88">
        <v>0</v>
      </c>
      <c r="T88">
        <v>24</v>
      </c>
      <c r="U88">
        <v>0</v>
      </c>
      <c r="V88">
        <v>0</v>
      </c>
      <c r="W88">
        <v>0</v>
      </c>
      <c r="X88">
        <v>0</v>
      </c>
      <c r="Y88">
        <v>0</v>
      </c>
      <c r="Z88">
        <v>0</v>
      </c>
      <c r="AA88">
        <v>1</v>
      </c>
      <c r="AB88">
        <v>0</v>
      </c>
      <c r="AC88">
        <v>0</v>
      </c>
      <c r="AD88">
        <v>0</v>
      </c>
      <c r="AE88">
        <v>0</v>
      </c>
      <c r="AF88">
        <v>0</v>
      </c>
      <c r="AG88">
        <v>0</v>
      </c>
      <c r="AH88">
        <v>0</v>
      </c>
      <c r="AI88">
        <v>0</v>
      </c>
      <c r="AJ88">
        <v>0</v>
      </c>
      <c r="AK88">
        <v>0</v>
      </c>
      <c r="AL88">
        <v>0</v>
      </c>
      <c r="AM88">
        <v>0</v>
      </c>
      <c r="AN88">
        <v>0</v>
      </c>
      <c r="AO88">
        <v>0</v>
      </c>
      <c r="AP88">
        <v>0</v>
      </c>
      <c r="AQ88">
        <v>0</v>
      </c>
      <c r="AR88">
        <v>1</v>
      </c>
      <c r="AS88">
        <v>0</v>
      </c>
      <c r="AT88">
        <v>0</v>
      </c>
      <c r="AU88">
        <v>0</v>
      </c>
      <c r="AV88">
        <v>0</v>
      </c>
      <c r="AW88">
        <v>0</v>
      </c>
      <c r="AX88">
        <v>0</v>
      </c>
      <c r="AY88" t="s">
        <v>891</v>
      </c>
      <c r="AZ88">
        <v>0</v>
      </c>
      <c r="BA88">
        <v>0</v>
      </c>
      <c r="BB88">
        <v>0</v>
      </c>
      <c r="BC88">
        <v>0</v>
      </c>
      <c r="BD88">
        <v>0</v>
      </c>
      <c r="BE88">
        <v>0</v>
      </c>
      <c r="BF88" t="s">
        <v>891</v>
      </c>
      <c r="BG88">
        <v>1</v>
      </c>
      <c r="BH88">
        <v>0</v>
      </c>
      <c r="BI88">
        <v>1</v>
      </c>
      <c r="BJ88">
        <v>0</v>
      </c>
      <c r="BK88">
        <v>0</v>
      </c>
      <c r="BL88">
        <v>1</v>
      </c>
      <c r="BM88">
        <v>1</v>
      </c>
      <c r="BN88">
        <v>0</v>
      </c>
      <c r="BO88">
        <v>0</v>
      </c>
      <c r="BP88">
        <v>1</v>
      </c>
      <c r="BQ88">
        <v>1</v>
      </c>
      <c r="BR88">
        <v>0</v>
      </c>
      <c r="BS88">
        <v>0</v>
      </c>
      <c r="BT88">
        <v>0</v>
      </c>
      <c r="BU88">
        <v>1</v>
      </c>
      <c r="BV88">
        <v>0</v>
      </c>
      <c r="BW88">
        <v>0</v>
      </c>
      <c r="BX88">
        <v>8</v>
      </c>
      <c r="BY88">
        <v>0</v>
      </c>
      <c r="BZ88">
        <v>0</v>
      </c>
      <c r="CA88">
        <v>0</v>
      </c>
      <c r="CB88">
        <v>1</v>
      </c>
      <c r="CC88">
        <v>0</v>
      </c>
      <c r="CD88">
        <v>0</v>
      </c>
      <c r="CE88">
        <v>0</v>
      </c>
      <c r="CF88">
        <v>0</v>
      </c>
      <c r="CG88">
        <v>250</v>
      </c>
      <c r="CH88">
        <v>250</v>
      </c>
      <c r="CI88">
        <v>0</v>
      </c>
      <c r="CJ88">
        <v>250</v>
      </c>
      <c r="CK88">
        <v>0</v>
      </c>
      <c r="CL88" s="842"/>
      <c r="CM88" s="597">
        <v>1</v>
      </c>
      <c r="CN88" s="592">
        <v>24</v>
      </c>
      <c r="CO88" s="592">
        <v>0</v>
      </c>
      <c r="CP88" s="597">
        <v>1</v>
      </c>
      <c r="CQ88" s="592">
        <v>24</v>
      </c>
      <c r="CR88" s="592">
        <v>0</v>
      </c>
      <c r="CS88" s="597">
        <v>1</v>
      </c>
      <c r="CT88" s="592">
        <v>24</v>
      </c>
      <c r="CU88" s="592">
        <v>24</v>
      </c>
      <c r="CV88" s="592">
        <v>0</v>
      </c>
      <c r="CW88" s="592">
        <v>1</v>
      </c>
      <c r="CX88" s="592">
        <v>24</v>
      </c>
      <c r="CY88" s="592">
        <v>24</v>
      </c>
      <c r="CZ88" s="592">
        <v>0</v>
      </c>
      <c r="DA88" s="592">
        <v>0</v>
      </c>
      <c r="DB88" s="592">
        <v>24</v>
      </c>
      <c r="DC88" s="592">
        <v>24</v>
      </c>
      <c r="DD88" s="592">
        <v>0</v>
      </c>
      <c r="DE88" s="592">
        <v>0</v>
      </c>
      <c r="DF88" s="592">
        <v>0</v>
      </c>
      <c r="DG88" s="592">
        <v>24</v>
      </c>
      <c r="DH88" s="592">
        <v>0</v>
      </c>
      <c r="DI88" s="592">
        <v>0</v>
      </c>
      <c r="DJ88" s="592">
        <v>192</v>
      </c>
      <c r="DK88" s="592">
        <v>0</v>
      </c>
      <c r="DL88" s="592">
        <v>0</v>
      </c>
      <c r="DM88" s="592">
        <v>0</v>
      </c>
      <c r="DN88" s="592">
        <v>0</v>
      </c>
      <c r="DO88" s="592">
        <v>1</v>
      </c>
      <c r="DP88" s="592">
        <v>24</v>
      </c>
      <c r="DQ88" s="592">
        <v>0</v>
      </c>
      <c r="DR88" s="592">
        <v>0</v>
      </c>
      <c r="DS88" s="592">
        <v>0</v>
      </c>
      <c r="DT88" s="592">
        <v>0</v>
      </c>
      <c r="DU88" s="597">
        <v>1</v>
      </c>
      <c r="DV88" s="954">
        <v>0</v>
      </c>
      <c r="DW88" s="978">
        <v>0</v>
      </c>
      <c r="DX88" s="979">
        <v>0</v>
      </c>
      <c r="DY88" s="979">
        <v>0</v>
      </c>
      <c r="DZ88" s="979">
        <v>0</v>
      </c>
      <c r="EA88" s="977">
        <v>0</v>
      </c>
      <c r="EB88" s="977">
        <v>0</v>
      </c>
      <c r="EC88" s="960">
        <v>0</v>
      </c>
      <c r="ED88" s="960">
        <v>0</v>
      </c>
      <c r="EE88" s="1255">
        <v>16.5</v>
      </c>
      <c r="EF88" s="960">
        <v>4125</v>
      </c>
      <c r="EG88" s="960">
        <v>6</v>
      </c>
      <c r="EH88" s="960">
        <v>1500</v>
      </c>
      <c r="EI88" s="960">
        <v>0</v>
      </c>
      <c r="EJ88" s="960">
        <v>0</v>
      </c>
      <c r="EK88" s="1007">
        <v>0</v>
      </c>
      <c r="EL88" s="306">
        <v>0</v>
      </c>
      <c r="EM88" s="306">
        <v>0</v>
      </c>
      <c r="EN88" s="1007">
        <v>0</v>
      </c>
      <c r="EO88" s="306">
        <v>0</v>
      </c>
      <c r="EP88" s="306">
        <v>1</v>
      </c>
      <c r="EQ88" s="306">
        <v>0</v>
      </c>
      <c r="ER88" s="306">
        <v>0</v>
      </c>
      <c r="ES88" s="306">
        <v>0</v>
      </c>
      <c r="ET88" s="1007">
        <v>0</v>
      </c>
      <c r="EU88" s="306">
        <v>0</v>
      </c>
      <c r="EV88" s="306">
        <v>0</v>
      </c>
      <c r="EW88" s="306">
        <v>0</v>
      </c>
      <c r="EX88" s="832"/>
      <c r="EY88" s="592"/>
      <c r="EZ88" s="592" t="s">
        <v>561</v>
      </c>
      <c r="FA88" s="592" t="s">
        <v>480</v>
      </c>
      <c r="FB88" s="592" t="s">
        <v>354</v>
      </c>
      <c r="FC88" s="592">
        <v>24</v>
      </c>
      <c r="FD88" s="592" t="s">
        <v>12</v>
      </c>
      <c r="FE88" s="592" t="s">
        <v>232</v>
      </c>
      <c r="FF88" s="592" t="s">
        <v>9</v>
      </c>
      <c r="FG88" s="592" t="s">
        <v>232</v>
      </c>
      <c r="FH88" s="592" t="s">
        <v>346</v>
      </c>
    </row>
    <row r="89" spans="1:164">
      <c r="A89">
        <v>471</v>
      </c>
      <c r="B89">
        <v>1</v>
      </c>
      <c r="F89">
        <v>700</v>
      </c>
      <c r="G89">
        <v>43</v>
      </c>
      <c r="H89">
        <v>1</v>
      </c>
      <c r="I89">
        <v>0</v>
      </c>
      <c r="J89">
        <v>1</v>
      </c>
      <c r="K89">
        <v>0</v>
      </c>
      <c r="L89" t="s">
        <v>561</v>
      </c>
      <c r="M89">
        <v>0</v>
      </c>
      <c r="N89">
        <v>1</v>
      </c>
      <c r="O89">
        <v>0</v>
      </c>
      <c r="P89">
        <v>0</v>
      </c>
      <c r="Q89">
        <v>0</v>
      </c>
      <c r="R89">
        <v>0</v>
      </c>
      <c r="S89">
        <v>0</v>
      </c>
      <c r="T89">
        <v>14</v>
      </c>
      <c r="U89">
        <v>0</v>
      </c>
      <c r="V89">
        <v>0</v>
      </c>
      <c r="W89">
        <v>0</v>
      </c>
      <c r="X89">
        <v>0</v>
      </c>
      <c r="Y89">
        <v>0</v>
      </c>
      <c r="Z89">
        <v>0</v>
      </c>
      <c r="AA89">
        <v>1</v>
      </c>
      <c r="AB89">
        <v>1</v>
      </c>
      <c r="AC89">
        <v>0</v>
      </c>
      <c r="AD89">
        <v>0</v>
      </c>
      <c r="AE89">
        <v>0</v>
      </c>
      <c r="AF89">
        <v>0</v>
      </c>
      <c r="AG89">
        <v>0</v>
      </c>
      <c r="AH89">
        <v>0</v>
      </c>
      <c r="AI89">
        <v>0</v>
      </c>
      <c r="AJ89">
        <v>0</v>
      </c>
      <c r="AK89">
        <v>0</v>
      </c>
      <c r="AL89">
        <v>0</v>
      </c>
      <c r="AM89">
        <v>0</v>
      </c>
      <c r="AN89">
        <v>0</v>
      </c>
      <c r="AO89">
        <v>0</v>
      </c>
      <c r="AP89">
        <v>0</v>
      </c>
      <c r="AQ89">
        <v>0</v>
      </c>
      <c r="AR89">
        <v>1</v>
      </c>
      <c r="AS89">
        <v>0</v>
      </c>
      <c r="AT89">
        <v>0</v>
      </c>
      <c r="AU89">
        <v>0</v>
      </c>
      <c r="AV89">
        <v>0</v>
      </c>
      <c r="AW89">
        <v>0</v>
      </c>
      <c r="AX89">
        <v>0</v>
      </c>
      <c r="AY89" t="s">
        <v>891</v>
      </c>
      <c r="AZ89">
        <v>0</v>
      </c>
      <c r="BA89">
        <v>0</v>
      </c>
      <c r="BB89">
        <v>0</v>
      </c>
      <c r="BC89">
        <v>0</v>
      </c>
      <c r="BD89">
        <v>0</v>
      </c>
      <c r="BE89">
        <v>0</v>
      </c>
      <c r="BF89" t="s">
        <v>891</v>
      </c>
      <c r="BG89">
        <v>1</v>
      </c>
      <c r="BH89">
        <v>0</v>
      </c>
      <c r="BI89">
        <v>1</v>
      </c>
      <c r="BJ89">
        <v>0</v>
      </c>
      <c r="BK89">
        <v>1</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s="842"/>
      <c r="CM89" s="597">
        <v>1</v>
      </c>
      <c r="CN89" s="592">
        <v>14</v>
      </c>
      <c r="CO89" s="592">
        <v>0</v>
      </c>
      <c r="CP89" s="597">
        <v>1</v>
      </c>
      <c r="CQ89" s="592">
        <v>14</v>
      </c>
      <c r="CR89" s="592">
        <v>0</v>
      </c>
      <c r="CS89" s="597">
        <v>1</v>
      </c>
      <c r="CT89" s="592">
        <v>14</v>
      </c>
      <c r="CU89" s="592">
        <v>0</v>
      </c>
      <c r="CV89" s="592">
        <v>0</v>
      </c>
      <c r="CW89" s="592">
        <v>0</v>
      </c>
      <c r="CX89" s="592">
        <v>0</v>
      </c>
      <c r="CY89" s="592">
        <v>0</v>
      </c>
      <c r="CZ89" s="592">
        <v>0</v>
      </c>
      <c r="DA89" s="592">
        <v>0</v>
      </c>
      <c r="DB89" s="592">
        <v>0</v>
      </c>
      <c r="DC89" s="592">
        <v>0</v>
      </c>
      <c r="DD89" s="592">
        <v>0</v>
      </c>
      <c r="DE89" s="592">
        <v>0</v>
      </c>
      <c r="DF89" s="592">
        <v>0</v>
      </c>
      <c r="DG89" s="592">
        <v>0</v>
      </c>
      <c r="DH89" s="592">
        <v>0</v>
      </c>
      <c r="DI89" s="592">
        <v>0</v>
      </c>
      <c r="DJ89" s="592">
        <v>0</v>
      </c>
      <c r="DK89" s="592">
        <v>0</v>
      </c>
      <c r="DL89" s="592">
        <v>0</v>
      </c>
      <c r="DM89" s="592">
        <v>0</v>
      </c>
      <c r="DN89" s="592">
        <v>0</v>
      </c>
      <c r="DO89" s="592">
        <v>0</v>
      </c>
      <c r="DP89" s="592">
        <v>0</v>
      </c>
      <c r="DQ89" s="592">
        <v>0</v>
      </c>
      <c r="DR89" s="592">
        <v>0</v>
      </c>
      <c r="DS89" s="592">
        <v>0</v>
      </c>
      <c r="DT89" s="592">
        <v>0</v>
      </c>
      <c r="DU89" s="597">
        <v>0</v>
      </c>
      <c r="DV89" s="954">
        <v>0</v>
      </c>
      <c r="DW89" s="978">
        <v>0</v>
      </c>
      <c r="DX89" s="979">
        <v>0</v>
      </c>
      <c r="DY89" s="979">
        <v>0</v>
      </c>
      <c r="DZ89" s="979">
        <v>0</v>
      </c>
      <c r="EA89" s="977">
        <v>0</v>
      </c>
      <c r="EB89" s="977">
        <v>0</v>
      </c>
      <c r="EC89" s="960">
        <v>0</v>
      </c>
      <c r="ED89" s="960">
        <v>0</v>
      </c>
      <c r="EE89" s="1255">
        <v>0</v>
      </c>
      <c r="EF89" s="960">
        <v>0</v>
      </c>
      <c r="EG89" s="960">
        <v>0</v>
      </c>
      <c r="EH89" s="960">
        <v>0</v>
      </c>
      <c r="EI89" s="960">
        <v>0</v>
      </c>
      <c r="EJ89" s="960">
        <v>0</v>
      </c>
      <c r="EK89" s="1007">
        <v>0</v>
      </c>
      <c r="EL89" s="306">
        <v>0</v>
      </c>
      <c r="EM89" s="306">
        <v>0</v>
      </c>
      <c r="EN89" s="1007">
        <v>0</v>
      </c>
      <c r="EO89" s="306">
        <v>0</v>
      </c>
      <c r="EP89" s="306">
        <v>1</v>
      </c>
      <c r="EQ89" s="306">
        <v>0</v>
      </c>
      <c r="ER89" s="306">
        <v>0</v>
      </c>
      <c r="ES89" s="306">
        <v>0</v>
      </c>
      <c r="ET89" s="1007">
        <v>0</v>
      </c>
      <c r="EU89" s="306">
        <v>0</v>
      </c>
      <c r="EV89" s="306">
        <v>0</v>
      </c>
      <c r="EW89" s="306">
        <v>0</v>
      </c>
      <c r="EX89" s="832"/>
      <c r="EY89" s="592"/>
      <c r="EZ89" s="592" t="s">
        <v>561</v>
      </c>
      <c r="FA89" s="592" t="s">
        <v>480</v>
      </c>
      <c r="FB89" s="592" t="s">
        <v>354</v>
      </c>
      <c r="FC89" s="592">
        <v>14</v>
      </c>
      <c r="FD89" s="592" t="s">
        <v>11</v>
      </c>
      <c r="FE89" s="592" t="s">
        <v>232</v>
      </c>
      <c r="FF89" s="592" t="s">
        <v>9</v>
      </c>
      <c r="FG89" s="592" t="s">
        <v>232</v>
      </c>
      <c r="FH89" s="592" t="s">
        <v>358</v>
      </c>
    </row>
    <row r="90" spans="1:164">
      <c r="A90">
        <v>472</v>
      </c>
      <c r="B90">
        <v>1</v>
      </c>
      <c r="F90">
        <v>700</v>
      </c>
      <c r="G90">
        <v>23</v>
      </c>
      <c r="H90">
        <v>0</v>
      </c>
      <c r="I90">
        <v>1</v>
      </c>
      <c r="J90">
        <v>0</v>
      </c>
      <c r="K90">
        <v>1</v>
      </c>
      <c r="L90">
        <v>0</v>
      </c>
      <c r="M90" t="s">
        <v>561</v>
      </c>
      <c r="N90">
        <v>1</v>
      </c>
      <c r="O90">
        <v>0</v>
      </c>
      <c r="P90">
        <v>0</v>
      </c>
      <c r="Q90">
        <v>0</v>
      </c>
      <c r="R90">
        <v>0</v>
      </c>
      <c r="S90">
        <v>0</v>
      </c>
      <c r="T90">
        <v>2</v>
      </c>
      <c r="U90">
        <v>1</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1</v>
      </c>
      <c r="AT90">
        <v>0</v>
      </c>
      <c r="AU90">
        <v>0</v>
      </c>
      <c r="AV90">
        <v>0</v>
      </c>
      <c r="AW90">
        <v>0</v>
      </c>
      <c r="AX90">
        <v>1</v>
      </c>
      <c r="AY90" t="s">
        <v>891</v>
      </c>
      <c r="AZ90">
        <v>0</v>
      </c>
      <c r="BA90">
        <v>0</v>
      </c>
      <c r="BB90">
        <v>0</v>
      </c>
      <c r="BC90">
        <v>0</v>
      </c>
      <c r="BD90">
        <v>0</v>
      </c>
      <c r="BE90">
        <v>0</v>
      </c>
      <c r="BF90" t="s">
        <v>891</v>
      </c>
      <c r="BG90">
        <v>1</v>
      </c>
      <c r="BH90">
        <v>0</v>
      </c>
      <c r="BI90">
        <v>1</v>
      </c>
      <c r="BJ90">
        <v>0</v>
      </c>
      <c r="BK90">
        <v>0</v>
      </c>
      <c r="BL90">
        <v>1</v>
      </c>
      <c r="BM90">
        <v>1</v>
      </c>
      <c r="BN90">
        <v>0</v>
      </c>
      <c r="BO90">
        <v>0</v>
      </c>
      <c r="BP90">
        <v>0</v>
      </c>
      <c r="BQ90">
        <v>1</v>
      </c>
      <c r="BR90">
        <v>0</v>
      </c>
      <c r="BS90">
        <v>0</v>
      </c>
      <c r="BT90">
        <v>0</v>
      </c>
      <c r="BU90">
        <v>0</v>
      </c>
      <c r="BV90">
        <v>0</v>
      </c>
      <c r="BW90">
        <v>0</v>
      </c>
      <c r="BX90">
        <v>8</v>
      </c>
      <c r="BY90">
        <v>0</v>
      </c>
      <c r="BZ90">
        <v>1</v>
      </c>
      <c r="CA90">
        <v>0</v>
      </c>
      <c r="CB90">
        <v>0</v>
      </c>
      <c r="CC90">
        <v>0</v>
      </c>
      <c r="CD90">
        <v>0</v>
      </c>
      <c r="CE90">
        <v>0</v>
      </c>
      <c r="CF90">
        <v>0</v>
      </c>
      <c r="CG90">
        <v>0</v>
      </c>
      <c r="CH90">
        <v>0</v>
      </c>
      <c r="CI90">
        <v>0</v>
      </c>
      <c r="CJ90">
        <v>0</v>
      </c>
      <c r="CK90">
        <v>0</v>
      </c>
      <c r="CL90" s="842"/>
      <c r="CM90" s="597">
        <v>1</v>
      </c>
      <c r="CN90" s="592">
        <v>2</v>
      </c>
      <c r="CO90" s="592">
        <v>0</v>
      </c>
      <c r="CP90" s="597">
        <v>1</v>
      </c>
      <c r="CQ90" s="592">
        <v>2</v>
      </c>
      <c r="CR90" s="592">
        <v>0</v>
      </c>
      <c r="CS90" s="597">
        <v>1</v>
      </c>
      <c r="CT90" s="592">
        <v>2</v>
      </c>
      <c r="CU90" s="592">
        <v>2</v>
      </c>
      <c r="CV90" s="592">
        <v>0</v>
      </c>
      <c r="CW90" s="592">
        <v>1</v>
      </c>
      <c r="CX90" s="592">
        <v>2</v>
      </c>
      <c r="CY90" s="592">
        <v>2</v>
      </c>
      <c r="CZ90" s="592">
        <v>0</v>
      </c>
      <c r="DA90" s="592">
        <v>0</v>
      </c>
      <c r="DB90" s="592">
        <v>0</v>
      </c>
      <c r="DC90" s="592">
        <v>2</v>
      </c>
      <c r="DD90" s="592">
        <v>0</v>
      </c>
      <c r="DE90" s="592">
        <v>0</v>
      </c>
      <c r="DF90" s="592">
        <v>0</v>
      </c>
      <c r="DG90" s="592">
        <v>0</v>
      </c>
      <c r="DH90" s="592">
        <v>0</v>
      </c>
      <c r="DI90" s="592">
        <v>0</v>
      </c>
      <c r="DJ90" s="592">
        <v>16</v>
      </c>
      <c r="DK90" s="592">
        <v>0</v>
      </c>
      <c r="DL90" s="592">
        <v>0</v>
      </c>
      <c r="DM90" s="592">
        <v>0</v>
      </c>
      <c r="DN90" s="592">
        <v>0</v>
      </c>
      <c r="DO90" s="592">
        <v>1</v>
      </c>
      <c r="DP90" s="592">
        <v>2</v>
      </c>
      <c r="DQ90" s="592">
        <v>0</v>
      </c>
      <c r="DR90" s="592">
        <v>0</v>
      </c>
      <c r="DS90" s="592">
        <v>0</v>
      </c>
      <c r="DT90" s="592">
        <v>0</v>
      </c>
      <c r="DU90" s="597">
        <v>1</v>
      </c>
      <c r="DV90" s="954">
        <v>0</v>
      </c>
      <c r="DW90" s="978">
        <v>0</v>
      </c>
      <c r="DX90" s="979">
        <v>0</v>
      </c>
      <c r="DY90" s="979">
        <v>0</v>
      </c>
      <c r="DZ90" s="979">
        <v>0</v>
      </c>
      <c r="EA90" s="977">
        <v>0</v>
      </c>
      <c r="EB90" s="977">
        <v>0</v>
      </c>
      <c r="EC90" s="960">
        <v>0</v>
      </c>
      <c r="ED90" s="960">
        <v>0</v>
      </c>
      <c r="EE90" s="1255">
        <v>0</v>
      </c>
      <c r="EF90" s="960">
        <v>0</v>
      </c>
      <c r="EG90" s="960">
        <v>0</v>
      </c>
      <c r="EH90" s="960">
        <v>0</v>
      </c>
      <c r="EI90" s="960">
        <v>0</v>
      </c>
      <c r="EJ90" s="960">
        <v>0</v>
      </c>
      <c r="EK90" s="1007">
        <v>0</v>
      </c>
      <c r="EL90" s="306">
        <v>0</v>
      </c>
      <c r="EM90" s="306">
        <v>0</v>
      </c>
      <c r="EN90" s="1007">
        <v>0</v>
      </c>
      <c r="EO90" s="306">
        <v>0</v>
      </c>
      <c r="EP90" s="306">
        <v>0</v>
      </c>
      <c r="EQ90" s="306">
        <v>0</v>
      </c>
      <c r="ER90" s="306">
        <v>0</v>
      </c>
      <c r="ES90" s="306">
        <v>0</v>
      </c>
      <c r="ET90" s="1007">
        <v>0</v>
      </c>
      <c r="EU90" s="306">
        <v>1</v>
      </c>
      <c r="EV90" s="306">
        <v>0</v>
      </c>
      <c r="EW90" s="306">
        <v>0</v>
      </c>
      <c r="EX90" s="832"/>
      <c r="EY90" s="592"/>
      <c r="EZ90" s="592" t="s">
        <v>561</v>
      </c>
      <c r="FA90" s="592" t="s">
        <v>480</v>
      </c>
      <c r="FB90" s="592" t="s">
        <v>354</v>
      </c>
      <c r="FC90" s="592">
        <v>2</v>
      </c>
      <c r="FD90" s="592" t="s">
        <v>11</v>
      </c>
      <c r="FE90" s="592" t="s">
        <v>232</v>
      </c>
      <c r="FF90" s="592" t="s">
        <v>9</v>
      </c>
      <c r="FG90" s="592" t="s">
        <v>232</v>
      </c>
      <c r="FH90" s="592" t="s">
        <v>346</v>
      </c>
    </row>
    <row r="91" spans="1:164">
      <c r="A91">
        <v>473</v>
      </c>
      <c r="B91">
        <v>1</v>
      </c>
      <c r="F91">
        <v>700</v>
      </c>
      <c r="G91">
        <v>41</v>
      </c>
      <c r="H91">
        <v>1</v>
      </c>
      <c r="I91">
        <v>0</v>
      </c>
      <c r="J91">
        <v>1</v>
      </c>
      <c r="K91">
        <v>0</v>
      </c>
      <c r="L91" t="s">
        <v>561</v>
      </c>
      <c r="M91">
        <v>0</v>
      </c>
      <c r="N91">
        <v>1</v>
      </c>
      <c r="O91">
        <v>0</v>
      </c>
      <c r="P91">
        <v>0</v>
      </c>
      <c r="Q91">
        <v>0</v>
      </c>
      <c r="R91">
        <v>0</v>
      </c>
      <c r="S91">
        <v>0</v>
      </c>
      <c r="T91">
        <v>26</v>
      </c>
      <c r="U91">
        <v>1</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1</v>
      </c>
      <c r="AS91">
        <v>0</v>
      </c>
      <c r="AT91">
        <v>0</v>
      </c>
      <c r="AU91">
        <v>0</v>
      </c>
      <c r="AV91">
        <v>0</v>
      </c>
      <c r="AW91">
        <v>0</v>
      </c>
      <c r="AX91">
        <v>0</v>
      </c>
      <c r="AY91" t="s">
        <v>891</v>
      </c>
      <c r="AZ91">
        <v>0</v>
      </c>
      <c r="BA91">
        <v>0</v>
      </c>
      <c r="BB91">
        <v>0</v>
      </c>
      <c r="BC91">
        <v>0</v>
      </c>
      <c r="BD91">
        <v>0</v>
      </c>
      <c r="BE91">
        <v>0</v>
      </c>
      <c r="BF91" t="s">
        <v>891</v>
      </c>
      <c r="BG91">
        <v>1</v>
      </c>
      <c r="BH91">
        <v>0</v>
      </c>
      <c r="BI91">
        <v>1</v>
      </c>
      <c r="BJ91">
        <v>0</v>
      </c>
      <c r="BK91">
        <v>0</v>
      </c>
      <c r="BL91">
        <v>1</v>
      </c>
      <c r="BM91">
        <v>0</v>
      </c>
      <c r="BN91">
        <v>0</v>
      </c>
      <c r="BO91">
        <v>0</v>
      </c>
      <c r="BP91">
        <v>0</v>
      </c>
      <c r="BQ91">
        <v>1</v>
      </c>
      <c r="BR91">
        <v>1</v>
      </c>
      <c r="BS91">
        <v>0</v>
      </c>
      <c r="BT91">
        <v>0</v>
      </c>
      <c r="BU91">
        <v>0</v>
      </c>
      <c r="BV91">
        <v>0</v>
      </c>
      <c r="BW91">
        <v>0</v>
      </c>
      <c r="BX91">
        <v>8</v>
      </c>
      <c r="BY91">
        <v>0</v>
      </c>
      <c r="BZ91">
        <v>0</v>
      </c>
      <c r="CA91">
        <v>0</v>
      </c>
      <c r="CB91">
        <v>1</v>
      </c>
      <c r="CC91">
        <v>0</v>
      </c>
      <c r="CD91">
        <v>0</v>
      </c>
      <c r="CE91">
        <v>0</v>
      </c>
      <c r="CF91">
        <v>0</v>
      </c>
      <c r="CG91">
        <v>0</v>
      </c>
      <c r="CH91">
        <v>0</v>
      </c>
      <c r="CI91">
        <v>0</v>
      </c>
      <c r="CJ91">
        <v>0</v>
      </c>
      <c r="CK91">
        <v>0</v>
      </c>
      <c r="CL91" s="842"/>
      <c r="CM91" s="597">
        <v>1</v>
      </c>
      <c r="CN91" s="592">
        <v>26</v>
      </c>
      <c r="CO91" s="592">
        <v>0</v>
      </c>
      <c r="CP91" s="597">
        <v>1</v>
      </c>
      <c r="CQ91" s="592">
        <v>26</v>
      </c>
      <c r="CR91" s="592">
        <v>0</v>
      </c>
      <c r="CS91" s="597">
        <v>1</v>
      </c>
      <c r="CT91" s="592">
        <v>26</v>
      </c>
      <c r="CU91" s="592">
        <v>26</v>
      </c>
      <c r="CV91" s="592">
        <v>0</v>
      </c>
      <c r="CW91" s="592">
        <v>1</v>
      </c>
      <c r="CX91" s="592">
        <v>26</v>
      </c>
      <c r="CY91" s="592">
        <v>0</v>
      </c>
      <c r="CZ91" s="592">
        <v>0</v>
      </c>
      <c r="DA91" s="592">
        <v>0</v>
      </c>
      <c r="DB91" s="592">
        <v>0</v>
      </c>
      <c r="DC91" s="592">
        <v>26</v>
      </c>
      <c r="DD91" s="592">
        <v>26</v>
      </c>
      <c r="DE91" s="592">
        <v>0</v>
      </c>
      <c r="DF91" s="592">
        <v>0</v>
      </c>
      <c r="DG91" s="592">
        <v>0</v>
      </c>
      <c r="DH91" s="592">
        <v>0</v>
      </c>
      <c r="DI91" s="592">
        <v>0</v>
      </c>
      <c r="DJ91" s="592">
        <v>208</v>
      </c>
      <c r="DK91" s="592">
        <v>0</v>
      </c>
      <c r="DL91" s="592">
        <v>0</v>
      </c>
      <c r="DM91" s="592">
        <v>0</v>
      </c>
      <c r="DN91" s="592">
        <v>0</v>
      </c>
      <c r="DO91" s="592">
        <v>1</v>
      </c>
      <c r="DP91" s="592">
        <v>26</v>
      </c>
      <c r="DQ91" s="592">
        <v>0</v>
      </c>
      <c r="DR91" s="592">
        <v>0</v>
      </c>
      <c r="DS91" s="592">
        <v>0</v>
      </c>
      <c r="DT91" s="592">
        <v>0</v>
      </c>
      <c r="DU91" s="597">
        <v>1</v>
      </c>
      <c r="DV91" s="954">
        <v>0</v>
      </c>
      <c r="DW91" s="978">
        <v>0</v>
      </c>
      <c r="DX91" s="979">
        <v>0</v>
      </c>
      <c r="DY91" s="979">
        <v>0</v>
      </c>
      <c r="DZ91" s="979">
        <v>0</v>
      </c>
      <c r="EA91" s="977">
        <v>0</v>
      </c>
      <c r="EB91" s="977">
        <v>0</v>
      </c>
      <c r="EC91" s="960">
        <v>0</v>
      </c>
      <c r="ED91" s="960">
        <v>0</v>
      </c>
      <c r="EE91" s="1255">
        <v>0</v>
      </c>
      <c r="EF91" s="960">
        <v>0</v>
      </c>
      <c r="EG91" s="960">
        <v>0</v>
      </c>
      <c r="EH91" s="960">
        <v>0</v>
      </c>
      <c r="EI91" s="960">
        <v>0</v>
      </c>
      <c r="EJ91" s="960">
        <v>0</v>
      </c>
      <c r="EK91" s="1007">
        <v>0</v>
      </c>
      <c r="EL91" s="306">
        <v>0</v>
      </c>
      <c r="EM91" s="306">
        <v>0</v>
      </c>
      <c r="EN91" s="1007">
        <v>0</v>
      </c>
      <c r="EO91" s="306">
        <v>0</v>
      </c>
      <c r="EP91" s="306">
        <v>0</v>
      </c>
      <c r="EQ91" s="306">
        <v>0</v>
      </c>
      <c r="ER91" s="306">
        <v>0</v>
      </c>
      <c r="ES91" s="306">
        <v>0</v>
      </c>
      <c r="ET91" s="1007">
        <v>0</v>
      </c>
      <c r="EU91" s="306">
        <v>0</v>
      </c>
      <c r="EV91" s="306">
        <v>0</v>
      </c>
      <c r="EW91" s="306">
        <v>0</v>
      </c>
      <c r="EX91" s="832"/>
      <c r="EY91" s="592"/>
      <c r="EZ91" s="592" t="s">
        <v>561</v>
      </c>
      <c r="FA91" s="592" t="s">
        <v>480</v>
      </c>
      <c r="FB91" s="592" t="s">
        <v>354</v>
      </c>
      <c r="FC91" s="592">
        <v>26</v>
      </c>
      <c r="FD91" s="592" t="s">
        <v>12</v>
      </c>
      <c r="FE91" s="592" t="s">
        <v>232</v>
      </c>
      <c r="FF91" s="592" t="s">
        <v>9</v>
      </c>
      <c r="FG91" s="592" t="s">
        <v>232</v>
      </c>
      <c r="FH91" s="592" t="s">
        <v>358</v>
      </c>
    </row>
    <row r="92" spans="1:164">
      <c r="A92">
        <v>478</v>
      </c>
      <c r="B92">
        <v>1</v>
      </c>
      <c r="F92">
        <v>700</v>
      </c>
      <c r="G92">
        <v>43</v>
      </c>
      <c r="H92">
        <v>1</v>
      </c>
      <c r="I92">
        <v>0</v>
      </c>
      <c r="J92">
        <v>1</v>
      </c>
      <c r="K92">
        <v>0</v>
      </c>
      <c r="L92" t="s">
        <v>561</v>
      </c>
      <c r="M92">
        <v>0</v>
      </c>
      <c r="N92">
        <v>1</v>
      </c>
      <c r="O92">
        <v>0</v>
      </c>
      <c r="P92">
        <v>0</v>
      </c>
      <c r="Q92">
        <v>0</v>
      </c>
      <c r="R92">
        <v>0</v>
      </c>
      <c r="S92">
        <v>0</v>
      </c>
      <c r="T92">
        <v>11</v>
      </c>
      <c r="U92">
        <v>0</v>
      </c>
      <c r="V92">
        <v>1</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1</v>
      </c>
      <c r="AT92">
        <v>0</v>
      </c>
      <c r="AU92">
        <v>0</v>
      </c>
      <c r="AV92">
        <v>0</v>
      </c>
      <c r="AW92">
        <v>0</v>
      </c>
      <c r="AX92">
        <v>1</v>
      </c>
      <c r="AY92" t="s">
        <v>891</v>
      </c>
      <c r="AZ92">
        <v>0</v>
      </c>
      <c r="BA92">
        <v>0</v>
      </c>
      <c r="BB92">
        <v>0</v>
      </c>
      <c r="BC92">
        <v>0</v>
      </c>
      <c r="BD92">
        <v>0</v>
      </c>
      <c r="BE92">
        <v>0</v>
      </c>
      <c r="BF92" t="s">
        <v>891</v>
      </c>
      <c r="BG92">
        <v>1</v>
      </c>
      <c r="BH92">
        <v>0</v>
      </c>
      <c r="BI92">
        <v>1</v>
      </c>
      <c r="BJ92">
        <v>0</v>
      </c>
      <c r="BK92">
        <v>0</v>
      </c>
      <c r="BL92">
        <v>1</v>
      </c>
      <c r="BM92">
        <v>1</v>
      </c>
      <c r="BN92">
        <v>0</v>
      </c>
      <c r="BO92">
        <v>0</v>
      </c>
      <c r="BP92">
        <v>0</v>
      </c>
      <c r="BQ92">
        <v>1</v>
      </c>
      <c r="BR92">
        <v>0</v>
      </c>
      <c r="BS92">
        <v>0</v>
      </c>
      <c r="BT92">
        <v>0</v>
      </c>
      <c r="BU92">
        <v>0</v>
      </c>
      <c r="BV92">
        <v>1</v>
      </c>
      <c r="BW92">
        <v>0</v>
      </c>
      <c r="BX92">
        <v>8</v>
      </c>
      <c r="BY92">
        <v>0</v>
      </c>
      <c r="BZ92">
        <v>1</v>
      </c>
      <c r="CA92">
        <v>0</v>
      </c>
      <c r="CB92">
        <v>0</v>
      </c>
      <c r="CC92">
        <v>0</v>
      </c>
      <c r="CD92">
        <v>0</v>
      </c>
      <c r="CE92">
        <v>0</v>
      </c>
      <c r="CF92">
        <v>0</v>
      </c>
      <c r="CG92">
        <v>0</v>
      </c>
      <c r="CH92">
        <v>0</v>
      </c>
      <c r="CI92">
        <v>0</v>
      </c>
      <c r="CJ92">
        <v>0</v>
      </c>
      <c r="CK92">
        <v>0</v>
      </c>
      <c r="CL92" s="842"/>
      <c r="CM92" s="597">
        <v>1</v>
      </c>
      <c r="CN92" s="592">
        <v>11</v>
      </c>
      <c r="CO92" s="592">
        <v>0</v>
      </c>
      <c r="CP92" s="597">
        <v>1</v>
      </c>
      <c r="CQ92" s="592">
        <v>11</v>
      </c>
      <c r="CR92" s="592">
        <v>0</v>
      </c>
      <c r="CS92" s="597">
        <v>1</v>
      </c>
      <c r="CT92" s="592">
        <v>11</v>
      </c>
      <c r="CU92" s="592">
        <v>11</v>
      </c>
      <c r="CV92" s="592">
        <v>0</v>
      </c>
      <c r="CW92" s="592">
        <v>1</v>
      </c>
      <c r="CX92" s="592">
        <v>11</v>
      </c>
      <c r="CY92" s="592">
        <v>11</v>
      </c>
      <c r="CZ92" s="592">
        <v>0</v>
      </c>
      <c r="DA92" s="592">
        <v>0</v>
      </c>
      <c r="DB92" s="592">
        <v>0</v>
      </c>
      <c r="DC92" s="592">
        <v>11</v>
      </c>
      <c r="DD92" s="592">
        <v>0</v>
      </c>
      <c r="DE92" s="592">
        <v>0</v>
      </c>
      <c r="DF92" s="592">
        <v>0</v>
      </c>
      <c r="DG92" s="592">
        <v>0</v>
      </c>
      <c r="DH92" s="592">
        <v>11</v>
      </c>
      <c r="DI92" s="592">
        <v>0</v>
      </c>
      <c r="DJ92" s="592">
        <v>88</v>
      </c>
      <c r="DK92" s="592">
        <v>0</v>
      </c>
      <c r="DL92" s="592">
        <v>0</v>
      </c>
      <c r="DM92" s="592">
        <v>0</v>
      </c>
      <c r="DN92" s="592">
        <v>0</v>
      </c>
      <c r="DO92" s="592">
        <v>1</v>
      </c>
      <c r="DP92" s="592">
        <v>11</v>
      </c>
      <c r="DQ92" s="592">
        <v>0</v>
      </c>
      <c r="DR92" s="592">
        <v>0</v>
      </c>
      <c r="DS92" s="592">
        <v>0</v>
      </c>
      <c r="DT92" s="592">
        <v>0</v>
      </c>
      <c r="DU92" s="597">
        <v>1</v>
      </c>
      <c r="DV92" s="954">
        <v>0</v>
      </c>
      <c r="DW92" s="978">
        <v>0</v>
      </c>
      <c r="DX92" s="979">
        <v>0</v>
      </c>
      <c r="DY92" s="979">
        <v>0</v>
      </c>
      <c r="DZ92" s="979">
        <v>0</v>
      </c>
      <c r="EA92" s="977">
        <v>0</v>
      </c>
      <c r="EB92" s="977">
        <v>0</v>
      </c>
      <c r="EC92" s="960">
        <v>0</v>
      </c>
      <c r="ED92" s="960">
        <v>0</v>
      </c>
      <c r="EE92" s="1255">
        <v>0</v>
      </c>
      <c r="EF92" s="960">
        <v>0</v>
      </c>
      <c r="EG92" s="960">
        <v>0</v>
      </c>
      <c r="EH92" s="960">
        <v>0</v>
      </c>
      <c r="EI92" s="960">
        <v>0</v>
      </c>
      <c r="EJ92" s="960">
        <v>0</v>
      </c>
      <c r="EK92" s="1007">
        <v>0</v>
      </c>
      <c r="EL92" s="306">
        <v>0</v>
      </c>
      <c r="EM92" s="306">
        <v>0</v>
      </c>
      <c r="EN92" s="1007">
        <v>0</v>
      </c>
      <c r="EO92" s="306">
        <v>0</v>
      </c>
      <c r="EP92" s="306">
        <v>0</v>
      </c>
      <c r="EQ92" s="306">
        <v>0</v>
      </c>
      <c r="ER92" s="306">
        <v>0</v>
      </c>
      <c r="ES92" s="306">
        <v>0</v>
      </c>
      <c r="ET92" s="1007">
        <v>0</v>
      </c>
      <c r="EU92" s="306">
        <v>1</v>
      </c>
      <c r="EV92" s="306">
        <v>0</v>
      </c>
      <c r="EW92" s="306">
        <v>0</v>
      </c>
      <c r="EX92" s="832"/>
      <c r="EY92" s="592"/>
      <c r="EZ92" s="592" t="s">
        <v>561</v>
      </c>
      <c r="FA92" s="592" t="s">
        <v>480</v>
      </c>
      <c r="FB92" s="592" t="s">
        <v>354</v>
      </c>
      <c r="FC92" s="592">
        <v>11</v>
      </c>
      <c r="FD92" s="592" t="s">
        <v>11</v>
      </c>
      <c r="FE92" s="592" t="s">
        <v>232</v>
      </c>
      <c r="FF92" s="592" t="s">
        <v>9</v>
      </c>
      <c r="FG92" s="592" t="s">
        <v>232</v>
      </c>
      <c r="FH92" s="592" t="s">
        <v>358</v>
      </c>
    </row>
    <row r="93" spans="1:164">
      <c r="A93">
        <v>488</v>
      </c>
      <c r="B93">
        <v>1</v>
      </c>
      <c r="F93">
        <v>700</v>
      </c>
      <c r="G93">
        <v>43</v>
      </c>
      <c r="H93">
        <v>1</v>
      </c>
      <c r="I93">
        <v>0</v>
      </c>
      <c r="J93">
        <v>1</v>
      </c>
      <c r="K93">
        <v>0</v>
      </c>
      <c r="L93" t="s">
        <v>561</v>
      </c>
      <c r="M93">
        <v>0</v>
      </c>
      <c r="N93">
        <v>1</v>
      </c>
      <c r="O93">
        <v>0</v>
      </c>
      <c r="P93">
        <v>0</v>
      </c>
      <c r="Q93">
        <v>0</v>
      </c>
      <c r="R93">
        <v>0</v>
      </c>
      <c r="S93">
        <v>0</v>
      </c>
      <c r="T93">
        <v>35</v>
      </c>
      <c r="U93">
        <v>0</v>
      </c>
      <c r="V93">
        <v>0</v>
      </c>
      <c r="W93">
        <v>0</v>
      </c>
      <c r="X93">
        <v>0</v>
      </c>
      <c r="Y93">
        <v>0</v>
      </c>
      <c r="Z93">
        <v>0</v>
      </c>
      <c r="AA93">
        <v>1</v>
      </c>
      <c r="AB93">
        <v>0</v>
      </c>
      <c r="AC93">
        <v>0</v>
      </c>
      <c r="AD93">
        <v>0</v>
      </c>
      <c r="AE93">
        <v>1</v>
      </c>
      <c r="AF93">
        <v>0</v>
      </c>
      <c r="AG93">
        <v>0</v>
      </c>
      <c r="AH93">
        <v>0</v>
      </c>
      <c r="AI93">
        <v>0</v>
      </c>
      <c r="AJ93">
        <v>0</v>
      </c>
      <c r="AK93">
        <v>0</v>
      </c>
      <c r="AL93">
        <v>0</v>
      </c>
      <c r="AM93">
        <v>0</v>
      </c>
      <c r="AN93">
        <v>0</v>
      </c>
      <c r="AO93">
        <v>0</v>
      </c>
      <c r="AP93">
        <v>0</v>
      </c>
      <c r="AQ93">
        <v>0</v>
      </c>
      <c r="AR93">
        <v>0</v>
      </c>
      <c r="AS93">
        <v>1</v>
      </c>
      <c r="AT93">
        <v>0</v>
      </c>
      <c r="AU93">
        <v>1</v>
      </c>
      <c r="AV93">
        <v>0</v>
      </c>
      <c r="AW93">
        <v>0</v>
      </c>
      <c r="AX93">
        <v>0</v>
      </c>
      <c r="AY93" t="s">
        <v>891</v>
      </c>
      <c r="AZ93">
        <v>0</v>
      </c>
      <c r="BA93">
        <v>0</v>
      </c>
      <c r="BB93">
        <v>0</v>
      </c>
      <c r="BC93">
        <v>0</v>
      </c>
      <c r="BD93">
        <v>0</v>
      </c>
      <c r="BE93">
        <v>0</v>
      </c>
      <c r="BF93" t="s">
        <v>891</v>
      </c>
      <c r="BG93">
        <v>1</v>
      </c>
      <c r="BH93">
        <v>0</v>
      </c>
      <c r="BI93">
        <v>1</v>
      </c>
      <c r="BJ93">
        <v>0</v>
      </c>
      <c r="BK93">
        <v>0</v>
      </c>
      <c r="BL93">
        <v>1</v>
      </c>
      <c r="BM93">
        <v>1</v>
      </c>
      <c r="BN93">
        <v>0</v>
      </c>
      <c r="BO93">
        <v>0</v>
      </c>
      <c r="BP93">
        <v>0</v>
      </c>
      <c r="BQ93">
        <v>1</v>
      </c>
      <c r="BR93">
        <v>0</v>
      </c>
      <c r="BS93">
        <v>0</v>
      </c>
      <c r="BT93">
        <v>0</v>
      </c>
      <c r="BU93">
        <v>0</v>
      </c>
      <c r="BV93">
        <v>0</v>
      </c>
      <c r="BW93">
        <v>0</v>
      </c>
      <c r="BX93">
        <v>8</v>
      </c>
      <c r="BY93">
        <v>0</v>
      </c>
      <c r="BZ93">
        <v>1</v>
      </c>
      <c r="CA93">
        <v>0</v>
      </c>
      <c r="CB93">
        <v>0</v>
      </c>
      <c r="CC93">
        <v>0</v>
      </c>
      <c r="CD93">
        <v>0</v>
      </c>
      <c r="CE93">
        <v>0</v>
      </c>
      <c r="CF93">
        <v>0</v>
      </c>
      <c r="CG93">
        <v>0</v>
      </c>
      <c r="CH93">
        <v>0</v>
      </c>
      <c r="CI93">
        <v>0</v>
      </c>
      <c r="CJ93">
        <v>0</v>
      </c>
      <c r="CK93">
        <v>0</v>
      </c>
      <c r="CL93" s="842"/>
      <c r="CM93" s="597">
        <v>1</v>
      </c>
      <c r="CN93" s="592">
        <v>35</v>
      </c>
      <c r="CO93" s="592">
        <v>0</v>
      </c>
      <c r="CP93" s="597">
        <v>1</v>
      </c>
      <c r="CQ93" s="592">
        <v>35</v>
      </c>
      <c r="CR93" s="592">
        <v>0</v>
      </c>
      <c r="CS93" s="597">
        <v>1</v>
      </c>
      <c r="CT93" s="592">
        <v>35</v>
      </c>
      <c r="CU93" s="592">
        <v>35</v>
      </c>
      <c r="CV93" s="592">
        <v>0</v>
      </c>
      <c r="CW93" s="592">
        <v>1</v>
      </c>
      <c r="CX93" s="592">
        <v>35</v>
      </c>
      <c r="CY93" s="592">
        <v>35</v>
      </c>
      <c r="CZ93" s="592">
        <v>0</v>
      </c>
      <c r="DA93" s="592">
        <v>0</v>
      </c>
      <c r="DB93" s="592">
        <v>0</v>
      </c>
      <c r="DC93" s="592">
        <v>35</v>
      </c>
      <c r="DD93" s="592">
        <v>0</v>
      </c>
      <c r="DE93" s="592">
        <v>0</v>
      </c>
      <c r="DF93" s="592">
        <v>0</v>
      </c>
      <c r="DG93" s="592">
        <v>0</v>
      </c>
      <c r="DH93" s="592">
        <v>0</v>
      </c>
      <c r="DI93" s="592">
        <v>0</v>
      </c>
      <c r="DJ93" s="592">
        <v>280</v>
      </c>
      <c r="DK93" s="592">
        <v>0</v>
      </c>
      <c r="DL93" s="592">
        <v>0</v>
      </c>
      <c r="DM93" s="592">
        <v>0</v>
      </c>
      <c r="DN93" s="592">
        <v>0</v>
      </c>
      <c r="DO93" s="592">
        <v>1</v>
      </c>
      <c r="DP93" s="592">
        <v>35</v>
      </c>
      <c r="DQ93" s="592">
        <v>0</v>
      </c>
      <c r="DR93" s="592">
        <v>0</v>
      </c>
      <c r="DS93" s="592">
        <v>0</v>
      </c>
      <c r="DT93" s="592">
        <v>0</v>
      </c>
      <c r="DU93" s="597">
        <v>1</v>
      </c>
      <c r="DV93" s="954">
        <v>0</v>
      </c>
      <c r="DW93" s="978">
        <v>0</v>
      </c>
      <c r="DX93" s="979">
        <v>0</v>
      </c>
      <c r="DY93" s="979">
        <v>0</v>
      </c>
      <c r="DZ93" s="979">
        <v>0</v>
      </c>
      <c r="EA93" s="977">
        <v>0</v>
      </c>
      <c r="EB93" s="977">
        <v>0</v>
      </c>
      <c r="EC93" s="960">
        <v>0</v>
      </c>
      <c r="ED93" s="960">
        <v>0</v>
      </c>
      <c r="EE93" s="1255">
        <v>0</v>
      </c>
      <c r="EF93" s="960">
        <v>0</v>
      </c>
      <c r="EG93" s="960">
        <v>0</v>
      </c>
      <c r="EH93" s="960">
        <v>0</v>
      </c>
      <c r="EI93" s="960">
        <v>0</v>
      </c>
      <c r="EJ93" s="960">
        <v>0</v>
      </c>
      <c r="EK93" s="1007">
        <v>0</v>
      </c>
      <c r="EL93" s="306">
        <v>0</v>
      </c>
      <c r="EM93" s="306">
        <v>0</v>
      </c>
      <c r="EN93" s="1007">
        <v>0</v>
      </c>
      <c r="EO93" s="306">
        <v>0</v>
      </c>
      <c r="EP93" s="306">
        <v>1</v>
      </c>
      <c r="EQ93" s="306">
        <v>1</v>
      </c>
      <c r="ER93" s="306">
        <v>0</v>
      </c>
      <c r="ES93" s="306">
        <v>0</v>
      </c>
      <c r="ET93" s="1007">
        <v>0</v>
      </c>
      <c r="EU93" s="306">
        <v>0</v>
      </c>
      <c r="EV93" s="306">
        <v>0</v>
      </c>
      <c r="EW93" s="306">
        <v>0</v>
      </c>
      <c r="EX93" s="832"/>
      <c r="EY93" s="592"/>
      <c r="EZ93" s="592" t="s">
        <v>561</v>
      </c>
      <c r="FA93" s="592" t="s">
        <v>480</v>
      </c>
      <c r="FB93" s="592" t="s">
        <v>354</v>
      </c>
      <c r="FC93" s="592">
        <v>35</v>
      </c>
      <c r="FD93" s="592" t="s">
        <v>12</v>
      </c>
      <c r="FE93" s="592" t="s">
        <v>232</v>
      </c>
      <c r="FF93" s="592" t="s">
        <v>9</v>
      </c>
      <c r="FG93" s="592" t="s">
        <v>232</v>
      </c>
      <c r="FH93" s="592" t="s">
        <v>358</v>
      </c>
    </row>
    <row r="94" spans="1:164">
      <c r="A94">
        <v>492</v>
      </c>
      <c r="B94">
        <v>1</v>
      </c>
      <c r="F94">
        <v>700</v>
      </c>
      <c r="G94">
        <v>41</v>
      </c>
      <c r="H94">
        <v>1</v>
      </c>
      <c r="I94">
        <v>0</v>
      </c>
      <c r="J94">
        <v>1</v>
      </c>
      <c r="K94">
        <v>0</v>
      </c>
      <c r="L94" t="s">
        <v>512</v>
      </c>
      <c r="M94">
        <v>0</v>
      </c>
      <c r="N94">
        <v>1</v>
      </c>
      <c r="O94">
        <v>0</v>
      </c>
      <c r="P94">
        <v>0</v>
      </c>
      <c r="Q94">
        <v>0</v>
      </c>
      <c r="R94">
        <v>0</v>
      </c>
      <c r="S94">
        <v>0</v>
      </c>
      <c r="T94">
        <v>48</v>
      </c>
      <c r="U94">
        <v>1</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1</v>
      </c>
      <c r="AT94">
        <v>0</v>
      </c>
      <c r="AU94">
        <v>0</v>
      </c>
      <c r="AV94">
        <v>0</v>
      </c>
      <c r="AW94">
        <v>0</v>
      </c>
      <c r="AX94">
        <v>1</v>
      </c>
      <c r="AY94" t="s">
        <v>891</v>
      </c>
      <c r="AZ94">
        <v>0</v>
      </c>
      <c r="BA94">
        <v>0</v>
      </c>
      <c r="BB94">
        <v>0</v>
      </c>
      <c r="BC94">
        <v>0</v>
      </c>
      <c r="BD94">
        <v>0</v>
      </c>
      <c r="BE94">
        <v>0</v>
      </c>
      <c r="BF94" t="s">
        <v>891</v>
      </c>
      <c r="BG94">
        <v>1</v>
      </c>
      <c r="BH94">
        <v>0</v>
      </c>
      <c r="BI94">
        <v>1</v>
      </c>
      <c r="BJ94">
        <v>0</v>
      </c>
      <c r="BK94">
        <v>0</v>
      </c>
      <c r="BL94">
        <v>1</v>
      </c>
      <c r="BM94">
        <v>0</v>
      </c>
      <c r="BN94">
        <v>1</v>
      </c>
      <c r="BO94">
        <v>0</v>
      </c>
      <c r="BP94">
        <v>0</v>
      </c>
      <c r="BQ94">
        <v>1</v>
      </c>
      <c r="BR94">
        <v>0</v>
      </c>
      <c r="BS94">
        <v>0</v>
      </c>
      <c r="BT94">
        <v>0</v>
      </c>
      <c r="BU94">
        <v>0</v>
      </c>
      <c r="BV94">
        <v>0</v>
      </c>
      <c r="BW94">
        <v>0</v>
      </c>
      <c r="BX94">
        <v>0</v>
      </c>
      <c r="BY94">
        <v>0</v>
      </c>
      <c r="BZ94">
        <v>1</v>
      </c>
      <c r="CA94">
        <v>0</v>
      </c>
      <c r="CB94">
        <v>0</v>
      </c>
      <c r="CC94">
        <v>0</v>
      </c>
      <c r="CD94">
        <v>0</v>
      </c>
      <c r="CE94">
        <v>0</v>
      </c>
      <c r="CF94">
        <v>0</v>
      </c>
      <c r="CG94">
        <v>0</v>
      </c>
      <c r="CH94">
        <v>0</v>
      </c>
      <c r="CI94">
        <v>0</v>
      </c>
      <c r="CJ94">
        <v>0</v>
      </c>
      <c r="CK94">
        <v>0</v>
      </c>
      <c r="CL94" s="842"/>
      <c r="CM94" s="597">
        <v>1</v>
      </c>
      <c r="CN94" s="592">
        <v>48</v>
      </c>
      <c r="CO94" s="592">
        <v>0</v>
      </c>
      <c r="CP94" s="597">
        <v>1</v>
      </c>
      <c r="CQ94" s="592">
        <v>48</v>
      </c>
      <c r="CR94" s="592">
        <v>0</v>
      </c>
      <c r="CS94" s="597">
        <v>1</v>
      </c>
      <c r="CT94" s="592">
        <v>48</v>
      </c>
      <c r="CU94" s="592">
        <v>48</v>
      </c>
      <c r="CV94" s="592">
        <v>0</v>
      </c>
      <c r="CW94" s="592">
        <v>1</v>
      </c>
      <c r="CX94" s="592">
        <v>48</v>
      </c>
      <c r="CY94" s="592">
        <v>0</v>
      </c>
      <c r="CZ94" s="592">
        <v>48</v>
      </c>
      <c r="DA94" s="592">
        <v>0</v>
      </c>
      <c r="DB94" s="592">
        <v>0</v>
      </c>
      <c r="DC94" s="592">
        <v>48</v>
      </c>
      <c r="DD94" s="592">
        <v>0</v>
      </c>
      <c r="DE94" s="592">
        <v>0</v>
      </c>
      <c r="DF94" s="592">
        <v>0</v>
      </c>
      <c r="DG94" s="592">
        <v>0</v>
      </c>
      <c r="DH94" s="592">
        <v>0</v>
      </c>
      <c r="DI94" s="592">
        <v>0</v>
      </c>
      <c r="DJ94" s="592">
        <v>0</v>
      </c>
      <c r="DK94" s="592">
        <v>1</v>
      </c>
      <c r="DL94" s="592">
        <v>48</v>
      </c>
      <c r="DM94" s="592">
        <v>0</v>
      </c>
      <c r="DN94" s="592">
        <v>0</v>
      </c>
      <c r="DO94" s="592">
        <v>0</v>
      </c>
      <c r="DP94" s="592">
        <v>0</v>
      </c>
      <c r="DQ94" s="592">
        <v>0</v>
      </c>
      <c r="DR94" s="592">
        <v>0</v>
      </c>
      <c r="DS94" s="592">
        <v>0</v>
      </c>
      <c r="DT94" s="592">
        <v>0</v>
      </c>
      <c r="DU94" s="597">
        <v>1</v>
      </c>
      <c r="DV94" s="954">
        <v>0</v>
      </c>
      <c r="DW94" s="978">
        <v>0</v>
      </c>
      <c r="DX94" s="979">
        <v>0</v>
      </c>
      <c r="DY94" s="979">
        <v>0</v>
      </c>
      <c r="DZ94" s="979">
        <v>0</v>
      </c>
      <c r="EA94" s="977">
        <v>0</v>
      </c>
      <c r="EB94" s="977">
        <v>0</v>
      </c>
      <c r="EC94" s="960">
        <v>0</v>
      </c>
      <c r="ED94" s="960">
        <v>0</v>
      </c>
      <c r="EE94" s="1255">
        <v>0</v>
      </c>
      <c r="EF94" s="960">
        <v>0</v>
      </c>
      <c r="EG94" s="960">
        <v>0</v>
      </c>
      <c r="EH94" s="960">
        <v>0</v>
      </c>
      <c r="EI94" s="960">
        <v>0</v>
      </c>
      <c r="EJ94" s="960">
        <v>0</v>
      </c>
      <c r="EK94" s="1007">
        <v>0</v>
      </c>
      <c r="EL94" s="306">
        <v>0</v>
      </c>
      <c r="EM94" s="306">
        <v>0</v>
      </c>
      <c r="EN94" s="1007">
        <v>0</v>
      </c>
      <c r="EO94" s="306">
        <v>0</v>
      </c>
      <c r="EP94" s="306">
        <v>0</v>
      </c>
      <c r="EQ94" s="306">
        <v>0</v>
      </c>
      <c r="ER94" s="306">
        <v>0</v>
      </c>
      <c r="ES94" s="306">
        <v>0</v>
      </c>
      <c r="ET94" s="1007">
        <v>0</v>
      </c>
      <c r="EU94" s="306">
        <v>1</v>
      </c>
      <c r="EV94" s="306">
        <v>0</v>
      </c>
      <c r="EW94" s="306">
        <v>0</v>
      </c>
      <c r="EX94" s="832"/>
      <c r="EY94" s="592"/>
      <c r="EZ94" s="592" t="s">
        <v>512</v>
      </c>
      <c r="FA94" s="592" t="s">
        <v>394</v>
      </c>
      <c r="FB94" s="592" t="s">
        <v>350</v>
      </c>
      <c r="FC94" s="592">
        <v>48</v>
      </c>
      <c r="FD94" s="592" t="s">
        <v>12</v>
      </c>
      <c r="FE94" s="592" t="s">
        <v>232</v>
      </c>
      <c r="FF94" s="592" t="s">
        <v>9</v>
      </c>
      <c r="FG94" s="592" t="s">
        <v>232</v>
      </c>
      <c r="FH94" s="592" t="s">
        <v>358</v>
      </c>
    </row>
    <row r="95" spans="1:164">
      <c r="A95">
        <v>516</v>
      </c>
      <c r="B95">
        <v>1</v>
      </c>
      <c r="F95">
        <v>700</v>
      </c>
      <c r="G95">
        <v>23</v>
      </c>
      <c r="H95">
        <v>0</v>
      </c>
      <c r="I95">
        <v>1</v>
      </c>
      <c r="J95">
        <v>1</v>
      </c>
      <c r="K95">
        <v>0</v>
      </c>
      <c r="L95" t="s">
        <v>485</v>
      </c>
      <c r="M95">
        <v>0</v>
      </c>
      <c r="N95">
        <v>1</v>
      </c>
      <c r="O95">
        <v>0</v>
      </c>
      <c r="P95">
        <v>0</v>
      </c>
      <c r="Q95">
        <v>0</v>
      </c>
      <c r="R95">
        <v>0</v>
      </c>
      <c r="S95">
        <v>0</v>
      </c>
      <c r="T95">
        <v>106</v>
      </c>
      <c r="U95">
        <v>0</v>
      </c>
      <c r="V95">
        <v>0</v>
      </c>
      <c r="W95">
        <v>0</v>
      </c>
      <c r="X95">
        <v>0</v>
      </c>
      <c r="Y95">
        <v>0</v>
      </c>
      <c r="Z95">
        <v>0</v>
      </c>
      <c r="AA95">
        <v>1</v>
      </c>
      <c r="AB95">
        <v>0</v>
      </c>
      <c r="AC95">
        <v>1</v>
      </c>
      <c r="AD95">
        <v>0</v>
      </c>
      <c r="AE95">
        <v>1</v>
      </c>
      <c r="AF95">
        <v>0</v>
      </c>
      <c r="AG95">
        <v>0</v>
      </c>
      <c r="AH95">
        <v>0</v>
      </c>
      <c r="AI95">
        <v>0</v>
      </c>
      <c r="AJ95">
        <v>0</v>
      </c>
      <c r="AK95">
        <v>0</v>
      </c>
      <c r="AL95">
        <v>0</v>
      </c>
      <c r="AM95">
        <v>0</v>
      </c>
      <c r="AN95">
        <v>0</v>
      </c>
      <c r="AO95">
        <v>0</v>
      </c>
      <c r="AP95">
        <v>0</v>
      </c>
      <c r="AQ95">
        <v>0</v>
      </c>
      <c r="AR95">
        <v>0</v>
      </c>
      <c r="AS95">
        <v>1</v>
      </c>
      <c r="AT95">
        <v>0</v>
      </c>
      <c r="AU95">
        <v>0</v>
      </c>
      <c r="AV95">
        <v>0</v>
      </c>
      <c r="AW95">
        <v>1</v>
      </c>
      <c r="AX95">
        <v>1</v>
      </c>
      <c r="AY95" t="s">
        <v>891</v>
      </c>
      <c r="AZ95">
        <v>0</v>
      </c>
      <c r="BA95">
        <v>0</v>
      </c>
      <c r="BB95">
        <v>0</v>
      </c>
      <c r="BC95">
        <v>0</v>
      </c>
      <c r="BD95">
        <v>0</v>
      </c>
      <c r="BE95">
        <v>0</v>
      </c>
      <c r="BF95" t="s">
        <v>891</v>
      </c>
      <c r="BG95">
        <v>0</v>
      </c>
      <c r="BH95">
        <v>1</v>
      </c>
      <c r="BI95">
        <v>0</v>
      </c>
      <c r="BJ95">
        <v>0</v>
      </c>
      <c r="BK95">
        <v>0</v>
      </c>
      <c r="BL95">
        <v>1</v>
      </c>
      <c r="BM95">
        <v>0</v>
      </c>
      <c r="BN95">
        <v>0</v>
      </c>
      <c r="BO95">
        <v>0</v>
      </c>
      <c r="BP95">
        <v>1</v>
      </c>
      <c r="BQ95">
        <v>0</v>
      </c>
      <c r="BR95">
        <v>0</v>
      </c>
      <c r="BS95">
        <v>0</v>
      </c>
      <c r="BT95">
        <v>0</v>
      </c>
      <c r="BU95">
        <v>1</v>
      </c>
      <c r="BV95">
        <v>0</v>
      </c>
      <c r="BW95">
        <v>1</v>
      </c>
      <c r="BX95">
        <v>0</v>
      </c>
      <c r="BY95">
        <v>1</v>
      </c>
      <c r="BZ95">
        <v>0</v>
      </c>
      <c r="CA95">
        <v>0</v>
      </c>
      <c r="CB95">
        <v>0</v>
      </c>
      <c r="CC95">
        <v>18</v>
      </c>
      <c r="CD95">
        <v>0.51380000000000003</v>
      </c>
      <c r="CE95">
        <v>2</v>
      </c>
      <c r="CF95">
        <v>1</v>
      </c>
      <c r="CG95">
        <v>0</v>
      </c>
      <c r="CH95">
        <v>0</v>
      </c>
      <c r="CI95">
        <v>0</v>
      </c>
      <c r="CJ95">
        <v>0</v>
      </c>
      <c r="CK95">
        <v>0</v>
      </c>
      <c r="CL95" s="842"/>
      <c r="CM95" s="597">
        <v>1</v>
      </c>
      <c r="CN95" s="592">
        <v>107</v>
      </c>
      <c r="CO95" s="592">
        <v>107</v>
      </c>
      <c r="CP95" s="597">
        <v>0</v>
      </c>
      <c r="CQ95" s="592">
        <v>0</v>
      </c>
      <c r="CR95" s="592">
        <v>0</v>
      </c>
      <c r="CS95" s="597">
        <v>1</v>
      </c>
      <c r="CT95" s="592">
        <v>107</v>
      </c>
      <c r="CU95" s="592">
        <v>107</v>
      </c>
      <c r="CV95" s="592">
        <v>0</v>
      </c>
      <c r="CW95" s="592">
        <v>1</v>
      </c>
      <c r="CX95" s="592">
        <v>107</v>
      </c>
      <c r="CY95" s="592">
        <v>0</v>
      </c>
      <c r="CZ95" s="592">
        <v>0</v>
      </c>
      <c r="DA95" s="592">
        <v>0</v>
      </c>
      <c r="DB95" s="592">
        <v>107</v>
      </c>
      <c r="DC95" s="592">
        <v>0</v>
      </c>
      <c r="DD95" s="592">
        <v>0</v>
      </c>
      <c r="DE95" s="592">
        <v>0</v>
      </c>
      <c r="DF95" s="592">
        <v>0</v>
      </c>
      <c r="DG95" s="592">
        <v>107</v>
      </c>
      <c r="DH95" s="592">
        <v>0</v>
      </c>
      <c r="DI95" s="592">
        <v>107</v>
      </c>
      <c r="DJ95" s="592">
        <v>0</v>
      </c>
      <c r="DK95" s="592">
        <v>0</v>
      </c>
      <c r="DL95" s="592">
        <v>0</v>
      </c>
      <c r="DM95" s="592">
        <v>0</v>
      </c>
      <c r="DN95" s="592">
        <v>0</v>
      </c>
      <c r="DO95" s="592">
        <v>0</v>
      </c>
      <c r="DP95" s="592">
        <v>0</v>
      </c>
      <c r="DQ95" s="592">
        <v>0</v>
      </c>
      <c r="DR95" s="592">
        <v>0</v>
      </c>
      <c r="DS95" s="592">
        <v>0</v>
      </c>
      <c r="DT95" s="592">
        <v>0</v>
      </c>
      <c r="DU95" s="597">
        <v>1</v>
      </c>
      <c r="DV95" s="954">
        <v>0</v>
      </c>
      <c r="DW95" s="978">
        <v>0</v>
      </c>
      <c r="DX95" s="979">
        <v>1</v>
      </c>
      <c r="DY95" s="979">
        <v>1</v>
      </c>
      <c r="DZ95" s="979">
        <v>1</v>
      </c>
      <c r="EA95" s="977">
        <v>91</v>
      </c>
      <c r="EB95" s="977">
        <v>4</v>
      </c>
      <c r="EC95" s="960">
        <v>46.755800000000001</v>
      </c>
      <c r="ED95" s="960">
        <v>4</v>
      </c>
      <c r="EE95" s="1255">
        <v>0</v>
      </c>
      <c r="EF95" s="960">
        <v>0</v>
      </c>
      <c r="EG95" s="960">
        <v>0</v>
      </c>
      <c r="EH95" s="960">
        <v>0</v>
      </c>
      <c r="EI95" s="960">
        <v>0</v>
      </c>
      <c r="EJ95" s="960">
        <v>0</v>
      </c>
      <c r="EK95" s="1007">
        <v>0</v>
      </c>
      <c r="EL95" s="306">
        <v>0</v>
      </c>
      <c r="EM95" s="306">
        <v>0</v>
      </c>
      <c r="EN95" s="1007">
        <v>0</v>
      </c>
      <c r="EO95" s="306">
        <v>0</v>
      </c>
      <c r="EP95" s="306">
        <v>1</v>
      </c>
      <c r="EQ95" s="306">
        <v>1</v>
      </c>
      <c r="ER95" s="306">
        <v>0</v>
      </c>
      <c r="ES95" s="306">
        <v>0</v>
      </c>
      <c r="ET95" s="1007">
        <v>0</v>
      </c>
      <c r="EU95" s="306">
        <v>1</v>
      </c>
      <c r="EV95" s="306">
        <v>0</v>
      </c>
      <c r="EW95" s="306">
        <v>0</v>
      </c>
      <c r="EX95" s="832"/>
      <c r="EY95" s="592"/>
      <c r="EZ95" s="592" t="s">
        <v>485</v>
      </c>
      <c r="FA95" s="592" t="s">
        <v>486</v>
      </c>
      <c r="FB95" s="592" t="s">
        <v>343</v>
      </c>
      <c r="FC95" s="592">
        <v>107</v>
      </c>
      <c r="FD95" s="592" t="s">
        <v>13</v>
      </c>
      <c r="FE95" s="592" t="s">
        <v>232</v>
      </c>
      <c r="FF95" s="592" t="s">
        <v>9</v>
      </c>
      <c r="FG95" s="592" t="s">
        <v>232</v>
      </c>
      <c r="FH95" s="592" t="s">
        <v>346</v>
      </c>
    </row>
    <row r="96" spans="1:164">
      <c r="A96">
        <v>556</v>
      </c>
      <c r="B96">
        <v>1</v>
      </c>
      <c r="F96">
        <v>700</v>
      </c>
      <c r="G96">
        <v>8</v>
      </c>
      <c r="H96">
        <v>1</v>
      </c>
      <c r="I96">
        <v>0</v>
      </c>
      <c r="J96">
        <v>1</v>
      </c>
      <c r="K96">
        <v>0</v>
      </c>
      <c r="L96" t="s">
        <v>485</v>
      </c>
      <c r="M96">
        <v>0</v>
      </c>
      <c r="N96">
        <v>1</v>
      </c>
      <c r="O96">
        <v>0</v>
      </c>
      <c r="P96">
        <v>0</v>
      </c>
      <c r="Q96">
        <v>0</v>
      </c>
      <c r="R96">
        <v>0</v>
      </c>
      <c r="S96">
        <v>0</v>
      </c>
      <c r="T96">
        <v>15</v>
      </c>
      <c r="U96">
        <v>0</v>
      </c>
      <c r="V96">
        <v>1</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1</v>
      </c>
      <c r="AS96">
        <v>0</v>
      </c>
      <c r="AT96">
        <v>0</v>
      </c>
      <c r="AU96">
        <v>0</v>
      </c>
      <c r="AV96">
        <v>0</v>
      </c>
      <c r="AW96">
        <v>0</v>
      </c>
      <c r="AX96">
        <v>0</v>
      </c>
      <c r="AY96" t="s">
        <v>891</v>
      </c>
      <c r="AZ96">
        <v>0</v>
      </c>
      <c r="BA96">
        <v>0</v>
      </c>
      <c r="BB96">
        <v>0</v>
      </c>
      <c r="BC96">
        <v>0</v>
      </c>
      <c r="BD96">
        <v>0</v>
      </c>
      <c r="BE96">
        <v>0</v>
      </c>
      <c r="BF96" t="s">
        <v>891</v>
      </c>
      <c r="BG96">
        <v>1</v>
      </c>
      <c r="BH96">
        <v>0</v>
      </c>
      <c r="BI96">
        <v>0</v>
      </c>
      <c r="BJ96">
        <v>1</v>
      </c>
      <c r="BK96">
        <v>0</v>
      </c>
      <c r="BL96">
        <v>1</v>
      </c>
      <c r="BM96">
        <v>0</v>
      </c>
      <c r="BN96">
        <v>1</v>
      </c>
      <c r="BO96">
        <v>0</v>
      </c>
      <c r="BP96">
        <v>1</v>
      </c>
      <c r="BQ96">
        <v>0</v>
      </c>
      <c r="BR96">
        <v>0</v>
      </c>
      <c r="BS96">
        <v>0</v>
      </c>
      <c r="BT96">
        <v>0</v>
      </c>
      <c r="BU96">
        <v>1</v>
      </c>
      <c r="BV96">
        <v>0</v>
      </c>
      <c r="BW96">
        <v>0</v>
      </c>
      <c r="BX96">
        <v>0</v>
      </c>
      <c r="BY96">
        <v>0</v>
      </c>
      <c r="BZ96">
        <v>1</v>
      </c>
      <c r="CA96">
        <v>0</v>
      </c>
      <c r="CB96">
        <v>0</v>
      </c>
      <c r="CC96">
        <v>0</v>
      </c>
      <c r="CD96">
        <v>0</v>
      </c>
      <c r="CE96">
        <v>0</v>
      </c>
      <c r="CF96">
        <v>0</v>
      </c>
      <c r="CG96">
        <v>0</v>
      </c>
      <c r="CH96">
        <v>0</v>
      </c>
      <c r="CI96">
        <v>0</v>
      </c>
      <c r="CJ96">
        <v>0</v>
      </c>
      <c r="CK96">
        <v>0</v>
      </c>
      <c r="CL96" s="842"/>
      <c r="CM96" s="597">
        <v>1</v>
      </c>
      <c r="CN96" s="592">
        <v>15</v>
      </c>
      <c r="CO96" s="592">
        <v>0</v>
      </c>
      <c r="CP96" s="597">
        <v>1</v>
      </c>
      <c r="CQ96" s="592">
        <v>15</v>
      </c>
      <c r="CR96" s="592">
        <v>15</v>
      </c>
      <c r="CS96" s="597">
        <v>1</v>
      </c>
      <c r="CT96" s="592">
        <v>15</v>
      </c>
      <c r="CU96" s="592">
        <v>15</v>
      </c>
      <c r="CV96" s="592">
        <v>0</v>
      </c>
      <c r="CW96" s="592">
        <v>1</v>
      </c>
      <c r="CX96" s="592">
        <v>15</v>
      </c>
      <c r="CY96" s="592">
        <v>0</v>
      </c>
      <c r="CZ96" s="592">
        <v>15</v>
      </c>
      <c r="DA96" s="592">
        <v>0</v>
      </c>
      <c r="DB96" s="592">
        <v>15</v>
      </c>
      <c r="DC96" s="592">
        <v>0</v>
      </c>
      <c r="DD96" s="592">
        <v>0</v>
      </c>
      <c r="DE96" s="592">
        <v>0</v>
      </c>
      <c r="DF96" s="592">
        <v>0</v>
      </c>
      <c r="DG96" s="592">
        <v>15</v>
      </c>
      <c r="DH96" s="592">
        <v>0</v>
      </c>
      <c r="DI96" s="592">
        <v>0</v>
      </c>
      <c r="DJ96" s="592">
        <v>0</v>
      </c>
      <c r="DK96" s="592">
        <v>0</v>
      </c>
      <c r="DL96" s="592">
        <v>0</v>
      </c>
      <c r="DM96" s="592">
        <v>0</v>
      </c>
      <c r="DN96" s="592">
        <v>0</v>
      </c>
      <c r="DO96" s="592">
        <v>0</v>
      </c>
      <c r="DP96" s="592">
        <v>0</v>
      </c>
      <c r="DQ96" s="592">
        <v>0</v>
      </c>
      <c r="DR96" s="592">
        <v>0</v>
      </c>
      <c r="DS96" s="592">
        <v>0</v>
      </c>
      <c r="DT96" s="592">
        <v>0</v>
      </c>
      <c r="DU96" s="597">
        <v>1</v>
      </c>
      <c r="DV96" s="954">
        <v>0</v>
      </c>
      <c r="DW96" s="978">
        <v>0</v>
      </c>
      <c r="DX96" s="979">
        <v>0</v>
      </c>
      <c r="DY96" s="979">
        <v>0</v>
      </c>
      <c r="DZ96" s="979">
        <v>0</v>
      </c>
      <c r="EA96" s="977">
        <v>0</v>
      </c>
      <c r="EB96" s="977">
        <v>0</v>
      </c>
      <c r="EC96" s="960">
        <v>0</v>
      </c>
      <c r="ED96" s="960">
        <v>0</v>
      </c>
      <c r="EE96" s="1255">
        <v>0</v>
      </c>
      <c r="EF96" s="960">
        <v>0</v>
      </c>
      <c r="EG96" s="960">
        <v>0</v>
      </c>
      <c r="EH96" s="960">
        <v>0</v>
      </c>
      <c r="EI96" s="960">
        <v>0</v>
      </c>
      <c r="EJ96" s="960">
        <v>0</v>
      </c>
      <c r="EK96" s="1007">
        <v>0</v>
      </c>
      <c r="EL96" s="306">
        <v>0</v>
      </c>
      <c r="EM96" s="306">
        <v>0</v>
      </c>
      <c r="EN96" s="1007">
        <v>0</v>
      </c>
      <c r="EO96" s="306">
        <v>0</v>
      </c>
      <c r="EP96" s="306">
        <v>0</v>
      </c>
      <c r="EQ96" s="306">
        <v>0</v>
      </c>
      <c r="ER96" s="306">
        <v>0</v>
      </c>
      <c r="ES96" s="306">
        <v>0</v>
      </c>
      <c r="ET96" s="1007">
        <v>0</v>
      </c>
      <c r="EU96" s="306">
        <v>0</v>
      </c>
      <c r="EV96" s="306">
        <v>0</v>
      </c>
      <c r="EW96" s="306">
        <v>0</v>
      </c>
      <c r="EX96" s="832"/>
      <c r="EY96" s="592"/>
      <c r="EZ96" s="592" t="s">
        <v>485</v>
      </c>
      <c r="FA96" s="592" t="s">
        <v>486</v>
      </c>
      <c r="FB96" s="592" t="s">
        <v>343</v>
      </c>
      <c r="FC96" s="592">
        <v>15</v>
      </c>
      <c r="FD96" s="592" t="s">
        <v>11</v>
      </c>
      <c r="FE96" s="592" t="s">
        <v>232</v>
      </c>
      <c r="FF96" s="592" t="s">
        <v>9</v>
      </c>
      <c r="FG96" s="592" t="s">
        <v>232</v>
      </c>
      <c r="FH96" s="592" t="s">
        <v>366</v>
      </c>
    </row>
    <row r="97" spans="1:164">
      <c r="A97">
        <v>563</v>
      </c>
      <c r="B97">
        <v>1</v>
      </c>
      <c r="F97">
        <v>700</v>
      </c>
      <c r="G97">
        <v>42</v>
      </c>
      <c r="H97">
        <v>1</v>
      </c>
      <c r="I97">
        <v>0</v>
      </c>
      <c r="J97">
        <v>1</v>
      </c>
      <c r="K97">
        <v>0</v>
      </c>
      <c r="L97" t="s">
        <v>485</v>
      </c>
      <c r="M97">
        <v>0</v>
      </c>
      <c r="N97">
        <v>1</v>
      </c>
      <c r="O97">
        <v>0</v>
      </c>
      <c r="P97">
        <v>0</v>
      </c>
      <c r="Q97">
        <v>0</v>
      </c>
      <c r="R97">
        <v>0</v>
      </c>
      <c r="S97">
        <v>0</v>
      </c>
      <c r="T97">
        <v>34</v>
      </c>
      <c r="U97">
        <v>1</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1</v>
      </c>
      <c r="AS97">
        <v>0</v>
      </c>
      <c r="AT97">
        <v>0</v>
      </c>
      <c r="AU97">
        <v>0</v>
      </c>
      <c r="AV97">
        <v>0</v>
      </c>
      <c r="AW97">
        <v>0</v>
      </c>
      <c r="AX97">
        <v>0</v>
      </c>
      <c r="AY97" t="s">
        <v>891</v>
      </c>
      <c r="AZ97">
        <v>0</v>
      </c>
      <c r="BA97">
        <v>0</v>
      </c>
      <c r="BB97">
        <v>0</v>
      </c>
      <c r="BC97">
        <v>0</v>
      </c>
      <c r="BD97">
        <v>0</v>
      </c>
      <c r="BE97">
        <v>0</v>
      </c>
      <c r="BF97" t="s">
        <v>891</v>
      </c>
      <c r="BG97">
        <v>1</v>
      </c>
      <c r="BH97">
        <v>0</v>
      </c>
      <c r="BI97">
        <v>1</v>
      </c>
      <c r="BJ97">
        <v>0</v>
      </c>
      <c r="BK97">
        <v>0</v>
      </c>
      <c r="BL97">
        <v>1</v>
      </c>
      <c r="BM97">
        <v>0</v>
      </c>
      <c r="BN97">
        <v>0</v>
      </c>
      <c r="BO97">
        <v>0</v>
      </c>
      <c r="BP97">
        <v>1</v>
      </c>
      <c r="BQ97">
        <v>0</v>
      </c>
      <c r="BR97">
        <v>0</v>
      </c>
      <c r="BS97">
        <v>0</v>
      </c>
      <c r="BT97">
        <v>0</v>
      </c>
      <c r="BU97">
        <v>1</v>
      </c>
      <c r="BV97">
        <v>1</v>
      </c>
      <c r="BW97">
        <v>0</v>
      </c>
      <c r="BX97">
        <v>0</v>
      </c>
      <c r="BY97">
        <v>0</v>
      </c>
      <c r="BZ97">
        <v>0</v>
      </c>
      <c r="CA97">
        <v>0</v>
      </c>
      <c r="CB97">
        <v>1</v>
      </c>
      <c r="CC97">
        <v>0</v>
      </c>
      <c r="CD97">
        <v>0</v>
      </c>
      <c r="CE97">
        <v>0</v>
      </c>
      <c r="CF97">
        <v>0</v>
      </c>
      <c r="CG97">
        <v>1000</v>
      </c>
      <c r="CH97">
        <v>1000</v>
      </c>
      <c r="CI97">
        <v>0</v>
      </c>
      <c r="CJ97">
        <v>1000</v>
      </c>
      <c r="CK97">
        <v>1000</v>
      </c>
      <c r="CL97" s="842"/>
      <c r="CM97" s="597">
        <v>1</v>
      </c>
      <c r="CN97" s="592">
        <v>34</v>
      </c>
      <c r="CO97" s="592">
        <v>0</v>
      </c>
      <c r="CP97" s="597">
        <v>1</v>
      </c>
      <c r="CQ97" s="592">
        <v>34</v>
      </c>
      <c r="CR97" s="592">
        <v>0</v>
      </c>
      <c r="CS97" s="597">
        <v>1</v>
      </c>
      <c r="CT97" s="592">
        <v>34</v>
      </c>
      <c r="CU97" s="592">
        <v>34</v>
      </c>
      <c r="CV97" s="592">
        <v>0</v>
      </c>
      <c r="CW97" s="592">
        <v>1</v>
      </c>
      <c r="CX97" s="592">
        <v>34</v>
      </c>
      <c r="CY97" s="592">
        <v>0</v>
      </c>
      <c r="CZ97" s="592">
        <v>0</v>
      </c>
      <c r="DA97" s="592">
        <v>0</v>
      </c>
      <c r="DB97" s="592">
        <v>34</v>
      </c>
      <c r="DC97" s="592">
        <v>0</v>
      </c>
      <c r="DD97" s="592">
        <v>0</v>
      </c>
      <c r="DE97" s="592">
        <v>0</v>
      </c>
      <c r="DF97" s="592">
        <v>0</v>
      </c>
      <c r="DG97" s="592">
        <v>34</v>
      </c>
      <c r="DH97" s="592">
        <v>34</v>
      </c>
      <c r="DI97" s="592">
        <v>0</v>
      </c>
      <c r="DJ97" s="592">
        <v>0</v>
      </c>
      <c r="DK97" s="592">
        <v>0</v>
      </c>
      <c r="DL97" s="592">
        <v>0</v>
      </c>
      <c r="DM97" s="592">
        <v>0</v>
      </c>
      <c r="DN97" s="592">
        <v>0</v>
      </c>
      <c r="DO97" s="592">
        <v>0</v>
      </c>
      <c r="DP97" s="592">
        <v>0</v>
      </c>
      <c r="DQ97" s="592">
        <v>0</v>
      </c>
      <c r="DR97" s="592">
        <v>0</v>
      </c>
      <c r="DS97" s="592">
        <v>0</v>
      </c>
      <c r="DT97" s="592">
        <v>0</v>
      </c>
      <c r="DU97" s="597">
        <v>1</v>
      </c>
      <c r="DV97" s="954">
        <v>0</v>
      </c>
      <c r="DW97" s="978">
        <v>0</v>
      </c>
      <c r="DX97" s="979">
        <v>0</v>
      </c>
      <c r="DY97" s="979">
        <v>0</v>
      </c>
      <c r="DZ97" s="979">
        <v>0</v>
      </c>
      <c r="EA97" s="977">
        <v>0</v>
      </c>
      <c r="EB97" s="977">
        <v>0</v>
      </c>
      <c r="EC97" s="960">
        <v>0</v>
      </c>
      <c r="ED97" s="960">
        <v>0</v>
      </c>
      <c r="EE97" s="1255">
        <v>24.5</v>
      </c>
      <c r="EF97" s="960">
        <v>24500</v>
      </c>
      <c r="EG97" s="960">
        <v>7</v>
      </c>
      <c r="EH97" s="960">
        <v>7000</v>
      </c>
      <c r="EI97" s="960">
        <v>0</v>
      </c>
      <c r="EJ97" s="960">
        <v>0</v>
      </c>
      <c r="EK97" s="1007">
        <v>0</v>
      </c>
      <c r="EL97" s="306">
        <v>0</v>
      </c>
      <c r="EM97" s="306">
        <v>0</v>
      </c>
      <c r="EN97" s="1007">
        <v>0</v>
      </c>
      <c r="EO97" s="306">
        <v>0</v>
      </c>
      <c r="EP97" s="306">
        <v>0</v>
      </c>
      <c r="EQ97" s="306">
        <v>0</v>
      </c>
      <c r="ER97" s="306">
        <v>0</v>
      </c>
      <c r="ES97" s="306">
        <v>0</v>
      </c>
      <c r="ET97" s="1007">
        <v>0</v>
      </c>
      <c r="EU97" s="306">
        <v>0</v>
      </c>
      <c r="EV97" s="306">
        <v>0</v>
      </c>
      <c r="EW97" s="306">
        <v>0</v>
      </c>
      <c r="EX97" s="832"/>
      <c r="EY97" s="592"/>
      <c r="EZ97" s="592" t="s">
        <v>485</v>
      </c>
      <c r="FA97" s="592" t="s">
        <v>486</v>
      </c>
      <c r="FB97" s="592" t="s">
        <v>343</v>
      </c>
      <c r="FC97" s="592">
        <v>34</v>
      </c>
      <c r="FD97" s="592" t="s">
        <v>12</v>
      </c>
      <c r="FE97" s="592" t="s">
        <v>232</v>
      </c>
      <c r="FF97" s="592" t="s">
        <v>9</v>
      </c>
      <c r="FG97" s="592" t="s">
        <v>232</v>
      </c>
      <c r="FH97" s="592" t="s">
        <v>358</v>
      </c>
    </row>
    <row r="98" spans="1:164">
      <c r="A98">
        <v>575</v>
      </c>
      <c r="B98">
        <v>1</v>
      </c>
      <c r="F98">
        <v>700</v>
      </c>
      <c r="G98">
        <v>42</v>
      </c>
      <c r="H98">
        <v>1</v>
      </c>
      <c r="I98">
        <v>0</v>
      </c>
      <c r="J98">
        <v>1</v>
      </c>
      <c r="K98">
        <v>0</v>
      </c>
      <c r="L98" t="s">
        <v>485</v>
      </c>
      <c r="M98">
        <v>0</v>
      </c>
      <c r="N98">
        <v>1</v>
      </c>
      <c r="O98">
        <v>0</v>
      </c>
      <c r="P98">
        <v>0</v>
      </c>
      <c r="Q98">
        <v>0</v>
      </c>
      <c r="R98">
        <v>0</v>
      </c>
      <c r="S98">
        <v>0</v>
      </c>
      <c r="T98">
        <v>26</v>
      </c>
      <c r="U98">
        <v>0</v>
      </c>
      <c r="V98">
        <v>0</v>
      </c>
      <c r="W98">
        <v>0</v>
      </c>
      <c r="X98">
        <v>0</v>
      </c>
      <c r="Y98">
        <v>1</v>
      </c>
      <c r="Z98">
        <v>0</v>
      </c>
      <c r="AA98">
        <v>1</v>
      </c>
      <c r="AB98">
        <v>0</v>
      </c>
      <c r="AC98">
        <v>1</v>
      </c>
      <c r="AD98">
        <v>0</v>
      </c>
      <c r="AE98">
        <v>0</v>
      </c>
      <c r="AF98">
        <v>0</v>
      </c>
      <c r="AG98">
        <v>0</v>
      </c>
      <c r="AH98">
        <v>0</v>
      </c>
      <c r="AI98">
        <v>0</v>
      </c>
      <c r="AJ98">
        <v>0</v>
      </c>
      <c r="AK98">
        <v>0</v>
      </c>
      <c r="AL98">
        <v>0</v>
      </c>
      <c r="AM98">
        <v>0</v>
      </c>
      <c r="AN98">
        <v>0</v>
      </c>
      <c r="AO98">
        <v>0</v>
      </c>
      <c r="AP98">
        <v>0</v>
      </c>
      <c r="AQ98">
        <v>0</v>
      </c>
      <c r="AR98">
        <v>1</v>
      </c>
      <c r="AS98">
        <v>0</v>
      </c>
      <c r="AT98">
        <v>0</v>
      </c>
      <c r="AU98">
        <v>0</v>
      </c>
      <c r="AV98">
        <v>0</v>
      </c>
      <c r="AW98">
        <v>0</v>
      </c>
      <c r="AX98">
        <v>0</v>
      </c>
      <c r="AY98" t="s">
        <v>891</v>
      </c>
      <c r="AZ98">
        <v>0</v>
      </c>
      <c r="BA98">
        <v>0</v>
      </c>
      <c r="BB98">
        <v>0</v>
      </c>
      <c r="BC98">
        <v>0</v>
      </c>
      <c r="BD98">
        <v>0</v>
      </c>
      <c r="BE98">
        <v>0</v>
      </c>
      <c r="BF98" t="s">
        <v>891</v>
      </c>
      <c r="BG98">
        <v>1</v>
      </c>
      <c r="BH98">
        <v>0</v>
      </c>
      <c r="BI98">
        <v>0</v>
      </c>
      <c r="BJ98">
        <v>1</v>
      </c>
      <c r="BK98">
        <v>1</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s="842"/>
      <c r="CM98" s="597">
        <v>1</v>
      </c>
      <c r="CN98" s="592">
        <v>27</v>
      </c>
      <c r="CO98" s="592">
        <v>0</v>
      </c>
      <c r="CP98" s="597">
        <v>1</v>
      </c>
      <c r="CQ98" s="592">
        <v>27</v>
      </c>
      <c r="CR98" s="592">
        <v>27</v>
      </c>
      <c r="CS98" s="597">
        <v>1</v>
      </c>
      <c r="CT98" s="592">
        <v>27</v>
      </c>
      <c r="CU98" s="592">
        <v>0</v>
      </c>
      <c r="CV98" s="592">
        <v>0</v>
      </c>
      <c r="CW98" s="592">
        <v>0</v>
      </c>
      <c r="CX98" s="592">
        <v>0</v>
      </c>
      <c r="CY98" s="592">
        <v>0</v>
      </c>
      <c r="CZ98" s="592">
        <v>0</v>
      </c>
      <c r="DA98" s="592">
        <v>0</v>
      </c>
      <c r="DB98" s="592">
        <v>0</v>
      </c>
      <c r="DC98" s="592">
        <v>0</v>
      </c>
      <c r="DD98" s="592">
        <v>0</v>
      </c>
      <c r="DE98" s="592">
        <v>0</v>
      </c>
      <c r="DF98" s="592">
        <v>0</v>
      </c>
      <c r="DG98" s="592">
        <v>0</v>
      </c>
      <c r="DH98" s="592">
        <v>0</v>
      </c>
      <c r="DI98" s="592">
        <v>0</v>
      </c>
      <c r="DJ98" s="592">
        <v>0</v>
      </c>
      <c r="DK98" s="592">
        <v>0</v>
      </c>
      <c r="DL98" s="592">
        <v>0</v>
      </c>
      <c r="DM98" s="592">
        <v>0</v>
      </c>
      <c r="DN98" s="592">
        <v>0</v>
      </c>
      <c r="DO98" s="592">
        <v>0</v>
      </c>
      <c r="DP98" s="592">
        <v>0</v>
      </c>
      <c r="DQ98" s="592">
        <v>0</v>
      </c>
      <c r="DR98" s="592">
        <v>0</v>
      </c>
      <c r="DS98" s="592">
        <v>0</v>
      </c>
      <c r="DT98" s="592">
        <v>0</v>
      </c>
      <c r="DU98" s="597">
        <v>0</v>
      </c>
      <c r="DV98" s="954">
        <v>0</v>
      </c>
      <c r="DW98" s="978">
        <v>0</v>
      </c>
      <c r="DX98" s="979">
        <v>0</v>
      </c>
      <c r="DY98" s="979">
        <v>0</v>
      </c>
      <c r="DZ98" s="979">
        <v>0</v>
      </c>
      <c r="EA98" s="977">
        <v>0</v>
      </c>
      <c r="EB98" s="977">
        <v>0</v>
      </c>
      <c r="EC98" s="960">
        <v>0</v>
      </c>
      <c r="ED98" s="960">
        <v>0</v>
      </c>
      <c r="EE98" s="1255">
        <v>0</v>
      </c>
      <c r="EF98" s="960">
        <v>0</v>
      </c>
      <c r="EG98" s="960">
        <v>0</v>
      </c>
      <c r="EH98" s="960">
        <v>0</v>
      </c>
      <c r="EI98" s="960">
        <v>0</v>
      </c>
      <c r="EJ98" s="960">
        <v>0</v>
      </c>
      <c r="EK98" s="1007">
        <v>0</v>
      </c>
      <c r="EL98" s="306">
        <v>0</v>
      </c>
      <c r="EM98" s="306">
        <v>0</v>
      </c>
      <c r="EN98" s="1007">
        <v>0</v>
      </c>
      <c r="EO98" s="306">
        <v>0</v>
      </c>
      <c r="EP98" s="306">
        <v>1</v>
      </c>
      <c r="EQ98" s="306">
        <v>1</v>
      </c>
      <c r="ER98" s="306">
        <v>0</v>
      </c>
      <c r="ES98" s="306">
        <v>0</v>
      </c>
      <c r="ET98" s="1007">
        <v>0</v>
      </c>
      <c r="EU98" s="306">
        <v>0</v>
      </c>
      <c r="EV98" s="306">
        <v>0</v>
      </c>
      <c r="EW98" s="306">
        <v>0</v>
      </c>
      <c r="EX98" s="832"/>
      <c r="EY98" s="592"/>
      <c r="EZ98" s="592" t="s">
        <v>485</v>
      </c>
      <c r="FA98" s="592" t="s">
        <v>486</v>
      </c>
      <c r="FB98" s="592" t="s">
        <v>343</v>
      </c>
      <c r="FC98" s="592">
        <v>27</v>
      </c>
      <c r="FD98" s="592" t="s">
        <v>12</v>
      </c>
      <c r="FE98" s="592" t="s">
        <v>232</v>
      </c>
      <c r="FF98" s="592" t="s">
        <v>9</v>
      </c>
      <c r="FG98" s="592" t="s">
        <v>232</v>
      </c>
      <c r="FH98" s="592" t="s">
        <v>358</v>
      </c>
    </row>
    <row r="99" spans="1:164">
      <c r="A99">
        <v>601</v>
      </c>
      <c r="B99">
        <v>1</v>
      </c>
      <c r="F99">
        <v>700</v>
      </c>
      <c r="G99">
        <v>41</v>
      </c>
      <c r="H99">
        <v>1</v>
      </c>
      <c r="I99">
        <v>0</v>
      </c>
      <c r="J99">
        <v>1</v>
      </c>
      <c r="K99">
        <v>0</v>
      </c>
      <c r="L99" t="s">
        <v>582</v>
      </c>
      <c r="M99">
        <v>0</v>
      </c>
      <c r="N99">
        <v>1</v>
      </c>
      <c r="O99">
        <v>0</v>
      </c>
      <c r="P99">
        <v>0</v>
      </c>
      <c r="Q99">
        <v>0</v>
      </c>
      <c r="R99">
        <v>0</v>
      </c>
      <c r="S99">
        <v>0</v>
      </c>
      <c r="T99">
        <v>1</v>
      </c>
      <c r="U99">
        <v>1</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t="s">
        <v>891</v>
      </c>
      <c r="AZ99">
        <v>0</v>
      </c>
      <c r="BA99">
        <v>0</v>
      </c>
      <c r="BB99">
        <v>0</v>
      </c>
      <c r="BC99">
        <v>0</v>
      </c>
      <c r="BD99">
        <v>0</v>
      </c>
      <c r="BE99">
        <v>0</v>
      </c>
      <c r="BF99" t="s">
        <v>891</v>
      </c>
      <c r="BG99">
        <v>1</v>
      </c>
      <c r="BH99">
        <v>0</v>
      </c>
      <c r="BI99">
        <v>1</v>
      </c>
      <c r="BJ99">
        <v>0</v>
      </c>
      <c r="BK99">
        <v>1</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s="842"/>
      <c r="CM99" s="597">
        <v>1</v>
      </c>
      <c r="CN99" s="592">
        <v>1</v>
      </c>
      <c r="CO99" s="592">
        <v>0</v>
      </c>
      <c r="CP99" s="597">
        <v>1</v>
      </c>
      <c r="CQ99" s="592">
        <v>1</v>
      </c>
      <c r="CR99" s="592">
        <v>0</v>
      </c>
      <c r="CS99" s="597">
        <v>1</v>
      </c>
      <c r="CT99" s="592">
        <v>1</v>
      </c>
      <c r="CU99" s="592">
        <v>0</v>
      </c>
      <c r="CV99" s="592">
        <v>0</v>
      </c>
      <c r="CW99" s="592">
        <v>0</v>
      </c>
      <c r="CX99" s="592">
        <v>0</v>
      </c>
      <c r="CY99" s="592">
        <v>0</v>
      </c>
      <c r="CZ99" s="592">
        <v>0</v>
      </c>
      <c r="DA99" s="592">
        <v>0</v>
      </c>
      <c r="DB99" s="592">
        <v>0</v>
      </c>
      <c r="DC99" s="592">
        <v>0</v>
      </c>
      <c r="DD99" s="592">
        <v>0</v>
      </c>
      <c r="DE99" s="592">
        <v>0</v>
      </c>
      <c r="DF99" s="592">
        <v>0</v>
      </c>
      <c r="DG99" s="592">
        <v>0</v>
      </c>
      <c r="DH99" s="592">
        <v>0</v>
      </c>
      <c r="DI99" s="592">
        <v>0</v>
      </c>
      <c r="DJ99" s="592">
        <v>0</v>
      </c>
      <c r="DK99" s="592">
        <v>0</v>
      </c>
      <c r="DL99" s="592">
        <v>0</v>
      </c>
      <c r="DM99" s="592">
        <v>0</v>
      </c>
      <c r="DN99" s="592">
        <v>0</v>
      </c>
      <c r="DO99" s="592">
        <v>0</v>
      </c>
      <c r="DP99" s="592">
        <v>0</v>
      </c>
      <c r="DQ99" s="592">
        <v>0</v>
      </c>
      <c r="DR99" s="592">
        <v>0</v>
      </c>
      <c r="DS99" s="592">
        <v>0</v>
      </c>
      <c r="DT99" s="592">
        <v>0</v>
      </c>
      <c r="DU99" s="597">
        <v>0</v>
      </c>
      <c r="DV99" s="954">
        <v>0</v>
      </c>
      <c r="DW99" s="978">
        <v>0</v>
      </c>
      <c r="DX99" s="979">
        <v>0</v>
      </c>
      <c r="DY99" s="979">
        <v>0</v>
      </c>
      <c r="DZ99" s="979">
        <v>0</v>
      </c>
      <c r="EA99" s="977">
        <v>0</v>
      </c>
      <c r="EB99" s="977">
        <v>0</v>
      </c>
      <c r="EC99" s="960">
        <v>0</v>
      </c>
      <c r="ED99" s="960">
        <v>0</v>
      </c>
      <c r="EE99" s="1255">
        <v>0</v>
      </c>
      <c r="EF99" s="960">
        <v>0</v>
      </c>
      <c r="EG99" s="960">
        <v>0</v>
      </c>
      <c r="EH99" s="960">
        <v>0</v>
      </c>
      <c r="EI99" s="960">
        <v>0</v>
      </c>
      <c r="EJ99" s="960">
        <v>0</v>
      </c>
      <c r="EK99" s="1007">
        <v>0</v>
      </c>
      <c r="EL99" s="306">
        <v>0</v>
      </c>
      <c r="EM99" s="306">
        <v>0</v>
      </c>
      <c r="EN99" s="1007">
        <v>0</v>
      </c>
      <c r="EO99" s="306">
        <v>0</v>
      </c>
      <c r="EP99" s="306">
        <v>0</v>
      </c>
      <c r="EQ99" s="306">
        <v>0</v>
      </c>
      <c r="ER99" s="306">
        <v>0</v>
      </c>
      <c r="ES99" s="306">
        <v>0</v>
      </c>
      <c r="ET99" s="1007">
        <v>0</v>
      </c>
      <c r="EU99" s="306">
        <v>0</v>
      </c>
      <c r="EV99" s="306">
        <v>0</v>
      </c>
      <c r="EW99" s="306">
        <v>0</v>
      </c>
      <c r="EX99" s="832"/>
      <c r="EY99" s="592"/>
      <c r="EZ99" s="592" t="s">
        <v>582</v>
      </c>
      <c r="FA99" s="592" t="s">
        <v>493</v>
      </c>
      <c r="FB99" s="592" t="s">
        <v>350</v>
      </c>
      <c r="FC99" s="592">
        <v>1</v>
      </c>
      <c r="FD99" s="592" t="s">
        <v>11</v>
      </c>
      <c r="FE99" s="592" t="s">
        <v>232</v>
      </c>
      <c r="FF99" s="592" t="s">
        <v>9</v>
      </c>
      <c r="FG99" s="592" t="s">
        <v>232</v>
      </c>
      <c r="FH99" s="592" t="s">
        <v>358</v>
      </c>
    </row>
    <row r="100" spans="1:164">
      <c r="A100">
        <v>603</v>
      </c>
      <c r="B100">
        <v>1</v>
      </c>
      <c r="F100">
        <v>700</v>
      </c>
      <c r="G100">
        <v>42</v>
      </c>
      <c r="H100">
        <v>1</v>
      </c>
      <c r="I100">
        <v>0</v>
      </c>
      <c r="J100">
        <v>1</v>
      </c>
      <c r="K100">
        <v>0</v>
      </c>
      <c r="L100" t="s">
        <v>510</v>
      </c>
      <c r="M100">
        <v>0</v>
      </c>
      <c r="N100">
        <v>1</v>
      </c>
      <c r="O100">
        <v>0</v>
      </c>
      <c r="P100">
        <v>0</v>
      </c>
      <c r="Q100">
        <v>0</v>
      </c>
      <c r="R100">
        <v>0</v>
      </c>
      <c r="S100">
        <v>0</v>
      </c>
      <c r="T100">
        <v>55</v>
      </c>
      <c r="U100">
        <v>0</v>
      </c>
      <c r="V100">
        <v>0</v>
      </c>
      <c r="W100">
        <v>0</v>
      </c>
      <c r="X100">
        <v>0</v>
      </c>
      <c r="Y100">
        <v>1</v>
      </c>
      <c r="Z100">
        <v>0</v>
      </c>
      <c r="AA100">
        <v>0</v>
      </c>
      <c r="AB100">
        <v>0</v>
      </c>
      <c r="AC100">
        <v>0</v>
      </c>
      <c r="AD100">
        <v>0</v>
      </c>
      <c r="AE100">
        <v>1</v>
      </c>
      <c r="AF100">
        <v>0</v>
      </c>
      <c r="AG100">
        <v>0</v>
      </c>
      <c r="AH100">
        <v>0</v>
      </c>
      <c r="AI100">
        <v>0</v>
      </c>
      <c r="AJ100">
        <v>0</v>
      </c>
      <c r="AK100">
        <v>0</v>
      </c>
      <c r="AL100">
        <v>0</v>
      </c>
      <c r="AM100">
        <v>0</v>
      </c>
      <c r="AN100">
        <v>0</v>
      </c>
      <c r="AO100">
        <v>0</v>
      </c>
      <c r="AP100">
        <v>0</v>
      </c>
      <c r="AQ100">
        <v>0</v>
      </c>
      <c r="AR100">
        <v>1</v>
      </c>
      <c r="AS100">
        <v>0</v>
      </c>
      <c r="AT100">
        <v>0</v>
      </c>
      <c r="AU100">
        <v>0</v>
      </c>
      <c r="AV100">
        <v>0</v>
      </c>
      <c r="AW100">
        <v>0</v>
      </c>
      <c r="AX100">
        <v>0</v>
      </c>
      <c r="AY100" t="s">
        <v>891</v>
      </c>
      <c r="AZ100">
        <v>0</v>
      </c>
      <c r="BA100">
        <v>0</v>
      </c>
      <c r="BB100">
        <v>0</v>
      </c>
      <c r="BC100">
        <v>0</v>
      </c>
      <c r="BD100">
        <v>0</v>
      </c>
      <c r="BE100">
        <v>0</v>
      </c>
      <c r="BF100" t="s">
        <v>891</v>
      </c>
      <c r="BG100">
        <v>1</v>
      </c>
      <c r="BH100">
        <v>0</v>
      </c>
      <c r="BI100">
        <v>1</v>
      </c>
      <c r="BJ100">
        <v>0</v>
      </c>
      <c r="BK100">
        <v>0</v>
      </c>
      <c r="BL100">
        <v>1</v>
      </c>
      <c r="BM100">
        <v>0</v>
      </c>
      <c r="BN100">
        <v>0</v>
      </c>
      <c r="BO100">
        <v>0</v>
      </c>
      <c r="BP100">
        <v>0</v>
      </c>
      <c r="BQ100">
        <v>0</v>
      </c>
      <c r="BR100">
        <v>0</v>
      </c>
      <c r="BS100">
        <v>0</v>
      </c>
      <c r="BT100">
        <v>0</v>
      </c>
      <c r="BU100">
        <v>1</v>
      </c>
      <c r="BV100">
        <v>0</v>
      </c>
      <c r="BW100">
        <v>0</v>
      </c>
      <c r="BX100">
        <v>0</v>
      </c>
      <c r="BY100">
        <v>0</v>
      </c>
      <c r="BZ100">
        <v>1</v>
      </c>
      <c r="CA100">
        <v>0</v>
      </c>
      <c r="CB100">
        <v>0</v>
      </c>
      <c r="CC100">
        <v>0</v>
      </c>
      <c r="CD100">
        <v>0</v>
      </c>
      <c r="CE100">
        <v>0</v>
      </c>
      <c r="CF100">
        <v>0</v>
      </c>
      <c r="CG100">
        <v>0</v>
      </c>
      <c r="CH100">
        <v>0</v>
      </c>
      <c r="CI100">
        <v>0</v>
      </c>
      <c r="CJ100">
        <v>0</v>
      </c>
      <c r="CK100">
        <v>0</v>
      </c>
      <c r="CL100" s="842"/>
      <c r="CM100" s="597">
        <v>1</v>
      </c>
      <c r="CN100" s="592">
        <v>55</v>
      </c>
      <c r="CO100" s="592">
        <v>0</v>
      </c>
      <c r="CP100" s="597">
        <v>1</v>
      </c>
      <c r="CQ100" s="592">
        <v>55</v>
      </c>
      <c r="CR100" s="592">
        <v>0</v>
      </c>
      <c r="CS100" s="597">
        <v>1</v>
      </c>
      <c r="CT100" s="592">
        <v>55</v>
      </c>
      <c r="CU100" s="592">
        <v>55</v>
      </c>
      <c r="CV100" s="592">
        <v>0</v>
      </c>
      <c r="CW100" s="592">
        <v>1</v>
      </c>
      <c r="CX100" s="592">
        <v>55</v>
      </c>
      <c r="CY100" s="592">
        <v>0</v>
      </c>
      <c r="CZ100" s="592">
        <v>0</v>
      </c>
      <c r="DA100" s="592">
        <v>0</v>
      </c>
      <c r="DB100" s="592">
        <v>0</v>
      </c>
      <c r="DC100" s="592">
        <v>0</v>
      </c>
      <c r="DD100" s="592">
        <v>0</v>
      </c>
      <c r="DE100" s="592">
        <v>0</v>
      </c>
      <c r="DF100" s="592">
        <v>0</v>
      </c>
      <c r="DG100" s="592">
        <v>55</v>
      </c>
      <c r="DH100" s="592">
        <v>0</v>
      </c>
      <c r="DI100" s="592">
        <v>0</v>
      </c>
      <c r="DJ100" s="592">
        <v>0</v>
      </c>
      <c r="DK100" s="592">
        <v>0</v>
      </c>
      <c r="DL100" s="592">
        <v>0</v>
      </c>
      <c r="DM100" s="592">
        <v>0</v>
      </c>
      <c r="DN100" s="592">
        <v>0</v>
      </c>
      <c r="DO100" s="592">
        <v>0</v>
      </c>
      <c r="DP100" s="592">
        <v>0</v>
      </c>
      <c r="DQ100" s="592">
        <v>0</v>
      </c>
      <c r="DR100" s="592">
        <v>0</v>
      </c>
      <c r="DS100" s="592">
        <v>0</v>
      </c>
      <c r="DT100" s="592">
        <v>0</v>
      </c>
      <c r="DU100" s="597">
        <v>1</v>
      </c>
      <c r="DV100" s="954">
        <v>0</v>
      </c>
      <c r="DW100" s="978">
        <v>0</v>
      </c>
      <c r="DX100" s="979">
        <v>0</v>
      </c>
      <c r="DY100" s="979">
        <v>0</v>
      </c>
      <c r="DZ100" s="979">
        <v>0</v>
      </c>
      <c r="EA100" s="977">
        <v>0</v>
      </c>
      <c r="EB100" s="977">
        <v>0</v>
      </c>
      <c r="EC100" s="960">
        <v>0</v>
      </c>
      <c r="ED100" s="960">
        <v>0</v>
      </c>
      <c r="EE100" s="1255">
        <v>0</v>
      </c>
      <c r="EF100" s="960">
        <v>0</v>
      </c>
      <c r="EG100" s="960">
        <v>0</v>
      </c>
      <c r="EH100" s="960">
        <v>0</v>
      </c>
      <c r="EI100" s="960">
        <v>0</v>
      </c>
      <c r="EJ100" s="960">
        <v>0</v>
      </c>
      <c r="EK100" s="1007">
        <v>0</v>
      </c>
      <c r="EL100" s="306">
        <v>0</v>
      </c>
      <c r="EM100" s="306">
        <v>0</v>
      </c>
      <c r="EN100" s="1007">
        <v>0</v>
      </c>
      <c r="EO100" s="306">
        <v>0</v>
      </c>
      <c r="EP100" s="306">
        <v>1</v>
      </c>
      <c r="EQ100" s="306">
        <v>1</v>
      </c>
      <c r="ER100" s="306">
        <v>0</v>
      </c>
      <c r="ES100" s="306">
        <v>0</v>
      </c>
      <c r="ET100" s="1007">
        <v>0</v>
      </c>
      <c r="EU100" s="306">
        <v>0</v>
      </c>
      <c r="EV100" s="306">
        <v>0</v>
      </c>
      <c r="EW100" s="306">
        <v>0</v>
      </c>
      <c r="EX100" s="832"/>
      <c r="EY100" s="592"/>
      <c r="EZ100" s="592" t="s">
        <v>510</v>
      </c>
      <c r="FA100" s="592" t="s">
        <v>493</v>
      </c>
      <c r="FB100" s="592" t="s">
        <v>350</v>
      </c>
      <c r="FC100" s="592">
        <v>55</v>
      </c>
      <c r="FD100" s="592" t="s">
        <v>12</v>
      </c>
      <c r="FE100" s="592" t="s">
        <v>232</v>
      </c>
      <c r="FF100" s="592" t="s">
        <v>9</v>
      </c>
      <c r="FG100" s="592" t="s">
        <v>232</v>
      </c>
      <c r="FH100" s="592" t="s">
        <v>358</v>
      </c>
    </row>
    <row r="101" spans="1:164">
      <c r="A101">
        <v>623</v>
      </c>
      <c r="B101">
        <v>1</v>
      </c>
      <c r="F101">
        <v>700</v>
      </c>
      <c r="G101">
        <v>41</v>
      </c>
      <c r="H101">
        <v>1</v>
      </c>
      <c r="I101">
        <v>0</v>
      </c>
      <c r="J101">
        <v>1</v>
      </c>
      <c r="K101">
        <v>0</v>
      </c>
      <c r="L101" t="s">
        <v>497</v>
      </c>
      <c r="M101">
        <v>0</v>
      </c>
      <c r="N101">
        <v>1</v>
      </c>
      <c r="O101">
        <v>0</v>
      </c>
      <c r="P101">
        <v>0</v>
      </c>
      <c r="Q101">
        <v>0</v>
      </c>
      <c r="R101">
        <v>0</v>
      </c>
      <c r="S101">
        <v>0</v>
      </c>
      <c r="T101">
        <v>20</v>
      </c>
      <c r="U101">
        <v>0</v>
      </c>
      <c r="V101">
        <v>1</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1</v>
      </c>
      <c r="AS101">
        <v>0</v>
      </c>
      <c r="AT101">
        <v>0</v>
      </c>
      <c r="AU101">
        <v>0</v>
      </c>
      <c r="AV101">
        <v>0</v>
      </c>
      <c r="AW101">
        <v>0</v>
      </c>
      <c r="AX101">
        <v>0</v>
      </c>
      <c r="AY101" t="s">
        <v>891</v>
      </c>
      <c r="AZ101">
        <v>0</v>
      </c>
      <c r="BA101">
        <v>0</v>
      </c>
      <c r="BB101">
        <v>0</v>
      </c>
      <c r="BC101">
        <v>0</v>
      </c>
      <c r="BD101">
        <v>0</v>
      </c>
      <c r="BE101">
        <v>0</v>
      </c>
      <c r="BF101" t="s">
        <v>891</v>
      </c>
      <c r="BG101">
        <v>1</v>
      </c>
      <c r="BH101">
        <v>0</v>
      </c>
      <c r="BI101">
        <v>1</v>
      </c>
      <c r="BJ101">
        <v>0</v>
      </c>
      <c r="BK101">
        <v>1</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s="842"/>
      <c r="CM101" s="597">
        <v>1</v>
      </c>
      <c r="CN101" s="592">
        <v>20</v>
      </c>
      <c r="CO101" s="592">
        <v>0</v>
      </c>
      <c r="CP101" s="597">
        <v>1</v>
      </c>
      <c r="CQ101" s="592">
        <v>20</v>
      </c>
      <c r="CR101" s="592">
        <v>0</v>
      </c>
      <c r="CS101" s="597">
        <v>1</v>
      </c>
      <c r="CT101" s="592">
        <v>20</v>
      </c>
      <c r="CU101" s="592">
        <v>0</v>
      </c>
      <c r="CV101" s="592">
        <v>0</v>
      </c>
      <c r="CW101" s="592">
        <v>0</v>
      </c>
      <c r="CX101" s="592">
        <v>0</v>
      </c>
      <c r="CY101" s="592">
        <v>0</v>
      </c>
      <c r="CZ101" s="592">
        <v>0</v>
      </c>
      <c r="DA101" s="592">
        <v>0</v>
      </c>
      <c r="DB101" s="592">
        <v>0</v>
      </c>
      <c r="DC101" s="592">
        <v>0</v>
      </c>
      <c r="DD101" s="592">
        <v>0</v>
      </c>
      <c r="DE101" s="592">
        <v>0</v>
      </c>
      <c r="DF101" s="592">
        <v>0</v>
      </c>
      <c r="DG101" s="592">
        <v>0</v>
      </c>
      <c r="DH101" s="592">
        <v>0</v>
      </c>
      <c r="DI101" s="592">
        <v>0</v>
      </c>
      <c r="DJ101" s="592">
        <v>0</v>
      </c>
      <c r="DK101" s="592">
        <v>0</v>
      </c>
      <c r="DL101" s="592">
        <v>0</v>
      </c>
      <c r="DM101" s="592">
        <v>0</v>
      </c>
      <c r="DN101" s="592">
        <v>0</v>
      </c>
      <c r="DO101" s="592">
        <v>0</v>
      </c>
      <c r="DP101" s="592">
        <v>0</v>
      </c>
      <c r="DQ101" s="592">
        <v>0</v>
      </c>
      <c r="DR101" s="592">
        <v>0</v>
      </c>
      <c r="DS101" s="592">
        <v>0</v>
      </c>
      <c r="DT101" s="592">
        <v>0</v>
      </c>
      <c r="DU101" s="597">
        <v>0</v>
      </c>
      <c r="DV101" s="954">
        <v>0</v>
      </c>
      <c r="DW101" s="978">
        <v>0</v>
      </c>
      <c r="DX101" s="979">
        <v>0</v>
      </c>
      <c r="DY101" s="979">
        <v>0</v>
      </c>
      <c r="DZ101" s="979">
        <v>0</v>
      </c>
      <c r="EA101" s="977">
        <v>0</v>
      </c>
      <c r="EB101" s="977">
        <v>0</v>
      </c>
      <c r="EC101" s="960">
        <v>0</v>
      </c>
      <c r="ED101" s="960">
        <v>0</v>
      </c>
      <c r="EE101" s="1255">
        <v>0</v>
      </c>
      <c r="EF101" s="960">
        <v>0</v>
      </c>
      <c r="EG101" s="960">
        <v>0</v>
      </c>
      <c r="EH101" s="960">
        <v>0</v>
      </c>
      <c r="EI101" s="960">
        <v>0</v>
      </c>
      <c r="EJ101" s="960">
        <v>0</v>
      </c>
      <c r="EK101" s="1007">
        <v>0</v>
      </c>
      <c r="EL101" s="306">
        <v>0</v>
      </c>
      <c r="EM101" s="306">
        <v>0</v>
      </c>
      <c r="EN101" s="1007">
        <v>0</v>
      </c>
      <c r="EO101" s="306">
        <v>0</v>
      </c>
      <c r="EP101" s="306">
        <v>0</v>
      </c>
      <c r="EQ101" s="306">
        <v>0</v>
      </c>
      <c r="ER101" s="306">
        <v>0</v>
      </c>
      <c r="ES101" s="306">
        <v>0</v>
      </c>
      <c r="ET101" s="1007">
        <v>0</v>
      </c>
      <c r="EU101" s="306">
        <v>0</v>
      </c>
      <c r="EV101" s="306">
        <v>0</v>
      </c>
      <c r="EW101" s="306">
        <v>0</v>
      </c>
      <c r="EX101" s="832"/>
      <c r="EY101" s="592"/>
      <c r="EZ101" s="592" t="s">
        <v>497</v>
      </c>
      <c r="FA101" s="592" t="s">
        <v>476</v>
      </c>
      <c r="FB101" s="592" t="s">
        <v>350</v>
      </c>
      <c r="FC101" s="592">
        <v>20</v>
      </c>
      <c r="FD101" s="592" t="s">
        <v>12</v>
      </c>
      <c r="FE101" s="592" t="s">
        <v>232</v>
      </c>
      <c r="FF101" s="592" t="s">
        <v>9</v>
      </c>
      <c r="FG101" s="592" t="s">
        <v>232</v>
      </c>
      <c r="FH101" s="592" t="s">
        <v>358</v>
      </c>
    </row>
    <row r="102" spans="1:164">
      <c r="A102">
        <v>640</v>
      </c>
      <c r="B102">
        <v>1</v>
      </c>
      <c r="F102">
        <v>700</v>
      </c>
      <c r="G102">
        <v>43</v>
      </c>
      <c r="H102">
        <v>1</v>
      </c>
      <c r="I102">
        <v>0</v>
      </c>
      <c r="J102">
        <v>1</v>
      </c>
      <c r="K102">
        <v>0</v>
      </c>
      <c r="L102" t="s">
        <v>497</v>
      </c>
      <c r="M102">
        <v>0</v>
      </c>
      <c r="N102">
        <v>1</v>
      </c>
      <c r="O102">
        <v>0</v>
      </c>
      <c r="P102">
        <v>0</v>
      </c>
      <c r="Q102">
        <v>0</v>
      </c>
      <c r="R102">
        <v>0</v>
      </c>
      <c r="S102">
        <v>0</v>
      </c>
      <c r="T102">
        <v>91</v>
      </c>
      <c r="U102">
        <v>0</v>
      </c>
      <c r="V102">
        <v>0</v>
      </c>
      <c r="W102">
        <v>0</v>
      </c>
      <c r="X102">
        <v>0</v>
      </c>
      <c r="Y102">
        <v>0</v>
      </c>
      <c r="Z102">
        <v>0</v>
      </c>
      <c r="AA102">
        <v>1</v>
      </c>
      <c r="AB102">
        <v>0</v>
      </c>
      <c r="AC102">
        <v>0</v>
      </c>
      <c r="AD102">
        <v>0</v>
      </c>
      <c r="AE102">
        <v>1</v>
      </c>
      <c r="AF102">
        <v>1</v>
      </c>
      <c r="AG102">
        <v>0</v>
      </c>
      <c r="AH102">
        <v>0</v>
      </c>
      <c r="AI102">
        <v>0</v>
      </c>
      <c r="AJ102">
        <v>0</v>
      </c>
      <c r="AK102">
        <v>0</v>
      </c>
      <c r="AL102">
        <v>0</v>
      </c>
      <c r="AM102">
        <v>0</v>
      </c>
      <c r="AN102">
        <v>0</v>
      </c>
      <c r="AO102">
        <v>0</v>
      </c>
      <c r="AP102">
        <v>0</v>
      </c>
      <c r="AQ102">
        <v>0</v>
      </c>
      <c r="AR102">
        <v>0</v>
      </c>
      <c r="AS102">
        <v>1</v>
      </c>
      <c r="AT102">
        <v>0</v>
      </c>
      <c r="AU102">
        <v>0</v>
      </c>
      <c r="AV102">
        <v>0</v>
      </c>
      <c r="AW102">
        <v>0</v>
      </c>
      <c r="AX102">
        <v>0</v>
      </c>
      <c r="AY102" t="s">
        <v>891</v>
      </c>
      <c r="AZ102">
        <v>0</v>
      </c>
      <c r="BA102">
        <v>0</v>
      </c>
      <c r="BB102">
        <v>0</v>
      </c>
      <c r="BC102">
        <v>0</v>
      </c>
      <c r="BD102">
        <v>0</v>
      </c>
      <c r="BE102">
        <v>0</v>
      </c>
      <c r="BF102" t="s">
        <v>891</v>
      </c>
      <c r="BG102">
        <v>1</v>
      </c>
      <c r="BH102">
        <v>0</v>
      </c>
      <c r="BI102">
        <v>1</v>
      </c>
      <c r="BJ102">
        <v>0</v>
      </c>
      <c r="BK102">
        <v>0</v>
      </c>
      <c r="BL102">
        <v>1</v>
      </c>
      <c r="BM102">
        <v>1</v>
      </c>
      <c r="BN102">
        <v>1</v>
      </c>
      <c r="BO102">
        <v>0</v>
      </c>
      <c r="BP102">
        <v>0</v>
      </c>
      <c r="BQ102">
        <v>1</v>
      </c>
      <c r="BR102">
        <v>0</v>
      </c>
      <c r="BS102">
        <v>0</v>
      </c>
      <c r="BT102">
        <v>0</v>
      </c>
      <c r="BU102">
        <v>0</v>
      </c>
      <c r="BV102">
        <v>1</v>
      </c>
      <c r="BW102">
        <v>1</v>
      </c>
      <c r="BX102">
        <v>8</v>
      </c>
      <c r="BY102">
        <v>0</v>
      </c>
      <c r="BZ102">
        <v>0</v>
      </c>
      <c r="CA102">
        <v>0</v>
      </c>
      <c r="CB102">
        <v>0</v>
      </c>
      <c r="CC102">
        <v>0</v>
      </c>
      <c r="CD102">
        <v>0</v>
      </c>
      <c r="CE102">
        <v>0</v>
      </c>
      <c r="CF102">
        <v>0</v>
      </c>
      <c r="CG102">
        <v>0</v>
      </c>
      <c r="CH102">
        <v>0</v>
      </c>
      <c r="CI102">
        <v>0</v>
      </c>
      <c r="CJ102">
        <v>0</v>
      </c>
      <c r="CK102">
        <v>0</v>
      </c>
      <c r="CL102" s="842"/>
      <c r="CM102" s="597">
        <v>1</v>
      </c>
      <c r="CN102" s="592">
        <v>91</v>
      </c>
      <c r="CO102" s="592">
        <v>0</v>
      </c>
      <c r="CP102" s="597">
        <v>1</v>
      </c>
      <c r="CQ102" s="592">
        <v>91</v>
      </c>
      <c r="CR102" s="592">
        <v>0</v>
      </c>
      <c r="CS102" s="597">
        <v>1</v>
      </c>
      <c r="CT102" s="592">
        <v>91</v>
      </c>
      <c r="CU102" s="592">
        <v>91</v>
      </c>
      <c r="CV102" s="592">
        <v>0</v>
      </c>
      <c r="CW102" s="592">
        <v>1</v>
      </c>
      <c r="CX102" s="592">
        <v>91</v>
      </c>
      <c r="CY102" s="592">
        <v>91</v>
      </c>
      <c r="CZ102" s="592">
        <v>91</v>
      </c>
      <c r="DA102" s="592">
        <v>0</v>
      </c>
      <c r="DB102" s="592">
        <v>0</v>
      </c>
      <c r="DC102" s="592">
        <v>91</v>
      </c>
      <c r="DD102" s="592">
        <v>0</v>
      </c>
      <c r="DE102" s="592">
        <v>0</v>
      </c>
      <c r="DF102" s="592">
        <v>0</v>
      </c>
      <c r="DG102" s="592">
        <v>0</v>
      </c>
      <c r="DH102" s="592">
        <v>91</v>
      </c>
      <c r="DI102" s="592">
        <v>91</v>
      </c>
      <c r="DJ102" s="592">
        <v>728</v>
      </c>
      <c r="DK102" s="592">
        <v>0</v>
      </c>
      <c r="DL102" s="592">
        <v>0</v>
      </c>
      <c r="DM102" s="592">
        <v>0</v>
      </c>
      <c r="DN102" s="592">
        <v>0</v>
      </c>
      <c r="DO102" s="592">
        <v>1</v>
      </c>
      <c r="DP102" s="592">
        <v>91</v>
      </c>
      <c r="DQ102" s="592">
        <v>0</v>
      </c>
      <c r="DR102" s="592">
        <v>0</v>
      </c>
      <c r="DS102" s="592">
        <v>0</v>
      </c>
      <c r="DT102" s="592">
        <v>0</v>
      </c>
      <c r="DU102" s="597">
        <v>0</v>
      </c>
      <c r="DV102" s="954">
        <v>0</v>
      </c>
      <c r="DW102" s="978">
        <v>0</v>
      </c>
      <c r="DX102" s="979">
        <v>0</v>
      </c>
      <c r="DY102" s="979">
        <v>0</v>
      </c>
      <c r="DZ102" s="979">
        <v>0</v>
      </c>
      <c r="EA102" s="977">
        <v>0</v>
      </c>
      <c r="EB102" s="977">
        <v>0</v>
      </c>
      <c r="EC102" s="960">
        <v>0</v>
      </c>
      <c r="ED102" s="960">
        <v>0</v>
      </c>
      <c r="EE102" s="1255">
        <v>0</v>
      </c>
      <c r="EF102" s="960">
        <v>0</v>
      </c>
      <c r="EG102" s="960">
        <v>0</v>
      </c>
      <c r="EH102" s="960">
        <v>0</v>
      </c>
      <c r="EI102" s="960">
        <v>0</v>
      </c>
      <c r="EJ102" s="960">
        <v>0</v>
      </c>
      <c r="EK102" s="1007">
        <v>0</v>
      </c>
      <c r="EL102" s="306">
        <v>0</v>
      </c>
      <c r="EM102" s="306">
        <v>0</v>
      </c>
      <c r="EN102" s="1007">
        <v>0</v>
      </c>
      <c r="EO102" s="306">
        <v>0</v>
      </c>
      <c r="EP102" s="306">
        <v>1</v>
      </c>
      <c r="EQ102" s="306">
        <v>1</v>
      </c>
      <c r="ER102" s="306">
        <v>0</v>
      </c>
      <c r="ES102" s="306">
        <v>0</v>
      </c>
      <c r="ET102" s="1007">
        <v>0</v>
      </c>
      <c r="EU102" s="306">
        <v>0</v>
      </c>
      <c r="EV102" s="306">
        <v>0</v>
      </c>
      <c r="EW102" s="306">
        <v>0</v>
      </c>
      <c r="EX102" s="832"/>
      <c r="EY102" s="592"/>
      <c r="EZ102" s="592" t="s">
        <v>497</v>
      </c>
      <c r="FA102" s="592" t="s">
        <v>476</v>
      </c>
      <c r="FB102" s="592" t="s">
        <v>350</v>
      </c>
      <c r="FC102" s="592">
        <v>91</v>
      </c>
      <c r="FD102" s="592" t="s">
        <v>12</v>
      </c>
      <c r="FE102" s="592" t="s">
        <v>232</v>
      </c>
      <c r="FF102" s="592" t="s">
        <v>9</v>
      </c>
      <c r="FG102" s="592" t="s">
        <v>232</v>
      </c>
      <c r="FH102" s="592" t="s">
        <v>358</v>
      </c>
    </row>
    <row r="103" spans="1:164">
      <c r="A103">
        <v>715</v>
      </c>
      <c r="B103">
        <v>1</v>
      </c>
      <c r="F103">
        <v>700</v>
      </c>
      <c r="G103">
        <v>41</v>
      </c>
      <c r="H103">
        <v>0</v>
      </c>
      <c r="I103">
        <v>1</v>
      </c>
      <c r="J103">
        <v>1</v>
      </c>
      <c r="K103">
        <v>0</v>
      </c>
      <c r="L103" t="s">
        <v>598</v>
      </c>
      <c r="M103">
        <v>0</v>
      </c>
      <c r="N103">
        <v>1</v>
      </c>
      <c r="O103">
        <v>0</v>
      </c>
      <c r="P103">
        <v>0</v>
      </c>
      <c r="Q103">
        <v>0</v>
      </c>
      <c r="R103">
        <v>0</v>
      </c>
      <c r="S103">
        <v>0</v>
      </c>
      <c r="T103">
        <v>55</v>
      </c>
      <c r="U103">
        <v>0</v>
      </c>
      <c r="V103">
        <v>0</v>
      </c>
      <c r="W103">
        <v>0</v>
      </c>
      <c r="X103">
        <v>0</v>
      </c>
      <c r="Y103">
        <v>1</v>
      </c>
      <c r="Z103">
        <v>0</v>
      </c>
      <c r="AA103">
        <v>1</v>
      </c>
      <c r="AB103">
        <v>0</v>
      </c>
      <c r="AC103">
        <v>0</v>
      </c>
      <c r="AD103">
        <v>0</v>
      </c>
      <c r="AE103">
        <v>1</v>
      </c>
      <c r="AF103">
        <v>0</v>
      </c>
      <c r="AG103">
        <v>0</v>
      </c>
      <c r="AH103">
        <v>0</v>
      </c>
      <c r="AI103">
        <v>0</v>
      </c>
      <c r="AJ103">
        <v>0</v>
      </c>
      <c r="AK103">
        <v>0</v>
      </c>
      <c r="AL103">
        <v>0</v>
      </c>
      <c r="AM103">
        <v>0</v>
      </c>
      <c r="AN103">
        <v>0</v>
      </c>
      <c r="AO103">
        <v>0</v>
      </c>
      <c r="AP103">
        <v>0</v>
      </c>
      <c r="AQ103">
        <v>0</v>
      </c>
      <c r="AR103">
        <v>1</v>
      </c>
      <c r="AS103">
        <v>0</v>
      </c>
      <c r="AT103">
        <v>0</v>
      </c>
      <c r="AU103">
        <v>0</v>
      </c>
      <c r="AV103">
        <v>0</v>
      </c>
      <c r="AW103">
        <v>0</v>
      </c>
      <c r="AX103">
        <v>0</v>
      </c>
      <c r="AY103" t="s">
        <v>891</v>
      </c>
      <c r="AZ103">
        <v>0</v>
      </c>
      <c r="BA103">
        <v>0</v>
      </c>
      <c r="BB103">
        <v>0</v>
      </c>
      <c r="BC103">
        <v>0</v>
      </c>
      <c r="BD103">
        <v>0</v>
      </c>
      <c r="BE103">
        <v>0</v>
      </c>
      <c r="BF103" t="s">
        <v>891</v>
      </c>
      <c r="BG103">
        <v>1</v>
      </c>
      <c r="BH103">
        <v>0</v>
      </c>
      <c r="BI103">
        <v>1</v>
      </c>
      <c r="BJ103">
        <v>0</v>
      </c>
      <c r="BK103">
        <v>1</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s="842"/>
      <c r="CM103" s="597">
        <v>1</v>
      </c>
      <c r="CN103" s="592">
        <v>55</v>
      </c>
      <c r="CO103" s="592">
        <v>0</v>
      </c>
      <c r="CP103" s="597">
        <v>1</v>
      </c>
      <c r="CQ103" s="592">
        <v>55</v>
      </c>
      <c r="CR103" s="592">
        <v>0</v>
      </c>
      <c r="CS103" s="597">
        <v>1</v>
      </c>
      <c r="CT103" s="592">
        <v>55</v>
      </c>
      <c r="CU103" s="592">
        <v>0</v>
      </c>
      <c r="CV103" s="592">
        <v>0</v>
      </c>
      <c r="CW103" s="592">
        <v>0</v>
      </c>
      <c r="CX103" s="592">
        <v>0</v>
      </c>
      <c r="CY103" s="592">
        <v>0</v>
      </c>
      <c r="CZ103" s="592">
        <v>0</v>
      </c>
      <c r="DA103" s="592">
        <v>0</v>
      </c>
      <c r="DB103" s="592">
        <v>0</v>
      </c>
      <c r="DC103" s="592">
        <v>0</v>
      </c>
      <c r="DD103" s="592">
        <v>0</v>
      </c>
      <c r="DE103" s="592">
        <v>0</v>
      </c>
      <c r="DF103" s="592">
        <v>0</v>
      </c>
      <c r="DG103" s="592">
        <v>0</v>
      </c>
      <c r="DH103" s="592">
        <v>0</v>
      </c>
      <c r="DI103" s="592">
        <v>0</v>
      </c>
      <c r="DJ103" s="592">
        <v>0</v>
      </c>
      <c r="DK103" s="592">
        <v>0</v>
      </c>
      <c r="DL103" s="592">
        <v>0</v>
      </c>
      <c r="DM103" s="592">
        <v>0</v>
      </c>
      <c r="DN103" s="592">
        <v>0</v>
      </c>
      <c r="DO103" s="592">
        <v>0</v>
      </c>
      <c r="DP103" s="592">
        <v>0</v>
      </c>
      <c r="DQ103" s="592">
        <v>0</v>
      </c>
      <c r="DR103" s="592">
        <v>0</v>
      </c>
      <c r="DS103" s="592">
        <v>0</v>
      </c>
      <c r="DT103" s="592">
        <v>0</v>
      </c>
      <c r="DU103" s="597">
        <v>0</v>
      </c>
      <c r="DV103" s="954">
        <v>0</v>
      </c>
      <c r="DW103" s="978">
        <v>0</v>
      </c>
      <c r="DX103" s="979">
        <v>0</v>
      </c>
      <c r="DY103" s="979">
        <v>0</v>
      </c>
      <c r="DZ103" s="979">
        <v>0</v>
      </c>
      <c r="EA103" s="977">
        <v>0</v>
      </c>
      <c r="EB103" s="977">
        <v>0</v>
      </c>
      <c r="EC103" s="960">
        <v>0</v>
      </c>
      <c r="ED103" s="960">
        <v>0</v>
      </c>
      <c r="EE103" s="1255">
        <v>0</v>
      </c>
      <c r="EF103" s="960">
        <v>0</v>
      </c>
      <c r="EG103" s="960">
        <v>0</v>
      </c>
      <c r="EH103" s="960">
        <v>0</v>
      </c>
      <c r="EI103" s="960">
        <v>0</v>
      </c>
      <c r="EJ103" s="960">
        <v>0</v>
      </c>
      <c r="EK103" s="1007">
        <v>0</v>
      </c>
      <c r="EL103" s="306">
        <v>0</v>
      </c>
      <c r="EM103" s="306">
        <v>0</v>
      </c>
      <c r="EN103" s="1007">
        <v>0</v>
      </c>
      <c r="EO103" s="306">
        <v>0</v>
      </c>
      <c r="EP103" s="306">
        <v>1</v>
      </c>
      <c r="EQ103" s="306">
        <v>1</v>
      </c>
      <c r="ER103" s="306">
        <v>0</v>
      </c>
      <c r="ES103" s="306">
        <v>0</v>
      </c>
      <c r="ET103" s="1007">
        <v>0</v>
      </c>
      <c r="EU103" s="306">
        <v>0</v>
      </c>
      <c r="EV103" s="306">
        <v>0</v>
      </c>
      <c r="EW103" s="306">
        <v>0</v>
      </c>
      <c r="EX103" s="832"/>
      <c r="EY103" s="592"/>
      <c r="EZ103" s="592" t="s">
        <v>598</v>
      </c>
      <c r="FA103" s="592" t="s">
        <v>527</v>
      </c>
      <c r="FB103" s="592" t="s">
        <v>350</v>
      </c>
      <c r="FC103" s="592">
        <v>55</v>
      </c>
      <c r="FD103" s="592" t="s">
        <v>12</v>
      </c>
      <c r="FE103" s="592" t="s">
        <v>232</v>
      </c>
      <c r="FF103" s="592" t="s">
        <v>9</v>
      </c>
      <c r="FG103" s="592" t="s">
        <v>232</v>
      </c>
      <c r="FH103" s="592" t="s">
        <v>358</v>
      </c>
    </row>
    <row r="104" spans="1:164">
      <c r="A104">
        <v>719</v>
      </c>
      <c r="B104">
        <v>1</v>
      </c>
      <c r="F104">
        <v>700</v>
      </c>
      <c r="G104">
        <v>43</v>
      </c>
      <c r="H104">
        <v>1</v>
      </c>
      <c r="I104">
        <v>0</v>
      </c>
      <c r="J104">
        <v>1</v>
      </c>
      <c r="K104">
        <v>0</v>
      </c>
      <c r="L104" t="s">
        <v>598</v>
      </c>
      <c r="M104">
        <v>0</v>
      </c>
      <c r="N104">
        <v>1</v>
      </c>
      <c r="O104">
        <v>0</v>
      </c>
      <c r="P104">
        <v>0</v>
      </c>
      <c r="Q104">
        <v>0</v>
      </c>
      <c r="R104">
        <v>0</v>
      </c>
      <c r="S104">
        <v>0</v>
      </c>
      <c r="T104">
        <v>16</v>
      </c>
      <c r="U104">
        <v>0</v>
      </c>
      <c r="V104">
        <v>0</v>
      </c>
      <c r="W104">
        <v>0</v>
      </c>
      <c r="X104">
        <v>0</v>
      </c>
      <c r="Y104">
        <v>1</v>
      </c>
      <c r="Z104">
        <v>0</v>
      </c>
      <c r="AA104">
        <v>1</v>
      </c>
      <c r="AB104">
        <v>1</v>
      </c>
      <c r="AC104">
        <v>0</v>
      </c>
      <c r="AD104">
        <v>0</v>
      </c>
      <c r="AE104">
        <v>0</v>
      </c>
      <c r="AF104">
        <v>0</v>
      </c>
      <c r="AG104">
        <v>0</v>
      </c>
      <c r="AH104">
        <v>0</v>
      </c>
      <c r="AI104">
        <v>0</v>
      </c>
      <c r="AJ104">
        <v>0</v>
      </c>
      <c r="AK104">
        <v>0</v>
      </c>
      <c r="AL104">
        <v>0</v>
      </c>
      <c r="AM104">
        <v>0</v>
      </c>
      <c r="AN104">
        <v>0</v>
      </c>
      <c r="AO104">
        <v>0</v>
      </c>
      <c r="AP104">
        <v>0</v>
      </c>
      <c r="AQ104">
        <v>0</v>
      </c>
      <c r="AR104">
        <v>1</v>
      </c>
      <c r="AS104">
        <v>0</v>
      </c>
      <c r="AT104">
        <v>0</v>
      </c>
      <c r="AU104">
        <v>0</v>
      </c>
      <c r="AV104">
        <v>0</v>
      </c>
      <c r="AW104">
        <v>0</v>
      </c>
      <c r="AX104">
        <v>0</v>
      </c>
      <c r="AY104" t="s">
        <v>891</v>
      </c>
      <c r="AZ104">
        <v>0</v>
      </c>
      <c r="BA104">
        <v>0</v>
      </c>
      <c r="BB104">
        <v>0</v>
      </c>
      <c r="BC104">
        <v>0</v>
      </c>
      <c r="BD104">
        <v>0</v>
      </c>
      <c r="BE104">
        <v>0</v>
      </c>
      <c r="BF104" t="s">
        <v>891</v>
      </c>
      <c r="BG104">
        <v>1</v>
      </c>
      <c r="BH104">
        <v>0</v>
      </c>
      <c r="BI104">
        <v>1</v>
      </c>
      <c r="BJ104">
        <v>0</v>
      </c>
      <c r="BK104">
        <v>1</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s="842"/>
      <c r="CM104" s="597">
        <v>1</v>
      </c>
      <c r="CN104" s="592">
        <v>16</v>
      </c>
      <c r="CO104" s="592">
        <v>0</v>
      </c>
      <c r="CP104" s="597">
        <v>1</v>
      </c>
      <c r="CQ104" s="592">
        <v>16</v>
      </c>
      <c r="CR104" s="592">
        <v>0</v>
      </c>
      <c r="CS104" s="597">
        <v>1</v>
      </c>
      <c r="CT104" s="592">
        <v>16</v>
      </c>
      <c r="CU104" s="592">
        <v>0</v>
      </c>
      <c r="CV104" s="592">
        <v>0</v>
      </c>
      <c r="CW104" s="592">
        <v>0</v>
      </c>
      <c r="CX104" s="592">
        <v>0</v>
      </c>
      <c r="CY104" s="592">
        <v>0</v>
      </c>
      <c r="CZ104" s="592">
        <v>0</v>
      </c>
      <c r="DA104" s="592">
        <v>0</v>
      </c>
      <c r="DB104" s="592">
        <v>0</v>
      </c>
      <c r="DC104" s="592">
        <v>0</v>
      </c>
      <c r="DD104" s="592">
        <v>0</v>
      </c>
      <c r="DE104" s="592">
        <v>0</v>
      </c>
      <c r="DF104" s="592">
        <v>0</v>
      </c>
      <c r="DG104" s="592">
        <v>0</v>
      </c>
      <c r="DH104" s="592">
        <v>0</v>
      </c>
      <c r="DI104" s="592">
        <v>0</v>
      </c>
      <c r="DJ104" s="592">
        <v>0</v>
      </c>
      <c r="DK104" s="592">
        <v>0</v>
      </c>
      <c r="DL104" s="592">
        <v>0</v>
      </c>
      <c r="DM104" s="592">
        <v>0</v>
      </c>
      <c r="DN104" s="592">
        <v>0</v>
      </c>
      <c r="DO104" s="592">
        <v>0</v>
      </c>
      <c r="DP104" s="592">
        <v>0</v>
      </c>
      <c r="DQ104" s="592">
        <v>0</v>
      </c>
      <c r="DR104" s="592">
        <v>0</v>
      </c>
      <c r="DS104" s="592">
        <v>0</v>
      </c>
      <c r="DT104" s="592">
        <v>0</v>
      </c>
      <c r="DU104" s="597">
        <v>0</v>
      </c>
      <c r="DV104" s="954">
        <v>0</v>
      </c>
      <c r="DW104" s="978">
        <v>0</v>
      </c>
      <c r="DX104" s="979">
        <v>0</v>
      </c>
      <c r="DY104" s="979">
        <v>0</v>
      </c>
      <c r="DZ104" s="979">
        <v>0</v>
      </c>
      <c r="EA104" s="977">
        <v>0</v>
      </c>
      <c r="EB104" s="977">
        <v>0</v>
      </c>
      <c r="EC104" s="960">
        <v>0</v>
      </c>
      <c r="ED104" s="960">
        <v>0</v>
      </c>
      <c r="EE104" s="1255">
        <v>0</v>
      </c>
      <c r="EF104" s="960">
        <v>0</v>
      </c>
      <c r="EG104" s="960">
        <v>0</v>
      </c>
      <c r="EH104" s="960">
        <v>0</v>
      </c>
      <c r="EI104" s="960">
        <v>0</v>
      </c>
      <c r="EJ104" s="960">
        <v>0</v>
      </c>
      <c r="EK104" s="1007">
        <v>0</v>
      </c>
      <c r="EL104" s="306">
        <v>0</v>
      </c>
      <c r="EM104" s="306">
        <v>0</v>
      </c>
      <c r="EN104" s="1007">
        <v>0</v>
      </c>
      <c r="EO104" s="306">
        <v>0</v>
      </c>
      <c r="EP104" s="306">
        <v>1</v>
      </c>
      <c r="EQ104" s="306">
        <v>0</v>
      </c>
      <c r="ER104" s="306">
        <v>0</v>
      </c>
      <c r="ES104" s="306">
        <v>0</v>
      </c>
      <c r="ET104" s="1007">
        <v>0</v>
      </c>
      <c r="EU104" s="306">
        <v>0</v>
      </c>
      <c r="EV104" s="306">
        <v>0</v>
      </c>
      <c r="EW104" s="306">
        <v>0</v>
      </c>
      <c r="EX104" s="832"/>
      <c r="EY104" s="592"/>
      <c r="EZ104" s="592" t="s">
        <v>598</v>
      </c>
      <c r="FA104" s="592" t="s">
        <v>527</v>
      </c>
      <c r="FB104" s="592" t="s">
        <v>350</v>
      </c>
      <c r="FC104" s="592">
        <v>16</v>
      </c>
      <c r="FD104" s="592" t="s">
        <v>12</v>
      </c>
      <c r="FE104" s="592" t="s">
        <v>232</v>
      </c>
      <c r="FF104" s="592" t="s">
        <v>9</v>
      </c>
      <c r="FG104" s="592" t="s">
        <v>232</v>
      </c>
      <c r="FH104" s="592" t="s">
        <v>358</v>
      </c>
    </row>
    <row r="105" spans="1:164">
      <c r="A105">
        <v>730</v>
      </c>
      <c r="B105">
        <v>1</v>
      </c>
      <c r="F105">
        <v>700</v>
      </c>
      <c r="G105">
        <v>41</v>
      </c>
      <c r="H105">
        <v>1</v>
      </c>
      <c r="I105">
        <v>0</v>
      </c>
      <c r="J105">
        <v>1</v>
      </c>
      <c r="K105">
        <v>0</v>
      </c>
      <c r="L105" t="s">
        <v>598</v>
      </c>
      <c r="M105">
        <v>0</v>
      </c>
      <c r="N105">
        <v>1</v>
      </c>
      <c r="O105">
        <v>0</v>
      </c>
      <c r="P105">
        <v>0</v>
      </c>
      <c r="Q105">
        <v>0</v>
      </c>
      <c r="R105">
        <v>0</v>
      </c>
      <c r="S105">
        <v>0</v>
      </c>
      <c r="T105">
        <v>28</v>
      </c>
      <c r="U105">
        <v>0</v>
      </c>
      <c r="V105">
        <v>0</v>
      </c>
      <c r="W105">
        <v>0</v>
      </c>
      <c r="X105">
        <v>0</v>
      </c>
      <c r="Y105">
        <v>1</v>
      </c>
      <c r="Z105">
        <v>0</v>
      </c>
      <c r="AA105">
        <v>0</v>
      </c>
      <c r="AB105">
        <v>0</v>
      </c>
      <c r="AC105">
        <v>0</v>
      </c>
      <c r="AD105">
        <v>1</v>
      </c>
      <c r="AE105">
        <v>0</v>
      </c>
      <c r="AF105">
        <v>0</v>
      </c>
      <c r="AG105">
        <v>0</v>
      </c>
      <c r="AH105">
        <v>0</v>
      </c>
      <c r="AI105">
        <v>0</v>
      </c>
      <c r="AJ105">
        <v>0</v>
      </c>
      <c r="AK105">
        <v>0</v>
      </c>
      <c r="AL105">
        <v>0</v>
      </c>
      <c r="AM105">
        <v>0</v>
      </c>
      <c r="AN105">
        <v>0</v>
      </c>
      <c r="AO105">
        <v>0</v>
      </c>
      <c r="AP105">
        <v>0</v>
      </c>
      <c r="AQ105">
        <v>0</v>
      </c>
      <c r="AR105">
        <v>1</v>
      </c>
      <c r="AS105">
        <v>0</v>
      </c>
      <c r="AT105">
        <v>0</v>
      </c>
      <c r="AU105">
        <v>0</v>
      </c>
      <c r="AV105">
        <v>0</v>
      </c>
      <c r="AW105">
        <v>0</v>
      </c>
      <c r="AX105">
        <v>0</v>
      </c>
      <c r="AY105" t="s">
        <v>891</v>
      </c>
      <c r="AZ105">
        <v>0</v>
      </c>
      <c r="BA105">
        <v>0</v>
      </c>
      <c r="BB105">
        <v>0</v>
      </c>
      <c r="BC105">
        <v>0</v>
      </c>
      <c r="BD105">
        <v>0</v>
      </c>
      <c r="BE105">
        <v>0</v>
      </c>
      <c r="BF105" t="s">
        <v>891</v>
      </c>
      <c r="BG105">
        <v>1</v>
      </c>
      <c r="BH105">
        <v>0</v>
      </c>
      <c r="BI105">
        <v>1</v>
      </c>
      <c r="BJ105">
        <v>0</v>
      </c>
      <c r="BK105">
        <v>0</v>
      </c>
      <c r="BL105">
        <v>1</v>
      </c>
      <c r="BM105">
        <v>0</v>
      </c>
      <c r="BN105">
        <v>0</v>
      </c>
      <c r="BO105">
        <v>0</v>
      </c>
      <c r="BP105">
        <v>0</v>
      </c>
      <c r="BQ105">
        <v>1</v>
      </c>
      <c r="BR105">
        <v>0</v>
      </c>
      <c r="BS105">
        <v>0</v>
      </c>
      <c r="BT105">
        <v>0</v>
      </c>
      <c r="BU105">
        <v>0</v>
      </c>
      <c r="BV105">
        <v>0</v>
      </c>
      <c r="BW105">
        <v>0</v>
      </c>
      <c r="BX105">
        <v>8</v>
      </c>
      <c r="BY105">
        <v>0</v>
      </c>
      <c r="BZ105">
        <v>1</v>
      </c>
      <c r="CA105">
        <v>0</v>
      </c>
      <c r="CB105">
        <v>0</v>
      </c>
      <c r="CC105">
        <v>0</v>
      </c>
      <c r="CD105">
        <v>0</v>
      </c>
      <c r="CE105">
        <v>0</v>
      </c>
      <c r="CF105">
        <v>0</v>
      </c>
      <c r="CG105">
        <v>0</v>
      </c>
      <c r="CH105">
        <v>0</v>
      </c>
      <c r="CI105">
        <v>0</v>
      </c>
      <c r="CJ105">
        <v>0</v>
      </c>
      <c r="CK105">
        <v>0</v>
      </c>
      <c r="CL105" s="842"/>
      <c r="CM105" s="597">
        <v>1</v>
      </c>
      <c r="CN105" s="592">
        <v>28</v>
      </c>
      <c r="CO105" s="592">
        <v>0</v>
      </c>
      <c r="CP105" s="597">
        <v>1</v>
      </c>
      <c r="CQ105" s="592">
        <v>28</v>
      </c>
      <c r="CR105" s="592">
        <v>0</v>
      </c>
      <c r="CS105" s="597">
        <v>1</v>
      </c>
      <c r="CT105" s="592">
        <v>28</v>
      </c>
      <c r="CU105" s="592">
        <v>28</v>
      </c>
      <c r="CV105" s="592">
        <v>0</v>
      </c>
      <c r="CW105" s="592">
        <v>1</v>
      </c>
      <c r="CX105" s="592">
        <v>28</v>
      </c>
      <c r="CY105" s="592">
        <v>0</v>
      </c>
      <c r="CZ105" s="592">
        <v>0</v>
      </c>
      <c r="DA105" s="592">
        <v>0</v>
      </c>
      <c r="DB105" s="592">
        <v>0</v>
      </c>
      <c r="DC105" s="592">
        <v>28</v>
      </c>
      <c r="DD105" s="592">
        <v>0</v>
      </c>
      <c r="DE105" s="592">
        <v>0</v>
      </c>
      <c r="DF105" s="592">
        <v>0</v>
      </c>
      <c r="DG105" s="592">
        <v>0</v>
      </c>
      <c r="DH105" s="592">
        <v>0</v>
      </c>
      <c r="DI105" s="592">
        <v>0</v>
      </c>
      <c r="DJ105" s="592">
        <v>224</v>
      </c>
      <c r="DK105" s="592">
        <v>0</v>
      </c>
      <c r="DL105" s="592">
        <v>0</v>
      </c>
      <c r="DM105" s="592">
        <v>0</v>
      </c>
      <c r="DN105" s="592">
        <v>0</v>
      </c>
      <c r="DO105" s="592">
        <v>1</v>
      </c>
      <c r="DP105" s="592">
        <v>28</v>
      </c>
      <c r="DQ105" s="592">
        <v>0</v>
      </c>
      <c r="DR105" s="592">
        <v>0</v>
      </c>
      <c r="DS105" s="592">
        <v>0</v>
      </c>
      <c r="DT105" s="592">
        <v>0</v>
      </c>
      <c r="DU105" s="597">
        <v>1</v>
      </c>
      <c r="DV105" s="954">
        <v>0</v>
      </c>
      <c r="DW105" s="978">
        <v>0</v>
      </c>
      <c r="DX105" s="979">
        <v>0</v>
      </c>
      <c r="DY105" s="979">
        <v>0</v>
      </c>
      <c r="DZ105" s="979">
        <v>0</v>
      </c>
      <c r="EA105" s="977">
        <v>0</v>
      </c>
      <c r="EB105" s="977">
        <v>0</v>
      </c>
      <c r="EC105" s="960">
        <v>0</v>
      </c>
      <c r="ED105" s="960">
        <v>0</v>
      </c>
      <c r="EE105" s="1255">
        <v>0</v>
      </c>
      <c r="EF105" s="960">
        <v>0</v>
      </c>
      <c r="EG105" s="960">
        <v>0</v>
      </c>
      <c r="EH105" s="960">
        <v>0</v>
      </c>
      <c r="EI105" s="960">
        <v>0</v>
      </c>
      <c r="EJ105" s="960">
        <v>0</v>
      </c>
      <c r="EK105" s="1007">
        <v>0</v>
      </c>
      <c r="EL105" s="306">
        <v>0</v>
      </c>
      <c r="EM105" s="306">
        <v>0</v>
      </c>
      <c r="EN105" s="1007">
        <v>0</v>
      </c>
      <c r="EO105" s="306">
        <v>0</v>
      </c>
      <c r="EP105" s="306">
        <v>1</v>
      </c>
      <c r="EQ105" s="306">
        <v>1</v>
      </c>
      <c r="ER105" s="306">
        <v>0</v>
      </c>
      <c r="ES105" s="306">
        <v>0</v>
      </c>
      <c r="ET105" s="1007">
        <v>0</v>
      </c>
      <c r="EU105" s="306">
        <v>0</v>
      </c>
      <c r="EV105" s="306">
        <v>0</v>
      </c>
      <c r="EW105" s="306">
        <v>0</v>
      </c>
      <c r="EX105" s="832"/>
      <c r="EY105" s="592"/>
      <c r="EZ105" s="592" t="s">
        <v>598</v>
      </c>
      <c r="FA105" s="592" t="s">
        <v>527</v>
      </c>
      <c r="FB105" s="592" t="s">
        <v>350</v>
      </c>
      <c r="FC105" s="592">
        <v>28</v>
      </c>
      <c r="FD105" s="592" t="s">
        <v>12</v>
      </c>
      <c r="FE105" s="592" t="s">
        <v>232</v>
      </c>
      <c r="FF105" s="592" t="s">
        <v>9</v>
      </c>
      <c r="FG105" s="592" t="s">
        <v>232</v>
      </c>
      <c r="FH105" s="592" t="s">
        <v>358</v>
      </c>
    </row>
    <row r="106" spans="1:164">
      <c r="A106">
        <v>770</v>
      </c>
      <c r="B106">
        <v>1</v>
      </c>
      <c r="F106">
        <v>700</v>
      </c>
      <c r="G106">
        <v>41</v>
      </c>
      <c r="H106">
        <v>1</v>
      </c>
      <c r="I106">
        <v>0</v>
      </c>
      <c r="J106">
        <v>1</v>
      </c>
      <c r="K106">
        <v>0</v>
      </c>
      <c r="L106" t="s">
        <v>514</v>
      </c>
      <c r="M106">
        <v>0</v>
      </c>
      <c r="N106">
        <v>1</v>
      </c>
      <c r="O106">
        <v>0</v>
      </c>
      <c r="P106">
        <v>0</v>
      </c>
      <c r="Q106">
        <v>0</v>
      </c>
      <c r="R106">
        <v>0</v>
      </c>
      <c r="S106">
        <v>0</v>
      </c>
      <c r="T106">
        <v>2</v>
      </c>
      <c r="U106">
        <v>1</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1</v>
      </c>
      <c r="AS106">
        <v>0</v>
      </c>
      <c r="AT106">
        <v>0</v>
      </c>
      <c r="AU106">
        <v>0</v>
      </c>
      <c r="AV106">
        <v>0</v>
      </c>
      <c r="AW106">
        <v>0</v>
      </c>
      <c r="AX106">
        <v>0</v>
      </c>
      <c r="AY106" t="s">
        <v>891</v>
      </c>
      <c r="AZ106">
        <v>0</v>
      </c>
      <c r="BA106">
        <v>0</v>
      </c>
      <c r="BB106">
        <v>0</v>
      </c>
      <c r="BC106">
        <v>0</v>
      </c>
      <c r="BD106">
        <v>0</v>
      </c>
      <c r="BE106">
        <v>0</v>
      </c>
      <c r="BF106" t="s">
        <v>891</v>
      </c>
      <c r="BG106">
        <v>1</v>
      </c>
      <c r="BH106">
        <v>0</v>
      </c>
      <c r="BI106">
        <v>1</v>
      </c>
      <c r="BJ106">
        <v>0</v>
      </c>
      <c r="BK106">
        <v>1</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s="842"/>
      <c r="CM106" s="597">
        <v>1</v>
      </c>
      <c r="CN106" s="592">
        <v>2</v>
      </c>
      <c r="CO106" s="592">
        <v>0</v>
      </c>
      <c r="CP106" s="597">
        <v>1</v>
      </c>
      <c r="CQ106" s="592">
        <v>2</v>
      </c>
      <c r="CR106" s="592">
        <v>0</v>
      </c>
      <c r="CS106" s="597">
        <v>1</v>
      </c>
      <c r="CT106" s="592">
        <v>2</v>
      </c>
      <c r="CU106" s="592">
        <v>0</v>
      </c>
      <c r="CV106" s="592">
        <v>0</v>
      </c>
      <c r="CW106" s="592">
        <v>0</v>
      </c>
      <c r="CX106" s="592">
        <v>0</v>
      </c>
      <c r="CY106" s="592">
        <v>0</v>
      </c>
      <c r="CZ106" s="592">
        <v>0</v>
      </c>
      <c r="DA106" s="592">
        <v>0</v>
      </c>
      <c r="DB106" s="592">
        <v>0</v>
      </c>
      <c r="DC106" s="592">
        <v>0</v>
      </c>
      <c r="DD106" s="592">
        <v>0</v>
      </c>
      <c r="DE106" s="592">
        <v>0</v>
      </c>
      <c r="DF106" s="592">
        <v>0</v>
      </c>
      <c r="DG106" s="592">
        <v>0</v>
      </c>
      <c r="DH106" s="592">
        <v>0</v>
      </c>
      <c r="DI106" s="592">
        <v>0</v>
      </c>
      <c r="DJ106" s="592">
        <v>0</v>
      </c>
      <c r="DK106" s="592">
        <v>0</v>
      </c>
      <c r="DL106" s="592">
        <v>0</v>
      </c>
      <c r="DM106" s="592">
        <v>0</v>
      </c>
      <c r="DN106" s="592">
        <v>0</v>
      </c>
      <c r="DO106" s="592">
        <v>0</v>
      </c>
      <c r="DP106" s="592">
        <v>0</v>
      </c>
      <c r="DQ106" s="592">
        <v>0</v>
      </c>
      <c r="DR106" s="592">
        <v>0</v>
      </c>
      <c r="DS106" s="592">
        <v>0</v>
      </c>
      <c r="DT106" s="592">
        <v>0</v>
      </c>
      <c r="DU106" s="597">
        <v>0</v>
      </c>
      <c r="DV106" s="954">
        <v>0</v>
      </c>
      <c r="DW106" s="978">
        <v>0</v>
      </c>
      <c r="DX106" s="979">
        <v>0</v>
      </c>
      <c r="DY106" s="979">
        <v>0</v>
      </c>
      <c r="DZ106" s="979">
        <v>0</v>
      </c>
      <c r="EA106" s="977">
        <v>0</v>
      </c>
      <c r="EB106" s="977">
        <v>0</v>
      </c>
      <c r="EC106" s="960">
        <v>0</v>
      </c>
      <c r="ED106" s="960">
        <v>0</v>
      </c>
      <c r="EE106" s="1255">
        <v>0</v>
      </c>
      <c r="EF106" s="960">
        <v>0</v>
      </c>
      <c r="EG106" s="960">
        <v>0</v>
      </c>
      <c r="EH106" s="960">
        <v>0</v>
      </c>
      <c r="EI106" s="960">
        <v>0</v>
      </c>
      <c r="EJ106" s="960">
        <v>0</v>
      </c>
      <c r="EK106" s="1007">
        <v>0</v>
      </c>
      <c r="EL106" s="306">
        <v>0</v>
      </c>
      <c r="EM106" s="306">
        <v>0</v>
      </c>
      <c r="EN106" s="1007">
        <v>0</v>
      </c>
      <c r="EO106" s="306">
        <v>0</v>
      </c>
      <c r="EP106" s="306">
        <v>0</v>
      </c>
      <c r="EQ106" s="306">
        <v>0</v>
      </c>
      <c r="ER106" s="306">
        <v>0</v>
      </c>
      <c r="ES106" s="306">
        <v>0</v>
      </c>
      <c r="ET106" s="1007">
        <v>0</v>
      </c>
      <c r="EU106" s="306">
        <v>0</v>
      </c>
      <c r="EV106" s="306">
        <v>0</v>
      </c>
      <c r="EW106" s="306">
        <v>0</v>
      </c>
      <c r="EX106" s="832"/>
      <c r="EY106" s="592"/>
      <c r="EZ106" s="592" t="s">
        <v>514</v>
      </c>
      <c r="FA106" s="592" t="s">
        <v>506</v>
      </c>
      <c r="FB106" s="592" t="s">
        <v>350</v>
      </c>
      <c r="FC106" s="592">
        <v>2</v>
      </c>
      <c r="FD106" s="592" t="s">
        <v>11</v>
      </c>
      <c r="FE106" s="592" t="s">
        <v>232</v>
      </c>
      <c r="FF106" s="592" t="s">
        <v>9</v>
      </c>
      <c r="FG106" s="592" t="s">
        <v>232</v>
      </c>
      <c r="FH106" s="592" t="s">
        <v>358</v>
      </c>
    </row>
    <row r="107" spans="1:164">
      <c r="A107">
        <v>789</v>
      </c>
      <c r="B107">
        <v>1</v>
      </c>
      <c r="F107">
        <v>700</v>
      </c>
      <c r="G107">
        <v>41</v>
      </c>
      <c r="H107">
        <v>1</v>
      </c>
      <c r="I107">
        <v>0</v>
      </c>
      <c r="J107">
        <v>1</v>
      </c>
      <c r="K107">
        <v>0</v>
      </c>
      <c r="L107" t="s">
        <v>502</v>
      </c>
      <c r="M107">
        <v>0</v>
      </c>
      <c r="N107">
        <v>1</v>
      </c>
      <c r="O107">
        <v>0</v>
      </c>
      <c r="P107">
        <v>0</v>
      </c>
      <c r="Q107">
        <v>0</v>
      </c>
      <c r="R107">
        <v>0</v>
      </c>
      <c r="S107">
        <v>0</v>
      </c>
      <c r="T107">
        <v>9</v>
      </c>
      <c r="U107">
        <v>1</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1</v>
      </c>
      <c r="AS107">
        <v>0</v>
      </c>
      <c r="AT107">
        <v>0</v>
      </c>
      <c r="AU107">
        <v>0</v>
      </c>
      <c r="AV107">
        <v>0</v>
      </c>
      <c r="AW107">
        <v>0</v>
      </c>
      <c r="AX107">
        <v>0</v>
      </c>
      <c r="AY107" t="s">
        <v>891</v>
      </c>
      <c r="AZ107">
        <v>0</v>
      </c>
      <c r="BA107">
        <v>0</v>
      </c>
      <c r="BB107">
        <v>0</v>
      </c>
      <c r="BC107">
        <v>0</v>
      </c>
      <c r="BD107">
        <v>0</v>
      </c>
      <c r="BE107">
        <v>0</v>
      </c>
      <c r="BF107" t="s">
        <v>891</v>
      </c>
      <c r="BG107">
        <v>1</v>
      </c>
      <c r="BH107">
        <v>0</v>
      </c>
      <c r="BI107">
        <v>1</v>
      </c>
      <c r="BJ107">
        <v>0</v>
      </c>
      <c r="BK107">
        <v>1</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s="842"/>
      <c r="CM107" s="597">
        <v>1</v>
      </c>
      <c r="CN107" s="592">
        <v>9</v>
      </c>
      <c r="CO107" s="592">
        <v>0</v>
      </c>
      <c r="CP107" s="597">
        <v>1</v>
      </c>
      <c r="CQ107" s="592">
        <v>9</v>
      </c>
      <c r="CR107" s="592">
        <v>0</v>
      </c>
      <c r="CS107" s="597">
        <v>1</v>
      </c>
      <c r="CT107" s="592">
        <v>9</v>
      </c>
      <c r="CU107" s="592">
        <v>0</v>
      </c>
      <c r="CV107" s="592">
        <v>0</v>
      </c>
      <c r="CW107" s="592">
        <v>0</v>
      </c>
      <c r="CX107" s="592">
        <v>0</v>
      </c>
      <c r="CY107" s="592">
        <v>0</v>
      </c>
      <c r="CZ107" s="592">
        <v>0</v>
      </c>
      <c r="DA107" s="592">
        <v>0</v>
      </c>
      <c r="DB107" s="592">
        <v>0</v>
      </c>
      <c r="DC107" s="592">
        <v>0</v>
      </c>
      <c r="DD107" s="592">
        <v>0</v>
      </c>
      <c r="DE107" s="592">
        <v>0</v>
      </c>
      <c r="DF107" s="592">
        <v>0</v>
      </c>
      <c r="DG107" s="592">
        <v>0</v>
      </c>
      <c r="DH107" s="592">
        <v>0</v>
      </c>
      <c r="DI107" s="592">
        <v>0</v>
      </c>
      <c r="DJ107" s="592">
        <v>0</v>
      </c>
      <c r="DK107" s="592">
        <v>0</v>
      </c>
      <c r="DL107" s="592">
        <v>0</v>
      </c>
      <c r="DM107" s="592">
        <v>0</v>
      </c>
      <c r="DN107" s="592">
        <v>0</v>
      </c>
      <c r="DO107" s="592">
        <v>0</v>
      </c>
      <c r="DP107" s="592">
        <v>0</v>
      </c>
      <c r="DQ107" s="592">
        <v>0</v>
      </c>
      <c r="DR107" s="592">
        <v>0</v>
      </c>
      <c r="DS107" s="592">
        <v>0</v>
      </c>
      <c r="DT107" s="592">
        <v>0</v>
      </c>
      <c r="DU107" s="597">
        <v>0</v>
      </c>
      <c r="DV107" s="954">
        <v>0</v>
      </c>
      <c r="DW107" s="978">
        <v>0</v>
      </c>
      <c r="DX107" s="979">
        <v>0</v>
      </c>
      <c r="DY107" s="979">
        <v>0</v>
      </c>
      <c r="DZ107" s="979">
        <v>0</v>
      </c>
      <c r="EA107" s="977">
        <v>0</v>
      </c>
      <c r="EB107" s="977">
        <v>0</v>
      </c>
      <c r="EC107" s="960">
        <v>0</v>
      </c>
      <c r="ED107" s="960">
        <v>0</v>
      </c>
      <c r="EE107" s="1255">
        <v>0</v>
      </c>
      <c r="EF107" s="960">
        <v>0</v>
      </c>
      <c r="EG107" s="960">
        <v>0</v>
      </c>
      <c r="EH107" s="960">
        <v>0</v>
      </c>
      <c r="EI107" s="960">
        <v>0</v>
      </c>
      <c r="EJ107" s="960">
        <v>0</v>
      </c>
      <c r="EK107" s="1007">
        <v>0</v>
      </c>
      <c r="EL107" s="306">
        <v>0</v>
      </c>
      <c r="EM107" s="306">
        <v>0</v>
      </c>
      <c r="EN107" s="1007">
        <v>0</v>
      </c>
      <c r="EO107" s="306">
        <v>0</v>
      </c>
      <c r="EP107" s="306">
        <v>0</v>
      </c>
      <c r="EQ107" s="306">
        <v>0</v>
      </c>
      <c r="ER107" s="306">
        <v>0</v>
      </c>
      <c r="ES107" s="306">
        <v>0</v>
      </c>
      <c r="ET107" s="1007">
        <v>0</v>
      </c>
      <c r="EU107" s="306">
        <v>0</v>
      </c>
      <c r="EV107" s="306">
        <v>0</v>
      </c>
      <c r="EW107" s="306">
        <v>0</v>
      </c>
      <c r="EX107" s="832"/>
      <c r="EY107" s="592"/>
      <c r="EZ107" s="592" t="s">
        <v>502</v>
      </c>
      <c r="FA107" s="592" t="s">
        <v>503</v>
      </c>
      <c r="FB107" s="592" t="s">
        <v>350</v>
      </c>
      <c r="FC107" s="592">
        <v>9</v>
      </c>
      <c r="FD107" s="592" t="s">
        <v>11</v>
      </c>
      <c r="FE107" s="592" t="s">
        <v>232</v>
      </c>
      <c r="FF107" s="592" t="s">
        <v>9</v>
      </c>
      <c r="FG107" s="592" t="s">
        <v>232</v>
      </c>
      <c r="FH107" s="592" t="s">
        <v>358</v>
      </c>
    </row>
    <row r="108" spans="1:164">
      <c r="A108">
        <v>806</v>
      </c>
      <c r="B108">
        <v>1</v>
      </c>
      <c r="F108">
        <v>700</v>
      </c>
      <c r="G108">
        <v>41</v>
      </c>
      <c r="H108">
        <v>1</v>
      </c>
      <c r="I108">
        <v>0</v>
      </c>
      <c r="J108">
        <v>1</v>
      </c>
      <c r="K108">
        <v>0</v>
      </c>
      <c r="L108" t="s">
        <v>502</v>
      </c>
      <c r="M108">
        <v>0</v>
      </c>
      <c r="N108">
        <v>1</v>
      </c>
      <c r="O108">
        <v>0</v>
      </c>
      <c r="P108">
        <v>0</v>
      </c>
      <c r="Q108">
        <v>0</v>
      </c>
      <c r="R108">
        <v>0</v>
      </c>
      <c r="S108">
        <v>0</v>
      </c>
      <c r="T108">
        <v>10</v>
      </c>
      <c r="U108">
        <v>0</v>
      </c>
      <c r="V108">
        <v>0</v>
      </c>
      <c r="W108">
        <v>0</v>
      </c>
      <c r="X108">
        <v>0</v>
      </c>
      <c r="Y108">
        <v>0</v>
      </c>
      <c r="Z108">
        <v>0</v>
      </c>
      <c r="AA108">
        <v>1</v>
      </c>
      <c r="AB108">
        <v>0</v>
      </c>
      <c r="AC108">
        <v>0</v>
      </c>
      <c r="AD108">
        <v>1</v>
      </c>
      <c r="AE108">
        <v>0</v>
      </c>
      <c r="AF108">
        <v>0</v>
      </c>
      <c r="AG108">
        <v>0</v>
      </c>
      <c r="AH108">
        <v>0</v>
      </c>
      <c r="AI108">
        <v>0</v>
      </c>
      <c r="AJ108">
        <v>0</v>
      </c>
      <c r="AK108">
        <v>0</v>
      </c>
      <c r="AL108">
        <v>0</v>
      </c>
      <c r="AM108">
        <v>0</v>
      </c>
      <c r="AN108">
        <v>0</v>
      </c>
      <c r="AO108">
        <v>0</v>
      </c>
      <c r="AP108">
        <v>0</v>
      </c>
      <c r="AQ108">
        <v>0</v>
      </c>
      <c r="AR108">
        <v>1</v>
      </c>
      <c r="AS108">
        <v>0</v>
      </c>
      <c r="AT108">
        <v>0</v>
      </c>
      <c r="AU108">
        <v>0</v>
      </c>
      <c r="AV108">
        <v>0</v>
      </c>
      <c r="AW108">
        <v>0</v>
      </c>
      <c r="AX108">
        <v>0</v>
      </c>
      <c r="AY108" t="s">
        <v>891</v>
      </c>
      <c r="AZ108">
        <v>0</v>
      </c>
      <c r="BA108">
        <v>0</v>
      </c>
      <c r="BB108">
        <v>0</v>
      </c>
      <c r="BC108">
        <v>0</v>
      </c>
      <c r="BD108">
        <v>0</v>
      </c>
      <c r="BE108">
        <v>0</v>
      </c>
      <c r="BF108" t="s">
        <v>891</v>
      </c>
      <c r="BG108">
        <v>1</v>
      </c>
      <c r="BH108">
        <v>0</v>
      </c>
      <c r="BI108">
        <v>1</v>
      </c>
      <c r="BJ108">
        <v>0</v>
      </c>
      <c r="BK108">
        <v>1</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s="842"/>
      <c r="CM108" s="597">
        <v>1</v>
      </c>
      <c r="CN108" s="592">
        <v>10</v>
      </c>
      <c r="CO108" s="592">
        <v>0</v>
      </c>
      <c r="CP108" s="597">
        <v>1</v>
      </c>
      <c r="CQ108" s="592">
        <v>10</v>
      </c>
      <c r="CR108" s="592">
        <v>0</v>
      </c>
      <c r="CS108" s="597">
        <v>1</v>
      </c>
      <c r="CT108" s="592">
        <v>10</v>
      </c>
      <c r="CU108" s="592">
        <v>0</v>
      </c>
      <c r="CV108" s="592">
        <v>0</v>
      </c>
      <c r="CW108" s="592">
        <v>0</v>
      </c>
      <c r="CX108" s="592">
        <v>0</v>
      </c>
      <c r="CY108" s="592">
        <v>0</v>
      </c>
      <c r="CZ108" s="592">
        <v>0</v>
      </c>
      <c r="DA108" s="592">
        <v>0</v>
      </c>
      <c r="DB108" s="592">
        <v>0</v>
      </c>
      <c r="DC108" s="592">
        <v>0</v>
      </c>
      <c r="DD108" s="592">
        <v>0</v>
      </c>
      <c r="DE108" s="592">
        <v>0</v>
      </c>
      <c r="DF108" s="592">
        <v>0</v>
      </c>
      <c r="DG108" s="592">
        <v>0</v>
      </c>
      <c r="DH108" s="592">
        <v>0</v>
      </c>
      <c r="DI108" s="592">
        <v>0</v>
      </c>
      <c r="DJ108" s="592">
        <v>0</v>
      </c>
      <c r="DK108" s="592">
        <v>0</v>
      </c>
      <c r="DL108" s="592">
        <v>0</v>
      </c>
      <c r="DM108" s="592">
        <v>0</v>
      </c>
      <c r="DN108" s="592">
        <v>0</v>
      </c>
      <c r="DO108" s="592">
        <v>0</v>
      </c>
      <c r="DP108" s="592">
        <v>0</v>
      </c>
      <c r="DQ108" s="592">
        <v>0</v>
      </c>
      <c r="DR108" s="592">
        <v>0</v>
      </c>
      <c r="DS108" s="592">
        <v>0</v>
      </c>
      <c r="DT108" s="592">
        <v>0</v>
      </c>
      <c r="DU108" s="597">
        <v>0</v>
      </c>
      <c r="DV108" s="954">
        <v>0</v>
      </c>
      <c r="DW108" s="978">
        <v>0</v>
      </c>
      <c r="DX108" s="979">
        <v>0</v>
      </c>
      <c r="DY108" s="979">
        <v>0</v>
      </c>
      <c r="DZ108" s="979">
        <v>0</v>
      </c>
      <c r="EA108" s="977">
        <v>0</v>
      </c>
      <c r="EB108" s="977">
        <v>0</v>
      </c>
      <c r="EC108" s="960">
        <v>0</v>
      </c>
      <c r="ED108" s="960">
        <v>0</v>
      </c>
      <c r="EE108" s="1255">
        <v>0</v>
      </c>
      <c r="EF108" s="960">
        <v>0</v>
      </c>
      <c r="EG108" s="960">
        <v>0</v>
      </c>
      <c r="EH108" s="960">
        <v>0</v>
      </c>
      <c r="EI108" s="960">
        <v>0</v>
      </c>
      <c r="EJ108" s="960">
        <v>0</v>
      </c>
      <c r="EK108" s="1007">
        <v>0</v>
      </c>
      <c r="EL108" s="306">
        <v>0</v>
      </c>
      <c r="EM108" s="306">
        <v>0</v>
      </c>
      <c r="EN108" s="1007">
        <v>0</v>
      </c>
      <c r="EO108" s="306">
        <v>0</v>
      </c>
      <c r="EP108" s="306">
        <v>1</v>
      </c>
      <c r="EQ108" s="306">
        <v>1</v>
      </c>
      <c r="ER108" s="306">
        <v>0</v>
      </c>
      <c r="ES108" s="306">
        <v>0</v>
      </c>
      <c r="ET108" s="1007">
        <v>0</v>
      </c>
      <c r="EU108" s="306">
        <v>0</v>
      </c>
      <c r="EV108" s="306">
        <v>0</v>
      </c>
      <c r="EW108" s="306">
        <v>0</v>
      </c>
      <c r="EX108" s="832"/>
      <c r="EY108" s="592"/>
      <c r="EZ108" s="592" t="s">
        <v>502</v>
      </c>
      <c r="FA108" s="592" t="s">
        <v>503</v>
      </c>
      <c r="FB108" s="592" t="s">
        <v>350</v>
      </c>
      <c r="FC108" s="592">
        <v>10</v>
      </c>
      <c r="FD108" s="592" t="s">
        <v>11</v>
      </c>
      <c r="FE108" s="592" t="s">
        <v>232</v>
      </c>
      <c r="FF108" s="592" t="s">
        <v>9</v>
      </c>
      <c r="FG108" s="592" t="s">
        <v>232</v>
      </c>
      <c r="FH108" s="592" t="s">
        <v>358</v>
      </c>
    </row>
    <row r="109" spans="1:164">
      <c r="A109">
        <v>811</v>
      </c>
      <c r="B109">
        <v>1</v>
      </c>
      <c r="F109">
        <v>700</v>
      </c>
      <c r="G109">
        <v>41</v>
      </c>
      <c r="H109">
        <v>1</v>
      </c>
      <c r="I109">
        <v>0</v>
      </c>
      <c r="J109">
        <v>1</v>
      </c>
      <c r="K109">
        <v>0</v>
      </c>
      <c r="L109" t="s">
        <v>515</v>
      </c>
      <c r="M109">
        <v>0</v>
      </c>
      <c r="N109">
        <v>0</v>
      </c>
      <c r="O109">
        <v>1</v>
      </c>
      <c r="P109">
        <v>0</v>
      </c>
      <c r="Q109">
        <v>1</v>
      </c>
      <c r="R109">
        <v>0</v>
      </c>
      <c r="S109">
        <v>1</v>
      </c>
      <c r="T109">
        <v>34</v>
      </c>
      <c r="U109">
        <v>0</v>
      </c>
      <c r="V109">
        <v>0</v>
      </c>
      <c r="W109">
        <v>0</v>
      </c>
      <c r="X109">
        <v>0</v>
      </c>
      <c r="Y109">
        <v>1</v>
      </c>
      <c r="Z109">
        <v>0</v>
      </c>
      <c r="AA109">
        <v>1</v>
      </c>
      <c r="AB109">
        <v>0</v>
      </c>
      <c r="AC109">
        <v>1</v>
      </c>
      <c r="AD109">
        <v>1</v>
      </c>
      <c r="AE109">
        <v>0</v>
      </c>
      <c r="AF109">
        <v>0</v>
      </c>
      <c r="AG109">
        <v>0</v>
      </c>
      <c r="AH109">
        <v>0</v>
      </c>
      <c r="AI109">
        <v>0</v>
      </c>
      <c r="AJ109">
        <v>0</v>
      </c>
      <c r="AK109">
        <v>0</v>
      </c>
      <c r="AL109">
        <v>0</v>
      </c>
      <c r="AM109">
        <v>0</v>
      </c>
      <c r="AN109">
        <v>0</v>
      </c>
      <c r="AO109">
        <v>0</v>
      </c>
      <c r="AP109">
        <v>0</v>
      </c>
      <c r="AQ109">
        <v>0</v>
      </c>
      <c r="AR109">
        <v>1</v>
      </c>
      <c r="AS109">
        <v>0</v>
      </c>
      <c r="AT109">
        <v>0</v>
      </c>
      <c r="AU109">
        <v>0</v>
      </c>
      <c r="AV109">
        <v>0</v>
      </c>
      <c r="AW109">
        <v>0</v>
      </c>
      <c r="AX109">
        <v>0</v>
      </c>
      <c r="AY109" t="s">
        <v>891</v>
      </c>
      <c r="AZ109">
        <v>0</v>
      </c>
      <c r="BA109">
        <v>0</v>
      </c>
      <c r="BB109">
        <v>0</v>
      </c>
      <c r="BC109">
        <v>0</v>
      </c>
      <c r="BD109">
        <v>0</v>
      </c>
      <c r="BE109">
        <v>0</v>
      </c>
      <c r="BF109" t="s">
        <v>891</v>
      </c>
      <c r="BG109">
        <v>1</v>
      </c>
      <c r="BH109">
        <v>0</v>
      </c>
      <c r="BI109">
        <v>1</v>
      </c>
      <c r="BJ109">
        <v>0</v>
      </c>
      <c r="BK109">
        <v>1</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s="842"/>
      <c r="CM109" s="597">
        <v>1</v>
      </c>
      <c r="CN109" s="592">
        <v>34</v>
      </c>
      <c r="CO109" s="592">
        <v>0</v>
      </c>
      <c r="CP109" s="597">
        <v>1</v>
      </c>
      <c r="CQ109" s="592">
        <v>34</v>
      </c>
      <c r="CR109" s="592">
        <v>0</v>
      </c>
      <c r="CS109" s="597">
        <v>1</v>
      </c>
      <c r="CT109" s="592">
        <v>34</v>
      </c>
      <c r="CU109" s="592">
        <v>0</v>
      </c>
      <c r="CV109" s="592">
        <v>0</v>
      </c>
      <c r="CW109" s="592">
        <v>0</v>
      </c>
      <c r="CX109" s="592">
        <v>0</v>
      </c>
      <c r="CY109" s="592">
        <v>0</v>
      </c>
      <c r="CZ109" s="592">
        <v>0</v>
      </c>
      <c r="DA109" s="592">
        <v>0</v>
      </c>
      <c r="DB109" s="592">
        <v>0</v>
      </c>
      <c r="DC109" s="592">
        <v>0</v>
      </c>
      <c r="DD109" s="592">
        <v>0</v>
      </c>
      <c r="DE109" s="592">
        <v>0</v>
      </c>
      <c r="DF109" s="592">
        <v>0</v>
      </c>
      <c r="DG109" s="592">
        <v>0</v>
      </c>
      <c r="DH109" s="592">
        <v>0</v>
      </c>
      <c r="DI109" s="592">
        <v>0</v>
      </c>
      <c r="DJ109" s="592">
        <v>0</v>
      </c>
      <c r="DK109" s="592">
        <v>0</v>
      </c>
      <c r="DL109" s="592">
        <v>0</v>
      </c>
      <c r="DM109" s="592">
        <v>0</v>
      </c>
      <c r="DN109" s="592">
        <v>0</v>
      </c>
      <c r="DO109" s="592">
        <v>0</v>
      </c>
      <c r="DP109" s="592">
        <v>0</v>
      </c>
      <c r="DQ109" s="592">
        <v>0</v>
      </c>
      <c r="DR109" s="592">
        <v>0</v>
      </c>
      <c r="DS109" s="592">
        <v>0</v>
      </c>
      <c r="DT109" s="592">
        <v>0</v>
      </c>
      <c r="DU109" s="597">
        <v>0</v>
      </c>
      <c r="DV109" s="954">
        <v>0</v>
      </c>
      <c r="DW109" s="978">
        <v>0</v>
      </c>
      <c r="DX109" s="979">
        <v>0</v>
      </c>
      <c r="DY109" s="979">
        <v>0</v>
      </c>
      <c r="DZ109" s="979">
        <v>0</v>
      </c>
      <c r="EA109" s="977">
        <v>0</v>
      </c>
      <c r="EB109" s="977">
        <v>0</v>
      </c>
      <c r="EC109" s="960">
        <v>0</v>
      </c>
      <c r="ED109" s="960">
        <v>0</v>
      </c>
      <c r="EE109" s="1255">
        <v>0</v>
      </c>
      <c r="EF109" s="960">
        <v>0</v>
      </c>
      <c r="EG109" s="960">
        <v>0</v>
      </c>
      <c r="EH109" s="960">
        <v>0</v>
      </c>
      <c r="EI109" s="960">
        <v>0</v>
      </c>
      <c r="EJ109" s="960">
        <v>0</v>
      </c>
      <c r="EK109" s="1007">
        <v>0</v>
      </c>
      <c r="EL109" s="306">
        <v>0</v>
      </c>
      <c r="EM109" s="306">
        <v>34</v>
      </c>
      <c r="EN109" s="1007">
        <v>0</v>
      </c>
      <c r="EO109" s="306">
        <v>0</v>
      </c>
      <c r="EP109" s="306">
        <v>1</v>
      </c>
      <c r="EQ109" s="306">
        <v>1</v>
      </c>
      <c r="ER109" s="306">
        <v>0</v>
      </c>
      <c r="ES109" s="306">
        <v>0</v>
      </c>
      <c r="ET109" s="1007">
        <v>0</v>
      </c>
      <c r="EU109" s="306">
        <v>0</v>
      </c>
      <c r="EV109" s="306">
        <v>0</v>
      </c>
      <c r="EW109" s="306">
        <v>0</v>
      </c>
      <c r="EX109" s="832"/>
      <c r="EY109" s="592"/>
      <c r="EZ109" s="592" t="s">
        <v>515</v>
      </c>
      <c r="FA109" s="592" t="s">
        <v>503</v>
      </c>
      <c r="FB109" s="592" t="s">
        <v>350</v>
      </c>
      <c r="FC109" s="592">
        <v>34</v>
      </c>
      <c r="FD109" s="592" t="s">
        <v>12</v>
      </c>
      <c r="FE109" s="592" t="s">
        <v>232</v>
      </c>
      <c r="FF109" s="592" t="s">
        <v>9</v>
      </c>
      <c r="FG109" s="592" t="s">
        <v>232</v>
      </c>
      <c r="FH109" s="592" t="s">
        <v>358</v>
      </c>
    </row>
    <row r="110" spans="1:164">
      <c r="A110">
        <v>812</v>
      </c>
      <c r="B110">
        <v>1</v>
      </c>
      <c r="F110">
        <v>700</v>
      </c>
      <c r="G110">
        <v>42</v>
      </c>
      <c r="H110">
        <v>1</v>
      </c>
      <c r="I110">
        <v>0</v>
      </c>
      <c r="J110">
        <v>1</v>
      </c>
      <c r="K110">
        <v>0</v>
      </c>
      <c r="L110" t="s">
        <v>502</v>
      </c>
      <c r="M110">
        <v>0</v>
      </c>
      <c r="N110">
        <v>1</v>
      </c>
      <c r="O110">
        <v>0</v>
      </c>
      <c r="P110">
        <v>0</v>
      </c>
      <c r="Q110">
        <v>0</v>
      </c>
      <c r="R110">
        <v>0</v>
      </c>
      <c r="S110">
        <v>0</v>
      </c>
      <c r="T110">
        <v>38</v>
      </c>
      <c r="U110">
        <v>0</v>
      </c>
      <c r="V110">
        <v>0</v>
      </c>
      <c r="W110">
        <v>0</v>
      </c>
      <c r="X110">
        <v>0</v>
      </c>
      <c r="Y110">
        <v>0</v>
      </c>
      <c r="Z110">
        <v>0</v>
      </c>
      <c r="AA110">
        <v>1</v>
      </c>
      <c r="AB110">
        <v>1</v>
      </c>
      <c r="AC110">
        <v>0</v>
      </c>
      <c r="AD110">
        <v>0</v>
      </c>
      <c r="AE110">
        <v>0</v>
      </c>
      <c r="AF110">
        <v>0</v>
      </c>
      <c r="AG110">
        <v>0</v>
      </c>
      <c r="AH110">
        <v>0</v>
      </c>
      <c r="AI110">
        <v>0</v>
      </c>
      <c r="AJ110">
        <v>0</v>
      </c>
      <c r="AK110">
        <v>0</v>
      </c>
      <c r="AL110">
        <v>0</v>
      </c>
      <c r="AM110">
        <v>0</v>
      </c>
      <c r="AN110">
        <v>0</v>
      </c>
      <c r="AO110">
        <v>0</v>
      </c>
      <c r="AP110">
        <v>0</v>
      </c>
      <c r="AQ110">
        <v>0</v>
      </c>
      <c r="AR110">
        <v>1</v>
      </c>
      <c r="AS110">
        <v>0</v>
      </c>
      <c r="AT110">
        <v>0</v>
      </c>
      <c r="AU110">
        <v>0</v>
      </c>
      <c r="AV110">
        <v>0</v>
      </c>
      <c r="AW110">
        <v>0</v>
      </c>
      <c r="AX110">
        <v>0</v>
      </c>
      <c r="AY110" t="s">
        <v>891</v>
      </c>
      <c r="AZ110">
        <v>0</v>
      </c>
      <c r="BA110">
        <v>0</v>
      </c>
      <c r="BB110">
        <v>0</v>
      </c>
      <c r="BC110">
        <v>0</v>
      </c>
      <c r="BD110">
        <v>0</v>
      </c>
      <c r="BE110">
        <v>0</v>
      </c>
      <c r="BF110" t="s">
        <v>891</v>
      </c>
      <c r="BG110">
        <v>0</v>
      </c>
      <c r="BH110">
        <v>1</v>
      </c>
      <c r="BI110">
        <v>0</v>
      </c>
      <c r="BJ110">
        <v>1</v>
      </c>
      <c r="BK110">
        <v>1</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s="842"/>
      <c r="CM110" s="597">
        <v>1</v>
      </c>
      <c r="CN110" s="592">
        <v>38</v>
      </c>
      <c r="CO110" s="592">
        <v>38</v>
      </c>
      <c r="CP110" s="597">
        <v>1</v>
      </c>
      <c r="CQ110" s="592">
        <v>38</v>
      </c>
      <c r="CR110" s="592">
        <v>38</v>
      </c>
      <c r="CS110" s="597">
        <v>1</v>
      </c>
      <c r="CT110" s="592">
        <v>38</v>
      </c>
      <c r="CU110" s="592">
        <v>0</v>
      </c>
      <c r="CV110" s="592">
        <v>0</v>
      </c>
      <c r="CW110" s="592">
        <v>0</v>
      </c>
      <c r="CX110" s="592">
        <v>0</v>
      </c>
      <c r="CY110" s="592">
        <v>0</v>
      </c>
      <c r="CZ110" s="592">
        <v>0</v>
      </c>
      <c r="DA110" s="592">
        <v>0</v>
      </c>
      <c r="DB110" s="592">
        <v>0</v>
      </c>
      <c r="DC110" s="592">
        <v>0</v>
      </c>
      <c r="DD110" s="592">
        <v>0</v>
      </c>
      <c r="DE110" s="592">
        <v>0</v>
      </c>
      <c r="DF110" s="592">
        <v>0</v>
      </c>
      <c r="DG110" s="592">
        <v>0</v>
      </c>
      <c r="DH110" s="592">
        <v>0</v>
      </c>
      <c r="DI110" s="592">
        <v>0</v>
      </c>
      <c r="DJ110" s="592">
        <v>0</v>
      </c>
      <c r="DK110" s="592">
        <v>0</v>
      </c>
      <c r="DL110" s="592">
        <v>0</v>
      </c>
      <c r="DM110" s="592">
        <v>0</v>
      </c>
      <c r="DN110" s="592">
        <v>0</v>
      </c>
      <c r="DO110" s="592">
        <v>0</v>
      </c>
      <c r="DP110" s="592">
        <v>0</v>
      </c>
      <c r="DQ110" s="592">
        <v>0</v>
      </c>
      <c r="DR110" s="592">
        <v>0</v>
      </c>
      <c r="DS110" s="592">
        <v>0</v>
      </c>
      <c r="DT110" s="592">
        <v>0</v>
      </c>
      <c r="DU110" s="597">
        <v>0</v>
      </c>
      <c r="DV110" s="954">
        <v>0</v>
      </c>
      <c r="DW110" s="978">
        <v>0</v>
      </c>
      <c r="DX110" s="979">
        <v>0</v>
      </c>
      <c r="DY110" s="979">
        <v>0</v>
      </c>
      <c r="DZ110" s="979">
        <v>0</v>
      </c>
      <c r="EA110" s="977">
        <v>0</v>
      </c>
      <c r="EB110" s="977">
        <v>0</v>
      </c>
      <c r="EC110" s="960">
        <v>0</v>
      </c>
      <c r="ED110" s="960">
        <v>0</v>
      </c>
      <c r="EE110" s="1255">
        <v>0</v>
      </c>
      <c r="EF110" s="960">
        <v>0</v>
      </c>
      <c r="EG110" s="960">
        <v>0</v>
      </c>
      <c r="EH110" s="960">
        <v>0</v>
      </c>
      <c r="EI110" s="960">
        <v>0</v>
      </c>
      <c r="EJ110" s="960">
        <v>0</v>
      </c>
      <c r="EK110" s="1007">
        <v>0</v>
      </c>
      <c r="EL110" s="306">
        <v>0</v>
      </c>
      <c r="EM110" s="306">
        <v>0</v>
      </c>
      <c r="EN110" s="1007">
        <v>0</v>
      </c>
      <c r="EO110" s="306">
        <v>0</v>
      </c>
      <c r="EP110" s="306">
        <v>1</v>
      </c>
      <c r="EQ110" s="306">
        <v>0</v>
      </c>
      <c r="ER110" s="306">
        <v>0</v>
      </c>
      <c r="ES110" s="306">
        <v>0</v>
      </c>
      <c r="ET110" s="1007">
        <v>0</v>
      </c>
      <c r="EU110" s="306">
        <v>0</v>
      </c>
      <c r="EV110" s="306">
        <v>0</v>
      </c>
      <c r="EW110" s="306">
        <v>0</v>
      </c>
      <c r="EX110" s="832"/>
      <c r="EY110" s="592"/>
      <c r="EZ110" s="592" t="s">
        <v>502</v>
      </c>
      <c r="FA110" s="592" t="s">
        <v>503</v>
      </c>
      <c r="FB110" s="592" t="s">
        <v>350</v>
      </c>
      <c r="FC110" s="592">
        <v>38</v>
      </c>
      <c r="FD110" s="592" t="s">
        <v>12</v>
      </c>
      <c r="FE110" s="592" t="s">
        <v>232</v>
      </c>
      <c r="FF110" s="592" t="s">
        <v>9</v>
      </c>
      <c r="FG110" s="592" t="s">
        <v>232</v>
      </c>
      <c r="FH110" s="592" t="s">
        <v>358</v>
      </c>
    </row>
    <row r="111" spans="1:164">
      <c r="A111">
        <v>819</v>
      </c>
      <c r="B111">
        <v>1</v>
      </c>
      <c r="F111">
        <v>700</v>
      </c>
      <c r="G111">
        <v>68</v>
      </c>
      <c r="H111">
        <v>1</v>
      </c>
      <c r="I111">
        <v>0</v>
      </c>
      <c r="J111">
        <v>1</v>
      </c>
      <c r="K111">
        <v>0</v>
      </c>
      <c r="L111" t="s">
        <v>502</v>
      </c>
      <c r="M111">
        <v>0</v>
      </c>
      <c r="N111">
        <v>1</v>
      </c>
      <c r="O111">
        <v>0</v>
      </c>
      <c r="P111">
        <v>0</v>
      </c>
      <c r="Q111">
        <v>0</v>
      </c>
      <c r="R111">
        <v>0</v>
      </c>
      <c r="S111">
        <v>0</v>
      </c>
      <c r="T111">
        <v>1</v>
      </c>
      <c r="U111">
        <v>0</v>
      </c>
      <c r="V111">
        <v>0</v>
      </c>
      <c r="W111">
        <v>1</v>
      </c>
      <c r="X111">
        <v>0</v>
      </c>
      <c r="Y111">
        <v>1</v>
      </c>
      <c r="Z111">
        <v>0</v>
      </c>
      <c r="AA111">
        <v>0</v>
      </c>
      <c r="AB111">
        <v>0</v>
      </c>
      <c r="AC111">
        <v>0</v>
      </c>
      <c r="AD111">
        <v>1</v>
      </c>
      <c r="AE111">
        <v>0</v>
      </c>
      <c r="AF111">
        <v>0</v>
      </c>
      <c r="AG111">
        <v>0</v>
      </c>
      <c r="AH111">
        <v>0</v>
      </c>
      <c r="AI111">
        <v>0</v>
      </c>
      <c r="AJ111">
        <v>0</v>
      </c>
      <c r="AK111">
        <v>0</v>
      </c>
      <c r="AL111">
        <v>0</v>
      </c>
      <c r="AM111">
        <v>0</v>
      </c>
      <c r="AN111">
        <v>0</v>
      </c>
      <c r="AO111">
        <v>0</v>
      </c>
      <c r="AP111">
        <v>0</v>
      </c>
      <c r="AQ111">
        <v>0</v>
      </c>
      <c r="AR111">
        <v>0</v>
      </c>
      <c r="AS111">
        <v>1</v>
      </c>
      <c r="AT111">
        <v>0</v>
      </c>
      <c r="AU111">
        <v>0</v>
      </c>
      <c r="AV111">
        <v>0</v>
      </c>
      <c r="AW111">
        <v>1</v>
      </c>
      <c r="AX111">
        <v>0</v>
      </c>
      <c r="AY111" t="s">
        <v>891</v>
      </c>
      <c r="AZ111">
        <v>0</v>
      </c>
      <c r="BA111">
        <v>0</v>
      </c>
      <c r="BB111">
        <v>0</v>
      </c>
      <c r="BC111">
        <v>0</v>
      </c>
      <c r="BD111">
        <v>0</v>
      </c>
      <c r="BE111">
        <v>0</v>
      </c>
      <c r="BF111" t="s">
        <v>891</v>
      </c>
      <c r="BG111">
        <v>1</v>
      </c>
      <c r="BH111">
        <v>0</v>
      </c>
      <c r="BI111">
        <v>1</v>
      </c>
      <c r="BJ111">
        <v>0</v>
      </c>
      <c r="BK111">
        <v>0</v>
      </c>
      <c r="BL111">
        <v>1</v>
      </c>
      <c r="BM111">
        <v>0</v>
      </c>
      <c r="BN111">
        <v>0</v>
      </c>
      <c r="BO111">
        <v>0</v>
      </c>
      <c r="BP111">
        <v>0</v>
      </c>
      <c r="BQ111">
        <v>1</v>
      </c>
      <c r="BR111">
        <v>0</v>
      </c>
      <c r="BS111">
        <v>0</v>
      </c>
      <c r="BT111">
        <v>0</v>
      </c>
      <c r="BU111">
        <v>0</v>
      </c>
      <c r="BV111">
        <v>0</v>
      </c>
      <c r="BW111">
        <v>0</v>
      </c>
      <c r="BX111">
        <v>10</v>
      </c>
      <c r="BY111">
        <v>0</v>
      </c>
      <c r="BZ111">
        <v>0</v>
      </c>
      <c r="CA111">
        <v>0</v>
      </c>
      <c r="CB111">
        <v>0</v>
      </c>
      <c r="CC111">
        <v>0</v>
      </c>
      <c r="CD111">
        <v>0</v>
      </c>
      <c r="CE111">
        <v>0</v>
      </c>
      <c r="CF111">
        <v>0</v>
      </c>
      <c r="CG111">
        <v>0</v>
      </c>
      <c r="CH111">
        <v>0</v>
      </c>
      <c r="CI111">
        <v>0</v>
      </c>
      <c r="CJ111">
        <v>0</v>
      </c>
      <c r="CK111">
        <v>0</v>
      </c>
      <c r="CL111" s="842"/>
      <c r="CM111" s="597">
        <v>1</v>
      </c>
      <c r="CN111" s="592">
        <v>1</v>
      </c>
      <c r="CO111" s="592">
        <v>0</v>
      </c>
      <c r="CP111" s="597">
        <v>1</v>
      </c>
      <c r="CQ111" s="592">
        <v>1</v>
      </c>
      <c r="CR111" s="592">
        <v>0</v>
      </c>
      <c r="CS111" s="597">
        <v>1</v>
      </c>
      <c r="CT111" s="592">
        <v>1</v>
      </c>
      <c r="CU111" s="592">
        <v>1</v>
      </c>
      <c r="CV111" s="592">
        <v>0</v>
      </c>
      <c r="CW111" s="592">
        <v>1</v>
      </c>
      <c r="CX111" s="592">
        <v>1</v>
      </c>
      <c r="CY111" s="592">
        <v>0</v>
      </c>
      <c r="CZ111" s="592">
        <v>0</v>
      </c>
      <c r="DA111" s="592">
        <v>0</v>
      </c>
      <c r="DB111" s="592">
        <v>0</v>
      </c>
      <c r="DC111" s="592">
        <v>1</v>
      </c>
      <c r="DD111" s="592">
        <v>0</v>
      </c>
      <c r="DE111" s="592">
        <v>0</v>
      </c>
      <c r="DF111" s="592">
        <v>0</v>
      </c>
      <c r="DG111" s="592">
        <v>0</v>
      </c>
      <c r="DH111" s="592">
        <v>0</v>
      </c>
      <c r="DI111" s="592">
        <v>0</v>
      </c>
      <c r="DJ111" s="592">
        <v>10</v>
      </c>
      <c r="DK111" s="592">
        <v>0</v>
      </c>
      <c r="DL111" s="592">
        <v>0</v>
      </c>
      <c r="DM111" s="592">
        <v>0</v>
      </c>
      <c r="DN111" s="592">
        <v>0</v>
      </c>
      <c r="DO111" s="592">
        <v>0</v>
      </c>
      <c r="DP111" s="592">
        <v>0</v>
      </c>
      <c r="DQ111" s="592">
        <v>1</v>
      </c>
      <c r="DR111" s="592">
        <v>1</v>
      </c>
      <c r="DS111" s="592">
        <v>0</v>
      </c>
      <c r="DT111" s="592">
        <v>0</v>
      </c>
      <c r="DU111" s="597">
        <v>0</v>
      </c>
      <c r="DV111" s="954">
        <v>0</v>
      </c>
      <c r="DW111" s="978">
        <v>0</v>
      </c>
      <c r="DX111" s="979">
        <v>0</v>
      </c>
      <c r="DY111" s="979">
        <v>0</v>
      </c>
      <c r="DZ111" s="979">
        <v>0</v>
      </c>
      <c r="EA111" s="977">
        <v>0</v>
      </c>
      <c r="EB111" s="977">
        <v>0</v>
      </c>
      <c r="EC111" s="960">
        <v>0</v>
      </c>
      <c r="ED111" s="960">
        <v>0</v>
      </c>
      <c r="EE111" s="1255">
        <v>0</v>
      </c>
      <c r="EF111" s="960">
        <v>0</v>
      </c>
      <c r="EG111" s="960">
        <v>0</v>
      </c>
      <c r="EH111" s="960">
        <v>0</v>
      </c>
      <c r="EI111" s="960">
        <v>0</v>
      </c>
      <c r="EJ111" s="960">
        <v>0</v>
      </c>
      <c r="EK111" s="1007">
        <v>0</v>
      </c>
      <c r="EL111" s="306">
        <v>0</v>
      </c>
      <c r="EM111" s="306">
        <v>0</v>
      </c>
      <c r="EN111" s="1007">
        <v>0</v>
      </c>
      <c r="EO111" s="306">
        <v>0</v>
      </c>
      <c r="EP111" s="306">
        <v>1</v>
      </c>
      <c r="EQ111" s="306">
        <v>1</v>
      </c>
      <c r="ER111" s="306">
        <v>0</v>
      </c>
      <c r="ES111" s="306">
        <v>0</v>
      </c>
      <c r="ET111" s="1007">
        <v>0</v>
      </c>
      <c r="EU111" s="306">
        <v>1</v>
      </c>
      <c r="EV111" s="306">
        <v>0</v>
      </c>
      <c r="EW111" s="306">
        <v>0</v>
      </c>
      <c r="EX111" s="832"/>
      <c r="EY111" s="592"/>
      <c r="EZ111" s="592" t="s">
        <v>502</v>
      </c>
      <c r="FA111" s="592" t="s">
        <v>503</v>
      </c>
      <c r="FB111" s="592" t="s">
        <v>350</v>
      </c>
      <c r="FC111" s="592">
        <v>1</v>
      </c>
      <c r="FD111" s="592" t="s">
        <v>11</v>
      </c>
      <c r="FE111" s="592" t="s">
        <v>232</v>
      </c>
      <c r="FF111" s="592" t="s">
        <v>9</v>
      </c>
      <c r="FG111" s="592" t="s">
        <v>232</v>
      </c>
      <c r="FH111" s="592" t="s">
        <v>355</v>
      </c>
    </row>
    <row r="112" spans="1:164">
      <c r="A112">
        <v>820</v>
      </c>
      <c r="B112">
        <v>1</v>
      </c>
      <c r="F112">
        <v>700</v>
      </c>
      <c r="G112">
        <v>43</v>
      </c>
      <c r="H112">
        <v>1</v>
      </c>
      <c r="I112">
        <v>0</v>
      </c>
      <c r="J112">
        <v>1</v>
      </c>
      <c r="K112">
        <v>0</v>
      </c>
      <c r="L112" t="s">
        <v>502</v>
      </c>
      <c r="M112">
        <v>0</v>
      </c>
      <c r="N112">
        <v>1</v>
      </c>
      <c r="O112">
        <v>0</v>
      </c>
      <c r="P112">
        <v>0</v>
      </c>
      <c r="Q112">
        <v>0</v>
      </c>
      <c r="R112">
        <v>0</v>
      </c>
      <c r="S112">
        <v>0</v>
      </c>
      <c r="T112">
        <v>36</v>
      </c>
      <c r="U112">
        <v>0</v>
      </c>
      <c r="V112">
        <v>0</v>
      </c>
      <c r="W112">
        <v>0</v>
      </c>
      <c r="X112">
        <v>0</v>
      </c>
      <c r="Y112">
        <v>1</v>
      </c>
      <c r="Z112">
        <v>0</v>
      </c>
      <c r="AA112">
        <v>0</v>
      </c>
      <c r="AB112">
        <v>0</v>
      </c>
      <c r="AC112">
        <v>0</v>
      </c>
      <c r="AD112">
        <v>1</v>
      </c>
      <c r="AE112">
        <v>1</v>
      </c>
      <c r="AF112">
        <v>0</v>
      </c>
      <c r="AG112">
        <v>0</v>
      </c>
      <c r="AH112">
        <v>0</v>
      </c>
      <c r="AI112">
        <v>0</v>
      </c>
      <c r="AJ112">
        <v>0</v>
      </c>
      <c r="AK112">
        <v>0</v>
      </c>
      <c r="AL112">
        <v>0</v>
      </c>
      <c r="AM112">
        <v>0</v>
      </c>
      <c r="AN112">
        <v>0</v>
      </c>
      <c r="AO112">
        <v>0</v>
      </c>
      <c r="AP112">
        <v>0</v>
      </c>
      <c r="AQ112">
        <v>0</v>
      </c>
      <c r="AR112">
        <v>1</v>
      </c>
      <c r="AS112">
        <v>0</v>
      </c>
      <c r="AT112">
        <v>0</v>
      </c>
      <c r="AU112">
        <v>0</v>
      </c>
      <c r="AV112">
        <v>0</v>
      </c>
      <c r="AW112">
        <v>0</v>
      </c>
      <c r="AX112">
        <v>0</v>
      </c>
      <c r="AY112" t="s">
        <v>891</v>
      </c>
      <c r="AZ112">
        <v>0</v>
      </c>
      <c r="BA112">
        <v>0</v>
      </c>
      <c r="BB112">
        <v>0</v>
      </c>
      <c r="BC112">
        <v>0</v>
      </c>
      <c r="BD112">
        <v>0</v>
      </c>
      <c r="BE112">
        <v>0</v>
      </c>
      <c r="BF112" t="s">
        <v>891</v>
      </c>
      <c r="BG112">
        <v>0</v>
      </c>
      <c r="BH112">
        <v>1</v>
      </c>
      <c r="BI112">
        <v>1</v>
      </c>
      <c r="BJ112">
        <v>0</v>
      </c>
      <c r="BK112">
        <v>1</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s="842"/>
      <c r="CM112" s="597">
        <v>1</v>
      </c>
      <c r="CN112" s="592">
        <v>37</v>
      </c>
      <c r="CO112" s="592">
        <v>37</v>
      </c>
      <c r="CP112" s="597">
        <v>1</v>
      </c>
      <c r="CQ112" s="592">
        <v>37</v>
      </c>
      <c r="CR112" s="592">
        <v>0</v>
      </c>
      <c r="CS112" s="597">
        <v>1</v>
      </c>
      <c r="CT112" s="592">
        <v>37</v>
      </c>
      <c r="CU112" s="592">
        <v>0</v>
      </c>
      <c r="CV112" s="592">
        <v>0</v>
      </c>
      <c r="CW112" s="592">
        <v>0</v>
      </c>
      <c r="CX112" s="592">
        <v>0</v>
      </c>
      <c r="CY112" s="592">
        <v>0</v>
      </c>
      <c r="CZ112" s="592">
        <v>0</v>
      </c>
      <c r="DA112" s="592">
        <v>0</v>
      </c>
      <c r="DB112" s="592">
        <v>0</v>
      </c>
      <c r="DC112" s="592">
        <v>0</v>
      </c>
      <c r="DD112" s="592">
        <v>0</v>
      </c>
      <c r="DE112" s="592">
        <v>0</v>
      </c>
      <c r="DF112" s="592">
        <v>0</v>
      </c>
      <c r="DG112" s="592">
        <v>0</v>
      </c>
      <c r="DH112" s="592">
        <v>0</v>
      </c>
      <c r="DI112" s="592">
        <v>0</v>
      </c>
      <c r="DJ112" s="592">
        <v>0</v>
      </c>
      <c r="DK112" s="592">
        <v>0</v>
      </c>
      <c r="DL112" s="592">
        <v>0</v>
      </c>
      <c r="DM112" s="592">
        <v>0</v>
      </c>
      <c r="DN112" s="592">
        <v>0</v>
      </c>
      <c r="DO112" s="592">
        <v>0</v>
      </c>
      <c r="DP112" s="592">
        <v>0</v>
      </c>
      <c r="DQ112" s="592">
        <v>0</v>
      </c>
      <c r="DR112" s="592">
        <v>0</v>
      </c>
      <c r="DS112" s="592">
        <v>0</v>
      </c>
      <c r="DT112" s="592">
        <v>0</v>
      </c>
      <c r="DU112" s="597">
        <v>0</v>
      </c>
      <c r="DV112" s="954">
        <v>0</v>
      </c>
      <c r="DW112" s="978">
        <v>0</v>
      </c>
      <c r="DX112" s="979">
        <v>0</v>
      </c>
      <c r="DY112" s="979">
        <v>0</v>
      </c>
      <c r="DZ112" s="979">
        <v>0</v>
      </c>
      <c r="EA112" s="977">
        <v>0</v>
      </c>
      <c r="EB112" s="977">
        <v>0</v>
      </c>
      <c r="EC112" s="960">
        <v>0</v>
      </c>
      <c r="ED112" s="960">
        <v>0</v>
      </c>
      <c r="EE112" s="1255">
        <v>0</v>
      </c>
      <c r="EF112" s="960">
        <v>0</v>
      </c>
      <c r="EG112" s="960">
        <v>0</v>
      </c>
      <c r="EH112" s="960">
        <v>0</v>
      </c>
      <c r="EI112" s="960">
        <v>0</v>
      </c>
      <c r="EJ112" s="960">
        <v>0</v>
      </c>
      <c r="EK112" s="1007">
        <v>0</v>
      </c>
      <c r="EL112" s="306">
        <v>0</v>
      </c>
      <c r="EM112" s="306">
        <v>0</v>
      </c>
      <c r="EN112" s="1007">
        <v>0</v>
      </c>
      <c r="EO112" s="306">
        <v>0</v>
      </c>
      <c r="EP112" s="306">
        <v>1</v>
      </c>
      <c r="EQ112" s="306">
        <v>1</v>
      </c>
      <c r="ER112" s="306">
        <v>0</v>
      </c>
      <c r="ES112" s="306">
        <v>0</v>
      </c>
      <c r="ET112" s="1007">
        <v>0</v>
      </c>
      <c r="EU112" s="306">
        <v>0</v>
      </c>
      <c r="EV112" s="306">
        <v>0</v>
      </c>
      <c r="EW112" s="306">
        <v>0</v>
      </c>
      <c r="EX112" s="832"/>
      <c r="EY112" s="592"/>
      <c r="EZ112" s="592" t="s">
        <v>502</v>
      </c>
      <c r="FA112" s="592" t="s">
        <v>503</v>
      </c>
      <c r="FB112" s="592" t="s">
        <v>350</v>
      </c>
      <c r="FC112" s="592">
        <v>37</v>
      </c>
      <c r="FD112" s="592" t="s">
        <v>12</v>
      </c>
      <c r="FE112" s="592" t="s">
        <v>232</v>
      </c>
      <c r="FF112" s="592" t="s">
        <v>9</v>
      </c>
      <c r="FG112" s="592" t="s">
        <v>232</v>
      </c>
      <c r="FH112" s="592" t="s">
        <v>358</v>
      </c>
    </row>
    <row r="113" spans="1:164">
      <c r="A113">
        <v>825</v>
      </c>
      <c r="B113">
        <v>1</v>
      </c>
      <c r="F113">
        <v>700</v>
      </c>
      <c r="G113">
        <v>41</v>
      </c>
      <c r="H113">
        <v>1</v>
      </c>
      <c r="I113">
        <v>0</v>
      </c>
      <c r="J113">
        <v>1</v>
      </c>
      <c r="K113">
        <v>0</v>
      </c>
      <c r="L113" t="s">
        <v>502</v>
      </c>
      <c r="M113">
        <v>0</v>
      </c>
      <c r="N113">
        <v>1</v>
      </c>
      <c r="O113">
        <v>0</v>
      </c>
      <c r="P113">
        <v>0</v>
      </c>
      <c r="Q113">
        <v>0</v>
      </c>
      <c r="R113">
        <v>0</v>
      </c>
      <c r="S113">
        <v>0</v>
      </c>
      <c r="T113">
        <v>21</v>
      </c>
      <c r="U113">
        <v>0</v>
      </c>
      <c r="V113">
        <v>0</v>
      </c>
      <c r="W113">
        <v>0</v>
      </c>
      <c r="X113">
        <v>0</v>
      </c>
      <c r="Y113">
        <v>1</v>
      </c>
      <c r="Z113">
        <v>0</v>
      </c>
      <c r="AA113">
        <v>1</v>
      </c>
      <c r="AB113">
        <v>0</v>
      </c>
      <c r="AC113">
        <v>1</v>
      </c>
      <c r="AD113">
        <v>0</v>
      </c>
      <c r="AE113">
        <v>0</v>
      </c>
      <c r="AF113">
        <v>0</v>
      </c>
      <c r="AG113">
        <v>0</v>
      </c>
      <c r="AH113">
        <v>0</v>
      </c>
      <c r="AI113">
        <v>0</v>
      </c>
      <c r="AJ113">
        <v>0</v>
      </c>
      <c r="AK113">
        <v>0</v>
      </c>
      <c r="AL113">
        <v>0</v>
      </c>
      <c r="AM113">
        <v>0</v>
      </c>
      <c r="AN113">
        <v>0</v>
      </c>
      <c r="AO113">
        <v>0</v>
      </c>
      <c r="AP113">
        <v>0</v>
      </c>
      <c r="AQ113">
        <v>0</v>
      </c>
      <c r="AR113">
        <v>0</v>
      </c>
      <c r="AS113">
        <v>1</v>
      </c>
      <c r="AT113">
        <v>0</v>
      </c>
      <c r="AU113">
        <v>1</v>
      </c>
      <c r="AV113">
        <v>0</v>
      </c>
      <c r="AW113">
        <v>0</v>
      </c>
      <c r="AX113">
        <v>0</v>
      </c>
      <c r="AY113" t="s">
        <v>891</v>
      </c>
      <c r="AZ113">
        <v>0</v>
      </c>
      <c r="BA113">
        <v>0</v>
      </c>
      <c r="BB113">
        <v>0</v>
      </c>
      <c r="BC113">
        <v>0</v>
      </c>
      <c r="BD113">
        <v>0</v>
      </c>
      <c r="BE113">
        <v>0</v>
      </c>
      <c r="BF113" t="s">
        <v>891</v>
      </c>
      <c r="BG113">
        <v>1</v>
      </c>
      <c r="BH113">
        <v>0</v>
      </c>
      <c r="BI113">
        <v>1</v>
      </c>
      <c r="BJ113">
        <v>0</v>
      </c>
      <c r="BK113">
        <v>1</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s="842"/>
      <c r="CM113" s="597">
        <v>1</v>
      </c>
      <c r="CN113" s="592">
        <v>21</v>
      </c>
      <c r="CO113" s="592">
        <v>0</v>
      </c>
      <c r="CP113" s="597">
        <v>1</v>
      </c>
      <c r="CQ113" s="592">
        <v>21</v>
      </c>
      <c r="CR113" s="592">
        <v>0</v>
      </c>
      <c r="CS113" s="597">
        <v>1</v>
      </c>
      <c r="CT113" s="592">
        <v>21</v>
      </c>
      <c r="CU113" s="592">
        <v>0</v>
      </c>
      <c r="CV113" s="592">
        <v>0</v>
      </c>
      <c r="CW113" s="592">
        <v>0</v>
      </c>
      <c r="CX113" s="592">
        <v>0</v>
      </c>
      <c r="CY113" s="592">
        <v>0</v>
      </c>
      <c r="CZ113" s="592">
        <v>0</v>
      </c>
      <c r="DA113" s="592">
        <v>0</v>
      </c>
      <c r="DB113" s="592">
        <v>0</v>
      </c>
      <c r="DC113" s="592">
        <v>0</v>
      </c>
      <c r="DD113" s="592">
        <v>0</v>
      </c>
      <c r="DE113" s="592">
        <v>0</v>
      </c>
      <c r="DF113" s="592">
        <v>0</v>
      </c>
      <c r="DG113" s="592">
        <v>0</v>
      </c>
      <c r="DH113" s="592">
        <v>0</v>
      </c>
      <c r="DI113" s="592">
        <v>0</v>
      </c>
      <c r="DJ113" s="592">
        <v>0</v>
      </c>
      <c r="DK113" s="592">
        <v>0</v>
      </c>
      <c r="DL113" s="592">
        <v>0</v>
      </c>
      <c r="DM113" s="592">
        <v>0</v>
      </c>
      <c r="DN113" s="592">
        <v>0</v>
      </c>
      <c r="DO113" s="592">
        <v>0</v>
      </c>
      <c r="DP113" s="592">
        <v>0</v>
      </c>
      <c r="DQ113" s="592">
        <v>0</v>
      </c>
      <c r="DR113" s="592">
        <v>0</v>
      </c>
      <c r="DS113" s="592">
        <v>0</v>
      </c>
      <c r="DT113" s="592">
        <v>0</v>
      </c>
      <c r="DU113" s="597">
        <v>0</v>
      </c>
      <c r="DV113" s="954">
        <v>0</v>
      </c>
      <c r="DW113" s="978">
        <v>0</v>
      </c>
      <c r="DX113" s="979">
        <v>0</v>
      </c>
      <c r="DY113" s="979">
        <v>0</v>
      </c>
      <c r="DZ113" s="979">
        <v>0</v>
      </c>
      <c r="EA113" s="977">
        <v>0</v>
      </c>
      <c r="EB113" s="977">
        <v>0</v>
      </c>
      <c r="EC113" s="960">
        <v>0</v>
      </c>
      <c r="ED113" s="960">
        <v>0</v>
      </c>
      <c r="EE113" s="1255">
        <v>0</v>
      </c>
      <c r="EF113" s="960">
        <v>0</v>
      </c>
      <c r="EG113" s="960">
        <v>0</v>
      </c>
      <c r="EH113" s="960">
        <v>0</v>
      </c>
      <c r="EI113" s="960">
        <v>0</v>
      </c>
      <c r="EJ113" s="960">
        <v>0</v>
      </c>
      <c r="EK113" s="1007">
        <v>0</v>
      </c>
      <c r="EL113" s="306">
        <v>0</v>
      </c>
      <c r="EM113" s="306">
        <v>0</v>
      </c>
      <c r="EN113" s="1007">
        <v>0</v>
      </c>
      <c r="EO113" s="306">
        <v>0</v>
      </c>
      <c r="EP113" s="306">
        <v>1</v>
      </c>
      <c r="EQ113" s="306">
        <v>1</v>
      </c>
      <c r="ER113" s="306">
        <v>0</v>
      </c>
      <c r="ES113" s="306">
        <v>0</v>
      </c>
      <c r="ET113" s="1007">
        <v>0</v>
      </c>
      <c r="EU113" s="306">
        <v>0</v>
      </c>
      <c r="EV113" s="306">
        <v>0</v>
      </c>
      <c r="EW113" s="306">
        <v>0</v>
      </c>
      <c r="EX113" s="832"/>
      <c r="EY113" s="592"/>
      <c r="EZ113" s="592" t="s">
        <v>502</v>
      </c>
      <c r="FA113" s="592" t="s">
        <v>503</v>
      </c>
      <c r="FB113" s="592" t="s">
        <v>350</v>
      </c>
      <c r="FC113" s="592">
        <v>21</v>
      </c>
      <c r="FD113" s="592" t="s">
        <v>12</v>
      </c>
      <c r="FE113" s="592" t="s">
        <v>232</v>
      </c>
      <c r="FF113" s="592" t="s">
        <v>9</v>
      </c>
      <c r="FG113" s="592" t="s">
        <v>232</v>
      </c>
      <c r="FH113" s="592" t="s">
        <v>358</v>
      </c>
    </row>
    <row r="114" spans="1:164">
      <c r="A114">
        <v>826</v>
      </c>
      <c r="B114">
        <v>1</v>
      </c>
      <c r="F114">
        <v>700</v>
      </c>
      <c r="G114">
        <v>23</v>
      </c>
      <c r="H114">
        <v>0</v>
      </c>
      <c r="I114">
        <v>1</v>
      </c>
      <c r="J114">
        <v>1</v>
      </c>
      <c r="K114">
        <v>0</v>
      </c>
      <c r="L114" t="s">
        <v>502</v>
      </c>
      <c r="M114">
        <v>0</v>
      </c>
      <c r="N114">
        <v>1</v>
      </c>
      <c r="O114">
        <v>0</v>
      </c>
      <c r="P114">
        <v>0</v>
      </c>
      <c r="Q114">
        <v>0</v>
      </c>
      <c r="R114">
        <v>0</v>
      </c>
      <c r="S114">
        <v>0</v>
      </c>
      <c r="T114">
        <v>302</v>
      </c>
      <c r="U114">
        <v>0</v>
      </c>
      <c r="V114">
        <v>1</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1</v>
      </c>
      <c r="AT114">
        <v>0</v>
      </c>
      <c r="AU114">
        <v>1</v>
      </c>
      <c r="AV114">
        <v>0</v>
      </c>
      <c r="AW114">
        <v>0</v>
      </c>
      <c r="AX114">
        <v>0</v>
      </c>
      <c r="AY114" t="s">
        <v>891</v>
      </c>
      <c r="AZ114">
        <v>0</v>
      </c>
      <c r="BA114">
        <v>0</v>
      </c>
      <c r="BB114">
        <v>0</v>
      </c>
      <c r="BC114">
        <v>0</v>
      </c>
      <c r="BD114">
        <v>0</v>
      </c>
      <c r="BE114">
        <v>0</v>
      </c>
      <c r="BF114" t="s">
        <v>891</v>
      </c>
      <c r="BG114">
        <v>1</v>
      </c>
      <c r="BH114">
        <v>0</v>
      </c>
      <c r="BI114">
        <v>1</v>
      </c>
      <c r="BJ114">
        <v>0</v>
      </c>
      <c r="BK114">
        <v>1</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s="842"/>
      <c r="CM114" s="597">
        <v>1</v>
      </c>
      <c r="CN114" s="592">
        <v>303</v>
      </c>
      <c r="CO114" s="592">
        <v>0</v>
      </c>
      <c r="CP114" s="597">
        <v>1</v>
      </c>
      <c r="CQ114" s="592">
        <v>303</v>
      </c>
      <c r="CR114" s="592">
        <v>0</v>
      </c>
      <c r="CS114" s="597">
        <v>1</v>
      </c>
      <c r="CT114" s="592">
        <v>303</v>
      </c>
      <c r="CU114" s="592">
        <v>0</v>
      </c>
      <c r="CV114" s="592">
        <v>0</v>
      </c>
      <c r="CW114" s="592">
        <v>0</v>
      </c>
      <c r="CX114" s="592">
        <v>0</v>
      </c>
      <c r="CY114" s="592">
        <v>0</v>
      </c>
      <c r="CZ114" s="592">
        <v>0</v>
      </c>
      <c r="DA114" s="592">
        <v>0</v>
      </c>
      <c r="DB114" s="592">
        <v>0</v>
      </c>
      <c r="DC114" s="592">
        <v>0</v>
      </c>
      <c r="DD114" s="592">
        <v>0</v>
      </c>
      <c r="DE114" s="592">
        <v>0</v>
      </c>
      <c r="DF114" s="592">
        <v>0</v>
      </c>
      <c r="DG114" s="592">
        <v>0</v>
      </c>
      <c r="DH114" s="592">
        <v>0</v>
      </c>
      <c r="DI114" s="592">
        <v>0</v>
      </c>
      <c r="DJ114" s="592">
        <v>0</v>
      </c>
      <c r="DK114" s="592">
        <v>0</v>
      </c>
      <c r="DL114" s="592">
        <v>0</v>
      </c>
      <c r="DM114" s="592">
        <v>0</v>
      </c>
      <c r="DN114" s="592">
        <v>0</v>
      </c>
      <c r="DO114" s="592">
        <v>0</v>
      </c>
      <c r="DP114" s="592">
        <v>0</v>
      </c>
      <c r="DQ114" s="592">
        <v>0</v>
      </c>
      <c r="DR114" s="592">
        <v>0</v>
      </c>
      <c r="DS114" s="592">
        <v>0</v>
      </c>
      <c r="DT114" s="592">
        <v>0</v>
      </c>
      <c r="DU114" s="597">
        <v>0</v>
      </c>
      <c r="DV114" s="954">
        <v>0</v>
      </c>
      <c r="DW114" s="978">
        <v>0</v>
      </c>
      <c r="DX114" s="979">
        <v>0</v>
      </c>
      <c r="DY114" s="979">
        <v>0</v>
      </c>
      <c r="DZ114" s="979">
        <v>0</v>
      </c>
      <c r="EA114" s="977">
        <v>0</v>
      </c>
      <c r="EB114" s="977">
        <v>0</v>
      </c>
      <c r="EC114" s="960">
        <v>0</v>
      </c>
      <c r="ED114" s="960">
        <v>0</v>
      </c>
      <c r="EE114" s="1255">
        <v>0</v>
      </c>
      <c r="EF114" s="960">
        <v>0</v>
      </c>
      <c r="EG114" s="960">
        <v>0</v>
      </c>
      <c r="EH114" s="960">
        <v>0</v>
      </c>
      <c r="EI114" s="960">
        <v>0</v>
      </c>
      <c r="EJ114" s="960">
        <v>0</v>
      </c>
      <c r="EK114" s="1007">
        <v>0</v>
      </c>
      <c r="EL114" s="306">
        <v>0</v>
      </c>
      <c r="EM114" s="306">
        <v>0</v>
      </c>
      <c r="EN114" s="1007">
        <v>0</v>
      </c>
      <c r="EO114" s="306">
        <v>0</v>
      </c>
      <c r="EP114" s="306">
        <v>0</v>
      </c>
      <c r="EQ114" s="306">
        <v>0</v>
      </c>
      <c r="ER114" s="306">
        <v>0</v>
      </c>
      <c r="ES114" s="306">
        <v>0</v>
      </c>
      <c r="ET114" s="1007">
        <v>0</v>
      </c>
      <c r="EU114" s="306">
        <v>0</v>
      </c>
      <c r="EV114" s="306">
        <v>0</v>
      </c>
      <c r="EW114" s="306">
        <v>0</v>
      </c>
      <c r="EX114" s="832"/>
      <c r="EY114" s="592"/>
      <c r="EZ114" s="592" t="s">
        <v>502</v>
      </c>
      <c r="FA114" s="592" t="s">
        <v>503</v>
      </c>
      <c r="FB114" s="592" t="s">
        <v>350</v>
      </c>
      <c r="FC114" s="592">
        <v>303</v>
      </c>
      <c r="FD114" s="592" t="s">
        <v>13</v>
      </c>
      <c r="FE114" s="592" t="s">
        <v>232</v>
      </c>
      <c r="FF114" s="592" t="s">
        <v>9</v>
      </c>
      <c r="FG114" s="592" t="s">
        <v>232</v>
      </c>
      <c r="FH114" s="592" t="s">
        <v>346</v>
      </c>
    </row>
    <row r="115" spans="1:164">
      <c r="A115">
        <v>842</v>
      </c>
      <c r="B115">
        <v>1</v>
      </c>
      <c r="F115">
        <v>700</v>
      </c>
      <c r="G115">
        <v>41</v>
      </c>
      <c r="H115">
        <v>1</v>
      </c>
      <c r="I115">
        <v>0</v>
      </c>
      <c r="J115">
        <v>1</v>
      </c>
      <c r="K115">
        <v>0</v>
      </c>
      <c r="L115" t="s">
        <v>502</v>
      </c>
      <c r="M115">
        <v>0</v>
      </c>
      <c r="N115">
        <v>1</v>
      </c>
      <c r="O115">
        <v>0</v>
      </c>
      <c r="P115">
        <v>0</v>
      </c>
      <c r="Q115">
        <v>0</v>
      </c>
      <c r="R115">
        <v>0</v>
      </c>
      <c r="S115">
        <v>0</v>
      </c>
      <c r="T115">
        <v>66</v>
      </c>
      <c r="U115">
        <v>0</v>
      </c>
      <c r="V115">
        <v>1</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1</v>
      </c>
      <c r="AS115">
        <v>0</v>
      </c>
      <c r="AT115">
        <v>0</v>
      </c>
      <c r="AU115">
        <v>0</v>
      </c>
      <c r="AV115">
        <v>0</v>
      </c>
      <c r="AW115">
        <v>0</v>
      </c>
      <c r="AX115">
        <v>0</v>
      </c>
      <c r="AY115" t="s">
        <v>891</v>
      </c>
      <c r="AZ115">
        <v>0</v>
      </c>
      <c r="BA115">
        <v>0</v>
      </c>
      <c r="BB115">
        <v>0</v>
      </c>
      <c r="BC115">
        <v>0</v>
      </c>
      <c r="BD115">
        <v>0</v>
      </c>
      <c r="BE115">
        <v>0</v>
      </c>
      <c r="BF115" t="s">
        <v>891</v>
      </c>
      <c r="BG115">
        <v>1</v>
      </c>
      <c r="BH115">
        <v>0</v>
      </c>
      <c r="BI115">
        <v>1</v>
      </c>
      <c r="BJ115">
        <v>0</v>
      </c>
      <c r="BK115">
        <v>1</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s="842"/>
      <c r="CM115" s="597">
        <v>1</v>
      </c>
      <c r="CN115" s="592">
        <v>66</v>
      </c>
      <c r="CO115" s="592">
        <v>0</v>
      </c>
      <c r="CP115" s="597">
        <v>1</v>
      </c>
      <c r="CQ115" s="592">
        <v>66</v>
      </c>
      <c r="CR115" s="592">
        <v>0</v>
      </c>
      <c r="CS115" s="597">
        <v>1</v>
      </c>
      <c r="CT115" s="592">
        <v>66</v>
      </c>
      <c r="CU115" s="592">
        <v>0</v>
      </c>
      <c r="CV115" s="592">
        <v>0</v>
      </c>
      <c r="CW115" s="592">
        <v>0</v>
      </c>
      <c r="CX115" s="592">
        <v>0</v>
      </c>
      <c r="CY115" s="592">
        <v>0</v>
      </c>
      <c r="CZ115" s="592">
        <v>0</v>
      </c>
      <c r="DA115" s="592">
        <v>0</v>
      </c>
      <c r="DB115" s="592">
        <v>0</v>
      </c>
      <c r="DC115" s="592">
        <v>0</v>
      </c>
      <c r="DD115" s="592">
        <v>0</v>
      </c>
      <c r="DE115" s="592">
        <v>0</v>
      </c>
      <c r="DF115" s="592">
        <v>0</v>
      </c>
      <c r="DG115" s="592">
        <v>0</v>
      </c>
      <c r="DH115" s="592">
        <v>0</v>
      </c>
      <c r="DI115" s="592">
        <v>0</v>
      </c>
      <c r="DJ115" s="592">
        <v>0</v>
      </c>
      <c r="DK115" s="592">
        <v>0</v>
      </c>
      <c r="DL115" s="592">
        <v>0</v>
      </c>
      <c r="DM115" s="592">
        <v>0</v>
      </c>
      <c r="DN115" s="592">
        <v>0</v>
      </c>
      <c r="DO115" s="592">
        <v>0</v>
      </c>
      <c r="DP115" s="592">
        <v>0</v>
      </c>
      <c r="DQ115" s="592">
        <v>0</v>
      </c>
      <c r="DR115" s="592">
        <v>0</v>
      </c>
      <c r="DS115" s="592">
        <v>0</v>
      </c>
      <c r="DT115" s="592">
        <v>0</v>
      </c>
      <c r="DU115" s="597">
        <v>0</v>
      </c>
      <c r="DV115" s="954">
        <v>0</v>
      </c>
      <c r="DW115" s="978">
        <v>0</v>
      </c>
      <c r="DX115" s="979">
        <v>0</v>
      </c>
      <c r="DY115" s="979">
        <v>0</v>
      </c>
      <c r="DZ115" s="979">
        <v>0</v>
      </c>
      <c r="EA115" s="977">
        <v>0</v>
      </c>
      <c r="EB115" s="977">
        <v>0</v>
      </c>
      <c r="EC115" s="960">
        <v>0</v>
      </c>
      <c r="ED115" s="960">
        <v>0</v>
      </c>
      <c r="EE115" s="1255">
        <v>0</v>
      </c>
      <c r="EF115" s="960">
        <v>0</v>
      </c>
      <c r="EG115" s="960">
        <v>0</v>
      </c>
      <c r="EH115" s="960">
        <v>0</v>
      </c>
      <c r="EI115" s="960">
        <v>0</v>
      </c>
      <c r="EJ115" s="960">
        <v>0</v>
      </c>
      <c r="EK115" s="1007">
        <v>0</v>
      </c>
      <c r="EL115" s="306">
        <v>0</v>
      </c>
      <c r="EM115" s="306">
        <v>0</v>
      </c>
      <c r="EN115" s="1007">
        <v>0</v>
      </c>
      <c r="EO115" s="306">
        <v>0</v>
      </c>
      <c r="EP115" s="306">
        <v>0</v>
      </c>
      <c r="EQ115" s="306">
        <v>0</v>
      </c>
      <c r="ER115" s="306">
        <v>0</v>
      </c>
      <c r="ES115" s="306">
        <v>0</v>
      </c>
      <c r="ET115" s="1007">
        <v>0</v>
      </c>
      <c r="EU115" s="306">
        <v>0</v>
      </c>
      <c r="EV115" s="306">
        <v>0</v>
      </c>
      <c r="EW115" s="306">
        <v>0</v>
      </c>
      <c r="EX115" s="832"/>
      <c r="EY115" s="592"/>
      <c r="EZ115" s="592" t="s">
        <v>502</v>
      </c>
      <c r="FA115" s="592" t="s">
        <v>503</v>
      </c>
      <c r="FB115" s="592" t="s">
        <v>350</v>
      </c>
      <c r="FC115" s="592">
        <v>66</v>
      </c>
      <c r="FD115" s="592" t="s">
        <v>12</v>
      </c>
      <c r="FE115" s="592" t="s">
        <v>232</v>
      </c>
      <c r="FF115" s="592" t="s">
        <v>9</v>
      </c>
      <c r="FG115" s="592" t="s">
        <v>232</v>
      </c>
      <c r="FH115" s="592" t="s">
        <v>358</v>
      </c>
    </row>
    <row r="116" spans="1:164">
      <c r="A116">
        <v>849</v>
      </c>
      <c r="B116">
        <v>1</v>
      </c>
      <c r="F116">
        <v>700</v>
      </c>
      <c r="G116">
        <v>42</v>
      </c>
      <c r="H116">
        <v>1</v>
      </c>
      <c r="I116">
        <v>0</v>
      </c>
      <c r="J116">
        <v>1</v>
      </c>
      <c r="K116">
        <v>0</v>
      </c>
      <c r="L116" t="s">
        <v>515</v>
      </c>
      <c r="M116">
        <v>0</v>
      </c>
      <c r="N116">
        <v>1</v>
      </c>
      <c r="O116">
        <v>0</v>
      </c>
      <c r="P116">
        <v>0</v>
      </c>
      <c r="Q116">
        <v>0</v>
      </c>
      <c r="R116">
        <v>0</v>
      </c>
      <c r="S116">
        <v>0</v>
      </c>
      <c r="T116">
        <v>9</v>
      </c>
      <c r="U116">
        <v>0</v>
      </c>
      <c r="V116">
        <v>0</v>
      </c>
      <c r="W116">
        <v>0</v>
      </c>
      <c r="X116">
        <v>0</v>
      </c>
      <c r="Y116">
        <v>0</v>
      </c>
      <c r="Z116">
        <v>0</v>
      </c>
      <c r="AA116">
        <v>1</v>
      </c>
      <c r="AB116">
        <v>0</v>
      </c>
      <c r="AC116">
        <v>1</v>
      </c>
      <c r="AD116">
        <v>1</v>
      </c>
      <c r="AE116">
        <v>0</v>
      </c>
      <c r="AF116">
        <v>0</v>
      </c>
      <c r="AG116">
        <v>0</v>
      </c>
      <c r="AH116">
        <v>0</v>
      </c>
      <c r="AI116">
        <v>0</v>
      </c>
      <c r="AJ116">
        <v>0</v>
      </c>
      <c r="AK116">
        <v>0</v>
      </c>
      <c r="AL116">
        <v>0</v>
      </c>
      <c r="AM116">
        <v>0</v>
      </c>
      <c r="AN116">
        <v>0</v>
      </c>
      <c r="AO116">
        <v>0</v>
      </c>
      <c r="AP116">
        <v>0</v>
      </c>
      <c r="AQ116">
        <v>0</v>
      </c>
      <c r="AR116">
        <v>1</v>
      </c>
      <c r="AS116">
        <v>0</v>
      </c>
      <c r="AT116">
        <v>0</v>
      </c>
      <c r="AU116">
        <v>0</v>
      </c>
      <c r="AV116">
        <v>0</v>
      </c>
      <c r="AW116">
        <v>0</v>
      </c>
      <c r="AX116">
        <v>0</v>
      </c>
      <c r="AY116" t="s">
        <v>891</v>
      </c>
      <c r="AZ116">
        <v>0</v>
      </c>
      <c r="BA116">
        <v>0</v>
      </c>
      <c r="BB116">
        <v>0</v>
      </c>
      <c r="BC116">
        <v>0</v>
      </c>
      <c r="BD116">
        <v>0</v>
      </c>
      <c r="BE116">
        <v>0</v>
      </c>
      <c r="BF116" t="s">
        <v>891</v>
      </c>
      <c r="BG116">
        <v>0</v>
      </c>
      <c r="BH116">
        <v>1</v>
      </c>
      <c r="BI116">
        <v>1</v>
      </c>
      <c r="BJ116">
        <v>0</v>
      </c>
      <c r="BK116">
        <v>0</v>
      </c>
      <c r="BL116">
        <v>1</v>
      </c>
      <c r="BM116">
        <v>1</v>
      </c>
      <c r="BN116">
        <v>1</v>
      </c>
      <c r="BO116">
        <v>0</v>
      </c>
      <c r="BP116">
        <v>0</v>
      </c>
      <c r="BQ116">
        <v>0</v>
      </c>
      <c r="BR116">
        <v>0</v>
      </c>
      <c r="BS116">
        <v>0</v>
      </c>
      <c r="BT116">
        <v>0</v>
      </c>
      <c r="BU116">
        <v>0</v>
      </c>
      <c r="BV116">
        <v>0</v>
      </c>
      <c r="BW116">
        <v>0</v>
      </c>
      <c r="BX116">
        <v>0</v>
      </c>
      <c r="BY116">
        <v>0</v>
      </c>
      <c r="BZ116">
        <v>1</v>
      </c>
      <c r="CA116">
        <v>1</v>
      </c>
      <c r="CB116">
        <v>0</v>
      </c>
      <c r="CC116">
        <v>0</v>
      </c>
      <c r="CD116">
        <v>0</v>
      </c>
      <c r="CE116">
        <v>0</v>
      </c>
      <c r="CF116">
        <v>0</v>
      </c>
      <c r="CG116">
        <v>0</v>
      </c>
      <c r="CH116">
        <v>0</v>
      </c>
      <c r="CI116">
        <v>0</v>
      </c>
      <c r="CJ116">
        <v>0</v>
      </c>
      <c r="CK116">
        <v>0</v>
      </c>
      <c r="CL116" s="842"/>
      <c r="CM116" s="597">
        <v>1</v>
      </c>
      <c r="CN116" s="592">
        <v>9</v>
      </c>
      <c r="CO116" s="592">
        <v>9</v>
      </c>
      <c r="CP116" s="597">
        <v>1</v>
      </c>
      <c r="CQ116" s="592">
        <v>9</v>
      </c>
      <c r="CR116" s="592">
        <v>0</v>
      </c>
      <c r="CS116" s="597">
        <v>1</v>
      </c>
      <c r="CT116" s="592">
        <v>9</v>
      </c>
      <c r="CU116" s="592">
        <v>9</v>
      </c>
      <c r="CV116" s="592">
        <v>0</v>
      </c>
      <c r="CW116" s="592">
        <v>1</v>
      </c>
      <c r="CX116" s="592">
        <v>9</v>
      </c>
      <c r="CY116" s="592">
        <v>9</v>
      </c>
      <c r="CZ116" s="592">
        <v>9</v>
      </c>
      <c r="DA116" s="592">
        <v>0</v>
      </c>
      <c r="DB116" s="592">
        <v>0</v>
      </c>
      <c r="DC116" s="592">
        <v>0</v>
      </c>
      <c r="DD116" s="592">
        <v>0</v>
      </c>
      <c r="DE116" s="592">
        <v>0</v>
      </c>
      <c r="DF116" s="592">
        <v>0</v>
      </c>
      <c r="DG116" s="592">
        <v>0</v>
      </c>
      <c r="DH116" s="592">
        <v>0</v>
      </c>
      <c r="DI116" s="592">
        <v>0</v>
      </c>
      <c r="DJ116" s="592">
        <v>0</v>
      </c>
      <c r="DK116" s="592">
        <v>0</v>
      </c>
      <c r="DL116" s="592">
        <v>0</v>
      </c>
      <c r="DM116" s="592">
        <v>0</v>
      </c>
      <c r="DN116" s="592">
        <v>0</v>
      </c>
      <c r="DO116" s="592">
        <v>0</v>
      </c>
      <c r="DP116" s="592">
        <v>0</v>
      </c>
      <c r="DQ116" s="592">
        <v>0</v>
      </c>
      <c r="DR116" s="592">
        <v>0</v>
      </c>
      <c r="DS116" s="592">
        <v>0</v>
      </c>
      <c r="DT116" s="592">
        <v>0</v>
      </c>
      <c r="DU116" s="597">
        <v>1</v>
      </c>
      <c r="DV116" s="954">
        <v>0</v>
      </c>
      <c r="DW116" s="978">
        <v>0</v>
      </c>
      <c r="DX116" s="979">
        <v>0</v>
      </c>
      <c r="DY116" s="979">
        <v>0</v>
      </c>
      <c r="DZ116" s="979">
        <v>0</v>
      </c>
      <c r="EA116" s="977">
        <v>0</v>
      </c>
      <c r="EB116" s="977">
        <v>0</v>
      </c>
      <c r="EC116" s="960">
        <v>0</v>
      </c>
      <c r="ED116" s="960">
        <v>0</v>
      </c>
      <c r="EE116" s="1255">
        <v>0</v>
      </c>
      <c r="EF116" s="960">
        <v>0</v>
      </c>
      <c r="EG116" s="960">
        <v>0</v>
      </c>
      <c r="EH116" s="960">
        <v>0</v>
      </c>
      <c r="EI116" s="960">
        <v>0</v>
      </c>
      <c r="EJ116" s="960">
        <v>0</v>
      </c>
      <c r="EK116" s="1007">
        <v>0</v>
      </c>
      <c r="EL116" s="306">
        <v>0</v>
      </c>
      <c r="EM116" s="306">
        <v>0</v>
      </c>
      <c r="EN116" s="1007">
        <v>0</v>
      </c>
      <c r="EO116" s="306">
        <v>0</v>
      </c>
      <c r="EP116" s="306">
        <v>1</v>
      </c>
      <c r="EQ116" s="306">
        <v>1</v>
      </c>
      <c r="ER116" s="306">
        <v>0</v>
      </c>
      <c r="ES116" s="306">
        <v>0</v>
      </c>
      <c r="ET116" s="1007">
        <v>0</v>
      </c>
      <c r="EU116" s="306">
        <v>0</v>
      </c>
      <c r="EV116" s="306">
        <v>0</v>
      </c>
      <c r="EW116" s="306">
        <v>0</v>
      </c>
      <c r="EX116" s="832"/>
      <c r="EY116" s="592"/>
      <c r="EZ116" s="592" t="s">
        <v>515</v>
      </c>
      <c r="FA116" s="592" t="s">
        <v>503</v>
      </c>
      <c r="FB116" s="592" t="s">
        <v>350</v>
      </c>
      <c r="FC116" s="592">
        <v>9</v>
      </c>
      <c r="FD116" s="592" t="s">
        <v>11</v>
      </c>
      <c r="FE116" s="592" t="s">
        <v>232</v>
      </c>
      <c r="FF116" s="592" t="s">
        <v>9</v>
      </c>
      <c r="FG116" s="592" t="s">
        <v>232</v>
      </c>
      <c r="FH116" s="592" t="s">
        <v>358</v>
      </c>
    </row>
    <row r="117" spans="1:164">
      <c r="A117">
        <v>854</v>
      </c>
      <c r="B117">
        <v>1</v>
      </c>
      <c r="F117">
        <v>700</v>
      </c>
      <c r="G117">
        <v>41</v>
      </c>
      <c r="H117">
        <v>1</v>
      </c>
      <c r="I117">
        <v>0</v>
      </c>
      <c r="J117">
        <v>1</v>
      </c>
      <c r="K117">
        <v>0</v>
      </c>
      <c r="L117" t="s">
        <v>502</v>
      </c>
      <c r="M117">
        <v>0</v>
      </c>
      <c r="N117">
        <v>1</v>
      </c>
      <c r="O117">
        <v>0</v>
      </c>
      <c r="P117">
        <v>0</v>
      </c>
      <c r="Q117">
        <v>0</v>
      </c>
      <c r="R117">
        <v>0</v>
      </c>
      <c r="S117">
        <v>0</v>
      </c>
      <c r="T117">
        <v>13</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t="s">
        <v>891</v>
      </c>
      <c r="AZ117">
        <v>0</v>
      </c>
      <c r="BA117">
        <v>0</v>
      </c>
      <c r="BB117">
        <v>0</v>
      </c>
      <c r="BC117">
        <v>0</v>
      </c>
      <c r="BD117">
        <v>0</v>
      </c>
      <c r="BE117">
        <v>0</v>
      </c>
      <c r="BF117" t="s">
        <v>891</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s="842"/>
      <c r="CM117" s="597">
        <v>0</v>
      </c>
      <c r="CN117" s="592">
        <v>0</v>
      </c>
      <c r="CO117" s="592">
        <v>0</v>
      </c>
      <c r="CP117" s="597">
        <v>0</v>
      </c>
      <c r="CQ117" s="592">
        <v>0</v>
      </c>
      <c r="CR117" s="592">
        <v>0</v>
      </c>
      <c r="CS117" s="597">
        <v>0</v>
      </c>
      <c r="CT117" s="592">
        <v>0</v>
      </c>
      <c r="CU117" s="592">
        <v>0</v>
      </c>
      <c r="CV117" s="592">
        <v>0</v>
      </c>
      <c r="CW117" s="592">
        <v>0</v>
      </c>
      <c r="CX117" s="592">
        <v>0</v>
      </c>
      <c r="CY117" s="592">
        <v>0</v>
      </c>
      <c r="CZ117" s="592">
        <v>0</v>
      </c>
      <c r="DA117" s="592">
        <v>0</v>
      </c>
      <c r="DB117" s="592">
        <v>0</v>
      </c>
      <c r="DC117" s="592">
        <v>0</v>
      </c>
      <c r="DD117" s="592">
        <v>0</v>
      </c>
      <c r="DE117" s="592">
        <v>0</v>
      </c>
      <c r="DF117" s="592">
        <v>0</v>
      </c>
      <c r="DG117" s="592">
        <v>0</v>
      </c>
      <c r="DH117" s="592">
        <v>0</v>
      </c>
      <c r="DI117" s="592">
        <v>0</v>
      </c>
      <c r="DJ117" s="592">
        <v>0</v>
      </c>
      <c r="DK117" s="592">
        <v>0</v>
      </c>
      <c r="DL117" s="592">
        <v>0</v>
      </c>
      <c r="DM117" s="592">
        <v>0</v>
      </c>
      <c r="DN117" s="592">
        <v>0</v>
      </c>
      <c r="DO117" s="592">
        <v>0</v>
      </c>
      <c r="DP117" s="592">
        <v>0</v>
      </c>
      <c r="DQ117" s="592">
        <v>0</v>
      </c>
      <c r="DR117" s="592">
        <v>0</v>
      </c>
      <c r="DS117" s="592">
        <v>0</v>
      </c>
      <c r="DT117" s="592">
        <v>0</v>
      </c>
      <c r="DU117" s="597">
        <v>0</v>
      </c>
      <c r="DV117" s="954">
        <v>0</v>
      </c>
      <c r="DW117" s="978">
        <v>0</v>
      </c>
      <c r="DX117" s="979">
        <v>0</v>
      </c>
      <c r="DY117" s="979">
        <v>0</v>
      </c>
      <c r="DZ117" s="979">
        <v>0</v>
      </c>
      <c r="EA117" s="977">
        <v>0</v>
      </c>
      <c r="EB117" s="977">
        <v>0</v>
      </c>
      <c r="EC117" s="960">
        <v>0</v>
      </c>
      <c r="ED117" s="960">
        <v>0</v>
      </c>
      <c r="EE117" s="1255">
        <v>0</v>
      </c>
      <c r="EF117" s="960">
        <v>0</v>
      </c>
      <c r="EG117" s="960">
        <v>0</v>
      </c>
      <c r="EH117" s="960">
        <v>0</v>
      </c>
      <c r="EI117" s="960">
        <v>0</v>
      </c>
      <c r="EJ117" s="960">
        <v>0</v>
      </c>
      <c r="EK117" s="1007">
        <v>0</v>
      </c>
      <c r="EL117" s="306">
        <v>0</v>
      </c>
      <c r="EM117" s="306">
        <v>0</v>
      </c>
      <c r="EN117" s="1007">
        <v>0</v>
      </c>
      <c r="EO117" s="306">
        <v>0</v>
      </c>
      <c r="EP117" s="306">
        <v>0</v>
      </c>
      <c r="EQ117" s="306">
        <v>0</v>
      </c>
      <c r="ER117" s="306">
        <v>0</v>
      </c>
      <c r="ES117" s="306">
        <v>0</v>
      </c>
      <c r="ET117" s="1007">
        <v>0</v>
      </c>
      <c r="EU117" s="306">
        <v>0</v>
      </c>
      <c r="EV117" s="306">
        <v>0</v>
      </c>
      <c r="EW117" s="306">
        <v>0</v>
      </c>
      <c r="EX117" s="832"/>
      <c r="EY117" s="592"/>
      <c r="EZ117" s="592" t="s">
        <v>502</v>
      </c>
      <c r="FA117" s="592" t="s">
        <v>503</v>
      </c>
      <c r="FB117" s="592" t="s">
        <v>350</v>
      </c>
      <c r="FC117" s="592">
        <v>13</v>
      </c>
      <c r="FD117" s="592" t="s">
        <v>11</v>
      </c>
      <c r="FE117" s="592" t="s">
        <v>232</v>
      </c>
      <c r="FF117" s="592" t="s">
        <v>9</v>
      </c>
      <c r="FG117" s="592" t="s">
        <v>232</v>
      </c>
      <c r="FH117" s="592" t="s">
        <v>358</v>
      </c>
    </row>
    <row r="118" spans="1:164">
      <c r="A118">
        <v>857</v>
      </c>
      <c r="B118">
        <v>1</v>
      </c>
      <c r="F118">
        <v>700</v>
      </c>
      <c r="G118">
        <v>42</v>
      </c>
      <c r="H118">
        <v>1</v>
      </c>
      <c r="I118">
        <v>0</v>
      </c>
      <c r="J118">
        <v>1</v>
      </c>
      <c r="K118">
        <v>0</v>
      </c>
      <c r="L118" t="s">
        <v>502</v>
      </c>
      <c r="M118">
        <v>0</v>
      </c>
      <c r="N118">
        <v>1</v>
      </c>
      <c r="O118">
        <v>0</v>
      </c>
      <c r="P118">
        <v>0</v>
      </c>
      <c r="Q118">
        <v>0</v>
      </c>
      <c r="R118">
        <v>0</v>
      </c>
      <c r="S118">
        <v>0</v>
      </c>
      <c r="T118">
        <v>81</v>
      </c>
      <c r="U118">
        <v>0</v>
      </c>
      <c r="V118">
        <v>0</v>
      </c>
      <c r="W118">
        <v>0</v>
      </c>
      <c r="X118">
        <v>0</v>
      </c>
      <c r="Y118">
        <v>1</v>
      </c>
      <c r="Z118">
        <v>0</v>
      </c>
      <c r="AA118">
        <v>1</v>
      </c>
      <c r="AB118">
        <v>0</v>
      </c>
      <c r="AC118">
        <v>1</v>
      </c>
      <c r="AD118">
        <v>1</v>
      </c>
      <c r="AE118">
        <v>0</v>
      </c>
      <c r="AF118">
        <v>0</v>
      </c>
      <c r="AG118">
        <v>0</v>
      </c>
      <c r="AH118">
        <v>0</v>
      </c>
      <c r="AI118">
        <v>0</v>
      </c>
      <c r="AJ118">
        <v>0</v>
      </c>
      <c r="AK118">
        <v>0</v>
      </c>
      <c r="AL118">
        <v>0</v>
      </c>
      <c r="AM118">
        <v>0</v>
      </c>
      <c r="AN118">
        <v>0</v>
      </c>
      <c r="AO118">
        <v>0</v>
      </c>
      <c r="AP118">
        <v>0</v>
      </c>
      <c r="AQ118">
        <v>0</v>
      </c>
      <c r="AR118">
        <v>0</v>
      </c>
      <c r="AS118">
        <v>1</v>
      </c>
      <c r="AT118">
        <v>0</v>
      </c>
      <c r="AU118">
        <v>0</v>
      </c>
      <c r="AV118">
        <v>0</v>
      </c>
      <c r="AW118">
        <v>1</v>
      </c>
      <c r="AX118">
        <v>0</v>
      </c>
      <c r="AY118" t="s">
        <v>891</v>
      </c>
      <c r="AZ118">
        <v>0</v>
      </c>
      <c r="BA118">
        <v>0</v>
      </c>
      <c r="BB118">
        <v>0</v>
      </c>
      <c r="BC118">
        <v>0</v>
      </c>
      <c r="BD118">
        <v>1</v>
      </c>
      <c r="BE118">
        <v>0</v>
      </c>
      <c r="BF118" t="s">
        <v>891</v>
      </c>
      <c r="BG118">
        <v>1</v>
      </c>
      <c r="BH118">
        <v>0</v>
      </c>
      <c r="BI118">
        <v>1</v>
      </c>
      <c r="BJ118">
        <v>0</v>
      </c>
      <c r="BK118">
        <v>1</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s="842"/>
      <c r="CM118" s="597">
        <v>1</v>
      </c>
      <c r="CN118" s="592">
        <v>82</v>
      </c>
      <c r="CO118" s="592">
        <v>0</v>
      </c>
      <c r="CP118" s="597">
        <v>1</v>
      </c>
      <c r="CQ118" s="592">
        <v>82</v>
      </c>
      <c r="CR118" s="592">
        <v>0</v>
      </c>
      <c r="CS118" s="597">
        <v>1</v>
      </c>
      <c r="CT118" s="592">
        <v>82</v>
      </c>
      <c r="CU118" s="592">
        <v>0</v>
      </c>
      <c r="CV118" s="592">
        <v>0</v>
      </c>
      <c r="CW118" s="592">
        <v>0</v>
      </c>
      <c r="CX118" s="592">
        <v>0</v>
      </c>
      <c r="CY118" s="592">
        <v>0</v>
      </c>
      <c r="CZ118" s="592">
        <v>0</v>
      </c>
      <c r="DA118" s="592">
        <v>0</v>
      </c>
      <c r="DB118" s="592">
        <v>0</v>
      </c>
      <c r="DC118" s="592">
        <v>0</v>
      </c>
      <c r="DD118" s="592">
        <v>0</v>
      </c>
      <c r="DE118" s="592">
        <v>0</v>
      </c>
      <c r="DF118" s="592">
        <v>0</v>
      </c>
      <c r="DG118" s="592">
        <v>0</v>
      </c>
      <c r="DH118" s="592">
        <v>0</v>
      </c>
      <c r="DI118" s="592">
        <v>0</v>
      </c>
      <c r="DJ118" s="592">
        <v>0</v>
      </c>
      <c r="DK118" s="592">
        <v>0</v>
      </c>
      <c r="DL118" s="592">
        <v>0</v>
      </c>
      <c r="DM118" s="592">
        <v>0</v>
      </c>
      <c r="DN118" s="592">
        <v>0</v>
      </c>
      <c r="DO118" s="592">
        <v>0</v>
      </c>
      <c r="DP118" s="592">
        <v>0</v>
      </c>
      <c r="DQ118" s="592">
        <v>0</v>
      </c>
      <c r="DR118" s="592">
        <v>0</v>
      </c>
      <c r="DS118" s="592">
        <v>0</v>
      </c>
      <c r="DT118" s="592">
        <v>0</v>
      </c>
      <c r="DU118" s="597">
        <v>0</v>
      </c>
      <c r="DV118" s="954">
        <v>0</v>
      </c>
      <c r="DW118" s="978">
        <v>0</v>
      </c>
      <c r="DX118" s="979">
        <v>0</v>
      </c>
      <c r="DY118" s="979">
        <v>0</v>
      </c>
      <c r="DZ118" s="979">
        <v>0</v>
      </c>
      <c r="EA118" s="977">
        <v>0</v>
      </c>
      <c r="EB118" s="977">
        <v>0</v>
      </c>
      <c r="EC118" s="960">
        <v>0</v>
      </c>
      <c r="ED118" s="960">
        <v>0</v>
      </c>
      <c r="EE118" s="1255">
        <v>0</v>
      </c>
      <c r="EF118" s="960">
        <v>0</v>
      </c>
      <c r="EG118" s="960">
        <v>0</v>
      </c>
      <c r="EH118" s="960">
        <v>0</v>
      </c>
      <c r="EI118" s="960">
        <v>0</v>
      </c>
      <c r="EJ118" s="960">
        <v>0</v>
      </c>
      <c r="EK118" s="1007">
        <v>0</v>
      </c>
      <c r="EL118" s="306">
        <v>0</v>
      </c>
      <c r="EM118" s="306">
        <v>0</v>
      </c>
      <c r="EN118" s="1007">
        <v>0</v>
      </c>
      <c r="EO118" s="306">
        <v>0</v>
      </c>
      <c r="EP118" s="306">
        <v>1</v>
      </c>
      <c r="EQ118" s="306">
        <v>1</v>
      </c>
      <c r="ER118" s="306">
        <v>0</v>
      </c>
      <c r="ES118" s="306">
        <v>0</v>
      </c>
      <c r="ET118" s="1007">
        <v>0</v>
      </c>
      <c r="EU118" s="306">
        <v>1</v>
      </c>
      <c r="EV118" s="306">
        <v>1</v>
      </c>
      <c r="EW118" s="306">
        <v>0</v>
      </c>
      <c r="EX118" s="832"/>
      <c r="EY118" s="592"/>
      <c r="EZ118" s="592" t="s">
        <v>502</v>
      </c>
      <c r="FA118" s="592" t="s">
        <v>503</v>
      </c>
      <c r="FB118" s="592" t="s">
        <v>350</v>
      </c>
      <c r="FC118" s="592">
        <v>82</v>
      </c>
      <c r="FD118" s="592" t="s">
        <v>12</v>
      </c>
      <c r="FE118" s="592" t="s">
        <v>232</v>
      </c>
      <c r="FF118" s="592" t="s">
        <v>9</v>
      </c>
      <c r="FG118" s="592" t="s">
        <v>232</v>
      </c>
      <c r="FH118" s="592" t="s">
        <v>358</v>
      </c>
    </row>
    <row r="119" spans="1:164">
      <c r="A119">
        <v>858</v>
      </c>
      <c r="B119">
        <v>1</v>
      </c>
      <c r="F119">
        <v>700</v>
      </c>
      <c r="G119">
        <v>9</v>
      </c>
      <c r="H119">
        <v>1</v>
      </c>
      <c r="I119">
        <v>0</v>
      </c>
      <c r="J119">
        <v>1</v>
      </c>
      <c r="K119">
        <v>0</v>
      </c>
      <c r="L119" t="s">
        <v>515</v>
      </c>
      <c r="M119">
        <v>0</v>
      </c>
      <c r="N119">
        <v>1</v>
      </c>
      <c r="O119">
        <v>0</v>
      </c>
      <c r="P119">
        <v>0</v>
      </c>
      <c r="Q119">
        <v>0</v>
      </c>
      <c r="R119">
        <v>0</v>
      </c>
      <c r="S119">
        <v>0</v>
      </c>
      <c r="T119">
        <v>274</v>
      </c>
      <c r="U119">
        <v>0</v>
      </c>
      <c r="V119">
        <v>1</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1</v>
      </c>
      <c r="AS119">
        <v>0</v>
      </c>
      <c r="AT119">
        <v>0</v>
      </c>
      <c r="AU119">
        <v>0</v>
      </c>
      <c r="AV119">
        <v>0</v>
      </c>
      <c r="AW119">
        <v>0</v>
      </c>
      <c r="AX119">
        <v>0</v>
      </c>
      <c r="AY119" t="s">
        <v>891</v>
      </c>
      <c r="AZ119">
        <v>0</v>
      </c>
      <c r="BA119">
        <v>0</v>
      </c>
      <c r="BB119">
        <v>0</v>
      </c>
      <c r="BC119">
        <v>0</v>
      </c>
      <c r="BD119">
        <v>0</v>
      </c>
      <c r="BE119">
        <v>0</v>
      </c>
      <c r="BF119" t="s">
        <v>891</v>
      </c>
      <c r="BG119">
        <v>0</v>
      </c>
      <c r="BH119">
        <v>1</v>
      </c>
      <c r="BI119">
        <v>1</v>
      </c>
      <c r="BJ119">
        <v>0</v>
      </c>
      <c r="BK119">
        <v>1</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s="842"/>
      <c r="CM119" s="597">
        <v>1</v>
      </c>
      <c r="CN119" s="592">
        <v>275</v>
      </c>
      <c r="CO119" s="592">
        <v>275</v>
      </c>
      <c r="CP119" s="597">
        <v>1</v>
      </c>
      <c r="CQ119" s="592">
        <v>275</v>
      </c>
      <c r="CR119" s="592">
        <v>0</v>
      </c>
      <c r="CS119" s="597">
        <v>1</v>
      </c>
      <c r="CT119" s="592">
        <v>275</v>
      </c>
      <c r="CU119" s="592">
        <v>0</v>
      </c>
      <c r="CV119" s="592">
        <v>0</v>
      </c>
      <c r="CW119" s="592">
        <v>0</v>
      </c>
      <c r="CX119" s="592">
        <v>0</v>
      </c>
      <c r="CY119" s="592">
        <v>0</v>
      </c>
      <c r="CZ119" s="592">
        <v>0</v>
      </c>
      <c r="DA119" s="592">
        <v>0</v>
      </c>
      <c r="DB119" s="592">
        <v>0</v>
      </c>
      <c r="DC119" s="592">
        <v>0</v>
      </c>
      <c r="DD119" s="592">
        <v>0</v>
      </c>
      <c r="DE119" s="592">
        <v>0</v>
      </c>
      <c r="DF119" s="592">
        <v>0</v>
      </c>
      <c r="DG119" s="592">
        <v>0</v>
      </c>
      <c r="DH119" s="592">
        <v>0</v>
      </c>
      <c r="DI119" s="592">
        <v>0</v>
      </c>
      <c r="DJ119" s="592">
        <v>0</v>
      </c>
      <c r="DK119" s="592">
        <v>0</v>
      </c>
      <c r="DL119" s="592">
        <v>0</v>
      </c>
      <c r="DM119" s="592">
        <v>0</v>
      </c>
      <c r="DN119" s="592">
        <v>0</v>
      </c>
      <c r="DO119" s="592">
        <v>0</v>
      </c>
      <c r="DP119" s="592">
        <v>0</v>
      </c>
      <c r="DQ119" s="592">
        <v>0</v>
      </c>
      <c r="DR119" s="592">
        <v>0</v>
      </c>
      <c r="DS119" s="592">
        <v>0</v>
      </c>
      <c r="DT119" s="592">
        <v>0</v>
      </c>
      <c r="DU119" s="597">
        <v>0</v>
      </c>
      <c r="DV119" s="954">
        <v>0</v>
      </c>
      <c r="DW119" s="978">
        <v>0</v>
      </c>
      <c r="DX119" s="979">
        <v>0</v>
      </c>
      <c r="DY119" s="979">
        <v>0</v>
      </c>
      <c r="DZ119" s="979">
        <v>0</v>
      </c>
      <c r="EA119" s="977">
        <v>0</v>
      </c>
      <c r="EB119" s="977">
        <v>0</v>
      </c>
      <c r="EC119" s="960">
        <v>0</v>
      </c>
      <c r="ED119" s="960">
        <v>0</v>
      </c>
      <c r="EE119" s="1255">
        <v>0</v>
      </c>
      <c r="EF119" s="960">
        <v>0</v>
      </c>
      <c r="EG119" s="960">
        <v>0</v>
      </c>
      <c r="EH119" s="960">
        <v>0</v>
      </c>
      <c r="EI119" s="960">
        <v>0</v>
      </c>
      <c r="EJ119" s="960">
        <v>0</v>
      </c>
      <c r="EK119" s="1007">
        <v>0</v>
      </c>
      <c r="EL119" s="306">
        <v>0</v>
      </c>
      <c r="EM119" s="306">
        <v>0</v>
      </c>
      <c r="EN119" s="1007">
        <v>0</v>
      </c>
      <c r="EO119" s="306">
        <v>0</v>
      </c>
      <c r="EP119" s="306">
        <v>0</v>
      </c>
      <c r="EQ119" s="306">
        <v>0</v>
      </c>
      <c r="ER119" s="306">
        <v>0</v>
      </c>
      <c r="ES119" s="306">
        <v>0</v>
      </c>
      <c r="ET119" s="1007">
        <v>0</v>
      </c>
      <c r="EU119" s="306">
        <v>0</v>
      </c>
      <c r="EV119" s="306">
        <v>0</v>
      </c>
      <c r="EW119" s="306">
        <v>0</v>
      </c>
      <c r="EX119" s="832"/>
      <c r="EY119" s="592"/>
      <c r="EZ119" s="592" t="s">
        <v>515</v>
      </c>
      <c r="FA119" s="592" t="s">
        <v>503</v>
      </c>
      <c r="FB119" s="592" t="s">
        <v>350</v>
      </c>
      <c r="FC119" s="592">
        <v>275</v>
      </c>
      <c r="FD119" s="592" t="s">
        <v>13</v>
      </c>
      <c r="FE119" s="592" t="s">
        <v>232</v>
      </c>
      <c r="FF119" s="592" t="s">
        <v>9</v>
      </c>
      <c r="FG119" s="592" t="s">
        <v>232</v>
      </c>
      <c r="FH119" s="592" t="s">
        <v>366</v>
      </c>
    </row>
    <row r="120" spans="1:164">
      <c r="A120">
        <v>860</v>
      </c>
      <c r="B120">
        <v>1</v>
      </c>
      <c r="F120">
        <v>700</v>
      </c>
      <c r="G120">
        <v>41</v>
      </c>
      <c r="H120">
        <v>1</v>
      </c>
      <c r="I120">
        <v>0</v>
      </c>
      <c r="J120">
        <v>1</v>
      </c>
      <c r="K120">
        <v>0</v>
      </c>
      <c r="L120" t="s">
        <v>502</v>
      </c>
      <c r="M120">
        <v>0</v>
      </c>
      <c r="N120">
        <v>1</v>
      </c>
      <c r="O120">
        <v>0</v>
      </c>
      <c r="P120">
        <v>0</v>
      </c>
      <c r="Q120">
        <v>0</v>
      </c>
      <c r="R120">
        <v>0</v>
      </c>
      <c r="S120">
        <v>0</v>
      </c>
      <c r="T120">
        <v>15</v>
      </c>
      <c r="U120">
        <v>0</v>
      </c>
      <c r="V120">
        <v>0</v>
      </c>
      <c r="W120">
        <v>0</v>
      </c>
      <c r="X120">
        <v>0</v>
      </c>
      <c r="Y120">
        <v>1</v>
      </c>
      <c r="Z120">
        <v>0</v>
      </c>
      <c r="AA120">
        <v>1</v>
      </c>
      <c r="AB120">
        <v>0</v>
      </c>
      <c r="AC120">
        <v>1</v>
      </c>
      <c r="AD120">
        <v>0</v>
      </c>
      <c r="AE120">
        <v>0</v>
      </c>
      <c r="AF120">
        <v>0</v>
      </c>
      <c r="AG120">
        <v>0</v>
      </c>
      <c r="AH120">
        <v>0</v>
      </c>
      <c r="AI120">
        <v>0</v>
      </c>
      <c r="AJ120">
        <v>0</v>
      </c>
      <c r="AK120">
        <v>0</v>
      </c>
      <c r="AL120">
        <v>0</v>
      </c>
      <c r="AM120">
        <v>0</v>
      </c>
      <c r="AN120">
        <v>0</v>
      </c>
      <c r="AO120">
        <v>0</v>
      </c>
      <c r="AP120">
        <v>0</v>
      </c>
      <c r="AQ120">
        <v>0</v>
      </c>
      <c r="AR120">
        <v>1</v>
      </c>
      <c r="AS120">
        <v>0</v>
      </c>
      <c r="AT120">
        <v>0</v>
      </c>
      <c r="AU120">
        <v>0</v>
      </c>
      <c r="AV120">
        <v>0</v>
      </c>
      <c r="AW120">
        <v>0</v>
      </c>
      <c r="AX120">
        <v>0</v>
      </c>
      <c r="AY120" t="s">
        <v>891</v>
      </c>
      <c r="AZ120">
        <v>0</v>
      </c>
      <c r="BA120">
        <v>0</v>
      </c>
      <c r="BB120">
        <v>0</v>
      </c>
      <c r="BC120">
        <v>0</v>
      </c>
      <c r="BD120">
        <v>0</v>
      </c>
      <c r="BE120">
        <v>0</v>
      </c>
      <c r="BF120" t="s">
        <v>891</v>
      </c>
      <c r="BG120">
        <v>1</v>
      </c>
      <c r="BH120">
        <v>0</v>
      </c>
      <c r="BI120">
        <v>0</v>
      </c>
      <c r="BJ120">
        <v>1</v>
      </c>
      <c r="BK120">
        <v>0</v>
      </c>
      <c r="BL120">
        <v>1</v>
      </c>
      <c r="BM120">
        <v>1</v>
      </c>
      <c r="BN120">
        <v>0</v>
      </c>
      <c r="BO120">
        <v>0</v>
      </c>
      <c r="BP120">
        <v>0</v>
      </c>
      <c r="BQ120">
        <v>0</v>
      </c>
      <c r="BR120">
        <v>0</v>
      </c>
      <c r="BS120">
        <v>0</v>
      </c>
      <c r="BT120">
        <v>0</v>
      </c>
      <c r="BU120">
        <v>0</v>
      </c>
      <c r="BV120">
        <v>0</v>
      </c>
      <c r="BW120">
        <v>0</v>
      </c>
      <c r="BX120">
        <v>0</v>
      </c>
      <c r="BY120">
        <v>0</v>
      </c>
      <c r="BZ120">
        <v>0</v>
      </c>
      <c r="CA120">
        <v>0</v>
      </c>
      <c r="CB120">
        <v>1</v>
      </c>
      <c r="CC120">
        <v>0</v>
      </c>
      <c r="CD120">
        <v>0</v>
      </c>
      <c r="CE120">
        <v>0</v>
      </c>
      <c r="CF120">
        <v>0</v>
      </c>
      <c r="CG120">
        <v>686.18181818181813</v>
      </c>
      <c r="CH120">
        <v>591.33333333333337</v>
      </c>
      <c r="CI120">
        <v>258</v>
      </c>
      <c r="CJ120">
        <v>648.94861660079039</v>
      </c>
      <c r="CK120">
        <v>0</v>
      </c>
      <c r="CL120" s="842"/>
      <c r="CM120" s="597">
        <v>1</v>
      </c>
      <c r="CN120" s="592">
        <v>16</v>
      </c>
      <c r="CO120" s="592">
        <v>0</v>
      </c>
      <c r="CP120" s="597">
        <v>1</v>
      </c>
      <c r="CQ120" s="592">
        <v>16</v>
      </c>
      <c r="CR120" s="592">
        <v>16</v>
      </c>
      <c r="CS120" s="597">
        <v>1</v>
      </c>
      <c r="CT120" s="592">
        <v>16</v>
      </c>
      <c r="CU120" s="592">
        <v>16</v>
      </c>
      <c r="CV120" s="592">
        <v>0</v>
      </c>
      <c r="CW120" s="592">
        <v>1</v>
      </c>
      <c r="CX120" s="592">
        <v>16</v>
      </c>
      <c r="CY120" s="592">
        <v>16</v>
      </c>
      <c r="CZ120" s="592">
        <v>0</v>
      </c>
      <c r="DA120" s="592">
        <v>0</v>
      </c>
      <c r="DB120" s="592">
        <v>0</v>
      </c>
      <c r="DC120" s="592">
        <v>0</v>
      </c>
      <c r="DD120" s="592">
        <v>0</v>
      </c>
      <c r="DE120" s="592">
        <v>0</v>
      </c>
      <c r="DF120" s="592">
        <v>0</v>
      </c>
      <c r="DG120" s="592">
        <v>0</v>
      </c>
      <c r="DH120" s="592">
        <v>0</v>
      </c>
      <c r="DI120" s="592">
        <v>0</v>
      </c>
      <c r="DJ120" s="592">
        <v>0</v>
      </c>
      <c r="DK120" s="592">
        <v>0</v>
      </c>
      <c r="DL120" s="592">
        <v>0</v>
      </c>
      <c r="DM120" s="592">
        <v>0</v>
      </c>
      <c r="DN120" s="592">
        <v>0</v>
      </c>
      <c r="DO120" s="592">
        <v>0</v>
      </c>
      <c r="DP120" s="592">
        <v>0</v>
      </c>
      <c r="DQ120" s="592">
        <v>0</v>
      </c>
      <c r="DR120" s="592">
        <v>0</v>
      </c>
      <c r="DS120" s="592">
        <v>0</v>
      </c>
      <c r="DT120" s="592">
        <v>0</v>
      </c>
      <c r="DU120" s="597">
        <v>1</v>
      </c>
      <c r="DV120" s="954">
        <v>0</v>
      </c>
      <c r="DW120" s="978">
        <v>0</v>
      </c>
      <c r="DX120" s="979">
        <v>0</v>
      </c>
      <c r="DY120" s="979">
        <v>0</v>
      </c>
      <c r="DZ120" s="979">
        <v>0</v>
      </c>
      <c r="EA120" s="977">
        <v>0</v>
      </c>
      <c r="EB120" s="977">
        <v>0</v>
      </c>
      <c r="EC120" s="960">
        <v>0</v>
      </c>
      <c r="ED120" s="960">
        <v>0</v>
      </c>
      <c r="EE120" s="1255">
        <v>10.5</v>
      </c>
      <c r="EF120" s="960">
        <v>7204.9090909090901</v>
      </c>
      <c r="EG120" s="960">
        <v>0</v>
      </c>
      <c r="EH120" s="960">
        <v>0</v>
      </c>
      <c r="EI120" s="960">
        <v>1</v>
      </c>
      <c r="EJ120" s="960">
        <v>258</v>
      </c>
      <c r="EK120" s="1007">
        <v>0</v>
      </c>
      <c r="EL120" s="306">
        <v>0</v>
      </c>
      <c r="EM120" s="306">
        <v>0</v>
      </c>
      <c r="EN120" s="1007">
        <v>0</v>
      </c>
      <c r="EO120" s="306">
        <v>0</v>
      </c>
      <c r="EP120" s="306">
        <v>1</v>
      </c>
      <c r="EQ120" s="306">
        <v>1</v>
      </c>
      <c r="ER120" s="306">
        <v>0</v>
      </c>
      <c r="ES120" s="306">
        <v>0</v>
      </c>
      <c r="ET120" s="1007">
        <v>0</v>
      </c>
      <c r="EU120" s="306">
        <v>0</v>
      </c>
      <c r="EV120" s="306">
        <v>0</v>
      </c>
      <c r="EW120" s="306">
        <v>0</v>
      </c>
      <c r="EX120" s="832"/>
      <c r="EY120" s="592"/>
      <c r="EZ120" s="592" t="s">
        <v>502</v>
      </c>
      <c r="FA120" s="592" t="s">
        <v>503</v>
      </c>
      <c r="FB120" s="592" t="s">
        <v>350</v>
      </c>
      <c r="FC120" s="592">
        <v>16</v>
      </c>
      <c r="FD120" s="592" t="s">
        <v>12</v>
      </c>
      <c r="FE120" s="592" t="s">
        <v>232</v>
      </c>
      <c r="FF120" s="592" t="s">
        <v>9</v>
      </c>
      <c r="FG120" s="592" t="s">
        <v>232</v>
      </c>
      <c r="FH120" s="592" t="s">
        <v>358</v>
      </c>
    </row>
    <row r="121" spans="1:164">
      <c r="A121">
        <v>875</v>
      </c>
      <c r="B121">
        <v>1</v>
      </c>
      <c r="F121">
        <v>700</v>
      </c>
      <c r="G121">
        <v>41</v>
      </c>
      <c r="H121">
        <v>1</v>
      </c>
      <c r="I121">
        <v>0</v>
      </c>
      <c r="J121">
        <v>1</v>
      </c>
      <c r="K121">
        <v>0</v>
      </c>
      <c r="L121" t="s">
        <v>502</v>
      </c>
      <c r="M121">
        <v>0</v>
      </c>
      <c r="N121">
        <v>1</v>
      </c>
      <c r="O121">
        <v>0</v>
      </c>
      <c r="P121">
        <v>0</v>
      </c>
      <c r="Q121">
        <v>0</v>
      </c>
      <c r="R121">
        <v>0</v>
      </c>
      <c r="S121">
        <v>0</v>
      </c>
      <c r="T121">
        <v>9</v>
      </c>
      <c r="U121">
        <v>1</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1</v>
      </c>
      <c r="AS121">
        <v>0</v>
      </c>
      <c r="AT121">
        <v>0</v>
      </c>
      <c r="AU121">
        <v>0</v>
      </c>
      <c r="AV121">
        <v>0</v>
      </c>
      <c r="AW121">
        <v>0</v>
      </c>
      <c r="AX121">
        <v>0</v>
      </c>
      <c r="AY121" t="s">
        <v>891</v>
      </c>
      <c r="AZ121">
        <v>0</v>
      </c>
      <c r="BA121">
        <v>0</v>
      </c>
      <c r="BB121">
        <v>0</v>
      </c>
      <c r="BC121">
        <v>0</v>
      </c>
      <c r="BD121">
        <v>0</v>
      </c>
      <c r="BE121">
        <v>0</v>
      </c>
      <c r="BF121" t="s">
        <v>891</v>
      </c>
      <c r="BG121">
        <v>1</v>
      </c>
      <c r="BH121">
        <v>0</v>
      </c>
      <c r="BI121">
        <v>1</v>
      </c>
      <c r="BJ121">
        <v>0</v>
      </c>
      <c r="BK121">
        <v>1</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s="842"/>
      <c r="CM121" s="597">
        <v>1</v>
      </c>
      <c r="CN121" s="592">
        <v>9</v>
      </c>
      <c r="CO121" s="592">
        <v>0</v>
      </c>
      <c r="CP121" s="597">
        <v>1</v>
      </c>
      <c r="CQ121" s="592">
        <v>9</v>
      </c>
      <c r="CR121" s="592">
        <v>0</v>
      </c>
      <c r="CS121" s="597">
        <v>1</v>
      </c>
      <c r="CT121" s="592">
        <v>9</v>
      </c>
      <c r="CU121" s="592">
        <v>0</v>
      </c>
      <c r="CV121" s="592">
        <v>0</v>
      </c>
      <c r="CW121" s="592">
        <v>0</v>
      </c>
      <c r="CX121" s="592">
        <v>0</v>
      </c>
      <c r="CY121" s="592">
        <v>0</v>
      </c>
      <c r="CZ121" s="592">
        <v>0</v>
      </c>
      <c r="DA121" s="592">
        <v>0</v>
      </c>
      <c r="DB121" s="592">
        <v>0</v>
      </c>
      <c r="DC121" s="592">
        <v>0</v>
      </c>
      <c r="DD121" s="592">
        <v>0</v>
      </c>
      <c r="DE121" s="592">
        <v>0</v>
      </c>
      <c r="DF121" s="592">
        <v>0</v>
      </c>
      <c r="DG121" s="592">
        <v>0</v>
      </c>
      <c r="DH121" s="592">
        <v>0</v>
      </c>
      <c r="DI121" s="592">
        <v>0</v>
      </c>
      <c r="DJ121" s="592">
        <v>0</v>
      </c>
      <c r="DK121" s="592">
        <v>0</v>
      </c>
      <c r="DL121" s="592">
        <v>0</v>
      </c>
      <c r="DM121" s="592">
        <v>0</v>
      </c>
      <c r="DN121" s="592">
        <v>0</v>
      </c>
      <c r="DO121" s="592">
        <v>0</v>
      </c>
      <c r="DP121" s="592">
        <v>0</v>
      </c>
      <c r="DQ121" s="592">
        <v>0</v>
      </c>
      <c r="DR121" s="592">
        <v>0</v>
      </c>
      <c r="DS121" s="592">
        <v>0</v>
      </c>
      <c r="DT121" s="592">
        <v>0</v>
      </c>
      <c r="DU121" s="597">
        <v>0</v>
      </c>
      <c r="DV121" s="954">
        <v>0</v>
      </c>
      <c r="DW121" s="978">
        <v>0</v>
      </c>
      <c r="DX121" s="979">
        <v>0</v>
      </c>
      <c r="DY121" s="979">
        <v>0</v>
      </c>
      <c r="DZ121" s="979">
        <v>0</v>
      </c>
      <c r="EA121" s="977">
        <v>0</v>
      </c>
      <c r="EB121" s="977">
        <v>0</v>
      </c>
      <c r="EC121" s="960">
        <v>0</v>
      </c>
      <c r="ED121" s="960">
        <v>0</v>
      </c>
      <c r="EE121" s="1255">
        <v>0</v>
      </c>
      <c r="EF121" s="960">
        <v>0</v>
      </c>
      <c r="EG121" s="960">
        <v>0</v>
      </c>
      <c r="EH121" s="960">
        <v>0</v>
      </c>
      <c r="EI121" s="960">
        <v>0</v>
      </c>
      <c r="EJ121" s="960">
        <v>0</v>
      </c>
      <c r="EK121" s="1007">
        <v>0</v>
      </c>
      <c r="EL121" s="306">
        <v>0</v>
      </c>
      <c r="EM121" s="306">
        <v>0</v>
      </c>
      <c r="EN121" s="1007">
        <v>0</v>
      </c>
      <c r="EO121" s="306">
        <v>0</v>
      </c>
      <c r="EP121" s="306">
        <v>0</v>
      </c>
      <c r="EQ121" s="306">
        <v>0</v>
      </c>
      <c r="ER121" s="306">
        <v>0</v>
      </c>
      <c r="ES121" s="306">
        <v>0</v>
      </c>
      <c r="ET121" s="1007">
        <v>0</v>
      </c>
      <c r="EU121" s="306">
        <v>0</v>
      </c>
      <c r="EV121" s="306">
        <v>0</v>
      </c>
      <c r="EW121" s="306">
        <v>0</v>
      </c>
      <c r="EX121" s="832"/>
      <c r="EY121" s="592"/>
      <c r="EZ121" s="592" t="s">
        <v>502</v>
      </c>
      <c r="FA121" s="592" t="s">
        <v>503</v>
      </c>
      <c r="FB121" s="592" t="s">
        <v>350</v>
      </c>
      <c r="FC121" s="592">
        <v>9</v>
      </c>
      <c r="FD121" s="592" t="s">
        <v>11</v>
      </c>
      <c r="FE121" s="592" t="s">
        <v>232</v>
      </c>
      <c r="FF121" s="592" t="s">
        <v>9</v>
      </c>
      <c r="FG121" s="592" t="s">
        <v>232</v>
      </c>
      <c r="FH121" s="592" t="s">
        <v>358</v>
      </c>
    </row>
    <row r="122" spans="1:164">
      <c r="A122">
        <v>881</v>
      </c>
      <c r="B122">
        <v>1</v>
      </c>
      <c r="F122">
        <v>700</v>
      </c>
      <c r="G122">
        <v>41</v>
      </c>
      <c r="H122">
        <v>1</v>
      </c>
      <c r="I122">
        <v>0</v>
      </c>
      <c r="J122">
        <v>1</v>
      </c>
      <c r="K122">
        <v>0</v>
      </c>
      <c r="L122" t="s">
        <v>502</v>
      </c>
      <c r="M122">
        <v>0</v>
      </c>
      <c r="N122">
        <v>1</v>
      </c>
      <c r="O122">
        <v>0</v>
      </c>
      <c r="P122">
        <v>0</v>
      </c>
      <c r="Q122">
        <v>0</v>
      </c>
      <c r="R122">
        <v>0</v>
      </c>
      <c r="S122">
        <v>0</v>
      </c>
      <c r="T122">
        <v>33</v>
      </c>
      <c r="U122">
        <v>0</v>
      </c>
      <c r="V122">
        <v>1</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1</v>
      </c>
      <c r="AS122">
        <v>0</v>
      </c>
      <c r="AT122">
        <v>0</v>
      </c>
      <c r="AU122">
        <v>0</v>
      </c>
      <c r="AV122">
        <v>0</v>
      </c>
      <c r="AW122">
        <v>0</v>
      </c>
      <c r="AX122">
        <v>0</v>
      </c>
      <c r="AY122" t="s">
        <v>891</v>
      </c>
      <c r="AZ122">
        <v>0</v>
      </c>
      <c r="BA122">
        <v>0</v>
      </c>
      <c r="BB122">
        <v>0</v>
      </c>
      <c r="BC122">
        <v>0</v>
      </c>
      <c r="BD122">
        <v>0</v>
      </c>
      <c r="BE122">
        <v>0</v>
      </c>
      <c r="BF122" t="s">
        <v>891</v>
      </c>
      <c r="BG122">
        <v>1</v>
      </c>
      <c r="BH122">
        <v>0</v>
      </c>
      <c r="BI122">
        <v>1</v>
      </c>
      <c r="BJ122">
        <v>0</v>
      </c>
      <c r="BK122">
        <v>0</v>
      </c>
      <c r="BL122">
        <v>1</v>
      </c>
      <c r="BM122">
        <v>0</v>
      </c>
      <c r="BN122">
        <v>0</v>
      </c>
      <c r="BO122">
        <v>0</v>
      </c>
      <c r="BP122">
        <v>0</v>
      </c>
      <c r="BQ122">
        <v>1</v>
      </c>
      <c r="BR122">
        <v>0</v>
      </c>
      <c r="BS122">
        <v>0</v>
      </c>
      <c r="BT122">
        <v>0</v>
      </c>
      <c r="BU122">
        <v>0</v>
      </c>
      <c r="BV122">
        <v>0</v>
      </c>
      <c r="BW122">
        <v>0</v>
      </c>
      <c r="BX122">
        <v>0</v>
      </c>
      <c r="BY122">
        <v>0</v>
      </c>
      <c r="BZ122">
        <v>1</v>
      </c>
      <c r="CA122">
        <v>0</v>
      </c>
      <c r="CB122">
        <v>0</v>
      </c>
      <c r="CC122">
        <v>0</v>
      </c>
      <c r="CD122">
        <v>0</v>
      </c>
      <c r="CE122">
        <v>0</v>
      </c>
      <c r="CF122">
        <v>0</v>
      </c>
      <c r="CG122">
        <v>0</v>
      </c>
      <c r="CH122">
        <v>0</v>
      </c>
      <c r="CI122">
        <v>0</v>
      </c>
      <c r="CJ122">
        <v>0</v>
      </c>
      <c r="CK122">
        <v>0</v>
      </c>
      <c r="CL122" s="842"/>
      <c r="CM122" s="597">
        <v>1</v>
      </c>
      <c r="CN122" s="592">
        <v>36</v>
      </c>
      <c r="CO122" s="592">
        <v>0</v>
      </c>
      <c r="CP122" s="597">
        <v>1</v>
      </c>
      <c r="CQ122" s="592">
        <v>36</v>
      </c>
      <c r="CR122" s="592">
        <v>0</v>
      </c>
      <c r="CS122" s="597">
        <v>1</v>
      </c>
      <c r="CT122" s="592">
        <v>36</v>
      </c>
      <c r="CU122" s="592">
        <v>36</v>
      </c>
      <c r="CV122" s="592">
        <v>0</v>
      </c>
      <c r="CW122" s="592">
        <v>1</v>
      </c>
      <c r="CX122" s="592">
        <v>36</v>
      </c>
      <c r="CY122" s="592">
        <v>0</v>
      </c>
      <c r="CZ122" s="592">
        <v>0</v>
      </c>
      <c r="DA122" s="592">
        <v>0</v>
      </c>
      <c r="DB122" s="592">
        <v>0</v>
      </c>
      <c r="DC122" s="592">
        <v>36</v>
      </c>
      <c r="DD122" s="592">
        <v>0</v>
      </c>
      <c r="DE122" s="592">
        <v>0</v>
      </c>
      <c r="DF122" s="592">
        <v>0</v>
      </c>
      <c r="DG122" s="592">
        <v>0</v>
      </c>
      <c r="DH122" s="592">
        <v>0</v>
      </c>
      <c r="DI122" s="592">
        <v>0</v>
      </c>
      <c r="DJ122" s="592">
        <v>0</v>
      </c>
      <c r="DK122" s="592">
        <v>1</v>
      </c>
      <c r="DL122" s="592">
        <v>36</v>
      </c>
      <c r="DM122" s="592">
        <v>0</v>
      </c>
      <c r="DN122" s="592">
        <v>0</v>
      </c>
      <c r="DO122" s="592">
        <v>0</v>
      </c>
      <c r="DP122" s="592">
        <v>0</v>
      </c>
      <c r="DQ122" s="592">
        <v>0</v>
      </c>
      <c r="DR122" s="592">
        <v>0</v>
      </c>
      <c r="DS122" s="592">
        <v>0</v>
      </c>
      <c r="DT122" s="592">
        <v>0</v>
      </c>
      <c r="DU122" s="597">
        <v>1</v>
      </c>
      <c r="DV122" s="954">
        <v>0</v>
      </c>
      <c r="DW122" s="978">
        <v>0</v>
      </c>
      <c r="DX122" s="979">
        <v>0</v>
      </c>
      <c r="DY122" s="979">
        <v>0</v>
      </c>
      <c r="DZ122" s="979">
        <v>0</v>
      </c>
      <c r="EA122" s="977">
        <v>0</v>
      </c>
      <c r="EB122" s="977">
        <v>0</v>
      </c>
      <c r="EC122" s="960">
        <v>0</v>
      </c>
      <c r="ED122" s="960">
        <v>0</v>
      </c>
      <c r="EE122" s="1255">
        <v>0</v>
      </c>
      <c r="EF122" s="960">
        <v>0</v>
      </c>
      <c r="EG122" s="960">
        <v>0</v>
      </c>
      <c r="EH122" s="960">
        <v>0</v>
      </c>
      <c r="EI122" s="960">
        <v>0</v>
      </c>
      <c r="EJ122" s="960">
        <v>0</v>
      </c>
      <c r="EK122" s="1007">
        <v>0</v>
      </c>
      <c r="EL122" s="306">
        <v>0</v>
      </c>
      <c r="EM122" s="306">
        <v>0</v>
      </c>
      <c r="EN122" s="1007">
        <v>0</v>
      </c>
      <c r="EO122" s="306">
        <v>0</v>
      </c>
      <c r="EP122" s="306">
        <v>0</v>
      </c>
      <c r="EQ122" s="306">
        <v>0</v>
      </c>
      <c r="ER122" s="306">
        <v>0</v>
      </c>
      <c r="ES122" s="306">
        <v>0</v>
      </c>
      <c r="ET122" s="1007">
        <v>0</v>
      </c>
      <c r="EU122" s="306">
        <v>0</v>
      </c>
      <c r="EV122" s="306">
        <v>0</v>
      </c>
      <c r="EW122" s="306">
        <v>0</v>
      </c>
      <c r="EX122" s="832"/>
      <c r="EY122" s="592"/>
      <c r="EZ122" s="592" t="s">
        <v>502</v>
      </c>
      <c r="FA122" s="592" t="s">
        <v>503</v>
      </c>
      <c r="FB122" s="592" t="s">
        <v>350</v>
      </c>
      <c r="FC122" s="592">
        <v>36</v>
      </c>
      <c r="FD122" s="592" t="s">
        <v>12</v>
      </c>
      <c r="FE122" s="592" t="s">
        <v>232</v>
      </c>
      <c r="FF122" s="592" t="s">
        <v>9</v>
      </c>
      <c r="FG122" s="592" t="s">
        <v>232</v>
      </c>
      <c r="FH122" s="592" t="s">
        <v>358</v>
      </c>
    </row>
    <row r="123" spans="1:164">
      <c r="A123">
        <v>888</v>
      </c>
      <c r="B123">
        <v>1</v>
      </c>
      <c r="F123">
        <v>700</v>
      </c>
      <c r="G123">
        <v>41</v>
      </c>
      <c r="H123">
        <v>1</v>
      </c>
      <c r="I123">
        <v>0</v>
      </c>
      <c r="J123">
        <v>1</v>
      </c>
      <c r="K123">
        <v>0</v>
      </c>
      <c r="L123" t="s">
        <v>502</v>
      </c>
      <c r="M123">
        <v>0</v>
      </c>
      <c r="N123">
        <v>1</v>
      </c>
      <c r="O123">
        <v>0</v>
      </c>
      <c r="P123">
        <v>0</v>
      </c>
      <c r="Q123">
        <v>0</v>
      </c>
      <c r="R123">
        <v>0</v>
      </c>
      <c r="S123">
        <v>0</v>
      </c>
      <c r="T123">
        <v>6</v>
      </c>
      <c r="U123">
        <v>1</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1</v>
      </c>
      <c r="AS123">
        <v>0</v>
      </c>
      <c r="AT123">
        <v>0</v>
      </c>
      <c r="AU123">
        <v>0</v>
      </c>
      <c r="AV123">
        <v>0</v>
      </c>
      <c r="AW123">
        <v>0</v>
      </c>
      <c r="AX123">
        <v>0</v>
      </c>
      <c r="AY123" t="s">
        <v>891</v>
      </c>
      <c r="AZ123">
        <v>0</v>
      </c>
      <c r="BA123">
        <v>0</v>
      </c>
      <c r="BB123">
        <v>0</v>
      </c>
      <c r="BC123">
        <v>0</v>
      </c>
      <c r="BD123">
        <v>0</v>
      </c>
      <c r="BE123">
        <v>0</v>
      </c>
      <c r="BF123" t="s">
        <v>891</v>
      </c>
      <c r="BG123">
        <v>1</v>
      </c>
      <c r="BH123">
        <v>0</v>
      </c>
      <c r="BI123">
        <v>1</v>
      </c>
      <c r="BJ123">
        <v>0</v>
      </c>
      <c r="BK123">
        <v>1</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s="842"/>
      <c r="CM123" s="597">
        <v>1</v>
      </c>
      <c r="CN123" s="592">
        <v>6</v>
      </c>
      <c r="CO123" s="592">
        <v>0</v>
      </c>
      <c r="CP123" s="597">
        <v>1</v>
      </c>
      <c r="CQ123" s="592">
        <v>6</v>
      </c>
      <c r="CR123" s="592">
        <v>0</v>
      </c>
      <c r="CS123" s="597">
        <v>1</v>
      </c>
      <c r="CT123" s="592">
        <v>6</v>
      </c>
      <c r="CU123" s="592">
        <v>0</v>
      </c>
      <c r="CV123" s="592">
        <v>0</v>
      </c>
      <c r="CW123" s="592">
        <v>0</v>
      </c>
      <c r="CX123" s="592">
        <v>0</v>
      </c>
      <c r="CY123" s="592">
        <v>0</v>
      </c>
      <c r="CZ123" s="592">
        <v>0</v>
      </c>
      <c r="DA123" s="592">
        <v>0</v>
      </c>
      <c r="DB123" s="592">
        <v>0</v>
      </c>
      <c r="DC123" s="592">
        <v>0</v>
      </c>
      <c r="DD123" s="592">
        <v>0</v>
      </c>
      <c r="DE123" s="592">
        <v>0</v>
      </c>
      <c r="DF123" s="592">
        <v>0</v>
      </c>
      <c r="DG123" s="592">
        <v>0</v>
      </c>
      <c r="DH123" s="592">
        <v>0</v>
      </c>
      <c r="DI123" s="592">
        <v>0</v>
      </c>
      <c r="DJ123" s="592">
        <v>0</v>
      </c>
      <c r="DK123" s="592">
        <v>0</v>
      </c>
      <c r="DL123" s="592">
        <v>0</v>
      </c>
      <c r="DM123" s="592">
        <v>0</v>
      </c>
      <c r="DN123" s="592">
        <v>0</v>
      </c>
      <c r="DO123" s="592">
        <v>0</v>
      </c>
      <c r="DP123" s="592">
        <v>0</v>
      </c>
      <c r="DQ123" s="592">
        <v>0</v>
      </c>
      <c r="DR123" s="592">
        <v>0</v>
      </c>
      <c r="DS123" s="592">
        <v>0</v>
      </c>
      <c r="DT123" s="592">
        <v>0</v>
      </c>
      <c r="DU123" s="597">
        <v>0</v>
      </c>
      <c r="DV123" s="954">
        <v>0</v>
      </c>
      <c r="DW123" s="978">
        <v>0</v>
      </c>
      <c r="DX123" s="979">
        <v>0</v>
      </c>
      <c r="DY123" s="979">
        <v>0</v>
      </c>
      <c r="DZ123" s="979">
        <v>0</v>
      </c>
      <c r="EA123" s="977">
        <v>0</v>
      </c>
      <c r="EB123" s="977">
        <v>0</v>
      </c>
      <c r="EC123" s="960">
        <v>0</v>
      </c>
      <c r="ED123" s="960">
        <v>0</v>
      </c>
      <c r="EE123" s="1255">
        <v>0</v>
      </c>
      <c r="EF123" s="960">
        <v>0</v>
      </c>
      <c r="EG123" s="960">
        <v>0</v>
      </c>
      <c r="EH123" s="960">
        <v>0</v>
      </c>
      <c r="EI123" s="960">
        <v>0</v>
      </c>
      <c r="EJ123" s="960">
        <v>0</v>
      </c>
      <c r="EK123" s="1007">
        <v>0</v>
      </c>
      <c r="EL123" s="306">
        <v>0</v>
      </c>
      <c r="EM123" s="306">
        <v>0</v>
      </c>
      <c r="EN123" s="1007">
        <v>0</v>
      </c>
      <c r="EO123" s="306">
        <v>0</v>
      </c>
      <c r="EP123" s="306">
        <v>0</v>
      </c>
      <c r="EQ123" s="306">
        <v>0</v>
      </c>
      <c r="ER123" s="306">
        <v>0</v>
      </c>
      <c r="ES123" s="306">
        <v>0</v>
      </c>
      <c r="ET123" s="1007">
        <v>0</v>
      </c>
      <c r="EU123" s="306">
        <v>0</v>
      </c>
      <c r="EV123" s="306">
        <v>0</v>
      </c>
      <c r="EW123" s="306">
        <v>0</v>
      </c>
      <c r="EX123" s="832"/>
      <c r="EY123" s="592"/>
      <c r="EZ123" s="592" t="s">
        <v>502</v>
      </c>
      <c r="FA123" s="592" t="s">
        <v>503</v>
      </c>
      <c r="FB123" s="592" t="s">
        <v>350</v>
      </c>
      <c r="FC123" s="592">
        <v>6</v>
      </c>
      <c r="FD123" s="592" t="s">
        <v>11</v>
      </c>
      <c r="FE123" s="592" t="s">
        <v>232</v>
      </c>
      <c r="FF123" s="592" t="s">
        <v>9</v>
      </c>
      <c r="FG123" s="592" t="s">
        <v>232</v>
      </c>
      <c r="FH123" s="592" t="s">
        <v>358</v>
      </c>
    </row>
    <row r="124" spans="1:164">
      <c r="A124">
        <v>896</v>
      </c>
      <c r="B124">
        <v>1</v>
      </c>
      <c r="F124">
        <v>700</v>
      </c>
      <c r="G124">
        <v>41</v>
      </c>
      <c r="H124">
        <v>1</v>
      </c>
      <c r="I124">
        <v>0</v>
      </c>
      <c r="J124">
        <v>1</v>
      </c>
      <c r="K124">
        <v>0</v>
      </c>
      <c r="L124" t="s">
        <v>515</v>
      </c>
      <c r="M124">
        <v>0</v>
      </c>
      <c r="N124">
        <v>1</v>
      </c>
      <c r="O124">
        <v>0</v>
      </c>
      <c r="P124">
        <v>0</v>
      </c>
      <c r="Q124">
        <v>0</v>
      </c>
      <c r="R124">
        <v>0</v>
      </c>
      <c r="S124">
        <v>0</v>
      </c>
      <c r="T124">
        <v>19</v>
      </c>
      <c r="U124">
        <v>0</v>
      </c>
      <c r="V124">
        <v>0</v>
      </c>
      <c r="W124">
        <v>0</v>
      </c>
      <c r="X124">
        <v>0</v>
      </c>
      <c r="Y124">
        <v>0</v>
      </c>
      <c r="Z124">
        <v>0</v>
      </c>
      <c r="AA124">
        <v>1</v>
      </c>
      <c r="AB124">
        <v>0</v>
      </c>
      <c r="AC124">
        <v>0</v>
      </c>
      <c r="AD124">
        <v>1</v>
      </c>
      <c r="AE124">
        <v>0</v>
      </c>
      <c r="AF124">
        <v>0</v>
      </c>
      <c r="AG124">
        <v>0</v>
      </c>
      <c r="AH124">
        <v>0</v>
      </c>
      <c r="AI124">
        <v>0</v>
      </c>
      <c r="AJ124">
        <v>0</v>
      </c>
      <c r="AK124">
        <v>0</v>
      </c>
      <c r="AL124">
        <v>0</v>
      </c>
      <c r="AM124">
        <v>0</v>
      </c>
      <c r="AN124">
        <v>0</v>
      </c>
      <c r="AO124">
        <v>0</v>
      </c>
      <c r="AP124">
        <v>0</v>
      </c>
      <c r="AQ124">
        <v>0</v>
      </c>
      <c r="AR124">
        <v>1</v>
      </c>
      <c r="AS124">
        <v>0</v>
      </c>
      <c r="AT124">
        <v>0</v>
      </c>
      <c r="AU124">
        <v>0</v>
      </c>
      <c r="AV124">
        <v>0</v>
      </c>
      <c r="AW124">
        <v>0</v>
      </c>
      <c r="AX124">
        <v>0</v>
      </c>
      <c r="AY124" t="s">
        <v>891</v>
      </c>
      <c r="AZ124">
        <v>0</v>
      </c>
      <c r="BA124">
        <v>0</v>
      </c>
      <c r="BB124">
        <v>0</v>
      </c>
      <c r="BC124">
        <v>0</v>
      </c>
      <c r="BD124">
        <v>0</v>
      </c>
      <c r="BE124">
        <v>0</v>
      </c>
      <c r="BF124" t="s">
        <v>891</v>
      </c>
      <c r="BG124">
        <v>1</v>
      </c>
      <c r="BH124">
        <v>0</v>
      </c>
      <c r="BI124">
        <v>1</v>
      </c>
      <c r="BJ124">
        <v>0</v>
      </c>
      <c r="BK124">
        <v>0</v>
      </c>
      <c r="BL124">
        <v>1</v>
      </c>
      <c r="BM124">
        <v>1</v>
      </c>
      <c r="BN124">
        <v>1</v>
      </c>
      <c r="BO124">
        <v>1</v>
      </c>
      <c r="BP124">
        <v>0</v>
      </c>
      <c r="BQ124">
        <v>1</v>
      </c>
      <c r="BR124">
        <v>0</v>
      </c>
      <c r="BS124">
        <v>0</v>
      </c>
      <c r="BT124">
        <v>0</v>
      </c>
      <c r="BU124">
        <v>0</v>
      </c>
      <c r="BV124">
        <v>0</v>
      </c>
      <c r="BW124">
        <v>0</v>
      </c>
      <c r="BX124">
        <v>8</v>
      </c>
      <c r="BY124">
        <v>0</v>
      </c>
      <c r="BZ124">
        <v>0</v>
      </c>
      <c r="CA124">
        <v>0</v>
      </c>
      <c r="CB124">
        <v>1</v>
      </c>
      <c r="CC124">
        <v>0</v>
      </c>
      <c r="CD124">
        <v>0</v>
      </c>
      <c r="CE124">
        <v>0</v>
      </c>
      <c r="CF124">
        <v>0</v>
      </c>
      <c r="CG124">
        <v>0</v>
      </c>
      <c r="CH124">
        <v>0</v>
      </c>
      <c r="CI124">
        <v>0</v>
      </c>
      <c r="CJ124">
        <v>0</v>
      </c>
      <c r="CK124">
        <v>150</v>
      </c>
      <c r="CL124" s="842"/>
      <c r="CM124" s="597">
        <v>1</v>
      </c>
      <c r="CN124" s="592">
        <v>19</v>
      </c>
      <c r="CO124" s="592">
        <v>0</v>
      </c>
      <c r="CP124" s="597">
        <v>1</v>
      </c>
      <c r="CQ124" s="592">
        <v>19</v>
      </c>
      <c r="CR124" s="592">
        <v>0</v>
      </c>
      <c r="CS124" s="597">
        <v>1</v>
      </c>
      <c r="CT124" s="592">
        <v>19</v>
      </c>
      <c r="CU124" s="592">
        <v>19</v>
      </c>
      <c r="CV124" s="592">
        <v>0</v>
      </c>
      <c r="CW124" s="592">
        <v>1</v>
      </c>
      <c r="CX124" s="592">
        <v>19</v>
      </c>
      <c r="CY124" s="592">
        <v>19</v>
      </c>
      <c r="CZ124" s="592">
        <v>19</v>
      </c>
      <c r="DA124" s="592">
        <v>19</v>
      </c>
      <c r="DB124" s="592">
        <v>0</v>
      </c>
      <c r="DC124" s="592">
        <v>19</v>
      </c>
      <c r="DD124" s="592">
        <v>0</v>
      </c>
      <c r="DE124" s="592">
        <v>0</v>
      </c>
      <c r="DF124" s="592">
        <v>0</v>
      </c>
      <c r="DG124" s="592">
        <v>0</v>
      </c>
      <c r="DH124" s="592">
        <v>0</v>
      </c>
      <c r="DI124" s="592">
        <v>0</v>
      </c>
      <c r="DJ124" s="592">
        <v>152</v>
      </c>
      <c r="DK124" s="592">
        <v>0</v>
      </c>
      <c r="DL124" s="592">
        <v>0</v>
      </c>
      <c r="DM124" s="592">
        <v>0</v>
      </c>
      <c r="DN124" s="592">
        <v>0</v>
      </c>
      <c r="DO124" s="592">
        <v>1</v>
      </c>
      <c r="DP124" s="592">
        <v>19</v>
      </c>
      <c r="DQ124" s="592">
        <v>0</v>
      </c>
      <c r="DR124" s="592">
        <v>0</v>
      </c>
      <c r="DS124" s="592">
        <v>0</v>
      </c>
      <c r="DT124" s="592">
        <v>0</v>
      </c>
      <c r="DU124" s="597">
        <v>1</v>
      </c>
      <c r="DV124" s="954">
        <v>0</v>
      </c>
      <c r="DW124" s="978">
        <v>0</v>
      </c>
      <c r="DX124" s="979">
        <v>0</v>
      </c>
      <c r="DY124" s="979">
        <v>0</v>
      </c>
      <c r="DZ124" s="979">
        <v>0</v>
      </c>
      <c r="EA124" s="977">
        <v>0</v>
      </c>
      <c r="EB124" s="977">
        <v>0</v>
      </c>
      <c r="EC124" s="960">
        <v>0</v>
      </c>
      <c r="ED124" s="960">
        <v>0</v>
      </c>
      <c r="EE124" s="1255">
        <v>11</v>
      </c>
      <c r="EF124" s="960">
        <v>1650</v>
      </c>
      <c r="EG124" s="960">
        <v>1.5</v>
      </c>
      <c r="EH124" s="960">
        <v>225</v>
      </c>
      <c r="EI124" s="960">
        <v>0</v>
      </c>
      <c r="EJ124" s="960">
        <v>0</v>
      </c>
      <c r="EK124" s="1007">
        <v>0</v>
      </c>
      <c r="EL124" s="306">
        <v>0</v>
      </c>
      <c r="EM124" s="306">
        <v>0</v>
      </c>
      <c r="EN124" s="1007">
        <v>0</v>
      </c>
      <c r="EO124" s="306">
        <v>0</v>
      </c>
      <c r="EP124" s="306">
        <v>1</v>
      </c>
      <c r="EQ124" s="306">
        <v>1</v>
      </c>
      <c r="ER124" s="306">
        <v>0</v>
      </c>
      <c r="ES124" s="306">
        <v>0</v>
      </c>
      <c r="ET124" s="1007">
        <v>0</v>
      </c>
      <c r="EU124" s="306">
        <v>0</v>
      </c>
      <c r="EV124" s="306">
        <v>0</v>
      </c>
      <c r="EW124" s="306">
        <v>0</v>
      </c>
      <c r="EX124" s="832"/>
      <c r="EY124" s="592"/>
      <c r="EZ124" s="592" t="s">
        <v>515</v>
      </c>
      <c r="FA124" s="592" t="s">
        <v>503</v>
      </c>
      <c r="FB124" s="592" t="s">
        <v>350</v>
      </c>
      <c r="FC124" s="592">
        <v>19</v>
      </c>
      <c r="FD124" s="592" t="s">
        <v>12</v>
      </c>
      <c r="FE124" s="592" t="s">
        <v>232</v>
      </c>
      <c r="FF124" s="592" t="s">
        <v>9</v>
      </c>
      <c r="FG124" s="592" t="s">
        <v>232</v>
      </c>
      <c r="FH124" s="592" t="s">
        <v>358</v>
      </c>
    </row>
    <row r="125" spans="1:164">
      <c r="A125">
        <v>901</v>
      </c>
      <c r="B125">
        <v>1</v>
      </c>
      <c r="F125">
        <v>700</v>
      </c>
      <c r="G125">
        <v>43</v>
      </c>
      <c r="H125">
        <v>1</v>
      </c>
      <c r="I125">
        <v>0</v>
      </c>
      <c r="J125">
        <v>1</v>
      </c>
      <c r="K125">
        <v>0</v>
      </c>
      <c r="L125" t="s">
        <v>502</v>
      </c>
      <c r="M125">
        <v>0</v>
      </c>
      <c r="N125">
        <v>1</v>
      </c>
      <c r="O125">
        <v>0</v>
      </c>
      <c r="P125">
        <v>0</v>
      </c>
      <c r="Q125">
        <v>0</v>
      </c>
      <c r="R125">
        <v>0</v>
      </c>
      <c r="S125">
        <v>0</v>
      </c>
      <c r="T125">
        <v>3</v>
      </c>
      <c r="U125">
        <v>0</v>
      </c>
      <c r="V125">
        <v>1</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1</v>
      </c>
      <c r="AS125">
        <v>0</v>
      </c>
      <c r="AT125">
        <v>0</v>
      </c>
      <c r="AU125">
        <v>0</v>
      </c>
      <c r="AV125">
        <v>0</v>
      </c>
      <c r="AW125">
        <v>0</v>
      </c>
      <c r="AX125">
        <v>0</v>
      </c>
      <c r="AY125" t="s">
        <v>891</v>
      </c>
      <c r="AZ125">
        <v>0</v>
      </c>
      <c r="BA125">
        <v>0</v>
      </c>
      <c r="BB125">
        <v>0</v>
      </c>
      <c r="BC125">
        <v>0</v>
      </c>
      <c r="BD125">
        <v>0</v>
      </c>
      <c r="BE125">
        <v>0</v>
      </c>
      <c r="BF125" t="s">
        <v>891</v>
      </c>
      <c r="BG125">
        <v>1</v>
      </c>
      <c r="BH125">
        <v>0</v>
      </c>
      <c r="BI125">
        <v>1</v>
      </c>
      <c r="BJ125">
        <v>0</v>
      </c>
      <c r="BK125">
        <v>1</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s="842"/>
      <c r="CM125" s="597">
        <v>1</v>
      </c>
      <c r="CN125" s="592">
        <v>3</v>
      </c>
      <c r="CO125" s="592">
        <v>0</v>
      </c>
      <c r="CP125" s="597">
        <v>1</v>
      </c>
      <c r="CQ125" s="592">
        <v>3</v>
      </c>
      <c r="CR125" s="592">
        <v>0</v>
      </c>
      <c r="CS125" s="597">
        <v>1</v>
      </c>
      <c r="CT125" s="592">
        <v>3</v>
      </c>
      <c r="CU125" s="592">
        <v>0</v>
      </c>
      <c r="CV125" s="592">
        <v>0</v>
      </c>
      <c r="CW125" s="592">
        <v>0</v>
      </c>
      <c r="CX125" s="592">
        <v>0</v>
      </c>
      <c r="CY125" s="592">
        <v>0</v>
      </c>
      <c r="CZ125" s="592">
        <v>0</v>
      </c>
      <c r="DA125" s="592">
        <v>0</v>
      </c>
      <c r="DB125" s="592">
        <v>0</v>
      </c>
      <c r="DC125" s="592">
        <v>0</v>
      </c>
      <c r="DD125" s="592">
        <v>0</v>
      </c>
      <c r="DE125" s="592">
        <v>0</v>
      </c>
      <c r="DF125" s="592">
        <v>0</v>
      </c>
      <c r="DG125" s="592">
        <v>0</v>
      </c>
      <c r="DH125" s="592">
        <v>0</v>
      </c>
      <c r="DI125" s="592">
        <v>0</v>
      </c>
      <c r="DJ125" s="592">
        <v>0</v>
      </c>
      <c r="DK125" s="592">
        <v>0</v>
      </c>
      <c r="DL125" s="592">
        <v>0</v>
      </c>
      <c r="DM125" s="592">
        <v>0</v>
      </c>
      <c r="DN125" s="592">
        <v>0</v>
      </c>
      <c r="DO125" s="592">
        <v>0</v>
      </c>
      <c r="DP125" s="592">
        <v>0</v>
      </c>
      <c r="DQ125" s="592">
        <v>0</v>
      </c>
      <c r="DR125" s="592">
        <v>0</v>
      </c>
      <c r="DS125" s="592">
        <v>0</v>
      </c>
      <c r="DT125" s="592">
        <v>0</v>
      </c>
      <c r="DU125" s="597">
        <v>0</v>
      </c>
      <c r="DV125" s="954">
        <v>0</v>
      </c>
      <c r="DW125" s="978">
        <v>0</v>
      </c>
      <c r="DX125" s="979">
        <v>0</v>
      </c>
      <c r="DY125" s="979">
        <v>0</v>
      </c>
      <c r="DZ125" s="979">
        <v>0</v>
      </c>
      <c r="EA125" s="977">
        <v>0</v>
      </c>
      <c r="EB125" s="977">
        <v>0</v>
      </c>
      <c r="EC125" s="960">
        <v>0</v>
      </c>
      <c r="ED125" s="960">
        <v>0</v>
      </c>
      <c r="EE125" s="1255">
        <v>0</v>
      </c>
      <c r="EF125" s="960">
        <v>0</v>
      </c>
      <c r="EG125" s="960">
        <v>0</v>
      </c>
      <c r="EH125" s="960">
        <v>0</v>
      </c>
      <c r="EI125" s="960">
        <v>0</v>
      </c>
      <c r="EJ125" s="960">
        <v>0</v>
      </c>
      <c r="EK125" s="1007">
        <v>0</v>
      </c>
      <c r="EL125" s="306">
        <v>0</v>
      </c>
      <c r="EM125" s="306">
        <v>0</v>
      </c>
      <c r="EN125" s="1007">
        <v>0</v>
      </c>
      <c r="EO125" s="306">
        <v>0</v>
      </c>
      <c r="EP125" s="306">
        <v>0</v>
      </c>
      <c r="EQ125" s="306">
        <v>0</v>
      </c>
      <c r="ER125" s="306">
        <v>0</v>
      </c>
      <c r="ES125" s="306">
        <v>0</v>
      </c>
      <c r="ET125" s="1007">
        <v>0</v>
      </c>
      <c r="EU125" s="306">
        <v>0</v>
      </c>
      <c r="EV125" s="306">
        <v>0</v>
      </c>
      <c r="EW125" s="306">
        <v>0</v>
      </c>
      <c r="EX125" s="832"/>
      <c r="EY125" s="592"/>
      <c r="EZ125" s="592" t="s">
        <v>502</v>
      </c>
      <c r="FA125" s="592" t="s">
        <v>503</v>
      </c>
      <c r="FB125" s="592" t="s">
        <v>350</v>
      </c>
      <c r="FC125" s="592">
        <v>3</v>
      </c>
      <c r="FD125" s="592" t="s">
        <v>11</v>
      </c>
      <c r="FE125" s="592" t="s">
        <v>232</v>
      </c>
      <c r="FF125" s="592" t="s">
        <v>9</v>
      </c>
      <c r="FG125" s="592" t="s">
        <v>232</v>
      </c>
      <c r="FH125" s="592" t="s">
        <v>358</v>
      </c>
    </row>
    <row r="126" spans="1:164">
      <c r="A126">
        <v>917</v>
      </c>
      <c r="B126">
        <v>1</v>
      </c>
      <c r="F126">
        <v>700</v>
      </c>
      <c r="G126">
        <v>41</v>
      </c>
      <c r="H126">
        <v>1</v>
      </c>
      <c r="I126">
        <v>0</v>
      </c>
      <c r="J126">
        <v>1</v>
      </c>
      <c r="K126">
        <v>0</v>
      </c>
      <c r="L126" t="s">
        <v>502</v>
      </c>
      <c r="M126">
        <v>0</v>
      </c>
      <c r="N126">
        <v>1</v>
      </c>
      <c r="O126">
        <v>0</v>
      </c>
      <c r="P126">
        <v>0</v>
      </c>
      <c r="Q126">
        <v>0</v>
      </c>
      <c r="R126">
        <v>0</v>
      </c>
      <c r="S126">
        <v>0</v>
      </c>
      <c r="T126">
        <v>118</v>
      </c>
      <c r="U126">
        <v>0</v>
      </c>
      <c r="V126">
        <v>0</v>
      </c>
      <c r="W126">
        <v>0</v>
      </c>
      <c r="X126">
        <v>0</v>
      </c>
      <c r="Y126">
        <v>1</v>
      </c>
      <c r="Z126">
        <v>0</v>
      </c>
      <c r="AA126">
        <v>1</v>
      </c>
      <c r="AB126">
        <v>0</v>
      </c>
      <c r="AC126">
        <v>1</v>
      </c>
      <c r="AD126">
        <v>1</v>
      </c>
      <c r="AE126">
        <v>0</v>
      </c>
      <c r="AF126">
        <v>0</v>
      </c>
      <c r="AG126">
        <v>0</v>
      </c>
      <c r="AH126">
        <v>0</v>
      </c>
      <c r="AI126">
        <v>0</v>
      </c>
      <c r="AJ126">
        <v>0</v>
      </c>
      <c r="AK126">
        <v>0</v>
      </c>
      <c r="AL126">
        <v>0</v>
      </c>
      <c r="AM126">
        <v>0</v>
      </c>
      <c r="AN126">
        <v>0</v>
      </c>
      <c r="AO126">
        <v>0</v>
      </c>
      <c r="AP126">
        <v>0</v>
      </c>
      <c r="AQ126">
        <v>0</v>
      </c>
      <c r="AR126">
        <v>0</v>
      </c>
      <c r="AS126">
        <v>1</v>
      </c>
      <c r="AT126">
        <v>0</v>
      </c>
      <c r="AU126">
        <v>1</v>
      </c>
      <c r="AV126">
        <v>0</v>
      </c>
      <c r="AW126">
        <v>0</v>
      </c>
      <c r="AX126">
        <v>0</v>
      </c>
      <c r="AY126" t="s">
        <v>891</v>
      </c>
      <c r="AZ126">
        <v>0</v>
      </c>
      <c r="BA126">
        <v>0</v>
      </c>
      <c r="BB126">
        <v>0</v>
      </c>
      <c r="BC126">
        <v>0</v>
      </c>
      <c r="BD126">
        <v>0</v>
      </c>
      <c r="BE126">
        <v>0</v>
      </c>
      <c r="BF126" t="s">
        <v>891</v>
      </c>
      <c r="BG126">
        <v>1</v>
      </c>
      <c r="BH126">
        <v>0</v>
      </c>
      <c r="BI126">
        <v>1</v>
      </c>
      <c r="BJ126">
        <v>0</v>
      </c>
      <c r="BK126">
        <v>0</v>
      </c>
      <c r="BL126">
        <v>1</v>
      </c>
      <c r="BM126">
        <v>0</v>
      </c>
      <c r="BN126">
        <v>0</v>
      </c>
      <c r="BO126">
        <v>0</v>
      </c>
      <c r="BP126">
        <v>0</v>
      </c>
      <c r="BQ126">
        <v>0</v>
      </c>
      <c r="BR126">
        <v>0</v>
      </c>
      <c r="BS126">
        <v>0</v>
      </c>
      <c r="BT126">
        <v>0</v>
      </c>
      <c r="BU126">
        <v>1</v>
      </c>
      <c r="BV126">
        <v>0</v>
      </c>
      <c r="BW126">
        <v>0</v>
      </c>
      <c r="BX126">
        <v>0</v>
      </c>
      <c r="BY126">
        <v>0</v>
      </c>
      <c r="BZ126">
        <v>0</v>
      </c>
      <c r="CA126">
        <v>0</v>
      </c>
      <c r="CB126">
        <v>1</v>
      </c>
      <c r="CC126">
        <v>0</v>
      </c>
      <c r="CD126">
        <v>0</v>
      </c>
      <c r="CE126">
        <v>0</v>
      </c>
      <c r="CF126">
        <v>0</v>
      </c>
      <c r="CG126">
        <v>1000</v>
      </c>
      <c r="CH126">
        <v>1000</v>
      </c>
      <c r="CI126">
        <v>1000</v>
      </c>
      <c r="CJ126">
        <v>1000</v>
      </c>
      <c r="CK126">
        <v>0</v>
      </c>
      <c r="CL126" s="842"/>
      <c r="CM126" s="597">
        <v>1</v>
      </c>
      <c r="CN126" s="592">
        <v>119</v>
      </c>
      <c r="CO126" s="592">
        <v>0</v>
      </c>
      <c r="CP126" s="597">
        <v>1</v>
      </c>
      <c r="CQ126" s="592">
        <v>119</v>
      </c>
      <c r="CR126" s="592">
        <v>0</v>
      </c>
      <c r="CS126" s="597">
        <v>1</v>
      </c>
      <c r="CT126" s="592">
        <v>119</v>
      </c>
      <c r="CU126" s="592">
        <v>119</v>
      </c>
      <c r="CV126" s="592">
        <v>0</v>
      </c>
      <c r="CW126" s="592">
        <v>1</v>
      </c>
      <c r="CX126" s="592">
        <v>119</v>
      </c>
      <c r="CY126" s="592">
        <v>0</v>
      </c>
      <c r="CZ126" s="592">
        <v>0</v>
      </c>
      <c r="DA126" s="592">
        <v>0</v>
      </c>
      <c r="DB126" s="592">
        <v>0</v>
      </c>
      <c r="DC126" s="592">
        <v>0</v>
      </c>
      <c r="DD126" s="592">
        <v>0</v>
      </c>
      <c r="DE126" s="592">
        <v>0</v>
      </c>
      <c r="DF126" s="592">
        <v>0</v>
      </c>
      <c r="DG126" s="592">
        <v>119</v>
      </c>
      <c r="DH126" s="592">
        <v>0</v>
      </c>
      <c r="DI126" s="592">
        <v>0</v>
      </c>
      <c r="DJ126" s="592">
        <v>0</v>
      </c>
      <c r="DK126" s="592">
        <v>0</v>
      </c>
      <c r="DL126" s="592">
        <v>0</v>
      </c>
      <c r="DM126" s="592">
        <v>0</v>
      </c>
      <c r="DN126" s="592">
        <v>0</v>
      </c>
      <c r="DO126" s="592">
        <v>0</v>
      </c>
      <c r="DP126" s="592">
        <v>0</v>
      </c>
      <c r="DQ126" s="592">
        <v>0</v>
      </c>
      <c r="DR126" s="592">
        <v>0</v>
      </c>
      <c r="DS126" s="592">
        <v>0</v>
      </c>
      <c r="DT126" s="592">
        <v>0</v>
      </c>
      <c r="DU126" s="597">
        <v>1</v>
      </c>
      <c r="DV126" s="954">
        <v>0</v>
      </c>
      <c r="DW126" s="978">
        <v>0</v>
      </c>
      <c r="DX126" s="979">
        <v>0</v>
      </c>
      <c r="DY126" s="979">
        <v>0</v>
      </c>
      <c r="DZ126" s="979">
        <v>0</v>
      </c>
      <c r="EA126" s="977">
        <v>0</v>
      </c>
      <c r="EB126" s="977">
        <v>0</v>
      </c>
      <c r="EC126" s="960">
        <v>0</v>
      </c>
      <c r="ED126" s="960">
        <v>0</v>
      </c>
      <c r="EE126" s="1255">
        <v>74.5</v>
      </c>
      <c r="EF126" s="960">
        <v>74500</v>
      </c>
      <c r="EG126" s="960">
        <v>19</v>
      </c>
      <c r="EH126" s="960">
        <v>19000</v>
      </c>
      <c r="EI126" s="960">
        <v>0.5</v>
      </c>
      <c r="EJ126" s="960">
        <v>500</v>
      </c>
      <c r="EK126" s="1007">
        <v>0</v>
      </c>
      <c r="EL126" s="306">
        <v>0</v>
      </c>
      <c r="EM126" s="306">
        <v>0</v>
      </c>
      <c r="EN126" s="1007">
        <v>0</v>
      </c>
      <c r="EO126" s="306">
        <v>0</v>
      </c>
      <c r="EP126" s="306">
        <v>1</v>
      </c>
      <c r="EQ126" s="306">
        <v>1</v>
      </c>
      <c r="ER126" s="306">
        <v>0</v>
      </c>
      <c r="ES126" s="306">
        <v>0</v>
      </c>
      <c r="ET126" s="1007">
        <v>0</v>
      </c>
      <c r="EU126" s="306">
        <v>0</v>
      </c>
      <c r="EV126" s="306">
        <v>0</v>
      </c>
      <c r="EW126" s="306">
        <v>0</v>
      </c>
      <c r="EX126" s="832"/>
      <c r="EY126" s="592"/>
      <c r="EZ126" s="592" t="s">
        <v>502</v>
      </c>
      <c r="FA126" s="592" t="s">
        <v>503</v>
      </c>
      <c r="FB126" s="592" t="s">
        <v>350</v>
      </c>
      <c r="FC126" s="592">
        <v>119</v>
      </c>
      <c r="FD126" s="592" t="s">
        <v>13</v>
      </c>
      <c r="FE126" s="592" t="s">
        <v>232</v>
      </c>
      <c r="FF126" s="592" t="s">
        <v>9</v>
      </c>
      <c r="FG126" s="592" t="s">
        <v>232</v>
      </c>
      <c r="FH126" s="592" t="s">
        <v>358</v>
      </c>
    </row>
    <row r="127" spans="1:164">
      <c r="A127">
        <v>928</v>
      </c>
      <c r="B127">
        <v>1</v>
      </c>
      <c r="F127">
        <v>700</v>
      </c>
      <c r="G127">
        <v>41</v>
      </c>
      <c r="H127">
        <v>1</v>
      </c>
      <c r="I127">
        <v>0</v>
      </c>
      <c r="J127">
        <v>1</v>
      </c>
      <c r="K127">
        <v>0</v>
      </c>
      <c r="L127" t="s">
        <v>502</v>
      </c>
      <c r="M127">
        <v>0</v>
      </c>
      <c r="N127">
        <v>1</v>
      </c>
      <c r="O127">
        <v>0</v>
      </c>
      <c r="P127">
        <v>0</v>
      </c>
      <c r="Q127">
        <v>0</v>
      </c>
      <c r="R127">
        <v>0</v>
      </c>
      <c r="S127">
        <v>0</v>
      </c>
      <c r="T127">
        <v>31</v>
      </c>
      <c r="U127">
        <v>0</v>
      </c>
      <c r="V127">
        <v>0</v>
      </c>
      <c r="W127">
        <v>0</v>
      </c>
      <c r="X127">
        <v>0</v>
      </c>
      <c r="Y127">
        <v>0</v>
      </c>
      <c r="Z127">
        <v>0</v>
      </c>
      <c r="AA127">
        <v>1</v>
      </c>
      <c r="AB127">
        <v>0</v>
      </c>
      <c r="AC127">
        <v>0</v>
      </c>
      <c r="AD127">
        <v>1</v>
      </c>
      <c r="AE127">
        <v>0</v>
      </c>
      <c r="AF127">
        <v>0</v>
      </c>
      <c r="AG127">
        <v>0</v>
      </c>
      <c r="AH127">
        <v>0</v>
      </c>
      <c r="AI127">
        <v>0</v>
      </c>
      <c r="AJ127">
        <v>0</v>
      </c>
      <c r="AK127">
        <v>0</v>
      </c>
      <c r="AL127">
        <v>0</v>
      </c>
      <c r="AM127">
        <v>0</v>
      </c>
      <c r="AN127">
        <v>0</v>
      </c>
      <c r="AO127">
        <v>0</v>
      </c>
      <c r="AP127">
        <v>0</v>
      </c>
      <c r="AQ127">
        <v>0</v>
      </c>
      <c r="AR127">
        <v>1</v>
      </c>
      <c r="AS127">
        <v>0</v>
      </c>
      <c r="AT127">
        <v>0</v>
      </c>
      <c r="AU127">
        <v>0</v>
      </c>
      <c r="AV127">
        <v>0</v>
      </c>
      <c r="AW127">
        <v>0</v>
      </c>
      <c r="AX127">
        <v>0</v>
      </c>
      <c r="AY127" t="s">
        <v>891</v>
      </c>
      <c r="AZ127">
        <v>0</v>
      </c>
      <c r="BA127">
        <v>0</v>
      </c>
      <c r="BB127">
        <v>0</v>
      </c>
      <c r="BC127">
        <v>0</v>
      </c>
      <c r="BD127">
        <v>0</v>
      </c>
      <c r="BE127">
        <v>0</v>
      </c>
      <c r="BF127" t="s">
        <v>891</v>
      </c>
      <c r="BG127">
        <v>0</v>
      </c>
      <c r="BH127">
        <v>1</v>
      </c>
      <c r="BI127">
        <v>1</v>
      </c>
      <c r="BJ127">
        <v>0</v>
      </c>
      <c r="BK127">
        <v>0</v>
      </c>
      <c r="BL127">
        <v>1</v>
      </c>
      <c r="BM127">
        <v>1</v>
      </c>
      <c r="BN127">
        <v>1</v>
      </c>
      <c r="BO127">
        <v>0</v>
      </c>
      <c r="BP127">
        <v>0</v>
      </c>
      <c r="BQ127">
        <v>1</v>
      </c>
      <c r="BR127">
        <v>0</v>
      </c>
      <c r="BS127">
        <v>0</v>
      </c>
      <c r="BT127">
        <v>0</v>
      </c>
      <c r="BU127">
        <v>0</v>
      </c>
      <c r="BV127">
        <v>1</v>
      </c>
      <c r="BW127">
        <v>1</v>
      </c>
      <c r="BX127">
        <v>0</v>
      </c>
      <c r="BY127">
        <v>0</v>
      </c>
      <c r="BZ127">
        <v>0</v>
      </c>
      <c r="CA127">
        <v>0</v>
      </c>
      <c r="CB127">
        <v>0</v>
      </c>
      <c r="CC127">
        <v>0</v>
      </c>
      <c r="CD127">
        <v>0</v>
      </c>
      <c r="CE127">
        <v>0</v>
      </c>
      <c r="CF127">
        <v>0</v>
      </c>
      <c r="CG127">
        <v>0</v>
      </c>
      <c r="CH127">
        <v>0</v>
      </c>
      <c r="CI127">
        <v>0</v>
      </c>
      <c r="CJ127">
        <v>0</v>
      </c>
      <c r="CK127">
        <v>0</v>
      </c>
      <c r="CL127" s="842"/>
      <c r="CM127" s="597">
        <v>1</v>
      </c>
      <c r="CN127" s="592">
        <v>31</v>
      </c>
      <c r="CO127" s="592">
        <v>31</v>
      </c>
      <c r="CP127" s="597">
        <v>1</v>
      </c>
      <c r="CQ127" s="592">
        <v>31</v>
      </c>
      <c r="CR127" s="592">
        <v>0</v>
      </c>
      <c r="CS127" s="597">
        <v>1</v>
      </c>
      <c r="CT127" s="592">
        <v>31</v>
      </c>
      <c r="CU127" s="592">
        <v>31</v>
      </c>
      <c r="CV127" s="592">
        <v>0</v>
      </c>
      <c r="CW127" s="592">
        <v>1</v>
      </c>
      <c r="CX127" s="592">
        <v>31</v>
      </c>
      <c r="CY127" s="592">
        <v>31</v>
      </c>
      <c r="CZ127" s="592">
        <v>31</v>
      </c>
      <c r="DA127" s="592">
        <v>0</v>
      </c>
      <c r="DB127" s="592">
        <v>0</v>
      </c>
      <c r="DC127" s="592">
        <v>31</v>
      </c>
      <c r="DD127" s="592">
        <v>0</v>
      </c>
      <c r="DE127" s="592">
        <v>0</v>
      </c>
      <c r="DF127" s="592">
        <v>0</v>
      </c>
      <c r="DG127" s="592">
        <v>0</v>
      </c>
      <c r="DH127" s="592">
        <v>31</v>
      </c>
      <c r="DI127" s="592">
        <v>31</v>
      </c>
      <c r="DJ127" s="592">
        <v>0</v>
      </c>
      <c r="DK127" s="592">
        <v>1</v>
      </c>
      <c r="DL127" s="592">
        <v>31</v>
      </c>
      <c r="DM127" s="592">
        <v>0</v>
      </c>
      <c r="DN127" s="592">
        <v>0</v>
      </c>
      <c r="DO127" s="592">
        <v>0</v>
      </c>
      <c r="DP127" s="592">
        <v>0</v>
      </c>
      <c r="DQ127" s="592">
        <v>0</v>
      </c>
      <c r="DR127" s="592">
        <v>0</v>
      </c>
      <c r="DS127" s="592">
        <v>0</v>
      </c>
      <c r="DT127" s="592">
        <v>0</v>
      </c>
      <c r="DU127" s="597">
        <v>0</v>
      </c>
      <c r="DV127" s="954">
        <v>0</v>
      </c>
      <c r="DW127" s="978">
        <v>0</v>
      </c>
      <c r="DX127" s="979">
        <v>0</v>
      </c>
      <c r="DY127" s="979">
        <v>0</v>
      </c>
      <c r="DZ127" s="979">
        <v>0</v>
      </c>
      <c r="EA127" s="977">
        <v>0</v>
      </c>
      <c r="EB127" s="977">
        <v>0</v>
      </c>
      <c r="EC127" s="960">
        <v>0</v>
      </c>
      <c r="ED127" s="960">
        <v>0</v>
      </c>
      <c r="EE127" s="1255">
        <v>0</v>
      </c>
      <c r="EF127" s="960">
        <v>0</v>
      </c>
      <c r="EG127" s="960">
        <v>0</v>
      </c>
      <c r="EH127" s="960">
        <v>0</v>
      </c>
      <c r="EI127" s="960">
        <v>0</v>
      </c>
      <c r="EJ127" s="960">
        <v>0</v>
      </c>
      <c r="EK127" s="1007">
        <v>0</v>
      </c>
      <c r="EL127" s="306">
        <v>0</v>
      </c>
      <c r="EM127" s="306">
        <v>0</v>
      </c>
      <c r="EN127" s="1007">
        <v>0</v>
      </c>
      <c r="EO127" s="306">
        <v>0</v>
      </c>
      <c r="EP127" s="306">
        <v>1</v>
      </c>
      <c r="EQ127" s="306">
        <v>1</v>
      </c>
      <c r="ER127" s="306">
        <v>0</v>
      </c>
      <c r="ES127" s="306">
        <v>0</v>
      </c>
      <c r="ET127" s="1007">
        <v>0</v>
      </c>
      <c r="EU127" s="306">
        <v>0</v>
      </c>
      <c r="EV127" s="306">
        <v>0</v>
      </c>
      <c r="EW127" s="306">
        <v>0</v>
      </c>
      <c r="EX127" s="832"/>
      <c r="EY127" s="592"/>
      <c r="EZ127" s="592" t="s">
        <v>502</v>
      </c>
      <c r="FA127" s="592" t="s">
        <v>503</v>
      </c>
      <c r="FB127" s="592" t="s">
        <v>350</v>
      </c>
      <c r="FC127" s="592">
        <v>31</v>
      </c>
      <c r="FD127" s="592" t="s">
        <v>12</v>
      </c>
      <c r="FE127" s="592" t="s">
        <v>232</v>
      </c>
      <c r="FF127" s="592" t="s">
        <v>9</v>
      </c>
      <c r="FG127" s="592" t="s">
        <v>232</v>
      </c>
      <c r="FH127" s="592" t="s">
        <v>358</v>
      </c>
    </row>
    <row r="128" spans="1:164">
      <c r="A128">
        <v>935</v>
      </c>
      <c r="B128">
        <v>1</v>
      </c>
      <c r="F128">
        <v>700</v>
      </c>
      <c r="G128">
        <v>41</v>
      </c>
      <c r="H128">
        <v>1</v>
      </c>
      <c r="I128">
        <v>0</v>
      </c>
      <c r="J128">
        <v>1</v>
      </c>
      <c r="K128">
        <v>0</v>
      </c>
      <c r="L128" t="s">
        <v>638</v>
      </c>
      <c r="M128">
        <v>0</v>
      </c>
      <c r="N128">
        <v>1</v>
      </c>
      <c r="O128">
        <v>0</v>
      </c>
      <c r="P128">
        <v>0</v>
      </c>
      <c r="Q128">
        <v>0</v>
      </c>
      <c r="R128">
        <v>0</v>
      </c>
      <c r="S128">
        <v>0</v>
      </c>
      <c r="T128">
        <v>37</v>
      </c>
      <c r="U128">
        <v>0</v>
      </c>
      <c r="V128">
        <v>0</v>
      </c>
      <c r="W128">
        <v>0</v>
      </c>
      <c r="X128">
        <v>0</v>
      </c>
      <c r="Y128">
        <v>0</v>
      </c>
      <c r="Z128">
        <v>0</v>
      </c>
      <c r="AA128">
        <v>1</v>
      </c>
      <c r="AB128">
        <v>1</v>
      </c>
      <c r="AC128">
        <v>0</v>
      </c>
      <c r="AD128">
        <v>0</v>
      </c>
      <c r="AE128">
        <v>0</v>
      </c>
      <c r="AF128">
        <v>0</v>
      </c>
      <c r="AG128">
        <v>0</v>
      </c>
      <c r="AH128">
        <v>0</v>
      </c>
      <c r="AI128">
        <v>0</v>
      </c>
      <c r="AJ128">
        <v>0</v>
      </c>
      <c r="AK128">
        <v>0</v>
      </c>
      <c r="AL128">
        <v>0</v>
      </c>
      <c r="AM128">
        <v>0</v>
      </c>
      <c r="AN128">
        <v>0</v>
      </c>
      <c r="AO128">
        <v>0</v>
      </c>
      <c r="AP128">
        <v>0</v>
      </c>
      <c r="AQ128">
        <v>0</v>
      </c>
      <c r="AR128">
        <v>1</v>
      </c>
      <c r="AS128">
        <v>0</v>
      </c>
      <c r="AT128">
        <v>0</v>
      </c>
      <c r="AU128">
        <v>0</v>
      </c>
      <c r="AV128">
        <v>0</v>
      </c>
      <c r="AW128">
        <v>0</v>
      </c>
      <c r="AX128">
        <v>0</v>
      </c>
      <c r="AY128" t="s">
        <v>891</v>
      </c>
      <c r="AZ128">
        <v>0</v>
      </c>
      <c r="BA128">
        <v>0</v>
      </c>
      <c r="BB128">
        <v>0</v>
      </c>
      <c r="BC128">
        <v>0</v>
      </c>
      <c r="BD128">
        <v>0</v>
      </c>
      <c r="BE128">
        <v>0</v>
      </c>
      <c r="BF128" t="s">
        <v>891</v>
      </c>
      <c r="BG128">
        <v>1</v>
      </c>
      <c r="BH128">
        <v>0</v>
      </c>
      <c r="BI128">
        <v>1</v>
      </c>
      <c r="BJ128">
        <v>0</v>
      </c>
      <c r="BK128">
        <v>1</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s="842"/>
      <c r="CM128" s="597">
        <v>1</v>
      </c>
      <c r="CN128" s="592">
        <v>37</v>
      </c>
      <c r="CO128" s="592">
        <v>0</v>
      </c>
      <c r="CP128" s="597">
        <v>1</v>
      </c>
      <c r="CQ128" s="592">
        <v>37</v>
      </c>
      <c r="CR128" s="592">
        <v>0</v>
      </c>
      <c r="CS128" s="597">
        <v>1</v>
      </c>
      <c r="CT128" s="592">
        <v>37</v>
      </c>
      <c r="CU128" s="592">
        <v>0</v>
      </c>
      <c r="CV128" s="592">
        <v>0</v>
      </c>
      <c r="CW128" s="592">
        <v>0</v>
      </c>
      <c r="CX128" s="592">
        <v>0</v>
      </c>
      <c r="CY128" s="592">
        <v>0</v>
      </c>
      <c r="CZ128" s="592">
        <v>0</v>
      </c>
      <c r="DA128" s="592">
        <v>0</v>
      </c>
      <c r="DB128" s="592">
        <v>0</v>
      </c>
      <c r="DC128" s="592">
        <v>0</v>
      </c>
      <c r="DD128" s="592">
        <v>0</v>
      </c>
      <c r="DE128" s="592">
        <v>0</v>
      </c>
      <c r="DF128" s="592">
        <v>0</v>
      </c>
      <c r="DG128" s="592">
        <v>0</v>
      </c>
      <c r="DH128" s="592">
        <v>0</v>
      </c>
      <c r="DI128" s="592">
        <v>0</v>
      </c>
      <c r="DJ128" s="592">
        <v>0</v>
      </c>
      <c r="DK128" s="592">
        <v>0</v>
      </c>
      <c r="DL128" s="592">
        <v>0</v>
      </c>
      <c r="DM128" s="592">
        <v>0</v>
      </c>
      <c r="DN128" s="592">
        <v>0</v>
      </c>
      <c r="DO128" s="592">
        <v>0</v>
      </c>
      <c r="DP128" s="592">
        <v>0</v>
      </c>
      <c r="DQ128" s="592">
        <v>0</v>
      </c>
      <c r="DR128" s="592">
        <v>0</v>
      </c>
      <c r="DS128" s="592">
        <v>0</v>
      </c>
      <c r="DT128" s="592">
        <v>0</v>
      </c>
      <c r="DU128" s="597">
        <v>0</v>
      </c>
      <c r="DV128" s="954">
        <v>0</v>
      </c>
      <c r="DW128" s="978">
        <v>0</v>
      </c>
      <c r="DX128" s="979">
        <v>0</v>
      </c>
      <c r="DY128" s="979">
        <v>0</v>
      </c>
      <c r="DZ128" s="979">
        <v>0</v>
      </c>
      <c r="EA128" s="977">
        <v>0</v>
      </c>
      <c r="EB128" s="977">
        <v>0</v>
      </c>
      <c r="EC128" s="960">
        <v>0</v>
      </c>
      <c r="ED128" s="960">
        <v>0</v>
      </c>
      <c r="EE128" s="1255">
        <v>0</v>
      </c>
      <c r="EF128" s="960">
        <v>0</v>
      </c>
      <c r="EG128" s="960">
        <v>0</v>
      </c>
      <c r="EH128" s="960">
        <v>0</v>
      </c>
      <c r="EI128" s="960">
        <v>0</v>
      </c>
      <c r="EJ128" s="960">
        <v>0</v>
      </c>
      <c r="EK128" s="1007">
        <v>0</v>
      </c>
      <c r="EL128" s="306">
        <v>0</v>
      </c>
      <c r="EM128" s="306">
        <v>0</v>
      </c>
      <c r="EN128" s="1007">
        <v>0</v>
      </c>
      <c r="EO128" s="306">
        <v>0</v>
      </c>
      <c r="EP128" s="306">
        <v>1</v>
      </c>
      <c r="EQ128" s="306">
        <v>0</v>
      </c>
      <c r="ER128" s="306">
        <v>0</v>
      </c>
      <c r="ES128" s="306">
        <v>0</v>
      </c>
      <c r="ET128" s="1007">
        <v>0</v>
      </c>
      <c r="EU128" s="306">
        <v>0</v>
      </c>
      <c r="EV128" s="306">
        <v>0</v>
      </c>
      <c r="EW128" s="306">
        <v>0</v>
      </c>
      <c r="EX128" s="832"/>
      <c r="EY128" s="592"/>
      <c r="EZ128" s="592" t="s">
        <v>638</v>
      </c>
      <c r="FA128" s="592" t="s">
        <v>639</v>
      </c>
      <c r="FB128" s="592" t="s">
        <v>354</v>
      </c>
      <c r="FC128" s="592">
        <v>37</v>
      </c>
      <c r="FD128" s="592" t="s">
        <v>12</v>
      </c>
      <c r="FE128" s="592" t="s">
        <v>232</v>
      </c>
      <c r="FF128" s="592" t="s">
        <v>9</v>
      </c>
      <c r="FG128" s="592" t="s">
        <v>232</v>
      </c>
      <c r="FH128" s="592" t="s">
        <v>358</v>
      </c>
    </row>
    <row r="129" spans="1:164">
      <c r="A129">
        <v>938</v>
      </c>
      <c r="B129">
        <v>1</v>
      </c>
      <c r="F129">
        <v>700</v>
      </c>
      <c r="G129">
        <v>41</v>
      </c>
      <c r="H129">
        <v>1</v>
      </c>
      <c r="I129">
        <v>0</v>
      </c>
      <c r="J129">
        <v>1</v>
      </c>
      <c r="K129">
        <v>0</v>
      </c>
      <c r="L129" t="s">
        <v>638</v>
      </c>
      <c r="M129">
        <v>0</v>
      </c>
      <c r="N129">
        <v>1</v>
      </c>
      <c r="O129">
        <v>0</v>
      </c>
      <c r="P129">
        <v>0</v>
      </c>
      <c r="Q129">
        <v>0</v>
      </c>
      <c r="R129">
        <v>0</v>
      </c>
      <c r="S129">
        <v>0</v>
      </c>
      <c r="T129">
        <v>23</v>
      </c>
      <c r="U129">
        <v>0</v>
      </c>
      <c r="V129">
        <v>0</v>
      </c>
      <c r="W129">
        <v>0</v>
      </c>
      <c r="X129">
        <v>0</v>
      </c>
      <c r="Y129">
        <v>0</v>
      </c>
      <c r="Z129">
        <v>0</v>
      </c>
      <c r="AA129">
        <v>1</v>
      </c>
      <c r="AB129">
        <v>0</v>
      </c>
      <c r="AC129">
        <v>1</v>
      </c>
      <c r="AD129">
        <v>0</v>
      </c>
      <c r="AE129">
        <v>0</v>
      </c>
      <c r="AF129">
        <v>0</v>
      </c>
      <c r="AG129">
        <v>0</v>
      </c>
      <c r="AH129">
        <v>0</v>
      </c>
      <c r="AI129">
        <v>0</v>
      </c>
      <c r="AJ129">
        <v>0</v>
      </c>
      <c r="AK129">
        <v>0</v>
      </c>
      <c r="AL129">
        <v>0</v>
      </c>
      <c r="AM129">
        <v>0</v>
      </c>
      <c r="AN129">
        <v>0</v>
      </c>
      <c r="AO129">
        <v>0</v>
      </c>
      <c r="AP129">
        <v>0</v>
      </c>
      <c r="AQ129">
        <v>0</v>
      </c>
      <c r="AR129">
        <v>1</v>
      </c>
      <c r="AS129">
        <v>0</v>
      </c>
      <c r="AT129">
        <v>0</v>
      </c>
      <c r="AU129">
        <v>0</v>
      </c>
      <c r="AV129">
        <v>0</v>
      </c>
      <c r="AW129">
        <v>0</v>
      </c>
      <c r="AX129">
        <v>0</v>
      </c>
      <c r="AY129" t="s">
        <v>891</v>
      </c>
      <c r="AZ129">
        <v>0</v>
      </c>
      <c r="BA129">
        <v>0</v>
      </c>
      <c r="BB129">
        <v>0</v>
      </c>
      <c r="BC129">
        <v>0</v>
      </c>
      <c r="BD129">
        <v>0</v>
      </c>
      <c r="BE129">
        <v>0</v>
      </c>
      <c r="BF129" t="s">
        <v>891</v>
      </c>
      <c r="BG129">
        <v>1</v>
      </c>
      <c r="BH129">
        <v>0</v>
      </c>
      <c r="BI129">
        <v>0</v>
      </c>
      <c r="BJ129">
        <v>1</v>
      </c>
      <c r="BK129">
        <v>0</v>
      </c>
      <c r="BL129">
        <v>1</v>
      </c>
      <c r="BM129">
        <v>1</v>
      </c>
      <c r="BN129">
        <v>0</v>
      </c>
      <c r="BO129">
        <v>0</v>
      </c>
      <c r="BP129">
        <v>1</v>
      </c>
      <c r="BQ129">
        <v>0</v>
      </c>
      <c r="BR129">
        <v>0</v>
      </c>
      <c r="BS129">
        <v>0</v>
      </c>
      <c r="BT129">
        <v>0</v>
      </c>
      <c r="BU129">
        <v>0</v>
      </c>
      <c r="BV129">
        <v>0</v>
      </c>
      <c r="BW129">
        <v>0</v>
      </c>
      <c r="BX129">
        <v>0</v>
      </c>
      <c r="BY129">
        <v>0</v>
      </c>
      <c r="BZ129">
        <v>0</v>
      </c>
      <c r="CA129">
        <v>0</v>
      </c>
      <c r="CB129">
        <v>1</v>
      </c>
      <c r="CC129">
        <v>0</v>
      </c>
      <c r="CD129">
        <v>0</v>
      </c>
      <c r="CE129">
        <v>0</v>
      </c>
      <c r="CF129">
        <v>0</v>
      </c>
      <c r="CG129">
        <v>860</v>
      </c>
      <c r="CH129">
        <v>1666</v>
      </c>
      <c r="CI129">
        <v>0</v>
      </c>
      <c r="CJ129">
        <v>997.19148936170211</v>
      </c>
      <c r="CK129">
        <v>0</v>
      </c>
      <c r="CL129" s="842"/>
      <c r="CM129" s="597">
        <v>1</v>
      </c>
      <c r="CN129" s="592">
        <v>23</v>
      </c>
      <c r="CO129" s="592">
        <v>0</v>
      </c>
      <c r="CP129" s="597">
        <v>1</v>
      </c>
      <c r="CQ129" s="592">
        <v>23</v>
      </c>
      <c r="CR129" s="592">
        <v>23</v>
      </c>
      <c r="CS129" s="597">
        <v>1</v>
      </c>
      <c r="CT129" s="592">
        <v>23</v>
      </c>
      <c r="CU129" s="592">
        <v>23</v>
      </c>
      <c r="CV129" s="592">
        <v>0</v>
      </c>
      <c r="CW129" s="592">
        <v>1</v>
      </c>
      <c r="CX129" s="592">
        <v>23</v>
      </c>
      <c r="CY129" s="592">
        <v>23</v>
      </c>
      <c r="CZ129" s="592">
        <v>0</v>
      </c>
      <c r="DA129" s="592">
        <v>0</v>
      </c>
      <c r="DB129" s="592">
        <v>23</v>
      </c>
      <c r="DC129" s="592">
        <v>0</v>
      </c>
      <c r="DD129" s="592">
        <v>0</v>
      </c>
      <c r="DE129" s="592">
        <v>0</v>
      </c>
      <c r="DF129" s="592">
        <v>0</v>
      </c>
      <c r="DG129" s="592">
        <v>0</v>
      </c>
      <c r="DH129" s="592">
        <v>0</v>
      </c>
      <c r="DI129" s="592">
        <v>0</v>
      </c>
      <c r="DJ129" s="592">
        <v>0</v>
      </c>
      <c r="DK129" s="592">
        <v>0</v>
      </c>
      <c r="DL129" s="592">
        <v>0</v>
      </c>
      <c r="DM129" s="592">
        <v>0</v>
      </c>
      <c r="DN129" s="592">
        <v>0</v>
      </c>
      <c r="DO129" s="592">
        <v>0</v>
      </c>
      <c r="DP129" s="592">
        <v>0</v>
      </c>
      <c r="DQ129" s="592">
        <v>0</v>
      </c>
      <c r="DR129" s="592">
        <v>0</v>
      </c>
      <c r="DS129" s="592">
        <v>0</v>
      </c>
      <c r="DT129" s="592">
        <v>0</v>
      </c>
      <c r="DU129" s="597">
        <v>1</v>
      </c>
      <c r="DV129" s="954">
        <v>0</v>
      </c>
      <c r="DW129" s="978">
        <v>0</v>
      </c>
      <c r="DX129" s="979">
        <v>0</v>
      </c>
      <c r="DY129" s="979">
        <v>0</v>
      </c>
      <c r="DZ129" s="979">
        <v>0</v>
      </c>
      <c r="EA129" s="977">
        <v>0</v>
      </c>
      <c r="EB129" s="977">
        <v>0</v>
      </c>
      <c r="EC129" s="960">
        <v>0</v>
      </c>
      <c r="ED129" s="960">
        <v>0</v>
      </c>
      <c r="EE129" s="1255">
        <v>19.5</v>
      </c>
      <c r="EF129" s="960">
        <v>16770</v>
      </c>
      <c r="EG129" s="960">
        <v>4</v>
      </c>
      <c r="EH129" s="960">
        <v>6664</v>
      </c>
      <c r="EI129" s="960">
        <v>0</v>
      </c>
      <c r="EJ129" s="960">
        <v>0</v>
      </c>
      <c r="EK129" s="1007">
        <v>0</v>
      </c>
      <c r="EL129" s="306">
        <v>0</v>
      </c>
      <c r="EM129" s="306">
        <v>0</v>
      </c>
      <c r="EN129" s="1007">
        <v>0</v>
      </c>
      <c r="EO129" s="306">
        <v>0</v>
      </c>
      <c r="EP129" s="306">
        <v>1</v>
      </c>
      <c r="EQ129" s="306">
        <v>1</v>
      </c>
      <c r="ER129" s="306">
        <v>0</v>
      </c>
      <c r="ES129" s="306">
        <v>0</v>
      </c>
      <c r="ET129" s="1007">
        <v>0</v>
      </c>
      <c r="EU129" s="306">
        <v>0</v>
      </c>
      <c r="EV129" s="306">
        <v>0</v>
      </c>
      <c r="EW129" s="306">
        <v>0</v>
      </c>
      <c r="EX129" s="832"/>
      <c r="EY129" s="592"/>
      <c r="EZ129" s="592" t="s">
        <v>638</v>
      </c>
      <c r="FA129" s="592" t="s">
        <v>639</v>
      </c>
      <c r="FB129" s="592" t="s">
        <v>354</v>
      </c>
      <c r="FC129" s="592">
        <v>23</v>
      </c>
      <c r="FD129" s="592" t="s">
        <v>12</v>
      </c>
      <c r="FE129" s="592" t="s">
        <v>232</v>
      </c>
      <c r="FF129" s="592" t="s">
        <v>9</v>
      </c>
      <c r="FG129" s="592" t="s">
        <v>232</v>
      </c>
      <c r="FH129" s="592" t="s">
        <v>358</v>
      </c>
    </row>
    <row r="130" spans="1:164">
      <c r="A130">
        <v>942</v>
      </c>
      <c r="B130">
        <v>1</v>
      </c>
      <c r="F130">
        <v>700</v>
      </c>
      <c r="G130">
        <v>41</v>
      </c>
      <c r="H130">
        <v>1</v>
      </c>
      <c r="I130">
        <v>0</v>
      </c>
      <c r="J130">
        <v>1</v>
      </c>
      <c r="K130">
        <v>0</v>
      </c>
      <c r="L130" t="s">
        <v>638</v>
      </c>
      <c r="M130">
        <v>0</v>
      </c>
      <c r="N130">
        <v>1</v>
      </c>
      <c r="O130">
        <v>0</v>
      </c>
      <c r="P130">
        <v>0</v>
      </c>
      <c r="Q130">
        <v>0</v>
      </c>
      <c r="R130">
        <v>0</v>
      </c>
      <c r="S130">
        <v>0</v>
      </c>
      <c r="T130">
        <v>6</v>
      </c>
      <c r="U130">
        <v>1</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1</v>
      </c>
      <c r="AS130">
        <v>0</v>
      </c>
      <c r="AT130">
        <v>0</v>
      </c>
      <c r="AU130">
        <v>0</v>
      </c>
      <c r="AV130">
        <v>0</v>
      </c>
      <c r="AW130">
        <v>0</v>
      </c>
      <c r="AX130">
        <v>0</v>
      </c>
      <c r="AY130" t="s">
        <v>891</v>
      </c>
      <c r="AZ130">
        <v>0</v>
      </c>
      <c r="BA130">
        <v>0</v>
      </c>
      <c r="BB130">
        <v>0</v>
      </c>
      <c r="BC130">
        <v>0</v>
      </c>
      <c r="BD130">
        <v>0</v>
      </c>
      <c r="BE130">
        <v>0</v>
      </c>
      <c r="BF130" t="s">
        <v>891</v>
      </c>
      <c r="BG130">
        <v>1</v>
      </c>
      <c r="BH130">
        <v>0</v>
      </c>
      <c r="BI130">
        <v>1</v>
      </c>
      <c r="BJ130">
        <v>0</v>
      </c>
      <c r="BK130">
        <v>1</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s="842"/>
      <c r="CM130" s="597">
        <v>1</v>
      </c>
      <c r="CN130" s="592">
        <v>6</v>
      </c>
      <c r="CO130" s="592">
        <v>0</v>
      </c>
      <c r="CP130" s="597">
        <v>1</v>
      </c>
      <c r="CQ130" s="592">
        <v>6</v>
      </c>
      <c r="CR130" s="592">
        <v>0</v>
      </c>
      <c r="CS130" s="597">
        <v>1</v>
      </c>
      <c r="CT130" s="592">
        <v>6</v>
      </c>
      <c r="CU130" s="592">
        <v>0</v>
      </c>
      <c r="CV130" s="592">
        <v>0</v>
      </c>
      <c r="CW130" s="592">
        <v>0</v>
      </c>
      <c r="CX130" s="592">
        <v>0</v>
      </c>
      <c r="CY130" s="592">
        <v>0</v>
      </c>
      <c r="CZ130" s="592">
        <v>0</v>
      </c>
      <c r="DA130" s="592">
        <v>0</v>
      </c>
      <c r="DB130" s="592">
        <v>0</v>
      </c>
      <c r="DC130" s="592">
        <v>0</v>
      </c>
      <c r="DD130" s="592">
        <v>0</v>
      </c>
      <c r="DE130" s="592">
        <v>0</v>
      </c>
      <c r="DF130" s="592">
        <v>0</v>
      </c>
      <c r="DG130" s="592">
        <v>0</v>
      </c>
      <c r="DH130" s="592">
        <v>0</v>
      </c>
      <c r="DI130" s="592">
        <v>0</v>
      </c>
      <c r="DJ130" s="592">
        <v>0</v>
      </c>
      <c r="DK130" s="592">
        <v>0</v>
      </c>
      <c r="DL130" s="592">
        <v>0</v>
      </c>
      <c r="DM130" s="592">
        <v>0</v>
      </c>
      <c r="DN130" s="592">
        <v>0</v>
      </c>
      <c r="DO130" s="592">
        <v>0</v>
      </c>
      <c r="DP130" s="592">
        <v>0</v>
      </c>
      <c r="DQ130" s="592">
        <v>0</v>
      </c>
      <c r="DR130" s="592">
        <v>0</v>
      </c>
      <c r="DS130" s="592">
        <v>0</v>
      </c>
      <c r="DT130" s="592">
        <v>0</v>
      </c>
      <c r="DU130" s="597">
        <v>0</v>
      </c>
      <c r="DV130" s="954">
        <v>0</v>
      </c>
      <c r="DW130" s="978">
        <v>0</v>
      </c>
      <c r="DX130" s="979">
        <v>0</v>
      </c>
      <c r="DY130" s="979">
        <v>0</v>
      </c>
      <c r="DZ130" s="979">
        <v>0</v>
      </c>
      <c r="EA130" s="977">
        <v>0</v>
      </c>
      <c r="EB130" s="977">
        <v>0</v>
      </c>
      <c r="EC130" s="960">
        <v>0</v>
      </c>
      <c r="ED130" s="960">
        <v>0</v>
      </c>
      <c r="EE130" s="1255">
        <v>0</v>
      </c>
      <c r="EF130" s="960">
        <v>0</v>
      </c>
      <c r="EG130" s="960">
        <v>0</v>
      </c>
      <c r="EH130" s="960">
        <v>0</v>
      </c>
      <c r="EI130" s="960">
        <v>0</v>
      </c>
      <c r="EJ130" s="960">
        <v>0</v>
      </c>
      <c r="EK130" s="1007">
        <v>0</v>
      </c>
      <c r="EL130" s="306">
        <v>0</v>
      </c>
      <c r="EM130" s="306">
        <v>0</v>
      </c>
      <c r="EN130" s="1007">
        <v>0</v>
      </c>
      <c r="EO130" s="306">
        <v>0</v>
      </c>
      <c r="EP130" s="306">
        <v>0</v>
      </c>
      <c r="EQ130" s="306">
        <v>0</v>
      </c>
      <c r="ER130" s="306">
        <v>0</v>
      </c>
      <c r="ES130" s="306">
        <v>0</v>
      </c>
      <c r="ET130" s="1007">
        <v>0</v>
      </c>
      <c r="EU130" s="306">
        <v>0</v>
      </c>
      <c r="EV130" s="306">
        <v>0</v>
      </c>
      <c r="EW130" s="306">
        <v>0</v>
      </c>
      <c r="EX130" s="832"/>
      <c r="EY130" s="592"/>
      <c r="EZ130" s="592" t="s">
        <v>638</v>
      </c>
      <c r="FA130" s="592" t="s">
        <v>639</v>
      </c>
      <c r="FB130" s="592" t="s">
        <v>354</v>
      </c>
      <c r="FC130" s="592">
        <v>6</v>
      </c>
      <c r="FD130" s="592" t="s">
        <v>11</v>
      </c>
      <c r="FE130" s="592" t="s">
        <v>232</v>
      </c>
      <c r="FF130" s="592" t="s">
        <v>9</v>
      </c>
      <c r="FG130" s="592" t="s">
        <v>232</v>
      </c>
      <c r="FH130" s="592" t="s">
        <v>358</v>
      </c>
    </row>
    <row r="131" spans="1:164">
      <c r="A131">
        <v>943</v>
      </c>
      <c r="B131">
        <v>1</v>
      </c>
      <c r="F131">
        <v>700</v>
      </c>
      <c r="G131">
        <v>42</v>
      </c>
      <c r="H131">
        <v>1</v>
      </c>
      <c r="I131">
        <v>0</v>
      </c>
      <c r="J131">
        <v>1</v>
      </c>
      <c r="K131">
        <v>0</v>
      </c>
      <c r="L131" t="s">
        <v>638</v>
      </c>
      <c r="M131">
        <v>0</v>
      </c>
      <c r="N131">
        <v>1</v>
      </c>
      <c r="O131">
        <v>0</v>
      </c>
      <c r="P131">
        <v>0</v>
      </c>
      <c r="Q131">
        <v>0</v>
      </c>
      <c r="R131">
        <v>0</v>
      </c>
      <c r="S131">
        <v>0</v>
      </c>
      <c r="T131">
        <v>15</v>
      </c>
      <c r="U131">
        <v>0</v>
      </c>
      <c r="V131">
        <v>0</v>
      </c>
      <c r="W131">
        <v>0</v>
      </c>
      <c r="X131">
        <v>0</v>
      </c>
      <c r="Y131">
        <v>0</v>
      </c>
      <c r="Z131">
        <v>0</v>
      </c>
      <c r="AA131">
        <v>1</v>
      </c>
      <c r="AB131">
        <v>1</v>
      </c>
      <c r="AC131">
        <v>0</v>
      </c>
      <c r="AD131">
        <v>0</v>
      </c>
      <c r="AE131">
        <v>0</v>
      </c>
      <c r="AF131">
        <v>0</v>
      </c>
      <c r="AG131">
        <v>0</v>
      </c>
      <c r="AH131">
        <v>0</v>
      </c>
      <c r="AI131">
        <v>0</v>
      </c>
      <c r="AJ131">
        <v>0</v>
      </c>
      <c r="AK131">
        <v>0</v>
      </c>
      <c r="AL131">
        <v>0</v>
      </c>
      <c r="AM131">
        <v>0</v>
      </c>
      <c r="AN131">
        <v>0</v>
      </c>
      <c r="AO131">
        <v>0</v>
      </c>
      <c r="AP131">
        <v>0</v>
      </c>
      <c r="AQ131">
        <v>0</v>
      </c>
      <c r="AR131">
        <v>1</v>
      </c>
      <c r="AS131">
        <v>0</v>
      </c>
      <c r="AT131">
        <v>0</v>
      </c>
      <c r="AU131">
        <v>0</v>
      </c>
      <c r="AV131">
        <v>0</v>
      </c>
      <c r="AW131">
        <v>0</v>
      </c>
      <c r="AX131">
        <v>0</v>
      </c>
      <c r="AY131" t="s">
        <v>891</v>
      </c>
      <c r="AZ131">
        <v>0</v>
      </c>
      <c r="BA131">
        <v>0</v>
      </c>
      <c r="BB131">
        <v>0</v>
      </c>
      <c r="BC131">
        <v>0</v>
      </c>
      <c r="BD131">
        <v>0</v>
      </c>
      <c r="BE131">
        <v>0</v>
      </c>
      <c r="BF131" t="s">
        <v>891</v>
      </c>
      <c r="BG131">
        <v>1</v>
      </c>
      <c r="BH131">
        <v>0</v>
      </c>
      <c r="BI131">
        <v>1</v>
      </c>
      <c r="BJ131">
        <v>0</v>
      </c>
      <c r="BK131">
        <v>1</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s="842"/>
      <c r="CM131" s="597">
        <v>1</v>
      </c>
      <c r="CN131" s="592">
        <v>15</v>
      </c>
      <c r="CO131" s="592">
        <v>0</v>
      </c>
      <c r="CP131" s="597">
        <v>1</v>
      </c>
      <c r="CQ131" s="592">
        <v>15</v>
      </c>
      <c r="CR131" s="592">
        <v>0</v>
      </c>
      <c r="CS131" s="597">
        <v>1</v>
      </c>
      <c r="CT131" s="592">
        <v>15</v>
      </c>
      <c r="CU131" s="592">
        <v>0</v>
      </c>
      <c r="CV131" s="592">
        <v>0</v>
      </c>
      <c r="CW131" s="592">
        <v>0</v>
      </c>
      <c r="CX131" s="592">
        <v>0</v>
      </c>
      <c r="CY131" s="592">
        <v>0</v>
      </c>
      <c r="CZ131" s="592">
        <v>0</v>
      </c>
      <c r="DA131" s="592">
        <v>0</v>
      </c>
      <c r="DB131" s="592">
        <v>0</v>
      </c>
      <c r="DC131" s="592">
        <v>0</v>
      </c>
      <c r="DD131" s="592">
        <v>0</v>
      </c>
      <c r="DE131" s="592">
        <v>0</v>
      </c>
      <c r="DF131" s="592">
        <v>0</v>
      </c>
      <c r="DG131" s="592">
        <v>0</v>
      </c>
      <c r="DH131" s="592">
        <v>0</v>
      </c>
      <c r="DI131" s="592">
        <v>0</v>
      </c>
      <c r="DJ131" s="592">
        <v>0</v>
      </c>
      <c r="DK131" s="592">
        <v>0</v>
      </c>
      <c r="DL131" s="592">
        <v>0</v>
      </c>
      <c r="DM131" s="592">
        <v>0</v>
      </c>
      <c r="DN131" s="592">
        <v>0</v>
      </c>
      <c r="DO131" s="592">
        <v>0</v>
      </c>
      <c r="DP131" s="592">
        <v>0</v>
      </c>
      <c r="DQ131" s="592">
        <v>0</v>
      </c>
      <c r="DR131" s="592">
        <v>0</v>
      </c>
      <c r="DS131" s="592">
        <v>0</v>
      </c>
      <c r="DT131" s="592">
        <v>0</v>
      </c>
      <c r="DU131" s="597">
        <v>0</v>
      </c>
      <c r="DV131" s="954">
        <v>0</v>
      </c>
      <c r="DW131" s="978">
        <v>0</v>
      </c>
      <c r="DX131" s="979">
        <v>0</v>
      </c>
      <c r="DY131" s="979">
        <v>0</v>
      </c>
      <c r="DZ131" s="979">
        <v>0</v>
      </c>
      <c r="EA131" s="977">
        <v>0</v>
      </c>
      <c r="EB131" s="977">
        <v>0</v>
      </c>
      <c r="EC131" s="960">
        <v>0</v>
      </c>
      <c r="ED131" s="960">
        <v>0</v>
      </c>
      <c r="EE131" s="1255">
        <v>0</v>
      </c>
      <c r="EF131" s="960">
        <v>0</v>
      </c>
      <c r="EG131" s="960">
        <v>0</v>
      </c>
      <c r="EH131" s="960">
        <v>0</v>
      </c>
      <c r="EI131" s="960">
        <v>0</v>
      </c>
      <c r="EJ131" s="960">
        <v>0</v>
      </c>
      <c r="EK131" s="1007">
        <v>0</v>
      </c>
      <c r="EL131" s="306">
        <v>0</v>
      </c>
      <c r="EM131" s="306">
        <v>0</v>
      </c>
      <c r="EN131" s="1007">
        <v>0</v>
      </c>
      <c r="EO131" s="306">
        <v>0</v>
      </c>
      <c r="EP131" s="306">
        <v>1</v>
      </c>
      <c r="EQ131" s="306">
        <v>0</v>
      </c>
      <c r="ER131" s="306">
        <v>0</v>
      </c>
      <c r="ES131" s="306">
        <v>0</v>
      </c>
      <c r="ET131" s="1007">
        <v>0</v>
      </c>
      <c r="EU131" s="306">
        <v>0</v>
      </c>
      <c r="EV131" s="306">
        <v>0</v>
      </c>
      <c r="EW131" s="306">
        <v>0</v>
      </c>
      <c r="EX131" s="832"/>
      <c r="EY131" s="592"/>
      <c r="EZ131" s="592" t="s">
        <v>638</v>
      </c>
      <c r="FA131" s="592" t="s">
        <v>639</v>
      </c>
      <c r="FB131" s="592" t="s">
        <v>354</v>
      </c>
      <c r="FC131" s="592">
        <v>15</v>
      </c>
      <c r="FD131" s="592" t="s">
        <v>11</v>
      </c>
      <c r="FE131" s="592" t="s">
        <v>232</v>
      </c>
      <c r="FF131" s="592" t="s">
        <v>9</v>
      </c>
      <c r="FG131" s="592" t="s">
        <v>232</v>
      </c>
      <c r="FH131" s="592" t="s">
        <v>358</v>
      </c>
    </row>
    <row r="132" spans="1:164">
      <c r="A132">
        <v>950</v>
      </c>
      <c r="B132">
        <v>1</v>
      </c>
      <c r="F132">
        <v>700</v>
      </c>
      <c r="G132">
        <v>42</v>
      </c>
      <c r="H132">
        <v>0</v>
      </c>
      <c r="I132">
        <v>1</v>
      </c>
      <c r="J132">
        <v>1</v>
      </c>
      <c r="K132">
        <v>0</v>
      </c>
      <c r="L132" t="s">
        <v>638</v>
      </c>
      <c r="M132">
        <v>0</v>
      </c>
      <c r="N132">
        <v>1</v>
      </c>
      <c r="O132">
        <v>0</v>
      </c>
      <c r="P132">
        <v>0</v>
      </c>
      <c r="Q132">
        <v>0</v>
      </c>
      <c r="R132">
        <v>0</v>
      </c>
      <c r="S132">
        <v>0</v>
      </c>
      <c r="T132">
        <v>36</v>
      </c>
      <c r="U132">
        <v>0</v>
      </c>
      <c r="V132">
        <v>0</v>
      </c>
      <c r="W132">
        <v>0</v>
      </c>
      <c r="X132">
        <v>0</v>
      </c>
      <c r="Y132">
        <v>1</v>
      </c>
      <c r="Z132">
        <v>0</v>
      </c>
      <c r="AA132">
        <v>0</v>
      </c>
      <c r="AB132">
        <v>0</v>
      </c>
      <c r="AC132">
        <v>0</v>
      </c>
      <c r="AD132">
        <v>1</v>
      </c>
      <c r="AE132">
        <v>0</v>
      </c>
      <c r="AF132">
        <v>0</v>
      </c>
      <c r="AG132">
        <v>0</v>
      </c>
      <c r="AH132">
        <v>0</v>
      </c>
      <c r="AI132">
        <v>0</v>
      </c>
      <c r="AJ132">
        <v>0</v>
      </c>
      <c r="AK132">
        <v>0</v>
      </c>
      <c r="AL132">
        <v>0</v>
      </c>
      <c r="AM132">
        <v>0</v>
      </c>
      <c r="AN132">
        <v>0</v>
      </c>
      <c r="AO132">
        <v>0</v>
      </c>
      <c r="AP132">
        <v>0</v>
      </c>
      <c r="AQ132">
        <v>0</v>
      </c>
      <c r="AR132">
        <v>1</v>
      </c>
      <c r="AS132">
        <v>0</v>
      </c>
      <c r="AT132">
        <v>0</v>
      </c>
      <c r="AU132">
        <v>0</v>
      </c>
      <c r="AV132">
        <v>0</v>
      </c>
      <c r="AW132">
        <v>0</v>
      </c>
      <c r="AX132">
        <v>0</v>
      </c>
      <c r="AY132" t="s">
        <v>891</v>
      </c>
      <c r="AZ132">
        <v>0</v>
      </c>
      <c r="BA132">
        <v>0</v>
      </c>
      <c r="BB132">
        <v>0</v>
      </c>
      <c r="BC132">
        <v>0</v>
      </c>
      <c r="BD132">
        <v>0</v>
      </c>
      <c r="BE132">
        <v>0</v>
      </c>
      <c r="BF132" t="s">
        <v>891</v>
      </c>
      <c r="BG132">
        <v>1</v>
      </c>
      <c r="BH132">
        <v>0</v>
      </c>
      <c r="BI132">
        <v>1</v>
      </c>
      <c r="BJ132">
        <v>0</v>
      </c>
      <c r="BK132">
        <v>0</v>
      </c>
      <c r="BL132">
        <v>1</v>
      </c>
      <c r="BM132">
        <v>0</v>
      </c>
      <c r="BN132">
        <v>0</v>
      </c>
      <c r="BO132">
        <v>0</v>
      </c>
      <c r="BP132">
        <v>0</v>
      </c>
      <c r="BQ132">
        <v>0</v>
      </c>
      <c r="BR132">
        <v>0</v>
      </c>
      <c r="BS132">
        <v>0</v>
      </c>
      <c r="BT132">
        <v>0</v>
      </c>
      <c r="BU132">
        <v>1</v>
      </c>
      <c r="BV132">
        <v>1</v>
      </c>
      <c r="BW132">
        <v>0</v>
      </c>
      <c r="BX132">
        <v>0</v>
      </c>
      <c r="BY132">
        <v>0</v>
      </c>
      <c r="BZ132">
        <v>1</v>
      </c>
      <c r="CA132">
        <v>0</v>
      </c>
      <c r="CB132">
        <v>1</v>
      </c>
      <c r="CC132">
        <v>0</v>
      </c>
      <c r="CD132">
        <v>0</v>
      </c>
      <c r="CE132">
        <v>0</v>
      </c>
      <c r="CF132">
        <v>0</v>
      </c>
      <c r="CG132">
        <v>0</v>
      </c>
      <c r="CH132">
        <v>0</v>
      </c>
      <c r="CI132">
        <v>0</v>
      </c>
      <c r="CJ132">
        <v>0</v>
      </c>
      <c r="CK132">
        <v>166.19718309859155</v>
      </c>
      <c r="CL132" s="842"/>
      <c r="CM132" s="597">
        <v>1</v>
      </c>
      <c r="CN132" s="592">
        <v>36</v>
      </c>
      <c r="CO132" s="592">
        <v>0</v>
      </c>
      <c r="CP132" s="597">
        <v>1</v>
      </c>
      <c r="CQ132" s="592">
        <v>36</v>
      </c>
      <c r="CR132" s="592">
        <v>0</v>
      </c>
      <c r="CS132" s="597">
        <v>1</v>
      </c>
      <c r="CT132" s="592">
        <v>36</v>
      </c>
      <c r="CU132" s="592">
        <v>36</v>
      </c>
      <c r="CV132" s="592">
        <v>0</v>
      </c>
      <c r="CW132" s="592">
        <v>1</v>
      </c>
      <c r="CX132" s="592">
        <v>36</v>
      </c>
      <c r="CY132" s="592">
        <v>0</v>
      </c>
      <c r="CZ132" s="592">
        <v>0</v>
      </c>
      <c r="DA132" s="592">
        <v>0</v>
      </c>
      <c r="DB132" s="592">
        <v>0</v>
      </c>
      <c r="DC132" s="592">
        <v>0</v>
      </c>
      <c r="DD132" s="592">
        <v>0</v>
      </c>
      <c r="DE132" s="592">
        <v>0</v>
      </c>
      <c r="DF132" s="592">
        <v>0</v>
      </c>
      <c r="DG132" s="592">
        <v>36</v>
      </c>
      <c r="DH132" s="592">
        <v>36</v>
      </c>
      <c r="DI132" s="592">
        <v>0</v>
      </c>
      <c r="DJ132" s="592">
        <v>0</v>
      </c>
      <c r="DK132" s="592">
        <v>0</v>
      </c>
      <c r="DL132" s="592">
        <v>0</v>
      </c>
      <c r="DM132" s="592">
        <v>0</v>
      </c>
      <c r="DN132" s="592">
        <v>0</v>
      </c>
      <c r="DO132" s="592">
        <v>0</v>
      </c>
      <c r="DP132" s="592">
        <v>0</v>
      </c>
      <c r="DQ132" s="592">
        <v>0</v>
      </c>
      <c r="DR132" s="592">
        <v>0</v>
      </c>
      <c r="DS132" s="592">
        <v>0</v>
      </c>
      <c r="DT132" s="592">
        <v>0</v>
      </c>
      <c r="DU132" s="597">
        <v>1</v>
      </c>
      <c r="DV132" s="954">
        <v>0</v>
      </c>
      <c r="DW132" s="978">
        <v>0</v>
      </c>
      <c r="DX132" s="979">
        <v>0</v>
      </c>
      <c r="DY132" s="979">
        <v>0</v>
      </c>
      <c r="DZ132" s="979">
        <v>0</v>
      </c>
      <c r="EA132" s="977">
        <v>0</v>
      </c>
      <c r="EB132" s="977">
        <v>0</v>
      </c>
      <c r="EC132" s="960">
        <v>0</v>
      </c>
      <c r="ED132" s="960">
        <v>0</v>
      </c>
      <c r="EE132" s="1255">
        <v>30.5</v>
      </c>
      <c r="EF132" s="960">
        <v>5069.0140845070428</v>
      </c>
      <c r="EG132" s="960">
        <v>5</v>
      </c>
      <c r="EH132" s="960">
        <v>830.9859154929577</v>
      </c>
      <c r="EI132" s="960">
        <v>0</v>
      </c>
      <c r="EJ132" s="960">
        <v>0</v>
      </c>
      <c r="EK132" s="1007">
        <v>0</v>
      </c>
      <c r="EL132" s="306">
        <v>0</v>
      </c>
      <c r="EM132" s="306">
        <v>0</v>
      </c>
      <c r="EN132" s="1007">
        <v>0</v>
      </c>
      <c r="EO132" s="306">
        <v>0</v>
      </c>
      <c r="EP132" s="306">
        <v>1</v>
      </c>
      <c r="EQ132" s="306">
        <v>1</v>
      </c>
      <c r="ER132" s="306">
        <v>0</v>
      </c>
      <c r="ES132" s="306">
        <v>0</v>
      </c>
      <c r="ET132" s="1007">
        <v>0</v>
      </c>
      <c r="EU132" s="306">
        <v>0</v>
      </c>
      <c r="EV132" s="306">
        <v>0</v>
      </c>
      <c r="EW132" s="306">
        <v>0</v>
      </c>
      <c r="EX132" s="832"/>
      <c r="EY132" s="592"/>
      <c r="EZ132" s="592" t="s">
        <v>638</v>
      </c>
      <c r="FA132" s="592" t="s">
        <v>639</v>
      </c>
      <c r="FB132" s="592" t="s">
        <v>354</v>
      </c>
      <c r="FC132" s="592">
        <v>36</v>
      </c>
      <c r="FD132" s="592" t="s">
        <v>12</v>
      </c>
      <c r="FE132" s="592" t="s">
        <v>232</v>
      </c>
      <c r="FF132" s="592" t="s">
        <v>9</v>
      </c>
      <c r="FG132" s="592" t="s">
        <v>232</v>
      </c>
      <c r="FH132" s="592" t="s">
        <v>358</v>
      </c>
    </row>
    <row r="133" spans="1:164">
      <c r="A133">
        <v>951</v>
      </c>
      <c r="B133">
        <v>1</v>
      </c>
      <c r="F133">
        <v>700</v>
      </c>
      <c r="G133">
        <v>41</v>
      </c>
      <c r="H133">
        <v>0</v>
      </c>
      <c r="I133">
        <v>1</v>
      </c>
      <c r="J133">
        <v>1</v>
      </c>
      <c r="K133">
        <v>0</v>
      </c>
      <c r="L133" t="s">
        <v>638</v>
      </c>
      <c r="M133">
        <v>0</v>
      </c>
      <c r="N133">
        <v>1</v>
      </c>
      <c r="O133">
        <v>0</v>
      </c>
      <c r="P133">
        <v>0</v>
      </c>
      <c r="Q133">
        <v>0</v>
      </c>
      <c r="R133">
        <v>0</v>
      </c>
      <c r="S133">
        <v>0</v>
      </c>
      <c r="T133">
        <v>2</v>
      </c>
      <c r="U133">
        <v>0</v>
      </c>
      <c r="V133">
        <v>1</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1</v>
      </c>
      <c r="AS133">
        <v>0</v>
      </c>
      <c r="AT133">
        <v>0</v>
      </c>
      <c r="AU133">
        <v>0</v>
      </c>
      <c r="AV133">
        <v>0</v>
      </c>
      <c r="AW133">
        <v>0</v>
      </c>
      <c r="AX133">
        <v>0</v>
      </c>
      <c r="AY133" t="s">
        <v>891</v>
      </c>
      <c r="AZ133">
        <v>0</v>
      </c>
      <c r="BA133">
        <v>0</v>
      </c>
      <c r="BB133">
        <v>0</v>
      </c>
      <c r="BC133">
        <v>0</v>
      </c>
      <c r="BD133">
        <v>0</v>
      </c>
      <c r="BE133">
        <v>0</v>
      </c>
      <c r="BF133" t="s">
        <v>891</v>
      </c>
      <c r="BG133">
        <v>1</v>
      </c>
      <c r="BH133">
        <v>0</v>
      </c>
      <c r="BI133">
        <v>1</v>
      </c>
      <c r="BJ133">
        <v>0</v>
      </c>
      <c r="BK133">
        <v>1</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s="842"/>
      <c r="CM133" s="597">
        <v>1</v>
      </c>
      <c r="CN133" s="592">
        <v>2</v>
      </c>
      <c r="CO133" s="592">
        <v>0</v>
      </c>
      <c r="CP133" s="597">
        <v>1</v>
      </c>
      <c r="CQ133" s="592">
        <v>2</v>
      </c>
      <c r="CR133" s="592">
        <v>0</v>
      </c>
      <c r="CS133" s="597">
        <v>1</v>
      </c>
      <c r="CT133" s="592">
        <v>2</v>
      </c>
      <c r="CU133" s="592">
        <v>0</v>
      </c>
      <c r="CV133" s="592">
        <v>0</v>
      </c>
      <c r="CW133" s="592">
        <v>0</v>
      </c>
      <c r="CX133" s="592">
        <v>0</v>
      </c>
      <c r="CY133" s="592">
        <v>0</v>
      </c>
      <c r="CZ133" s="592">
        <v>0</v>
      </c>
      <c r="DA133" s="592">
        <v>0</v>
      </c>
      <c r="DB133" s="592">
        <v>0</v>
      </c>
      <c r="DC133" s="592">
        <v>0</v>
      </c>
      <c r="DD133" s="592">
        <v>0</v>
      </c>
      <c r="DE133" s="592">
        <v>0</v>
      </c>
      <c r="DF133" s="592">
        <v>0</v>
      </c>
      <c r="DG133" s="592">
        <v>0</v>
      </c>
      <c r="DH133" s="592">
        <v>0</v>
      </c>
      <c r="DI133" s="592">
        <v>0</v>
      </c>
      <c r="DJ133" s="592">
        <v>0</v>
      </c>
      <c r="DK133" s="592">
        <v>0</v>
      </c>
      <c r="DL133" s="592">
        <v>0</v>
      </c>
      <c r="DM133" s="592">
        <v>0</v>
      </c>
      <c r="DN133" s="592">
        <v>0</v>
      </c>
      <c r="DO133" s="592">
        <v>0</v>
      </c>
      <c r="DP133" s="592">
        <v>0</v>
      </c>
      <c r="DQ133" s="592">
        <v>0</v>
      </c>
      <c r="DR133" s="592">
        <v>0</v>
      </c>
      <c r="DS133" s="592">
        <v>0</v>
      </c>
      <c r="DT133" s="592">
        <v>0</v>
      </c>
      <c r="DU133" s="597">
        <v>0</v>
      </c>
      <c r="DV133" s="954">
        <v>0</v>
      </c>
      <c r="DW133" s="978">
        <v>0</v>
      </c>
      <c r="DX133" s="979">
        <v>0</v>
      </c>
      <c r="DY133" s="979">
        <v>0</v>
      </c>
      <c r="DZ133" s="979">
        <v>0</v>
      </c>
      <c r="EA133" s="977">
        <v>0</v>
      </c>
      <c r="EB133" s="977">
        <v>0</v>
      </c>
      <c r="EC133" s="960">
        <v>0</v>
      </c>
      <c r="ED133" s="960">
        <v>0</v>
      </c>
      <c r="EE133" s="1255">
        <v>0</v>
      </c>
      <c r="EF133" s="960">
        <v>0</v>
      </c>
      <c r="EG133" s="960">
        <v>0</v>
      </c>
      <c r="EH133" s="960">
        <v>0</v>
      </c>
      <c r="EI133" s="960">
        <v>0</v>
      </c>
      <c r="EJ133" s="960">
        <v>0</v>
      </c>
      <c r="EK133" s="1007">
        <v>0</v>
      </c>
      <c r="EL133" s="306">
        <v>0</v>
      </c>
      <c r="EM133" s="306">
        <v>0</v>
      </c>
      <c r="EN133" s="1007">
        <v>0</v>
      </c>
      <c r="EO133" s="306">
        <v>0</v>
      </c>
      <c r="EP133" s="306">
        <v>0</v>
      </c>
      <c r="EQ133" s="306">
        <v>0</v>
      </c>
      <c r="ER133" s="306">
        <v>0</v>
      </c>
      <c r="ES133" s="306">
        <v>0</v>
      </c>
      <c r="ET133" s="1007">
        <v>0</v>
      </c>
      <c r="EU133" s="306">
        <v>0</v>
      </c>
      <c r="EV133" s="306">
        <v>0</v>
      </c>
      <c r="EW133" s="306">
        <v>0</v>
      </c>
      <c r="EX133" s="832"/>
      <c r="EY133" s="592"/>
      <c r="EZ133" s="592" t="s">
        <v>638</v>
      </c>
      <c r="FA133" s="592" t="s">
        <v>639</v>
      </c>
      <c r="FB133" s="592" t="s">
        <v>354</v>
      </c>
      <c r="FC133" s="592">
        <v>2</v>
      </c>
      <c r="FD133" s="592" t="s">
        <v>11</v>
      </c>
      <c r="FE133" s="592" t="s">
        <v>232</v>
      </c>
      <c r="FF133" s="592" t="s">
        <v>9</v>
      </c>
      <c r="FG133" s="592" t="s">
        <v>232</v>
      </c>
      <c r="FH133" s="592" t="s">
        <v>358</v>
      </c>
    </row>
    <row r="134" spans="1:164">
      <c r="A134">
        <v>1053</v>
      </c>
      <c r="B134">
        <v>1</v>
      </c>
      <c r="F134">
        <v>700</v>
      </c>
      <c r="G134">
        <v>41</v>
      </c>
      <c r="H134">
        <v>1</v>
      </c>
      <c r="I134">
        <v>0</v>
      </c>
      <c r="J134">
        <v>1</v>
      </c>
      <c r="K134">
        <v>0</v>
      </c>
      <c r="L134" t="s">
        <v>524</v>
      </c>
      <c r="M134">
        <v>0</v>
      </c>
      <c r="N134">
        <v>1</v>
      </c>
      <c r="O134">
        <v>0</v>
      </c>
      <c r="P134">
        <v>0</v>
      </c>
      <c r="Q134">
        <v>0</v>
      </c>
      <c r="R134">
        <v>0</v>
      </c>
      <c r="S134">
        <v>0</v>
      </c>
      <c r="T134">
        <v>7</v>
      </c>
      <c r="U134">
        <v>0</v>
      </c>
      <c r="V134">
        <v>0</v>
      </c>
      <c r="W134">
        <v>0</v>
      </c>
      <c r="X134">
        <v>0</v>
      </c>
      <c r="Y134">
        <v>0</v>
      </c>
      <c r="Z134">
        <v>0</v>
      </c>
      <c r="AA134">
        <v>1</v>
      </c>
      <c r="AB134">
        <v>0</v>
      </c>
      <c r="AC134">
        <v>0</v>
      </c>
      <c r="AD134">
        <v>1</v>
      </c>
      <c r="AE134">
        <v>0</v>
      </c>
      <c r="AF134">
        <v>0</v>
      </c>
      <c r="AG134">
        <v>0</v>
      </c>
      <c r="AH134">
        <v>0</v>
      </c>
      <c r="AI134">
        <v>0</v>
      </c>
      <c r="AJ134">
        <v>0</v>
      </c>
      <c r="AK134">
        <v>0</v>
      </c>
      <c r="AL134">
        <v>0</v>
      </c>
      <c r="AM134">
        <v>0</v>
      </c>
      <c r="AN134">
        <v>0</v>
      </c>
      <c r="AO134">
        <v>0</v>
      </c>
      <c r="AP134">
        <v>0</v>
      </c>
      <c r="AQ134">
        <v>0</v>
      </c>
      <c r="AR134">
        <v>1</v>
      </c>
      <c r="AS134">
        <v>0</v>
      </c>
      <c r="AT134">
        <v>0</v>
      </c>
      <c r="AU134">
        <v>0</v>
      </c>
      <c r="AV134">
        <v>0</v>
      </c>
      <c r="AW134">
        <v>0</v>
      </c>
      <c r="AX134">
        <v>0</v>
      </c>
      <c r="AY134" t="s">
        <v>891</v>
      </c>
      <c r="AZ134">
        <v>0</v>
      </c>
      <c r="BA134">
        <v>0</v>
      </c>
      <c r="BB134">
        <v>0</v>
      </c>
      <c r="BC134">
        <v>0</v>
      </c>
      <c r="BD134">
        <v>0</v>
      </c>
      <c r="BE134">
        <v>0</v>
      </c>
      <c r="BF134" t="s">
        <v>891</v>
      </c>
      <c r="BG134">
        <v>0</v>
      </c>
      <c r="BH134">
        <v>0</v>
      </c>
      <c r="BI134">
        <v>1</v>
      </c>
      <c r="BJ134">
        <v>0</v>
      </c>
      <c r="BK134">
        <v>1</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0</v>
      </c>
      <c r="CJ134">
        <v>0</v>
      </c>
      <c r="CK134">
        <v>0</v>
      </c>
      <c r="CL134" s="842"/>
      <c r="CM134" s="597">
        <v>0</v>
      </c>
      <c r="CN134" s="592">
        <v>0</v>
      </c>
      <c r="CO134" s="592">
        <v>0</v>
      </c>
      <c r="CP134" s="597">
        <v>1</v>
      </c>
      <c r="CQ134" s="592">
        <v>7</v>
      </c>
      <c r="CR134" s="592">
        <v>0</v>
      </c>
      <c r="CS134" s="597">
        <v>1</v>
      </c>
      <c r="CT134" s="592">
        <v>7</v>
      </c>
      <c r="CU134" s="592">
        <v>0</v>
      </c>
      <c r="CV134" s="592">
        <v>0</v>
      </c>
      <c r="CW134" s="592">
        <v>0</v>
      </c>
      <c r="CX134" s="592">
        <v>0</v>
      </c>
      <c r="CY134" s="592">
        <v>0</v>
      </c>
      <c r="CZ134" s="592">
        <v>0</v>
      </c>
      <c r="DA134" s="592">
        <v>0</v>
      </c>
      <c r="DB134" s="592">
        <v>0</v>
      </c>
      <c r="DC134" s="592">
        <v>0</v>
      </c>
      <c r="DD134" s="592">
        <v>0</v>
      </c>
      <c r="DE134" s="592">
        <v>0</v>
      </c>
      <c r="DF134" s="592">
        <v>0</v>
      </c>
      <c r="DG134" s="592">
        <v>0</v>
      </c>
      <c r="DH134" s="592">
        <v>0</v>
      </c>
      <c r="DI134" s="592">
        <v>0</v>
      </c>
      <c r="DJ134" s="592">
        <v>0</v>
      </c>
      <c r="DK134" s="592">
        <v>0</v>
      </c>
      <c r="DL134" s="592">
        <v>0</v>
      </c>
      <c r="DM134" s="592">
        <v>0</v>
      </c>
      <c r="DN134" s="592">
        <v>0</v>
      </c>
      <c r="DO134" s="592">
        <v>0</v>
      </c>
      <c r="DP134" s="592">
        <v>0</v>
      </c>
      <c r="DQ134" s="592">
        <v>0</v>
      </c>
      <c r="DR134" s="592">
        <v>0</v>
      </c>
      <c r="DS134" s="592">
        <v>0</v>
      </c>
      <c r="DT134" s="592">
        <v>0</v>
      </c>
      <c r="DU134" s="597">
        <v>0</v>
      </c>
      <c r="DV134" s="954">
        <v>0</v>
      </c>
      <c r="DW134" s="978">
        <v>0</v>
      </c>
      <c r="DX134" s="979">
        <v>0</v>
      </c>
      <c r="DY134" s="979">
        <v>0</v>
      </c>
      <c r="DZ134" s="979">
        <v>0</v>
      </c>
      <c r="EA134" s="977">
        <v>0</v>
      </c>
      <c r="EB134" s="977">
        <v>0</v>
      </c>
      <c r="EC134" s="960">
        <v>0</v>
      </c>
      <c r="ED134" s="960">
        <v>0</v>
      </c>
      <c r="EE134" s="1255">
        <v>0</v>
      </c>
      <c r="EF134" s="960">
        <v>0</v>
      </c>
      <c r="EG134" s="960">
        <v>0</v>
      </c>
      <c r="EH134" s="960">
        <v>0</v>
      </c>
      <c r="EI134" s="960">
        <v>0</v>
      </c>
      <c r="EJ134" s="960">
        <v>0</v>
      </c>
      <c r="EK134" s="1007">
        <v>0</v>
      </c>
      <c r="EL134" s="306">
        <v>0</v>
      </c>
      <c r="EM134" s="306">
        <v>0</v>
      </c>
      <c r="EN134" s="1007">
        <v>0</v>
      </c>
      <c r="EO134" s="306">
        <v>0</v>
      </c>
      <c r="EP134" s="306">
        <v>1</v>
      </c>
      <c r="EQ134" s="306">
        <v>1</v>
      </c>
      <c r="ER134" s="306">
        <v>0</v>
      </c>
      <c r="ES134" s="306">
        <v>0</v>
      </c>
      <c r="ET134" s="1007">
        <v>0</v>
      </c>
      <c r="EU134" s="306">
        <v>0</v>
      </c>
      <c r="EV134" s="306">
        <v>0</v>
      </c>
      <c r="EW134" s="306">
        <v>0</v>
      </c>
      <c r="EX134" s="832"/>
      <c r="EY134" s="592"/>
      <c r="EZ134" s="592" t="s">
        <v>524</v>
      </c>
      <c r="FA134" s="592" t="s">
        <v>363</v>
      </c>
      <c r="FB134" s="592" t="s">
        <v>354</v>
      </c>
      <c r="FC134" s="592">
        <v>7</v>
      </c>
      <c r="FD134" s="592" t="s">
        <v>11</v>
      </c>
      <c r="FE134" s="592" t="s">
        <v>232</v>
      </c>
      <c r="FF134" s="592" t="s">
        <v>9</v>
      </c>
      <c r="FG134" s="592" t="s">
        <v>232</v>
      </c>
      <c r="FH134" s="592" t="s">
        <v>358</v>
      </c>
    </row>
    <row r="135" spans="1:164">
      <c r="A135">
        <v>1073</v>
      </c>
      <c r="B135">
        <v>1</v>
      </c>
      <c r="F135">
        <v>700</v>
      </c>
      <c r="G135">
        <v>41</v>
      </c>
      <c r="H135">
        <v>1</v>
      </c>
      <c r="I135">
        <v>0</v>
      </c>
      <c r="J135">
        <v>1</v>
      </c>
      <c r="K135">
        <v>0</v>
      </c>
      <c r="L135" t="s">
        <v>498</v>
      </c>
      <c r="M135">
        <v>0</v>
      </c>
      <c r="N135">
        <v>1</v>
      </c>
      <c r="O135">
        <v>0</v>
      </c>
      <c r="P135">
        <v>0</v>
      </c>
      <c r="Q135">
        <v>0</v>
      </c>
      <c r="R135">
        <v>0</v>
      </c>
      <c r="S135">
        <v>0</v>
      </c>
      <c r="T135">
        <v>3</v>
      </c>
      <c r="U135">
        <v>0</v>
      </c>
      <c r="V135">
        <v>1</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1</v>
      </c>
      <c r="AU135">
        <v>1</v>
      </c>
      <c r="AV135">
        <v>0</v>
      </c>
      <c r="AW135">
        <v>0</v>
      </c>
      <c r="AX135">
        <v>0</v>
      </c>
      <c r="AY135" t="s">
        <v>892</v>
      </c>
      <c r="AZ135">
        <v>0</v>
      </c>
      <c r="BA135">
        <v>0</v>
      </c>
      <c r="BB135">
        <v>0</v>
      </c>
      <c r="BC135">
        <v>0</v>
      </c>
      <c r="BD135">
        <v>0</v>
      </c>
      <c r="BE135">
        <v>0</v>
      </c>
      <c r="BF135" t="s">
        <v>891</v>
      </c>
      <c r="BG135">
        <v>1</v>
      </c>
      <c r="BH135">
        <v>0</v>
      </c>
      <c r="BI135">
        <v>1</v>
      </c>
      <c r="BJ135">
        <v>0</v>
      </c>
      <c r="BK135">
        <v>1</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s="842"/>
      <c r="CM135" s="597">
        <v>1</v>
      </c>
      <c r="CN135" s="592">
        <v>3</v>
      </c>
      <c r="CO135" s="592">
        <v>0</v>
      </c>
      <c r="CP135" s="597">
        <v>1</v>
      </c>
      <c r="CQ135" s="592">
        <v>3</v>
      </c>
      <c r="CR135" s="592">
        <v>0</v>
      </c>
      <c r="CS135" s="597">
        <v>1</v>
      </c>
      <c r="CT135" s="592">
        <v>3</v>
      </c>
      <c r="CU135" s="592">
        <v>0</v>
      </c>
      <c r="CV135" s="592">
        <v>0</v>
      </c>
      <c r="CW135" s="592">
        <v>0</v>
      </c>
      <c r="CX135" s="592">
        <v>0</v>
      </c>
      <c r="CY135" s="592">
        <v>0</v>
      </c>
      <c r="CZ135" s="592">
        <v>0</v>
      </c>
      <c r="DA135" s="592">
        <v>0</v>
      </c>
      <c r="DB135" s="592">
        <v>0</v>
      </c>
      <c r="DC135" s="592">
        <v>0</v>
      </c>
      <c r="DD135" s="592">
        <v>0</v>
      </c>
      <c r="DE135" s="592">
        <v>0</v>
      </c>
      <c r="DF135" s="592">
        <v>0</v>
      </c>
      <c r="DG135" s="592">
        <v>0</v>
      </c>
      <c r="DH135" s="592">
        <v>0</v>
      </c>
      <c r="DI135" s="592">
        <v>0</v>
      </c>
      <c r="DJ135" s="592">
        <v>0</v>
      </c>
      <c r="DK135" s="592">
        <v>0</v>
      </c>
      <c r="DL135" s="592">
        <v>0</v>
      </c>
      <c r="DM135" s="592">
        <v>0</v>
      </c>
      <c r="DN135" s="592">
        <v>0</v>
      </c>
      <c r="DO135" s="592">
        <v>0</v>
      </c>
      <c r="DP135" s="592">
        <v>0</v>
      </c>
      <c r="DQ135" s="592">
        <v>0</v>
      </c>
      <c r="DR135" s="592">
        <v>0</v>
      </c>
      <c r="DS135" s="592">
        <v>0</v>
      </c>
      <c r="DT135" s="592">
        <v>0</v>
      </c>
      <c r="DU135" s="597">
        <v>0</v>
      </c>
      <c r="DV135" s="954">
        <v>0</v>
      </c>
      <c r="DW135" s="978">
        <v>0</v>
      </c>
      <c r="DX135" s="979">
        <v>0</v>
      </c>
      <c r="DY135" s="979">
        <v>0</v>
      </c>
      <c r="DZ135" s="979">
        <v>0</v>
      </c>
      <c r="EA135" s="977">
        <v>0</v>
      </c>
      <c r="EB135" s="977">
        <v>0</v>
      </c>
      <c r="EC135" s="960">
        <v>0</v>
      </c>
      <c r="ED135" s="960">
        <v>0</v>
      </c>
      <c r="EE135" s="1255">
        <v>0</v>
      </c>
      <c r="EF135" s="960">
        <v>0</v>
      </c>
      <c r="EG135" s="960">
        <v>0</v>
      </c>
      <c r="EH135" s="960">
        <v>0</v>
      </c>
      <c r="EI135" s="960">
        <v>0</v>
      </c>
      <c r="EJ135" s="960">
        <v>0</v>
      </c>
      <c r="EK135" s="1007">
        <v>0</v>
      </c>
      <c r="EL135" s="306">
        <v>0</v>
      </c>
      <c r="EM135" s="306">
        <v>0</v>
      </c>
      <c r="EN135" s="1007">
        <v>0</v>
      </c>
      <c r="EO135" s="306">
        <v>0</v>
      </c>
      <c r="EP135" s="306">
        <v>0</v>
      </c>
      <c r="EQ135" s="306">
        <v>0</v>
      </c>
      <c r="ER135" s="306">
        <v>0</v>
      </c>
      <c r="ES135" s="306">
        <v>0</v>
      </c>
      <c r="ET135" s="1007">
        <v>0</v>
      </c>
      <c r="EU135" s="306">
        <v>0</v>
      </c>
      <c r="EV135" s="306">
        <v>0</v>
      </c>
      <c r="EW135" s="306">
        <v>0</v>
      </c>
      <c r="EX135" s="832"/>
      <c r="EY135" s="592"/>
      <c r="EZ135" s="592" t="s">
        <v>498</v>
      </c>
      <c r="FA135" s="592" t="s">
        <v>449</v>
      </c>
      <c r="FB135" s="592" t="s">
        <v>343</v>
      </c>
      <c r="FC135" s="592">
        <v>3</v>
      </c>
      <c r="FD135" s="592" t="s">
        <v>11</v>
      </c>
      <c r="FE135" s="592" t="s">
        <v>232</v>
      </c>
      <c r="FF135" s="592" t="s">
        <v>9</v>
      </c>
      <c r="FG135" s="592" t="s">
        <v>232</v>
      </c>
      <c r="FH135" s="592" t="s">
        <v>358</v>
      </c>
    </row>
    <row r="136" spans="1:164">
      <c r="A136">
        <v>1147</v>
      </c>
      <c r="B136">
        <v>1</v>
      </c>
      <c r="F136">
        <v>700</v>
      </c>
      <c r="G136">
        <v>41</v>
      </c>
      <c r="H136">
        <v>1</v>
      </c>
      <c r="I136">
        <v>0</v>
      </c>
      <c r="J136">
        <v>1</v>
      </c>
      <c r="K136">
        <v>0</v>
      </c>
      <c r="L136" t="s">
        <v>522</v>
      </c>
      <c r="M136">
        <v>0</v>
      </c>
      <c r="N136">
        <v>1</v>
      </c>
      <c r="O136">
        <v>0</v>
      </c>
      <c r="P136">
        <v>0</v>
      </c>
      <c r="Q136">
        <v>0</v>
      </c>
      <c r="R136">
        <v>0</v>
      </c>
      <c r="S136">
        <v>0</v>
      </c>
      <c r="T136">
        <v>2</v>
      </c>
      <c r="U136">
        <v>1</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1</v>
      </c>
      <c r="AT136">
        <v>0</v>
      </c>
      <c r="AU136">
        <v>1</v>
      </c>
      <c r="AV136">
        <v>0</v>
      </c>
      <c r="AW136">
        <v>0</v>
      </c>
      <c r="AX136">
        <v>0</v>
      </c>
      <c r="AY136" t="s">
        <v>891</v>
      </c>
      <c r="AZ136">
        <v>0</v>
      </c>
      <c r="BA136">
        <v>0</v>
      </c>
      <c r="BB136">
        <v>0</v>
      </c>
      <c r="BC136">
        <v>0</v>
      </c>
      <c r="BD136">
        <v>0</v>
      </c>
      <c r="BE136">
        <v>0</v>
      </c>
      <c r="BF136" t="s">
        <v>891</v>
      </c>
      <c r="BG136">
        <v>1</v>
      </c>
      <c r="BH136">
        <v>0</v>
      </c>
      <c r="BI136">
        <v>1</v>
      </c>
      <c r="BJ136">
        <v>0</v>
      </c>
      <c r="BK136">
        <v>1</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0</v>
      </c>
      <c r="CF136">
        <v>0</v>
      </c>
      <c r="CG136">
        <v>0</v>
      </c>
      <c r="CH136">
        <v>0</v>
      </c>
      <c r="CI136">
        <v>0</v>
      </c>
      <c r="CJ136">
        <v>0</v>
      </c>
      <c r="CK136">
        <v>0</v>
      </c>
      <c r="CL136" s="842"/>
      <c r="CM136" s="597">
        <v>1</v>
      </c>
      <c r="CN136" s="592">
        <v>2</v>
      </c>
      <c r="CO136" s="592">
        <v>0</v>
      </c>
      <c r="CP136" s="597">
        <v>1</v>
      </c>
      <c r="CQ136" s="592">
        <v>2</v>
      </c>
      <c r="CR136" s="592">
        <v>0</v>
      </c>
      <c r="CS136" s="597">
        <v>1</v>
      </c>
      <c r="CT136" s="592">
        <v>2</v>
      </c>
      <c r="CU136" s="592">
        <v>0</v>
      </c>
      <c r="CV136" s="592">
        <v>0</v>
      </c>
      <c r="CW136" s="592">
        <v>0</v>
      </c>
      <c r="CX136" s="592">
        <v>0</v>
      </c>
      <c r="CY136" s="592">
        <v>0</v>
      </c>
      <c r="CZ136" s="592">
        <v>0</v>
      </c>
      <c r="DA136" s="592">
        <v>0</v>
      </c>
      <c r="DB136" s="592">
        <v>0</v>
      </c>
      <c r="DC136" s="592">
        <v>0</v>
      </c>
      <c r="DD136" s="592">
        <v>0</v>
      </c>
      <c r="DE136" s="592">
        <v>0</v>
      </c>
      <c r="DF136" s="592">
        <v>0</v>
      </c>
      <c r="DG136" s="592">
        <v>0</v>
      </c>
      <c r="DH136" s="592">
        <v>0</v>
      </c>
      <c r="DI136" s="592">
        <v>0</v>
      </c>
      <c r="DJ136" s="592">
        <v>0</v>
      </c>
      <c r="DK136" s="592">
        <v>0</v>
      </c>
      <c r="DL136" s="592">
        <v>0</v>
      </c>
      <c r="DM136" s="592">
        <v>0</v>
      </c>
      <c r="DN136" s="592">
        <v>0</v>
      </c>
      <c r="DO136" s="592">
        <v>0</v>
      </c>
      <c r="DP136" s="592">
        <v>0</v>
      </c>
      <c r="DQ136" s="592">
        <v>0</v>
      </c>
      <c r="DR136" s="592">
        <v>0</v>
      </c>
      <c r="DS136" s="592">
        <v>0</v>
      </c>
      <c r="DT136" s="592">
        <v>0</v>
      </c>
      <c r="DU136" s="597">
        <v>0</v>
      </c>
      <c r="DV136" s="954">
        <v>0</v>
      </c>
      <c r="DW136" s="978">
        <v>0</v>
      </c>
      <c r="DX136" s="979">
        <v>0</v>
      </c>
      <c r="DY136" s="979">
        <v>0</v>
      </c>
      <c r="DZ136" s="979">
        <v>0</v>
      </c>
      <c r="EA136" s="977">
        <v>0</v>
      </c>
      <c r="EB136" s="977">
        <v>0</v>
      </c>
      <c r="EC136" s="960">
        <v>0</v>
      </c>
      <c r="ED136" s="960">
        <v>0</v>
      </c>
      <c r="EE136" s="1255">
        <v>0</v>
      </c>
      <c r="EF136" s="960">
        <v>0</v>
      </c>
      <c r="EG136" s="960">
        <v>0</v>
      </c>
      <c r="EH136" s="960">
        <v>0</v>
      </c>
      <c r="EI136" s="960">
        <v>0</v>
      </c>
      <c r="EJ136" s="960">
        <v>0</v>
      </c>
      <c r="EK136" s="1007">
        <v>0</v>
      </c>
      <c r="EL136" s="306">
        <v>0</v>
      </c>
      <c r="EM136" s="306">
        <v>0</v>
      </c>
      <c r="EN136" s="1007">
        <v>0</v>
      </c>
      <c r="EO136" s="306">
        <v>0</v>
      </c>
      <c r="EP136" s="306">
        <v>0</v>
      </c>
      <c r="EQ136" s="306">
        <v>0</v>
      </c>
      <c r="ER136" s="306">
        <v>0</v>
      </c>
      <c r="ES136" s="306">
        <v>0</v>
      </c>
      <c r="ET136" s="1007">
        <v>0</v>
      </c>
      <c r="EU136" s="306">
        <v>0</v>
      </c>
      <c r="EV136" s="306">
        <v>0</v>
      </c>
      <c r="EW136" s="306">
        <v>0</v>
      </c>
      <c r="EX136" s="832"/>
      <c r="EY136" s="592"/>
      <c r="EZ136" s="592" t="s">
        <v>522</v>
      </c>
      <c r="FA136" s="592" t="s">
        <v>353</v>
      </c>
      <c r="FB136" s="592" t="s">
        <v>354</v>
      </c>
      <c r="FC136" s="592">
        <v>2</v>
      </c>
      <c r="FD136" s="592" t="s">
        <v>11</v>
      </c>
      <c r="FE136" s="592" t="s">
        <v>232</v>
      </c>
      <c r="FF136" s="592" t="s">
        <v>9</v>
      </c>
      <c r="FG136" s="592" t="s">
        <v>232</v>
      </c>
      <c r="FH136" s="592" t="s">
        <v>358</v>
      </c>
    </row>
    <row r="137" spans="1:164">
      <c r="A137">
        <v>1162</v>
      </c>
      <c r="B137">
        <v>1</v>
      </c>
      <c r="F137">
        <v>700</v>
      </c>
      <c r="G137">
        <v>41</v>
      </c>
      <c r="H137">
        <v>1</v>
      </c>
      <c r="I137">
        <v>0</v>
      </c>
      <c r="J137">
        <v>1</v>
      </c>
      <c r="K137">
        <v>0</v>
      </c>
      <c r="L137" t="s">
        <v>647</v>
      </c>
      <c r="M137">
        <v>0</v>
      </c>
      <c r="N137">
        <v>1</v>
      </c>
      <c r="O137">
        <v>0</v>
      </c>
      <c r="P137">
        <v>0</v>
      </c>
      <c r="Q137">
        <v>0</v>
      </c>
      <c r="R137">
        <v>0</v>
      </c>
      <c r="S137">
        <v>0</v>
      </c>
      <c r="T137">
        <v>9</v>
      </c>
      <c r="U137">
        <v>1</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1</v>
      </c>
      <c r="AT137">
        <v>0</v>
      </c>
      <c r="AU137">
        <v>1</v>
      </c>
      <c r="AV137">
        <v>0</v>
      </c>
      <c r="AW137">
        <v>0</v>
      </c>
      <c r="AX137">
        <v>0</v>
      </c>
      <c r="AY137" t="s">
        <v>891</v>
      </c>
      <c r="AZ137">
        <v>1</v>
      </c>
      <c r="BA137">
        <v>0</v>
      </c>
      <c r="BB137">
        <v>0</v>
      </c>
      <c r="BC137">
        <v>0</v>
      </c>
      <c r="BD137">
        <v>0</v>
      </c>
      <c r="BE137">
        <v>0</v>
      </c>
      <c r="BF137" t="s">
        <v>891</v>
      </c>
      <c r="BG137">
        <v>0</v>
      </c>
      <c r="BH137">
        <v>1</v>
      </c>
      <c r="BI137">
        <v>0</v>
      </c>
      <c r="BJ137">
        <v>0</v>
      </c>
      <c r="BK137">
        <v>0</v>
      </c>
      <c r="BL137">
        <v>0</v>
      </c>
      <c r="BM137">
        <v>0</v>
      </c>
      <c r="BN137">
        <v>0</v>
      </c>
      <c r="BO137">
        <v>0</v>
      </c>
      <c r="BP137">
        <v>0</v>
      </c>
      <c r="BQ137">
        <v>0</v>
      </c>
      <c r="BR137">
        <v>0</v>
      </c>
      <c r="BS137">
        <v>0</v>
      </c>
      <c r="BT137">
        <v>0</v>
      </c>
      <c r="BU137">
        <v>0</v>
      </c>
      <c r="BV137">
        <v>0</v>
      </c>
      <c r="BW137">
        <v>0</v>
      </c>
      <c r="BX137">
        <v>0</v>
      </c>
      <c r="BY137">
        <v>0</v>
      </c>
      <c r="BZ137">
        <v>0</v>
      </c>
      <c r="CA137">
        <v>0</v>
      </c>
      <c r="CB137">
        <v>0</v>
      </c>
      <c r="CC137">
        <v>0</v>
      </c>
      <c r="CD137">
        <v>0</v>
      </c>
      <c r="CE137">
        <v>0</v>
      </c>
      <c r="CF137">
        <v>0</v>
      </c>
      <c r="CG137">
        <v>0</v>
      </c>
      <c r="CH137">
        <v>0</v>
      </c>
      <c r="CI137">
        <v>0</v>
      </c>
      <c r="CJ137">
        <v>0</v>
      </c>
      <c r="CK137">
        <v>0</v>
      </c>
      <c r="CL137" s="842"/>
      <c r="CM137" s="597">
        <v>1</v>
      </c>
      <c r="CN137" s="592">
        <v>9</v>
      </c>
      <c r="CO137" s="592">
        <v>9</v>
      </c>
      <c r="CP137" s="597">
        <v>0</v>
      </c>
      <c r="CQ137" s="592">
        <v>0</v>
      </c>
      <c r="CR137" s="592">
        <v>0</v>
      </c>
      <c r="CS137" s="597">
        <v>0</v>
      </c>
      <c r="CT137" s="592">
        <v>0</v>
      </c>
      <c r="CU137" s="592">
        <v>0</v>
      </c>
      <c r="CV137" s="592">
        <v>0</v>
      </c>
      <c r="CW137" s="592">
        <v>0</v>
      </c>
      <c r="CX137" s="592">
        <v>0</v>
      </c>
      <c r="CY137" s="592">
        <v>0</v>
      </c>
      <c r="CZ137" s="592">
        <v>0</v>
      </c>
      <c r="DA137" s="592">
        <v>0</v>
      </c>
      <c r="DB137" s="592">
        <v>0</v>
      </c>
      <c r="DC137" s="592">
        <v>0</v>
      </c>
      <c r="DD137" s="592">
        <v>0</v>
      </c>
      <c r="DE137" s="592">
        <v>0</v>
      </c>
      <c r="DF137" s="592">
        <v>0</v>
      </c>
      <c r="DG137" s="592">
        <v>0</v>
      </c>
      <c r="DH137" s="592">
        <v>0</v>
      </c>
      <c r="DI137" s="592">
        <v>0</v>
      </c>
      <c r="DJ137" s="592">
        <v>0</v>
      </c>
      <c r="DK137" s="592">
        <v>0</v>
      </c>
      <c r="DL137" s="592">
        <v>0</v>
      </c>
      <c r="DM137" s="592">
        <v>0</v>
      </c>
      <c r="DN137" s="592">
        <v>0</v>
      </c>
      <c r="DO137" s="592">
        <v>0</v>
      </c>
      <c r="DP137" s="592">
        <v>0</v>
      </c>
      <c r="DQ137" s="592">
        <v>0</v>
      </c>
      <c r="DR137" s="592">
        <v>0</v>
      </c>
      <c r="DS137" s="592">
        <v>0</v>
      </c>
      <c r="DT137" s="592">
        <v>0</v>
      </c>
      <c r="DU137" s="597">
        <v>0</v>
      </c>
      <c r="DV137" s="954">
        <v>0</v>
      </c>
      <c r="DW137" s="978">
        <v>0</v>
      </c>
      <c r="DX137" s="979">
        <v>0</v>
      </c>
      <c r="DY137" s="979">
        <v>0</v>
      </c>
      <c r="DZ137" s="979">
        <v>0</v>
      </c>
      <c r="EA137" s="977">
        <v>0</v>
      </c>
      <c r="EB137" s="977">
        <v>0</v>
      </c>
      <c r="EC137" s="960">
        <v>0</v>
      </c>
      <c r="ED137" s="960">
        <v>0</v>
      </c>
      <c r="EE137" s="1255">
        <v>0</v>
      </c>
      <c r="EF137" s="960">
        <v>0</v>
      </c>
      <c r="EG137" s="960">
        <v>0</v>
      </c>
      <c r="EH137" s="960">
        <v>0</v>
      </c>
      <c r="EI137" s="960">
        <v>0</v>
      </c>
      <c r="EJ137" s="960">
        <v>0</v>
      </c>
      <c r="EK137" s="1007">
        <v>0</v>
      </c>
      <c r="EL137" s="306">
        <v>0</v>
      </c>
      <c r="EM137" s="306">
        <v>0</v>
      </c>
      <c r="EN137" s="1007">
        <v>0</v>
      </c>
      <c r="EO137" s="306">
        <v>0</v>
      </c>
      <c r="EP137" s="306">
        <v>0</v>
      </c>
      <c r="EQ137" s="306">
        <v>0</v>
      </c>
      <c r="ER137" s="306">
        <v>0</v>
      </c>
      <c r="ES137" s="306">
        <v>0</v>
      </c>
      <c r="ET137" s="1007">
        <v>0</v>
      </c>
      <c r="EU137" s="306">
        <v>0</v>
      </c>
      <c r="EV137" s="306">
        <v>1</v>
      </c>
      <c r="EW137" s="306">
        <v>0</v>
      </c>
      <c r="EX137" s="832"/>
      <c r="EY137" s="592"/>
      <c r="EZ137" s="592" t="s">
        <v>647</v>
      </c>
      <c r="FA137" s="592" t="s">
        <v>353</v>
      </c>
      <c r="FB137" s="592" t="s">
        <v>354</v>
      </c>
      <c r="FC137" s="592">
        <v>9</v>
      </c>
      <c r="FD137" s="592" t="s">
        <v>11</v>
      </c>
      <c r="FE137" s="592" t="s">
        <v>232</v>
      </c>
      <c r="FF137" s="592" t="s">
        <v>9</v>
      </c>
      <c r="FG137" s="592" t="s">
        <v>232</v>
      </c>
      <c r="FH137" s="592" t="s">
        <v>358</v>
      </c>
    </row>
    <row r="138" spans="1:164">
      <c r="A138">
        <v>1167</v>
      </c>
      <c r="B138">
        <v>1</v>
      </c>
      <c r="F138">
        <v>700</v>
      </c>
      <c r="G138">
        <v>41</v>
      </c>
      <c r="H138">
        <v>1</v>
      </c>
      <c r="I138">
        <v>0</v>
      </c>
      <c r="J138">
        <v>1</v>
      </c>
      <c r="K138">
        <v>0</v>
      </c>
      <c r="L138" t="s">
        <v>647</v>
      </c>
      <c r="M138">
        <v>0</v>
      </c>
      <c r="N138">
        <v>1</v>
      </c>
      <c r="O138">
        <v>0</v>
      </c>
      <c r="P138">
        <v>0</v>
      </c>
      <c r="Q138">
        <v>0</v>
      </c>
      <c r="R138">
        <v>0</v>
      </c>
      <c r="S138">
        <v>0</v>
      </c>
      <c r="T138">
        <v>9</v>
      </c>
      <c r="U138">
        <v>0</v>
      </c>
      <c r="V138">
        <v>0</v>
      </c>
      <c r="W138">
        <v>0</v>
      </c>
      <c r="X138">
        <v>0</v>
      </c>
      <c r="Y138">
        <v>0</v>
      </c>
      <c r="Z138">
        <v>0</v>
      </c>
      <c r="AA138">
        <v>1</v>
      </c>
      <c r="AB138">
        <v>0</v>
      </c>
      <c r="AC138">
        <v>0</v>
      </c>
      <c r="AD138">
        <v>1</v>
      </c>
      <c r="AE138">
        <v>0</v>
      </c>
      <c r="AF138">
        <v>0</v>
      </c>
      <c r="AG138">
        <v>0</v>
      </c>
      <c r="AH138">
        <v>0</v>
      </c>
      <c r="AI138">
        <v>0</v>
      </c>
      <c r="AJ138">
        <v>0</v>
      </c>
      <c r="AK138">
        <v>0</v>
      </c>
      <c r="AL138">
        <v>0</v>
      </c>
      <c r="AM138">
        <v>0</v>
      </c>
      <c r="AN138">
        <v>0</v>
      </c>
      <c r="AO138">
        <v>0</v>
      </c>
      <c r="AP138">
        <v>0</v>
      </c>
      <c r="AQ138">
        <v>0</v>
      </c>
      <c r="AR138">
        <v>1</v>
      </c>
      <c r="AS138">
        <v>0</v>
      </c>
      <c r="AT138">
        <v>0</v>
      </c>
      <c r="AU138">
        <v>0</v>
      </c>
      <c r="AV138">
        <v>0</v>
      </c>
      <c r="AW138">
        <v>0</v>
      </c>
      <c r="AX138">
        <v>0</v>
      </c>
      <c r="AY138" t="s">
        <v>891</v>
      </c>
      <c r="AZ138">
        <v>0</v>
      </c>
      <c r="BA138">
        <v>0</v>
      </c>
      <c r="BB138">
        <v>0</v>
      </c>
      <c r="BC138">
        <v>0</v>
      </c>
      <c r="BD138">
        <v>0</v>
      </c>
      <c r="BE138">
        <v>0</v>
      </c>
      <c r="BF138" t="s">
        <v>891</v>
      </c>
      <c r="BG138">
        <v>1</v>
      </c>
      <c r="BH138">
        <v>0</v>
      </c>
      <c r="BI138">
        <v>1</v>
      </c>
      <c r="BJ138">
        <v>0</v>
      </c>
      <c r="BK138">
        <v>0</v>
      </c>
      <c r="BL138">
        <v>1</v>
      </c>
      <c r="BM138">
        <v>1</v>
      </c>
      <c r="BN138">
        <v>1</v>
      </c>
      <c r="BO138">
        <v>0</v>
      </c>
      <c r="BP138">
        <v>0</v>
      </c>
      <c r="BQ138">
        <v>0</v>
      </c>
      <c r="BR138">
        <v>0</v>
      </c>
      <c r="BS138">
        <v>0</v>
      </c>
      <c r="BT138">
        <v>0</v>
      </c>
      <c r="BU138">
        <v>0</v>
      </c>
      <c r="BV138">
        <v>1</v>
      </c>
      <c r="BW138">
        <v>0</v>
      </c>
      <c r="BX138">
        <v>0</v>
      </c>
      <c r="BY138">
        <v>0</v>
      </c>
      <c r="BZ138">
        <v>1</v>
      </c>
      <c r="CA138">
        <v>0</v>
      </c>
      <c r="CB138">
        <v>1</v>
      </c>
      <c r="CC138">
        <v>0</v>
      </c>
      <c r="CD138">
        <v>0</v>
      </c>
      <c r="CE138">
        <v>0</v>
      </c>
      <c r="CF138">
        <v>0</v>
      </c>
      <c r="CG138">
        <v>0</v>
      </c>
      <c r="CH138">
        <v>0</v>
      </c>
      <c r="CI138">
        <v>0</v>
      </c>
      <c r="CJ138">
        <v>0</v>
      </c>
      <c r="CK138">
        <v>0</v>
      </c>
      <c r="CL138" s="842"/>
      <c r="CM138" s="597">
        <v>1</v>
      </c>
      <c r="CN138" s="592">
        <v>9</v>
      </c>
      <c r="CO138" s="592">
        <v>0</v>
      </c>
      <c r="CP138" s="597">
        <v>1</v>
      </c>
      <c r="CQ138" s="592">
        <v>9</v>
      </c>
      <c r="CR138" s="592">
        <v>0</v>
      </c>
      <c r="CS138" s="597">
        <v>1</v>
      </c>
      <c r="CT138" s="592">
        <v>9</v>
      </c>
      <c r="CU138" s="592">
        <v>9</v>
      </c>
      <c r="CV138" s="592">
        <v>0</v>
      </c>
      <c r="CW138" s="592">
        <v>1</v>
      </c>
      <c r="CX138" s="592">
        <v>9</v>
      </c>
      <c r="CY138" s="592">
        <v>9</v>
      </c>
      <c r="CZ138" s="592">
        <v>9</v>
      </c>
      <c r="DA138" s="592">
        <v>0</v>
      </c>
      <c r="DB138" s="592">
        <v>0</v>
      </c>
      <c r="DC138" s="592">
        <v>0</v>
      </c>
      <c r="DD138" s="592">
        <v>0</v>
      </c>
      <c r="DE138" s="592">
        <v>0</v>
      </c>
      <c r="DF138" s="592">
        <v>0</v>
      </c>
      <c r="DG138" s="592">
        <v>0</v>
      </c>
      <c r="DH138" s="592">
        <v>9</v>
      </c>
      <c r="DI138" s="592">
        <v>0</v>
      </c>
      <c r="DJ138" s="592">
        <v>0</v>
      </c>
      <c r="DK138" s="592">
        <v>0</v>
      </c>
      <c r="DL138" s="592">
        <v>0</v>
      </c>
      <c r="DM138" s="592">
        <v>0</v>
      </c>
      <c r="DN138" s="592">
        <v>0</v>
      </c>
      <c r="DO138" s="592">
        <v>0</v>
      </c>
      <c r="DP138" s="592">
        <v>0</v>
      </c>
      <c r="DQ138" s="592">
        <v>0</v>
      </c>
      <c r="DR138" s="592">
        <v>0</v>
      </c>
      <c r="DS138" s="592">
        <v>0</v>
      </c>
      <c r="DT138" s="592">
        <v>0</v>
      </c>
      <c r="DU138" s="597">
        <v>1</v>
      </c>
      <c r="DV138" s="954">
        <v>0</v>
      </c>
      <c r="DW138" s="978">
        <v>0</v>
      </c>
      <c r="DX138" s="979">
        <v>0</v>
      </c>
      <c r="DY138" s="979">
        <v>0</v>
      </c>
      <c r="DZ138" s="979">
        <v>0</v>
      </c>
      <c r="EA138" s="977">
        <v>0</v>
      </c>
      <c r="EB138" s="977">
        <v>0</v>
      </c>
      <c r="EC138" s="960">
        <v>0</v>
      </c>
      <c r="ED138" s="960">
        <v>0</v>
      </c>
      <c r="EE138" s="1255">
        <v>0</v>
      </c>
      <c r="EF138" s="960">
        <v>0</v>
      </c>
      <c r="EG138" s="960">
        <v>0</v>
      </c>
      <c r="EH138" s="960">
        <v>0</v>
      </c>
      <c r="EI138" s="960">
        <v>0</v>
      </c>
      <c r="EJ138" s="960">
        <v>0</v>
      </c>
      <c r="EK138" s="1007">
        <v>0</v>
      </c>
      <c r="EL138" s="306">
        <v>0</v>
      </c>
      <c r="EM138" s="306">
        <v>0</v>
      </c>
      <c r="EN138" s="1007">
        <v>0</v>
      </c>
      <c r="EO138" s="306">
        <v>0</v>
      </c>
      <c r="EP138" s="306">
        <v>1</v>
      </c>
      <c r="EQ138" s="306">
        <v>1</v>
      </c>
      <c r="ER138" s="306">
        <v>0</v>
      </c>
      <c r="ES138" s="306">
        <v>0</v>
      </c>
      <c r="ET138" s="1007">
        <v>0</v>
      </c>
      <c r="EU138" s="306">
        <v>0</v>
      </c>
      <c r="EV138" s="306">
        <v>0</v>
      </c>
      <c r="EW138" s="306">
        <v>0</v>
      </c>
      <c r="EX138" s="832"/>
      <c r="EY138" s="592"/>
      <c r="EZ138" s="592" t="s">
        <v>647</v>
      </c>
      <c r="FA138" s="592" t="s">
        <v>353</v>
      </c>
      <c r="FB138" s="592" t="s">
        <v>354</v>
      </c>
      <c r="FC138" s="592">
        <v>9</v>
      </c>
      <c r="FD138" s="592" t="s">
        <v>11</v>
      </c>
      <c r="FE138" s="592" t="s">
        <v>232</v>
      </c>
      <c r="FF138" s="592" t="s">
        <v>9</v>
      </c>
      <c r="FG138" s="592" t="s">
        <v>232</v>
      </c>
      <c r="FH138" s="592" t="s">
        <v>358</v>
      </c>
    </row>
    <row r="139" spans="1:164">
      <c r="A139">
        <v>1170</v>
      </c>
      <c r="B139">
        <v>1</v>
      </c>
      <c r="F139">
        <v>700</v>
      </c>
      <c r="G139">
        <v>41</v>
      </c>
      <c r="H139">
        <v>1</v>
      </c>
      <c r="I139">
        <v>0</v>
      </c>
      <c r="J139">
        <v>1</v>
      </c>
      <c r="K139">
        <v>0</v>
      </c>
      <c r="L139" t="s">
        <v>647</v>
      </c>
      <c r="M139">
        <v>0</v>
      </c>
      <c r="N139">
        <v>1</v>
      </c>
      <c r="O139">
        <v>0</v>
      </c>
      <c r="P139">
        <v>0</v>
      </c>
      <c r="Q139">
        <v>0</v>
      </c>
      <c r="R139">
        <v>0</v>
      </c>
      <c r="S139">
        <v>0</v>
      </c>
      <c r="T139">
        <v>22</v>
      </c>
      <c r="U139">
        <v>0</v>
      </c>
      <c r="V139">
        <v>0</v>
      </c>
      <c r="W139">
        <v>0</v>
      </c>
      <c r="X139">
        <v>0</v>
      </c>
      <c r="Y139">
        <v>1</v>
      </c>
      <c r="Z139">
        <v>0</v>
      </c>
      <c r="AA139">
        <v>1</v>
      </c>
      <c r="AB139">
        <v>0</v>
      </c>
      <c r="AC139">
        <v>0</v>
      </c>
      <c r="AD139">
        <v>1</v>
      </c>
      <c r="AE139">
        <v>1</v>
      </c>
      <c r="AF139">
        <v>0</v>
      </c>
      <c r="AG139">
        <v>0</v>
      </c>
      <c r="AH139">
        <v>0</v>
      </c>
      <c r="AI139">
        <v>0</v>
      </c>
      <c r="AJ139">
        <v>0</v>
      </c>
      <c r="AK139">
        <v>0</v>
      </c>
      <c r="AL139">
        <v>0</v>
      </c>
      <c r="AM139">
        <v>0</v>
      </c>
      <c r="AN139">
        <v>0</v>
      </c>
      <c r="AO139">
        <v>0</v>
      </c>
      <c r="AP139">
        <v>0</v>
      </c>
      <c r="AQ139">
        <v>0</v>
      </c>
      <c r="AR139">
        <v>1</v>
      </c>
      <c r="AS139">
        <v>0</v>
      </c>
      <c r="AT139">
        <v>0</v>
      </c>
      <c r="AU139">
        <v>0</v>
      </c>
      <c r="AV139">
        <v>0</v>
      </c>
      <c r="AW139">
        <v>0</v>
      </c>
      <c r="AX139">
        <v>0</v>
      </c>
      <c r="AY139" t="s">
        <v>891</v>
      </c>
      <c r="AZ139">
        <v>0</v>
      </c>
      <c r="BA139">
        <v>0</v>
      </c>
      <c r="BB139">
        <v>0</v>
      </c>
      <c r="BC139">
        <v>0</v>
      </c>
      <c r="BD139">
        <v>0</v>
      </c>
      <c r="BE139">
        <v>0</v>
      </c>
      <c r="BF139" t="s">
        <v>891</v>
      </c>
      <c r="BG139">
        <v>1</v>
      </c>
      <c r="BH139">
        <v>0</v>
      </c>
      <c r="BI139">
        <v>1</v>
      </c>
      <c r="BJ139">
        <v>0</v>
      </c>
      <c r="BK139">
        <v>1</v>
      </c>
      <c r="BL139">
        <v>0</v>
      </c>
      <c r="BM139">
        <v>0</v>
      </c>
      <c r="BN139">
        <v>0</v>
      </c>
      <c r="BO139">
        <v>0</v>
      </c>
      <c r="BP139">
        <v>0</v>
      </c>
      <c r="BQ139">
        <v>0</v>
      </c>
      <c r="BR139">
        <v>0</v>
      </c>
      <c r="BS139">
        <v>0</v>
      </c>
      <c r="BT139">
        <v>0</v>
      </c>
      <c r="BU139">
        <v>0</v>
      </c>
      <c r="BV139">
        <v>0</v>
      </c>
      <c r="BW139">
        <v>0</v>
      </c>
      <c r="BX139">
        <v>0</v>
      </c>
      <c r="BY139">
        <v>0</v>
      </c>
      <c r="BZ139">
        <v>0</v>
      </c>
      <c r="CA139">
        <v>0</v>
      </c>
      <c r="CB139">
        <v>0</v>
      </c>
      <c r="CC139">
        <v>0</v>
      </c>
      <c r="CD139">
        <v>0</v>
      </c>
      <c r="CE139">
        <v>0</v>
      </c>
      <c r="CF139">
        <v>0</v>
      </c>
      <c r="CG139">
        <v>0</v>
      </c>
      <c r="CH139">
        <v>0</v>
      </c>
      <c r="CI139">
        <v>0</v>
      </c>
      <c r="CJ139">
        <v>0</v>
      </c>
      <c r="CK139">
        <v>0</v>
      </c>
      <c r="CL139" s="842"/>
      <c r="CM139" s="597">
        <v>1</v>
      </c>
      <c r="CN139" s="592">
        <v>23</v>
      </c>
      <c r="CO139" s="592">
        <v>0</v>
      </c>
      <c r="CP139" s="597">
        <v>1</v>
      </c>
      <c r="CQ139" s="592">
        <v>23</v>
      </c>
      <c r="CR139" s="592">
        <v>0</v>
      </c>
      <c r="CS139" s="597">
        <v>1</v>
      </c>
      <c r="CT139" s="592">
        <v>23</v>
      </c>
      <c r="CU139" s="592">
        <v>0</v>
      </c>
      <c r="CV139" s="592">
        <v>0</v>
      </c>
      <c r="CW139" s="592">
        <v>0</v>
      </c>
      <c r="CX139" s="592">
        <v>0</v>
      </c>
      <c r="CY139" s="592">
        <v>0</v>
      </c>
      <c r="CZ139" s="592">
        <v>0</v>
      </c>
      <c r="DA139" s="592">
        <v>0</v>
      </c>
      <c r="DB139" s="592">
        <v>0</v>
      </c>
      <c r="DC139" s="592">
        <v>0</v>
      </c>
      <c r="DD139" s="592">
        <v>0</v>
      </c>
      <c r="DE139" s="592">
        <v>0</v>
      </c>
      <c r="DF139" s="592">
        <v>0</v>
      </c>
      <c r="DG139" s="592">
        <v>0</v>
      </c>
      <c r="DH139" s="592">
        <v>0</v>
      </c>
      <c r="DI139" s="592">
        <v>0</v>
      </c>
      <c r="DJ139" s="592">
        <v>0</v>
      </c>
      <c r="DK139" s="592">
        <v>0</v>
      </c>
      <c r="DL139" s="592">
        <v>0</v>
      </c>
      <c r="DM139" s="592">
        <v>0</v>
      </c>
      <c r="DN139" s="592">
        <v>0</v>
      </c>
      <c r="DO139" s="592">
        <v>0</v>
      </c>
      <c r="DP139" s="592">
        <v>0</v>
      </c>
      <c r="DQ139" s="592">
        <v>0</v>
      </c>
      <c r="DR139" s="592">
        <v>0</v>
      </c>
      <c r="DS139" s="592">
        <v>0</v>
      </c>
      <c r="DT139" s="592">
        <v>0</v>
      </c>
      <c r="DU139" s="597">
        <v>0</v>
      </c>
      <c r="DV139" s="954">
        <v>0</v>
      </c>
      <c r="DW139" s="978">
        <v>0</v>
      </c>
      <c r="DX139" s="979">
        <v>0</v>
      </c>
      <c r="DY139" s="979">
        <v>0</v>
      </c>
      <c r="DZ139" s="979">
        <v>0</v>
      </c>
      <c r="EA139" s="977">
        <v>0</v>
      </c>
      <c r="EB139" s="977">
        <v>0</v>
      </c>
      <c r="EC139" s="960">
        <v>0</v>
      </c>
      <c r="ED139" s="960">
        <v>0</v>
      </c>
      <c r="EE139" s="1255">
        <v>0</v>
      </c>
      <c r="EF139" s="960">
        <v>0</v>
      </c>
      <c r="EG139" s="960">
        <v>0</v>
      </c>
      <c r="EH139" s="960">
        <v>0</v>
      </c>
      <c r="EI139" s="960">
        <v>0</v>
      </c>
      <c r="EJ139" s="960">
        <v>0</v>
      </c>
      <c r="EK139" s="1007">
        <v>0</v>
      </c>
      <c r="EL139" s="306">
        <v>0</v>
      </c>
      <c r="EM139" s="306">
        <v>0</v>
      </c>
      <c r="EN139" s="1007">
        <v>0</v>
      </c>
      <c r="EO139" s="306">
        <v>0</v>
      </c>
      <c r="EP139" s="306">
        <v>1</v>
      </c>
      <c r="EQ139" s="306">
        <v>1</v>
      </c>
      <c r="ER139" s="306">
        <v>0</v>
      </c>
      <c r="ES139" s="306">
        <v>0</v>
      </c>
      <c r="ET139" s="1007">
        <v>0</v>
      </c>
      <c r="EU139" s="306">
        <v>0</v>
      </c>
      <c r="EV139" s="306">
        <v>0</v>
      </c>
      <c r="EW139" s="306">
        <v>0</v>
      </c>
      <c r="EX139" s="832"/>
      <c r="EY139" s="592"/>
      <c r="EZ139" s="592" t="s">
        <v>647</v>
      </c>
      <c r="FA139" s="592" t="s">
        <v>353</v>
      </c>
      <c r="FB139" s="592" t="s">
        <v>354</v>
      </c>
      <c r="FC139" s="592">
        <v>23</v>
      </c>
      <c r="FD139" s="592" t="s">
        <v>12</v>
      </c>
      <c r="FE139" s="592" t="s">
        <v>232</v>
      </c>
      <c r="FF139" s="592" t="s">
        <v>9</v>
      </c>
      <c r="FG139" s="592" t="s">
        <v>232</v>
      </c>
      <c r="FH139" s="592" t="s">
        <v>358</v>
      </c>
    </row>
    <row r="140" spans="1:164">
      <c r="A140">
        <v>1181</v>
      </c>
      <c r="B140">
        <v>1</v>
      </c>
      <c r="F140">
        <v>700</v>
      </c>
      <c r="G140">
        <v>41</v>
      </c>
      <c r="H140">
        <v>1</v>
      </c>
      <c r="I140">
        <v>0</v>
      </c>
      <c r="J140">
        <v>1</v>
      </c>
      <c r="K140">
        <v>0</v>
      </c>
      <c r="L140" t="s">
        <v>594</v>
      </c>
      <c r="M140">
        <v>0</v>
      </c>
      <c r="N140">
        <v>1</v>
      </c>
      <c r="O140">
        <v>0</v>
      </c>
      <c r="P140">
        <v>0</v>
      </c>
      <c r="Q140">
        <v>0</v>
      </c>
      <c r="R140">
        <v>0</v>
      </c>
      <c r="S140">
        <v>0</v>
      </c>
      <c r="T140">
        <v>4</v>
      </c>
      <c r="U140">
        <v>0</v>
      </c>
      <c r="V140">
        <v>0</v>
      </c>
      <c r="W140">
        <v>0</v>
      </c>
      <c r="X140">
        <v>0</v>
      </c>
      <c r="Y140">
        <v>0</v>
      </c>
      <c r="Z140">
        <v>0</v>
      </c>
      <c r="AA140">
        <v>1</v>
      </c>
      <c r="AB140">
        <v>0</v>
      </c>
      <c r="AC140">
        <v>0</v>
      </c>
      <c r="AD140">
        <v>0</v>
      </c>
      <c r="AE140">
        <v>0</v>
      </c>
      <c r="AF140">
        <v>0</v>
      </c>
      <c r="AG140">
        <v>0</v>
      </c>
      <c r="AH140">
        <v>0</v>
      </c>
      <c r="AI140">
        <v>0</v>
      </c>
      <c r="AJ140">
        <v>0</v>
      </c>
      <c r="AK140">
        <v>0</v>
      </c>
      <c r="AL140">
        <v>0</v>
      </c>
      <c r="AM140">
        <v>0</v>
      </c>
      <c r="AN140">
        <v>0</v>
      </c>
      <c r="AO140">
        <v>0</v>
      </c>
      <c r="AP140">
        <v>0</v>
      </c>
      <c r="AQ140">
        <v>0</v>
      </c>
      <c r="AR140">
        <v>1</v>
      </c>
      <c r="AS140">
        <v>0</v>
      </c>
      <c r="AT140">
        <v>0</v>
      </c>
      <c r="AU140">
        <v>0</v>
      </c>
      <c r="AV140">
        <v>0</v>
      </c>
      <c r="AW140">
        <v>0</v>
      </c>
      <c r="AX140">
        <v>0</v>
      </c>
      <c r="AY140" t="s">
        <v>891</v>
      </c>
      <c r="AZ140">
        <v>0</v>
      </c>
      <c r="BA140">
        <v>0</v>
      </c>
      <c r="BB140">
        <v>0</v>
      </c>
      <c r="BC140">
        <v>0</v>
      </c>
      <c r="BD140">
        <v>0</v>
      </c>
      <c r="BE140">
        <v>0</v>
      </c>
      <c r="BF140" t="s">
        <v>891</v>
      </c>
      <c r="BG140">
        <v>0</v>
      </c>
      <c r="BH140">
        <v>1</v>
      </c>
      <c r="BI140">
        <v>1</v>
      </c>
      <c r="BJ140">
        <v>0</v>
      </c>
      <c r="BK140">
        <v>1</v>
      </c>
      <c r="BL140">
        <v>0</v>
      </c>
      <c r="BM140">
        <v>0</v>
      </c>
      <c r="BN140">
        <v>0</v>
      </c>
      <c r="BO140">
        <v>0</v>
      </c>
      <c r="BP140">
        <v>0</v>
      </c>
      <c r="BQ140">
        <v>0</v>
      </c>
      <c r="BR140">
        <v>0</v>
      </c>
      <c r="BS140">
        <v>0</v>
      </c>
      <c r="BT140">
        <v>0</v>
      </c>
      <c r="BU140">
        <v>0</v>
      </c>
      <c r="BV140">
        <v>0</v>
      </c>
      <c r="BW140">
        <v>0</v>
      </c>
      <c r="BX140">
        <v>0</v>
      </c>
      <c r="BY140">
        <v>0</v>
      </c>
      <c r="BZ140">
        <v>0</v>
      </c>
      <c r="CA140">
        <v>0</v>
      </c>
      <c r="CB140">
        <v>0</v>
      </c>
      <c r="CC140">
        <v>0</v>
      </c>
      <c r="CD140">
        <v>0</v>
      </c>
      <c r="CE140">
        <v>0</v>
      </c>
      <c r="CF140">
        <v>0</v>
      </c>
      <c r="CG140">
        <v>0</v>
      </c>
      <c r="CH140">
        <v>0</v>
      </c>
      <c r="CI140">
        <v>0</v>
      </c>
      <c r="CJ140">
        <v>0</v>
      </c>
      <c r="CK140">
        <v>0</v>
      </c>
      <c r="CL140" s="842"/>
      <c r="CM140" s="597">
        <v>1</v>
      </c>
      <c r="CN140" s="592">
        <v>4</v>
      </c>
      <c r="CO140" s="592">
        <v>4</v>
      </c>
      <c r="CP140" s="597">
        <v>1</v>
      </c>
      <c r="CQ140" s="592">
        <v>4</v>
      </c>
      <c r="CR140" s="592">
        <v>0</v>
      </c>
      <c r="CS140" s="597">
        <v>1</v>
      </c>
      <c r="CT140" s="592">
        <v>4</v>
      </c>
      <c r="CU140" s="592">
        <v>0</v>
      </c>
      <c r="CV140" s="592">
        <v>0</v>
      </c>
      <c r="CW140" s="592">
        <v>0</v>
      </c>
      <c r="CX140" s="592">
        <v>0</v>
      </c>
      <c r="CY140" s="592">
        <v>0</v>
      </c>
      <c r="CZ140" s="592">
        <v>0</v>
      </c>
      <c r="DA140" s="592">
        <v>0</v>
      </c>
      <c r="DB140" s="592">
        <v>0</v>
      </c>
      <c r="DC140" s="592">
        <v>0</v>
      </c>
      <c r="DD140" s="592">
        <v>0</v>
      </c>
      <c r="DE140" s="592">
        <v>0</v>
      </c>
      <c r="DF140" s="592">
        <v>0</v>
      </c>
      <c r="DG140" s="592">
        <v>0</v>
      </c>
      <c r="DH140" s="592">
        <v>0</v>
      </c>
      <c r="DI140" s="592">
        <v>0</v>
      </c>
      <c r="DJ140" s="592">
        <v>0</v>
      </c>
      <c r="DK140" s="592">
        <v>0</v>
      </c>
      <c r="DL140" s="592">
        <v>0</v>
      </c>
      <c r="DM140" s="592">
        <v>0</v>
      </c>
      <c r="DN140" s="592">
        <v>0</v>
      </c>
      <c r="DO140" s="592">
        <v>0</v>
      </c>
      <c r="DP140" s="592">
        <v>0</v>
      </c>
      <c r="DQ140" s="592">
        <v>0</v>
      </c>
      <c r="DR140" s="592">
        <v>0</v>
      </c>
      <c r="DS140" s="592">
        <v>0</v>
      </c>
      <c r="DT140" s="592">
        <v>0</v>
      </c>
      <c r="DU140" s="597">
        <v>0</v>
      </c>
      <c r="DV140" s="954">
        <v>0</v>
      </c>
      <c r="DW140" s="978">
        <v>0</v>
      </c>
      <c r="DX140" s="979">
        <v>0</v>
      </c>
      <c r="DY140" s="979">
        <v>0</v>
      </c>
      <c r="DZ140" s="979">
        <v>0</v>
      </c>
      <c r="EA140" s="977">
        <v>0</v>
      </c>
      <c r="EB140" s="977">
        <v>0</v>
      </c>
      <c r="EC140" s="960">
        <v>0</v>
      </c>
      <c r="ED140" s="960">
        <v>0</v>
      </c>
      <c r="EE140" s="1255">
        <v>0</v>
      </c>
      <c r="EF140" s="960">
        <v>0</v>
      </c>
      <c r="EG140" s="960">
        <v>0</v>
      </c>
      <c r="EH140" s="960">
        <v>0</v>
      </c>
      <c r="EI140" s="960">
        <v>0</v>
      </c>
      <c r="EJ140" s="960">
        <v>0</v>
      </c>
      <c r="EK140" s="1007">
        <v>0</v>
      </c>
      <c r="EL140" s="306">
        <v>0</v>
      </c>
      <c r="EM140" s="306">
        <v>0</v>
      </c>
      <c r="EN140" s="1007">
        <v>0</v>
      </c>
      <c r="EO140" s="306">
        <v>0</v>
      </c>
      <c r="EP140" s="306">
        <v>1</v>
      </c>
      <c r="EQ140" s="306">
        <v>0</v>
      </c>
      <c r="ER140" s="306">
        <v>0</v>
      </c>
      <c r="ES140" s="306">
        <v>0</v>
      </c>
      <c r="ET140" s="1007">
        <v>0</v>
      </c>
      <c r="EU140" s="306">
        <v>0</v>
      </c>
      <c r="EV140" s="306">
        <v>0</v>
      </c>
      <c r="EW140" s="306">
        <v>0</v>
      </c>
      <c r="EX140" s="832"/>
      <c r="EY140" s="592"/>
      <c r="EZ140" s="592" t="s">
        <v>594</v>
      </c>
      <c r="FA140" s="592" t="s">
        <v>353</v>
      </c>
      <c r="FB140" s="592" t="s">
        <v>354</v>
      </c>
      <c r="FC140" s="592">
        <v>4</v>
      </c>
      <c r="FD140" s="592" t="s">
        <v>11</v>
      </c>
      <c r="FE140" s="592" t="s">
        <v>232</v>
      </c>
      <c r="FF140" s="592" t="s">
        <v>9</v>
      </c>
      <c r="FG140" s="592" t="s">
        <v>232</v>
      </c>
      <c r="FH140" s="592" t="s">
        <v>358</v>
      </c>
    </row>
    <row r="141" spans="1:164">
      <c r="A141">
        <v>1221</v>
      </c>
      <c r="B141">
        <v>1</v>
      </c>
      <c r="F141">
        <v>700</v>
      </c>
      <c r="G141">
        <v>23</v>
      </c>
      <c r="H141">
        <v>1</v>
      </c>
      <c r="I141">
        <v>0</v>
      </c>
      <c r="J141">
        <v>1</v>
      </c>
      <c r="K141">
        <v>0</v>
      </c>
      <c r="L141" t="s">
        <v>430</v>
      </c>
      <c r="M141">
        <v>0</v>
      </c>
      <c r="N141">
        <v>1</v>
      </c>
      <c r="O141">
        <v>0</v>
      </c>
      <c r="P141">
        <v>0</v>
      </c>
      <c r="Q141">
        <v>0</v>
      </c>
      <c r="R141">
        <v>0</v>
      </c>
      <c r="S141">
        <v>0</v>
      </c>
      <c r="T141">
        <v>20</v>
      </c>
      <c r="U141">
        <v>0</v>
      </c>
      <c r="V141">
        <v>1</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1</v>
      </c>
      <c r="AS141">
        <v>0</v>
      </c>
      <c r="AT141">
        <v>0</v>
      </c>
      <c r="AU141">
        <v>0</v>
      </c>
      <c r="AV141">
        <v>0</v>
      </c>
      <c r="AW141">
        <v>0</v>
      </c>
      <c r="AX141">
        <v>0</v>
      </c>
      <c r="AY141" t="s">
        <v>891</v>
      </c>
      <c r="AZ141">
        <v>0</v>
      </c>
      <c r="BA141">
        <v>0</v>
      </c>
      <c r="BB141">
        <v>0</v>
      </c>
      <c r="BC141">
        <v>0</v>
      </c>
      <c r="BD141">
        <v>0</v>
      </c>
      <c r="BE141">
        <v>0</v>
      </c>
      <c r="BF141" t="s">
        <v>891</v>
      </c>
      <c r="BG141">
        <v>1</v>
      </c>
      <c r="BH141">
        <v>0</v>
      </c>
      <c r="BI141">
        <v>1</v>
      </c>
      <c r="BJ141">
        <v>0</v>
      </c>
      <c r="BK141">
        <v>1</v>
      </c>
      <c r="BL141">
        <v>0</v>
      </c>
      <c r="BM141">
        <v>0</v>
      </c>
      <c r="BN141">
        <v>0</v>
      </c>
      <c r="BO141">
        <v>0</v>
      </c>
      <c r="BP141">
        <v>0</v>
      </c>
      <c r="BQ141">
        <v>0</v>
      </c>
      <c r="BR141">
        <v>0</v>
      </c>
      <c r="BS141">
        <v>0</v>
      </c>
      <c r="BT141">
        <v>0</v>
      </c>
      <c r="BU141">
        <v>0</v>
      </c>
      <c r="BV141">
        <v>0</v>
      </c>
      <c r="BW141">
        <v>0</v>
      </c>
      <c r="BX141">
        <v>0</v>
      </c>
      <c r="BY141">
        <v>0</v>
      </c>
      <c r="BZ141">
        <v>0</v>
      </c>
      <c r="CA141">
        <v>0</v>
      </c>
      <c r="CB141">
        <v>0</v>
      </c>
      <c r="CC141">
        <v>0</v>
      </c>
      <c r="CD141">
        <v>0</v>
      </c>
      <c r="CE141">
        <v>0</v>
      </c>
      <c r="CF141">
        <v>0</v>
      </c>
      <c r="CG141">
        <v>0</v>
      </c>
      <c r="CH141">
        <v>0</v>
      </c>
      <c r="CI141">
        <v>0</v>
      </c>
      <c r="CJ141">
        <v>0</v>
      </c>
      <c r="CK141">
        <v>0</v>
      </c>
      <c r="CL141" s="842"/>
      <c r="CM141" s="597">
        <v>1</v>
      </c>
      <c r="CN141" s="592">
        <v>20</v>
      </c>
      <c r="CO141" s="592">
        <v>0</v>
      </c>
      <c r="CP141" s="597">
        <v>1</v>
      </c>
      <c r="CQ141" s="592">
        <v>20</v>
      </c>
      <c r="CR141" s="592">
        <v>0</v>
      </c>
      <c r="CS141" s="597">
        <v>1</v>
      </c>
      <c r="CT141" s="592">
        <v>20</v>
      </c>
      <c r="CU141" s="592">
        <v>0</v>
      </c>
      <c r="CV141" s="592">
        <v>0</v>
      </c>
      <c r="CW141" s="592">
        <v>0</v>
      </c>
      <c r="CX141" s="592">
        <v>0</v>
      </c>
      <c r="CY141" s="592">
        <v>0</v>
      </c>
      <c r="CZ141" s="592">
        <v>0</v>
      </c>
      <c r="DA141" s="592">
        <v>0</v>
      </c>
      <c r="DB141" s="592">
        <v>0</v>
      </c>
      <c r="DC141" s="592">
        <v>0</v>
      </c>
      <c r="DD141" s="592">
        <v>0</v>
      </c>
      <c r="DE141" s="592">
        <v>0</v>
      </c>
      <c r="DF141" s="592">
        <v>0</v>
      </c>
      <c r="DG141" s="592">
        <v>0</v>
      </c>
      <c r="DH141" s="592">
        <v>0</v>
      </c>
      <c r="DI141" s="592">
        <v>0</v>
      </c>
      <c r="DJ141" s="592">
        <v>0</v>
      </c>
      <c r="DK141" s="592">
        <v>0</v>
      </c>
      <c r="DL141" s="592">
        <v>0</v>
      </c>
      <c r="DM141" s="592">
        <v>0</v>
      </c>
      <c r="DN141" s="592">
        <v>0</v>
      </c>
      <c r="DO141" s="592">
        <v>0</v>
      </c>
      <c r="DP141" s="592">
        <v>0</v>
      </c>
      <c r="DQ141" s="592">
        <v>0</v>
      </c>
      <c r="DR141" s="592">
        <v>0</v>
      </c>
      <c r="DS141" s="592">
        <v>0</v>
      </c>
      <c r="DT141" s="592">
        <v>0</v>
      </c>
      <c r="DU141" s="597">
        <v>0</v>
      </c>
      <c r="DV141" s="954">
        <v>0</v>
      </c>
      <c r="DW141" s="978">
        <v>0</v>
      </c>
      <c r="DX141" s="979">
        <v>0</v>
      </c>
      <c r="DY141" s="979">
        <v>0</v>
      </c>
      <c r="DZ141" s="979">
        <v>0</v>
      </c>
      <c r="EA141" s="977">
        <v>0</v>
      </c>
      <c r="EB141" s="977">
        <v>0</v>
      </c>
      <c r="EC141" s="960">
        <v>0</v>
      </c>
      <c r="ED141" s="960">
        <v>0</v>
      </c>
      <c r="EE141" s="1255">
        <v>0</v>
      </c>
      <c r="EF141" s="960">
        <v>0</v>
      </c>
      <c r="EG141" s="960">
        <v>0</v>
      </c>
      <c r="EH141" s="960">
        <v>0</v>
      </c>
      <c r="EI141" s="960">
        <v>0</v>
      </c>
      <c r="EJ141" s="960">
        <v>0</v>
      </c>
      <c r="EK141" s="1007">
        <v>0</v>
      </c>
      <c r="EL141" s="306">
        <v>0</v>
      </c>
      <c r="EM141" s="306">
        <v>0</v>
      </c>
      <c r="EN141" s="1007">
        <v>0</v>
      </c>
      <c r="EO141" s="306">
        <v>0</v>
      </c>
      <c r="EP141" s="306">
        <v>0</v>
      </c>
      <c r="EQ141" s="306">
        <v>0</v>
      </c>
      <c r="ER141" s="306">
        <v>0</v>
      </c>
      <c r="ES141" s="306">
        <v>0</v>
      </c>
      <c r="ET141" s="1007">
        <v>0</v>
      </c>
      <c r="EU141" s="306">
        <v>0</v>
      </c>
      <c r="EV141" s="306">
        <v>0</v>
      </c>
      <c r="EW141" s="306">
        <v>0</v>
      </c>
      <c r="EX141" s="832"/>
      <c r="EY141" s="592"/>
      <c r="EZ141" s="592" t="s">
        <v>430</v>
      </c>
      <c r="FA141" s="592" t="s">
        <v>431</v>
      </c>
      <c r="FB141" s="592" t="s">
        <v>350</v>
      </c>
      <c r="FC141" s="592">
        <v>20</v>
      </c>
      <c r="FD141" s="592" t="s">
        <v>12</v>
      </c>
      <c r="FE141" s="592" t="s">
        <v>232</v>
      </c>
      <c r="FF141" s="592" t="s">
        <v>9</v>
      </c>
      <c r="FG141" s="592" t="s">
        <v>232</v>
      </c>
      <c r="FH141" s="592" t="s">
        <v>346</v>
      </c>
    </row>
    <row r="142" spans="1:164">
      <c r="A142">
        <v>1223</v>
      </c>
      <c r="B142">
        <v>1</v>
      </c>
      <c r="F142">
        <v>700</v>
      </c>
      <c r="G142">
        <v>41</v>
      </c>
      <c r="H142">
        <v>1</v>
      </c>
      <c r="I142">
        <v>0</v>
      </c>
      <c r="J142">
        <v>1</v>
      </c>
      <c r="K142">
        <v>0</v>
      </c>
      <c r="L142" t="s">
        <v>430</v>
      </c>
      <c r="M142">
        <v>0</v>
      </c>
      <c r="N142">
        <v>1</v>
      </c>
      <c r="O142">
        <v>0</v>
      </c>
      <c r="P142">
        <v>0</v>
      </c>
      <c r="Q142">
        <v>0</v>
      </c>
      <c r="R142">
        <v>0</v>
      </c>
      <c r="S142">
        <v>0</v>
      </c>
      <c r="T142">
        <v>20</v>
      </c>
      <c r="U142">
        <v>0</v>
      </c>
      <c r="V142">
        <v>0</v>
      </c>
      <c r="W142">
        <v>0</v>
      </c>
      <c r="X142">
        <v>0</v>
      </c>
      <c r="Y142">
        <v>1</v>
      </c>
      <c r="Z142">
        <v>0</v>
      </c>
      <c r="AA142">
        <v>0</v>
      </c>
      <c r="AB142">
        <v>0</v>
      </c>
      <c r="AC142">
        <v>0</v>
      </c>
      <c r="AD142">
        <v>0</v>
      </c>
      <c r="AE142">
        <v>1</v>
      </c>
      <c r="AF142">
        <v>0</v>
      </c>
      <c r="AG142">
        <v>0</v>
      </c>
      <c r="AH142">
        <v>0</v>
      </c>
      <c r="AI142">
        <v>0</v>
      </c>
      <c r="AJ142">
        <v>0</v>
      </c>
      <c r="AK142">
        <v>0</v>
      </c>
      <c r="AL142">
        <v>0</v>
      </c>
      <c r="AM142">
        <v>0</v>
      </c>
      <c r="AN142">
        <v>0</v>
      </c>
      <c r="AO142">
        <v>0</v>
      </c>
      <c r="AP142">
        <v>0</v>
      </c>
      <c r="AQ142">
        <v>0</v>
      </c>
      <c r="AR142">
        <v>0</v>
      </c>
      <c r="AS142">
        <v>1</v>
      </c>
      <c r="AT142">
        <v>0</v>
      </c>
      <c r="AU142">
        <v>1</v>
      </c>
      <c r="AV142">
        <v>0</v>
      </c>
      <c r="AW142">
        <v>0</v>
      </c>
      <c r="AX142">
        <v>0</v>
      </c>
      <c r="AY142" t="s">
        <v>891</v>
      </c>
      <c r="AZ142">
        <v>0</v>
      </c>
      <c r="BA142">
        <v>0</v>
      </c>
      <c r="BB142">
        <v>0</v>
      </c>
      <c r="BC142">
        <v>0</v>
      </c>
      <c r="BD142">
        <v>0</v>
      </c>
      <c r="BE142">
        <v>0</v>
      </c>
      <c r="BF142" t="s">
        <v>891</v>
      </c>
      <c r="BG142">
        <v>1</v>
      </c>
      <c r="BH142">
        <v>0</v>
      </c>
      <c r="BI142">
        <v>1</v>
      </c>
      <c r="BJ142">
        <v>0</v>
      </c>
      <c r="BK142">
        <v>0</v>
      </c>
      <c r="BL142">
        <v>1</v>
      </c>
      <c r="BM142">
        <v>0</v>
      </c>
      <c r="BN142">
        <v>0</v>
      </c>
      <c r="BO142">
        <v>0</v>
      </c>
      <c r="BP142">
        <v>0</v>
      </c>
      <c r="BQ142">
        <v>0</v>
      </c>
      <c r="BR142">
        <v>0</v>
      </c>
      <c r="BS142">
        <v>0</v>
      </c>
      <c r="BT142">
        <v>0</v>
      </c>
      <c r="BU142">
        <v>0</v>
      </c>
      <c r="BV142">
        <v>0</v>
      </c>
      <c r="BW142">
        <v>1</v>
      </c>
      <c r="BX142">
        <v>0</v>
      </c>
      <c r="BY142">
        <v>0</v>
      </c>
      <c r="BZ142">
        <v>0</v>
      </c>
      <c r="CA142">
        <v>0</v>
      </c>
      <c r="CB142">
        <v>1</v>
      </c>
      <c r="CC142">
        <v>0</v>
      </c>
      <c r="CD142">
        <v>0</v>
      </c>
      <c r="CE142">
        <v>0</v>
      </c>
      <c r="CF142">
        <v>0</v>
      </c>
      <c r="CG142">
        <v>1855</v>
      </c>
      <c r="CH142">
        <v>0</v>
      </c>
      <c r="CI142">
        <v>0</v>
      </c>
      <c r="CJ142">
        <v>1735.3225806451612</v>
      </c>
      <c r="CK142">
        <v>0</v>
      </c>
      <c r="CL142" s="842"/>
      <c r="CM142" s="597">
        <v>1</v>
      </c>
      <c r="CN142" s="592">
        <v>22</v>
      </c>
      <c r="CO142" s="592">
        <v>0</v>
      </c>
      <c r="CP142" s="597">
        <v>1</v>
      </c>
      <c r="CQ142" s="592">
        <v>22</v>
      </c>
      <c r="CR142" s="592">
        <v>0</v>
      </c>
      <c r="CS142" s="597">
        <v>1</v>
      </c>
      <c r="CT142" s="592">
        <v>22</v>
      </c>
      <c r="CU142" s="592">
        <v>22</v>
      </c>
      <c r="CV142" s="592">
        <v>0</v>
      </c>
      <c r="CW142" s="592">
        <v>1</v>
      </c>
      <c r="CX142" s="592">
        <v>22</v>
      </c>
      <c r="CY142" s="592">
        <v>0</v>
      </c>
      <c r="CZ142" s="592">
        <v>0</v>
      </c>
      <c r="DA142" s="592">
        <v>0</v>
      </c>
      <c r="DB142" s="592">
        <v>0</v>
      </c>
      <c r="DC142" s="592">
        <v>0</v>
      </c>
      <c r="DD142" s="592">
        <v>0</v>
      </c>
      <c r="DE142" s="592">
        <v>0</v>
      </c>
      <c r="DF142" s="592">
        <v>0</v>
      </c>
      <c r="DG142" s="592">
        <v>0</v>
      </c>
      <c r="DH142" s="592">
        <v>0</v>
      </c>
      <c r="DI142" s="592">
        <v>22</v>
      </c>
      <c r="DJ142" s="592">
        <v>0</v>
      </c>
      <c r="DK142" s="592">
        <v>0</v>
      </c>
      <c r="DL142" s="592">
        <v>0</v>
      </c>
      <c r="DM142" s="592">
        <v>0</v>
      </c>
      <c r="DN142" s="592">
        <v>0</v>
      </c>
      <c r="DO142" s="592">
        <v>0</v>
      </c>
      <c r="DP142" s="592">
        <v>0</v>
      </c>
      <c r="DQ142" s="592">
        <v>0</v>
      </c>
      <c r="DR142" s="592">
        <v>0</v>
      </c>
      <c r="DS142" s="592">
        <v>0</v>
      </c>
      <c r="DT142" s="592">
        <v>0</v>
      </c>
      <c r="DU142" s="597">
        <v>1</v>
      </c>
      <c r="DV142" s="954">
        <v>0</v>
      </c>
      <c r="DW142" s="978">
        <v>0</v>
      </c>
      <c r="DX142" s="979">
        <v>0</v>
      </c>
      <c r="DY142" s="979">
        <v>0</v>
      </c>
      <c r="DZ142" s="979">
        <v>0</v>
      </c>
      <c r="EA142" s="977">
        <v>0</v>
      </c>
      <c r="EB142" s="977">
        <v>0</v>
      </c>
      <c r="EC142" s="960">
        <v>0</v>
      </c>
      <c r="ED142" s="960">
        <v>0</v>
      </c>
      <c r="EE142" s="1255">
        <v>14.5</v>
      </c>
      <c r="EF142" s="960">
        <v>26897.5</v>
      </c>
      <c r="EG142" s="960">
        <v>0</v>
      </c>
      <c r="EH142" s="960">
        <v>0</v>
      </c>
      <c r="EI142" s="960">
        <v>0</v>
      </c>
      <c r="EJ142" s="960">
        <v>0</v>
      </c>
      <c r="EK142" s="1007">
        <v>0</v>
      </c>
      <c r="EL142" s="306">
        <v>0</v>
      </c>
      <c r="EM142" s="306">
        <v>0</v>
      </c>
      <c r="EN142" s="1007">
        <v>0</v>
      </c>
      <c r="EO142" s="306">
        <v>0</v>
      </c>
      <c r="EP142" s="306">
        <v>1</v>
      </c>
      <c r="EQ142" s="306">
        <v>1</v>
      </c>
      <c r="ER142" s="306">
        <v>0</v>
      </c>
      <c r="ES142" s="306">
        <v>0</v>
      </c>
      <c r="ET142" s="1007">
        <v>0</v>
      </c>
      <c r="EU142" s="306">
        <v>0</v>
      </c>
      <c r="EV142" s="306">
        <v>0</v>
      </c>
      <c r="EW142" s="306">
        <v>0</v>
      </c>
      <c r="EX142" s="832"/>
      <c r="EY142" s="592"/>
      <c r="EZ142" s="592" t="s">
        <v>430</v>
      </c>
      <c r="FA142" s="592" t="s">
        <v>431</v>
      </c>
      <c r="FB142" s="592" t="s">
        <v>350</v>
      </c>
      <c r="FC142" s="592">
        <v>22</v>
      </c>
      <c r="FD142" s="592" t="s">
        <v>12</v>
      </c>
      <c r="FE142" s="592" t="s">
        <v>232</v>
      </c>
      <c r="FF142" s="592" t="s">
        <v>9</v>
      </c>
      <c r="FG142" s="592" t="s">
        <v>232</v>
      </c>
      <c r="FH142" s="592" t="s">
        <v>358</v>
      </c>
    </row>
    <row r="143" spans="1:164">
      <c r="A143">
        <v>1832</v>
      </c>
      <c r="B143">
        <v>1</v>
      </c>
      <c r="F143">
        <v>700</v>
      </c>
      <c r="G143">
        <v>42</v>
      </c>
      <c r="H143">
        <v>0</v>
      </c>
      <c r="I143">
        <v>1</v>
      </c>
      <c r="J143">
        <v>1</v>
      </c>
      <c r="K143">
        <v>0</v>
      </c>
      <c r="L143" t="s">
        <v>501</v>
      </c>
      <c r="M143">
        <v>0</v>
      </c>
      <c r="N143">
        <v>0</v>
      </c>
      <c r="O143">
        <v>1</v>
      </c>
      <c r="P143">
        <v>0</v>
      </c>
      <c r="Q143">
        <v>0</v>
      </c>
      <c r="R143">
        <v>2</v>
      </c>
      <c r="S143">
        <v>2</v>
      </c>
      <c r="T143">
        <v>136</v>
      </c>
      <c r="U143">
        <v>0</v>
      </c>
      <c r="V143">
        <v>0</v>
      </c>
      <c r="W143">
        <v>0</v>
      </c>
      <c r="X143">
        <v>0</v>
      </c>
      <c r="Y143">
        <v>1</v>
      </c>
      <c r="Z143">
        <v>0</v>
      </c>
      <c r="AA143">
        <v>1</v>
      </c>
      <c r="AB143">
        <v>0</v>
      </c>
      <c r="AC143">
        <v>1</v>
      </c>
      <c r="AD143">
        <v>1</v>
      </c>
      <c r="AE143">
        <v>1</v>
      </c>
      <c r="AF143">
        <v>0</v>
      </c>
      <c r="AG143">
        <v>0</v>
      </c>
      <c r="AH143">
        <v>0</v>
      </c>
      <c r="AI143">
        <v>1</v>
      </c>
      <c r="AJ143">
        <v>0</v>
      </c>
      <c r="AK143">
        <v>1</v>
      </c>
      <c r="AL143">
        <v>0</v>
      </c>
      <c r="AM143">
        <v>0</v>
      </c>
      <c r="AN143">
        <v>1</v>
      </c>
      <c r="AO143">
        <v>0</v>
      </c>
      <c r="AP143">
        <v>1</v>
      </c>
      <c r="AQ143">
        <v>1</v>
      </c>
      <c r="AR143">
        <v>0</v>
      </c>
      <c r="AS143">
        <v>1</v>
      </c>
      <c r="AT143">
        <v>0</v>
      </c>
      <c r="AU143">
        <v>0</v>
      </c>
      <c r="AV143">
        <v>0</v>
      </c>
      <c r="AW143">
        <v>0</v>
      </c>
      <c r="AX143">
        <v>1</v>
      </c>
      <c r="AY143" t="s">
        <v>893</v>
      </c>
      <c r="AZ143">
        <v>0</v>
      </c>
      <c r="BA143">
        <v>0</v>
      </c>
      <c r="BB143">
        <v>0</v>
      </c>
      <c r="BC143">
        <v>0</v>
      </c>
      <c r="BD143">
        <v>0</v>
      </c>
      <c r="BE143">
        <v>0</v>
      </c>
      <c r="BG143">
        <v>1</v>
      </c>
      <c r="BH143">
        <v>0</v>
      </c>
      <c r="BI143">
        <v>1</v>
      </c>
      <c r="BJ143">
        <v>0</v>
      </c>
      <c r="BK143">
        <v>1</v>
      </c>
      <c r="BL143">
        <v>0</v>
      </c>
      <c r="BM143">
        <v>0</v>
      </c>
      <c r="BN143">
        <v>0</v>
      </c>
      <c r="BO143">
        <v>0</v>
      </c>
      <c r="BP143">
        <v>0</v>
      </c>
      <c r="BQ143">
        <v>0</v>
      </c>
      <c r="BR143">
        <v>0</v>
      </c>
      <c r="BS143">
        <v>0</v>
      </c>
      <c r="BT143">
        <v>0</v>
      </c>
      <c r="BU143">
        <v>0</v>
      </c>
      <c r="BV143">
        <v>0</v>
      </c>
      <c r="BW143">
        <v>0</v>
      </c>
      <c r="BX143">
        <v>0</v>
      </c>
      <c r="BY143">
        <v>0</v>
      </c>
      <c r="BZ143">
        <v>0</v>
      </c>
      <c r="CA143">
        <v>0</v>
      </c>
      <c r="CB143">
        <v>0</v>
      </c>
      <c r="CC143">
        <v>0</v>
      </c>
      <c r="CD143">
        <v>0</v>
      </c>
      <c r="CE143">
        <v>0</v>
      </c>
      <c r="CF143">
        <v>0</v>
      </c>
      <c r="CG143">
        <v>0</v>
      </c>
      <c r="CH143">
        <v>0</v>
      </c>
      <c r="CI143">
        <v>0</v>
      </c>
      <c r="CJ143">
        <v>0</v>
      </c>
      <c r="CK143">
        <v>0</v>
      </c>
      <c r="CL143" s="842"/>
      <c r="CM143" s="597">
        <v>1</v>
      </c>
      <c r="CN143" s="592">
        <v>136</v>
      </c>
      <c r="CO143" s="592">
        <v>0</v>
      </c>
      <c r="CP143" s="597">
        <v>1</v>
      </c>
      <c r="CQ143" s="592">
        <v>136</v>
      </c>
      <c r="CR143" s="592">
        <v>0</v>
      </c>
      <c r="CS143" s="597">
        <v>1</v>
      </c>
      <c r="CT143" s="592">
        <v>136</v>
      </c>
      <c r="CU143" s="592">
        <v>0</v>
      </c>
      <c r="CV143" s="592">
        <v>0</v>
      </c>
      <c r="CW143" s="592">
        <v>0</v>
      </c>
      <c r="CX143" s="592">
        <v>0</v>
      </c>
      <c r="CY143" s="592">
        <v>0</v>
      </c>
      <c r="CZ143" s="592">
        <v>0</v>
      </c>
      <c r="DA143" s="592">
        <v>0</v>
      </c>
      <c r="DB143" s="592">
        <v>0</v>
      </c>
      <c r="DC143" s="592">
        <v>0</v>
      </c>
      <c r="DD143" s="592">
        <v>0</v>
      </c>
      <c r="DE143" s="592">
        <v>0</v>
      </c>
      <c r="DF143" s="592">
        <v>0</v>
      </c>
      <c r="DG143" s="592">
        <v>0</v>
      </c>
      <c r="DH143" s="592">
        <v>0</v>
      </c>
      <c r="DI143" s="592">
        <v>0</v>
      </c>
      <c r="DJ143" s="592">
        <v>0</v>
      </c>
      <c r="DK143" s="592">
        <v>0</v>
      </c>
      <c r="DL143" s="592">
        <v>0</v>
      </c>
      <c r="DM143" s="592">
        <v>0</v>
      </c>
      <c r="DN143" s="592">
        <v>0</v>
      </c>
      <c r="DO143" s="592">
        <v>0</v>
      </c>
      <c r="DP143" s="592">
        <v>0</v>
      </c>
      <c r="DQ143" s="592">
        <v>0</v>
      </c>
      <c r="DR143" s="592">
        <v>0</v>
      </c>
      <c r="DS143" s="592">
        <v>0</v>
      </c>
      <c r="DT143" s="592">
        <v>0</v>
      </c>
      <c r="DU143" s="597">
        <v>0</v>
      </c>
      <c r="DV143" s="954">
        <v>0</v>
      </c>
      <c r="DW143" s="978">
        <v>0</v>
      </c>
      <c r="DX143" s="979">
        <v>0</v>
      </c>
      <c r="DY143" s="979">
        <v>0</v>
      </c>
      <c r="DZ143" s="979">
        <v>0</v>
      </c>
      <c r="EA143" s="977">
        <v>0</v>
      </c>
      <c r="EB143" s="977">
        <v>0</v>
      </c>
      <c r="EC143" s="960">
        <v>0</v>
      </c>
      <c r="ED143" s="960">
        <v>0</v>
      </c>
      <c r="EE143" s="1255">
        <v>0</v>
      </c>
      <c r="EF143" s="960">
        <v>0</v>
      </c>
      <c r="EG143" s="960">
        <v>0</v>
      </c>
      <c r="EH143" s="960">
        <v>0</v>
      </c>
      <c r="EI143" s="960">
        <v>0</v>
      </c>
      <c r="EJ143" s="960">
        <v>0</v>
      </c>
      <c r="EK143" s="1007">
        <v>0</v>
      </c>
      <c r="EL143" s="306">
        <v>0</v>
      </c>
      <c r="EM143" s="306">
        <v>136</v>
      </c>
      <c r="EN143" s="1007">
        <v>0</v>
      </c>
      <c r="EO143" s="306">
        <v>0</v>
      </c>
      <c r="EP143" s="306">
        <v>1</v>
      </c>
      <c r="EQ143" s="306">
        <v>1</v>
      </c>
      <c r="ER143" s="306">
        <v>1</v>
      </c>
      <c r="ES143" s="306">
        <v>1</v>
      </c>
      <c r="ET143" s="1007">
        <v>0</v>
      </c>
      <c r="EU143" s="306">
        <v>1</v>
      </c>
      <c r="EV143" s="306">
        <v>0</v>
      </c>
      <c r="EW143" s="306">
        <v>0</v>
      </c>
      <c r="EX143" s="832"/>
      <c r="EY143" s="592"/>
      <c r="EZ143" s="592" t="s">
        <v>501</v>
      </c>
      <c r="FA143" s="592" t="s">
        <v>363</v>
      </c>
      <c r="FB143" s="592" t="s">
        <v>354</v>
      </c>
      <c r="FC143" s="592">
        <v>136</v>
      </c>
      <c r="FD143" s="592" t="s">
        <v>13</v>
      </c>
      <c r="FE143" s="592" t="s">
        <v>232</v>
      </c>
      <c r="FF143" s="592" t="s">
        <v>9</v>
      </c>
      <c r="FG143" s="592" t="s">
        <v>232</v>
      </c>
      <c r="FH143" s="592" t="s">
        <v>358</v>
      </c>
    </row>
    <row r="144" spans="1:164">
      <c r="A144">
        <v>1916</v>
      </c>
      <c r="B144">
        <v>1</v>
      </c>
      <c r="F144">
        <v>700</v>
      </c>
      <c r="G144">
        <v>8</v>
      </c>
      <c r="H144">
        <v>1</v>
      </c>
      <c r="I144">
        <v>0</v>
      </c>
      <c r="J144">
        <v>1</v>
      </c>
      <c r="K144">
        <v>0</v>
      </c>
      <c r="L144" t="s">
        <v>362</v>
      </c>
      <c r="M144">
        <v>0</v>
      </c>
      <c r="N144">
        <v>1</v>
      </c>
      <c r="O144">
        <v>0</v>
      </c>
      <c r="P144">
        <v>0</v>
      </c>
      <c r="Q144">
        <v>0</v>
      </c>
      <c r="R144">
        <v>0</v>
      </c>
      <c r="S144">
        <v>0</v>
      </c>
      <c r="T144">
        <v>16</v>
      </c>
      <c r="U144">
        <v>0</v>
      </c>
      <c r="V144">
        <v>0</v>
      </c>
      <c r="W144">
        <v>0</v>
      </c>
      <c r="X144">
        <v>0</v>
      </c>
      <c r="Y144">
        <v>0</v>
      </c>
      <c r="Z144">
        <v>0</v>
      </c>
      <c r="AA144">
        <v>1</v>
      </c>
      <c r="AB144">
        <v>1</v>
      </c>
      <c r="AC144">
        <v>0</v>
      </c>
      <c r="AD144">
        <v>0</v>
      </c>
      <c r="AE144">
        <v>0</v>
      </c>
      <c r="AF144">
        <v>0</v>
      </c>
      <c r="AG144">
        <v>0</v>
      </c>
      <c r="AH144">
        <v>0</v>
      </c>
      <c r="AI144">
        <v>0</v>
      </c>
      <c r="AJ144">
        <v>0</v>
      </c>
      <c r="AK144">
        <v>0</v>
      </c>
      <c r="AL144">
        <v>0</v>
      </c>
      <c r="AM144">
        <v>0</v>
      </c>
      <c r="AN144">
        <v>0</v>
      </c>
      <c r="AO144">
        <v>0</v>
      </c>
      <c r="AP144">
        <v>0</v>
      </c>
      <c r="AQ144">
        <v>0</v>
      </c>
      <c r="AR144">
        <v>1</v>
      </c>
      <c r="AS144">
        <v>0</v>
      </c>
      <c r="AT144">
        <v>0</v>
      </c>
      <c r="AU144">
        <v>0</v>
      </c>
      <c r="AV144">
        <v>0</v>
      </c>
      <c r="AW144">
        <v>0</v>
      </c>
      <c r="AX144">
        <v>0</v>
      </c>
      <c r="AZ144">
        <v>0</v>
      </c>
      <c r="BA144">
        <v>0</v>
      </c>
      <c r="BB144">
        <v>0</v>
      </c>
      <c r="BC144">
        <v>0</v>
      </c>
      <c r="BD144">
        <v>0</v>
      </c>
      <c r="BE144">
        <v>0</v>
      </c>
      <c r="BG144">
        <v>1</v>
      </c>
      <c r="BH144">
        <v>0</v>
      </c>
      <c r="BI144">
        <v>1</v>
      </c>
      <c r="BJ144">
        <v>0</v>
      </c>
      <c r="BK144">
        <v>0</v>
      </c>
      <c r="BL144">
        <v>1</v>
      </c>
      <c r="BM144">
        <v>0</v>
      </c>
      <c r="BN144">
        <v>0</v>
      </c>
      <c r="BO144">
        <v>0</v>
      </c>
      <c r="BP144">
        <v>0</v>
      </c>
      <c r="BQ144">
        <v>0</v>
      </c>
      <c r="BR144">
        <v>0</v>
      </c>
      <c r="BS144">
        <v>0</v>
      </c>
      <c r="BT144">
        <v>0</v>
      </c>
      <c r="BU144">
        <v>0</v>
      </c>
      <c r="BV144">
        <v>0</v>
      </c>
      <c r="BW144">
        <v>1</v>
      </c>
      <c r="BX144">
        <v>0</v>
      </c>
      <c r="BY144">
        <v>0</v>
      </c>
      <c r="BZ144">
        <v>0</v>
      </c>
      <c r="CA144">
        <v>0</v>
      </c>
      <c r="CB144">
        <v>0</v>
      </c>
      <c r="CC144">
        <v>0</v>
      </c>
      <c r="CD144">
        <v>0</v>
      </c>
      <c r="CE144">
        <v>0</v>
      </c>
      <c r="CF144">
        <v>0</v>
      </c>
      <c r="CG144">
        <v>0</v>
      </c>
      <c r="CH144">
        <v>0</v>
      </c>
      <c r="CI144">
        <v>0</v>
      </c>
      <c r="CJ144">
        <v>0</v>
      </c>
      <c r="CK144">
        <v>0</v>
      </c>
      <c r="CL144" s="842"/>
      <c r="CM144" s="597">
        <v>1</v>
      </c>
      <c r="CN144" s="592">
        <v>16</v>
      </c>
      <c r="CO144" s="592">
        <v>0</v>
      </c>
      <c r="CP144" s="597">
        <v>1</v>
      </c>
      <c r="CQ144" s="592">
        <v>16</v>
      </c>
      <c r="CR144" s="592">
        <v>0</v>
      </c>
      <c r="CS144" s="597">
        <v>1</v>
      </c>
      <c r="CT144" s="592">
        <v>16</v>
      </c>
      <c r="CU144" s="592">
        <v>16</v>
      </c>
      <c r="CV144" s="592">
        <v>0</v>
      </c>
      <c r="CW144" s="592">
        <v>1</v>
      </c>
      <c r="CX144" s="592">
        <v>16</v>
      </c>
      <c r="CY144" s="592">
        <v>0</v>
      </c>
      <c r="CZ144" s="592">
        <v>0</v>
      </c>
      <c r="DA144" s="592">
        <v>0</v>
      </c>
      <c r="DB144" s="592">
        <v>0</v>
      </c>
      <c r="DC144" s="592">
        <v>0</v>
      </c>
      <c r="DD144" s="592">
        <v>0</v>
      </c>
      <c r="DE144" s="592">
        <v>0</v>
      </c>
      <c r="DF144" s="592">
        <v>0</v>
      </c>
      <c r="DG144" s="592">
        <v>0</v>
      </c>
      <c r="DH144" s="592">
        <v>0</v>
      </c>
      <c r="DI144" s="592">
        <v>16</v>
      </c>
      <c r="DJ144" s="592">
        <v>0</v>
      </c>
      <c r="DK144" s="592">
        <v>0</v>
      </c>
      <c r="DL144" s="592">
        <v>0</v>
      </c>
      <c r="DM144" s="592">
        <v>0</v>
      </c>
      <c r="DN144" s="592">
        <v>0</v>
      </c>
      <c r="DO144" s="592">
        <v>0</v>
      </c>
      <c r="DP144" s="592">
        <v>0</v>
      </c>
      <c r="DQ144" s="592">
        <v>0</v>
      </c>
      <c r="DR144" s="592">
        <v>0</v>
      </c>
      <c r="DS144" s="592">
        <v>0</v>
      </c>
      <c r="DT144" s="592">
        <v>0</v>
      </c>
      <c r="DU144" s="597">
        <v>0</v>
      </c>
      <c r="DV144" s="954">
        <v>0</v>
      </c>
      <c r="DW144" s="978">
        <v>0</v>
      </c>
      <c r="DX144" s="979">
        <v>0</v>
      </c>
      <c r="DY144" s="979">
        <v>0</v>
      </c>
      <c r="DZ144" s="979">
        <v>0</v>
      </c>
      <c r="EA144" s="977">
        <v>0</v>
      </c>
      <c r="EB144" s="977">
        <v>0</v>
      </c>
      <c r="EC144" s="960">
        <v>0</v>
      </c>
      <c r="ED144" s="960">
        <v>0</v>
      </c>
      <c r="EE144" s="1255">
        <v>0</v>
      </c>
      <c r="EF144" s="960">
        <v>0</v>
      </c>
      <c r="EG144" s="960">
        <v>0</v>
      </c>
      <c r="EH144" s="960">
        <v>0</v>
      </c>
      <c r="EI144" s="960">
        <v>0</v>
      </c>
      <c r="EJ144" s="960">
        <v>0</v>
      </c>
      <c r="EK144" s="1007">
        <v>0</v>
      </c>
      <c r="EL144" s="306">
        <v>0</v>
      </c>
      <c r="EM144" s="306">
        <v>0</v>
      </c>
      <c r="EN144" s="1007">
        <v>0</v>
      </c>
      <c r="EO144" s="306">
        <v>0</v>
      </c>
      <c r="EP144" s="306">
        <v>1</v>
      </c>
      <c r="EQ144" s="306">
        <v>0</v>
      </c>
      <c r="ER144" s="306">
        <v>0</v>
      </c>
      <c r="ES144" s="306">
        <v>0</v>
      </c>
      <c r="ET144" s="1007">
        <v>0</v>
      </c>
      <c r="EU144" s="306">
        <v>0</v>
      </c>
      <c r="EV144" s="306">
        <v>0</v>
      </c>
      <c r="EW144" s="306">
        <v>0</v>
      </c>
      <c r="EX144" s="832"/>
      <c r="EY144" s="592"/>
      <c r="EZ144" s="592" t="s">
        <v>362</v>
      </c>
      <c r="FA144" s="592" t="s">
        <v>363</v>
      </c>
      <c r="FB144" s="592" t="s">
        <v>354</v>
      </c>
      <c r="FC144" s="592">
        <v>16</v>
      </c>
      <c r="FD144" s="592" t="s">
        <v>12</v>
      </c>
      <c r="FE144" s="592" t="s">
        <v>232</v>
      </c>
      <c r="FF144" s="592" t="s">
        <v>9</v>
      </c>
      <c r="FG144" s="592" t="s">
        <v>232</v>
      </c>
      <c r="FH144" s="592" t="s">
        <v>366</v>
      </c>
    </row>
    <row r="145" spans="1:164">
      <c r="A145">
        <v>1917</v>
      </c>
      <c r="B145">
        <v>1</v>
      </c>
      <c r="F145">
        <v>700</v>
      </c>
      <c r="G145">
        <v>8</v>
      </c>
      <c r="H145">
        <v>0</v>
      </c>
      <c r="I145">
        <v>1</v>
      </c>
      <c r="J145">
        <v>1</v>
      </c>
      <c r="K145">
        <v>0</v>
      </c>
      <c r="L145" t="s">
        <v>362</v>
      </c>
      <c r="M145">
        <v>0</v>
      </c>
      <c r="N145">
        <v>1</v>
      </c>
      <c r="O145">
        <v>0</v>
      </c>
      <c r="P145">
        <v>0</v>
      </c>
      <c r="Q145">
        <v>0</v>
      </c>
      <c r="R145">
        <v>0</v>
      </c>
      <c r="S145">
        <v>0</v>
      </c>
      <c r="T145">
        <v>183</v>
      </c>
      <c r="U145">
        <v>0</v>
      </c>
      <c r="V145">
        <v>0</v>
      </c>
      <c r="W145">
        <v>0</v>
      </c>
      <c r="X145">
        <v>0</v>
      </c>
      <c r="Y145">
        <v>1</v>
      </c>
      <c r="Z145">
        <v>0</v>
      </c>
      <c r="AA145">
        <v>0</v>
      </c>
      <c r="AB145">
        <v>1</v>
      </c>
      <c r="AC145">
        <v>0</v>
      </c>
      <c r="AD145">
        <v>0</v>
      </c>
      <c r="AE145">
        <v>0</v>
      </c>
      <c r="AF145">
        <v>0</v>
      </c>
      <c r="AG145">
        <v>0</v>
      </c>
      <c r="AH145">
        <v>0</v>
      </c>
      <c r="AI145">
        <v>0</v>
      </c>
      <c r="AJ145">
        <v>0</v>
      </c>
      <c r="AK145">
        <v>0</v>
      </c>
      <c r="AL145">
        <v>0</v>
      </c>
      <c r="AM145">
        <v>0</v>
      </c>
      <c r="AN145">
        <v>0</v>
      </c>
      <c r="AO145">
        <v>0</v>
      </c>
      <c r="AP145">
        <v>0</v>
      </c>
      <c r="AQ145">
        <v>0</v>
      </c>
      <c r="AR145">
        <v>1</v>
      </c>
      <c r="AS145">
        <v>0</v>
      </c>
      <c r="AT145">
        <v>0</v>
      </c>
      <c r="AU145">
        <v>0</v>
      </c>
      <c r="AV145">
        <v>0</v>
      </c>
      <c r="AW145">
        <v>0</v>
      </c>
      <c r="AX145">
        <v>0</v>
      </c>
      <c r="AZ145">
        <v>0</v>
      </c>
      <c r="BA145">
        <v>0</v>
      </c>
      <c r="BB145">
        <v>0</v>
      </c>
      <c r="BC145">
        <v>0</v>
      </c>
      <c r="BD145">
        <v>0</v>
      </c>
      <c r="BE145">
        <v>0</v>
      </c>
      <c r="BG145">
        <v>1</v>
      </c>
      <c r="BH145">
        <v>0</v>
      </c>
      <c r="BI145">
        <v>1</v>
      </c>
      <c r="BJ145">
        <v>0</v>
      </c>
      <c r="BK145">
        <v>0</v>
      </c>
      <c r="BL145">
        <v>1</v>
      </c>
      <c r="BM145">
        <v>1</v>
      </c>
      <c r="BN145">
        <v>0</v>
      </c>
      <c r="BO145">
        <v>0</v>
      </c>
      <c r="BP145">
        <v>0</v>
      </c>
      <c r="BQ145">
        <v>0</v>
      </c>
      <c r="BR145">
        <v>1</v>
      </c>
      <c r="BS145">
        <v>1</v>
      </c>
      <c r="BT145">
        <v>1</v>
      </c>
      <c r="BU145">
        <v>1</v>
      </c>
      <c r="BV145">
        <v>0</v>
      </c>
      <c r="BW145">
        <v>0</v>
      </c>
      <c r="BX145">
        <v>0</v>
      </c>
      <c r="BY145">
        <v>0</v>
      </c>
      <c r="BZ145">
        <v>0</v>
      </c>
      <c r="CA145">
        <v>0</v>
      </c>
      <c r="CB145">
        <v>1</v>
      </c>
      <c r="CC145">
        <v>0</v>
      </c>
      <c r="CD145">
        <v>0</v>
      </c>
      <c r="CE145">
        <v>0</v>
      </c>
      <c r="CF145">
        <v>0</v>
      </c>
      <c r="CG145">
        <v>400</v>
      </c>
      <c r="CH145">
        <v>100</v>
      </c>
      <c r="CI145">
        <v>0</v>
      </c>
      <c r="CJ145">
        <v>341.93548387096774</v>
      </c>
      <c r="CK145">
        <v>0</v>
      </c>
      <c r="CL145" s="842"/>
      <c r="CM145" s="597">
        <v>1</v>
      </c>
      <c r="CN145" s="592">
        <v>183</v>
      </c>
      <c r="CO145" s="592">
        <v>0</v>
      </c>
      <c r="CP145" s="597">
        <v>1</v>
      </c>
      <c r="CQ145" s="592">
        <v>183</v>
      </c>
      <c r="CR145" s="592">
        <v>0</v>
      </c>
      <c r="CS145" s="597">
        <v>1</v>
      </c>
      <c r="CT145" s="592">
        <v>183</v>
      </c>
      <c r="CU145" s="592">
        <v>183</v>
      </c>
      <c r="CV145" s="592">
        <v>0</v>
      </c>
      <c r="CW145" s="592">
        <v>1</v>
      </c>
      <c r="CX145" s="592">
        <v>183</v>
      </c>
      <c r="CY145" s="592">
        <v>183</v>
      </c>
      <c r="CZ145" s="592">
        <v>0</v>
      </c>
      <c r="DA145" s="592">
        <v>0</v>
      </c>
      <c r="DB145" s="592">
        <v>0</v>
      </c>
      <c r="DC145" s="592">
        <v>0</v>
      </c>
      <c r="DD145" s="592">
        <v>183</v>
      </c>
      <c r="DE145" s="592">
        <v>183</v>
      </c>
      <c r="DF145" s="592">
        <v>183</v>
      </c>
      <c r="DG145" s="592">
        <v>183</v>
      </c>
      <c r="DH145" s="592">
        <v>0</v>
      </c>
      <c r="DI145" s="592">
        <v>0</v>
      </c>
      <c r="DJ145" s="592">
        <v>0</v>
      </c>
      <c r="DK145" s="592">
        <v>0</v>
      </c>
      <c r="DL145" s="592">
        <v>0</v>
      </c>
      <c r="DM145" s="592">
        <v>0</v>
      </c>
      <c r="DN145" s="592">
        <v>0</v>
      </c>
      <c r="DO145" s="592">
        <v>0</v>
      </c>
      <c r="DP145" s="592">
        <v>0</v>
      </c>
      <c r="DQ145" s="592">
        <v>0</v>
      </c>
      <c r="DR145" s="592">
        <v>0</v>
      </c>
      <c r="DS145" s="592">
        <v>0</v>
      </c>
      <c r="DT145" s="592">
        <v>0</v>
      </c>
      <c r="DU145" s="597">
        <v>1</v>
      </c>
      <c r="DV145" s="954">
        <v>0</v>
      </c>
      <c r="DW145" s="978">
        <v>0</v>
      </c>
      <c r="DX145" s="979">
        <v>0</v>
      </c>
      <c r="DY145" s="979">
        <v>0</v>
      </c>
      <c r="DZ145" s="979">
        <v>0</v>
      </c>
      <c r="EA145" s="977">
        <v>0</v>
      </c>
      <c r="EB145" s="977">
        <v>0</v>
      </c>
      <c r="EC145" s="960">
        <v>0</v>
      </c>
      <c r="ED145" s="960">
        <v>0</v>
      </c>
      <c r="EE145" s="1255">
        <v>0</v>
      </c>
      <c r="EF145" s="960">
        <v>0</v>
      </c>
      <c r="EG145" s="960">
        <v>165.5</v>
      </c>
      <c r="EH145" s="960">
        <v>16550</v>
      </c>
      <c r="EI145" s="960">
        <v>0</v>
      </c>
      <c r="EJ145" s="960">
        <v>0</v>
      </c>
      <c r="EK145" s="1007">
        <v>0</v>
      </c>
      <c r="EL145" s="306">
        <v>0</v>
      </c>
      <c r="EM145" s="306">
        <v>0</v>
      </c>
      <c r="EN145" s="1007">
        <v>0</v>
      </c>
      <c r="EO145" s="306">
        <v>0</v>
      </c>
      <c r="EP145" s="306">
        <v>1</v>
      </c>
      <c r="EQ145" s="306">
        <v>0</v>
      </c>
      <c r="ER145" s="306">
        <v>0</v>
      </c>
      <c r="ES145" s="306">
        <v>0</v>
      </c>
      <c r="ET145" s="1007">
        <v>0</v>
      </c>
      <c r="EU145" s="306">
        <v>0</v>
      </c>
      <c r="EV145" s="306">
        <v>0</v>
      </c>
      <c r="EW145" s="306">
        <v>0</v>
      </c>
      <c r="EX145" s="832"/>
      <c r="EY145" s="592"/>
      <c r="EZ145" s="592" t="s">
        <v>362</v>
      </c>
      <c r="FA145" s="592" t="s">
        <v>363</v>
      </c>
      <c r="FB145" s="592" t="s">
        <v>354</v>
      </c>
      <c r="FC145" s="592">
        <v>183</v>
      </c>
      <c r="FD145" s="592" t="s">
        <v>13</v>
      </c>
      <c r="FE145" s="592" t="s">
        <v>232</v>
      </c>
      <c r="FF145" s="592" t="s">
        <v>9</v>
      </c>
      <c r="FG145" s="592" t="s">
        <v>232</v>
      </c>
      <c r="FH145" s="592" t="s">
        <v>366</v>
      </c>
    </row>
    <row r="146" spans="1:164">
      <c r="A146">
        <v>1918</v>
      </c>
      <c r="B146">
        <v>1</v>
      </c>
      <c r="F146">
        <v>700</v>
      </c>
      <c r="G146">
        <v>42</v>
      </c>
      <c r="H146">
        <v>0</v>
      </c>
      <c r="I146">
        <v>1</v>
      </c>
      <c r="J146">
        <v>1</v>
      </c>
      <c r="K146">
        <v>0</v>
      </c>
      <c r="L146" t="s">
        <v>362</v>
      </c>
      <c r="M146">
        <v>0</v>
      </c>
      <c r="N146">
        <v>1</v>
      </c>
      <c r="O146">
        <v>0</v>
      </c>
      <c r="P146">
        <v>0</v>
      </c>
      <c r="Q146">
        <v>0</v>
      </c>
      <c r="R146">
        <v>0</v>
      </c>
      <c r="S146">
        <v>0</v>
      </c>
      <c r="T146">
        <v>39</v>
      </c>
      <c r="U146">
        <v>0</v>
      </c>
      <c r="V146">
        <v>0</v>
      </c>
      <c r="W146">
        <v>0</v>
      </c>
      <c r="X146">
        <v>0</v>
      </c>
      <c r="Y146">
        <v>0</v>
      </c>
      <c r="Z146">
        <v>0</v>
      </c>
      <c r="AA146">
        <v>1</v>
      </c>
      <c r="AB146">
        <v>0</v>
      </c>
      <c r="AC146">
        <v>1</v>
      </c>
      <c r="AD146">
        <v>0</v>
      </c>
      <c r="AE146">
        <v>1</v>
      </c>
      <c r="AF146">
        <v>0</v>
      </c>
      <c r="AG146">
        <v>0</v>
      </c>
      <c r="AH146">
        <v>0</v>
      </c>
      <c r="AI146">
        <v>0</v>
      </c>
      <c r="AJ146">
        <v>0</v>
      </c>
      <c r="AK146">
        <v>0</v>
      </c>
      <c r="AL146">
        <v>0</v>
      </c>
      <c r="AM146">
        <v>0</v>
      </c>
      <c r="AN146">
        <v>0</v>
      </c>
      <c r="AO146">
        <v>0</v>
      </c>
      <c r="AP146">
        <v>0</v>
      </c>
      <c r="AQ146">
        <v>0</v>
      </c>
      <c r="AR146">
        <v>0</v>
      </c>
      <c r="AS146">
        <v>0</v>
      </c>
      <c r="AT146">
        <v>1</v>
      </c>
      <c r="AU146">
        <v>1</v>
      </c>
      <c r="AV146">
        <v>0</v>
      </c>
      <c r="AW146">
        <v>0</v>
      </c>
      <c r="AX146">
        <v>0</v>
      </c>
      <c r="AZ146">
        <v>0</v>
      </c>
      <c r="BA146">
        <v>1</v>
      </c>
      <c r="BB146">
        <v>0</v>
      </c>
      <c r="BC146">
        <v>0</v>
      </c>
      <c r="BD146">
        <v>0</v>
      </c>
      <c r="BE146">
        <v>1</v>
      </c>
      <c r="BG146">
        <v>1</v>
      </c>
      <c r="BH146">
        <v>0</v>
      </c>
      <c r="BI146">
        <v>1</v>
      </c>
      <c r="BJ146">
        <v>0</v>
      </c>
      <c r="BK146">
        <v>1</v>
      </c>
      <c r="BL146">
        <v>0</v>
      </c>
      <c r="BM146">
        <v>0</v>
      </c>
      <c r="BN146">
        <v>0</v>
      </c>
      <c r="BO146">
        <v>0</v>
      </c>
      <c r="BP146">
        <v>0</v>
      </c>
      <c r="BQ146">
        <v>0</v>
      </c>
      <c r="BR146">
        <v>0</v>
      </c>
      <c r="BS146">
        <v>0</v>
      </c>
      <c r="BT146">
        <v>0</v>
      </c>
      <c r="BU146">
        <v>0</v>
      </c>
      <c r="BV146">
        <v>0</v>
      </c>
      <c r="BW146">
        <v>0</v>
      </c>
      <c r="BX146">
        <v>0</v>
      </c>
      <c r="BY146">
        <v>0</v>
      </c>
      <c r="BZ146">
        <v>0</v>
      </c>
      <c r="CA146">
        <v>0</v>
      </c>
      <c r="CB146">
        <v>0</v>
      </c>
      <c r="CC146">
        <v>0</v>
      </c>
      <c r="CD146">
        <v>0</v>
      </c>
      <c r="CE146">
        <v>0</v>
      </c>
      <c r="CF146">
        <v>0</v>
      </c>
      <c r="CG146">
        <v>0</v>
      </c>
      <c r="CH146">
        <v>0</v>
      </c>
      <c r="CI146">
        <v>0</v>
      </c>
      <c r="CJ146">
        <v>0</v>
      </c>
      <c r="CK146">
        <v>0</v>
      </c>
      <c r="CL146" s="842"/>
      <c r="CM146" s="597">
        <v>1</v>
      </c>
      <c r="CN146" s="592">
        <v>39</v>
      </c>
      <c r="CO146" s="592">
        <v>0</v>
      </c>
      <c r="CP146" s="597">
        <v>1</v>
      </c>
      <c r="CQ146" s="592">
        <v>39</v>
      </c>
      <c r="CR146" s="592">
        <v>0</v>
      </c>
      <c r="CS146" s="597">
        <v>1</v>
      </c>
      <c r="CT146" s="592">
        <v>39</v>
      </c>
      <c r="CU146" s="592">
        <v>0</v>
      </c>
      <c r="CV146" s="592">
        <v>0</v>
      </c>
      <c r="CW146" s="592">
        <v>0</v>
      </c>
      <c r="CX146" s="592">
        <v>0</v>
      </c>
      <c r="CY146" s="592">
        <v>0</v>
      </c>
      <c r="CZ146" s="592">
        <v>0</v>
      </c>
      <c r="DA146" s="592">
        <v>0</v>
      </c>
      <c r="DB146" s="592">
        <v>0</v>
      </c>
      <c r="DC146" s="592">
        <v>0</v>
      </c>
      <c r="DD146" s="592">
        <v>0</v>
      </c>
      <c r="DE146" s="592">
        <v>0</v>
      </c>
      <c r="DF146" s="592">
        <v>0</v>
      </c>
      <c r="DG146" s="592">
        <v>0</v>
      </c>
      <c r="DH146" s="592">
        <v>0</v>
      </c>
      <c r="DI146" s="592">
        <v>0</v>
      </c>
      <c r="DJ146" s="592">
        <v>0</v>
      </c>
      <c r="DK146" s="592">
        <v>0</v>
      </c>
      <c r="DL146" s="592">
        <v>0</v>
      </c>
      <c r="DM146" s="592">
        <v>0</v>
      </c>
      <c r="DN146" s="592">
        <v>0</v>
      </c>
      <c r="DO146" s="592">
        <v>0</v>
      </c>
      <c r="DP146" s="592">
        <v>0</v>
      </c>
      <c r="DQ146" s="592">
        <v>0</v>
      </c>
      <c r="DR146" s="592">
        <v>0</v>
      </c>
      <c r="DS146" s="592">
        <v>0</v>
      </c>
      <c r="DT146" s="592">
        <v>0</v>
      </c>
      <c r="DU146" s="597">
        <v>0</v>
      </c>
      <c r="DV146" s="954">
        <v>0</v>
      </c>
      <c r="DW146" s="978">
        <v>0</v>
      </c>
      <c r="DX146" s="979">
        <v>0</v>
      </c>
      <c r="DY146" s="979">
        <v>0</v>
      </c>
      <c r="DZ146" s="979">
        <v>0</v>
      </c>
      <c r="EA146" s="977">
        <v>0</v>
      </c>
      <c r="EB146" s="977">
        <v>0</v>
      </c>
      <c r="EC146" s="960">
        <v>0</v>
      </c>
      <c r="ED146" s="960">
        <v>0</v>
      </c>
      <c r="EE146" s="1255">
        <v>0</v>
      </c>
      <c r="EF146" s="960">
        <v>0</v>
      </c>
      <c r="EG146" s="960">
        <v>0</v>
      </c>
      <c r="EH146" s="960">
        <v>0</v>
      </c>
      <c r="EI146" s="960">
        <v>0</v>
      </c>
      <c r="EJ146" s="960">
        <v>0</v>
      </c>
      <c r="EK146" s="1007">
        <v>0</v>
      </c>
      <c r="EL146" s="306">
        <v>0</v>
      </c>
      <c r="EM146" s="306">
        <v>0</v>
      </c>
      <c r="EN146" s="1007">
        <v>0</v>
      </c>
      <c r="EO146" s="306">
        <v>0</v>
      </c>
      <c r="EP146" s="306">
        <v>1</v>
      </c>
      <c r="EQ146" s="306">
        <v>1</v>
      </c>
      <c r="ER146" s="306">
        <v>0</v>
      </c>
      <c r="ES146" s="306">
        <v>0</v>
      </c>
      <c r="ET146" s="1007">
        <v>0</v>
      </c>
      <c r="EU146" s="306">
        <v>0</v>
      </c>
      <c r="EV146" s="306">
        <v>1</v>
      </c>
      <c r="EW146" s="306">
        <v>0</v>
      </c>
      <c r="EX146" s="832"/>
      <c r="EY146" s="592"/>
      <c r="EZ146" s="592" t="s">
        <v>362</v>
      </c>
      <c r="FA146" s="592" t="s">
        <v>363</v>
      </c>
      <c r="FB146" s="592" t="s">
        <v>354</v>
      </c>
      <c r="FC146" s="592">
        <v>39</v>
      </c>
      <c r="FD146" s="592" t="s">
        <v>12</v>
      </c>
      <c r="FE146" s="592" t="s">
        <v>232</v>
      </c>
      <c r="FF146" s="592" t="s">
        <v>9</v>
      </c>
      <c r="FG146" s="592" t="s">
        <v>232</v>
      </c>
      <c r="FH146" s="592" t="s">
        <v>358</v>
      </c>
    </row>
    <row r="147" spans="1:164">
      <c r="A147">
        <v>2123</v>
      </c>
      <c r="B147">
        <v>1</v>
      </c>
      <c r="F147">
        <v>700</v>
      </c>
      <c r="G147">
        <v>43</v>
      </c>
      <c r="H147">
        <v>0</v>
      </c>
      <c r="I147">
        <v>1</v>
      </c>
      <c r="J147">
        <v>1</v>
      </c>
      <c r="K147">
        <v>0</v>
      </c>
      <c r="L147" t="s">
        <v>522</v>
      </c>
      <c r="M147">
        <v>0</v>
      </c>
      <c r="N147">
        <v>1</v>
      </c>
      <c r="O147">
        <v>0</v>
      </c>
      <c r="P147">
        <v>0</v>
      </c>
      <c r="Q147">
        <v>0</v>
      </c>
      <c r="R147">
        <v>0</v>
      </c>
      <c r="S147">
        <v>0</v>
      </c>
      <c r="T147">
        <v>75</v>
      </c>
      <c r="U147">
        <v>0</v>
      </c>
      <c r="V147">
        <v>0</v>
      </c>
      <c r="W147">
        <v>0</v>
      </c>
      <c r="X147">
        <v>0</v>
      </c>
      <c r="Y147">
        <v>0</v>
      </c>
      <c r="Z147">
        <v>0</v>
      </c>
      <c r="AA147">
        <v>1</v>
      </c>
      <c r="AB147">
        <v>0</v>
      </c>
      <c r="AC147">
        <v>1</v>
      </c>
      <c r="AD147">
        <v>1</v>
      </c>
      <c r="AE147">
        <v>0</v>
      </c>
      <c r="AF147">
        <v>0</v>
      </c>
      <c r="AG147">
        <v>0</v>
      </c>
      <c r="AH147">
        <v>0</v>
      </c>
      <c r="AI147">
        <v>0</v>
      </c>
      <c r="AJ147">
        <v>0</v>
      </c>
      <c r="AK147">
        <v>0</v>
      </c>
      <c r="AL147">
        <v>0</v>
      </c>
      <c r="AM147">
        <v>0</v>
      </c>
      <c r="AN147">
        <v>0</v>
      </c>
      <c r="AO147">
        <v>0</v>
      </c>
      <c r="AP147">
        <v>0</v>
      </c>
      <c r="AQ147">
        <v>0</v>
      </c>
      <c r="AR147">
        <v>1</v>
      </c>
      <c r="AS147">
        <v>0</v>
      </c>
      <c r="AT147">
        <v>0</v>
      </c>
      <c r="AU147">
        <v>0</v>
      </c>
      <c r="AV147">
        <v>0</v>
      </c>
      <c r="AW147">
        <v>0</v>
      </c>
      <c r="AX147">
        <v>0</v>
      </c>
      <c r="AZ147">
        <v>0</v>
      </c>
      <c r="BA147">
        <v>0</v>
      </c>
      <c r="BB147">
        <v>0</v>
      </c>
      <c r="BC147">
        <v>0</v>
      </c>
      <c r="BD147">
        <v>0</v>
      </c>
      <c r="BE147">
        <v>0</v>
      </c>
      <c r="BG147">
        <v>1</v>
      </c>
      <c r="BH147">
        <v>0</v>
      </c>
      <c r="BI147">
        <v>1</v>
      </c>
      <c r="BJ147">
        <v>0</v>
      </c>
      <c r="BK147">
        <v>1</v>
      </c>
      <c r="BL147">
        <v>0</v>
      </c>
      <c r="BM147">
        <v>0</v>
      </c>
      <c r="BN147">
        <v>0</v>
      </c>
      <c r="BO147">
        <v>0</v>
      </c>
      <c r="BP147">
        <v>0</v>
      </c>
      <c r="BQ147">
        <v>0</v>
      </c>
      <c r="BR147">
        <v>0</v>
      </c>
      <c r="BS147">
        <v>0</v>
      </c>
      <c r="BT147">
        <v>0</v>
      </c>
      <c r="BU147">
        <v>0</v>
      </c>
      <c r="BV147">
        <v>0</v>
      </c>
      <c r="BW147">
        <v>0</v>
      </c>
      <c r="BX147">
        <v>0</v>
      </c>
      <c r="BY147">
        <v>0</v>
      </c>
      <c r="BZ147">
        <v>0</v>
      </c>
      <c r="CA147">
        <v>0</v>
      </c>
      <c r="CB147">
        <v>0</v>
      </c>
      <c r="CC147">
        <v>0</v>
      </c>
      <c r="CD147">
        <v>0</v>
      </c>
      <c r="CE147">
        <v>0</v>
      </c>
      <c r="CF147">
        <v>0</v>
      </c>
      <c r="CG147">
        <v>0</v>
      </c>
      <c r="CH147">
        <v>0</v>
      </c>
      <c r="CI147">
        <v>0</v>
      </c>
      <c r="CJ147">
        <v>0</v>
      </c>
      <c r="CK147">
        <v>0</v>
      </c>
      <c r="CL147" s="842"/>
      <c r="CM147" s="597">
        <v>1</v>
      </c>
      <c r="CN147" s="592">
        <v>75</v>
      </c>
      <c r="CO147" s="592">
        <v>0</v>
      </c>
      <c r="CP147" s="597">
        <v>1</v>
      </c>
      <c r="CQ147" s="592">
        <v>75</v>
      </c>
      <c r="CR147" s="592">
        <v>0</v>
      </c>
      <c r="CS147" s="597">
        <v>1</v>
      </c>
      <c r="CT147" s="592">
        <v>75</v>
      </c>
      <c r="CU147" s="592">
        <v>0</v>
      </c>
      <c r="CV147" s="592">
        <v>0</v>
      </c>
      <c r="CW147" s="592">
        <v>0</v>
      </c>
      <c r="CX147" s="592">
        <v>0</v>
      </c>
      <c r="CY147" s="592">
        <v>0</v>
      </c>
      <c r="CZ147" s="592">
        <v>0</v>
      </c>
      <c r="DA147" s="592">
        <v>0</v>
      </c>
      <c r="DB147" s="592">
        <v>0</v>
      </c>
      <c r="DC147" s="592">
        <v>0</v>
      </c>
      <c r="DD147" s="592">
        <v>0</v>
      </c>
      <c r="DE147" s="592">
        <v>0</v>
      </c>
      <c r="DF147" s="592">
        <v>0</v>
      </c>
      <c r="DG147" s="592">
        <v>0</v>
      </c>
      <c r="DH147" s="592">
        <v>0</v>
      </c>
      <c r="DI147" s="592">
        <v>0</v>
      </c>
      <c r="DJ147" s="592">
        <v>0</v>
      </c>
      <c r="DK147" s="592">
        <v>0</v>
      </c>
      <c r="DL147" s="592">
        <v>0</v>
      </c>
      <c r="DM147" s="592">
        <v>0</v>
      </c>
      <c r="DN147" s="592">
        <v>0</v>
      </c>
      <c r="DO147" s="592">
        <v>0</v>
      </c>
      <c r="DP147" s="592">
        <v>0</v>
      </c>
      <c r="DQ147" s="592">
        <v>0</v>
      </c>
      <c r="DR147" s="592">
        <v>0</v>
      </c>
      <c r="DS147" s="592">
        <v>0</v>
      </c>
      <c r="DT147" s="592">
        <v>0</v>
      </c>
      <c r="DU147" s="597">
        <v>0</v>
      </c>
      <c r="DV147" s="954">
        <v>0</v>
      </c>
      <c r="DW147" s="978">
        <v>0</v>
      </c>
      <c r="DX147" s="979">
        <v>0</v>
      </c>
      <c r="DY147" s="979">
        <v>0</v>
      </c>
      <c r="DZ147" s="979">
        <v>0</v>
      </c>
      <c r="EA147" s="977">
        <v>0</v>
      </c>
      <c r="EB147" s="977">
        <v>0</v>
      </c>
      <c r="EC147" s="960">
        <v>0</v>
      </c>
      <c r="ED147" s="960">
        <v>0</v>
      </c>
      <c r="EE147" s="1255">
        <v>0</v>
      </c>
      <c r="EF147" s="960">
        <v>0</v>
      </c>
      <c r="EG147" s="960">
        <v>0</v>
      </c>
      <c r="EH147" s="960">
        <v>0</v>
      </c>
      <c r="EI147" s="960">
        <v>0</v>
      </c>
      <c r="EJ147" s="960">
        <v>0</v>
      </c>
      <c r="EK147" s="1007">
        <v>0</v>
      </c>
      <c r="EL147" s="306">
        <v>0</v>
      </c>
      <c r="EM147" s="306">
        <v>0</v>
      </c>
      <c r="EN147" s="1007">
        <v>0</v>
      </c>
      <c r="EO147" s="306">
        <v>0</v>
      </c>
      <c r="EP147" s="306">
        <v>1</v>
      </c>
      <c r="EQ147" s="306">
        <v>1</v>
      </c>
      <c r="ER147" s="306">
        <v>0</v>
      </c>
      <c r="ES147" s="306">
        <v>0</v>
      </c>
      <c r="ET147" s="1007">
        <v>0</v>
      </c>
      <c r="EU147" s="306">
        <v>0</v>
      </c>
      <c r="EV147" s="306">
        <v>0</v>
      </c>
      <c r="EW147" s="306">
        <v>0</v>
      </c>
      <c r="EX147" s="832"/>
      <c r="EY147" s="592"/>
      <c r="EZ147" s="592" t="s">
        <v>522</v>
      </c>
      <c r="FA147" s="592" t="s">
        <v>353</v>
      </c>
      <c r="FB147" s="592" t="s">
        <v>354</v>
      </c>
      <c r="FC147" s="592">
        <v>75</v>
      </c>
      <c r="FD147" s="592" t="s">
        <v>12</v>
      </c>
      <c r="FE147" s="592" t="s">
        <v>232</v>
      </c>
      <c r="FF147" s="592" t="s">
        <v>9</v>
      </c>
      <c r="FG147" s="592" t="s">
        <v>232</v>
      </c>
      <c r="FH147" s="592" t="s">
        <v>358</v>
      </c>
    </row>
    <row r="148" spans="1:164">
      <c r="A148">
        <v>2124</v>
      </c>
      <c r="B148">
        <v>1</v>
      </c>
      <c r="F148">
        <v>700</v>
      </c>
      <c r="G148">
        <v>42</v>
      </c>
      <c r="H148">
        <v>0</v>
      </c>
      <c r="I148">
        <v>1</v>
      </c>
      <c r="J148">
        <v>1</v>
      </c>
      <c r="K148">
        <v>0</v>
      </c>
      <c r="L148" t="s">
        <v>522</v>
      </c>
      <c r="M148">
        <v>0</v>
      </c>
      <c r="N148">
        <v>1</v>
      </c>
      <c r="O148">
        <v>0</v>
      </c>
      <c r="P148">
        <v>0</v>
      </c>
      <c r="Q148">
        <v>0</v>
      </c>
      <c r="R148">
        <v>0</v>
      </c>
      <c r="S148">
        <v>0</v>
      </c>
      <c r="T148">
        <v>185</v>
      </c>
      <c r="U148">
        <v>0</v>
      </c>
      <c r="V148">
        <v>0</v>
      </c>
      <c r="W148">
        <v>0</v>
      </c>
      <c r="X148">
        <v>0</v>
      </c>
      <c r="Y148">
        <v>1</v>
      </c>
      <c r="Z148">
        <v>0</v>
      </c>
      <c r="AA148">
        <v>1</v>
      </c>
      <c r="AB148">
        <v>0</v>
      </c>
      <c r="AC148">
        <v>1</v>
      </c>
      <c r="AD148">
        <v>1</v>
      </c>
      <c r="AE148">
        <v>0</v>
      </c>
      <c r="AF148">
        <v>0</v>
      </c>
      <c r="AG148">
        <v>0</v>
      </c>
      <c r="AH148">
        <v>0</v>
      </c>
      <c r="AI148">
        <v>0</v>
      </c>
      <c r="AJ148">
        <v>0</v>
      </c>
      <c r="AK148">
        <v>0</v>
      </c>
      <c r="AL148">
        <v>0</v>
      </c>
      <c r="AM148">
        <v>0</v>
      </c>
      <c r="AN148">
        <v>0</v>
      </c>
      <c r="AO148">
        <v>0</v>
      </c>
      <c r="AP148">
        <v>0</v>
      </c>
      <c r="AQ148">
        <v>0</v>
      </c>
      <c r="AR148">
        <v>0</v>
      </c>
      <c r="AS148">
        <v>1</v>
      </c>
      <c r="AT148">
        <v>0</v>
      </c>
      <c r="AU148">
        <v>0</v>
      </c>
      <c r="AV148">
        <v>0</v>
      </c>
      <c r="AW148">
        <v>1</v>
      </c>
      <c r="AX148">
        <v>1</v>
      </c>
      <c r="AZ148">
        <v>0</v>
      </c>
      <c r="BA148">
        <v>0</v>
      </c>
      <c r="BB148">
        <v>1</v>
      </c>
      <c r="BC148">
        <v>1</v>
      </c>
      <c r="BD148">
        <v>1</v>
      </c>
      <c r="BE148">
        <v>0</v>
      </c>
      <c r="BG148">
        <v>1</v>
      </c>
      <c r="BH148">
        <v>0</v>
      </c>
      <c r="BI148">
        <v>1</v>
      </c>
      <c r="BJ148">
        <v>0</v>
      </c>
      <c r="BK148">
        <v>1</v>
      </c>
      <c r="BL148">
        <v>0</v>
      </c>
      <c r="BM148">
        <v>0</v>
      </c>
      <c r="BN148">
        <v>0</v>
      </c>
      <c r="BO148">
        <v>0</v>
      </c>
      <c r="BP148">
        <v>0</v>
      </c>
      <c r="BQ148">
        <v>0</v>
      </c>
      <c r="BR148">
        <v>0</v>
      </c>
      <c r="BS148">
        <v>0</v>
      </c>
      <c r="BT148">
        <v>0</v>
      </c>
      <c r="BU148">
        <v>0</v>
      </c>
      <c r="BV148">
        <v>0</v>
      </c>
      <c r="BW148">
        <v>0</v>
      </c>
      <c r="BX148">
        <v>0</v>
      </c>
      <c r="BY148">
        <v>0</v>
      </c>
      <c r="BZ148">
        <v>0</v>
      </c>
      <c r="CA148">
        <v>0</v>
      </c>
      <c r="CB148">
        <v>0</v>
      </c>
      <c r="CC148">
        <v>0</v>
      </c>
      <c r="CD148">
        <v>0</v>
      </c>
      <c r="CE148">
        <v>0</v>
      </c>
      <c r="CF148">
        <v>0</v>
      </c>
      <c r="CG148">
        <v>0</v>
      </c>
      <c r="CH148">
        <v>0</v>
      </c>
      <c r="CI148">
        <v>0</v>
      </c>
      <c r="CJ148">
        <v>0</v>
      </c>
      <c r="CK148">
        <v>0</v>
      </c>
      <c r="CL148" s="842"/>
      <c r="CM148" s="597">
        <v>1</v>
      </c>
      <c r="CN148" s="592">
        <v>188</v>
      </c>
      <c r="CO148" s="592">
        <v>0</v>
      </c>
      <c r="CP148" s="597">
        <v>1</v>
      </c>
      <c r="CQ148" s="592">
        <v>188</v>
      </c>
      <c r="CR148" s="592">
        <v>0</v>
      </c>
      <c r="CS148" s="597">
        <v>1</v>
      </c>
      <c r="CT148" s="592">
        <v>188</v>
      </c>
      <c r="CU148" s="592">
        <v>0</v>
      </c>
      <c r="CV148" s="592">
        <v>0</v>
      </c>
      <c r="CW148" s="592">
        <v>0</v>
      </c>
      <c r="CX148" s="592">
        <v>0</v>
      </c>
      <c r="CY148" s="592">
        <v>0</v>
      </c>
      <c r="CZ148" s="592">
        <v>0</v>
      </c>
      <c r="DA148" s="592">
        <v>0</v>
      </c>
      <c r="DB148" s="592">
        <v>0</v>
      </c>
      <c r="DC148" s="592">
        <v>0</v>
      </c>
      <c r="DD148" s="592">
        <v>0</v>
      </c>
      <c r="DE148" s="592">
        <v>0</v>
      </c>
      <c r="DF148" s="592">
        <v>0</v>
      </c>
      <c r="DG148" s="592">
        <v>0</v>
      </c>
      <c r="DH148" s="592">
        <v>0</v>
      </c>
      <c r="DI148" s="592">
        <v>0</v>
      </c>
      <c r="DJ148" s="592">
        <v>0</v>
      </c>
      <c r="DK148" s="592">
        <v>0</v>
      </c>
      <c r="DL148" s="592">
        <v>0</v>
      </c>
      <c r="DM148" s="592">
        <v>0</v>
      </c>
      <c r="DN148" s="592">
        <v>0</v>
      </c>
      <c r="DO148" s="592">
        <v>0</v>
      </c>
      <c r="DP148" s="592">
        <v>0</v>
      </c>
      <c r="DQ148" s="592">
        <v>0</v>
      </c>
      <c r="DR148" s="592">
        <v>0</v>
      </c>
      <c r="DS148" s="592">
        <v>0</v>
      </c>
      <c r="DT148" s="592">
        <v>0</v>
      </c>
      <c r="DU148" s="597">
        <v>0</v>
      </c>
      <c r="DV148" s="954">
        <v>0</v>
      </c>
      <c r="DW148" s="978">
        <v>0</v>
      </c>
      <c r="DX148" s="979">
        <v>0</v>
      </c>
      <c r="DY148" s="979">
        <v>0</v>
      </c>
      <c r="DZ148" s="979">
        <v>0</v>
      </c>
      <c r="EA148" s="977">
        <v>0</v>
      </c>
      <c r="EB148" s="977">
        <v>0</v>
      </c>
      <c r="EC148" s="960">
        <v>0</v>
      </c>
      <c r="ED148" s="960">
        <v>0</v>
      </c>
      <c r="EE148" s="1255">
        <v>0</v>
      </c>
      <c r="EF148" s="960">
        <v>0</v>
      </c>
      <c r="EG148" s="960">
        <v>0</v>
      </c>
      <c r="EH148" s="960">
        <v>0</v>
      </c>
      <c r="EI148" s="960">
        <v>0</v>
      </c>
      <c r="EJ148" s="960">
        <v>0</v>
      </c>
      <c r="EK148" s="1007">
        <v>0</v>
      </c>
      <c r="EL148" s="306">
        <v>0</v>
      </c>
      <c r="EM148" s="306">
        <v>0</v>
      </c>
      <c r="EN148" s="1007">
        <v>0</v>
      </c>
      <c r="EO148" s="306">
        <v>0</v>
      </c>
      <c r="EP148" s="306">
        <v>1</v>
      </c>
      <c r="EQ148" s="306">
        <v>1</v>
      </c>
      <c r="ER148" s="306">
        <v>0</v>
      </c>
      <c r="ES148" s="306">
        <v>0</v>
      </c>
      <c r="ET148" s="1007">
        <v>0</v>
      </c>
      <c r="EU148" s="306">
        <v>1</v>
      </c>
      <c r="EV148" s="306">
        <v>1</v>
      </c>
      <c r="EW148" s="306">
        <v>0</v>
      </c>
      <c r="EX148" s="832"/>
      <c r="EY148" s="592"/>
      <c r="EZ148" s="592" t="s">
        <v>522</v>
      </c>
      <c r="FA148" s="592" t="s">
        <v>353</v>
      </c>
      <c r="FB148" s="592" t="s">
        <v>354</v>
      </c>
      <c r="FC148" s="592">
        <v>188</v>
      </c>
      <c r="FD148" s="592" t="s">
        <v>13</v>
      </c>
      <c r="FE148" s="592" t="s">
        <v>232</v>
      </c>
      <c r="FF148" s="592" t="s">
        <v>9</v>
      </c>
      <c r="FG148" s="592" t="s">
        <v>232</v>
      </c>
      <c r="FH148" s="592" t="s">
        <v>358</v>
      </c>
    </row>
    <row r="149" spans="1:164">
      <c r="A149">
        <v>2125</v>
      </c>
      <c r="B149">
        <v>1</v>
      </c>
      <c r="F149">
        <v>700</v>
      </c>
      <c r="G149">
        <v>41</v>
      </c>
      <c r="H149">
        <v>1</v>
      </c>
      <c r="I149">
        <v>0</v>
      </c>
      <c r="J149">
        <v>1</v>
      </c>
      <c r="K149">
        <v>0</v>
      </c>
      <c r="L149" t="s">
        <v>522</v>
      </c>
      <c r="M149">
        <v>0</v>
      </c>
      <c r="N149">
        <v>1</v>
      </c>
      <c r="O149">
        <v>0</v>
      </c>
      <c r="P149">
        <v>0</v>
      </c>
      <c r="Q149">
        <v>0</v>
      </c>
      <c r="R149">
        <v>0</v>
      </c>
      <c r="S149">
        <v>0</v>
      </c>
      <c r="T149">
        <v>51</v>
      </c>
      <c r="U149">
        <v>0</v>
      </c>
      <c r="V149">
        <v>1</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0</v>
      </c>
      <c r="AR149">
        <v>1</v>
      </c>
      <c r="AS149">
        <v>0</v>
      </c>
      <c r="AT149">
        <v>0</v>
      </c>
      <c r="AU149">
        <v>0</v>
      </c>
      <c r="AV149">
        <v>0</v>
      </c>
      <c r="AW149">
        <v>0</v>
      </c>
      <c r="AX149">
        <v>0</v>
      </c>
      <c r="AZ149">
        <v>0</v>
      </c>
      <c r="BA149">
        <v>0</v>
      </c>
      <c r="BB149">
        <v>0</v>
      </c>
      <c r="BC149">
        <v>0</v>
      </c>
      <c r="BD149">
        <v>0</v>
      </c>
      <c r="BE149">
        <v>0</v>
      </c>
      <c r="BG149">
        <v>1</v>
      </c>
      <c r="BH149">
        <v>0</v>
      </c>
      <c r="BI149">
        <v>1</v>
      </c>
      <c r="BJ149">
        <v>0</v>
      </c>
      <c r="BK149">
        <v>1</v>
      </c>
      <c r="BL149">
        <v>0</v>
      </c>
      <c r="BM149">
        <v>0</v>
      </c>
      <c r="BN149">
        <v>0</v>
      </c>
      <c r="BO149">
        <v>0</v>
      </c>
      <c r="BP149">
        <v>0</v>
      </c>
      <c r="BQ149">
        <v>0</v>
      </c>
      <c r="BR149">
        <v>0</v>
      </c>
      <c r="BS149">
        <v>0</v>
      </c>
      <c r="BT149">
        <v>0</v>
      </c>
      <c r="BU149">
        <v>0</v>
      </c>
      <c r="BV149">
        <v>0</v>
      </c>
      <c r="BW149">
        <v>0</v>
      </c>
      <c r="BX149">
        <v>0</v>
      </c>
      <c r="BY149">
        <v>0</v>
      </c>
      <c r="BZ149">
        <v>0</v>
      </c>
      <c r="CA149">
        <v>0</v>
      </c>
      <c r="CB149">
        <v>0</v>
      </c>
      <c r="CC149">
        <v>0</v>
      </c>
      <c r="CD149">
        <v>0</v>
      </c>
      <c r="CE149">
        <v>0</v>
      </c>
      <c r="CF149">
        <v>0</v>
      </c>
      <c r="CG149">
        <v>0</v>
      </c>
      <c r="CH149">
        <v>0</v>
      </c>
      <c r="CI149">
        <v>0</v>
      </c>
      <c r="CJ149">
        <v>0</v>
      </c>
      <c r="CK149">
        <v>0</v>
      </c>
      <c r="CL149" s="842"/>
      <c r="CM149" s="597">
        <v>1</v>
      </c>
      <c r="CN149" s="592">
        <v>51</v>
      </c>
      <c r="CO149" s="592">
        <v>0</v>
      </c>
      <c r="CP149" s="597">
        <v>1</v>
      </c>
      <c r="CQ149" s="592">
        <v>51</v>
      </c>
      <c r="CR149" s="592">
        <v>0</v>
      </c>
      <c r="CS149" s="597">
        <v>1</v>
      </c>
      <c r="CT149" s="592">
        <v>51</v>
      </c>
      <c r="CU149" s="592">
        <v>0</v>
      </c>
      <c r="CV149" s="592">
        <v>0</v>
      </c>
      <c r="CW149" s="592">
        <v>0</v>
      </c>
      <c r="CX149" s="592">
        <v>0</v>
      </c>
      <c r="CY149" s="592">
        <v>0</v>
      </c>
      <c r="CZ149" s="592">
        <v>0</v>
      </c>
      <c r="DA149" s="592">
        <v>0</v>
      </c>
      <c r="DB149" s="592">
        <v>0</v>
      </c>
      <c r="DC149" s="592">
        <v>0</v>
      </c>
      <c r="DD149" s="592">
        <v>0</v>
      </c>
      <c r="DE149" s="592">
        <v>0</v>
      </c>
      <c r="DF149" s="592">
        <v>0</v>
      </c>
      <c r="DG149" s="592">
        <v>0</v>
      </c>
      <c r="DH149" s="592">
        <v>0</v>
      </c>
      <c r="DI149" s="592">
        <v>0</v>
      </c>
      <c r="DJ149" s="592">
        <v>0</v>
      </c>
      <c r="DK149" s="592">
        <v>0</v>
      </c>
      <c r="DL149" s="592">
        <v>0</v>
      </c>
      <c r="DM149" s="592">
        <v>0</v>
      </c>
      <c r="DN149" s="592">
        <v>0</v>
      </c>
      <c r="DO149" s="592">
        <v>0</v>
      </c>
      <c r="DP149" s="592">
        <v>0</v>
      </c>
      <c r="DQ149" s="592">
        <v>0</v>
      </c>
      <c r="DR149" s="592">
        <v>0</v>
      </c>
      <c r="DS149" s="592">
        <v>0</v>
      </c>
      <c r="DT149" s="592">
        <v>0</v>
      </c>
      <c r="DU149" s="597">
        <v>0</v>
      </c>
      <c r="DV149" s="954">
        <v>0</v>
      </c>
      <c r="DW149" s="978">
        <v>0</v>
      </c>
      <c r="DX149" s="979">
        <v>0</v>
      </c>
      <c r="DY149" s="979">
        <v>0</v>
      </c>
      <c r="DZ149" s="979">
        <v>0</v>
      </c>
      <c r="EA149" s="977">
        <v>0</v>
      </c>
      <c r="EB149" s="977">
        <v>0</v>
      </c>
      <c r="EC149" s="960">
        <v>0</v>
      </c>
      <c r="ED149" s="960">
        <v>0</v>
      </c>
      <c r="EE149" s="1255">
        <v>0</v>
      </c>
      <c r="EF149" s="960">
        <v>0</v>
      </c>
      <c r="EG149" s="960">
        <v>0</v>
      </c>
      <c r="EH149" s="960">
        <v>0</v>
      </c>
      <c r="EI149" s="960">
        <v>0</v>
      </c>
      <c r="EJ149" s="960">
        <v>0</v>
      </c>
      <c r="EK149" s="1007">
        <v>0</v>
      </c>
      <c r="EL149" s="306">
        <v>0</v>
      </c>
      <c r="EM149" s="306">
        <v>0</v>
      </c>
      <c r="EN149" s="1007">
        <v>0</v>
      </c>
      <c r="EO149" s="306">
        <v>0</v>
      </c>
      <c r="EP149" s="306">
        <v>0</v>
      </c>
      <c r="EQ149" s="306">
        <v>0</v>
      </c>
      <c r="ER149" s="306">
        <v>0</v>
      </c>
      <c r="ES149" s="306">
        <v>0</v>
      </c>
      <c r="ET149" s="1007">
        <v>0</v>
      </c>
      <c r="EU149" s="306">
        <v>0</v>
      </c>
      <c r="EV149" s="306">
        <v>0</v>
      </c>
      <c r="EW149" s="306">
        <v>0</v>
      </c>
      <c r="EX149" s="832"/>
      <c r="EY149" s="592"/>
      <c r="EZ149" s="592" t="s">
        <v>522</v>
      </c>
      <c r="FA149" s="592" t="s">
        <v>353</v>
      </c>
      <c r="FB149" s="592" t="s">
        <v>354</v>
      </c>
      <c r="FC149" s="592">
        <v>51</v>
      </c>
      <c r="FD149" s="592" t="s">
        <v>12</v>
      </c>
      <c r="FE149" s="592" t="s">
        <v>232</v>
      </c>
      <c r="FF149" s="592" t="s">
        <v>9</v>
      </c>
      <c r="FG149" s="592" t="s">
        <v>232</v>
      </c>
      <c r="FH149" s="592" t="s">
        <v>358</v>
      </c>
    </row>
    <row r="150" spans="1:164">
      <c r="A150">
        <v>2126</v>
      </c>
      <c r="B150">
        <v>1</v>
      </c>
      <c r="F150">
        <v>700</v>
      </c>
      <c r="G150">
        <v>41</v>
      </c>
      <c r="H150">
        <v>1</v>
      </c>
      <c r="I150">
        <v>0</v>
      </c>
      <c r="J150">
        <v>1</v>
      </c>
      <c r="K150">
        <v>0</v>
      </c>
      <c r="L150" t="s">
        <v>522</v>
      </c>
      <c r="M150">
        <v>0</v>
      </c>
      <c r="N150">
        <v>1</v>
      </c>
      <c r="O150">
        <v>0</v>
      </c>
      <c r="P150">
        <v>0</v>
      </c>
      <c r="Q150">
        <v>0</v>
      </c>
      <c r="R150">
        <v>0</v>
      </c>
      <c r="S150">
        <v>0</v>
      </c>
      <c r="T150">
        <v>2</v>
      </c>
      <c r="U150">
        <v>1</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1</v>
      </c>
      <c r="AS150">
        <v>0</v>
      </c>
      <c r="AT150">
        <v>0</v>
      </c>
      <c r="AU150">
        <v>0</v>
      </c>
      <c r="AV150">
        <v>0</v>
      </c>
      <c r="AW150">
        <v>0</v>
      </c>
      <c r="AX150">
        <v>0</v>
      </c>
      <c r="AZ150">
        <v>0</v>
      </c>
      <c r="BA150">
        <v>0</v>
      </c>
      <c r="BB150">
        <v>0</v>
      </c>
      <c r="BC150">
        <v>0</v>
      </c>
      <c r="BD150">
        <v>0</v>
      </c>
      <c r="BE150">
        <v>0</v>
      </c>
      <c r="BG150">
        <v>1</v>
      </c>
      <c r="BH150">
        <v>0</v>
      </c>
      <c r="BI150">
        <v>1</v>
      </c>
      <c r="BJ150">
        <v>0</v>
      </c>
      <c r="BK150">
        <v>1</v>
      </c>
      <c r="BL150">
        <v>0</v>
      </c>
      <c r="BM150">
        <v>0</v>
      </c>
      <c r="BN150">
        <v>0</v>
      </c>
      <c r="BO150">
        <v>0</v>
      </c>
      <c r="BP150">
        <v>0</v>
      </c>
      <c r="BQ150">
        <v>0</v>
      </c>
      <c r="BR150">
        <v>0</v>
      </c>
      <c r="BS150">
        <v>0</v>
      </c>
      <c r="BT150">
        <v>0</v>
      </c>
      <c r="BU150">
        <v>0</v>
      </c>
      <c r="BV150">
        <v>0</v>
      </c>
      <c r="BW150">
        <v>0</v>
      </c>
      <c r="BX150">
        <v>0</v>
      </c>
      <c r="BY150">
        <v>0</v>
      </c>
      <c r="BZ150">
        <v>0</v>
      </c>
      <c r="CA150">
        <v>0</v>
      </c>
      <c r="CB150">
        <v>0</v>
      </c>
      <c r="CC150">
        <v>0</v>
      </c>
      <c r="CD150">
        <v>0</v>
      </c>
      <c r="CE150">
        <v>0</v>
      </c>
      <c r="CF150">
        <v>0</v>
      </c>
      <c r="CG150">
        <v>0</v>
      </c>
      <c r="CH150">
        <v>0</v>
      </c>
      <c r="CI150">
        <v>0</v>
      </c>
      <c r="CJ150">
        <v>0</v>
      </c>
      <c r="CK150">
        <v>0</v>
      </c>
      <c r="CL150" s="842"/>
      <c r="CM150" s="597">
        <v>1</v>
      </c>
      <c r="CN150" s="592">
        <v>2</v>
      </c>
      <c r="CO150" s="592">
        <v>0</v>
      </c>
      <c r="CP150" s="597">
        <v>1</v>
      </c>
      <c r="CQ150" s="592">
        <v>2</v>
      </c>
      <c r="CR150" s="592">
        <v>0</v>
      </c>
      <c r="CS150" s="597">
        <v>1</v>
      </c>
      <c r="CT150" s="592">
        <v>2</v>
      </c>
      <c r="CU150" s="592">
        <v>0</v>
      </c>
      <c r="CV150" s="592">
        <v>0</v>
      </c>
      <c r="CW150" s="592">
        <v>0</v>
      </c>
      <c r="CX150" s="592">
        <v>0</v>
      </c>
      <c r="CY150" s="592">
        <v>0</v>
      </c>
      <c r="CZ150" s="592">
        <v>0</v>
      </c>
      <c r="DA150" s="592">
        <v>0</v>
      </c>
      <c r="DB150" s="592">
        <v>0</v>
      </c>
      <c r="DC150" s="592">
        <v>0</v>
      </c>
      <c r="DD150" s="592">
        <v>0</v>
      </c>
      <c r="DE150" s="592">
        <v>0</v>
      </c>
      <c r="DF150" s="592">
        <v>0</v>
      </c>
      <c r="DG150" s="592">
        <v>0</v>
      </c>
      <c r="DH150" s="592">
        <v>0</v>
      </c>
      <c r="DI150" s="592">
        <v>0</v>
      </c>
      <c r="DJ150" s="592">
        <v>0</v>
      </c>
      <c r="DK150" s="592">
        <v>0</v>
      </c>
      <c r="DL150" s="592">
        <v>0</v>
      </c>
      <c r="DM150" s="592">
        <v>0</v>
      </c>
      <c r="DN150" s="592">
        <v>0</v>
      </c>
      <c r="DO150" s="592">
        <v>0</v>
      </c>
      <c r="DP150" s="592">
        <v>0</v>
      </c>
      <c r="DQ150" s="592">
        <v>0</v>
      </c>
      <c r="DR150" s="592">
        <v>0</v>
      </c>
      <c r="DS150" s="592">
        <v>0</v>
      </c>
      <c r="DT150" s="592">
        <v>0</v>
      </c>
      <c r="DU150" s="597">
        <v>0</v>
      </c>
      <c r="DV150" s="954">
        <v>0</v>
      </c>
      <c r="DW150" s="978">
        <v>0</v>
      </c>
      <c r="DX150" s="979">
        <v>0</v>
      </c>
      <c r="DY150" s="979">
        <v>0</v>
      </c>
      <c r="DZ150" s="979">
        <v>0</v>
      </c>
      <c r="EA150" s="977">
        <v>0</v>
      </c>
      <c r="EB150" s="977">
        <v>0</v>
      </c>
      <c r="EC150" s="960">
        <v>0</v>
      </c>
      <c r="ED150" s="960">
        <v>0</v>
      </c>
      <c r="EE150" s="1255">
        <v>0</v>
      </c>
      <c r="EF150" s="960">
        <v>0</v>
      </c>
      <c r="EG150" s="960">
        <v>0</v>
      </c>
      <c r="EH150" s="960">
        <v>0</v>
      </c>
      <c r="EI150" s="960">
        <v>0</v>
      </c>
      <c r="EJ150" s="960">
        <v>0</v>
      </c>
      <c r="EK150" s="1007">
        <v>0</v>
      </c>
      <c r="EL150" s="306">
        <v>0</v>
      </c>
      <c r="EM150" s="306">
        <v>0</v>
      </c>
      <c r="EN150" s="1007">
        <v>0</v>
      </c>
      <c r="EO150" s="306">
        <v>0</v>
      </c>
      <c r="EP150" s="306">
        <v>0</v>
      </c>
      <c r="EQ150" s="306">
        <v>0</v>
      </c>
      <c r="ER150" s="306">
        <v>0</v>
      </c>
      <c r="ES150" s="306">
        <v>0</v>
      </c>
      <c r="ET150" s="1007">
        <v>0</v>
      </c>
      <c r="EU150" s="306">
        <v>0</v>
      </c>
      <c r="EV150" s="306">
        <v>0</v>
      </c>
      <c r="EW150" s="306">
        <v>0</v>
      </c>
      <c r="EX150" s="832"/>
      <c r="EY150" s="592"/>
      <c r="EZ150" s="592" t="s">
        <v>522</v>
      </c>
      <c r="FA150" s="592" t="s">
        <v>353</v>
      </c>
      <c r="FB150" s="592" t="s">
        <v>354</v>
      </c>
      <c r="FC150" s="592">
        <v>2</v>
      </c>
      <c r="FD150" s="592" t="s">
        <v>11</v>
      </c>
      <c r="FE150" s="592" t="s">
        <v>232</v>
      </c>
      <c r="FF150" s="592" t="s">
        <v>9</v>
      </c>
      <c r="FG150" s="592" t="s">
        <v>232</v>
      </c>
      <c r="FH150" s="592" t="s">
        <v>358</v>
      </c>
    </row>
    <row r="151" spans="1:164">
      <c r="A151">
        <v>2127</v>
      </c>
      <c r="B151">
        <v>1</v>
      </c>
      <c r="F151">
        <v>700</v>
      </c>
      <c r="G151">
        <v>41</v>
      </c>
      <c r="H151">
        <v>1</v>
      </c>
      <c r="I151">
        <v>0</v>
      </c>
      <c r="J151">
        <v>1</v>
      </c>
      <c r="K151">
        <v>0</v>
      </c>
      <c r="L151" t="s">
        <v>522</v>
      </c>
      <c r="M151">
        <v>0</v>
      </c>
      <c r="N151">
        <v>1</v>
      </c>
      <c r="O151">
        <v>0</v>
      </c>
      <c r="P151">
        <v>0</v>
      </c>
      <c r="Q151">
        <v>0</v>
      </c>
      <c r="R151">
        <v>0</v>
      </c>
      <c r="S151">
        <v>0</v>
      </c>
      <c r="T151">
        <v>9</v>
      </c>
      <c r="U151">
        <v>0</v>
      </c>
      <c r="V151">
        <v>0</v>
      </c>
      <c r="W151">
        <v>0</v>
      </c>
      <c r="X151">
        <v>0</v>
      </c>
      <c r="Y151">
        <v>0</v>
      </c>
      <c r="Z151">
        <v>0</v>
      </c>
      <c r="AA151">
        <v>1</v>
      </c>
      <c r="AB151">
        <v>0</v>
      </c>
      <c r="AC151">
        <v>1</v>
      </c>
      <c r="AD151">
        <v>1</v>
      </c>
      <c r="AE151">
        <v>0</v>
      </c>
      <c r="AF151">
        <v>0</v>
      </c>
      <c r="AG151">
        <v>0</v>
      </c>
      <c r="AH151">
        <v>0</v>
      </c>
      <c r="AI151">
        <v>0</v>
      </c>
      <c r="AJ151">
        <v>0</v>
      </c>
      <c r="AK151">
        <v>0</v>
      </c>
      <c r="AL151">
        <v>0</v>
      </c>
      <c r="AM151">
        <v>0</v>
      </c>
      <c r="AN151">
        <v>0</v>
      </c>
      <c r="AO151">
        <v>0</v>
      </c>
      <c r="AP151">
        <v>0</v>
      </c>
      <c r="AQ151">
        <v>0</v>
      </c>
      <c r="AR151">
        <v>1</v>
      </c>
      <c r="AS151">
        <v>0</v>
      </c>
      <c r="AT151">
        <v>0</v>
      </c>
      <c r="AU151">
        <v>0</v>
      </c>
      <c r="AV151">
        <v>0</v>
      </c>
      <c r="AW151">
        <v>0</v>
      </c>
      <c r="AX151">
        <v>0</v>
      </c>
      <c r="AZ151">
        <v>0</v>
      </c>
      <c r="BA151">
        <v>0</v>
      </c>
      <c r="BB151">
        <v>0</v>
      </c>
      <c r="BC151">
        <v>0</v>
      </c>
      <c r="BD151">
        <v>0</v>
      </c>
      <c r="BE151">
        <v>0</v>
      </c>
      <c r="BG151">
        <v>1</v>
      </c>
      <c r="BH151">
        <v>0</v>
      </c>
      <c r="BI151">
        <v>1</v>
      </c>
      <c r="BJ151">
        <v>0</v>
      </c>
      <c r="BK151">
        <v>1</v>
      </c>
      <c r="BL151">
        <v>0</v>
      </c>
      <c r="BM151">
        <v>0</v>
      </c>
      <c r="BN151">
        <v>0</v>
      </c>
      <c r="BO151">
        <v>0</v>
      </c>
      <c r="BP151">
        <v>0</v>
      </c>
      <c r="BQ151">
        <v>0</v>
      </c>
      <c r="BR151">
        <v>0</v>
      </c>
      <c r="BS151">
        <v>0</v>
      </c>
      <c r="BT151">
        <v>0</v>
      </c>
      <c r="BU151">
        <v>0</v>
      </c>
      <c r="BV151">
        <v>0</v>
      </c>
      <c r="BW151">
        <v>0</v>
      </c>
      <c r="BX151">
        <v>0</v>
      </c>
      <c r="BY151">
        <v>0</v>
      </c>
      <c r="BZ151">
        <v>0</v>
      </c>
      <c r="CA151">
        <v>0</v>
      </c>
      <c r="CB151">
        <v>0</v>
      </c>
      <c r="CC151">
        <v>0</v>
      </c>
      <c r="CD151">
        <v>0</v>
      </c>
      <c r="CE151">
        <v>0</v>
      </c>
      <c r="CF151">
        <v>0</v>
      </c>
      <c r="CG151">
        <v>0</v>
      </c>
      <c r="CH151">
        <v>0</v>
      </c>
      <c r="CI151">
        <v>0</v>
      </c>
      <c r="CJ151">
        <v>0</v>
      </c>
      <c r="CK151">
        <v>0</v>
      </c>
      <c r="CL151" s="842"/>
      <c r="CM151" s="597">
        <v>1</v>
      </c>
      <c r="CN151" s="592">
        <v>9</v>
      </c>
      <c r="CO151" s="592">
        <v>0</v>
      </c>
      <c r="CP151" s="597">
        <v>1</v>
      </c>
      <c r="CQ151" s="592">
        <v>9</v>
      </c>
      <c r="CR151" s="592">
        <v>0</v>
      </c>
      <c r="CS151" s="597">
        <v>1</v>
      </c>
      <c r="CT151" s="592">
        <v>9</v>
      </c>
      <c r="CU151" s="592">
        <v>0</v>
      </c>
      <c r="CV151" s="592">
        <v>0</v>
      </c>
      <c r="CW151" s="592">
        <v>0</v>
      </c>
      <c r="CX151" s="592">
        <v>0</v>
      </c>
      <c r="CY151" s="592">
        <v>0</v>
      </c>
      <c r="CZ151" s="592">
        <v>0</v>
      </c>
      <c r="DA151" s="592">
        <v>0</v>
      </c>
      <c r="DB151" s="592">
        <v>0</v>
      </c>
      <c r="DC151" s="592">
        <v>0</v>
      </c>
      <c r="DD151" s="592">
        <v>0</v>
      </c>
      <c r="DE151" s="592">
        <v>0</v>
      </c>
      <c r="DF151" s="592">
        <v>0</v>
      </c>
      <c r="DG151" s="592">
        <v>0</v>
      </c>
      <c r="DH151" s="592">
        <v>0</v>
      </c>
      <c r="DI151" s="592">
        <v>0</v>
      </c>
      <c r="DJ151" s="592">
        <v>0</v>
      </c>
      <c r="DK151" s="592">
        <v>0</v>
      </c>
      <c r="DL151" s="592">
        <v>0</v>
      </c>
      <c r="DM151" s="592">
        <v>0</v>
      </c>
      <c r="DN151" s="592">
        <v>0</v>
      </c>
      <c r="DO151" s="592">
        <v>0</v>
      </c>
      <c r="DP151" s="592">
        <v>0</v>
      </c>
      <c r="DQ151" s="592">
        <v>0</v>
      </c>
      <c r="DR151" s="592">
        <v>0</v>
      </c>
      <c r="DS151" s="592">
        <v>0</v>
      </c>
      <c r="DT151" s="592">
        <v>0</v>
      </c>
      <c r="DU151" s="597">
        <v>0</v>
      </c>
      <c r="DV151" s="954">
        <v>0</v>
      </c>
      <c r="DW151" s="978">
        <v>0</v>
      </c>
      <c r="DX151" s="979">
        <v>0</v>
      </c>
      <c r="DY151" s="979">
        <v>0</v>
      </c>
      <c r="DZ151" s="979">
        <v>0</v>
      </c>
      <c r="EA151" s="977">
        <v>0</v>
      </c>
      <c r="EB151" s="977">
        <v>0</v>
      </c>
      <c r="EC151" s="960">
        <v>0</v>
      </c>
      <c r="ED151" s="960">
        <v>0</v>
      </c>
      <c r="EE151" s="1255">
        <v>0</v>
      </c>
      <c r="EF151" s="960">
        <v>0</v>
      </c>
      <c r="EG151" s="960">
        <v>0</v>
      </c>
      <c r="EH151" s="960">
        <v>0</v>
      </c>
      <c r="EI151" s="960">
        <v>0</v>
      </c>
      <c r="EJ151" s="960">
        <v>0</v>
      </c>
      <c r="EK151" s="1007">
        <v>0</v>
      </c>
      <c r="EL151" s="306">
        <v>0</v>
      </c>
      <c r="EM151" s="306">
        <v>0</v>
      </c>
      <c r="EN151" s="1007">
        <v>0</v>
      </c>
      <c r="EO151" s="306">
        <v>0</v>
      </c>
      <c r="EP151" s="306">
        <v>1</v>
      </c>
      <c r="EQ151" s="306">
        <v>1</v>
      </c>
      <c r="ER151" s="306">
        <v>0</v>
      </c>
      <c r="ES151" s="306">
        <v>0</v>
      </c>
      <c r="ET151" s="1007">
        <v>0</v>
      </c>
      <c r="EU151" s="306">
        <v>0</v>
      </c>
      <c r="EV151" s="306">
        <v>0</v>
      </c>
      <c r="EW151" s="306">
        <v>0</v>
      </c>
      <c r="EX151" s="832"/>
      <c r="EY151" s="592"/>
      <c r="EZ151" s="592" t="s">
        <v>522</v>
      </c>
      <c r="FA151" s="592" t="s">
        <v>353</v>
      </c>
      <c r="FB151" s="592" t="s">
        <v>354</v>
      </c>
      <c r="FC151" s="592">
        <v>9</v>
      </c>
      <c r="FD151" s="592" t="s">
        <v>11</v>
      </c>
      <c r="FE151" s="592" t="s">
        <v>232</v>
      </c>
      <c r="FF151" s="592" t="s">
        <v>9</v>
      </c>
      <c r="FG151" s="592" t="s">
        <v>232</v>
      </c>
      <c r="FH151" s="592" t="s">
        <v>358</v>
      </c>
    </row>
    <row r="152" spans="1:164">
      <c r="A152">
        <v>2128</v>
      </c>
      <c r="B152">
        <v>1</v>
      </c>
      <c r="F152">
        <v>700</v>
      </c>
      <c r="G152">
        <v>43</v>
      </c>
      <c r="H152">
        <v>1</v>
      </c>
      <c r="I152">
        <v>0</v>
      </c>
      <c r="J152">
        <v>1</v>
      </c>
      <c r="K152">
        <v>0</v>
      </c>
      <c r="L152" t="s">
        <v>522</v>
      </c>
      <c r="M152">
        <v>0</v>
      </c>
      <c r="N152">
        <v>1</v>
      </c>
      <c r="O152">
        <v>0</v>
      </c>
      <c r="P152">
        <v>0</v>
      </c>
      <c r="Q152">
        <v>0</v>
      </c>
      <c r="R152">
        <v>0</v>
      </c>
      <c r="S152">
        <v>0</v>
      </c>
      <c r="T152">
        <v>65</v>
      </c>
      <c r="U152">
        <v>0</v>
      </c>
      <c r="V152">
        <v>0</v>
      </c>
      <c r="W152">
        <v>0</v>
      </c>
      <c r="X152">
        <v>0</v>
      </c>
      <c r="Y152">
        <v>0</v>
      </c>
      <c r="Z152">
        <v>0</v>
      </c>
      <c r="AA152">
        <v>1</v>
      </c>
      <c r="AB152">
        <v>1</v>
      </c>
      <c r="AC152">
        <v>0</v>
      </c>
      <c r="AD152">
        <v>0</v>
      </c>
      <c r="AE152">
        <v>0</v>
      </c>
      <c r="AF152">
        <v>0</v>
      </c>
      <c r="AG152">
        <v>0</v>
      </c>
      <c r="AH152">
        <v>0</v>
      </c>
      <c r="AI152">
        <v>0</v>
      </c>
      <c r="AJ152">
        <v>0</v>
      </c>
      <c r="AK152">
        <v>0</v>
      </c>
      <c r="AL152">
        <v>0</v>
      </c>
      <c r="AM152">
        <v>0</v>
      </c>
      <c r="AN152">
        <v>0</v>
      </c>
      <c r="AO152">
        <v>0</v>
      </c>
      <c r="AP152">
        <v>0</v>
      </c>
      <c r="AQ152">
        <v>0</v>
      </c>
      <c r="AR152">
        <v>1</v>
      </c>
      <c r="AS152">
        <v>0</v>
      </c>
      <c r="AT152">
        <v>0</v>
      </c>
      <c r="AU152">
        <v>0</v>
      </c>
      <c r="AV152">
        <v>0</v>
      </c>
      <c r="AW152">
        <v>0</v>
      </c>
      <c r="AX152">
        <v>0</v>
      </c>
      <c r="AZ152">
        <v>0</v>
      </c>
      <c r="BA152">
        <v>0</v>
      </c>
      <c r="BB152">
        <v>0</v>
      </c>
      <c r="BC152">
        <v>0</v>
      </c>
      <c r="BD152">
        <v>0</v>
      </c>
      <c r="BE152">
        <v>0</v>
      </c>
      <c r="BG152">
        <v>1</v>
      </c>
      <c r="BH152">
        <v>0</v>
      </c>
      <c r="BI152">
        <v>1</v>
      </c>
      <c r="BJ152">
        <v>0</v>
      </c>
      <c r="BK152">
        <v>0</v>
      </c>
      <c r="BL152">
        <v>1</v>
      </c>
      <c r="BM152">
        <v>1</v>
      </c>
      <c r="BN152">
        <v>1</v>
      </c>
      <c r="BO152">
        <v>1</v>
      </c>
      <c r="BP152">
        <v>0</v>
      </c>
      <c r="BQ152">
        <v>0</v>
      </c>
      <c r="BR152">
        <v>1</v>
      </c>
      <c r="BS152">
        <v>0</v>
      </c>
      <c r="BT152">
        <v>0</v>
      </c>
      <c r="BU152">
        <v>1</v>
      </c>
      <c r="BV152">
        <v>0</v>
      </c>
      <c r="BW152">
        <v>0</v>
      </c>
      <c r="BX152">
        <v>0</v>
      </c>
      <c r="BY152">
        <v>0</v>
      </c>
      <c r="BZ152">
        <v>0</v>
      </c>
      <c r="CA152">
        <v>1</v>
      </c>
      <c r="CB152">
        <v>0</v>
      </c>
      <c r="CC152">
        <v>0</v>
      </c>
      <c r="CD152">
        <v>0</v>
      </c>
      <c r="CE152">
        <v>0</v>
      </c>
      <c r="CF152">
        <v>0</v>
      </c>
      <c r="CG152">
        <v>0</v>
      </c>
      <c r="CH152">
        <v>0</v>
      </c>
      <c r="CI152">
        <v>0</v>
      </c>
      <c r="CJ152">
        <v>0</v>
      </c>
      <c r="CK152">
        <v>0</v>
      </c>
      <c r="CL152" s="842"/>
      <c r="CM152" s="597">
        <v>1</v>
      </c>
      <c r="CN152" s="592">
        <v>65</v>
      </c>
      <c r="CO152" s="592">
        <v>0</v>
      </c>
      <c r="CP152" s="597">
        <v>1</v>
      </c>
      <c r="CQ152" s="592">
        <v>65</v>
      </c>
      <c r="CR152" s="592">
        <v>0</v>
      </c>
      <c r="CS152" s="597">
        <v>1</v>
      </c>
      <c r="CT152" s="592">
        <v>65</v>
      </c>
      <c r="CU152" s="592">
        <v>65</v>
      </c>
      <c r="CV152" s="592">
        <v>0</v>
      </c>
      <c r="CW152" s="592">
        <v>1</v>
      </c>
      <c r="CX152" s="592">
        <v>65</v>
      </c>
      <c r="CY152" s="592">
        <v>65</v>
      </c>
      <c r="CZ152" s="592">
        <v>65</v>
      </c>
      <c r="DA152" s="592">
        <v>65</v>
      </c>
      <c r="DB152" s="592">
        <v>0</v>
      </c>
      <c r="DC152" s="592">
        <v>0</v>
      </c>
      <c r="DD152" s="592">
        <v>65</v>
      </c>
      <c r="DE152" s="592">
        <v>0</v>
      </c>
      <c r="DF152" s="592">
        <v>0</v>
      </c>
      <c r="DG152" s="592">
        <v>65</v>
      </c>
      <c r="DH152" s="592">
        <v>0</v>
      </c>
      <c r="DI152" s="592">
        <v>0</v>
      </c>
      <c r="DJ152" s="592">
        <v>0</v>
      </c>
      <c r="DK152" s="592">
        <v>0</v>
      </c>
      <c r="DL152" s="592">
        <v>0</v>
      </c>
      <c r="DM152" s="592">
        <v>0</v>
      </c>
      <c r="DN152" s="592">
        <v>0</v>
      </c>
      <c r="DO152" s="592">
        <v>0</v>
      </c>
      <c r="DP152" s="592">
        <v>0</v>
      </c>
      <c r="DQ152" s="592">
        <v>0</v>
      </c>
      <c r="DR152" s="592">
        <v>0</v>
      </c>
      <c r="DS152" s="592">
        <v>0</v>
      </c>
      <c r="DT152" s="592">
        <v>0</v>
      </c>
      <c r="DU152" s="597">
        <v>1</v>
      </c>
      <c r="DV152" s="954">
        <v>0</v>
      </c>
      <c r="DW152" s="978">
        <v>0</v>
      </c>
      <c r="DX152" s="979">
        <v>0</v>
      </c>
      <c r="DY152" s="979">
        <v>0</v>
      </c>
      <c r="DZ152" s="979">
        <v>0</v>
      </c>
      <c r="EA152" s="977">
        <v>0</v>
      </c>
      <c r="EB152" s="977">
        <v>0</v>
      </c>
      <c r="EC152" s="960">
        <v>0</v>
      </c>
      <c r="ED152" s="960">
        <v>0</v>
      </c>
      <c r="EE152" s="1255">
        <v>0</v>
      </c>
      <c r="EF152" s="960">
        <v>0</v>
      </c>
      <c r="EG152" s="960">
        <v>0</v>
      </c>
      <c r="EH152" s="960">
        <v>0</v>
      </c>
      <c r="EI152" s="960">
        <v>0</v>
      </c>
      <c r="EJ152" s="960">
        <v>0</v>
      </c>
      <c r="EK152" s="1007">
        <v>0</v>
      </c>
      <c r="EL152" s="306">
        <v>0</v>
      </c>
      <c r="EM152" s="306">
        <v>0</v>
      </c>
      <c r="EN152" s="1007">
        <v>0</v>
      </c>
      <c r="EO152" s="306">
        <v>0</v>
      </c>
      <c r="EP152" s="306">
        <v>1</v>
      </c>
      <c r="EQ152" s="306">
        <v>0</v>
      </c>
      <c r="ER152" s="306">
        <v>0</v>
      </c>
      <c r="ES152" s="306">
        <v>0</v>
      </c>
      <c r="ET152" s="1007">
        <v>0</v>
      </c>
      <c r="EU152" s="306">
        <v>0</v>
      </c>
      <c r="EV152" s="306">
        <v>0</v>
      </c>
      <c r="EW152" s="306">
        <v>0</v>
      </c>
      <c r="EX152" s="832"/>
      <c r="EY152" s="592"/>
      <c r="EZ152" s="592" t="s">
        <v>522</v>
      </c>
      <c r="FA152" s="592" t="s">
        <v>353</v>
      </c>
      <c r="FB152" s="592" t="s">
        <v>354</v>
      </c>
      <c r="FC152" s="592">
        <v>65</v>
      </c>
      <c r="FD152" s="592" t="s">
        <v>12</v>
      </c>
      <c r="FE152" s="592" t="s">
        <v>232</v>
      </c>
      <c r="FF152" s="592" t="s">
        <v>9</v>
      </c>
      <c r="FG152" s="592" t="s">
        <v>232</v>
      </c>
      <c r="FH152" s="592" t="s">
        <v>358</v>
      </c>
    </row>
    <row r="153" spans="1:164">
      <c r="A153">
        <v>2129</v>
      </c>
      <c r="B153">
        <v>1</v>
      </c>
      <c r="F153">
        <v>700</v>
      </c>
      <c r="G153">
        <v>41</v>
      </c>
      <c r="H153">
        <v>1</v>
      </c>
      <c r="I153">
        <v>0</v>
      </c>
      <c r="J153">
        <v>1</v>
      </c>
      <c r="K153">
        <v>0</v>
      </c>
      <c r="L153" t="s">
        <v>522</v>
      </c>
      <c r="M153">
        <v>0</v>
      </c>
      <c r="N153">
        <v>1</v>
      </c>
      <c r="O153">
        <v>0</v>
      </c>
      <c r="P153">
        <v>0</v>
      </c>
      <c r="Q153">
        <v>0</v>
      </c>
      <c r="R153">
        <v>0</v>
      </c>
      <c r="S153">
        <v>0</v>
      </c>
      <c r="T153">
        <v>5</v>
      </c>
      <c r="U153">
        <v>1</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1</v>
      </c>
      <c r="AS153">
        <v>0</v>
      </c>
      <c r="AT153">
        <v>0</v>
      </c>
      <c r="AU153">
        <v>0</v>
      </c>
      <c r="AV153">
        <v>0</v>
      </c>
      <c r="AW153">
        <v>0</v>
      </c>
      <c r="AX153">
        <v>0</v>
      </c>
      <c r="AZ153">
        <v>0</v>
      </c>
      <c r="BA153">
        <v>0</v>
      </c>
      <c r="BB153">
        <v>0</v>
      </c>
      <c r="BC153">
        <v>0</v>
      </c>
      <c r="BD153">
        <v>0</v>
      </c>
      <c r="BE153">
        <v>0</v>
      </c>
      <c r="BG153">
        <v>1</v>
      </c>
      <c r="BH153">
        <v>0</v>
      </c>
      <c r="BI153">
        <v>1</v>
      </c>
      <c r="BJ153">
        <v>0</v>
      </c>
      <c r="BK153">
        <v>1</v>
      </c>
      <c r="BL153">
        <v>0</v>
      </c>
      <c r="BM153">
        <v>0</v>
      </c>
      <c r="BN153">
        <v>0</v>
      </c>
      <c r="BO153">
        <v>0</v>
      </c>
      <c r="BP153">
        <v>0</v>
      </c>
      <c r="BQ153">
        <v>0</v>
      </c>
      <c r="BR153">
        <v>0</v>
      </c>
      <c r="BS153">
        <v>0</v>
      </c>
      <c r="BT153">
        <v>0</v>
      </c>
      <c r="BU153">
        <v>0</v>
      </c>
      <c r="BV153">
        <v>0</v>
      </c>
      <c r="BW153">
        <v>0</v>
      </c>
      <c r="BX153">
        <v>0</v>
      </c>
      <c r="BY153">
        <v>0</v>
      </c>
      <c r="BZ153">
        <v>0</v>
      </c>
      <c r="CA153">
        <v>0</v>
      </c>
      <c r="CB153">
        <v>0</v>
      </c>
      <c r="CC153">
        <v>0</v>
      </c>
      <c r="CD153">
        <v>0</v>
      </c>
      <c r="CE153">
        <v>0</v>
      </c>
      <c r="CF153">
        <v>0</v>
      </c>
      <c r="CG153">
        <v>0</v>
      </c>
      <c r="CH153">
        <v>0</v>
      </c>
      <c r="CI153">
        <v>0</v>
      </c>
      <c r="CJ153">
        <v>0</v>
      </c>
      <c r="CK153">
        <v>0</v>
      </c>
      <c r="CL153" s="842"/>
      <c r="CM153" s="597">
        <v>1</v>
      </c>
      <c r="CN153" s="592">
        <v>5</v>
      </c>
      <c r="CO153" s="592">
        <v>0</v>
      </c>
      <c r="CP153" s="597">
        <v>1</v>
      </c>
      <c r="CQ153" s="592">
        <v>5</v>
      </c>
      <c r="CR153" s="592">
        <v>0</v>
      </c>
      <c r="CS153" s="597">
        <v>1</v>
      </c>
      <c r="CT153" s="592">
        <v>5</v>
      </c>
      <c r="CU153" s="592">
        <v>0</v>
      </c>
      <c r="CV153" s="592">
        <v>0</v>
      </c>
      <c r="CW153" s="592">
        <v>0</v>
      </c>
      <c r="CX153" s="592">
        <v>0</v>
      </c>
      <c r="CY153" s="592">
        <v>0</v>
      </c>
      <c r="CZ153" s="592">
        <v>0</v>
      </c>
      <c r="DA153" s="592">
        <v>0</v>
      </c>
      <c r="DB153" s="592">
        <v>0</v>
      </c>
      <c r="DC153" s="592">
        <v>0</v>
      </c>
      <c r="DD153" s="592">
        <v>0</v>
      </c>
      <c r="DE153" s="592">
        <v>0</v>
      </c>
      <c r="DF153" s="592">
        <v>0</v>
      </c>
      <c r="DG153" s="592">
        <v>0</v>
      </c>
      <c r="DH153" s="592">
        <v>0</v>
      </c>
      <c r="DI153" s="592">
        <v>0</v>
      </c>
      <c r="DJ153" s="592">
        <v>0</v>
      </c>
      <c r="DK153" s="592">
        <v>0</v>
      </c>
      <c r="DL153" s="592">
        <v>0</v>
      </c>
      <c r="DM153" s="592">
        <v>0</v>
      </c>
      <c r="DN153" s="592">
        <v>0</v>
      </c>
      <c r="DO153" s="592">
        <v>0</v>
      </c>
      <c r="DP153" s="592">
        <v>0</v>
      </c>
      <c r="DQ153" s="592">
        <v>0</v>
      </c>
      <c r="DR153" s="592">
        <v>0</v>
      </c>
      <c r="DS153" s="592">
        <v>0</v>
      </c>
      <c r="DT153" s="592">
        <v>0</v>
      </c>
      <c r="DU153" s="597">
        <v>0</v>
      </c>
      <c r="DV153" s="954">
        <v>0</v>
      </c>
      <c r="DW153" s="978">
        <v>0</v>
      </c>
      <c r="DX153" s="979">
        <v>0</v>
      </c>
      <c r="DY153" s="979">
        <v>0</v>
      </c>
      <c r="DZ153" s="979">
        <v>0</v>
      </c>
      <c r="EA153" s="977">
        <v>0</v>
      </c>
      <c r="EB153" s="977">
        <v>0</v>
      </c>
      <c r="EC153" s="960">
        <v>0</v>
      </c>
      <c r="ED153" s="960">
        <v>0</v>
      </c>
      <c r="EE153" s="1255">
        <v>0</v>
      </c>
      <c r="EF153" s="960">
        <v>0</v>
      </c>
      <c r="EG153" s="960">
        <v>0</v>
      </c>
      <c r="EH153" s="960">
        <v>0</v>
      </c>
      <c r="EI153" s="960">
        <v>0</v>
      </c>
      <c r="EJ153" s="960">
        <v>0</v>
      </c>
      <c r="EK153" s="1007">
        <v>0</v>
      </c>
      <c r="EL153" s="306">
        <v>0</v>
      </c>
      <c r="EM153" s="306">
        <v>0</v>
      </c>
      <c r="EN153" s="1007">
        <v>0</v>
      </c>
      <c r="EO153" s="306">
        <v>0</v>
      </c>
      <c r="EP153" s="306">
        <v>0</v>
      </c>
      <c r="EQ153" s="306">
        <v>0</v>
      </c>
      <c r="ER153" s="306">
        <v>0</v>
      </c>
      <c r="ES153" s="306">
        <v>0</v>
      </c>
      <c r="ET153" s="1007">
        <v>0</v>
      </c>
      <c r="EU153" s="306">
        <v>0</v>
      </c>
      <c r="EV153" s="306">
        <v>0</v>
      </c>
      <c r="EW153" s="306">
        <v>0</v>
      </c>
      <c r="EX153" s="832"/>
      <c r="EY153" s="592"/>
      <c r="EZ153" s="592" t="s">
        <v>522</v>
      </c>
      <c r="FA153" s="592" t="s">
        <v>353</v>
      </c>
      <c r="FB153" s="592" t="s">
        <v>354</v>
      </c>
      <c r="FC153" s="592">
        <v>5</v>
      </c>
      <c r="FD153" s="592" t="s">
        <v>11</v>
      </c>
      <c r="FE153" s="592" t="s">
        <v>232</v>
      </c>
      <c r="FF153" s="592" t="s">
        <v>9</v>
      </c>
      <c r="FG153" s="592" t="s">
        <v>232</v>
      </c>
      <c r="FH153" s="592" t="s">
        <v>358</v>
      </c>
    </row>
    <row r="154" spans="1:164">
      <c r="A154">
        <v>2130</v>
      </c>
      <c r="B154">
        <v>1</v>
      </c>
      <c r="F154">
        <v>700</v>
      </c>
      <c r="G154">
        <v>8</v>
      </c>
      <c r="H154">
        <v>1</v>
      </c>
      <c r="I154">
        <v>0</v>
      </c>
      <c r="J154">
        <v>1</v>
      </c>
      <c r="K154">
        <v>0</v>
      </c>
      <c r="L154" t="s">
        <v>522</v>
      </c>
      <c r="M154">
        <v>0</v>
      </c>
      <c r="N154">
        <v>1</v>
      </c>
      <c r="O154">
        <v>0</v>
      </c>
      <c r="P154">
        <v>0</v>
      </c>
      <c r="Q154">
        <v>0</v>
      </c>
      <c r="R154">
        <v>0</v>
      </c>
      <c r="S154">
        <v>0</v>
      </c>
      <c r="T154">
        <v>32</v>
      </c>
      <c r="U154">
        <v>0</v>
      </c>
      <c r="V154">
        <v>0</v>
      </c>
      <c r="W154">
        <v>0</v>
      </c>
      <c r="X154">
        <v>0</v>
      </c>
      <c r="Y154">
        <v>0</v>
      </c>
      <c r="Z154">
        <v>0</v>
      </c>
      <c r="AA154">
        <v>1</v>
      </c>
      <c r="AB154">
        <v>0</v>
      </c>
      <c r="AC154">
        <v>0</v>
      </c>
      <c r="AD154">
        <v>1</v>
      </c>
      <c r="AE154">
        <v>0</v>
      </c>
      <c r="AF154">
        <v>0</v>
      </c>
      <c r="AG154">
        <v>0</v>
      </c>
      <c r="AH154">
        <v>0</v>
      </c>
      <c r="AI154">
        <v>0</v>
      </c>
      <c r="AJ154">
        <v>0</v>
      </c>
      <c r="AK154">
        <v>0</v>
      </c>
      <c r="AL154">
        <v>0</v>
      </c>
      <c r="AM154">
        <v>0</v>
      </c>
      <c r="AN154">
        <v>0</v>
      </c>
      <c r="AO154">
        <v>0</v>
      </c>
      <c r="AP154">
        <v>0</v>
      </c>
      <c r="AQ154">
        <v>0</v>
      </c>
      <c r="AR154">
        <v>1</v>
      </c>
      <c r="AS154">
        <v>0</v>
      </c>
      <c r="AT154">
        <v>0</v>
      </c>
      <c r="AU154">
        <v>0</v>
      </c>
      <c r="AV154">
        <v>0</v>
      </c>
      <c r="AW154">
        <v>0</v>
      </c>
      <c r="AX154">
        <v>0</v>
      </c>
      <c r="AZ154">
        <v>0</v>
      </c>
      <c r="BA154">
        <v>0</v>
      </c>
      <c r="BB154">
        <v>0</v>
      </c>
      <c r="BC154">
        <v>0</v>
      </c>
      <c r="BD154">
        <v>0</v>
      </c>
      <c r="BE154">
        <v>0</v>
      </c>
      <c r="BG154">
        <v>0</v>
      </c>
      <c r="BH154">
        <v>1</v>
      </c>
      <c r="BI154">
        <v>1</v>
      </c>
      <c r="BJ154">
        <v>0</v>
      </c>
      <c r="BK154">
        <v>1</v>
      </c>
      <c r="BL154">
        <v>0</v>
      </c>
      <c r="BM154">
        <v>0</v>
      </c>
      <c r="BN154">
        <v>0</v>
      </c>
      <c r="BO154">
        <v>0</v>
      </c>
      <c r="BP154">
        <v>0</v>
      </c>
      <c r="BQ154">
        <v>0</v>
      </c>
      <c r="BR154">
        <v>0</v>
      </c>
      <c r="BS154">
        <v>0</v>
      </c>
      <c r="BT154">
        <v>0</v>
      </c>
      <c r="BU154">
        <v>0</v>
      </c>
      <c r="BV154">
        <v>0</v>
      </c>
      <c r="BW154">
        <v>0</v>
      </c>
      <c r="BX154">
        <v>0</v>
      </c>
      <c r="BY154">
        <v>0</v>
      </c>
      <c r="BZ154">
        <v>0</v>
      </c>
      <c r="CA154">
        <v>0</v>
      </c>
      <c r="CB154">
        <v>0</v>
      </c>
      <c r="CC154">
        <v>0</v>
      </c>
      <c r="CD154">
        <v>0</v>
      </c>
      <c r="CE154">
        <v>0</v>
      </c>
      <c r="CF154">
        <v>0</v>
      </c>
      <c r="CG154">
        <v>0</v>
      </c>
      <c r="CH154">
        <v>0</v>
      </c>
      <c r="CI154">
        <v>0</v>
      </c>
      <c r="CJ154">
        <v>0</v>
      </c>
      <c r="CK154">
        <v>0</v>
      </c>
      <c r="CL154" s="842"/>
      <c r="CM154" s="597">
        <v>1</v>
      </c>
      <c r="CN154" s="592">
        <v>32</v>
      </c>
      <c r="CO154" s="592">
        <v>32</v>
      </c>
      <c r="CP154" s="597">
        <v>1</v>
      </c>
      <c r="CQ154" s="592">
        <v>32</v>
      </c>
      <c r="CR154" s="592">
        <v>0</v>
      </c>
      <c r="CS154" s="597">
        <v>1</v>
      </c>
      <c r="CT154" s="592">
        <v>32</v>
      </c>
      <c r="CU154" s="592">
        <v>0</v>
      </c>
      <c r="CV154" s="592">
        <v>0</v>
      </c>
      <c r="CW154" s="592">
        <v>0</v>
      </c>
      <c r="CX154" s="592">
        <v>0</v>
      </c>
      <c r="CY154" s="592">
        <v>0</v>
      </c>
      <c r="CZ154" s="592">
        <v>0</v>
      </c>
      <c r="DA154" s="592">
        <v>0</v>
      </c>
      <c r="DB154" s="592">
        <v>0</v>
      </c>
      <c r="DC154" s="592">
        <v>0</v>
      </c>
      <c r="DD154" s="592">
        <v>0</v>
      </c>
      <c r="DE154" s="592">
        <v>0</v>
      </c>
      <c r="DF154" s="592">
        <v>0</v>
      </c>
      <c r="DG154" s="592">
        <v>0</v>
      </c>
      <c r="DH154" s="592">
        <v>0</v>
      </c>
      <c r="DI154" s="592">
        <v>0</v>
      </c>
      <c r="DJ154" s="592">
        <v>0</v>
      </c>
      <c r="DK154" s="592">
        <v>0</v>
      </c>
      <c r="DL154" s="592">
        <v>0</v>
      </c>
      <c r="DM154" s="592">
        <v>0</v>
      </c>
      <c r="DN154" s="592">
        <v>0</v>
      </c>
      <c r="DO154" s="592">
        <v>0</v>
      </c>
      <c r="DP154" s="592">
        <v>0</v>
      </c>
      <c r="DQ154" s="592">
        <v>0</v>
      </c>
      <c r="DR154" s="592">
        <v>0</v>
      </c>
      <c r="DS154" s="592">
        <v>0</v>
      </c>
      <c r="DT154" s="592">
        <v>0</v>
      </c>
      <c r="DU154" s="597">
        <v>0</v>
      </c>
      <c r="DV154" s="954">
        <v>0</v>
      </c>
      <c r="DW154" s="978">
        <v>0</v>
      </c>
      <c r="DX154" s="979">
        <v>0</v>
      </c>
      <c r="DY154" s="979">
        <v>0</v>
      </c>
      <c r="DZ154" s="979">
        <v>0</v>
      </c>
      <c r="EA154" s="977">
        <v>0</v>
      </c>
      <c r="EB154" s="977">
        <v>0</v>
      </c>
      <c r="EC154" s="960">
        <v>0</v>
      </c>
      <c r="ED154" s="960">
        <v>0</v>
      </c>
      <c r="EE154" s="1255">
        <v>0</v>
      </c>
      <c r="EF154" s="960">
        <v>0</v>
      </c>
      <c r="EG154" s="960">
        <v>0</v>
      </c>
      <c r="EH154" s="960">
        <v>0</v>
      </c>
      <c r="EI154" s="960">
        <v>0</v>
      </c>
      <c r="EJ154" s="960">
        <v>0</v>
      </c>
      <c r="EK154" s="1007">
        <v>0</v>
      </c>
      <c r="EL154" s="306">
        <v>0</v>
      </c>
      <c r="EM154" s="306">
        <v>0</v>
      </c>
      <c r="EN154" s="1007">
        <v>0</v>
      </c>
      <c r="EO154" s="306">
        <v>0</v>
      </c>
      <c r="EP154" s="306">
        <v>1</v>
      </c>
      <c r="EQ154" s="306">
        <v>1</v>
      </c>
      <c r="ER154" s="306">
        <v>0</v>
      </c>
      <c r="ES154" s="306">
        <v>0</v>
      </c>
      <c r="ET154" s="1007">
        <v>0</v>
      </c>
      <c r="EU154" s="306">
        <v>0</v>
      </c>
      <c r="EV154" s="306">
        <v>0</v>
      </c>
      <c r="EW154" s="306">
        <v>0</v>
      </c>
      <c r="EX154" s="832"/>
      <c r="EY154" s="592"/>
      <c r="EZ154" s="592" t="s">
        <v>522</v>
      </c>
      <c r="FA154" s="592" t="s">
        <v>353</v>
      </c>
      <c r="FB154" s="592" t="s">
        <v>354</v>
      </c>
      <c r="FC154" s="592">
        <v>32</v>
      </c>
      <c r="FD154" s="592" t="s">
        <v>12</v>
      </c>
      <c r="FE154" s="592" t="s">
        <v>232</v>
      </c>
      <c r="FF154" s="592" t="s">
        <v>9</v>
      </c>
      <c r="FG154" s="592" t="s">
        <v>232</v>
      </c>
      <c r="FH154" s="592" t="s">
        <v>366</v>
      </c>
    </row>
    <row r="155" spans="1:164">
      <c r="A155">
        <v>2131</v>
      </c>
      <c r="B155">
        <v>1</v>
      </c>
      <c r="F155">
        <v>700</v>
      </c>
      <c r="G155">
        <v>41</v>
      </c>
      <c r="H155">
        <v>1</v>
      </c>
      <c r="I155">
        <v>0</v>
      </c>
      <c r="J155">
        <v>1</v>
      </c>
      <c r="K155">
        <v>0</v>
      </c>
      <c r="L155" t="s">
        <v>522</v>
      </c>
      <c r="M155">
        <v>0</v>
      </c>
      <c r="N155">
        <v>1</v>
      </c>
      <c r="O155">
        <v>0</v>
      </c>
      <c r="P155">
        <v>0</v>
      </c>
      <c r="Q155">
        <v>0</v>
      </c>
      <c r="R155">
        <v>0</v>
      </c>
      <c r="S155">
        <v>0</v>
      </c>
      <c r="T155">
        <v>21</v>
      </c>
      <c r="U155">
        <v>1</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1</v>
      </c>
      <c r="AS155">
        <v>0</v>
      </c>
      <c r="AT155">
        <v>0</v>
      </c>
      <c r="AU155">
        <v>0</v>
      </c>
      <c r="AV155">
        <v>0</v>
      </c>
      <c r="AW155">
        <v>0</v>
      </c>
      <c r="AX155">
        <v>0</v>
      </c>
      <c r="AZ155">
        <v>0</v>
      </c>
      <c r="BA155">
        <v>0</v>
      </c>
      <c r="BB155">
        <v>0</v>
      </c>
      <c r="BC155">
        <v>0</v>
      </c>
      <c r="BD155">
        <v>0</v>
      </c>
      <c r="BE155">
        <v>0</v>
      </c>
      <c r="BG155">
        <v>0</v>
      </c>
      <c r="BH155">
        <v>1</v>
      </c>
      <c r="BI155">
        <v>1</v>
      </c>
      <c r="BJ155">
        <v>0</v>
      </c>
      <c r="BK155">
        <v>0</v>
      </c>
      <c r="BL155">
        <v>1</v>
      </c>
      <c r="BM155">
        <v>1</v>
      </c>
      <c r="BN155">
        <v>1</v>
      </c>
      <c r="BO155">
        <v>0</v>
      </c>
      <c r="BP155">
        <v>0</v>
      </c>
      <c r="BQ155">
        <v>1</v>
      </c>
      <c r="BR155">
        <v>0</v>
      </c>
      <c r="BS155">
        <v>0</v>
      </c>
      <c r="BT155">
        <v>0</v>
      </c>
      <c r="BU155">
        <v>0</v>
      </c>
      <c r="BV155">
        <v>1</v>
      </c>
      <c r="BW155">
        <v>0</v>
      </c>
      <c r="BX155">
        <v>13</v>
      </c>
      <c r="BY155">
        <v>0</v>
      </c>
      <c r="BZ155">
        <v>1</v>
      </c>
      <c r="CA155">
        <v>0</v>
      </c>
      <c r="CB155">
        <v>1</v>
      </c>
      <c r="CC155">
        <v>0</v>
      </c>
      <c r="CD155">
        <v>0</v>
      </c>
      <c r="CE155">
        <v>0</v>
      </c>
      <c r="CF155">
        <v>0</v>
      </c>
      <c r="CG155">
        <v>0</v>
      </c>
      <c r="CH155">
        <v>0</v>
      </c>
      <c r="CI155">
        <v>0</v>
      </c>
      <c r="CJ155">
        <v>0</v>
      </c>
      <c r="CK155">
        <v>0</v>
      </c>
      <c r="CL155" s="842"/>
      <c r="CM155" s="597">
        <v>1</v>
      </c>
      <c r="CN155" s="592">
        <v>21</v>
      </c>
      <c r="CO155" s="592">
        <v>21</v>
      </c>
      <c r="CP155" s="597">
        <v>1</v>
      </c>
      <c r="CQ155" s="592">
        <v>21</v>
      </c>
      <c r="CR155" s="592">
        <v>0</v>
      </c>
      <c r="CS155" s="597">
        <v>1</v>
      </c>
      <c r="CT155" s="592">
        <v>21</v>
      </c>
      <c r="CU155" s="592">
        <v>21</v>
      </c>
      <c r="CV155" s="592">
        <v>0</v>
      </c>
      <c r="CW155" s="592">
        <v>1</v>
      </c>
      <c r="CX155" s="592">
        <v>21</v>
      </c>
      <c r="CY155" s="592">
        <v>21</v>
      </c>
      <c r="CZ155" s="592">
        <v>21</v>
      </c>
      <c r="DA155" s="592">
        <v>0</v>
      </c>
      <c r="DB155" s="592">
        <v>0</v>
      </c>
      <c r="DC155" s="592">
        <v>21</v>
      </c>
      <c r="DD155" s="592">
        <v>0</v>
      </c>
      <c r="DE155" s="592">
        <v>0</v>
      </c>
      <c r="DF155" s="592">
        <v>0</v>
      </c>
      <c r="DG155" s="592">
        <v>0</v>
      </c>
      <c r="DH155" s="592">
        <v>21</v>
      </c>
      <c r="DI155" s="592">
        <v>0</v>
      </c>
      <c r="DJ155" s="592">
        <v>273</v>
      </c>
      <c r="DK155" s="592">
        <v>0</v>
      </c>
      <c r="DL155" s="592">
        <v>0</v>
      </c>
      <c r="DM155" s="592">
        <v>0</v>
      </c>
      <c r="DN155" s="592">
        <v>0</v>
      </c>
      <c r="DO155" s="592">
        <v>0</v>
      </c>
      <c r="DP155" s="592">
        <v>0</v>
      </c>
      <c r="DQ155" s="592">
        <v>0</v>
      </c>
      <c r="DR155" s="592">
        <v>0</v>
      </c>
      <c r="DS155" s="592">
        <v>1</v>
      </c>
      <c r="DT155" s="592">
        <v>21</v>
      </c>
      <c r="DU155" s="597">
        <v>1</v>
      </c>
      <c r="DV155" s="954">
        <v>0</v>
      </c>
      <c r="DW155" s="978">
        <v>0</v>
      </c>
      <c r="DX155" s="979">
        <v>0</v>
      </c>
      <c r="DY155" s="979">
        <v>0</v>
      </c>
      <c r="DZ155" s="979">
        <v>0</v>
      </c>
      <c r="EA155" s="977">
        <v>0</v>
      </c>
      <c r="EB155" s="977">
        <v>0</v>
      </c>
      <c r="EC155" s="960">
        <v>0</v>
      </c>
      <c r="ED155" s="960">
        <v>0</v>
      </c>
      <c r="EE155" s="1255">
        <v>0</v>
      </c>
      <c r="EF155" s="960">
        <v>0</v>
      </c>
      <c r="EG155" s="960">
        <v>0</v>
      </c>
      <c r="EH155" s="960">
        <v>0</v>
      </c>
      <c r="EI155" s="960">
        <v>0</v>
      </c>
      <c r="EJ155" s="960">
        <v>0</v>
      </c>
      <c r="EK155" s="1007">
        <v>0</v>
      </c>
      <c r="EL155" s="306">
        <v>0</v>
      </c>
      <c r="EM155" s="306">
        <v>0</v>
      </c>
      <c r="EN155" s="1007">
        <v>0</v>
      </c>
      <c r="EO155" s="306">
        <v>0</v>
      </c>
      <c r="EP155" s="306">
        <v>0</v>
      </c>
      <c r="EQ155" s="306">
        <v>0</v>
      </c>
      <c r="ER155" s="306">
        <v>0</v>
      </c>
      <c r="ES155" s="306">
        <v>0</v>
      </c>
      <c r="ET155" s="1007">
        <v>0</v>
      </c>
      <c r="EU155" s="306">
        <v>0</v>
      </c>
      <c r="EV155" s="306">
        <v>0</v>
      </c>
      <c r="EW155" s="306">
        <v>0</v>
      </c>
      <c r="EX155" s="832"/>
      <c r="EY155" s="592"/>
      <c r="EZ155" s="592" t="s">
        <v>522</v>
      </c>
      <c r="FA155" s="592" t="s">
        <v>353</v>
      </c>
      <c r="FB155" s="592" t="s">
        <v>354</v>
      </c>
      <c r="FC155" s="592">
        <v>21</v>
      </c>
      <c r="FD155" s="592" t="s">
        <v>12</v>
      </c>
      <c r="FE155" s="592" t="s">
        <v>232</v>
      </c>
      <c r="FF155" s="592" t="s">
        <v>9</v>
      </c>
      <c r="FG155" s="592" t="s">
        <v>232</v>
      </c>
      <c r="FH155" s="592" t="s">
        <v>358</v>
      </c>
    </row>
    <row r="156" spans="1:164">
      <c r="A156">
        <v>2132</v>
      </c>
      <c r="B156">
        <v>1</v>
      </c>
      <c r="F156">
        <v>700</v>
      </c>
      <c r="G156">
        <v>43</v>
      </c>
      <c r="H156">
        <v>1</v>
      </c>
      <c r="I156">
        <v>0</v>
      </c>
      <c r="J156">
        <v>1</v>
      </c>
      <c r="K156">
        <v>0</v>
      </c>
      <c r="L156" t="s">
        <v>522</v>
      </c>
      <c r="M156">
        <v>0</v>
      </c>
      <c r="N156">
        <v>1</v>
      </c>
      <c r="O156">
        <v>0</v>
      </c>
      <c r="P156">
        <v>0</v>
      </c>
      <c r="Q156">
        <v>0</v>
      </c>
      <c r="R156">
        <v>0</v>
      </c>
      <c r="S156">
        <v>0</v>
      </c>
      <c r="T156">
        <v>11</v>
      </c>
      <c r="U156">
        <v>0</v>
      </c>
      <c r="V156">
        <v>0</v>
      </c>
      <c r="W156">
        <v>0</v>
      </c>
      <c r="X156">
        <v>0</v>
      </c>
      <c r="Y156">
        <v>0</v>
      </c>
      <c r="Z156">
        <v>0</v>
      </c>
      <c r="AA156">
        <v>1</v>
      </c>
      <c r="AB156">
        <v>0</v>
      </c>
      <c r="AC156">
        <v>0</v>
      </c>
      <c r="AD156">
        <v>0</v>
      </c>
      <c r="AE156">
        <v>0</v>
      </c>
      <c r="AF156">
        <v>1</v>
      </c>
      <c r="AG156">
        <v>0</v>
      </c>
      <c r="AH156">
        <v>0</v>
      </c>
      <c r="AI156">
        <v>0</v>
      </c>
      <c r="AJ156">
        <v>0</v>
      </c>
      <c r="AK156">
        <v>0</v>
      </c>
      <c r="AL156">
        <v>0</v>
      </c>
      <c r="AM156">
        <v>0</v>
      </c>
      <c r="AN156">
        <v>0</v>
      </c>
      <c r="AO156">
        <v>0</v>
      </c>
      <c r="AP156">
        <v>0</v>
      </c>
      <c r="AQ156">
        <v>0</v>
      </c>
      <c r="AR156">
        <v>1</v>
      </c>
      <c r="AS156">
        <v>0</v>
      </c>
      <c r="AT156">
        <v>0</v>
      </c>
      <c r="AU156">
        <v>0</v>
      </c>
      <c r="AV156">
        <v>0</v>
      </c>
      <c r="AW156">
        <v>0</v>
      </c>
      <c r="AX156">
        <v>0</v>
      </c>
      <c r="AZ156">
        <v>0</v>
      </c>
      <c r="BA156">
        <v>0</v>
      </c>
      <c r="BB156">
        <v>0</v>
      </c>
      <c r="BC156">
        <v>0</v>
      </c>
      <c r="BD156">
        <v>0</v>
      </c>
      <c r="BE156">
        <v>0</v>
      </c>
      <c r="BG156">
        <v>1</v>
      </c>
      <c r="BH156">
        <v>0</v>
      </c>
      <c r="BI156">
        <v>1</v>
      </c>
      <c r="BJ156">
        <v>0</v>
      </c>
      <c r="BK156">
        <v>1</v>
      </c>
      <c r="BL156">
        <v>0</v>
      </c>
      <c r="BM156">
        <v>0</v>
      </c>
      <c r="BN156">
        <v>0</v>
      </c>
      <c r="BO156">
        <v>0</v>
      </c>
      <c r="BP156">
        <v>0</v>
      </c>
      <c r="BQ156">
        <v>0</v>
      </c>
      <c r="BR156">
        <v>0</v>
      </c>
      <c r="BS156">
        <v>0</v>
      </c>
      <c r="BT156">
        <v>0</v>
      </c>
      <c r="BU156">
        <v>0</v>
      </c>
      <c r="BV156">
        <v>0</v>
      </c>
      <c r="BW156">
        <v>0</v>
      </c>
      <c r="BX156">
        <v>0</v>
      </c>
      <c r="BY156">
        <v>0</v>
      </c>
      <c r="BZ156">
        <v>0</v>
      </c>
      <c r="CA156">
        <v>0</v>
      </c>
      <c r="CB156">
        <v>0</v>
      </c>
      <c r="CC156">
        <v>0</v>
      </c>
      <c r="CD156">
        <v>0</v>
      </c>
      <c r="CE156">
        <v>0</v>
      </c>
      <c r="CF156">
        <v>0</v>
      </c>
      <c r="CG156">
        <v>0</v>
      </c>
      <c r="CH156">
        <v>0</v>
      </c>
      <c r="CI156">
        <v>0</v>
      </c>
      <c r="CJ156">
        <v>0</v>
      </c>
      <c r="CK156">
        <v>0</v>
      </c>
      <c r="CL156" s="842"/>
      <c r="CM156" s="597">
        <v>1</v>
      </c>
      <c r="CN156" s="592">
        <v>11</v>
      </c>
      <c r="CO156" s="592">
        <v>0</v>
      </c>
      <c r="CP156" s="597">
        <v>1</v>
      </c>
      <c r="CQ156" s="592">
        <v>11</v>
      </c>
      <c r="CR156" s="592">
        <v>0</v>
      </c>
      <c r="CS156" s="597">
        <v>1</v>
      </c>
      <c r="CT156" s="592">
        <v>11</v>
      </c>
      <c r="CU156" s="592">
        <v>0</v>
      </c>
      <c r="CV156" s="592">
        <v>0</v>
      </c>
      <c r="CW156" s="592">
        <v>0</v>
      </c>
      <c r="CX156" s="592">
        <v>0</v>
      </c>
      <c r="CY156" s="592">
        <v>0</v>
      </c>
      <c r="CZ156" s="592">
        <v>0</v>
      </c>
      <c r="DA156" s="592">
        <v>0</v>
      </c>
      <c r="DB156" s="592">
        <v>0</v>
      </c>
      <c r="DC156" s="592">
        <v>0</v>
      </c>
      <c r="DD156" s="592">
        <v>0</v>
      </c>
      <c r="DE156" s="592">
        <v>0</v>
      </c>
      <c r="DF156" s="592">
        <v>0</v>
      </c>
      <c r="DG156" s="592">
        <v>0</v>
      </c>
      <c r="DH156" s="592">
        <v>0</v>
      </c>
      <c r="DI156" s="592">
        <v>0</v>
      </c>
      <c r="DJ156" s="592">
        <v>0</v>
      </c>
      <c r="DK156" s="592">
        <v>0</v>
      </c>
      <c r="DL156" s="592">
        <v>0</v>
      </c>
      <c r="DM156" s="592">
        <v>0</v>
      </c>
      <c r="DN156" s="592">
        <v>0</v>
      </c>
      <c r="DO156" s="592">
        <v>0</v>
      </c>
      <c r="DP156" s="592">
        <v>0</v>
      </c>
      <c r="DQ156" s="592">
        <v>0</v>
      </c>
      <c r="DR156" s="592">
        <v>0</v>
      </c>
      <c r="DS156" s="592">
        <v>0</v>
      </c>
      <c r="DT156" s="592">
        <v>0</v>
      </c>
      <c r="DU156" s="597">
        <v>0</v>
      </c>
      <c r="DV156" s="954">
        <v>0</v>
      </c>
      <c r="DW156" s="978">
        <v>0</v>
      </c>
      <c r="DX156" s="979">
        <v>0</v>
      </c>
      <c r="DY156" s="979">
        <v>0</v>
      </c>
      <c r="DZ156" s="979">
        <v>0</v>
      </c>
      <c r="EA156" s="977">
        <v>0</v>
      </c>
      <c r="EB156" s="977">
        <v>0</v>
      </c>
      <c r="EC156" s="960">
        <v>0</v>
      </c>
      <c r="ED156" s="960">
        <v>0</v>
      </c>
      <c r="EE156" s="1255">
        <v>0</v>
      </c>
      <c r="EF156" s="960">
        <v>0</v>
      </c>
      <c r="EG156" s="960">
        <v>0</v>
      </c>
      <c r="EH156" s="960">
        <v>0</v>
      </c>
      <c r="EI156" s="960">
        <v>0</v>
      </c>
      <c r="EJ156" s="960">
        <v>0</v>
      </c>
      <c r="EK156" s="1007">
        <v>0</v>
      </c>
      <c r="EL156" s="306">
        <v>0</v>
      </c>
      <c r="EM156" s="306">
        <v>0</v>
      </c>
      <c r="EN156" s="1007">
        <v>0</v>
      </c>
      <c r="EO156" s="306">
        <v>0</v>
      </c>
      <c r="EP156" s="306">
        <v>1</v>
      </c>
      <c r="EQ156" s="306">
        <v>1</v>
      </c>
      <c r="ER156" s="306">
        <v>0</v>
      </c>
      <c r="ES156" s="306">
        <v>0</v>
      </c>
      <c r="ET156" s="1007">
        <v>0</v>
      </c>
      <c r="EU156" s="306">
        <v>0</v>
      </c>
      <c r="EV156" s="306">
        <v>0</v>
      </c>
      <c r="EW156" s="306">
        <v>0</v>
      </c>
      <c r="EX156" s="832"/>
      <c r="EY156" s="592"/>
      <c r="EZ156" s="592" t="s">
        <v>522</v>
      </c>
      <c r="FA156" s="592" t="s">
        <v>353</v>
      </c>
      <c r="FB156" s="592" t="s">
        <v>354</v>
      </c>
      <c r="FC156" s="592">
        <v>11</v>
      </c>
      <c r="FD156" s="592" t="s">
        <v>11</v>
      </c>
      <c r="FE156" s="592" t="s">
        <v>232</v>
      </c>
      <c r="FF156" s="592" t="s">
        <v>9</v>
      </c>
      <c r="FG156" s="592" t="s">
        <v>232</v>
      </c>
      <c r="FH156" s="592" t="s">
        <v>358</v>
      </c>
    </row>
    <row r="157" spans="1:164">
      <c r="A157">
        <v>2133</v>
      </c>
      <c r="B157">
        <v>1</v>
      </c>
      <c r="F157">
        <v>700</v>
      </c>
      <c r="G157">
        <v>41</v>
      </c>
      <c r="H157">
        <v>1</v>
      </c>
      <c r="I157">
        <v>0</v>
      </c>
      <c r="J157">
        <v>1</v>
      </c>
      <c r="K157">
        <v>0</v>
      </c>
      <c r="L157" t="s">
        <v>522</v>
      </c>
      <c r="M157">
        <v>0</v>
      </c>
      <c r="N157">
        <v>1</v>
      </c>
      <c r="O157">
        <v>0</v>
      </c>
      <c r="P157">
        <v>0</v>
      </c>
      <c r="Q157">
        <v>0</v>
      </c>
      <c r="R157">
        <v>0</v>
      </c>
      <c r="S157">
        <v>0</v>
      </c>
      <c r="T157">
        <v>15</v>
      </c>
      <c r="U157">
        <v>0</v>
      </c>
      <c r="V157">
        <v>0</v>
      </c>
      <c r="W157">
        <v>0</v>
      </c>
      <c r="X157">
        <v>0</v>
      </c>
      <c r="Y157">
        <v>0</v>
      </c>
      <c r="Z157">
        <v>1</v>
      </c>
      <c r="AA157">
        <v>1</v>
      </c>
      <c r="AB157">
        <v>0</v>
      </c>
      <c r="AC157">
        <v>0</v>
      </c>
      <c r="AD157">
        <v>1</v>
      </c>
      <c r="AE157">
        <v>0</v>
      </c>
      <c r="AF157">
        <v>0</v>
      </c>
      <c r="AG157">
        <v>0</v>
      </c>
      <c r="AH157">
        <v>0</v>
      </c>
      <c r="AI157">
        <v>0</v>
      </c>
      <c r="AJ157">
        <v>0</v>
      </c>
      <c r="AK157">
        <v>0</v>
      </c>
      <c r="AL157">
        <v>0</v>
      </c>
      <c r="AM157">
        <v>0</v>
      </c>
      <c r="AN157">
        <v>0</v>
      </c>
      <c r="AO157">
        <v>0</v>
      </c>
      <c r="AP157">
        <v>0</v>
      </c>
      <c r="AQ157">
        <v>0</v>
      </c>
      <c r="AR157">
        <v>1</v>
      </c>
      <c r="AS157">
        <v>0</v>
      </c>
      <c r="AT157">
        <v>0</v>
      </c>
      <c r="AU157">
        <v>0</v>
      </c>
      <c r="AV157">
        <v>0</v>
      </c>
      <c r="AW157">
        <v>0</v>
      </c>
      <c r="AX157">
        <v>0</v>
      </c>
      <c r="AZ157">
        <v>0</v>
      </c>
      <c r="BA157">
        <v>0</v>
      </c>
      <c r="BB157">
        <v>0</v>
      </c>
      <c r="BC157">
        <v>0</v>
      </c>
      <c r="BD157">
        <v>0</v>
      </c>
      <c r="BE157">
        <v>0</v>
      </c>
      <c r="BG157">
        <v>1</v>
      </c>
      <c r="BH157">
        <v>0</v>
      </c>
      <c r="BI157">
        <v>1</v>
      </c>
      <c r="BJ157">
        <v>0</v>
      </c>
      <c r="BK157">
        <v>1</v>
      </c>
      <c r="BL157">
        <v>0</v>
      </c>
      <c r="BM157">
        <v>0</v>
      </c>
      <c r="BN157">
        <v>0</v>
      </c>
      <c r="BO157">
        <v>0</v>
      </c>
      <c r="BP157">
        <v>0</v>
      </c>
      <c r="BQ157">
        <v>0</v>
      </c>
      <c r="BR157">
        <v>0</v>
      </c>
      <c r="BS157">
        <v>0</v>
      </c>
      <c r="BT157">
        <v>0</v>
      </c>
      <c r="BU157">
        <v>0</v>
      </c>
      <c r="BV157">
        <v>0</v>
      </c>
      <c r="BW157">
        <v>0</v>
      </c>
      <c r="BX157">
        <v>0</v>
      </c>
      <c r="BY157">
        <v>0</v>
      </c>
      <c r="BZ157">
        <v>0</v>
      </c>
      <c r="CA157">
        <v>0</v>
      </c>
      <c r="CB157">
        <v>0</v>
      </c>
      <c r="CC157">
        <v>0</v>
      </c>
      <c r="CD157">
        <v>0</v>
      </c>
      <c r="CE157">
        <v>0</v>
      </c>
      <c r="CF157">
        <v>0</v>
      </c>
      <c r="CG157">
        <v>0</v>
      </c>
      <c r="CH157">
        <v>0</v>
      </c>
      <c r="CI157">
        <v>0</v>
      </c>
      <c r="CJ157">
        <v>0</v>
      </c>
      <c r="CK157">
        <v>0</v>
      </c>
      <c r="CL157" s="842"/>
      <c r="CM157" s="597">
        <v>1</v>
      </c>
      <c r="CN157" s="592">
        <v>15</v>
      </c>
      <c r="CO157" s="592">
        <v>0</v>
      </c>
      <c r="CP157" s="597">
        <v>1</v>
      </c>
      <c r="CQ157" s="592">
        <v>15</v>
      </c>
      <c r="CR157" s="592">
        <v>0</v>
      </c>
      <c r="CS157" s="597">
        <v>1</v>
      </c>
      <c r="CT157" s="592">
        <v>15</v>
      </c>
      <c r="CU157" s="592">
        <v>0</v>
      </c>
      <c r="CV157" s="592">
        <v>0</v>
      </c>
      <c r="CW157" s="592">
        <v>0</v>
      </c>
      <c r="CX157" s="592">
        <v>0</v>
      </c>
      <c r="CY157" s="592">
        <v>0</v>
      </c>
      <c r="CZ157" s="592">
        <v>0</v>
      </c>
      <c r="DA157" s="592">
        <v>0</v>
      </c>
      <c r="DB157" s="592">
        <v>0</v>
      </c>
      <c r="DC157" s="592">
        <v>0</v>
      </c>
      <c r="DD157" s="592">
        <v>0</v>
      </c>
      <c r="DE157" s="592">
        <v>0</v>
      </c>
      <c r="DF157" s="592">
        <v>0</v>
      </c>
      <c r="DG157" s="592">
        <v>0</v>
      </c>
      <c r="DH157" s="592">
        <v>0</v>
      </c>
      <c r="DI157" s="592">
        <v>0</v>
      </c>
      <c r="DJ157" s="592">
        <v>0</v>
      </c>
      <c r="DK157" s="592">
        <v>0</v>
      </c>
      <c r="DL157" s="592">
        <v>0</v>
      </c>
      <c r="DM157" s="592">
        <v>0</v>
      </c>
      <c r="DN157" s="592">
        <v>0</v>
      </c>
      <c r="DO157" s="592">
        <v>0</v>
      </c>
      <c r="DP157" s="592">
        <v>0</v>
      </c>
      <c r="DQ157" s="592">
        <v>0</v>
      </c>
      <c r="DR157" s="592">
        <v>0</v>
      </c>
      <c r="DS157" s="592">
        <v>0</v>
      </c>
      <c r="DT157" s="592">
        <v>0</v>
      </c>
      <c r="DU157" s="597">
        <v>0</v>
      </c>
      <c r="DV157" s="954">
        <v>0</v>
      </c>
      <c r="DW157" s="978">
        <v>0</v>
      </c>
      <c r="DX157" s="979">
        <v>0</v>
      </c>
      <c r="DY157" s="979">
        <v>0</v>
      </c>
      <c r="DZ157" s="979">
        <v>0</v>
      </c>
      <c r="EA157" s="977">
        <v>0</v>
      </c>
      <c r="EB157" s="977">
        <v>0</v>
      </c>
      <c r="EC157" s="960">
        <v>0</v>
      </c>
      <c r="ED157" s="960">
        <v>0</v>
      </c>
      <c r="EE157" s="1255">
        <v>0</v>
      </c>
      <c r="EF157" s="960">
        <v>0</v>
      </c>
      <c r="EG157" s="960">
        <v>0</v>
      </c>
      <c r="EH157" s="960">
        <v>0</v>
      </c>
      <c r="EI157" s="960">
        <v>0</v>
      </c>
      <c r="EJ157" s="960">
        <v>0</v>
      </c>
      <c r="EK157" s="1007">
        <v>0</v>
      </c>
      <c r="EL157" s="306">
        <v>0</v>
      </c>
      <c r="EM157" s="306">
        <v>0</v>
      </c>
      <c r="EN157" s="1007">
        <v>0</v>
      </c>
      <c r="EO157" s="306">
        <v>0</v>
      </c>
      <c r="EP157" s="306">
        <v>1</v>
      </c>
      <c r="EQ157" s="306">
        <v>1</v>
      </c>
      <c r="ER157" s="306">
        <v>0</v>
      </c>
      <c r="ES157" s="306">
        <v>0</v>
      </c>
      <c r="ET157" s="1007">
        <v>0</v>
      </c>
      <c r="EU157" s="306">
        <v>0</v>
      </c>
      <c r="EV157" s="306">
        <v>0</v>
      </c>
      <c r="EW157" s="306">
        <v>0</v>
      </c>
      <c r="EX157" s="832"/>
      <c r="EY157" s="592"/>
      <c r="EZ157" s="592" t="s">
        <v>522</v>
      </c>
      <c r="FA157" s="592" t="s">
        <v>353</v>
      </c>
      <c r="FB157" s="592" t="s">
        <v>354</v>
      </c>
      <c r="FC157" s="592">
        <v>15</v>
      </c>
      <c r="FD157" s="592" t="s">
        <v>11</v>
      </c>
      <c r="FE157" s="592" t="s">
        <v>232</v>
      </c>
      <c r="FF157" s="592" t="s">
        <v>9</v>
      </c>
      <c r="FG157" s="592" t="s">
        <v>232</v>
      </c>
      <c r="FH157" s="592" t="s">
        <v>358</v>
      </c>
    </row>
    <row r="158" spans="1:164">
      <c r="A158">
        <v>2134</v>
      </c>
      <c r="B158">
        <v>1</v>
      </c>
      <c r="F158">
        <v>700</v>
      </c>
      <c r="G158">
        <v>41</v>
      </c>
      <c r="H158">
        <v>1</v>
      </c>
      <c r="I158">
        <v>0</v>
      </c>
      <c r="J158">
        <v>1</v>
      </c>
      <c r="K158">
        <v>0</v>
      </c>
      <c r="L158" t="s">
        <v>522</v>
      </c>
      <c r="M158">
        <v>0</v>
      </c>
      <c r="N158">
        <v>1</v>
      </c>
      <c r="O158">
        <v>0</v>
      </c>
      <c r="P158">
        <v>0</v>
      </c>
      <c r="Q158">
        <v>0</v>
      </c>
      <c r="R158">
        <v>0</v>
      </c>
      <c r="S158">
        <v>0</v>
      </c>
      <c r="T158">
        <v>13</v>
      </c>
      <c r="U158">
        <v>0</v>
      </c>
      <c r="V158">
        <v>1</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1</v>
      </c>
      <c r="AS158">
        <v>0</v>
      </c>
      <c r="AT158">
        <v>0</v>
      </c>
      <c r="AU158">
        <v>0</v>
      </c>
      <c r="AV158">
        <v>0</v>
      </c>
      <c r="AW158">
        <v>0</v>
      </c>
      <c r="AX158">
        <v>0</v>
      </c>
      <c r="AZ158">
        <v>0</v>
      </c>
      <c r="BA158">
        <v>0</v>
      </c>
      <c r="BB158">
        <v>0</v>
      </c>
      <c r="BC158">
        <v>0</v>
      </c>
      <c r="BD158">
        <v>0</v>
      </c>
      <c r="BE158">
        <v>0</v>
      </c>
      <c r="BG158">
        <v>0</v>
      </c>
      <c r="BH158">
        <v>1</v>
      </c>
      <c r="BI158">
        <v>1</v>
      </c>
      <c r="BJ158">
        <v>0</v>
      </c>
      <c r="BK158">
        <v>1</v>
      </c>
      <c r="BL158">
        <v>0</v>
      </c>
      <c r="BM158">
        <v>0</v>
      </c>
      <c r="BN158">
        <v>0</v>
      </c>
      <c r="BO158">
        <v>0</v>
      </c>
      <c r="BP158">
        <v>0</v>
      </c>
      <c r="BQ158">
        <v>0</v>
      </c>
      <c r="BR158">
        <v>0</v>
      </c>
      <c r="BS158">
        <v>0</v>
      </c>
      <c r="BT158">
        <v>0</v>
      </c>
      <c r="BU158">
        <v>0</v>
      </c>
      <c r="BV158">
        <v>0</v>
      </c>
      <c r="BW158">
        <v>0</v>
      </c>
      <c r="BX158">
        <v>0</v>
      </c>
      <c r="BY158">
        <v>0</v>
      </c>
      <c r="BZ158">
        <v>0</v>
      </c>
      <c r="CA158">
        <v>0</v>
      </c>
      <c r="CB158">
        <v>0</v>
      </c>
      <c r="CC158">
        <v>0</v>
      </c>
      <c r="CD158">
        <v>0</v>
      </c>
      <c r="CE158">
        <v>0</v>
      </c>
      <c r="CF158">
        <v>0</v>
      </c>
      <c r="CG158">
        <v>0</v>
      </c>
      <c r="CH158">
        <v>0</v>
      </c>
      <c r="CI158">
        <v>0</v>
      </c>
      <c r="CJ158">
        <v>0</v>
      </c>
      <c r="CK158">
        <v>0</v>
      </c>
      <c r="CL158" s="842"/>
      <c r="CM158" s="597">
        <v>1</v>
      </c>
      <c r="CN158" s="592">
        <v>13</v>
      </c>
      <c r="CO158" s="592">
        <v>13</v>
      </c>
      <c r="CP158" s="597">
        <v>1</v>
      </c>
      <c r="CQ158" s="592">
        <v>13</v>
      </c>
      <c r="CR158" s="592">
        <v>0</v>
      </c>
      <c r="CS158" s="597">
        <v>1</v>
      </c>
      <c r="CT158" s="592">
        <v>13</v>
      </c>
      <c r="CU158" s="592">
        <v>0</v>
      </c>
      <c r="CV158" s="592">
        <v>0</v>
      </c>
      <c r="CW158" s="592">
        <v>0</v>
      </c>
      <c r="CX158" s="592">
        <v>0</v>
      </c>
      <c r="CY158" s="592">
        <v>0</v>
      </c>
      <c r="CZ158" s="592">
        <v>0</v>
      </c>
      <c r="DA158" s="592">
        <v>0</v>
      </c>
      <c r="DB158" s="592">
        <v>0</v>
      </c>
      <c r="DC158" s="592">
        <v>0</v>
      </c>
      <c r="DD158" s="592">
        <v>0</v>
      </c>
      <c r="DE158" s="592">
        <v>0</v>
      </c>
      <c r="DF158" s="592">
        <v>0</v>
      </c>
      <c r="DG158" s="592">
        <v>0</v>
      </c>
      <c r="DH158" s="592">
        <v>0</v>
      </c>
      <c r="DI158" s="592">
        <v>0</v>
      </c>
      <c r="DJ158" s="592">
        <v>0</v>
      </c>
      <c r="DK158" s="592">
        <v>0</v>
      </c>
      <c r="DL158" s="592">
        <v>0</v>
      </c>
      <c r="DM158" s="592">
        <v>0</v>
      </c>
      <c r="DN158" s="592">
        <v>0</v>
      </c>
      <c r="DO158" s="592">
        <v>0</v>
      </c>
      <c r="DP158" s="592">
        <v>0</v>
      </c>
      <c r="DQ158" s="592">
        <v>0</v>
      </c>
      <c r="DR158" s="592">
        <v>0</v>
      </c>
      <c r="DS158" s="592">
        <v>0</v>
      </c>
      <c r="DT158" s="592">
        <v>0</v>
      </c>
      <c r="DU158" s="597">
        <v>0</v>
      </c>
      <c r="DV158" s="954">
        <v>0</v>
      </c>
      <c r="DW158" s="978">
        <v>0</v>
      </c>
      <c r="DX158" s="979">
        <v>0</v>
      </c>
      <c r="DY158" s="979">
        <v>0</v>
      </c>
      <c r="DZ158" s="979">
        <v>0</v>
      </c>
      <c r="EA158" s="977">
        <v>0</v>
      </c>
      <c r="EB158" s="977">
        <v>0</v>
      </c>
      <c r="EC158" s="960">
        <v>0</v>
      </c>
      <c r="ED158" s="960">
        <v>0</v>
      </c>
      <c r="EE158" s="1255">
        <v>0</v>
      </c>
      <c r="EF158" s="960">
        <v>0</v>
      </c>
      <c r="EG158" s="960">
        <v>0</v>
      </c>
      <c r="EH158" s="960">
        <v>0</v>
      </c>
      <c r="EI158" s="960">
        <v>0</v>
      </c>
      <c r="EJ158" s="960">
        <v>0</v>
      </c>
      <c r="EK158" s="1007">
        <v>0</v>
      </c>
      <c r="EL158" s="306">
        <v>0</v>
      </c>
      <c r="EM158" s="306">
        <v>0</v>
      </c>
      <c r="EN158" s="1007">
        <v>0</v>
      </c>
      <c r="EO158" s="306">
        <v>0</v>
      </c>
      <c r="EP158" s="306">
        <v>0</v>
      </c>
      <c r="EQ158" s="306">
        <v>0</v>
      </c>
      <c r="ER158" s="306">
        <v>0</v>
      </c>
      <c r="ES158" s="306">
        <v>0</v>
      </c>
      <c r="ET158" s="1007">
        <v>0</v>
      </c>
      <c r="EU158" s="306">
        <v>0</v>
      </c>
      <c r="EV158" s="306">
        <v>0</v>
      </c>
      <c r="EW158" s="306">
        <v>0</v>
      </c>
      <c r="EX158" s="832"/>
      <c r="EY158" s="592"/>
      <c r="EZ158" s="592" t="s">
        <v>522</v>
      </c>
      <c r="FA158" s="592" t="s">
        <v>353</v>
      </c>
      <c r="FB158" s="592" t="s">
        <v>354</v>
      </c>
      <c r="FC158" s="592">
        <v>13</v>
      </c>
      <c r="FD158" s="592" t="s">
        <v>11</v>
      </c>
      <c r="FE158" s="592" t="s">
        <v>232</v>
      </c>
      <c r="FF158" s="592" t="s">
        <v>9</v>
      </c>
      <c r="FG158" s="592" t="s">
        <v>232</v>
      </c>
      <c r="FH158" s="592" t="s">
        <v>358</v>
      </c>
    </row>
    <row r="159" spans="1:164">
      <c r="A159">
        <v>2135</v>
      </c>
      <c r="B159">
        <v>1</v>
      </c>
      <c r="F159">
        <v>700</v>
      </c>
      <c r="G159">
        <v>41</v>
      </c>
      <c r="H159">
        <v>1</v>
      </c>
      <c r="I159">
        <v>0</v>
      </c>
      <c r="J159">
        <v>1</v>
      </c>
      <c r="K159">
        <v>0</v>
      </c>
      <c r="L159" t="s">
        <v>522</v>
      </c>
      <c r="M159">
        <v>0</v>
      </c>
      <c r="N159">
        <v>1</v>
      </c>
      <c r="O159">
        <v>0</v>
      </c>
      <c r="P159">
        <v>0</v>
      </c>
      <c r="Q159">
        <v>0</v>
      </c>
      <c r="R159">
        <v>0</v>
      </c>
      <c r="S159">
        <v>0</v>
      </c>
      <c r="T159">
        <v>4</v>
      </c>
      <c r="U159">
        <v>0</v>
      </c>
      <c r="V159">
        <v>1</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1</v>
      </c>
      <c r="AT159">
        <v>0</v>
      </c>
      <c r="AU159">
        <v>1</v>
      </c>
      <c r="AV159">
        <v>0</v>
      </c>
      <c r="AW159">
        <v>0</v>
      </c>
      <c r="AX159">
        <v>0</v>
      </c>
      <c r="AZ159">
        <v>0</v>
      </c>
      <c r="BA159">
        <v>0</v>
      </c>
      <c r="BB159">
        <v>0</v>
      </c>
      <c r="BC159">
        <v>0</v>
      </c>
      <c r="BD159">
        <v>0</v>
      </c>
      <c r="BE159">
        <v>0</v>
      </c>
      <c r="BG159">
        <v>1</v>
      </c>
      <c r="BH159">
        <v>0</v>
      </c>
      <c r="BI159">
        <v>1</v>
      </c>
      <c r="BJ159">
        <v>0</v>
      </c>
      <c r="BK159">
        <v>1</v>
      </c>
      <c r="BL159">
        <v>0</v>
      </c>
      <c r="BM159">
        <v>0</v>
      </c>
      <c r="BN159">
        <v>0</v>
      </c>
      <c r="BO159">
        <v>0</v>
      </c>
      <c r="BP159">
        <v>0</v>
      </c>
      <c r="BQ159">
        <v>0</v>
      </c>
      <c r="BR159">
        <v>0</v>
      </c>
      <c r="BS159">
        <v>0</v>
      </c>
      <c r="BT159">
        <v>0</v>
      </c>
      <c r="BU159">
        <v>0</v>
      </c>
      <c r="BV159">
        <v>0</v>
      </c>
      <c r="BW159">
        <v>0</v>
      </c>
      <c r="BX159">
        <v>0</v>
      </c>
      <c r="BY159">
        <v>0</v>
      </c>
      <c r="BZ159">
        <v>0</v>
      </c>
      <c r="CA159">
        <v>0</v>
      </c>
      <c r="CB159">
        <v>0</v>
      </c>
      <c r="CC159">
        <v>0</v>
      </c>
      <c r="CD159">
        <v>0</v>
      </c>
      <c r="CE159">
        <v>0</v>
      </c>
      <c r="CF159">
        <v>0</v>
      </c>
      <c r="CG159">
        <v>0</v>
      </c>
      <c r="CH159">
        <v>0</v>
      </c>
      <c r="CI159">
        <v>0</v>
      </c>
      <c r="CJ159">
        <v>0</v>
      </c>
      <c r="CK159">
        <v>0</v>
      </c>
      <c r="CL159" s="842"/>
      <c r="CM159" s="597">
        <v>1</v>
      </c>
      <c r="CN159" s="592">
        <v>4</v>
      </c>
      <c r="CO159" s="592">
        <v>0</v>
      </c>
      <c r="CP159" s="597">
        <v>1</v>
      </c>
      <c r="CQ159" s="592">
        <v>4</v>
      </c>
      <c r="CR159" s="592">
        <v>0</v>
      </c>
      <c r="CS159" s="597">
        <v>1</v>
      </c>
      <c r="CT159" s="592">
        <v>4</v>
      </c>
      <c r="CU159" s="592">
        <v>0</v>
      </c>
      <c r="CV159" s="592">
        <v>0</v>
      </c>
      <c r="CW159" s="592">
        <v>0</v>
      </c>
      <c r="CX159" s="592">
        <v>0</v>
      </c>
      <c r="CY159" s="592">
        <v>0</v>
      </c>
      <c r="CZ159" s="592">
        <v>0</v>
      </c>
      <c r="DA159" s="592">
        <v>0</v>
      </c>
      <c r="DB159" s="592">
        <v>0</v>
      </c>
      <c r="DC159" s="592">
        <v>0</v>
      </c>
      <c r="DD159" s="592">
        <v>0</v>
      </c>
      <c r="DE159" s="592">
        <v>0</v>
      </c>
      <c r="DF159" s="592">
        <v>0</v>
      </c>
      <c r="DG159" s="592">
        <v>0</v>
      </c>
      <c r="DH159" s="592">
        <v>0</v>
      </c>
      <c r="DI159" s="592">
        <v>0</v>
      </c>
      <c r="DJ159" s="592">
        <v>0</v>
      </c>
      <c r="DK159" s="592">
        <v>0</v>
      </c>
      <c r="DL159" s="592">
        <v>0</v>
      </c>
      <c r="DM159" s="592">
        <v>0</v>
      </c>
      <c r="DN159" s="592">
        <v>0</v>
      </c>
      <c r="DO159" s="592">
        <v>0</v>
      </c>
      <c r="DP159" s="592">
        <v>0</v>
      </c>
      <c r="DQ159" s="592">
        <v>0</v>
      </c>
      <c r="DR159" s="592">
        <v>0</v>
      </c>
      <c r="DS159" s="592">
        <v>0</v>
      </c>
      <c r="DT159" s="592">
        <v>0</v>
      </c>
      <c r="DU159" s="597">
        <v>0</v>
      </c>
      <c r="DV159" s="954">
        <v>0</v>
      </c>
      <c r="DW159" s="978">
        <v>0</v>
      </c>
      <c r="DX159" s="979">
        <v>0</v>
      </c>
      <c r="DY159" s="979">
        <v>0</v>
      </c>
      <c r="DZ159" s="979">
        <v>0</v>
      </c>
      <c r="EA159" s="977">
        <v>0</v>
      </c>
      <c r="EB159" s="977">
        <v>0</v>
      </c>
      <c r="EC159" s="960">
        <v>0</v>
      </c>
      <c r="ED159" s="960">
        <v>0</v>
      </c>
      <c r="EE159" s="1255">
        <v>0</v>
      </c>
      <c r="EF159" s="960">
        <v>0</v>
      </c>
      <c r="EG159" s="960">
        <v>0</v>
      </c>
      <c r="EH159" s="960">
        <v>0</v>
      </c>
      <c r="EI159" s="960">
        <v>0</v>
      </c>
      <c r="EJ159" s="960">
        <v>0</v>
      </c>
      <c r="EK159" s="1007">
        <v>0</v>
      </c>
      <c r="EL159" s="306">
        <v>0</v>
      </c>
      <c r="EM159" s="306">
        <v>0</v>
      </c>
      <c r="EN159" s="1007">
        <v>0</v>
      </c>
      <c r="EO159" s="306">
        <v>0</v>
      </c>
      <c r="EP159" s="306">
        <v>0</v>
      </c>
      <c r="EQ159" s="306">
        <v>0</v>
      </c>
      <c r="ER159" s="306">
        <v>0</v>
      </c>
      <c r="ES159" s="306">
        <v>0</v>
      </c>
      <c r="ET159" s="1007">
        <v>0</v>
      </c>
      <c r="EU159" s="306">
        <v>0</v>
      </c>
      <c r="EV159" s="306">
        <v>0</v>
      </c>
      <c r="EW159" s="306">
        <v>0</v>
      </c>
      <c r="EX159" s="832"/>
      <c r="EY159" s="592"/>
      <c r="EZ159" s="592" t="s">
        <v>522</v>
      </c>
      <c r="FA159" s="592" t="s">
        <v>353</v>
      </c>
      <c r="FB159" s="592" t="s">
        <v>354</v>
      </c>
      <c r="FC159" s="592">
        <v>4</v>
      </c>
      <c r="FD159" s="592" t="s">
        <v>11</v>
      </c>
      <c r="FE159" s="592" t="s">
        <v>232</v>
      </c>
      <c r="FF159" s="592" t="s">
        <v>9</v>
      </c>
      <c r="FG159" s="592" t="s">
        <v>232</v>
      </c>
      <c r="FH159" s="592" t="s">
        <v>358</v>
      </c>
    </row>
    <row r="160" spans="1:164">
      <c r="A160">
        <v>2136</v>
      </c>
      <c r="B160">
        <v>1</v>
      </c>
      <c r="F160">
        <v>700</v>
      </c>
      <c r="G160">
        <v>41</v>
      </c>
      <c r="H160">
        <v>1</v>
      </c>
      <c r="I160">
        <v>0</v>
      </c>
      <c r="J160">
        <v>1</v>
      </c>
      <c r="K160">
        <v>0</v>
      </c>
      <c r="L160" t="s">
        <v>522</v>
      </c>
      <c r="M160">
        <v>0</v>
      </c>
      <c r="N160">
        <v>0</v>
      </c>
      <c r="O160">
        <v>1</v>
      </c>
      <c r="P160">
        <v>2</v>
      </c>
      <c r="Q160">
        <v>0</v>
      </c>
      <c r="R160">
        <v>0</v>
      </c>
      <c r="S160">
        <v>2</v>
      </c>
      <c r="T160">
        <v>52</v>
      </c>
      <c r="U160">
        <v>0</v>
      </c>
      <c r="V160">
        <v>0</v>
      </c>
      <c r="W160">
        <v>0</v>
      </c>
      <c r="X160">
        <v>1</v>
      </c>
      <c r="Y160">
        <v>1</v>
      </c>
      <c r="Z160">
        <v>0</v>
      </c>
      <c r="AA160">
        <v>0</v>
      </c>
      <c r="AB160">
        <v>0</v>
      </c>
      <c r="AC160">
        <v>0</v>
      </c>
      <c r="AD160">
        <v>1</v>
      </c>
      <c r="AE160">
        <v>1</v>
      </c>
      <c r="AF160">
        <v>0</v>
      </c>
      <c r="AG160">
        <v>0</v>
      </c>
      <c r="AH160">
        <v>0</v>
      </c>
      <c r="AI160">
        <v>0</v>
      </c>
      <c r="AJ160">
        <v>0</v>
      </c>
      <c r="AK160">
        <v>0</v>
      </c>
      <c r="AL160">
        <v>0</v>
      </c>
      <c r="AM160">
        <v>0</v>
      </c>
      <c r="AN160">
        <v>0</v>
      </c>
      <c r="AO160">
        <v>0</v>
      </c>
      <c r="AP160">
        <v>0</v>
      </c>
      <c r="AQ160">
        <v>0</v>
      </c>
      <c r="AR160">
        <v>0</v>
      </c>
      <c r="AS160">
        <v>1</v>
      </c>
      <c r="AT160">
        <v>0</v>
      </c>
      <c r="AU160">
        <v>1</v>
      </c>
      <c r="AV160">
        <v>0</v>
      </c>
      <c r="AW160">
        <v>0</v>
      </c>
      <c r="AX160">
        <v>0</v>
      </c>
      <c r="AZ160">
        <v>0</v>
      </c>
      <c r="BA160">
        <v>0</v>
      </c>
      <c r="BB160">
        <v>0</v>
      </c>
      <c r="BC160">
        <v>0</v>
      </c>
      <c r="BD160">
        <v>0</v>
      </c>
      <c r="BE160">
        <v>0</v>
      </c>
      <c r="BG160">
        <v>0</v>
      </c>
      <c r="BH160">
        <v>1</v>
      </c>
      <c r="BI160">
        <v>1</v>
      </c>
      <c r="BJ160">
        <v>0</v>
      </c>
      <c r="BK160">
        <v>1</v>
      </c>
      <c r="BL160">
        <v>0</v>
      </c>
      <c r="BM160">
        <v>0</v>
      </c>
      <c r="BN160">
        <v>0</v>
      </c>
      <c r="BO160">
        <v>0</v>
      </c>
      <c r="BP160">
        <v>0</v>
      </c>
      <c r="BQ160">
        <v>0</v>
      </c>
      <c r="BR160">
        <v>0</v>
      </c>
      <c r="BS160">
        <v>0</v>
      </c>
      <c r="BT160">
        <v>0</v>
      </c>
      <c r="BU160">
        <v>0</v>
      </c>
      <c r="BV160">
        <v>0</v>
      </c>
      <c r="BW160">
        <v>0</v>
      </c>
      <c r="BX160">
        <v>0</v>
      </c>
      <c r="BY160">
        <v>0</v>
      </c>
      <c r="BZ160">
        <v>0</v>
      </c>
      <c r="CA160">
        <v>0</v>
      </c>
      <c r="CB160">
        <v>0</v>
      </c>
      <c r="CC160">
        <v>0</v>
      </c>
      <c r="CD160">
        <v>0</v>
      </c>
      <c r="CE160">
        <v>0</v>
      </c>
      <c r="CF160">
        <v>0</v>
      </c>
      <c r="CG160">
        <v>0</v>
      </c>
      <c r="CH160">
        <v>0</v>
      </c>
      <c r="CI160">
        <v>0</v>
      </c>
      <c r="CJ160">
        <v>0</v>
      </c>
      <c r="CK160">
        <v>0</v>
      </c>
      <c r="CL160" s="842"/>
      <c r="CM160" s="597">
        <v>1</v>
      </c>
      <c r="CN160" s="592">
        <v>53</v>
      </c>
      <c r="CO160" s="592">
        <v>53</v>
      </c>
      <c r="CP160" s="597">
        <v>1</v>
      </c>
      <c r="CQ160" s="592">
        <v>53</v>
      </c>
      <c r="CR160" s="592">
        <v>0</v>
      </c>
      <c r="CS160" s="597">
        <v>1</v>
      </c>
      <c r="CT160" s="592">
        <v>53</v>
      </c>
      <c r="CU160" s="592">
        <v>0</v>
      </c>
      <c r="CV160" s="592">
        <v>0</v>
      </c>
      <c r="CW160" s="592">
        <v>0</v>
      </c>
      <c r="CX160" s="592">
        <v>0</v>
      </c>
      <c r="CY160" s="592">
        <v>0</v>
      </c>
      <c r="CZ160" s="592">
        <v>0</v>
      </c>
      <c r="DA160" s="592">
        <v>0</v>
      </c>
      <c r="DB160" s="592">
        <v>0</v>
      </c>
      <c r="DC160" s="592">
        <v>0</v>
      </c>
      <c r="DD160" s="592">
        <v>0</v>
      </c>
      <c r="DE160" s="592">
        <v>0</v>
      </c>
      <c r="DF160" s="592">
        <v>0</v>
      </c>
      <c r="DG160" s="592">
        <v>0</v>
      </c>
      <c r="DH160" s="592">
        <v>0</v>
      </c>
      <c r="DI160" s="592">
        <v>0</v>
      </c>
      <c r="DJ160" s="592">
        <v>0</v>
      </c>
      <c r="DK160" s="592">
        <v>0</v>
      </c>
      <c r="DL160" s="592">
        <v>0</v>
      </c>
      <c r="DM160" s="592">
        <v>0</v>
      </c>
      <c r="DN160" s="592">
        <v>0</v>
      </c>
      <c r="DO160" s="592">
        <v>0</v>
      </c>
      <c r="DP160" s="592">
        <v>0</v>
      </c>
      <c r="DQ160" s="592">
        <v>0</v>
      </c>
      <c r="DR160" s="592">
        <v>0</v>
      </c>
      <c r="DS160" s="592">
        <v>0</v>
      </c>
      <c r="DT160" s="592">
        <v>0</v>
      </c>
      <c r="DU160" s="597">
        <v>0</v>
      </c>
      <c r="DV160" s="954">
        <v>0</v>
      </c>
      <c r="DW160" s="978">
        <v>0</v>
      </c>
      <c r="DX160" s="979">
        <v>0</v>
      </c>
      <c r="DY160" s="979">
        <v>0</v>
      </c>
      <c r="DZ160" s="979">
        <v>0</v>
      </c>
      <c r="EA160" s="977">
        <v>0</v>
      </c>
      <c r="EB160" s="977">
        <v>0</v>
      </c>
      <c r="EC160" s="960">
        <v>0</v>
      </c>
      <c r="ED160" s="960">
        <v>0</v>
      </c>
      <c r="EE160" s="1255">
        <v>0</v>
      </c>
      <c r="EF160" s="960">
        <v>0</v>
      </c>
      <c r="EG160" s="960">
        <v>0</v>
      </c>
      <c r="EH160" s="960">
        <v>0</v>
      </c>
      <c r="EI160" s="960">
        <v>0</v>
      </c>
      <c r="EJ160" s="960">
        <v>0</v>
      </c>
      <c r="EK160" s="1007">
        <v>0</v>
      </c>
      <c r="EL160" s="306">
        <v>0</v>
      </c>
      <c r="EM160" s="306">
        <v>52</v>
      </c>
      <c r="EN160" s="1007">
        <v>0</v>
      </c>
      <c r="EO160" s="306">
        <v>0</v>
      </c>
      <c r="EP160" s="306">
        <v>1</v>
      </c>
      <c r="EQ160" s="306">
        <v>1</v>
      </c>
      <c r="ER160" s="306">
        <v>0</v>
      </c>
      <c r="ES160" s="306">
        <v>0</v>
      </c>
      <c r="ET160" s="1007">
        <v>0</v>
      </c>
      <c r="EU160" s="306">
        <v>0</v>
      </c>
      <c r="EV160" s="306">
        <v>0</v>
      </c>
      <c r="EW160" s="306">
        <v>0</v>
      </c>
      <c r="EX160" s="832"/>
      <c r="EY160" s="592"/>
      <c r="EZ160" s="592" t="s">
        <v>522</v>
      </c>
      <c r="FA160" s="592" t="s">
        <v>353</v>
      </c>
      <c r="FB160" s="592" t="s">
        <v>354</v>
      </c>
      <c r="FC160" s="592">
        <v>53</v>
      </c>
      <c r="FD160" s="592" t="s">
        <v>12</v>
      </c>
      <c r="FE160" s="592" t="s">
        <v>232</v>
      </c>
      <c r="FF160" s="592" t="s">
        <v>9</v>
      </c>
      <c r="FG160" s="592" t="s">
        <v>232</v>
      </c>
      <c r="FH160" s="592" t="s">
        <v>358</v>
      </c>
    </row>
    <row r="161" spans="1:164">
      <c r="A161">
        <v>2137</v>
      </c>
      <c r="B161">
        <v>1</v>
      </c>
      <c r="F161">
        <v>700</v>
      </c>
      <c r="G161">
        <v>41</v>
      </c>
      <c r="H161">
        <v>1</v>
      </c>
      <c r="I161">
        <v>0</v>
      </c>
      <c r="J161">
        <v>1</v>
      </c>
      <c r="K161">
        <v>0</v>
      </c>
      <c r="L161" t="s">
        <v>522</v>
      </c>
      <c r="M161">
        <v>0</v>
      </c>
      <c r="N161">
        <v>1</v>
      </c>
      <c r="O161">
        <v>0</v>
      </c>
      <c r="P161">
        <v>0</v>
      </c>
      <c r="Q161">
        <v>0</v>
      </c>
      <c r="R161">
        <v>0</v>
      </c>
      <c r="S161">
        <v>0</v>
      </c>
      <c r="T161">
        <v>22</v>
      </c>
      <c r="U161">
        <v>1</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1</v>
      </c>
      <c r="AT161">
        <v>0</v>
      </c>
      <c r="AU161">
        <v>1</v>
      </c>
      <c r="AV161">
        <v>0</v>
      </c>
      <c r="AW161">
        <v>0</v>
      </c>
      <c r="AX161">
        <v>0</v>
      </c>
      <c r="AZ161">
        <v>0</v>
      </c>
      <c r="BA161">
        <v>0</v>
      </c>
      <c r="BB161">
        <v>0</v>
      </c>
      <c r="BC161">
        <v>0</v>
      </c>
      <c r="BD161">
        <v>0</v>
      </c>
      <c r="BE161">
        <v>0</v>
      </c>
      <c r="BG161">
        <v>1</v>
      </c>
      <c r="BH161">
        <v>0</v>
      </c>
      <c r="BI161">
        <v>1</v>
      </c>
      <c r="BJ161">
        <v>0</v>
      </c>
      <c r="BK161">
        <v>0</v>
      </c>
      <c r="BL161">
        <v>1</v>
      </c>
      <c r="BM161">
        <v>1</v>
      </c>
      <c r="BN161">
        <v>0</v>
      </c>
      <c r="BO161">
        <v>0</v>
      </c>
      <c r="BP161">
        <v>0</v>
      </c>
      <c r="BQ161">
        <v>0</v>
      </c>
      <c r="BR161">
        <v>0</v>
      </c>
      <c r="BS161">
        <v>0</v>
      </c>
      <c r="BT161">
        <v>0</v>
      </c>
      <c r="BU161">
        <v>0</v>
      </c>
      <c r="BV161">
        <v>0</v>
      </c>
      <c r="BW161">
        <v>0</v>
      </c>
      <c r="BX161">
        <v>0</v>
      </c>
      <c r="BY161">
        <v>0</v>
      </c>
      <c r="BZ161">
        <v>0</v>
      </c>
      <c r="CA161">
        <v>0</v>
      </c>
      <c r="CB161">
        <v>1</v>
      </c>
      <c r="CC161">
        <v>0</v>
      </c>
      <c r="CD161">
        <v>0</v>
      </c>
      <c r="CE161">
        <v>0</v>
      </c>
      <c r="CF161">
        <v>0</v>
      </c>
      <c r="CG161">
        <v>0</v>
      </c>
      <c r="CH161">
        <v>0</v>
      </c>
      <c r="CI161">
        <v>0</v>
      </c>
      <c r="CJ161">
        <v>0</v>
      </c>
      <c r="CK161">
        <v>0</v>
      </c>
      <c r="CL161" s="842"/>
      <c r="CM161" s="597">
        <v>1</v>
      </c>
      <c r="CN161" s="592">
        <v>22</v>
      </c>
      <c r="CO161" s="592">
        <v>0</v>
      </c>
      <c r="CP161" s="597">
        <v>1</v>
      </c>
      <c r="CQ161" s="592">
        <v>22</v>
      </c>
      <c r="CR161" s="592">
        <v>0</v>
      </c>
      <c r="CS161" s="597">
        <v>1</v>
      </c>
      <c r="CT161" s="592">
        <v>22</v>
      </c>
      <c r="CU161" s="592">
        <v>22</v>
      </c>
      <c r="CV161" s="592">
        <v>0</v>
      </c>
      <c r="CW161" s="592">
        <v>1</v>
      </c>
      <c r="CX161" s="592">
        <v>22</v>
      </c>
      <c r="CY161" s="592">
        <v>22</v>
      </c>
      <c r="CZ161" s="592">
        <v>0</v>
      </c>
      <c r="DA161" s="592">
        <v>0</v>
      </c>
      <c r="DB161" s="592">
        <v>0</v>
      </c>
      <c r="DC161" s="592">
        <v>0</v>
      </c>
      <c r="DD161" s="592">
        <v>0</v>
      </c>
      <c r="DE161" s="592">
        <v>0</v>
      </c>
      <c r="DF161" s="592">
        <v>0</v>
      </c>
      <c r="DG161" s="592">
        <v>0</v>
      </c>
      <c r="DH161" s="592">
        <v>0</v>
      </c>
      <c r="DI161" s="592">
        <v>0</v>
      </c>
      <c r="DJ161" s="592">
        <v>0</v>
      </c>
      <c r="DK161" s="592">
        <v>0</v>
      </c>
      <c r="DL161" s="592">
        <v>0</v>
      </c>
      <c r="DM161" s="592">
        <v>0</v>
      </c>
      <c r="DN161" s="592">
        <v>0</v>
      </c>
      <c r="DO161" s="592">
        <v>0</v>
      </c>
      <c r="DP161" s="592">
        <v>0</v>
      </c>
      <c r="DQ161" s="592">
        <v>0</v>
      </c>
      <c r="DR161" s="592">
        <v>0</v>
      </c>
      <c r="DS161" s="592">
        <v>0</v>
      </c>
      <c r="DT161" s="592">
        <v>0</v>
      </c>
      <c r="DU161" s="597">
        <v>1</v>
      </c>
      <c r="DV161" s="954">
        <v>0</v>
      </c>
      <c r="DW161" s="978">
        <v>0</v>
      </c>
      <c r="DX161" s="979">
        <v>0</v>
      </c>
      <c r="DY161" s="979">
        <v>0</v>
      </c>
      <c r="DZ161" s="979">
        <v>0</v>
      </c>
      <c r="EA161" s="977">
        <v>0</v>
      </c>
      <c r="EB161" s="977">
        <v>0</v>
      </c>
      <c r="EC161" s="960">
        <v>0</v>
      </c>
      <c r="ED161" s="960">
        <v>0</v>
      </c>
      <c r="EE161" s="1255">
        <v>0</v>
      </c>
      <c r="EF161" s="960">
        <v>0</v>
      </c>
      <c r="EG161" s="960">
        <v>0</v>
      </c>
      <c r="EH161" s="960">
        <v>0</v>
      </c>
      <c r="EI161" s="960">
        <v>0</v>
      </c>
      <c r="EJ161" s="960">
        <v>0</v>
      </c>
      <c r="EK161" s="1007">
        <v>0</v>
      </c>
      <c r="EL161" s="306">
        <v>0</v>
      </c>
      <c r="EM161" s="306">
        <v>0</v>
      </c>
      <c r="EN161" s="1007">
        <v>0</v>
      </c>
      <c r="EO161" s="306">
        <v>0</v>
      </c>
      <c r="EP161" s="306">
        <v>0</v>
      </c>
      <c r="EQ161" s="306">
        <v>0</v>
      </c>
      <c r="ER161" s="306">
        <v>0</v>
      </c>
      <c r="ES161" s="306">
        <v>0</v>
      </c>
      <c r="ET161" s="1007">
        <v>0</v>
      </c>
      <c r="EU161" s="306">
        <v>0</v>
      </c>
      <c r="EV161" s="306">
        <v>0</v>
      </c>
      <c r="EW161" s="306">
        <v>0</v>
      </c>
      <c r="EX161" s="832"/>
      <c r="EY161" s="592"/>
      <c r="EZ161" s="592" t="s">
        <v>522</v>
      </c>
      <c r="FA161" s="592" t="s">
        <v>353</v>
      </c>
      <c r="FB161" s="592" t="s">
        <v>354</v>
      </c>
      <c r="FC161" s="592">
        <v>22</v>
      </c>
      <c r="FD161" s="592" t="s">
        <v>12</v>
      </c>
      <c r="FE161" s="592" t="s">
        <v>232</v>
      </c>
      <c r="FF161" s="592" t="s">
        <v>9</v>
      </c>
      <c r="FG161" s="592" t="s">
        <v>232</v>
      </c>
      <c r="FH161" s="592" t="s">
        <v>358</v>
      </c>
    </row>
    <row r="162" spans="1:164">
      <c r="A162">
        <v>2138</v>
      </c>
      <c r="B162">
        <v>1</v>
      </c>
      <c r="F162">
        <v>700</v>
      </c>
      <c r="G162">
        <v>41</v>
      </c>
      <c r="H162">
        <v>1</v>
      </c>
      <c r="I162">
        <v>0</v>
      </c>
      <c r="J162">
        <v>1</v>
      </c>
      <c r="K162">
        <v>0</v>
      </c>
      <c r="L162" t="s">
        <v>522</v>
      </c>
      <c r="M162">
        <v>0</v>
      </c>
      <c r="N162">
        <v>1</v>
      </c>
      <c r="O162">
        <v>0</v>
      </c>
      <c r="P162">
        <v>0</v>
      </c>
      <c r="Q162">
        <v>0</v>
      </c>
      <c r="R162">
        <v>0</v>
      </c>
      <c r="S162">
        <v>0</v>
      </c>
      <c r="T162">
        <v>7</v>
      </c>
      <c r="U162">
        <v>1</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1</v>
      </c>
      <c r="AT162">
        <v>0</v>
      </c>
      <c r="AU162">
        <v>1</v>
      </c>
      <c r="AV162">
        <v>0</v>
      </c>
      <c r="AW162">
        <v>0</v>
      </c>
      <c r="AX162">
        <v>0</v>
      </c>
      <c r="AZ162">
        <v>0</v>
      </c>
      <c r="BA162">
        <v>0</v>
      </c>
      <c r="BB162">
        <v>0</v>
      </c>
      <c r="BC162">
        <v>0</v>
      </c>
      <c r="BD162">
        <v>0</v>
      </c>
      <c r="BE162">
        <v>0</v>
      </c>
      <c r="BG162">
        <v>1</v>
      </c>
      <c r="BH162">
        <v>0</v>
      </c>
      <c r="BI162">
        <v>1</v>
      </c>
      <c r="BJ162">
        <v>0</v>
      </c>
      <c r="BK162">
        <v>1</v>
      </c>
      <c r="BL162">
        <v>0</v>
      </c>
      <c r="BM162">
        <v>0</v>
      </c>
      <c r="BN162">
        <v>0</v>
      </c>
      <c r="BO162">
        <v>0</v>
      </c>
      <c r="BP162">
        <v>0</v>
      </c>
      <c r="BQ162">
        <v>0</v>
      </c>
      <c r="BR162">
        <v>0</v>
      </c>
      <c r="BS162">
        <v>0</v>
      </c>
      <c r="BT162">
        <v>0</v>
      </c>
      <c r="BU162">
        <v>0</v>
      </c>
      <c r="BV162">
        <v>0</v>
      </c>
      <c r="BW162">
        <v>0</v>
      </c>
      <c r="BX162">
        <v>0</v>
      </c>
      <c r="BY162">
        <v>0</v>
      </c>
      <c r="BZ162">
        <v>0</v>
      </c>
      <c r="CA162">
        <v>0</v>
      </c>
      <c r="CB162">
        <v>0</v>
      </c>
      <c r="CC162">
        <v>0</v>
      </c>
      <c r="CD162">
        <v>0</v>
      </c>
      <c r="CE162">
        <v>0</v>
      </c>
      <c r="CF162">
        <v>0</v>
      </c>
      <c r="CG162">
        <v>0</v>
      </c>
      <c r="CH162">
        <v>0</v>
      </c>
      <c r="CI162">
        <v>0</v>
      </c>
      <c r="CJ162">
        <v>0</v>
      </c>
      <c r="CK162">
        <v>0</v>
      </c>
      <c r="CL162" s="842"/>
      <c r="CM162" s="597">
        <v>1</v>
      </c>
      <c r="CN162" s="592">
        <v>7</v>
      </c>
      <c r="CO162" s="592">
        <v>0</v>
      </c>
      <c r="CP162" s="597">
        <v>1</v>
      </c>
      <c r="CQ162" s="592">
        <v>7</v>
      </c>
      <c r="CR162" s="592">
        <v>0</v>
      </c>
      <c r="CS162" s="597">
        <v>1</v>
      </c>
      <c r="CT162" s="592">
        <v>7</v>
      </c>
      <c r="CU162" s="592">
        <v>0</v>
      </c>
      <c r="CV162" s="592">
        <v>0</v>
      </c>
      <c r="CW162" s="592">
        <v>0</v>
      </c>
      <c r="CX162" s="592">
        <v>0</v>
      </c>
      <c r="CY162" s="592">
        <v>0</v>
      </c>
      <c r="CZ162" s="592">
        <v>0</v>
      </c>
      <c r="DA162" s="592">
        <v>0</v>
      </c>
      <c r="DB162" s="592">
        <v>0</v>
      </c>
      <c r="DC162" s="592">
        <v>0</v>
      </c>
      <c r="DD162" s="592">
        <v>0</v>
      </c>
      <c r="DE162" s="592">
        <v>0</v>
      </c>
      <c r="DF162" s="592">
        <v>0</v>
      </c>
      <c r="DG162" s="592">
        <v>0</v>
      </c>
      <c r="DH162" s="592">
        <v>0</v>
      </c>
      <c r="DI162" s="592">
        <v>0</v>
      </c>
      <c r="DJ162" s="592">
        <v>0</v>
      </c>
      <c r="DK162" s="592">
        <v>0</v>
      </c>
      <c r="DL162" s="592">
        <v>0</v>
      </c>
      <c r="DM162" s="592">
        <v>0</v>
      </c>
      <c r="DN162" s="592">
        <v>0</v>
      </c>
      <c r="DO162" s="592">
        <v>0</v>
      </c>
      <c r="DP162" s="592">
        <v>0</v>
      </c>
      <c r="DQ162" s="592">
        <v>0</v>
      </c>
      <c r="DR162" s="592">
        <v>0</v>
      </c>
      <c r="DS162" s="592">
        <v>0</v>
      </c>
      <c r="DT162" s="592">
        <v>0</v>
      </c>
      <c r="DU162" s="597">
        <v>0</v>
      </c>
      <c r="DV162" s="954">
        <v>0</v>
      </c>
      <c r="DW162" s="978">
        <v>0</v>
      </c>
      <c r="DX162" s="979">
        <v>0</v>
      </c>
      <c r="DY162" s="979">
        <v>0</v>
      </c>
      <c r="DZ162" s="979">
        <v>0</v>
      </c>
      <c r="EA162" s="977">
        <v>0</v>
      </c>
      <c r="EB162" s="977">
        <v>0</v>
      </c>
      <c r="EC162" s="960">
        <v>0</v>
      </c>
      <c r="ED162" s="960">
        <v>0</v>
      </c>
      <c r="EE162" s="1255">
        <v>0</v>
      </c>
      <c r="EF162" s="960">
        <v>0</v>
      </c>
      <c r="EG162" s="960">
        <v>0</v>
      </c>
      <c r="EH162" s="960">
        <v>0</v>
      </c>
      <c r="EI162" s="960">
        <v>0</v>
      </c>
      <c r="EJ162" s="960">
        <v>0</v>
      </c>
      <c r="EK162" s="1007">
        <v>0</v>
      </c>
      <c r="EL162" s="306">
        <v>0</v>
      </c>
      <c r="EM162" s="306">
        <v>0</v>
      </c>
      <c r="EN162" s="1007">
        <v>0</v>
      </c>
      <c r="EO162" s="306">
        <v>0</v>
      </c>
      <c r="EP162" s="306">
        <v>0</v>
      </c>
      <c r="EQ162" s="306">
        <v>0</v>
      </c>
      <c r="ER162" s="306">
        <v>0</v>
      </c>
      <c r="ES162" s="306">
        <v>0</v>
      </c>
      <c r="ET162" s="1007">
        <v>0</v>
      </c>
      <c r="EU162" s="306">
        <v>0</v>
      </c>
      <c r="EV162" s="306">
        <v>0</v>
      </c>
      <c r="EW162" s="306">
        <v>0</v>
      </c>
      <c r="EX162" s="832"/>
      <c r="EY162" s="592"/>
      <c r="EZ162" s="592" t="s">
        <v>522</v>
      </c>
      <c r="FA162" s="592" t="s">
        <v>353</v>
      </c>
      <c r="FB162" s="592" t="s">
        <v>354</v>
      </c>
      <c r="FC162" s="592">
        <v>7</v>
      </c>
      <c r="FD162" s="592" t="s">
        <v>11</v>
      </c>
      <c r="FE162" s="592" t="s">
        <v>232</v>
      </c>
      <c r="FF162" s="592" t="s">
        <v>9</v>
      </c>
      <c r="FG162" s="592" t="s">
        <v>232</v>
      </c>
      <c r="FH162" s="592" t="s">
        <v>358</v>
      </c>
    </row>
    <row r="163" spans="1:164">
      <c r="A163">
        <v>2139</v>
      </c>
      <c r="B163">
        <v>1</v>
      </c>
      <c r="F163">
        <v>700</v>
      </c>
      <c r="G163">
        <v>42</v>
      </c>
      <c r="H163">
        <v>0</v>
      </c>
      <c r="I163">
        <v>1</v>
      </c>
      <c r="J163">
        <v>1</v>
      </c>
      <c r="K163">
        <v>0</v>
      </c>
      <c r="L163" t="s">
        <v>522</v>
      </c>
      <c r="M163">
        <v>0</v>
      </c>
      <c r="N163">
        <v>0</v>
      </c>
      <c r="O163">
        <v>1</v>
      </c>
      <c r="P163">
        <v>1</v>
      </c>
      <c r="Q163">
        <v>0</v>
      </c>
      <c r="R163">
        <v>0</v>
      </c>
      <c r="S163">
        <v>1</v>
      </c>
      <c r="T163">
        <v>14</v>
      </c>
      <c r="U163">
        <v>1</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1</v>
      </c>
      <c r="AS163">
        <v>0</v>
      </c>
      <c r="AT163">
        <v>0</v>
      </c>
      <c r="AU163">
        <v>0</v>
      </c>
      <c r="AV163">
        <v>0</v>
      </c>
      <c r="AW163">
        <v>0</v>
      </c>
      <c r="AX163">
        <v>0</v>
      </c>
      <c r="AZ163">
        <v>0</v>
      </c>
      <c r="BA163">
        <v>0</v>
      </c>
      <c r="BB163">
        <v>0</v>
      </c>
      <c r="BC163">
        <v>0</v>
      </c>
      <c r="BD163">
        <v>0</v>
      </c>
      <c r="BE163">
        <v>0</v>
      </c>
      <c r="BG163">
        <v>0</v>
      </c>
      <c r="BH163">
        <v>1</v>
      </c>
      <c r="BI163">
        <v>1</v>
      </c>
      <c r="BJ163">
        <v>0</v>
      </c>
      <c r="BK163">
        <v>0</v>
      </c>
      <c r="BL163">
        <v>1</v>
      </c>
      <c r="BM163">
        <v>0</v>
      </c>
      <c r="BN163">
        <v>0</v>
      </c>
      <c r="BO163">
        <v>1</v>
      </c>
      <c r="BP163">
        <v>1</v>
      </c>
      <c r="BQ163">
        <v>0</v>
      </c>
      <c r="BR163">
        <v>0</v>
      </c>
      <c r="BS163">
        <v>0</v>
      </c>
      <c r="BT163">
        <v>0</v>
      </c>
      <c r="BU163">
        <v>0</v>
      </c>
      <c r="BV163">
        <v>0</v>
      </c>
      <c r="BW163">
        <v>0</v>
      </c>
      <c r="BX163">
        <v>0</v>
      </c>
      <c r="BY163">
        <v>0</v>
      </c>
      <c r="BZ163">
        <v>0</v>
      </c>
      <c r="CA163">
        <v>1</v>
      </c>
      <c r="CB163">
        <v>0</v>
      </c>
      <c r="CC163">
        <v>0</v>
      </c>
      <c r="CD163">
        <v>0</v>
      </c>
      <c r="CE163">
        <v>0</v>
      </c>
      <c r="CF163">
        <v>0</v>
      </c>
      <c r="CG163">
        <v>0</v>
      </c>
      <c r="CH163">
        <v>0</v>
      </c>
      <c r="CI163">
        <v>0</v>
      </c>
      <c r="CJ163">
        <v>0</v>
      </c>
      <c r="CK163">
        <v>0</v>
      </c>
      <c r="CL163" s="842"/>
      <c r="CM163" s="597">
        <v>1</v>
      </c>
      <c r="CN163" s="592">
        <v>14</v>
      </c>
      <c r="CO163" s="592">
        <v>14</v>
      </c>
      <c r="CP163" s="597">
        <v>1</v>
      </c>
      <c r="CQ163" s="592">
        <v>14</v>
      </c>
      <c r="CR163" s="592">
        <v>0</v>
      </c>
      <c r="CS163" s="597">
        <v>1</v>
      </c>
      <c r="CT163" s="592">
        <v>14</v>
      </c>
      <c r="CU163" s="592">
        <v>14</v>
      </c>
      <c r="CV163" s="592">
        <v>0</v>
      </c>
      <c r="CW163" s="592">
        <v>1</v>
      </c>
      <c r="CX163" s="592">
        <v>14</v>
      </c>
      <c r="CY163" s="592">
        <v>0</v>
      </c>
      <c r="CZ163" s="592">
        <v>0</v>
      </c>
      <c r="DA163" s="592">
        <v>14</v>
      </c>
      <c r="DB163" s="592">
        <v>14</v>
      </c>
      <c r="DC163" s="592">
        <v>0</v>
      </c>
      <c r="DD163" s="592">
        <v>0</v>
      </c>
      <c r="DE163" s="592">
        <v>0</v>
      </c>
      <c r="DF163" s="592">
        <v>0</v>
      </c>
      <c r="DG163" s="592">
        <v>0</v>
      </c>
      <c r="DH163" s="592">
        <v>0</v>
      </c>
      <c r="DI163" s="592">
        <v>0</v>
      </c>
      <c r="DJ163" s="592">
        <v>0</v>
      </c>
      <c r="DK163" s="592">
        <v>0</v>
      </c>
      <c r="DL163" s="592">
        <v>0</v>
      </c>
      <c r="DM163" s="592">
        <v>0</v>
      </c>
      <c r="DN163" s="592">
        <v>0</v>
      </c>
      <c r="DO163" s="592">
        <v>0</v>
      </c>
      <c r="DP163" s="592">
        <v>0</v>
      </c>
      <c r="DQ163" s="592">
        <v>0</v>
      </c>
      <c r="DR163" s="592">
        <v>0</v>
      </c>
      <c r="DS163" s="592">
        <v>0</v>
      </c>
      <c r="DT163" s="592">
        <v>0</v>
      </c>
      <c r="DU163" s="597">
        <v>1</v>
      </c>
      <c r="DV163" s="954">
        <v>0</v>
      </c>
      <c r="DW163" s="978">
        <v>0</v>
      </c>
      <c r="DX163" s="979">
        <v>0</v>
      </c>
      <c r="DY163" s="979">
        <v>0</v>
      </c>
      <c r="DZ163" s="979">
        <v>0</v>
      </c>
      <c r="EA163" s="977">
        <v>0</v>
      </c>
      <c r="EB163" s="977">
        <v>0</v>
      </c>
      <c r="EC163" s="960">
        <v>0</v>
      </c>
      <c r="ED163" s="960">
        <v>0</v>
      </c>
      <c r="EE163" s="1255">
        <v>0</v>
      </c>
      <c r="EF163" s="960">
        <v>0</v>
      </c>
      <c r="EG163" s="960">
        <v>0</v>
      </c>
      <c r="EH163" s="960">
        <v>0</v>
      </c>
      <c r="EI163" s="960">
        <v>0</v>
      </c>
      <c r="EJ163" s="960">
        <v>0</v>
      </c>
      <c r="EK163" s="1007">
        <v>0</v>
      </c>
      <c r="EL163" s="306">
        <v>0</v>
      </c>
      <c r="EM163" s="306">
        <v>14</v>
      </c>
      <c r="EN163" s="1007">
        <v>0</v>
      </c>
      <c r="EO163" s="306">
        <v>0</v>
      </c>
      <c r="EP163" s="306">
        <v>0</v>
      </c>
      <c r="EQ163" s="306">
        <v>0</v>
      </c>
      <c r="ER163" s="306">
        <v>0</v>
      </c>
      <c r="ES163" s="306">
        <v>0</v>
      </c>
      <c r="ET163" s="1007">
        <v>0</v>
      </c>
      <c r="EU163" s="306">
        <v>0</v>
      </c>
      <c r="EV163" s="306">
        <v>0</v>
      </c>
      <c r="EW163" s="306">
        <v>0</v>
      </c>
      <c r="EX163" s="832"/>
      <c r="EY163" s="592"/>
      <c r="EZ163" s="592" t="s">
        <v>522</v>
      </c>
      <c r="FA163" s="592" t="s">
        <v>353</v>
      </c>
      <c r="FB163" s="592" t="s">
        <v>354</v>
      </c>
      <c r="FC163" s="592">
        <v>14</v>
      </c>
      <c r="FD163" s="592" t="s">
        <v>11</v>
      </c>
      <c r="FE163" s="592" t="s">
        <v>232</v>
      </c>
      <c r="FF163" s="592" t="s">
        <v>9</v>
      </c>
      <c r="FG163" s="592" t="s">
        <v>232</v>
      </c>
      <c r="FH163" s="592" t="s">
        <v>358</v>
      </c>
    </row>
    <row r="164" spans="1:164">
      <c r="A164">
        <v>2140</v>
      </c>
      <c r="B164">
        <v>1</v>
      </c>
      <c r="F164">
        <v>700</v>
      </c>
      <c r="G164">
        <v>41</v>
      </c>
      <c r="H164">
        <v>1</v>
      </c>
      <c r="I164">
        <v>0</v>
      </c>
      <c r="J164">
        <v>1</v>
      </c>
      <c r="K164">
        <v>0</v>
      </c>
      <c r="L164" t="s">
        <v>522</v>
      </c>
      <c r="M164">
        <v>0</v>
      </c>
      <c r="N164">
        <v>1</v>
      </c>
      <c r="O164">
        <v>0</v>
      </c>
      <c r="P164">
        <v>0</v>
      </c>
      <c r="Q164">
        <v>0</v>
      </c>
      <c r="R164">
        <v>0</v>
      </c>
      <c r="S164">
        <v>0</v>
      </c>
      <c r="T164">
        <v>7</v>
      </c>
      <c r="U164">
        <v>0</v>
      </c>
      <c r="V164">
        <v>1</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1</v>
      </c>
      <c r="AT164">
        <v>0</v>
      </c>
      <c r="AU164">
        <v>1</v>
      </c>
      <c r="AV164">
        <v>0</v>
      </c>
      <c r="AW164">
        <v>0</v>
      </c>
      <c r="AX164">
        <v>0</v>
      </c>
      <c r="AZ164">
        <v>0</v>
      </c>
      <c r="BA164">
        <v>0</v>
      </c>
      <c r="BB164">
        <v>0</v>
      </c>
      <c r="BC164">
        <v>0</v>
      </c>
      <c r="BD164">
        <v>0</v>
      </c>
      <c r="BE164">
        <v>0</v>
      </c>
      <c r="BG164">
        <v>1</v>
      </c>
      <c r="BH164">
        <v>0</v>
      </c>
      <c r="BI164">
        <v>1</v>
      </c>
      <c r="BJ164">
        <v>0</v>
      </c>
      <c r="BK164">
        <v>0</v>
      </c>
      <c r="BL164">
        <v>1</v>
      </c>
      <c r="BM164">
        <v>0</v>
      </c>
      <c r="BN164">
        <v>0</v>
      </c>
      <c r="BO164">
        <v>0</v>
      </c>
      <c r="BP164">
        <v>0</v>
      </c>
      <c r="BQ164">
        <v>0</v>
      </c>
      <c r="BR164">
        <v>0</v>
      </c>
      <c r="BS164">
        <v>0</v>
      </c>
      <c r="BT164">
        <v>0</v>
      </c>
      <c r="BU164">
        <v>1</v>
      </c>
      <c r="BV164">
        <v>0</v>
      </c>
      <c r="BW164">
        <v>0</v>
      </c>
      <c r="BX164">
        <v>0</v>
      </c>
      <c r="BY164">
        <v>0</v>
      </c>
      <c r="BZ164">
        <v>0</v>
      </c>
      <c r="CA164">
        <v>0</v>
      </c>
      <c r="CB164">
        <v>1</v>
      </c>
      <c r="CC164">
        <v>0</v>
      </c>
      <c r="CD164">
        <v>0</v>
      </c>
      <c r="CE164">
        <v>0</v>
      </c>
      <c r="CF164">
        <v>0</v>
      </c>
      <c r="CG164">
        <v>0</v>
      </c>
      <c r="CH164">
        <v>0</v>
      </c>
      <c r="CI164">
        <v>0</v>
      </c>
      <c r="CJ164">
        <v>0</v>
      </c>
      <c r="CK164">
        <v>0</v>
      </c>
      <c r="CL164" s="842"/>
      <c r="CM164" s="597">
        <v>1</v>
      </c>
      <c r="CN164" s="592">
        <v>7</v>
      </c>
      <c r="CO164" s="592">
        <v>0</v>
      </c>
      <c r="CP164" s="597">
        <v>1</v>
      </c>
      <c r="CQ164" s="592">
        <v>7</v>
      </c>
      <c r="CR164" s="592">
        <v>0</v>
      </c>
      <c r="CS164" s="597">
        <v>1</v>
      </c>
      <c r="CT164" s="592">
        <v>7</v>
      </c>
      <c r="CU164" s="592">
        <v>7</v>
      </c>
      <c r="CV164" s="592">
        <v>0</v>
      </c>
      <c r="CW164" s="592">
        <v>1</v>
      </c>
      <c r="CX164" s="592">
        <v>7</v>
      </c>
      <c r="CY164" s="592">
        <v>0</v>
      </c>
      <c r="CZ164" s="592">
        <v>0</v>
      </c>
      <c r="DA164" s="592">
        <v>0</v>
      </c>
      <c r="DB164" s="592">
        <v>0</v>
      </c>
      <c r="DC164" s="592">
        <v>0</v>
      </c>
      <c r="DD164" s="592">
        <v>0</v>
      </c>
      <c r="DE164" s="592">
        <v>0</v>
      </c>
      <c r="DF164" s="592">
        <v>0</v>
      </c>
      <c r="DG164" s="592">
        <v>7</v>
      </c>
      <c r="DH164" s="592">
        <v>0</v>
      </c>
      <c r="DI164" s="592">
        <v>0</v>
      </c>
      <c r="DJ164" s="592">
        <v>0</v>
      </c>
      <c r="DK164" s="592">
        <v>0</v>
      </c>
      <c r="DL164" s="592">
        <v>0</v>
      </c>
      <c r="DM164" s="592">
        <v>0</v>
      </c>
      <c r="DN164" s="592">
        <v>0</v>
      </c>
      <c r="DO164" s="592">
        <v>0</v>
      </c>
      <c r="DP164" s="592">
        <v>0</v>
      </c>
      <c r="DQ164" s="592">
        <v>0</v>
      </c>
      <c r="DR164" s="592">
        <v>0</v>
      </c>
      <c r="DS164" s="592">
        <v>0</v>
      </c>
      <c r="DT164" s="592">
        <v>0</v>
      </c>
      <c r="DU164" s="597">
        <v>1</v>
      </c>
      <c r="DV164" s="954">
        <v>0</v>
      </c>
      <c r="DW164" s="978">
        <v>0</v>
      </c>
      <c r="DX164" s="979">
        <v>0</v>
      </c>
      <c r="DY164" s="979">
        <v>0</v>
      </c>
      <c r="DZ164" s="979">
        <v>0</v>
      </c>
      <c r="EA164" s="977">
        <v>0</v>
      </c>
      <c r="EB164" s="977">
        <v>0</v>
      </c>
      <c r="EC164" s="960">
        <v>0</v>
      </c>
      <c r="ED164" s="960">
        <v>0</v>
      </c>
      <c r="EE164" s="1255">
        <v>0</v>
      </c>
      <c r="EF164" s="960">
        <v>0</v>
      </c>
      <c r="EG164" s="960">
        <v>0</v>
      </c>
      <c r="EH164" s="960">
        <v>0</v>
      </c>
      <c r="EI164" s="960">
        <v>0</v>
      </c>
      <c r="EJ164" s="960">
        <v>0</v>
      </c>
      <c r="EK164" s="1007">
        <v>0</v>
      </c>
      <c r="EL164" s="306">
        <v>0</v>
      </c>
      <c r="EM164" s="306">
        <v>0</v>
      </c>
      <c r="EN164" s="1007">
        <v>0</v>
      </c>
      <c r="EO164" s="306">
        <v>0</v>
      </c>
      <c r="EP164" s="306">
        <v>0</v>
      </c>
      <c r="EQ164" s="306">
        <v>0</v>
      </c>
      <c r="ER164" s="306">
        <v>0</v>
      </c>
      <c r="ES164" s="306">
        <v>0</v>
      </c>
      <c r="ET164" s="1007">
        <v>0</v>
      </c>
      <c r="EU164" s="306">
        <v>0</v>
      </c>
      <c r="EV164" s="306">
        <v>0</v>
      </c>
      <c r="EW164" s="306">
        <v>0</v>
      </c>
      <c r="EX164" s="832"/>
      <c r="EY164" s="592"/>
      <c r="EZ164" s="592" t="s">
        <v>522</v>
      </c>
      <c r="FA164" s="592" t="s">
        <v>353</v>
      </c>
      <c r="FB164" s="592" t="s">
        <v>354</v>
      </c>
      <c r="FC164" s="592">
        <v>7</v>
      </c>
      <c r="FD164" s="592" t="s">
        <v>11</v>
      </c>
      <c r="FE164" s="592" t="s">
        <v>232</v>
      </c>
      <c r="FF164" s="592" t="s">
        <v>9</v>
      </c>
      <c r="FG164" s="592" t="s">
        <v>232</v>
      </c>
      <c r="FH164" s="592" t="s">
        <v>358</v>
      </c>
    </row>
    <row r="165" spans="1:164">
      <c r="A165">
        <v>2141</v>
      </c>
      <c r="B165">
        <v>1</v>
      </c>
      <c r="F165">
        <v>700</v>
      </c>
      <c r="G165">
        <v>42</v>
      </c>
      <c r="H165">
        <v>1</v>
      </c>
      <c r="I165">
        <v>0</v>
      </c>
      <c r="J165">
        <v>1</v>
      </c>
      <c r="K165">
        <v>0</v>
      </c>
      <c r="L165" t="s">
        <v>522</v>
      </c>
      <c r="M165">
        <v>0</v>
      </c>
      <c r="N165">
        <v>1</v>
      </c>
      <c r="O165">
        <v>0</v>
      </c>
      <c r="P165">
        <v>0</v>
      </c>
      <c r="Q165">
        <v>0</v>
      </c>
      <c r="R165">
        <v>0</v>
      </c>
      <c r="S165">
        <v>0</v>
      </c>
      <c r="T165">
        <v>192</v>
      </c>
      <c r="U165">
        <v>0</v>
      </c>
      <c r="V165">
        <v>0</v>
      </c>
      <c r="W165">
        <v>0</v>
      </c>
      <c r="X165">
        <v>0</v>
      </c>
      <c r="Y165">
        <v>1</v>
      </c>
      <c r="Z165">
        <v>0</v>
      </c>
      <c r="AA165">
        <v>1</v>
      </c>
      <c r="AB165">
        <v>0</v>
      </c>
      <c r="AC165">
        <v>0</v>
      </c>
      <c r="AD165">
        <v>1</v>
      </c>
      <c r="AE165">
        <v>0</v>
      </c>
      <c r="AF165">
        <v>0</v>
      </c>
      <c r="AG165">
        <v>0</v>
      </c>
      <c r="AH165">
        <v>0</v>
      </c>
      <c r="AI165">
        <v>0</v>
      </c>
      <c r="AJ165">
        <v>0</v>
      </c>
      <c r="AK165">
        <v>0</v>
      </c>
      <c r="AL165">
        <v>0</v>
      </c>
      <c r="AM165">
        <v>0</v>
      </c>
      <c r="AN165">
        <v>0</v>
      </c>
      <c r="AO165">
        <v>0</v>
      </c>
      <c r="AP165">
        <v>0</v>
      </c>
      <c r="AQ165">
        <v>0</v>
      </c>
      <c r="AR165">
        <v>1</v>
      </c>
      <c r="AS165">
        <v>0</v>
      </c>
      <c r="AT165">
        <v>0</v>
      </c>
      <c r="AU165">
        <v>0</v>
      </c>
      <c r="AV165">
        <v>0</v>
      </c>
      <c r="AW165">
        <v>0</v>
      </c>
      <c r="AX165">
        <v>0</v>
      </c>
      <c r="AZ165">
        <v>0</v>
      </c>
      <c r="BA165">
        <v>0</v>
      </c>
      <c r="BB165">
        <v>0</v>
      </c>
      <c r="BC165">
        <v>0</v>
      </c>
      <c r="BD165">
        <v>0</v>
      </c>
      <c r="BE165">
        <v>0</v>
      </c>
      <c r="BG165">
        <v>0</v>
      </c>
      <c r="BH165">
        <v>1</v>
      </c>
      <c r="BI165">
        <v>1</v>
      </c>
      <c r="BJ165">
        <v>0</v>
      </c>
      <c r="BK165">
        <v>1</v>
      </c>
      <c r="BL165">
        <v>0</v>
      </c>
      <c r="BM165">
        <v>0</v>
      </c>
      <c r="BN165">
        <v>0</v>
      </c>
      <c r="BO165">
        <v>0</v>
      </c>
      <c r="BP165">
        <v>0</v>
      </c>
      <c r="BQ165">
        <v>0</v>
      </c>
      <c r="BR165">
        <v>0</v>
      </c>
      <c r="BS165">
        <v>0</v>
      </c>
      <c r="BT165">
        <v>0</v>
      </c>
      <c r="BU165">
        <v>0</v>
      </c>
      <c r="BV165">
        <v>0</v>
      </c>
      <c r="BW165">
        <v>0</v>
      </c>
      <c r="BX165">
        <v>0</v>
      </c>
      <c r="BY165">
        <v>0</v>
      </c>
      <c r="BZ165">
        <v>0</v>
      </c>
      <c r="CA165">
        <v>0</v>
      </c>
      <c r="CB165">
        <v>0</v>
      </c>
      <c r="CC165">
        <v>0</v>
      </c>
      <c r="CD165">
        <v>0</v>
      </c>
      <c r="CE165">
        <v>0</v>
      </c>
      <c r="CF165">
        <v>0</v>
      </c>
      <c r="CG165">
        <v>0</v>
      </c>
      <c r="CH165">
        <v>0</v>
      </c>
      <c r="CI165">
        <v>0</v>
      </c>
      <c r="CJ165">
        <v>0</v>
      </c>
      <c r="CK165">
        <v>0</v>
      </c>
      <c r="CL165" s="842"/>
      <c r="CM165" s="597">
        <v>1</v>
      </c>
      <c r="CN165" s="592">
        <v>192</v>
      </c>
      <c r="CO165" s="592">
        <v>192</v>
      </c>
      <c r="CP165" s="597">
        <v>1</v>
      </c>
      <c r="CQ165" s="592">
        <v>192</v>
      </c>
      <c r="CR165" s="592">
        <v>0</v>
      </c>
      <c r="CS165" s="597">
        <v>1</v>
      </c>
      <c r="CT165" s="592">
        <v>192</v>
      </c>
      <c r="CU165" s="592">
        <v>0</v>
      </c>
      <c r="CV165" s="592">
        <v>0</v>
      </c>
      <c r="CW165" s="592">
        <v>0</v>
      </c>
      <c r="CX165" s="592">
        <v>0</v>
      </c>
      <c r="CY165" s="592">
        <v>0</v>
      </c>
      <c r="CZ165" s="592">
        <v>0</v>
      </c>
      <c r="DA165" s="592">
        <v>0</v>
      </c>
      <c r="DB165" s="592">
        <v>0</v>
      </c>
      <c r="DC165" s="592">
        <v>0</v>
      </c>
      <c r="DD165" s="592">
        <v>0</v>
      </c>
      <c r="DE165" s="592">
        <v>0</v>
      </c>
      <c r="DF165" s="592">
        <v>0</v>
      </c>
      <c r="DG165" s="592">
        <v>0</v>
      </c>
      <c r="DH165" s="592">
        <v>0</v>
      </c>
      <c r="DI165" s="592">
        <v>0</v>
      </c>
      <c r="DJ165" s="592">
        <v>0</v>
      </c>
      <c r="DK165" s="592">
        <v>0</v>
      </c>
      <c r="DL165" s="592">
        <v>0</v>
      </c>
      <c r="DM165" s="592">
        <v>0</v>
      </c>
      <c r="DN165" s="592">
        <v>0</v>
      </c>
      <c r="DO165" s="592">
        <v>0</v>
      </c>
      <c r="DP165" s="592">
        <v>0</v>
      </c>
      <c r="DQ165" s="592">
        <v>0</v>
      </c>
      <c r="DR165" s="592">
        <v>0</v>
      </c>
      <c r="DS165" s="592">
        <v>0</v>
      </c>
      <c r="DT165" s="592">
        <v>0</v>
      </c>
      <c r="DU165" s="597">
        <v>0</v>
      </c>
      <c r="DV165" s="954">
        <v>0</v>
      </c>
      <c r="DW165" s="978">
        <v>0</v>
      </c>
      <c r="DX165" s="979">
        <v>0</v>
      </c>
      <c r="DY165" s="979">
        <v>0</v>
      </c>
      <c r="DZ165" s="979">
        <v>0</v>
      </c>
      <c r="EA165" s="977">
        <v>0</v>
      </c>
      <c r="EB165" s="977">
        <v>0</v>
      </c>
      <c r="EC165" s="960">
        <v>0</v>
      </c>
      <c r="ED165" s="960">
        <v>0</v>
      </c>
      <c r="EE165" s="1255">
        <v>0</v>
      </c>
      <c r="EF165" s="960">
        <v>0</v>
      </c>
      <c r="EG165" s="960">
        <v>0</v>
      </c>
      <c r="EH165" s="960">
        <v>0</v>
      </c>
      <c r="EI165" s="960">
        <v>0</v>
      </c>
      <c r="EJ165" s="960">
        <v>0</v>
      </c>
      <c r="EK165" s="1007">
        <v>0</v>
      </c>
      <c r="EL165" s="306">
        <v>0</v>
      </c>
      <c r="EM165" s="306">
        <v>0</v>
      </c>
      <c r="EN165" s="1007">
        <v>0</v>
      </c>
      <c r="EO165" s="306">
        <v>0</v>
      </c>
      <c r="EP165" s="306">
        <v>1</v>
      </c>
      <c r="EQ165" s="306">
        <v>1</v>
      </c>
      <c r="ER165" s="306">
        <v>0</v>
      </c>
      <c r="ES165" s="306">
        <v>0</v>
      </c>
      <c r="ET165" s="1007">
        <v>0</v>
      </c>
      <c r="EU165" s="306">
        <v>0</v>
      </c>
      <c r="EV165" s="306">
        <v>0</v>
      </c>
      <c r="EW165" s="306">
        <v>0</v>
      </c>
      <c r="EX165" s="832"/>
      <c r="EY165" s="592"/>
      <c r="EZ165" s="592" t="s">
        <v>522</v>
      </c>
      <c r="FA165" s="592" t="s">
        <v>353</v>
      </c>
      <c r="FB165" s="592" t="s">
        <v>354</v>
      </c>
      <c r="FC165" s="592">
        <v>192</v>
      </c>
      <c r="FD165" s="592" t="s">
        <v>13</v>
      </c>
      <c r="FE165" s="592" t="s">
        <v>232</v>
      </c>
      <c r="FF165" s="592" t="s">
        <v>9</v>
      </c>
      <c r="FG165" s="592" t="s">
        <v>232</v>
      </c>
      <c r="FH165" s="592" t="s">
        <v>358</v>
      </c>
    </row>
    <row r="166" spans="1:164">
      <c r="A166">
        <v>2142</v>
      </c>
      <c r="B166">
        <v>1</v>
      </c>
      <c r="F166">
        <v>700</v>
      </c>
      <c r="G166">
        <v>41</v>
      </c>
      <c r="H166">
        <v>1</v>
      </c>
      <c r="I166">
        <v>0</v>
      </c>
      <c r="J166">
        <v>1</v>
      </c>
      <c r="K166">
        <v>0</v>
      </c>
      <c r="L166" t="s">
        <v>522</v>
      </c>
      <c r="M166">
        <v>0</v>
      </c>
      <c r="N166">
        <v>1</v>
      </c>
      <c r="O166">
        <v>0</v>
      </c>
      <c r="P166">
        <v>0</v>
      </c>
      <c r="Q166">
        <v>0</v>
      </c>
      <c r="R166">
        <v>0</v>
      </c>
      <c r="S166">
        <v>0</v>
      </c>
      <c r="T166">
        <v>20</v>
      </c>
      <c r="U166">
        <v>0</v>
      </c>
      <c r="V166">
        <v>0</v>
      </c>
      <c r="W166">
        <v>0</v>
      </c>
      <c r="X166">
        <v>0</v>
      </c>
      <c r="Y166">
        <v>1</v>
      </c>
      <c r="Z166">
        <v>0</v>
      </c>
      <c r="AA166">
        <v>1</v>
      </c>
      <c r="AB166">
        <v>0</v>
      </c>
      <c r="AC166">
        <v>1</v>
      </c>
      <c r="AD166">
        <v>1</v>
      </c>
      <c r="AE166">
        <v>1</v>
      </c>
      <c r="AF166">
        <v>0</v>
      </c>
      <c r="AG166">
        <v>0</v>
      </c>
      <c r="AH166">
        <v>0</v>
      </c>
      <c r="AI166">
        <v>0</v>
      </c>
      <c r="AJ166">
        <v>0</v>
      </c>
      <c r="AK166">
        <v>0</v>
      </c>
      <c r="AL166">
        <v>0</v>
      </c>
      <c r="AM166">
        <v>0</v>
      </c>
      <c r="AN166">
        <v>0</v>
      </c>
      <c r="AO166">
        <v>0</v>
      </c>
      <c r="AP166">
        <v>0</v>
      </c>
      <c r="AQ166">
        <v>0</v>
      </c>
      <c r="AR166">
        <v>1</v>
      </c>
      <c r="AS166">
        <v>0</v>
      </c>
      <c r="AT166">
        <v>0</v>
      </c>
      <c r="AU166">
        <v>0</v>
      </c>
      <c r="AV166">
        <v>0</v>
      </c>
      <c r="AW166">
        <v>0</v>
      </c>
      <c r="AX166">
        <v>0</v>
      </c>
      <c r="AZ166">
        <v>0</v>
      </c>
      <c r="BA166">
        <v>0</v>
      </c>
      <c r="BB166">
        <v>0</v>
      </c>
      <c r="BC166">
        <v>0</v>
      </c>
      <c r="BD166">
        <v>0</v>
      </c>
      <c r="BE166">
        <v>0</v>
      </c>
      <c r="BG166">
        <v>1</v>
      </c>
      <c r="BH166">
        <v>0</v>
      </c>
      <c r="BI166">
        <v>1</v>
      </c>
      <c r="BJ166">
        <v>0</v>
      </c>
      <c r="BK166">
        <v>0</v>
      </c>
      <c r="BL166">
        <v>1</v>
      </c>
      <c r="BM166">
        <v>0</v>
      </c>
      <c r="BN166">
        <v>0</v>
      </c>
      <c r="BO166">
        <v>0</v>
      </c>
      <c r="BP166">
        <v>0</v>
      </c>
      <c r="BQ166">
        <v>0</v>
      </c>
      <c r="BR166">
        <v>0</v>
      </c>
      <c r="BS166">
        <v>0</v>
      </c>
      <c r="BT166">
        <v>0</v>
      </c>
      <c r="BU166">
        <v>0</v>
      </c>
      <c r="BV166">
        <v>0</v>
      </c>
      <c r="BW166">
        <v>1</v>
      </c>
      <c r="BX166">
        <v>0</v>
      </c>
      <c r="BY166">
        <v>0</v>
      </c>
      <c r="BZ166">
        <v>0</v>
      </c>
      <c r="CA166">
        <v>0</v>
      </c>
      <c r="CB166">
        <v>0</v>
      </c>
      <c r="CC166">
        <v>0</v>
      </c>
      <c r="CD166">
        <v>0</v>
      </c>
      <c r="CE166">
        <v>0</v>
      </c>
      <c r="CF166">
        <v>0</v>
      </c>
      <c r="CG166">
        <v>0</v>
      </c>
      <c r="CH166">
        <v>0</v>
      </c>
      <c r="CI166">
        <v>0</v>
      </c>
      <c r="CJ166">
        <v>0</v>
      </c>
      <c r="CK166">
        <v>0</v>
      </c>
      <c r="CL166" s="842"/>
      <c r="CM166" s="597">
        <v>1</v>
      </c>
      <c r="CN166" s="592">
        <v>20</v>
      </c>
      <c r="CO166" s="592">
        <v>0</v>
      </c>
      <c r="CP166" s="597">
        <v>1</v>
      </c>
      <c r="CQ166" s="592">
        <v>20</v>
      </c>
      <c r="CR166" s="592">
        <v>0</v>
      </c>
      <c r="CS166" s="597">
        <v>1</v>
      </c>
      <c r="CT166" s="592">
        <v>20</v>
      </c>
      <c r="CU166" s="592">
        <v>20</v>
      </c>
      <c r="CV166" s="592">
        <v>0</v>
      </c>
      <c r="CW166" s="592">
        <v>1</v>
      </c>
      <c r="CX166" s="592">
        <v>20</v>
      </c>
      <c r="CY166" s="592">
        <v>0</v>
      </c>
      <c r="CZ166" s="592">
        <v>0</v>
      </c>
      <c r="DA166" s="592">
        <v>0</v>
      </c>
      <c r="DB166" s="592">
        <v>0</v>
      </c>
      <c r="DC166" s="592">
        <v>0</v>
      </c>
      <c r="DD166" s="592">
        <v>0</v>
      </c>
      <c r="DE166" s="592">
        <v>0</v>
      </c>
      <c r="DF166" s="592">
        <v>0</v>
      </c>
      <c r="DG166" s="592">
        <v>0</v>
      </c>
      <c r="DH166" s="592">
        <v>0</v>
      </c>
      <c r="DI166" s="592">
        <v>20</v>
      </c>
      <c r="DJ166" s="592">
        <v>0</v>
      </c>
      <c r="DK166" s="592">
        <v>0</v>
      </c>
      <c r="DL166" s="592">
        <v>0</v>
      </c>
      <c r="DM166" s="592">
        <v>0</v>
      </c>
      <c r="DN166" s="592">
        <v>0</v>
      </c>
      <c r="DO166" s="592">
        <v>0</v>
      </c>
      <c r="DP166" s="592">
        <v>0</v>
      </c>
      <c r="DQ166" s="592">
        <v>0</v>
      </c>
      <c r="DR166" s="592">
        <v>0</v>
      </c>
      <c r="DS166" s="592">
        <v>0</v>
      </c>
      <c r="DT166" s="592">
        <v>0</v>
      </c>
      <c r="DU166" s="597">
        <v>0</v>
      </c>
      <c r="DV166" s="954">
        <v>0</v>
      </c>
      <c r="DW166" s="978">
        <v>0</v>
      </c>
      <c r="DX166" s="979">
        <v>0</v>
      </c>
      <c r="DY166" s="979">
        <v>0</v>
      </c>
      <c r="DZ166" s="979">
        <v>0</v>
      </c>
      <c r="EA166" s="977">
        <v>0</v>
      </c>
      <c r="EB166" s="977">
        <v>0</v>
      </c>
      <c r="EC166" s="960">
        <v>0</v>
      </c>
      <c r="ED166" s="960">
        <v>0</v>
      </c>
      <c r="EE166" s="1255">
        <v>0</v>
      </c>
      <c r="EF166" s="960">
        <v>0</v>
      </c>
      <c r="EG166" s="960">
        <v>0</v>
      </c>
      <c r="EH166" s="960">
        <v>0</v>
      </c>
      <c r="EI166" s="960">
        <v>0</v>
      </c>
      <c r="EJ166" s="960">
        <v>0</v>
      </c>
      <c r="EK166" s="1007">
        <v>0</v>
      </c>
      <c r="EL166" s="306">
        <v>0</v>
      </c>
      <c r="EM166" s="306">
        <v>0</v>
      </c>
      <c r="EN166" s="1007">
        <v>0</v>
      </c>
      <c r="EO166" s="306">
        <v>0</v>
      </c>
      <c r="EP166" s="306">
        <v>1</v>
      </c>
      <c r="EQ166" s="306">
        <v>1</v>
      </c>
      <c r="ER166" s="306">
        <v>0</v>
      </c>
      <c r="ES166" s="306">
        <v>0</v>
      </c>
      <c r="ET166" s="1007">
        <v>0</v>
      </c>
      <c r="EU166" s="306">
        <v>0</v>
      </c>
      <c r="EV166" s="306">
        <v>0</v>
      </c>
      <c r="EW166" s="306">
        <v>0</v>
      </c>
      <c r="EX166" s="832"/>
      <c r="EY166" s="592"/>
      <c r="EZ166" s="592" t="s">
        <v>522</v>
      </c>
      <c r="FA166" s="592" t="s">
        <v>353</v>
      </c>
      <c r="FB166" s="592" t="s">
        <v>354</v>
      </c>
      <c r="FC166" s="592">
        <v>20</v>
      </c>
      <c r="FD166" s="592" t="s">
        <v>12</v>
      </c>
      <c r="FE166" s="592" t="s">
        <v>232</v>
      </c>
      <c r="FF166" s="592" t="s">
        <v>9</v>
      </c>
      <c r="FG166" s="592" t="s">
        <v>232</v>
      </c>
      <c r="FH166" s="592" t="s">
        <v>358</v>
      </c>
    </row>
    <row r="167" spans="1:164">
      <c r="A167">
        <v>2396</v>
      </c>
      <c r="B167">
        <v>1</v>
      </c>
      <c r="F167">
        <v>700</v>
      </c>
      <c r="G167">
        <v>41</v>
      </c>
      <c r="H167">
        <v>1</v>
      </c>
      <c r="I167">
        <v>0</v>
      </c>
      <c r="J167">
        <v>1</v>
      </c>
      <c r="K167">
        <v>0</v>
      </c>
      <c r="L167" t="s">
        <v>508</v>
      </c>
      <c r="M167">
        <v>0</v>
      </c>
      <c r="N167">
        <v>1</v>
      </c>
      <c r="O167">
        <v>0</v>
      </c>
      <c r="P167">
        <v>0</v>
      </c>
      <c r="Q167">
        <v>0</v>
      </c>
      <c r="R167">
        <v>0</v>
      </c>
      <c r="S167">
        <v>0</v>
      </c>
      <c r="T167">
        <v>17</v>
      </c>
      <c r="U167">
        <v>1</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1</v>
      </c>
      <c r="AS167">
        <v>0</v>
      </c>
      <c r="AT167">
        <v>0</v>
      </c>
      <c r="AU167">
        <v>0</v>
      </c>
      <c r="AV167">
        <v>0</v>
      </c>
      <c r="AW167">
        <v>0</v>
      </c>
      <c r="AX167">
        <v>0</v>
      </c>
      <c r="AZ167">
        <v>0</v>
      </c>
      <c r="BA167">
        <v>0</v>
      </c>
      <c r="BB167">
        <v>0</v>
      </c>
      <c r="BC167">
        <v>0</v>
      </c>
      <c r="BD167">
        <v>0</v>
      </c>
      <c r="BE167">
        <v>0</v>
      </c>
      <c r="BG167">
        <v>1</v>
      </c>
      <c r="BH167">
        <v>0</v>
      </c>
      <c r="BI167">
        <v>1</v>
      </c>
      <c r="BJ167">
        <v>0</v>
      </c>
      <c r="BK167">
        <v>1</v>
      </c>
      <c r="BL167">
        <v>0</v>
      </c>
      <c r="BM167">
        <v>0</v>
      </c>
      <c r="BN167">
        <v>0</v>
      </c>
      <c r="BO167">
        <v>0</v>
      </c>
      <c r="BP167">
        <v>0</v>
      </c>
      <c r="BQ167">
        <v>0</v>
      </c>
      <c r="BR167">
        <v>0</v>
      </c>
      <c r="BS167">
        <v>0</v>
      </c>
      <c r="BT167">
        <v>0</v>
      </c>
      <c r="BU167">
        <v>0</v>
      </c>
      <c r="BV167">
        <v>0</v>
      </c>
      <c r="BW167">
        <v>0</v>
      </c>
      <c r="BX167">
        <v>0</v>
      </c>
      <c r="BY167">
        <v>0</v>
      </c>
      <c r="BZ167">
        <v>0</v>
      </c>
      <c r="CA167">
        <v>0</v>
      </c>
      <c r="CB167">
        <v>0</v>
      </c>
      <c r="CC167">
        <v>0</v>
      </c>
      <c r="CD167">
        <v>0</v>
      </c>
      <c r="CE167">
        <v>0</v>
      </c>
      <c r="CF167">
        <v>0</v>
      </c>
      <c r="CG167">
        <v>0</v>
      </c>
      <c r="CH167">
        <v>0</v>
      </c>
      <c r="CI167">
        <v>0</v>
      </c>
      <c r="CJ167">
        <v>0</v>
      </c>
      <c r="CK167">
        <v>0</v>
      </c>
      <c r="CL167" s="842"/>
      <c r="CM167" s="597">
        <v>1</v>
      </c>
      <c r="CN167" s="592">
        <v>17</v>
      </c>
      <c r="CO167" s="592">
        <v>0</v>
      </c>
      <c r="CP167" s="597">
        <v>1</v>
      </c>
      <c r="CQ167" s="592">
        <v>17</v>
      </c>
      <c r="CR167" s="592">
        <v>0</v>
      </c>
      <c r="CS167" s="597">
        <v>1</v>
      </c>
      <c r="CT167" s="592">
        <v>17</v>
      </c>
      <c r="CU167" s="592">
        <v>0</v>
      </c>
      <c r="CV167" s="592">
        <v>0</v>
      </c>
      <c r="CW167" s="592">
        <v>0</v>
      </c>
      <c r="CX167" s="592">
        <v>0</v>
      </c>
      <c r="CY167" s="592">
        <v>0</v>
      </c>
      <c r="CZ167" s="592">
        <v>0</v>
      </c>
      <c r="DA167" s="592">
        <v>0</v>
      </c>
      <c r="DB167" s="592">
        <v>0</v>
      </c>
      <c r="DC167" s="592">
        <v>0</v>
      </c>
      <c r="DD167" s="592">
        <v>0</v>
      </c>
      <c r="DE167" s="592">
        <v>0</v>
      </c>
      <c r="DF167" s="592">
        <v>0</v>
      </c>
      <c r="DG167" s="592">
        <v>0</v>
      </c>
      <c r="DH167" s="592">
        <v>0</v>
      </c>
      <c r="DI167" s="592">
        <v>0</v>
      </c>
      <c r="DJ167" s="592">
        <v>0</v>
      </c>
      <c r="DK167" s="592">
        <v>0</v>
      </c>
      <c r="DL167" s="592">
        <v>0</v>
      </c>
      <c r="DM167" s="592">
        <v>0</v>
      </c>
      <c r="DN167" s="592">
        <v>0</v>
      </c>
      <c r="DO167" s="592">
        <v>0</v>
      </c>
      <c r="DP167" s="592">
        <v>0</v>
      </c>
      <c r="DQ167" s="592">
        <v>0</v>
      </c>
      <c r="DR167" s="592">
        <v>0</v>
      </c>
      <c r="DS167" s="592">
        <v>0</v>
      </c>
      <c r="DT167" s="592">
        <v>0</v>
      </c>
      <c r="DU167" s="597">
        <v>0</v>
      </c>
      <c r="DV167" s="954">
        <v>0</v>
      </c>
      <c r="DW167" s="978">
        <v>0</v>
      </c>
      <c r="DX167" s="979">
        <v>0</v>
      </c>
      <c r="DY167" s="979">
        <v>0</v>
      </c>
      <c r="DZ167" s="979">
        <v>0</v>
      </c>
      <c r="EA167" s="977">
        <v>0</v>
      </c>
      <c r="EB167" s="977">
        <v>0</v>
      </c>
      <c r="EC167" s="960">
        <v>0</v>
      </c>
      <c r="ED167" s="960">
        <v>0</v>
      </c>
      <c r="EE167" s="1255">
        <v>0</v>
      </c>
      <c r="EF167" s="960">
        <v>0</v>
      </c>
      <c r="EG167" s="960">
        <v>0</v>
      </c>
      <c r="EH167" s="960">
        <v>0</v>
      </c>
      <c r="EI167" s="960">
        <v>0</v>
      </c>
      <c r="EJ167" s="960">
        <v>0</v>
      </c>
      <c r="EK167" s="1007">
        <v>0</v>
      </c>
      <c r="EL167" s="306">
        <v>0</v>
      </c>
      <c r="EM167" s="306">
        <v>0</v>
      </c>
      <c r="EN167" s="1007">
        <v>0</v>
      </c>
      <c r="EO167" s="306">
        <v>0</v>
      </c>
      <c r="EP167" s="306">
        <v>0</v>
      </c>
      <c r="EQ167" s="306">
        <v>0</v>
      </c>
      <c r="ER167" s="306">
        <v>0</v>
      </c>
      <c r="ES167" s="306">
        <v>0</v>
      </c>
      <c r="ET167" s="1007">
        <v>0</v>
      </c>
      <c r="EU167" s="306">
        <v>0</v>
      </c>
      <c r="EV167" s="306">
        <v>0</v>
      </c>
      <c r="EW167" s="306">
        <v>0</v>
      </c>
      <c r="EX167" s="832"/>
      <c r="EY167" s="592"/>
      <c r="EZ167" s="592" t="s">
        <v>508</v>
      </c>
      <c r="FA167" s="592" t="s">
        <v>363</v>
      </c>
      <c r="FB167" s="592" t="s">
        <v>354</v>
      </c>
      <c r="FC167" s="592">
        <v>17</v>
      </c>
      <c r="FD167" s="592" t="s">
        <v>12</v>
      </c>
      <c r="FE167" s="592" t="s">
        <v>232</v>
      </c>
      <c r="FF167" s="592" t="s">
        <v>9</v>
      </c>
      <c r="FG167" s="592" t="s">
        <v>232</v>
      </c>
      <c r="FH167" s="592" t="s">
        <v>358</v>
      </c>
    </row>
    <row r="168" spans="1:164">
      <c r="A168">
        <v>2397</v>
      </c>
      <c r="B168">
        <v>1</v>
      </c>
      <c r="F168">
        <v>700</v>
      </c>
      <c r="G168">
        <v>42</v>
      </c>
      <c r="H168">
        <v>1</v>
      </c>
      <c r="I168">
        <v>0</v>
      </c>
      <c r="J168">
        <v>1</v>
      </c>
      <c r="K168">
        <v>0</v>
      </c>
      <c r="L168" t="s">
        <v>508</v>
      </c>
      <c r="M168">
        <v>0</v>
      </c>
      <c r="N168">
        <v>1</v>
      </c>
      <c r="O168">
        <v>0</v>
      </c>
      <c r="P168">
        <v>0</v>
      </c>
      <c r="Q168">
        <v>0</v>
      </c>
      <c r="R168">
        <v>0</v>
      </c>
      <c r="S168">
        <v>0</v>
      </c>
      <c r="T168">
        <v>9</v>
      </c>
      <c r="U168">
        <v>0</v>
      </c>
      <c r="V168">
        <v>1</v>
      </c>
      <c r="W168">
        <v>0</v>
      </c>
      <c r="X168">
        <v>0</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1</v>
      </c>
      <c r="AS168">
        <v>0</v>
      </c>
      <c r="AT168">
        <v>0</v>
      </c>
      <c r="AU168">
        <v>0</v>
      </c>
      <c r="AV168">
        <v>0</v>
      </c>
      <c r="AW168">
        <v>0</v>
      </c>
      <c r="AX168">
        <v>0</v>
      </c>
      <c r="AZ168">
        <v>0</v>
      </c>
      <c r="BA168">
        <v>0</v>
      </c>
      <c r="BB168">
        <v>0</v>
      </c>
      <c r="BC168">
        <v>0</v>
      </c>
      <c r="BD168">
        <v>0</v>
      </c>
      <c r="BE168">
        <v>0</v>
      </c>
      <c r="BG168">
        <v>1</v>
      </c>
      <c r="BH168">
        <v>0</v>
      </c>
      <c r="BI168">
        <v>1</v>
      </c>
      <c r="BJ168">
        <v>0</v>
      </c>
      <c r="BK168">
        <v>0</v>
      </c>
      <c r="BL168">
        <v>1</v>
      </c>
      <c r="BM168">
        <v>0</v>
      </c>
      <c r="BN168">
        <v>0</v>
      </c>
      <c r="BO168">
        <v>0</v>
      </c>
      <c r="BP168">
        <v>0</v>
      </c>
      <c r="BQ168">
        <v>0</v>
      </c>
      <c r="BR168">
        <v>0</v>
      </c>
      <c r="BS168">
        <v>0</v>
      </c>
      <c r="BT168">
        <v>0</v>
      </c>
      <c r="BU168">
        <v>1</v>
      </c>
      <c r="BV168">
        <v>1</v>
      </c>
      <c r="BW168">
        <v>0</v>
      </c>
      <c r="BX168">
        <v>0</v>
      </c>
      <c r="BY168">
        <v>0</v>
      </c>
      <c r="BZ168">
        <v>0</v>
      </c>
      <c r="CA168">
        <v>0</v>
      </c>
      <c r="CB168">
        <v>1</v>
      </c>
      <c r="CC168">
        <v>0</v>
      </c>
      <c r="CD168">
        <v>0</v>
      </c>
      <c r="CE168">
        <v>0</v>
      </c>
      <c r="CF168">
        <v>0</v>
      </c>
      <c r="CG168">
        <v>2000</v>
      </c>
      <c r="CH168">
        <v>2000</v>
      </c>
      <c r="CI168">
        <v>0</v>
      </c>
      <c r="CJ168">
        <v>2000</v>
      </c>
      <c r="CK168">
        <v>0</v>
      </c>
      <c r="CL168" s="842"/>
      <c r="CM168" s="597">
        <v>1</v>
      </c>
      <c r="CN168" s="592">
        <v>9</v>
      </c>
      <c r="CO168" s="592">
        <v>0</v>
      </c>
      <c r="CP168" s="597">
        <v>1</v>
      </c>
      <c r="CQ168" s="592">
        <v>9</v>
      </c>
      <c r="CR168" s="592">
        <v>0</v>
      </c>
      <c r="CS168" s="597">
        <v>1</v>
      </c>
      <c r="CT168" s="592">
        <v>9</v>
      </c>
      <c r="CU168" s="592">
        <v>9</v>
      </c>
      <c r="CV168" s="592">
        <v>0</v>
      </c>
      <c r="CW168" s="592">
        <v>1</v>
      </c>
      <c r="CX168" s="592">
        <v>9</v>
      </c>
      <c r="CY168" s="592">
        <v>0</v>
      </c>
      <c r="CZ168" s="592">
        <v>0</v>
      </c>
      <c r="DA168" s="592">
        <v>0</v>
      </c>
      <c r="DB168" s="592">
        <v>0</v>
      </c>
      <c r="DC168" s="592">
        <v>0</v>
      </c>
      <c r="DD168" s="592">
        <v>0</v>
      </c>
      <c r="DE168" s="592">
        <v>0</v>
      </c>
      <c r="DF168" s="592">
        <v>0</v>
      </c>
      <c r="DG168" s="592">
        <v>9</v>
      </c>
      <c r="DH168" s="592">
        <v>9</v>
      </c>
      <c r="DI168" s="592">
        <v>0</v>
      </c>
      <c r="DJ168" s="592">
        <v>0</v>
      </c>
      <c r="DK168" s="592">
        <v>0</v>
      </c>
      <c r="DL168" s="592">
        <v>0</v>
      </c>
      <c r="DM168" s="592">
        <v>0</v>
      </c>
      <c r="DN168" s="592">
        <v>0</v>
      </c>
      <c r="DO168" s="592">
        <v>0</v>
      </c>
      <c r="DP168" s="592">
        <v>0</v>
      </c>
      <c r="DQ168" s="592">
        <v>0</v>
      </c>
      <c r="DR168" s="592">
        <v>0</v>
      </c>
      <c r="DS168" s="592">
        <v>0</v>
      </c>
      <c r="DT168" s="592">
        <v>0</v>
      </c>
      <c r="DU168" s="597">
        <v>1</v>
      </c>
      <c r="DV168" s="954">
        <v>0</v>
      </c>
      <c r="DW168" s="978">
        <v>0</v>
      </c>
      <c r="DX168" s="979">
        <v>0</v>
      </c>
      <c r="DY168" s="979">
        <v>0</v>
      </c>
      <c r="DZ168" s="979">
        <v>0</v>
      </c>
      <c r="EA168" s="977">
        <v>0</v>
      </c>
      <c r="EB168" s="977">
        <v>0</v>
      </c>
      <c r="EC168" s="960">
        <v>0</v>
      </c>
      <c r="ED168" s="960">
        <v>0</v>
      </c>
      <c r="EE168" s="1255">
        <v>5</v>
      </c>
      <c r="EF168" s="960">
        <v>10000</v>
      </c>
      <c r="EG168" s="960">
        <v>1</v>
      </c>
      <c r="EH168" s="960">
        <v>2000</v>
      </c>
      <c r="EI168" s="960">
        <v>0</v>
      </c>
      <c r="EJ168" s="960">
        <v>0</v>
      </c>
      <c r="EK168" s="1007">
        <v>0</v>
      </c>
      <c r="EL168" s="306">
        <v>0</v>
      </c>
      <c r="EM168" s="306">
        <v>0</v>
      </c>
      <c r="EN168" s="1007">
        <v>0</v>
      </c>
      <c r="EO168" s="306">
        <v>0</v>
      </c>
      <c r="EP168" s="306">
        <v>0</v>
      </c>
      <c r="EQ168" s="306">
        <v>0</v>
      </c>
      <c r="ER168" s="306">
        <v>0</v>
      </c>
      <c r="ES168" s="306">
        <v>0</v>
      </c>
      <c r="ET168" s="1007">
        <v>0</v>
      </c>
      <c r="EU168" s="306">
        <v>0</v>
      </c>
      <c r="EV168" s="306">
        <v>0</v>
      </c>
      <c r="EW168" s="306">
        <v>0</v>
      </c>
      <c r="EX168" s="832"/>
      <c r="EY168" s="592"/>
      <c r="EZ168" s="592" t="s">
        <v>508</v>
      </c>
      <c r="FA168" s="592" t="s">
        <v>363</v>
      </c>
      <c r="FB168" s="592" t="s">
        <v>354</v>
      </c>
      <c r="FC168" s="592">
        <v>9</v>
      </c>
      <c r="FD168" s="592" t="s">
        <v>11</v>
      </c>
      <c r="FE168" s="592" t="s">
        <v>232</v>
      </c>
      <c r="FF168" s="592" t="s">
        <v>9</v>
      </c>
      <c r="FG168" s="592" t="s">
        <v>232</v>
      </c>
      <c r="FH168" s="592" t="s">
        <v>358</v>
      </c>
    </row>
    <row r="169" spans="1:164">
      <c r="A169">
        <v>2450</v>
      </c>
      <c r="B169">
        <v>1</v>
      </c>
      <c r="F169">
        <v>700</v>
      </c>
      <c r="G169">
        <v>43</v>
      </c>
      <c r="H169">
        <v>1</v>
      </c>
      <c r="I169">
        <v>0</v>
      </c>
      <c r="J169">
        <v>1</v>
      </c>
      <c r="K169">
        <v>0</v>
      </c>
      <c r="L169" t="s">
        <v>668</v>
      </c>
      <c r="M169">
        <v>0</v>
      </c>
      <c r="N169">
        <v>1</v>
      </c>
      <c r="O169">
        <v>0</v>
      </c>
      <c r="P169">
        <v>0</v>
      </c>
      <c r="Q169">
        <v>0</v>
      </c>
      <c r="R169">
        <v>0</v>
      </c>
      <c r="S169">
        <v>0</v>
      </c>
      <c r="T169">
        <v>7</v>
      </c>
      <c r="U169">
        <v>1</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1</v>
      </c>
      <c r="AS169">
        <v>0</v>
      </c>
      <c r="AT169">
        <v>0</v>
      </c>
      <c r="AU169">
        <v>0</v>
      </c>
      <c r="AV169">
        <v>0</v>
      </c>
      <c r="AW169">
        <v>0</v>
      </c>
      <c r="AX169">
        <v>0</v>
      </c>
      <c r="AZ169">
        <v>0</v>
      </c>
      <c r="BA169">
        <v>0</v>
      </c>
      <c r="BB169">
        <v>0</v>
      </c>
      <c r="BC169">
        <v>0</v>
      </c>
      <c r="BD169">
        <v>0</v>
      </c>
      <c r="BE169">
        <v>0</v>
      </c>
      <c r="BG169">
        <v>0</v>
      </c>
      <c r="BH169">
        <v>0</v>
      </c>
      <c r="BI169">
        <v>0</v>
      </c>
      <c r="BJ169">
        <v>0</v>
      </c>
      <c r="BK169">
        <v>1</v>
      </c>
      <c r="BL169">
        <v>0</v>
      </c>
      <c r="BM169">
        <v>0</v>
      </c>
      <c r="BN169">
        <v>0</v>
      </c>
      <c r="BO169">
        <v>0</v>
      </c>
      <c r="BP169">
        <v>0</v>
      </c>
      <c r="BQ169">
        <v>0</v>
      </c>
      <c r="BR169">
        <v>0</v>
      </c>
      <c r="BS169">
        <v>0</v>
      </c>
      <c r="BT169">
        <v>0</v>
      </c>
      <c r="BU169">
        <v>0</v>
      </c>
      <c r="BV169">
        <v>0</v>
      </c>
      <c r="BW169">
        <v>0</v>
      </c>
      <c r="BX169">
        <v>0</v>
      </c>
      <c r="BY169">
        <v>0</v>
      </c>
      <c r="BZ169">
        <v>0</v>
      </c>
      <c r="CA169">
        <v>0</v>
      </c>
      <c r="CB169">
        <v>0</v>
      </c>
      <c r="CC169">
        <v>0</v>
      </c>
      <c r="CD169">
        <v>0</v>
      </c>
      <c r="CE169">
        <v>0</v>
      </c>
      <c r="CF169">
        <v>0</v>
      </c>
      <c r="CG169">
        <v>0</v>
      </c>
      <c r="CH169">
        <v>0</v>
      </c>
      <c r="CI169">
        <v>0</v>
      </c>
      <c r="CJ169">
        <v>0</v>
      </c>
      <c r="CK169">
        <v>0</v>
      </c>
      <c r="CL169" s="842"/>
      <c r="CM169" s="597">
        <v>0</v>
      </c>
      <c r="CN169" s="592">
        <v>0</v>
      </c>
      <c r="CO169" s="592">
        <v>0</v>
      </c>
      <c r="CP169" s="597">
        <v>0</v>
      </c>
      <c r="CQ169" s="592">
        <v>0</v>
      </c>
      <c r="CR169" s="592">
        <v>0</v>
      </c>
      <c r="CS169" s="597">
        <v>1</v>
      </c>
      <c r="CT169" s="592">
        <v>7</v>
      </c>
      <c r="CU169" s="592">
        <v>0</v>
      </c>
      <c r="CV169" s="592">
        <v>0</v>
      </c>
      <c r="CW169" s="592">
        <v>0</v>
      </c>
      <c r="CX169" s="592">
        <v>0</v>
      </c>
      <c r="CY169" s="592">
        <v>0</v>
      </c>
      <c r="CZ169" s="592">
        <v>0</v>
      </c>
      <c r="DA169" s="592">
        <v>0</v>
      </c>
      <c r="DB169" s="592">
        <v>0</v>
      </c>
      <c r="DC169" s="592">
        <v>0</v>
      </c>
      <c r="DD169" s="592">
        <v>0</v>
      </c>
      <c r="DE169" s="592">
        <v>0</v>
      </c>
      <c r="DF169" s="592">
        <v>0</v>
      </c>
      <c r="DG169" s="592">
        <v>0</v>
      </c>
      <c r="DH169" s="592">
        <v>0</v>
      </c>
      <c r="DI169" s="592">
        <v>0</v>
      </c>
      <c r="DJ169" s="592">
        <v>0</v>
      </c>
      <c r="DK169" s="592">
        <v>0</v>
      </c>
      <c r="DL169" s="592">
        <v>0</v>
      </c>
      <c r="DM169" s="592">
        <v>0</v>
      </c>
      <c r="DN169" s="592">
        <v>0</v>
      </c>
      <c r="DO169" s="592">
        <v>0</v>
      </c>
      <c r="DP169" s="592">
        <v>0</v>
      </c>
      <c r="DQ169" s="592">
        <v>0</v>
      </c>
      <c r="DR169" s="592">
        <v>0</v>
      </c>
      <c r="DS169" s="592">
        <v>0</v>
      </c>
      <c r="DT169" s="592">
        <v>0</v>
      </c>
      <c r="DU169" s="597">
        <v>0</v>
      </c>
      <c r="DV169" s="954">
        <v>0</v>
      </c>
      <c r="DW169" s="978">
        <v>0</v>
      </c>
      <c r="DX169" s="979">
        <v>0</v>
      </c>
      <c r="DY169" s="979">
        <v>0</v>
      </c>
      <c r="DZ169" s="979">
        <v>0</v>
      </c>
      <c r="EA169" s="977">
        <v>0</v>
      </c>
      <c r="EB169" s="977">
        <v>0</v>
      </c>
      <c r="EC169" s="960">
        <v>0</v>
      </c>
      <c r="ED169" s="960">
        <v>0</v>
      </c>
      <c r="EE169" s="1255">
        <v>0</v>
      </c>
      <c r="EF169" s="960">
        <v>0</v>
      </c>
      <c r="EG169" s="960">
        <v>0</v>
      </c>
      <c r="EH169" s="960">
        <v>0</v>
      </c>
      <c r="EI169" s="960">
        <v>0</v>
      </c>
      <c r="EJ169" s="960">
        <v>0</v>
      </c>
      <c r="EK169" s="1007">
        <v>0</v>
      </c>
      <c r="EL169" s="306">
        <v>0</v>
      </c>
      <c r="EM169" s="306">
        <v>0</v>
      </c>
      <c r="EN169" s="1007">
        <v>0</v>
      </c>
      <c r="EO169" s="306">
        <v>0</v>
      </c>
      <c r="EP169" s="306">
        <v>0</v>
      </c>
      <c r="EQ169" s="306">
        <v>0</v>
      </c>
      <c r="ER169" s="306">
        <v>0</v>
      </c>
      <c r="ES169" s="306">
        <v>0</v>
      </c>
      <c r="ET169" s="1007">
        <v>0</v>
      </c>
      <c r="EU169" s="306">
        <v>0</v>
      </c>
      <c r="EV169" s="306">
        <v>0</v>
      </c>
      <c r="EW169" s="306">
        <v>0</v>
      </c>
      <c r="EX169" s="832"/>
      <c r="EY169" s="592"/>
      <c r="EZ169" s="592" t="s">
        <v>668</v>
      </c>
      <c r="FA169" s="592" t="s">
        <v>353</v>
      </c>
      <c r="FB169" s="592" t="s">
        <v>354</v>
      </c>
      <c r="FC169" s="592">
        <v>7</v>
      </c>
      <c r="FD169" s="592" t="s">
        <v>11</v>
      </c>
      <c r="FE169" s="592" t="s">
        <v>232</v>
      </c>
      <c r="FF169" s="592" t="s">
        <v>9</v>
      </c>
      <c r="FG169" s="592" t="s">
        <v>232</v>
      </c>
      <c r="FH169" s="592" t="s">
        <v>358</v>
      </c>
    </row>
    <row r="170" spans="1:164">
      <c r="A170">
        <v>2451</v>
      </c>
      <c r="B170">
        <v>1</v>
      </c>
      <c r="F170">
        <v>700</v>
      </c>
      <c r="G170">
        <v>42</v>
      </c>
      <c r="H170">
        <v>1</v>
      </c>
      <c r="I170">
        <v>0</v>
      </c>
      <c r="J170">
        <v>1</v>
      </c>
      <c r="K170">
        <v>0</v>
      </c>
      <c r="L170" t="s">
        <v>658</v>
      </c>
      <c r="M170">
        <v>0</v>
      </c>
      <c r="N170">
        <v>1</v>
      </c>
      <c r="O170">
        <v>0</v>
      </c>
      <c r="P170">
        <v>0</v>
      </c>
      <c r="Q170">
        <v>0</v>
      </c>
      <c r="R170">
        <v>0</v>
      </c>
      <c r="S170">
        <v>0</v>
      </c>
      <c r="T170">
        <v>140</v>
      </c>
      <c r="U170">
        <v>0</v>
      </c>
      <c r="V170">
        <v>0</v>
      </c>
      <c r="W170">
        <v>0</v>
      </c>
      <c r="X170">
        <v>0</v>
      </c>
      <c r="Y170">
        <v>0</v>
      </c>
      <c r="Z170">
        <v>0</v>
      </c>
      <c r="AA170">
        <v>1</v>
      </c>
      <c r="AB170">
        <v>0</v>
      </c>
      <c r="AC170">
        <v>1</v>
      </c>
      <c r="AD170">
        <v>0</v>
      </c>
      <c r="AE170">
        <v>0</v>
      </c>
      <c r="AF170">
        <v>0</v>
      </c>
      <c r="AG170">
        <v>0</v>
      </c>
      <c r="AH170">
        <v>0</v>
      </c>
      <c r="AI170">
        <v>0</v>
      </c>
      <c r="AJ170">
        <v>0</v>
      </c>
      <c r="AK170">
        <v>0</v>
      </c>
      <c r="AL170">
        <v>0</v>
      </c>
      <c r="AM170">
        <v>0</v>
      </c>
      <c r="AN170">
        <v>0</v>
      </c>
      <c r="AO170">
        <v>0</v>
      </c>
      <c r="AP170">
        <v>0</v>
      </c>
      <c r="AQ170">
        <v>0</v>
      </c>
      <c r="AR170">
        <v>1</v>
      </c>
      <c r="AS170">
        <v>0</v>
      </c>
      <c r="AT170">
        <v>0</v>
      </c>
      <c r="AU170">
        <v>0</v>
      </c>
      <c r="AV170">
        <v>0</v>
      </c>
      <c r="AW170">
        <v>0</v>
      </c>
      <c r="AX170">
        <v>0</v>
      </c>
      <c r="AZ170">
        <v>0</v>
      </c>
      <c r="BA170">
        <v>0</v>
      </c>
      <c r="BB170">
        <v>0</v>
      </c>
      <c r="BC170">
        <v>0</v>
      </c>
      <c r="BD170">
        <v>0</v>
      </c>
      <c r="BE170">
        <v>0</v>
      </c>
      <c r="BG170">
        <v>0</v>
      </c>
      <c r="BH170">
        <v>1</v>
      </c>
      <c r="BI170">
        <v>1</v>
      </c>
      <c r="BJ170">
        <v>0</v>
      </c>
      <c r="BK170">
        <v>1</v>
      </c>
      <c r="BL170">
        <v>0</v>
      </c>
      <c r="BM170">
        <v>0</v>
      </c>
      <c r="BN170">
        <v>0</v>
      </c>
      <c r="BO170">
        <v>0</v>
      </c>
      <c r="BP170">
        <v>0</v>
      </c>
      <c r="BQ170">
        <v>0</v>
      </c>
      <c r="BR170">
        <v>0</v>
      </c>
      <c r="BS170">
        <v>0</v>
      </c>
      <c r="BT170">
        <v>0</v>
      </c>
      <c r="BU170">
        <v>0</v>
      </c>
      <c r="BV170">
        <v>0</v>
      </c>
      <c r="BW170">
        <v>0</v>
      </c>
      <c r="BX170">
        <v>0</v>
      </c>
      <c r="BY170">
        <v>0</v>
      </c>
      <c r="BZ170">
        <v>0</v>
      </c>
      <c r="CA170">
        <v>0</v>
      </c>
      <c r="CB170">
        <v>0</v>
      </c>
      <c r="CC170">
        <v>0</v>
      </c>
      <c r="CD170">
        <v>0</v>
      </c>
      <c r="CE170">
        <v>0</v>
      </c>
      <c r="CF170">
        <v>0</v>
      </c>
      <c r="CG170">
        <v>0</v>
      </c>
      <c r="CH170">
        <v>0</v>
      </c>
      <c r="CI170">
        <v>0</v>
      </c>
      <c r="CJ170">
        <v>0</v>
      </c>
      <c r="CK170">
        <v>0</v>
      </c>
      <c r="CL170" s="842"/>
      <c r="CM170" s="597">
        <v>1</v>
      </c>
      <c r="CN170" s="592">
        <v>143</v>
      </c>
      <c r="CO170" s="592">
        <v>143</v>
      </c>
      <c r="CP170" s="597">
        <v>1</v>
      </c>
      <c r="CQ170" s="592">
        <v>143</v>
      </c>
      <c r="CR170" s="592">
        <v>0</v>
      </c>
      <c r="CS170" s="597">
        <v>1</v>
      </c>
      <c r="CT170" s="592">
        <v>143</v>
      </c>
      <c r="CU170" s="592">
        <v>0</v>
      </c>
      <c r="CV170" s="592">
        <v>0</v>
      </c>
      <c r="CW170" s="592">
        <v>0</v>
      </c>
      <c r="CX170" s="592">
        <v>0</v>
      </c>
      <c r="CY170" s="592">
        <v>0</v>
      </c>
      <c r="CZ170" s="592">
        <v>0</v>
      </c>
      <c r="DA170" s="592">
        <v>0</v>
      </c>
      <c r="DB170" s="592">
        <v>0</v>
      </c>
      <c r="DC170" s="592">
        <v>0</v>
      </c>
      <c r="DD170" s="592">
        <v>0</v>
      </c>
      <c r="DE170" s="592">
        <v>0</v>
      </c>
      <c r="DF170" s="592">
        <v>0</v>
      </c>
      <c r="DG170" s="592">
        <v>0</v>
      </c>
      <c r="DH170" s="592">
        <v>0</v>
      </c>
      <c r="DI170" s="592">
        <v>0</v>
      </c>
      <c r="DJ170" s="592">
        <v>0</v>
      </c>
      <c r="DK170" s="592">
        <v>0</v>
      </c>
      <c r="DL170" s="592">
        <v>0</v>
      </c>
      <c r="DM170" s="592">
        <v>0</v>
      </c>
      <c r="DN170" s="592">
        <v>0</v>
      </c>
      <c r="DO170" s="592">
        <v>0</v>
      </c>
      <c r="DP170" s="592">
        <v>0</v>
      </c>
      <c r="DQ170" s="592">
        <v>0</v>
      </c>
      <c r="DR170" s="592">
        <v>0</v>
      </c>
      <c r="DS170" s="592">
        <v>0</v>
      </c>
      <c r="DT170" s="592">
        <v>0</v>
      </c>
      <c r="DU170" s="597">
        <v>0</v>
      </c>
      <c r="DV170" s="954">
        <v>0</v>
      </c>
      <c r="DW170" s="978">
        <v>0</v>
      </c>
      <c r="DX170" s="979">
        <v>0</v>
      </c>
      <c r="DY170" s="979">
        <v>0</v>
      </c>
      <c r="DZ170" s="979">
        <v>0</v>
      </c>
      <c r="EA170" s="977">
        <v>0</v>
      </c>
      <c r="EB170" s="977">
        <v>0</v>
      </c>
      <c r="EC170" s="960">
        <v>0</v>
      </c>
      <c r="ED170" s="960">
        <v>0</v>
      </c>
      <c r="EE170" s="1255">
        <v>0</v>
      </c>
      <c r="EF170" s="960">
        <v>0</v>
      </c>
      <c r="EG170" s="960">
        <v>0</v>
      </c>
      <c r="EH170" s="960">
        <v>0</v>
      </c>
      <c r="EI170" s="960">
        <v>0</v>
      </c>
      <c r="EJ170" s="960">
        <v>0</v>
      </c>
      <c r="EK170" s="1007">
        <v>0</v>
      </c>
      <c r="EL170" s="306">
        <v>0</v>
      </c>
      <c r="EM170" s="306">
        <v>0</v>
      </c>
      <c r="EN170" s="1007">
        <v>0</v>
      </c>
      <c r="EO170" s="306">
        <v>0</v>
      </c>
      <c r="EP170" s="306">
        <v>1</v>
      </c>
      <c r="EQ170" s="306">
        <v>1</v>
      </c>
      <c r="ER170" s="306">
        <v>0</v>
      </c>
      <c r="ES170" s="306">
        <v>0</v>
      </c>
      <c r="ET170" s="1007">
        <v>0</v>
      </c>
      <c r="EU170" s="306">
        <v>0</v>
      </c>
      <c r="EV170" s="306">
        <v>0</v>
      </c>
      <c r="EW170" s="306">
        <v>0</v>
      </c>
      <c r="EX170" s="832"/>
      <c r="EY170" s="592"/>
      <c r="EZ170" s="592" t="s">
        <v>658</v>
      </c>
      <c r="FA170" s="592" t="s">
        <v>353</v>
      </c>
      <c r="FB170" s="592" t="s">
        <v>354</v>
      </c>
      <c r="FC170" s="592">
        <v>143</v>
      </c>
      <c r="FD170" s="592" t="s">
        <v>13</v>
      </c>
      <c r="FE170" s="592" t="s">
        <v>232</v>
      </c>
      <c r="FF170" s="592" t="s">
        <v>9</v>
      </c>
      <c r="FG170" s="592" t="s">
        <v>232</v>
      </c>
      <c r="FH170" s="592" t="s">
        <v>358</v>
      </c>
    </row>
    <row r="171" spans="1:164">
      <c r="A171">
        <v>2452</v>
      </c>
      <c r="B171">
        <v>1</v>
      </c>
      <c r="F171">
        <v>700</v>
      </c>
      <c r="G171">
        <v>41</v>
      </c>
      <c r="H171">
        <v>1</v>
      </c>
      <c r="I171">
        <v>0</v>
      </c>
      <c r="J171">
        <v>1</v>
      </c>
      <c r="K171">
        <v>0</v>
      </c>
      <c r="L171" t="s">
        <v>668</v>
      </c>
      <c r="M171">
        <v>0</v>
      </c>
      <c r="N171">
        <v>1</v>
      </c>
      <c r="O171">
        <v>0</v>
      </c>
      <c r="P171">
        <v>0</v>
      </c>
      <c r="Q171">
        <v>0</v>
      </c>
      <c r="R171">
        <v>0</v>
      </c>
      <c r="S171">
        <v>0</v>
      </c>
      <c r="T171">
        <v>22</v>
      </c>
      <c r="U171">
        <v>0</v>
      </c>
      <c r="V171">
        <v>0</v>
      </c>
      <c r="W171">
        <v>1</v>
      </c>
      <c r="X171">
        <v>0</v>
      </c>
      <c r="Y171">
        <v>0</v>
      </c>
      <c r="Z171">
        <v>0</v>
      </c>
      <c r="AA171">
        <v>1</v>
      </c>
      <c r="AB171">
        <v>0</v>
      </c>
      <c r="AC171">
        <v>1</v>
      </c>
      <c r="AD171">
        <v>0</v>
      </c>
      <c r="AE171">
        <v>0</v>
      </c>
      <c r="AF171">
        <v>0</v>
      </c>
      <c r="AG171">
        <v>0</v>
      </c>
      <c r="AH171">
        <v>0</v>
      </c>
      <c r="AI171">
        <v>0</v>
      </c>
      <c r="AJ171">
        <v>0</v>
      </c>
      <c r="AK171">
        <v>0</v>
      </c>
      <c r="AL171">
        <v>0</v>
      </c>
      <c r="AM171">
        <v>0</v>
      </c>
      <c r="AN171">
        <v>0</v>
      </c>
      <c r="AO171">
        <v>0</v>
      </c>
      <c r="AP171">
        <v>0</v>
      </c>
      <c r="AQ171">
        <v>0</v>
      </c>
      <c r="AR171">
        <v>0</v>
      </c>
      <c r="AS171">
        <v>0</v>
      </c>
      <c r="AT171">
        <v>1</v>
      </c>
      <c r="AU171">
        <v>0</v>
      </c>
      <c r="AV171">
        <v>0</v>
      </c>
      <c r="AW171">
        <v>1</v>
      </c>
      <c r="AX171">
        <v>0</v>
      </c>
      <c r="AZ171">
        <v>1</v>
      </c>
      <c r="BA171">
        <v>0</v>
      </c>
      <c r="BB171">
        <v>0</v>
      </c>
      <c r="BC171">
        <v>0</v>
      </c>
      <c r="BD171">
        <v>0</v>
      </c>
      <c r="BE171">
        <v>0</v>
      </c>
      <c r="BG171">
        <v>0</v>
      </c>
      <c r="BH171">
        <v>1</v>
      </c>
      <c r="BI171">
        <v>1</v>
      </c>
      <c r="BJ171">
        <v>0</v>
      </c>
      <c r="BK171">
        <v>0</v>
      </c>
      <c r="BL171">
        <v>1</v>
      </c>
      <c r="BM171">
        <v>0</v>
      </c>
      <c r="BN171">
        <v>0</v>
      </c>
      <c r="BO171">
        <v>0</v>
      </c>
      <c r="BP171">
        <v>0</v>
      </c>
      <c r="BQ171">
        <v>1</v>
      </c>
      <c r="BR171">
        <v>0</v>
      </c>
      <c r="BS171">
        <v>0</v>
      </c>
      <c r="BT171">
        <v>0</v>
      </c>
      <c r="BU171">
        <v>0</v>
      </c>
      <c r="BV171">
        <v>0</v>
      </c>
      <c r="BW171">
        <v>0</v>
      </c>
      <c r="BX171">
        <v>0</v>
      </c>
      <c r="BY171">
        <v>0</v>
      </c>
      <c r="BZ171">
        <v>0</v>
      </c>
      <c r="CA171">
        <v>0</v>
      </c>
      <c r="CB171">
        <v>1</v>
      </c>
      <c r="CC171">
        <v>0</v>
      </c>
      <c r="CD171">
        <v>0</v>
      </c>
      <c r="CE171">
        <v>0</v>
      </c>
      <c r="CF171">
        <v>0</v>
      </c>
      <c r="CG171">
        <v>1500</v>
      </c>
      <c r="CH171">
        <v>0</v>
      </c>
      <c r="CI171">
        <v>0</v>
      </c>
      <c r="CJ171">
        <v>1302.6315789473683</v>
      </c>
      <c r="CK171">
        <v>0</v>
      </c>
      <c r="CL171" s="842"/>
      <c r="CM171" s="597">
        <v>1</v>
      </c>
      <c r="CN171" s="592">
        <v>23</v>
      </c>
      <c r="CO171" s="592">
        <v>23</v>
      </c>
      <c r="CP171" s="597">
        <v>1</v>
      </c>
      <c r="CQ171" s="592">
        <v>23</v>
      </c>
      <c r="CR171" s="592">
        <v>0</v>
      </c>
      <c r="CS171" s="597">
        <v>1</v>
      </c>
      <c r="CT171" s="592">
        <v>23</v>
      </c>
      <c r="CU171" s="592">
        <v>23</v>
      </c>
      <c r="CV171" s="592">
        <v>0</v>
      </c>
      <c r="CW171" s="592">
        <v>1</v>
      </c>
      <c r="CX171" s="592">
        <v>23</v>
      </c>
      <c r="CY171" s="592">
        <v>0</v>
      </c>
      <c r="CZ171" s="592">
        <v>0</v>
      </c>
      <c r="DA171" s="592">
        <v>0</v>
      </c>
      <c r="DB171" s="592">
        <v>0</v>
      </c>
      <c r="DC171" s="592">
        <v>23</v>
      </c>
      <c r="DD171" s="592">
        <v>0</v>
      </c>
      <c r="DE171" s="592">
        <v>0</v>
      </c>
      <c r="DF171" s="592">
        <v>0</v>
      </c>
      <c r="DG171" s="592">
        <v>0</v>
      </c>
      <c r="DH171" s="592">
        <v>0</v>
      </c>
      <c r="DI171" s="592">
        <v>0</v>
      </c>
      <c r="DJ171" s="592">
        <v>0</v>
      </c>
      <c r="DK171" s="592">
        <v>1</v>
      </c>
      <c r="DL171" s="592">
        <v>23</v>
      </c>
      <c r="DM171" s="592">
        <v>0</v>
      </c>
      <c r="DN171" s="592">
        <v>0</v>
      </c>
      <c r="DO171" s="592">
        <v>0</v>
      </c>
      <c r="DP171" s="592">
        <v>0</v>
      </c>
      <c r="DQ171" s="592">
        <v>0</v>
      </c>
      <c r="DR171" s="592">
        <v>0</v>
      </c>
      <c r="DS171" s="592">
        <v>0</v>
      </c>
      <c r="DT171" s="592">
        <v>0</v>
      </c>
      <c r="DU171" s="597">
        <v>1</v>
      </c>
      <c r="DV171" s="954">
        <v>0</v>
      </c>
      <c r="DW171" s="978">
        <v>0</v>
      </c>
      <c r="DX171" s="979">
        <v>0</v>
      </c>
      <c r="DY171" s="979">
        <v>0</v>
      </c>
      <c r="DZ171" s="979">
        <v>0</v>
      </c>
      <c r="EA171" s="977">
        <v>0</v>
      </c>
      <c r="EB171" s="977">
        <v>0</v>
      </c>
      <c r="EC171" s="960">
        <v>0</v>
      </c>
      <c r="ED171" s="960">
        <v>0</v>
      </c>
      <c r="EE171" s="1255">
        <v>16.5</v>
      </c>
      <c r="EF171" s="960">
        <v>24750</v>
      </c>
      <c r="EG171" s="960">
        <v>0</v>
      </c>
      <c r="EH171" s="960">
        <v>0</v>
      </c>
      <c r="EI171" s="960">
        <v>0</v>
      </c>
      <c r="EJ171" s="960">
        <v>0</v>
      </c>
      <c r="EK171" s="1007">
        <v>0</v>
      </c>
      <c r="EL171" s="306">
        <v>0</v>
      </c>
      <c r="EM171" s="306">
        <v>0</v>
      </c>
      <c r="EN171" s="1007">
        <v>0</v>
      </c>
      <c r="EO171" s="306">
        <v>0</v>
      </c>
      <c r="EP171" s="306">
        <v>1</v>
      </c>
      <c r="EQ171" s="306">
        <v>1</v>
      </c>
      <c r="ER171" s="306">
        <v>0</v>
      </c>
      <c r="ES171" s="306">
        <v>0</v>
      </c>
      <c r="ET171" s="1007">
        <v>0</v>
      </c>
      <c r="EU171" s="306">
        <v>1</v>
      </c>
      <c r="EV171" s="306">
        <v>1</v>
      </c>
      <c r="EW171" s="306">
        <v>0</v>
      </c>
      <c r="EX171" s="832"/>
      <c r="EY171" s="592"/>
      <c r="EZ171" s="592" t="s">
        <v>668</v>
      </c>
      <c r="FA171" s="592" t="s">
        <v>353</v>
      </c>
      <c r="FB171" s="592" t="s">
        <v>354</v>
      </c>
      <c r="FC171" s="592">
        <v>23</v>
      </c>
      <c r="FD171" s="592" t="s">
        <v>12</v>
      </c>
      <c r="FE171" s="592" t="s">
        <v>232</v>
      </c>
      <c r="FF171" s="592" t="s">
        <v>9</v>
      </c>
      <c r="FG171" s="592" t="s">
        <v>232</v>
      </c>
      <c r="FH171" s="592" t="s">
        <v>358</v>
      </c>
    </row>
    <row r="172" spans="1:164">
      <c r="A172">
        <v>2453</v>
      </c>
      <c r="B172">
        <v>1</v>
      </c>
      <c r="F172">
        <v>700</v>
      </c>
      <c r="G172">
        <v>41</v>
      </c>
      <c r="H172">
        <v>0</v>
      </c>
      <c r="I172">
        <v>1</v>
      </c>
      <c r="J172">
        <v>0</v>
      </c>
      <c r="K172">
        <v>1</v>
      </c>
      <c r="L172">
        <v>0</v>
      </c>
      <c r="M172" t="s">
        <v>658</v>
      </c>
      <c r="N172">
        <v>1</v>
      </c>
      <c r="O172">
        <v>0</v>
      </c>
      <c r="P172">
        <v>0</v>
      </c>
      <c r="Q172">
        <v>0</v>
      </c>
      <c r="R172">
        <v>0</v>
      </c>
      <c r="S172">
        <v>0</v>
      </c>
      <c r="T172">
        <v>9</v>
      </c>
      <c r="U172">
        <v>1</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0</v>
      </c>
      <c r="AT172">
        <v>1</v>
      </c>
      <c r="AU172">
        <v>0</v>
      </c>
      <c r="AV172">
        <v>0</v>
      </c>
      <c r="AW172">
        <v>1</v>
      </c>
      <c r="AX172">
        <v>1</v>
      </c>
      <c r="AZ172">
        <v>0</v>
      </c>
      <c r="BA172">
        <v>0</v>
      </c>
      <c r="BB172">
        <v>0</v>
      </c>
      <c r="BC172">
        <v>1</v>
      </c>
      <c r="BD172">
        <v>0</v>
      </c>
      <c r="BE172">
        <v>0</v>
      </c>
      <c r="BG172">
        <v>0</v>
      </c>
      <c r="BH172">
        <v>1</v>
      </c>
      <c r="BI172">
        <v>1</v>
      </c>
      <c r="BJ172">
        <v>0</v>
      </c>
      <c r="BK172">
        <v>1</v>
      </c>
      <c r="BL172">
        <v>0</v>
      </c>
      <c r="BM172">
        <v>0</v>
      </c>
      <c r="BN172">
        <v>0</v>
      </c>
      <c r="BO172">
        <v>0</v>
      </c>
      <c r="BP172">
        <v>0</v>
      </c>
      <c r="BQ172">
        <v>0</v>
      </c>
      <c r="BR172">
        <v>0</v>
      </c>
      <c r="BS172">
        <v>0</v>
      </c>
      <c r="BT172">
        <v>0</v>
      </c>
      <c r="BU172">
        <v>0</v>
      </c>
      <c r="BV172">
        <v>0</v>
      </c>
      <c r="BW172">
        <v>0</v>
      </c>
      <c r="BX172">
        <v>0</v>
      </c>
      <c r="BY172">
        <v>0</v>
      </c>
      <c r="BZ172">
        <v>0</v>
      </c>
      <c r="CA172">
        <v>0</v>
      </c>
      <c r="CB172">
        <v>0</v>
      </c>
      <c r="CC172">
        <v>0</v>
      </c>
      <c r="CD172">
        <v>0</v>
      </c>
      <c r="CE172">
        <v>0</v>
      </c>
      <c r="CF172">
        <v>0</v>
      </c>
      <c r="CG172">
        <v>0</v>
      </c>
      <c r="CH172">
        <v>0</v>
      </c>
      <c r="CI172">
        <v>0</v>
      </c>
      <c r="CJ172">
        <v>0</v>
      </c>
      <c r="CK172">
        <v>0</v>
      </c>
      <c r="CL172" s="842"/>
      <c r="CM172" s="597">
        <v>1</v>
      </c>
      <c r="CN172" s="592">
        <v>9</v>
      </c>
      <c r="CO172" s="592">
        <v>9</v>
      </c>
      <c r="CP172" s="597">
        <v>1</v>
      </c>
      <c r="CQ172" s="592">
        <v>9</v>
      </c>
      <c r="CR172" s="592">
        <v>0</v>
      </c>
      <c r="CS172" s="597">
        <v>1</v>
      </c>
      <c r="CT172" s="592">
        <v>9</v>
      </c>
      <c r="CU172" s="592">
        <v>0</v>
      </c>
      <c r="CV172" s="592">
        <v>0</v>
      </c>
      <c r="CW172" s="592">
        <v>0</v>
      </c>
      <c r="CX172" s="592">
        <v>0</v>
      </c>
      <c r="CY172" s="592">
        <v>0</v>
      </c>
      <c r="CZ172" s="592">
        <v>0</v>
      </c>
      <c r="DA172" s="592">
        <v>0</v>
      </c>
      <c r="DB172" s="592">
        <v>0</v>
      </c>
      <c r="DC172" s="592">
        <v>0</v>
      </c>
      <c r="DD172" s="592">
        <v>0</v>
      </c>
      <c r="DE172" s="592">
        <v>0</v>
      </c>
      <c r="DF172" s="592">
        <v>0</v>
      </c>
      <c r="DG172" s="592">
        <v>0</v>
      </c>
      <c r="DH172" s="592">
        <v>0</v>
      </c>
      <c r="DI172" s="592">
        <v>0</v>
      </c>
      <c r="DJ172" s="592">
        <v>0</v>
      </c>
      <c r="DK172" s="592">
        <v>0</v>
      </c>
      <c r="DL172" s="592">
        <v>0</v>
      </c>
      <c r="DM172" s="592">
        <v>0</v>
      </c>
      <c r="DN172" s="592">
        <v>0</v>
      </c>
      <c r="DO172" s="592">
        <v>0</v>
      </c>
      <c r="DP172" s="592">
        <v>0</v>
      </c>
      <c r="DQ172" s="592">
        <v>0</v>
      </c>
      <c r="DR172" s="592">
        <v>0</v>
      </c>
      <c r="DS172" s="592">
        <v>0</v>
      </c>
      <c r="DT172" s="592">
        <v>0</v>
      </c>
      <c r="DU172" s="597">
        <v>0</v>
      </c>
      <c r="DV172" s="954">
        <v>0</v>
      </c>
      <c r="DW172" s="978">
        <v>0</v>
      </c>
      <c r="DX172" s="979">
        <v>0</v>
      </c>
      <c r="DY172" s="979">
        <v>0</v>
      </c>
      <c r="DZ172" s="979">
        <v>0</v>
      </c>
      <c r="EA172" s="977">
        <v>0</v>
      </c>
      <c r="EB172" s="977">
        <v>0</v>
      </c>
      <c r="EC172" s="960">
        <v>0</v>
      </c>
      <c r="ED172" s="960">
        <v>0</v>
      </c>
      <c r="EE172" s="1255">
        <v>0</v>
      </c>
      <c r="EF172" s="960">
        <v>0</v>
      </c>
      <c r="EG172" s="960">
        <v>0</v>
      </c>
      <c r="EH172" s="960">
        <v>0</v>
      </c>
      <c r="EI172" s="960">
        <v>0</v>
      </c>
      <c r="EJ172" s="960">
        <v>0</v>
      </c>
      <c r="EK172" s="1007">
        <v>0</v>
      </c>
      <c r="EL172" s="306">
        <v>0</v>
      </c>
      <c r="EM172" s="306">
        <v>0</v>
      </c>
      <c r="EN172" s="1007">
        <v>0</v>
      </c>
      <c r="EO172" s="306">
        <v>0</v>
      </c>
      <c r="EP172" s="306">
        <v>0</v>
      </c>
      <c r="EQ172" s="306">
        <v>0</v>
      </c>
      <c r="ER172" s="306">
        <v>0</v>
      </c>
      <c r="ES172" s="306">
        <v>0</v>
      </c>
      <c r="ET172" s="1007">
        <v>0</v>
      </c>
      <c r="EU172" s="306">
        <v>1</v>
      </c>
      <c r="EV172" s="306">
        <v>1</v>
      </c>
      <c r="EW172" s="306">
        <v>0</v>
      </c>
      <c r="EX172" s="832"/>
      <c r="EY172" s="592"/>
      <c r="EZ172" s="592" t="s">
        <v>658</v>
      </c>
      <c r="FA172" s="592" t="s">
        <v>353</v>
      </c>
      <c r="FB172" s="592" t="s">
        <v>354</v>
      </c>
      <c r="FC172" s="592">
        <v>9</v>
      </c>
      <c r="FD172" s="592" t="s">
        <v>11</v>
      </c>
      <c r="FE172" s="592" t="s">
        <v>232</v>
      </c>
      <c r="FF172" s="592" t="s">
        <v>9</v>
      </c>
      <c r="FG172" s="592" t="s">
        <v>232</v>
      </c>
      <c r="FH172" s="592" t="s">
        <v>358</v>
      </c>
    </row>
    <row r="173" spans="1:164">
      <c r="A173">
        <v>2454</v>
      </c>
      <c r="B173">
        <v>1</v>
      </c>
      <c r="F173">
        <v>700</v>
      </c>
      <c r="G173">
        <v>41</v>
      </c>
      <c r="H173">
        <v>1</v>
      </c>
      <c r="I173">
        <v>0</v>
      </c>
      <c r="J173">
        <v>1</v>
      </c>
      <c r="K173">
        <v>0</v>
      </c>
      <c r="L173" t="s">
        <v>668</v>
      </c>
      <c r="M173">
        <v>0</v>
      </c>
      <c r="N173">
        <v>1</v>
      </c>
      <c r="O173">
        <v>0</v>
      </c>
      <c r="P173">
        <v>0</v>
      </c>
      <c r="Q173">
        <v>0</v>
      </c>
      <c r="R173">
        <v>0</v>
      </c>
      <c r="S173">
        <v>0</v>
      </c>
      <c r="T173">
        <v>9</v>
      </c>
      <c r="U173">
        <v>0</v>
      </c>
      <c r="V173">
        <v>0</v>
      </c>
      <c r="W173">
        <v>0</v>
      </c>
      <c r="X173">
        <v>0</v>
      </c>
      <c r="Y173">
        <v>1</v>
      </c>
      <c r="Z173">
        <v>0</v>
      </c>
      <c r="AA173">
        <v>1</v>
      </c>
      <c r="AB173">
        <v>1</v>
      </c>
      <c r="AC173">
        <v>0</v>
      </c>
      <c r="AD173">
        <v>0</v>
      </c>
      <c r="AE173">
        <v>0</v>
      </c>
      <c r="AF173">
        <v>0</v>
      </c>
      <c r="AG173">
        <v>0</v>
      </c>
      <c r="AH173">
        <v>0</v>
      </c>
      <c r="AI173">
        <v>0</v>
      </c>
      <c r="AJ173">
        <v>0</v>
      </c>
      <c r="AK173">
        <v>0</v>
      </c>
      <c r="AL173">
        <v>0</v>
      </c>
      <c r="AM173">
        <v>0</v>
      </c>
      <c r="AN173">
        <v>0</v>
      </c>
      <c r="AO173">
        <v>0</v>
      </c>
      <c r="AP173">
        <v>0</v>
      </c>
      <c r="AQ173">
        <v>0</v>
      </c>
      <c r="AR173">
        <v>1</v>
      </c>
      <c r="AS173">
        <v>0</v>
      </c>
      <c r="AT173">
        <v>0</v>
      </c>
      <c r="AU173">
        <v>0</v>
      </c>
      <c r="AV173">
        <v>0</v>
      </c>
      <c r="AW173">
        <v>0</v>
      </c>
      <c r="AX173">
        <v>0</v>
      </c>
      <c r="AZ173">
        <v>0</v>
      </c>
      <c r="BA173">
        <v>0</v>
      </c>
      <c r="BB173">
        <v>0</v>
      </c>
      <c r="BC173">
        <v>0</v>
      </c>
      <c r="BD173">
        <v>0</v>
      </c>
      <c r="BE173">
        <v>0</v>
      </c>
      <c r="BG173">
        <v>1</v>
      </c>
      <c r="BH173">
        <v>0</v>
      </c>
      <c r="BI173">
        <v>1</v>
      </c>
      <c r="BJ173">
        <v>0</v>
      </c>
      <c r="BK173">
        <v>1</v>
      </c>
      <c r="BL173">
        <v>0</v>
      </c>
      <c r="BM173">
        <v>0</v>
      </c>
      <c r="BN173">
        <v>0</v>
      </c>
      <c r="BO173">
        <v>0</v>
      </c>
      <c r="BP173">
        <v>0</v>
      </c>
      <c r="BQ173">
        <v>0</v>
      </c>
      <c r="BR173">
        <v>0</v>
      </c>
      <c r="BS173">
        <v>0</v>
      </c>
      <c r="BT173">
        <v>0</v>
      </c>
      <c r="BU173">
        <v>0</v>
      </c>
      <c r="BV173">
        <v>0</v>
      </c>
      <c r="BW173">
        <v>0</v>
      </c>
      <c r="BX173">
        <v>0</v>
      </c>
      <c r="BY173">
        <v>0</v>
      </c>
      <c r="BZ173">
        <v>0</v>
      </c>
      <c r="CA173">
        <v>0</v>
      </c>
      <c r="CB173">
        <v>0</v>
      </c>
      <c r="CC173">
        <v>0</v>
      </c>
      <c r="CD173">
        <v>0</v>
      </c>
      <c r="CE173">
        <v>0</v>
      </c>
      <c r="CF173">
        <v>0</v>
      </c>
      <c r="CG173">
        <v>0</v>
      </c>
      <c r="CH173">
        <v>0</v>
      </c>
      <c r="CI173">
        <v>0</v>
      </c>
      <c r="CJ173">
        <v>0</v>
      </c>
      <c r="CK173">
        <v>0</v>
      </c>
      <c r="CL173" s="842"/>
      <c r="CM173" s="597">
        <v>1</v>
      </c>
      <c r="CN173" s="592">
        <v>9</v>
      </c>
      <c r="CO173" s="592">
        <v>0</v>
      </c>
      <c r="CP173" s="597">
        <v>1</v>
      </c>
      <c r="CQ173" s="592">
        <v>9</v>
      </c>
      <c r="CR173" s="592">
        <v>0</v>
      </c>
      <c r="CS173" s="597">
        <v>1</v>
      </c>
      <c r="CT173" s="592">
        <v>9</v>
      </c>
      <c r="CU173" s="592">
        <v>0</v>
      </c>
      <c r="CV173" s="592">
        <v>0</v>
      </c>
      <c r="CW173" s="592">
        <v>0</v>
      </c>
      <c r="CX173" s="592">
        <v>0</v>
      </c>
      <c r="CY173" s="592">
        <v>0</v>
      </c>
      <c r="CZ173" s="592">
        <v>0</v>
      </c>
      <c r="DA173" s="592">
        <v>0</v>
      </c>
      <c r="DB173" s="592">
        <v>0</v>
      </c>
      <c r="DC173" s="592">
        <v>0</v>
      </c>
      <c r="DD173" s="592">
        <v>0</v>
      </c>
      <c r="DE173" s="592">
        <v>0</v>
      </c>
      <c r="DF173" s="592">
        <v>0</v>
      </c>
      <c r="DG173" s="592">
        <v>0</v>
      </c>
      <c r="DH173" s="592">
        <v>0</v>
      </c>
      <c r="DI173" s="592">
        <v>0</v>
      </c>
      <c r="DJ173" s="592">
        <v>0</v>
      </c>
      <c r="DK173" s="592">
        <v>0</v>
      </c>
      <c r="DL173" s="592">
        <v>0</v>
      </c>
      <c r="DM173" s="592">
        <v>0</v>
      </c>
      <c r="DN173" s="592">
        <v>0</v>
      </c>
      <c r="DO173" s="592">
        <v>0</v>
      </c>
      <c r="DP173" s="592">
        <v>0</v>
      </c>
      <c r="DQ173" s="592">
        <v>0</v>
      </c>
      <c r="DR173" s="592">
        <v>0</v>
      </c>
      <c r="DS173" s="592">
        <v>0</v>
      </c>
      <c r="DT173" s="592">
        <v>0</v>
      </c>
      <c r="DU173" s="597">
        <v>0</v>
      </c>
      <c r="DV173" s="954">
        <v>0</v>
      </c>
      <c r="DW173" s="978">
        <v>0</v>
      </c>
      <c r="DX173" s="979">
        <v>0</v>
      </c>
      <c r="DY173" s="979">
        <v>0</v>
      </c>
      <c r="DZ173" s="979">
        <v>0</v>
      </c>
      <c r="EA173" s="977">
        <v>0</v>
      </c>
      <c r="EB173" s="977">
        <v>0</v>
      </c>
      <c r="EC173" s="960">
        <v>0</v>
      </c>
      <c r="ED173" s="960">
        <v>0</v>
      </c>
      <c r="EE173" s="1255">
        <v>0</v>
      </c>
      <c r="EF173" s="960">
        <v>0</v>
      </c>
      <c r="EG173" s="960">
        <v>0</v>
      </c>
      <c r="EH173" s="960">
        <v>0</v>
      </c>
      <c r="EI173" s="960">
        <v>0</v>
      </c>
      <c r="EJ173" s="960">
        <v>0</v>
      </c>
      <c r="EK173" s="1007">
        <v>0</v>
      </c>
      <c r="EL173" s="306">
        <v>0</v>
      </c>
      <c r="EM173" s="306">
        <v>0</v>
      </c>
      <c r="EN173" s="1007">
        <v>0</v>
      </c>
      <c r="EO173" s="306">
        <v>0</v>
      </c>
      <c r="EP173" s="306">
        <v>1</v>
      </c>
      <c r="EQ173" s="306">
        <v>0</v>
      </c>
      <c r="ER173" s="306">
        <v>0</v>
      </c>
      <c r="ES173" s="306">
        <v>0</v>
      </c>
      <c r="ET173" s="1007">
        <v>0</v>
      </c>
      <c r="EU173" s="306">
        <v>0</v>
      </c>
      <c r="EV173" s="306">
        <v>0</v>
      </c>
      <c r="EW173" s="306">
        <v>0</v>
      </c>
      <c r="EX173" s="832"/>
      <c r="EY173" s="592"/>
      <c r="EZ173" s="592" t="s">
        <v>668</v>
      </c>
      <c r="FA173" s="592" t="s">
        <v>353</v>
      </c>
      <c r="FB173" s="592" t="s">
        <v>354</v>
      </c>
      <c r="FC173" s="592">
        <v>9</v>
      </c>
      <c r="FD173" s="592" t="s">
        <v>11</v>
      </c>
      <c r="FE173" s="592" t="s">
        <v>232</v>
      </c>
      <c r="FF173" s="592" t="s">
        <v>9</v>
      </c>
      <c r="FG173" s="592" t="s">
        <v>232</v>
      </c>
      <c r="FH173" s="592" t="s">
        <v>358</v>
      </c>
    </row>
    <row r="174" spans="1:164">
      <c r="A174">
        <v>2455</v>
      </c>
      <c r="B174">
        <v>1</v>
      </c>
      <c r="F174">
        <v>700</v>
      </c>
      <c r="G174">
        <v>41</v>
      </c>
      <c r="H174">
        <v>0</v>
      </c>
      <c r="I174">
        <v>1</v>
      </c>
      <c r="J174">
        <v>1</v>
      </c>
      <c r="K174">
        <v>0</v>
      </c>
      <c r="L174" t="s">
        <v>668</v>
      </c>
      <c r="M174">
        <v>0</v>
      </c>
      <c r="N174">
        <v>1</v>
      </c>
      <c r="O174">
        <v>0</v>
      </c>
      <c r="P174">
        <v>0</v>
      </c>
      <c r="Q174">
        <v>0</v>
      </c>
      <c r="R174">
        <v>0</v>
      </c>
      <c r="S174">
        <v>0</v>
      </c>
      <c r="T174">
        <v>221</v>
      </c>
      <c r="U174">
        <v>0</v>
      </c>
      <c r="V174">
        <v>0</v>
      </c>
      <c r="W174">
        <v>0</v>
      </c>
      <c r="X174">
        <v>0</v>
      </c>
      <c r="Y174">
        <v>1</v>
      </c>
      <c r="Z174">
        <v>1</v>
      </c>
      <c r="AA174">
        <v>0</v>
      </c>
      <c r="AB174">
        <v>0</v>
      </c>
      <c r="AC174">
        <v>1</v>
      </c>
      <c r="AD174">
        <v>0</v>
      </c>
      <c r="AE174">
        <v>1</v>
      </c>
      <c r="AF174">
        <v>0</v>
      </c>
      <c r="AG174">
        <v>0</v>
      </c>
      <c r="AH174">
        <v>0</v>
      </c>
      <c r="AI174">
        <v>1</v>
      </c>
      <c r="AJ174">
        <v>0</v>
      </c>
      <c r="AK174">
        <v>1</v>
      </c>
      <c r="AL174">
        <v>0</v>
      </c>
      <c r="AM174">
        <v>0</v>
      </c>
      <c r="AN174">
        <v>1</v>
      </c>
      <c r="AO174">
        <v>0</v>
      </c>
      <c r="AP174">
        <v>0</v>
      </c>
      <c r="AQ174">
        <v>0</v>
      </c>
      <c r="AR174">
        <v>0</v>
      </c>
      <c r="AS174">
        <v>0</v>
      </c>
      <c r="AT174">
        <v>1</v>
      </c>
      <c r="AU174">
        <v>0</v>
      </c>
      <c r="AV174">
        <v>0</v>
      </c>
      <c r="AW174">
        <v>1</v>
      </c>
      <c r="AX174">
        <v>0</v>
      </c>
      <c r="AZ174">
        <v>1</v>
      </c>
      <c r="BA174">
        <v>1</v>
      </c>
      <c r="BB174">
        <v>0</v>
      </c>
      <c r="BC174">
        <v>0</v>
      </c>
      <c r="BD174">
        <v>0</v>
      </c>
      <c r="BE174">
        <v>0</v>
      </c>
      <c r="BG174">
        <v>1</v>
      </c>
      <c r="BH174">
        <v>0</v>
      </c>
      <c r="BI174">
        <v>0</v>
      </c>
      <c r="BJ174">
        <v>1</v>
      </c>
      <c r="BK174">
        <v>0</v>
      </c>
      <c r="BL174">
        <v>1</v>
      </c>
      <c r="BM174">
        <v>0</v>
      </c>
      <c r="BN174">
        <v>0</v>
      </c>
      <c r="BO174">
        <v>0</v>
      </c>
      <c r="BP174">
        <v>0</v>
      </c>
      <c r="BQ174">
        <v>0</v>
      </c>
      <c r="BR174">
        <v>0</v>
      </c>
      <c r="BS174">
        <v>0</v>
      </c>
      <c r="BT174">
        <v>0</v>
      </c>
      <c r="BU174">
        <v>1</v>
      </c>
      <c r="BV174">
        <v>0</v>
      </c>
      <c r="BW174">
        <v>1</v>
      </c>
      <c r="BX174">
        <v>0</v>
      </c>
      <c r="BY174">
        <v>0</v>
      </c>
      <c r="BZ174">
        <v>0</v>
      </c>
      <c r="CA174">
        <v>0</v>
      </c>
      <c r="CB174">
        <v>1</v>
      </c>
      <c r="CC174">
        <v>0</v>
      </c>
      <c r="CD174">
        <v>0</v>
      </c>
      <c r="CE174">
        <v>0</v>
      </c>
      <c r="CF174">
        <v>0</v>
      </c>
      <c r="CG174">
        <v>400</v>
      </c>
      <c r="CH174">
        <v>400</v>
      </c>
      <c r="CI174">
        <v>400</v>
      </c>
      <c r="CJ174">
        <v>400</v>
      </c>
      <c r="CK174">
        <v>400</v>
      </c>
      <c r="CL174" s="842"/>
      <c r="CM174" s="597">
        <v>1</v>
      </c>
      <c r="CN174" s="592">
        <v>221</v>
      </c>
      <c r="CO174" s="592">
        <v>0</v>
      </c>
      <c r="CP174" s="597">
        <v>1</v>
      </c>
      <c r="CQ174" s="592">
        <v>221</v>
      </c>
      <c r="CR174" s="592">
        <v>221</v>
      </c>
      <c r="CS174" s="597">
        <v>1</v>
      </c>
      <c r="CT174" s="592">
        <v>221</v>
      </c>
      <c r="CU174" s="592">
        <v>221</v>
      </c>
      <c r="CV174" s="592">
        <v>0</v>
      </c>
      <c r="CW174" s="592">
        <v>1</v>
      </c>
      <c r="CX174" s="592">
        <v>221</v>
      </c>
      <c r="CY174" s="592">
        <v>0</v>
      </c>
      <c r="CZ174" s="592">
        <v>0</v>
      </c>
      <c r="DA174" s="592">
        <v>0</v>
      </c>
      <c r="DB174" s="592">
        <v>0</v>
      </c>
      <c r="DC174" s="592">
        <v>0</v>
      </c>
      <c r="DD174" s="592">
        <v>0</v>
      </c>
      <c r="DE174" s="592">
        <v>0</v>
      </c>
      <c r="DF174" s="592">
        <v>0</v>
      </c>
      <c r="DG174" s="592">
        <v>221</v>
      </c>
      <c r="DH174" s="592">
        <v>0</v>
      </c>
      <c r="DI174" s="592">
        <v>221</v>
      </c>
      <c r="DJ174" s="592">
        <v>0</v>
      </c>
      <c r="DK174" s="592">
        <v>0</v>
      </c>
      <c r="DL174" s="592">
        <v>0</v>
      </c>
      <c r="DM174" s="592">
        <v>0</v>
      </c>
      <c r="DN174" s="592">
        <v>0</v>
      </c>
      <c r="DO174" s="592">
        <v>0</v>
      </c>
      <c r="DP174" s="592">
        <v>0</v>
      </c>
      <c r="DQ174" s="592">
        <v>0</v>
      </c>
      <c r="DR174" s="592">
        <v>0</v>
      </c>
      <c r="DS174" s="592">
        <v>0</v>
      </c>
      <c r="DT174" s="592">
        <v>0</v>
      </c>
      <c r="DU174" s="597">
        <v>1</v>
      </c>
      <c r="DV174" s="954">
        <v>0</v>
      </c>
      <c r="DW174" s="978">
        <v>0</v>
      </c>
      <c r="DX174" s="979">
        <v>0</v>
      </c>
      <c r="DY174" s="979">
        <v>0</v>
      </c>
      <c r="DZ174" s="979">
        <v>0</v>
      </c>
      <c r="EA174" s="977">
        <v>0</v>
      </c>
      <c r="EB174" s="977">
        <v>0</v>
      </c>
      <c r="EC174" s="960">
        <v>0</v>
      </c>
      <c r="ED174" s="960">
        <v>0</v>
      </c>
      <c r="EE174" s="1255">
        <v>124</v>
      </c>
      <c r="EF174" s="960">
        <v>49600</v>
      </c>
      <c r="EG174" s="960">
        <v>58</v>
      </c>
      <c r="EH174" s="960">
        <v>23200</v>
      </c>
      <c r="EI174" s="960">
        <v>3</v>
      </c>
      <c r="EJ174" s="960">
        <v>1200</v>
      </c>
      <c r="EK174" s="1007">
        <v>0</v>
      </c>
      <c r="EL174" s="306">
        <v>0</v>
      </c>
      <c r="EM174" s="306">
        <v>0</v>
      </c>
      <c r="EN174" s="1007">
        <v>0</v>
      </c>
      <c r="EO174" s="306">
        <v>0</v>
      </c>
      <c r="EP174" s="306">
        <v>1</v>
      </c>
      <c r="EQ174" s="306">
        <v>1</v>
      </c>
      <c r="ER174" s="306">
        <v>1</v>
      </c>
      <c r="ES174" s="306">
        <v>1</v>
      </c>
      <c r="ET174" s="1007">
        <v>0</v>
      </c>
      <c r="EU174" s="306">
        <v>1</v>
      </c>
      <c r="EV174" s="306">
        <v>1</v>
      </c>
      <c r="EW174" s="306">
        <v>0</v>
      </c>
      <c r="EX174" s="832"/>
      <c r="EY174" s="592"/>
      <c r="EZ174" s="592" t="s">
        <v>668</v>
      </c>
      <c r="FA174" s="592" t="s">
        <v>353</v>
      </c>
      <c r="FB174" s="592" t="s">
        <v>354</v>
      </c>
      <c r="FC174" s="592">
        <v>221</v>
      </c>
      <c r="FD174" s="592" t="s">
        <v>13</v>
      </c>
      <c r="FE174" s="592" t="s">
        <v>232</v>
      </c>
      <c r="FF174" s="592" t="s">
        <v>9</v>
      </c>
      <c r="FG174" s="592" t="s">
        <v>232</v>
      </c>
      <c r="FH174" s="592" t="s">
        <v>358</v>
      </c>
    </row>
    <row r="175" spans="1:164">
      <c r="A175">
        <v>2456</v>
      </c>
      <c r="B175">
        <v>1</v>
      </c>
      <c r="F175">
        <v>700</v>
      </c>
      <c r="G175">
        <v>42</v>
      </c>
      <c r="H175">
        <v>1</v>
      </c>
      <c r="I175">
        <v>0</v>
      </c>
      <c r="J175">
        <v>1</v>
      </c>
      <c r="K175">
        <v>0</v>
      </c>
      <c r="L175" t="s">
        <v>668</v>
      </c>
      <c r="M175">
        <v>0</v>
      </c>
      <c r="N175">
        <v>1</v>
      </c>
      <c r="O175">
        <v>0</v>
      </c>
      <c r="P175">
        <v>0</v>
      </c>
      <c r="Q175">
        <v>0</v>
      </c>
      <c r="R175">
        <v>0</v>
      </c>
      <c r="S175">
        <v>0</v>
      </c>
      <c r="T175">
        <v>27</v>
      </c>
      <c r="U175">
        <v>0</v>
      </c>
      <c r="V175">
        <v>0</v>
      </c>
      <c r="W175">
        <v>0</v>
      </c>
      <c r="X175">
        <v>0</v>
      </c>
      <c r="Y175">
        <v>0</v>
      </c>
      <c r="Z175">
        <v>0</v>
      </c>
      <c r="AA175">
        <v>1</v>
      </c>
      <c r="AB175">
        <v>0</v>
      </c>
      <c r="AC175">
        <v>0</v>
      </c>
      <c r="AD175">
        <v>0</v>
      </c>
      <c r="AE175">
        <v>1</v>
      </c>
      <c r="AF175">
        <v>0</v>
      </c>
      <c r="AG175">
        <v>0</v>
      </c>
      <c r="AH175">
        <v>0</v>
      </c>
      <c r="AI175">
        <v>0</v>
      </c>
      <c r="AJ175">
        <v>0</v>
      </c>
      <c r="AK175">
        <v>0</v>
      </c>
      <c r="AL175">
        <v>0</v>
      </c>
      <c r="AM175">
        <v>0</v>
      </c>
      <c r="AN175">
        <v>0</v>
      </c>
      <c r="AO175">
        <v>0</v>
      </c>
      <c r="AP175">
        <v>0</v>
      </c>
      <c r="AQ175">
        <v>0</v>
      </c>
      <c r="AR175">
        <v>1</v>
      </c>
      <c r="AS175">
        <v>0</v>
      </c>
      <c r="AT175">
        <v>0</v>
      </c>
      <c r="AU175">
        <v>0</v>
      </c>
      <c r="AV175">
        <v>0</v>
      </c>
      <c r="AW175">
        <v>0</v>
      </c>
      <c r="AX175">
        <v>0</v>
      </c>
      <c r="AZ175">
        <v>0</v>
      </c>
      <c r="BA175">
        <v>0</v>
      </c>
      <c r="BB175">
        <v>0</v>
      </c>
      <c r="BC175">
        <v>0</v>
      </c>
      <c r="BD175">
        <v>0</v>
      </c>
      <c r="BE175">
        <v>0</v>
      </c>
      <c r="BG175">
        <v>1</v>
      </c>
      <c r="BH175">
        <v>0</v>
      </c>
      <c r="BI175">
        <v>1</v>
      </c>
      <c r="BJ175">
        <v>0</v>
      </c>
      <c r="BK175">
        <v>0</v>
      </c>
      <c r="BL175">
        <v>1</v>
      </c>
      <c r="BM175">
        <v>0</v>
      </c>
      <c r="BN175">
        <v>0</v>
      </c>
      <c r="BO175">
        <v>0</v>
      </c>
      <c r="BP175">
        <v>0</v>
      </c>
      <c r="BQ175">
        <v>0</v>
      </c>
      <c r="BR175">
        <v>0</v>
      </c>
      <c r="BS175">
        <v>0</v>
      </c>
      <c r="BT175">
        <v>0</v>
      </c>
      <c r="BU175">
        <v>1</v>
      </c>
      <c r="BV175">
        <v>0</v>
      </c>
      <c r="BW175">
        <v>0</v>
      </c>
      <c r="BX175">
        <v>0</v>
      </c>
      <c r="BY175">
        <v>0</v>
      </c>
      <c r="BZ175">
        <v>0</v>
      </c>
      <c r="CA175">
        <v>0</v>
      </c>
      <c r="CB175">
        <v>1</v>
      </c>
      <c r="CC175">
        <v>0</v>
      </c>
      <c r="CD175">
        <v>0</v>
      </c>
      <c r="CE175">
        <v>0</v>
      </c>
      <c r="CF175">
        <v>0</v>
      </c>
      <c r="CG175">
        <v>0</v>
      </c>
      <c r="CH175">
        <v>0</v>
      </c>
      <c r="CI175">
        <v>0</v>
      </c>
      <c r="CJ175">
        <v>0</v>
      </c>
      <c r="CK175">
        <v>0</v>
      </c>
      <c r="CL175" s="842"/>
      <c r="CM175" s="597">
        <v>1</v>
      </c>
      <c r="CN175" s="592">
        <v>27</v>
      </c>
      <c r="CO175" s="592">
        <v>0</v>
      </c>
      <c r="CP175" s="597">
        <v>1</v>
      </c>
      <c r="CQ175" s="592">
        <v>27</v>
      </c>
      <c r="CR175" s="592">
        <v>0</v>
      </c>
      <c r="CS175" s="597">
        <v>1</v>
      </c>
      <c r="CT175" s="592">
        <v>27</v>
      </c>
      <c r="CU175" s="592">
        <v>27</v>
      </c>
      <c r="CV175" s="592">
        <v>0</v>
      </c>
      <c r="CW175" s="592">
        <v>1</v>
      </c>
      <c r="CX175" s="592">
        <v>27</v>
      </c>
      <c r="CY175" s="592">
        <v>0</v>
      </c>
      <c r="CZ175" s="592">
        <v>0</v>
      </c>
      <c r="DA175" s="592">
        <v>0</v>
      </c>
      <c r="DB175" s="592">
        <v>0</v>
      </c>
      <c r="DC175" s="592">
        <v>0</v>
      </c>
      <c r="DD175" s="592">
        <v>0</v>
      </c>
      <c r="DE175" s="592">
        <v>0</v>
      </c>
      <c r="DF175" s="592">
        <v>0</v>
      </c>
      <c r="DG175" s="592">
        <v>27</v>
      </c>
      <c r="DH175" s="592">
        <v>0</v>
      </c>
      <c r="DI175" s="592">
        <v>0</v>
      </c>
      <c r="DJ175" s="592">
        <v>0</v>
      </c>
      <c r="DK175" s="592">
        <v>0</v>
      </c>
      <c r="DL175" s="592">
        <v>0</v>
      </c>
      <c r="DM175" s="592">
        <v>0</v>
      </c>
      <c r="DN175" s="592">
        <v>0</v>
      </c>
      <c r="DO175" s="592">
        <v>0</v>
      </c>
      <c r="DP175" s="592">
        <v>0</v>
      </c>
      <c r="DQ175" s="592">
        <v>0</v>
      </c>
      <c r="DR175" s="592">
        <v>0</v>
      </c>
      <c r="DS175" s="592">
        <v>0</v>
      </c>
      <c r="DT175" s="592">
        <v>0</v>
      </c>
      <c r="DU175" s="597">
        <v>1</v>
      </c>
      <c r="DV175" s="954">
        <v>0</v>
      </c>
      <c r="DW175" s="978">
        <v>0</v>
      </c>
      <c r="DX175" s="979">
        <v>0</v>
      </c>
      <c r="DY175" s="979">
        <v>0</v>
      </c>
      <c r="DZ175" s="979">
        <v>0</v>
      </c>
      <c r="EA175" s="977">
        <v>0</v>
      </c>
      <c r="EB175" s="977">
        <v>0</v>
      </c>
      <c r="EC175" s="960">
        <v>0</v>
      </c>
      <c r="ED175" s="960">
        <v>0</v>
      </c>
      <c r="EE175" s="1255">
        <v>0</v>
      </c>
      <c r="EF175" s="960">
        <v>0</v>
      </c>
      <c r="EG175" s="960">
        <v>0</v>
      </c>
      <c r="EH175" s="960">
        <v>0</v>
      </c>
      <c r="EI175" s="960">
        <v>0</v>
      </c>
      <c r="EJ175" s="960">
        <v>0</v>
      </c>
      <c r="EK175" s="1007">
        <v>0</v>
      </c>
      <c r="EL175" s="306">
        <v>0</v>
      </c>
      <c r="EM175" s="306">
        <v>0</v>
      </c>
      <c r="EN175" s="1007">
        <v>0</v>
      </c>
      <c r="EO175" s="306">
        <v>0</v>
      </c>
      <c r="EP175" s="306">
        <v>1</v>
      </c>
      <c r="EQ175" s="306">
        <v>1</v>
      </c>
      <c r="ER175" s="306">
        <v>0</v>
      </c>
      <c r="ES175" s="306">
        <v>0</v>
      </c>
      <c r="ET175" s="1007">
        <v>0</v>
      </c>
      <c r="EU175" s="306">
        <v>0</v>
      </c>
      <c r="EV175" s="306">
        <v>0</v>
      </c>
      <c r="EW175" s="306">
        <v>0</v>
      </c>
      <c r="EX175" s="832"/>
      <c r="EY175" s="592"/>
      <c r="EZ175" s="592" t="s">
        <v>668</v>
      </c>
      <c r="FA175" s="592" t="s">
        <v>353</v>
      </c>
      <c r="FB175" s="592" t="s">
        <v>354</v>
      </c>
      <c r="FC175" s="592">
        <v>27</v>
      </c>
      <c r="FD175" s="592" t="s">
        <v>12</v>
      </c>
      <c r="FE175" s="592" t="s">
        <v>232</v>
      </c>
      <c r="FF175" s="592" t="s">
        <v>9</v>
      </c>
      <c r="FG175" s="592" t="s">
        <v>232</v>
      </c>
      <c r="FH175" s="592" t="s">
        <v>358</v>
      </c>
    </row>
    <row r="176" spans="1:164">
      <c r="A176">
        <v>2516</v>
      </c>
      <c r="B176">
        <v>1</v>
      </c>
      <c r="F176">
        <v>700</v>
      </c>
      <c r="G176">
        <v>41</v>
      </c>
      <c r="H176">
        <v>1</v>
      </c>
      <c r="I176">
        <v>0</v>
      </c>
      <c r="J176">
        <v>1</v>
      </c>
      <c r="K176">
        <v>0</v>
      </c>
      <c r="L176" t="s">
        <v>518</v>
      </c>
      <c r="M176">
        <v>0</v>
      </c>
      <c r="N176">
        <v>1</v>
      </c>
      <c r="O176">
        <v>0</v>
      </c>
      <c r="P176">
        <v>0</v>
      </c>
      <c r="Q176">
        <v>0</v>
      </c>
      <c r="R176">
        <v>0</v>
      </c>
      <c r="S176">
        <v>0</v>
      </c>
      <c r="T176">
        <v>10</v>
      </c>
      <c r="U176">
        <v>0</v>
      </c>
      <c r="V176">
        <v>1</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1</v>
      </c>
      <c r="AS176">
        <v>0</v>
      </c>
      <c r="AT176">
        <v>0</v>
      </c>
      <c r="AU176">
        <v>0</v>
      </c>
      <c r="AV176">
        <v>0</v>
      </c>
      <c r="AW176">
        <v>0</v>
      </c>
      <c r="AX176">
        <v>0</v>
      </c>
      <c r="AZ176">
        <v>0</v>
      </c>
      <c r="BA176">
        <v>0</v>
      </c>
      <c r="BB176">
        <v>0</v>
      </c>
      <c r="BC176">
        <v>0</v>
      </c>
      <c r="BD176">
        <v>0</v>
      </c>
      <c r="BE176">
        <v>0</v>
      </c>
      <c r="BG176">
        <v>0</v>
      </c>
      <c r="BH176">
        <v>0</v>
      </c>
      <c r="BI176">
        <v>1</v>
      </c>
      <c r="BJ176">
        <v>0</v>
      </c>
      <c r="BK176">
        <v>1</v>
      </c>
      <c r="BL176">
        <v>0</v>
      </c>
      <c r="BM176">
        <v>0</v>
      </c>
      <c r="BN176">
        <v>0</v>
      </c>
      <c r="BO176">
        <v>0</v>
      </c>
      <c r="BP176">
        <v>0</v>
      </c>
      <c r="BQ176">
        <v>0</v>
      </c>
      <c r="BR176">
        <v>0</v>
      </c>
      <c r="BS176">
        <v>0</v>
      </c>
      <c r="BT176">
        <v>0</v>
      </c>
      <c r="BU176">
        <v>0</v>
      </c>
      <c r="BV176">
        <v>0</v>
      </c>
      <c r="BW176">
        <v>0</v>
      </c>
      <c r="BX176">
        <v>0</v>
      </c>
      <c r="BY176">
        <v>0</v>
      </c>
      <c r="BZ176">
        <v>0</v>
      </c>
      <c r="CA176">
        <v>0</v>
      </c>
      <c r="CB176">
        <v>0</v>
      </c>
      <c r="CC176">
        <v>0</v>
      </c>
      <c r="CD176">
        <v>0</v>
      </c>
      <c r="CE176">
        <v>0</v>
      </c>
      <c r="CF176">
        <v>0</v>
      </c>
      <c r="CG176">
        <v>0</v>
      </c>
      <c r="CH176">
        <v>0</v>
      </c>
      <c r="CI176">
        <v>0</v>
      </c>
      <c r="CJ176">
        <v>0</v>
      </c>
      <c r="CK176">
        <v>0</v>
      </c>
      <c r="CL176" s="842"/>
      <c r="CM176" s="597">
        <v>0</v>
      </c>
      <c r="CN176" s="592">
        <v>0</v>
      </c>
      <c r="CO176" s="592">
        <v>0</v>
      </c>
      <c r="CP176" s="597">
        <v>1</v>
      </c>
      <c r="CQ176" s="592">
        <v>10</v>
      </c>
      <c r="CR176" s="592">
        <v>0</v>
      </c>
      <c r="CS176" s="597">
        <v>1</v>
      </c>
      <c r="CT176" s="592">
        <v>10</v>
      </c>
      <c r="CU176" s="592">
        <v>0</v>
      </c>
      <c r="CV176" s="592">
        <v>0</v>
      </c>
      <c r="CW176" s="592">
        <v>0</v>
      </c>
      <c r="CX176" s="592">
        <v>0</v>
      </c>
      <c r="CY176" s="592">
        <v>0</v>
      </c>
      <c r="CZ176" s="592">
        <v>0</v>
      </c>
      <c r="DA176" s="592">
        <v>0</v>
      </c>
      <c r="DB176" s="592">
        <v>0</v>
      </c>
      <c r="DC176" s="592">
        <v>0</v>
      </c>
      <c r="DD176" s="592">
        <v>0</v>
      </c>
      <c r="DE176" s="592">
        <v>0</v>
      </c>
      <c r="DF176" s="592">
        <v>0</v>
      </c>
      <c r="DG176" s="592">
        <v>0</v>
      </c>
      <c r="DH176" s="592">
        <v>0</v>
      </c>
      <c r="DI176" s="592">
        <v>0</v>
      </c>
      <c r="DJ176" s="592">
        <v>0</v>
      </c>
      <c r="DK176" s="592">
        <v>0</v>
      </c>
      <c r="DL176" s="592">
        <v>0</v>
      </c>
      <c r="DM176" s="592">
        <v>0</v>
      </c>
      <c r="DN176" s="592">
        <v>0</v>
      </c>
      <c r="DO176" s="592">
        <v>0</v>
      </c>
      <c r="DP176" s="592">
        <v>0</v>
      </c>
      <c r="DQ176" s="592">
        <v>0</v>
      </c>
      <c r="DR176" s="592">
        <v>0</v>
      </c>
      <c r="DS176" s="592">
        <v>0</v>
      </c>
      <c r="DT176" s="592">
        <v>0</v>
      </c>
      <c r="DU176" s="597">
        <v>0</v>
      </c>
      <c r="DV176" s="954">
        <v>0</v>
      </c>
      <c r="DW176" s="978">
        <v>0</v>
      </c>
      <c r="DX176" s="979">
        <v>0</v>
      </c>
      <c r="DY176" s="979">
        <v>0</v>
      </c>
      <c r="DZ176" s="979">
        <v>0</v>
      </c>
      <c r="EA176" s="977">
        <v>0</v>
      </c>
      <c r="EB176" s="977">
        <v>0</v>
      </c>
      <c r="EC176" s="960">
        <v>0</v>
      </c>
      <c r="ED176" s="960">
        <v>0</v>
      </c>
      <c r="EE176" s="1255">
        <v>0</v>
      </c>
      <c r="EF176" s="960">
        <v>0</v>
      </c>
      <c r="EG176" s="960">
        <v>0</v>
      </c>
      <c r="EH176" s="960">
        <v>0</v>
      </c>
      <c r="EI176" s="960">
        <v>0</v>
      </c>
      <c r="EJ176" s="960">
        <v>0</v>
      </c>
      <c r="EK176" s="1007">
        <v>0</v>
      </c>
      <c r="EL176" s="306">
        <v>0</v>
      </c>
      <c r="EM176" s="306">
        <v>0</v>
      </c>
      <c r="EN176" s="1007">
        <v>0</v>
      </c>
      <c r="EO176" s="306">
        <v>0</v>
      </c>
      <c r="EP176" s="306">
        <v>0</v>
      </c>
      <c r="EQ176" s="306">
        <v>0</v>
      </c>
      <c r="ER176" s="306">
        <v>0</v>
      </c>
      <c r="ES176" s="306">
        <v>0</v>
      </c>
      <c r="ET176" s="1007">
        <v>0</v>
      </c>
      <c r="EU176" s="306">
        <v>0</v>
      </c>
      <c r="EV176" s="306">
        <v>0</v>
      </c>
      <c r="EW176" s="306">
        <v>0</v>
      </c>
      <c r="EX176" s="832"/>
      <c r="EY176" s="592"/>
      <c r="EZ176" s="592" t="s">
        <v>518</v>
      </c>
      <c r="FA176" s="592" t="s">
        <v>342</v>
      </c>
      <c r="FB176" s="592" t="s">
        <v>343</v>
      </c>
      <c r="FC176" s="592">
        <v>10</v>
      </c>
      <c r="FD176" s="592" t="s">
        <v>11</v>
      </c>
      <c r="FE176" s="592" t="s">
        <v>232</v>
      </c>
      <c r="FF176" s="592" t="s">
        <v>9</v>
      </c>
      <c r="FG176" s="592" t="s">
        <v>232</v>
      </c>
      <c r="FH176" s="592" t="s">
        <v>358</v>
      </c>
    </row>
    <row r="177" spans="1:164">
      <c r="A177">
        <v>2559</v>
      </c>
      <c r="B177">
        <v>1</v>
      </c>
      <c r="F177">
        <v>700</v>
      </c>
      <c r="G177">
        <v>41</v>
      </c>
      <c r="H177">
        <v>0</v>
      </c>
      <c r="I177">
        <v>1</v>
      </c>
      <c r="J177">
        <v>1</v>
      </c>
      <c r="K177">
        <v>0</v>
      </c>
      <c r="L177" t="s">
        <v>525</v>
      </c>
      <c r="M177">
        <v>0</v>
      </c>
      <c r="N177">
        <v>1</v>
      </c>
      <c r="O177">
        <v>0</v>
      </c>
      <c r="P177">
        <v>0</v>
      </c>
      <c r="Q177">
        <v>0</v>
      </c>
      <c r="R177">
        <v>0</v>
      </c>
      <c r="S177">
        <v>0</v>
      </c>
      <c r="T177">
        <v>3</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1</v>
      </c>
      <c r="AS177">
        <v>0</v>
      </c>
      <c r="AT177">
        <v>0</v>
      </c>
      <c r="AU177">
        <v>0</v>
      </c>
      <c r="AV177">
        <v>0</v>
      </c>
      <c r="AW177">
        <v>0</v>
      </c>
      <c r="AX177">
        <v>0</v>
      </c>
      <c r="AZ177">
        <v>0</v>
      </c>
      <c r="BA177">
        <v>0</v>
      </c>
      <c r="BB177">
        <v>0</v>
      </c>
      <c r="BC177">
        <v>0</v>
      </c>
      <c r="BD177">
        <v>0</v>
      </c>
      <c r="BE177">
        <v>0</v>
      </c>
      <c r="BG177">
        <v>0</v>
      </c>
      <c r="BH177">
        <v>1</v>
      </c>
      <c r="BI177">
        <v>1</v>
      </c>
      <c r="BJ177">
        <v>0</v>
      </c>
      <c r="BK177">
        <v>1</v>
      </c>
      <c r="BL177">
        <v>0</v>
      </c>
      <c r="BM177">
        <v>0</v>
      </c>
      <c r="BN177">
        <v>0</v>
      </c>
      <c r="BO177">
        <v>0</v>
      </c>
      <c r="BP177">
        <v>0</v>
      </c>
      <c r="BQ177">
        <v>0</v>
      </c>
      <c r="BR177">
        <v>0</v>
      </c>
      <c r="BS177">
        <v>0</v>
      </c>
      <c r="BT177">
        <v>0</v>
      </c>
      <c r="BU177">
        <v>0</v>
      </c>
      <c r="BV177">
        <v>0</v>
      </c>
      <c r="BW177">
        <v>0</v>
      </c>
      <c r="BX177">
        <v>0</v>
      </c>
      <c r="BY177">
        <v>0</v>
      </c>
      <c r="BZ177">
        <v>0</v>
      </c>
      <c r="CA177">
        <v>0</v>
      </c>
      <c r="CB177">
        <v>0</v>
      </c>
      <c r="CC177">
        <v>0</v>
      </c>
      <c r="CD177">
        <v>0</v>
      </c>
      <c r="CE177">
        <v>0</v>
      </c>
      <c r="CF177">
        <v>0</v>
      </c>
      <c r="CG177">
        <v>0</v>
      </c>
      <c r="CH177">
        <v>0</v>
      </c>
      <c r="CI177">
        <v>0</v>
      </c>
      <c r="CJ177">
        <v>0</v>
      </c>
      <c r="CK177">
        <v>0</v>
      </c>
      <c r="CL177" s="842"/>
      <c r="CM177" s="597">
        <v>1</v>
      </c>
      <c r="CN177" s="592">
        <v>3</v>
      </c>
      <c r="CO177" s="592">
        <v>3</v>
      </c>
      <c r="CP177" s="597">
        <v>1</v>
      </c>
      <c r="CQ177" s="592">
        <v>3</v>
      </c>
      <c r="CR177" s="592">
        <v>0</v>
      </c>
      <c r="CS177" s="597">
        <v>1</v>
      </c>
      <c r="CT177" s="592">
        <v>3</v>
      </c>
      <c r="CU177" s="592">
        <v>0</v>
      </c>
      <c r="CV177" s="592">
        <v>0</v>
      </c>
      <c r="CW177" s="592">
        <v>0</v>
      </c>
      <c r="CX177" s="592">
        <v>0</v>
      </c>
      <c r="CY177" s="592">
        <v>0</v>
      </c>
      <c r="CZ177" s="592">
        <v>0</v>
      </c>
      <c r="DA177" s="592">
        <v>0</v>
      </c>
      <c r="DB177" s="592">
        <v>0</v>
      </c>
      <c r="DC177" s="592">
        <v>0</v>
      </c>
      <c r="DD177" s="592">
        <v>0</v>
      </c>
      <c r="DE177" s="592">
        <v>0</v>
      </c>
      <c r="DF177" s="592">
        <v>0</v>
      </c>
      <c r="DG177" s="592">
        <v>0</v>
      </c>
      <c r="DH177" s="592">
        <v>0</v>
      </c>
      <c r="DI177" s="592">
        <v>0</v>
      </c>
      <c r="DJ177" s="592">
        <v>0</v>
      </c>
      <c r="DK177" s="592">
        <v>0</v>
      </c>
      <c r="DL177" s="592">
        <v>0</v>
      </c>
      <c r="DM177" s="592">
        <v>0</v>
      </c>
      <c r="DN177" s="592">
        <v>0</v>
      </c>
      <c r="DO177" s="592">
        <v>0</v>
      </c>
      <c r="DP177" s="592">
        <v>0</v>
      </c>
      <c r="DQ177" s="592">
        <v>0</v>
      </c>
      <c r="DR177" s="592">
        <v>0</v>
      </c>
      <c r="DS177" s="592">
        <v>0</v>
      </c>
      <c r="DT177" s="592">
        <v>0</v>
      </c>
      <c r="DU177" s="597">
        <v>0</v>
      </c>
      <c r="DV177" s="954">
        <v>0</v>
      </c>
      <c r="DW177" s="978">
        <v>0</v>
      </c>
      <c r="DX177" s="979">
        <v>0</v>
      </c>
      <c r="DY177" s="979">
        <v>0</v>
      </c>
      <c r="DZ177" s="979">
        <v>0</v>
      </c>
      <c r="EA177" s="977">
        <v>0</v>
      </c>
      <c r="EB177" s="977">
        <v>0</v>
      </c>
      <c r="EC177" s="960">
        <v>0</v>
      </c>
      <c r="ED177" s="960">
        <v>0</v>
      </c>
      <c r="EE177" s="1255">
        <v>0</v>
      </c>
      <c r="EF177" s="960">
        <v>0</v>
      </c>
      <c r="EG177" s="960">
        <v>0</v>
      </c>
      <c r="EH177" s="960">
        <v>0</v>
      </c>
      <c r="EI177" s="960">
        <v>0</v>
      </c>
      <c r="EJ177" s="960">
        <v>0</v>
      </c>
      <c r="EK177" s="1007">
        <v>0</v>
      </c>
      <c r="EL177" s="306">
        <v>0</v>
      </c>
      <c r="EM177" s="306">
        <v>0</v>
      </c>
      <c r="EN177" s="1007">
        <v>0</v>
      </c>
      <c r="EO177" s="306">
        <v>0</v>
      </c>
      <c r="EP177" s="306">
        <v>0</v>
      </c>
      <c r="EQ177" s="306">
        <v>0</v>
      </c>
      <c r="ER177" s="306">
        <v>0</v>
      </c>
      <c r="ES177" s="306">
        <v>0</v>
      </c>
      <c r="ET177" s="1007">
        <v>0</v>
      </c>
      <c r="EU177" s="306">
        <v>0</v>
      </c>
      <c r="EV177" s="306">
        <v>0</v>
      </c>
      <c r="EW177" s="306">
        <v>0</v>
      </c>
      <c r="EX177" s="832"/>
      <c r="EY177" s="592"/>
      <c r="EZ177" s="592" t="s">
        <v>525</v>
      </c>
      <c r="FA177" s="592" t="s">
        <v>342</v>
      </c>
      <c r="FB177" s="592" t="s">
        <v>343</v>
      </c>
      <c r="FC177" s="592">
        <v>3</v>
      </c>
      <c r="FD177" s="592" t="s">
        <v>11</v>
      </c>
      <c r="FE177" s="592" t="s">
        <v>232</v>
      </c>
      <c r="FF177" s="592" t="s">
        <v>9</v>
      </c>
      <c r="FG177" s="592" t="s">
        <v>232</v>
      </c>
      <c r="FH177" s="592" t="s">
        <v>358</v>
      </c>
    </row>
    <row r="178" spans="1:164">
      <c r="A178">
        <v>2560</v>
      </c>
      <c r="B178">
        <v>1</v>
      </c>
      <c r="F178">
        <v>700</v>
      </c>
      <c r="G178">
        <v>43</v>
      </c>
      <c r="H178">
        <v>1</v>
      </c>
      <c r="I178">
        <v>0</v>
      </c>
      <c r="J178">
        <v>1</v>
      </c>
      <c r="K178">
        <v>0</v>
      </c>
      <c r="L178" t="s">
        <v>525</v>
      </c>
      <c r="M178">
        <v>0</v>
      </c>
      <c r="N178">
        <v>0</v>
      </c>
      <c r="O178">
        <v>1</v>
      </c>
      <c r="P178">
        <v>0</v>
      </c>
      <c r="Q178">
        <v>1</v>
      </c>
      <c r="R178">
        <v>0</v>
      </c>
      <c r="S178">
        <v>1</v>
      </c>
      <c r="T178">
        <v>17</v>
      </c>
      <c r="U178">
        <v>0</v>
      </c>
      <c r="V178">
        <v>0</v>
      </c>
      <c r="W178">
        <v>0</v>
      </c>
      <c r="X178">
        <v>0</v>
      </c>
      <c r="Y178">
        <v>0</v>
      </c>
      <c r="Z178">
        <v>0</v>
      </c>
      <c r="AA178">
        <v>1</v>
      </c>
      <c r="AB178">
        <v>0</v>
      </c>
      <c r="AC178">
        <v>1</v>
      </c>
      <c r="AD178">
        <v>0</v>
      </c>
      <c r="AE178">
        <v>0</v>
      </c>
      <c r="AF178">
        <v>0</v>
      </c>
      <c r="AG178">
        <v>0</v>
      </c>
      <c r="AH178">
        <v>0</v>
      </c>
      <c r="AI178">
        <v>0</v>
      </c>
      <c r="AJ178">
        <v>0</v>
      </c>
      <c r="AK178">
        <v>0</v>
      </c>
      <c r="AL178">
        <v>0</v>
      </c>
      <c r="AM178">
        <v>0</v>
      </c>
      <c r="AN178">
        <v>0</v>
      </c>
      <c r="AO178">
        <v>0</v>
      </c>
      <c r="AP178">
        <v>0</v>
      </c>
      <c r="AQ178">
        <v>0</v>
      </c>
      <c r="AR178">
        <v>0</v>
      </c>
      <c r="AS178">
        <v>1</v>
      </c>
      <c r="AT178">
        <v>0</v>
      </c>
      <c r="AU178">
        <v>1</v>
      </c>
      <c r="AV178">
        <v>0</v>
      </c>
      <c r="AW178">
        <v>0</v>
      </c>
      <c r="AX178">
        <v>0</v>
      </c>
      <c r="AZ178">
        <v>0</v>
      </c>
      <c r="BA178">
        <v>0</v>
      </c>
      <c r="BB178">
        <v>0</v>
      </c>
      <c r="BC178">
        <v>0</v>
      </c>
      <c r="BD178">
        <v>0</v>
      </c>
      <c r="BE178">
        <v>0</v>
      </c>
      <c r="BG178">
        <v>1</v>
      </c>
      <c r="BH178">
        <v>0</v>
      </c>
      <c r="BI178">
        <v>1</v>
      </c>
      <c r="BJ178">
        <v>0</v>
      </c>
      <c r="BK178">
        <v>1</v>
      </c>
      <c r="BL178">
        <v>0</v>
      </c>
      <c r="BM178">
        <v>0</v>
      </c>
      <c r="BN178">
        <v>0</v>
      </c>
      <c r="BO178">
        <v>0</v>
      </c>
      <c r="BP178">
        <v>0</v>
      </c>
      <c r="BQ178">
        <v>0</v>
      </c>
      <c r="BR178">
        <v>0</v>
      </c>
      <c r="BS178">
        <v>0</v>
      </c>
      <c r="BT178">
        <v>0</v>
      </c>
      <c r="BU178">
        <v>0</v>
      </c>
      <c r="BV178">
        <v>0</v>
      </c>
      <c r="BW178">
        <v>0</v>
      </c>
      <c r="BX178">
        <v>0</v>
      </c>
      <c r="BY178">
        <v>0</v>
      </c>
      <c r="BZ178">
        <v>0</v>
      </c>
      <c r="CA178">
        <v>0</v>
      </c>
      <c r="CB178">
        <v>0</v>
      </c>
      <c r="CC178">
        <v>0</v>
      </c>
      <c r="CD178">
        <v>0</v>
      </c>
      <c r="CE178">
        <v>0</v>
      </c>
      <c r="CF178">
        <v>0</v>
      </c>
      <c r="CG178">
        <v>0</v>
      </c>
      <c r="CH178">
        <v>0</v>
      </c>
      <c r="CI178">
        <v>0</v>
      </c>
      <c r="CJ178">
        <v>0</v>
      </c>
      <c r="CK178">
        <v>0</v>
      </c>
      <c r="CL178" s="842"/>
      <c r="CM178" s="597">
        <v>1</v>
      </c>
      <c r="CN178" s="592">
        <v>17</v>
      </c>
      <c r="CO178" s="592">
        <v>0</v>
      </c>
      <c r="CP178" s="597">
        <v>1</v>
      </c>
      <c r="CQ178" s="592">
        <v>17</v>
      </c>
      <c r="CR178" s="592">
        <v>0</v>
      </c>
      <c r="CS178" s="597">
        <v>1</v>
      </c>
      <c r="CT178" s="592">
        <v>17</v>
      </c>
      <c r="CU178" s="592">
        <v>0</v>
      </c>
      <c r="CV178" s="592">
        <v>0</v>
      </c>
      <c r="CW178" s="592">
        <v>0</v>
      </c>
      <c r="CX178" s="592">
        <v>0</v>
      </c>
      <c r="CY178" s="592">
        <v>0</v>
      </c>
      <c r="CZ178" s="592">
        <v>0</v>
      </c>
      <c r="DA178" s="592">
        <v>0</v>
      </c>
      <c r="DB178" s="592">
        <v>0</v>
      </c>
      <c r="DC178" s="592">
        <v>0</v>
      </c>
      <c r="DD178" s="592">
        <v>0</v>
      </c>
      <c r="DE178" s="592">
        <v>0</v>
      </c>
      <c r="DF178" s="592">
        <v>0</v>
      </c>
      <c r="DG178" s="592">
        <v>0</v>
      </c>
      <c r="DH178" s="592">
        <v>0</v>
      </c>
      <c r="DI178" s="592">
        <v>0</v>
      </c>
      <c r="DJ178" s="592">
        <v>0</v>
      </c>
      <c r="DK178" s="592">
        <v>0</v>
      </c>
      <c r="DL178" s="592">
        <v>0</v>
      </c>
      <c r="DM178" s="592">
        <v>0</v>
      </c>
      <c r="DN178" s="592">
        <v>0</v>
      </c>
      <c r="DO178" s="592">
        <v>0</v>
      </c>
      <c r="DP178" s="592">
        <v>0</v>
      </c>
      <c r="DQ178" s="592">
        <v>0</v>
      </c>
      <c r="DR178" s="592">
        <v>0</v>
      </c>
      <c r="DS178" s="592">
        <v>0</v>
      </c>
      <c r="DT178" s="592">
        <v>0</v>
      </c>
      <c r="DU178" s="597">
        <v>0</v>
      </c>
      <c r="DV178" s="954">
        <v>0</v>
      </c>
      <c r="DW178" s="978">
        <v>0</v>
      </c>
      <c r="DX178" s="979">
        <v>0</v>
      </c>
      <c r="DY178" s="979">
        <v>0</v>
      </c>
      <c r="DZ178" s="979">
        <v>0</v>
      </c>
      <c r="EA178" s="977">
        <v>0</v>
      </c>
      <c r="EB178" s="977">
        <v>0</v>
      </c>
      <c r="EC178" s="960">
        <v>0</v>
      </c>
      <c r="ED178" s="960">
        <v>0</v>
      </c>
      <c r="EE178" s="1255">
        <v>0</v>
      </c>
      <c r="EF178" s="960">
        <v>0</v>
      </c>
      <c r="EG178" s="960">
        <v>0</v>
      </c>
      <c r="EH178" s="960">
        <v>0</v>
      </c>
      <c r="EI178" s="960">
        <v>0</v>
      </c>
      <c r="EJ178" s="960">
        <v>0</v>
      </c>
      <c r="EK178" s="1007">
        <v>0</v>
      </c>
      <c r="EL178" s="306">
        <v>0</v>
      </c>
      <c r="EM178" s="306">
        <v>17</v>
      </c>
      <c r="EN178" s="1007">
        <v>0</v>
      </c>
      <c r="EO178" s="306">
        <v>0</v>
      </c>
      <c r="EP178" s="306">
        <v>1</v>
      </c>
      <c r="EQ178" s="306">
        <v>1</v>
      </c>
      <c r="ER178" s="306">
        <v>0</v>
      </c>
      <c r="ES178" s="306">
        <v>0</v>
      </c>
      <c r="ET178" s="1007">
        <v>0</v>
      </c>
      <c r="EU178" s="306">
        <v>0</v>
      </c>
      <c r="EV178" s="306">
        <v>0</v>
      </c>
      <c r="EW178" s="306">
        <v>0</v>
      </c>
      <c r="EX178" s="832"/>
      <c r="EY178" s="592"/>
      <c r="EZ178" s="592" t="s">
        <v>525</v>
      </c>
      <c r="FA178" s="592" t="s">
        <v>342</v>
      </c>
      <c r="FB178" s="592" t="s">
        <v>343</v>
      </c>
      <c r="FC178" s="592">
        <v>17</v>
      </c>
      <c r="FD178" s="592" t="s">
        <v>12</v>
      </c>
      <c r="FE178" s="592" t="s">
        <v>232</v>
      </c>
      <c r="FF178" s="592" t="s">
        <v>9</v>
      </c>
      <c r="FG178" s="592" t="s">
        <v>232</v>
      </c>
      <c r="FH178" s="592" t="s">
        <v>358</v>
      </c>
    </row>
    <row r="179" spans="1:164">
      <c r="A179">
        <v>2615</v>
      </c>
      <c r="B179">
        <v>1</v>
      </c>
      <c r="F179">
        <v>700</v>
      </c>
      <c r="G179">
        <v>41</v>
      </c>
      <c r="H179">
        <v>1</v>
      </c>
      <c r="I179">
        <v>0</v>
      </c>
      <c r="J179">
        <v>1</v>
      </c>
      <c r="K179">
        <v>0</v>
      </c>
      <c r="L179" t="s">
        <v>528</v>
      </c>
      <c r="M179">
        <v>0</v>
      </c>
      <c r="N179">
        <v>1</v>
      </c>
      <c r="O179">
        <v>0</v>
      </c>
      <c r="P179">
        <v>0</v>
      </c>
      <c r="Q179">
        <v>0</v>
      </c>
      <c r="R179">
        <v>0</v>
      </c>
      <c r="S179">
        <v>0</v>
      </c>
      <c r="T179">
        <v>6</v>
      </c>
      <c r="U179">
        <v>0</v>
      </c>
      <c r="V179">
        <v>1</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1</v>
      </c>
      <c r="AS179">
        <v>0</v>
      </c>
      <c r="AT179">
        <v>0</v>
      </c>
      <c r="AU179">
        <v>0</v>
      </c>
      <c r="AV179">
        <v>0</v>
      </c>
      <c r="AW179">
        <v>0</v>
      </c>
      <c r="AX179">
        <v>0</v>
      </c>
      <c r="AZ179">
        <v>0</v>
      </c>
      <c r="BA179">
        <v>0</v>
      </c>
      <c r="BB179">
        <v>0</v>
      </c>
      <c r="BC179">
        <v>0</v>
      </c>
      <c r="BD179">
        <v>0</v>
      </c>
      <c r="BE179">
        <v>0</v>
      </c>
      <c r="BG179">
        <v>1</v>
      </c>
      <c r="BH179">
        <v>0</v>
      </c>
      <c r="BI179">
        <v>0</v>
      </c>
      <c r="BJ179">
        <v>1</v>
      </c>
      <c r="BK179">
        <v>1</v>
      </c>
      <c r="BL179">
        <v>0</v>
      </c>
      <c r="BM179">
        <v>0</v>
      </c>
      <c r="BN179">
        <v>0</v>
      </c>
      <c r="BO179">
        <v>0</v>
      </c>
      <c r="BP179">
        <v>0</v>
      </c>
      <c r="BQ179">
        <v>0</v>
      </c>
      <c r="BR179">
        <v>0</v>
      </c>
      <c r="BS179">
        <v>0</v>
      </c>
      <c r="BT179">
        <v>0</v>
      </c>
      <c r="BU179">
        <v>0</v>
      </c>
      <c r="BV179">
        <v>0</v>
      </c>
      <c r="BW179">
        <v>0</v>
      </c>
      <c r="BX179">
        <v>0</v>
      </c>
      <c r="BY179">
        <v>0</v>
      </c>
      <c r="BZ179">
        <v>0</v>
      </c>
      <c r="CA179">
        <v>0</v>
      </c>
      <c r="CB179">
        <v>0</v>
      </c>
      <c r="CC179">
        <v>0</v>
      </c>
      <c r="CD179">
        <v>0</v>
      </c>
      <c r="CE179">
        <v>0</v>
      </c>
      <c r="CF179">
        <v>0</v>
      </c>
      <c r="CG179">
        <v>0</v>
      </c>
      <c r="CH179">
        <v>0</v>
      </c>
      <c r="CI179">
        <v>0</v>
      </c>
      <c r="CJ179">
        <v>0</v>
      </c>
      <c r="CK179">
        <v>0</v>
      </c>
      <c r="CL179" s="842"/>
      <c r="CM179" s="597">
        <v>1</v>
      </c>
      <c r="CN179" s="592">
        <v>6</v>
      </c>
      <c r="CO179" s="592">
        <v>0</v>
      </c>
      <c r="CP179" s="597">
        <v>1</v>
      </c>
      <c r="CQ179" s="592">
        <v>6</v>
      </c>
      <c r="CR179" s="592">
        <v>6</v>
      </c>
      <c r="CS179" s="597">
        <v>1</v>
      </c>
      <c r="CT179" s="592">
        <v>6</v>
      </c>
      <c r="CU179" s="592">
        <v>0</v>
      </c>
      <c r="CV179" s="592">
        <v>0</v>
      </c>
      <c r="CW179" s="592">
        <v>0</v>
      </c>
      <c r="CX179" s="592">
        <v>0</v>
      </c>
      <c r="CY179" s="592">
        <v>0</v>
      </c>
      <c r="CZ179" s="592">
        <v>0</v>
      </c>
      <c r="DA179" s="592">
        <v>0</v>
      </c>
      <c r="DB179" s="592">
        <v>0</v>
      </c>
      <c r="DC179" s="592">
        <v>0</v>
      </c>
      <c r="DD179" s="592">
        <v>0</v>
      </c>
      <c r="DE179" s="592">
        <v>0</v>
      </c>
      <c r="DF179" s="592">
        <v>0</v>
      </c>
      <c r="DG179" s="592">
        <v>0</v>
      </c>
      <c r="DH179" s="592">
        <v>0</v>
      </c>
      <c r="DI179" s="592">
        <v>0</v>
      </c>
      <c r="DJ179" s="592">
        <v>0</v>
      </c>
      <c r="DK179" s="592">
        <v>0</v>
      </c>
      <c r="DL179" s="592">
        <v>0</v>
      </c>
      <c r="DM179" s="592">
        <v>0</v>
      </c>
      <c r="DN179" s="592">
        <v>0</v>
      </c>
      <c r="DO179" s="592">
        <v>0</v>
      </c>
      <c r="DP179" s="592">
        <v>0</v>
      </c>
      <c r="DQ179" s="592">
        <v>0</v>
      </c>
      <c r="DR179" s="592">
        <v>0</v>
      </c>
      <c r="DS179" s="592">
        <v>0</v>
      </c>
      <c r="DT179" s="592">
        <v>0</v>
      </c>
      <c r="DU179" s="597">
        <v>0</v>
      </c>
      <c r="DV179" s="954">
        <v>0</v>
      </c>
      <c r="DW179" s="978">
        <v>0</v>
      </c>
      <c r="DX179" s="979">
        <v>0</v>
      </c>
      <c r="DY179" s="979">
        <v>0</v>
      </c>
      <c r="DZ179" s="979">
        <v>0</v>
      </c>
      <c r="EA179" s="977">
        <v>0</v>
      </c>
      <c r="EB179" s="977">
        <v>0</v>
      </c>
      <c r="EC179" s="960">
        <v>0</v>
      </c>
      <c r="ED179" s="960">
        <v>0</v>
      </c>
      <c r="EE179" s="1255">
        <v>0</v>
      </c>
      <c r="EF179" s="960">
        <v>0</v>
      </c>
      <c r="EG179" s="960">
        <v>0</v>
      </c>
      <c r="EH179" s="960">
        <v>0</v>
      </c>
      <c r="EI179" s="960">
        <v>0</v>
      </c>
      <c r="EJ179" s="960">
        <v>0</v>
      </c>
      <c r="EK179" s="1007">
        <v>0</v>
      </c>
      <c r="EL179" s="306">
        <v>0</v>
      </c>
      <c r="EM179" s="306">
        <v>0</v>
      </c>
      <c r="EN179" s="1007">
        <v>0</v>
      </c>
      <c r="EO179" s="306">
        <v>0</v>
      </c>
      <c r="EP179" s="306">
        <v>0</v>
      </c>
      <c r="EQ179" s="306">
        <v>0</v>
      </c>
      <c r="ER179" s="306">
        <v>0</v>
      </c>
      <c r="ES179" s="306">
        <v>0</v>
      </c>
      <c r="ET179" s="1007">
        <v>0</v>
      </c>
      <c r="EU179" s="306">
        <v>0</v>
      </c>
      <c r="EV179" s="306">
        <v>0</v>
      </c>
      <c r="EW179" s="306">
        <v>0</v>
      </c>
      <c r="EX179" s="832"/>
      <c r="EY179" s="592"/>
      <c r="EZ179" s="592" t="s">
        <v>528</v>
      </c>
      <c r="FA179" s="592" t="s">
        <v>342</v>
      </c>
      <c r="FB179" s="592" t="s">
        <v>343</v>
      </c>
      <c r="FC179" s="592">
        <v>6</v>
      </c>
      <c r="FD179" s="592" t="s">
        <v>11</v>
      </c>
      <c r="FE179" s="592" t="s">
        <v>232</v>
      </c>
      <c r="FF179" s="592" t="s">
        <v>9</v>
      </c>
      <c r="FG179" s="592" t="s">
        <v>232</v>
      </c>
      <c r="FH179" s="592" t="s">
        <v>358</v>
      </c>
    </row>
    <row r="180" spans="1:164">
      <c r="A180">
        <v>2616</v>
      </c>
      <c r="B180">
        <v>1</v>
      </c>
      <c r="F180">
        <v>700</v>
      </c>
      <c r="G180">
        <v>42</v>
      </c>
      <c r="H180">
        <v>0</v>
      </c>
      <c r="I180">
        <v>1</v>
      </c>
      <c r="J180">
        <v>1</v>
      </c>
      <c r="K180">
        <v>0</v>
      </c>
      <c r="L180" t="s">
        <v>528</v>
      </c>
      <c r="M180">
        <v>0</v>
      </c>
      <c r="N180">
        <v>1</v>
      </c>
      <c r="O180">
        <v>0</v>
      </c>
      <c r="P180">
        <v>0</v>
      </c>
      <c r="Q180">
        <v>0</v>
      </c>
      <c r="R180">
        <v>0</v>
      </c>
      <c r="S180">
        <v>0</v>
      </c>
      <c r="T180">
        <v>125</v>
      </c>
      <c r="U180">
        <v>0</v>
      </c>
      <c r="V180">
        <v>0</v>
      </c>
      <c r="W180">
        <v>1</v>
      </c>
      <c r="X180">
        <v>1</v>
      </c>
      <c r="Y180">
        <v>0</v>
      </c>
      <c r="Z180">
        <v>0</v>
      </c>
      <c r="AA180">
        <v>0</v>
      </c>
      <c r="AB180">
        <v>0</v>
      </c>
      <c r="AC180">
        <v>0</v>
      </c>
      <c r="AD180">
        <v>1</v>
      </c>
      <c r="AE180">
        <v>1</v>
      </c>
      <c r="AF180">
        <v>0</v>
      </c>
      <c r="AG180">
        <v>0</v>
      </c>
      <c r="AH180">
        <v>0</v>
      </c>
      <c r="AI180">
        <v>0</v>
      </c>
      <c r="AJ180">
        <v>0</v>
      </c>
      <c r="AK180">
        <v>0</v>
      </c>
      <c r="AL180">
        <v>0</v>
      </c>
      <c r="AM180">
        <v>0</v>
      </c>
      <c r="AN180">
        <v>0</v>
      </c>
      <c r="AO180">
        <v>0</v>
      </c>
      <c r="AP180">
        <v>0</v>
      </c>
      <c r="AQ180">
        <v>0</v>
      </c>
      <c r="AR180">
        <v>0</v>
      </c>
      <c r="AS180">
        <v>1</v>
      </c>
      <c r="AT180">
        <v>0</v>
      </c>
      <c r="AU180">
        <v>0</v>
      </c>
      <c r="AV180">
        <v>0</v>
      </c>
      <c r="AW180">
        <v>1</v>
      </c>
      <c r="AX180">
        <v>0</v>
      </c>
      <c r="AZ180">
        <v>0</v>
      </c>
      <c r="BA180">
        <v>1</v>
      </c>
      <c r="BB180">
        <v>0</v>
      </c>
      <c r="BC180">
        <v>0</v>
      </c>
      <c r="BD180">
        <v>0</v>
      </c>
      <c r="BE180">
        <v>0</v>
      </c>
      <c r="BG180">
        <v>0</v>
      </c>
      <c r="BH180">
        <v>1</v>
      </c>
      <c r="BI180">
        <v>1</v>
      </c>
      <c r="BJ180">
        <v>0</v>
      </c>
      <c r="BK180">
        <v>0</v>
      </c>
      <c r="BL180">
        <v>1</v>
      </c>
      <c r="BM180">
        <v>1</v>
      </c>
      <c r="BN180">
        <v>0</v>
      </c>
      <c r="BO180">
        <v>0</v>
      </c>
      <c r="BP180">
        <v>0</v>
      </c>
      <c r="BQ180">
        <v>1</v>
      </c>
      <c r="BR180">
        <v>0</v>
      </c>
      <c r="BS180">
        <v>0</v>
      </c>
      <c r="BT180">
        <v>0</v>
      </c>
      <c r="BU180">
        <v>0</v>
      </c>
      <c r="BV180">
        <v>0</v>
      </c>
      <c r="BW180">
        <v>1</v>
      </c>
      <c r="BX180">
        <v>5.29</v>
      </c>
      <c r="BY180">
        <v>0</v>
      </c>
      <c r="BZ180">
        <v>1</v>
      </c>
      <c r="CA180">
        <v>0</v>
      </c>
      <c r="CB180">
        <v>1</v>
      </c>
      <c r="CC180">
        <v>0</v>
      </c>
      <c r="CD180">
        <v>0</v>
      </c>
      <c r="CE180">
        <v>0</v>
      </c>
      <c r="CF180">
        <v>0</v>
      </c>
      <c r="CG180">
        <v>0</v>
      </c>
      <c r="CH180">
        <v>0</v>
      </c>
      <c r="CI180">
        <v>0</v>
      </c>
      <c r="CJ180">
        <v>0</v>
      </c>
      <c r="CK180">
        <v>0</v>
      </c>
      <c r="CL180" s="842"/>
      <c r="CM180" s="597">
        <v>1</v>
      </c>
      <c r="CN180" s="592">
        <v>127</v>
      </c>
      <c r="CO180" s="592">
        <v>127</v>
      </c>
      <c r="CP180" s="597">
        <v>1</v>
      </c>
      <c r="CQ180" s="592">
        <v>127</v>
      </c>
      <c r="CR180" s="592">
        <v>0</v>
      </c>
      <c r="CS180" s="597">
        <v>1</v>
      </c>
      <c r="CT180" s="592">
        <v>127</v>
      </c>
      <c r="CU180" s="592">
        <v>127</v>
      </c>
      <c r="CV180" s="592">
        <v>0</v>
      </c>
      <c r="CW180" s="592">
        <v>1</v>
      </c>
      <c r="CX180" s="592">
        <v>127</v>
      </c>
      <c r="CY180" s="592">
        <v>127</v>
      </c>
      <c r="CZ180" s="592">
        <v>0</v>
      </c>
      <c r="DA180" s="592">
        <v>0</v>
      </c>
      <c r="DB180" s="592">
        <v>0</v>
      </c>
      <c r="DC180" s="592">
        <v>127</v>
      </c>
      <c r="DD180" s="592">
        <v>0</v>
      </c>
      <c r="DE180" s="592">
        <v>0</v>
      </c>
      <c r="DF180" s="592">
        <v>0</v>
      </c>
      <c r="DG180" s="592">
        <v>0</v>
      </c>
      <c r="DH180" s="592">
        <v>0</v>
      </c>
      <c r="DI180" s="592">
        <v>127</v>
      </c>
      <c r="DJ180" s="592">
        <v>671.83</v>
      </c>
      <c r="DK180" s="592">
        <v>0</v>
      </c>
      <c r="DL180" s="592">
        <v>0</v>
      </c>
      <c r="DM180" s="592">
        <v>0</v>
      </c>
      <c r="DN180" s="592">
        <v>0</v>
      </c>
      <c r="DO180" s="592">
        <v>1</v>
      </c>
      <c r="DP180" s="592">
        <v>127</v>
      </c>
      <c r="DQ180" s="592">
        <v>0</v>
      </c>
      <c r="DR180" s="592">
        <v>0</v>
      </c>
      <c r="DS180" s="592">
        <v>0</v>
      </c>
      <c r="DT180" s="592">
        <v>0</v>
      </c>
      <c r="DU180" s="597">
        <v>1</v>
      </c>
      <c r="DV180" s="954">
        <v>0</v>
      </c>
      <c r="DW180" s="978">
        <v>0</v>
      </c>
      <c r="DX180" s="979">
        <v>0</v>
      </c>
      <c r="DY180" s="979">
        <v>0</v>
      </c>
      <c r="DZ180" s="979">
        <v>0</v>
      </c>
      <c r="EA180" s="977">
        <v>0</v>
      </c>
      <c r="EB180" s="977">
        <v>0</v>
      </c>
      <c r="EC180" s="960">
        <v>0</v>
      </c>
      <c r="ED180" s="960">
        <v>0</v>
      </c>
      <c r="EE180" s="1255">
        <v>0</v>
      </c>
      <c r="EF180" s="960">
        <v>0</v>
      </c>
      <c r="EG180" s="960">
        <v>0</v>
      </c>
      <c r="EH180" s="960">
        <v>0</v>
      </c>
      <c r="EI180" s="960">
        <v>0</v>
      </c>
      <c r="EJ180" s="960">
        <v>0</v>
      </c>
      <c r="EK180" s="1007">
        <v>0</v>
      </c>
      <c r="EL180" s="306">
        <v>0</v>
      </c>
      <c r="EM180" s="306">
        <v>0</v>
      </c>
      <c r="EN180" s="1007">
        <v>0</v>
      </c>
      <c r="EO180" s="306">
        <v>0</v>
      </c>
      <c r="EP180" s="306">
        <v>1</v>
      </c>
      <c r="EQ180" s="306">
        <v>1</v>
      </c>
      <c r="ER180" s="306">
        <v>0</v>
      </c>
      <c r="ES180" s="306">
        <v>0</v>
      </c>
      <c r="ET180" s="1007">
        <v>0</v>
      </c>
      <c r="EU180" s="306">
        <v>1</v>
      </c>
      <c r="EV180" s="306">
        <v>1</v>
      </c>
      <c r="EW180" s="306">
        <v>0</v>
      </c>
      <c r="EX180" s="832"/>
      <c r="EY180" s="592"/>
      <c r="EZ180" s="592" t="s">
        <v>528</v>
      </c>
      <c r="FA180" s="592" t="s">
        <v>342</v>
      </c>
      <c r="FB180" s="592" t="s">
        <v>343</v>
      </c>
      <c r="FC180" s="592">
        <v>127</v>
      </c>
      <c r="FD180" s="592" t="s">
        <v>13</v>
      </c>
      <c r="FE180" s="592" t="s">
        <v>232</v>
      </c>
      <c r="FF180" s="592" t="s">
        <v>9</v>
      </c>
      <c r="FG180" s="592" t="s">
        <v>232</v>
      </c>
      <c r="FH180" s="592" t="s">
        <v>358</v>
      </c>
    </row>
    <row r="181" spans="1:164">
      <c r="A181">
        <v>2670</v>
      </c>
      <c r="B181">
        <v>1</v>
      </c>
      <c r="F181">
        <v>700</v>
      </c>
      <c r="G181">
        <v>41</v>
      </c>
      <c r="H181">
        <v>1</v>
      </c>
      <c r="I181">
        <v>0</v>
      </c>
      <c r="J181">
        <v>1</v>
      </c>
      <c r="K181">
        <v>0</v>
      </c>
      <c r="L181" t="s">
        <v>532</v>
      </c>
      <c r="M181">
        <v>0</v>
      </c>
      <c r="N181">
        <v>1</v>
      </c>
      <c r="O181">
        <v>0</v>
      </c>
      <c r="P181">
        <v>0</v>
      </c>
      <c r="Q181">
        <v>0</v>
      </c>
      <c r="R181">
        <v>0</v>
      </c>
      <c r="S181">
        <v>0</v>
      </c>
      <c r="T181">
        <v>284</v>
      </c>
      <c r="U181">
        <v>0</v>
      </c>
      <c r="V181">
        <v>0</v>
      </c>
      <c r="W181">
        <v>0</v>
      </c>
      <c r="X181">
        <v>0</v>
      </c>
      <c r="Y181">
        <v>0</v>
      </c>
      <c r="Z181">
        <v>0</v>
      </c>
      <c r="AA181">
        <v>1</v>
      </c>
      <c r="AB181">
        <v>0</v>
      </c>
      <c r="AC181">
        <v>1</v>
      </c>
      <c r="AD181">
        <v>0</v>
      </c>
      <c r="AE181">
        <v>0</v>
      </c>
      <c r="AF181">
        <v>0</v>
      </c>
      <c r="AG181">
        <v>0</v>
      </c>
      <c r="AH181">
        <v>0</v>
      </c>
      <c r="AI181">
        <v>0</v>
      </c>
      <c r="AJ181">
        <v>0</v>
      </c>
      <c r="AK181">
        <v>0</v>
      </c>
      <c r="AL181">
        <v>0</v>
      </c>
      <c r="AM181">
        <v>0</v>
      </c>
      <c r="AN181">
        <v>0</v>
      </c>
      <c r="AO181">
        <v>0</v>
      </c>
      <c r="AP181">
        <v>0</v>
      </c>
      <c r="AQ181">
        <v>0</v>
      </c>
      <c r="AR181">
        <v>1</v>
      </c>
      <c r="AS181">
        <v>0</v>
      </c>
      <c r="AT181">
        <v>0</v>
      </c>
      <c r="AU181">
        <v>0</v>
      </c>
      <c r="AV181">
        <v>0</v>
      </c>
      <c r="AW181">
        <v>0</v>
      </c>
      <c r="AX181">
        <v>0</v>
      </c>
      <c r="AZ181">
        <v>0</v>
      </c>
      <c r="BA181">
        <v>0</v>
      </c>
      <c r="BB181">
        <v>0</v>
      </c>
      <c r="BC181">
        <v>0</v>
      </c>
      <c r="BD181">
        <v>0</v>
      </c>
      <c r="BE181">
        <v>0</v>
      </c>
      <c r="BG181">
        <v>1</v>
      </c>
      <c r="BH181">
        <v>0</v>
      </c>
      <c r="BI181">
        <v>1</v>
      </c>
      <c r="BJ181">
        <v>0</v>
      </c>
      <c r="BK181">
        <v>1</v>
      </c>
      <c r="BL181">
        <v>0</v>
      </c>
      <c r="BM181">
        <v>0</v>
      </c>
      <c r="BN181">
        <v>0</v>
      </c>
      <c r="BO181">
        <v>0</v>
      </c>
      <c r="BP181">
        <v>0</v>
      </c>
      <c r="BQ181">
        <v>0</v>
      </c>
      <c r="BR181">
        <v>0</v>
      </c>
      <c r="BS181">
        <v>0</v>
      </c>
      <c r="BT181">
        <v>0</v>
      </c>
      <c r="BU181">
        <v>0</v>
      </c>
      <c r="BV181">
        <v>0</v>
      </c>
      <c r="BW181">
        <v>0</v>
      </c>
      <c r="BX181">
        <v>0</v>
      </c>
      <c r="BY181">
        <v>0</v>
      </c>
      <c r="BZ181">
        <v>0</v>
      </c>
      <c r="CA181">
        <v>0</v>
      </c>
      <c r="CB181">
        <v>0</v>
      </c>
      <c r="CC181">
        <v>0</v>
      </c>
      <c r="CD181">
        <v>0</v>
      </c>
      <c r="CE181">
        <v>0</v>
      </c>
      <c r="CF181">
        <v>0</v>
      </c>
      <c r="CG181">
        <v>0</v>
      </c>
      <c r="CH181">
        <v>0</v>
      </c>
      <c r="CI181">
        <v>0</v>
      </c>
      <c r="CJ181">
        <v>0</v>
      </c>
      <c r="CK181">
        <v>0</v>
      </c>
      <c r="CL181" s="842"/>
      <c r="CM181" s="597">
        <v>1</v>
      </c>
      <c r="CN181" s="592">
        <v>284</v>
      </c>
      <c r="CO181" s="592">
        <v>0</v>
      </c>
      <c r="CP181" s="597">
        <v>1</v>
      </c>
      <c r="CQ181" s="592">
        <v>284</v>
      </c>
      <c r="CR181" s="592">
        <v>0</v>
      </c>
      <c r="CS181" s="597">
        <v>1</v>
      </c>
      <c r="CT181" s="592">
        <v>284</v>
      </c>
      <c r="CU181" s="592">
        <v>0</v>
      </c>
      <c r="CV181" s="592">
        <v>0</v>
      </c>
      <c r="CW181" s="592">
        <v>0</v>
      </c>
      <c r="CX181" s="592">
        <v>0</v>
      </c>
      <c r="CY181" s="592">
        <v>0</v>
      </c>
      <c r="CZ181" s="592">
        <v>0</v>
      </c>
      <c r="DA181" s="592">
        <v>0</v>
      </c>
      <c r="DB181" s="592">
        <v>0</v>
      </c>
      <c r="DC181" s="592">
        <v>0</v>
      </c>
      <c r="DD181" s="592">
        <v>0</v>
      </c>
      <c r="DE181" s="592">
        <v>0</v>
      </c>
      <c r="DF181" s="592">
        <v>0</v>
      </c>
      <c r="DG181" s="592">
        <v>0</v>
      </c>
      <c r="DH181" s="592">
        <v>0</v>
      </c>
      <c r="DI181" s="592">
        <v>0</v>
      </c>
      <c r="DJ181" s="592">
        <v>0</v>
      </c>
      <c r="DK181" s="592">
        <v>0</v>
      </c>
      <c r="DL181" s="592">
        <v>0</v>
      </c>
      <c r="DM181" s="592">
        <v>0</v>
      </c>
      <c r="DN181" s="592">
        <v>0</v>
      </c>
      <c r="DO181" s="592">
        <v>0</v>
      </c>
      <c r="DP181" s="592">
        <v>0</v>
      </c>
      <c r="DQ181" s="592">
        <v>0</v>
      </c>
      <c r="DR181" s="592">
        <v>0</v>
      </c>
      <c r="DS181" s="592">
        <v>0</v>
      </c>
      <c r="DT181" s="592">
        <v>0</v>
      </c>
      <c r="DU181" s="597">
        <v>0</v>
      </c>
      <c r="DV181" s="954">
        <v>0</v>
      </c>
      <c r="DW181" s="978">
        <v>0</v>
      </c>
      <c r="DX181" s="979">
        <v>0</v>
      </c>
      <c r="DY181" s="979">
        <v>0</v>
      </c>
      <c r="DZ181" s="979">
        <v>0</v>
      </c>
      <c r="EA181" s="977">
        <v>0</v>
      </c>
      <c r="EB181" s="977">
        <v>0</v>
      </c>
      <c r="EC181" s="960">
        <v>0</v>
      </c>
      <c r="ED181" s="960">
        <v>0</v>
      </c>
      <c r="EE181" s="1255">
        <v>0</v>
      </c>
      <c r="EF181" s="960">
        <v>0</v>
      </c>
      <c r="EG181" s="960">
        <v>0</v>
      </c>
      <c r="EH181" s="960">
        <v>0</v>
      </c>
      <c r="EI181" s="960">
        <v>0</v>
      </c>
      <c r="EJ181" s="960">
        <v>0</v>
      </c>
      <c r="EK181" s="1007">
        <v>0</v>
      </c>
      <c r="EL181" s="306">
        <v>0</v>
      </c>
      <c r="EM181" s="306">
        <v>0</v>
      </c>
      <c r="EN181" s="1007">
        <v>0</v>
      </c>
      <c r="EO181" s="306">
        <v>0</v>
      </c>
      <c r="EP181" s="306">
        <v>1</v>
      </c>
      <c r="EQ181" s="306">
        <v>1</v>
      </c>
      <c r="ER181" s="306">
        <v>0</v>
      </c>
      <c r="ES181" s="306">
        <v>0</v>
      </c>
      <c r="ET181" s="1007">
        <v>0</v>
      </c>
      <c r="EU181" s="306">
        <v>0</v>
      </c>
      <c r="EV181" s="306">
        <v>0</v>
      </c>
      <c r="EW181" s="306">
        <v>0</v>
      </c>
      <c r="EX181" s="832"/>
      <c r="EY181" s="592"/>
      <c r="EZ181" s="592" t="s">
        <v>532</v>
      </c>
      <c r="FA181" s="592" t="s">
        <v>390</v>
      </c>
      <c r="FB181" s="592" t="s">
        <v>350</v>
      </c>
      <c r="FC181" s="592">
        <v>284</v>
      </c>
      <c r="FD181" s="592" t="s">
        <v>13</v>
      </c>
      <c r="FE181" s="592" t="s">
        <v>232</v>
      </c>
      <c r="FF181" s="592" t="s">
        <v>9</v>
      </c>
      <c r="FG181" s="592" t="s">
        <v>232</v>
      </c>
      <c r="FH181" s="592" t="s">
        <v>358</v>
      </c>
    </row>
    <row r="182" spans="1:164">
      <c r="A182">
        <v>2671</v>
      </c>
      <c r="B182">
        <v>1</v>
      </c>
      <c r="F182">
        <v>700</v>
      </c>
      <c r="G182">
        <v>41</v>
      </c>
      <c r="H182">
        <v>1</v>
      </c>
      <c r="I182">
        <v>0</v>
      </c>
      <c r="J182">
        <v>1</v>
      </c>
      <c r="K182">
        <v>0</v>
      </c>
      <c r="L182" t="s">
        <v>532</v>
      </c>
      <c r="M182">
        <v>0</v>
      </c>
      <c r="N182">
        <v>0</v>
      </c>
      <c r="O182">
        <v>1</v>
      </c>
      <c r="P182">
        <v>0</v>
      </c>
      <c r="Q182">
        <v>1</v>
      </c>
      <c r="R182">
        <v>0</v>
      </c>
      <c r="S182">
        <v>1</v>
      </c>
      <c r="T182">
        <v>42</v>
      </c>
      <c r="U182">
        <v>0</v>
      </c>
      <c r="V182">
        <v>0</v>
      </c>
      <c r="W182">
        <v>1</v>
      </c>
      <c r="X182">
        <v>0</v>
      </c>
      <c r="Y182">
        <v>1</v>
      </c>
      <c r="Z182">
        <v>0</v>
      </c>
      <c r="AA182">
        <v>0</v>
      </c>
      <c r="AB182">
        <v>0</v>
      </c>
      <c r="AC182">
        <v>1</v>
      </c>
      <c r="AD182">
        <v>0</v>
      </c>
      <c r="AE182">
        <v>1</v>
      </c>
      <c r="AF182">
        <v>0</v>
      </c>
      <c r="AG182">
        <v>0</v>
      </c>
      <c r="AH182">
        <v>0</v>
      </c>
      <c r="AI182">
        <v>1</v>
      </c>
      <c r="AJ182">
        <v>1</v>
      </c>
      <c r="AK182">
        <v>1</v>
      </c>
      <c r="AL182">
        <v>1</v>
      </c>
      <c r="AM182">
        <v>1</v>
      </c>
      <c r="AN182">
        <v>1</v>
      </c>
      <c r="AO182">
        <v>1</v>
      </c>
      <c r="AP182">
        <v>1</v>
      </c>
      <c r="AQ182">
        <v>1</v>
      </c>
      <c r="AR182">
        <v>0</v>
      </c>
      <c r="AS182">
        <v>0</v>
      </c>
      <c r="AT182">
        <v>1</v>
      </c>
      <c r="AU182">
        <v>0</v>
      </c>
      <c r="AV182">
        <v>1</v>
      </c>
      <c r="AW182">
        <v>1</v>
      </c>
      <c r="AX182">
        <v>0</v>
      </c>
      <c r="AZ182">
        <v>1</v>
      </c>
      <c r="BA182">
        <v>0</v>
      </c>
      <c r="BB182">
        <v>0</v>
      </c>
      <c r="BC182">
        <v>0</v>
      </c>
      <c r="BD182">
        <v>0</v>
      </c>
      <c r="BE182">
        <v>0</v>
      </c>
      <c r="BG182">
        <v>1</v>
      </c>
      <c r="BH182">
        <v>0</v>
      </c>
      <c r="BI182">
        <v>1</v>
      </c>
      <c r="BJ182">
        <v>0</v>
      </c>
      <c r="BK182">
        <v>0</v>
      </c>
      <c r="BL182">
        <v>1</v>
      </c>
      <c r="BM182">
        <v>0</v>
      </c>
      <c r="BN182">
        <v>0</v>
      </c>
      <c r="BO182">
        <v>0</v>
      </c>
      <c r="BP182">
        <v>0</v>
      </c>
      <c r="BQ182">
        <v>1</v>
      </c>
      <c r="BR182">
        <v>0</v>
      </c>
      <c r="BS182">
        <v>0</v>
      </c>
      <c r="BT182">
        <v>0</v>
      </c>
      <c r="BU182">
        <v>1</v>
      </c>
      <c r="BV182">
        <v>0</v>
      </c>
      <c r="BW182">
        <v>0</v>
      </c>
      <c r="BX182">
        <v>8</v>
      </c>
      <c r="BY182">
        <v>0</v>
      </c>
      <c r="BZ182">
        <v>0</v>
      </c>
      <c r="CA182">
        <v>0</v>
      </c>
      <c r="CB182">
        <v>1</v>
      </c>
      <c r="CC182">
        <v>0</v>
      </c>
      <c r="CD182">
        <v>0</v>
      </c>
      <c r="CE182">
        <v>0</v>
      </c>
      <c r="CF182">
        <v>0</v>
      </c>
      <c r="CG182">
        <v>0</v>
      </c>
      <c r="CH182">
        <v>0</v>
      </c>
      <c r="CI182">
        <v>0</v>
      </c>
      <c r="CJ182">
        <v>0</v>
      </c>
      <c r="CK182">
        <v>0</v>
      </c>
      <c r="CL182" s="842"/>
      <c r="CM182" s="597">
        <v>1</v>
      </c>
      <c r="CN182" s="592">
        <v>42</v>
      </c>
      <c r="CO182" s="592">
        <v>0</v>
      </c>
      <c r="CP182" s="597">
        <v>1</v>
      </c>
      <c r="CQ182" s="592">
        <v>42</v>
      </c>
      <c r="CR182" s="592">
        <v>0</v>
      </c>
      <c r="CS182" s="597">
        <v>1</v>
      </c>
      <c r="CT182" s="592">
        <v>42</v>
      </c>
      <c r="CU182" s="592">
        <v>42</v>
      </c>
      <c r="CV182" s="592">
        <v>0</v>
      </c>
      <c r="CW182" s="592">
        <v>1</v>
      </c>
      <c r="CX182" s="592">
        <v>42</v>
      </c>
      <c r="CY182" s="592">
        <v>0</v>
      </c>
      <c r="CZ182" s="592">
        <v>0</v>
      </c>
      <c r="DA182" s="592">
        <v>0</v>
      </c>
      <c r="DB182" s="592">
        <v>0</v>
      </c>
      <c r="DC182" s="592">
        <v>42</v>
      </c>
      <c r="DD182" s="592">
        <v>0</v>
      </c>
      <c r="DE182" s="592">
        <v>0</v>
      </c>
      <c r="DF182" s="592">
        <v>0</v>
      </c>
      <c r="DG182" s="592">
        <v>42</v>
      </c>
      <c r="DH182" s="592">
        <v>0</v>
      </c>
      <c r="DI182" s="592">
        <v>0</v>
      </c>
      <c r="DJ182" s="592">
        <v>336</v>
      </c>
      <c r="DK182" s="592">
        <v>0</v>
      </c>
      <c r="DL182" s="592">
        <v>0</v>
      </c>
      <c r="DM182" s="592">
        <v>0</v>
      </c>
      <c r="DN182" s="592">
        <v>0</v>
      </c>
      <c r="DO182" s="592">
        <v>1</v>
      </c>
      <c r="DP182" s="592">
        <v>42</v>
      </c>
      <c r="DQ182" s="592">
        <v>0</v>
      </c>
      <c r="DR182" s="592">
        <v>0</v>
      </c>
      <c r="DS182" s="592">
        <v>0</v>
      </c>
      <c r="DT182" s="592">
        <v>0</v>
      </c>
      <c r="DU182" s="597">
        <v>1</v>
      </c>
      <c r="DV182" s="954">
        <v>0</v>
      </c>
      <c r="DW182" s="978">
        <v>0</v>
      </c>
      <c r="DX182" s="979">
        <v>0</v>
      </c>
      <c r="DY182" s="979">
        <v>0</v>
      </c>
      <c r="DZ182" s="979">
        <v>0</v>
      </c>
      <c r="EA182" s="977">
        <v>0</v>
      </c>
      <c r="EB182" s="977">
        <v>0</v>
      </c>
      <c r="EC182" s="960">
        <v>0</v>
      </c>
      <c r="ED182" s="960">
        <v>0</v>
      </c>
      <c r="EE182" s="1255">
        <v>0</v>
      </c>
      <c r="EF182" s="960">
        <v>0</v>
      </c>
      <c r="EG182" s="960">
        <v>0</v>
      </c>
      <c r="EH182" s="960">
        <v>0</v>
      </c>
      <c r="EI182" s="960">
        <v>0</v>
      </c>
      <c r="EJ182" s="960">
        <v>0</v>
      </c>
      <c r="EK182" s="1007">
        <v>0</v>
      </c>
      <c r="EL182" s="306">
        <v>0</v>
      </c>
      <c r="EM182" s="306">
        <v>42</v>
      </c>
      <c r="EN182" s="1007">
        <v>0</v>
      </c>
      <c r="EO182" s="306">
        <v>0</v>
      </c>
      <c r="EP182" s="306">
        <v>1</v>
      </c>
      <c r="EQ182" s="306">
        <v>1</v>
      </c>
      <c r="ER182" s="306">
        <v>1</v>
      </c>
      <c r="ES182" s="306">
        <v>1</v>
      </c>
      <c r="ET182" s="1007">
        <v>0</v>
      </c>
      <c r="EU182" s="306">
        <v>1</v>
      </c>
      <c r="EV182" s="306">
        <v>1</v>
      </c>
      <c r="EW182" s="306">
        <v>0</v>
      </c>
      <c r="EX182" s="832"/>
      <c r="EY182" s="592"/>
      <c r="EZ182" s="592" t="s">
        <v>532</v>
      </c>
      <c r="FA182" s="592" t="s">
        <v>390</v>
      </c>
      <c r="FB182" s="592" t="s">
        <v>350</v>
      </c>
      <c r="FC182" s="592">
        <v>42</v>
      </c>
      <c r="FD182" s="592" t="s">
        <v>12</v>
      </c>
      <c r="FE182" s="592" t="s">
        <v>232</v>
      </c>
      <c r="FF182" s="592" t="s">
        <v>9</v>
      </c>
      <c r="FG182" s="592" t="s">
        <v>232</v>
      </c>
      <c r="FH182" s="592" t="s">
        <v>358</v>
      </c>
    </row>
    <row r="183" spans="1:164">
      <c r="A183">
        <v>2799</v>
      </c>
      <c r="B183">
        <v>1</v>
      </c>
      <c r="F183">
        <v>700</v>
      </c>
      <c r="G183">
        <v>41</v>
      </c>
      <c r="H183">
        <v>1</v>
      </c>
      <c r="I183">
        <v>0</v>
      </c>
      <c r="J183">
        <v>1</v>
      </c>
      <c r="K183">
        <v>0</v>
      </c>
      <c r="L183" t="s">
        <v>402</v>
      </c>
      <c r="M183">
        <v>0</v>
      </c>
      <c r="N183">
        <v>1</v>
      </c>
      <c r="O183">
        <v>0</v>
      </c>
      <c r="P183">
        <v>0</v>
      </c>
      <c r="Q183">
        <v>0</v>
      </c>
      <c r="R183">
        <v>0</v>
      </c>
      <c r="S183">
        <v>0</v>
      </c>
      <c r="T183">
        <v>54</v>
      </c>
      <c r="U183">
        <v>0</v>
      </c>
      <c r="V183">
        <v>0</v>
      </c>
      <c r="W183">
        <v>0</v>
      </c>
      <c r="X183">
        <v>0</v>
      </c>
      <c r="Y183">
        <v>0</v>
      </c>
      <c r="Z183">
        <v>0</v>
      </c>
      <c r="AA183">
        <v>1</v>
      </c>
      <c r="AB183">
        <v>0</v>
      </c>
      <c r="AC183">
        <v>0</v>
      </c>
      <c r="AD183">
        <v>1</v>
      </c>
      <c r="AE183">
        <v>1</v>
      </c>
      <c r="AF183">
        <v>0</v>
      </c>
      <c r="AG183">
        <v>0</v>
      </c>
      <c r="AH183">
        <v>0</v>
      </c>
      <c r="AI183">
        <v>0</v>
      </c>
      <c r="AJ183">
        <v>0</v>
      </c>
      <c r="AK183">
        <v>0</v>
      </c>
      <c r="AL183">
        <v>0</v>
      </c>
      <c r="AM183">
        <v>0</v>
      </c>
      <c r="AN183">
        <v>0</v>
      </c>
      <c r="AO183">
        <v>0</v>
      </c>
      <c r="AP183">
        <v>0</v>
      </c>
      <c r="AQ183">
        <v>0</v>
      </c>
      <c r="AR183">
        <v>0</v>
      </c>
      <c r="AS183">
        <v>1</v>
      </c>
      <c r="AT183">
        <v>0</v>
      </c>
      <c r="AU183">
        <v>0</v>
      </c>
      <c r="AV183">
        <v>0</v>
      </c>
      <c r="AW183">
        <v>1</v>
      </c>
      <c r="AX183">
        <v>1</v>
      </c>
      <c r="AZ183">
        <v>0</v>
      </c>
      <c r="BA183">
        <v>0</v>
      </c>
      <c r="BB183">
        <v>0</v>
      </c>
      <c r="BC183">
        <v>0</v>
      </c>
      <c r="BD183">
        <v>0</v>
      </c>
      <c r="BE183">
        <v>0</v>
      </c>
      <c r="BG183">
        <v>0</v>
      </c>
      <c r="BH183">
        <v>1</v>
      </c>
      <c r="BI183">
        <v>0</v>
      </c>
      <c r="BJ183">
        <v>1</v>
      </c>
      <c r="BK183">
        <v>1</v>
      </c>
      <c r="BL183">
        <v>0</v>
      </c>
      <c r="BM183">
        <v>0</v>
      </c>
      <c r="BN183">
        <v>0</v>
      </c>
      <c r="BO183">
        <v>0</v>
      </c>
      <c r="BP183">
        <v>0</v>
      </c>
      <c r="BQ183">
        <v>0</v>
      </c>
      <c r="BR183">
        <v>0</v>
      </c>
      <c r="BS183">
        <v>0</v>
      </c>
      <c r="BT183">
        <v>0</v>
      </c>
      <c r="BU183">
        <v>0</v>
      </c>
      <c r="BV183">
        <v>0</v>
      </c>
      <c r="BW183">
        <v>0</v>
      </c>
      <c r="BX183">
        <v>0</v>
      </c>
      <c r="BY183">
        <v>0</v>
      </c>
      <c r="BZ183">
        <v>0</v>
      </c>
      <c r="CA183">
        <v>0</v>
      </c>
      <c r="CB183">
        <v>0</v>
      </c>
      <c r="CC183">
        <v>0</v>
      </c>
      <c r="CD183">
        <v>0</v>
      </c>
      <c r="CE183">
        <v>0</v>
      </c>
      <c r="CF183">
        <v>0</v>
      </c>
      <c r="CG183">
        <v>0</v>
      </c>
      <c r="CH183">
        <v>0</v>
      </c>
      <c r="CI183">
        <v>0</v>
      </c>
      <c r="CJ183">
        <v>0</v>
      </c>
      <c r="CK183">
        <v>0</v>
      </c>
      <c r="CL183" s="842"/>
      <c r="CM183" s="597">
        <v>1</v>
      </c>
      <c r="CN183" s="592">
        <v>54</v>
      </c>
      <c r="CO183" s="592">
        <v>54</v>
      </c>
      <c r="CP183" s="597">
        <v>1</v>
      </c>
      <c r="CQ183" s="592">
        <v>54</v>
      </c>
      <c r="CR183" s="592">
        <v>54</v>
      </c>
      <c r="CS183" s="597">
        <v>1</v>
      </c>
      <c r="CT183" s="592">
        <v>54</v>
      </c>
      <c r="CU183" s="592">
        <v>0</v>
      </c>
      <c r="CV183" s="592">
        <v>0</v>
      </c>
      <c r="CW183" s="592">
        <v>0</v>
      </c>
      <c r="CX183" s="592">
        <v>0</v>
      </c>
      <c r="CY183" s="592">
        <v>0</v>
      </c>
      <c r="CZ183" s="592">
        <v>0</v>
      </c>
      <c r="DA183" s="592">
        <v>0</v>
      </c>
      <c r="DB183" s="592">
        <v>0</v>
      </c>
      <c r="DC183" s="592">
        <v>0</v>
      </c>
      <c r="DD183" s="592">
        <v>0</v>
      </c>
      <c r="DE183" s="592">
        <v>0</v>
      </c>
      <c r="DF183" s="592">
        <v>0</v>
      </c>
      <c r="DG183" s="592">
        <v>0</v>
      </c>
      <c r="DH183" s="592">
        <v>0</v>
      </c>
      <c r="DI183" s="592">
        <v>0</v>
      </c>
      <c r="DJ183" s="592">
        <v>0</v>
      </c>
      <c r="DK183" s="592">
        <v>0</v>
      </c>
      <c r="DL183" s="592">
        <v>0</v>
      </c>
      <c r="DM183" s="592">
        <v>0</v>
      </c>
      <c r="DN183" s="592">
        <v>0</v>
      </c>
      <c r="DO183" s="592">
        <v>0</v>
      </c>
      <c r="DP183" s="592">
        <v>0</v>
      </c>
      <c r="DQ183" s="592">
        <v>0</v>
      </c>
      <c r="DR183" s="592">
        <v>0</v>
      </c>
      <c r="DS183" s="592">
        <v>0</v>
      </c>
      <c r="DT183" s="592">
        <v>0</v>
      </c>
      <c r="DU183" s="597">
        <v>0</v>
      </c>
      <c r="DV183" s="954">
        <v>0</v>
      </c>
      <c r="DW183" s="978">
        <v>0</v>
      </c>
      <c r="DX183" s="979">
        <v>0</v>
      </c>
      <c r="DY183" s="979">
        <v>0</v>
      </c>
      <c r="DZ183" s="979">
        <v>0</v>
      </c>
      <c r="EA183" s="977">
        <v>0</v>
      </c>
      <c r="EB183" s="977">
        <v>0</v>
      </c>
      <c r="EC183" s="960">
        <v>0</v>
      </c>
      <c r="ED183" s="960">
        <v>0</v>
      </c>
      <c r="EE183" s="1255">
        <v>0</v>
      </c>
      <c r="EF183" s="960">
        <v>0</v>
      </c>
      <c r="EG183" s="960">
        <v>0</v>
      </c>
      <c r="EH183" s="960">
        <v>0</v>
      </c>
      <c r="EI183" s="960">
        <v>0</v>
      </c>
      <c r="EJ183" s="960">
        <v>0</v>
      </c>
      <c r="EK183" s="1007">
        <v>0</v>
      </c>
      <c r="EL183" s="306">
        <v>0</v>
      </c>
      <c r="EM183" s="306">
        <v>0</v>
      </c>
      <c r="EN183" s="1007">
        <v>0</v>
      </c>
      <c r="EO183" s="306">
        <v>0</v>
      </c>
      <c r="EP183" s="306">
        <v>1</v>
      </c>
      <c r="EQ183" s="306">
        <v>1</v>
      </c>
      <c r="ER183" s="306">
        <v>0</v>
      </c>
      <c r="ES183" s="306">
        <v>0</v>
      </c>
      <c r="ET183" s="1007">
        <v>0</v>
      </c>
      <c r="EU183" s="306">
        <v>1</v>
      </c>
      <c r="EV183" s="306">
        <v>0</v>
      </c>
      <c r="EW183" s="306">
        <v>0</v>
      </c>
      <c r="EX183" s="832"/>
      <c r="EY183" s="592"/>
      <c r="EZ183" s="592" t="s">
        <v>402</v>
      </c>
      <c r="FA183" s="592" t="s">
        <v>363</v>
      </c>
      <c r="FB183" s="592" t="s">
        <v>354</v>
      </c>
      <c r="FC183" s="592">
        <v>54</v>
      </c>
      <c r="FD183" s="592" t="s">
        <v>12</v>
      </c>
      <c r="FE183" s="592" t="s">
        <v>232</v>
      </c>
      <c r="FF183" s="592" t="s">
        <v>9</v>
      </c>
      <c r="FG183" s="592" t="s">
        <v>232</v>
      </c>
      <c r="FH183" s="592" t="s">
        <v>358</v>
      </c>
    </row>
    <row r="184" spans="1:164">
      <c r="A184">
        <v>2991</v>
      </c>
      <c r="B184">
        <v>1</v>
      </c>
      <c r="F184">
        <v>700</v>
      </c>
      <c r="G184">
        <v>32</v>
      </c>
      <c r="H184">
        <v>0</v>
      </c>
      <c r="I184">
        <v>1</v>
      </c>
      <c r="J184">
        <v>0</v>
      </c>
      <c r="K184">
        <v>1</v>
      </c>
      <c r="L184">
        <v>0</v>
      </c>
      <c r="M184" t="s">
        <v>498</v>
      </c>
      <c r="N184">
        <v>1</v>
      </c>
      <c r="O184">
        <v>0</v>
      </c>
      <c r="P184">
        <v>0</v>
      </c>
      <c r="Q184">
        <v>0</v>
      </c>
      <c r="R184">
        <v>0</v>
      </c>
      <c r="S184">
        <v>0</v>
      </c>
      <c r="T184">
        <v>105</v>
      </c>
      <c r="U184">
        <v>0</v>
      </c>
      <c r="V184">
        <v>0</v>
      </c>
      <c r="W184">
        <v>1</v>
      </c>
      <c r="X184">
        <v>0</v>
      </c>
      <c r="Y184">
        <v>1</v>
      </c>
      <c r="Z184">
        <v>0</v>
      </c>
      <c r="AA184">
        <v>0</v>
      </c>
      <c r="AB184">
        <v>0</v>
      </c>
      <c r="AC184">
        <v>1</v>
      </c>
      <c r="AD184">
        <v>0</v>
      </c>
      <c r="AE184">
        <v>1</v>
      </c>
      <c r="AF184">
        <v>0</v>
      </c>
      <c r="AG184">
        <v>0</v>
      </c>
      <c r="AH184">
        <v>0</v>
      </c>
      <c r="AI184">
        <v>1</v>
      </c>
      <c r="AJ184">
        <v>0</v>
      </c>
      <c r="AK184">
        <v>1</v>
      </c>
      <c r="AL184">
        <v>0</v>
      </c>
      <c r="AM184">
        <v>0</v>
      </c>
      <c r="AN184">
        <v>1</v>
      </c>
      <c r="AO184">
        <v>0</v>
      </c>
      <c r="AP184">
        <v>1</v>
      </c>
      <c r="AQ184">
        <v>1</v>
      </c>
      <c r="AR184">
        <v>0</v>
      </c>
      <c r="AS184">
        <v>1</v>
      </c>
      <c r="AT184">
        <v>0</v>
      </c>
      <c r="AU184">
        <v>0</v>
      </c>
      <c r="AV184">
        <v>0</v>
      </c>
      <c r="AW184">
        <v>0</v>
      </c>
      <c r="AX184">
        <v>1</v>
      </c>
      <c r="AZ184">
        <v>0</v>
      </c>
      <c r="BA184">
        <v>0</v>
      </c>
      <c r="BB184">
        <v>0</v>
      </c>
      <c r="BC184">
        <v>0</v>
      </c>
      <c r="BD184">
        <v>0</v>
      </c>
      <c r="BE184">
        <v>0</v>
      </c>
      <c r="BG184">
        <v>0</v>
      </c>
      <c r="BH184">
        <v>1</v>
      </c>
      <c r="BI184">
        <v>0</v>
      </c>
      <c r="BJ184">
        <v>1</v>
      </c>
      <c r="BK184">
        <v>0</v>
      </c>
      <c r="BL184">
        <v>1</v>
      </c>
      <c r="BM184">
        <v>1</v>
      </c>
      <c r="BN184">
        <v>1</v>
      </c>
      <c r="BO184">
        <v>0</v>
      </c>
      <c r="BP184">
        <v>1</v>
      </c>
      <c r="BQ184">
        <v>1</v>
      </c>
      <c r="BR184">
        <v>0</v>
      </c>
      <c r="BS184">
        <v>1</v>
      </c>
      <c r="BT184">
        <v>0</v>
      </c>
      <c r="BU184">
        <v>0</v>
      </c>
      <c r="BV184">
        <v>0</v>
      </c>
      <c r="BW184">
        <v>1</v>
      </c>
      <c r="BX184">
        <v>8</v>
      </c>
      <c r="BY184">
        <v>1</v>
      </c>
      <c r="BZ184">
        <v>0</v>
      </c>
      <c r="CA184">
        <v>1</v>
      </c>
      <c r="CB184">
        <v>1</v>
      </c>
      <c r="CC184">
        <v>44</v>
      </c>
      <c r="CD184">
        <v>0.75</v>
      </c>
      <c r="CE184">
        <v>3</v>
      </c>
      <c r="CF184">
        <v>0.75</v>
      </c>
      <c r="CG184">
        <v>1250</v>
      </c>
      <c r="CH184">
        <v>1250</v>
      </c>
      <c r="CI184">
        <v>1250</v>
      </c>
      <c r="CJ184">
        <v>1250</v>
      </c>
      <c r="CK184">
        <v>0</v>
      </c>
      <c r="CL184" s="842"/>
      <c r="CM184" s="597">
        <v>1</v>
      </c>
      <c r="CN184" s="592">
        <v>106</v>
      </c>
      <c r="CO184" s="592">
        <v>106</v>
      </c>
      <c r="CP184" s="597">
        <v>1</v>
      </c>
      <c r="CQ184" s="592">
        <v>106</v>
      </c>
      <c r="CR184" s="592">
        <v>106</v>
      </c>
      <c r="CS184" s="597">
        <v>1</v>
      </c>
      <c r="CT184" s="592">
        <v>106</v>
      </c>
      <c r="CU184" s="592">
        <v>106</v>
      </c>
      <c r="CV184" s="592">
        <v>0</v>
      </c>
      <c r="CW184" s="592">
        <v>1</v>
      </c>
      <c r="CX184" s="592">
        <v>106</v>
      </c>
      <c r="CY184" s="592">
        <v>106</v>
      </c>
      <c r="CZ184" s="592">
        <v>106</v>
      </c>
      <c r="DA184" s="592">
        <v>0</v>
      </c>
      <c r="DB184" s="592">
        <v>106</v>
      </c>
      <c r="DC184" s="592">
        <v>106</v>
      </c>
      <c r="DD184" s="592">
        <v>0</v>
      </c>
      <c r="DE184" s="592">
        <v>106</v>
      </c>
      <c r="DF184" s="592">
        <v>0</v>
      </c>
      <c r="DG184" s="592">
        <v>0</v>
      </c>
      <c r="DH184" s="592">
        <v>0</v>
      </c>
      <c r="DI184" s="592">
        <v>106</v>
      </c>
      <c r="DJ184" s="592">
        <v>848</v>
      </c>
      <c r="DK184" s="592">
        <v>0</v>
      </c>
      <c r="DL184" s="592">
        <v>0</v>
      </c>
      <c r="DM184" s="592">
        <v>0</v>
      </c>
      <c r="DN184" s="592">
        <v>0</v>
      </c>
      <c r="DO184" s="592">
        <v>1</v>
      </c>
      <c r="DP184" s="592">
        <v>106</v>
      </c>
      <c r="DQ184" s="592">
        <v>0</v>
      </c>
      <c r="DR184" s="592">
        <v>0</v>
      </c>
      <c r="DS184" s="592">
        <v>0</v>
      </c>
      <c r="DT184" s="592">
        <v>0</v>
      </c>
      <c r="DU184" s="597">
        <v>1</v>
      </c>
      <c r="DV184" s="954">
        <v>0</v>
      </c>
      <c r="DW184" s="978">
        <v>0</v>
      </c>
      <c r="DX184" s="979">
        <v>1</v>
      </c>
      <c r="DY184" s="979">
        <v>1</v>
      </c>
      <c r="DZ184" s="979">
        <v>1</v>
      </c>
      <c r="EA184" s="977">
        <v>100</v>
      </c>
      <c r="EB184" s="977">
        <v>4</v>
      </c>
      <c r="EC184" s="960">
        <v>75</v>
      </c>
      <c r="ED184" s="960">
        <v>3</v>
      </c>
      <c r="EE184" s="1255">
        <v>62.5</v>
      </c>
      <c r="EF184" s="960">
        <v>78125</v>
      </c>
      <c r="EG184" s="960">
        <v>37.5</v>
      </c>
      <c r="EH184" s="960">
        <v>46875</v>
      </c>
      <c r="EI184" s="960">
        <v>4</v>
      </c>
      <c r="EJ184" s="960">
        <v>5000</v>
      </c>
      <c r="EK184" s="1007">
        <v>0</v>
      </c>
      <c r="EL184" s="306">
        <v>0</v>
      </c>
      <c r="EM184" s="306">
        <v>0</v>
      </c>
      <c r="EN184" s="1007">
        <v>0</v>
      </c>
      <c r="EO184" s="306">
        <v>0</v>
      </c>
      <c r="EP184" s="306">
        <v>1</v>
      </c>
      <c r="EQ184" s="306">
        <v>1</v>
      </c>
      <c r="ER184" s="306">
        <v>1</v>
      </c>
      <c r="ES184" s="306">
        <v>1</v>
      </c>
      <c r="ET184" s="1007">
        <v>0</v>
      </c>
      <c r="EU184" s="306">
        <v>1</v>
      </c>
      <c r="EV184" s="306">
        <v>0</v>
      </c>
      <c r="EW184" s="306">
        <v>0</v>
      </c>
      <c r="EX184" s="832"/>
      <c r="EY184" s="592"/>
      <c r="EZ184" s="592" t="s">
        <v>498</v>
      </c>
      <c r="FA184" s="592" t="s">
        <v>449</v>
      </c>
      <c r="FB184" s="592" t="s">
        <v>343</v>
      </c>
      <c r="FC184" s="592">
        <v>106</v>
      </c>
      <c r="FD184" s="592" t="s">
        <v>13</v>
      </c>
      <c r="FE184" s="592" t="s">
        <v>232</v>
      </c>
      <c r="FF184" s="592" t="s">
        <v>9</v>
      </c>
      <c r="FG184" s="592" t="s">
        <v>232</v>
      </c>
      <c r="FH184" s="592" t="s">
        <v>346</v>
      </c>
    </row>
    <row r="185" spans="1:164">
      <c r="A185">
        <v>2992</v>
      </c>
      <c r="B185">
        <v>1</v>
      </c>
      <c r="F185">
        <v>700</v>
      </c>
      <c r="G185">
        <v>41</v>
      </c>
      <c r="H185">
        <v>1</v>
      </c>
      <c r="I185">
        <v>0</v>
      </c>
      <c r="J185">
        <v>1</v>
      </c>
      <c r="K185">
        <v>0</v>
      </c>
      <c r="L185" t="s">
        <v>531</v>
      </c>
      <c r="M185">
        <v>0</v>
      </c>
      <c r="N185">
        <v>1</v>
      </c>
      <c r="O185">
        <v>0</v>
      </c>
      <c r="P185">
        <v>0</v>
      </c>
      <c r="Q185">
        <v>0</v>
      </c>
      <c r="R185">
        <v>0</v>
      </c>
      <c r="S185">
        <v>0</v>
      </c>
      <c r="T185">
        <v>26</v>
      </c>
      <c r="U185">
        <v>0</v>
      </c>
      <c r="V185">
        <v>0</v>
      </c>
      <c r="W185">
        <v>0</v>
      </c>
      <c r="X185">
        <v>0</v>
      </c>
      <c r="Y185">
        <v>0</v>
      </c>
      <c r="Z185">
        <v>0</v>
      </c>
      <c r="AA185">
        <v>1</v>
      </c>
      <c r="AB185">
        <v>1</v>
      </c>
      <c r="AC185">
        <v>0</v>
      </c>
      <c r="AD185">
        <v>0</v>
      </c>
      <c r="AE185">
        <v>0</v>
      </c>
      <c r="AF185">
        <v>0</v>
      </c>
      <c r="AG185">
        <v>0</v>
      </c>
      <c r="AH185">
        <v>0</v>
      </c>
      <c r="AI185">
        <v>0</v>
      </c>
      <c r="AJ185">
        <v>0</v>
      </c>
      <c r="AK185">
        <v>0</v>
      </c>
      <c r="AL185">
        <v>0</v>
      </c>
      <c r="AM185">
        <v>0</v>
      </c>
      <c r="AN185">
        <v>0</v>
      </c>
      <c r="AO185">
        <v>0</v>
      </c>
      <c r="AP185">
        <v>0</v>
      </c>
      <c r="AQ185">
        <v>0</v>
      </c>
      <c r="AR185">
        <v>1</v>
      </c>
      <c r="AS185">
        <v>0</v>
      </c>
      <c r="AT185">
        <v>0</v>
      </c>
      <c r="AU185">
        <v>0</v>
      </c>
      <c r="AV185">
        <v>0</v>
      </c>
      <c r="AW185">
        <v>0</v>
      </c>
      <c r="AX185">
        <v>0</v>
      </c>
      <c r="AZ185">
        <v>0</v>
      </c>
      <c r="BA185">
        <v>0</v>
      </c>
      <c r="BB185">
        <v>0</v>
      </c>
      <c r="BC185">
        <v>0</v>
      </c>
      <c r="BD185">
        <v>0</v>
      </c>
      <c r="BE185">
        <v>0</v>
      </c>
      <c r="BG185">
        <v>1</v>
      </c>
      <c r="BH185">
        <v>0</v>
      </c>
      <c r="BI185">
        <v>1</v>
      </c>
      <c r="BJ185">
        <v>0</v>
      </c>
      <c r="BK185">
        <v>1</v>
      </c>
      <c r="BL185">
        <v>0</v>
      </c>
      <c r="BM185">
        <v>0</v>
      </c>
      <c r="BN185">
        <v>0</v>
      </c>
      <c r="BO185">
        <v>0</v>
      </c>
      <c r="BP185">
        <v>0</v>
      </c>
      <c r="BQ185">
        <v>0</v>
      </c>
      <c r="BR185">
        <v>0</v>
      </c>
      <c r="BS185">
        <v>0</v>
      </c>
      <c r="BT185">
        <v>0</v>
      </c>
      <c r="BU185">
        <v>0</v>
      </c>
      <c r="BV185">
        <v>0</v>
      </c>
      <c r="BW185">
        <v>0</v>
      </c>
      <c r="BX185">
        <v>0</v>
      </c>
      <c r="BY185">
        <v>0</v>
      </c>
      <c r="BZ185">
        <v>0</v>
      </c>
      <c r="CA185">
        <v>0</v>
      </c>
      <c r="CB185">
        <v>0</v>
      </c>
      <c r="CC185">
        <v>0</v>
      </c>
      <c r="CD185">
        <v>0</v>
      </c>
      <c r="CE185">
        <v>0</v>
      </c>
      <c r="CF185">
        <v>0</v>
      </c>
      <c r="CG185">
        <v>0</v>
      </c>
      <c r="CH185">
        <v>0</v>
      </c>
      <c r="CI185">
        <v>0</v>
      </c>
      <c r="CJ185">
        <v>0</v>
      </c>
      <c r="CK185">
        <v>0</v>
      </c>
      <c r="CL185" s="842"/>
      <c r="CM185" s="597">
        <v>1</v>
      </c>
      <c r="CN185" s="592">
        <v>26</v>
      </c>
      <c r="CO185" s="592">
        <v>0</v>
      </c>
      <c r="CP185" s="597">
        <v>1</v>
      </c>
      <c r="CQ185" s="592">
        <v>26</v>
      </c>
      <c r="CR185" s="592">
        <v>0</v>
      </c>
      <c r="CS185" s="597">
        <v>1</v>
      </c>
      <c r="CT185" s="592">
        <v>26</v>
      </c>
      <c r="CU185" s="592">
        <v>0</v>
      </c>
      <c r="CV185" s="592">
        <v>0</v>
      </c>
      <c r="CW185" s="592">
        <v>0</v>
      </c>
      <c r="CX185" s="592">
        <v>0</v>
      </c>
      <c r="CY185" s="592">
        <v>0</v>
      </c>
      <c r="CZ185" s="592">
        <v>0</v>
      </c>
      <c r="DA185" s="592">
        <v>0</v>
      </c>
      <c r="DB185" s="592">
        <v>0</v>
      </c>
      <c r="DC185" s="592">
        <v>0</v>
      </c>
      <c r="DD185" s="592">
        <v>0</v>
      </c>
      <c r="DE185" s="592">
        <v>0</v>
      </c>
      <c r="DF185" s="592">
        <v>0</v>
      </c>
      <c r="DG185" s="592">
        <v>0</v>
      </c>
      <c r="DH185" s="592">
        <v>0</v>
      </c>
      <c r="DI185" s="592">
        <v>0</v>
      </c>
      <c r="DJ185" s="592">
        <v>0</v>
      </c>
      <c r="DK185" s="592">
        <v>0</v>
      </c>
      <c r="DL185" s="592">
        <v>0</v>
      </c>
      <c r="DM185" s="592">
        <v>0</v>
      </c>
      <c r="DN185" s="592">
        <v>0</v>
      </c>
      <c r="DO185" s="592">
        <v>0</v>
      </c>
      <c r="DP185" s="592">
        <v>0</v>
      </c>
      <c r="DQ185" s="592">
        <v>0</v>
      </c>
      <c r="DR185" s="592">
        <v>0</v>
      </c>
      <c r="DS185" s="592">
        <v>0</v>
      </c>
      <c r="DT185" s="592">
        <v>0</v>
      </c>
      <c r="DU185" s="597">
        <v>0</v>
      </c>
      <c r="DV185" s="954">
        <v>0</v>
      </c>
      <c r="DW185" s="978">
        <v>0</v>
      </c>
      <c r="DX185" s="979">
        <v>0</v>
      </c>
      <c r="DY185" s="979">
        <v>0</v>
      </c>
      <c r="DZ185" s="979">
        <v>0</v>
      </c>
      <c r="EA185" s="977">
        <v>0</v>
      </c>
      <c r="EB185" s="977">
        <v>0</v>
      </c>
      <c r="EC185" s="960">
        <v>0</v>
      </c>
      <c r="ED185" s="960">
        <v>0</v>
      </c>
      <c r="EE185" s="1255">
        <v>0</v>
      </c>
      <c r="EF185" s="960">
        <v>0</v>
      </c>
      <c r="EG185" s="960">
        <v>0</v>
      </c>
      <c r="EH185" s="960">
        <v>0</v>
      </c>
      <c r="EI185" s="960">
        <v>0</v>
      </c>
      <c r="EJ185" s="960">
        <v>0</v>
      </c>
      <c r="EK185" s="1007">
        <v>0</v>
      </c>
      <c r="EL185" s="306">
        <v>0</v>
      </c>
      <c r="EM185" s="306">
        <v>0</v>
      </c>
      <c r="EN185" s="1007">
        <v>0</v>
      </c>
      <c r="EO185" s="306">
        <v>0</v>
      </c>
      <c r="EP185" s="306">
        <v>1</v>
      </c>
      <c r="EQ185" s="306">
        <v>0</v>
      </c>
      <c r="ER185" s="306">
        <v>0</v>
      </c>
      <c r="ES185" s="306">
        <v>0</v>
      </c>
      <c r="ET185" s="1007">
        <v>0</v>
      </c>
      <c r="EU185" s="306">
        <v>0</v>
      </c>
      <c r="EV185" s="306">
        <v>0</v>
      </c>
      <c r="EW185" s="306">
        <v>0</v>
      </c>
      <c r="EX185" s="832"/>
      <c r="EY185" s="592"/>
      <c r="EZ185" s="592" t="s">
        <v>531</v>
      </c>
      <c r="FA185" s="592" t="s">
        <v>449</v>
      </c>
      <c r="FB185" s="592" t="s">
        <v>343</v>
      </c>
      <c r="FC185" s="592">
        <v>26</v>
      </c>
      <c r="FD185" s="592" t="s">
        <v>12</v>
      </c>
      <c r="FE185" s="592" t="s">
        <v>232</v>
      </c>
      <c r="FF185" s="592" t="s">
        <v>9</v>
      </c>
      <c r="FG185" s="592" t="s">
        <v>232</v>
      </c>
      <c r="FH185" s="592" t="s">
        <v>358</v>
      </c>
    </row>
    <row r="186" spans="1:164">
      <c r="A186">
        <v>2993</v>
      </c>
      <c r="B186">
        <v>1</v>
      </c>
      <c r="F186">
        <v>700</v>
      </c>
      <c r="G186">
        <v>41</v>
      </c>
      <c r="H186">
        <v>1</v>
      </c>
      <c r="I186">
        <v>0</v>
      </c>
      <c r="J186">
        <v>1</v>
      </c>
      <c r="K186">
        <v>0</v>
      </c>
      <c r="L186" t="s">
        <v>531</v>
      </c>
      <c r="M186">
        <v>0</v>
      </c>
      <c r="N186">
        <v>1</v>
      </c>
      <c r="O186">
        <v>0</v>
      </c>
      <c r="P186">
        <v>0</v>
      </c>
      <c r="Q186">
        <v>0</v>
      </c>
      <c r="R186">
        <v>0</v>
      </c>
      <c r="S186">
        <v>0</v>
      </c>
      <c r="T186">
        <v>12</v>
      </c>
      <c r="U186">
        <v>1</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1</v>
      </c>
      <c r="AS186">
        <v>0</v>
      </c>
      <c r="AT186">
        <v>0</v>
      </c>
      <c r="AU186">
        <v>0</v>
      </c>
      <c r="AV186">
        <v>0</v>
      </c>
      <c r="AW186">
        <v>0</v>
      </c>
      <c r="AX186">
        <v>0</v>
      </c>
      <c r="AZ186">
        <v>0</v>
      </c>
      <c r="BA186">
        <v>0</v>
      </c>
      <c r="BB186">
        <v>0</v>
      </c>
      <c r="BC186">
        <v>0</v>
      </c>
      <c r="BD186">
        <v>0</v>
      </c>
      <c r="BE186">
        <v>0</v>
      </c>
      <c r="BG186">
        <v>1</v>
      </c>
      <c r="BH186">
        <v>0</v>
      </c>
      <c r="BI186">
        <v>0</v>
      </c>
      <c r="BJ186">
        <v>1</v>
      </c>
      <c r="BK186">
        <v>0</v>
      </c>
      <c r="BL186">
        <v>1</v>
      </c>
      <c r="BM186">
        <v>0</v>
      </c>
      <c r="BN186">
        <v>0</v>
      </c>
      <c r="BO186">
        <v>0</v>
      </c>
      <c r="BP186">
        <v>1</v>
      </c>
      <c r="BQ186">
        <v>0</v>
      </c>
      <c r="BR186">
        <v>0</v>
      </c>
      <c r="BS186">
        <v>0</v>
      </c>
      <c r="BT186">
        <v>0</v>
      </c>
      <c r="BU186">
        <v>0</v>
      </c>
      <c r="BV186">
        <v>0</v>
      </c>
      <c r="BW186">
        <v>0</v>
      </c>
      <c r="BX186">
        <v>0</v>
      </c>
      <c r="BY186">
        <v>0</v>
      </c>
      <c r="BZ186">
        <v>1</v>
      </c>
      <c r="CA186">
        <v>0</v>
      </c>
      <c r="CB186">
        <v>0</v>
      </c>
      <c r="CC186">
        <v>0</v>
      </c>
      <c r="CD186">
        <v>0</v>
      </c>
      <c r="CE186">
        <v>0</v>
      </c>
      <c r="CF186">
        <v>0</v>
      </c>
      <c r="CG186">
        <v>0</v>
      </c>
      <c r="CH186">
        <v>0</v>
      </c>
      <c r="CI186">
        <v>0</v>
      </c>
      <c r="CJ186">
        <v>0</v>
      </c>
      <c r="CK186">
        <v>0</v>
      </c>
      <c r="CL186" s="842"/>
      <c r="CM186" s="597">
        <v>1</v>
      </c>
      <c r="CN186" s="592">
        <v>12</v>
      </c>
      <c r="CO186" s="592">
        <v>0</v>
      </c>
      <c r="CP186" s="597">
        <v>1</v>
      </c>
      <c r="CQ186" s="592">
        <v>12</v>
      </c>
      <c r="CR186" s="592">
        <v>12</v>
      </c>
      <c r="CS186" s="597">
        <v>1</v>
      </c>
      <c r="CT186" s="592">
        <v>12</v>
      </c>
      <c r="CU186" s="592">
        <v>12</v>
      </c>
      <c r="CV186" s="592">
        <v>0</v>
      </c>
      <c r="CW186" s="592">
        <v>1</v>
      </c>
      <c r="CX186" s="592">
        <v>12</v>
      </c>
      <c r="CY186" s="592">
        <v>0</v>
      </c>
      <c r="CZ186" s="592">
        <v>0</v>
      </c>
      <c r="DA186" s="592">
        <v>0</v>
      </c>
      <c r="DB186" s="592">
        <v>12</v>
      </c>
      <c r="DC186" s="592">
        <v>0</v>
      </c>
      <c r="DD186" s="592">
        <v>0</v>
      </c>
      <c r="DE186" s="592">
        <v>0</v>
      </c>
      <c r="DF186" s="592">
        <v>0</v>
      </c>
      <c r="DG186" s="592">
        <v>0</v>
      </c>
      <c r="DH186" s="592">
        <v>0</v>
      </c>
      <c r="DI186" s="592">
        <v>0</v>
      </c>
      <c r="DJ186" s="592">
        <v>0</v>
      </c>
      <c r="DK186" s="592">
        <v>0</v>
      </c>
      <c r="DL186" s="592">
        <v>0</v>
      </c>
      <c r="DM186" s="592">
        <v>0</v>
      </c>
      <c r="DN186" s="592">
        <v>0</v>
      </c>
      <c r="DO186" s="592">
        <v>0</v>
      </c>
      <c r="DP186" s="592">
        <v>0</v>
      </c>
      <c r="DQ186" s="592">
        <v>0</v>
      </c>
      <c r="DR186" s="592">
        <v>0</v>
      </c>
      <c r="DS186" s="592">
        <v>0</v>
      </c>
      <c r="DT186" s="592">
        <v>0</v>
      </c>
      <c r="DU186" s="597">
        <v>1</v>
      </c>
      <c r="DV186" s="954">
        <v>0</v>
      </c>
      <c r="DW186" s="978">
        <v>0</v>
      </c>
      <c r="DX186" s="979">
        <v>0</v>
      </c>
      <c r="DY186" s="979">
        <v>0</v>
      </c>
      <c r="DZ186" s="979">
        <v>0</v>
      </c>
      <c r="EA186" s="977">
        <v>0</v>
      </c>
      <c r="EB186" s="977">
        <v>0</v>
      </c>
      <c r="EC186" s="960">
        <v>0</v>
      </c>
      <c r="ED186" s="960">
        <v>0</v>
      </c>
      <c r="EE186" s="1255">
        <v>0</v>
      </c>
      <c r="EF186" s="960">
        <v>0</v>
      </c>
      <c r="EG186" s="960">
        <v>0</v>
      </c>
      <c r="EH186" s="960">
        <v>0</v>
      </c>
      <c r="EI186" s="960">
        <v>0</v>
      </c>
      <c r="EJ186" s="960">
        <v>0</v>
      </c>
      <c r="EK186" s="1007">
        <v>0</v>
      </c>
      <c r="EL186" s="306">
        <v>0</v>
      </c>
      <c r="EM186" s="306">
        <v>0</v>
      </c>
      <c r="EN186" s="1007">
        <v>0</v>
      </c>
      <c r="EO186" s="306">
        <v>0</v>
      </c>
      <c r="EP186" s="306">
        <v>0</v>
      </c>
      <c r="EQ186" s="306">
        <v>0</v>
      </c>
      <c r="ER186" s="306">
        <v>0</v>
      </c>
      <c r="ES186" s="306">
        <v>0</v>
      </c>
      <c r="ET186" s="1007">
        <v>0</v>
      </c>
      <c r="EU186" s="306">
        <v>0</v>
      </c>
      <c r="EV186" s="306">
        <v>0</v>
      </c>
      <c r="EW186" s="306">
        <v>0</v>
      </c>
      <c r="EX186" s="832"/>
      <c r="EY186" s="592"/>
      <c r="EZ186" s="592" t="s">
        <v>531</v>
      </c>
      <c r="FA186" s="592" t="s">
        <v>449</v>
      </c>
      <c r="FB186" s="592" t="s">
        <v>343</v>
      </c>
      <c r="FC186" s="592">
        <v>12</v>
      </c>
      <c r="FD186" s="592" t="s">
        <v>11</v>
      </c>
      <c r="FE186" s="592" t="s">
        <v>232</v>
      </c>
      <c r="FF186" s="592" t="s">
        <v>9</v>
      </c>
      <c r="FG186" s="592" t="s">
        <v>232</v>
      </c>
      <c r="FH186" s="592" t="s">
        <v>358</v>
      </c>
    </row>
    <row r="187" spans="1:164">
      <c r="A187">
        <v>2994</v>
      </c>
      <c r="B187">
        <v>1</v>
      </c>
      <c r="F187">
        <v>700</v>
      </c>
      <c r="G187">
        <v>41</v>
      </c>
      <c r="H187">
        <v>1</v>
      </c>
      <c r="I187">
        <v>0</v>
      </c>
      <c r="J187">
        <v>1</v>
      </c>
      <c r="K187">
        <v>0</v>
      </c>
      <c r="L187" t="s">
        <v>531</v>
      </c>
      <c r="M187">
        <v>0</v>
      </c>
      <c r="N187">
        <v>1</v>
      </c>
      <c r="O187">
        <v>0</v>
      </c>
      <c r="P187">
        <v>0</v>
      </c>
      <c r="Q187">
        <v>0</v>
      </c>
      <c r="R187">
        <v>0</v>
      </c>
      <c r="S187">
        <v>0</v>
      </c>
      <c r="T187">
        <v>14</v>
      </c>
      <c r="U187">
        <v>0</v>
      </c>
      <c r="V187">
        <v>0</v>
      </c>
      <c r="W187">
        <v>0</v>
      </c>
      <c r="X187">
        <v>0</v>
      </c>
      <c r="Y187">
        <v>0</v>
      </c>
      <c r="Z187">
        <v>0</v>
      </c>
      <c r="AA187">
        <v>1</v>
      </c>
      <c r="AB187">
        <v>1</v>
      </c>
      <c r="AC187">
        <v>0</v>
      </c>
      <c r="AD187">
        <v>0</v>
      </c>
      <c r="AE187">
        <v>0</v>
      </c>
      <c r="AF187">
        <v>0</v>
      </c>
      <c r="AG187">
        <v>0</v>
      </c>
      <c r="AH187">
        <v>0</v>
      </c>
      <c r="AI187">
        <v>0</v>
      </c>
      <c r="AJ187">
        <v>0</v>
      </c>
      <c r="AK187">
        <v>0</v>
      </c>
      <c r="AL187">
        <v>0</v>
      </c>
      <c r="AM187">
        <v>0</v>
      </c>
      <c r="AN187">
        <v>0</v>
      </c>
      <c r="AO187">
        <v>0</v>
      </c>
      <c r="AP187">
        <v>0</v>
      </c>
      <c r="AQ187">
        <v>0</v>
      </c>
      <c r="AR187">
        <v>1</v>
      </c>
      <c r="AS187">
        <v>0</v>
      </c>
      <c r="AT187">
        <v>0</v>
      </c>
      <c r="AU187">
        <v>0</v>
      </c>
      <c r="AV187">
        <v>0</v>
      </c>
      <c r="AW187">
        <v>0</v>
      </c>
      <c r="AX187">
        <v>0</v>
      </c>
      <c r="AZ187">
        <v>0</v>
      </c>
      <c r="BA187">
        <v>0</v>
      </c>
      <c r="BB187">
        <v>0</v>
      </c>
      <c r="BC187">
        <v>0</v>
      </c>
      <c r="BD187">
        <v>0</v>
      </c>
      <c r="BE187">
        <v>0</v>
      </c>
      <c r="BG187">
        <v>1</v>
      </c>
      <c r="BH187">
        <v>0</v>
      </c>
      <c r="BI187">
        <v>0</v>
      </c>
      <c r="BJ187">
        <v>0</v>
      </c>
      <c r="BK187">
        <v>1</v>
      </c>
      <c r="BL187">
        <v>0</v>
      </c>
      <c r="BM187">
        <v>0</v>
      </c>
      <c r="BN187">
        <v>0</v>
      </c>
      <c r="BO187">
        <v>0</v>
      </c>
      <c r="BP187">
        <v>0</v>
      </c>
      <c r="BQ187">
        <v>0</v>
      </c>
      <c r="BR187">
        <v>0</v>
      </c>
      <c r="BS187">
        <v>0</v>
      </c>
      <c r="BT187">
        <v>0</v>
      </c>
      <c r="BU187">
        <v>0</v>
      </c>
      <c r="BV187">
        <v>0</v>
      </c>
      <c r="BW187">
        <v>0</v>
      </c>
      <c r="BX187">
        <v>0</v>
      </c>
      <c r="BY187">
        <v>0</v>
      </c>
      <c r="BZ187">
        <v>0</v>
      </c>
      <c r="CA187">
        <v>0</v>
      </c>
      <c r="CB187">
        <v>0</v>
      </c>
      <c r="CC187">
        <v>0</v>
      </c>
      <c r="CD187">
        <v>0</v>
      </c>
      <c r="CE187">
        <v>0</v>
      </c>
      <c r="CF187">
        <v>0</v>
      </c>
      <c r="CG187">
        <v>0</v>
      </c>
      <c r="CH187">
        <v>0</v>
      </c>
      <c r="CI187">
        <v>0</v>
      </c>
      <c r="CJ187">
        <v>0</v>
      </c>
      <c r="CK187">
        <v>0</v>
      </c>
      <c r="CL187" s="842"/>
      <c r="CM187" s="597">
        <v>1</v>
      </c>
      <c r="CN187" s="592">
        <v>14</v>
      </c>
      <c r="CO187" s="592">
        <v>0</v>
      </c>
      <c r="CP187" s="597">
        <v>0</v>
      </c>
      <c r="CQ187" s="592">
        <v>0</v>
      </c>
      <c r="CR187" s="592">
        <v>0</v>
      </c>
      <c r="CS187" s="597">
        <v>1</v>
      </c>
      <c r="CT187" s="592">
        <v>14</v>
      </c>
      <c r="CU187" s="592">
        <v>0</v>
      </c>
      <c r="CV187" s="592">
        <v>0</v>
      </c>
      <c r="CW187" s="592">
        <v>0</v>
      </c>
      <c r="CX187" s="592">
        <v>0</v>
      </c>
      <c r="CY187" s="592">
        <v>0</v>
      </c>
      <c r="CZ187" s="592">
        <v>0</v>
      </c>
      <c r="DA187" s="592">
        <v>0</v>
      </c>
      <c r="DB187" s="592">
        <v>0</v>
      </c>
      <c r="DC187" s="592">
        <v>0</v>
      </c>
      <c r="DD187" s="592">
        <v>0</v>
      </c>
      <c r="DE187" s="592">
        <v>0</v>
      </c>
      <c r="DF187" s="592">
        <v>0</v>
      </c>
      <c r="DG187" s="592">
        <v>0</v>
      </c>
      <c r="DH187" s="592">
        <v>0</v>
      </c>
      <c r="DI187" s="592">
        <v>0</v>
      </c>
      <c r="DJ187" s="592">
        <v>0</v>
      </c>
      <c r="DK187" s="592">
        <v>0</v>
      </c>
      <c r="DL187" s="592">
        <v>0</v>
      </c>
      <c r="DM187" s="592">
        <v>0</v>
      </c>
      <c r="DN187" s="592">
        <v>0</v>
      </c>
      <c r="DO187" s="592">
        <v>0</v>
      </c>
      <c r="DP187" s="592">
        <v>0</v>
      </c>
      <c r="DQ187" s="592">
        <v>0</v>
      </c>
      <c r="DR187" s="592">
        <v>0</v>
      </c>
      <c r="DS187" s="592">
        <v>0</v>
      </c>
      <c r="DT187" s="592">
        <v>0</v>
      </c>
      <c r="DU187" s="597">
        <v>0</v>
      </c>
      <c r="DV187" s="954">
        <v>0</v>
      </c>
      <c r="DW187" s="978">
        <v>0</v>
      </c>
      <c r="DX187" s="979">
        <v>0</v>
      </c>
      <c r="DY187" s="979">
        <v>0</v>
      </c>
      <c r="DZ187" s="979">
        <v>0</v>
      </c>
      <c r="EA187" s="977">
        <v>0</v>
      </c>
      <c r="EB187" s="977">
        <v>0</v>
      </c>
      <c r="EC187" s="960">
        <v>0</v>
      </c>
      <c r="ED187" s="960">
        <v>0</v>
      </c>
      <c r="EE187" s="1255">
        <v>0</v>
      </c>
      <c r="EF187" s="960">
        <v>0</v>
      </c>
      <c r="EG187" s="960">
        <v>0</v>
      </c>
      <c r="EH187" s="960">
        <v>0</v>
      </c>
      <c r="EI187" s="960">
        <v>0</v>
      </c>
      <c r="EJ187" s="960">
        <v>0</v>
      </c>
      <c r="EK187" s="1007">
        <v>0</v>
      </c>
      <c r="EL187" s="306">
        <v>0</v>
      </c>
      <c r="EM187" s="306">
        <v>0</v>
      </c>
      <c r="EN187" s="1007">
        <v>0</v>
      </c>
      <c r="EO187" s="306">
        <v>0</v>
      </c>
      <c r="EP187" s="306">
        <v>1</v>
      </c>
      <c r="EQ187" s="306">
        <v>0</v>
      </c>
      <c r="ER187" s="306">
        <v>0</v>
      </c>
      <c r="ES187" s="306">
        <v>0</v>
      </c>
      <c r="ET187" s="1007">
        <v>0</v>
      </c>
      <c r="EU187" s="306">
        <v>0</v>
      </c>
      <c r="EV187" s="306">
        <v>0</v>
      </c>
      <c r="EW187" s="306">
        <v>0</v>
      </c>
      <c r="EX187" s="832"/>
      <c r="EY187" s="592"/>
      <c r="EZ187" s="592" t="s">
        <v>531</v>
      </c>
      <c r="FA187" s="592" t="s">
        <v>449</v>
      </c>
      <c r="FB187" s="592" t="s">
        <v>343</v>
      </c>
      <c r="FC187" s="592">
        <v>14</v>
      </c>
      <c r="FD187" s="592" t="s">
        <v>11</v>
      </c>
      <c r="FE187" s="592" t="s">
        <v>232</v>
      </c>
      <c r="FF187" s="592" t="s">
        <v>9</v>
      </c>
      <c r="FG187" s="592" t="s">
        <v>232</v>
      </c>
      <c r="FH187" s="592" t="s">
        <v>358</v>
      </c>
    </row>
    <row r="188" spans="1:164">
      <c r="A188">
        <v>2995</v>
      </c>
      <c r="B188">
        <v>1</v>
      </c>
      <c r="F188">
        <v>700</v>
      </c>
      <c r="G188">
        <v>41</v>
      </c>
      <c r="H188">
        <v>1</v>
      </c>
      <c r="I188">
        <v>0</v>
      </c>
      <c r="J188">
        <v>1</v>
      </c>
      <c r="K188">
        <v>0</v>
      </c>
      <c r="L188" t="s">
        <v>531</v>
      </c>
      <c r="M188">
        <v>0</v>
      </c>
      <c r="N188">
        <v>1</v>
      </c>
      <c r="O188">
        <v>0</v>
      </c>
      <c r="P188">
        <v>0</v>
      </c>
      <c r="Q188">
        <v>0</v>
      </c>
      <c r="R188">
        <v>0</v>
      </c>
      <c r="S188">
        <v>0</v>
      </c>
      <c r="T188">
        <v>6</v>
      </c>
      <c r="U188">
        <v>0</v>
      </c>
      <c r="V188">
        <v>0</v>
      </c>
      <c r="W188">
        <v>0</v>
      </c>
      <c r="X188">
        <v>0</v>
      </c>
      <c r="Y188">
        <v>0</v>
      </c>
      <c r="Z188">
        <v>0</v>
      </c>
      <c r="AA188">
        <v>1</v>
      </c>
      <c r="AB188">
        <v>1</v>
      </c>
      <c r="AC188">
        <v>0</v>
      </c>
      <c r="AD188">
        <v>0</v>
      </c>
      <c r="AE188">
        <v>0</v>
      </c>
      <c r="AF188">
        <v>0</v>
      </c>
      <c r="AG188">
        <v>0</v>
      </c>
      <c r="AH188">
        <v>0</v>
      </c>
      <c r="AI188">
        <v>0</v>
      </c>
      <c r="AJ188">
        <v>0</v>
      </c>
      <c r="AK188">
        <v>0</v>
      </c>
      <c r="AL188">
        <v>0</v>
      </c>
      <c r="AM188">
        <v>0</v>
      </c>
      <c r="AN188">
        <v>0</v>
      </c>
      <c r="AO188">
        <v>0</v>
      </c>
      <c r="AP188">
        <v>0</v>
      </c>
      <c r="AQ188">
        <v>0</v>
      </c>
      <c r="AR188">
        <v>1</v>
      </c>
      <c r="AS188">
        <v>0</v>
      </c>
      <c r="AT188">
        <v>0</v>
      </c>
      <c r="AU188">
        <v>0</v>
      </c>
      <c r="AV188">
        <v>0</v>
      </c>
      <c r="AW188">
        <v>0</v>
      </c>
      <c r="AX188">
        <v>0</v>
      </c>
      <c r="AZ188">
        <v>0</v>
      </c>
      <c r="BA188">
        <v>0</v>
      </c>
      <c r="BB188">
        <v>0</v>
      </c>
      <c r="BC188">
        <v>0</v>
      </c>
      <c r="BD188">
        <v>0</v>
      </c>
      <c r="BE188">
        <v>0</v>
      </c>
      <c r="BG188">
        <v>1</v>
      </c>
      <c r="BH188">
        <v>0</v>
      </c>
      <c r="BI188">
        <v>1</v>
      </c>
      <c r="BJ188">
        <v>0</v>
      </c>
      <c r="BK188">
        <v>1</v>
      </c>
      <c r="BL188">
        <v>0</v>
      </c>
      <c r="BM188">
        <v>0</v>
      </c>
      <c r="BN188">
        <v>0</v>
      </c>
      <c r="BO188">
        <v>0</v>
      </c>
      <c r="BP188">
        <v>0</v>
      </c>
      <c r="BQ188">
        <v>0</v>
      </c>
      <c r="BR188">
        <v>0</v>
      </c>
      <c r="BS188">
        <v>0</v>
      </c>
      <c r="BT188">
        <v>0</v>
      </c>
      <c r="BU188">
        <v>0</v>
      </c>
      <c r="BV188">
        <v>0</v>
      </c>
      <c r="BW188">
        <v>0</v>
      </c>
      <c r="BX188">
        <v>0</v>
      </c>
      <c r="BY188">
        <v>0</v>
      </c>
      <c r="BZ188">
        <v>0</v>
      </c>
      <c r="CA188">
        <v>0</v>
      </c>
      <c r="CB188">
        <v>0</v>
      </c>
      <c r="CC188">
        <v>0</v>
      </c>
      <c r="CD188">
        <v>0</v>
      </c>
      <c r="CE188">
        <v>0</v>
      </c>
      <c r="CF188">
        <v>0</v>
      </c>
      <c r="CG188">
        <v>0</v>
      </c>
      <c r="CH188">
        <v>0</v>
      </c>
      <c r="CI188">
        <v>0</v>
      </c>
      <c r="CJ188">
        <v>0</v>
      </c>
      <c r="CK188">
        <v>0</v>
      </c>
      <c r="CL188" s="842"/>
      <c r="CM188" s="597">
        <v>1</v>
      </c>
      <c r="CN188" s="592">
        <v>6</v>
      </c>
      <c r="CO188" s="592">
        <v>0</v>
      </c>
      <c r="CP188" s="597">
        <v>1</v>
      </c>
      <c r="CQ188" s="592">
        <v>6</v>
      </c>
      <c r="CR188" s="592">
        <v>0</v>
      </c>
      <c r="CS188" s="597">
        <v>1</v>
      </c>
      <c r="CT188" s="592">
        <v>6</v>
      </c>
      <c r="CU188" s="592">
        <v>0</v>
      </c>
      <c r="CV188" s="592">
        <v>0</v>
      </c>
      <c r="CW188" s="592">
        <v>0</v>
      </c>
      <c r="CX188" s="592">
        <v>0</v>
      </c>
      <c r="CY188" s="592">
        <v>0</v>
      </c>
      <c r="CZ188" s="592">
        <v>0</v>
      </c>
      <c r="DA188" s="592">
        <v>0</v>
      </c>
      <c r="DB188" s="592">
        <v>0</v>
      </c>
      <c r="DC188" s="592">
        <v>0</v>
      </c>
      <c r="DD188" s="592">
        <v>0</v>
      </c>
      <c r="DE188" s="592">
        <v>0</v>
      </c>
      <c r="DF188" s="592">
        <v>0</v>
      </c>
      <c r="DG188" s="592">
        <v>0</v>
      </c>
      <c r="DH188" s="592">
        <v>0</v>
      </c>
      <c r="DI188" s="592">
        <v>0</v>
      </c>
      <c r="DJ188" s="592">
        <v>0</v>
      </c>
      <c r="DK188" s="592">
        <v>0</v>
      </c>
      <c r="DL188" s="592">
        <v>0</v>
      </c>
      <c r="DM188" s="592">
        <v>0</v>
      </c>
      <c r="DN188" s="592">
        <v>0</v>
      </c>
      <c r="DO188" s="592">
        <v>0</v>
      </c>
      <c r="DP188" s="592">
        <v>0</v>
      </c>
      <c r="DQ188" s="592">
        <v>0</v>
      </c>
      <c r="DR188" s="592">
        <v>0</v>
      </c>
      <c r="DS188" s="592">
        <v>0</v>
      </c>
      <c r="DT188" s="592">
        <v>0</v>
      </c>
      <c r="DU188" s="597">
        <v>0</v>
      </c>
      <c r="DV188" s="954">
        <v>0</v>
      </c>
      <c r="DW188" s="978">
        <v>0</v>
      </c>
      <c r="DX188" s="979">
        <v>0</v>
      </c>
      <c r="DY188" s="979">
        <v>0</v>
      </c>
      <c r="DZ188" s="979">
        <v>0</v>
      </c>
      <c r="EA188" s="977">
        <v>0</v>
      </c>
      <c r="EB188" s="977">
        <v>0</v>
      </c>
      <c r="EC188" s="960">
        <v>0</v>
      </c>
      <c r="ED188" s="960">
        <v>0</v>
      </c>
      <c r="EE188" s="1255">
        <v>0</v>
      </c>
      <c r="EF188" s="960">
        <v>0</v>
      </c>
      <c r="EG188" s="960">
        <v>0</v>
      </c>
      <c r="EH188" s="960">
        <v>0</v>
      </c>
      <c r="EI188" s="960">
        <v>0</v>
      </c>
      <c r="EJ188" s="960">
        <v>0</v>
      </c>
      <c r="EK188" s="1007">
        <v>0</v>
      </c>
      <c r="EL188" s="306">
        <v>0</v>
      </c>
      <c r="EM188" s="306">
        <v>0</v>
      </c>
      <c r="EN188" s="1007">
        <v>0</v>
      </c>
      <c r="EO188" s="306">
        <v>0</v>
      </c>
      <c r="EP188" s="306">
        <v>1</v>
      </c>
      <c r="EQ188" s="306">
        <v>0</v>
      </c>
      <c r="ER188" s="306">
        <v>0</v>
      </c>
      <c r="ES188" s="306">
        <v>0</v>
      </c>
      <c r="ET188" s="1007">
        <v>0</v>
      </c>
      <c r="EU188" s="306">
        <v>0</v>
      </c>
      <c r="EV188" s="306">
        <v>0</v>
      </c>
      <c r="EW188" s="306">
        <v>0</v>
      </c>
      <c r="EX188" s="832"/>
      <c r="EY188" s="592"/>
      <c r="EZ188" s="592" t="s">
        <v>531</v>
      </c>
      <c r="FA188" s="592" t="s">
        <v>449</v>
      </c>
      <c r="FB188" s="592" t="s">
        <v>343</v>
      </c>
      <c r="FC188" s="592">
        <v>6</v>
      </c>
      <c r="FD188" s="592" t="s">
        <v>11</v>
      </c>
      <c r="FE188" s="592" t="s">
        <v>232</v>
      </c>
      <c r="FF188" s="592" t="s">
        <v>9</v>
      </c>
      <c r="FG188" s="592" t="s">
        <v>232</v>
      </c>
      <c r="FH188" s="592" t="s">
        <v>358</v>
      </c>
    </row>
    <row r="189" spans="1:164">
      <c r="A189">
        <v>2996</v>
      </c>
      <c r="B189">
        <v>1</v>
      </c>
      <c r="F189">
        <v>700</v>
      </c>
      <c r="G189">
        <v>41</v>
      </c>
      <c r="H189">
        <v>1</v>
      </c>
      <c r="I189">
        <v>0</v>
      </c>
      <c r="J189">
        <v>1</v>
      </c>
      <c r="K189">
        <v>0</v>
      </c>
      <c r="L189" t="s">
        <v>498</v>
      </c>
      <c r="M189">
        <v>0</v>
      </c>
      <c r="N189">
        <v>1</v>
      </c>
      <c r="O189">
        <v>0</v>
      </c>
      <c r="P189">
        <v>0</v>
      </c>
      <c r="Q189">
        <v>0</v>
      </c>
      <c r="R189">
        <v>0</v>
      </c>
      <c r="S189">
        <v>0</v>
      </c>
      <c r="T189">
        <v>220</v>
      </c>
      <c r="U189">
        <v>0</v>
      </c>
      <c r="V189">
        <v>0</v>
      </c>
      <c r="W189">
        <v>0</v>
      </c>
      <c r="X189">
        <v>0</v>
      </c>
      <c r="Y189">
        <v>1</v>
      </c>
      <c r="Z189">
        <v>0</v>
      </c>
      <c r="AA189">
        <v>1</v>
      </c>
      <c r="AB189">
        <v>0</v>
      </c>
      <c r="AC189">
        <v>1</v>
      </c>
      <c r="AD189">
        <v>0</v>
      </c>
      <c r="AE189">
        <v>0</v>
      </c>
      <c r="AF189">
        <v>0</v>
      </c>
      <c r="AG189">
        <v>0</v>
      </c>
      <c r="AH189">
        <v>0</v>
      </c>
      <c r="AI189">
        <v>1</v>
      </c>
      <c r="AJ189">
        <v>0</v>
      </c>
      <c r="AK189">
        <v>1</v>
      </c>
      <c r="AL189">
        <v>1</v>
      </c>
      <c r="AM189">
        <v>0</v>
      </c>
      <c r="AN189">
        <v>1</v>
      </c>
      <c r="AO189">
        <v>0</v>
      </c>
      <c r="AP189">
        <v>1</v>
      </c>
      <c r="AQ189">
        <v>1</v>
      </c>
      <c r="AR189">
        <v>0</v>
      </c>
      <c r="AS189">
        <v>0</v>
      </c>
      <c r="AT189">
        <v>1</v>
      </c>
      <c r="AU189">
        <v>0</v>
      </c>
      <c r="AV189">
        <v>0</v>
      </c>
      <c r="AW189">
        <v>1</v>
      </c>
      <c r="AX189">
        <v>1</v>
      </c>
      <c r="AY189" t="s">
        <v>894</v>
      </c>
      <c r="AZ189">
        <v>0</v>
      </c>
      <c r="BA189">
        <v>0</v>
      </c>
      <c r="BB189">
        <v>0</v>
      </c>
      <c r="BC189">
        <v>0</v>
      </c>
      <c r="BD189">
        <v>0</v>
      </c>
      <c r="BE189">
        <v>0</v>
      </c>
      <c r="BG189">
        <v>1</v>
      </c>
      <c r="BH189">
        <v>0</v>
      </c>
      <c r="BI189">
        <v>1</v>
      </c>
      <c r="BJ189">
        <v>0</v>
      </c>
      <c r="BK189">
        <v>0</v>
      </c>
      <c r="BL189">
        <v>1</v>
      </c>
      <c r="BM189">
        <v>0</v>
      </c>
      <c r="BN189">
        <v>0</v>
      </c>
      <c r="BO189">
        <v>0</v>
      </c>
      <c r="BP189">
        <v>1</v>
      </c>
      <c r="BQ189">
        <v>0</v>
      </c>
      <c r="BR189">
        <v>1</v>
      </c>
      <c r="BS189">
        <v>0</v>
      </c>
      <c r="BT189">
        <v>0</v>
      </c>
      <c r="BU189">
        <v>1</v>
      </c>
      <c r="BV189">
        <v>1</v>
      </c>
      <c r="BW189">
        <v>1</v>
      </c>
      <c r="BX189">
        <v>0</v>
      </c>
      <c r="BY189">
        <v>0</v>
      </c>
      <c r="BZ189">
        <v>0</v>
      </c>
      <c r="CA189">
        <v>0</v>
      </c>
      <c r="CB189">
        <v>1</v>
      </c>
      <c r="CC189">
        <v>0</v>
      </c>
      <c r="CD189">
        <v>0</v>
      </c>
      <c r="CE189">
        <v>0</v>
      </c>
      <c r="CF189">
        <v>0</v>
      </c>
      <c r="CG189">
        <v>0</v>
      </c>
      <c r="CH189">
        <v>0</v>
      </c>
      <c r="CI189">
        <v>0</v>
      </c>
      <c r="CJ189">
        <v>0</v>
      </c>
      <c r="CK189">
        <v>0</v>
      </c>
      <c r="CL189" s="842"/>
      <c r="CM189" s="597">
        <v>1</v>
      </c>
      <c r="CN189" s="592">
        <v>223</v>
      </c>
      <c r="CO189" s="592">
        <v>0</v>
      </c>
      <c r="CP189" s="597">
        <v>1</v>
      </c>
      <c r="CQ189" s="592">
        <v>223</v>
      </c>
      <c r="CR189" s="592">
        <v>0</v>
      </c>
      <c r="CS189" s="597">
        <v>1</v>
      </c>
      <c r="CT189" s="592">
        <v>223</v>
      </c>
      <c r="CU189" s="592">
        <v>223</v>
      </c>
      <c r="CV189" s="592">
        <v>0</v>
      </c>
      <c r="CW189" s="592">
        <v>1</v>
      </c>
      <c r="CX189" s="592">
        <v>223</v>
      </c>
      <c r="CY189" s="592">
        <v>0</v>
      </c>
      <c r="CZ189" s="592">
        <v>0</v>
      </c>
      <c r="DA189" s="592">
        <v>0</v>
      </c>
      <c r="DB189" s="592">
        <v>223</v>
      </c>
      <c r="DC189" s="592">
        <v>0</v>
      </c>
      <c r="DD189" s="592">
        <v>223</v>
      </c>
      <c r="DE189" s="592">
        <v>0</v>
      </c>
      <c r="DF189" s="592">
        <v>0</v>
      </c>
      <c r="DG189" s="592">
        <v>223</v>
      </c>
      <c r="DH189" s="592">
        <v>223</v>
      </c>
      <c r="DI189" s="592">
        <v>223</v>
      </c>
      <c r="DJ189" s="592">
        <v>0</v>
      </c>
      <c r="DK189" s="592">
        <v>0</v>
      </c>
      <c r="DL189" s="592">
        <v>0</v>
      </c>
      <c r="DM189" s="592">
        <v>0</v>
      </c>
      <c r="DN189" s="592">
        <v>0</v>
      </c>
      <c r="DO189" s="592">
        <v>0</v>
      </c>
      <c r="DP189" s="592">
        <v>0</v>
      </c>
      <c r="DQ189" s="592">
        <v>0</v>
      </c>
      <c r="DR189" s="592">
        <v>0</v>
      </c>
      <c r="DS189" s="592">
        <v>0</v>
      </c>
      <c r="DT189" s="592">
        <v>0</v>
      </c>
      <c r="DU189" s="597">
        <v>1</v>
      </c>
      <c r="DV189" s="954">
        <v>0</v>
      </c>
      <c r="DW189" s="978">
        <v>0</v>
      </c>
      <c r="DX189" s="979">
        <v>0</v>
      </c>
      <c r="DY189" s="979">
        <v>0</v>
      </c>
      <c r="DZ189" s="979">
        <v>0</v>
      </c>
      <c r="EA189" s="977">
        <v>0</v>
      </c>
      <c r="EB189" s="977">
        <v>0</v>
      </c>
      <c r="EC189" s="960">
        <v>0</v>
      </c>
      <c r="ED189" s="960">
        <v>0</v>
      </c>
      <c r="EE189" s="1255">
        <v>0</v>
      </c>
      <c r="EF189" s="960">
        <v>0</v>
      </c>
      <c r="EG189" s="960">
        <v>0</v>
      </c>
      <c r="EH189" s="960">
        <v>0</v>
      </c>
      <c r="EI189" s="960">
        <v>0</v>
      </c>
      <c r="EJ189" s="960">
        <v>0</v>
      </c>
      <c r="EK189" s="1007">
        <v>0</v>
      </c>
      <c r="EL189" s="306">
        <v>0</v>
      </c>
      <c r="EM189" s="306">
        <v>0</v>
      </c>
      <c r="EN189" s="1007">
        <v>0</v>
      </c>
      <c r="EO189" s="306">
        <v>0</v>
      </c>
      <c r="EP189" s="306">
        <v>1</v>
      </c>
      <c r="EQ189" s="306">
        <v>1</v>
      </c>
      <c r="ER189" s="306">
        <v>1</v>
      </c>
      <c r="ES189" s="306">
        <v>1</v>
      </c>
      <c r="ET189" s="1007">
        <v>0</v>
      </c>
      <c r="EU189" s="306">
        <v>1</v>
      </c>
      <c r="EV189" s="306">
        <v>0</v>
      </c>
      <c r="EW189" s="306">
        <v>0</v>
      </c>
      <c r="EX189" s="832"/>
      <c r="EY189" s="592"/>
      <c r="EZ189" s="592" t="s">
        <v>498</v>
      </c>
      <c r="FA189" s="592" t="s">
        <v>449</v>
      </c>
      <c r="FB189" s="592" t="s">
        <v>343</v>
      </c>
      <c r="FC189" s="592">
        <v>223</v>
      </c>
      <c r="FD189" s="592" t="s">
        <v>13</v>
      </c>
      <c r="FE189" s="592" t="s">
        <v>232</v>
      </c>
      <c r="FF189" s="592" t="s">
        <v>9</v>
      </c>
      <c r="FG189" s="592" t="s">
        <v>232</v>
      </c>
      <c r="FH189" s="592" t="s">
        <v>358</v>
      </c>
    </row>
    <row r="190" spans="1:164">
      <c r="A190">
        <v>2997</v>
      </c>
      <c r="B190">
        <v>1</v>
      </c>
      <c r="F190">
        <v>700</v>
      </c>
      <c r="G190">
        <v>41</v>
      </c>
      <c r="H190">
        <v>1</v>
      </c>
      <c r="I190">
        <v>0</v>
      </c>
      <c r="J190">
        <v>1</v>
      </c>
      <c r="K190">
        <v>0</v>
      </c>
      <c r="L190" t="s">
        <v>482</v>
      </c>
      <c r="M190">
        <v>0</v>
      </c>
      <c r="N190">
        <v>1</v>
      </c>
      <c r="O190">
        <v>0</v>
      </c>
      <c r="P190">
        <v>0</v>
      </c>
      <c r="Q190">
        <v>0</v>
      </c>
      <c r="R190">
        <v>0</v>
      </c>
      <c r="S190">
        <v>0</v>
      </c>
      <c r="T190">
        <v>15</v>
      </c>
      <c r="U190">
        <v>0</v>
      </c>
      <c r="V190">
        <v>0</v>
      </c>
      <c r="W190">
        <v>0</v>
      </c>
      <c r="X190">
        <v>0</v>
      </c>
      <c r="Y190">
        <v>0</v>
      </c>
      <c r="Z190">
        <v>0</v>
      </c>
      <c r="AA190">
        <v>1</v>
      </c>
      <c r="AB190">
        <v>0</v>
      </c>
      <c r="AC190">
        <v>0</v>
      </c>
      <c r="AD190">
        <v>1</v>
      </c>
      <c r="AE190">
        <v>0</v>
      </c>
      <c r="AF190">
        <v>0</v>
      </c>
      <c r="AG190">
        <v>0</v>
      </c>
      <c r="AH190">
        <v>0</v>
      </c>
      <c r="AI190">
        <v>0</v>
      </c>
      <c r="AJ190">
        <v>0</v>
      </c>
      <c r="AK190">
        <v>0</v>
      </c>
      <c r="AL190">
        <v>0</v>
      </c>
      <c r="AM190">
        <v>0</v>
      </c>
      <c r="AN190">
        <v>0</v>
      </c>
      <c r="AO190">
        <v>0</v>
      </c>
      <c r="AP190">
        <v>0</v>
      </c>
      <c r="AQ190">
        <v>0</v>
      </c>
      <c r="AR190">
        <v>0</v>
      </c>
      <c r="AS190">
        <v>1</v>
      </c>
      <c r="AT190">
        <v>0</v>
      </c>
      <c r="AU190">
        <v>1</v>
      </c>
      <c r="AV190">
        <v>0</v>
      </c>
      <c r="AW190">
        <v>0</v>
      </c>
      <c r="AX190">
        <v>0</v>
      </c>
      <c r="AZ190">
        <v>0</v>
      </c>
      <c r="BA190">
        <v>0</v>
      </c>
      <c r="BB190">
        <v>0</v>
      </c>
      <c r="BC190">
        <v>0</v>
      </c>
      <c r="BD190">
        <v>0</v>
      </c>
      <c r="BE190">
        <v>0</v>
      </c>
      <c r="BG190">
        <v>1</v>
      </c>
      <c r="BH190">
        <v>0</v>
      </c>
      <c r="BI190">
        <v>1</v>
      </c>
      <c r="BJ190">
        <v>0</v>
      </c>
      <c r="BK190">
        <v>0</v>
      </c>
      <c r="BL190">
        <v>1</v>
      </c>
      <c r="BM190">
        <v>0</v>
      </c>
      <c r="BN190">
        <v>0</v>
      </c>
      <c r="BO190">
        <v>0</v>
      </c>
      <c r="BP190">
        <v>1</v>
      </c>
      <c r="BQ190">
        <v>0</v>
      </c>
      <c r="BR190">
        <v>1</v>
      </c>
      <c r="BS190">
        <v>0</v>
      </c>
      <c r="BT190">
        <v>0</v>
      </c>
      <c r="BU190">
        <v>1</v>
      </c>
      <c r="BV190">
        <v>1</v>
      </c>
      <c r="BW190">
        <v>0</v>
      </c>
      <c r="BX190">
        <v>0</v>
      </c>
      <c r="BY190">
        <v>0</v>
      </c>
      <c r="BZ190">
        <v>0</v>
      </c>
      <c r="CA190">
        <v>0</v>
      </c>
      <c r="CB190">
        <v>1</v>
      </c>
      <c r="CC190">
        <v>0</v>
      </c>
      <c r="CD190">
        <v>0</v>
      </c>
      <c r="CE190">
        <v>0</v>
      </c>
      <c r="CF190">
        <v>0</v>
      </c>
      <c r="CG190">
        <v>400</v>
      </c>
      <c r="CH190">
        <v>400</v>
      </c>
      <c r="CI190">
        <v>0</v>
      </c>
      <c r="CJ190">
        <v>400</v>
      </c>
      <c r="CK190">
        <v>400</v>
      </c>
      <c r="CL190" s="842"/>
      <c r="CM190" s="597">
        <v>1</v>
      </c>
      <c r="CN190" s="592">
        <v>15</v>
      </c>
      <c r="CO190" s="592">
        <v>0</v>
      </c>
      <c r="CP190" s="597">
        <v>1</v>
      </c>
      <c r="CQ190" s="592">
        <v>15</v>
      </c>
      <c r="CR190" s="592">
        <v>0</v>
      </c>
      <c r="CS190" s="597">
        <v>1</v>
      </c>
      <c r="CT190" s="592">
        <v>15</v>
      </c>
      <c r="CU190" s="592">
        <v>15</v>
      </c>
      <c r="CV190" s="592">
        <v>0</v>
      </c>
      <c r="CW190" s="592">
        <v>1</v>
      </c>
      <c r="CX190" s="592">
        <v>15</v>
      </c>
      <c r="CY190" s="592">
        <v>0</v>
      </c>
      <c r="CZ190" s="592">
        <v>0</v>
      </c>
      <c r="DA190" s="592">
        <v>0</v>
      </c>
      <c r="DB190" s="592">
        <v>15</v>
      </c>
      <c r="DC190" s="592">
        <v>0</v>
      </c>
      <c r="DD190" s="592">
        <v>15</v>
      </c>
      <c r="DE190" s="592">
        <v>0</v>
      </c>
      <c r="DF190" s="592">
        <v>0</v>
      </c>
      <c r="DG190" s="592">
        <v>15</v>
      </c>
      <c r="DH190" s="592">
        <v>15</v>
      </c>
      <c r="DI190" s="592">
        <v>0</v>
      </c>
      <c r="DJ190" s="592">
        <v>0</v>
      </c>
      <c r="DK190" s="592">
        <v>0</v>
      </c>
      <c r="DL190" s="592">
        <v>0</v>
      </c>
      <c r="DM190" s="592">
        <v>0</v>
      </c>
      <c r="DN190" s="592">
        <v>0</v>
      </c>
      <c r="DO190" s="592">
        <v>0</v>
      </c>
      <c r="DP190" s="592">
        <v>0</v>
      </c>
      <c r="DQ190" s="592">
        <v>0</v>
      </c>
      <c r="DR190" s="592">
        <v>0</v>
      </c>
      <c r="DS190" s="592">
        <v>0</v>
      </c>
      <c r="DT190" s="592">
        <v>0</v>
      </c>
      <c r="DU190" s="597">
        <v>1</v>
      </c>
      <c r="DV190" s="954">
        <v>0</v>
      </c>
      <c r="DW190" s="978">
        <v>0</v>
      </c>
      <c r="DX190" s="979">
        <v>0</v>
      </c>
      <c r="DY190" s="979">
        <v>0</v>
      </c>
      <c r="DZ190" s="979">
        <v>0</v>
      </c>
      <c r="EA190" s="977">
        <v>0</v>
      </c>
      <c r="EB190" s="977">
        <v>0</v>
      </c>
      <c r="EC190" s="960">
        <v>0</v>
      </c>
      <c r="ED190" s="960">
        <v>0</v>
      </c>
      <c r="EE190" s="1255">
        <v>8</v>
      </c>
      <c r="EF190" s="960">
        <v>3200</v>
      </c>
      <c r="EG190" s="960">
        <v>4.5</v>
      </c>
      <c r="EH190" s="960">
        <v>1800</v>
      </c>
      <c r="EI190" s="960">
        <v>0</v>
      </c>
      <c r="EJ190" s="960">
        <v>0</v>
      </c>
      <c r="EK190" s="1007">
        <v>0</v>
      </c>
      <c r="EL190" s="306">
        <v>0</v>
      </c>
      <c r="EM190" s="306">
        <v>0</v>
      </c>
      <c r="EN190" s="1007">
        <v>0</v>
      </c>
      <c r="EO190" s="306">
        <v>0</v>
      </c>
      <c r="EP190" s="306">
        <v>1</v>
      </c>
      <c r="EQ190" s="306">
        <v>1</v>
      </c>
      <c r="ER190" s="306">
        <v>0</v>
      </c>
      <c r="ES190" s="306">
        <v>0</v>
      </c>
      <c r="ET190" s="1007">
        <v>0</v>
      </c>
      <c r="EU190" s="306">
        <v>0</v>
      </c>
      <c r="EV190" s="306">
        <v>0</v>
      </c>
      <c r="EW190" s="306">
        <v>0</v>
      </c>
      <c r="EX190" s="832"/>
      <c r="EY190" s="592"/>
      <c r="EZ190" s="592" t="s">
        <v>482</v>
      </c>
      <c r="FA190" s="592" t="s">
        <v>449</v>
      </c>
      <c r="FB190" s="592" t="s">
        <v>343</v>
      </c>
      <c r="FC190" s="592">
        <v>15</v>
      </c>
      <c r="FD190" s="592" t="s">
        <v>11</v>
      </c>
      <c r="FE190" s="592" t="s">
        <v>232</v>
      </c>
      <c r="FF190" s="592" t="s">
        <v>9</v>
      </c>
      <c r="FG190" s="592" t="s">
        <v>232</v>
      </c>
      <c r="FH190" s="592" t="s">
        <v>358</v>
      </c>
    </row>
    <row r="191" spans="1:164">
      <c r="A191">
        <v>2998</v>
      </c>
      <c r="B191">
        <v>1</v>
      </c>
      <c r="F191">
        <v>700</v>
      </c>
      <c r="G191">
        <v>41</v>
      </c>
      <c r="H191">
        <v>1</v>
      </c>
      <c r="I191">
        <v>0</v>
      </c>
      <c r="J191">
        <v>1</v>
      </c>
      <c r="K191">
        <v>0</v>
      </c>
      <c r="L191" t="s">
        <v>498</v>
      </c>
      <c r="M191">
        <v>0</v>
      </c>
      <c r="N191">
        <v>0</v>
      </c>
      <c r="O191">
        <v>0</v>
      </c>
      <c r="P191">
        <v>0</v>
      </c>
      <c r="Q191">
        <v>0</v>
      </c>
      <c r="R191">
        <v>0</v>
      </c>
      <c r="S191">
        <v>0</v>
      </c>
      <c r="T191">
        <v>13</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Z191">
        <v>0</v>
      </c>
      <c r="BA191">
        <v>0</v>
      </c>
      <c r="BB191">
        <v>0</v>
      </c>
      <c r="BC191">
        <v>0</v>
      </c>
      <c r="BD191">
        <v>0</v>
      </c>
      <c r="BE191">
        <v>0</v>
      </c>
      <c r="BG191">
        <v>0</v>
      </c>
      <c r="BH191">
        <v>0</v>
      </c>
      <c r="BI191">
        <v>0</v>
      </c>
      <c r="BJ191">
        <v>0</v>
      </c>
      <c r="BK191">
        <v>0</v>
      </c>
      <c r="BL191">
        <v>0</v>
      </c>
      <c r="BM191">
        <v>0</v>
      </c>
      <c r="BN191">
        <v>0</v>
      </c>
      <c r="BO191">
        <v>0</v>
      </c>
      <c r="BP191">
        <v>0</v>
      </c>
      <c r="BQ191">
        <v>0</v>
      </c>
      <c r="BR191">
        <v>0</v>
      </c>
      <c r="BS191">
        <v>0</v>
      </c>
      <c r="BT191">
        <v>0</v>
      </c>
      <c r="BU191">
        <v>0</v>
      </c>
      <c r="BV191">
        <v>0</v>
      </c>
      <c r="BW191">
        <v>0</v>
      </c>
      <c r="BX191">
        <v>0</v>
      </c>
      <c r="BY191">
        <v>0</v>
      </c>
      <c r="BZ191">
        <v>0</v>
      </c>
      <c r="CA191">
        <v>0</v>
      </c>
      <c r="CB191">
        <v>0</v>
      </c>
      <c r="CC191">
        <v>0</v>
      </c>
      <c r="CD191">
        <v>0</v>
      </c>
      <c r="CE191">
        <v>0</v>
      </c>
      <c r="CF191">
        <v>0</v>
      </c>
      <c r="CG191">
        <v>0</v>
      </c>
      <c r="CH191">
        <v>0</v>
      </c>
      <c r="CI191">
        <v>0</v>
      </c>
      <c r="CJ191">
        <v>0</v>
      </c>
      <c r="CK191">
        <v>0</v>
      </c>
      <c r="CL191" s="842"/>
      <c r="CM191" s="597">
        <v>0</v>
      </c>
      <c r="CN191" s="592">
        <v>0</v>
      </c>
      <c r="CO191" s="592">
        <v>0</v>
      </c>
      <c r="CP191" s="597">
        <v>0</v>
      </c>
      <c r="CQ191" s="592">
        <v>0</v>
      </c>
      <c r="CR191" s="592">
        <v>0</v>
      </c>
      <c r="CS191" s="597">
        <v>0</v>
      </c>
      <c r="CT191" s="592">
        <v>0</v>
      </c>
      <c r="CU191" s="592">
        <v>0</v>
      </c>
      <c r="CV191" s="592">
        <v>0</v>
      </c>
      <c r="CW191" s="592">
        <v>0</v>
      </c>
      <c r="CX191" s="592">
        <v>0</v>
      </c>
      <c r="CY191" s="592">
        <v>0</v>
      </c>
      <c r="CZ191" s="592">
        <v>0</v>
      </c>
      <c r="DA191" s="592">
        <v>0</v>
      </c>
      <c r="DB191" s="592">
        <v>0</v>
      </c>
      <c r="DC191" s="592">
        <v>0</v>
      </c>
      <c r="DD191" s="592">
        <v>0</v>
      </c>
      <c r="DE191" s="592">
        <v>0</v>
      </c>
      <c r="DF191" s="592">
        <v>0</v>
      </c>
      <c r="DG191" s="592">
        <v>0</v>
      </c>
      <c r="DH191" s="592">
        <v>0</v>
      </c>
      <c r="DI191" s="592">
        <v>0</v>
      </c>
      <c r="DJ191" s="592">
        <v>0</v>
      </c>
      <c r="DK191" s="592">
        <v>0</v>
      </c>
      <c r="DL191" s="592">
        <v>0</v>
      </c>
      <c r="DM191" s="592">
        <v>0</v>
      </c>
      <c r="DN191" s="592">
        <v>0</v>
      </c>
      <c r="DO191" s="592">
        <v>0</v>
      </c>
      <c r="DP191" s="592">
        <v>0</v>
      </c>
      <c r="DQ191" s="592">
        <v>0</v>
      </c>
      <c r="DR191" s="592">
        <v>0</v>
      </c>
      <c r="DS191" s="592">
        <v>0</v>
      </c>
      <c r="DT191" s="592">
        <v>0</v>
      </c>
      <c r="DU191" s="597">
        <v>0</v>
      </c>
      <c r="DV191" s="954">
        <v>0</v>
      </c>
      <c r="DW191" s="978">
        <v>0</v>
      </c>
      <c r="DX191" s="979">
        <v>0</v>
      </c>
      <c r="DY191" s="979">
        <v>0</v>
      </c>
      <c r="DZ191" s="979">
        <v>0</v>
      </c>
      <c r="EA191" s="977">
        <v>0</v>
      </c>
      <c r="EB191" s="977">
        <v>0</v>
      </c>
      <c r="EC191" s="960">
        <v>0</v>
      </c>
      <c r="ED191" s="960">
        <v>0</v>
      </c>
      <c r="EE191" s="1255">
        <v>0</v>
      </c>
      <c r="EF191" s="960">
        <v>0</v>
      </c>
      <c r="EG191" s="960">
        <v>0</v>
      </c>
      <c r="EH191" s="960">
        <v>0</v>
      </c>
      <c r="EI191" s="960">
        <v>0</v>
      </c>
      <c r="EJ191" s="960">
        <v>0</v>
      </c>
      <c r="EK191" s="1007">
        <v>0</v>
      </c>
      <c r="EL191" s="306">
        <v>0</v>
      </c>
      <c r="EM191" s="306">
        <v>0</v>
      </c>
      <c r="EN191" s="1007">
        <v>0</v>
      </c>
      <c r="EO191" s="306">
        <v>0</v>
      </c>
      <c r="EP191" s="306">
        <v>0</v>
      </c>
      <c r="EQ191" s="306">
        <v>0</v>
      </c>
      <c r="ER191" s="306">
        <v>0</v>
      </c>
      <c r="ES191" s="306">
        <v>0</v>
      </c>
      <c r="ET191" s="1007">
        <v>0</v>
      </c>
      <c r="EU191" s="306">
        <v>0</v>
      </c>
      <c r="EV191" s="306">
        <v>0</v>
      </c>
      <c r="EW191" s="306">
        <v>0</v>
      </c>
      <c r="EX191" s="832"/>
      <c r="EY191" s="592"/>
      <c r="EZ191" s="592" t="s">
        <v>498</v>
      </c>
      <c r="FA191" s="592" t="s">
        <v>449</v>
      </c>
      <c r="FB191" s="592" t="s">
        <v>343</v>
      </c>
      <c r="FC191" s="592">
        <v>13</v>
      </c>
      <c r="FD191" s="592" t="s">
        <v>11</v>
      </c>
      <c r="FE191" s="592" t="s">
        <v>232</v>
      </c>
      <c r="FF191" s="592" t="s">
        <v>9</v>
      </c>
      <c r="FG191" s="592" t="s">
        <v>232</v>
      </c>
      <c r="FH191" s="592" t="s">
        <v>358</v>
      </c>
    </row>
    <row r="192" spans="1:164">
      <c r="A192">
        <v>2999</v>
      </c>
      <c r="B192">
        <v>1</v>
      </c>
      <c r="F192">
        <v>700</v>
      </c>
      <c r="G192">
        <v>41</v>
      </c>
      <c r="H192">
        <v>1</v>
      </c>
      <c r="I192">
        <v>0</v>
      </c>
      <c r="J192">
        <v>1</v>
      </c>
      <c r="K192">
        <v>0</v>
      </c>
      <c r="L192" t="s">
        <v>498</v>
      </c>
      <c r="M192">
        <v>0</v>
      </c>
      <c r="N192">
        <v>1</v>
      </c>
      <c r="O192">
        <v>0</v>
      </c>
      <c r="P192">
        <v>0</v>
      </c>
      <c r="Q192">
        <v>0</v>
      </c>
      <c r="R192">
        <v>0</v>
      </c>
      <c r="S192">
        <v>0</v>
      </c>
      <c r="T192">
        <v>23</v>
      </c>
      <c r="U192">
        <v>1</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1</v>
      </c>
      <c r="AS192">
        <v>0</v>
      </c>
      <c r="AT192">
        <v>0</v>
      </c>
      <c r="AU192">
        <v>0</v>
      </c>
      <c r="AV192">
        <v>0</v>
      </c>
      <c r="AW192">
        <v>0</v>
      </c>
      <c r="AX192">
        <v>0</v>
      </c>
      <c r="AZ192">
        <v>0</v>
      </c>
      <c r="BA192">
        <v>0</v>
      </c>
      <c r="BB192">
        <v>0</v>
      </c>
      <c r="BC192">
        <v>0</v>
      </c>
      <c r="BD192">
        <v>0</v>
      </c>
      <c r="BE192">
        <v>0</v>
      </c>
      <c r="BG192">
        <v>1</v>
      </c>
      <c r="BH192">
        <v>0</v>
      </c>
      <c r="BI192">
        <v>1</v>
      </c>
      <c r="BJ192">
        <v>0</v>
      </c>
      <c r="BK192">
        <v>0</v>
      </c>
      <c r="BL192">
        <v>1</v>
      </c>
      <c r="BM192">
        <v>0</v>
      </c>
      <c r="BN192">
        <v>0</v>
      </c>
      <c r="BO192">
        <v>0</v>
      </c>
      <c r="BP192">
        <v>0</v>
      </c>
      <c r="BQ192">
        <v>0</v>
      </c>
      <c r="BR192">
        <v>0</v>
      </c>
      <c r="BS192">
        <v>0</v>
      </c>
      <c r="BT192">
        <v>0</v>
      </c>
      <c r="BU192">
        <v>1</v>
      </c>
      <c r="BV192">
        <v>0</v>
      </c>
      <c r="BW192">
        <v>0</v>
      </c>
      <c r="BX192">
        <v>0</v>
      </c>
      <c r="BY192">
        <v>0</v>
      </c>
      <c r="BZ192">
        <v>0</v>
      </c>
      <c r="CA192">
        <v>0</v>
      </c>
      <c r="CB192">
        <v>1</v>
      </c>
      <c r="CC192">
        <v>0</v>
      </c>
      <c r="CD192">
        <v>0</v>
      </c>
      <c r="CE192">
        <v>0</v>
      </c>
      <c r="CF192">
        <v>0</v>
      </c>
      <c r="CG192">
        <v>150</v>
      </c>
      <c r="CH192">
        <v>150</v>
      </c>
      <c r="CI192">
        <v>0</v>
      </c>
      <c r="CJ192">
        <v>150</v>
      </c>
      <c r="CK192">
        <v>150</v>
      </c>
      <c r="CL192" s="842"/>
      <c r="CM192" s="597">
        <v>1</v>
      </c>
      <c r="CN192" s="592">
        <v>23</v>
      </c>
      <c r="CO192" s="592">
        <v>0</v>
      </c>
      <c r="CP192" s="597">
        <v>1</v>
      </c>
      <c r="CQ192" s="592">
        <v>23</v>
      </c>
      <c r="CR192" s="592">
        <v>0</v>
      </c>
      <c r="CS192" s="597">
        <v>1</v>
      </c>
      <c r="CT192" s="592">
        <v>23</v>
      </c>
      <c r="CU192" s="592">
        <v>23</v>
      </c>
      <c r="CV192" s="592">
        <v>0</v>
      </c>
      <c r="CW192" s="592">
        <v>1</v>
      </c>
      <c r="CX192" s="592">
        <v>23</v>
      </c>
      <c r="CY192" s="592">
        <v>0</v>
      </c>
      <c r="CZ192" s="592">
        <v>0</v>
      </c>
      <c r="DA192" s="592">
        <v>0</v>
      </c>
      <c r="DB192" s="592">
        <v>0</v>
      </c>
      <c r="DC192" s="592">
        <v>0</v>
      </c>
      <c r="DD192" s="592">
        <v>0</v>
      </c>
      <c r="DE192" s="592">
        <v>0</v>
      </c>
      <c r="DF192" s="592">
        <v>0</v>
      </c>
      <c r="DG192" s="592">
        <v>23</v>
      </c>
      <c r="DH192" s="592">
        <v>0</v>
      </c>
      <c r="DI192" s="592">
        <v>0</v>
      </c>
      <c r="DJ192" s="592">
        <v>0</v>
      </c>
      <c r="DK192" s="592">
        <v>0</v>
      </c>
      <c r="DL192" s="592">
        <v>0</v>
      </c>
      <c r="DM192" s="592">
        <v>0</v>
      </c>
      <c r="DN192" s="592">
        <v>0</v>
      </c>
      <c r="DO192" s="592">
        <v>0</v>
      </c>
      <c r="DP192" s="592">
        <v>0</v>
      </c>
      <c r="DQ192" s="592">
        <v>0</v>
      </c>
      <c r="DR192" s="592">
        <v>0</v>
      </c>
      <c r="DS192" s="592">
        <v>0</v>
      </c>
      <c r="DT192" s="592">
        <v>0</v>
      </c>
      <c r="DU192" s="597">
        <v>1</v>
      </c>
      <c r="DV192" s="954">
        <v>0</v>
      </c>
      <c r="DW192" s="978">
        <v>0</v>
      </c>
      <c r="DX192" s="979">
        <v>0</v>
      </c>
      <c r="DY192" s="979">
        <v>0</v>
      </c>
      <c r="DZ192" s="979">
        <v>0</v>
      </c>
      <c r="EA192" s="977">
        <v>0</v>
      </c>
      <c r="EB192" s="977">
        <v>0</v>
      </c>
      <c r="EC192" s="960">
        <v>0</v>
      </c>
      <c r="ED192" s="960">
        <v>0</v>
      </c>
      <c r="EE192" s="1255">
        <v>17</v>
      </c>
      <c r="EF192" s="960">
        <v>2550</v>
      </c>
      <c r="EG192" s="960">
        <v>5</v>
      </c>
      <c r="EH192" s="960">
        <v>750</v>
      </c>
      <c r="EI192" s="960">
        <v>0</v>
      </c>
      <c r="EJ192" s="960">
        <v>0</v>
      </c>
      <c r="EK192" s="1007">
        <v>0</v>
      </c>
      <c r="EL192" s="306">
        <v>0</v>
      </c>
      <c r="EM192" s="306">
        <v>0</v>
      </c>
      <c r="EN192" s="1007">
        <v>0</v>
      </c>
      <c r="EO192" s="306">
        <v>0</v>
      </c>
      <c r="EP192" s="306">
        <v>0</v>
      </c>
      <c r="EQ192" s="306">
        <v>0</v>
      </c>
      <c r="ER192" s="306">
        <v>0</v>
      </c>
      <c r="ES192" s="306">
        <v>0</v>
      </c>
      <c r="ET192" s="1007">
        <v>0</v>
      </c>
      <c r="EU192" s="306">
        <v>0</v>
      </c>
      <c r="EV192" s="306">
        <v>0</v>
      </c>
      <c r="EW192" s="306">
        <v>0</v>
      </c>
      <c r="EX192" s="832"/>
      <c r="EY192" s="592"/>
      <c r="EZ192" s="592" t="s">
        <v>498</v>
      </c>
      <c r="FA192" s="592" t="s">
        <v>449</v>
      </c>
      <c r="FB192" s="592" t="s">
        <v>343</v>
      </c>
      <c r="FC192" s="592">
        <v>23</v>
      </c>
      <c r="FD192" s="592" t="s">
        <v>12</v>
      </c>
      <c r="FE192" s="592" t="s">
        <v>232</v>
      </c>
      <c r="FF192" s="592" t="s">
        <v>9</v>
      </c>
      <c r="FG192" s="592" t="s">
        <v>232</v>
      </c>
      <c r="FH192" s="592" t="s">
        <v>358</v>
      </c>
    </row>
    <row r="193" spans="1:164">
      <c r="A193">
        <v>3000</v>
      </c>
      <c r="B193">
        <v>1</v>
      </c>
      <c r="F193">
        <v>700</v>
      </c>
      <c r="G193">
        <v>41</v>
      </c>
      <c r="H193">
        <v>0</v>
      </c>
      <c r="I193">
        <v>1</v>
      </c>
      <c r="J193">
        <v>1</v>
      </c>
      <c r="K193">
        <v>0</v>
      </c>
      <c r="L193" t="s">
        <v>509</v>
      </c>
      <c r="M193">
        <v>0</v>
      </c>
      <c r="N193">
        <v>1</v>
      </c>
      <c r="O193">
        <v>0</v>
      </c>
      <c r="P193">
        <v>0</v>
      </c>
      <c r="Q193">
        <v>0</v>
      </c>
      <c r="R193">
        <v>0</v>
      </c>
      <c r="S193">
        <v>0</v>
      </c>
      <c r="T193">
        <v>3</v>
      </c>
      <c r="U193">
        <v>1</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1</v>
      </c>
      <c r="AS193">
        <v>0</v>
      </c>
      <c r="AT193">
        <v>0</v>
      </c>
      <c r="AU193">
        <v>0</v>
      </c>
      <c r="AV193">
        <v>0</v>
      </c>
      <c r="AW193">
        <v>0</v>
      </c>
      <c r="AX193">
        <v>0</v>
      </c>
      <c r="AZ193">
        <v>0</v>
      </c>
      <c r="BA193">
        <v>0</v>
      </c>
      <c r="BB193">
        <v>0</v>
      </c>
      <c r="BC193">
        <v>0</v>
      </c>
      <c r="BD193">
        <v>0</v>
      </c>
      <c r="BE193">
        <v>0</v>
      </c>
      <c r="BG193">
        <v>1</v>
      </c>
      <c r="BH193">
        <v>0</v>
      </c>
      <c r="BI193">
        <v>1</v>
      </c>
      <c r="BJ193">
        <v>0</v>
      </c>
      <c r="BK193">
        <v>1</v>
      </c>
      <c r="BL193">
        <v>0</v>
      </c>
      <c r="BM193">
        <v>0</v>
      </c>
      <c r="BN193">
        <v>0</v>
      </c>
      <c r="BO193">
        <v>0</v>
      </c>
      <c r="BP193">
        <v>0</v>
      </c>
      <c r="BQ193">
        <v>0</v>
      </c>
      <c r="BR193">
        <v>0</v>
      </c>
      <c r="BS193">
        <v>0</v>
      </c>
      <c r="BT193">
        <v>0</v>
      </c>
      <c r="BU193">
        <v>0</v>
      </c>
      <c r="BV193">
        <v>0</v>
      </c>
      <c r="BW193">
        <v>0</v>
      </c>
      <c r="BX193">
        <v>0</v>
      </c>
      <c r="BY193">
        <v>0</v>
      </c>
      <c r="BZ193">
        <v>0</v>
      </c>
      <c r="CA193">
        <v>0</v>
      </c>
      <c r="CB193">
        <v>0</v>
      </c>
      <c r="CC193">
        <v>0</v>
      </c>
      <c r="CD193">
        <v>0</v>
      </c>
      <c r="CE193">
        <v>0</v>
      </c>
      <c r="CF193">
        <v>0</v>
      </c>
      <c r="CG193">
        <v>0</v>
      </c>
      <c r="CH193">
        <v>0</v>
      </c>
      <c r="CI193">
        <v>0</v>
      </c>
      <c r="CJ193">
        <v>0</v>
      </c>
      <c r="CK193">
        <v>0</v>
      </c>
      <c r="CL193" s="842"/>
      <c r="CM193" s="597">
        <v>1</v>
      </c>
      <c r="CN193" s="592">
        <v>3</v>
      </c>
      <c r="CO193" s="592">
        <v>0</v>
      </c>
      <c r="CP193" s="597">
        <v>1</v>
      </c>
      <c r="CQ193" s="592">
        <v>3</v>
      </c>
      <c r="CR193" s="592">
        <v>0</v>
      </c>
      <c r="CS193" s="597">
        <v>1</v>
      </c>
      <c r="CT193" s="592">
        <v>3</v>
      </c>
      <c r="CU193" s="592">
        <v>0</v>
      </c>
      <c r="CV193" s="592">
        <v>0</v>
      </c>
      <c r="CW193" s="592">
        <v>0</v>
      </c>
      <c r="CX193" s="592">
        <v>0</v>
      </c>
      <c r="CY193" s="592">
        <v>0</v>
      </c>
      <c r="CZ193" s="592">
        <v>0</v>
      </c>
      <c r="DA193" s="592">
        <v>0</v>
      </c>
      <c r="DB193" s="592">
        <v>0</v>
      </c>
      <c r="DC193" s="592">
        <v>0</v>
      </c>
      <c r="DD193" s="592">
        <v>0</v>
      </c>
      <c r="DE193" s="592">
        <v>0</v>
      </c>
      <c r="DF193" s="592">
        <v>0</v>
      </c>
      <c r="DG193" s="592">
        <v>0</v>
      </c>
      <c r="DH193" s="592">
        <v>0</v>
      </c>
      <c r="DI193" s="592">
        <v>0</v>
      </c>
      <c r="DJ193" s="592">
        <v>0</v>
      </c>
      <c r="DK193" s="592">
        <v>0</v>
      </c>
      <c r="DL193" s="592">
        <v>0</v>
      </c>
      <c r="DM193" s="592">
        <v>0</v>
      </c>
      <c r="DN193" s="592">
        <v>0</v>
      </c>
      <c r="DO193" s="592">
        <v>0</v>
      </c>
      <c r="DP193" s="592">
        <v>0</v>
      </c>
      <c r="DQ193" s="592">
        <v>0</v>
      </c>
      <c r="DR193" s="592">
        <v>0</v>
      </c>
      <c r="DS193" s="592">
        <v>0</v>
      </c>
      <c r="DT193" s="592">
        <v>0</v>
      </c>
      <c r="DU193" s="597">
        <v>0</v>
      </c>
      <c r="DV193" s="954">
        <v>0</v>
      </c>
      <c r="DW193" s="978">
        <v>0</v>
      </c>
      <c r="DX193" s="979">
        <v>0</v>
      </c>
      <c r="DY193" s="979">
        <v>0</v>
      </c>
      <c r="DZ193" s="979">
        <v>0</v>
      </c>
      <c r="EA193" s="977">
        <v>0</v>
      </c>
      <c r="EB193" s="977">
        <v>0</v>
      </c>
      <c r="EC193" s="960">
        <v>0</v>
      </c>
      <c r="ED193" s="960">
        <v>0</v>
      </c>
      <c r="EE193" s="1255">
        <v>0</v>
      </c>
      <c r="EF193" s="960">
        <v>0</v>
      </c>
      <c r="EG193" s="960">
        <v>0</v>
      </c>
      <c r="EH193" s="960">
        <v>0</v>
      </c>
      <c r="EI193" s="960">
        <v>0</v>
      </c>
      <c r="EJ193" s="960">
        <v>0</v>
      </c>
      <c r="EK193" s="1007">
        <v>0</v>
      </c>
      <c r="EL193" s="306">
        <v>0</v>
      </c>
      <c r="EM193" s="306">
        <v>0</v>
      </c>
      <c r="EN193" s="1007">
        <v>0</v>
      </c>
      <c r="EO193" s="306">
        <v>0</v>
      </c>
      <c r="EP193" s="306">
        <v>0</v>
      </c>
      <c r="EQ193" s="306">
        <v>0</v>
      </c>
      <c r="ER193" s="306">
        <v>0</v>
      </c>
      <c r="ES193" s="306">
        <v>0</v>
      </c>
      <c r="ET193" s="1007">
        <v>0</v>
      </c>
      <c r="EU193" s="306">
        <v>0</v>
      </c>
      <c r="EV193" s="306">
        <v>0</v>
      </c>
      <c r="EW193" s="306">
        <v>0</v>
      </c>
      <c r="EX193" s="832"/>
      <c r="EY193" s="592"/>
      <c r="EZ193" s="592" t="s">
        <v>509</v>
      </c>
      <c r="FA193" s="592" t="s">
        <v>449</v>
      </c>
      <c r="FB193" s="592" t="s">
        <v>343</v>
      </c>
      <c r="FC193" s="592">
        <v>3</v>
      </c>
      <c r="FD193" s="592" t="s">
        <v>11</v>
      </c>
      <c r="FE193" s="592" t="s">
        <v>232</v>
      </c>
      <c r="FF193" s="592" t="s">
        <v>9</v>
      </c>
      <c r="FG193" s="592" t="s">
        <v>232</v>
      </c>
      <c r="FH193" s="592" t="s">
        <v>358</v>
      </c>
    </row>
    <row r="194" spans="1:164">
      <c r="A194">
        <v>3001</v>
      </c>
      <c r="B194">
        <v>1</v>
      </c>
      <c r="F194">
        <v>700</v>
      </c>
      <c r="G194">
        <v>43</v>
      </c>
      <c r="H194">
        <v>1</v>
      </c>
      <c r="I194">
        <v>0</v>
      </c>
      <c r="J194">
        <v>1</v>
      </c>
      <c r="K194">
        <v>0</v>
      </c>
      <c r="L194" t="s">
        <v>482</v>
      </c>
      <c r="M194">
        <v>0</v>
      </c>
      <c r="N194">
        <v>1</v>
      </c>
      <c r="O194">
        <v>0</v>
      </c>
      <c r="P194">
        <v>0</v>
      </c>
      <c r="Q194">
        <v>0</v>
      </c>
      <c r="R194">
        <v>0</v>
      </c>
      <c r="S194">
        <v>0</v>
      </c>
      <c r="T194">
        <v>37</v>
      </c>
      <c r="U194">
        <v>0</v>
      </c>
      <c r="V194">
        <v>0</v>
      </c>
      <c r="W194">
        <v>0</v>
      </c>
      <c r="X194">
        <v>0</v>
      </c>
      <c r="Y194">
        <v>0</v>
      </c>
      <c r="Z194">
        <v>0</v>
      </c>
      <c r="AA194">
        <v>1</v>
      </c>
      <c r="AB194">
        <v>1</v>
      </c>
      <c r="AC194">
        <v>0</v>
      </c>
      <c r="AD194">
        <v>0</v>
      </c>
      <c r="AE194">
        <v>0</v>
      </c>
      <c r="AF194">
        <v>0</v>
      </c>
      <c r="AG194">
        <v>0</v>
      </c>
      <c r="AH194">
        <v>0</v>
      </c>
      <c r="AI194">
        <v>0</v>
      </c>
      <c r="AJ194">
        <v>0</v>
      </c>
      <c r="AK194">
        <v>0</v>
      </c>
      <c r="AL194">
        <v>0</v>
      </c>
      <c r="AM194">
        <v>0</v>
      </c>
      <c r="AN194">
        <v>0</v>
      </c>
      <c r="AO194">
        <v>0</v>
      </c>
      <c r="AP194">
        <v>0</v>
      </c>
      <c r="AQ194">
        <v>0</v>
      </c>
      <c r="AR194">
        <v>1</v>
      </c>
      <c r="AS194">
        <v>0</v>
      </c>
      <c r="AT194">
        <v>0</v>
      </c>
      <c r="AU194">
        <v>0</v>
      </c>
      <c r="AV194">
        <v>0</v>
      </c>
      <c r="AW194">
        <v>0</v>
      </c>
      <c r="AX194">
        <v>0</v>
      </c>
      <c r="AZ194">
        <v>0</v>
      </c>
      <c r="BA194">
        <v>0</v>
      </c>
      <c r="BB194">
        <v>0</v>
      </c>
      <c r="BC194">
        <v>0</v>
      </c>
      <c r="BD194">
        <v>0</v>
      </c>
      <c r="BE194">
        <v>0</v>
      </c>
      <c r="BG194">
        <v>0</v>
      </c>
      <c r="BH194">
        <v>1</v>
      </c>
      <c r="BI194">
        <v>0</v>
      </c>
      <c r="BJ194">
        <v>1</v>
      </c>
      <c r="BK194">
        <v>0</v>
      </c>
      <c r="BL194">
        <v>1</v>
      </c>
      <c r="BM194">
        <v>1</v>
      </c>
      <c r="BN194">
        <v>1</v>
      </c>
      <c r="BO194">
        <v>0</v>
      </c>
      <c r="BP194">
        <v>0</v>
      </c>
      <c r="BQ194">
        <v>0</v>
      </c>
      <c r="BR194">
        <v>0</v>
      </c>
      <c r="BS194">
        <v>0</v>
      </c>
      <c r="BT194">
        <v>0</v>
      </c>
      <c r="BU194">
        <v>1</v>
      </c>
      <c r="BV194">
        <v>1</v>
      </c>
      <c r="BW194">
        <v>0</v>
      </c>
      <c r="BX194">
        <v>0</v>
      </c>
      <c r="BY194">
        <v>0</v>
      </c>
      <c r="BZ194">
        <v>0</v>
      </c>
      <c r="CA194">
        <v>0</v>
      </c>
      <c r="CB194">
        <v>1</v>
      </c>
      <c r="CC194">
        <v>0</v>
      </c>
      <c r="CD194">
        <v>0</v>
      </c>
      <c r="CE194">
        <v>0</v>
      </c>
      <c r="CF194">
        <v>0</v>
      </c>
      <c r="CG194">
        <v>550</v>
      </c>
      <c r="CH194">
        <v>450</v>
      </c>
      <c r="CI194">
        <v>0</v>
      </c>
      <c r="CJ194">
        <v>514.15094339622647</v>
      </c>
      <c r="CK194">
        <v>0</v>
      </c>
      <c r="CL194" s="842"/>
      <c r="CM194" s="597">
        <v>1</v>
      </c>
      <c r="CN194" s="592">
        <v>37</v>
      </c>
      <c r="CO194" s="592">
        <v>37</v>
      </c>
      <c r="CP194" s="597">
        <v>1</v>
      </c>
      <c r="CQ194" s="592">
        <v>37</v>
      </c>
      <c r="CR194" s="592">
        <v>37</v>
      </c>
      <c r="CS194" s="597">
        <v>1</v>
      </c>
      <c r="CT194" s="592">
        <v>37</v>
      </c>
      <c r="CU194" s="592">
        <v>37</v>
      </c>
      <c r="CV194" s="592">
        <v>0</v>
      </c>
      <c r="CW194" s="592">
        <v>1</v>
      </c>
      <c r="CX194" s="592">
        <v>37</v>
      </c>
      <c r="CY194" s="592">
        <v>37</v>
      </c>
      <c r="CZ194" s="592">
        <v>37</v>
      </c>
      <c r="DA194" s="592">
        <v>0</v>
      </c>
      <c r="DB194" s="592">
        <v>0</v>
      </c>
      <c r="DC194" s="592">
        <v>0</v>
      </c>
      <c r="DD194" s="592">
        <v>0</v>
      </c>
      <c r="DE194" s="592">
        <v>0</v>
      </c>
      <c r="DF194" s="592">
        <v>0</v>
      </c>
      <c r="DG194" s="592">
        <v>37</v>
      </c>
      <c r="DH194" s="592">
        <v>37</v>
      </c>
      <c r="DI194" s="592">
        <v>0</v>
      </c>
      <c r="DJ194" s="592">
        <v>0</v>
      </c>
      <c r="DK194" s="592">
        <v>0</v>
      </c>
      <c r="DL194" s="592">
        <v>0</v>
      </c>
      <c r="DM194" s="592">
        <v>0</v>
      </c>
      <c r="DN194" s="592">
        <v>0</v>
      </c>
      <c r="DO194" s="592">
        <v>0</v>
      </c>
      <c r="DP194" s="592">
        <v>0</v>
      </c>
      <c r="DQ194" s="592">
        <v>0</v>
      </c>
      <c r="DR194" s="592">
        <v>0</v>
      </c>
      <c r="DS194" s="592">
        <v>0</v>
      </c>
      <c r="DT194" s="592">
        <v>0</v>
      </c>
      <c r="DU194" s="597">
        <v>1</v>
      </c>
      <c r="DV194" s="954">
        <v>0</v>
      </c>
      <c r="DW194" s="978">
        <v>0</v>
      </c>
      <c r="DX194" s="979">
        <v>0</v>
      </c>
      <c r="DY194" s="979">
        <v>0</v>
      </c>
      <c r="DZ194" s="979">
        <v>0</v>
      </c>
      <c r="EA194" s="977">
        <v>0</v>
      </c>
      <c r="EB194" s="977">
        <v>0</v>
      </c>
      <c r="EC194" s="960">
        <v>0</v>
      </c>
      <c r="ED194" s="960">
        <v>0</v>
      </c>
      <c r="EE194" s="1255">
        <v>17</v>
      </c>
      <c r="EF194" s="960">
        <v>9350</v>
      </c>
      <c r="EG194" s="960">
        <v>8.5</v>
      </c>
      <c r="EH194" s="960">
        <v>3825</v>
      </c>
      <c r="EI194" s="960">
        <v>0</v>
      </c>
      <c r="EJ194" s="960">
        <v>0</v>
      </c>
      <c r="EK194" s="1007">
        <v>0</v>
      </c>
      <c r="EL194" s="306">
        <v>0</v>
      </c>
      <c r="EM194" s="306">
        <v>0</v>
      </c>
      <c r="EN194" s="1007">
        <v>0</v>
      </c>
      <c r="EO194" s="306">
        <v>0</v>
      </c>
      <c r="EP194" s="306">
        <v>1</v>
      </c>
      <c r="EQ194" s="306">
        <v>0</v>
      </c>
      <c r="ER194" s="306">
        <v>0</v>
      </c>
      <c r="ES194" s="306">
        <v>0</v>
      </c>
      <c r="ET194" s="1007">
        <v>0</v>
      </c>
      <c r="EU194" s="306">
        <v>0</v>
      </c>
      <c r="EV194" s="306">
        <v>0</v>
      </c>
      <c r="EW194" s="306">
        <v>0</v>
      </c>
      <c r="EX194" s="832"/>
      <c r="EY194" s="592"/>
      <c r="EZ194" s="592" t="s">
        <v>482</v>
      </c>
      <c r="FA194" s="592" t="s">
        <v>449</v>
      </c>
      <c r="FB194" s="592" t="s">
        <v>343</v>
      </c>
      <c r="FC194" s="592">
        <v>37</v>
      </c>
      <c r="FD194" s="592" t="s">
        <v>12</v>
      </c>
      <c r="FE194" s="592" t="s">
        <v>232</v>
      </c>
      <c r="FF194" s="592" t="s">
        <v>9</v>
      </c>
      <c r="FG194" s="592" t="s">
        <v>232</v>
      </c>
      <c r="FH194" s="592" t="s">
        <v>358</v>
      </c>
    </row>
    <row r="195" spans="1:164">
      <c r="A195">
        <v>3002</v>
      </c>
      <c r="B195">
        <v>1</v>
      </c>
      <c r="F195">
        <v>700</v>
      </c>
      <c r="G195">
        <v>41</v>
      </c>
      <c r="H195">
        <v>1</v>
      </c>
      <c r="I195">
        <v>0</v>
      </c>
      <c r="J195">
        <v>1</v>
      </c>
      <c r="K195">
        <v>0</v>
      </c>
      <c r="L195" t="s">
        <v>498</v>
      </c>
      <c r="M195">
        <v>0</v>
      </c>
      <c r="N195">
        <v>1</v>
      </c>
      <c r="O195">
        <v>0</v>
      </c>
      <c r="P195">
        <v>0</v>
      </c>
      <c r="Q195">
        <v>0</v>
      </c>
      <c r="R195">
        <v>0</v>
      </c>
      <c r="S195">
        <v>0</v>
      </c>
      <c r="T195">
        <v>99</v>
      </c>
      <c r="U195">
        <v>0</v>
      </c>
      <c r="V195">
        <v>1</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1</v>
      </c>
      <c r="AS195">
        <v>0</v>
      </c>
      <c r="AT195">
        <v>0</v>
      </c>
      <c r="AU195">
        <v>0</v>
      </c>
      <c r="AV195">
        <v>0</v>
      </c>
      <c r="AW195">
        <v>0</v>
      </c>
      <c r="AX195">
        <v>0</v>
      </c>
      <c r="AZ195">
        <v>0</v>
      </c>
      <c r="BA195">
        <v>0</v>
      </c>
      <c r="BB195">
        <v>0</v>
      </c>
      <c r="BC195">
        <v>0</v>
      </c>
      <c r="BD195">
        <v>0</v>
      </c>
      <c r="BE195">
        <v>0</v>
      </c>
      <c r="BG195">
        <v>0</v>
      </c>
      <c r="BH195">
        <v>1</v>
      </c>
      <c r="BI195">
        <v>0</v>
      </c>
      <c r="BJ195">
        <v>1</v>
      </c>
      <c r="BK195">
        <v>1</v>
      </c>
      <c r="BL195">
        <v>0</v>
      </c>
      <c r="BM195">
        <v>0</v>
      </c>
      <c r="BN195">
        <v>0</v>
      </c>
      <c r="BO195">
        <v>0</v>
      </c>
      <c r="BP195">
        <v>0</v>
      </c>
      <c r="BQ195">
        <v>0</v>
      </c>
      <c r="BR195">
        <v>0</v>
      </c>
      <c r="BS195">
        <v>0</v>
      </c>
      <c r="BT195">
        <v>0</v>
      </c>
      <c r="BU195">
        <v>0</v>
      </c>
      <c r="BV195">
        <v>0</v>
      </c>
      <c r="BW195">
        <v>0</v>
      </c>
      <c r="BX195">
        <v>0</v>
      </c>
      <c r="BY195">
        <v>0</v>
      </c>
      <c r="BZ195">
        <v>0</v>
      </c>
      <c r="CA195">
        <v>0</v>
      </c>
      <c r="CB195">
        <v>0</v>
      </c>
      <c r="CC195">
        <v>0</v>
      </c>
      <c r="CD195">
        <v>0</v>
      </c>
      <c r="CE195">
        <v>0</v>
      </c>
      <c r="CF195">
        <v>0</v>
      </c>
      <c r="CG195">
        <v>0</v>
      </c>
      <c r="CH195">
        <v>0</v>
      </c>
      <c r="CI195">
        <v>0</v>
      </c>
      <c r="CJ195">
        <v>0</v>
      </c>
      <c r="CK195">
        <v>0</v>
      </c>
      <c r="CL195" s="842"/>
      <c r="CM195" s="597">
        <v>1</v>
      </c>
      <c r="CN195" s="592">
        <v>99</v>
      </c>
      <c r="CO195" s="592">
        <v>99</v>
      </c>
      <c r="CP195" s="597">
        <v>1</v>
      </c>
      <c r="CQ195" s="592">
        <v>99</v>
      </c>
      <c r="CR195" s="592">
        <v>99</v>
      </c>
      <c r="CS195" s="597">
        <v>1</v>
      </c>
      <c r="CT195" s="592">
        <v>99</v>
      </c>
      <c r="CU195" s="592">
        <v>0</v>
      </c>
      <c r="CV195" s="592">
        <v>0</v>
      </c>
      <c r="CW195" s="592">
        <v>0</v>
      </c>
      <c r="CX195" s="592">
        <v>0</v>
      </c>
      <c r="CY195" s="592">
        <v>0</v>
      </c>
      <c r="CZ195" s="592">
        <v>0</v>
      </c>
      <c r="DA195" s="592">
        <v>0</v>
      </c>
      <c r="DB195" s="592">
        <v>0</v>
      </c>
      <c r="DC195" s="592">
        <v>0</v>
      </c>
      <c r="DD195" s="592">
        <v>0</v>
      </c>
      <c r="DE195" s="592">
        <v>0</v>
      </c>
      <c r="DF195" s="592">
        <v>0</v>
      </c>
      <c r="DG195" s="592">
        <v>0</v>
      </c>
      <c r="DH195" s="592">
        <v>0</v>
      </c>
      <c r="DI195" s="592">
        <v>0</v>
      </c>
      <c r="DJ195" s="592">
        <v>0</v>
      </c>
      <c r="DK195" s="592">
        <v>0</v>
      </c>
      <c r="DL195" s="592">
        <v>0</v>
      </c>
      <c r="DM195" s="592">
        <v>0</v>
      </c>
      <c r="DN195" s="592">
        <v>0</v>
      </c>
      <c r="DO195" s="592">
        <v>0</v>
      </c>
      <c r="DP195" s="592">
        <v>0</v>
      </c>
      <c r="DQ195" s="592">
        <v>0</v>
      </c>
      <c r="DR195" s="592">
        <v>0</v>
      </c>
      <c r="DS195" s="592">
        <v>0</v>
      </c>
      <c r="DT195" s="592">
        <v>0</v>
      </c>
      <c r="DU195" s="597">
        <v>0</v>
      </c>
      <c r="DV195" s="954">
        <v>0</v>
      </c>
      <c r="DW195" s="978">
        <v>0</v>
      </c>
      <c r="DX195" s="979">
        <v>0</v>
      </c>
      <c r="DY195" s="979">
        <v>0</v>
      </c>
      <c r="DZ195" s="979">
        <v>0</v>
      </c>
      <c r="EA195" s="977">
        <v>0</v>
      </c>
      <c r="EB195" s="977">
        <v>0</v>
      </c>
      <c r="EC195" s="960">
        <v>0</v>
      </c>
      <c r="ED195" s="960">
        <v>0</v>
      </c>
      <c r="EE195" s="1255">
        <v>0</v>
      </c>
      <c r="EF195" s="960">
        <v>0</v>
      </c>
      <c r="EG195" s="960">
        <v>0</v>
      </c>
      <c r="EH195" s="960">
        <v>0</v>
      </c>
      <c r="EI195" s="960">
        <v>0</v>
      </c>
      <c r="EJ195" s="960">
        <v>0</v>
      </c>
      <c r="EK195" s="1007">
        <v>0</v>
      </c>
      <c r="EL195" s="306">
        <v>0</v>
      </c>
      <c r="EM195" s="306">
        <v>0</v>
      </c>
      <c r="EN195" s="1007">
        <v>0</v>
      </c>
      <c r="EO195" s="306">
        <v>0</v>
      </c>
      <c r="EP195" s="306">
        <v>0</v>
      </c>
      <c r="EQ195" s="306">
        <v>0</v>
      </c>
      <c r="ER195" s="306">
        <v>0</v>
      </c>
      <c r="ES195" s="306">
        <v>0</v>
      </c>
      <c r="ET195" s="1007">
        <v>0</v>
      </c>
      <c r="EU195" s="306">
        <v>0</v>
      </c>
      <c r="EV195" s="306">
        <v>0</v>
      </c>
      <c r="EW195" s="306">
        <v>0</v>
      </c>
      <c r="EX195" s="832"/>
      <c r="EY195" s="592"/>
      <c r="EZ195" s="592" t="s">
        <v>498</v>
      </c>
      <c r="FA195" s="592" t="s">
        <v>449</v>
      </c>
      <c r="FB195" s="592" t="s">
        <v>343</v>
      </c>
      <c r="FC195" s="592">
        <v>99</v>
      </c>
      <c r="FD195" s="592" t="s">
        <v>12</v>
      </c>
      <c r="FE195" s="592" t="s">
        <v>232</v>
      </c>
      <c r="FF195" s="592" t="s">
        <v>9</v>
      </c>
      <c r="FG195" s="592" t="s">
        <v>232</v>
      </c>
      <c r="FH195" s="592" t="s">
        <v>358</v>
      </c>
    </row>
    <row r="196" spans="1:164">
      <c r="A196">
        <v>3003</v>
      </c>
      <c r="B196">
        <v>1</v>
      </c>
      <c r="F196">
        <v>700</v>
      </c>
      <c r="G196">
        <v>42</v>
      </c>
      <c r="H196">
        <v>1</v>
      </c>
      <c r="I196">
        <v>0</v>
      </c>
      <c r="J196">
        <v>1</v>
      </c>
      <c r="K196">
        <v>0</v>
      </c>
      <c r="L196" t="s">
        <v>498</v>
      </c>
      <c r="M196">
        <v>0</v>
      </c>
      <c r="N196">
        <v>0</v>
      </c>
      <c r="O196">
        <v>1</v>
      </c>
      <c r="P196">
        <v>0</v>
      </c>
      <c r="Q196">
        <v>0</v>
      </c>
      <c r="R196">
        <v>1</v>
      </c>
      <c r="S196">
        <v>1</v>
      </c>
      <c r="T196">
        <v>45</v>
      </c>
      <c r="U196">
        <v>0</v>
      </c>
      <c r="V196">
        <v>0</v>
      </c>
      <c r="W196">
        <v>0</v>
      </c>
      <c r="X196">
        <v>0</v>
      </c>
      <c r="Y196">
        <v>0</v>
      </c>
      <c r="Z196">
        <v>0</v>
      </c>
      <c r="AA196">
        <v>1</v>
      </c>
      <c r="AB196">
        <v>0</v>
      </c>
      <c r="AC196">
        <v>0</v>
      </c>
      <c r="AD196">
        <v>0</v>
      </c>
      <c r="AE196">
        <v>0</v>
      </c>
      <c r="AF196">
        <v>0</v>
      </c>
      <c r="AG196">
        <v>0</v>
      </c>
      <c r="AH196">
        <v>0</v>
      </c>
      <c r="AI196">
        <v>1</v>
      </c>
      <c r="AJ196">
        <v>0</v>
      </c>
      <c r="AK196">
        <v>0</v>
      </c>
      <c r="AL196">
        <v>0</v>
      </c>
      <c r="AM196">
        <v>0</v>
      </c>
      <c r="AN196">
        <v>0</v>
      </c>
      <c r="AO196">
        <v>0</v>
      </c>
      <c r="AP196">
        <v>1</v>
      </c>
      <c r="AQ196">
        <v>0</v>
      </c>
      <c r="AR196">
        <v>1</v>
      </c>
      <c r="AS196">
        <v>0</v>
      </c>
      <c r="AT196">
        <v>0</v>
      </c>
      <c r="AU196">
        <v>0</v>
      </c>
      <c r="AV196">
        <v>0</v>
      </c>
      <c r="AW196">
        <v>0</v>
      </c>
      <c r="AX196">
        <v>0</v>
      </c>
      <c r="AZ196">
        <v>0</v>
      </c>
      <c r="BA196">
        <v>0</v>
      </c>
      <c r="BB196">
        <v>0</v>
      </c>
      <c r="BC196">
        <v>0</v>
      </c>
      <c r="BD196">
        <v>0</v>
      </c>
      <c r="BE196">
        <v>0</v>
      </c>
      <c r="BG196">
        <v>0</v>
      </c>
      <c r="BH196">
        <v>1</v>
      </c>
      <c r="BI196">
        <v>0</v>
      </c>
      <c r="BJ196">
        <v>1</v>
      </c>
      <c r="BK196">
        <v>0</v>
      </c>
      <c r="BL196">
        <v>1</v>
      </c>
      <c r="BM196">
        <v>1</v>
      </c>
      <c r="BN196">
        <v>0</v>
      </c>
      <c r="BO196">
        <v>0</v>
      </c>
      <c r="BP196">
        <v>1</v>
      </c>
      <c r="BQ196">
        <v>0</v>
      </c>
      <c r="BR196">
        <v>0</v>
      </c>
      <c r="BS196">
        <v>0</v>
      </c>
      <c r="BT196">
        <v>0</v>
      </c>
      <c r="BU196">
        <v>0</v>
      </c>
      <c r="BV196">
        <v>0</v>
      </c>
      <c r="BW196">
        <v>1</v>
      </c>
      <c r="BX196">
        <v>0</v>
      </c>
      <c r="BY196">
        <v>1</v>
      </c>
      <c r="BZ196">
        <v>1</v>
      </c>
      <c r="CA196">
        <v>0</v>
      </c>
      <c r="CB196">
        <v>0</v>
      </c>
      <c r="CC196">
        <v>37</v>
      </c>
      <c r="CD196">
        <v>0.15</v>
      </c>
      <c r="CE196">
        <v>0</v>
      </c>
      <c r="CF196">
        <v>0</v>
      </c>
      <c r="CG196">
        <v>0</v>
      </c>
      <c r="CH196">
        <v>0</v>
      </c>
      <c r="CI196">
        <v>0</v>
      </c>
      <c r="CJ196">
        <v>0</v>
      </c>
      <c r="CK196">
        <v>0</v>
      </c>
      <c r="CL196" s="842"/>
      <c r="CM196" s="597">
        <v>1</v>
      </c>
      <c r="CN196" s="592">
        <v>46</v>
      </c>
      <c r="CO196" s="592">
        <v>46</v>
      </c>
      <c r="CP196" s="597">
        <v>1</v>
      </c>
      <c r="CQ196" s="592">
        <v>46</v>
      </c>
      <c r="CR196" s="592">
        <v>46</v>
      </c>
      <c r="CS196" s="597">
        <v>1</v>
      </c>
      <c r="CT196" s="592">
        <v>46</v>
      </c>
      <c r="CU196" s="592">
        <v>46</v>
      </c>
      <c r="CV196" s="592">
        <v>0</v>
      </c>
      <c r="CW196" s="592">
        <v>1</v>
      </c>
      <c r="CX196" s="592">
        <v>46</v>
      </c>
      <c r="CY196" s="592">
        <v>46</v>
      </c>
      <c r="CZ196" s="592">
        <v>0</v>
      </c>
      <c r="DA196" s="592">
        <v>0</v>
      </c>
      <c r="DB196" s="592">
        <v>46</v>
      </c>
      <c r="DC196" s="592">
        <v>0</v>
      </c>
      <c r="DD196" s="592">
        <v>0</v>
      </c>
      <c r="DE196" s="592">
        <v>0</v>
      </c>
      <c r="DF196" s="592">
        <v>0</v>
      </c>
      <c r="DG196" s="592">
        <v>0</v>
      </c>
      <c r="DH196" s="592">
        <v>0</v>
      </c>
      <c r="DI196" s="592">
        <v>46</v>
      </c>
      <c r="DJ196" s="592">
        <v>0</v>
      </c>
      <c r="DK196" s="592">
        <v>0</v>
      </c>
      <c r="DL196" s="592">
        <v>0</v>
      </c>
      <c r="DM196" s="592">
        <v>0</v>
      </c>
      <c r="DN196" s="592">
        <v>0</v>
      </c>
      <c r="DO196" s="592">
        <v>0</v>
      </c>
      <c r="DP196" s="592">
        <v>0</v>
      </c>
      <c r="DQ196" s="592">
        <v>0</v>
      </c>
      <c r="DR196" s="592">
        <v>0</v>
      </c>
      <c r="DS196" s="592">
        <v>0</v>
      </c>
      <c r="DT196" s="592">
        <v>0</v>
      </c>
      <c r="DU196" s="597">
        <v>1</v>
      </c>
      <c r="DV196" s="954">
        <v>0</v>
      </c>
      <c r="DW196" s="978">
        <v>0</v>
      </c>
      <c r="DX196" s="979">
        <v>1</v>
      </c>
      <c r="DY196" s="979">
        <v>0</v>
      </c>
      <c r="DZ196" s="979">
        <v>1</v>
      </c>
      <c r="EA196" s="977">
        <v>41.5</v>
      </c>
      <c r="EB196" s="977">
        <v>0</v>
      </c>
      <c r="EC196" s="960">
        <v>6.2249999999999996</v>
      </c>
      <c r="ED196" s="960">
        <v>0</v>
      </c>
      <c r="EE196" s="1255">
        <v>0</v>
      </c>
      <c r="EF196" s="960">
        <v>0</v>
      </c>
      <c r="EG196" s="960">
        <v>0</v>
      </c>
      <c r="EH196" s="960">
        <v>0</v>
      </c>
      <c r="EI196" s="960">
        <v>0</v>
      </c>
      <c r="EJ196" s="960">
        <v>0</v>
      </c>
      <c r="EK196" s="1007">
        <v>0</v>
      </c>
      <c r="EL196" s="306">
        <v>0</v>
      </c>
      <c r="EM196" s="306">
        <v>45</v>
      </c>
      <c r="EN196" s="1007">
        <v>0</v>
      </c>
      <c r="EO196" s="306">
        <v>0</v>
      </c>
      <c r="EP196" s="306">
        <v>1</v>
      </c>
      <c r="EQ196" s="306">
        <v>1</v>
      </c>
      <c r="ER196" s="306">
        <v>1</v>
      </c>
      <c r="ES196" s="306">
        <v>0</v>
      </c>
      <c r="ET196" s="1007">
        <v>0</v>
      </c>
      <c r="EU196" s="306">
        <v>0</v>
      </c>
      <c r="EV196" s="306">
        <v>0</v>
      </c>
      <c r="EW196" s="306">
        <v>0</v>
      </c>
      <c r="EX196" s="832"/>
      <c r="EY196" s="592"/>
      <c r="EZ196" s="592" t="s">
        <v>498</v>
      </c>
      <c r="FA196" s="592" t="s">
        <v>449</v>
      </c>
      <c r="FB196" s="592" t="s">
        <v>343</v>
      </c>
      <c r="FC196" s="592">
        <v>46</v>
      </c>
      <c r="FD196" s="592" t="s">
        <v>12</v>
      </c>
      <c r="FE196" s="592" t="s">
        <v>232</v>
      </c>
      <c r="FF196" s="592" t="s">
        <v>9</v>
      </c>
      <c r="FG196" s="592" t="s">
        <v>232</v>
      </c>
      <c r="FH196" s="592" t="s">
        <v>358</v>
      </c>
    </row>
    <row r="197" spans="1:164">
      <c r="A197">
        <v>3004</v>
      </c>
      <c r="B197">
        <v>1</v>
      </c>
      <c r="F197">
        <v>700</v>
      </c>
      <c r="G197">
        <v>41</v>
      </c>
      <c r="H197">
        <v>1</v>
      </c>
      <c r="I197">
        <v>0</v>
      </c>
      <c r="J197">
        <v>1</v>
      </c>
      <c r="K197">
        <v>0</v>
      </c>
      <c r="L197" t="s">
        <v>498</v>
      </c>
      <c r="M197">
        <v>0</v>
      </c>
      <c r="N197">
        <v>1</v>
      </c>
      <c r="O197">
        <v>0</v>
      </c>
      <c r="P197">
        <v>0</v>
      </c>
      <c r="Q197">
        <v>0</v>
      </c>
      <c r="R197">
        <v>0</v>
      </c>
      <c r="S197">
        <v>0</v>
      </c>
      <c r="T197">
        <v>152</v>
      </c>
      <c r="U197">
        <v>0</v>
      </c>
      <c r="V197">
        <v>0</v>
      </c>
      <c r="W197">
        <v>0</v>
      </c>
      <c r="X197">
        <v>1</v>
      </c>
      <c r="Y197">
        <v>0</v>
      </c>
      <c r="Z197">
        <v>0</v>
      </c>
      <c r="AA197">
        <v>1</v>
      </c>
      <c r="AB197">
        <v>0</v>
      </c>
      <c r="AC197">
        <v>1</v>
      </c>
      <c r="AD197">
        <v>1</v>
      </c>
      <c r="AE197">
        <v>1</v>
      </c>
      <c r="AF197">
        <v>1</v>
      </c>
      <c r="AG197">
        <v>0</v>
      </c>
      <c r="AH197">
        <v>0</v>
      </c>
      <c r="AI197">
        <v>1</v>
      </c>
      <c r="AJ197">
        <v>0</v>
      </c>
      <c r="AK197">
        <v>1</v>
      </c>
      <c r="AL197">
        <v>1</v>
      </c>
      <c r="AM197">
        <v>0</v>
      </c>
      <c r="AN197">
        <v>1</v>
      </c>
      <c r="AO197">
        <v>0</v>
      </c>
      <c r="AP197">
        <v>0</v>
      </c>
      <c r="AQ197">
        <v>1</v>
      </c>
      <c r="AR197">
        <v>0</v>
      </c>
      <c r="AS197">
        <v>0</v>
      </c>
      <c r="AT197">
        <v>1</v>
      </c>
      <c r="AU197">
        <v>1</v>
      </c>
      <c r="AV197">
        <v>0</v>
      </c>
      <c r="AW197">
        <v>0</v>
      </c>
      <c r="AX197">
        <v>0</v>
      </c>
      <c r="AZ197">
        <v>0</v>
      </c>
      <c r="BA197">
        <v>0</v>
      </c>
      <c r="BB197">
        <v>0</v>
      </c>
      <c r="BC197">
        <v>1</v>
      </c>
      <c r="BD197">
        <v>1</v>
      </c>
      <c r="BE197">
        <v>1</v>
      </c>
      <c r="BG197">
        <v>1</v>
      </c>
      <c r="BH197">
        <v>0</v>
      </c>
      <c r="BI197">
        <v>1</v>
      </c>
      <c r="BJ197">
        <v>0</v>
      </c>
      <c r="BK197">
        <v>0</v>
      </c>
      <c r="BL197">
        <v>1</v>
      </c>
      <c r="BM197">
        <v>0</v>
      </c>
      <c r="BN197">
        <v>0</v>
      </c>
      <c r="BO197">
        <v>1</v>
      </c>
      <c r="BP197">
        <v>0</v>
      </c>
      <c r="BQ197">
        <v>0</v>
      </c>
      <c r="BR197">
        <v>1</v>
      </c>
      <c r="BS197">
        <v>1</v>
      </c>
      <c r="BT197">
        <v>1</v>
      </c>
      <c r="BU197">
        <v>0</v>
      </c>
      <c r="BV197">
        <v>0</v>
      </c>
      <c r="BW197">
        <v>0</v>
      </c>
      <c r="BX197">
        <v>0</v>
      </c>
      <c r="BY197">
        <v>0</v>
      </c>
      <c r="BZ197">
        <v>0</v>
      </c>
      <c r="CA197">
        <v>0</v>
      </c>
      <c r="CB197">
        <v>1</v>
      </c>
      <c r="CC197">
        <v>0</v>
      </c>
      <c r="CD197">
        <v>0</v>
      </c>
      <c r="CE197">
        <v>0</v>
      </c>
      <c r="CF197">
        <v>0</v>
      </c>
      <c r="CG197">
        <v>400</v>
      </c>
      <c r="CH197">
        <v>400</v>
      </c>
      <c r="CI197">
        <v>400</v>
      </c>
      <c r="CJ197">
        <v>400</v>
      </c>
      <c r="CK197">
        <v>0</v>
      </c>
      <c r="CL197" s="842"/>
      <c r="CM197" s="597">
        <v>1</v>
      </c>
      <c r="CN197" s="592">
        <v>155</v>
      </c>
      <c r="CO197" s="592">
        <v>0</v>
      </c>
      <c r="CP197" s="597">
        <v>1</v>
      </c>
      <c r="CQ197" s="592">
        <v>155</v>
      </c>
      <c r="CR197" s="592">
        <v>0</v>
      </c>
      <c r="CS197" s="597">
        <v>1</v>
      </c>
      <c r="CT197" s="592">
        <v>155</v>
      </c>
      <c r="CU197" s="592">
        <v>155</v>
      </c>
      <c r="CV197" s="592">
        <v>0</v>
      </c>
      <c r="CW197" s="592">
        <v>1</v>
      </c>
      <c r="CX197" s="592">
        <v>155</v>
      </c>
      <c r="CY197" s="592">
        <v>0</v>
      </c>
      <c r="CZ197" s="592">
        <v>0</v>
      </c>
      <c r="DA197" s="592">
        <v>155</v>
      </c>
      <c r="DB197" s="592">
        <v>0</v>
      </c>
      <c r="DC197" s="592">
        <v>0</v>
      </c>
      <c r="DD197" s="592">
        <v>155</v>
      </c>
      <c r="DE197" s="592">
        <v>155</v>
      </c>
      <c r="DF197" s="592">
        <v>155</v>
      </c>
      <c r="DG197" s="592">
        <v>0</v>
      </c>
      <c r="DH197" s="592">
        <v>0</v>
      </c>
      <c r="DI197" s="592">
        <v>0</v>
      </c>
      <c r="DJ197" s="592">
        <v>0</v>
      </c>
      <c r="DK197" s="592">
        <v>0</v>
      </c>
      <c r="DL197" s="592">
        <v>0</v>
      </c>
      <c r="DM197" s="592">
        <v>0</v>
      </c>
      <c r="DN197" s="592">
        <v>0</v>
      </c>
      <c r="DO197" s="592">
        <v>0</v>
      </c>
      <c r="DP197" s="592">
        <v>0</v>
      </c>
      <c r="DQ197" s="592">
        <v>0</v>
      </c>
      <c r="DR197" s="592">
        <v>0</v>
      </c>
      <c r="DS197" s="592">
        <v>0</v>
      </c>
      <c r="DT197" s="592">
        <v>0</v>
      </c>
      <c r="DU197" s="597">
        <v>1</v>
      </c>
      <c r="DV197" s="954">
        <v>0</v>
      </c>
      <c r="DW197" s="978">
        <v>0</v>
      </c>
      <c r="DX197" s="979">
        <v>0</v>
      </c>
      <c r="DY197" s="979">
        <v>0</v>
      </c>
      <c r="DZ197" s="979">
        <v>0</v>
      </c>
      <c r="EA197" s="977">
        <v>0</v>
      </c>
      <c r="EB197" s="977">
        <v>0</v>
      </c>
      <c r="EC197" s="960">
        <v>0</v>
      </c>
      <c r="ED197" s="960">
        <v>0</v>
      </c>
      <c r="EE197" s="1255">
        <v>59</v>
      </c>
      <c r="EF197" s="960">
        <v>23600</v>
      </c>
      <c r="EG197" s="960">
        <v>62.5</v>
      </c>
      <c r="EH197" s="960">
        <v>25000</v>
      </c>
      <c r="EI197" s="960">
        <v>4.5</v>
      </c>
      <c r="EJ197" s="960">
        <v>1800</v>
      </c>
      <c r="EK197" s="1007">
        <v>0</v>
      </c>
      <c r="EL197" s="306">
        <v>0</v>
      </c>
      <c r="EM197" s="306">
        <v>0</v>
      </c>
      <c r="EN197" s="1007">
        <v>0</v>
      </c>
      <c r="EO197" s="306">
        <v>0</v>
      </c>
      <c r="EP197" s="306">
        <v>1</v>
      </c>
      <c r="EQ197" s="306">
        <v>1</v>
      </c>
      <c r="ER197" s="306">
        <v>1</v>
      </c>
      <c r="ES197" s="306">
        <v>1</v>
      </c>
      <c r="ET197" s="1007">
        <v>0</v>
      </c>
      <c r="EU197" s="306">
        <v>0</v>
      </c>
      <c r="EV197" s="306">
        <v>1</v>
      </c>
      <c r="EW197" s="306">
        <v>0</v>
      </c>
      <c r="EX197" s="832"/>
      <c r="EY197" s="592"/>
      <c r="EZ197" s="592" t="s">
        <v>498</v>
      </c>
      <c r="FA197" s="592" t="s">
        <v>449</v>
      </c>
      <c r="FB197" s="592" t="s">
        <v>343</v>
      </c>
      <c r="FC197" s="592">
        <v>155</v>
      </c>
      <c r="FD197" s="592" t="s">
        <v>13</v>
      </c>
      <c r="FE197" s="592" t="s">
        <v>232</v>
      </c>
      <c r="FF197" s="592" t="s">
        <v>9</v>
      </c>
      <c r="FG197" s="592" t="s">
        <v>232</v>
      </c>
      <c r="FH197" s="592" t="s">
        <v>358</v>
      </c>
    </row>
    <row r="198" spans="1:164">
      <c r="A198">
        <v>3005</v>
      </c>
      <c r="B198">
        <v>1</v>
      </c>
      <c r="F198">
        <v>700</v>
      </c>
      <c r="G198">
        <v>41</v>
      </c>
      <c r="H198">
        <v>1</v>
      </c>
      <c r="I198">
        <v>0</v>
      </c>
      <c r="J198">
        <v>1</v>
      </c>
      <c r="K198">
        <v>0</v>
      </c>
      <c r="L198" t="s">
        <v>482</v>
      </c>
      <c r="M198">
        <v>0</v>
      </c>
      <c r="N198">
        <v>1</v>
      </c>
      <c r="O198">
        <v>0</v>
      </c>
      <c r="P198">
        <v>0</v>
      </c>
      <c r="Q198">
        <v>0</v>
      </c>
      <c r="R198">
        <v>0</v>
      </c>
      <c r="S198">
        <v>0</v>
      </c>
      <c r="T198">
        <v>8</v>
      </c>
      <c r="U198">
        <v>0</v>
      </c>
      <c r="V198">
        <v>0</v>
      </c>
      <c r="W198">
        <v>0</v>
      </c>
      <c r="X198">
        <v>0</v>
      </c>
      <c r="Y198">
        <v>0</v>
      </c>
      <c r="Z198">
        <v>0</v>
      </c>
      <c r="AA198">
        <v>1</v>
      </c>
      <c r="AB198">
        <v>1</v>
      </c>
      <c r="AC198">
        <v>0</v>
      </c>
      <c r="AD198">
        <v>0</v>
      </c>
      <c r="AE198">
        <v>0</v>
      </c>
      <c r="AF198">
        <v>0</v>
      </c>
      <c r="AG198">
        <v>0</v>
      </c>
      <c r="AH198">
        <v>0</v>
      </c>
      <c r="AI198">
        <v>0</v>
      </c>
      <c r="AJ198">
        <v>0</v>
      </c>
      <c r="AK198">
        <v>0</v>
      </c>
      <c r="AL198">
        <v>0</v>
      </c>
      <c r="AM198">
        <v>0</v>
      </c>
      <c r="AN198">
        <v>0</v>
      </c>
      <c r="AO198">
        <v>0</v>
      </c>
      <c r="AP198">
        <v>0</v>
      </c>
      <c r="AQ198">
        <v>0</v>
      </c>
      <c r="AR198">
        <v>1</v>
      </c>
      <c r="AS198">
        <v>0</v>
      </c>
      <c r="AT198">
        <v>0</v>
      </c>
      <c r="AU198">
        <v>0</v>
      </c>
      <c r="AV198">
        <v>0</v>
      </c>
      <c r="AW198">
        <v>0</v>
      </c>
      <c r="AX198">
        <v>0</v>
      </c>
      <c r="AZ198">
        <v>0</v>
      </c>
      <c r="BA198">
        <v>0</v>
      </c>
      <c r="BB198">
        <v>0</v>
      </c>
      <c r="BC198">
        <v>0</v>
      </c>
      <c r="BD198">
        <v>0</v>
      </c>
      <c r="BE198">
        <v>0</v>
      </c>
      <c r="BG198">
        <v>1</v>
      </c>
      <c r="BH198">
        <v>0</v>
      </c>
      <c r="BI198">
        <v>0</v>
      </c>
      <c r="BJ198">
        <v>1</v>
      </c>
      <c r="BK198">
        <v>1</v>
      </c>
      <c r="BL198">
        <v>0</v>
      </c>
      <c r="BM198">
        <v>0</v>
      </c>
      <c r="BN198">
        <v>0</v>
      </c>
      <c r="BO198">
        <v>0</v>
      </c>
      <c r="BP198">
        <v>0</v>
      </c>
      <c r="BQ198">
        <v>0</v>
      </c>
      <c r="BR198">
        <v>0</v>
      </c>
      <c r="BS198">
        <v>0</v>
      </c>
      <c r="BT198">
        <v>0</v>
      </c>
      <c r="BU198">
        <v>0</v>
      </c>
      <c r="BV198">
        <v>0</v>
      </c>
      <c r="BW198">
        <v>0</v>
      </c>
      <c r="BX198">
        <v>0</v>
      </c>
      <c r="BY198">
        <v>0</v>
      </c>
      <c r="BZ198">
        <v>0</v>
      </c>
      <c r="CA198">
        <v>0</v>
      </c>
      <c r="CB198">
        <v>0</v>
      </c>
      <c r="CC198">
        <v>0</v>
      </c>
      <c r="CD198">
        <v>0</v>
      </c>
      <c r="CE198">
        <v>0</v>
      </c>
      <c r="CF198">
        <v>0</v>
      </c>
      <c r="CG198">
        <v>0</v>
      </c>
      <c r="CH198">
        <v>0</v>
      </c>
      <c r="CI198">
        <v>0</v>
      </c>
      <c r="CJ198">
        <v>0</v>
      </c>
      <c r="CK198">
        <v>0</v>
      </c>
      <c r="CL198" s="842"/>
      <c r="CM198" s="597">
        <v>1</v>
      </c>
      <c r="CN198" s="592">
        <v>8</v>
      </c>
      <c r="CO198" s="592">
        <v>0</v>
      </c>
      <c r="CP198" s="597">
        <v>1</v>
      </c>
      <c r="CQ198" s="592">
        <v>8</v>
      </c>
      <c r="CR198" s="592">
        <v>8</v>
      </c>
      <c r="CS198" s="597">
        <v>1</v>
      </c>
      <c r="CT198" s="592">
        <v>8</v>
      </c>
      <c r="CU198" s="592">
        <v>0</v>
      </c>
      <c r="CV198" s="592">
        <v>0</v>
      </c>
      <c r="CW198" s="592">
        <v>0</v>
      </c>
      <c r="CX198" s="592">
        <v>0</v>
      </c>
      <c r="CY198" s="592">
        <v>0</v>
      </c>
      <c r="CZ198" s="592">
        <v>0</v>
      </c>
      <c r="DA198" s="592">
        <v>0</v>
      </c>
      <c r="DB198" s="592">
        <v>0</v>
      </c>
      <c r="DC198" s="592">
        <v>0</v>
      </c>
      <c r="DD198" s="592">
        <v>0</v>
      </c>
      <c r="DE198" s="592">
        <v>0</v>
      </c>
      <c r="DF198" s="592">
        <v>0</v>
      </c>
      <c r="DG198" s="592">
        <v>0</v>
      </c>
      <c r="DH198" s="592">
        <v>0</v>
      </c>
      <c r="DI198" s="592">
        <v>0</v>
      </c>
      <c r="DJ198" s="592">
        <v>0</v>
      </c>
      <c r="DK198" s="592">
        <v>0</v>
      </c>
      <c r="DL198" s="592">
        <v>0</v>
      </c>
      <c r="DM198" s="592">
        <v>0</v>
      </c>
      <c r="DN198" s="592">
        <v>0</v>
      </c>
      <c r="DO198" s="592">
        <v>0</v>
      </c>
      <c r="DP198" s="592">
        <v>0</v>
      </c>
      <c r="DQ198" s="592">
        <v>0</v>
      </c>
      <c r="DR198" s="592">
        <v>0</v>
      </c>
      <c r="DS198" s="592">
        <v>0</v>
      </c>
      <c r="DT198" s="592">
        <v>0</v>
      </c>
      <c r="DU198" s="597">
        <v>0</v>
      </c>
      <c r="DV198" s="954">
        <v>0</v>
      </c>
      <c r="DW198" s="978">
        <v>0</v>
      </c>
      <c r="DX198" s="979">
        <v>0</v>
      </c>
      <c r="DY198" s="979">
        <v>0</v>
      </c>
      <c r="DZ198" s="979">
        <v>0</v>
      </c>
      <c r="EA198" s="977">
        <v>0</v>
      </c>
      <c r="EB198" s="977">
        <v>0</v>
      </c>
      <c r="EC198" s="960">
        <v>0</v>
      </c>
      <c r="ED198" s="960">
        <v>0</v>
      </c>
      <c r="EE198" s="1255">
        <v>0</v>
      </c>
      <c r="EF198" s="960">
        <v>0</v>
      </c>
      <c r="EG198" s="960">
        <v>0</v>
      </c>
      <c r="EH198" s="960">
        <v>0</v>
      </c>
      <c r="EI198" s="960">
        <v>0</v>
      </c>
      <c r="EJ198" s="960">
        <v>0</v>
      </c>
      <c r="EK198" s="1007">
        <v>0</v>
      </c>
      <c r="EL198" s="306">
        <v>0</v>
      </c>
      <c r="EM198" s="306">
        <v>0</v>
      </c>
      <c r="EN198" s="1007">
        <v>0</v>
      </c>
      <c r="EO198" s="306">
        <v>0</v>
      </c>
      <c r="EP198" s="306">
        <v>1</v>
      </c>
      <c r="EQ198" s="306">
        <v>0</v>
      </c>
      <c r="ER198" s="306">
        <v>0</v>
      </c>
      <c r="ES198" s="306">
        <v>0</v>
      </c>
      <c r="ET198" s="1007">
        <v>0</v>
      </c>
      <c r="EU198" s="306">
        <v>0</v>
      </c>
      <c r="EV198" s="306">
        <v>0</v>
      </c>
      <c r="EW198" s="306">
        <v>0</v>
      </c>
      <c r="EX198" s="832"/>
      <c r="EY198" s="592"/>
      <c r="EZ198" s="592" t="s">
        <v>482</v>
      </c>
      <c r="FA198" s="592" t="s">
        <v>449</v>
      </c>
      <c r="FB198" s="592" t="s">
        <v>343</v>
      </c>
      <c r="FC198" s="592">
        <v>8</v>
      </c>
      <c r="FD198" s="592" t="s">
        <v>11</v>
      </c>
      <c r="FE198" s="592" t="s">
        <v>232</v>
      </c>
      <c r="FF198" s="592" t="s">
        <v>9</v>
      </c>
      <c r="FG198" s="592" t="s">
        <v>232</v>
      </c>
      <c r="FH198" s="592" t="s">
        <v>358</v>
      </c>
    </row>
    <row r="199" spans="1:164">
      <c r="A199">
        <v>3202</v>
      </c>
      <c r="B199">
        <v>1</v>
      </c>
      <c r="F199">
        <v>700</v>
      </c>
      <c r="G199">
        <v>42</v>
      </c>
      <c r="H199">
        <v>0</v>
      </c>
      <c r="I199">
        <v>1</v>
      </c>
      <c r="J199">
        <v>1</v>
      </c>
      <c r="K199">
        <v>0</v>
      </c>
      <c r="L199" t="s">
        <v>507</v>
      </c>
      <c r="M199">
        <v>0</v>
      </c>
      <c r="N199">
        <v>1</v>
      </c>
      <c r="O199">
        <v>0</v>
      </c>
      <c r="P199">
        <v>0</v>
      </c>
      <c r="Q199">
        <v>0</v>
      </c>
      <c r="R199">
        <v>0</v>
      </c>
      <c r="S199">
        <v>0</v>
      </c>
      <c r="T199">
        <v>33</v>
      </c>
      <c r="U199">
        <v>0</v>
      </c>
      <c r="V199">
        <v>0</v>
      </c>
      <c r="W199">
        <v>0</v>
      </c>
      <c r="X199">
        <v>0</v>
      </c>
      <c r="Y199">
        <v>1</v>
      </c>
      <c r="Z199">
        <v>0</v>
      </c>
      <c r="AA199">
        <v>1</v>
      </c>
      <c r="AB199">
        <v>0</v>
      </c>
      <c r="AC199">
        <v>1</v>
      </c>
      <c r="AD199">
        <v>0</v>
      </c>
      <c r="AE199">
        <v>1</v>
      </c>
      <c r="AF199">
        <v>1</v>
      </c>
      <c r="AG199">
        <v>0</v>
      </c>
      <c r="AH199">
        <v>0</v>
      </c>
      <c r="AI199">
        <v>0</v>
      </c>
      <c r="AJ199">
        <v>0</v>
      </c>
      <c r="AK199">
        <v>0</v>
      </c>
      <c r="AL199">
        <v>0</v>
      </c>
      <c r="AM199">
        <v>0</v>
      </c>
      <c r="AN199">
        <v>0</v>
      </c>
      <c r="AO199">
        <v>0</v>
      </c>
      <c r="AP199">
        <v>0</v>
      </c>
      <c r="AQ199">
        <v>0</v>
      </c>
      <c r="AR199">
        <v>0</v>
      </c>
      <c r="AS199">
        <v>1</v>
      </c>
      <c r="AT199">
        <v>0</v>
      </c>
      <c r="AU199">
        <v>1</v>
      </c>
      <c r="AV199">
        <v>0</v>
      </c>
      <c r="AW199">
        <v>0</v>
      </c>
      <c r="AX199">
        <v>0</v>
      </c>
      <c r="AZ199">
        <v>0</v>
      </c>
      <c r="BA199">
        <v>0</v>
      </c>
      <c r="BB199">
        <v>0</v>
      </c>
      <c r="BC199">
        <v>0</v>
      </c>
      <c r="BD199">
        <v>0</v>
      </c>
      <c r="BE199">
        <v>0</v>
      </c>
      <c r="BG199">
        <v>1</v>
      </c>
      <c r="BH199">
        <v>0</v>
      </c>
      <c r="BI199">
        <v>0</v>
      </c>
      <c r="BJ199">
        <v>1</v>
      </c>
      <c r="BK199">
        <v>0</v>
      </c>
      <c r="BL199">
        <v>1</v>
      </c>
      <c r="BM199">
        <v>0</v>
      </c>
      <c r="BN199">
        <v>0</v>
      </c>
      <c r="BO199">
        <v>0</v>
      </c>
      <c r="BP199">
        <v>1</v>
      </c>
      <c r="BQ199">
        <v>0</v>
      </c>
      <c r="BR199">
        <v>0</v>
      </c>
      <c r="BS199">
        <v>0</v>
      </c>
      <c r="BT199">
        <v>0</v>
      </c>
      <c r="BU199">
        <v>1</v>
      </c>
      <c r="BV199">
        <v>0</v>
      </c>
      <c r="BW199">
        <v>1</v>
      </c>
      <c r="BX199">
        <v>0</v>
      </c>
      <c r="BY199">
        <v>0</v>
      </c>
      <c r="BZ199">
        <v>0</v>
      </c>
      <c r="CA199">
        <v>0</v>
      </c>
      <c r="CB199">
        <v>1</v>
      </c>
      <c r="CC199">
        <v>0</v>
      </c>
      <c r="CD199">
        <v>0</v>
      </c>
      <c r="CE199">
        <v>0</v>
      </c>
      <c r="CF199">
        <v>0</v>
      </c>
      <c r="CG199">
        <v>150</v>
      </c>
      <c r="CH199">
        <v>150</v>
      </c>
      <c r="CI199">
        <v>0</v>
      </c>
      <c r="CJ199">
        <v>150</v>
      </c>
      <c r="CK199">
        <v>150</v>
      </c>
      <c r="CL199" s="842"/>
      <c r="CM199" s="597">
        <v>1</v>
      </c>
      <c r="CN199" s="592">
        <v>33</v>
      </c>
      <c r="CO199" s="592">
        <v>0</v>
      </c>
      <c r="CP199" s="597">
        <v>1</v>
      </c>
      <c r="CQ199" s="592">
        <v>33</v>
      </c>
      <c r="CR199" s="592">
        <v>33</v>
      </c>
      <c r="CS199" s="597">
        <v>1</v>
      </c>
      <c r="CT199" s="592">
        <v>33</v>
      </c>
      <c r="CU199" s="592">
        <v>33</v>
      </c>
      <c r="CV199" s="592">
        <v>0</v>
      </c>
      <c r="CW199" s="592">
        <v>1</v>
      </c>
      <c r="CX199" s="592">
        <v>33</v>
      </c>
      <c r="CY199" s="592">
        <v>0</v>
      </c>
      <c r="CZ199" s="592">
        <v>0</v>
      </c>
      <c r="DA199" s="592">
        <v>0</v>
      </c>
      <c r="DB199" s="592">
        <v>33</v>
      </c>
      <c r="DC199" s="592">
        <v>0</v>
      </c>
      <c r="DD199" s="592">
        <v>0</v>
      </c>
      <c r="DE199" s="592">
        <v>0</v>
      </c>
      <c r="DF199" s="592">
        <v>0</v>
      </c>
      <c r="DG199" s="592">
        <v>33</v>
      </c>
      <c r="DH199" s="592">
        <v>0</v>
      </c>
      <c r="DI199" s="592">
        <v>33</v>
      </c>
      <c r="DJ199" s="592">
        <v>0</v>
      </c>
      <c r="DK199" s="592">
        <v>0</v>
      </c>
      <c r="DL199" s="592">
        <v>0</v>
      </c>
      <c r="DM199" s="592">
        <v>0</v>
      </c>
      <c r="DN199" s="592">
        <v>0</v>
      </c>
      <c r="DO199" s="592">
        <v>0</v>
      </c>
      <c r="DP199" s="592">
        <v>0</v>
      </c>
      <c r="DQ199" s="592">
        <v>0</v>
      </c>
      <c r="DR199" s="592">
        <v>0</v>
      </c>
      <c r="DS199" s="592">
        <v>0</v>
      </c>
      <c r="DT199" s="592">
        <v>0</v>
      </c>
      <c r="DU199" s="597">
        <v>1</v>
      </c>
      <c r="DV199" s="954">
        <v>0</v>
      </c>
      <c r="DW199" s="978">
        <v>0</v>
      </c>
      <c r="DX199" s="979">
        <v>0</v>
      </c>
      <c r="DY199" s="979">
        <v>0</v>
      </c>
      <c r="DZ199" s="979">
        <v>0</v>
      </c>
      <c r="EA199" s="977">
        <v>0</v>
      </c>
      <c r="EB199" s="977">
        <v>0</v>
      </c>
      <c r="EC199" s="960">
        <v>0</v>
      </c>
      <c r="ED199" s="960">
        <v>0</v>
      </c>
      <c r="EE199" s="1255">
        <v>20</v>
      </c>
      <c r="EF199" s="960">
        <v>3000</v>
      </c>
      <c r="EG199" s="960">
        <v>6</v>
      </c>
      <c r="EH199" s="960">
        <v>900</v>
      </c>
      <c r="EI199" s="960">
        <v>0</v>
      </c>
      <c r="EJ199" s="960">
        <v>0</v>
      </c>
      <c r="EK199" s="1007">
        <v>0</v>
      </c>
      <c r="EL199" s="306">
        <v>0</v>
      </c>
      <c r="EM199" s="306">
        <v>0</v>
      </c>
      <c r="EN199" s="1007">
        <v>0</v>
      </c>
      <c r="EO199" s="306">
        <v>0</v>
      </c>
      <c r="EP199" s="306">
        <v>1</v>
      </c>
      <c r="EQ199" s="306">
        <v>1</v>
      </c>
      <c r="ER199" s="306">
        <v>0</v>
      </c>
      <c r="ES199" s="306">
        <v>0</v>
      </c>
      <c r="ET199" s="1007">
        <v>0</v>
      </c>
      <c r="EU199" s="306">
        <v>0</v>
      </c>
      <c r="EV199" s="306">
        <v>0</v>
      </c>
      <c r="EW199" s="306">
        <v>0</v>
      </c>
      <c r="EX199" s="832"/>
      <c r="EY199" s="592"/>
      <c r="EZ199" s="592" t="s">
        <v>507</v>
      </c>
      <c r="FA199" s="592" t="s">
        <v>449</v>
      </c>
      <c r="FB199" s="592" t="s">
        <v>343</v>
      </c>
      <c r="FC199" s="592">
        <v>33</v>
      </c>
      <c r="FD199" s="592" t="s">
        <v>12</v>
      </c>
      <c r="FE199" s="592" t="s">
        <v>232</v>
      </c>
      <c r="FF199" s="592" t="s">
        <v>9</v>
      </c>
      <c r="FG199" s="592" t="s">
        <v>232</v>
      </c>
      <c r="FH199" s="592" t="s">
        <v>358</v>
      </c>
    </row>
    <row r="200" spans="1:164">
      <c r="A200">
        <v>3342</v>
      </c>
      <c r="B200">
        <v>1</v>
      </c>
      <c r="F200">
        <v>700</v>
      </c>
      <c r="G200">
        <v>38</v>
      </c>
      <c r="H200">
        <v>1</v>
      </c>
      <c r="I200">
        <v>0</v>
      </c>
      <c r="J200">
        <v>1</v>
      </c>
      <c r="K200">
        <v>0</v>
      </c>
      <c r="L200" t="s">
        <v>544</v>
      </c>
      <c r="M200">
        <v>0</v>
      </c>
      <c r="N200">
        <v>1</v>
      </c>
      <c r="O200">
        <v>0</v>
      </c>
      <c r="P200">
        <v>0</v>
      </c>
      <c r="Q200">
        <v>0</v>
      </c>
      <c r="R200">
        <v>0</v>
      </c>
      <c r="S200">
        <v>0</v>
      </c>
      <c r="T200">
        <v>7</v>
      </c>
      <c r="U200">
        <v>0</v>
      </c>
      <c r="V200">
        <v>0</v>
      </c>
      <c r="W200">
        <v>0</v>
      </c>
      <c r="X200">
        <v>0</v>
      </c>
      <c r="Y200">
        <v>0</v>
      </c>
      <c r="Z200">
        <v>0</v>
      </c>
      <c r="AA200">
        <v>1</v>
      </c>
      <c r="AB200">
        <v>1</v>
      </c>
      <c r="AC200">
        <v>0</v>
      </c>
      <c r="AD200">
        <v>0</v>
      </c>
      <c r="AE200">
        <v>0</v>
      </c>
      <c r="AF200">
        <v>0</v>
      </c>
      <c r="AG200">
        <v>0</v>
      </c>
      <c r="AH200">
        <v>0</v>
      </c>
      <c r="AI200">
        <v>0</v>
      </c>
      <c r="AJ200">
        <v>0</v>
      </c>
      <c r="AK200">
        <v>0</v>
      </c>
      <c r="AL200">
        <v>0</v>
      </c>
      <c r="AM200">
        <v>0</v>
      </c>
      <c r="AN200">
        <v>0</v>
      </c>
      <c r="AO200">
        <v>0</v>
      </c>
      <c r="AP200">
        <v>0</v>
      </c>
      <c r="AQ200">
        <v>0</v>
      </c>
      <c r="AR200">
        <v>1</v>
      </c>
      <c r="AS200">
        <v>0</v>
      </c>
      <c r="AT200">
        <v>0</v>
      </c>
      <c r="AU200">
        <v>0</v>
      </c>
      <c r="AV200">
        <v>0</v>
      </c>
      <c r="AW200">
        <v>0</v>
      </c>
      <c r="AX200">
        <v>0</v>
      </c>
      <c r="AZ200">
        <v>0</v>
      </c>
      <c r="BA200">
        <v>0</v>
      </c>
      <c r="BB200">
        <v>0</v>
      </c>
      <c r="BC200">
        <v>0</v>
      </c>
      <c r="BD200">
        <v>0</v>
      </c>
      <c r="BE200">
        <v>0</v>
      </c>
      <c r="BG200">
        <v>0</v>
      </c>
      <c r="BH200">
        <v>1</v>
      </c>
      <c r="BI200">
        <v>1</v>
      </c>
      <c r="BJ200">
        <v>0</v>
      </c>
      <c r="BK200">
        <v>1</v>
      </c>
      <c r="BL200">
        <v>0</v>
      </c>
      <c r="BM200">
        <v>0</v>
      </c>
      <c r="BN200">
        <v>0</v>
      </c>
      <c r="BO200">
        <v>0</v>
      </c>
      <c r="BP200">
        <v>0</v>
      </c>
      <c r="BQ200">
        <v>0</v>
      </c>
      <c r="BR200">
        <v>0</v>
      </c>
      <c r="BS200">
        <v>0</v>
      </c>
      <c r="BT200">
        <v>0</v>
      </c>
      <c r="BU200">
        <v>0</v>
      </c>
      <c r="BV200">
        <v>0</v>
      </c>
      <c r="BW200">
        <v>0</v>
      </c>
      <c r="BX200">
        <v>0</v>
      </c>
      <c r="BY200">
        <v>0</v>
      </c>
      <c r="BZ200">
        <v>0</v>
      </c>
      <c r="CA200">
        <v>0</v>
      </c>
      <c r="CB200">
        <v>0</v>
      </c>
      <c r="CC200">
        <v>0</v>
      </c>
      <c r="CD200">
        <v>0</v>
      </c>
      <c r="CE200">
        <v>0</v>
      </c>
      <c r="CF200">
        <v>0</v>
      </c>
      <c r="CG200">
        <v>0</v>
      </c>
      <c r="CH200">
        <v>0</v>
      </c>
      <c r="CI200">
        <v>0</v>
      </c>
      <c r="CJ200">
        <v>0</v>
      </c>
      <c r="CK200">
        <v>0</v>
      </c>
      <c r="CL200" s="842"/>
      <c r="CM200" s="597">
        <v>1</v>
      </c>
      <c r="CN200" s="592">
        <v>7</v>
      </c>
      <c r="CO200" s="592">
        <v>7</v>
      </c>
      <c r="CP200" s="597">
        <v>1</v>
      </c>
      <c r="CQ200" s="592">
        <v>7</v>
      </c>
      <c r="CR200" s="592">
        <v>0</v>
      </c>
      <c r="CS200" s="597">
        <v>1</v>
      </c>
      <c r="CT200" s="592">
        <v>7</v>
      </c>
      <c r="CU200" s="592">
        <v>0</v>
      </c>
      <c r="CV200" s="592">
        <v>0</v>
      </c>
      <c r="CW200" s="592">
        <v>0</v>
      </c>
      <c r="CX200" s="592">
        <v>0</v>
      </c>
      <c r="CY200" s="592">
        <v>0</v>
      </c>
      <c r="CZ200" s="592">
        <v>0</v>
      </c>
      <c r="DA200" s="592">
        <v>0</v>
      </c>
      <c r="DB200" s="592">
        <v>0</v>
      </c>
      <c r="DC200" s="592">
        <v>0</v>
      </c>
      <c r="DD200" s="592">
        <v>0</v>
      </c>
      <c r="DE200" s="592">
        <v>0</v>
      </c>
      <c r="DF200" s="592">
        <v>0</v>
      </c>
      <c r="DG200" s="592">
        <v>0</v>
      </c>
      <c r="DH200" s="592">
        <v>0</v>
      </c>
      <c r="DI200" s="592">
        <v>0</v>
      </c>
      <c r="DJ200" s="592">
        <v>0</v>
      </c>
      <c r="DK200" s="592">
        <v>0</v>
      </c>
      <c r="DL200" s="592">
        <v>0</v>
      </c>
      <c r="DM200" s="592">
        <v>0</v>
      </c>
      <c r="DN200" s="592">
        <v>0</v>
      </c>
      <c r="DO200" s="592">
        <v>0</v>
      </c>
      <c r="DP200" s="592">
        <v>0</v>
      </c>
      <c r="DQ200" s="592">
        <v>0</v>
      </c>
      <c r="DR200" s="592">
        <v>0</v>
      </c>
      <c r="DS200" s="592">
        <v>0</v>
      </c>
      <c r="DT200" s="592">
        <v>0</v>
      </c>
      <c r="DU200" s="597">
        <v>0</v>
      </c>
      <c r="DV200" s="954">
        <v>0</v>
      </c>
      <c r="DW200" s="978">
        <v>0</v>
      </c>
      <c r="DX200" s="979">
        <v>0</v>
      </c>
      <c r="DY200" s="979">
        <v>0</v>
      </c>
      <c r="DZ200" s="979">
        <v>0</v>
      </c>
      <c r="EA200" s="977">
        <v>0</v>
      </c>
      <c r="EB200" s="977">
        <v>0</v>
      </c>
      <c r="EC200" s="960">
        <v>0</v>
      </c>
      <c r="ED200" s="960">
        <v>0</v>
      </c>
      <c r="EE200" s="1255">
        <v>0</v>
      </c>
      <c r="EF200" s="960">
        <v>0</v>
      </c>
      <c r="EG200" s="960">
        <v>0</v>
      </c>
      <c r="EH200" s="960">
        <v>0</v>
      </c>
      <c r="EI200" s="960">
        <v>0</v>
      </c>
      <c r="EJ200" s="960">
        <v>0</v>
      </c>
      <c r="EK200" s="1007">
        <v>0</v>
      </c>
      <c r="EL200" s="306">
        <v>0</v>
      </c>
      <c r="EM200" s="306">
        <v>0</v>
      </c>
      <c r="EN200" s="1007">
        <v>0</v>
      </c>
      <c r="EO200" s="306">
        <v>0</v>
      </c>
      <c r="EP200" s="306">
        <v>1</v>
      </c>
      <c r="EQ200" s="306">
        <v>0</v>
      </c>
      <c r="ER200" s="306">
        <v>0</v>
      </c>
      <c r="ES200" s="306">
        <v>0</v>
      </c>
      <c r="ET200" s="1007">
        <v>0</v>
      </c>
      <c r="EU200" s="306">
        <v>0</v>
      </c>
      <c r="EV200" s="306">
        <v>0</v>
      </c>
      <c r="EW200" s="306">
        <v>0</v>
      </c>
      <c r="EX200" s="832"/>
      <c r="EY200" s="592"/>
      <c r="EZ200" s="592" t="s">
        <v>544</v>
      </c>
      <c r="FA200" s="592" t="s">
        <v>349</v>
      </c>
      <c r="FB200" s="592" t="s">
        <v>350</v>
      </c>
      <c r="FC200" s="592">
        <v>7</v>
      </c>
      <c r="FD200" s="592" t="s">
        <v>11</v>
      </c>
      <c r="FE200" s="592" t="s">
        <v>232</v>
      </c>
      <c r="FF200" s="592" t="s">
        <v>9</v>
      </c>
      <c r="FG200" s="592" t="s">
        <v>232</v>
      </c>
      <c r="FH200" s="592" t="s">
        <v>546</v>
      </c>
    </row>
    <row r="201" spans="1:164">
      <c r="A201">
        <v>3343</v>
      </c>
      <c r="B201">
        <v>1</v>
      </c>
      <c r="F201">
        <v>700</v>
      </c>
      <c r="G201">
        <v>41</v>
      </c>
      <c r="H201">
        <v>0</v>
      </c>
      <c r="I201">
        <v>1</v>
      </c>
      <c r="J201">
        <v>1</v>
      </c>
      <c r="K201">
        <v>0</v>
      </c>
      <c r="L201" t="s">
        <v>348</v>
      </c>
      <c r="M201">
        <v>0</v>
      </c>
      <c r="N201">
        <v>1</v>
      </c>
      <c r="O201">
        <v>0</v>
      </c>
      <c r="P201">
        <v>0</v>
      </c>
      <c r="Q201">
        <v>0</v>
      </c>
      <c r="R201">
        <v>0</v>
      </c>
      <c r="S201">
        <v>0</v>
      </c>
      <c r="T201">
        <v>28</v>
      </c>
      <c r="U201">
        <v>0</v>
      </c>
      <c r="V201">
        <v>0</v>
      </c>
      <c r="W201">
        <v>0</v>
      </c>
      <c r="X201">
        <v>0</v>
      </c>
      <c r="Y201">
        <v>1</v>
      </c>
      <c r="Z201">
        <v>0</v>
      </c>
      <c r="AA201">
        <v>1</v>
      </c>
      <c r="AB201">
        <v>0</v>
      </c>
      <c r="AC201">
        <v>1</v>
      </c>
      <c r="AD201">
        <v>1</v>
      </c>
      <c r="AE201">
        <v>1</v>
      </c>
      <c r="AF201">
        <v>0</v>
      </c>
      <c r="AG201">
        <v>0</v>
      </c>
      <c r="AH201">
        <v>0</v>
      </c>
      <c r="AI201">
        <v>0</v>
      </c>
      <c r="AJ201">
        <v>0</v>
      </c>
      <c r="AK201">
        <v>0</v>
      </c>
      <c r="AL201">
        <v>0</v>
      </c>
      <c r="AM201">
        <v>0</v>
      </c>
      <c r="AN201">
        <v>0</v>
      </c>
      <c r="AO201">
        <v>0</v>
      </c>
      <c r="AP201">
        <v>0</v>
      </c>
      <c r="AQ201">
        <v>0</v>
      </c>
      <c r="AR201">
        <v>0</v>
      </c>
      <c r="AS201">
        <v>1</v>
      </c>
      <c r="AT201">
        <v>0</v>
      </c>
      <c r="AU201">
        <v>0</v>
      </c>
      <c r="AV201">
        <v>0</v>
      </c>
      <c r="AW201">
        <v>1</v>
      </c>
      <c r="AX201">
        <v>1</v>
      </c>
      <c r="AZ201">
        <v>0</v>
      </c>
      <c r="BA201">
        <v>0</v>
      </c>
      <c r="BB201">
        <v>0</v>
      </c>
      <c r="BC201">
        <v>0</v>
      </c>
      <c r="BD201">
        <v>0</v>
      </c>
      <c r="BE201">
        <v>0</v>
      </c>
      <c r="BG201">
        <v>1</v>
      </c>
      <c r="BH201">
        <v>0</v>
      </c>
      <c r="BI201">
        <v>1</v>
      </c>
      <c r="BJ201">
        <v>0</v>
      </c>
      <c r="BK201">
        <v>0</v>
      </c>
      <c r="BL201">
        <v>1</v>
      </c>
      <c r="BM201">
        <v>1</v>
      </c>
      <c r="BN201">
        <v>1</v>
      </c>
      <c r="BO201">
        <v>0</v>
      </c>
      <c r="BP201">
        <v>0</v>
      </c>
      <c r="BQ201">
        <v>1</v>
      </c>
      <c r="BR201">
        <v>0</v>
      </c>
      <c r="BS201">
        <v>0</v>
      </c>
      <c r="BT201">
        <v>0</v>
      </c>
      <c r="BU201">
        <v>0</v>
      </c>
      <c r="BV201">
        <v>1</v>
      </c>
      <c r="BW201">
        <v>0</v>
      </c>
      <c r="BX201">
        <v>7.2</v>
      </c>
      <c r="BY201">
        <v>0</v>
      </c>
      <c r="BZ201">
        <v>0</v>
      </c>
      <c r="CA201">
        <v>0</v>
      </c>
      <c r="CB201">
        <v>0</v>
      </c>
      <c r="CC201">
        <v>0</v>
      </c>
      <c r="CD201">
        <v>0</v>
      </c>
      <c r="CE201">
        <v>0</v>
      </c>
      <c r="CF201">
        <v>0</v>
      </c>
      <c r="CG201">
        <v>0</v>
      </c>
      <c r="CH201">
        <v>0</v>
      </c>
      <c r="CI201">
        <v>0</v>
      </c>
      <c r="CJ201">
        <v>0</v>
      </c>
      <c r="CK201">
        <v>0</v>
      </c>
      <c r="CL201" s="842"/>
      <c r="CM201" s="597">
        <v>1</v>
      </c>
      <c r="CN201" s="592">
        <v>28</v>
      </c>
      <c r="CO201" s="592">
        <v>0</v>
      </c>
      <c r="CP201" s="597">
        <v>1</v>
      </c>
      <c r="CQ201" s="592">
        <v>28</v>
      </c>
      <c r="CR201" s="592">
        <v>0</v>
      </c>
      <c r="CS201" s="597">
        <v>1</v>
      </c>
      <c r="CT201" s="592">
        <v>28</v>
      </c>
      <c r="CU201" s="592">
        <v>28</v>
      </c>
      <c r="CV201" s="592">
        <v>0</v>
      </c>
      <c r="CW201" s="592">
        <v>1</v>
      </c>
      <c r="CX201" s="592">
        <v>28</v>
      </c>
      <c r="CY201" s="592">
        <v>28</v>
      </c>
      <c r="CZ201" s="592">
        <v>28</v>
      </c>
      <c r="DA201" s="592">
        <v>0</v>
      </c>
      <c r="DB201" s="592">
        <v>0</v>
      </c>
      <c r="DC201" s="592">
        <v>28</v>
      </c>
      <c r="DD201" s="592">
        <v>0</v>
      </c>
      <c r="DE201" s="592">
        <v>0</v>
      </c>
      <c r="DF201" s="592">
        <v>0</v>
      </c>
      <c r="DG201" s="592">
        <v>0</v>
      </c>
      <c r="DH201" s="592">
        <v>28</v>
      </c>
      <c r="DI201" s="592">
        <v>0</v>
      </c>
      <c r="DJ201" s="592">
        <v>201.6</v>
      </c>
      <c r="DK201" s="592">
        <v>0</v>
      </c>
      <c r="DL201" s="592">
        <v>0</v>
      </c>
      <c r="DM201" s="592">
        <v>0</v>
      </c>
      <c r="DN201" s="592">
        <v>0</v>
      </c>
      <c r="DO201" s="592">
        <v>1</v>
      </c>
      <c r="DP201" s="592">
        <v>28</v>
      </c>
      <c r="DQ201" s="592">
        <v>0</v>
      </c>
      <c r="DR201" s="592">
        <v>0</v>
      </c>
      <c r="DS201" s="592">
        <v>0</v>
      </c>
      <c r="DT201" s="592">
        <v>0</v>
      </c>
      <c r="DU201" s="597">
        <v>0</v>
      </c>
      <c r="DV201" s="954">
        <v>0</v>
      </c>
      <c r="DW201" s="978">
        <v>0</v>
      </c>
      <c r="DX201" s="979">
        <v>0</v>
      </c>
      <c r="DY201" s="979">
        <v>0</v>
      </c>
      <c r="DZ201" s="979">
        <v>0</v>
      </c>
      <c r="EA201" s="977">
        <v>0</v>
      </c>
      <c r="EB201" s="977">
        <v>0</v>
      </c>
      <c r="EC201" s="960">
        <v>0</v>
      </c>
      <c r="ED201" s="960">
        <v>0</v>
      </c>
      <c r="EE201" s="1255">
        <v>0</v>
      </c>
      <c r="EF201" s="960">
        <v>0</v>
      </c>
      <c r="EG201" s="960">
        <v>0</v>
      </c>
      <c r="EH201" s="960">
        <v>0</v>
      </c>
      <c r="EI201" s="960">
        <v>0</v>
      </c>
      <c r="EJ201" s="960">
        <v>0</v>
      </c>
      <c r="EK201" s="1007">
        <v>0</v>
      </c>
      <c r="EL201" s="306">
        <v>0</v>
      </c>
      <c r="EM201" s="306">
        <v>0</v>
      </c>
      <c r="EN201" s="1007">
        <v>0</v>
      </c>
      <c r="EO201" s="306">
        <v>0</v>
      </c>
      <c r="EP201" s="306">
        <v>1</v>
      </c>
      <c r="EQ201" s="306">
        <v>1</v>
      </c>
      <c r="ER201" s="306">
        <v>0</v>
      </c>
      <c r="ES201" s="306">
        <v>0</v>
      </c>
      <c r="ET201" s="1007">
        <v>0</v>
      </c>
      <c r="EU201" s="306">
        <v>1</v>
      </c>
      <c r="EV201" s="306">
        <v>0</v>
      </c>
      <c r="EW201" s="306">
        <v>0</v>
      </c>
      <c r="EX201" s="832"/>
      <c r="EY201" s="592"/>
      <c r="EZ201" s="592" t="s">
        <v>348</v>
      </c>
      <c r="FA201" s="592" t="s">
        <v>349</v>
      </c>
      <c r="FB201" s="592" t="s">
        <v>350</v>
      </c>
      <c r="FC201" s="592">
        <v>28</v>
      </c>
      <c r="FD201" s="592" t="s">
        <v>12</v>
      </c>
      <c r="FE201" s="592" t="s">
        <v>232</v>
      </c>
      <c r="FF201" s="592" t="s">
        <v>9</v>
      </c>
      <c r="FG201" s="592" t="s">
        <v>232</v>
      </c>
      <c r="FH201" s="592" t="s">
        <v>358</v>
      </c>
    </row>
    <row r="202" spans="1:164">
      <c r="A202">
        <v>3448</v>
      </c>
      <c r="B202">
        <v>1</v>
      </c>
      <c r="F202">
        <v>700</v>
      </c>
      <c r="G202">
        <v>43</v>
      </c>
      <c r="H202">
        <v>1</v>
      </c>
      <c r="I202">
        <v>0</v>
      </c>
      <c r="J202">
        <v>1</v>
      </c>
      <c r="K202">
        <v>0</v>
      </c>
      <c r="L202" t="s">
        <v>642</v>
      </c>
      <c r="M202">
        <v>0</v>
      </c>
      <c r="N202">
        <v>1</v>
      </c>
      <c r="O202">
        <v>0</v>
      </c>
      <c r="P202">
        <v>0</v>
      </c>
      <c r="Q202">
        <v>0</v>
      </c>
      <c r="R202">
        <v>0</v>
      </c>
      <c r="S202">
        <v>0</v>
      </c>
      <c r="T202">
        <v>9</v>
      </c>
      <c r="U202">
        <v>1</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1</v>
      </c>
      <c r="AS202">
        <v>0</v>
      </c>
      <c r="AT202">
        <v>0</v>
      </c>
      <c r="AU202">
        <v>0</v>
      </c>
      <c r="AV202">
        <v>0</v>
      </c>
      <c r="AW202">
        <v>0</v>
      </c>
      <c r="AX202">
        <v>0</v>
      </c>
      <c r="AZ202">
        <v>0</v>
      </c>
      <c r="BA202">
        <v>0</v>
      </c>
      <c r="BB202">
        <v>0</v>
      </c>
      <c r="BC202">
        <v>0</v>
      </c>
      <c r="BD202">
        <v>0</v>
      </c>
      <c r="BE202">
        <v>0</v>
      </c>
      <c r="BG202">
        <v>1</v>
      </c>
      <c r="BH202">
        <v>0</v>
      </c>
      <c r="BI202">
        <v>1</v>
      </c>
      <c r="BJ202">
        <v>0</v>
      </c>
      <c r="BK202">
        <v>1</v>
      </c>
      <c r="BL202">
        <v>0</v>
      </c>
      <c r="BM202">
        <v>0</v>
      </c>
      <c r="BN202">
        <v>0</v>
      </c>
      <c r="BO202">
        <v>0</v>
      </c>
      <c r="BP202">
        <v>0</v>
      </c>
      <c r="BQ202">
        <v>0</v>
      </c>
      <c r="BR202">
        <v>0</v>
      </c>
      <c r="BS202">
        <v>0</v>
      </c>
      <c r="BT202">
        <v>0</v>
      </c>
      <c r="BU202">
        <v>0</v>
      </c>
      <c r="BV202">
        <v>0</v>
      </c>
      <c r="BW202">
        <v>0</v>
      </c>
      <c r="BX202">
        <v>0</v>
      </c>
      <c r="BY202">
        <v>0</v>
      </c>
      <c r="BZ202">
        <v>0</v>
      </c>
      <c r="CA202">
        <v>0</v>
      </c>
      <c r="CB202">
        <v>0</v>
      </c>
      <c r="CC202">
        <v>0</v>
      </c>
      <c r="CD202">
        <v>0</v>
      </c>
      <c r="CE202">
        <v>0</v>
      </c>
      <c r="CF202">
        <v>0</v>
      </c>
      <c r="CG202">
        <v>0</v>
      </c>
      <c r="CH202">
        <v>0</v>
      </c>
      <c r="CI202">
        <v>0</v>
      </c>
      <c r="CJ202">
        <v>0</v>
      </c>
      <c r="CK202">
        <v>0</v>
      </c>
      <c r="CL202" s="842"/>
      <c r="CM202" s="597">
        <v>1</v>
      </c>
      <c r="CN202" s="592">
        <v>11</v>
      </c>
      <c r="CO202" s="592">
        <v>0</v>
      </c>
      <c r="CP202" s="597">
        <v>1</v>
      </c>
      <c r="CQ202" s="592">
        <v>11</v>
      </c>
      <c r="CR202" s="592">
        <v>0</v>
      </c>
      <c r="CS202" s="597">
        <v>1</v>
      </c>
      <c r="CT202" s="592">
        <v>11</v>
      </c>
      <c r="CU202" s="592">
        <v>0</v>
      </c>
      <c r="CV202" s="592">
        <v>0</v>
      </c>
      <c r="CW202" s="592">
        <v>0</v>
      </c>
      <c r="CX202" s="592">
        <v>0</v>
      </c>
      <c r="CY202" s="592">
        <v>0</v>
      </c>
      <c r="CZ202" s="592">
        <v>0</v>
      </c>
      <c r="DA202" s="592">
        <v>0</v>
      </c>
      <c r="DB202" s="592">
        <v>0</v>
      </c>
      <c r="DC202" s="592">
        <v>0</v>
      </c>
      <c r="DD202" s="592">
        <v>0</v>
      </c>
      <c r="DE202" s="592">
        <v>0</v>
      </c>
      <c r="DF202" s="592">
        <v>0</v>
      </c>
      <c r="DG202" s="592">
        <v>0</v>
      </c>
      <c r="DH202" s="592">
        <v>0</v>
      </c>
      <c r="DI202" s="592">
        <v>0</v>
      </c>
      <c r="DJ202" s="592">
        <v>0</v>
      </c>
      <c r="DK202" s="592">
        <v>0</v>
      </c>
      <c r="DL202" s="592">
        <v>0</v>
      </c>
      <c r="DM202" s="592">
        <v>0</v>
      </c>
      <c r="DN202" s="592">
        <v>0</v>
      </c>
      <c r="DO202" s="592">
        <v>0</v>
      </c>
      <c r="DP202" s="592">
        <v>0</v>
      </c>
      <c r="DQ202" s="592">
        <v>0</v>
      </c>
      <c r="DR202" s="592">
        <v>0</v>
      </c>
      <c r="DS202" s="592">
        <v>0</v>
      </c>
      <c r="DT202" s="592">
        <v>0</v>
      </c>
      <c r="DU202" s="597">
        <v>0</v>
      </c>
      <c r="DV202" s="954">
        <v>0</v>
      </c>
      <c r="DW202" s="978">
        <v>0</v>
      </c>
      <c r="DX202" s="979">
        <v>0</v>
      </c>
      <c r="DY202" s="979">
        <v>0</v>
      </c>
      <c r="DZ202" s="979">
        <v>0</v>
      </c>
      <c r="EA202" s="977">
        <v>0</v>
      </c>
      <c r="EB202" s="977">
        <v>0</v>
      </c>
      <c r="EC202" s="960">
        <v>0</v>
      </c>
      <c r="ED202" s="960">
        <v>0</v>
      </c>
      <c r="EE202" s="1255">
        <v>0</v>
      </c>
      <c r="EF202" s="960">
        <v>0</v>
      </c>
      <c r="EG202" s="960">
        <v>0</v>
      </c>
      <c r="EH202" s="960">
        <v>0</v>
      </c>
      <c r="EI202" s="960">
        <v>0</v>
      </c>
      <c r="EJ202" s="960">
        <v>0</v>
      </c>
      <c r="EK202" s="1007">
        <v>0</v>
      </c>
      <c r="EL202" s="306">
        <v>0</v>
      </c>
      <c r="EM202" s="306">
        <v>0</v>
      </c>
      <c r="EN202" s="1007">
        <v>0</v>
      </c>
      <c r="EO202" s="306">
        <v>0</v>
      </c>
      <c r="EP202" s="306">
        <v>0</v>
      </c>
      <c r="EQ202" s="306">
        <v>0</v>
      </c>
      <c r="ER202" s="306">
        <v>0</v>
      </c>
      <c r="ES202" s="306">
        <v>0</v>
      </c>
      <c r="ET202" s="1007">
        <v>0</v>
      </c>
      <c r="EU202" s="306">
        <v>0</v>
      </c>
      <c r="EV202" s="306">
        <v>0</v>
      </c>
      <c r="EW202" s="306">
        <v>0</v>
      </c>
      <c r="EX202" s="832"/>
      <c r="EY202" s="592"/>
      <c r="EZ202" s="592" t="s">
        <v>642</v>
      </c>
      <c r="FA202" s="592" t="s">
        <v>390</v>
      </c>
      <c r="FB202" s="592" t="s">
        <v>350</v>
      </c>
      <c r="FC202" s="592">
        <v>11</v>
      </c>
      <c r="FD202" s="592" t="s">
        <v>11</v>
      </c>
      <c r="FE202" s="592" t="s">
        <v>232</v>
      </c>
      <c r="FF202" s="592" t="s">
        <v>9</v>
      </c>
      <c r="FG202" s="592" t="s">
        <v>232</v>
      </c>
      <c r="FH202" s="592" t="s">
        <v>358</v>
      </c>
    </row>
    <row r="203" spans="1:164">
      <c r="A203">
        <v>3476</v>
      </c>
      <c r="B203">
        <v>1</v>
      </c>
      <c r="F203">
        <v>700</v>
      </c>
      <c r="G203">
        <v>41</v>
      </c>
      <c r="H203">
        <v>1</v>
      </c>
      <c r="I203">
        <v>0</v>
      </c>
      <c r="J203">
        <v>1</v>
      </c>
      <c r="K203">
        <v>0</v>
      </c>
      <c r="L203" t="s">
        <v>552</v>
      </c>
      <c r="M203">
        <v>0</v>
      </c>
      <c r="N203">
        <v>1</v>
      </c>
      <c r="O203">
        <v>0</v>
      </c>
      <c r="P203">
        <v>0</v>
      </c>
      <c r="Q203">
        <v>0</v>
      </c>
      <c r="R203">
        <v>0</v>
      </c>
      <c r="S203">
        <v>0</v>
      </c>
      <c r="T203">
        <v>48</v>
      </c>
      <c r="U203">
        <v>0</v>
      </c>
      <c r="V203">
        <v>1</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1</v>
      </c>
      <c r="AS203">
        <v>0</v>
      </c>
      <c r="AT203">
        <v>0</v>
      </c>
      <c r="AU203">
        <v>0</v>
      </c>
      <c r="AV203">
        <v>0</v>
      </c>
      <c r="AW203">
        <v>0</v>
      </c>
      <c r="AX203">
        <v>0</v>
      </c>
      <c r="AZ203">
        <v>0</v>
      </c>
      <c r="BA203">
        <v>0</v>
      </c>
      <c r="BB203">
        <v>0</v>
      </c>
      <c r="BC203">
        <v>0</v>
      </c>
      <c r="BD203">
        <v>0</v>
      </c>
      <c r="BE203">
        <v>0</v>
      </c>
      <c r="BG203">
        <v>1</v>
      </c>
      <c r="BH203">
        <v>0</v>
      </c>
      <c r="BI203">
        <v>1</v>
      </c>
      <c r="BJ203">
        <v>0</v>
      </c>
      <c r="BK203">
        <v>1</v>
      </c>
      <c r="BL203">
        <v>0</v>
      </c>
      <c r="BM203">
        <v>0</v>
      </c>
      <c r="BN203">
        <v>0</v>
      </c>
      <c r="BO203">
        <v>0</v>
      </c>
      <c r="BP203">
        <v>0</v>
      </c>
      <c r="BQ203">
        <v>0</v>
      </c>
      <c r="BR203">
        <v>0</v>
      </c>
      <c r="BS203">
        <v>0</v>
      </c>
      <c r="BT203">
        <v>0</v>
      </c>
      <c r="BU203">
        <v>0</v>
      </c>
      <c r="BV203">
        <v>0</v>
      </c>
      <c r="BW203">
        <v>0</v>
      </c>
      <c r="BX203">
        <v>0</v>
      </c>
      <c r="BY203">
        <v>0</v>
      </c>
      <c r="BZ203">
        <v>0</v>
      </c>
      <c r="CA203">
        <v>0</v>
      </c>
      <c r="CB203">
        <v>0</v>
      </c>
      <c r="CC203">
        <v>0</v>
      </c>
      <c r="CD203">
        <v>0</v>
      </c>
      <c r="CE203">
        <v>0</v>
      </c>
      <c r="CF203">
        <v>0</v>
      </c>
      <c r="CG203">
        <v>0</v>
      </c>
      <c r="CH203">
        <v>0</v>
      </c>
      <c r="CI203">
        <v>0</v>
      </c>
      <c r="CJ203">
        <v>0</v>
      </c>
      <c r="CK203">
        <v>0</v>
      </c>
      <c r="CL203" s="842"/>
      <c r="CM203" s="597">
        <v>1</v>
      </c>
      <c r="CN203" s="592">
        <v>48</v>
      </c>
      <c r="CO203" s="592">
        <v>0</v>
      </c>
      <c r="CP203" s="597">
        <v>1</v>
      </c>
      <c r="CQ203" s="592">
        <v>48</v>
      </c>
      <c r="CR203" s="592">
        <v>0</v>
      </c>
      <c r="CS203" s="597">
        <v>1</v>
      </c>
      <c r="CT203" s="592">
        <v>48</v>
      </c>
      <c r="CU203" s="592">
        <v>0</v>
      </c>
      <c r="CV203" s="592">
        <v>0</v>
      </c>
      <c r="CW203" s="592">
        <v>0</v>
      </c>
      <c r="CX203" s="592">
        <v>0</v>
      </c>
      <c r="CY203" s="592">
        <v>0</v>
      </c>
      <c r="CZ203" s="592">
        <v>0</v>
      </c>
      <c r="DA203" s="592">
        <v>0</v>
      </c>
      <c r="DB203" s="592">
        <v>0</v>
      </c>
      <c r="DC203" s="592">
        <v>0</v>
      </c>
      <c r="DD203" s="592">
        <v>0</v>
      </c>
      <c r="DE203" s="592">
        <v>0</v>
      </c>
      <c r="DF203" s="592">
        <v>0</v>
      </c>
      <c r="DG203" s="592">
        <v>0</v>
      </c>
      <c r="DH203" s="592">
        <v>0</v>
      </c>
      <c r="DI203" s="592">
        <v>0</v>
      </c>
      <c r="DJ203" s="592">
        <v>0</v>
      </c>
      <c r="DK203" s="592">
        <v>0</v>
      </c>
      <c r="DL203" s="592">
        <v>0</v>
      </c>
      <c r="DM203" s="592">
        <v>0</v>
      </c>
      <c r="DN203" s="592">
        <v>0</v>
      </c>
      <c r="DO203" s="592">
        <v>0</v>
      </c>
      <c r="DP203" s="592">
        <v>0</v>
      </c>
      <c r="DQ203" s="592">
        <v>0</v>
      </c>
      <c r="DR203" s="592">
        <v>0</v>
      </c>
      <c r="DS203" s="592">
        <v>0</v>
      </c>
      <c r="DT203" s="592">
        <v>0</v>
      </c>
      <c r="DU203" s="597">
        <v>0</v>
      </c>
      <c r="DV203" s="954">
        <v>0</v>
      </c>
      <c r="DW203" s="978">
        <v>0</v>
      </c>
      <c r="DX203" s="979">
        <v>0</v>
      </c>
      <c r="DY203" s="979">
        <v>0</v>
      </c>
      <c r="DZ203" s="979">
        <v>0</v>
      </c>
      <c r="EA203" s="977">
        <v>0</v>
      </c>
      <c r="EB203" s="977">
        <v>0</v>
      </c>
      <c r="EC203" s="960">
        <v>0</v>
      </c>
      <c r="ED203" s="960">
        <v>0</v>
      </c>
      <c r="EE203" s="1255">
        <v>0</v>
      </c>
      <c r="EF203" s="960">
        <v>0</v>
      </c>
      <c r="EG203" s="960">
        <v>0</v>
      </c>
      <c r="EH203" s="960">
        <v>0</v>
      </c>
      <c r="EI203" s="960">
        <v>0</v>
      </c>
      <c r="EJ203" s="960">
        <v>0</v>
      </c>
      <c r="EK203" s="1007">
        <v>0</v>
      </c>
      <c r="EL203" s="306">
        <v>0</v>
      </c>
      <c r="EM203" s="306">
        <v>0</v>
      </c>
      <c r="EN203" s="1007">
        <v>0</v>
      </c>
      <c r="EO203" s="306">
        <v>0</v>
      </c>
      <c r="EP203" s="306">
        <v>0</v>
      </c>
      <c r="EQ203" s="306">
        <v>0</v>
      </c>
      <c r="ER203" s="306">
        <v>0</v>
      </c>
      <c r="ES203" s="306">
        <v>0</v>
      </c>
      <c r="ET203" s="1007">
        <v>0</v>
      </c>
      <c r="EU203" s="306">
        <v>0</v>
      </c>
      <c r="EV203" s="306">
        <v>0</v>
      </c>
      <c r="EW203" s="306">
        <v>0</v>
      </c>
      <c r="EX203" s="832"/>
      <c r="EY203" s="592"/>
      <c r="EZ203" s="592" t="s">
        <v>552</v>
      </c>
      <c r="FA203" s="592" t="s">
        <v>480</v>
      </c>
      <c r="FB203" s="592" t="s">
        <v>354</v>
      </c>
      <c r="FC203" s="592">
        <v>48</v>
      </c>
      <c r="FD203" s="592" t="s">
        <v>12</v>
      </c>
      <c r="FE203" s="592" t="s">
        <v>232</v>
      </c>
      <c r="FF203" s="592" t="s">
        <v>9</v>
      </c>
      <c r="FG203" s="592" t="s">
        <v>232</v>
      </c>
      <c r="FH203" s="592" t="s">
        <v>358</v>
      </c>
    </row>
    <row r="204" spans="1:164">
      <c r="A204">
        <v>3477</v>
      </c>
      <c r="B204">
        <v>1</v>
      </c>
      <c r="F204">
        <v>700</v>
      </c>
      <c r="G204">
        <v>41</v>
      </c>
      <c r="H204">
        <v>1</v>
      </c>
      <c r="I204">
        <v>0</v>
      </c>
      <c r="J204">
        <v>1</v>
      </c>
      <c r="K204">
        <v>0</v>
      </c>
      <c r="L204" t="s">
        <v>552</v>
      </c>
      <c r="M204">
        <v>0</v>
      </c>
      <c r="N204">
        <v>1</v>
      </c>
      <c r="O204">
        <v>0</v>
      </c>
      <c r="P204">
        <v>0</v>
      </c>
      <c r="Q204">
        <v>0</v>
      </c>
      <c r="R204">
        <v>0</v>
      </c>
      <c r="S204">
        <v>0</v>
      </c>
      <c r="T204">
        <v>6</v>
      </c>
      <c r="U204">
        <v>1</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1</v>
      </c>
      <c r="AS204">
        <v>0</v>
      </c>
      <c r="AT204">
        <v>0</v>
      </c>
      <c r="AU204">
        <v>0</v>
      </c>
      <c r="AV204">
        <v>0</v>
      </c>
      <c r="AW204">
        <v>0</v>
      </c>
      <c r="AX204">
        <v>0</v>
      </c>
      <c r="AZ204">
        <v>0</v>
      </c>
      <c r="BA204">
        <v>0</v>
      </c>
      <c r="BB204">
        <v>0</v>
      </c>
      <c r="BC204">
        <v>0</v>
      </c>
      <c r="BD204">
        <v>0</v>
      </c>
      <c r="BE204">
        <v>0</v>
      </c>
      <c r="BG204">
        <v>0</v>
      </c>
      <c r="BH204">
        <v>1</v>
      </c>
      <c r="BI204">
        <v>1</v>
      </c>
      <c r="BJ204">
        <v>0</v>
      </c>
      <c r="BK204">
        <v>0</v>
      </c>
      <c r="BL204">
        <v>1</v>
      </c>
      <c r="BM204">
        <v>1</v>
      </c>
      <c r="BN204">
        <v>1</v>
      </c>
      <c r="BO204">
        <v>1</v>
      </c>
      <c r="BP204">
        <v>0</v>
      </c>
      <c r="BQ204">
        <v>0</v>
      </c>
      <c r="BR204">
        <v>0</v>
      </c>
      <c r="BS204">
        <v>0</v>
      </c>
      <c r="BT204">
        <v>0</v>
      </c>
      <c r="BU204">
        <v>0</v>
      </c>
      <c r="BV204">
        <v>0</v>
      </c>
      <c r="BW204">
        <v>0</v>
      </c>
      <c r="BX204">
        <v>0</v>
      </c>
      <c r="BY204">
        <v>0</v>
      </c>
      <c r="BZ204">
        <v>0</v>
      </c>
      <c r="CA204">
        <v>0</v>
      </c>
      <c r="CB204">
        <v>0</v>
      </c>
      <c r="CC204">
        <v>0</v>
      </c>
      <c r="CD204">
        <v>0</v>
      </c>
      <c r="CE204">
        <v>0</v>
      </c>
      <c r="CF204">
        <v>0</v>
      </c>
      <c r="CG204">
        <v>0</v>
      </c>
      <c r="CH204">
        <v>0</v>
      </c>
      <c r="CI204">
        <v>0</v>
      </c>
      <c r="CJ204">
        <v>0</v>
      </c>
      <c r="CK204">
        <v>0</v>
      </c>
      <c r="CL204" s="842"/>
      <c r="CM204" s="597">
        <v>1</v>
      </c>
      <c r="CN204" s="592">
        <v>6</v>
      </c>
      <c r="CO204" s="592">
        <v>6</v>
      </c>
      <c r="CP204" s="597">
        <v>1</v>
      </c>
      <c r="CQ204" s="592">
        <v>6</v>
      </c>
      <c r="CR204" s="592">
        <v>0</v>
      </c>
      <c r="CS204" s="597">
        <v>1</v>
      </c>
      <c r="CT204" s="592">
        <v>6</v>
      </c>
      <c r="CU204" s="592">
        <v>6</v>
      </c>
      <c r="CV204" s="592">
        <v>0</v>
      </c>
      <c r="CW204" s="592">
        <v>1</v>
      </c>
      <c r="CX204" s="592">
        <v>6</v>
      </c>
      <c r="CY204" s="592">
        <v>6</v>
      </c>
      <c r="CZ204" s="592">
        <v>6</v>
      </c>
      <c r="DA204" s="592">
        <v>6</v>
      </c>
      <c r="DB204" s="592">
        <v>0</v>
      </c>
      <c r="DC204" s="592">
        <v>0</v>
      </c>
      <c r="DD204" s="592">
        <v>0</v>
      </c>
      <c r="DE204" s="592">
        <v>0</v>
      </c>
      <c r="DF204" s="592">
        <v>0</v>
      </c>
      <c r="DG204" s="592">
        <v>0</v>
      </c>
      <c r="DH204" s="592">
        <v>0</v>
      </c>
      <c r="DI204" s="592">
        <v>0</v>
      </c>
      <c r="DJ204" s="592">
        <v>0</v>
      </c>
      <c r="DK204" s="592">
        <v>0</v>
      </c>
      <c r="DL204" s="592">
        <v>0</v>
      </c>
      <c r="DM204" s="592">
        <v>0</v>
      </c>
      <c r="DN204" s="592">
        <v>0</v>
      </c>
      <c r="DO204" s="592">
        <v>0</v>
      </c>
      <c r="DP204" s="592">
        <v>0</v>
      </c>
      <c r="DQ204" s="592">
        <v>0</v>
      </c>
      <c r="DR204" s="592">
        <v>0</v>
      </c>
      <c r="DS204" s="592">
        <v>0</v>
      </c>
      <c r="DT204" s="592">
        <v>0</v>
      </c>
      <c r="DU204" s="597">
        <v>0</v>
      </c>
      <c r="DV204" s="954">
        <v>0</v>
      </c>
      <c r="DW204" s="978">
        <v>0</v>
      </c>
      <c r="DX204" s="979">
        <v>0</v>
      </c>
      <c r="DY204" s="979">
        <v>0</v>
      </c>
      <c r="DZ204" s="979">
        <v>0</v>
      </c>
      <c r="EA204" s="977">
        <v>0</v>
      </c>
      <c r="EB204" s="977">
        <v>0</v>
      </c>
      <c r="EC204" s="960">
        <v>0</v>
      </c>
      <c r="ED204" s="960">
        <v>0</v>
      </c>
      <c r="EE204" s="1255">
        <v>0</v>
      </c>
      <c r="EF204" s="960">
        <v>0</v>
      </c>
      <c r="EG204" s="960">
        <v>0</v>
      </c>
      <c r="EH204" s="960">
        <v>0</v>
      </c>
      <c r="EI204" s="960">
        <v>0</v>
      </c>
      <c r="EJ204" s="960">
        <v>0</v>
      </c>
      <c r="EK204" s="1007">
        <v>0</v>
      </c>
      <c r="EL204" s="306">
        <v>0</v>
      </c>
      <c r="EM204" s="306">
        <v>0</v>
      </c>
      <c r="EN204" s="1007">
        <v>0</v>
      </c>
      <c r="EO204" s="306">
        <v>0</v>
      </c>
      <c r="EP204" s="306">
        <v>0</v>
      </c>
      <c r="EQ204" s="306">
        <v>0</v>
      </c>
      <c r="ER204" s="306">
        <v>0</v>
      </c>
      <c r="ES204" s="306">
        <v>0</v>
      </c>
      <c r="ET204" s="1007">
        <v>0</v>
      </c>
      <c r="EU204" s="306">
        <v>0</v>
      </c>
      <c r="EV204" s="306">
        <v>0</v>
      </c>
      <c r="EW204" s="306">
        <v>0</v>
      </c>
      <c r="EX204" s="832"/>
      <c r="EY204" s="592"/>
      <c r="EZ204" s="592" t="s">
        <v>552</v>
      </c>
      <c r="FA204" s="592" t="s">
        <v>480</v>
      </c>
      <c r="FB204" s="592" t="s">
        <v>354</v>
      </c>
      <c r="FC204" s="592">
        <v>6</v>
      </c>
      <c r="FD204" s="592" t="s">
        <v>11</v>
      </c>
      <c r="FE204" s="592" t="s">
        <v>232</v>
      </c>
      <c r="FF204" s="592" t="s">
        <v>9</v>
      </c>
      <c r="FG204" s="592" t="s">
        <v>232</v>
      </c>
      <c r="FH204" s="592" t="s">
        <v>358</v>
      </c>
    </row>
    <row r="205" spans="1:164">
      <c r="A205">
        <v>3478</v>
      </c>
      <c r="B205">
        <v>1</v>
      </c>
      <c r="F205">
        <v>700</v>
      </c>
      <c r="G205">
        <v>41</v>
      </c>
      <c r="H205">
        <v>1</v>
      </c>
      <c r="I205">
        <v>0</v>
      </c>
      <c r="J205">
        <v>1</v>
      </c>
      <c r="K205">
        <v>0</v>
      </c>
      <c r="L205" t="s">
        <v>552</v>
      </c>
      <c r="M205">
        <v>0</v>
      </c>
      <c r="N205">
        <v>1</v>
      </c>
      <c r="O205">
        <v>0</v>
      </c>
      <c r="P205">
        <v>0</v>
      </c>
      <c r="Q205">
        <v>0</v>
      </c>
      <c r="R205">
        <v>0</v>
      </c>
      <c r="S205">
        <v>0</v>
      </c>
      <c r="T205">
        <v>12</v>
      </c>
      <c r="U205">
        <v>1</v>
      </c>
      <c r="V205">
        <v>0</v>
      </c>
      <c r="W205">
        <v>0</v>
      </c>
      <c r="X205">
        <v>0</v>
      </c>
      <c r="Y205">
        <v>0</v>
      </c>
      <c r="Z205">
        <v>0</v>
      </c>
      <c r="AA205">
        <v>0</v>
      </c>
      <c r="AB205">
        <v>0</v>
      </c>
      <c r="AC205">
        <v>0</v>
      </c>
      <c r="AD205">
        <v>0</v>
      </c>
      <c r="AE205">
        <v>0</v>
      </c>
      <c r="AF205">
        <v>0</v>
      </c>
      <c r="AG205">
        <v>0</v>
      </c>
      <c r="AH205">
        <v>0</v>
      </c>
      <c r="AI205">
        <v>0</v>
      </c>
      <c r="AJ205">
        <v>0</v>
      </c>
      <c r="AK205">
        <v>0</v>
      </c>
      <c r="AL205">
        <v>0</v>
      </c>
      <c r="AM205">
        <v>0</v>
      </c>
      <c r="AN205">
        <v>0</v>
      </c>
      <c r="AO205">
        <v>0</v>
      </c>
      <c r="AP205">
        <v>0</v>
      </c>
      <c r="AQ205">
        <v>0</v>
      </c>
      <c r="AR205">
        <v>1</v>
      </c>
      <c r="AS205">
        <v>0</v>
      </c>
      <c r="AT205">
        <v>0</v>
      </c>
      <c r="AU205">
        <v>0</v>
      </c>
      <c r="AV205">
        <v>0</v>
      </c>
      <c r="AW205">
        <v>0</v>
      </c>
      <c r="AX205">
        <v>0</v>
      </c>
      <c r="AZ205">
        <v>0</v>
      </c>
      <c r="BA205">
        <v>0</v>
      </c>
      <c r="BB205">
        <v>0</v>
      </c>
      <c r="BC205">
        <v>0</v>
      </c>
      <c r="BD205">
        <v>0</v>
      </c>
      <c r="BE205">
        <v>0</v>
      </c>
      <c r="BG205">
        <v>0</v>
      </c>
      <c r="BH205">
        <v>1</v>
      </c>
      <c r="BI205">
        <v>1</v>
      </c>
      <c r="BJ205">
        <v>0</v>
      </c>
      <c r="BK205">
        <v>0</v>
      </c>
      <c r="BL205">
        <v>1</v>
      </c>
      <c r="BM205">
        <v>1</v>
      </c>
      <c r="BN205">
        <v>1</v>
      </c>
      <c r="BO205">
        <v>0</v>
      </c>
      <c r="BP205">
        <v>0</v>
      </c>
      <c r="BQ205">
        <v>0</v>
      </c>
      <c r="BR205">
        <v>0</v>
      </c>
      <c r="BS205">
        <v>0</v>
      </c>
      <c r="BT205">
        <v>0</v>
      </c>
      <c r="BU205">
        <v>0</v>
      </c>
      <c r="BV205">
        <v>0</v>
      </c>
      <c r="BW205">
        <v>0</v>
      </c>
      <c r="BX205">
        <v>0</v>
      </c>
      <c r="BY205">
        <v>0</v>
      </c>
      <c r="BZ205">
        <v>1</v>
      </c>
      <c r="CA205">
        <v>1</v>
      </c>
      <c r="CB205">
        <v>0</v>
      </c>
      <c r="CC205">
        <v>0</v>
      </c>
      <c r="CD205">
        <v>0</v>
      </c>
      <c r="CE205">
        <v>0</v>
      </c>
      <c r="CF205">
        <v>0</v>
      </c>
      <c r="CG205">
        <v>0</v>
      </c>
      <c r="CH205">
        <v>0</v>
      </c>
      <c r="CI205">
        <v>0</v>
      </c>
      <c r="CJ205">
        <v>0</v>
      </c>
      <c r="CK205">
        <v>0</v>
      </c>
      <c r="CL205" s="842"/>
      <c r="CM205" s="597">
        <v>1</v>
      </c>
      <c r="CN205" s="592">
        <v>12</v>
      </c>
      <c r="CO205" s="592">
        <v>12</v>
      </c>
      <c r="CP205" s="597">
        <v>1</v>
      </c>
      <c r="CQ205" s="592">
        <v>12</v>
      </c>
      <c r="CR205" s="592">
        <v>0</v>
      </c>
      <c r="CS205" s="597">
        <v>1</v>
      </c>
      <c r="CT205" s="592">
        <v>12</v>
      </c>
      <c r="CU205" s="592">
        <v>12</v>
      </c>
      <c r="CV205" s="592">
        <v>0</v>
      </c>
      <c r="CW205" s="592">
        <v>1</v>
      </c>
      <c r="CX205" s="592">
        <v>12</v>
      </c>
      <c r="CY205" s="592">
        <v>12</v>
      </c>
      <c r="CZ205" s="592">
        <v>12</v>
      </c>
      <c r="DA205" s="592">
        <v>0</v>
      </c>
      <c r="DB205" s="592">
        <v>0</v>
      </c>
      <c r="DC205" s="592">
        <v>0</v>
      </c>
      <c r="DD205" s="592">
        <v>0</v>
      </c>
      <c r="DE205" s="592">
        <v>0</v>
      </c>
      <c r="DF205" s="592">
        <v>0</v>
      </c>
      <c r="DG205" s="592">
        <v>0</v>
      </c>
      <c r="DH205" s="592">
        <v>0</v>
      </c>
      <c r="DI205" s="592">
        <v>0</v>
      </c>
      <c r="DJ205" s="592">
        <v>0</v>
      </c>
      <c r="DK205" s="592">
        <v>0</v>
      </c>
      <c r="DL205" s="592">
        <v>0</v>
      </c>
      <c r="DM205" s="592">
        <v>0</v>
      </c>
      <c r="DN205" s="592">
        <v>0</v>
      </c>
      <c r="DO205" s="592">
        <v>0</v>
      </c>
      <c r="DP205" s="592">
        <v>0</v>
      </c>
      <c r="DQ205" s="592">
        <v>0</v>
      </c>
      <c r="DR205" s="592">
        <v>0</v>
      </c>
      <c r="DS205" s="592">
        <v>0</v>
      </c>
      <c r="DT205" s="592">
        <v>0</v>
      </c>
      <c r="DU205" s="597">
        <v>1</v>
      </c>
      <c r="DV205" s="954">
        <v>0</v>
      </c>
      <c r="DW205" s="978">
        <v>0</v>
      </c>
      <c r="DX205" s="979">
        <v>0</v>
      </c>
      <c r="DY205" s="979">
        <v>0</v>
      </c>
      <c r="DZ205" s="979">
        <v>0</v>
      </c>
      <c r="EA205" s="977">
        <v>0</v>
      </c>
      <c r="EB205" s="977">
        <v>0</v>
      </c>
      <c r="EC205" s="960">
        <v>0</v>
      </c>
      <c r="ED205" s="960">
        <v>0</v>
      </c>
      <c r="EE205" s="1255">
        <v>0</v>
      </c>
      <c r="EF205" s="960">
        <v>0</v>
      </c>
      <c r="EG205" s="960">
        <v>0</v>
      </c>
      <c r="EH205" s="960">
        <v>0</v>
      </c>
      <c r="EI205" s="960">
        <v>0</v>
      </c>
      <c r="EJ205" s="960">
        <v>0</v>
      </c>
      <c r="EK205" s="1007">
        <v>0</v>
      </c>
      <c r="EL205" s="306">
        <v>0</v>
      </c>
      <c r="EM205" s="306">
        <v>0</v>
      </c>
      <c r="EN205" s="1007">
        <v>0</v>
      </c>
      <c r="EO205" s="306">
        <v>0</v>
      </c>
      <c r="EP205" s="306">
        <v>0</v>
      </c>
      <c r="EQ205" s="306">
        <v>0</v>
      </c>
      <c r="ER205" s="306">
        <v>0</v>
      </c>
      <c r="ES205" s="306">
        <v>0</v>
      </c>
      <c r="ET205" s="1007">
        <v>0</v>
      </c>
      <c r="EU205" s="306">
        <v>0</v>
      </c>
      <c r="EV205" s="306">
        <v>0</v>
      </c>
      <c r="EW205" s="306">
        <v>0</v>
      </c>
      <c r="EX205" s="832"/>
      <c r="EY205" s="592"/>
      <c r="EZ205" s="592" t="s">
        <v>552</v>
      </c>
      <c r="FA205" s="592" t="s">
        <v>480</v>
      </c>
      <c r="FB205" s="592" t="s">
        <v>354</v>
      </c>
      <c r="FC205" s="592">
        <v>12</v>
      </c>
      <c r="FD205" s="592" t="s">
        <v>11</v>
      </c>
      <c r="FE205" s="592" t="s">
        <v>232</v>
      </c>
      <c r="FF205" s="592" t="s">
        <v>9</v>
      </c>
      <c r="FG205" s="592" t="s">
        <v>232</v>
      </c>
      <c r="FH205" s="592" t="s">
        <v>358</v>
      </c>
    </row>
    <row r="206" spans="1:164">
      <c r="A206">
        <v>3479</v>
      </c>
      <c r="B206">
        <v>1</v>
      </c>
      <c r="F206">
        <v>700</v>
      </c>
      <c r="G206">
        <v>43</v>
      </c>
      <c r="H206">
        <v>1</v>
      </c>
      <c r="I206">
        <v>0</v>
      </c>
      <c r="J206">
        <v>1</v>
      </c>
      <c r="K206">
        <v>0</v>
      </c>
      <c r="L206" t="s">
        <v>552</v>
      </c>
      <c r="M206">
        <v>0</v>
      </c>
      <c r="N206">
        <v>1</v>
      </c>
      <c r="O206">
        <v>0</v>
      </c>
      <c r="P206">
        <v>0</v>
      </c>
      <c r="Q206">
        <v>0</v>
      </c>
      <c r="R206">
        <v>0</v>
      </c>
      <c r="S206">
        <v>0</v>
      </c>
      <c r="T206">
        <v>50</v>
      </c>
      <c r="U206">
        <v>0</v>
      </c>
      <c r="V206">
        <v>0</v>
      </c>
      <c r="W206">
        <v>0</v>
      </c>
      <c r="X206">
        <v>0</v>
      </c>
      <c r="Y206">
        <v>0</v>
      </c>
      <c r="Z206">
        <v>0</v>
      </c>
      <c r="AA206">
        <v>1</v>
      </c>
      <c r="AB206">
        <v>0</v>
      </c>
      <c r="AC206">
        <v>0</v>
      </c>
      <c r="AD206">
        <v>0</v>
      </c>
      <c r="AE206">
        <v>1</v>
      </c>
      <c r="AF206">
        <v>0</v>
      </c>
      <c r="AG206">
        <v>0</v>
      </c>
      <c r="AH206">
        <v>0</v>
      </c>
      <c r="AI206">
        <v>0</v>
      </c>
      <c r="AJ206">
        <v>0</v>
      </c>
      <c r="AK206">
        <v>0</v>
      </c>
      <c r="AL206">
        <v>0</v>
      </c>
      <c r="AM206">
        <v>0</v>
      </c>
      <c r="AN206">
        <v>0</v>
      </c>
      <c r="AO206">
        <v>0</v>
      </c>
      <c r="AP206">
        <v>0</v>
      </c>
      <c r="AQ206">
        <v>0</v>
      </c>
      <c r="AR206">
        <v>0</v>
      </c>
      <c r="AS206">
        <v>0</v>
      </c>
      <c r="AT206">
        <v>1</v>
      </c>
      <c r="AU206">
        <v>0</v>
      </c>
      <c r="AV206">
        <v>0</v>
      </c>
      <c r="AW206">
        <v>1</v>
      </c>
      <c r="AX206">
        <v>0</v>
      </c>
      <c r="AZ206">
        <v>0</v>
      </c>
      <c r="BA206">
        <v>1</v>
      </c>
      <c r="BB206">
        <v>0</v>
      </c>
      <c r="BC206">
        <v>0</v>
      </c>
      <c r="BD206">
        <v>0</v>
      </c>
      <c r="BE206">
        <v>0</v>
      </c>
      <c r="BG206">
        <v>1</v>
      </c>
      <c r="BH206">
        <v>0</v>
      </c>
      <c r="BI206">
        <v>1</v>
      </c>
      <c r="BJ206">
        <v>0</v>
      </c>
      <c r="BK206">
        <v>0</v>
      </c>
      <c r="BL206">
        <v>1</v>
      </c>
      <c r="BM206">
        <v>1</v>
      </c>
      <c r="BN206">
        <v>0</v>
      </c>
      <c r="BO206">
        <v>0</v>
      </c>
      <c r="BP206">
        <v>0</v>
      </c>
      <c r="BQ206">
        <v>0</v>
      </c>
      <c r="BR206">
        <v>0</v>
      </c>
      <c r="BS206">
        <v>0</v>
      </c>
      <c r="BT206">
        <v>0</v>
      </c>
      <c r="BU206">
        <v>0</v>
      </c>
      <c r="BV206">
        <v>1</v>
      </c>
      <c r="BW206">
        <v>1</v>
      </c>
      <c r="BX206">
        <v>0</v>
      </c>
      <c r="BY206">
        <v>0</v>
      </c>
      <c r="BZ206">
        <v>0</v>
      </c>
      <c r="CA206">
        <v>0</v>
      </c>
      <c r="CB206">
        <v>1</v>
      </c>
      <c r="CC206">
        <v>0</v>
      </c>
      <c r="CD206">
        <v>0</v>
      </c>
      <c r="CE206">
        <v>0</v>
      </c>
      <c r="CF206">
        <v>0</v>
      </c>
      <c r="CG206">
        <v>0</v>
      </c>
      <c r="CH206">
        <v>0</v>
      </c>
      <c r="CI206">
        <v>0</v>
      </c>
      <c r="CJ206">
        <v>0</v>
      </c>
      <c r="CK206">
        <v>0</v>
      </c>
      <c r="CL206" s="842"/>
      <c r="CM206" s="597">
        <v>1</v>
      </c>
      <c r="CN206" s="592">
        <v>50</v>
      </c>
      <c r="CO206" s="592">
        <v>0</v>
      </c>
      <c r="CP206" s="597">
        <v>1</v>
      </c>
      <c r="CQ206" s="592">
        <v>50</v>
      </c>
      <c r="CR206" s="592">
        <v>0</v>
      </c>
      <c r="CS206" s="597">
        <v>1</v>
      </c>
      <c r="CT206" s="592">
        <v>50</v>
      </c>
      <c r="CU206" s="592">
        <v>50</v>
      </c>
      <c r="CV206" s="592">
        <v>0</v>
      </c>
      <c r="CW206" s="592">
        <v>1</v>
      </c>
      <c r="CX206" s="592">
        <v>50</v>
      </c>
      <c r="CY206" s="592">
        <v>50</v>
      </c>
      <c r="CZ206" s="592">
        <v>0</v>
      </c>
      <c r="DA206" s="592">
        <v>0</v>
      </c>
      <c r="DB206" s="592">
        <v>0</v>
      </c>
      <c r="DC206" s="592">
        <v>0</v>
      </c>
      <c r="DD206" s="592">
        <v>0</v>
      </c>
      <c r="DE206" s="592">
        <v>0</v>
      </c>
      <c r="DF206" s="592">
        <v>0</v>
      </c>
      <c r="DG206" s="592">
        <v>0</v>
      </c>
      <c r="DH206" s="592">
        <v>50</v>
      </c>
      <c r="DI206" s="592">
        <v>50</v>
      </c>
      <c r="DJ206" s="592">
        <v>0</v>
      </c>
      <c r="DK206" s="592">
        <v>0</v>
      </c>
      <c r="DL206" s="592">
        <v>0</v>
      </c>
      <c r="DM206" s="592">
        <v>0</v>
      </c>
      <c r="DN206" s="592">
        <v>0</v>
      </c>
      <c r="DO206" s="592">
        <v>0</v>
      </c>
      <c r="DP206" s="592">
        <v>0</v>
      </c>
      <c r="DQ206" s="592">
        <v>0</v>
      </c>
      <c r="DR206" s="592">
        <v>0</v>
      </c>
      <c r="DS206" s="592">
        <v>0</v>
      </c>
      <c r="DT206" s="592">
        <v>0</v>
      </c>
      <c r="DU206" s="597">
        <v>1</v>
      </c>
      <c r="DV206" s="954">
        <v>0</v>
      </c>
      <c r="DW206" s="978">
        <v>0</v>
      </c>
      <c r="DX206" s="979">
        <v>0</v>
      </c>
      <c r="DY206" s="979">
        <v>0</v>
      </c>
      <c r="DZ206" s="979">
        <v>0</v>
      </c>
      <c r="EA206" s="977">
        <v>0</v>
      </c>
      <c r="EB206" s="977">
        <v>0</v>
      </c>
      <c r="EC206" s="960">
        <v>0</v>
      </c>
      <c r="ED206" s="960">
        <v>0</v>
      </c>
      <c r="EE206" s="1255">
        <v>0</v>
      </c>
      <c r="EF206" s="960">
        <v>0</v>
      </c>
      <c r="EG206" s="960">
        <v>0</v>
      </c>
      <c r="EH206" s="960">
        <v>0</v>
      </c>
      <c r="EI206" s="960">
        <v>0</v>
      </c>
      <c r="EJ206" s="960">
        <v>0</v>
      </c>
      <c r="EK206" s="1007">
        <v>0</v>
      </c>
      <c r="EL206" s="306">
        <v>0</v>
      </c>
      <c r="EM206" s="306">
        <v>0</v>
      </c>
      <c r="EN206" s="1007">
        <v>0</v>
      </c>
      <c r="EO206" s="306">
        <v>0</v>
      </c>
      <c r="EP206" s="306">
        <v>1</v>
      </c>
      <c r="EQ206" s="306">
        <v>1</v>
      </c>
      <c r="ER206" s="306">
        <v>0</v>
      </c>
      <c r="ES206" s="306">
        <v>0</v>
      </c>
      <c r="ET206" s="1007">
        <v>0</v>
      </c>
      <c r="EU206" s="306">
        <v>1</v>
      </c>
      <c r="EV206" s="306">
        <v>1</v>
      </c>
      <c r="EW206" s="306">
        <v>0</v>
      </c>
      <c r="EX206" s="832"/>
      <c r="EY206" s="592"/>
      <c r="EZ206" s="592" t="s">
        <v>552</v>
      </c>
      <c r="FA206" s="592" t="s">
        <v>480</v>
      </c>
      <c r="FB206" s="592" t="s">
        <v>354</v>
      </c>
      <c r="FC206" s="592">
        <v>50</v>
      </c>
      <c r="FD206" s="592" t="s">
        <v>12</v>
      </c>
      <c r="FE206" s="592" t="s">
        <v>232</v>
      </c>
      <c r="FF206" s="592" t="s">
        <v>9</v>
      </c>
      <c r="FG206" s="592" t="s">
        <v>232</v>
      </c>
      <c r="FH206" s="592" t="s">
        <v>358</v>
      </c>
    </row>
    <row r="207" spans="1:164">
      <c r="A207">
        <v>3480</v>
      </c>
      <c r="B207">
        <v>1</v>
      </c>
      <c r="F207">
        <v>700</v>
      </c>
      <c r="G207">
        <v>43</v>
      </c>
      <c r="H207">
        <v>1</v>
      </c>
      <c r="I207">
        <v>0</v>
      </c>
      <c r="J207">
        <v>1</v>
      </c>
      <c r="K207">
        <v>0</v>
      </c>
      <c r="L207" t="s">
        <v>552</v>
      </c>
      <c r="M207">
        <v>0</v>
      </c>
      <c r="N207">
        <v>1</v>
      </c>
      <c r="O207">
        <v>0</v>
      </c>
      <c r="P207">
        <v>0</v>
      </c>
      <c r="Q207">
        <v>0</v>
      </c>
      <c r="R207">
        <v>0</v>
      </c>
      <c r="S207">
        <v>0</v>
      </c>
      <c r="T207">
        <v>10</v>
      </c>
      <c r="U207">
        <v>1</v>
      </c>
      <c r="V207">
        <v>0</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1</v>
      </c>
      <c r="AS207">
        <v>0</v>
      </c>
      <c r="AT207">
        <v>0</v>
      </c>
      <c r="AU207">
        <v>0</v>
      </c>
      <c r="AV207">
        <v>0</v>
      </c>
      <c r="AW207">
        <v>0</v>
      </c>
      <c r="AX207">
        <v>0</v>
      </c>
      <c r="AZ207">
        <v>0</v>
      </c>
      <c r="BA207">
        <v>0</v>
      </c>
      <c r="BB207">
        <v>0</v>
      </c>
      <c r="BC207">
        <v>0</v>
      </c>
      <c r="BD207">
        <v>0</v>
      </c>
      <c r="BE207">
        <v>0</v>
      </c>
      <c r="BG207">
        <v>1</v>
      </c>
      <c r="BH207">
        <v>0</v>
      </c>
      <c r="BI207">
        <v>1</v>
      </c>
      <c r="BJ207">
        <v>0</v>
      </c>
      <c r="BK207">
        <v>1</v>
      </c>
      <c r="BL207">
        <v>0</v>
      </c>
      <c r="BM207">
        <v>0</v>
      </c>
      <c r="BN207">
        <v>0</v>
      </c>
      <c r="BO207">
        <v>0</v>
      </c>
      <c r="BP207">
        <v>0</v>
      </c>
      <c r="BQ207">
        <v>0</v>
      </c>
      <c r="BR207">
        <v>0</v>
      </c>
      <c r="BS207">
        <v>0</v>
      </c>
      <c r="BT207">
        <v>0</v>
      </c>
      <c r="BU207">
        <v>0</v>
      </c>
      <c r="BV207">
        <v>0</v>
      </c>
      <c r="BW207">
        <v>0</v>
      </c>
      <c r="BX207">
        <v>0</v>
      </c>
      <c r="BY207">
        <v>0</v>
      </c>
      <c r="BZ207">
        <v>0</v>
      </c>
      <c r="CA207">
        <v>0</v>
      </c>
      <c r="CB207">
        <v>0</v>
      </c>
      <c r="CC207">
        <v>0</v>
      </c>
      <c r="CD207">
        <v>0</v>
      </c>
      <c r="CE207">
        <v>0</v>
      </c>
      <c r="CF207">
        <v>0</v>
      </c>
      <c r="CG207">
        <v>0</v>
      </c>
      <c r="CH207">
        <v>0</v>
      </c>
      <c r="CI207">
        <v>0</v>
      </c>
      <c r="CJ207">
        <v>0</v>
      </c>
      <c r="CK207">
        <v>0</v>
      </c>
      <c r="CL207" s="842"/>
      <c r="CM207" s="597">
        <v>1</v>
      </c>
      <c r="CN207" s="592">
        <v>10</v>
      </c>
      <c r="CO207" s="592">
        <v>0</v>
      </c>
      <c r="CP207" s="597">
        <v>1</v>
      </c>
      <c r="CQ207" s="592">
        <v>10</v>
      </c>
      <c r="CR207" s="592">
        <v>0</v>
      </c>
      <c r="CS207" s="597">
        <v>1</v>
      </c>
      <c r="CT207" s="592">
        <v>10</v>
      </c>
      <c r="CU207" s="592">
        <v>0</v>
      </c>
      <c r="CV207" s="592">
        <v>0</v>
      </c>
      <c r="CW207" s="592">
        <v>0</v>
      </c>
      <c r="CX207" s="592">
        <v>0</v>
      </c>
      <c r="CY207" s="592">
        <v>0</v>
      </c>
      <c r="CZ207" s="592">
        <v>0</v>
      </c>
      <c r="DA207" s="592">
        <v>0</v>
      </c>
      <c r="DB207" s="592">
        <v>0</v>
      </c>
      <c r="DC207" s="592">
        <v>0</v>
      </c>
      <c r="DD207" s="592">
        <v>0</v>
      </c>
      <c r="DE207" s="592">
        <v>0</v>
      </c>
      <c r="DF207" s="592">
        <v>0</v>
      </c>
      <c r="DG207" s="592">
        <v>0</v>
      </c>
      <c r="DH207" s="592">
        <v>0</v>
      </c>
      <c r="DI207" s="592">
        <v>0</v>
      </c>
      <c r="DJ207" s="592">
        <v>0</v>
      </c>
      <c r="DK207" s="592">
        <v>0</v>
      </c>
      <c r="DL207" s="592">
        <v>0</v>
      </c>
      <c r="DM207" s="592">
        <v>0</v>
      </c>
      <c r="DN207" s="592">
        <v>0</v>
      </c>
      <c r="DO207" s="592">
        <v>0</v>
      </c>
      <c r="DP207" s="592">
        <v>0</v>
      </c>
      <c r="DQ207" s="592">
        <v>0</v>
      </c>
      <c r="DR207" s="592">
        <v>0</v>
      </c>
      <c r="DS207" s="592">
        <v>0</v>
      </c>
      <c r="DT207" s="592">
        <v>0</v>
      </c>
      <c r="DU207" s="597">
        <v>0</v>
      </c>
      <c r="DV207" s="954">
        <v>0</v>
      </c>
      <c r="DW207" s="978">
        <v>0</v>
      </c>
      <c r="DX207" s="979">
        <v>0</v>
      </c>
      <c r="DY207" s="979">
        <v>0</v>
      </c>
      <c r="DZ207" s="979">
        <v>0</v>
      </c>
      <c r="EA207" s="977">
        <v>0</v>
      </c>
      <c r="EB207" s="977">
        <v>0</v>
      </c>
      <c r="EC207" s="960">
        <v>0</v>
      </c>
      <c r="ED207" s="960">
        <v>0</v>
      </c>
      <c r="EE207" s="1255">
        <v>0</v>
      </c>
      <c r="EF207" s="960">
        <v>0</v>
      </c>
      <c r="EG207" s="960">
        <v>0</v>
      </c>
      <c r="EH207" s="960">
        <v>0</v>
      </c>
      <c r="EI207" s="960">
        <v>0</v>
      </c>
      <c r="EJ207" s="960">
        <v>0</v>
      </c>
      <c r="EK207" s="1007">
        <v>0</v>
      </c>
      <c r="EL207" s="306">
        <v>0</v>
      </c>
      <c r="EM207" s="306">
        <v>0</v>
      </c>
      <c r="EN207" s="1007">
        <v>0</v>
      </c>
      <c r="EO207" s="306">
        <v>0</v>
      </c>
      <c r="EP207" s="306">
        <v>0</v>
      </c>
      <c r="EQ207" s="306">
        <v>0</v>
      </c>
      <c r="ER207" s="306">
        <v>0</v>
      </c>
      <c r="ES207" s="306">
        <v>0</v>
      </c>
      <c r="ET207" s="1007">
        <v>0</v>
      </c>
      <c r="EU207" s="306">
        <v>0</v>
      </c>
      <c r="EV207" s="306">
        <v>0</v>
      </c>
      <c r="EW207" s="306">
        <v>0</v>
      </c>
      <c r="EX207" s="832"/>
      <c r="EY207" s="592"/>
      <c r="EZ207" s="592" t="s">
        <v>552</v>
      </c>
      <c r="FA207" s="592" t="s">
        <v>480</v>
      </c>
      <c r="FB207" s="592" t="s">
        <v>354</v>
      </c>
      <c r="FC207" s="592">
        <v>10</v>
      </c>
      <c r="FD207" s="592" t="s">
        <v>11</v>
      </c>
      <c r="FE207" s="592" t="s">
        <v>232</v>
      </c>
      <c r="FF207" s="592" t="s">
        <v>9</v>
      </c>
      <c r="FG207" s="592" t="s">
        <v>232</v>
      </c>
      <c r="FH207" s="592" t="s">
        <v>358</v>
      </c>
    </row>
    <row r="208" spans="1:164">
      <c r="A208">
        <v>3481</v>
      </c>
      <c r="B208">
        <v>1</v>
      </c>
      <c r="F208">
        <v>700</v>
      </c>
      <c r="G208">
        <v>42</v>
      </c>
      <c r="H208">
        <v>1</v>
      </c>
      <c r="I208">
        <v>0</v>
      </c>
      <c r="J208">
        <v>1</v>
      </c>
      <c r="K208">
        <v>0</v>
      </c>
      <c r="L208" t="s">
        <v>552</v>
      </c>
      <c r="M208">
        <v>0</v>
      </c>
      <c r="N208">
        <v>1</v>
      </c>
      <c r="O208">
        <v>0</v>
      </c>
      <c r="P208">
        <v>0</v>
      </c>
      <c r="Q208">
        <v>0</v>
      </c>
      <c r="R208">
        <v>0</v>
      </c>
      <c r="S208">
        <v>0</v>
      </c>
      <c r="T208">
        <v>10</v>
      </c>
      <c r="U208">
        <v>1</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1</v>
      </c>
      <c r="AS208">
        <v>0</v>
      </c>
      <c r="AT208">
        <v>0</v>
      </c>
      <c r="AU208">
        <v>0</v>
      </c>
      <c r="AV208">
        <v>0</v>
      </c>
      <c r="AW208">
        <v>0</v>
      </c>
      <c r="AX208">
        <v>0</v>
      </c>
      <c r="AZ208">
        <v>0</v>
      </c>
      <c r="BA208">
        <v>0</v>
      </c>
      <c r="BB208">
        <v>0</v>
      </c>
      <c r="BC208">
        <v>0</v>
      </c>
      <c r="BD208">
        <v>0</v>
      </c>
      <c r="BE208">
        <v>0</v>
      </c>
      <c r="BG208">
        <v>1</v>
      </c>
      <c r="BH208">
        <v>0</v>
      </c>
      <c r="BI208">
        <v>1</v>
      </c>
      <c r="BJ208">
        <v>0</v>
      </c>
      <c r="BK208">
        <v>0</v>
      </c>
      <c r="BL208">
        <v>1</v>
      </c>
      <c r="BM208">
        <v>1</v>
      </c>
      <c r="BN208">
        <v>0</v>
      </c>
      <c r="BO208">
        <v>0</v>
      </c>
      <c r="BP208">
        <v>0</v>
      </c>
      <c r="BQ208">
        <v>0</v>
      </c>
      <c r="BR208">
        <v>0</v>
      </c>
      <c r="BS208">
        <v>0</v>
      </c>
      <c r="BT208">
        <v>0</v>
      </c>
      <c r="BU208">
        <v>0</v>
      </c>
      <c r="BV208">
        <v>0</v>
      </c>
      <c r="BW208">
        <v>0</v>
      </c>
      <c r="BX208">
        <v>0</v>
      </c>
      <c r="BY208">
        <v>0</v>
      </c>
      <c r="BZ208">
        <v>0</v>
      </c>
      <c r="CA208">
        <v>0</v>
      </c>
      <c r="CB208">
        <v>1</v>
      </c>
      <c r="CC208">
        <v>0</v>
      </c>
      <c r="CD208">
        <v>0</v>
      </c>
      <c r="CE208">
        <v>0</v>
      </c>
      <c r="CF208">
        <v>0</v>
      </c>
      <c r="CG208">
        <v>0</v>
      </c>
      <c r="CH208">
        <v>0</v>
      </c>
      <c r="CI208">
        <v>0</v>
      </c>
      <c r="CJ208">
        <v>0</v>
      </c>
      <c r="CK208">
        <v>0</v>
      </c>
      <c r="CL208" s="842"/>
      <c r="CM208" s="597">
        <v>1</v>
      </c>
      <c r="CN208" s="592">
        <v>11</v>
      </c>
      <c r="CO208" s="592">
        <v>0</v>
      </c>
      <c r="CP208" s="597">
        <v>1</v>
      </c>
      <c r="CQ208" s="592">
        <v>11</v>
      </c>
      <c r="CR208" s="592">
        <v>0</v>
      </c>
      <c r="CS208" s="597">
        <v>1</v>
      </c>
      <c r="CT208" s="592">
        <v>11</v>
      </c>
      <c r="CU208" s="592">
        <v>11</v>
      </c>
      <c r="CV208" s="592">
        <v>0</v>
      </c>
      <c r="CW208" s="592">
        <v>1</v>
      </c>
      <c r="CX208" s="592">
        <v>11</v>
      </c>
      <c r="CY208" s="592">
        <v>11</v>
      </c>
      <c r="CZ208" s="592">
        <v>0</v>
      </c>
      <c r="DA208" s="592">
        <v>0</v>
      </c>
      <c r="DB208" s="592">
        <v>0</v>
      </c>
      <c r="DC208" s="592">
        <v>0</v>
      </c>
      <c r="DD208" s="592">
        <v>0</v>
      </c>
      <c r="DE208" s="592">
        <v>0</v>
      </c>
      <c r="DF208" s="592">
        <v>0</v>
      </c>
      <c r="DG208" s="592">
        <v>0</v>
      </c>
      <c r="DH208" s="592">
        <v>0</v>
      </c>
      <c r="DI208" s="592">
        <v>0</v>
      </c>
      <c r="DJ208" s="592">
        <v>0</v>
      </c>
      <c r="DK208" s="592">
        <v>0</v>
      </c>
      <c r="DL208" s="592">
        <v>0</v>
      </c>
      <c r="DM208" s="592">
        <v>0</v>
      </c>
      <c r="DN208" s="592">
        <v>0</v>
      </c>
      <c r="DO208" s="592">
        <v>0</v>
      </c>
      <c r="DP208" s="592">
        <v>0</v>
      </c>
      <c r="DQ208" s="592">
        <v>0</v>
      </c>
      <c r="DR208" s="592">
        <v>0</v>
      </c>
      <c r="DS208" s="592">
        <v>0</v>
      </c>
      <c r="DT208" s="592">
        <v>0</v>
      </c>
      <c r="DU208" s="597">
        <v>1</v>
      </c>
      <c r="DV208" s="954">
        <v>0</v>
      </c>
      <c r="DW208" s="978">
        <v>0</v>
      </c>
      <c r="DX208" s="979">
        <v>0</v>
      </c>
      <c r="DY208" s="979">
        <v>0</v>
      </c>
      <c r="DZ208" s="979">
        <v>0</v>
      </c>
      <c r="EA208" s="977">
        <v>0</v>
      </c>
      <c r="EB208" s="977">
        <v>0</v>
      </c>
      <c r="EC208" s="960">
        <v>0</v>
      </c>
      <c r="ED208" s="960">
        <v>0</v>
      </c>
      <c r="EE208" s="1255">
        <v>0</v>
      </c>
      <c r="EF208" s="960">
        <v>0</v>
      </c>
      <c r="EG208" s="960">
        <v>0</v>
      </c>
      <c r="EH208" s="960">
        <v>0</v>
      </c>
      <c r="EI208" s="960">
        <v>0</v>
      </c>
      <c r="EJ208" s="960">
        <v>0</v>
      </c>
      <c r="EK208" s="1007">
        <v>0</v>
      </c>
      <c r="EL208" s="306">
        <v>0</v>
      </c>
      <c r="EM208" s="306">
        <v>0</v>
      </c>
      <c r="EN208" s="1007">
        <v>0</v>
      </c>
      <c r="EO208" s="306">
        <v>0</v>
      </c>
      <c r="EP208" s="306">
        <v>0</v>
      </c>
      <c r="EQ208" s="306">
        <v>0</v>
      </c>
      <c r="ER208" s="306">
        <v>0</v>
      </c>
      <c r="ES208" s="306">
        <v>0</v>
      </c>
      <c r="ET208" s="1007">
        <v>0</v>
      </c>
      <c r="EU208" s="306">
        <v>0</v>
      </c>
      <c r="EV208" s="306">
        <v>0</v>
      </c>
      <c r="EW208" s="306">
        <v>0</v>
      </c>
      <c r="EX208" s="832"/>
      <c r="EY208" s="592"/>
      <c r="EZ208" s="592" t="s">
        <v>552</v>
      </c>
      <c r="FA208" s="592" t="s">
        <v>480</v>
      </c>
      <c r="FB208" s="592" t="s">
        <v>354</v>
      </c>
      <c r="FC208" s="592">
        <v>11</v>
      </c>
      <c r="FD208" s="592" t="s">
        <v>11</v>
      </c>
      <c r="FE208" s="592" t="s">
        <v>232</v>
      </c>
      <c r="FF208" s="592" t="s">
        <v>9</v>
      </c>
      <c r="FG208" s="592" t="s">
        <v>232</v>
      </c>
      <c r="FH208" s="592" t="s">
        <v>358</v>
      </c>
    </row>
    <row r="209" spans="1:164">
      <c r="A209">
        <v>3482</v>
      </c>
      <c r="B209">
        <v>1</v>
      </c>
      <c r="F209">
        <v>700</v>
      </c>
      <c r="G209">
        <v>41</v>
      </c>
      <c r="H209">
        <v>1</v>
      </c>
      <c r="I209">
        <v>0</v>
      </c>
      <c r="J209">
        <v>1</v>
      </c>
      <c r="K209">
        <v>0</v>
      </c>
      <c r="L209" t="s">
        <v>552</v>
      </c>
      <c r="M209">
        <v>0</v>
      </c>
      <c r="N209">
        <v>1</v>
      </c>
      <c r="O209">
        <v>0</v>
      </c>
      <c r="P209">
        <v>0</v>
      </c>
      <c r="Q209">
        <v>0</v>
      </c>
      <c r="R209">
        <v>0</v>
      </c>
      <c r="S209">
        <v>0</v>
      </c>
      <c r="T209">
        <v>1</v>
      </c>
      <c r="U209">
        <v>1</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1</v>
      </c>
      <c r="AS209">
        <v>0</v>
      </c>
      <c r="AT209">
        <v>0</v>
      </c>
      <c r="AU209">
        <v>0</v>
      </c>
      <c r="AV209">
        <v>0</v>
      </c>
      <c r="AW209">
        <v>0</v>
      </c>
      <c r="AX209">
        <v>0</v>
      </c>
      <c r="AZ209">
        <v>0</v>
      </c>
      <c r="BA209">
        <v>0</v>
      </c>
      <c r="BB209">
        <v>0</v>
      </c>
      <c r="BC209">
        <v>0</v>
      </c>
      <c r="BD209">
        <v>0</v>
      </c>
      <c r="BE209">
        <v>0</v>
      </c>
      <c r="BG209">
        <v>1</v>
      </c>
      <c r="BH209">
        <v>0</v>
      </c>
      <c r="BI209">
        <v>1</v>
      </c>
      <c r="BJ209">
        <v>0</v>
      </c>
      <c r="BK209">
        <v>1</v>
      </c>
      <c r="BL209">
        <v>0</v>
      </c>
      <c r="BM209">
        <v>0</v>
      </c>
      <c r="BN209">
        <v>0</v>
      </c>
      <c r="BO209">
        <v>0</v>
      </c>
      <c r="BP209">
        <v>0</v>
      </c>
      <c r="BQ209">
        <v>0</v>
      </c>
      <c r="BR209">
        <v>0</v>
      </c>
      <c r="BS209">
        <v>0</v>
      </c>
      <c r="BT209">
        <v>0</v>
      </c>
      <c r="BU209">
        <v>0</v>
      </c>
      <c r="BV209">
        <v>0</v>
      </c>
      <c r="BW209">
        <v>0</v>
      </c>
      <c r="BX209">
        <v>0</v>
      </c>
      <c r="BY209">
        <v>0</v>
      </c>
      <c r="BZ209">
        <v>0</v>
      </c>
      <c r="CA209">
        <v>0</v>
      </c>
      <c r="CB209">
        <v>0</v>
      </c>
      <c r="CC209">
        <v>0</v>
      </c>
      <c r="CD209">
        <v>0</v>
      </c>
      <c r="CE209">
        <v>0</v>
      </c>
      <c r="CF209">
        <v>0</v>
      </c>
      <c r="CG209">
        <v>0</v>
      </c>
      <c r="CH209">
        <v>0</v>
      </c>
      <c r="CI209">
        <v>0</v>
      </c>
      <c r="CJ209">
        <v>0</v>
      </c>
      <c r="CK209">
        <v>0</v>
      </c>
      <c r="CL209" s="842"/>
      <c r="CM209" s="597">
        <v>1</v>
      </c>
      <c r="CN209" s="592">
        <v>1</v>
      </c>
      <c r="CO209" s="592">
        <v>0</v>
      </c>
      <c r="CP209" s="597">
        <v>1</v>
      </c>
      <c r="CQ209" s="592">
        <v>1</v>
      </c>
      <c r="CR209" s="592">
        <v>0</v>
      </c>
      <c r="CS209" s="597">
        <v>1</v>
      </c>
      <c r="CT209" s="592">
        <v>1</v>
      </c>
      <c r="CU209" s="592">
        <v>0</v>
      </c>
      <c r="CV209" s="592">
        <v>0</v>
      </c>
      <c r="CW209" s="592">
        <v>0</v>
      </c>
      <c r="CX209" s="592">
        <v>0</v>
      </c>
      <c r="CY209" s="592">
        <v>0</v>
      </c>
      <c r="CZ209" s="592">
        <v>0</v>
      </c>
      <c r="DA209" s="592">
        <v>0</v>
      </c>
      <c r="DB209" s="592">
        <v>0</v>
      </c>
      <c r="DC209" s="592">
        <v>0</v>
      </c>
      <c r="DD209" s="592">
        <v>0</v>
      </c>
      <c r="DE209" s="592">
        <v>0</v>
      </c>
      <c r="DF209" s="592">
        <v>0</v>
      </c>
      <c r="DG209" s="592">
        <v>0</v>
      </c>
      <c r="DH209" s="592">
        <v>0</v>
      </c>
      <c r="DI209" s="592">
        <v>0</v>
      </c>
      <c r="DJ209" s="592">
        <v>0</v>
      </c>
      <c r="DK209" s="592">
        <v>0</v>
      </c>
      <c r="DL209" s="592">
        <v>0</v>
      </c>
      <c r="DM209" s="592">
        <v>0</v>
      </c>
      <c r="DN209" s="592">
        <v>0</v>
      </c>
      <c r="DO209" s="592">
        <v>0</v>
      </c>
      <c r="DP209" s="592">
        <v>0</v>
      </c>
      <c r="DQ209" s="592">
        <v>0</v>
      </c>
      <c r="DR209" s="592">
        <v>0</v>
      </c>
      <c r="DS209" s="592">
        <v>0</v>
      </c>
      <c r="DT209" s="592">
        <v>0</v>
      </c>
      <c r="DU209" s="597">
        <v>0</v>
      </c>
      <c r="DV209" s="954">
        <v>0</v>
      </c>
      <c r="DW209" s="978">
        <v>0</v>
      </c>
      <c r="DX209" s="979">
        <v>0</v>
      </c>
      <c r="DY209" s="979">
        <v>0</v>
      </c>
      <c r="DZ209" s="979">
        <v>0</v>
      </c>
      <c r="EA209" s="977">
        <v>0</v>
      </c>
      <c r="EB209" s="977">
        <v>0</v>
      </c>
      <c r="EC209" s="960">
        <v>0</v>
      </c>
      <c r="ED209" s="960">
        <v>0</v>
      </c>
      <c r="EE209" s="1255">
        <v>0</v>
      </c>
      <c r="EF209" s="960">
        <v>0</v>
      </c>
      <c r="EG209" s="960">
        <v>0</v>
      </c>
      <c r="EH209" s="960">
        <v>0</v>
      </c>
      <c r="EI209" s="960">
        <v>0</v>
      </c>
      <c r="EJ209" s="960">
        <v>0</v>
      </c>
      <c r="EK209" s="1007">
        <v>0</v>
      </c>
      <c r="EL209" s="306">
        <v>0</v>
      </c>
      <c r="EM209" s="306">
        <v>0</v>
      </c>
      <c r="EN209" s="1007">
        <v>0</v>
      </c>
      <c r="EO209" s="306">
        <v>0</v>
      </c>
      <c r="EP209" s="306">
        <v>0</v>
      </c>
      <c r="EQ209" s="306">
        <v>0</v>
      </c>
      <c r="ER209" s="306">
        <v>0</v>
      </c>
      <c r="ES209" s="306">
        <v>0</v>
      </c>
      <c r="ET209" s="1007">
        <v>0</v>
      </c>
      <c r="EU209" s="306">
        <v>0</v>
      </c>
      <c r="EV209" s="306">
        <v>0</v>
      </c>
      <c r="EW209" s="306">
        <v>0</v>
      </c>
      <c r="EX209" s="832"/>
      <c r="EY209" s="592"/>
      <c r="EZ209" s="592" t="s">
        <v>552</v>
      </c>
      <c r="FA209" s="592" t="s">
        <v>480</v>
      </c>
      <c r="FB209" s="592" t="s">
        <v>354</v>
      </c>
      <c r="FC209" s="592">
        <v>1</v>
      </c>
      <c r="FD209" s="592" t="s">
        <v>11</v>
      </c>
      <c r="FE209" s="592" t="s">
        <v>232</v>
      </c>
      <c r="FF209" s="592" t="s">
        <v>9</v>
      </c>
      <c r="FG209" s="592" t="s">
        <v>232</v>
      </c>
      <c r="FH209" s="592" t="s">
        <v>358</v>
      </c>
    </row>
    <row r="210" spans="1:164">
      <c r="A210">
        <v>3483</v>
      </c>
      <c r="B210">
        <v>1</v>
      </c>
      <c r="F210">
        <v>700</v>
      </c>
      <c r="G210">
        <v>41</v>
      </c>
      <c r="H210">
        <v>1</v>
      </c>
      <c r="I210">
        <v>0</v>
      </c>
      <c r="J210">
        <v>1</v>
      </c>
      <c r="K210">
        <v>0</v>
      </c>
      <c r="L210" t="s">
        <v>552</v>
      </c>
      <c r="M210">
        <v>0</v>
      </c>
      <c r="N210">
        <v>1</v>
      </c>
      <c r="O210">
        <v>0</v>
      </c>
      <c r="P210">
        <v>0</v>
      </c>
      <c r="Q210">
        <v>0</v>
      </c>
      <c r="R210">
        <v>0</v>
      </c>
      <c r="S210">
        <v>0</v>
      </c>
      <c r="T210">
        <v>3</v>
      </c>
      <c r="U210">
        <v>0</v>
      </c>
      <c r="V210">
        <v>1</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1</v>
      </c>
      <c r="AS210">
        <v>0</v>
      </c>
      <c r="AT210">
        <v>0</v>
      </c>
      <c r="AU210">
        <v>0</v>
      </c>
      <c r="AV210">
        <v>0</v>
      </c>
      <c r="AW210">
        <v>0</v>
      </c>
      <c r="AX210">
        <v>0</v>
      </c>
      <c r="AZ210">
        <v>0</v>
      </c>
      <c r="BA210">
        <v>0</v>
      </c>
      <c r="BB210">
        <v>0</v>
      </c>
      <c r="BC210">
        <v>0</v>
      </c>
      <c r="BD210">
        <v>0</v>
      </c>
      <c r="BE210">
        <v>0</v>
      </c>
      <c r="BG210">
        <v>1</v>
      </c>
      <c r="BH210">
        <v>0</v>
      </c>
      <c r="BI210">
        <v>1</v>
      </c>
      <c r="BJ210">
        <v>0</v>
      </c>
      <c r="BK210">
        <v>1</v>
      </c>
      <c r="BL210">
        <v>0</v>
      </c>
      <c r="BM210">
        <v>0</v>
      </c>
      <c r="BN210">
        <v>0</v>
      </c>
      <c r="BO210">
        <v>0</v>
      </c>
      <c r="BP210">
        <v>0</v>
      </c>
      <c r="BQ210">
        <v>0</v>
      </c>
      <c r="BR210">
        <v>0</v>
      </c>
      <c r="BS210">
        <v>0</v>
      </c>
      <c r="BT210">
        <v>0</v>
      </c>
      <c r="BU210">
        <v>0</v>
      </c>
      <c r="BV210">
        <v>0</v>
      </c>
      <c r="BW210">
        <v>0</v>
      </c>
      <c r="BX210">
        <v>0</v>
      </c>
      <c r="BY210">
        <v>0</v>
      </c>
      <c r="BZ210">
        <v>0</v>
      </c>
      <c r="CA210">
        <v>0</v>
      </c>
      <c r="CB210">
        <v>0</v>
      </c>
      <c r="CC210">
        <v>0</v>
      </c>
      <c r="CD210">
        <v>0</v>
      </c>
      <c r="CE210">
        <v>0</v>
      </c>
      <c r="CF210">
        <v>0</v>
      </c>
      <c r="CG210">
        <v>0</v>
      </c>
      <c r="CH210">
        <v>0</v>
      </c>
      <c r="CI210">
        <v>0</v>
      </c>
      <c r="CJ210">
        <v>0</v>
      </c>
      <c r="CK210">
        <v>0</v>
      </c>
      <c r="CL210" s="842"/>
      <c r="CM210" s="597">
        <v>1</v>
      </c>
      <c r="CN210" s="592">
        <v>3</v>
      </c>
      <c r="CO210" s="592">
        <v>0</v>
      </c>
      <c r="CP210" s="597">
        <v>1</v>
      </c>
      <c r="CQ210" s="592">
        <v>3</v>
      </c>
      <c r="CR210" s="592">
        <v>0</v>
      </c>
      <c r="CS210" s="597">
        <v>1</v>
      </c>
      <c r="CT210" s="592">
        <v>3</v>
      </c>
      <c r="CU210" s="592">
        <v>0</v>
      </c>
      <c r="CV210" s="592">
        <v>0</v>
      </c>
      <c r="CW210" s="592">
        <v>0</v>
      </c>
      <c r="CX210" s="592">
        <v>0</v>
      </c>
      <c r="CY210" s="592">
        <v>0</v>
      </c>
      <c r="CZ210" s="592">
        <v>0</v>
      </c>
      <c r="DA210" s="592">
        <v>0</v>
      </c>
      <c r="DB210" s="592">
        <v>0</v>
      </c>
      <c r="DC210" s="592">
        <v>0</v>
      </c>
      <c r="DD210" s="592">
        <v>0</v>
      </c>
      <c r="DE210" s="592">
        <v>0</v>
      </c>
      <c r="DF210" s="592">
        <v>0</v>
      </c>
      <c r="DG210" s="592">
        <v>0</v>
      </c>
      <c r="DH210" s="592">
        <v>0</v>
      </c>
      <c r="DI210" s="592">
        <v>0</v>
      </c>
      <c r="DJ210" s="592">
        <v>0</v>
      </c>
      <c r="DK210" s="592">
        <v>0</v>
      </c>
      <c r="DL210" s="592">
        <v>0</v>
      </c>
      <c r="DM210" s="592">
        <v>0</v>
      </c>
      <c r="DN210" s="592">
        <v>0</v>
      </c>
      <c r="DO210" s="592">
        <v>0</v>
      </c>
      <c r="DP210" s="592">
        <v>0</v>
      </c>
      <c r="DQ210" s="592">
        <v>0</v>
      </c>
      <c r="DR210" s="592">
        <v>0</v>
      </c>
      <c r="DS210" s="592">
        <v>0</v>
      </c>
      <c r="DT210" s="592">
        <v>0</v>
      </c>
      <c r="DU210" s="597">
        <v>0</v>
      </c>
      <c r="DV210" s="954">
        <v>0</v>
      </c>
      <c r="DW210" s="978">
        <v>0</v>
      </c>
      <c r="DX210" s="979">
        <v>0</v>
      </c>
      <c r="DY210" s="979">
        <v>0</v>
      </c>
      <c r="DZ210" s="979">
        <v>0</v>
      </c>
      <c r="EA210" s="977">
        <v>0</v>
      </c>
      <c r="EB210" s="977">
        <v>0</v>
      </c>
      <c r="EC210" s="960">
        <v>0</v>
      </c>
      <c r="ED210" s="960">
        <v>0</v>
      </c>
      <c r="EE210" s="1255">
        <v>0</v>
      </c>
      <c r="EF210" s="960">
        <v>0</v>
      </c>
      <c r="EG210" s="960">
        <v>0</v>
      </c>
      <c r="EH210" s="960">
        <v>0</v>
      </c>
      <c r="EI210" s="960">
        <v>0</v>
      </c>
      <c r="EJ210" s="960">
        <v>0</v>
      </c>
      <c r="EK210" s="1007">
        <v>0</v>
      </c>
      <c r="EL210" s="306">
        <v>0</v>
      </c>
      <c r="EM210" s="306">
        <v>0</v>
      </c>
      <c r="EN210" s="1007">
        <v>0</v>
      </c>
      <c r="EO210" s="306">
        <v>0</v>
      </c>
      <c r="EP210" s="306">
        <v>0</v>
      </c>
      <c r="EQ210" s="306">
        <v>0</v>
      </c>
      <c r="ER210" s="306">
        <v>0</v>
      </c>
      <c r="ES210" s="306">
        <v>0</v>
      </c>
      <c r="ET210" s="1007">
        <v>0</v>
      </c>
      <c r="EU210" s="306">
        <v>0</v>
      </c>
      <c r="EV210" s="306">
        <v>0</v>
      </c>
      <c r="EW210" s="306">
        <v>0</v>
      </c>
      <c r="EX210" s="832"/>
      <c r="EY210" s="592"/>
      <c r="EZ210" s="592" t="s">
        <v>552</v>
      </c>
      <c r="FA210" s="592" t="s">
        <v>480</v>
      </c>
      <c r="FB210" s="592" t="s">
        <v>354</v>
      </c>
      <c r="FC210" s="592">
        <v>3</v>
      </c>
      <c r="FD210" s="592" t="s">
        <v>11</v>
      </c>
      <c r="FE210" s="592" t="s">
        <v>232</v>
      </c>
      <c r="FF210" s="592" t="s">
        <v>9</v>
      </c>
      <c r="FG210" s="592" t="s">
        <v>232</v>
      </c>
      <c r="FH210" s="592" t="s">
        <v>358</v>
      </c>
    </row>
    <row r="211" spans="1:164">
      <c r="A211">
        <v>3484</v>
      </c>
      <c r="B211">
        <v>1</v>
      </c>
      <c r="F211">
        <v>700</v>
      </c>
      <c r="G211">
        <v>41</v>
      </c>
      <c r="H211">
        <v>1</v>
      </c>
      <c r="I211">
        <v>0</v>
      </c>
      <c r="J211">
        <v>1</v>
      </c>
      <c r="K211">
        <v>0</v>
      </c>
      <c r="L211" t="s">
        <v>552</v>
      </c>
      <c r="M211">
        <v>0</v>
      </c>
      <c r="N211">
        <v>1</v>
      </c>
      <c r="O211">
        <v>0</v>
      </c>
      <c r="P211">
        <v>0</v>
      </c>
      <c r="Q211">
        <v>0</v>
      </c>
      <c r="R211">
        <v>0</v>
      </c>
      <c r="S211">
        <v>0</v>
      </c>
      <c r="T211">
        <v>4</v>
      </c>
      <c r="U211">
        <v>1</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1</v>
      </c>
      <c r="AU211">
        <v>1</v>
      </c>
      <c r="AV211">
        <v>0</v>
      </c>
      <c r="AW211">
        <v>0</v>
      </c>
      <c r="AX211">
        <v>0</v>
      </c>
      <c r="AZ211">
        <v>1</v>
      </c>
      <c r="BA211">
        <v>0</v>
      </c>
      <c r="BB211">
        <v>0</v>
      </c>
      <c r="BC211">
        <v>0</v>
      </c>
      <c r="BD211">
        <v>0</v>
      </c>
      <c r="BE211">
        <v>0</v>
      </c>
      <c r="BG211">
        <v>1</v>
      </c>
      <c r="BH211">
        <v>0</v>
      </c>
      <c r="BI211">
        <v>1</v>
      </c>
      <c r="BJ211">
        <v>0</v>
      </c>
      <c r="BK211">
        <v>1</v>
      </c>
      <c r="BL211">
        <v>0</v>
      </c>
      <c r="BM211">
        <v>0</v>
      </c>
      <c r="BN211">
        <v>0</v>
      </c>
      <c r="BO211">
        <v>0</v>
      </c>
      <c r="BP211">
        <v>0</v>
      </c>
      <c r="BQ211">
        <v>0</v>
      </c>
      <c r="BR211">
        <v>0</v>
      </c>
      <c r="BS211">
        <v>0</v>
      </c>
      <c r="BT211">
        <v>0</v>
      </c>
      <c r="BU211">
        <v>0</v>
      </c>
      <c r="BV211">
        <v>0</v>
      </c>
      <c r="BW211">
        <v>0</v>
      </c>
      <c r="BX211">
        <v>0</v>
      </c>
      <c r="BY211">
        <v>0</v>
      </c>
      <c r="BZ211">
        <v>0</v>
      </c>
      <c r="CA211">
        <v>0</v>
      </c>
      <c r="CB211">
        <v>0</v>
      </c>
      <c r="CC211">
        <v>0</v>
      </c>
      <c r="CD211">
        <v>0</v>
      </c>
      <c r="CE211">
        <v>0</v>
      </c>
      <c r="CF211">
        <v>0</v>
      </c>
      <c r="CG211">
        <v>0</v>
      </c>
      <c r="CH211">
        <v>0</v>
      </c>
      <c r="CI211">
        <v>0</v>
      </c>
      <c r="CJ211">
        <v>0</v>
      </c>
      <c r="CK211">
        <v>0</v>
      </c>
      <c r="CL211" s="842"/>
      <c r="CM211" s="597">
        <v>1</v>
      </c>
      <c r="CN211" s="592">
        <v>4</v>
      </c>
      <c r="CO211" s="592">
        <v>0</v>
      </c>
      <c r="CP211" s="597">
        <v>1</v>
      </c>
      <c r="CQ211" s="592">
        <v>4</v>
      </c>
      <c r="CR211" s="592">
        <v>0</v>
      </c>
      <c r="CS211" s="597">
        <v>1</v>
      </c>
      <c r="CT211" s="592">
        <v>4</v>
      </c>
      <c r="CU211" s="592">
        <v>0</v>
      </c>
      <c r="CV211" s="592">
        <v>0</v>
      </c>
      <c r="CW211" s="592">
        <v>0</v>
      </c>
      <c r="CX211" s="592">
        <v>0</v>
      </c>
      <c r="CY211" s="592">
        <v>0</v>
      </c>
      <c r="CZ211" s="592">
        <v>0</v>
      </c>
      <c r="DA211" s="592">
        <v>0</v>
      </c>
      <c r="DB211" s="592">
        <v>0</v>
      </c>
      <c r="DC211" s="592">
        <v>0</v>
      </c>
      <c r="DD211" s="592">
        <v>0</v>
      </c>
      <c r="DE211" s="592">
        <v>0</v>
      </c>
      <c r="DF211" s="592">
        <v>0</v>
      </c>
      <c r="DG211" s="592">
        <v>0</v>
      </c>
      <c r="DH211" s="592">
        <v>0</v>
      </c>
      <c r="DI211" s="592">
        <v>0</v>
      </c>
      <c r="DJ211" s="592">
        <v>0</v>
      </c>
      <c r="DK211" s="592">
        <v>0</v>
      </c>
      <c r="DL211" s="592">
        <v>0</v>
      </c>
      <c r="DM211" s="592">
        <v>0</v>
      </c>
      <c r="DN211" s="592">
        <v>0</v>
      </c>
      <c r="DO211" s="592">
        <v>0</v>
      </c>
      <c r="DP211" s="592">
        <v>0</v>
      </c>
      <c r="DQ211" s="592">
        <v>0</v>
      </c>
      <c r="DR211" s="592">
        <v>0</v>
      </c>
      <c r="DS211" s="592">
        <v>0</v>
      </c>
      <c r="DT211" s="592">
        <v>0</v>
      </c>
      <c r="DU211" s="597">
        <v>0</v>
      </c>
      <c r="DV211" s="954">
        <v>0</v>
      </c>
      <c r="DW211" s="978">
        <v>0</v>
      </c>
      <c r="DX211" s="979">
        <v>0</v>
      </c>
      <c r="DY211" s="979">
        <v>0</v>
      </c>
      <c r="DZ211" s="979">
        <v>0</v>
      </c>
      <c r="EA211" s="977">
        <v>0</v>
      </c>
      <c r="EB211" s="977">
        <v>0</v>
      </c>
      <c r="EC211" s="960">
        <v>0</v>
      </c>
      <c r="ED211" s="960">
        <v>0</v>
      </c>
      <c r="EE211" s="1255">
        <v>0</v>
      </c>
      <c r="EF211" s="960">
        <v>0</v>
      </c>
      <c r="EG211" s="960">
        <v>0</v>
      </c>
      <c r="EH211" s="960">
        <v>0</v>
      </c>
      <c r="EI211" s="960">
        <v>0</v>
      </c>
      <c r="EJ211" s="960">
        <v>0</v>
      </c>
      <c r="EK211" s="1007">
        <v>0</v>
      </c>
      <c r="EL211" s="306">
        <v>0</v>
      </c>
      <c r="EM211" s="306">
        <v>0</v>
      </c>
      <c r="EN211" s="1007">
        <v>0</v>
      </c>
      <c r="EO211" s="306">
        <v>0</v>
      </c>
      <c r="EP211" s="306">
        <v>0</v>
      </c>
      <c r="EQ211" s="306">
        <v>0</v>
      </c>
      <c r="ER211" s="306">
        <v>0</v>
      </c>
      <c r="ES211" s="306">
        <v>0</v>
      </c>
      <c r="ET211" s="1007">
        <v>0</v>
      </c>
      <c r="EU211" s="306">
        <v>0</v>
      </c>
      <c r="EV211" s="306">
        <v>1</v>
      </c>
      <c r="EW211" s="306">
        <v>0</v>
      </c>
      <c r="EX211" s="832"/>
      <c r="EY211" s="592"/>
      <c r="EZ211" s="592" t="s">
        <v>552</v>
      </c>
      <c r="FA211" s="592" t="s">
        <v>480</v>
      </c>
      <c r="FB211" s="592" t="s">
        <v>354</v>
      </c>
      <c r="FC211" s="592">
        <v>4</v>
      </c>
      <c r="FD211" s="592" t="s">
        <v>11</v>
      </c>
      <c r="FE211" s="592" t="s">
        <v>232</v>
      </c>
      <c r="FF211" s="592" t="s">
        <v>9</v>
      </c>
      <c r="FG211" s="592" t="s">
        <v>232</v>
      </c>
      <c r="FH211" s="592" t="s">
        <v>358</v>
      </c>
    </row>
    <row r="212" spans="1:164">
      <c r="A212">
        <v>3485</v>
      </c>
      <c r="B212">
        <v>1</v>
      </c>
      <c r="F212">
        <v>700</v>
      </c>
      <c r="G212">
        <v>43</v>
      </c>
      <c r="H212">
        <v>1</v>
      </c>
      <c r="I212">
        <v>0</v>
      </c>
      <c r="J212">
        <v>1</v>
      </c>
      <c r="K212">
        <v>0</v>
      </c>
      <c r="L212" t="s">
        <v>552</v>
      </c>
      <c r="M212">
        <v>0</v>
      </c>
      <c r="N212">
        <v>1</v>
      </c>
      <c r="O212">
        <v>0</v>
      </c>
      <c r="P212">
        <v>0</v>
      </c>
      <c r="Q212">
        <v>0</v>
      </c>
      <c r="R212">
        <v>0</v>
      </c>
      <c r="S212">
        <v>0</v>
      </c>
      <c r="T212">
        <v>2</v>
      </c>
      <c r="U212">
        <v>1</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1</v>
      </c>
      <c r="AS212">
        <v>0</v>
      </c>
      <c r="AT212">
        <v>0</v>
      </c>
      <c r="AU212">
        <v>0</v>
      </c>
      <c r="AV212">
        <v>0</v>
      </c>
      <c r="AW212">
        <v>0</v>
      </c>
      <c r="AX212">
        <v>0</v>
      </c>
      <c r="AZ212">
        <v>0</v>
      </c>
      <c r="BA212">
        <v>0</v>
      </c>
      <c r="BB212">
        <v>0</v>
      </c>
      <c r="BC212">
        <v>0</v>
      </c>
      <c r="BD212">
        <v>0</v>
      </c>
      <c r="BE212">
        <v>0</v>
      </c>
      <c r="BG212">
        <v>1</v>
      </c>
      <c r="BH212">
        <v>0</v>
      </c>
      <c r="BI212">
        <v>1</v>
      </c>
      <c r="BJ212">
        <v>0</v>
      </c>
      <c r="BK212">
        <v>1</v>
      </c>
      <c r="BL212">
        <v>0</v>
      </c>
      <c r="BM212">
        <v>0</v>
      </c>
      <c r="BN212">
        <v>0</v>
      </c>
      <c r="BO212">
        <v>0</v>
      </c>
      <c r="BP212">
        <v>0</v>
      </c>
      <c r="BQ212">
        <v>0</v>
      </c>
      <c r="BR212">
        <v>0</v>
      </c>
      <c r="BS212">
        <v>0</v>
      </c>
      <c r="BT212">
        <v>0</v>
      </c>
      <c r="BU212">
        <v>0</v>
      </c>
      <c r="BV212">
        <v>0</v>
      </c>
      <c r="BW212">
        <v>0</v>
      </c>
      <c r="BX212">
        <v>0</v>
      </c>
      <c r="BY212">
        <v>0</v>
      </c>
      <c r="BZ212">
        <v>0</v>
      </c>
      <c r="CA212">
        <v>0</v>
      </c>
      <c r="CB212">
        <v>0</v>
      </c>
      <c r="CC212">
        <v>0</v>
      </c>
      <c r="CD212">
        <v>0</v>
      </c>
      <c r="CE212">
        <v>0</v>
      </c>
      <c r="CF212">
        <v>0</v>
      </c>
      <c r="CG212">
        <v>0</v>
      </c>
      <c r="CH212">
        <v>0</v>
      </c>
      <c r="CI212">
        <v>0</v>
      </c>
      <c r="CJ212">
        <v>0</v>
      </c>
      <c r="CK212">
        <v>0</v>
      </c>
      <c r="CL212" s="842"/>
      <c r="CM212" s="597">
        <v>1</v>
      </c>
      <c r="CN212" s="592">
        <v>2</v>
      </c>
      <c r="CO212" s="592">
        <v>0</v>
      </c>
      <c r="CP212" s="597">
        <v>1</v>
      </c>
      <c r="CQ212" s="592">
        <v>2</v>
      </c>
      <c r="CR212" s="592">
        <v>0</v>
      </c>
      <c r="CS212" s="597">
        <v>1</v>
      </c>
      <c r="CT212" s="592">
        <v>2</v>
      </c>
      <c r="CU212" s="592">
        <v>0</v>
      </c>
      <c r="CV212" s="592">
        <v>0</v>
      </c>
      <c r="CW212" s="592">
        <v>0</v>
      </c>
      <c r="CX212" s="592">
        <v>0</v>
      </c>
      <c r="CY212" s="592">
        <v>0</v>
      </c>
      <c r="CZ212" s="592">
        <v>0</v>
      </c>
      <c r="DA212" s="592">
        <v>0</v>
      </c>
      <c r="DB212" s="592">
        <v>0</v>
      </c>
      <c r="DC212" s="592">
        <v>0</v>
      </c>
      <c r="DD212" s="592">
        <v>0</v>
      </c>
      <c r="DE212" s="592">
        <v>0</v>
      </c>
      <c r="DF212" s="592">
        <v>0</v>
      </c>
      <c r="DG212" s="592">
        <v>0</v>
      </c>
      <c r="DH212" s="592">
        <v>0</v>
      </c>
      <c r="DI212" s="592">
        <v>0</v>
      </c>
      <c r="DJ212" s="592">
        <v>0</v>
      </c>
      <c r="DK212" s="592">
        <v>0</v>
      </c>
      <c r="DL212" s="592">
        <v>0</v>
      </c>
      <c r="DM212" s="592">
        <v>0</v>
      </c>
      <c r="DN212" s="592">
        <v>0</v>
      </c>
      <c r="DO212" s="592">
        <v>0</v>
      </c>
      <c r="DP212" s="592">
        <v>0</v>
      </c>
      <c r="DQ212" s="592">
        <v>0</v>
      </c>
      <c r="DR212" s="592">
        <v>0</v>
      </c>
      <c r="DS212" s="592">
        <v>0</v>
      </c>
      <c r="DT212" s="592">
        <v>0</v>
      </c>
      <c r="DU212" s="597">
        <v>0</v>
      </c>
      <c r="DV212" s="954">
        <v>0</v>
      </c>
      <c r="DW212" s="978">
        <v>0</v>
      </c>
      <c r="DX212" s="979">
        <v>0</v>
      </c>
      <c r="DY212" s="979">
        <v>0</v>
      </c>
      <c r="DZ212" s="979">
        <v>0</v>
      </c>
      <c r="EA212" s="977">
        <v>0</v>
      </c>
      <c r="EB212" s="977">
        <v>0</v>
      </c>
      <c r="EC212" s="960">
        <v>0</v>
      </c>
      <c r="ED212" s="960">
        <v>0</v>
      </c>
      <c r="EE212" s="1255">
        <v>0</v>
      </c>
      <c r="EF212" s="960">
        <v>0</v>
      </c>
      <c r="EG212" s="960">
        <v>0</v>
      </c>
      <c r="EH212" s="960">
        <v>0</v>
      </c>
      <c r="EI212" s="960">
        <v>0</v>
      </c>
      <c r="EJ212" s="960">
        <v>0</v>
      </c>
      <c r="EK212" s="1007">
        <v>0</v>
      </c>
      <c r="EL212" s="306">
        <v>0</v>
      </c>
      <c r="EM212" s="306">
        <v>0</v>
      </c>
      <c r="EN212" s="1007">
        <v>0</v>
      </c>
      <c r="EO212" s="306">
        <v>0</v>
      </c>
      <c r="EP212" s="306">
        <v>0</v>
      </c>
      <c r="EQ212" s="306">
        <v>0</v>
      </c>
      <c r="ER212" s="306">
        <v>0</v>
      </c>
      <c r="ES212" s="306">
        <v>0</v>
      </c>
      <c r="ET212" s="1007">
        <v>0</v>
      </c>
      <c r="EU212" s="306">
        <v>0</v>
      </c>
      <c r="EV212" s="306">
        <v>0</v>
      </c>
      <c r="EW212" s="306">
        <v>0</v>
      </c>
      <c r="EX212" s="832"/>
      <c r="EY212" s="592"/>
      <c r="EZ212" s="592" t="s">
        <v>552</v>
      </c>
      <c r="FA212" s="592" t="s">
        <v>480</v>
      </c>
      <c r="FB212" s="592" t="s">
        <v>354</v>
      </c>
      <c r="FC212" s="592">
        <v>2</v>
      </c>
      <c r="FD212" s="592" t="s">
        <v>11</v>
      </c>
      <c r="FE212" s="592" t="s">
        <v>232</v>
      </c>
      <c r="FF212" s="592" t="s">
        <v>9</v>
      </c>
      <c r="FG212" s="592" t="s">
        <v>232</v>
      </c>
      <c r="FH212" s="592" t="s">
        <v>358</v>
      </c>
    </row>
    <row r="213" spans="1:164">
      <c r="A213">
        <v>3486</v>
      </c>
      <c r="B213">
        <v>1</v>
      </c>
      <c r="F213">
        <v>700</v>
      </c>
      <c r="G213">
        <v>8</v>
      </c>
      <c r="H213">
        <v>0</v>
      </c>
      <c r="I213">
        <v>1</v>
      </c>
      <c r="J213">
        <v>1</v>
      </c>
      <c r="K213">
        <v>0</v>
      </c>
      <c r="L213" t="s">
        <v>552</v>
      </c>
      <c r="M213">
        <v>0</v>
      </c>
      <c r="N213">
        <v>0</v>
      </c>
      <c r="O213">
        <v>1</v>
      </c>
      <c r="P213">
        <v>0</v>
      </c>
      <c r="Q213">
        <v>1</v>
      </c>
      <c r="R213">
        <v>0</v>
      </c>
      <c r="S213">
        <v>1</v>
      </c>
      <c r="T213">
        <v>129</v>
      </c>
      <c r="U213">
        <v>0</v>
      </c>
      <c r="V213">
        <v>0</v>
      </c>
      <c r="W213">
        <v>0</v>
      </c>
      <c r="X213">
        <v>0</v>
      </c>
      <c r="Y213">
        <v>1</v>
      </c>
      <c r="Z213">
        <v>0</v>
      </c>
      <c r="AA213">
        <v>1</v>
      </c>
      <c r="AB213">
        <v>0</v>
      </c>
      <c r="AC213">
        <v>1</v>
      </c>
      <c r="AD213">
        <v>1</v>
      </c>
      <c r="AE213">
        <v>0</v>
      </c>
      <c r="AF213">
        <v>0</v>
      </c>
      <c r="AG213">
        <v>0</v>
      </c>
      <c r="AH213">
        <v>0</v>
      </c>
      <c r="AI213">
        <v>0</v>
      </c>
      <c r="AJ213">
        <v>0</v>
      </c>
      <c r="AK213">
        <v>0</v>
      </c>
      <c r="AL213">
        <v>0</v>
      </c>
      <c r="AM213">
        <v>0</v>
      </c>
      <c r="AN213">
        <v>0</v>
      </c>
      <c r="AO213">
        <v>0</v>
      </c>
      <c r="AP213">
        <v>0</v>
      </c>
      <c r="AQ213">
        <v>0</v>
      </c>
      <c r="AR213">
        <v>0</v>
      </c>
      <c r="AS213">
        <v>1</v>
      </c>
      <c r="AT213">
        <v>0</v>
      </c>
      <c r="AU213">
        <v>0</v>
      </c>
      <c r="AV213">
        <v>0</v>
      </c>
      <c r="AW213">
        <v>1</v>
      </c>
      <c r="AX213">
        <v>0</v>
      </c>
      <c r="AZ213">
        <v>0</v>
      </c>
      <c r="BA213">
        <v>1</v>
      </c>
      <c r="BB213">
        <v>0</v>
      </c>
      <c r="BC213">
        <v>0</v>
      </c>
      <c r="BD213">
        <v>0</v>
      </c>
      <c r="BE213">
        <v>1</v>
      </c>
      <c r="BG213">
        <v>1</v>
      </c>
      <c r="BH213">
        <v>0</v>
      </c>
      <c r="BI213">
        <v>1</v>
      </c>
      <c r="BJ213">
        <v>0</v>
      </c>
      <c r="BK213">
        <v>0</v>
      </c>
      <c r="BL213">
        <v>1</v>
      </c>
      <c r="BM213">
        <v>1</v>
      </c>
      <c r="BN213">
        <v>1</v>
      </c>
      <c r="BO213">
        <v>0</v>
      </c>
      <c r="BP213">
        <v>1</v>
      </c>
      <c r="BQ213">
        <v>1</v>
      </c>
      <c r="BR213">
        <v>1</v>
      </c>
      <c r="BS213">
        <v>0</v>
      </c>
      <c r="BT213">
        <v>0</v>
      </c>
      <c r="BU213">
        <v>0</v>
      </c>
      <c r="BV213">
        <v>0</v>
      </c>
      <c r="BW213">
        <v>1</v>
      </c>
      <c r="BX213">
        <v>0</v>
      </c>
      <c r="BY213">
        <v>0</v>
      </c>
      <c r="BZ213">
        <v>0</v>
      </c>
      <c r="CA213">
        <v>0</v>
      </c>
      <c r="CB213">
        <v>1</v>
      </c>
      <c r="CC213">
        <v>0</v>
      </c>
      <c r="CD213">
        <v>0</v>
      </c>
      <c r="CE213">
        <v>0</v>
      </c>
      <c r="CF213">
        <v>0</v>
      </c>
      <c r="CG213">
        <v>0</v>
      </c>
      <c r="CH213">
        <v>0</v>
      </c>
      <c r="CI213">
        <v>0</v>
      </c>
      <c r="CJ213">
        <v>0</v>
      </c>
      <c r="CK213">
        <v>0</v>
      </c>
      <c r="CL213" s="842"/>
      <c r="CM213" s="597">
        <v>1</v>
      </c>
      <c r="CN213" s="592">
        <v>131</v>
      </c>
      <c r="CO213" s="592">
        <v>0</v>
      </c>
      <c r="CP213" s="597">
        <v>1</v>
      </c>
      <c r="CQ213" s="592">
        <v>131</v>
      </c>
      <c r="CR213" s="592">
        <v>0</v>
      </c>
      <c r="CS213" s="597">
        <v>1</v>
      </c>
      <c r="CT213" s="592">
        <v>131</v>
      </c>
      <c r="CU213" s="592">
        <v>131</v>
      </c>
      <c r="CV213" s="592">
        <v>0</v>
      </c>
      <c r="CW213" s="592">
        <v>1</v>
      </c>
      <c r="CX213" s="592">
        <v>131</v>
      </c>
      <c r="CY213" s="592">
        <v>131</v>
      </c>
      <c r="CZ213" s="592">
        <v>131</v>
      </c>
      <c r="DA213" s="592">
        <v>0</v>
      </c>
      <c r="DB213" s="592">
        <v>131</v>
      </c>
      <c r="DC213" s="592">
        <v>131</v>
      </c>
      <c r="DD213" s="592">
        <v>131</v>
      </c>
      <c r="DE213" s="592">
        <v>0</v>
      </c>
      <c r="DF213" s="592">
        <v>0</v>
      </c>
      <c r="DG213" s="592">
        <v>0</v>
      </c>
      <c r="DH213" s="592">
        <v>0</v>
      </c>
      <c r="DI213" s="592">
        <v>131</v>
      </c>
      <c r="DJ213" s="592">
        <v>0</v>
      </c>
      <c r="DK213" s="592">
        <v>1</v>
      </c>
      <c r="DL213" s="592">
        <v>131</v>
      </c>
      <c r="DM213" s="592">
        <v>0</v>
      </c>
      <c r="DN213" s="592">
        <v>0</v>
      </c>
      <c r="DO213" s="592">
        <v>0</v>
      </c>
      <c r="DP213" s="592">
        <v>0</v>
      </c>
      <c r="DQ213" s="592">
        <v>0</v>
      </c>
      <c r="DR213" s="592">
        <v>0</v>
      </c>
      <c r="DS213" s="592">
        <v>0</v>
      </c>
      <c r="DT213" s="592">
        <v>0</v>
      </c>
      <c r="DU213" s="597">
        <v>1</v>
      </c>
      <c r="DV213" s="954">
        <v>0</v>
      </c>
      <c r="DW213" s="978">
        <v>0</v>
      </c>
      <c r="DX213" s="979">
        <v>0</v>
      </c>
      <c r="DY213" s="979">
        <v>0</v>
      </c>
      <c r="DZ213" s="979">
        <v>0</v>
      </c>
      <c r="EA213" s="977">
        <v>0</v>
      </c>
      <c r="EB213" s="977">
        <v>0</v>
      </c>
      <c r="EC213" s="960">
        <v>0</v>
      </c>
      <c r="ED213" s="960">
        <v>0</v>
      </c>
      <c r="EE213" s="1255">
        <v>0</v>
      </c>
      <c r="EF213" s="960">
        <v>0</v>
      </c>
      <c r="EG213" s="960">
        <v>0</v>
      </c>
      <c r="EH213" s="960">
        <v>0</v>
      </c>
      <c r="EI213" s="960">
        <v>0</v>
      </c>
      <c r="EJ213" s="960">
        <v>0</v>
      </c>
      <c r="EK213" s="1007">
        <v>0</v>
      </c>
      <c r="EL213" s="306">
        <v>0</v>
      </c>
      <c r="EM213" s="306">
        <v>129</v>
      </c>
      <c r="EN213" s="1007">
        <v>0</v>
      </c>
      <c r="EO213" s="306">
        <v>0</v>
      </c>
      <c r="EP213" s="306">
        <v>1</v>
      </c>
      <c r="EQ213" s="306">
        <v>1</v>
      </c>
      <c r="ER213" s="306">
        <v>0</v>
      </c>
      <c r="ES213" s="306">
        <v>0</v>
      </c>
      <c r="ET213" s="1007">
        <v>0</v>
      </c>
      <c r="EU213" s="306">
        <v>1</v>
      </c>
      <c r="EV213" s="306">
        <v>1</v>
      </c>
      <c r="EW213" s="306">
        <v>0</v>
      </c>
      <c r="EX213" s="832"/>
      <c r="EY213" s="592"/>
      <c r="EZ213" s="592" t="s">
        <v>552</v>
      </c>
      <c r="FA213" s="592" t="s">
        <v>480</v>
      </c>
      <c r="FB213" s="592" t="s">
        <v>354</v>
      </c>
      <c r="FC213" s="592">
        <v>131</v>
      </c>
      <c r="FD213" s="592" t="s">
        <v>13</v>
      </c>
      <c r="FE213" s="592" t="s">
        <v>232</v>
      </c>
      <c r="FF213" s="592" t="s">
        <v>9</v>
      </c>
      <c r="FG213" s="592" t="s">
        <v>232</v>
      </c>
      <c r="FH213" s="592" t="s">
        <v>366</v>
      </c>
    </row>
    <row r="214" spans="1:164">
      <c r="A214">
        <v>3556</v>
      </c>
      <c r="B214">
        <v>1</v>
      </c>
      <c r="F214">
        <v>700</v>
      </c>
      <c r="G214">
        <v>43</v>
      </c>
      <c r="H214">
        <v>1</v>
      </c>
      <c r="I214">
        <v>0</v>
      </c>
      <c r="J214">
        <v>1</v>
      </c>
      <c r="K214">
        <v>0</v>
      </c>
      <c r="L214" t="s">
        <v>443</v>
      </c>
      <c r="M214">
        <v>0</v>
      </c>
      <c r="N214">
        <v>1</v>
      </c>
      <c r="O214">
        <v>0</v>
      </c>
      <c r="P214">
        <v>0</v>
      </c>
      <c r="Q214">
        <v>0</v>
      </c>
      <c r="R214">
        <v>0</v>
      </c>
      <c r="S214">
        <v>0</v>
      </c>
      <c r="T214">
        <v>15</v>
      </c>
      <c r="U214">
        <v>0</v>
      </c>
      <c r="V214">
        <v>1</v>
      </c>
      <c r="W214">
        <v>0</v>
      </c>
      <c r="X214">
        <v>0</v>
      </c>
      <c r="Y214">
        <v>0</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1</v>
      </c>
      <c r="AS214">
        <v>0</v>
      </c>
      <c r="AT214">
        <v>0</v>
      </c>
      <c r="AU214">
        <v>0</v>
      </c>
      <c r="AV214">
        <v>0</v>
      </c>
      <c r="AW214">
        <v>0</v>
      </c>
      <c r="AX214">
        <v>0</v>
      </c>
      <c r="AZ214">
        <v>0</v>
      </c>
      <c r="BA214">
        <v>0</v>
      </c>
      <c r="BB214">
        <v>0</v>
      </c>
      <c r="BC214">
        <v>0</v>
      </c>
      <c r="BD214">
        <v>0</v>
      </c>
      <c r="BE214">
        <v>0</v>
      </c>
      <c r="BG214">
        <v>1</v>
      </c>
      <c r="BH214">
        <v>0</v>
      </c>
      <c r="BI214">
        <v>1</v>
      </c>
      <c r="BJ214">
        <v>0</v>
      </c>
      <c r="BK214">
        <v>0</v>
      </c>
      <c r="BL214">
        <v>1</v>
      </c>
      <c r="BM214">
        <v>1</v>
      </c>
      <c r="BN214">
        <v>0</v>
      </c>
      <c r="BO214">
        <v>0</v>
      </c>
      <c r="BP214">
        <v>1</v>
      </c>
      <c r="BQ214">
        <v>0</v>
      </c>
      <c r="BR214">
        <v>0</v>
      </c>
      <c r="BS214">
        <v>0</v>
      </c>
      <c r="BT214">
        <v>0</v>
      </c>
      <c r="BU214">
        <v>0</v>
      </c>
      <c r="BV214">
        <v>0</v>
      </c>
      <c r="BW214">
        <v>0</v>
      </c>
      <c r="BX214">
        <v>0</v>
      </c>
      <c r="BY214">
        <v>0</v>
      </c>
      <c r="BZ214">
        <v>1</v>
      </c>
      <c r="CA214">
        <v>0</v>
      </c>
      <c r="CB214">
        <v>0</v>
      </c>
      <c r="CC214">
        <v>0</v>
      </c>
      <c r="CD214">
        <v>0</v>
      </c>
      <c r="CE214">
        <v>0</v>
      </c>
      <c r="CF214">
        <v>0</v>
      </c>
      <c r="CG214">
        <v>0</v>
      </c>
      <c r="CH214">
        <v>0</v>
      </c>
      <c r="CI214">
        <v>0</v>
      </c>
      <c r="CJ214">
        <v>0</v>
      </c>
      <c r="CK214">
        <v>0</v>
      </c>
      <c r="CL214" s="842"/>
      <c r="CM214" s="597">
        <v>1</v>
      </c>
      <c r="CN214" s="592">
        <v>15</v>
      </c>
      <c r="CO214" s="592">
        <v>0</v>
      </c>
      <c r="CP214" s="597">
        <v>1</v>
      </c>
      <c r="CQ214" s="592">
        <v>15</v>
      </c>
      <c r="CR214" s="592">
        <v>0</v>
      </c>
      <c r="CS214" s="597">
        <v>1</v>
      </c>
      <c r="CT214" s="592">
        <v>15</v>
      </c>
      <c r="CU214" s="592">
        <v>15</v>
      </c>
      <c r="CV214" s="592">
        <v>0</v>
      </c>
      <c r="CW214" s="592">
        <v>1</v>
      </c>
      <c r="CX214" s="592">
        <v>15</v>
      </c>
      <c r="CY214" s="592">
        <v>15</v>
      </c>
      <c r="CZ214" s="592">
        <v>0</v>
      </c>
      <c r="DA214" s="592">
        <v>0</v>
      </c>
      <c r="DB214" s="592">
        <v>15</v>
      </c>
      <c r="DC214" s="592">
        <v>0</v>
      </c>
      <c r="DD214" s="592">
        <v>0</v>
      </c>
      <c r="DE214" s="592">
        <v>0</v>
      </c>
      <c r="DF214" s="592">
        <v>0</v>
      </c>
      <c r="DG214" s="592">
        <v>0</v>
      </c>
      <c r="DH214" s="592">
        <v>0</v>
      </c>
      <c r="DI214" s="592">
        <v>0</v>
      </c>
      <c r="DJ214" s="592">
        <v>0</v>
      </c>
      <c r="DK214" s="592">
        <v>0</v>
      </c>
      <c r="DL214" s="592">
        <v>0</v>
      </c>
      <c r="DM214" s="592">
        <v>0</v>
      </c>
      <c r="DN214" s="592">
        <v>0</v>
      </c>
      <c r="DO214" s="592">
        <v>0</v>
      </c>
      <c r="DP214" s="592">
        <v>0</v>
      </c>
      <c r="DQ214" s="592">
        <v>0</v>
      </c>
      <c r="DR214" s="592">
        <v>0</v>
      </c>
      <c r="DS214" s="592">
        <v>0</v>
      </c>
      <c r="DT214" s="592">
        <v>0</v>
      </c>
      <c r="DU214" s="597">
        <v>1</v>
      </c>
      <c r="DV214" s="954">
        <v>0</v>
      </c>
      <c r="DW214" s="978">
        <v>0</v>
      </c>
      <c r="DX214" s="979">
        <v>0</v>
      </c>
      <c r="DY214" s="979">
        <v>0</v>
      </c>
      <c r="DZ214" s="979">
        <v>0</v>
      </c>
      <c r="EA214" s="977">
        <v>0</v>
      </c>
      <c r="EB214" s="977">
        <v>0</v>
      </c>
      <c r="EC214" s="960">
        <v>0</v>
      </c>
      <c r="ED214" s="960">
        <v>0</v>
      </c>
      <c r="EE214" s="1255">
        <v>0</v>
      </c>
      <c r="EF214" s="960">
        <v>0</v>
      </c>
      <c r="EG214" s="960">
        <v>0</v>
      </c>
      <c r="EH214" s="960">
        <v>0</v>
      </c>
      <c r="EI214" s="960">
        <v>0</v>
      </c>
      <c r="EJ214" s="960">
        <v>0</v>
      </c>
      <c r="EK214" s="1007">
        <v>0</v>
      </c>
      <c r="EL214" s="306">
        <v>0</v>
      </c>
      <c r="EM214" s="306">
        <v>0</v>
      </c>
      <c r="EN214" s="1007">
        <v>0</v>
      </c>
      <c r="EO214" s="306">
        <v>0</v>
      </c>
      <c r="EP214" s="306">
        <v>0</v>
      </c>
      <c r="EQ214" s="306">
        <v>0</v>
      </c>
      <c r="ER214" s="306">
        <v>0</v>
      </c>
      <c r="ES214" s="306">
        <v>0</v>
      </c>
      <c r="ET214" s="1007">
        <v>0</v>
      </c>
      <c r="EU214" s="306">
        <v>0</v>
      </c>
      <c r="EV214" s="306">
        <v>0</v>
      </c>
      <c r="EW214" s="306">
        <v>0</v>
      </c>
      <c r="EX214" s="832"/>
      <c r="EY214" s="592"/>
      <c r="EZ214" s="592" t="s">
        <v>443</v>
      </c>
      <c r="FA214" s="592" t="s">
        <v>353</v>
      </c>
      <c r="FB214" s="592" t="s">
        <v>354</v>
      </c>
      <c r="FC214" s="592">
        <v>15</v>
      </c>
      <c r="FD214" s="592" t="s">
        <v>11</v>
      </c>
      <c r="FE214" s="592" t="s">
        <v>232</v>
      </c>
      <c r="FF214" s="592" t="s">
        <v>9</v>
      </c>
      <c r="FG214" s="592" t="s">
        <v>232</v>
      </c>
      <c r="FH214" s="592" t="s">
        <v>358</v>
      </c>
    </row>
    <row r="215" spans="1:164">
      <c r="A215">
        <v>3658</v>
      </c>
      <c r="B215">
        <v>1</v>
      </c>
      <c r="F215">
        <v>700</v>
      </c>
      <c r="G215">
        <v>41</v>
      </c>
      <c r="H215">
        <v>1</v>
      </c>
      <c r="I215">
        <v>0</v>
      </c>
      <c r="J215">
        <v>1</v>
      </c>
      <c r="K215">
        <v>0</v>
      </c>
      <c r="L215" t="s">
        <v>491</v>
      </c>
      <c r="M215">
        <v>0</v>
      </c>
      <c r="N215">
        <v>1</v>
      </c>
      <c r="O215">
        <v>0</v>
      </c>
      <c r="P215">
        <v>0</v>
      </c>
      <c r="Q215">
        <v>0</v>
      </c>
      <c r="R215">
        <v>0</v>
      </c>
      <c r="S215">
        <v>0</v>
      </c>
      <c r="T215">
        <v>16</v>
      </c>
      <c r="U215">
        <v>0</v>
      </c>
      <c r="V215">
        <v>0</v>
      </c>
      <c r="W215">
        <v>0</v>
      </c>
      <c r="X215">
        <v>0</v>
      </c>
      <c r="Y215">
        <v>1</v>
      </c>
      <c r="Z215">
        <v>0</v>
      </c>
      <c r="AA215">
        <v>1</v>
      </c>
      <c r="AB215">
        <v>0</v>
      </c>
      <c r="AC215">
        <v>0</v>
      </c>
      <c r="AD215">
        <v>1</v>
      </c>
      <c r="AE215">
        <v>0</v>
      </c>
      <c r="AF215">
        <v>0</v>
      </c>
      <c r="AG215">
        <v>0</v>
      </c>
      <c r="AH215">
        <v>1</v>
      </c>
      <c r="AI215">
        <v>0</v>
      </c>
      <c r="AJ215">
        <v>0</v>
      </c>
      <c r="AK215">
        <v>0</v>
      </c>
      <c r="AL215">
        <v>0</v>
      </c>
      <c r="AM215">
        <v>0</v>
      </c>
      <c r="AN215">
        <v>0</v>
      </c>
      <c r="AO215">
        <v>0</v>
      </c>
      <c r="AP215">
        <v>0</v>
      </c>
      <c r="AQ215">
        <v>0</v>
      </c>
      <c r="AR215">
        <v>1</v>
      </c>
      <c r="AS215">
        <v>0</v>
      </c>
      <c r="AT215">
        <v>0</v>
      </c>
      <c r="AU215">
        <v>0</v>
      </c>
      <c r="AV215">
        <v>0</v>
      </c>
      <c r="AW215">
        <v>0</v>
      </c>
      <c r="AX215">
        <v>0</v>
      </c>
      <c r="AZ215">
        <v>0</v>
      </c>
      <c r="BA215">
        <v>0</v>
      </c>
      <c r="BB215">
        <v>0</v>
      </c>
      <c r="BC215">
        <v>0</v>
      </c>
      <c r="BD215">
        <v>0</v>
      </c>
      <c r="BE215">
        <v>0</v>
      </c>
      <c r="BG215">
        <v>1</v>
      </c>
      <c r="BH215">
        <v>0</v>
      </c>
      <c r="BI215">
        <v>1</v>
      </c>
      <c r="BJ215">
        <v>0</v>
      </c>
      <c r="BK215">
        <v>0</v>
      </c>
      <c r="BL215">
        <v>1</v>
      </c>
      <c r="BM215">
        <v>0</v>
      </c>
      <c r="BN215">
        <v>0</v>
      </c>
      <c r="BO215">
        <v>0</v>
      </c>
      <c r="BP215">
        <v>0</v>
      </c>
      <c r="BQ215">
        <v>1</v>
      </c>
      <c r="BR215">
        <v>0</v>
      </c>
      <c r="BS215">
        <v>0</v>
      </c>
      <c r="BT215">
        <v>0</v>
      </c>
      <c r="BU215">
        <v>0</v>
      </c>
      <c r="BV215">
        <v>0</v>
      </c>
      <c r="BW215">
        <v>1</v>
      </c>
      <c r="BX215">
        <v>8.5</v>
      </c>
      <c r="BY215">
        <v>0</v>
      </c>
      <c r="BZ215">
        <v>0</v>
      </c>
      <c r="CA215">
        <v>0</v>
      </c>
      <c r="CB215">
        <v>1</v>
      </c>
      <c r="CC215">
        <v>0</v>
      </c>
      <c r="CD215">
        <v>0</v>
      </c>
      <c r="CE215">
        <v>0</v>
      </c>
      <c r="CF215">
        <v>0</v>
      </c>
      <c r="CG215">
        <v>0</v>
      </c>
      <c r="CH215">
        <v>0</v>
      </c>
      <c r="CI215">
        <v>0</v>
      </c>
      <c r="CJ215">
        <v>0</v>
      </c>
      <c r="CK215">
        <v>0</v>
      </c>
      <c r="CL215" s="842"/>
      <c r="CM215" s="597">
        <v>1</v>
      </c>
      <c r="CN215" s="592">
        <v>16</v>
      </c>
      <c r="CO215" s="592">
        <v>0</v>
      </c>
      <c r="CP215" s="597">
        <v>1</v>
      </c>
      <c r="CQ215" s="592">
        <v>16</v>
      </c>
      <c r="CR215" s="592">
        <v>0</v>
      </c>
      <c r="CS215" s="597">
        <v>1</v>
      </c>
      <c r="CT215" s="592">
        <v>16</v>
      </c>
      <c r="CU215" s="592">
        <v>16</v>
      </c>
      <c r="CV215" s="592">
        <v>0</v>
      </c>
      <c r="CW215" s="592">
        <v>1</v>
      </c>
      <c r="CX215" s="592">
        <v>16</v>
      </c>
      <c r="CY215" s="592">
        <v>0</v>
      </c>
      <c r="CZ215" s="592">
        <v>0</v>
      </c>
      <c r="DA215" s="592">
        <v>0</v>
      </c>
      <c r="DB215" s="592">
        <v>0</v>
      </c>
      <c r="DC215" s="592">
        <v>16</v>
      </c>
      <c r="DD215" s="592">
        <v>0</v>
      </c>
      <c r="DE215" s="592">
        <v>0</v>
      </c>
      <c r="DF215" s="592">
        <v>0</v>
      </c>
      <c r="DG215" s="592">
        <v>0</v>
      </c>
      <c r="DH215" s="592">
        <v>0</v>
      </c>
      <c r="DI215" s="592">
        <v>16</v>
      </c>
      <c r="DJ215" s="592">
        <v>136</v>
      </c>
      <c r="DK215" s="592">
        <v>0</v>
      </c>
      <c r="DL215" s="592">
        <v>0</v>
      </c>
      <c r="DM215" s="592">
        <v>0</v>
      </c>
      <c r="DN215" s="592">
        <v>0</v>
      </c>
      <c r="DO215" s="592">
        <v>0</v>
      </c>
      <c r="DP215" s="592">
        <v>0</v>
      </c>
      <c r="DQ215" s="592">
        <v>1</v>
      </c>
      <c r="DR215" s="592">
        <v>16</v>
      </c>
      <c r="DS215" s="592">
        <v>0</v>
      </c>
      <c r="DT215" s="592">
        <v>0</v>
      </c>
      <c r="DU215" s="597">
        <v>1</v>
      </c>
      <c r="DV215" s="954">
        <v>0</v>
      </c>
      <c r="DW215" s="978">
        <v>0</v>
      </c>
      <c r="DX215" s="979">
        <v>0</v>
      </c>
      <c r="DY215" s="979">
        <v>0</v>
      </c>
      <c r="DZ215" s="979">
        <v>0</v>
      </c>
      <c r="EA215" s="977">
        <v>0</v>
      </c>
      <c r="EB215" s="977">
        <v>0</v>
      </c>
      <c r="EC215" s="960">
        <v>0</v>
      </c>
      <c r="ED215" s="960">
        <v>0</v>
      </c>
      <c r="EE215" s="1255">
        <v>0</v>
      </c>
      <c r="EF215" s="960">
        <v>0</v>
      </c>
      <c r="EG215" s="960">
        <v>0</v>
      </c>
      <c r="EH215" s="960">
        <v>0</v>
      </c>
      <c r="EI215" s="960">
        <v>0</v>
      </c>
      <c r="EJ215" s="960">
        <v>0</v>
      </c>
      <c r="EK215" s="1007">
        <v>0</v>
      </c>
      <c r="EL215" s="306">
        <v>0</v>
      </c>
      <c r="EM215" s="306">
        <v>0</v>
      </c>
      <c r="EN215" s="1007">
        <v>0</v>
      </c>
      <c r="EO215" s="306">
        <v>0</v>
      </c>
      <c r="EP215" s="306">
        <v>1</v>
      </c>
      <c r="EQ215" s="306">
        <v>1</v>
      </c>
      <c r="ER215" s="306">
        <v>0</v>
      </c>
      <c r="ES215" s="306">
        <v>0</v>
      </c>
      <c r="ET215" s="1007">
        <v>0</v>
      </c>
      <c r="EU215" s="306">
        <v>0</v>
      </c>
      <c r="EV215" s="306">
        <v>0</v>
      </c>
      <c r="EW215" s="306">
        <v>0</v>
      </c>
      <c r="EX215" s="832"/>
      <c r="EY215" s="592"/>
      <c r="EZ215" s="592" t="s">
        <v>491</v>
      </c>
      <c r="FA215" s="592" t="s">
        <v>342</v>
      </c>
      <c r="FB215" s="592" t="s">
        <v>343</v>
      </c>
      <c r="FC215" s="592">
        <v>16</v>
      </c>
      <c r="FD215" s="592" t="s">
        <v>12</v>
      </c>
      <c r="FE215" s="592" t="s">
        <v>232</v>
      </c>
      <c r="FF215" s="592" t="s">
        <v>9</v>
      </c>
      <c r="FG215" s="592" t="s">
        <v>232</v>
      </c>
      <c r="FH215" s="592" t="s">
        <v>358</v>
      </c>
    </row>
    <row r="216" spans="1:164">
      <c r="A216">
        <v>3659</v>
      </c>
      <c r="B216">
        <v>1</v>
      </c>
      <c r="F216">
        <v>700</v>
      </c>
      <c r="G216">
        <v>41</v>
      </c>
      <c r="H216">
        <v>1</v>
      </c>
      <c r="I216">
        <v>0</v>
      </c>
      <c r="J216">
        <v>1</v>
      </c>
      <c r="K216">
        <v>0</v>
      </c>
      <c r="L216" t="s">
        <v>491</v>
      </c>
      <c r="M216">
        <v>0</v>
      </c>
      <c r="N216">
        <v>1</v>
      </c>
      <c r="O216">
        <v>0</v>
      </c>
      <c r="P216">
        <v>0</v>
      </c>
      <c r="Q216">
        <v>0</v>
      </c>
      <c r="R216">
        <v>0</v>
      </c>
      <c r="S216">
        <v>0</v>
      </c>
      <c r="T216">
        <v>30</v>
      </c>
      <c r="U216">
        <v>0</v>
      </c>
      <c r="V216">
        <v>0</v>
      </c>
      <c r="W216">
        <v>0</v>
      </c>
      <c r="X216">
        <v>0</v>
      </c>
      <c r="Y216">
        <v>0</v>
      </c>
      <c r="Z216">
        <v>1</v>
      </c>
      <c r="AA216">
        <v>1</v>
      </c>
      <c r="AB216">
        <v>0</v>
      </c>
      <c r="AC216">
        <v>1</v>
      </c>
      <c r="AD216">
        <v>0</v>
      </c>
      <c r="AE216">
        <v>0</v>
      </c>
      <c r="AF216">
        <v>0</v>
      </c>
      <c r="AG216">
        <v>0</v>
      </c>
      <c r="AH216">
        <v>0</v>
      </c>
      <c r="AI216">
        <v>0</v>
      </c>
      <c r="AJ216">
        <v>0</v>
      </c>
      <c r="AK216">
        <v>0</v>
      </c>
      <c r="AL216">
        <v>0</v>
      </c>
      <c r="AM216">
        <v>0</v>
      </c>
      <c r="AN216">
        <v>0</v>
      </c>
      <c r="AO216">
        <v>0</v>
      </c>
      <c r="AP216">
        <v>0</v>
      </c>
      <c r="AQ216">
        <v>0</v>
      </c>
      <c r="AR216">
        <v>1</v>
      </c>
      <c r="AS216">
        <v>0</v>
      </c>
      <c r="AT216">
        <v>0</v>
      </c>
      <c r="AU216">
        <v>0</v>
      </c>
      <c r="AV216">
        <v>0</v>
      </c>
      <c r="AW216">
        <v>0</v>
      </c>
      <c r="AX216">
        <v>0</v>
      </c>
      <c r="AZ216">
        <v>0</v>
      </c>
      <c r="BA216">
        <v>0</v>
      </c>
      <c r="BB216">
        <v>0</v>
      </c>
      <c r="BC216">
        <v>0</v>
      </c>
      <c r="BD216">
        <v>0</v>
      </c>
      <c r="BE216">
        <v>0</v>
      </c>
      <c r="BG216">
        <v>1</v>
      </c>
      <c r="BH216">
        <v>0</v>
      </c>
      <c r="BI216">
        <v>0</v>
      </c>
      <c r="BJ216">
        <v>1</v>
      </c>
      <c r="BK216">
        <v>0</v>
      </c>
      <c r="BL216">
        <v>1</v>
      </c>
      <c r="BM216">
        <v>1</v>
      </c>
      <c r="BN216">
        <v>0</v>
      </c>
      <c r="BO216">
        <v>0</v>
      </c>
      <c r="BP216">
        <v>0</v>
      </c>
      <c r="BQ216">
        <v>1</v>
      </c>
      <c r="BR216">
        <v>0</v>
      </c>
      <c r="BS216">
        <v>0</v>
      </c>
      <c r="BT216">
        <v>0</v>
      </c>
      <c r="BU216">
        <v>0</v>
      </c>
      <c r="BV216">
        <v>1</v>
      </c>
      <c r="BW216">
        <v>1</v>
      </c>
      <c r="BX216">
        <v>8</v>
      </c>
      <c r="BY216">
        <v>0</v>
      </c>
      <c r="BZ216">
        <v>1</v>
      </c>
      <c r="CA216">
        <v>0</v>
      </c>
      <c r="CB216">
        <v>1</v>
      </c>
      <c r="CC216">
        <v>0</v>
      </c>
      <c r="CD216">
        <v>0</v>
      </c>
      <c r="CE216">
        <v>0</v>
      </c>
      <c r="CF216">
        <v>0</v>
      </c>
      <c r="CG216">
        <v>1000</v>
      </c>
      <c r="CH216">
        <v>1000</v>
      </c>
      <c r="CI216">
        <v>0</v>
      </c>
      <c r="CJ216">
        <v>1000</v>
      </c>
      <c r="CK216">
        <v>1000</v>
      </c>
      <c r="CL216" s="842"/>
      <c r="CM216" s="597">
        <v>1</v>
      </c>
      <c r="CN216" s="592">
        <v>30</v>
      </c>
      <c r="CO216" s="592">
        <v>0</v>
      </c>
      <c r="CP216" s="597">
        <v>1</v>
      </c>
      <c r="CQ216" s="592">
        <v>30</v>
      </c>
      <c r="CR216" s="592">
        <v>30</v>
      </c>
      <c r="CS216" s="597">
        <v>1</v>
      </c>
      <c r="CT216" s="592">
        <v>30</v>
      </c>
      <c r="CU216" s="592">
        <v>30</v>
      </c>
      <c r="CV216" s="592">
        <v>0</v>
      </c>
      <c r="CW216" s="592">
        <v>1</v>
      </c>
      <c r="CX216" s="592">
        <v>30</v>
      </c>
      <c r="CY216" s="592">
        <v>30</v>
      </c>
      <c r="CZ216" s="592">
        <v>0</v>
      </c>
      <c r="DA216" s="592">
        <v>0</v>
      </c>
      <c r="DB216" s="592">
        <v>0</v>
      </c>
      <c r="DC216" s="592">
        <v>30</v>
      </c>
      <c r="DD216" s="592">
        <v>0</v>
      </c>
      <c r="DE216" s="592">
        <v>0</v>
      </c>
      <c r="DF216" s="592">
        <v>0</v>
      </c>
      <c r="DG216" s="592">
        <v>0</v>
      </c>
      <c r="DH216" s="592">
        <v>30</v>
      </c>
      <c r="DI216" s="592">
        <v>30</v>
      </c>
      <c r="DJ216" s="592">
        <v>240</v>
      </c>
      <c r="DK216" s="592">
        <v>0</v>
      </c>
      <c r="DL216" s="592">
        <v>0</v>
      </c>
      <c r="DM216" s="592">
        <v>0</v>
      </c>
      <c r="DN216" s="592">
        <v>0</v>
      </c>
      <c r="DO216" s="592">
        <v>1</v>
      </c>
      <c r="DP216" s="592">
        <v>30</v>
      </c>
      <c r="DQ216" s="592">
        <v>0</v>
      </c>
      <c r="DR216" s="592">
        <v>0</v>
      </c>
      <c r="DS216" s="592">
        <v>0</v>
      </c>
      <c r="DT216" s="592">
        <v>0</v>
      </c>
      <c r="DU216" s="597">
        <v>1</v>
      </c>
      <c r="DV216" s="954">
        <v>0</v>
      </c>
      <c r="DW216" s="978">
        <v>0</v>
      </c>
      <c r="DX216" s="979">
        <v>0</v>
      </c>
      <c r="DY216" s="979">
        <v>0</v>
      </c>
      <c r="DZ216" s="979">
        <v>0</v>
      </c>
      <c r="EA216" s="977">
        <v>0</v>
      </c>
      <c r="EB216" s="977">
        <v>0</v>
      </c>
      <c r="EC216" s="960">
        <v>0</v>
      </c>
      <c r="ED216" s="960">
        <v>0</v>
      </c>
      <c r="EE216" s="1255">
        <v>18.5</v>
      </c>
      <c r="EF216" s="960">
        <v>18500</v>
      </c>
      <c r="EG216" s="960">
        <v>10</v>
      </c>
      <c r="EH216" s="960">
        <v>10000</v>
      </c>
      <c r="EI216" s="960">
        <v>0</v>
      </c>
      <c r="EJ216" s="960">
        <v>0</v>
      </c>
      <c r="EK216" s="1007">
        <v>0</v>
      </c>
      <c r="EL216" s="306">
        <v>0</v>
      </c>
      <c r="EM216" s="306">
        <v>0</v>
      </c>
      <c r="EN216" s="1007">
        <v>0</v>
      </c>
      <c r="EO216" s="306">
        <v>0</v>
      </c>
      <c r="EP216" s="306">
        <v>1</v>
      </c>
      <c r="EQ216" s="306">
        <v>1</v>
      </c>
      <c r="ER216" s="306">
        <v>0</v>
      </c>
      <c r="ES216" s="306">
        <v>0</v>
      </c>
      <c r="ET216" s="1007">
        <v>0</v>
      </c>
      <c r="EU216" s="306">
        <v>0</v>
      </c>
      <c r="EV216" s="306">
        <v>0</v>
      </c>
      <c r="EW216" s="306">
        <v>0</v>
      </c>
      <c r="EX216" s="832"/>
      <c r="EY216" s="592"/>
      <c r="EZ216" s="592" t="s">
        <v>491</v>
      </c>
      <c r="FA216" s="592" t="s">
        <v>342</v>
      </c>
      <c r="FB216" s="592" t="s">
        <v>343</v>
      </c>
      <c r="FC216" s="592">
        <v>30</v>
      </c>
      <c r="FD216" s="592" t="s">
        <v>12</v>
      </c>
      <c r="FE216" s="592" t="s">
        <v>232</v>
      </c>
      <c r="FF216" s="592" t="s">
        <v>9</v>
      </c>
      <c r="FG216" s="592" t="s">
        <v>232</v>
      </c>
      <c r="FH216" s="592" t="s">
        <v>358</v>
      </c>
    </row>
    <row r="217" spans="1:164">
      <c r="A217">
        <v>3660</v>
      </c>
      <c r="B217">
        <v>1</v>
      </c>
      <c r="F217">
        <v>700</v>
      </c>
      <c r="G217">
        <v>41</v>
      </c>
      <c r="H217">
        <v>1</v>
      </c>
      <c r="I217">
        <v>0</v>
      </c>
      <c r="J217">
        <v>1</v>
      </c>
      <c r="K217">
        <v>0</v>
      </c>
      <c r="L217" t="s">
        <v>491</v>
      </c>
      <c r="M217">
        <v>0</v>
      </c>
      <c r="N217">
        <v>1</v>
      </c>
      <c r="O217">
        <v>0</v>
      </c>
      <c r="P217">
        <v>0</v>
      </c>
      <c r="Q217">
        <v>0</v>
      </c>
      <c r="R217">
        <v>0</v>
      </c>
      <c r="S217">
        <v>0</v>
      </c>
      <c r="T217">
        <v>34</v>
      </c>
      <c r="U217">
        <v>1</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0</v>
      </c>
      <c r="AQ217">
        <v>0</v>
      </c>
      <c r="AR217">
        <v>0</v>
      </c>
      <c r="AS217">
        <v>1</v>
      </c>
      <c r="AT217">
        <v>0</v>
      </c>
      <c r="AU217">
        <v>1</v>
      </c>
      <c r="AV217">
        <v>0</v>
      </c>
      <c r="AW217">
        <v>0</v>
      </c>
      <c r="AX217">
        <v>0</v>
      </c>
      <c r="AZ217">
        <v>0</v>
      </c>
      <c r="BA217">
        <v>0</v>
      </c>
      <c r="BB217">
        <v>0</v>
      </c>
      <c r="BC217">
        <v>0</v>
      </c>
      <c r="BD217">
        <v>0</v>
      </c>
      <c r="BE217">
        <v>0</v>
      </c>
      <c r="BG217">
        <v>1</v>
      </c>
      <c r="BH217">
        <v>0</v>
      </c>
      <c r="BI217">
        <v>0</v>
      </c>
      <c r="BJ217">
        <v>1</v>
      </c>
      <c r="BK217">
        <v>0</v>
      </c>
      <c r="BL217">
        <v>1</v>
      </c>
      <c r="BM217">
        <v>1</v>
      </c>
      <c r="BN217">
        <v>1</v>
      </c>
      <c r="BO217">
        <v>0</v>
      </c>
      <c r="BP217">
        <v>1</v>
      </c>
      <c r="BQ217">
        <v>0</v>
      </c>
      <c r="BR217">
        <v>0</v>
      </c>
      <c r="BS217">
        <v>0</v>
      </c>
      <c r="BT217">
        <v>0</v>
      </c>
      <c r="BU217">
        <v>0</v>
      </c>
      <c r="BV217">
        <v>1</v>
      </c>
      <c r="BW217">
        <v>0</v>
      </c>
      <c r="BX217">
        <v>0</v>
      </c>
      <c r="BY217">
        <v>0</v>
      </c>
      <c r="BZ217">
        <v>0</v>
      </c>
      <c r="CA217">
        <v>0</v>
      </c>
      <c r="CB217">
        <v>0</v>
      </c>
      <c r="CC217">
        <v>0</v>
      </c>
      <c r="CD217">
        <v>0</v>
      </c>
      <c r="CE217">
        <v>0</v>
      </c>
      <c r="CF217">
        <v>0</v>
      </c>
      <c r="CG217">
        <v>0</v>
      </c>
      <c r="CH217">
        <v>0</v>
      </c>
      <c r="CI217">
        <v>0</v>
      </c>
      <c r="CJ217">
        <v>0</v>
      </c>
      <c r="CK217">
        <v>0</v>
      </c>
      <c r="CL217" s="842"/>
      <c r="CM217" s="597">
        <v>1</v>
      </c>
      <c r="CN217" s="592">
        <v>34</v>
      </c>
      <c r="CO217" s="592">
        <v>0</v>
      </c>
      <c r="CP217" s="597">
        <v>1</v>
      </c>
      <c r="CQ217" s="592">
        <v>34</v>
      </c>
      <c r="CR217" s="592">
        <v>34</v>
      </c>
      <c r="CS217" s="597">
        <v>1</v>
      </c>
      <c r="CT217" s="592">
        <v>34</v>
      </c>
      <c r="CU217" s="592">
        <v>34</v>
      </c>
      <c r="CV217" s="592">
        <v>0</v>
      </c>
      <c r="CW217" s="592">
        <v>1</v>
      </c>
      <c r="CX217" s="592">
        <v>34</v>
      </c>
      <c r="CY217" s="592">
        <v>34</v>
      </c>
      <c r="CZ217" s="592">
        <v>34</v>
      </c>
      <c r="DA217" s="592">
        <v>0</v>
      </c>
      <c r="DB217" s="592">
        <v>34</v>
      </c>
      <c r="DC217" s="592">
        <v>0</v>
      </c>
      <c r="DD217" s="592">
        <v>0</v>
      </c>
      <c r="DE217" s="592">
        <v>0</v>
      </c>
      <c r="DF217" s="592">
        <v>0</v>
      </c>
      <c r="DG217" s="592">
        <v>0</v>
      </c>
      <c r="DH217" s="592">
        <v>34</v>
      </c>
      <c r="DI217" s="592">
        <v>0</v>
      </c>
      <c r="DJ217" s="592">
        <v>0</v>
      </c>
      <c r="DK217" s="592">
        <v>0</v>
      </c>
      <c r="DL217" s="592">
        <v>0</v>
      </c>
      <c r="DM217" s="592">
        <v>0</v>
      </c>
      <c r="DN217" s="592">
        <v>0</v>
      </c>
      <c r="DO217" s="592">
        <v>0</v>
      </c>
      <c r="DP217" s="592">
        <v>0</v>
      </c>
      <c r="DQ217" s="592">
        <v>0</v>
      </c>
      <c r="DR217" s="592">
        <v>0</v>
      </c>
      <c r="DS217" s="592">
        <v>0</v>
      </c>
      <c r="DT217" s="592">
        <v>0</v>
      </c>
      <c r="DU217" s="597">
        <v>0</v>
      </c>
      <c r="DV217" s="954">
        <v>0</v>
      </c>
      <c r="DW217" s="978">
        <v>0</v>
      </c>
      <c r="DX217" s="979">
        <v>0</v>
      </c>
      <c r="DY217" s="979">
        <v>0</v>
      </c>
      <c r="DZ217" s="979">
        <v>0</v>
      </c>
      <c r="EA217" s="977">
        <v>0</v>
      </c>
      <c r="EB217" s="977">
        <v>0</v>
      </c>
      <c r="EC217" s="960">
        <v>0</v>
      </c>
      <c r="ED217" s="960">
        <v>0</v>
      </c>
      <c r="EE217" s="1255">
        <v>0</v>
      </c>
      <c r="EF217" s="960">
        <v>0</v>
      </c>
      <c r="EG217" s="960">
        <v>0</v>
      </c>
      <c r="EH217" s="960">
        <v>0</v>
      </c>
      <c r="EI217" s="960">
        <v>0</v>
      </c>
      <c r="EJ217" s="960">
        <v>0</v>
      </c>
      <c r="EK217" s="1007">
        <v>0</v>
      </c>
      <c r="EL217" s="306">
        <v>0</v>
      </c>
      <c r="EM217" s="306">
        <v>0</v>
      </c>
      <c r="EN217" s="1007">
        <v>0</v>
      </c>
      <c r="EO217" s="306">
        <v>0</v>
      </c>
      <c r="EP217" s="306">
        <v>0</v>
      </c>
      <c r="EQ217" s="306">
        <v>0</v>
      </c>
      <c r="ER217" s="306">
        <v>0</v>
      </c>
      <c r="ES217" s="306">
        <v>0</v>
      </c>
      <c r="ET217" s="1007">
        <v>0</v>
      </c>
      <c r="EU217" s="306">
        <v>0</v>
      </c>
      <c r="EV217" s="306">
        <v>0</v>
      </c>
      <c r="EW217" s="306">
        <v>0</v>
      </c>
      <c r="EX217" s="832"/>
      <c r="EY217" s="592"/>
      <c r="EZ217" s="592" t="s">
        <v>491</v>
      </c>
      <c r="FA217" s="592" t="s">
        <v>342</v>
      </c>
      <c r="FB217" s="592" t="s">
        <v>343</v>
      </c>
      <c r="FC217" s="592">
        <v>34</v>
      </c>
      <c r="FD217" s="592" t="s">
        <v>12</v>
      </c>
      <c r="FE217" s="592" t="s">
        <v>232</v>
      </c>
      <c r="FF217" s="592" t="s">
        <v>9</v>
      </c>
      <c r="FG217" s="592" t="s">
        <v>232</v>
      </c>
      <c r="FH217" s="592" t="s">
        <v>358</v>
      </c>
    </row>
    <row r="218" spans="1:164">
      <c r="A218">
        <v>3661</v>
      </c>
      <c r="B218">
        <v>1</v>
      </c>
      <c r="F218">
        <v>700</v>
      </c>
      <c r="G218">
        <v>41</v>
      </c>
      <c r="H218">
        <v>1</v>
      </c>
      <c r="I218">
        <v>0</v>
      </c>
      <c r="J218">
        <v>1</v>
      </c>
      <c r="K218">
        <v>0</v>
      </c>
      <c r="L218" t="s">
        <v>491</v>
      </c>
      <c r="M218">
        <v>0</v>
      </c>
      <c r="N218">
        <v>1</v>
      </c>
      <c r="O218">
        <v>0</v>
      </c>
      <c r="P218">
        <v>0</v>
      </c>
      <c r="Q218">
        <v>0</v>
      </c>
      <c r="R218">
        <v>0</v>
      </c>
      <c r="S218">
        <v>0</v>
      </c>
      <c r="T218">
        <v>6</v>
      </c>
      <c r="U218">
        <v>1</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1</v>
      </c>
      <c r="AS218">
        <v>0</v>
      </c>
      <c r="AT218">
        <v>0</v>
      </c>
      <c r="AU218">
        <v>0</v>
      </c>
      <c r="AV218">
        <v>0</v>
      </c>
      <c r="AW218">
        <v>0</v>
      </c>
      <c r="AX218">
        <v>0</v>
      </c>
      <c r="AZ218">
        <v>0</v>
      </c>
      <c r="BA218">
        <v>0</v>
      </c>
      <c r="BB218">
        <v>0</v>
      </c>
      <c r="BC218">
        <v>0</v>
      </c>
      <c r="BD218">
        <v>0</v>
      </c>
      <c r="BE218">
        <v>0</v>
      </c>
      <c r="BG218">
        <v>1</v>
      </c>
      <c r="BH218">
        <v>0</v>
      </c>
      <c r="BI218">
        <v>1</v>
      </c>
      <c r="BJ218">
        <v>0</v>
      </c>
      <c r="BK218">
        <v>1</v>
      </c>
      <c r="BL218">
        <v>0</v>
      </c>
      <c r="BM218">
        <v>0</v>
      </c>
      <c r="BN218">
        <v>0</v>
      </c>
      <c r="BO218">
        <v>0</v>
      </c>
      <c r="BP218">
        <v>0</v>
      </c>
      <c r="BQ218">
        <v>0</v>
      </c>
      <c r="BR218">
        <v>0</v>
      </c>
      <c r="BS218">
        <v>0</v>
      </c>
      <c r="BT218">
        <v>0</v>
      </c>
      <c r="BU218">
        <v>0</v>
      </c>
      <c r="BV218">
        <v>0</v>
      </c>
      <c r="BW218">
        <v>0</v>
      </c>
      <c r="BX218">
        <v>0</v>
      </c>
      <c r="BY218">
        <v>0</v>
      </c>
      <c r="BZ218">
        <v>0</v>
      </c>
      <c r="CA218">
        <v>0</v>
      </c>
      <c r="CB218">
        <v>0</v>
      </c>
      <c r="CC218">
        <v>0</v>
      </c>
      <c r="CD218">
        <v>0</v>
      </c>
      <c r="CE218">
        <v>0</v>
      </c>
      <c r="CF218">
        <v>0</v>
      </c>
      <c r="CG218">
        <v>0</v>
      </c>
      <c r="CH218">
        <v>0</v>
      </c>
      <c r="CI218">
        <v>0</v>
      </c>
      <c r="CJ218">
        <v>0</v>
      </c>
      <c r="CK218">
        <v>0</v>
      </c>
      <c r="CL218" s="842"/>
      <c r="CM218" s="597">
        <v>1</v>
      </c>
      <c r="CN218" s="592">
        <v>6</v>
      </c>
      <c r="CO218" s="592">
        <v>0</v>
      </c>
      <c r="CP218" s="597">
        <v>1</v>
      </c>
      <c r="CQ218" s="592">
        <v>6</v>
      </c>
      <c r="CR218" s="592">
        <v>0</v>
      </c>
      <c r="CS218" s="597">
        <v>1</v>
      </c>
      <c r="CT218" s="592">
        <v>6</v>
      </c>
      <c r="CU218" s="592">
        <v>0</v>
      </c>
      <c r="CV218" s="592">
        <v>0</v>
      </c>
      <c r="CW218" s="592">
        <v>0</v>
      </c>
      <c r="CX218" s="592">
        <v>0</v>
      </c>
      <c r="CY218" s="592">
        <v>0</v>
      </c>
      <c r="CZ218" s="592">
        <v>0</v>
      </c>
      <c r="DA218" s="592">
        <v>0</v>
      </c>
      <c r="DB218" s="592">
        <v>0</v>
      </c>
      <c r="DC218" s="592">
        <v>0</v>
      </c>
      <c r="DD218" s="592">
        <v>0</v>
      </c>
      <c r="DE218" s="592">
        <v>0</v>
      </c>
      <c r="DF218" s="592">
        <v>0</v>
      </c>
      <c r="DG218" s="592">
        <v>0</v>
      </c>
      <c r="DH218" s="592">
        <v>0</v>
      </c>
      <c r="DI218" s="592">
        <v>0</v>
      </c>
      <c r="DJ218" s="592">
        <v>0</v>
      </c>
      <c r="DK218" s="592">
        <v>0</v>
      </c>
      <c r="DL218" s="592">
        <v>0</v>
      </c>
      <c r="DM218" s="592">
        <v>0</v>
      </c>
      <c r="DN218" s="592">
        <v>0</v>
      </c>
      <c r="DO218" s="592">
        <v>0</v>
      </c>
      <c r="DP218" s="592">
        <v>0</v>
      </c>
      <c r="DQ218" s="592">
        <v>0</v>
      </c>
      <c r="DR218" s="592">
        <v>0</v>
      </c>
      <c r="DS218" s="592">
        <v>0</v>
      </c>
      <c r="DT218" s="592">
        <v>0</v>
      </c>
      <c r="DU218" s="597">
        <v>0</v>
      </c>
      <c r="DV218" s="954">
        <v>0</v>
      </c>
      <c r="DW218" s="978">
        <v>0</v>
      </c>
      <c r="DX218" s="979">
        <v>0</v>
      </c>
      <c r="DY218" s="979">
        <v>0</v>
      </c>
      <c r="DZ218" s="979">
        <v>0</v>
      </c>
      <c r="EA218" s="977">
        <v>0</v>
      </c>
      <c r="EB218" s="977">
        <v>0</v>
      </c>
      <c r="EC218" s="960">
        <v>0</v>
      </c>
      <c r="ED218" s="960">
        <v>0</v>
      </c>
      <c r="EE218" s="1255">
        <v>0</v>
      </c>
      <c r="EF218" s="960">
        <v>0</v>
      </c>
      <c r="EG218" s="960">
        <v>0</v>
      </c>
      <c r="EH218" s="960">
        <v>0</v>
      </c>
      <c r="EI218" s="960">
        <v>0</v>
      </c>
      <c r="EJ218" s="960">
        <v>0</v>
      </c>
      <c r="EK218" s="1007">
        <v>0</v>
      </c>
      <c r="EL218" s="306">
        <v>0</v>
      </c>
      <c r="EM218" s="306">
        <v>0</v>
      </c>
      <c r="EN218" s="1007">
        <v>0</v>
      </c>
      <c r="EO218" s="306">
        <v>0</v>
      </c>
      <c r="EP218" s="306">
        <v>0</v>
      </c>
      <c r="EQ218" s="306">
        <v>0</v>
      </c>
      <c r="ER218" s="306">
        <v>0</v>
      </c>
      <c r="ES218" s="306">
        <v>0</v>
      </c>
      <c r="ET218" s="1007">
        <v>0</v>
      </c>
      <c r="EU218" s="306">
        <v>0</v>
      </c>
      <c r="EV218" s="306">
        <v>0</v>
      </c>
      <c r="EW218" s="306">
        <v>0</v>
      </c>
      <c r="EX218" s="832"/>
      <c r="EY218" s="592"/>
      <c r="EZ218" s="592" t="s">
        <v>491</v>
      </c>
      <c r="FA218" s="592" t="s">
        <v>342</v>
      </c>
      <c r="FB218" s="592" t="s">
        <v>343</v>
      </c>
      <c r="FC218" s="592">
        <v>6</v>
      </c>
      <c r="FD218" s="592" t="s">
        <v>11</v>
      </c>
      <c r="FE218" s="592" t="s">
        <v>232</v>
      </c>
      <c r="FF218" s="592" t="s">
        <v>9</v>
      </c>
      <c r="FG218" s="592" t="s">
        <v>232</v>
      </c>
      <c r="FH218" s="592" t="s">
        <v>358</v>
      </c>
    </row>
    <row r="219" spans="1:164">
      <c r="A219">
        <v>3662</v>
      </c>
      <c r="B219">
        <v>1</v>
      </c>
      <c r="F219">
        <v>700</v>
      </c>
      <c r="G219">
        <v>41</v>
      </c>
      <c r="H219">
        <v>1</v>
      </c>
      <c r="I219">
        <v>0</v>
      </c>
      <c r="J219">
        <v>1</v>
      </c>
      <c r="K219">
        <v>0</v>
      </c>
      <c r="L219" t="s">
        <v>491</v>
      </c>
      <c r="M219">
        <v>0</v>
      </c>
      <c r="N219">
        <v>1</v>
      </c>
      <c r="O219">
        <v>0</v>
      </c>
      <c r="P219">
        <v>0</v>
      </c>
      <c r="Q219">
        <v>0</v>
      </c>
      <c r="R219">
        <v>0</v>
      </c>
      <c r="S219">
        <v>0</v>
      </c>
      <c r="T219">
        <v>18</v>
      </c>
      <c r="U219">
        <v>0</v>
      </c>
      <c r="V219">
        <v>0</v>
      </c>
      <c r="W219">
        <v>0</v>
      </c>
      <c r="X219">
        <v>0</v>
      </c>
      <c r="Y219">
        <v>0</v>
      </c>
      <c r="Z219">
        <v>0</v>
      </c>
      <c r="AA219">
        <v>1</v>
      </c>
      <c r="AB219">
        <v>0</v>
      </c>
      <c r="AC219">
        <v>0</v>
      </c>
      <c r="AD219">
        <v>1</v>
      </c>
      <c r="AE219">
        <v>0</v>
      </c>
      <c r="AF219">
        <v>0</v>
      </c>
      <c r="AG219">
        <v>0</v>
      </c>
      <c r="AH219">
        <v>0</v>
      </c>
      <c r="AI219">
        <v>0</v>
      </c>
      <c r="AJ219">
        <v>0</v>
      </c>
      <c r="AK219">
        <v>0</v>
      </c>
      <c r="AL219">
        <v>0</v>
      </c>
      <c r="AM219">
        <v>0</v>
      </c>
      <c r="AN219">
        <v>0</v>
      </c>
      <c r="AO219">
        <v>0</v>
      </c>
      <c r="AP219">
        <v>0</v>
      </c>
      <c r="AQ219">
        <v>0</v>
      </c>
      <c r="AR219">
        <v>1</v>
      </c>
      <c r="AS219">
        <v>0</v>
      </c>
      <c r="AT219">
        <v>0</v>
      </c>
      <c r="AU219">
        <v>0</v>
      </c>
      <c r="AV219">
        <v>0</v>
      </c>
      <c r="AW219">
        <v>0</v>
      </c>
      <c r="AX219">
        <v>0</v>
      </c>
      <c r="AZ219">
        <v>0</v>
      </c>
      <c r="BA219">
        <v>0</v>
      </c>
      <c r="BB219">
        <v>0</v>
      </c>
      <c r="BC219">
        <v>0</v>
      </c>
      <c r="BD219">
        <v>0</v>
      </c>
      <c r="BE219">
        <v>0</v>
      </c>
      <c r="BG219">
        <v>1</v>
      </c>
      <c r="BH219">
        <v>0</v>
      </c>
      <c r="BI219">
        <v>1</v>
      </c>
      <c r="BJ219">
        <v>0</v>
      </c>
      <c r="BK219">
        <v>1</v>
      </c>
      <c r="BL219">
        <v>0</v>
      </c>
      <c r="BM219">
        <v>0</v>
      </c>
      <c r="BN219">
        <v>0</v>
      </c>
      <c r="BO219">
        <v>0</v>
      </c>
      <c r="BP219">
        <v>0</v>
      </c>
      <c r="BQ219">
        <v>0</v>
      </c>
      <c r="BR219">
        <v>0</v>
      </c>
      <c r="BS219">
        <v>0</v>
      </c>
      <c r="BT219">
        <v>0</v>
      </c>
      <c r="BU219">
        <v>0</v>
      </c>
      <c r="BV219">
        <v>0</v>
      </c>
      <c r="BW219">
        <v>0</v>
      </c>
      <c r="BX219">
        <v>0</v>
      </c>
      <c r="BY219">
        <v>0</v>
      </c>
      <c r="BZ219">
        <v>0</v>
      </c>
      <c r="CA219">
        <v>0</v>
      </c>
      <c r="CB219">
        <v>0</v>
      </c>
      <c r="CC219">
        <v>0</v>
      </c>
      <c r="CD219">
        <v>0</v>
      </c>
      <c r="CE219">
        <v>0</v>
      </c>
      <c r="CF219">
        <v>0</v>
      </c>
      <c r="CG219">
        <v>0</v>
      </c>
      <c r="CH219">
        <v>0</v>
      </c>
      <c r="CI219">
        <v>0</v>
      </c>
      <c r="CJ219">
        <v>0</v>
      </c>
      <c r="CK219">
        <v>0</v>
      </c>
      <c r="CL219" s="842"/>
      <c r="CM219" s="597">
        <v>1</v>
      </c>
      <c r="CN219" s="592">
        <v>18</v>
      </c>
      <c r="CO219" s="592">
        <v>0</v>
      </c>
      <c r="CP219" s="597">
        <v>1</v>
      </c>
      <c r="CQ219" s="592">
        <v>18</v>
      </c>
      <c r="CR219" s="592">
        <v>0</v>
      </c>
      <c r="CS219" s="597">
        <v>1</v>
      </c>
      <c r="CT219" s="592">
        <v>18</v>
      </c>
      <c r="CU219" s="592">
        <v>0</v>
      </c>
      <c r="CV219" s="592">
        <v>0</v>
      </c>
      <c r="CW219" s="592">
        <v>0</v>
      </c>
      <c r="CX219" s="592">
        <v>0</v>
      </c>
      <c r="CY219" s="592">
        <v>0</v>
      </c>
      <c r="CZ219" s="592">
        <v>0</v>
      </c>
      <c r="DA219" s="592">
        <v>0</v>
      </c>
      <c r="DB219" s="592">
        <v>0</v>
      </c>
      <c r="DC219" s="592">
        <v>0</v>
      </c>
      <c r="DD219" s="592">
        <v>0</v>
      </c>
      <c r="DE219" s="592">
        <v>0</v>
      </c>
      <c r="DF219" s="592">
        <v>0</v>
      </c>
      <c r="DG219" s="592">
        <v>0</v>
      </c>
      <c r="DH219" s="592">
        <v>0</v>
      </c>
      <c r="DI219" s="592">
        <v>0</v>
      </c>
      <c r="DJ219" s="592">
        <v>0</v>
      </c>
      <c r="DK219" s="592">
        <v>0</v>
      </c>
      <c r="DL219" s="592">
        <v>0</v>
      </c>
      <c r="DM219" s="592">
        <v>0</v>
      </c>
      <c r="DN219" s="592">
        <v>0</v>
      </c>
      <c r="DO219" s="592">
        <v>0</v>
      </c>
      <c r="DP219" s="592">
        <v>0</v>
      </c>
      <c r="DQ219" s="592">
        <v>0</v>
      </c>
      <c r="DR219" s="592">
        <v>0</v>
      </c>
      <c r="DS219" s="592">
        <v>0</v>
      </c>
      <c r="DT219" s="592">
        <v>0</v>
      </c>
      <c r="DU219" s="597">
        <v>0</v>
      </c>
      <c r="DV219" s="954">
        <v>0</v>
      </c>
      <c r="DW219" s="978">
        <v>0</v>
      </c>
      <c r="DX219" s="979">
        <v>0</v>
      </c>
      <c r="DY219" s="979">
        <v>0</v>
      </c>
      <c r="DZ219" s="979">
        <v>0</v>
      </c>
      <c r="EA219" s="977">
        <v>0</v>
      </c>
      <c r="EB219" s="977">
        <v>0</v>
      </c>
      <c r="EC219" s="960">
        <v>0</v>
      </c>
      <c r="ED219" s="960">
        <v>0</v>
      </c>
      <c r="EE219" s="1255">
        <v>0</v>
      </c>
      <c r="EF219" s="960">
        <v>0</v>
      </c>
      <c r="EG219" s="960">
        <v>0</v>
      </c>
      <c r="EH219" s="960">
        <v>0</v>
      </c>
      <c r="EI219" s="960">
        <v>0</v>
      </c>
      <c r="EJ219" s="960">
        <v>0</v>
      </c>
      <c r="EK219" s="1007">
        <v>0</v>
      </c>
      <c r="EL219" s="306">
        <v>0</v>
      </c>
      <c r="EM219" s="306">
        <v>0</v>
      </c>
      <c r="EN219" s="1007">
        <v>0</v>
      </c>
      <c r="EO219" s="306">
        <v>0</v>
      </c>
      <c r="EP219" s="306">
        <v>1</v>
      </c>
      <c r="EQ219" s="306">
        <v>1</v>
      </c>
      <c r="ER219" s="306">
        <v>0</v>
      </c>
      <c r="ES219" s="306">
        <v>0</v>
      </c>
      <c r="ET219" s="1007">
        <v>0</v>
      </c>
      <c r="EU219" s="306">
        <v>0</v>
      </c>
      <c r="EV219" s="306">
        <v>0</v>
      </c>
      <c r="EW219" s="306">
        <v>0</v>
      </c>
      <c r="EX219" s="832"/>
      <c r="EY219" s="592"/>
      <c r="EZ219" s="592" t="s">
        <v>491</v>
      </c>
      <c r="FA219" s="592" t="s">
        <v>342</v>
      </c>
      <c r="FB219" s="592" t="s">
        <v>343</v>
      </c>
      <c r="FC219" s="592">
        <v>18</v>
      </c>
      <c r="FD219" s="592" t="s">
        <v>12</v>
      </c>
      <c r="FE219" s="592" t="s">
        <v>232</v>
      </c>
      <c r="FF219" s="592" t="s">
        <v>9</v>
      </c>
      <c r="FG219" s="592" t="s">
        <v>232</v>
      </c>
      <c r="FH219" s="592" t="s">
        <v>358</v>
      </c>
    </row>
    <row r="220" spans="1:164">
      <c r="A220">
        <v>3663</v>
      </c>
      <c r="B220">
        <v>1</v>
      </c>
      <c r="F220">
        <v>700</v>
      </c>
      <c r="G220">
        <v>41</v>
      </c>
      <c r="H220">
        <v>1</v>
      </c>
      <c r="I220">
        <v>0</v>
      </c>
      <c r="J220">
        <v>1</v>
      </c>
      <c r="K220">
        <v>0</v>
      </c>
      <c r="L220" t="s">
        <v>491</v>
      </c>
      <c r="M220">
        <v>0</v>
      </c>
      <c r="N220">
        <v>1</v>
      </c>
      <c r="O220">
        <v>0</v>
      </c>
      <c r="P220">
        <v>0</v>
      </c>
      <c r="Q220">
        <v>0</v>
      </c>
      <c r="R220">
        <v>0</v>
      </c>
      <c r="S220">
        <v>0</v>
      </c>
      <c r="T220">
        <v>10</v>
      </c>
      <c r="U220">
        <v>0</v>
      </c>
      <c r="V220">
        <v>0</v>
      </c>
      <c r="W220">
        <v>1</v>
      </c>
      <c r="X220">
        <v>0</v>
      </c>
      <c r="Y220">
        <v>0</v>
      </c>
      <c r="Z220">
        <v>0</v>
      </c>
      <c r="AA220">
        <v>0</v>
      </c>
      <c r="AB220">
        <v>0</v>
      </c>
      <c r="AC220">
        <v>1</v>
      </c>
      <c r="AD220">
        <v>0</v>
      </c>
      <c r="AE220">
        <v>0</v>
      </c>
      <c r="AF220">
        <v>0</v>
      </c>
      <c r="AG220">
        <v>0</v>
      </c>
      <c r="AH220">
        <v>0</v>
      </c>
      <c r="AI220">
        <v>0</v>
      </c>
      <c r="AJ220">
        <v>0</v>
      </c>
      <c r="AK220">
        <v>0</v>
      </c>
      <c r="AL220">
        <v>0</v>
      </c>
      <c r="AM220">
        <v>0</v>
      </c>
      <c r="AN220">
        <v>0</v>
      </c>
      <c r="AO220">
        <v>0</v>
      </c>
      <c r="AP220">
        <v>0</v>
      </c>
      <c r="AQ220">
        <v>0</v>
      </c>
      <c r="AR220">
        <v>1</v>
      </c>
      <c r="AS220">
        <v>0</v>
      </c>
      <c r="AT220">
        <v>0</v>
      </c>
      <c r="AU220">
        <v>0</v>
      </c>
      <c r="AV220">
        <v>0</v>
      </c>
      <c r="AW220">
        <v>0</v>
      </c>
      <c r="AX220">
        <v>0</v>
      </c>
      <c r="AZ220">
        <v>0</v>
      </c>
      <c r="BA220">
        <v>0</v>
      </c>
      <c r="BB220">
        <v>0</v>
      </c>
      <c r="BC220">
        <v>0</v>
      </c>
      <c r="BD220">
        <v>0</v>
      </c>
      <c r="BE220">
        <v>0</v>
      </c>
      <c r="BG220">
        <v>0</v>
      </c>
      <c r="BH220">
        <v>1</v>
      </c>
      <c r="BI220">
        <v>1</v>
      </c>
      <c r="BJ220">
        <v>0</v>
      </c>
      <c r="BK220">
        <v>0</v>
      </c>
      <c r="BL220">
        <v>1</v>
      </c>
      <c r="BM220">
        <v>1</v>
      </c>
      <c r="BN220">
        <v>0</v>
      </c>
      <c r="BO220">
        <v>0</v>
      </c>
      <c r="BP220">
        <v>1</v>
      </c>
      <c r="BQ220">
        <v>0</v>
      </c>
      <c r="BR220">
        <v>0</v>
      </c>
      <c r="BS220">
        <v>0</v>
      </c>
      <c r="BT220">
        <v>0</v>
      </c>
      <c r="BU220">
        <v>0</v>
      </c>
      <c r="BV220">
        <v>0</v>
      </c>
      <c r="BW220">
        <v>1</v>
      </c>
      <c r="BX220">
        <v>0</v>
      </c>
      <c r="BY220">
        <v>0</v>
      </c>
      <c r="BZ220">
        <v>0</v>
      </c>
      <c r="CA220">
        <v>0</v>
      </c>
      <c r="CB220">
        <v>1</v>
      </c>
      <c r="CC220">
        <v>0</v>
      </c>
      <c r="CD220">
        <v>0</v>
      </c>
      <c r="CE220">
        <v>0</v>
      </c>
      <c r="CF220">
        <v>0</v>
      </c>
      <c r="CG220">
        <v>0</v>
      </c>
      <c r="CH220">
        <v>3000</v>
      </c>
      <c r="CI220">
        <v>3000</v>
      </c>
      <c r="CJ220">
        <v>3000</v>
      </c>
      <c r="CK220">
        <v>3000</v>
      </c>
      <c r="CL220" s="842"/>
      <c r="CM220" s="597">
        <v>1</v>
      </c>
      <c r="CN220" s="592">
        <v>10</v>
      </c>
      <c r="CO220" s="592">
        <v>10</v>
      </c>
      <c r="CP220" s="597">
        <v>1</v>
      </c>
      <c r="CQ220" s="592">
        <v>10</v>
      </c>
      <c r="CR220" s="592">
        <v>0</v>
      </c>
      <c r="CS220" s="597">
        <v>1</v>
      </c>
      <c r="CT220" s="592">
        <v>10</v>
      </c>
      <c r="CU220" s="592">
        <v>10</v>
      </c>
      <c r="CV220" s="592">
        <v>0</v>
      </c>
      <c r="CW220" s="592">
        <v>1</v>
      </c>
      <c r="CX220" s="592">
        <v>10</v>
      </c>
      <c r="CY220" s="592">
        <v>10</v>
      </c>
      <c r="CZ220" s="592">
        <v>0</v>
      </c>
      <c r="DA220" s="592">
        <v>0</v>
      </c>
      <c r="DB220" s="592">
        <v>10</v>
      </c>
      <c r="DC220" s="592">
        <v>0</v>
      </c>
      <c r="DD220" s="592">
        <v>0</v>
      </c>
      <c r="DE220" s="592">
        <v>0</v>
      </c>
      <c r="DF220" s="592">
        <v>0</v>
      </c>
      <c r="DG220" s="592">
        <v>0</v>
      </c>
      <c r="DH220" s="592">
        <v>0</v>
      </c>
      <c r="DI220" s="592">
        <v>10</v>
      </c>
      <c r="DJ220" s="592">
        <v>0</v>
      </c>
      <c r="DK220" s="592">
        <v>0</v>
      </c>
      <c r="DL220" s="592">
        <v>0</v>
      </c>
      <c r="DM220" s="592">
        <v>0</v>
      </c>
      <c r="DN220" s="592">
        <v>0</v>
      </c>
      <c r="DO220" s="592">
        <v>0</v>
      </c>
      <c r="DP220" s="592">
        <v>0</v>
      </c>
      <c r="DQ220" s="592">
        <v>0</v>
      </c>
      <c r="DR220" s="592">
        <v>0</v>
      </c>
      <c r="DS220" s="592">
        <v>0</v>
      </c>
      <c r="DT220" s="592">
        <v>0</v>
      </c>
      <c r="DU220" s="597">
        <v>1</v>
      </c>
      <c r="DV220" s="954">
        <v>0</v>
      </c>
      <c r="DW220" s="978">
        <v>0</v>
      </c>
      <c r="DX220" s="979">
        <v>0</v>
      </c>
      <c r="DY220" s="979">
        <v>0</v>
      </c>
      <c r="DZ220" s="979">
        <v>0</v>
      </c>
      <c r="EA220" s="977">
        <v>0</v>
      </c>
      <c r="EB220" s="977">
        <v>0</v>
      </c>
      <c r="EC220" s="960">
        <v>0</v>
      </c>
      <c r="ED220" s="960">
        <v>0</v>
      </c>
      <c r="EE220" s="1255">
        <v>0</v>
      </c>
      <c r="EF220" s="960">
        <v>0</v>
      </c>
      <c r="EG220" s="960">
        <v>6</v>
      </c>
      <c r="EH220" s="960">
        <v>18000</v>
      </c>
      <c r="EI220" s="960">
        <v>0.5</v>
      </c>
      <c r="EJ220" s="960">
        <v>1500</v>
      </c>
      <c r="EK220" s="1007">
        <v>0</v>
      </c>
      <c r="EL220" s="306">
        <v>0</v>
      </c>
      <c r="EM220" s="306">
        <v>0</v>
      </c>
      <c r="EN220" s="1007">
        <v>0</v>
      </c>
      <c r="EO220" s="306">
        <v>0</v>
      </c>
      <c r="EP220" s="306">
        <v>1</v>
      </c>
      <c r="EQ220" s="306">
        <v>1</v>
      </c>
      <c r="ER220" s="306">
        <v>0</v>
      </c>
      <c r="ES220" s="306">
        <v>0</v>
      </c>
      <c r="ET220" s="1007">
        <v>0</v>
      </c>
      <c r="EU220" s="306">
        <v>0</v>
      </c>
      <c r="EV220" s="306">
        <v>0</v>
      </c>
      <c r="EW220" s="306">
        <v>0</v>
      </c>
      <c r="EX220" s="832"/>
      <c r="EY220" s="592"/>
      <c r="EZ220" s="592" t="s">
        <v>491</v>
      </c>
      <c r="FA220" s="592" t="s">
        <v>342</v>
      </c>
      <c r="FB220" s="592" t="s">
        <v>343</v>
      </c>
      <c r="FC220" s="592">
        <v>10</v>
      </c>
      <c r="FD220" s="592" t="s">
        <v>11</v>
      </c>
      <c r="FE220" s="592" t="s">
        <v>232</v>
      </c>
      <c r="FF220" s="592" t="s">
        <v>9</v>
      </c>
      <c r="FG220" s="592" t="s">
        <v>232</v>
      </c>
      <c r="FH220" s="592" t="s">
        <v>358</v>
      </c>
    </row>
    <row r="221" spans="1:164">
      <c r="A221">
        <v>3664</v>
      </c>
      <c r="B221">
        <v>1</v>
      </c>
      <c r="F221">
        <v>700</v>
      </c>
      <c r="G221">
        <v>41</v>
      </c>
      <c r="H221">
        <v>1</v>
      </c>
      <c r="I221">
        <v>0</v>
      </c>
      <c r="J221">
        <v>1</v>
      </c>
      <c r="K221">
        <v>0</v>
      </c>
      <c r="L221" t="s">
        <v>491</v>
      </c>
      <c r="M221">
        <v>0</v>
      </c>
      <c r="N221">
        <v>1</v>
      </c>
      <c r="O221">
        <v>0</v>
      </c>
      <c r="P221">
        <v>0</v>
      </c>
      <c r="Q221">
        <v>0</v>
      </c>
      <c r="R221">
        <v>0</v>
      </c>
      <c r="S221">
        <v>0</v>
      </c>
      <c r="T221">
        <v>27</v>
      </c>
      <c r="U221">
        <v>0</v>
      </c>
      <c r="V221">
        <v>0</v>
      </c>
      <c r="W221">
        <v>0</v>
      </c>
      <c r="X221">
        <v>1</v>
      </c>
      <c r="Y221">
        <v>1</v>
      </c>
      <c r="Z221">
        <v>0</v>
      </c>
      <c r="AA221">
        <v>0</v>
      </c>
      <c r="AB221">
        <v>0</v>
      </c>
      <c r="AC221">
        <v>0</v>
      </c>
      <c r="AD221">
        <v>1</v>
      </c>
      <c r="AE221">
        <v>1</v>
      </c>
      <c r="AF221">
        <v>0</v>
      </c>
      <c r="AG221">
        <v>0</v>
      </c>
      <c r="AH221">
        <v>0</v>
      </c>
      <c r="AI221">
        <v>0</v>
      </c>
      <c r="AJ221">
        <v>0</v>
      </c>
      <c r="AK221">
        <v>0</v>
      </c>
      <c r="AL221">
        <v>0</v>
      </c>
      <c r="AM221">
        <v>0</v>
      </c>
      <c r="AN221">
        <v>0</v>
      </c>
      <c r="AO221">
        <v>0</v>
      </c>
      <c r="AP221">
        <v>0</v>
      </c>
      <c r="AQ221">
        <v>0</v>
      </c>
      <c r="AR221">
        <v>0</v>
      </c>
      <c r="AS221">
        <v>1</v>
      </c>
      <c r="AT221">
        <v>0</v>
      </c>
      <c r="AU221">
        <v>1</v>
      </c>
      <c r="AV221">
        <v>0</v>
      </c>
      <c r="AW221">
        <v>0</v>
      </c>
      <c r="AX221">
        <v>0</v>
      </c>
      <c r="AZ221">
        <v>0</v>
      </c>
      <c r="BA221">
        <v>0</v>
      </c>
      <c r="BB221">
        <v>0</v>
      </c>
      <c r="BC221">
        <v>0</v>
      </c>
      <c r="BD221">
        <v>0</v>
      </c>
      <c r="BE221">
        <v>0</v>
      </c>
      <c r="BG221">
        <v>0</v>
      </c>
      <c r="BH221">
        <v>1</v>
      </c>
      <c r="BI221">
        <v>1</v>
      </c>
      <c r="BJ221">
        <v>0</v>
      </c>
      <c r="BK221">
        <v>0</v>
      </c>
      <c r="BL221">
        <v>1</v>
      </c>
      <c r="BM221">
        <v>1</v>
      </c>
      <c r="BN221">
        <v>1</v>
      </c>
      <c r="BO221">
        <v>0</v>
      </c>
      <c r="BP221">
        <v>0</v>
      </c>
      <c r="BQ221">
        <v>0</v>
      </c>
      <c r="BR221">
        <v>0</v>
      </c>
      <c r="BS221">
        <v>0</v>
      </c>
      <c r="BT221">
        <v>0</v>
      </c>
      <c r="BU221">
        <v>0</v>
      </c>
      <c r="BV221">
        <v>1</v>
      </c>
      <c r="BW221">
        <v>1</v>
      </c>
      <c r="BX221">
        <v>0</v>
      </c>
      <c r="BY221">
        <v>0</v>
      </c>
      <c r="BZ221">
        <v>1</v>
      </c>
      <c r="CA221">
        <v>0</v>
      </c>
      <c r="CB221">
        <v>1</v>
      </c>
      <c r="CC221">
        <v>0</v>
      </c>
      <c r="CD221">
        <v>0</v>
      </c>
      <c r="CE221">
        <v>0</v>
      </c>
      <c r="CF221">
        <v>0</v>
      </c>
      <c r="CG221">
        <v>1000</v>
      </c>
      <c r="CH221">
        <v>1000</v>
      </c>
      <c r="CI221">
        <v>1000</v>
      </c>
      <c r="CJ221">
        <v>1000</v>
      </c>
      <c r="CK221">
        <v>1000</v>
      </c>
      <c r="CL221" s="842"/>
      <c r="CM221" s="597">
        <v>1</v>
      </c>
      <c r="CN221" s="592">
        <v>29</v>
      </c>
      <c r="CO221" s="592">
        <v>29</v>
      </c>
      <c r="CP221" s="597">
        <v>1</v>
      </c>
      <c r="CQ221" s="592">
        <v>29</v>
      </c>
      <c r="CR221" s="592">
        <v>0</v>
      </c>
      <c r="CS221" s="597">
        <v>1</v>
      </c>
      <c r="CT221" s="592">
        <v>29</v>
      </c>
      <c r="CU221" s="592">
        <v>29</v>
      </c>
      <c r="CV221" s="592">
        <v>0</v>
      </c>
      <c r="CW221" s="592">
        <v>1</v>
      </c>
      <c r="CX221" s="592">
        <v>29</v>
      </c>
      <c r="CY221" s="592">
        <v>29</v>
      </c>
      <c r="CZ221" s="592">
        <v>29</v>
      </c>
      <c r="DA221" s="592">
        <v>0</v>
      </c>
      <c r="DB221" s="592">
        <v>0</v>
      </c>
      <c r="DC221" s="592">
        <v>0</v>
      </c>
      <c r="DD221" s="592">
        <v>0</v>
      </c>
      <c r="DE221" s="592">
        <v>0</v>
      </c>
      <c r="DF221" s="592">
        <v>0</v>
      </c>
      <c r="DG221" s="592">
        <v>0</v>
      </c>
      <c r="DH221" s="592">
        <v>29</v>
      </c>
      <c r="DI221" s="592">
        <v>29</v>
      </c>
      <c r="DJ221" s="592">
        <v>0</v>
      </c>
      <c r="DK221" s="592">
        <v>0</v>
      </c>
      <c r="DL221" s="592">
        <v>0</v>
      </c>
      <c r="DM221" s="592">
        <v>0</v>
      </c>
      <c r="DN221" s="592">
        <v>0</v>
      </c>
      <c r="DO221" s="592">
        <v>0</v>
      </c>
      <c r="DP221" s="592">
        <v>0</v>
      </c>
      <c r="DQ221" s="592">
        <v>0</v>
      </c>
      <c r="DR221" s="592">
        <v>0</v>
      </c>
      <c r="DS221" s="592">
        <v>0</v>
      </c>
      <c r="DT221" s="592">
        <v>0</v>
      </c>
      <c r="DU221" s="597">
        <v>1</v>
      </c>
      <c r="DV221" s="954">
        <v>0</v>
      </c>
      <c r="DW221" s="978">
        <v>0</v>
      </c>
      <c r="DX221" s="979">
        <v>0</v>
      </c>
      <c r="DY221" s="979">
        <v>0</v>
      </c>
      <c r="DZ221" s="979">
        <v>0</v>
      </c>
      <c r="EA221" s="977">
        <v>0</v>
      </c>
      <c r="EB221" s="977">
        <v>0</v>
      </c>
      <c r="EC221" s="960">
        <v>0</v>
      </c>
      <c r="ED221" s="960">
        <v>0</v>
      </c>
      <c r="EE221" s="1255">
        <v>3.5</v>
      </c>
      <c r="EF221" s="960">
        <v>3500</v>
      </c>
      <c r="EG221" s="960">
        <v>15.5</v>
      </c>
      <c r="EH221" s="960">
        <v>15500</v>
      </c>
      <c r="EI221" s="960">
        <v>2.5</v>
      </c>
      <c r="EJ221" s="960">
        <v>2500</v>
      </c>
      <c r="EK221" s="1007">
        <v>0</v>
      </c>
      <c r="EL221" s="306">
        <v>0</v>
      </c>
      <c r="EM221" s="306">
        <v>0</v>
      </c>
      <c r="EN221" s="1007">
        <v>0</v>
      </c>
      <c r="EO221" s="306">
        <v>0</v>
      </c>
      <c r="EP221" s="306">
        <v>1</v>
      </c>
      <c r="EQ221" s="306">
        <v>1</v>
      </c>
      <c r="ER221" s="306">
        <v>0</v>
      </c>
      <c r="ES221" s="306">
        <v>0</v>
      </c>
      <c r="ET221" s="1007">
        <v>0</v>
      </c>
      <c r="EU221" s="306">
        <v>0</v>
      </c>
      <c r="EV221" s="306">
        <v>0</v>
      </c>
      <c r="EW221" s="306">
        <v>0</v>
      </c>
      <c r="EX221" s="832"/>
      <c r="EY221" s="592"/>
      <c r="EZ221" s="592" t="s">
        <v>491</v>
      </c>
      <c r="FA221" s="592" t="s">
        <v>342</v>
      </c>
      <c r="FB221" s="592" t="s">
        <v>343</v>
      </c>
      <c r="FC221" s="592">
        <v>29</v>
      </c>
      <c r="FD221" s="592" t="s">
        <v>12</v>
      </c>
      <c r="FE221" s="592" t="s">
        <v>232</v>
      </c>
      <c r="FF221" s="592" t="s">
        <v>9</v>
      </c>
      <c r="FG221" s="592" t="s">
        <v>232</v>
      </c>
      <c r="FH221" s="592" t="s">
        <v>358</v>
      </c>
    </row>
    <row r="222" spans="1:164" s="592" customFormat="1">
      <c r="A222" s="593"/>
      <c r="B222" s="594"/>
      <c r="C222" s="594"/>
      <c r="D222" s="594"/>
      <c r="E222" s="595"/>
      <c r="F222" s="595"/>
      <c r="G222" s="595"/>
      <c r="H222" s="595"/>
      <c r="I222" s="595"/>
      <c r="J222" s="831"/>
      <c r="K222" s="831"/>
      <c r="L222" s="595"/>
      <c r="M222" s="595"/>
      <c r="N222" s="595"/>
      <c r="O222" s="595"/>
      <c r="P222" s="595"/>
      <c r="Q222" s="595"/>
      <c r="R222" s="595"/>
      <c r="S222" s="595"/>
      <c r="T222" s="595"/>
      <c r="U222" s="595"/>
      <c r="V222" s="595"/>
      <c r="W222" s="595"/>
      <c r="X222" s="595"/>
      <c r="Y222" s="595"/>
      <c r="Z222" s="595"/>
      <c r="AA222" s="595"/>
      <c r="AB222" s="595"/>
      <c r="AC222" s="595"/>
      <c r="AD222" s="595"/>
      <c r="AE222" s="595"/>
      <c r="AF222" s="595"/>
      <c r="AG222" s="595"/>
      <c r="AH222" s="595"/>
      <c r="AI222" s="595"/>
      <c r="AJ222" s="595"/>
      <c r="AK222" s="595"/>
      <c r="AL222" s="595"/>
      <c r="AM222" s="595"/>
      <c r="AN222" s="595"/>
      <c r="AO222" s="595"/>
      <c r="AP222" s="595"/>
      <c r="AQ222" s="595"/>
      <c r="AR222" s="595"/>
      <c r="AS222" s="595"/>
      <c r="AT222" s="595"/>
      <c r="AU222" s="595"/>
      <c r="AV222" s="595"/>
      <c r="AW222" s="595"/>
      <c r="AX222" s="595"/>
      <c r="AY222" s="595"/>
      <c r="AZ222" s="595"/>
      <c r="BA222" s="595"/>
      <c r="BB222" s="595"/>
      <c r="BC222" s="595"/>
      <c r="BD222" s="595"/>
      <c r="BE222" s="595"/>
      <c r="BF222" s="595"/>
      <c r="BG222" s="595"/>
      <c r="BH222" s="595"/>
      <c r="BI222" s="595"/>
      <c r="BJ222" s="595"/>
      <c r="BK222" s="595"/>
      <c r="BL222" s="595"/>
      <c r="BM222" s="346"/>
      <c r="BN222" s="346"/>
      <c r="BO222" s="346"/>
      <c r="BP222" s="346"/>
      <c r="BQ222" s="346"/>
      <c r="BR222" s="346"/>
      <c r="BS222" s="346"/>
      <c r="BT222" s="346"/>
      <c r="BU222" s="346"/>
      <c r="BV222" s="346"/>
      <c r="BW222" s="346"/>
      <c r="BX222" s="346"/>
      <c r="BY222" s="346"/>
      <c r="BZ222" s="346"/>
      <c r="CA222" s="346"/>
      <c r="CB222" s="346"/>
      <c r="CC222" s="346"/>
      <c r="CD222" s="346"/>
      <c r="CE222" s="1244"/>
      <c r="CF222" s="1244"/>
      <c r="CG222" s="1244"/>
      <c r="CH222" s="1244"/>
      <c r="CI222" s="1244"/>
      <c r="CJ222" s="1244"/>
      <c r="CK222" s="1244"/>
      <c r="CL222" s="953"/>
      <c r="CM222" s="374"/>
      <c r="CN222" s="313"/>
      <c r="CO222" s="313"/>
      <c r="CP222" s="374"/>
      <c r="CQ222" s="313"/>
      <c r="CR222" s="313"/>
      <c r="CS222" s="374"/>
      <c r="CT222" s="313"/>
      <c r="CU222" s="313"/>
      <c r="CV222" s="313"/>
      <c r="CW222" s="313"/>
      <c r="CX222" s="313"/>
      <c r="CY222" s="313"/>
      <c r="CZ222" s="313"/>
      <c r="DA222" s="313"/>
      <c r="DB222" s="313"/>
      <c r="DC222" s="313"/>
      <c r="DD222" s="313"/>
      <c r="DE222" s="313"/>
      <c r="DF222" s="313"/>
      <c r="DG222" s="313"/>
      <c r="DH222" s="313"/>
      <c r="DI222" s="313"/>
      <c r="DJ222" s="313"/>
      <c r="DK222" s="313"/>
      <c r="DL222" s="313"/>
      <c r="DM222" s="313"/>
      <c r="DN222" s="313"/>
      <c r="DO222" s="313"/>
      <c r="DP222" s="313"/>
      <c r="DQ222" s="313"/>
      <c r="DR222" s="313"/>
      <c r="DS222" s="313"/>
      <c r="DT222" s="313"/>
      <c r="DU222" s="374"/>
      <c r="DV222" s="955"/>
      <c r="DW222" s="374"/>
      <c r="DX222" s="313"/>
      <c r="DY222" s="313"/>
      <c r="DZ222" s="313"/>
      <c r="EA222" s="313"/>
      <c r="EB222" s="313"/>
      <c r="EC222" s="313"/>
      <c r="ED222" s="313"/>
      <c r="EE222" s="374"/>
      <c r="EF222" s="313"/>
      <c r="EG222" s="313"/>
      <c r="EH222" s="313"/>
      <c r="EI222" s="313"/>
      <c r="EJ222" s="313"/>
      <c r="EK222" s="374"/>
      <c r="EL222" s="313"/>
      <c r="EM222" s="313"/>
      <c r="EN222" s="374"/>
      <c r="EO222" s="313"/>
      <c r="EP222" s="313"/>
      <c r="EQ222" s="313"/>
      <c r="ER222" s="313"/>
      <c r="ES222" s="313"/>
      <c r="ET222" s="374"/>
      <c r="EU222" s="313"/>
      <c r="EV222" s="313"/>
      <c r="EW222" s="313"/>
      <c r="EX222" s="832"/>
      <c r="EY222" s="596"/>
      <c r="EZ222" s="596"/>
      <c r="FA222" s="596"/>
      <c r="FB222" s="596"/>
      <c r="FC222" s="596"/>
      <c r="FD222" s="596"/>
      <c r="FE222" s="596"/>
      <c r="FF222" s="596"/>
      <c r="FG222" s="596"/>
      <c r="FH222" s="596"/>
    </row>
    <row r="223" spans="1:164">
      <c r="A223" s="395"/>
      <c r="B223" s="395"/>
      <c r="C223" s="395"/>
      <c r="D223" s="395"/>
      <c r="E223" s="396"/>
      <c r="F223" s="396"/>
      <c r="G223" s="396"/>
      <c r="H223" s="396"/>
      <c r="I223" s="396"/>
      <c r="J223" s="833"/>
      <c r="K223" s="833"/>
      <c r="L223" s="396"/>
      <c r="M223" s="396"/>
      <c r="N223" s="396"/>
      <c r="O223" s="396"/>
      <c r="P223" s="396"/>
      <c r="Q223" s="396"/>
      <c r="R223" s="396"/>
      <c r="S223" s="396"/>
      <c r="T223" s="396"/>
      <c r="U223" s="396"/>
      <c r="V223" s="396"/>
      <c r="W223" s="396"/>
      <c r="X223" s="396"/>
      <c r="Y223" s="396"/>
      <c r="Z223" s="396"/>
      <c r="AA223" s="396"/>
      <c r="AB223" s="396"/>
      <c r="AC223" s="396"/>
      <c r="AD223" s="396"/>
      <c r="AE223" s="396"/>
      <c r="AF223" s="396"/>
      <c r="AG223" s="396"/>
      <c r="AH223" s="396"/>
      <c r="AI223" s="396"/>
      <c r="AJ223" s="396"/>
      <c r="AK223" s="396"/>
      <c r="AL223" s="396"/>
      <c r="AM223" s="396"/>
      <c r="AN223" s="396"/>
      <c r="AO223" s="396"/>
      <c r="AP223" s="396"/>
      <c r="AQ223" s="396"/>
      <c r="AR223" s="396"/>
      <c r="AS223" s="396"/>
      <c r="AT223" s="396"/>
      <c r="AU223" s="396"/>
      <c r="AV223" s="396"/>
      <c r="AW223" s="396"/>
      <c r="AX223" s="396"/>
      <c r="AY223" s="396"/>
      <c r="AZ223" s="396"/>
      <c r="BA223" s="396"/>
      <c r="BB223" s="396"/>
      <c r="BC223" s="396"/>
      <c r="BD223" s="396"/>
      <c r="BE223" s="396"/>
      <c r="BF223" s="396"/>
      <c r="BG223" s="396"/>
      <c r="BH223" s="396"/>
      <c r="BI223" s="396"/>
      <c r="BJ223" s="396"/>
      <c r="BK223" s="396"/>
      <c r="BL223" s="396"/>
      <c r="BM223" s="306"/>
      <c r="BN223" s="306"/>
      <c r="BO223" s="306"/>
      <c r="BP223" s="306"/>
      <c r="BQ223" s="306"/>
      <c r="BR223" s="306"/>
      <c r="BS223" s="306"/>
      <c r="BT223" s="306"/>
      <c r="BU223" s="306"/>
      <c r="BV223" s="306"/>
      <c r="BW223" s="306"/>
      <c r="BX223" s="306"/>
      <c r="BY223" s="306"/>
      <c r="BZ223" s="306"/>
      <c r="CA223" s="306"/>
      <c r="CB223" s="306"/>
      <c r="CC223" s="306">
        <v>0</v>
      </c>
      <c r="CD223" s="306">
        <v>0</v>
      </c>
      <c r="CE223" s="599">
        <v>0</v>
      </c>
      <c r="CF223" s="599">
        <v>0</v>
      </c>
      <c r="CG223" s="599"/>
      <c r="CH223" s="599"/>
      <c r="CI223" s="599"/>
      <c r="CJ223" s="599"/>
      <c r="CK223" s="599"/>
      <c r="CL223" s="953"/>
      <c r="CM223" s="597"/>
      <c r="CN223" s="592"/>
      <c r="CO223" s="592"/>
      <c r="CP223" s="597"/>
      <c r="CQ223" s="592"/>
      <c r="CR223" s="592"/>
      <c r="CS223" s="597"/>
      <c r="CT223" s="592"/>
      <c r="CU223" s="592"/>
      <c r="CV223" s="592"/>
      <c r="CW223" s="592"/>
      <c r="CX223" s="592"/>
      <c r="CY223" s="592"/>
      <c r="CZ223" s="592"/>
      <c r="DA223" s="592"/>
      <c r="DB223" s="592"/>
      <c r="DC223" s="592"/>
      <c r="DD223" s="592"/>
      <c r="DE223" s="592"/>
      <c r="DF223" s="592"/>
      <c r="DG223" s="592"/>
      <c r="DH223" s="592"/>
      <c r="DI223" s="592"/>
      <c r="DJ223" s="592"/>
      <c r="DK223" s="592"/>
      <c r="DL223" s="592"/>
      <c r="DM223" s="592"/>
      <c r="DN223" s="592"/>
      <c r="DO223" s="592"/>
      <c r="DP223" s="592"/>
      <c r="DQ223" s="592"/>
      <c r="DR223" s="592"/>
      <c r="DS223" s="592"/>
      <c r="DT223" s="592"/>
      <c r="DU223" s="597"/>
      <c r="DV223" s="954"/>
      <c r="DW223" s="597"/>
      <c r="DX223" s="592">
        <f>IF(OR(AND(CC223&gt;0,CD223=0),AND(CC223=0,CD223&gt;0)),"check",IF(CC223+CD223&gt;0,1,0))</f>
        <v>0</v>
      </c>
      <c r="DY223" s="592">
        <f>IF(OR(AND(CE223&gt;0,CF223=0),AND(CE223=0,CF223&gt;0)),"check",IF(CE223+CF223&gt;0,1,0))</f>
        <v>0</v>
      </c>
      <c r="DZ223" s="592"/>
      <c r="EA223" s="592"/>
      <c r="EB223" s="592"/>
      <c r="EC223" s="592"/>
      <c r="ED223" s="592"/>
      <c r="EE223" s="597"/>
      <c r="EF223" s="592"/>
      <c r="EG223" s="592"/>
      <c r="EH223" s="592"/>
      <c r="EI223" s="592"/>
      <c r="EJ223" s="592"/>
      <c r="EK223" s="597"/>
      <c r="EL223" s="592"/>
      <c r="EM223" s="592"/>
      <c r="EN223" s="597"/>
      <c r="EO223" s="592"/>
      <c r="EP223" s="592"/>
      <c r="EQ223" s="592"/>
      <c r="ER223" s="592"/>
      <c r="ES223" s="592"/>
      <c r="ET223" s="597"/>
      <c r="EU223" s="592"/>
      <c r="EV223" s="592"/>
      <c r="EW223" s="592"/>
      <c r="EX223" s="832"/>
      <c r="EY223" s="581"/>
      <c r="EZ223" s="581"/>
      <c r="FA223" s="581"/>
      <c r="FB223" s="581"/>
      <c r="FC223" s="581"/>
      <c r="FD223" s="581"/>
      <c r="FE223" s="581"/>
      <c r="FF223" s="581"/>
      <c r="FG223" s="581"/>
    </row>
    <row r="224" spans="1:164">
      <c r="A224" s="395"/>
      <c r="B224" s="395"/>
      <c r="C224" s="395"/>
      <c r="D224" s="395"/>
      <c r="E224" s="396"/>
      <c r="F224" s="396"/>
      <c r="G224" s="396"/>
      <c r="H224" s="396"/>
      <c r="I224" s="396"/>
      <c r="J224" s="833"/>
      <c r="K224" s="833"/>
      <c r="L224" s="396"/>
      <c r="M224" s="396"/>
      <c r="N224" s="396"/>
      <c r="O224" s="396"/>
      <c r="P224" s="396"/>
      <c r="Q224" s="396"/>
      <c r="R224" s="396"/>
      <c r="S224" s="396"/>
      <c r="T224" s="396"/>
      <c r="U224" s="396"/>
      <c r="V224" s="396"/>
      <c r="W224" s="396"/>
      <c r="X224" s="396"/>
      <c r="Y224" s="396"/>
      <c r="Z224" s="396"/>
      <c r="AA224" s="396"/>
      <c r="AB224" s="396"/>
      <c r="AC224" s="396"/>
      <c r="AD224" s="396"/>
      <c r="AE224" s="396"/>
      <c r="AF224" s="396"/>
      <c r="AG224" s="396"/>
      <c r="AH224" s="396"/>
      <c r="AI224" s="396"/>
      <c r="AJ224" s="396"/>
      <c r="AK224" s="396"/>
      <c r="AL224" s="396"/>
      <c r="AM224" s="396"/>
      <c r="AN224" s="396"/>
      <c r="AO224" s="396"/>
      <c r="AP224" s="396"/>
      <c r="AQ224" s="396"/>
      <c r="AR224" s="396"/>
      <c r="AS224" s="396"/>
      <c r="AT224" s="396"/>
      <c r="AU224" s="396"/>
      <c r="AV224" s="396"/>
      <c r="AW224" s="396"/>
      <c r="AX224" s="396"/>
      <c r="AY224" s="396"/>
      <c r="AZ224" s="396"/>
      <c r="BA224" s="396"/>
      <c r="BB224" s="396"/>
      <c r="BC224" s="396"/>
      <c r="BD224" s="396"/>
      <c r="BE224" s="396"/>
      <c r="BF224" s="396"/>
      <c r="BG224" s="396"/>
      <c r="BH224" s="396"/>
      <c r="BI224" s="396"/>
      <c r="BJ224" s="396"/>
      <c r="BK224" s="951"/>
      <c r="BL224" s="951"/>
      <c r="BM224" s="306"/>
      <c r="BN224" s="306"/>
      <c r="BO224" s="306"/>
      <c r="BP224" s="306"/>
      <c r="BQ224" s="306"/>
      <c r="BR224" s="306"/>
      <c r="BS224" s="306"/>
      <c r="BT224" s="306"/>
      <c r="BU224" s="306"/>
      <c r="BV224" s="306"/>
      <c r="BW224" s="306"/>
      <c r="BX224" s="306"/>
      <c r="BY224" s="306"/>
      <c r="BZ224" s="306"/>
      <c r="CA224" s="306"/>
      <c r="CB224" s="306"/>
      <c r="CC224" s="306">
        <v>0</v>
      </c>
      <c r="CD224" s="306" t="s">
        <v>895</v>
      </c>
      <c r="CE224" s="1245">
        <v>0</v>
      </c>
      <c r="CF224" s="384" t="s">
        <v>895</v>
      </c>
      <c r="CG224" s="384"/>
      <c r="CH224" s="384"/>
      <c r="CI224" s="384"/>
      <c r="CJ224" s="384"/>
      <c r="CK224" s="384"/>
      <c r="CL224" s="953"/>
      <c r="CM224" s="597"/>
      <c r="CN224" s="592"/>
      <c r="CO224" s="592"/>
      <c r="CP224" s="597"/>
      <c r="CQ224" s="592"/>
      <c r="CR224" s="592"/>
      <c r="CS224" s="597"/>
      <c r="CT224" s="592"/>
      <c r="CU224" s="592"/>
      <c r="CV224" s="592"/>
      <c r="CW224" s="592"/>
      <c r="CX224" s="592"/>
      <c r="CY224" s="592"/>
      <c r="CZ224" s="592"/>
      <c r="DA224" s="592"/>
      <c r="DB224" s="592"/>
      <c r="DC224" s="592"/>
      <c r="DD224" s="592"/>
      <c r="DE224" s="592"/>
      <c r="DF224" s="592"/>
      <c r="DG224" s="592"/>
      <c r="DH224" s="384"/>
      <c r="DI224" s="384"/>
      <c r="DJ224" s="1333">
        <f>SUM(DJ5:DJ222)</f>
        <v>7404.05</v>
      </c>
      <c r="DK224" s="384"/>
      <c r="DL224" s="384"/>
      <c r="DM224" s="384"/>
      <c r="DN224" s="384"/>
      <c r="DO224" s="384"/>
      <c r="DP224" s="384"/>
      <c r="DQ224" s="384"/>
      <c r="DR224" s="384"/>
      <c r="DS224" s="384"/>
      <c r="DT224" s="384"/>
      <c r="DU224" s="1225"/>
      <c r="DV224" s="954"/>
      <c r="DW224" s="597"/>
      <c r="DX224" s="592"/>
      <c r="DY224" s="592"/>
      <c r="DZ224" s="592"/>
      <c r="EA224" s="592"/>
      <c r="EB224" s="592"/>
      <c r="EC224" s="592" t="s">
        <v>896</v>
      </c>
      <c r="ED224" s="592" t="s">
        <v>896</v>
      </c>
      <c r="EE224" s="597"/>
      <c r="EF224" s="592" t="s">
        <v>896</v>
      </c>
      <c r="EG224" s="592"/>
      <c r="EH224" s="592" t="s">
        <v>896</v>
      </c>
      <c r="EI224" s="592"/>
      <c r="EJ224" s="592" t="s">
        <v>896</v>
      </c>
      <c r="EK224" s="959"/>
      <c r="EL224" s="602"/>
      <c r="EM224" s="602"/>
      <c r="EN224" s="959"/>
      <c r="EO224" s="602"/>
      <c r="EP224" s="602"/>
      <c r="EQ224" s="384"/>
      <c r="ER224" s="384"/>
      <c r="ES224" s="384"/>
      <c r="ET224" s="1225"/>
      <c r="EU224" s="384"/>
      <c r="EV224" s="384"/>
      <c r="EW224" s="384"/>
      <c r="EX224" s="832"/>
      <c r="EY224" s="581"/>
      <c r="EZ224" s="581"/>
      <c r="FA224" s="581"/>
      <c r="FB224" s="581"/>
      <c r="FC224" s="581"/>
      <c r="FD224" s="581"/>
      <c r="FE224" s="581"/>
      <c r="FF224" s="581"/>
      <c r="FG224" s="581"/>
    </row>
    <row r="225" spans="1:163">
      <c r="A225" s="49">
        <f>+COUNT(A$5:A$222)</f>
        <v>216</v>
      </c>
      <c r="B225" s="395"/>
      <c r="C225" s="395"/>
      <c r="D225" s="395"/>
      <c r="E225" s="396"/>
      <c r="F225" s="396"/>
      <c r="G225" s="396"/>
      <c r="H225" s="396"/>
      <c r="I225" s="396"/>
      <c r="J225" s="833"/>
      <c r="K225" s="833"/>
      <c r="L225" s="396"/>
      <c r="M225" s="396"/>
      <c r="N225" s="1018">
        <f>SUM(N5:N222)</f>
        <v>200</v>
      </c>
      <c r="O225" s="1018">
        <f>SUM(O5:O222)</f>
        <v>14</v>
      </c>
      <c r="P225" s="626">
        <f>SUM(P5:P222)</f>
        <v>12</v>
      </c>
      <c r="Q225" s="626">
        <f>SUM(Q5:Q222)</f>
        <v>11</v>
      </c>
      <c r="R225" s="626">
        <f>SUM(R5:R222)</f>
        <v>9</v>
      </c>
      <c r="S225" s="626">
        <f>SUM(S5:S222)</f>
        <v>32</v>
      </c>
      <c r="T225" s="626">
        <f>SUM(T5:T222)</f>
        <v>7677</v>
      </c>
      <c r="U225" s="1018">
        <f>SUM(U5:U222)</f>
        <v>60</v>
      </c>
      <c r="V225" s="1018">
        <f>SUM(V5:V222)</f>
        <v>32</v>
      </c>
      <c r="W225" s="1018">
        <f>SUM(W5:W222)</f>
        <v>6</v>
      </c>
      <c r="X225" s="1018">
        <f>SUM(X5:X222)</f>
        <v>4</v>
      </c>
      <c r="Y225" s="1018">
        <f>SUM(Y5:Y222)</f>
        <v>44</v>
      </c>
      <c r="Z225" s="1018">
        <f>SUM(Z5:Z222)</f>
        <v>5</v>
      </c>
      <c r="AA225" s="1018">
        <f>SUM(AA5:AA222)</f>
        <v>105</v>
      </c>
      <c r="AB225" s="1018">
        <f>SUM(AB5:AB222)</f>
        <v>23</v>
      </c>
      <c r="AC225" s="1018">
        <f>SUM(AC5:AC222)</f>
        <v>42</v>
      </c>
      <c r="AD225" s="1018">
        <f>SUM(AD5:AD222)</f>
        <v>50</v>
      </c>
      <c r="AE225" s="1018">
        <f>SUM(AE5:AE222)</f>
        <v>38</v>
      </c>
      <c r="AF225" s="1018">
        <f>SUM(AF5:AF222)</f>
        <v>14</v>
      </c>
      <c r="AG225" s="1018">
        <f>SUM(AG5:AG222)</f>
        <v>0</v>
      </c>
      <c r="AH225" s="1018">
        <f>SUM(AH5:AH222)</f>
        <v>1</v>
      </c>
      <c r="AI225" s="626">
        <f>SUM(AI5:AI222)</f>
        <v>12</v>
      </c>
      <c r="AJ225" s="626">
        <f>SUM(AJ5:AJ222)</f>
        <v>1</v>
      </c>
      <c r="AK225" s="626">
        <f>SUM(AK5:AK222)</f>
        <v>9</v>
      </c>
      <c r="AL225" s="626">
        <f>SUM(AL5:AL222)</f>
        <v>6</v>
      </c>
      <c r="AM225" s="626">
        <f>SUM(AM5:AM222)</f>
        <v>1</v>
      </c>
      <c r="AN225" s="626">
        <f>SUM(AN5:AN222)</f>
        <v>6</v>
      </c>
      <c r="AO225" s="626">
        <f>SUM(AO5:AO222)</f>
        <v>1</v>
      </c>
      <c r="AP225" s="626">
        <f>SUM(AP5:AP222)</f>
        <v>9</v>
      </c>
      <c r="AQ225" s="626">
        <f>SUM(AQ5:AQ222)</f>
        <v>5</v>
      </c>
      <c r="AR225" s="626">
        <f>SUM(AR5:AR222)</f>
        <v>140</v>
      </c>
      <c r="AS225" s="626">
        <f>SUM(AS5:AS222)</f>
        <v>58</v>
      </c>
      <c r="AT225" s="626">
        <f>SUM(AT5:AT222)</f>
        <v>14</v>
      </c>
      <c r="AU225" s="626">
        <f>SUM(AU5:AU222)</f>
        <v>37</v>
      </c>
      <c r="AV225" s="626">
        <f>SUM(AV5:AV222)</f>
        <v>1</v>
      </c>
      <c r="AW225" s="626">
        <f>SUM(AW5:AW222)</f>
        <v>27</v>
      </c>
      <c r="AX225" s="626">
        <f>SUM(AX5:AX222)</f>
        <v>14</v>
      </c>
      <c r="AY225" s="626"/>
      <c r="AZ225" s="626">
        <f>SUM(AZ5:AZ222)</f>
        <v>8</v>
      </c>
      <c r="BA225" s="626">
        <f>SUM(BA5:BA222)</f>
        <v>10</v>
      </c>
      <c r="BB225" s="626">
        <f>SUM(BB5:BB222)</f>
        <v>3</v>
      </c>
      <c r="BC225" s="626">
        <f>SUM(BC5:BC222)</f>
        <v>5</v>
      </c>
      <c r="BD225" s="626">
        <f>SUM(BD5:BD222)</f>
        <v>4</v>
      </c>
      <c r="BE225" s="626">
        <f>SUM(BE5:BE222)</f>
        <v>4</v>
      </c>
      <c r="BF225" s="626"/>
      <c r="BG225" s="625">
        <f>SUM(BG5:BG222)</f>
        <v>160</v>
      </c>
      <c r="BH225" s="625">
        <f>SUM(BH5:BH222)</f>
        <v>50</v>
      </c>
      <c r="BI225" s="625">
        <f>SUM(BI5:BI222)</f>
        <v>178</v>
      </c>
      <c r="BJ225" s="625">
        <f>SUM(BJ5:BJ222)</f>
        <v>32</v>
      </c>
      <c r="BK225" s="625">
        <f>SUM(BK5:BK222)</f>
        <v>121</v>
      </c>
      <c r="BL225" s="625">
        <f>SUM(BL5:BL222)</f>
        <v>92</v>
      </c>
      <c r="BM225" s="625">
        <f>SUM(BM5:BM222)</f>
        <v>43</v>
      </c>
      <c r="BN225" s="625">
        <f>SUM(BN5:BN222)</f>
        <v>28</v>
      </c>
      <c r="BO225" s="625">
        <f>SUM(BO5:BO222)</f>
        <v>8</v>
      </c>
      <c r="BP225" s="625">
        <f>SUM(BP5:BP222)</f>
        <v>24</v>
      </c>
      <c r="BQ225" s="625">
        <f>SUM(BQ5:BQ222)</f>
        <v>33</v>
      </c>
      <c r="BR225" s="625">
        <f>SUM(BR5:BR222)</f>
        <v>10</v>
      </c>
      <c r="BS225" s="625">
        <f>SUM(BS5:BS222)</f>
        <v>7</v>
      </c>
      <c r="BT225" s="625">
        <f>SUM(BT5:BT222)</f>
        <v>3</v>
      </c>
      <c r="BU225" s="625">
        <f>SUM(BU5:BU222)</f>
        <v>35</v>
      </c>
      <c r="BV225" s="625">
        <f>SUM(BV5:BV222)</f>
        <v>23</v>
      </c>
      <c r="BW225" s="625">
        <f>SUM(BW5:BW222)</f>
        <v>30</v>
      </c>
      <c r="BX225" s="625"/>
      <c r="BY225" s="625">
        <f>SUM(BY5:BY222)</f>
        <v>3</v>
      </c>
      <c r="BZ225" s="625">
        <f>SUM(BZ5:BZ222)</f>
        <v>32</v>
      </c>
      <c r="CA225" s="625">
        <f>SUM(CA5:CA222)</f>
        <v>5</v>
      </c>
      <c r="CB225" s="625">
        <f>SUM(CB5:CB222)</f>
        <v>53</v>
      </c>
      <c r="CC225" s="625">
        <f>SUM(CC5:CC222)</f>
        <v>99</v>
      </c>
      <c r="CD225" s="982">
        <f>SUM(CD5:CD222)/COUNTIF(CD5:CD222,"&lt;&gt;0")</f>
        <v>0.35344999999999999</v>
      </c>
      <c r="CE225" s="625">
        <f>SUM(CE5:CE222)</f>
        <v>5</v>
      </c>
      <c r="CF225" s="982">
        <f>SUM(CF5:CF222)/COUNTIF(CF5:CF222,"&lt;&gt;0")</f>
        <v>0.58333333333333337</v>
      </c>
      <c r="CG225" s="982"/>
      <c r="CH225" s="982"/>
      <c r="CI225" s="982"/>
      <c r="CJ225" s="982"/>
      <c r="CK225" s="982"/>
      <c r="CL225" s="953"/>
      <c r="CM225" s="627">
        <f>SUM(CM5:CM222)</f>
        <v>210</v>
      </c>
      <c r="CN225" s="626">
        <f>SUM(CN5:CN222)</f>
        <v>7718</v>
      </c>
      <c r="CO225" s="626">
        <f>SUM(CO5:CO222)</f>
        <v>2164</v>
      </c>
      <c r="CP225" s="627">
        <f>SUM(CP5:CP222)</f>
        <v>210</v>
      </c>
      <c r="CQ225" s="626">
        <f>SUM(CQ5:CQ222)</f>
        <v>7615</v>
      </c>
      <c r="CR225" s="626">
        <f>SUM(CR5:CR222)</f>
        <v>1386</v>
      </c>
      <c r="CS225" s="627">
        <f>SUM(CS5:CS222)</f>
        <v>213</v>
      </c>
      <c r="CT225" s="626">
        <f>SUM(CT5:CT222)</f>
        <v>7743</v>
      </c>
      <c r="CU225" s="626">
        <f>SUM(CU5:CU222)</f>
        <v>4017</v>
      </c>
      <c r="CV225" s="626">
        <f>SUM(CV5:CV222)</f>
        <v>0</v>
      </c>
      <c r="CW225" s="626">
        <f>SUM(CW5:CW222)</f>
        <v>92</v>
      </c>
      <c r="CX225" s="626">
        <f>SUM(CX5:CX222)</f>
        <v>4017</v>
      </c>
      <c r="CY225" s="626">
        <f>SUM(CY5:CY222)</f>
        <v>2217</v>
      </c>
      <c r="CZ225" s="626">
        <f>SUM(CZ5:CZ222)</f>
        <v>1712</v>
      </c>
      <c r="DA225" s="626">
        <f>SUM(DA5:DA222)</f>
        <v>524</v>
      </c>
      <c r="DB225" s="626">
        <f>SUM(DB5:DB222)</f>
        <v>1450</v>
      </c>
      <c r="DC225" s="626">
        <f>SUM(DC5:DC222)</f>
        <v>1273</v>
      </c>
      <c r="DD225" s="626">
        <f>SUM(DD5:DD222)</f>
        <v>1115</v>
      </c>
      <c r="DE225" s="626">
        <f>SUM(DE5:DE222)</f>
        <v>768</v>
      </c>
      <c r="DF225" s="626">
        <f>SUM(DF5:DF222)</f>
        <v>354</v>
      </c>
      <c r="DG225" s="626">
        <f>SUM(DG5:DG222)</f>
        <v>1982</v>
      </c>
      <c r="DH225" s="626">
        <f>SUM(DH5:DH222)</f>
        <v>1085</v>
      </c>
      <c r="DI225" s="626">
        <f>SUM(DI5:DI222)</f>
        <v>1823</v>
      </c>
      <c r="DJ225" s="1285">
        <f>DJ224/DC225</f>
        <v>5.8162215239591522</v>
      </c>
      <c r="DK225" s="626">
        <f>SUM(DK5:DK222)</f>
        <v>7</v>
      </c>
      <c r="DL225" s="626">
        <f>SUM(DL5:DL222)</f>
        <v>307</v>
      </c>
      <c r="DM225" s="626">
        <f>SUM(DM5:DM222)</f>
        <v>0</v>
      </c>
      <c r="DN225" s="626">
        <f>SUM(DN5:DN222)</f>
        <v>0</v>
      </c>
      <c r="DO225" s="626">
        <f>SUM(DO5:DO222)</f>
        <v>22</v>
      </c>
      <c r="DP225" s="626">
        <f>SUM(DP5:DP222)</f>
        <v>813</v>
      </c>
      <c r="DQ225" s="626">
        <f>SUM(DQ5:DQ222)</f>
        <v>3</v>
      </c>
      <c r="DR225" s="626">
        <f>SUM(DR5:DR222)</f>
        <v>132</v>
      </c>
      <c r="DS225" s="626">
        <f>SUM(DS5:DS222)</f>
        <v>1</v>
      </c>
      <c r="DT225" s="626">
        <f>SUM(DT5:DT222)</f>
        <v>21</v>
      </c>
      <c r="DU225" s="627">
        <f>SUM(DU5:DU222)</f>
        <v>77</v>
      </c>
      <c r="DV225" s="964">
        <f>SUM(DV5:DV222)</f>
        <v>0</v>
      </c>
      <c r="DW225" s="626">
        <f>SUM(DW5:DW222)</f>
        <v>0</v>
      </c>
      <c r="DX225" s="626">
        <f>SUM(DX5:DX222)</f>
        <v>3</v>
      </c>
      <c r="DY225" s="626">
        <f>SUM(DY5:DY222)</f>
        <v>2</v>
      </c>
      <c r="DZ225" s="626">
        <f>SUM(DZ5:DZ222)</f>
        <v>3</v>
      </c>
      <c r="EA225" s="626">
        <f>SUM(EA5:EA222)</f>
        <v>232.5</v>
      </c>
      <c r="EB225" s="626">
        <f>SUM(EB5:EB222)</f>
        <v>8</v>
      </c>
      <c r="EC225" s="1294">
        <f>SUM(EC5:EC222)/EA225</f>
        <v>0.55045505376344084</v>
      </c>
      <c r="ED225" s="1294">
        <f>SUM(ED5:ED222)/EB225</f>
        <v>0.875</v>
      </c>
      <c r="EE225" s="626">
        <f>SUM(EE5:EE222)</f>
        <v>799</v>
      </c>
      <c r="EF225" s="626">
        <f>SUM(EF5:EF222)/EE225</f>
        <v>640.20140572642822</v>
      </c>
      <c r="EG225" s="626">
        <f>SUM(EG5:EG222)</f>
        <v>498</v>
      </c>
      <c r="EH225" s="626">
        <f>SUM(EH5:EH222)/EG225</f>
        <v>528.35338537247583</v>
      </c>
      <c r="EI225" s="626">
        <f>SUM(EI5:EI222)</f>
        <v>35</v>
      </c>
      <c r="EJ225" s="626">
        <f>SUM(EJ5:EJ222)/EI225</f>
        <v>907.37142857142862</v>
      </c>
      <c r="EK225" s="627">
        <f>SUM(EK5:EK222)</f>
        <v>0</v>
      </c>
      <c r="EL225" s="626">
        <f>SUM(EL5:EL222)</f>
        <v>0</v>
      </c>
      <c r="EM225" s="626">
        <f>SUM(EM5:EM222)</f>
        <v>703</v>
      </c>
      <c r="EN225" s="627">
        <f>SUM(EN5:EN222)</f>
        <v>0</v>
      </c>
      <c r="EO225" s="626">
        <f>SUM(EO5:EO222)</f>
        <v>0</v>
      </c>
      <c r="EP225" s="626">
        <f>SUM(EP5:EP222)</f>
        <v>121</v>
      </c>
      <c r="EQ225" s="626">
        <f>SUM(EQ5:EQ222)</f>
        <v>95</v>
      </c>
      <c r="ER225" s="626">
        <f>SUM(ER5:ER222)</f>
        <v>11</v>
      </c>
      <c r="ES225" s="626">
        <f>SUM(ES5:ES222)</f>
        <v>9</v>
      </c>
      <c r="ET225" s="627">
        <f>SUM(ET5:ET222)</f>
        <v>0</v>
      </c>
      <c r="EU225" s="626">
        <f>SUM(EU5:EU222)</f>
        <v>34</v>
      </c>
      <c r="EV225" s="626">
        <f>SUM(EV5:EV222)</f>
        <v>22</v>
      </c>
      <c r="EW225" s="626">
        <f>SUM(EW5:EW222)</f>
        <v>0</v>
      </c>
      <c r="EX225" s="832"/>
      <c r="EY225" s="581"/>
      <c r="EZ225" s="581"/>
      <c r="FA225" s="581"/>
      <c r="FB225" s="581"/>
      <c r="FC225" s="581"/>
      <c r="FD225" s="581"/>
      <c r="FE225" s="581"/>
      <c r="FF225" s="581"/>
      <c r="FG225" s="581"/>
    </row>
    <row r="226" spans="1:163">
      <c r="A226" s="598"/>
      <c r="B226" s="598"/>
      <c r="C226" s="598"/>
      <c r="D226" s="598"/>
      <c r="E226" s="599"/>
      <c r="F226" s="599"/>
      <c r="G226" s="599"/>
      <c r="H226" s="599"/>
      <c r="I226" s="599"/>
      <c r="J226" s="839"/>
      <c r="K226" s="839"/>
      <c r="L226" s="599"/>
      <c r="M226" s="599"/>
      <c r="N226" s="599"/>
      <c r="O226" s="599"/>
      <c r="P226" s="599"/>
      <c r="Q226" s="599"/>
      <c r="R226" s="599"/>
      <c r="S226" s="599"/>
      <c r="T226" s="599"/>
      <c r="U226" s="599"/>
      <c r="V226" s="599"/>
      <c r="W226" s="599"/>
      <c r="X226" s="599"/>
      <c r="Y226" s="840"/>
      <c r="Z226" s="840"/>
      <c r="AA226" s="840"/>
      <c r="AB226" s="599"/>
      <c r="AC226" s="599"/>
      <c r="AD226" s="599"/>
      <c r="AE226" s="599"/>
      <c r="AF226" s="599"/>
      <c r="AG226" s="599"/>
      <c r="AH226" s="599"/>
      <c r="AI226" s="599"/>
      <c r="AJ226" s="1223"/>
      <c r="AK226" s="1223"/>
      <c r="AL226" s="1223"/>
      <c r="AM226" s="1223"/>
      <c r="AN226" s="1223"/>
      <c r="AO226" s="1223"/>
      <c r="AP226" s="1223"/>
      <c r="AQ226" s="1223"/>
      <c r="AR226" s="1223"/>
      <c r="AS226" s="1223"/>
      <c r="AT226" s="1223"/>
      <c r="AU226" s="1223"/>
      <c r="AV226" s="1223"/>
      <c r="AW226" s="1223"/>
      <c r="AX226" s="1223"/>
      <c r="AY226" s="1223"/>
      <c r="AZ226" s="1223"/>
      <c r="BA226" s="1223"/>
      <c r="BB226" s="1223"/>
      <c r="BC226" s="1223"/>
      <c r="BD226" s="1223"/>
      <c r="BE226" s="1223"/>
      <c r="BF226" s="1223"/>
      <c r="BG226" s="841">
        <f>COUNTIFS(BG5:BG222,0,BH5:BH222,0)</f>
        <v>6</v>
      </c>
      <c r="BH226" s="599"/>
      <c r="BI226" s="599"/>
      <c r="BJ226" s="599"/>
      <c r="BK226" s="952"/>
      <c r="BL226" s="952"/>
      <c r="BM226" s="354"/>
      <c r="BN226" s="354"/>
      <c r="BO226" s="354"/>
      <c r="BP226" s="354"/>
      <c r="BQ226" s="354"/>
      <c r="BR226" s="354"/>
      <c r="BS226" s="354"/>
      <c r="BT226" s="354"/>
      <c r="BU226" s="354"/>
      <c r="BV226" s="354"/>
      <c r="BW226" s="354"/>
      <c r="BX226" s="354"/>
      <c r="BY226" s="354"/>
      <c r="BZ226" s="354"/>
      <c r="CA226" s="354"/>
      <c r="CB226" s="354"/>
      <c r="CC226" s="354"/>
      <c r="CD226" s="354"/>
      <c r="CE226" s="599"/>
      <c r="CF226" s="354"/>
      <c r="CG226" s="354"/>
      <c r="CH226" s="354"/>
      <c r="CI226" s="354"/>
      <c r="CJ226" s="354"/>
      <c r="CK226" s="354"/>
      <c r="CL226" s="843"/>
      <c r="CM226" s="605"/>
      <c r="CN226" s="355"/>
      <c r="CO226" s="355"/>
      <c r="CP226" s="605"/>
      <c r="CQ226" s="355"/>
      <c r="CR226" s="355"/>
      <c r="CS226" s="605"/>
      <c r="CT226" s="355"/>
      <c r="CU226" s="355"/>
      <c r="CV226" s="355"/>
      <c r="CW226" s="355"/>
      <c r="CX226" s="355"/>
      <c r="CY226" s="355"/>
      <c r="CZ226" s="355"/>
      <c r="DA226" s="355"/>
      <c r="DB226" s="355"/>
      <c r="DC226" s="355"/>
      <c r="DD226" s="355"/>
      <c r="DE226" s="355"/>
      <c r="DF226" s="355"/>
      <c r="DG226" s="355"/>
      <c r="DH226" s="355"/>
      <c r="DI226" s="355"/>
      <c r="DJ226" s="355"/>
      <c r="DK226" s="355"/>
      <c r="DL226" s="355"/>
      <c r="DM226" s="355"/>
      <c r="DN226" s="355"/>
      <c r="DO226" s="355"/>
      <c r="DP226" s="355"/>
      <c r="DQ226" s="355"/>
      <c r="DR226" s="355"/>
      <c r="DS226" s="355"/>
      <c r="DT226" s="355"/>
      <c r="DU226" s="600"/>
      <c r="DV226" s="956"/>
      <c r="DX226" s="355"/>
      <c r="DY226" s="355"/>
      <c r="DZ226" s="355"/>
      <c r="EA226" s="355"/>
      <c r="EB226" s="355"/>
      <c r="EC226" s="984"/>
      <c r="ED226" s="984"/>
      <c r="EE226" s="1256"/>
      <c r="EF226" s="1257"/>
      <c r="EG226" s="984"/>
      <c r="EH226" s="1257"/>
      <c r="EI226" s="984"/>
      <c r="EJ226" s="1257"/>
      <c r="EK226" s="600"/>
      <c r="EL226" s="355"/>
      <c r="EM226" s="355"/>
      <c r="EN226" s="600"/>
      <c r="EO226" s="355"/>
      <c r="EP226" s="355"/>
      <c r="EQ226" s="355"/>
      <c r="ER226" s="355"/>
      <c r="ES226" s="355"/>
      <c r="ET226" s="600"/>
      <c r="EU226" s="355"/>
      <c r="EV226" s="355"/>
      <c r="EW226" s="355"/>
      <c r="EX226" s="832"/>
      <c r="EY226" s="581"/>
      <c r="EZ226" s="581"/>
      <c r="FA226" s="581"/>
      <c r="FB226" s="581"/>
      <c r="FC226" s="581"/>
      <c r="FD226" s="581"/>
      <c r="FE226" s="581"/>
      <c r="FF226" s="581"/>
      <c r="FG226" s="581"/>
    </row>
    <row r="227" spans="1:163">
      <c r="A227" s="598"/>
      <c r="B227" s="598"/>
      <c r="C227" s="598"/>
      <c r="D227" s="598"/>
      <c r="E227" s="599"/>
      <c r="F227" s="599"/>
      <c r="G227" s="599"/>
      <c r="H227" s="599"/>
      <c r="I227" s="599"/>
      <c r="J227" s="839"/>
      <c r="K227" s="839"/>
      <c r="L227" s="599"/>
      <c r="M227" s="599"/>
      <c r="N227" s="599"/>
      <c r="O227" s="599"/>
      <c r="P227" s="599"/>
      <c r="Q227" s="599"/>
      <c r="R227" s="599"/>
      <c r="S227" s="599"/>
      <c r="T227" s="599"/>
      <c r="U227" s="599"/>
      <c r="V227" s="599"/>
      <c r="W227" s="599"/>
      <c r="X227" s="599"/>
      <c r="Y227" s="840"/>
      <c r="Z227" s="840"/>
      <c r="AA227" s="840"/>
      <c r="AB227" s="599"/>
      <c r="AC227" s="599"/>
      <c r="AD227" s="599"/>
      <c r="AE227" s="599"/>
      <c r="AF227" s="599"/>
      <c r="AG227" s="599"/>
      <c r="AH227" s="599"/>
      <c r="AI227" s="599"/>
      <c r="AJ227" s="599"/>
      <c r="AK227" s="599"/>
      <c r="AL227" s="599"/>
      <c r="AM227" s="599"/>
      <c r="AN227" s="599"/>
      <c r="AO227" s="599"/>
      <c r="AP227" s="599"/>
      <c r="AQ227" s="599"/>
      <c r="AR227" s="599"/>
      <c r="AS227" s="599"/>
      <c r="AT227" s="599"/>
      <c r="AU227" s="599"/>
      <c r="AV227" s="599"/>
      <c r="AW227" s="599"/>
      <c r="AX227" s="599"/>
      <c r="AY227" s="599"/>
      <c r="AZ227" s="599"/>
      <c r="BA227" s="599"/>
      <c r="BB227" s="599"/>
      <c r="BC227" s="599"/>
      <c r="BD227" s="599"/>
      <c r="BE227" s="599"/>
      <c r="BF227" s="599"/>
      <c r="BG227" s="599"/>
      <c r="BH227" s="599"/>
      <c r="BI227" s="599"/>
      <c r="BJ227" s="599"/>
      <c r="BK227" s="952"/>
      <c r="BL227" s="952"/>
      <c r="BM227" s="384"/>
      <c r="BN227" s="384"/>
      <c r="BO227" s="384"/>
      <c r="BP227" s="384"/>
      <c r="BQ227" s="384"/>
      <c r="BR227" s="384"/>
      <c r="BS227" s="384"/>
      <c r="BT227" s="384"/>
      <c r="BU227" s="384"/>
      <c r="BV227" s="384"/>
      <c r="BW227" s="384"/>
      <c r="BX227" s="384"/>
      <c r="BY227" s="384"/>
      <c r="BZ227" s="384"/>
      <c r="CA227" s="384"/>
      <c r="CB227" s="384"/>
      <c r="CC227" s="354"/>
      <c r="CD227" s="983"/>
      <c r="CE227" s="599"/>
      <c r="CF227" s="983"/>
      <c r="CG227" s="983"/>
      <c r="CH227" s="983"/>
      <c r="CI227" s="983"/>
      <c r="CJ227" s="983"/>
      <c r="CK227" s="983"/>
      <c r="CL227" s="843"/>
      <c r="CM227" s="600"/>
      <c r="CN227" s="355"/>
      <c r="CO227" s="355"/>
      <c r="CP227" s="600"/>
      <c r="CQ227" s="355"/>
      <c r="CR227" s="355"/>
      <c r="CS227" s="600"/>
      <c r="CT227" s="355"/>
      <c r="CU227" s="355"/>
      <c r="CV227" s="355"/>
      <c r="CW227" s="355"/>
      <c r="CX227" s="355"/>
      <c r="CY227" s="355"/>
      <c r="CZ227" s="355"/>
      <c r="DA227" s="355"/>
      <c r="DB227" s="355"/>
      <c r="DC227" s="355"/>
      <c r="DD227" s="355"/>
      <c r="DE227" s="355"/>
      <c r="DF227" s="355"/>
      <c r="DG227" s="355"/>
      <c r="DH227" s="355"/>
      <c r="DI227" s="355"/>
      <c r="DJ227" s="355"/>
      <c r="DK227" s="355"/>
      <c r="DL227" s="355"/>
      <c r="DM227" s="355"/>
      <c r="DN227" s="355"/>
      <c r="DO227" s="355"/>
      <c r="DP227" s="355"/>
      <c r="DQ227" s="355"/>
      <c r="DR227" s="355"/>
      <c r="DS227" s="355"/>
      <c r="DT227" s="355"/>
      <c r="DU227" s="600"/>
      <c r="DV227" s="956"/>
      <c r="DW227" s="600"/>
      <c r="DX227" s="355"/>
      <c r="DY227" s="355"/>
      <c r="DZ227" s="355"/>
      <c r="EA227" s="355"/>
      <c r="EB227" s="355"/>
      <c r="EC227" s="355"/>
      <c r="ED227" s="355"/>
      <c r="EE227" s="600"/>
      <c r="EF227" s="355"/>
      <c r="EG227" s="355"/>
      <c r="EH227" s="355"/>
      <c r="EI227" s="355"/>
      <c r="EJ227" s="355"/>
      <c r="EK227" s="600"/>
      <c r="EL227" s="355"/>
      <c r="EM227" s="355"/>
      <c r="EN227" s="600"/>
      <c r="EO227" s="355"/>
      <c r="EP227" s="355"/>
      <c r="EQ227" s="355"/>
      <c r="ER227" s="355"/>
      <c r="ES227" s="355"/>
      <c r="ET227" s="600"/>
      <c r="EU227" s="355"/>
      <c r="EV227" s="355"/>
      <c r="EW227" s="355"/>
      <c r="EX227" s="832"/>
      <c r="EY227" s="581"/>
      <c r="EZ227" s="581"/>
      <c r="FA227" s="581"/>
      <c r="FB227" s="581"/>
      <c r="FC227" s="581"/>
      <c r="FD227" s="581"/>
      <c r="FE227" s="581"/>
      <c r="FF227" s="581"/>
      <c r="FG227" s="581"/>
    </row>
  </sheetData>
  <autoFilter ref="A5:FH221" xr:uid="{00000000-0001-0000-0C00-000000000000}"/>
  <sortState xmlns:xlrd2="http://schemas.microsoft.com/office/spreadsheetml/2017/richdata2" ref="A6:FH221">
    <sortCondition ref="F6:F221"/>
    <sortCondition ref="A6:A221"/>
  </sortState>
  <mergeCells count="13">
    <mergeCell ref="EE2:EJ2"/>
    <mergeCell ref="AU2:AY2"/>
    <mergeCell ref="AZ2:BF2"/>
    <mergeCell ref="BG2:BH2"/>
    <mergeCell ref="BI2:BJ2"/>
    <mergeCell ref="BK2:BL2"/>
    <mergeCell ref="CC2:CF2"/>
    <mergeCell ref="AR2:AT2"/>
    <mergeCell ref="A2:F2"/>
    <mergeCell ref="H2:I2"/>
    <mergeCell ref="J2:K2"/>
    <mergeCell ref="L2:M2"/>
    <mergeCell ref="N2:O2"/>
  </mergeCells>
  <conditionalFormatting sqref="AU2">
    <cfRule type="expression" dxfId="248" priority="8">
      <formula>$N$374=1</formula>
    </cfRule>
  </conditionalFormatting>
  <conditionalFormatting sqref="AZ2">
    <cfRule type="expression" dxfId="247" priority="7">
      <formula>$N$374+$N$375&gt;0</formula>
    </cfRule>
  </conditionalFormatting>
  <conditionalFormatting sqref="CV4">
    <cfRule type="cellIs" dxfId="246" priority="1" stopIfTrue="1" operator="equal">
      <formula>"OK"</formula>
    </cfRule>
    <cfRule type="cellIs" dxfId="245" priority="2" stopIfTrue="1" operator="equal">
      <formula>"ERR"</formula>
    </cfRule>
  </conditionalFormatting>
  <conditionalFormatting sqref="DV4:DZ4">
    <cfRule type="cellIs" dxfId="244" priority="15" stopIfTrue="1" operator="equal">
      <formula>"OK"</formula>
    </cfRule>
    <cfRule type="cellIs" dxfId="243" priority="16" stopIfTrue="1" operator="equal">
      <formula>"ERR"</formula>
    </cfRule>
  </conditionalFormatting>
  <conditionalFormatting sqref="EK4:EL4">
    <cfRule type="cellIs" dxfId="242" priority="13" stopIfTrue="1" operator="equal">
      <formula>"OK"</formula>
    </cfRule>
    <cfRule type="cellIs" dxfId="241" priority="14" stopIfTrue="1" operator="equal">
      <formula>"ERR"</formula>
    </cfRule>
  </conditionalFormatting>
  <conditionalFormatting sqref="EN4:EO4">
    <cfRule type="cellIs" dxfId="240" priority="11" stopIfTrue="1" operator="equal">
      <formula>"OK"</formula>
    </cfRule>
    <cfRule type="cellIs" dxfId="239" priority="12" stopIfTrue="1" operator="equal">
      <formula>"ERR"</formula>
    </cfRule>
  </conditionalFormatting>
  <conditionalFormatting sqref="EQ4">
    <cfRule type="cellIs" dxfId="238" priority="9" stopIfTrue="1" operator="equal">
      <formula>"OK"</formula>
    </cfRule>
    <cfRule type="cellIs" dxfId="237" priority="10" stopIfTrue="1" operator="equal">
      <formula>"ERR"</formula>
    </cfRule>
  </conditionalFormatting>
  <conditionalFormatting sqref="ET4">
    <cfRule type="cellIs" dxfId="236" priority="3" stopIfTrue="1" operator="equal">
      <formula>"OK"</formula>
    </cfRule>
    <cfRule type="cellIs" dxfId="235" priority="4" stopIfTrue="1" operator="equal">
      <formula>"ERR"</formula>
    </cfRule>
  </conditionalFormatting>
  <conditionalFormatting sqref="EW4">
    <cfRule type="cellIs" dxfId="234" priority="5" stopIfTrue="1" operator="equal">
      <formula>"OK"</formula>
    </cfRule>
    <cfRule type="cellIs" dxfId="233" priority="6" stopIfTrue="1" operator="equal">
      <formula>"ERR"</formula>
    </cfRule>
  </conditionalFormatting>
  <pageMargins left="0.70866141732283472" right="0.70866141732283472" top="0.74803149606299213" bottom="0.74803149606299213" header="0.31496062992125984" footer="0.31496062992125984"/>
  <pageSetup paperSize="9"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glio9">
    <tabColor rgb="FF6DFF6D"/>
  </sheetPr>
  <dimension ref="A1:FD324"/>
  <sheetViews>
    <sheetView zoomScale="99" zoomScaleNormal="100" workbookViewId="0">
      <pane xSplit="1" ySplit="5" topLeftCell="B6" activePane="bottomRight" state="frozen"/>
      <selection activeCell="C1" sqref="C1:E1048576"/>
      <selection pane="topRight" activeCell="C1" sqref="C1:E1048576"/>
      <selection pane="bottomLeft" activeCell="C1" sqref="C1:E1048576"/>
      <selection pane="bottomRight" activeCell="E1" sqref="E1:G1048576"/>
    </sheetView>
  </sheetViews>
  <sheetFormatPr defaultColWidth="8.69921875" defaultRowHeight="13.8"/>
  <cols>
    <col min="1" max="1" width="7.69921875" style="10" customWidth="1"/>
    <col min="2" max="2" width="10.69921875" style="10" customWidth="1"/>
    <col min="3" max="3" width="14.59765625" style="10" hidden="1" customWidth="1"/>
    <col min="4" max="4" width="14.09765625" style="10" hidden="1" customWidth="1"/>
    <col min="5" max="5" width="16.69921875" style="10" hidden="1" customWidth="1"/>
    <col min="6" max="6" width="19.69921875" style="10" hidden="1" customWidth="1"/>
    <col min="7" max="7" width="13.69921875" style="12" hidden="1" customWidth="1"/>
    <col min="8" max="9" width="17" style="12" customWidth="1"/>
    <col min="10" max="11" width="12.19921875" style="12" customWidth="1"/>
    <col min="12" max="15" width="10.59765625" style="12" customWidth="1"/>
    <col min="16" max="85" width="25.5" style="12" customWidth="1"/>
    <col min="86" max="96" width="11.19921875" style="11" customWidth="1"/>
    <col min="97" max="98" width="12.19921875" style="11" customWidth="1"/>
    <col min="99" max="99" width="12.19921875" style="12" customWidth="1"/>
    <col min="100" max="100" width="12.19921875" style="11" customWidth="1"/>
    <col min="101" max="101" width="12.19921875" style="444" customWidth="1"/>
    <col min="102" max="114" width="12.19921875" style="11" customWidth="1"/>
    <col min="115" max="115" width="4" style="11" customWidth="1"/>
    <col min="116" max="137" width="25.5" style="11" customWidth="1"/>
    <col min="138" max="138" width="13.59765625" style="11" customWidth="1"/>
    <col min="139" max="139" width="19.69921875" style="11" customWidth="1"/>
    <col min="140" max="149" width="13.59765625" style="11" customWidth="1"/>
    <col min="150" max="150" width="4.59765625" style="11" customWidth="1"/>
    <col min="151" max="154" width="25.5" style="11" customWidth="1"/>
    <col min="155" max="156" width="26" style="11" customWidth="1"/>
    <col min="157" max="16384" width="8.69921875" style="11"/>
  </cols>
  <sheetData>
    <row r="1" spans="1:160">
      <c r="CH1" s="12"/>
      <c r="CI1" s="12"/>
      <c r="CJ1" s="12"/>
      <c r="CK1" s="12"/>
      <c r="CL1" s="12"/>
      <c r="CM1" s="12"/>
      <c r="CU1" s="11"/>
      <c r="CW1" s="11"/>
      <c r="DN1" s="12"/>
      <c r="DP1" s="444"/>
      <c r="ER1" s="444"/>
      <c r="ES1" s="444"/>
    </row>
    <row r="2" spans="1:160" s="303" customFormat="1" ht="29.25" customHeight="1">
      <c r="A2" s="1745" t="s">
        <v>238</v>
      </c>
      <c r="B2" s="1745"/>
      <c r="C2" s="1745"/>
      <c r="D2" s="1746"/>
      <c r="E2" s="1747"/>
      <c r="F2" s="1748"/>
      <c r="G2" s="1748"/>
      <c r="H2" s="1748"/>
      <c r="I2" s="1749"/>
      <c r="J2" s="1750" t="s">
        <v>239</v>
      </c>
      <c r="K2" s="1751"/>
      <c r="L2" s="1750" t="s">
        <v>240</v>
      </c>
      <c r="M2" s="1751"/>
      <c r="N2" s="1752" t="s">
        <v>241</v>
      </c>
      <c r="O2" s="1753"/>
      <c r="P2" s="1742" t="s">
        <v>242</v>
      </c>
      <c r="Q2" s="1743"/>
      <c r="R2" s="1743"/>
      <c r="S2" s="1744"/>
      <c r="T2" s="1742" t="s">
        <v>243</v>
      </c>
      <c r="U2" s="1743"/>
      <c r="V2" s="1743"/>
      <c r="W2" s="1744"/>
      <c r="X2" s="945" t="s">
        <v>244</v>
      </c>
      <c r="Y2" s="945"/>
      <c r="Z2" s="945"/>
      <c r="AA2" s="945"/>
      <c r="AB2" s="1742" t="s">
        <v>245</v>
      </c>
      <c r="AC2" s="1743"/>
      <c r="AD2" s="1743"/>
      <c r="AE2" s="1744"/>
      <c r="AF2" s="1742" t="s">
        <v>246</v>
      </c>
      <c r="AG2" s="1743"/>
      <c r="AH2" s="1743"/>
      <c r="AI2" s="1744"/>
      <c r="AJ2" s="1742" t="s">
        <v>247</v>
      </c>
      <c r="AK2" s="1743"/>
      <c r="AL2" s="1743"/>
      <c r="AM2" s="1744"/>
      <c r="AN2" s="1742" t="s">
        <v>248</v>
      </c>
      <c r="AO2" s="1743"/>
      <c r="AP2" s="1743"/>
      <c r="AQ2" s="1744"/>
      <c r="AR2" s="1742" t="s">
        <v>249</v>
      </c>
      <c r="AS2" s="1743"/>
      <c r="AT2" s="1743"/>
      <c r="AU2" s="1743"/>
      <c r="AV2" s="1743"/>
      <c r="AW2" s="1743"/>
      <c r="AX2" s="1743"/>
      <c r="AY2" s="1744"/>
      <c r="AZ2" s="1742" t="s">
        <v>250</v>
      </c>
      <c r="BA2" s="1743"/>
      <c r="BB2" s="1743"/>
      <c r="BC2" s="1743"/>
      <c r="BD2" s="1743"/>
      <c r="BE2" s="1743"/>
      <c r="BF2" s="1743"/>
      <c r="BG2" s="1744"/>
      <c r="BH2" s="1742" t="s">
        <v>251</v>
      </c>
      <c r="BI2" s="1743"/>
      <c r="BJ2" s="1743"/>
      <c r="BK2" s="1743"/>
      <c r="BL2" s="1743"/>
      <c r="BM2" s="1743"/>
      <c r="BN2" s="1743"/>
      <c r="BO2" s="1744"/>
      <c r="BP2" s="1742" t="s">
        <v>252</v>
      </c>
      <c r="BQ2" s="1743"/>
      <c r="BR2" s="1743"/>
      <c r="BS2" s="1743"/>
      <c r="BT2" s="1743"/>
      <c r="BU2" s="1743"/>
      <c r="BV2" s="1743"/>
      <c r="BW2" s="1744"/>
      <c r="BX2" s="1742" t="s">
        <v>253</v>
      </c>
      <c r="BY2" s="1743"/>
      <c r="BZ2" s="1743"/>
      <c r="CA2" s="1743"/>
      <c r="CB2" s="1743"/>
      <c r="CC2" s="1743"/>
      <c r="CD2" s="1743"/>
      <c r="CE2" s="1744"/>
      <c r="CF2" s="1742" t="s">
        <v>254</v>
      </c>
      <c r="CG2" s="1743"/>
      <c r="CH2" s="1743"/>
      <c r="CI2" s="1743"/>
      <c r="CJ2" s="1743"/>
      <c r="CK2" s="1743"/>
      <c r="CL2" s="1743"/>
      <c r="CM2" s="1744"/>
      <c r="CN2" s="1742" t="s">
        <v>255</v>
      </c>
      <c r="CO2" s="1743"/>
      <c r="CP2" s="1743"/>
      <c r="CQ2" s="1743"/>
      <c r="CR2" s="1744"/>
      <c r="CS2" s="446" t="s">
        <v>256</v>
      </c>
      <c r="CT2" s="1248"/>
      <c r="CU2" s="1248"/>
      <c r="CV2" s="1248"/>
      <c r="CW2" s="1248"/>
      <c r="CX2" s="1248"/>
      <c r="CY2" s="1248"/>
      <c r="CZ2" s="1248"/>
      <c r="DA2" s="828"/>
      <c r="DB2" s="446" t="s">
        <v>257</v>
      </c>
      <c r="DC2" s="1248"/>
      <c r="DD2" s="1248"/>
      <c r="DE2" s="1248"/>
      <c r="DF2" s="1248"/>
      <c r="DG2" s="1248"/>
      <c r="DH2" s="1248"/>
      <c r="DI2" s="1248"/>
      <c r="DJ2" s="828"/>
      <c r="DK2" s="453"/>
      <c r="DL2" s="844" t="s">
        <v>258</v>
      </c>
      <c r="DP2" s="446" t="s">
        <v>259</v>
      </c>
      <c r="DT2" s="446" t="s">
        <v>260</v>
      </c>
      <c r="DU2" s="447"/>
      <c r="DV2" s="911"/>
      <c r="DW2" s="911"/>
      <c r="DX2" s="911"/>
      <c r="DY2" s="911"/>
      <c r="DZ2" s="911"/>
      <c r="EA2" s="911"/>
      <c r="EB2" s="911"/>
      <c r="EC2" s="911"/>
      <c r="ED2" s="844" t="s">
        <v>261</v>
      </c>
      <c r="EE2" s="911"/>
      <c r="EF2" s="911"/>
      <c r="EG2" s="914"/>
      <c r="EH2" s="446" t="s">
        <v>262</v>
      </c>
      <c r="EI2" s="447"/>
      <c r="EK2" s="446" t="s">
        <v>263</v>
      </c>
      <c r="EL2" s="969"/>
      <c r="EM2" s="969"/>
      <c r="EN2" s="447"/>
      <c r="EO2" s="911"/>
      <c r="ET2" s="973"/>
    </row>
    <row r="3" spans="1:160" ht="77.7" customHeight="1">
      <c r="A3" s="448" t="s">
        <v>264</v>
      </c>
      <c r="B3" s="448" t="s">
        <v>265</v>
      </c>
      <c r="C3" s="448" t="s">
        <v>266</v>
      </c>
      <c r="D3" s="448" t="s">
        <v>267</v>
      </c>
      <c r="E3" s="449" t="s">
        <v>268</v>
      </c>
      <c r="F3" s="448" t="s">
        <v>269</v>
      </c>
      <c r="G3" s="450" t="s">
        <v>270</v>
      </c>
      <c r="H3" s="305" t="s">
        <v>271</v>
      </c>
      <c r="I3" s="305" t="s">
        <v>272</v>
      </c>
      <c r="J3" s="304" t="s">
        <v>273</v>
      </c>
      <c r="K3" s="372" t="s">
        <v>274</v>
      </c>
      <c r="L3" s="304" t="s">
        <v>275</v>
      </c>
      <c r="M3" s="372" t="s">
        <v>276</v>
      </c>
      <c r="N3" s="304" t="s">
        <v>277</v>
      </c>
      <c r="O3" s="372" t="s">
        <v>276</v>
      </c>
      <c r="P3" s="304" t="s">
        <v>278</v>
      </c>
      <c r="Q3" s="305" t="s">
        <v>279</v>
      </c>
      <c r="R3" s="305" t="s">
        <v>280</v>
      </c>
      <c r="S3" s="372" t="s">
        <v>281</v>
      </c>
      <c r="T3" s="304" t="s">
        <v>278</v>
      </c>
      <c r="U3" s="305" t="s">
        <v>279</v>
      </c>
      <c r="V3" s="305" t="s">
        <v>280</v>
      </c>
      <c r="W3" s="372" t="s">
        <v>281</v>
      </c>
      <c r="X3" s="304" t="s">
        <v>278</v>
      </c>
      <c r="Y3" s="305" t="s">
        <v>279</v>
      </c>
      <c r="Z3" s="305" t="s">
        <v>280</v>
      </c>
      <c r="AA3" s="372" t="s">
        <v>281</v>
      </c>
      <c r="AB3" s="304" t="s">
        <v>278</v>
      </c>
      <c r="AC3" s="305" t="s">
        <v>279</v>
      </c>
      <c r="AD3" s="305" t="s">
        <v>280</v>
      </c>
      <c r="AE3" s="372" t="s">
        <v>281</v>
      </c>
      <c r="AF3" s="304" t="s">
        <v>278</v>
      </c>
      <c r="AG3" s="305" t="s">
        <v>279</v>
      </c>
      <c r="AH3" s="305" t="s">
        <v>280</v>
      </c>
      <c r="AI3" s="372" t="s">
        <v>281</v>
      </c>
      <c r="AJ3" s="304" t="s">
        <v>278</v>
      </c>
      <c r="AK3" s="305" t="s">
        <v>279</v>
      </c>
      <c r="AL3" s="305" t="s">
        <v>280</v>
      </c>
      <c r="AM3" s="372" t="s">
        <v>281</v>
      </c>
      <c r="AN3" s="304" t="s">
        <v>278</v>
      </c>
      <c r="AO3" s="305" t="s">
        <v>279</v>
      </c>
      <c r="AP3" s="305" t="s">
        <v>280</v>
      </c>
      <c r="AQ3" s="372" t="s">
        <v>281</v>
      </c>
      <c r="AR3" s="304" t="s">
        <v>278</v>
      </c>
      <c r="AS3" s="451" t="s">
        <v>282</v>
      </c>
      <c r="AT3" s="305" t="s">
        <v>279</v>
      </c>
      <c r="AU3" s="451" t="s">
        <v>283</v>
      </c>
      <c r="AV3" s="304" t="s">
        <v>280</v>
      </c>
      <c r="AW3" s="451" t="s">
        <v>284</v>
      </c>
      <c r="AX3" s="305" t="s">
        <v>281</v>
      </c>
      <c r="AY3" s="452" t="s">
        <v>285</v>
      </c>
      <c r="AZ3" s="304" t="s">
        <v>278</v>
      </c>
      <c r="BA3" s="451" t="s">
        <v>282</v>
      </c>
      <c r="BB3" s="305" t="s">
        <v>279</v>
      </c>
      <c r="BC3" s="451" t="s">
        <v>283</v>
      </c>
      <c r="BD3" s="304" t="s">
        <v>280</v>
      </c>
      <c r="BE3" s="451" t="s">
        <v>284</v>
      </c>
      <c r="BF3" s="305" t="s">
        <v>281</v>
      </c>
      <c r="BG3" s="452" t="s">
        <v>285</v>
      </c>
      <c r="BH3" s="304" t="s">
        <v>278</v>
      </c>
      <c r="BI3" s="451" t="s">
        <v>282</v>
      </c>
      <c r="BJ3" s="305" t="s">
        <v>279</v>
      </c>
      <c r="BK3" s="451" t="s">
        <v>283</v>
      </c>
      <c r="BL3" s="304" t="s">
        <v>280</v>
      </c>
      <c r="BM3" s="451" t="s">
        <v>284</v>
      </c>
      <c r="BN3" s="305" t="s">
        <v>281</v>
      </c>
      <c r="BO3" s="452" t="s">
        <v>285</v>
      </c>
      <c r="BP3" s="304" t="s">
        <v>278</v>
      </c>
      <c r="BQ3" s="451" t="s">
        <v>282</v>
      </c>
      <c r="BR3" s="305" t="s">
        <v>279</v>
      </c>
      <c r="BS3" s="451" t="s">
        <v>283</v>
      </c>
      <c r="BT3" s="304" t="s">
        <v>280</v>
      </c>
      <c r="BU3" s="451" t="s">
        <v>284</v>
      </c>
      <c r="BV3" s="305" t="s">
        <v>281</v>
      </c>
      <c r="BW3" s="452" t="s">
        <v>285</v>
      </c>
      <c r="BX3" s="304" t="s">
        <v>278</v>
      </c>
      <c r="BY3" s="451" t="s">
        <v>282</v>
      </c>
      <c r="BZ3" s="305" t="s">
        <v>279</v>
      </c>
      <c r="CA3" s="827" t="s">
        <v>283</v>
      </c>
      <c r="CB3" s="304" t="s">
        <v>280</v>
      </c>
      <c r="CC3" s="451" t="s">
        <v>284</v>
      </c>
      <c r="CD3" s="305" t="s">
        <v>281</v>
      </c>
      <c r="CE3" s="452" t="s">
        <v>285</v>
      </c>
      <c r="CF3" s="304" t="s">
        <v>278</v>
      </c>
      <c r="CG3" s="451" t="s">
        <v>282</v>
      </c>
      <c r="CH3" s="305" t="s">
        <v>279</v>
      </c>
      <c r="CI3" s="451" t="s">
        <v>283</v>
      </c>
      <c r="CJ3" s="304" t="s">
        <v>280</v>
      </c>
      <c r="CK3" s="451" t="s">
        <v>284</v>
      </c>
      <c r="CL3" s="305" t="s">
        <v>281</v>
      </c>
      <c r="CM3" s="452" t="s">
        <v>285</v>
      </c>
      <c r="CN3" s="304" t="s">
        <v>286</v>
      </c>
      <c r="CO3" s="305" t="s">
        <v>287</v>
      </c>
      <c r="CP3" s="305" t="s">
        <v>288</v>
      </c>
      <c r="CQ3" s="305" t="s">
        <v>289</v>
      </c>
      <c r="CR3" s="372" t="s">
        <v>290</v>
      </c>
      <c r="CS3" s="304" t="s">
        <v>291</v>
      </c>
      <c r="CT3" s="305" t="s">
        <v>292</v>
      </c>
      <c r="CU3" s="305" t="s">
        <v>293</v>
      </c>
      <c r="CV3" s="305" t="s">
        <v>294</v>
      </c>
      <c r="CW3" s="305" t="s">
        <v>221</v>
      </c>
      <c r="CX3" s="305" t="s">
        <v>295</v>
      </c>
      <c r="CY3" s="305" t="s">
        <v>296</v>
      </c>
      <c r="CZ3" s="305" t="s">
        <v>50</v>
      </c>
      <c r="DA3" s="372" t="s">
        <v>297</v>
      </c>
      <c r="DB3" s="304" t="s">
        <v>298</v>
      </c>
      <c r="DC3" s="305" t="s">
        <v>299</v>
      </c>
      <c r="DD3" s="305" t="s">
        <v>300</v>
      </c>
      <c r="DE3" s="305" t="s">
        <v>301</v>
      </c>
      <c r="DF3" s="305" t="s">
        <v>302</v>
      </c>
      <c r="DG3" s="305" t="s">
        <v>303</v>
      </c>
      <c r="DH3" s="305" t="s">
        <v>304</v>
      </c>
      <c r="DI3" s="305" t="s">
        <v>305</v>
      </c>
      <c r="DJ3" s="372" t="s">
        <v>62</v>
      </c>
      <c r="DK3" s="973"/>
      <c r="DL3" s="26" t="s">
        <v>278</v>
      </c>
      <c r="DM3" s="17" t="s">
        <v>279</v>
      </c>
      <c r="DN3" s="17" t="s">
        <v>280</v>
      </c>
      <c r="DO3" s="28" t="s">
        <v>281</v>
      </c>
      <c r="DP3" s="17" t="s">
        <v>278</v>
      </c>
      <c r="DQ3" s="17" t="s">
        <v>279</v>
      </c>
      <c r="DR3" s="17" t="s">
        <v>280</v>
      </c>
      <c r="DS3" s="17" t="s">
        <v>281</v>
      </c>
      <c r="DT3" s="26" t="s">
        <v>306</v>
      </c>
      <c r="DU3" s="17" t="s">
        <v>307</v>
      </c>
      <c r="DV3" s="17" t="s">
        <v>308</v>
      </c>
      <c r="DW3" s="17" t="s">
        <v>309</v>
      </c>
      <c r="DX3" s="17" t="s">
        <v>310</v>
      </c>
      <c r="DY3" s="17" t="s">
        <v>311</v>
      </c>
      <c r="DZ3" s="17" t="s">
        <v>312</v>
      </c>
      <c r="EA3" s="17" t="s">
        <v>313</v>
      </c>
      <c r="EB3" s="17" t="s">
        <v>314</v>
      </c>
      <c r="EC3" s="17" t="s">
        <v>315</v>
      </c>
      <c r="ED3" s="26" t="s">
        <v>316</v>
      </c>
      <c r="EE3" s="17" t="s">
        <v>317</v>
      </c>
      <c r="EF3" s="17" t="s">
        <v>318</v>
      </c>
      <c r="EG3" s="28" t="s">
        <v>319</v>
      </c>
      <c r="EH3" s="70" t="s">
        <v>320</v>
      </c>
      <c r="EI3" s="454" t="s">
        <v>321</v>
      </c>
      <c r="EJ3" s="657" t="s">
        <v>322</v>
      </c>
      <c r="EK3" s="454" t="s">
        <v>323</v>
      </c>
      <c r="EL3" s="912" t="s">
        <v>324</v>
      </c>
      <c r="EM3" s="912" t="s">
        <v>325</v>
      </c>
      <c r="EN3" s="17" t="s">
        <v>326</v>
      </c>
      <c r="EO3" s="17" t="s">
        <v>327</v>
      </c>
      <c r="EP3" s="17" t="s">
        <v>328</v>
      </c>
      <c r="EQ3" s="912" t="s">
        <v>329</v>
      </c>
      <c r="ER3" s="17" t="s">
        <v>330</v>
      </c>
      <c r="ES3" s="17" t="s">
        <v>331</v>
      </c>
      <c r="ET3" s="973"/>
      <c r="EU3" s="17" t="s">
        <v>332</v>
      </c>
      <c r="EV3" s="17" t="s">
        <v>333</v>
      </c>
      <c r="EW3" s="17" t="s">
        <v>334</v>
      </c>
      <c r="EX3" s="17" t="s">
        <v>335</v>
      </c>
      <c r="EY3" s="18" t="s">
        <v>336</v>
      </c>
      <c r="EZ3" s="17" t="s">
        <v>337</v>
      </c>
      <c r="FA3" s="17" t="s">
        <v>6</v>
      </c>
      <c r="FB3" s="17" t="s">
        <v>338</v>
      </c>
      <c r="FC3" s="17" t="s">
        <v>339</v>
      </c>
      <c r="FD3" s="17" t="s">
        <v>340</v>
      </c>
    </row>
    <row r="4" spans="1:160">
      <c r="A4" s="19"/>
      <c r="B4" s="19"/>
      <c r="C4" s="20"/>
      <c r="D4" s="20"/>
      <c r="E4" s="25"/>
      <c r="F4" s="20"/>
      <c r="G4" s="21"/>
      <c r="H4" s="21"/>
      <c r="I4" s="21"/>
      <c r="J4" s="27"/>
      <c r="K4" s="29"/>
      <c r="L4" s="27"/>
      <c r="M4" s="29"/>
      <c r="N4" s="27"/>
      <c r="O4" s="29"/>
      <c r="P4" s="27"/>
      <c r="Q4" s="21"/>
      <c r="R4" s="21"/>
      <c r="S4" s="29"/>
      <c r="T4" s="27"/>
      <c r="U4" s="21"/>
      <c r="V4" s="21"/>
      <c r="W4" s="29"/>
      <c r="X4" s="271"/>
      <c r="Y4" s="271"/>
      <c r="Z4" s="271"/>
      <c r="AA4" s="271"/>
      <c r="AB4" s="27"/>
      <c r="AC4" s="21"/>
      <c r="AD4" s="21"/>
      <c r="AE4" s="29"/>
      <c r="AF4" s="27"/>
      <c r="AG4" s="21"/>
      <c r="AH4" s="21"/>
      <c r="AI4" s="29"/>
      <c r="AJ4" s="27"/>
      <c r="AK4" s="21"/>
      <c r="AL4" s="21"/>
      <c r="AM4" s="29"/>
      <c r="AN4" s="27"/>
      <c r="AO4" s="21"/>
      <c r="AP4" s="21"/>
      <c r="AQ4" s="29"/>
      <c r="AR4" s="27"/>
      <c r="AS4" s="21"/>
      <c r="AT4" s="21"/>
      <c r="AU4" s="21"/>
      <c r="AV4" s="21"/>
      <c r="AW4" s="21"/>
      <c r="AX4" s="21"/>
      <c r="AY4" s="29"/>
      <c r="AZ4" s="27"/>
      <c r="BA4" s="21"/>
      <c r="BB4" s="21"/>
      <c r="BC4" s="21"/>
      <c r="BD4" s="21"/>
      <c r="BE4" s="21"/>
      <c r="BF4" s="21"/>
      <c r="BG4" s="29"/>
      <c r="BH4" s="27"/>
      <c r="BI4" s="21"/>
      <c r="BJ4" s="21"/>
      <c r="BK4" s="21"/>
      <c r="BL4" s="21"/>
      <c r="BM4" s="21"/>
      <c r="BN4" s="21"/>
      <c r="BO4" s="29"/>
      <c r="BP4" s="27"/>
      <c r="BQ4" s="21"/>
      <c r="BR4" s="21"/>
      <c r="BS4" s="21"/>
      <c r="BT4" s="21"/>
      <c r="BU4" s="21"/>
      <c r="BV4" s="21"/>
      <c r="BW4" s="29"/>
      <c r="BX4" s="27"/>
      <c r="BY4" s="21"/>
      <c r="BZ4" s="21"/>
      <c r="CA4" s="21"/>
      <c r="CB4" s="21"/>
      <c r="CC4" s="21"/>
      <c r="CD4" s="21"/>
      <c r="CE4" s="29"/>
      <c r="CF4" s="27"/>
      <c r="CG4" s="21"/>
      <c r="CH4" s="21"/>
      <c r="CI4" s="21"/>
      <c r="CJ4" s="21"/>
      <c r="CK4" s="21"/>
      <c r="CL4" s="21"/>
      <c r="CM4" s="21"/>
      <c r="CN4" s="385"/>
      <c r="CO4" s="444"/>
      <c r="CP4" s="444"/>
      <c r="CQ4" s="444"/>
      <c r="CR4" s="379"/>
      <c r="CS4" s="338"/>
      <c r="CT4" s="337"/>
      <c r="CU4" s="337"/>
      <c r="CV4" s="337"/>
      <c r="CW4" s="337"/>
      <c r="CX4" s="337"/>
      <c r="CY4" s="337"/>
      <c r="CZ4" s="337"/>
      <c r="DA4" s="339"/>
      <c r="DB4" s="338"/>
      <c r="DC4" s="337"/>
      <c r="DD4" s="337"/>
      <c r="DE4" s="337"/>
      <c r="DF4" s="337"/>
      <c r="DG4" s="337"/>
      <c r="DH4" s="337"/>
      <c r="DI4" s="337"/>
      <c r="DJ4" s="339"/>
      <c r="DK4" s="438"/>
      <c r="DL4" s="458"/>
      <c r="DM4" s="456"/>
      <c r="DN4" s="456"/>
      <c r="DO4" s="457"/>
      <c r="DP4" s="458"/>
      <c r="DQ4" s="456"/>
      <c r="DR4" s="456"/>
      <c r="DS4" s="456"/>
      <c r="DT4" s="458"/>
      <c r="DU4" s="456"/>
      <c r="DV4" s="456"/>
      <c r="DW4" s="456"/>
      <c r="DX4" s="456"/>
      <c r="DY4" s="456"/>
      <c r="DZ4" s="456"/>
      <c r="EA4" s="456"/>
      <c r="EB4" s="456"/>
      <c r="EC4" s="456"/>
      <c r="ED4" s="458"/>
      <c r="EE4" s="456"/>
      <c r="EF4" s="456"/>
      <c r="EG4" s="456"/>
      <c r="EH4" s="834"/>
      <c r="EI4" s="45"/>
      <c r="EJ4" s="47"/>
      <c r="EK4" s="456"/>
      <c r="EL4" s="456"/>
      <c r="EM4" s="456"/>
      <c r="EN4" s="46"/>
      <c r="EO4" s="46"/>
      <c r="EP4" s="46"/>
      <c r="EQ4" s="46"/>
      <c r="ER4" s="46"/>
      <c r="ES4" s="46"/>
      <c r="ET4" s="438"/>
      <c r="EU4" s="46"/>
      <c r="EV4" s="365"/>
      <c r="EW4" s="365"/>
      <c r="EX4" s="365"/>
      <c r="EY4" s="46"/>
      <c r="EZ4" s="365"/>
      <c r="FA4" s="365"/>
      <c r="FB4" s="365"/>
      <c r="FC4" s="365"/>
      <c r="FD4" s="365"/>
    </row>
    <row r="5" spans="1:160" s="38" customFormat="1">
      <c r="A5" s="54"/>
      <c r="B5" s="54"/>
      <c r="C5" s="54"/>
      <c r="D5" s="54"/>
      <c r="E5" s="54"/>
      <c r="F5" s="54"/>
      <c r="G5" s="54"/>
      <c r="H5" s="54"/>
      <c r="I5" s="54"/>
      <c r="J5" s="54"/>
      <c r="K5" s="54"/>
      <c r="L5" s="54"/>
      <c r="M5" s="54"/>
      <c r="N5" s="1249"/>
      <c r="O5" s="1249"/>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4"/>
      <c r="CA5" s="54"/>
      <c r="CB5" s="54"/>
      <c r="CC5" s="54"/>
      <c r="CD5" s="54"/>
      <c r="CE5" s="54"/>
      <c r="CF5" s="54"/>
      <c r="CG5" s="54"/>
      <c r="CH5" s="54"/>
      <c r="CI5" s="54"/>
      <c r="CJ5" s="54"/>
      <c r="CK5" s="54"/>
      <c r="CL5" s="54"/>
      <c r="CM5" s="54"/>
      <c r="CN5" s="386"/>
      <c r="CO5" s="54"/>
      <c r="CP5" s="54"/>
      <c r="CQ5" s="54"/>
      <c r="CR5" s="378"/>
      <c r="CS5" s="946"/>
      <c r="CT5" s="947"/>
      <c r="CU5" s="947"/>
      <c r="CV5" s="947"/>
      <c r="CW5" s="947"/>
      <c r="CX5" s="947"/>
      <c r="CY5" s="947"/>
      <c r="CZ5" s="947"/>
      <c r="DA5" s="948"/>
      <c r="DB5" s="946"/>
      <c r="DC5" s="947"/>
      <c r="DD5" s="947"/>
      <c r="DE5" s="947"/>
      <c r="DF5" s="947"/>
      <c r="DG5" s="947"/>
      <c r="DH5" s="947"/>
      <c r="DI5" s="947"/>
      <c r="DJ5" s="948"/>
      <c r="DK5" s="438"/>
      <c r="DL5" s="459"/>
      <c r="DM5" s="54"/>
      <c r="DN5" s="54"/>
      <c r="DO5" s="401"/>
      <c r="DP5" s="54"/>
      <c r="DQ5" s="54"/>
      <c r="DR5" s="54"/>
      <c r="DS5" s="378"/>
      <c r="DT5" s="54"/>
      <c r="DU5" s="54"/>
      <c r="DV5" s="54"/>
      <c r="DW5" s="54"/>
      <c r="DX5" s="54"/>
      <c r="DY5" s="54"/>
      <c r="DZ5" s="54"/>
      <c r="EA5" s="54"/>
      <c r="EB5" s="54"/>
      <c r="EC5" s="54"/>
      <c r="ED5" s="386"/>
      <c r="EE5" s="54"/>
      <c r="EF5" s="54"/>
      <c r="EG5" s="378"/>
      <c r="EH5" s="664"/>
      <c r="EI5" s="459"/>
      <c r="EJ5" s="663"/>
      <c r="EK5" s="54"/>
      <c r="EL5" s="54"/>
      <c r="EM5" s="54"/>
      <c r="EN5" s="972"/>
      <c r="EO5" s="972"/>
      <c r="EP5" s="970"/>
      <c r="EQ5" s="970"/>
      <c r="ER5" s="970"/>
      <c r="ES5" s="972"/>
      <c r="ET5" s="438"/>
      <c r="EU5" s="54"/>
      <c r="EV5" s="54"/>
      <c r="EW5" s="54"/>
      <c r="EX5" s="54"/>
      <c r="EY5" s="54"/>
      <c r="EZ5" s="54"/>
      <c r="FA5" s="54"/>
      <c r="FB5" s="54"/>
      <c r="FC5" s="54"/>
      <c r="FD5" s="54"/>
    </row>
    <row r="6" spans="1:160" customFormat="1">
      <c r="A6">
        <v>4</v>
      </c>
      <c r="B6">
        <v>1</v>
      </c>
      <c r="C6">
        <v>0</v>
      </c>
      <c r="D6">
        <v>0</v>
      </c>
      <c r="H6">
        <v>700</v>
      </c>
      <c r="I6">
        <v>68</v>
      </c>
      <c r="J6">
        <v>1</v>
      </c>
      <c r="K6">
        <v>0</v>
      </c>
      <c r="L6">
        <v>1</v>
      </c>
      <c r="M6">
        <v>0</v>
      </c>
      <c r="N6" s="1250" t="s">
        <v>352</v>
      </c>
      <c r="O6" s="1250">
        <v>0</v>
      </c>
      <c r="P6">
        <v>0</v>
      </c>
      <c r="Q6">
        <v>1</v>
      </c>
      <c r="R6">
        <v>0</v>
      </c>
      <c r="S6">
        <v>1</v>
      </c>
      <c r="T6">
        <v>0</v>
      </c>
      <c r="U6">
        <v>0</v>
      </c>
      <c r="V6">
        <v>0</v>
      </c>
      <c r="W6">
        <v>0</v>
      </c>
      <c r="X6">
        <v>0</v>
      </c>
      <c r="Y6">
        <v>1</v>
      </c>
      <c r="Z6">
        <v>0</v>
      </c>
      <c r="AA6">
        <v>1</v>
      </c>
      <c r="AB6">
        <v>0</v>
      </c>
      <c r="AC6">
        <v>0</v>
      </c>
      <c r="AD6">
        <v>0</v>
      </c>
      <c r="AE6">
        <v>0</v>
      </c>
      <c r="AF6">
        <v>0</v>
      </c>
      <c r="AG6">
        <v>0</v>
      </c>
      <c r="AH6">
        <v>0</v>
      </c>
      <c r="AI6">
        <v>0</v>
      </c>
      <c r="AJ6">
        <v>0</v>
      </c>
      <c r="AK6">
        <v>0</v>
      </c>
      <c r="AL6">
        <v>0</v>
      </c>
      <c r="AM6">
        <v>0</v>
      </c>
      <c r="AN6">
        <v>0</v>
      </c>
      <c r="AO6">
        <v>1</v>
      </c>
      <c r="AP6">
        <v>0</v>
      </c>
      <c r="AQ6">
        <v>1</v>
      </c>
      <c r="AR6">
        <v>0</v>
      </c>
      <c r="AS6">
        <v>0</v>
      </c>
      <c r="AT6">
        <v>0</v>
      </c>
      <c r="AU6">
        <v>0</v>
      </c>
      <c r="AV6">
        <v>0</v>
      </c>
      <c r="AW6">
        <v>0</v>
      </c>
      <c r="AX6">
        <v>0</v>
      </c>
      <c r="AY6">
        <v>0</v>
      </c>
      <c r="AZ6">
        <v>0</v>
      </c>
      <c r="BA6">
        <v>0</v>
      </c>
      <c r="BB6">
        <v>0</v>
      </c>
      <c r="BC6">
        <v>0</v>
      </c>
      <c r="BD6">
        <v>0</v>
      </c>
      <c r="BE6">
        <v>0</v>
      </c>
      <c r="BF6">
        <v>0</v>
      </c>
      <c r="BG6">
        <v>0</v>
      </c>
      <c r="BH6">
        <v>0</v>
      </c>
      <c r="BI6">
        <v>0</v>
      </c>
      <c r="BJ6">
        <v>1</v>
      </c>
      <c r="BK6">
        <v>0</v>
      </c>
      <c r="BL6">
        <v>0</v>
      </c>
      <c r="BM6">
        <v>0</v>
      </c>
      <c r="BN6">
        <v>1</v>
      </c>
      <c r="BO6">
        <v>0</v>
      </c>
      <c r="BP6">
        <v>0</v>
      </c>
      <c r="BQ6">
        <v>0</v>
      </c>
      <c r="BR6">
        <v>0</v>
      </c>
      <c r="BS6">
        <v>0</v>
      </c>
      <c r="BT6">
        <v>0</v>
      </c>
      <c r="BU6">
        <v>0</v>
      </c>
      <c r="BV6">
        <v>0</v>
      </c>
      <c r="BW6">
        <v>0</v>
      </c>
      <c r="BX6">
        <v>0</v>
      </c>
      <c r="BY6">
        <v>0</v>
      </c>
      <c r="BZ6">
        <v>0</v>
      </c>
      <c r="CA6">
        <v>0</v>
      </c>
      <c r="CB6">
        <v>0</v>
      </c>
      <c r="CC6">
        <v>0</v>
      </c>
      <c r="CD6">
        <v>0</v>
      </c>
      <c r="CE6">
        <v>0</v>
      </c>
      <c r="CF6">
        <v>0</v>
      </c>
      <c r="CG6">
        <v>0</v>
      </c>
      <c r="CH6">
        <v>1</v>
      </c>
      <c r="CI6">
        <v>0</v>
      </c>
      <c r="CJ6">
        <v>0</v>
      </c>
      <c r="CK6">
        <v>0</v>
      </c>
      <c r="CL6">
        <v>1</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s="664"/>
      <c r="DL6" s="398">
        <v>0</v>
      </c>
      <c r="DM6" s="303">
        <v>0</v>
      </c>
      <c r="DN6" s="303">
        <v>0</v>
      </c>
      <c r="DO6" s="393">
        <v>0</v>
      </c>
      <c r="DP6" s="303">
        <v>0</v>
      </c>
      <c r="DQ6" s="303">
        <v>0</v>
      </c>
      <c r="DR6" s="303">
        <v>0</v>
      </c>
      <c r="DS6" s="393">
        <v>0</v>
      </c>
      <c r="DT6" s="303">
        <v>0</v>
      </c>
      <c r="DU6" s="303">
        <v>0</v>
      </c>
      <c r="DV6" s="303">
        <v>0</v>
      </c>
      <c r="DW6" s="303">
        <v>0</v>
      </c>
      <c r="DX6" s="303">
        <v>0</v>
      </c>
      <c r="DY6" s="303">
        <v>0</v>
      </c>
      <c r="DZ6" s="303">
        <v>0</v>
      </c>
      <c r="EA6" s="303">
        <v>0</v>
      </c>
      <c r="EB6" s="303">
        <v>0</v>
      </c>
      <c r="EC6" s="303">
        <v>0</v>
      </c>
      <c r="ED6" s="398">
        <v>0</v>
      </c>
      <c r="EE6" s="303">
        <v>0</v>
      </c>
      <c r="EF6" s="303">
        <v>0</v>
      </c>
      <c r="EG6" s="393">
        <v>0</v>
      </c>
      <c r="EH6" s="910">
        <v>0</v>
      </c>
      <c r="EI6" s="398">
        <v>1</v>
      </c>
      <c r="EJ6" s="393" t="b">
        <v>1</v>
      </c>
      <c r="EK6" s="971">
        <v>0</v>
      </c>
      <c r="EL6" s="971">
        <v>0</v>
      </c>
      <c r="EM6" s="396">
        <v>0</v>
      </c>
      <c r="EN6" s="396">
        <v>0</v>
      </c>
      <c r="EO6" s="396">
        <v>0</v>
      </c>
      <c r="EP6" s="971">
        <v>0</v>
      </c>
      <c r="EQ6" s="396">
        <v>0</v>
      </c>
      <c r="ER6" s="396">
        <v>0</v>
      </c>
      <c r="ES6" s="396">
        <v>0</v>
      </c>
      <c r="ET6" s="664"/>
      <c r="EU6" s="303"/>
      <c r="EV6" s="396" t="s">
        <v>352</v>
      </c>
      <c r="EW6" s="396" t="s">
        <v>353</v>
      </c>
      <c r="EX6" s="396" t="s">
        <v>354</v>
      </c>
      <c r="EY6" s="396">
        <v>1</v>
      </c>
      <c r="EZ6" s="396" t="s">
        <v>11</v>
      </c>
      <c r="FA6" s="396" t="s">
        <v>232</v>
      </c>
      <c r="FB6" s="396" t="s">
        <v>9</v>
      </c>
      <c r="FC6" s="396" t="s">
        <v>232</v>
      </c>
      <c r="FD6" s="396" t="s">
        <v>355</v>
      </c>
    </row>
    <row r="7" spans="1:160" customFormat="1">
      <c r="A7">
        <v>5</v>
      </c>
      <c r="B7">
        <v>1</v>
      </c>
      <c r="C7" t="s">
        <v>356</v>
      </c>
      <c r="D7" t="s">
        <v>357</v>
      </c>
      <c r="H7">
        <v>700</v>
      </c>
      <c r="I7">
        <v>41</v>
      </c>
      <c r="J7">
        <v>0</v>
      </c>
      <c r="K7">
        <v>1</v>
      </c>
      <c r="L7">
        <v>0</v>
      </c>
      <c r="M7">
        <v>1</v>
      </c>
      <c r="N7" s="1250">
        <v>0</v>
      </c>
      <c r="O7" s="1250" t="s">
        <v>352</v>
      </c>
      <c r="P7">
        <v>10</v>
      </c>
      <c r="Q7">
        <v>1</v>
      </c>
      <c r="R7">
        <v>7</v>
      </c>
      <c r="S7">
        <v>2</v>
      </c>
      <c r="T7">
        <v>4</v>
      </c>
      <c r="U7">
        <v>3</v>
      </c>
      <c r="V7">
        <v>2</v>
      </c>
      <c r="W7">
        <v>2</v>
      </c>
      <c r="X7">
        <v>14</v>
      </c>
      <c r="Y7">
        <v>4</v>
      </c>
      <c r="Z7">
        <v>9</v>
      </c>
      <c r="AA7">
        <v>4</v>
      </c>
      <c r="AB7">
        <v>1</v>
      </c>
      <c r="AC7">
        <v>0</v>
      </c>
      <c r="AD7">
        <v>1</v>
      </c>
      <c r="AE7">
        <v>0</v>
      </c>
      <c r="AF7">
        <v>0</v>
      </c>
      <c r="AG7">
        <v>0</v>
      </c>
      <c r="AH7">
        <v>0</v>
      </c>
      <c r="AI7">
        <v>0</v>
      </c>
      <c r="AJ7">
        <v>0</v>
      </c>
      <c r="AK7">
        <v>0</v>
      </c>
      <c r="AL7">
        <v>2</v>
      </c>
      <c r="AM7">
        <v>0</v>
      </c>
      <c r="AN7">
        <v>15</v>
      </c>
      <c r="AO7">
        <v>4</v>
      </c>
      <c r="AP7">
        <v>12</v>
      </c>
      <c r="AQ7">
        <v>4</v>
      </c>
      <c r="AR7">
        <v>1</v>
      </c>
      <c r="AS7">
        <v>0</v>
      </c>
      <c r="AT7">
        <v>0</v>
      </c>
      <c r="AU7">
        <v>0</v>
      </c>
      <c r="AV7">
        <v>2</v>
      </c>
      <c r="AW7">
        <v>0</v>
      </c>
      <c r="AX7">
        <v>0</v>
      </c>
      <c r="AY7">
        <v>0</v>
      </c>
      <c r="AZ7">
        <v>0</v>
      </c>
      <c r="BA7">
        <v>0</v>
      </c>
      <c r="BB7">
        <v>0</v>
      </c>
      <c r="BC7">
        <v>0</v>
      </c>
      <c r="BD7">
        <v>0</v>
      </c>
      <c r="BE7">
        <v>0</v>
      </c>
      <c r="BF7">
        <v>0</v>
      </c>
      <c r="BG7">
        <v>0</v>
      </c>
      <c r="BH7">
        <v>0</v>
      </c>
      <c r="BI7">
        <v>0</v>
      </c>
      <c r="BJ7">
        <v>4</v>
      </c>
      <c r="BK7">
        <v>3</v>
      </c>
      <c r="BL7">
        <v>0</v>
      </c>
      <c r="BM7">
        <v>0</v>
      </c>
      <c r="BN7">
        <v>4</v>
      </c>
      <c r="BO7">
        <v>2</v>
      </c>
      <c r="BP7">
        <v>0</v>
      </c>
      <c r="BQ7">
        <v>0</v>
      </c>
      <c r="BR7">
        <v>0</v>
      </c>
      <c r="BS7">
        <v>0</v>
      </c>
      <c r="BT7">
        <v>0</v>
      </c>
      <c r="BU7">
        <v>0</v>
      </c>
      <c r="BV7">
        <v>0</v>
      </c>
      <c r="BW7">
        <v>0</v>
      </c>
      <c r="BX7">
        <v>13</v>
      </c>
      <c r="BY7">
        <v>4</v>
      </c>
      <c r="BZ7">
        <v>0</v>
      </c>
      <c r="CA7">
        <v>0</v>
      </c>
      <c r="CB7">
        <v>7</v>
      </c>
      <c r="CC7">
        <v>2</v>
      </c>
      <c r="CD7">
        <v>0</v>
      </c>
      <c r="CE7">
        <v>0</v>
      </c>
      <c r="CF7">
        <v>14</v>
      </c>
      <c r="CG7">
        <v>4</v>
      </c>
      <c r="CH7">
        <v>4</v>
      </c>
      <c r="CI7">
        <v>3</v>
      </c>
      <c r="CJ7">
        <v>9</v>
      </c>
      <c r="CK7">
        <v>2</v>
      </c>
      <c r="CL7">
        <v>4</v>
      </c>
      <c r="CM7">
        <v>2</v>
      </c>
      <c r="CN7">
        <v>2</v>
      </c>
      <c r="CO7">
        <v>5</v>
      </c>
      <c r="CP7">
        <v>4</v>
      </c>
      <c r="CQ7">
        <v>0</v>
      </c>
      <c r="CR7">
        <v>0.36842105263157893</v>
      </c>
      <c r="CS7">
        <v>1</v>
      </c>
      <c r="CT7">
        <v>0</v>
      </c>
      <c r="CU7">
        <v>1</v>
      </c>
      <c r="CV7">
        <v>1</v>
      </c>
      <c r="CW7">
        <v>1</v>
      </c>
      <c r="CX7">
        <v>0</v>
      </c>
      <c r="CY7">
        <v>0</v>
      </c>
      <c r="CZ7">
        <v>0</v>
      </c>
      <c r="DA7">
        <v>1</v>
      </c>
      <c r="DB7">
        <v>3</v>
      </c>
      <c r="DC7">
        <v>1</v>
      </c>
      <c r="DD7">
        <v>1</v>
      </c>
      <c r="DE7">
        <v>1</v>
      </c>
      <c r="DF7">
        <v>1</v>
      </c>
      <c r="DG7">
        <v>1</v>
      </c>
      <c r="DH7">
        <v>0</v>
      </c>
      <c r="DI7">
        <v>1</v>
      </c>
      <c r="DJ7">
        <v>0</v>
      </c>
      <c r="DK7" s="664"/>
      <c r="DL7" s="398">
        <v>0</v>
      </c>
      <c r="DM7" s="303">
        <v>0</v>
      </c>
      <c r="DN7" s="303">
        <v>0</v>
      </c>
      <c r="DO7" s="393">
        <v>0</v>
      </c>
      <c r="DP7" s="303">
        <v>0</v>
      </c>
      <c r="DQ7" s="303">
        <v>0</v>
      </c>
      <c r="DR7" s="303">
        <v>0</v>
      </c>
      <c r="DS7" s="393">
        <v>0</v>
      </c>
      <c r="DT7" s="303">
        <v>0</v>
      </c>
      <c r="DU7" s="303">
        <v>0</v>
      </c>
      <c r="DV7" s="303">
        <v>0</v>
      </c>
      <c r="DW7" s="303">
        <v>0</v>
      </c>
      <c r="DX7" s="303">
        <v>0</v>
      </c>
      <c r="DY7" s="303">
        <v>0</v>
      </c>
      <c r="DZ7" s="303">
        <v>0</v>
      </c>
      <c r="EA7" s="303">
        <v>0</v>
      </c>
      <c r="EB7" s="303">
        <v>0</v>
      </c>
      <c r="EC7" s="303">
        <v>0</v>
      </c>
      <c r="ED7" s="398">
        <v>0</v>
      </c>
      <c r="EE7" s="303">
        <v>0</v>
      </c>
      <c r="EF7" s="303">
        <v>0</v>
      </c>
      <c r="EG7" s="393">
        <v>0</v>
      </c>
      <c r="EH7" s="910">
        <v>0</v>
      </c>
      <c r="EI7" s="398">
        <v>19</v>
      </c>
      <c r="EJ7" s="393" t="b">
        <v>0</v>
      </c>
      <c r="EK7" s="971">
        <v>12</v>
      </c>
      <c r="EL7" s="971">
        <v>16</v>
      </c>
      <c r="EM7" s="396">
        <v>0</v>
      </c>
      <c r="EN7" s="396">
        <v>0</v>
      </c>
      <c r="EO7" s="396">
        <v>1</v>
      </c>
      <c r="EP7" s="971">
        <v>16</v>
      </c>
      <c r="EQ7" s="396">
        <v>0</v>
      </c>
      <c r="ER7" s="396">
        <v>0</v>
      </c>
      <c r="ES7" s="396">
        <v>1</v>
      </c>
      <c r="ET7" s="664"/>
      <c r="EU7" s="303"/>
      <c r="EV7" s="396" t="s">
        <v>352</v>
      </c>
      <c r="EW7" s="396" t="s">
        <v>353</v>
      </c>
      <c r="EX7" s="396" t="s">
        <v>354</v>
      </c>
      <c r="EY7" s="396">
        <v>16</v>
      </c>
      <c r="EZ7" s="396" t="s">
        <v>12</v>
      </c>
      <c r="FA7" s="396" t="s">
        <v>232</v>
      </c>
      <c r="FB7" s="396" t="s">
        <v>9</v>
      </c>
      <c r="FC7" s="396" t="s">
        <v>232</v>
      </c>
      <c r="FD7" s="396" t="s">
        <v>358</v>
      </c>
    </row>
    <row r="8" spans="1:160" customFormat="1">
      <c r="A8">
        <v>6</v>
      </c>
      <c r="B8">
        <v>1</v>
      </c>
      <c r="C8" t="s">
        <v>359</v>
      </c>
      <c r="D8" t="s">
        <v>360</v>
      </c>
      <c r="H8">
        <v>700</v>
      </c>
      <c r="I8">
        <v>41</v>
      </c>
      <c r="J8">
        <v>1</v>
      </c>
      <c r="K8">
        <v>0</v>
      </c>
      <c r="L8">
        <v>1</v>
      </c>
      <c r="M8">
        <v>0</v>
      </c>
      <c r="N8" s="1250" t="s">
        <v>352</v>
      </c>
      <c r="O8" s="1250">
        <v>0</v>
      </c>
      <c r="P8">
        <v>3</v>
      </c>
      <c r="Q8">
        <v>1</v>
      </c>
      <c r="R8">
        <v>3</v>
      </c>
      <c r="S8">
        <v>1</v>
      </c>
      <c r="T8">
        <v>0</v>
      </c>
      <c r="U8">
        <v>1</v>
      </c>
      <c r="V8">
        <v>0</v>
      </c>
      <c r="W8">
        <v>1</v>
      </c>
      <c r="X8">
        <v>3</v>
      </c>
      <c r="Y8">
        <v>2</v>
      </c>
      <c r="Z8">
        <v>3</v>
      </c>
      <c r="AA8">
        <v>2</v>
      </c>
      <c r="AB8">
        <v>0</v>
      </c>
      <c r="AC8">
        <v>0</v>
      </c>
      <c r="AD8">
        <v>0</v>
      </c>
      <c r="AE8">
        <v>0</v>
      </c>
      <c r="AF8">
        <v>0</v>
      </c>
      <c r="AG8">
        <v>0</v>
      </c>
      <c r="AH8">
        <v>0</v>
      </c>
      <c r="AI8">
        <v>0</v>
      </c>
      <c r="AJ8">
        <v>0</v>
      </c>
      <c r="AK8">
        <v>0</v>
      </c>
      <c r="AL8">
        <v>0</v>
      </c>
      <c r="AM8">
        <v>0</v>
      </c>
      <c r="AN8">
        <v>3</v>
      </c>
      <c r="AO8">
        <v>2</v>
      </c>
      <c r="AP8">
        <v>3</v>
      </c>
      <c r="AQ8">
        <v>2</v>
      </c>
      <c r="AR8">
        <v>0</v>
      </c>
      <c r="AS8">
        <v>0</v>
      </c>
      <c r="AT8">
        <v>0</v>
      </c>
      <c r="AU8">
        <v>0</v>
      </c>
      <c r="AV8">
        <v>0</v>
      </c>
      <c r="AW8">
        <v>0</v>
      </c>
      <c r="AX8">
        <v>0</v>
      </c>
      <c r="AY8">
        <v>0</v>
      </c>
      <c r="AZ8">
        <v>0</v>
      </c>
      <c r="BA8">
        <v>0</v>
      </c>
      <c r="BB8">
        <v>0</v>
      </c>
      <c r="BC8">
        <v>0</v>
      </c>
      <c r="BD8">
        <v>0</v>
      </c>
      <c r="BE8">
        <v>0</v>
      </c>
      <c r="BF8">
        <v>0</v>
      </c>
      <c r="BG8">
        <v>0</v>
      </c>
      <c r="BH8">
        <v>0</v>
      </c>
      <c r="BI8">
        <v>0</v>
      </c>
      <c r="BJ8">
        <v>2</v>
      </c>
      <c r="BK8">
        <v>1</v>
      </c>
      <c r="BL8">
        <v>0</v>
      </c>
      <c r="BM8">
        <v>0</v>
      </c>
      <c r="BN8">
        <v>2</v>
      </c>
      <c r="BO8">
        <v>1</v>
      </c>
      <c r="BP8">
        <v>0</v>
      </c>
      <c r="BQ8">
        <v>0</v>
      </c>
      <c r="BR8">
        <v>0</v>
      </c>
      <c r="BS8">
        <v>0</v>
      </c>
      <c r="BT8">
        <v>0</v>
      </c>
      <c r="BU8">
        <v>0</v>
      </c>
      <c r="BV8">
        <v>0</v>
      </c>
      <c r="BW8">
        <v>0</v>
      </c>
      <c r="BX8">
        <v>3</v>
      </c>
      <c r="BY8">
        <v>0</v>
      </c>
      <c r="BZ8">
        <v>0</v>
      </c>
      <c r="CA8">
        <v>0</v>
      </c>
      <c r="CB8">
        <v>3</v>
      </c>
      <c r="CC8">
        <v>0</v>
      </c>
      <c r="CD8">
        <v>0</v>
      </c>
      <c r="CE8">
        <v>0</v>
      </c>
      <c r="CF8">
        <v>3</v>
      </c>
      <c r="CG8">
        <v>0</v>
      </c>
      <c r="CH8">
        <v>2</v>
      </c>
      <c r="CI8">
        <v>1</v>
      </c>
      <c r="CJ8">
        <v>3</v>
      </c>
      <c r="CK8">
        <v>0</v>
      </c>
      <c r="CL8">
        <v>2</v>
      </c>
      <c r="CM8">
        <v>1</v>
      </c>
      <c r="CN8">
        <v>0</v>
      </c>
      <c r="CO8">
        <v>0</v>
      </c>
      <c r="CP8">
        <v>0</v>
      </c>
      <c r="CQ8">
        <v>0</v>
      </c>
      <c r="CR8">
        <v>0</v>
      </c>
      <c r="CS8">
        <v>1</v>
      </c>
      <c r="CT8">
        <v>0</v>
      </c>
      <c r="CU8">
        <v>0</v>
      </c>
      <c r="CV8">
        <v>0</v>
      </c>
      <c r="CW8">
        <v>0</v>
      </c>
      <c r="CX8">
        <v>0</v>
      </c>
      <c r="CY8">
        <v>0</v>
      </c>
      <c r="CZ8">
        <v>0</v>
      </c>
      <c r="DA8">
        <v>1</v>
      </c>
      <c r="DB8">
        <v>0</v>
      </c>
      <c r="DC8">
        <v>0</v>
      </c>
      <c r="DD8">
        <v>0</v>
      </c>
      <c r="DE8">
        <v>0</v>
      </c>
      <c r="DF8">
        <v>0</v>
      </c>
      <c r="DG8">
        <v>0</v>
      </c>
      <c r="DH8">
        <v>0</v>
      </c>
      <c r="DI8">
        <v>0</v>
      </c>
      <c r="DJ8">
        <v>0</v>
      </c>
      <c r="DK8" s="664"/>
      <c r="DL8" s="398">
        <v>0</v>
      </c>
      <c r="DM8" s="303">
        <v>0</v>
      </c>
      <c r="DN8" s="303">
        <v>0</v>
      </c>
      <c r="DO8" s="393">
        <v>0</v>
      </c>
      <c r="DP8" s="303">
        <v>0</v>
      </c>
      <c r="DQ8" s="303">
        <v>0</v>
      </c>
      <c r="DR8" s="303">
        <v>0</v>
      </c>
      <c r="DS8" s="393">
        <v>0</v>
      </c>
      <c r="DT8" s="303">
        <v>0</v>
      </c>
      <c r="DU8" s="303">
        <v>0</v>
      </c>
      <c r="DV8" s="303">
        <v>0</v>
      </c>
      <c r="DW8" s="303">
        <v>0</v>
      </c>
      <c r="DX8" s="303">
        <v>0</v>
      </c>
      <c r="DY8" s="303">
        <v>0</v>
      </c>
      <c r="DZ8" s="303">
        <v>0</v>
      </c>
      <c r="EA8" s="303">
        <v>0</v>
      </c>
      <c r="EB8" s="303">
        <v>0</v>
      </c>
      <c r="EC8" s="303">
        <v>0</v>
      </c>
      <c r="ED8" s="398">
        <v>0</v>
      </c>
      <c r="EE8" s="303">
        <v>0</v>
      </c>
      <c r="EF8" s="303">
        <v>0</v>
      </c>
      <c r="EG8" s="393">
        <v>0</v>
      </c>
      <c r="EH8" s="910">
        <v>0</v>
      </c>
      <c r="EI8" s="398">
        <v>5</v>
      </c>
      <c r="EJ8" s="393" t="b">
        <v>1</v>
      </c>
      <c r="EK8" s="971">
        <v>4</v>
      </c>
      <c r="EL8" s="971">
        <v>5</v>
      </c>
      <c r="EM8" s="396">
        <v>0</v>
      </c>
      <c r="EN8" s="396">
        <v>1</v>
      </c>
      <c r="EO8" s="396">
        <v>0</v>
      </c>
      <c r="EP8" s="971">
        <v>0</v>
      </c>
      <c r="EQ8" s="396">
        <v>0</v>
      </c>
      <c r="ER8" s="396">
        <v>0</v>
      </c>
      <c r="ES8" s="396">
        <v>0</v>
      </c>
      <c r="ET8" s="664"/>
      <c r="EU8" s="303"/>
      <c r="EV8" s="396" t="s">
        <v>352</v>
      </c>
      <c r="EW8" s="396" t="s">
        <v>353</v>
      </c>
      <c r="EX8" s="396" t="s">
        <v>354</v>
      </c>
      <c r="EY8" s="396">
        <v>5</v>
      </c>
      <c r="EZ8" s="396" t="s">
        <v>11</v>
      </c>
      <c r="FA8" s="396" t="s">
        <v>232</v>
      </c>
      <c r="FB8" s="396" t="s">
        <v>9</v>
      </c>
      <c r="FC8" s="396" t="s">
        <v>232</v>
      </c>
      <c r="FD8" s="396" t="s">
        <v>358</v>
      </c>
    </row>
    <row r="9" spans="1:160" customFormat="1">
      <c r="A9">
        <v>7</v>
      </c>
      <c r="B9">
        <v>1</v>
      </c>
      <c r="C9">
        <v>0</v>
      </c>
      <c r="D9" t="s">
        <v>361</v>
      </c>
      <c r="H9">
        <v>700</v>
      </c>
      <c r="I9">
        <v>41</v>
      </c>
      <c r="J9">
        <v>1</v>
      </c>
      <c r="K9">
        <v>0</v>
      </c>
      <c r="L9">
        <v>1</v>
      </c>
      <c r="M9">
        <v>0</v>
      </c>
      <c r="N9" s="1250" t="s">
        <v>352</v>
      </c>
      <c r="O9" s="1250">
        <v>0</v>
      </c>
      <c r="P9">
        <v>7</v>
      </c>
      <c r="Q9">
        <v>2</v>
      </c>
      <c r="R9">
        <v>8</v>
      </c>
      <c r="S9">
        <v>2</v>
      </c>
      <c r="T9">
        <v>0</v>
      </c>
      <c r="U9">
        <v>0</v>
      </c>
      <c r="V9">
        <v>0</v>
      </c>
      <c r="W9">
        <v>0</v>
      </c>
      <c r="X9">
        <v>7</v>
      </c>
      <c r="Y9">
        <v>2</v>
      </c>
      <c r="Z9">
        <v>8</v>
      </c>
      <c r="AA9">
        <v>2</v>
      </c>
      <c r="AB9">
        <v>3</v>
      </c>
      <c r="AC9">
        <v>0</v>
      </c>
      <c r="AD9">
        <v>3</v>
      </c>
      <c r="AE9">
        <v>0</v>
      </c>
      <c r="AF9">
        <v>0</v>
      </c>
      <c r="AG9">
        <v>0</v>
      </c>
      <c r="AH9">
        <v>0</v>
      </c>
      <c r="AI9">
        <v>0</v>
      </c>
      <c r="AJ9">
        <v>0</v>
      </c>
      <c r="AK9">
        <v>0</v>
      </c>
      <c r="AL9">
        <v>0</v>
      </c>
      <c r="AM9">
        <v>0</v>
      </c>
      <c r="AN9">
        <v>10</v>
      </c>
      <c r="AO9">
        <v>2</v>
      </c>
      <c r="AP9">
        <v>11</v>
      </c>
      <c r="AQ9">
        <v>2</v>
      </c>
      <c r="AR9">
        <v>0</v>
      </c>
      <c r="AS9">
        <v>0</v>
      </c>
      <c r="AT9">
        <v>0</v>
      </c>
      <c r="AU9">
        <v>0</v>
      </c>
      <c r="AV9">
        <v>0</v>
      </c>
      <c r="AW9">
        <v>0</v>
      </c>
      <c r="AX9">
        <v>0</v>
      </c>
      <c r="AY9">
        <v>0</v>
      </c>
      <c r="AZ9">
        <v>0</v>
      </c>
      <c r="BA9">
        <v>0</v>
      </c>
      <c r="BB9">
        <v>0</v>
      </c>
      <c r="BC9">
        <v>0</v>
      </c>
      <c r="BD9">
        <v>0</v>
      </c>
      <c r="BE9">
        <v>0</v>
      </c>
      <c r="BF9">
        <v>0</v>
      </c>
      <c r="BG9">
        <v>0</v>
      </c>
      <c r="BH9">
        <v>1</v>
      </c>
      <c r="BI9">
        <v>0</v>
      </c>
      <c r="BJ9">
        <v>2</v>
      </c>
      <c r="BK9">
        <v>0</v>
      </c>
      <c r="BL9">
        <v>1</v>
      </c>
      <c r="BM9">
        <v>0</v>
      </c>
      <c r="BN9">
        <v>2</v>
      </c>
      <c r="BO9">
        <v>0</v>
      </c>
      <c r="BP9">
        <v>0</v>
      </c>
      <c r="BQ9">
        <v>0</v>
      </c>
      <c r="BR9">
        <v>0</v>
      </c>
      <c r="BS9">
        <v>0</v>
      </c>
      <c r="BT9">
        <v>0</v>
      </c>
      <c r="BU9">
        <v>0</v>
      </c>
      <c r="BV9">
        <v>0</v>
      </c>
      <c r="BW9">
        <v>0</v>
      </c>
      <c r="BX9">
        <v>6</v>
      </c>
      <c r="BY9">
        <v>0</v>
      </c>
      <c r="BZ9">
        <v>0</v>
      </c>
      <c r="CA9">
        <v>0</v>
      </c>
      <c r="CB9">
        <v>7</v>
      </c>
      <c r="CC9">
        <v>0</v>
      </c>
      <c r="CD9">
        <v>0</v>
      </c>
      <c r="CE9">
        <v>0</v>
      </c>
      <c r="CF9">
        <v>7</v>
      </c>
      <c r="CG9">
        <v>0</v>
      </c>
      <c r="CH9">
        <v>2</v>
      </c>
      <c r="CI9">
        <v>0</v>
      </c>
      <c r="CJ9">
        <v>8</v>
      </c>
      <c r="CK9">
        <v>0</v>
      </c>
      <c r="CL9">
        <v>2</v>
      </c>
      <c r="CM9">
        <v>0</v>
      </c>
      <c r="CN9">
        <v>3</v>
      </c>
      <c r="CO9">
        <v>2</v>
      </c>
      <c r="CP9">
        <v>1</v>
      </c>
      <c r="CQ9">
        <v>0</v>
      </c>
      <c r="CR9">
        <v>0.41666666666666669</v>
      </c>
      <c r="CS9">
        <v>3</v>
      </c>
      <c r="CT9">
        <v>1</v>
      </c>
      <c r="CU9">
        <v>1</v>
      </c>
      <c r="CV9">
        <v>0</v>
      </c>
      <c r="CW9">
        <v>0</v>
      </c>
      <c r="CX9">
        <v>0</v>
      </c>
      <c r="CY9">
        <v>0</v>
      </c>
      <c r="CZ9">
        <v>0</v>
      </c>
      <c r="DA9">
        <v>0</v>
      </c>
      <c r="DB9">
        <v>1</v>
      </c>
      <c r="DC9">
        <v>0</v>
      </c>
      <c r="DD9">
        <v>0</v>
      </c>
      <c r="DE9">
        <v>0</v>
      </c>
      <c r="DF9">
        <v>1</v>
      </c>
      <c r="DG9">
        <v>1</v>
      </c>
      <c r="DH9">
        <v>0</v>
      </c>
      <c r="DI9">
        <v>0</v>
      </c>
      <c r="DJ9">
        <v>0</v>
      </c>
      <c r="DK9" s="664"/>
      <c r="DL9" s="398">
        <v>0</v>
      </c>
      <c r="DM9" s="303">
        <v>0</v>
      </c>
      <c r="DN9" s="303">
        <v>0</v>
      </c>
      <c r="DO9" s="393">
        <v>0</v>
      </c>
      <c r="DP9" s="303">
        <v>0</v>
      </c>
      <c r="DQ9" s="303">
        <v>0</v>
      </c>
      <c r="DR9" s="303">
        <v>0</v>
      </c>
      <c r="DS9" s="393">
        <v>0</v>
      </c>
      <c r="DT9" s="303">
        <v>0</v>
      </c>
      <c r="DU9" s="303">
        <v>0</v>
      </c>
      <c r="DV9" s="303">
        <v>0</v>
      </c>
      <c r="DW9" s="303">
        <v>0</v>
      </c>
      <c r="DX9" s="303">
        <v>0</v>
      </c>
      <c r="DY9" s="303">
        <v>0</v>
      </c>
      <c r="DZ9" s="303">
        <v>0</v>
      </c>
      <c r="EA9" s="303">
        <v>0</v>
      </c>
      <c r="EB9" s="303">
        <v>0</v>
      </c>
      <c r="EC9" s="303">
        <v>0</v>
      </c>
      <c r="ED9" s="398">
        <v>0</v>
      </c>
      <c r="EE9" s="303">
        <v>0</v>
      </c>
      <c r="EF9" s="303">
        <v>0</v>
      </c>
      <c r="EG9" s="393">
        <v>0</v>
      </c>
      <c r="EH9" s="910">
        <v>0</v>
      </c>
      <c r="EI9" s="398">
        <v>12</v>
      </c>
      <c r="EJ9" s="393" t="b">
        <v>0</v>
      </c>
      <c r="EK9" s="971">
        <v>9</v>
      </c>
      <c r="EL9" s="971">
        <v>13</v>
      </c>
      <c r="EM9" s="396">
        <v>0</v>
      </c>
      <c r="EN9" s="396">
        <v>1</v>
      </c>
      <c r="EO9" s="396">
        <v>0</v>
      </c>
      <c r="EP9" s="971">
        <v>13</v>
      </c>
      <c r="EQ9" s="396">
        <v>0</v>
      </c>
      <c r="ER9" s="396">
        <v>1</v>
      </c>
      <c r="ES9" s="396">
        <v>0</v>
      </c>
      <c r="ET9" s="664"/>
      <c r="EU9" s="303"/>
      <c r="EV9" s="396" t="s">
        <v>352</v>
      </c>
      <c r="EW9" s="396" t="s">
        <v>353</v>
      </c>
      <c r="EX9" s="396" t="s">
        <v>354</v>
      </c>
      <c r="EY9" s="396">
        <v>13</v>
      </c>
      <c r="EZ9" s="396" t="s">
        <v>11</v>
      </c>
      <c r="FA9" s="396" t="s">
        <v>232</v>
      </c>
      <c r="FB9" s="396" t="s">
        <v>9</v>
      </c>
      <c r="FC9" s="396" t="s">
        <v>232</v>
      </c>
      <c r="FD9" s="396" t="s">
        <v>358</v>
      </c>
    </row>
    <row r="10" spans="1:160" customFormat="1">
      <c r="A10">
        <v>8</v>
      </c>
      <c r="B10">
        <v>1</v>
      </c>
      <c r="C10">
        <v>0</v>
      </c>
      <c r="D10">
        <v>0</v>
      </c>
      <c r="H10">
        <v>700</v>
      </c>
      <c r="I10">
        <v>42</v>
      </c>
      <c r="J10">
        <v>1</v>
      </c>
      <c r="K10">
        <v>0</v>
      </c>
      <c r="L10">
        <v>1</v>
      </c>
      <c r="M10">
        <v>0</v>
      </c>
      <c r="N10" s="1250" t="s">
        <v>362</v>
      </c>
      <c r="O10" s="1250">
        <v>0</v>
      </c>
      <c r="P10">
        <v>19</v>
      </c>
      <c r="Q10">
        <v>0</v>
      </c>
      <c r="R10">
        <v>17</v>
      </c>
      <c r="S10">
        <v>0</v>
      </c>
      <c r="T10">
        <v>1</v>
      </c>
      <c r="U10">
        <v>2</v>
      </c>
      <c r="V10">
        <v>1</v>
      </c>
      <c r="W10">
        <v>2</v>
      </c>
      <c r="X10">
        <v>20</v>
      </c>
      <c r="Y10">
        <v>2</v>
      </c>
      <c r="Z10">
        <v>18</v>
      </c>
      <c r="AA10">
        <v>2</v>
      </c>
      <c r="AB10">
        <v>0</v>
      </c>
      <c r="AC10">
        <v>0</v>
      </c>
      <c r="AD10">
        <v>0</v>
      </c>
      <c r="AE10">
        <v>0</v>
      </c>
      <c r="AF10">
        <v>0</v>
      </c>
      <c r="AG10">
        <v>0</v>
      </c>
      <c r="AH10">
        <v>0</v>
      </c>
      <c r="AI10">
        <v>0</v>
      </c>
      <c r="AJ10">
        <v>0</v>
      </c>
      <c r="AK10">
        <v>0</v>
      </c>
      <c r="AL10">
        <v>0</v>
      </c>
      <c r="AM10">
        <v>0</v>
      </c>
      <c r="AN10">
        <v>20</v>
      </c>
      <c r="AO10">
        <v>2</v>
      </c>
      <c r="AP10">
        <v>18</v>
      </c>
      <c r="AQ10">
        <v>2</v>
      </c>
      <c r="AR10">
        <v>1</v>
      </c>
      <c r="AS10">
        <v>0</v>
      </c>
      <c r="AT10">
        <v>0</v>
      </c>
      <c r="AU10">
        <v>0</v>
      </c>
      <c r="AV10">
        <v>1</v>
      </c>
      <c r="AW10">
        <v>0</v>
      </c>
      <c r="AX10">
        <v>0</v>
      </c>
      <c r="AY10">
        <v>0</v>
      </c>
      <c r="AZ10">
        <v>0</v>
      </c>
      <c r="BA10">
        <v>0</v>
      </c>
      <c r="BB10">
        <v>0</v>
      </c>
      <c r="BC10">
        <v>0</v>
      </c>
      <c r="BD10">
        <v>0</v>
      </c>
      <c r="BE10">
        <v>0</v>
      </c>
      <c r="BF10">
        <v>0</v>
      </c>
      <c r="BG10">
        <v>0</v>
      </c>
      <c r="BH10">
        <v>2</v>
      </c>
      <c r="BI10">
        <v>1</v>
      </c>
      <c r="BJ10">
        <v>2</v>
      </c>
      <c r="BK10">
        <v>2</v>
      </c>
      <c r="BL10">
        <v>2</v>
      </c>
      <c r="BM10">
        <v>1</v>
      </c>
      <c r="BN10">
        <v>2</v>
      </c>
      <c r="BO10">
        <v>2</v>
      </c>
      <c r="BP10">
        <v>0</v>
      </c>
      <c r="BQ10">
        <v>0</v>
      </c>
      <c r="BR10">
        <v>0</v>
      </c>
      <c r="BS10">
        <v>0</v>
      </c>
      <c r="BT10">
        <v>0</v>
      </c>
      <c r="BU10">
        <v>0</v>
      </c>
      <c r="BV10">
        <v>0</v>
      </c>
      <c r="BW10">
        <v>0</v>
      </c>
      <c r="BX10">
        <v>17</v>
      </c>
      <c r="BY10">
        <v>0</v>
      </c>
      <c r="BZ10">
        <v>0</v>
      </c>
      <c r="CA10">
        <v>0</v>
      </c>
      <c r="CB10">
        <v>15</v>
      </c>
      <c r="CC10">
        <v>0</v>
      </c>
      <c r="CD10">
        <v>0</v>
      </c>
      <c r="CE10">
        <v>0</v>
      </c>
      <c r="CF10">
        <v>20</v>
      </c>
      <c r="CG10">
        <v>1</v>
      </c>
      <c r="CH10">
        <v>2</v>
      </c>
      <c r="CI10">
        <v>2</v>
      </c>
      <c r="CJ10">
        <v>18</v>
      </c>
      <c r="CK10">
        <v>1</v>
      </c>
      <c r="CL10">
        <v>2</v>
      </c>
      <c r="CM10">
        <v>2</v>
      </c>
      <c r="CN10">
        <v>1</v>
      </c>
      <c r="CO10">
        <v>3</v>
      </c>
      <c r="CP10">
        <v>3</v>
      </c>
      <c r="CQ10">
        <v>0</v>
      </c>
      <c r="CR10">
        <v>0.18181818181818182</v>
      </c>
      <c r="CS10">
        <v>3</v>
      </c>
      <c r="CT10">
        <v>1</v>
      </c>
      <c r="CU10">
        <v>0</v>
      </c>
      <c r="CV10">
        <v>0</v>
      </c>
      <c r="CW10">
        <v>0</v>
      </c>
      <c r="CX10">
        <v>0</v>
      </c>
      <c r="CY10">
        <v>0</v>
      </c>
      <c r="CZ10">
        <v>1</v>
      </c>
      <c r="DA10">
        <v>0</v>
      </c>
      <c r="DB10">
        <v>1</v>
      </c>
      <c r="DC10">
        <v>0</v>
      </c>
      <c r="DD10">
        <v>0</v>
      </c>
      <c r="DE10">
        <v>0</v>
      </c>
      <c r="DF10">
        <v>0</v>
      </c>
      <c r="DG10">
        <v>1</v>
      </c>
      <c r="DH10">
        <v>0</v>
      </c>
      <c r="DI10">
        <v>0</v>
      </c>
      <c r="DJ10">
        <v>0</v>
      </c>
      <c r="DK10" s="664"/>
      <c r="DL10" s="398">
        <v>0</v>
      </c>
      <c r="DM10" s="303">
        <v>0</v>
      </c>
      <c r="DN10" s="303">
        <v>0</v>
      </c>
      <c r="DO10" s="393">
        <v>0</v>
      </c>
      <c r="DP10" s="303">
        <v>0</v>
      </c>
      <c r="DQ10" s="303">
        <v>0</v>
      </c>
      <c r="DR10" s="303">
        <v>0</v>
      </c>
      <c r="DS10" s="393">
        <v>0</v>
      </c>
      <c r="DT10" s="303">
        <v>0</v>
      </c>
      <c r="DU10" s="303">
        <v>0</v>
      </c>
      <c r="DV10" s="303">
        <v>0</v>
      </c>
      <c r="DW10" s="303">
        <v>0</v>
      </c>
      <c r="DX10" s="303">
        <v>0</v>
      </c>
      <c r="DY10" s="303">
        <v>0</v>
      </c>
      <c r="DZ10" s="303">
        <v>0</v>
      </c>
      <c r="EA10" s="303">
        <v>0</v>
      </c>
      <c r="EB10" s="303">
        <v>0</v>
      </c>
      <c r="EC10" s="303">
        <v>0</v>
      </c>
      <c r="ED10" s="398">
        <v>0</v>
      </c>
      <c r="EE10" s="303">
        <v>0</v>
      </c>
      <c r="EF10" s="303">
        <v>0</v>
      </c>
      <c r="EG10" s="393">
        <v>0</v>
      </c>
      <c r="EH10" s="910">
        <v>0</v>
      </c>
      <c r="EI10" s="398">
        <v>22</v>
      </c>
      <c r="EJ10" s="393" t="b">
        <v>0</v>
      </c>
      <c r="EK10" s="971">
        <v>16</v>
      </c>
      <c r="EL10" s="971">
        <v>20</v>
      </c>
      <c r="EM10" s="396">
        <v>0</v>
      </c>
      <c r="EN10" s="396">
        <v>1</v>
      </c>
      <c r="EO10" s="396">
        <v>0</v>
      </c>
      <c r="EP10" s="971">
        <v>20</v>
      </c>
      <c r="EQ10" s="396">
        <v>0</v>
      </c>
      <c r="ER10" s="396">
        <v>1</v>
      </c>
      <c r="ES10" s="396">
        <v>0</v>
      </c>
      <c r="ET10" s="664"/>
      <c r="EU10" s="303"/>
      <c r="EV10" s="396" t="s">
        <v>362</v>
      </c>
      <c r="EW10" s="396" t="s">
        <v>363</v>
      </c>
      <c r="EX10" s="396" t="s">
        <v>354</v>
      </c>
      <c r="EY10" s="396">
        <v>20</v>
      </c>
      <c r="EZ10" s="396" t="s">
        <v>12</v>
      </c>
      <c r="FA10" s="396" t="s">
        <v>232</v>
      </c>
      <c r="FB10" s="396" t="s">
        <v>9</v>
      </c>
      <c r="FC10" s="396" t="s">
        <v>232</v>
      </c>
      <c r="FD10" s="396" t="s">
        <v>358</v>
      </c>
    </row>
    <row r="11" spans="1:160" customFormat="1">
      <c r="A11">
        <v>9</v>
      </c>
      <c r="B11">
        <v>1</v>
      </c>
      <c r="C11" t="s">
        <v>364</v>
      </c>
      <c r="D11" t="s">
        <v>365</v>
      </c>
      <c r="H11">
        <v>700</v>
      </c>
      <c r="I11">
        <v>8</v>
      </c>
      <c r="J11">
        <v>1</v>
      </c>
      <c r="K11">
        <v>0</v>
      </c>
      <c r="L11">
        <v>1</v>
      </c>
      <c r="M11">
        <v>0</v>
      </c>
      <c r="N11" s="1250" t="s">
        <v>362</v>
      </c>
      <c r="O11" s="1250">
        <v>0</v>
      </c>
      <c r="P11">
        <v>6</v>
      </c>
      <c r="Q11">
        <v>3</v>
      </c>
      <c r="R11">
        <v>7</v>
      </c>
      <c r="S11">
        <v>3</v>
      </c>
      <c r="T11">
        <v>0</v>
      </c>
      <c r="U11">
        <v>0</v>
      </c>
      <c r="V11">
        <v>0</v>
      </c>
      <c r="W11">
        <v>0</v>
      </c>
      <c r="X11">
        <v>6</v>
      </c>
      <c r="Y11">
        <v>3</v>
      </c>
      <c r="Z11">
        <v>7</v>
      </c>
      <c r="AA11">
        <v>3</v>
      </c>
      <c r="AB11">
        <v>0</v>
      </c>
      <c r="AC11">
        <v>0</v>
      </c>
      <c r="AD11">
        <v>1</v>
      </c>
      <c r="AE11">
        <v>0</v>
      </c>
      <c r="AF11">
        <v>0</v>
      </c>
      <c r="AG11">
        <v>0</v>
      </c>
      <c r="AH11">
        <v>0</v>
      </c>
      <c r="AI11">
        <v>0</v>
      </c>
      <c r="AJ11">
        <v>0</v>
      </c>
      <c r="AK11">
        <v>0</v>
      </c>
      <c r="AL11">
        <v>0</v>
      </c>
      <c r="AM11">
        <v>0</v>
      </c>
      <c r="AN11">
        <v>6</v>
      </c>
      <c r="AO11">
        <v>3</v>
      </c>
      <c r="AP11">
        <v>8</v>
      </c>
      <c r="AQ11">
        <v>3</v>
      </c>
      <c r="AR11">
        <v>0</v>
      </c>
      <c r="AS11">
        <v>0</v>
      </c>
      <c r="AT11">
        <v>0</v>
      </c>
      <c r="AU11">
        <v>0</v>
      </c>
      <c r="AV11">
        <v>0</v>
      </c>
      <c r="AW11">
        <v>0</v>
      </c>
      <c r="AX11">
        <v>0</v>
      </c>
      <c r="AY11">
        <v>0</v>
      </c>
      <c r="AZ11">
        <v>0</v>
      </c>
      <c r="BA11">
        <v>0</v>
      </c>
      <c r="BB11">
        <v>0</v>
      </c>
      <c r="BC11">
        <v>0</v>
      </c>
      <c r="BD11">
        <v>0</v>
      </c>
      <c r="BE11">
        <v>0</v>
      </c>
      <c r="BF11">
        <v>0</v>
      </c>
      <c r="BG11">
        <v>0</v>
      </c>
      <c r="BH11">
        <v>0</v>
      </c>
      <c r="BI11">
        <v>0</v>
      </c>
      <c r="BJ11">
        <v>3</v>
      </c>
      <c r="BK11">
        <v>0</v>
      </c>
      <c r="BL11">
        <v>0</v>
      </c>
      <c r="BM11">
        <v>0</v>
      </c>
      <c r="BN11">
        <v>3</v>
      </c>
      <c r="BO11">
        <v>0</v>
      </c>
      <c r="BP11">
        <v>0</v>
      </c>
      <c r="BQ11">
        <v>0</v>
      </c>
      <c r="BR11">
        <v>0</v>
      </c>
      <c r="BS11">
        <v>0</v>
      </c>
      <c r="BT11">
        <v>0</v>
      </c>
      <c r="BU11">
        <v>0</v>
      </c>
      <c r="BV11">
        <v>0</v>
      </c>
      <c r="BW11">
        <v>0</v>
      </c>
      <c r="BX11">
        <v>6</v>
      </c>
      <c r="BY11">
        <v>0</v>
      </c>
      <c r="BZ11">
        <v>0</v>
      </c>
      <c r="CA11">
        <v>0</v>
      </c>
      <c r="CB11">
        <v>7</v>
      </c>
      <c r="CC11">
        <v>0</v>
      </c>
      <c r="CD11">
        <v>0</v>
      </c>
      <c r="CE11">
        <v>0</v>
      </c>
      <c r="CF11">
        <v>6</v>
      </c>
      <c r="CG11">
        <v>0</v>
      </c>
      <c r="CH11">
        <v>3</v>
      </c>
      <c r="CI11">
        <v>0</v>
      </c>
      <c r="CJ11">
        <v>7</v>
      </c>
      <c r="CK11">
        <v>0</v>
      </c>
      <c r="CL11">
        <v>3</v>
      </c>
      <c r="CM11">
        <v>0</v>
      </c>
      <c r="CN11">
        <v>5</v>
      </c>
      <c r="CO11">
        <v>3</v>
      </c>
      <c r="CP11">
        <v>3</v>
      </c>
      <c r="CQ11">
        <v>0</v>
      </c>
      <c r="CR11">
        <v>0.88888888888888884</v>
      </c>
      <c r="CS11">
        <v>0</v>
      </c>
      <c r="CT11">
        <v>0</v>
      </c>
      <c r="CU11">
        <v>0</v>
      </c>
      <c r="CV11">
        <v>0</v>
      </c>
      <c r="CW11">
        <v>0</v>
      </c>
      <c r="CX11">
        <v>0</v>
      </c>
      <c r="CY11">
        <v>0</v>
      </c>
      <c r="CZ11">
        <v>0</v>
      </c>
      <c r="DA11">
        <v>0</v>
      </c>
      <c r="DB11">
        <v>2</v>
      </c>
      <c r="DC11">
        <v>0</v>
      </c>
      <c r="DD11">
        <v>0</v>
      </c>
      <c r="DE11">
        <v>0</v>
      </c>
      <c r="DF11">
        <v>1</v>
      </c>
      <c r="DG11">
        <v>0</v>
      </c>
      <c r="DH11">
        <v>0</v>
      </c>
      <c r="DI11">
        <v>0</v>
      </c>
      <c r="DJ11">
        <v>0</v>
      </c>
      <c r="DK11" s="664"/>
      <c r="DL11" s="398">
        <v>0</v>
      </c>
      <c r="DM11" s="303">
        <v>0</v>
      </c>
      <c r="DN11" s="303">
        <v>0</v>
      </c>
      <c r="DO11" s="393">
        <v>0</v>
      </c>
      <c r="DP11" s="303">
        <v>0</v>
      </c>
      <c r="DQ11" s="303">
        <v>0</v>
      </c>
      <c r="DR11" s="303">
        <v>0</v>
      </c>
      <c r="DS11" s="393">
        <v>0</v>
      </c>
      <c r="DT11" s="303">
        <v>0</v>
      </c>
      <c r="DU11" s="303">
        <v>0</v>
      </c>
      <c r="DV11" s="303">
        <v>0</v>
      </c>
      <c r="DW11" s="303">
        <v>0</v>
      </c>
      <c r="DX11" s="303">
        <v>0</v>
      </c>
      <c r="DY11" s="303">
        <v>0</v>
      </c>
      <c r="DZ11" s="303">
        <v>0</v>
      </c>
      <c r="EA11" s="303">
        <v>0</v>
      </c>
      <c r="EB11" s="303">
        <v>0</v>
      </c>
      <c r="EC11" s="303">
        <v>0</v>
      </c>
      <c r="ED11" s="398">
        <v>0</v>
      </c>
      <c r="EE11" s="303">
        <v>0</v>
      </c>
      <c r="EF11" s="303">
        <v>0</v>
      </c>
      <c r="EG11" s="393">
        <v>0</v>
      </c>
      <c r="EH11" s="910">
        <v>0</v>
      </c>
      <c r="EI11" s="398">
        <v>9</v>
      </c>
      <c r="EJ11" s="393" t="b">
        <v>0</v>
      </c>
      <c r="EK11" s="971">
        <v>9</v>
      </c>
      <c r="EL11" s="971">
        <v>0</v>
      </c>
      <c r="EM11" s="396">
        <v>0</v>
      </c>
      <c r="EN11" s="396">
        <v>0</v>
      </c>
      <c r="EO11" s="396">
        <v>0</v>
      </c>
      <c r="EP11" s="971">
        <v>11</v>
      </c>
      <c r="EQ11" s="396">
        <v>0</v>
      </c>
      <c r="ER11" s="396">
        <v>1</v>
      </c>
      <c r="ES11" s="396">
        <v>0</v>
      </c>
      <c r="ET11" s="664"/>
      <c r="EU11" s="303"/>
      <c r="EV11" s="396" t="s">
        <v>362</v>
      </c>
      <c r="EW11" s="396" t="s">
        <v>363</v>
      </c>
      <c r="EX11" s="396" t="s">
        <v>354</v>
      </c>
      <c r="EY11" s="396">
        <v>11</v>
      </c>
      <c r="EZ11" s="396" t="s">
        <v>11</v>
      </c>
      <c r="FA11" s="396" t="s">
        <v>232</v>
      </c>
      <c r="FB11" s="396" t="s">
        <v>9</v>
      </c>
      <c r="FC11" s="396" t="s">
        <v>232</v>
      </c>
      <c r="FD11" s="396" t="s">
        <v>366</v>
      </c>
    </row>
    <row r="12" spans="1:160" customFormat="1">
      <c r="A12">
        <v>10</v>
      </c>
      <c r="B12">
        <v>1</v>
      </c>
      <c r="C12" t="s">
        <v>367</v>
      </c>
      <c r="D12" t="s">
        <v>368</v>
      </c>
      <c r="H12">
        <v>700</v>
      </c>
      <c r="I12">
        <v>41</v>
      </c>
      <c r="J12">
        <v>1</v>
      </c>
      <c r="K12">
        <v>0</v>
      </c>
      <c r="L12">
        <v>1</v>
      </c>
      <c r="M12">
        <v>0</v>
      </c>
      <c r="N12" s="1250" t="s">
        <v>362</v>
      </c>
      <c r="O12" s="1250">
        <v>0</v>
      </c>
      <c r="P12">
        <v>16</v>
      </c>
      <c r="Q12">
        <v>1</v>
      </c>
      <c r="R12">
        <v>16</v>
      </c>
      <c r="S12">
        <v>1</v>
      </c>
      <c r="T12">
        <v>1</v>
      </c>
      <c r="U12">
        <v>1</v>
      </c>
      <c r="V12">
        <v>0</v>
      </c>
      <c r="W12">
        <v>1</v>
      </c>
      <c r="X12">
        <v>17</v>
      </c>
      <c r="Y12">
        <v>2</v>
      </c>
      <c r="Z12">
        <v>16</v>
      </c>
      <c r="AA12">
        <v>2</v>
      </c>
      <c r="AB12">
        <v>1</v>
      </c>
      <c r="AC12">
        <v>0</v>
      </c>
      <c r="AD12">
        <v>2</v>
      </c>
      <c r="AE12">
        <v>0</v>
      </c>
      <c r="AF12">
        <v>0</v>
      </c>
      <c r="AG12">
        <v>0</v>
      </c>
      <c r="AH12">
        <v>0</v>
      </c>
      <c r="AI12">
        <v>0</v>
      </c>
      <c r="AJ12">
        <v>2</v>
      </c>
      <c r="AK12">
        <v>0</v>
      </c>
      <c r="AL12">
        <v>0</v>
      </c>
      <c r="AM12">
        <v>0</v>
      </c>
      <c r="AN12">
        <v>20</v>
      </c>
      <c r="AO12">
        <v>2</v>
      </c>
      <c r="AP12">
        <v>18</v>
      </c>
      <c r="AQ12">
        <v>2</v>
      </c>
      <c r="AR12">
        <v>0</v>
      </c>
      <c r="AS12">
        <v>0</v>
      </c>
      <c r="AT12">
        <v>0</v>
      </c>
      <c r="AU12">
        <v>0</v>
      </c>
      <c r="AV12">
        <v>0</v>
      </c>
      <c r="AW12">
        <v>0</v>
      </c>
      <c r="AX12">
        <v>0</v>
      </c>
      <c r="AY12">
        <v>0</v>
      </c>
      <c r="AZ12">
        <v>0</v>
      </c>
      <c r="BA12">
        <v>0</v>
      </c>
      <c r="BB12">
        <v>0</v>
      </c>
      <c r="BC12">
        <v>0</v>
      </c>
      <c r="BD12">
        <v>0</v>
      </c>
      <c r="BE12">
        <v>0</v>
      </c>
      <c r="BF12">
        <v>0</v>
      </c>
      <c r="BG12">
        <v>0</v>
      </c>
      <c r="BH12">
        <v>4</v>
      </c>
      <c r="BI12">
        <v>1</v>
      </c>
      <c r="BJ12">
        <v>2</v>
      </c>
      <c r="BK12">
        <v>1</v>
      </c>
      <c r="BL12">
        <v>3</v>
      </c>
      <c r="BM12">
        <v>0</v>
      </c>
      <c r="BN12">
        <v>2</v>
      </c>
      <c r="BO12">
        <v>1</v>
      </c>
      <c r="BP12">
        <v>0</v>
      </c>
      <c r="BQ12">
        <v>0</v>
      </c>
      <c r="BR12">
        <v>0</v>
      </c>
      <c r="BS12">
        <v>0</v>
      </c>
      <c r="BT12">
        <v>0</v>
      </c>
      <c r="BU12">
        <v>0</v>
      </c>
      <c r="BV12">
        <v>0</v>
      </c>
      <c r="BW12">
        <v>0</v>
      </c>
      <c r="BX12">
        <v>13</v>
      </c>
      <c r="BY12">
        <v>0</v>
      </c>
      <c r="BZ12">
        <v>0</v>
      </c>
      <c r="CA12">
        <v>0</v>
      </c>
      <c r="CB12">
        <v>13</v>
      </c>
      <c r="CC12">
        <v>0</v>
      </c>
      <c r="CD12">
        <v>0</v>
      </c>
      <c r="CE12">
        <v>0</v>
      </c>
      <c r="CF12">
        <v>17</v>
      </c>
      <c r="CG12">
        <v>1</v>
      </c>
      <c r="CH12">
        <v>2</v>
      </c>
      <c r="CI12">
        <v>1</v>
      </c>
      <c r="CJ12">
        <v>16</v>
      </c>
      <c r="CK12">
        <v>0</v>
      </c>
      <c r="CL12">
        <v>2</v>
      </c>
      <c r="CM12">
        <v>1</v>
      </c>
      <c r="CN12">
        <v>2</v>
      </c>
      <c r="CO12">
        <v>4</v>
      </c>
      <c r="CP12">
        <v>4</v>
      </c>
      <c r="CQ12">
        <v>0</v>
      </c>
      <c r="CR12">
        <v>0.27272727272727271</v>
      </c>
      <c r="CS12">
        <v>4</v>
      </c>
      <c r="CT12">
        <v>1</v>
      </c>
      <c r="CU12">
        <v>0</v>
      </c>
      <c r="CV12">
        <v>0</v>
      </c>
      <c r="CW12">
        <v>0</v>
      </c>
      <c r="CX12">
        <v>0</v>
      </c>
      <c r="CY12">
        <v>0</v>
      </c>
      <c r="CZ12">
        <v>1</v>
      </c>
      <c r="DA12">
        <v>0</v>
      </c>
      <c r="DB12">
        <v>3</v>
      </c>
      <c r="DC12">
        <v>0</v>
      </c>
      <c r="DD12">
        <v>0</v>
      </c>
      <c r="DE12">
        <v>1</v>
      </c>
      <c r="DF12">
        <v>1</v>
      </c>
      <c r="DG12">
        <v>0</v>
      </c>
      <c r="DH12">
        <v>0</v>
      </c>
      <c r="DI12">
        <v>0</v>
      </c>
      <c r="DJ12">
        <v>0</v>
      </c>
      <c r="DK12" s="664"/>
      <c r="DL12" s="398">
        <v>0</v>
      </c>
      <c r="DM12" s="303">
        <v>0</v>
      </c>
      <c r="DN12" s="303">
        <v>0</v>
      </c>
      <c r="DO12" s="393">
        <v>0</v>
      </c>
      <c r="DP12" s="303">
        <v>0</v>
      </c>
      <c r="DQ12" s="303">
        <v>0</v>
      </c>
      <c r="DR12" s="303">
        <v>0</v>
      </c>
      <c r="DS12" s="393">
        <v>0</v>
      </c>
      <c r="DT12" s="303">
        <v>0</v>
      </c>
      <c r="DU12" s="303">
        <v>0</v>
      </c>
      <c r="DV12" s="303">
        <v>0</v>
      </c>
      <c r="DW12" s="303">
        <v>0</v>
      </c>
      <c r="DX12" s="303">
        <v>0</v>
      </c>
      <c r="DY12" s="303">
        <v>0</v>
      </c>
      <c r="DZ12" s="303">
        <v>0</v>
      </c>
      <c r="EA12" s="303">
        <v>0</v>
      </c>
      <c r="EB12" s="303">
        <v>0</v>
      </c>
      <c r="EC12" s="303">
        <v>0</v>
      </c>
      <c r="ED12" s="398">
        <v>0</v>
      </c>
      <c r="EE12" s="303">
        <v>0</v>
      </c>
      <c r="EF12" s="303">
        <v>0</v>
      </c>
      <c r="EG12" s="393">
        <v>0</v>
      </c>
      <c r="EH12" s="910">
        <v>0</v>
      </c>
      <c r="EI12" s="398">
        <v>22</v>
      </c>
      <c r="EJ12" s="393" t="b">
        <v>0</v>
      </c>
      <c r="EK12" s="971">
        <v>13</v>
      </c>
      <c r="EL12" s="971">
        <v>20</v>
      </c>
      <c r="EM12" s="396">
        <v>0</v>
      </c>
      <c r="EN12" s="396">
        <v>1</v>
      </c>
      <c r="EO12" s="396">
        <v>0</v>
      </c>
      <c r="EP12" s="971">
        <v>20</v>
      </c>
      <c r="EQ12" s="396">
        <v>0</v>
      </c>
      <c r="ER12" s="396">
        <v>1</v>
      </c>
      <c r="ES12" s="396">
        <v>0</v>
      </c>
      <c r="ET12" s="664"/>
      <c r="EU12" s="303"/>
      <c r="EV12" s="396" t="s">
        <v>362</v>
      </c>
      <c r="EW12" s="396" t="s">
        <v>363</v>
      </c>
      <c r="EX12" s="396" t="s">
        <v>354</v>
      </c>
      <c r="EY12" s="396">
        <v>20</v>
      </c>
      <c r="EZ12" s="396" t="s">
        <v>12</v>
      </c>
      <c r="FA12" s="396" t="s">
        <v>232</v>
      </c>
      <c r="FB12" s="396" t="s">
        <v>9</v>
      </c>
      <c r="FC12" s="396" t="s">
        <v>232</v>
      </c>
      <c r="FD12" s="396" t="s">
        <v>358</v>
      </c>
    </row>
    <row r="13" spans="1:160" customFormat="1">
      <c r="A13">
        <v>11</v>
      </c>
      <c r="B13">
        <v>1</v>
      </c>
      <c r="C13" t="s">
        <v>369</v>
      </c>
      <c r="D13" t="s">
        <v>370</v>
      </c>
      <c r="H13">
        <v>700</v>
      </c>
      <c r="I13">
        <v>43</v>
      </c>
      <c r="J13">
        <v>0</v>
      </c>
      <c r="K13">
        <v>1</v>
      </c>
      <c r="L13">
        <v>1</v>
      </c>
      <c r="M13">
        <v>0</v>
      </c>
      <c r="N13" s="1250" t="s">
        <v>362</v>
      </c>
      <c r="O13" s="1250">
        <v>0</v>
      </c>
      <c r="P13">
        <v>8</v>
      </c>
      <c r="Q13">
        <v>1</v>
      </c>
      <c r="R13">
        <v>8</v>
      </c>
      <c r="S13">
        <v>1</v>
      </c>
      <c r="T13">
        <v>0</v>
      </c>
      <c r="U13">
        <v>0</v>
      </c>
      <c r="V13">
        <v>0</v>
      </c>
      <c r="W13">
        <v>0</v>
      </c>
      <c r="X13">
        <v>8</v>
      </c>
      <c r="Y13">
        <v>1</v>
      </c>
      <c r="Z13">
        <v>8</v>
      </c>
      <c r="AA13">
        <v>1</v>
      </c>
      <c r="AB13">
        <v>0</v>
      </c>
      <c r="AC13">
        <v>0</v>
      </c>
      <c r="AD13">
        <v>0</v>
      </c>
      <c r="AE13">
        <v>0</v>
      </c>
      <c r="AF13">
        <v>0</v>
      </c>
      <c r="AG13">
        <v>0</v>
      </c>
      <c r="AH13">
        <v>0</v>
      </c>
      <c r="AI13">
        <v>0</v>
      </c>
      <c r="AJ13">
        <v>0</v>
      </c>
      <c r="AK13">
        <v>0</v>
      </c>
      <c r="AL13">
        <v>0</v>
      </c>
      <c r="AM13">
        <v>0</v>
      </c>
      <c r="AN13">
        <v>8</v>
      </c>
      <c r="AO13">
        <v>1</v>
      </c>
      <c r="AP13">
        <v>8</v>
      </c>
      <c r="AQ13">
        <v>1</v>
      </c>
      <c r="AR13">
        <v>0</v>
      </c>
      <c r="AS13">
        <v>0</v>
      </c>
      <c r="AT13">
        <v>0</v>
      </c>
      <c r="AU13">
        <v>0</v>
      </c>
      <c r="AV13">
        <v>0</v>
      </c>
      <c r="AW13">
        <v>0</v>
      </c>
      <c r="AX13">
        <v>0</v>
      </c>
      <c r="AY13">
        <v>0</v>
      </c>
      <c r="AZ13">
        <v>0</v>
      </c>
      <c r="BA13">
        <v>0</v>
      </c>
      <c r="BB13">
        <v>0</v>
      </c>
      <c r="BC13">
        <v>0</v>
      </c>
      <c r="BD13">
        <v>0</v>
      </c>
      <c r="BE13">
        <v>0</v>
      </c>
      <c r="BF13">
        <v>0</v>
      </c>
      <c r="BG13">
        <v>0</v>
      </c>
      <c r="BH13">
        <v>0</v>
      </c>
      <c r="BI13">
        <v>0</v>
      </c>
      <c r="BJ13">
        <v>1</v>
      </c>
      <c r="BK13">
        <v>0</v>
      </c>
      <c r="BL13">
        <v>0</v>
      </c>
      <c r="BM13">
        <v>0</v>
      </c>
      <c r="BN13">
        <v>1</v>
      </c>
      <c r="BO13">
        <v>0</v>
      </c>
      <c r="BP13">
        <v>0</v>
      </c>
      <c r="BQ13">
        <v>0</v>
      </c>
      <c r="BR13">
        <v>0</v>
      </c>
      <c r="BS13">
        <v>0</v>
      </c>
      <c r="BT13">
        <v>0</v>
      </c>
      <c r="BU13">
        <v>0</v>
      </c>
      <c r="BV13">
        <v>0</v>
      </c>
      <c r="BW13">
        <v>0</v>
      </c>
      <c r="BX13">
        <v>8</v>
      </c>
      <c r="BY13">
        <v>0</v>
      </c>
      <c r="BZ13">
        <v>0</v>
      </c>
      <c r="CA13">
        <v>0</v>
      </c>
      <c r="CB13">
        <v>8</v>
      </c>
      <c r="CC13">
        <v>0</v>
      </c>
      <c r="CD13">
        <v>0</v>
      </c>
      <c r="CE13">
        <v>0</v>
      </c>
      <c r="CF13">
        <v>8</v>
      </c>
      <c r="CG13">
        <v>0</v>
      </c>
      <c r="CH13">
        <v>1</v>
      </c>
      <c r="CI13">
        <v>0</v>
      </c>
      <c r="CJ13">
        <v>8</v>
      </c>
      <c r="CK13">
        <v>0</v>
      </c>
      <c r="CL13">
        <v>1</v>
      </c>
      <c r="CM13">
        <v>0</v>
      </c>
      <c r="CN13">
        <v>2</v>
      </c>
      <c r="CO13">
        <v>2</v>
      </c>
      <c r="CP13">
        <v>2</v>
      </c>
      <c r="CQ13">
        <v>0</v>
      </c>
      <c r="CR13">
        <v>0.44444444444444442</v>
      </c>
      <c r="CS13">
        <v>0</v>
      </c>
      <c r="CT13">
        <v>0</v>
      </c>
      <c r="CU13">
        <v>0</v>
      </c>
      <c r="CV13">
        <v>0</v>
      </c>
      <c r="CW13">
        <v>0</v>
      </c>
      <c r="CX13">
        <v>0</v>
      </c>
      <c r="CY13">
        <v>0</v>
      </c>
      <c r="CZ13">
        <v>0</v>
      </c>
      <c r="DA13">
        <v>0</v>
      </c>
      <c r="DB13">
        <v>3</v>
      </c>
      <c r="DC13">
        <v>0</v>
      </c>
      <c r="DD13">
        <v>0</v>
      </c>
      <c r="DE13">
        <v>0</v>
      </c>
      <c r="DF13">
        <v>1</v>
      </c>
      <c r="DG13">
        <v>0</v>
      </c>
      <c r="DH13">
        <v>0</v>
      </c>
      <c r="DI13">
        <v>0</v>
      </c>
      <c r="DJ13">
        <v>0</v>
      </c>
      <c r="DK13" s="664"/>
      <c r="DL13" s="398">
        <v>0</v>
      </c>
      <c r="DM13" s="303">
        <v>0</v>
      </c>
      <c r="DN13" s="303">
        <v>0</v>
      </c>
      <c r="DO13" s="393">
        <v>0</v>
      </c>
      <c r="DP13" s="303">
        <v>0</v>
      </c>
      <c r="DQ13" s="303">
        <v>0</v>
      </c>
      <c r="DR13" s="303">
        <v>0</v>
      </c>
      <c r="DS13" s="393">
        <v>0</v>
      </c>
      <c r="DT13" s="303">
        <v>0</v>
      </c>
      <c r="DU13" s="303">
        <v>0</v>
      </c>
      <c r="DV13" s="303">
        <v>0</v>
      </c>
      <c r="DW13" s="303">
        <v>0</v>
      </c>
      <c r="DX13" s="303">
        <v>0</v>
      </c>
      <c r="DY13" s="303">
        <v>0</v>
      </c>
      <c r="DZ13" s="303">
        <v>0</v>
      </c>
      <c r="EA13" s="303">
        <v>0</v>
      </c>
      <c r="EB13" s="303">
        <v>0</v>
      </c>
      <c r="EC13" s="303">
        <v>0</v>
      </c>
      <c r="ED13" s="398">
        <v>0</v>
      </c>
      <c r="EE13" s="303">
        <v>0</v>
      </c>
      <c r="EF13" s="303">
        <v>0</v>
      </c>
      <c r="EG13" s="393">
        <v>0</v>
      </c>
      <c r="EH13" s="910">
        <v>0</v>
      </c>
      <c r="EI13" s="398">
        <v>9</v>
      </c>
      <c r="EJ13" s="393" t="b">
        <v>1</v>
      </c>
      <c r="EK13" s="971">
        <v>6</v>
      </c>
      <c r="EL13" s="971">
        <v>0</v>
      </c>
      <c r="EM13" s="396">
        <v>0</v>
      </c>
      <c r="EN13" s="396">
        <v>0</v>
      </c>
      <c r="EO13" s="396">
        <v>0</v>
      </c>
      <c r="EP13" s="971">
        <v>9</v>
      </c>
      <c r="EQ13" s="396">
        <v>0</v>
      </c>
      <c r="ER13" s="396">
        <v>1</v>
      </c>
      <c r="ES13" s="396">
        <v>0</v>
      </c>
      <c r="ET13" s="664"/>
      <c r="EU13" s="303"/>
      <c r="EV13" s="396" t="s">
        <v>362</v>
      </c>
      <c r="EW13" s="396" t="s">
        <v>363</v>
      </c>
      <c r="EX13" s="396" t="s">
        <v>354</v>
      </c>
      <c r="EY13" s="396">
        <v>9</v>
      </c>
      <c r="EZ13" s="396" t="s">
        <v>11</v>
      </c>
      <c r="FA13" s="396" t="s">
        <v>232</v>
      </c>
      <c r="FB13" s="396" t="s">
        <v>9</v>
      </c>
      <c r="FC13" s="396" t="s">
        <v>232</v>
      </c>
      <c r="FD13" s="396" t="s">
        <v>358</v>
      </c>
    </row>
    <row r="14" spans="1:160" customFormat="1">
      <c r="A14">
        <v>12</v>
      </c>
      <c r="B14">
        <v>1</v>
      </c>
      <c r="C14" t="s">
        <v>371</v>
      </c>
      <c r="D14" t="s">
        <v>372</v>
      </c>
      <c r="H14">
        <v>700</v>
      </c>
      <c r="I14">
        <v>41</v>
      </c>
      <c r="J14">
        <v>1</v>
      </c>
      <c r="K14">
        <v>0</v>
      </c>
      <c r="L14">
        <v>1</v>
      </c>
      <c r="M14">
        <v>0</v>
      </c>
      <c r="N14" s="1250" t="s">
        <v>362</v>
      </c>
      <c r="O14" s="1250">
        <v>0</v>
      </c>
      <c r="P14">
        <v>3</v>
      </c>
      <c r="Q14">
        <v>0</v>
      </c>
      <c r="R14">
        <v>3</v>
      </c>
      <c r="S14">
        <v>0</v>
      </c>
      <c r="T14">
        <v>0</v>
      </c>
      <c r="U14">
        <v>0</v>
      </c>
      <c r="V14">
        <v>0</v>
      </c>
      <c r="W14">
        <v>0</v>
      </c>
      <c r="X14">
        <v>3</v>
      </c>
      <c r="Y14">
        <v>0</v>
      </c>
      <c r="Z14">
        <v>3</v>
      </c>
      <c r="AA14">
        <v>0</v>
      </c>
      <c r="AB14">
        <v>0</v>
      </c>
      <c r="AC14">
        <v>0</v>
      </c>
      <c r="AD14">
        <v>0</v>
      </c>
      <c r="AE14">
        <v>0</v>
      </c>
      <c r="AF14">
        <v>0</v>
      </c>
      <c r="AG14">
        <v>0</v>
      </c>
      <c r="AH14">
        <v>0</v>
      </c>
      <c r="AI14">
        <v>0</v>
      </c>
      <c r="AJ14">
        <v>0</v>
      </c>
      <c r="AK14">
        <v>0</v>
      </c>
      <c r="AL14">
        <v>0</v>
      </c>
      <c r="AM14">
        <v>0</v>
      </c>
      <c r="AN14">
        <v>3</v>
      </c>
      <c r="AO14">
        <v>0</v>
      </c>
      <c r="AP14">
        <v>3</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3</v>
      </c>
      <c r="BY14">
        <v>0</v>
      </c>
      <c r="BZ14">
        <v>0</v>
      </c>
      <c r="CA14">
        <v>0</v>
      </c>
      <c r="CB14">
        <v>3</v>
      </c>
      <c r="CC14">
        <v>0</v>
      </c>
      <c r="CD14">
        <v>0</v>
      </c>
      <c r="CE14">
        <v>0</v>
      </c>
      <c r="CF14">
        <v>3</v>
      </c>
      <c r="CG14">
        <v>0</v>
      </c>
      <c r="CH14">
        <v>0</v>
      </c>
      <c r="CI14">
        <v>0</v>
      </c>
      <c r="CJ14">
        <v>3</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s="664"/>
      <c r="DL14" s="398">
        <v>0</v>
      </c>
      <c r="DM14" s="303">
        <v>0</v>
      </c>
      <c r="DN14" s="303">
        <v>0</v>
      </c>
      <c r="DO14" s="393">
        <v>0</v>
      </c>
      <c r="DP14" s="303">
        <v>0</v>
      </c>
      <c r="DQ14" s="303">
        <v>0</v>
      </c>
      <c r="DR14" s="303">
        <v>0</v>
      </c>
      <c r="DS14" s="393">
        <v>0</v>
      </c>
      <c r="DT14" s="303">
        <v>0</v>
      </c>
      <c r="DU14" s="303">
        <v>0</v>
      </c>
      <c r="DV14" s="303">
        <v>0</v>
      </c>
      <c r="DW14" s="303">
        <v>0</v>
      </c>
      <c r="DX14" s="303">
        <v>0</v>
      </c>
      <c r="DY14" s="303">
        <v>0</v>
      </c>
      <c r="DZ14" s="303">
        <v>0</v>
      </c>
      <c r="EA14" s="303">
        <v>0</v>
      </c>
      <c r="EB14" s="303">
        <v>0</v>
      </c>
      <c r="EC14" s="303">
        <v>0</v>
      </c>
      <c r="ED14" s="398">
        <v>0</v>
      </c>
      <c r="EE14" s="303">
        <v>0</v>
      </c>
      <c r="EF14" s="303">
        <v>0</v>
      </c>
      <c r="EG14" s="393">
        <v>0</v>
      </c>
      <c r="EH14" s="910">
        <v>0</v>
      </c>
      <c r="EI14" s="398">
        <v>3</v>
      </c>
      <c r="EJ14" s="393" t="b">
        <v>1</v>
      </c>
      <c r="EK14" s="971">
        <v>0</v>
      </c>
      <c r="EL14" s="971">
        <v>0</v>
      </c>
      <c r="EM14" s="396">
        <v>0</v>
      </c>
      <c r="EN14" s="396">
        <v>0</v>
      </c>
      <c r="EO14" s="396">
        <v>0</v>
      </c>
      <c r="EP14" s="971">
        <v>0</v>
      </c>
      <c r="EQ14" s="396">
        <v>0</v>
      </c>
      <c r="ER14" s="396">
        <v>0</v>
      </c>
      <c r="ES14" s="396">
        <v>0</v>
      </c>
      <c r="ET14" s="664"/>
      <c r="EU14" s="303"/>
      <c r="EV14" s="396" t="s">
        <v>362</v>
      </c>
      <c r="EW14" s="396" t="s">
        <v>363</v>
      </c>
      <c r="EX14" s="396" t="s">
        <v>354</v>
      </c>
      <c r="EY14" s="396">
        <v>3</v>
      </c>
      <c r="EZ14" s="396" t="s">
        <v>11</v>
      </c>
      <c r="FA14" s="396" t="s">
        <v>232</v>
      </c>
      <c r="FB14" s="396" t="s">
        <v>9</v>
      </c>
      <c r="FC14" s="396" t="s">
        <v>232</v>
      </c>
      <c r="FD14" s="396" t="s">
        <v>358</v>
      </c>
    </row>
    <row r="15" spans="1:160" customFormat="1">
      <c r="A15">
        <v>13</v>
      </c>
      <c r="B15">
        <v>1</v>
      </c>
      <c r="C15" t="s">
        <v>373</v>
      </c>
      <c r="D15" t="s">
        <v>374</v>
      </c>
      <c r="H15">
        <v>700</v>
      </c>
      <c r="I15">
        <v>43</v>
      </c>
      <c r="J15">
        <v>1</v>
      </c>
      <c r="K15">
        <v>0</v>
      </c>
      <c r="L15">
        <v>1</v>
      </c>
      <c r="M15">
        <v>0</v>
      </c>
      <c r="N15" s="1250" t="s">
        <v>362</v>
      </c>
      <c r="O15" s="1250">
        <v>0</v>
      </c>
      <c r="P15">
        <v>19</v>
      </c>
      <c r="Q15">
        <v>2</v>
      </c>
      <c r="R15">
        <v>15</v>
      </c>
      <c r="S15">
        <v>2</v>
      </c>
      <c r="T15">
        <v>0</v>
      </c>
      <c r="U15">
        <v>0</v>
      </c>
      <c r="V15">
        <v>0</v>
      </c>
      <c r="W15">
        <v>0</v>
      </c>
      <c r="X15">
        <v>19</v>
      </c>
      <c r="Y15">
        <v>2</v>
      </c>
      <c r="Z15">
        <v>15</v>
      </c>
      <c r="AA15">
        <v>2</v>
      </c>
      <c r="AB15">
        <v>1</v>
      </c>
      <c r="AC15">
        <v>0</v>
      </c>
      <c r="AD15">
        <v>6</v>
      </c>
      <c r="AE15">
        <v>0</v>
      </c>
      <c r="AF15">
        <v>0</v>
      </c>
      <c r="AG15">
        <v>0</v>
      </c>
      <c r="AH15">
        <v>0</v>
      </c>
      <c r="AI15">
        <v>0</v>
      </c>
      <c r="AJ15">
        <v>0</v>
      </c>
      <c r="AK15">
        <v>1</v>
      </c>
      <c r="AL15">
        <v>0</v>
      </c>
      <c r="AM15">
        <v>0</v>
      </c>
      <c r="AN15">
        <v>20</v>
      </c>
      <c r="AO15">
        <v>3</v>
      </c>
      <c r="AP15">
        <v>21</v>
      </c>
      <c r="AQ15">
        <v>2</v>
      </c>
      <c r="AR15">
        <v>0</v>
      </c>
      <c r="AS15">
        <v>0</v>
      </c>
      <c r="AT15">
        <v>0</v>
      </c>
      <c r="AU15">
        <v>0</v>
      </c>
      <c r="AV15">
        <v>0</v>
      </c>
      <c r="AW15">
        <v>0</v>
      </c>
      <c r="AX15">
        <v>0</v>
      </c>
      <c r="AY15">
        <v>0</v>
      </c>
      <c r="AZ15">
        <v>0</v>
      </c>
      <c r="BA15">
        <v>0</v>
      </c>
      <c r="BB15">
        <v>0</v>
      </c>
      <c r="BC15">
        <v>0</v>
      </c>
      <c r="BD15">
        <v>0</v>
      </c>
      <c r="BE15">
        <v>0</v>
      </c>
      <c r="BF15">
        <v>0</v>
      </c>
      <c r="BG15">
        <v>0</v>
      </c>
      <c r="BH15">
        <v>1</v>
      </c>
      <c r="BI15">
        <v>0</v>
      </c>
      <c r="BJ15">
        <v>2</v>
      </c>
      <c r="BK15">
        <v>0</v>
      </c>
      <c r="BL15">
        <v>1</v>
      </c>
      <c r="BM15">
        <v>0</v>
      </c>
      <c r="BN15">
        <v>2</v>
      </c>
      <c r="BO15">
        <v>0</v>
      </c>
      <c r="BP15">
        <v>0</v>
      </c>
      <c r="BQ15">
        <v>0</v>
      </c>
      <c r="BR15">
        <v>0</v>
      </c>
      <c r="BS15">
        <v>0</v>
      </c>
      <c r="BT15">
        <v>0</v>
      </c>
      <c r="BU15">
        <v>0</v>
      </c>
      <c r="BV15">
        <v>0</v>
      </c>
      <c r="BW15">
        <v>0</v>
      </c>
      <c r="BX15">
        <v>18</v>
      </c>
      <c r="BY15">
        <v>0</v>
      </c>
      <c r="BZ15">
        <v>0</v>
      </c>
      <c r="CA15">
        <v>0</v>
      </c>
      <c r="CB15">
        <v>14</v>
      </c>
      <c r="CC15">
        <v>0</v>
      </c>
      <c r="CD15">
        <v>0</v>
      </c>
      <c r="CE15">
        <v>0</v>
      </c>
      <c r="CF15">
        <v>19</v>
      </c>
      <c r="CG15">
        <v>0</v>
      </c>
      <c r="CH15">
        <v>2</v>
      </c>
      <c r="CI15">
        <v>0</v>
      </c>
      <c r="CJ15">
        <v>15</v>
      </c>
      <c r="CK15">
        <v>0</v>
      </c>
      <c r="CL15">
        <v>2</v>
      </c>
      <c r="CM15">
        <v>0</v>
      </c>
      <c r="CN15">
        <v>13</v>
      </c>
      <c r="CO15">
        <v>13</v>
      </c>
      <c r="CP15">
        <v>8</v>
      </c>
      <c r="CQ15">
        <v>0</v>
      </c>
      <c r="CR15">
        <v>1.1304347826086956</v>
      </c>
      <c r="CS15">
        <v>1</v>
      </c>
      <c r="CT15">
        <v>0</v>
      </c>
      <c r="CU15">
        <v>0</v>
      </c>
      <c r="CV15">
        <v>0</v>
      </c>
      <c r="CW15">
        <v>0</v>
      </c>
      <c r="CX15">
        <v>0</v>
      </c>
      <c r="CY15">
        <v>0</v>
      </c>
      <c r="CZ15">
        <v>1</v>
      </c>
      <c r="DA15">
        <v>0</v>
      </c>
      <c r="DB15">
        <v>1</v>
      </c>
      <c r="DC15">
        <v>1</v>
      </c>
      <c r="DD15">
        <v>0</v>
      </c>
      <c r="DE15">
        <v>1</v>
      </c>
      <c r="DF15">
        <v>0</v>
      </c>
      <c r="DG15">
        <v>1</v>
      </c>
      <c r="DH15">
        <v>0</v>
      </c>
      <c r="DI15">
        <v>0</v>
      </c>
      <c r="DJ15">
        <v>1</v>
      </c>
      <c r="DK15" s="664"/>
      <c r="DL15" s="398">
        <v>0</v>
      </c>
      <c r="DM15" s="303">
        <v>0</v>
      </c>
      <c r="DN15" s="303">
        <v>0</v>
      </c>
      <c r="DO15" s="393">
        <v>0</v>
      </c>
      <c r="DP15" s="303">
        <v>0</v>
      </c>
      <c r="DQ15" s="303">
        <v>0</v>
      </c>
      <c r="DR15" s="303">
        <v>0</v>
      </c>
      <c r="DS15" s="393">
        <v>0</v>
      </c>
      <c r="DT15" s="303">
        <v>0</v>
      </c>
      <c r="DU15" s="303">
        <v>0</v>
      </c>
      <c r="DV15" s="303">
        <v>0</v>
      </c>
      <c r="DW15" s="303">
        <v>0</v>
      </c>
      <c r="DX15" s="303">
        <v>0</v>
      </c>
      <c r="DY15" s="303">
        <v>0</v>
      </c>
      <c r="DZ15" s="303">
        <v>0</v>
      </c>
      <c r="EA15" s="303">
        <v>0</v>
      </c>
      <c r="EB15" s="303">
        <v>0</v>
      </c>
      <c r="EC15" s="303">
        <v>0</v>
      </c>
      <c r="ED15" s="398">
        <v>0</v>
      </c>
      <c r="EE15" s="303">
        <v>0</v>
      </c>
      <c r="EF15" s="303">
        <v>0</v>
      </c>
      <c r="EG15" s="393">
        <v>0</v>
      </c>
      <c r="EH15" s="910">
        <v>0</v>
      </c>
      <c r="EI15" s="398">
        <v>23</v>
      </c>
      <c r="EJ15" s="393" t="b">
        <v>0</v>
      </c>
      <c r="EK15" s="971">
        <v>21</v>
      </c>
      <c r="EL15" s="971">
        <v>23</v>
      </c>
      <c r="EM15" s="396">
        <v>0</v>
      </c>
      <c r="EN15" s="396">
        <v>1</v>
      </c>
      <c r="EO15" s="396">
        <v>0</v>
      </c>
      <c r="EP15" s="971">
        <v>23</v>
      </c>
      <c r="EQ15" s="396">
        <v>0</v>
      </c>
      <c r="ER15" s="396">
        <v>0</v>
      </c>
      <c r="ES15" s="396">
        <v>1</v>
      </c>
      <c r="ET15" s="664"/>
      <c r="EU15" s="303"/>
      <c r="EV15" s="396" t="s">
        <v>362</v>
      </c>
      <c r="EW15" s="396" t="s">
        <v>363</v>
      </c>
      <c r="EX15" s="396" t="s">
        <v>354</v>
      </c>
      <c r="EY15" s="396">
        <v>23</v>
      </c>
      <c r="EZ15" s="396" t="s">
        <v>12</v>
      </c>
      <c r="FA15" s="396" t="s">
        <v>232</v>
      </c>
      <c r="FB15" s="396" t="s">
        <v>9</v>
      </c>
      <c r="FC15" s="396" t="s">
        <v>232</v>
      </c>
      <c r="FD15" s="396" t="s">
        <v>358</v>
      </c>
    </row>
    <row r="16" spans="1:160" customFormat="1">
      <c r="A16">
        <v>14</v>
      </c>
      <c r="B16">
        <v>1</v>
      </c>
      <c r="C16">
        <v>0</v>
      </c>
      <c r="D16">
        <v>0</v>
      </c>
      <c r="H16">
        <v>700</v>
      </c>
      <c r="I16">
        <v>41</v>
      </c>
      <c r="J16">
        <v>1</v>
      </c>
      <c r="K16">
        <v>0</v>
      </c>
      <c r="L16">
        <v>1</v>
      </c>
      <c r="M16">
        <v>0</v>
      </c>
      <c r="N16" s="1250" t="s">
        <v>362</v>
      </c>
      <c r="O16" s="1250">
        <v>0</v>
      </c>
      <c r="P16">
        <v>6</v>
      </c>
      <c r="Q16">
        <v>0</v>
      </c>
      <c r="R16">
        <v>5</v>
      </c>
      <c r="S16">
        <v>0</v>
      </c>
      <c r="T16">
        <v>1</v>
      </c>
      <c r="U16">
        <v>0</v>
      </c>
      <c r="V16">
        <v>1</v>
      </c>
      <c r="W16">
        <v>0</v>
      </c>
      <c r="X16">
        <v>7</v>
      </c>
      <c r="Y16">
        <v>0</v>
      </c>
      <c r="Z16">
        <v>6</v>
      </c>
      <c r="AA16">
        <v>0</v>
      </c>
      <c r="AB16">
        <v>0</v>
      </c>
      <c r="AC16">
        <v>0</v>
      </c>
      <c r="AD16">
        <v>1</v>
      </c>
      <c r="AE16">
        <v>0</v>
      </c>
      <c r="AF16">
        <v>0</v>
      </c>
      <c r="AG16">
        <v>0</v>
      </c>
      <c r="AH16">
        <v>0</v>
      </c>
      <c r="AI16">
        <v>0</v>
      </c>
      <c r="AJ16">
        <v>1</v>
      </c>
      <c r="AK16">
        <v>0</v>
      </c>
      <c r="AL16">
        <v>1</v>
      </c>
      <c r="AM16">
        <v>0</v>
      </c>
      <c r="AN16">
        <v>8</v>
      </c>
      <c r="AO16">
        <v>0</v>
      </c>
      <c r="AP16">
        <v>8</v>
      </c>
      <c r="AQ16">
        <v>0</v>
      </c>
      <c r="AR16">
        <v>0</v>
      </c>
      <c r="AS16">
        <v>0</v>
      </c>
      <c r="AT16">
        <v>0</v>
      </c>
      <c r="AU16">
        <v>0</v>
      </c>
      <c r="AV16">
        <v>0</v>
      </c>
      <c r="AW16">
        <v>0</v>
      </c>
      <c r="AX16">
        <v>0</v>
      </c>
      <c r="AY16">
        <v>0</v>
      </c>
      <c r="AZ16">
        <v>0</v>
      </c>
      <c r="BA16">
        <v>0</v>
      </c>
      <c r="BB16">
        <v>0</v>
      </c>
      <c r="BC16">
        <v>0</v>
      </c>
      <c r="BD16">
        <v>0</v>
      </c>
      <c r="BE16">
        <v>0</v>
      </c>
      <c r="BF16">
        <v>0</v>
      </c>
      <c r="BG16">
        <v>0</v>
      </c>
      <c r="BH16">
        <v>2</v>
      </c>
      <c r="BI16">
        <v>1</v>
      </c>
      <c r="BJ16">
        <v>0</v>
      </c>
      <c r="BK16">
        <v>0</v>
      </c>
      <c r="BL16">
        <v>2</v>
      </c>
      <c r="BM16">
        <v>1</v>
      </c>
      <c r="BN16">
        <v>0</v>
      </c>
      <c r="BO16">
        <v>0</v>
      </c>
      <c r="BP16">
        <v>0</v>
      </c>
      <c r="BQ16">
        <v>0</v>
      </c>
      <c r="BR16">
        <v>0</v>
      </c>
      <c r="BS16">
        <v>0</v>
      </c>
      <c r="BT16">
        <v>0</v>
      </c>
      <c r="BU16">
        <v>0</v>
      </c>
      <c r="BV16">
        <v>0</v>
      </c>
      <c r="BW16">
        <v>0</v>
      </c>
      <c r="BX16">
        <v>5</v>
      </c>
      <c r="BY16">
        <v>0</v>
      </c>
      <c r="BZ16">
        <v>0</v>
      </c>
      <c r="CA16">
        <v>0</v>
      </c>
      <c r="CB16">
        <v>4</v>
      </c>
      <c r="CC16">
        <v>0</v>
      </c>
      <c r="CD16">
        <v>0</v>
      </c>
      <c r="CE16">
        <v>0</v>
      </c>
      <c r="CF16">
        <v>7</v>
      </c>
      <c r="CG16">
        <v>1</v>
      </c>
      <c r="CH16">
        <v>0</v>
      </c>
      <c r="CI16">
        <v>0</v>
      </c>
      <c r="CJ16">
        <v>6</v>
      </c>
      <c r="CK16">
        <v>1</v>
      </c>
      <c r="CL16">
        <v>0</v>
      </c>
      <c r="CM16">
        <v>0</v>
      </c>
      <c r="CN16">
        <v>1</v>
      </c>
      <c r="CO16">
        <v>1</v>
      </c>
      <c r="CP16">
        <v>0</v>
      </c>
      <c r="CQ16">
        <v>0</v>
      </c>
      <c r="CR16">
        <v>0.25</v>
      </c>
      <c r="CS16">
        <v>2</v>
      </c>
      <c r="CT16">
        <v>0</v>
      </c>
      <c r="CU16">
        <v>0</v>
      </c>
      <c r="CV16">
        <v>0</v>
      </c>
      <c r="CW16">
        <v>0</v>
      </c>
      <c r="CX16">
        <v>0</v>
      </c>
      <c r="CY16">
        <v>0</v>
      </c>
      <c r="CZ16">
        <v>1</v>
      </c>
      <c r="DA16">
        <v>0</v>
      </c>
      <c r="DB16">
        <v>1</v>
      </c>
      <c r="DC16">
        <v>0</v>
      </c>
      <c r="DD16">
        <v>0</v>
      </c>
      <c r="DE16">
        <v>0</v>
      </c>
      <c r="DF16">
        <v>0</v>
      </c>
      <c r="DG16">
        <v>1</v>
      </c>
      <c r="DH16">
        <v>0</v>
      </c>
      <c r="DI16">
        <v>0</v>
      </c>
      <c r="DJ16">
        <v>0</v>
      </c>
      <c r="DK16" s="664"/>
      <c r="DL16" s="398">
        <v>0</v>
      </c>
      <c r="DM16" s="303">
        <v>0</v>
      </c>
      <c r="DN16" s="303">
        <v>0</v>
      </c>
      <c r="DO16" s="393">
        <v>0</v>
      </c>
      <c r="DP16" s="303">
        <v>0</v>
      </c>
      <c r="DQ16" s="303">
        <v>0</v>
      </c>
      <c r="DR16" s="303">
        <v>0</v>
      </c>
      <c r="DS16" s="393">
        <v>0</v>
      </c>
      <c r="DT16" s="303">
        <v>0</v>
      </c>
      <c r="DU16" s="303">
        <v>0</v>
      </c>
      <c r="DV16" s="303">
        <v>0</v>
      </c>
      <c r="DW16" s="303">
        <v>0</v>
      </c>
      <c r="DX16" s="303">
        <v>0</v>
      </c>
      <c r="DY16" s="303">
        <v>0</v>
      </c>
      <c r="DZ16" s="303">
        <v>0</v>
      </c>
      <c r="EA16" s="303">
        <v>0</v>
      </c>
      <c r="EB16" s="303">
        <v>0</v>
      </c>
      <c r="EC16" s="303">
        <v>0</v>
      </c>
      <c r="ED16" s="398">
        <v>0</v>
      </c>
      <c r="EE16" s="303">
        <v>0</v>
      </c>
      <c r="EF16" s="303">
        <v>0</v>
      </c>
      <c r="EG16" s="393">
        <v>0</v>
      </c>
      <c r="EH16" s="910">
        <v>0</v>
      </c>
      <c r="EI16" s="398">
        <v>8</v>
      </c>
      <c r="EJ16" s="393" t="b">
        <v>1</v>
      </c>
      <c r="EK16" s="971">
        <v>5</v>
      </c>
      <c r="EL16" s="971">
        <v>8</v>
      </c>
      <c r="EM16" s="396">
        <v>0</v>
      </c>
      <c r="EN16" s="396">
        <v>1</v>
      </c>
      <c r="EO16" s="396">
        <v>0</v>
      </c>
      <c r="EP16" s="971">
        <v>8</v>
      </c>
      <c r="EQ16" s="396">
        <v>0</v>
      </c>
      <c r="ER16" s="396">
        <v>1</v>
      </c>
      <c r="ES16" s="396">
        <v>0</v>
      </c>
      <c r="ET16" s="664"/>
      <c r="EU16" s="303"/>
      <c r="EV16" s="396" t="s">
        <v>362</v>
      </c>
      <c r="EW16" s="396" t="s">
        <v>363</v>
      </c>
      <c r="EX16" s="396" t="s">
        <v>354</v>
      </c>
      <c r="EY16" s="396">
        <v>8</v>
      </c>
      <c r="EZ16" s="396" t="s">
        <v>11</v>
      </c>
      <c r="FA16" s="396" t="s">
        <v>232</v>
      </c>
      <c r="FB16" s="396" t="s">
        <v>9</v>
      </c>
      <c r="FC16" s="396" t="s">
        <v>232</v>
      </c>
      <c r="FD16" s="396" t="s">
        <v>358</v>
      </c>
    </row>
    <row r="17" spans="1:160" customFormat="1">
      <c r="A17">
        <v>15</v>
      </c>
      <c r="B17">
        <v>1</v>
      </c>
      <c r="C17">
        <v>0</v>
      </c>
      <c r="D17" t="s">
        <v>375</v>
      </c>
      <c r="H17">
        <v>700</v>
      </c>
      <c r="I17">
        <v>43</v>
      </c>
      <c r="J17">
        <v>1</v>
      </c>
      <c r="K17">
        <v>0</v>
      </c>
      <c r="L17">
        <v>1</v>
      </c>
      <c r="M17">
        <v>0</v>
      </c>
      <c r="N17" s="1250" t="s">
        <v>362</v>
      </c>
      <c r="O17" s="1250">
        <v>0</v>
      </c>
      <c r="P17">
        <v>11</v>
      </c>
      <c r="Q17">
        <v>0</v>
      </c>
      <c r="R17">
        <v>12</v>
      </c>
      <c r="S17">
        <v>0</v>
      </c>
      <c r="T17">
        <v>1</v>
      </c>
      <c r="U17">
        <v>2</v>
      </c>
      <c r="V17">
        <v>1</v>
      </c>
      <c r="W17">
        <v>2</v>
      </c>
      <c r="X17">
        <v>12</v>
      </c>
      <c r="Y17">
        <v>2</v>
      </c>
      <c r="Z17">
        <v>13</v>
      </c>
      <c r="AA17">
        <v>2</v>
      </c>
      <c r="AB17">
        <v>0</v>
      </c>
      <c r="AC17">
        <v>0</v>
      </c>
      <c r="AD17">
        <v>1</v>
      </c>
      <c r="AE17">
        <v>0</v>
      </c>
      <c r="AF17">
        <v>0</v>
      </c>
      <c r="AG17">
        <v>0</v>
      </c>
      <c r="AH17">
        <v>0</v>
      </c>
      <c r="AI17">
        <v>0</v>
      </c>
      <c r="AJ17">
        <v>0</v>
      </c>
      <c r="AK17">
        <v>0</v>
      </c>
      <c r="AL17">
        <v>0</v>
      </c>
      <c r="AM17">
        <v>0</v>
      </c>
      <c r="AN17">
        <v>12</v>
      </c>
      <c r="AO17">
        <v>2</v>
      </c>
      <c r="AP17">
        <v>14</v>
      </c>
      <c r="AQ17">
        <v>2</v>
      </c>
      <c r="AR17">
        <v>0</v>
      </c>
      <c r="AS17">
        <v>0</v>
      </c>
      <c r="AT17">
        <v>0</v>
      </c>
      <c r="AU17">
        <v>0</v>
      </c>
      <c r="AV17">
        <v>0</v>
      </c>
      <c r="AW17">
        <v>0</v>
      </c>
      <c r="AX17">
        <v>0</v>
      </c>
      <c r="AY17">
        <v>0</v>
      </c>
      <c r="AZ17">
        <v>0</v>
      </c>
      <c r="BA17">
        <v>0</v>
      </c>
      <c r="BB17">
        <v>0</v>
      </c>
      <c r="BC17">
        <v>0</v>
      </c>
      <c r="BD17">
        <v>0</v>
      </c>
      <c r="BE17">
        <v>0</v>
      </c>
      <c r="BF17">
        <v>0</v>
      </c>
      <c r="BG17">
        <v>0</v>
      </c>
      <c r="BH17">
        <v>3</v>
      </c>
      <c r="BI17">
        <v>1</v>
      </c>
      <c r="BJ17">
        <v>2</v>
      </c>
      <c r="BK17">
        <v>2</v>
      </c>
      <c r="BL17">
        <v>4</v>
      </c>
      <c r="BM17">
        <v>0</v>
      </c>
      <c r="BN17">
        <v>2</v>
      </c>
      <c r="BO17">
        <v>2</v>
      </c>
      <c r="BP17">
        <v>0</v>
      </c>
      <c r="BQ17">
        <v>0</v>
      </c>
      <c r="BR17">
        <v>0</v>
      </c>
      <c r="BS17">
        <v>0</v>
      </c>
      <c r="BT17">
        <v>0</v>
      </c>
      <c r="BU17">
        <v>0</v>
      </c>
      <c r="BV17">
        <v>0</v>
      </c>
      <c r="BW17">
        <v>0</v>
      </c>
      <c r="BX17">
        <v>9</v>
      </c>
      <c r="BY17">
        <v>0</v>
      </c>
      <c r="BZ17">
        <v>0</v>
      </c>
      <c r="CA17">
        <v>0</v>
      </c>
      <c r="CB17">
        <v>9</v>
      </c>
      <c r="CC17">
        <v>1</v>
      </c>
      <c r="CD17">
        <v>0</v>
      </c>
      <c r="CE17">
        <v>0</v>
      </c>
      <c r="CF17">
        <v>12</v>
      </c>
      <c r="CG17">
        <v>1</v>
      </c>
      <c r="CH17">
        <v>2</v>
      </c>
      <c r="CI17">
        <v>2</v>
      </c>
      <c r="CJ17">
        <v>13</v>
      </c>
      <c r="CK17">
        <v>1</v>
      </c>
      <c r="CL17">
        <v>2</v>
      </c>
      <c r="CM17">
        <v>2</v>
      </c>
      <c r="CN17">
        <v>2</v>
      </c>
      <c r="CO17">
        <v>0</v>
      </c>
      <c r="CP17">
        <v>0</v>
      </c>
      <c r="CQ17">
        <v>0</v>
      </c>
      <c r="CR17">
        <v>0.14285714285714285</v>
      </c>
      <c r="CS17">
        <v>0</v>
      </c>
      <c r="CT17">
        <v>0</v>
      </c>
      <c r="CU17">
        <v>0</v>
      </c>
      <c r="CV17">
        <v>0</v>
      </c>
      <c r="CW17">
        <v>0</v>
      </c>
      <c r="CX17">
        <v>0</v>
      </c>
      <c r="CY17">
        <v>0</v>
      </c>
      <c r="CZ17">
        <v>0</v>
      </c>
      <c r="DA17">
        <v>0</v>
      </c>
      <c r="DB17">
        <v>0</v>
      </c>
      <c r="DC17">
        <v>0</v>
      </c>
      <c r="DD17">
        <v>0</v>
      </c>
      <c r="DE17">
        <v>0</v>
      </c>
      <c r="DF17">
        <v>0</v>
      </c>
      <c r="DG17">
        <v>0</v>
      </c>
      <c r="DH17">
        <v>0</v>
      </c>
      <c r="DI17">
        <v>0</v>
      </c>
      <c r="DJ17">
        <v>0</v>
      </c>
      <c r="DK17" s="664"/>
      <c r="DL17" s="398">
        <v>0</v>
      </c>
      <c r="DM17" s="303">
        <v>0</v>
      </c>
      <c r="DN17" s="303">
        <v>0</v>
      </c>
      <c r="DO17" s="393">
        <v>0</v>
      </c>
      <c r="DP17" s="303">
        <v>0</v>
      </c>
      <c r="DQ17" s="303">
        <v>0</v>
      </c>
      <c r="DR17" s="303">
        <v>0</v>
      </c>
      <c r="DS17" s="393">
        <v>0</v>
      </c>
      <c r="DT17" s="303">
        <v>0</v>
      </c>
      <c r="DU17" s="303">
        <v>0</v>
      </c>
      <c r="DV17" s="303">
        <v>0</v>
      </c>
      <c r="DW17" s="303">
        <v>0</v>
      </c>
      <c r="DX17" s="303">
        <v>0</v>
      </c>
      <c r="DY17" s="303">
        <v>0</v>
      </c>
      <c r="DZ17" s="303">
        <v>0</v>
      </c>
      <c r="EA17" s="303">
        <v>0</v>
      </c>
      <c r="EB17" s="303">
        <v>0</v>
      </c>
      <c r="EC17" s="303">
        <v>0</v>
      </c>
      <c r="ED17" s="398">
        <v>0</v>
      </c>
      <c r="EE17" s="303">
        <v>0</v>
      </c>
      <c r="EF17" s="303">
        <v>0</v>
      </c>
      <c r="EG17" s="393">
        <v>0</v>
      </c>
      <c r="EH17" s="910">
        <v>0</v>
      </c>
      <c r="EI17" s="398">
        <v>14</v>
      </c>
      <c r="EJ17" s="393" t="b">
        <v>0</v>
      </c>
      <c r="EK17" s="971">
        <v>0</v>
      </c>
      <c r="EL17" s="971">
        <v>0</v>
      </c>
      <c r="EM17" s="396">
        <v>0</v>
      </c>
      <c r="EN17" s="396">
        <v>0</v>
      </c>
      <c r="EO17" s="396">
        <v>0</v>
      </c>
      <c r="EP17" s="971">
        <v>0</v>
      </c>
      <c r="EQ17" s="396">
        <v>0</v>
      </c>
      <c r="ER17" s="396">
        <v>0</v>
      </c>
      <c r="ES17" s="396">
        <v>0</v>
      </c>
      <c r="ET17" s="664"/>
      <c r="EU17" s="303"/>
      <c r="EV17" s="396" t="s">
        <v>362</v>
      </c>
      <c r="EW17" s="396" t="s">
        <v>363</v>
      </c>
      <c r="EX17" s="396" t="s">
        <v>354</v>
      </c>
      <c r="EY17" s="396">
        <v>16</v>
      </c>
      <c r="EZ17" s="396" t="s">
        <v>12</v>
      </c>
      <c r="FA17" s="396" t="s">
        <v>232</v>
      </c>
      <c r="FB17" s="396" t="s">
        <v>9</v>
      </c>
      <c r="FC17" s="396" t="s">
        <v>232</v>
      </c>
      <c r="FD17" s="396" t="s">
        <v>358</v>
      </c>
    </row>
    <row r="18" spans="1:160" customFormat="1">
      <c r="A18">
        <v>16</v>
      </c>
      <c r="B18">
        <v>1</v>
      </c>
      <c r="C18">
        <v>0</v>
      </c>
      <c r="D18">
        <v>0</v>
      </c>
      <c r="H18">
        <v>700</v>
      </c>
      <c r="I18">
        <v>32</v>
      </c>
      <c r="J18">
        <v>1</v>
      </c>
      <c r="K18">
        <v>0</v>
      </c>
      <c r="L18">
        <v>1</v>
      </c>
      <c r="M18">
        <v>0</v>
      </c>
      <c r="N18" s="1250" t="s">
        <v>362</v>
      </c>
      <c r="O18" s="1250">
        <v>0</v>
      </c>
      <c r="P18">
        <v>26</v>
      </c>
      <c r="Q18">
        <v>4</v>
      </c>
      <c r="R18">
        <v>28</v>
      </c>
      <c r="S18">
        <v>4</v>
      </c>
      <c r="T18">
        <v>1</v>
      </c>
      <c r="U18">
        <v>1</v>
      </c>
      <c r="V18">
        <v>1</v>
      </c>
      <c r="W18">
        <v>1</v>
      </c>
      <c r="X18">
        <v>27</v>
      </c>
      <c r="Y18">
        <v>5</v>
      </c>
      <c r="Z18">
        <v>29</v>
      </c>
      <c r="AA18">
        <v>5</v>
      </c>
      <c r="AB18">
        <v>2</v>
      </c>
      <c r="AC18">
        <v>0</v>
      </c>
      <c r="AD18">
        <v>1</v>
      </c>
      <c r="AE18">
        <v>0</v>
      </c>
      <c r="AF18">
        <v>0</v>
      </c>
      <c r="AG18">
        <v>0</v>
      </c>
      <c r="AH18">
        <v>0</v>
      </c>
      <c r="AI18">
        <v>0</v>
      </c>
      <c r="AJ18">
        <v>0</v>
      </c>
      <c r="AK18">
        <v>0</v>
      </c>
      <c r="AL18">
        <v>0</v>
      </c>
      <c r="AM18">
        <v>0</v>
      </c>
      <c r="AN18">
        <v>29</v>
      </c>
      <c r="AO18">
        <v>5</v>
      </c>
      <c r="AP18">
        <v>30</v>
      </c>
      <c r="AQ18">
        <v>5</v>
      </c>
      <c r="AR18">
        <v>0</v>
      </c>
      <c r="AS18">
        <v>0</v>
      </c>
      <c r="AT18">
        <v>0</v>
      </c>
      <c r="AU18">
        <v>0</v>
      </c>
      <c r="AV18">
        <v>0</v>
      </c>
      <c r="AW18">
        <v>0</v>
      </c>
      <c r="AX18">
        <v>0</v>
      </c>
      <c r="AY18">
        <v>0</v>
      </c>
      <c r="AZ18">
        <v>0</v>
      </c>
      <c r="BA18">
        <v>0</v>
      </c>
      <c r="BB18">
        <v>0</v>
      </c>
      <c r="BC18">
        <v>0</v>
      </c>
      <c r="BD18">
        <v>0</v>
      </c>
      <c r="BE18">
        <v>0</v>
      </c>
      <c r="BF18">
        <v>0</v>
      </c>
      <c r="BG18">
        <v>0</v>
      </c>
      <c r="BH18">
        <v>2</v>
      </c>
      <c r="BI18">
        <v>0</v>
      </c>
      <c r="BJ18">
        <v>5</v>
      </c>
      <c r="BK18">
        <v>1</v>
      </c>
      <c r="BL18">
        <v>2</v>
      </c>
      <c r="BM18">
        <v>0</v>
      </c>
      <c r="BN18">
        <v>5</v>
      </c>
      <c r="BO18">
        <v>1</v>
      </c>
      <c r="BP18">
        <v>0</v>
      </c>
      <c r="BQ18">
        <v>0</v>
      </c>
      <c r="BR18">
        <v>0</v>
      </c>
      <c r="BS18">
        <v>0</v>
      </c>
      <c r="BT18">
        <v>0</v>
      </c>
      <c r="BU18">
        <v>0</v>
      </c>
      <c r="BV18">
        <v>0</v>
      </c>
      <c r="BW18">
        <v>0</v>
      </c>
      <c r="BX18">
        <v>25</v>
      </c>
      <c r="BY18">
        <v>1</v>
      </c>
      <c r="BZ18">
        <v>0</v>
      </c>
      <c r="CA18">
        <v>0</v>
      </c>
      <c r="CB18">
        <v>27</v>
      </c>
      <c r="CC18">
        <v>1</v>
      </c>
      <c r="CD18">
        <v>0</v>
      </c>
      <c r="CE18">
        <v>0</v>
      </c>
      <c r="CF18">
        <v>27</v>
      </c>
      <c r="CG18">
        <v>1</v>
      </c>
      <c r="CH18">
        <v>5</v>
      </c>
      <c r="CI18">
        <v>1</v>
      </c>
      <c r="CJ18">
        <v>29</v>
      </c>
      <c r="CK18">
        <v>1</v>
      </c>
      <c r="CL18">
        <v>5</v>
      </c>
      <c r="CM18">
        <v>1</v>
      </c>
      <c r="CN18">
        <v>1</v>
      </c>
      <c r="CO18">
        <v>0</v>
      </c>
      <c r="CP18">
        <v>0</v>
      </c>
      <c r="CQ18">
        <v>0</v>
      </c>
      <c r="CR18">
        <v>2.9411764705882353E-2</v>
      </c>
      <c r="CS18">
        <v>6</v>
      </c>
      <c r="CT18">
        <v>0</v>
      </c>
      <c r="CU18">
        <v>1</v>
      </c>
      <c r="CV18">
        <v>0</v>
      </c>
      <c r="CW18">
        <v>1</v>
      </c>
      <c r="CX18">
        <v>0</v>
      </c>
      <c r="CY18">
        <v>0</v>
      </c>
      <c r="CZ18">
        <v>0</v>
      </c>
      <c r="DA18">
        <v>1</v>
      </c>
      <c r="DB18">
        <v>3</v>
      </c>
      <c r="DC18">
        <v>0</v>
      </c>
      <c r="DD18">
        <v>0</v>
      </c>
      <c r="DE18">
        <v>0</v>
      </c>
      <c r="DF18">
        <v>1</v>
      </c>
      <c r="DG18">
        <v>1</v>
      </c>
      <c r="DH18">
        <v>0</v>
      </c>
      <c r="DI18">
        <v>0</v>
      </c>
      <c r="DJ18">
        <v>0</v>
      </c>
      <c r="DK18" s="664"/>
      <c r="DL18" s="398">
        <v>0</v>
      </c>
      <c r="DM18" s="303">
        <v>0</v>
      </c>
      <c r="DN18" s="303">
        <v>0</v>
      </c>
      <c r="DO18" s="393">
        <v>0</v>
      </c>
      <c r="DP18" s="303">
        <v>0</v>
      </c>
      <c r="DQ18" s="303">
        <v>0</v>
      </c>
      <c r="DR18" s="303">
        <v>0</v>
      </c>
      <c r="DS18" s="393">
        <v>0</v>
      </c>
      <c r="DT18" s="303">
        <v>0</v>
      </c>
      <c r="DU18" s="303">
        <v>0</v>
      </c>
      <c r="DV18" s="303">
        <v>0</v>
      </c>
      <c r="DW18" s="303">
        <v>0</v>
      </c>
      <c r="DX18" s="303">
        <v>0</v>
      </c>
      <c r="DY18" s="303">
        <v>0</v>
      </c>
      <c r="DZ18" s="303">
        <v>0</v>
      </c>
      <c r="EA18" s="303">
        <v>0</v>
      </c>
      <c r="EB18" s="303">
        <v>0</v>
      </c>
      <c r="EC18" s="303">
        <v>0</v>
      </c>
      <c r="ED18" s="398">
        <v>0</v>
      </c>
      <c r="EE18" s="303">
        <v>0</v>
      </c>
      <c r="EF18" s="303">
        <v>0</v>
      </c>
      <c r="EG18" s="393">
        <v>0</v>
      </c>
      <c r="EH18" s="910">
        <v>0</v>
      </c>
      <c r="EI18" s="398">
        <v>34</v>
      </c>
      <c r="EJ18" s="393" t="b">
        <v>0</v>
      </c>
      <c r="EK18" s="971">
        <v>26</v>
      </c>
      <c r="EL18" s="971">
        <v>35</v>
      </c>
      <c r="EM18" s="396">
        <v>0</v>
      </c>
      <c r="EN18" s="396">
        <v>0</v>
      </c>
      <c r="EO18" s="396">
        <v>1</v>
      </c>
      <c r="EP18" s="971">
        <v>35</v>
      </c>
      <c r="EQ18" s="396">
        <v>0</v>
      </c>
      <c r="ER18" s="396">
        <v>1</v>
      </c>
      <c r="ES18" s="396">
        <v>0</v>
      </c>
      <c r="ET18" s="664"/>
      <c r="EU18" s="303"/>
      <c r="EV18" s="396" t="s">
        <v>362</v>
      </c>
      <c r="EW18" s="396" t="s">
        <v>363</v>
      </c>
      <c r="EX18" s="396" t="s">
        <v>354</v>
      </c>
      <c r="EY18" s="396">
        <v>35</v>
      </c>
      <c r="EZ18" s="396" t="s">
        <v>12</v>
      </c>
      <c r="FA18" s="396" t="s">
        <v>232</v>
      </c>
      <c r="FB18" s="396" t="s">
        <v>9</v>
      </c>
      <c r="FC18" s="396" t="s">
        <v>232</v>
      </c>
      <c r="FD18" s="396" t="s">
        <v>346</v>
      </c>
    </row>
    <row r="19" spans="1:160" customFormat="1">
      <c r="A19">
        <v>17</v>
      </c>
      <c r="B19">
        <v>1</v>
      </c>
      <c r="C19" t="s">
        <v>376</v>
      </c>
      <c r="D19" t="s">
        <v>377</v>
      </c>
      <c r="H19">
        <v>700</v>
      </c>
      <c r="I19">
        <v>43</v>
      </c>
      <c r="J19">
        <v>1</v>
      </c>
      <c r="K19">
        <v>0</v>
      </c>
      <c r="L19">
        <v>1</v>
      </c>
      <c r="M19">
        <v>0</v>
      </c>
      <c r="N19" s="1250" t="s">
        <v>362</v>
      </c>
      <c r="O19" s="1250">
        <v>0</v>
      </c>
      <c r="P19">
        <v>65</v>
      </c>
      <c r="Q19">
        <v>3</v>
      </c>
      <c r="R19">
        <v>63</v>
      </c>
      <c r="S19">
        <v>3</v>
      </c>
      <c r="T19">
        <v>0</v>
      </c>
      <c r="U19">
        <v>3</v>
      </c>
      <c r="V19">
        <v>3</v>
      </c>
      <c r="W19">
        <v>3</v>
      </c>
      <c r="X19">
        <v>65</v>
      </c>
      <c r="Y19">
        <v>6</v>
      </c>
      <c r="Z19">
        <v>66</v>
      </c>
      <c r="AA19">
        <v>6</v>
      </c>
      <c r="AB19">
        <v>11</v>
      </c>
      <c r="AC19">
        <v>1</v>
      </c>
      <c r="AD19">
        <v>3</v>
      </c>
      <c r="AE19">
        <v>2</v>
      </c>
      <c r="AF19">
        <v>2</v>
      </c>
      <c r="AG19">
        <v>0</v>
      </c>
      <c r="AH19">
        <v>1</v>
      </c>
      <c r="AI19">
        <v>0</v>
      </c>
      <c r="AJ19">
        <v>0</v>
      </c>
      <c r="AK19">
        <v>0</v>
      </c>
      <c r="AL19">
        <v>0</v>
      </c>
      <c r="AM19">
        <v>0</v>
      </c>
      <c r="AN19">
        <v>78</v>
      </c>
      <c r="AO19">
        <v>7</v>
      </c>
      <c r="AP19">
        <v>70</v>
      </c>
      <c r="AQ19">
        <v>8</v>
      </c>
      <c r="AR19">
        <v>0</v>
      </c>
      <c r="AS19">
        <v>0</v>
      </c>
      <c r="AT19">
        <v>0</v>
      </c>
      <c r="AU19">
        <v>0</v>
      </c>
      <c r="AV19">
        <v>0</v>
      </c>
      <c r="AW19">
        <v>0</v>
      </c>
      <c r="AX19">
        <v>0</v>
      </c>
      <c r="AY19">
        <v>0</v>
      </c>
      <c r="AZ19">
        <v>0</v>
      </c>
      <c r="BA19">
        <v>0</v>
      </c>
      <c r="BB19">
        <v>0</v>
      </c>
      <c r="BC19">
        <v>0</v>
      </c>
      <c r="BD19">
        <v>0</v>
      </c>
      <c r="BE19">
        <v>0</v>
      </c>
      <c r="BF19">
        <v>0</v>
      </c>
      <c r="BG19">
        <v>0</v>
      </c>
      <c r="BH19">
        <v>21</v>
      </c>
      <c r="BI19">
        <v>0</v>
      </c>
      <c r="BJ19">
        <v>6</v>
      </c>
      <c r="BK19">
        <v>3</v>
      </c>
      <c r="BL19">
        <v>23</v>
      </c>
      <c r="BM19">
        <v>1</v>
      </c>
      <c r="BN19">
        <v>6</v>
      </c>
      <c r="BO19">
        <v>3</v>
      </c>
      <c r="BP19">
        <v>0</v>
      </c>
      <c r="BQ19">
        <v>0</v>
      </c>
      <c r="BR19">
        <v>0</v>
      </c>
      <c r="BS19">
        <v>0</v>
      </c>
      <c r="BT19">
        <v>0</v>
      </c>
      <c r="BU19">
        <v>0</v>
      </c>
      <c r="BV19">
        <v>0</v>
      </c>
      <c r="BW19">
        <v>0</v>
      </c>
      <c r="BX19">
        <v>44</v>
      </c>
      <c r="BY19">
        <v>0</v>
      </c>
      <c r="BZ19">
        <v>0</v>
      </c>
      <c r="CA19">
        <v>0</v>
      </c>
      <c r="CB19">
        <v>43</v>
      </c>
      <c r="CC19">
        <v>2</v>
      </c>
      <c r="CD19">
        <v>0</v>
      </c>
      <c r="CE19">
        <v>0</v>
      </c>
      <c r="CF19">
        <v>65</v>
      </c>
      <c r="CG19">
        <v>0</v>
      </c>
      <c r="CH19">
        <v>6</v>
      </c>
      <c r="CI19">
        <v>3</v>
      </c>
      <c r="CJ19">
        <v>66</v>
      </c>
      <c r="CK19">
        <v>3</v>
      </c>
      <c r="CL19">
        <v>6</v>
      </c>
      <c r="CM19">
        <v>3</v>
      </c>
      <c r="CN19">
        <v>7</v>
      </c>
      <c r="CO19">
        <v>14</v>
      </c>
      <c r="CP19">
        <v>13</v>
      </c>
      <c r="CQ19">
        <v>1</v>
      </c>
      <c r="CR19">
        <v>0.24705882352941178</v>
      </c>
      <c r="CS19">
        <v>4</v>
      </c>
      <c r="CT19">
        <v>1</v>
      </c>
      <c r="CU19">
        <v>0</v>
      </c>
      <c r="CV19">
        <v>0</v>
      </c>
      <c r="CW19">
        <v>1</v>
      </c>
      <c r="CX19">
        <v>0</v>
      </c>
      <c r="CY19">
        <v>0</v>
      </c>
      <c r="CZ19">
        <v>1</v>
      </c>
      <c r="DA19">
        <v>0</v>
      </c>
      <c r="DB19">
        <v>6</v>
      </c>
      <c r="DC19">
        <v>0</v>
      </c>
      <c r="DD19">
        <v>0</v>
      </c>
      <c r="DE19">
        <v>0</v>
      </c>
      <c r="DF19">
        <v>1</v>
      </c>
      <c r="DG19">
        <v>1</v>
      </c>
      <c r="DH19">
        <v>0</v>
      </c>
      <c r="DI19">
        <v>0</v>
      </c>
      <c r="DJ19">
        <v>0</v>
      </c>
      <c r="DK19" s="664"/>
      <c r="DL19" s="398">
        <v>0</v>
      </c>
      <c r="DM19" s="303">
        <v>0</v>
      </c>
      <c r="DN19" s="303">
        <v>0</v>
      </c>
      <c r="DO19" s="393">
        <v>0</v>
      </c>
      <c r="DP19" s="303">
        <v>0</v>
      </c>
      <c r="DQ19" s="303">
        <v>0</v>
      </c>
      <c r="DR19" s="303">
        <v>0</v>
      </c>
      <c r="DS19" s="393">
        <v>0</v>
      </c>
      <c r="DT19" s="303">
        <v>0</v>
      </c>
      <c r="DU19" s="303">
        <v>0</v>
      </c>
      <c r="DV19" s="303">
        <v>0</v>
      </c>
      <c r="DW19" s="303">
        <v>0</v>
      </c>
      <c r="DX19" s="303">
        <v>0</v>
      </c>
      <c r="DY19" s="303">
        <v>0</v>
      </c>
      <c r="DZ19" s="303">
        <v>0</v>
      </c>
      <c r="EA19" s="303">
        <v>0</v>
      </c>
      <c r="EB19" s="303">
        <v>0</v>
      </c>
      <c r="EC19" s="303">
        <v>0</v>
      </c>
      <c r="ED19" s="398">
        <v>0</v>
      </c>
      <c r="EE19" s="303">
        <v>0</v>
      </c>
      <c r="EF19" s="303">
        <v>0</v>
      </c>
      <c r="EG19" s="393">
        <v>0</v>
      </c>
      <c r="EH19" s="910">
        <v>0</v>
      </c>
      <c r="EI19" s="398">
        <v>85</v>
      </c>
      <c r="EJ19" s="393" t="b">
        <v>0</v>
      </c>
      <c r="EK19" s="971">
        <v>68</v>
      </c>
      <c r="EL19" s="971">
        <v>78</v>
      </c>
      <c r="EM19" s="396">
        <v>0</v>
      </c>
      <c r="EN19" s="396">
        <v>0</v>
      </c>
      <c r="EO19" s="396">
        <v>1</v>
      </c>
      <c r="EP19" s="971">
        <v>78</v>
      </c>
      <c r="EQ19" s="396">
        <v>0</v>
      </c>
      <c r="ER19" s="396">
        <v>1</v>
      </c>
      <c r="ES19" s="396">
        <v>0</v>
      </c>
      <c r="ET19" s="664"/>
      <c r="EU19" s="303"/>
      <c r="EV19" s="396" t="s">
        <v>362</v>
      </c>
      <c r="EW19" s="396" t="s">
        <v>363</v>
      </c>
      <c r="EX19" s="396" t="s">
        <v>354</v>
      </c>
      <c r="EY19" s="396">
        <v>78</v>
      </c>
      <c r="EZ19" s="396" t="s">
        <v>12</v>
      </c>
      <c r="FA19" s="396" t="s">
        <v>232</v>
      </c>
      <c r="FB19" s="396" t="s">
        <v>9</v>
      </c>
      <c r="FC19" s="396" t="s">
        <v>232</v>
      </c>
      <c r="FD19" s="396" t="s">
        <v>358</v>
      </c>
    </row>
    <row r="20" spans="1:160" customFormat="1">
      <c r="A20">
        <v>18</v>
      </c>
      <c r="B20">
        <v>1</v>
      </c>
      <c r="C20" t="s">
        <v>378</v>
      </c>
      <c r="D20" t="s">
        <v>379</v>
      </c>
      <c r="H20">
        <v>700</v>
      </c>
      <c r="I20">
        <v>43</v>
      </c>
      <c r="J20">
        <v>1</v>
      </c>
      <c r="K20">
        <v>0</v>
      </c>
      <c r="L20">
        <v>1</v>
      </c>
      <c r="M20">
        <v>0</v>
      </c>
      <c r="N20" s="1250" t="s">
        <v>362</v>
      </c>
      <c r="O20" s="1250">
        <v>0</v>
      </c>
      <c r="P20">
        <v>31</v>
      </c>
      <c r="Q20">
        <v>1</v>
      </c>
      <c r="R20">
        <v>41</v>
      </c>
      <c r="S20">
        <v>1</v>
      </c>
      <c r="T20">
        <v>1</v>
      </c>
      <c r="U20">
        <v>0</v>
      </c>
      <c r="V20">
        <v>1</v>
      </c>
      <c r="W20">
        <v>0</v>
      </c>
      <c r="X20">
        <v>32</v>
      </c>
      <c r="Y20">
        <v>1</v>
      </c>
      <c r="Z20">
        <v>42</v>
      </c>
      <c r="AA20">
        <v>1</v>
      </c>
      <c r="AB20">
        <v>1</v>
      </c>
      <c r="AC20">
        <v>0</v>
      </c>
      <c r="AD20">
        <v>0</v>
      </c>
      <c r="AE20">
        <v>0</v>
      </c>
      <c r="AF20">
        <v>0</v>
      </c>
      <c r="AG20">
        <v>0</v>
      </c>
      <c r="AH20">
        <v>0</v>
      </c>
      <c r="AI20">
        <v>0</v>
      </c>
      <c r="AJ20">
        <v>0</v>
      </c>
      <c r="AK20">
        <v>0</v>
      </c>
      <c r="AL20">
        <v>0</v>
      </c>
      <c r="AM20">
        <v>0</v>
      </c>
      <c r="AN20">
        <v>33</v>
      </c>
      <c r="AO20">
        <v>1</v>
      </c>
      <c r="AP20">
        <v>42</v>
      </c>
      <c r="AQ20">
        <v>1</v>
      </c>
      <c r="AR20">
        <v>0</v>
      </c>
      <c r="AS20">
        <v>0</v>
      </c>
      <c r="AT20">
        <v>0</v>
      </c>
      <c r="AU20">
        <v>0</v>
      </c>
      <c r="AV20">
        <v>0</v>
      </c>
      <c r="AW20">
        <v>0</v>
      </c>
      <c r="AX20">
        <v>0</v>
      </c>
      <c r="AY20">
        <v>0</v>
      </c>
      <c r="AZ20">
        <v>0</v>
      </c>
      <c r="BA20">
        <v>0</v>
      </c>
      <c r="BB20">
        <v>0</v>
      </c>
      <c r="BC20">
        <v>0</v>
      </c>
      <c r="BD20">
        <v>0</v>
      </c>
      <c r="BE20">
        <v>0</v>
      </c>
      <c r="BF20">
        <v>0</v>
      </c>
      <c r="BG20">
        <v>0</v>
      </c>
      <c r="BH20">
        <v>1</v>
      </c>
      <c r="BI20">
        <v>1</v>
      </c>
      <c r="BJ20">
        <v>1</v>
      </c>
      <c r="BK20">
        <v>0</v>
      </c>
      <c r="BL20">
        <v>2</v>
      </c>
      <c r="BM20">
        <v>1</v>
      </c>
      <c r="BN20">
        <v>1</v>
      </c>
      <c r="BO20">
        <v>0</v>
      </c>
      <c r="BP20">
        <v>0</v>
      </c>
      <c r="BQ20">
        <v>0</v>
      </c>
      <c r="BR20">
        <v>0</v>
      </c>
      <c r="BS20">
        <v>0</v>
      </c>
      <c r="BT20">
        <v>0</v>
      </c>
      <c r="BU20">
        <v>0</v>
      </c>
      <c r="BV20">
        <v>0</v>
      </c>
      <c r="BW20">
        <v>0</v>
      </c>
      <c r="BX20">
        <v>31</v>
      </c>
      <c r="BY20">
        <v>0</v>
      </c>
      <c r="BZ20">
        <v>0</v>
      </c>
      <c r="CA20">
        <v>0</v>
      </c>
      <c r="CB20">
        <v>40</v>
      </c>
      <c r="CC20">
        <v>0</v>
      </c>
      <c r="CD20">
        <v>0</v>
      </c>
      <c r="CE20">
        <v>0</v>
      </c>
      <c r="CF20">
        <v>32</v>
      </c>
      <c r="CG20">
        <v>1</v>
      </c>
      <c r="CH20">
        <v>1</v>
      </c>
      <c r="CI20">
        <v>0</v>
      </c>
      <c r="CJ20">
        <v>42</v>
      </c>
      <c r="CK20">
        <v>1</v>
      </c>
      <c r="CL20">
        <v>1</v>
      </c>
      <c r="CM20">
        <v>0</v>
      </c>
      <c r="CN20">
        <v>20</v>
      </c>
      <c r="CO20">
        <v>11</v>
      </c>
      <c r="CP20">
        <v>11</v>
      </c>
      <c r="CQ20">
        <v>0</v>
      </c>
      <c r="CR20">
        <v>0.91176470588235292</v>
      </c>
      <c r="CS20">
        <v>0</v>
      </c>
      <c r="CT20">
        <v>0</v>
      </c>
      <c r="CU20">
        <v>0</v>
      </c>
      <c r="CV20">
        <v>0</v>
      </c>
      <c r="CW20">
        <v>0</v>
      </c>
      <c r="CX20">
        <v>0</v>
      </c>
      <c r="CY20">
        <v>0</v>
      </c>
      <c r="CZ20">
        <v>0</v>
      </c>
      <c r="DA20">
        <v>0</v>
      </c>
      <c r="DB20">
        <v>31</v>
      </c>
      <c r="DC20">
        <v>0</v>
      </c>
      <c r="DD20">
        <v>1</v>
      </c>
      <c r="DE20">
        <v>0</v>
      </c>
      <c r="DF20">
        <v>1</v>
      </c>
      <c r="DG20">
        <v>0</v>
      </c>
      <c r="DH20">
        <v>0</v>
      </c>
      <c r="DI20">
        <v>0</v>
      </c>
      <c r="DJ20">
        <v>0</v>
      </c>
      <c r="DK20" s="664"/>
      <c r="DL20" s="398">
        <v>0</v>
      </c>
      <c r="DM20" s="303">
        <v>0</v>
      </c>
      <c r="DN20" s="303">
        <v>0</v>
      </c>
      <c r="DO20" s="393">
        <v>0</v>
      </c>
      <c r="DP20" s="303">
        <v>0</v>
      </c>
      <c r="DQ20" s="303">
        <v>0</v>
      </c>
      <c r="DR20" s="303">
        <v>0</v>
      </c>
      <c r="DS20" s="393">
        <v>0</v>
      </c>
      <c r="DT20" s="303">
        <v>0</v>
      </c>
      <c r="DU20" s="303">
        <v>0</v>
      </c>
      <c r="DV20" s="303">
        <v>0</v>
      </c>
      <c r="DW20" s="303">
        <v>0</v>
      </c>
      <c r="DX20" s="303">
        <v>0</v>
      </c>
      <c r="DY20" s="303">
        <v>0</v>
      </c>
      <c r="DZ20" s="303">
        <v>0</v>
      </c>
      <c r="EA20" s="303">
        <v>0</v>
      </c>
      <c r="EB20" s="303">
        <v>0</v>
      </c>
      <c r="EC20" s="303">
        <v>0</v>
      </c>
      <c r="ED20" s="398">
        <v>0</v>
      </c>
      <c r="EE20" s="303">
        <v>0</v>
      </c>
      <c r="EF20" s="303">
        <v>0</v>
      </c>
      <c r="EG20" s="393">
        <v>0</v>
      </c>
      <c r="EH20" s="910">
        <v>0</v>
      </c>
      <c r="EI20" s="398">
        <v>34</v>
      </c>
      <c r="EJ20" s="393" t="b">
        <v>0</v>
      </c>
      <c r="EK20" s="971">
        <v>12</v>
      </c>
      <c r="EL20" s="971">
        <v>0</v>
      </c>
      <c r="EM20" s="396">
        <v>0</v>
      </c>
      <c r="EN20" s="396">
        <v>0</v>
      </c>
      <c r="EO20" s="396">
        <v>0</v>
      </c>
      <c r="EP20" s="971">
        <v>43</v>
      </c>
      <c r="EQ20" s="396">
        <v>0</v>
      </c>
      <c r="ER20" s="396">
        <v>1</v>
      </c>
      <c r="ES20" s="396">
        <v>0</v>
      </c>
      <c r="ET20" s="664"/>
      <c r="EU20" s="303"/>
      <c r="EV20" s="396" t="s">
        <v>362</v>
      </c>
      <c r="EW20" s="396" t="s">
        <v>363</v>
      </c>
      <c r="EX20" s="396" t="s">
        <v>354</v>
      </c>
      <c r="EY20" s="396">
        <v>43</v>
      </c>
      <c r="EZ20" s="396" t="s">
        <v>12</v>
      </c>
      <c r="FA20" s="396" t="s">
        <v>232</v>
      </c>
      <c r="FB20" s="396" t="s">
        <v>9</v>
      </c>
      <c r="FC20" s="396" t="s">
        <v>232</v>
      </c>
      <c r="FD20" s="396" t="s">
        <v>358</v>
      </c>
    </row>
    <row r="21" spans="1:160" customFormat="1">
      <c r="A21">
        <v>19</v>
      </c>
      <c r="B21">
        <v>1</v>
      </c>
      <c r="C21" t="s">
        <v>380</v>
      </c>
      <c r="D21" t="s">
        <v>381</v>
      </c>
      <c r="H21">
        <v>700</v>
      </c>
      <c r="I21">
        <v>42</v>
      </c>
      <c r="J21">
        <v>0</v>
      </c>
      <c r="K21">
        <v>1</v>
      </c>
      <c r="L21">
        <v>1</v>
      </c>
      <c r="M21">
        <v>0</v>
      </c>
      <c r="N21" s="1250" t="s">
        <v>362</v>
      </c>
      <c r="O21" s="1250">
        <v>0</v>
      </c>
      <c r="P21">
        <v>198</v>
      </c>
      <c r="Q21">
        <v>14</v>
      </c>
      <c r="R21">
        <v>193</v>
      </c>
      <c r="S21">
        <v>13</v>
      </c>
      <c r="T21">
        <v>0</v>
      </c>
      <c r="U21">
        <v>2</v>
      </c>
      <c r="V21">
        <v>0</v>
      </c>
      <c r="W21">
        <v>3</v>
      </c>
      <c r="X21">
        <v>198</v>
      </c>
      <c r="Y21">
        <v>16</v>
      </c>
      <c r="Z21">
        <v>193</v>
      </c>
      <c r="AA21">
        <v>16</v>
      </c>
      <c r="AB21">
        <v>18</v>
      </c>
      <c r="AC21">
        <v>0</v>
      </c>
      <c r="AD21">
        <v>11</v>
      </c>
      <c r="AE21">
        <v>1</v>
      </c>
      <c r="AF21">
        <v>0</v>
      </c>
      <c r="AG21">
        <v>0</v>
      </c>
      <c r="AH21">
        <v>0</v>
      </c>
      <c r="AI21">
        <v>0</v>
      </c>
      <c r="AJ21">
        <v>3</v>
      </c>
      <c r="AK21">
        <v>0</v>
      </c>
      <c r="AL21">
        <v>5</v>
      </c>
      <c r="AM21">
        <v>1</v>
      </c>
      <c r="AN21">
        <v>219</v>
      </c>
      <c r="AO21">
        <v>16</v>
      </c>
      <c r="AP21">
        <v>209</v>
      </c>
      <c r="AQ21">
        <v>18</v>
      </c>
      <c r="AR21">
        <v>8</v>
      </c>
      <c r="AS21">
        <v>0</v>
      </c>
      <c r="AT21">
        <v>2</v>
      </c>
      <c r="AU21">
        <v>0</v>
      </c>
      <c r="AV21">
        <v>8</v>
      </c>
      <c r="AW21">
        <v>0</v>
      </c>
      <c r="AX21">
        <v>2</v>
      </c>
      <c r="AY21">
        <v>0</v>
      </c>
      <c r="AZ21">
        <v>6</v>
      </c>
      <c r="BA21">
        <v>0</v>
      </c>
      <c r="BB21">
        <v>0</v>
      </c>
      <c r="BC21">
        <v>0</v>
      </c>
      <c r="BD21">
        <v>5</v>
      </c>
      <c r="BE21">
        <v>0</v>
      </c>
      <c r="BF21">
        <v>0</v>
      </c>
      <c r="BG21">
        <v>0</v>
      </c>
      <c r="BH21">
        <v>34</v>
      </c>
      <c r="BI21">
        <v>0</v>
      </c>
      <c r="BJ21">
        <v>14</v>
      </c>
      <c r="BK21">
        <v>2</v>
      </c>
      <c r="BL21">
        <v>34</v>
      </c>
      <c r="BM21">
        <v>0</v>
      </c>
      <c r="BN21">
        <v>14</v>
      </c>
      <c r="BO21">
        <v>3</v>
      </c>
      <c r="BP21">
        <v>0</v>
      </c>
      <c r="BQ21">
        <v>0</v>
      </c>
      <c r="BR21">
        <v>0</v>
      </c>
      <c r="BS21">
        <v>0</v>
      </c>
      <c r="BT21">
        <v>0</v>
      </c>
      <c r="BU21">
        <v>0</v>
      </c>
      <c r="BV21">
        <v>0</v>
      </c>
      <c r="BW21">
        <v>0</v>
      </c>
      <c r="BX21">
        <v>150</v>
      </c>
      <c r="BY21">
        <v>0</v>
      </c>
      <c r="BZ21">
        <v>0</v>
      </c>
      <c r="CA21">
        <v>0</v>
      </c>
      <c r="CB21">
        <v>146</v>
      </c>
      <c r="CC21">
        <v>0</v>
      </c>
      <c r="CD21">
        <v>0</v>
      </c>
      <c r="CE21">
        <v>0</v>
      </c>
      <c r="CF21">
        <v>198</v>
      </c>
      <c r="CG21">
        <v>0</v>
      </c>
      <c r="CH21">
        <v>16</v>
      </c>
      <c r="CI21">
        <v>2</v>
      </c>
      <c r="CJ21">
        <v>193</v>
      </c>
      <c r="CK21">
        <v>0</v>
      </c>
      <c r="CL21">
        <v>16</v>
      </c>
      <c r="CM21">
        <v>3</v>
      </c>
      <c r="CN21">
        <v>37</v>
      </c>
      <c r="CO21">
        <v>45</v>
      </c>
      <c r="CP21">
        <v>44</v>
      </c>
      <c r="CQ21">
        <v>1</v>
      </c>
      <c r="CR21">
        <v>0.34893617021276596</v>
      </c>
      <c r="CS21">
        <v>32</v>
      </c>
      <c r="CT21">
        <v>1</v>
      </c>
      <c r="CU21">
        <v>0</v>
      </c>
      <c r="CV21">
        <v>0</v>
      </c>
      <c r="CW21">
        <v>0</v>
      </c>
      <c r="CX21">
        <v>0</v>
      </c>
      <c r="CY21">
        <v>0</v>
      </c>
      <c r="CZ21">
        <v>1</v>
      </c>
      <c r="DA21">
        <v>0</v>
      </c>
      <c r="DB21">
        <v>29</v>
      </c>
      <c r="DC21">
        <v>1</v>
      </c>
      <c r="DD21">
        <v>0</v>
      </c>
      <c r="DE21">
        <v>0</v>
      </c>
      <c r="DF21">
        <v>1</v>
      </c>
      <c r="DG21">
        <v>0</v>
      </c>
      <c r="DH21">
        <v>0</v>
      </c>
      <c r="DI21">
        <v>0</v>
      </c>
      <c r="DJ21">
        <v>0</v>
      </c>
      <c r="DK21" s="664"/>
      <c r="DL21" s="398">
        <v>0</v>
      </c>
      <c r="DM21" s="303">
        <v>0</v>
      </c>
      <c r="DN21" s="303">
        <v>0</v>
      </c>
      <c r="DO21" s="393">
        <v>0</v>
      </c>
      <c r="DP21" s="303">
        <v>0</v>
      </c>
      <c r="DQ21" s="303">
        <v>0</v>
      </c>
      <c r="DR21" s="303">
        <v>0</v>
      </c>
      <c r="DS21" s="393">
        <v>0</v>
      </c>
      <c r="DT21" s="303">
        <v>0</v>
      </c>
      <c r="DU21" s="303">
        <v>0</v>
      </c>
      <c r="DV21" s="303">
        <v>0</v>
      </c>
      <c r="DW21" s="303">
        <v>0</v>
      </c>
      <c r="DX21" s="303">
        <v>0</v>
      </c>
      <c r="DY21" s="303">
        <v>0</v>
      </c>
      <c r="DZ21" s="303">
        <v>0</v>
      </c>
      <c r="EA21" s="303">
        <v>0</v>
      </c>
      <c r="EB21" s="303">
        <v>0</v>
      </c>
      <c r="EC21" s="303">
        <v>0</v>
      </c>
      <c r="ED21" s="398">
        <v>0</v>
      </c>
      <c r="EE21" s="303">
        <v>0</v>
      </c>
      <c r="EF21" s="303">
        <v>0</v>
      </c>
      <c r="EG21" s="393">
        <v>0</v>
      </c>
      <c r="EH21" s="910">
        <v>0</v>
      </c>
      <c r="EI21" s="398">
        <v>235</v>
      </c>
      <c r="EJ21" s="393" t="b">
        <v>0</v>
      </c>
      <c r="EK21" s="971">
        <v>166</v>
      </c>
      <c r="EL21" s="971">
        <v>227</v>
      </c>
      <c r="EM21" s="396">
        <v>0</v>
      </c>
      <c r="EN21" s="396">
        <v>1</v>
      </c>
      <c r="EO21" s="396">
        <v>0</v>
      </c>
      <c r="EP21" s="971">
        <v>227</v>
      </c>
      <c r="EQ21" s="396">
        <v>0</v>
      </c>
      <c r="ER21" s="396">
        <v>1</v>
      </c>
      <c r="ES21" s="396">
        <v>0</v>
      </c>
      <c r="ET21" s="664"/>
      <c r="EU21" s="303"/>
      <c r="EV21" s="396" t="s">
        <v>362</v>
      </c>
      <c r="EW21" s="396" t="s">
        <v>363</v>
      </c>
      <c r="EX21" s="396" t="s">
        <v>354</v>
      </c>
      <c r="EY21" s="396">
        <v>227</v>
      </c>
      <c r="EZ21" s="396" t="s">
        <v>13</v>
      </c>
      <c r="FA21" s="396" t="s">
        <v>232</v>
      </c>
      <c r="FB21" s="396" t="s">
        <v>9</v>
      </c>
      <c r="FC21" s="396" t="s">
        <v>232</v>
      </c>
      <c r="FD21" s="396" t="s">
        <v>358</v>
      </c>
    </row>
    <row r="22" spans="1:160" customFormat="1">
      <c r="A22">
        <v>20</v>
      </c>
      <c r="B22">
        <v>1</v>
      </c>
      <c r="C22" t="s">
        <v>382</v>
      </c>
      <c r="D22" t="s">
        <v>383</v>
      </c>
      <c r="H22">
        <v>700</v>
      </c>
      <c r="I22">
        <v>43</v>
      </c>
      <c r="J22">
        <v>0</v>
      </c>
      <c r="K22">
        <v>1</v>
      </c>
      <c r="L22">
        <v>1</v>
      </c>
      <c r="M22">
        <v>0</v>
      </c>
      <c r="N22" s="1250" t="s">
        <v>362</v>
      </c>
      <c r="O22" s="1250">
        <v>0</v>
      </c>
      <c r="P22">
        <v>49</v>
      </c>
      <c r="Q22">
        <v>4</v>
      </c>
      <c r="R22">
        <v>48</v>
      </c>
      <c r="S22">
        <v>3</v>
      </c>
      <c r="T22">
        <v>0</v>
      </c>
      <c r="U22">
        <v>0</v>
      </c>
      <c r="V22">
        <v>0</v>
      </c>
      <c r="W22">
        <v>0</v>
      </c>
      <c r="X22">
        <v>49</v>
      </c>
      <c r="Y22">
        <v>4</v>
      </c>
      <c r="Z22">
        <v>48</v>
      </c>
      <c r="AA22">
        <v>3</v>
      </c>
      <c r="AB22">
        <v>7</v>
      </c>
      <c r="AC22">
        <v>0</v>
      </c>
      <c r="AD22">
        <v>14</v>
      </c>
      <c r="AE22">
        <v>0</v>
      </c>
      <c r="AF22">
        <v>0</v>
      </c>
      <c r="AG22">
        <v>0</v>
      </c>
      <c r="AH22">
        <v>0</v>
      </c>
      <c r="AI22">
        <v>0</v>
      </c>
      <c r="AJ22">
        <v>2</v>
      </c>
      <c r="AK22">
        <v>0</v>
      </c>
      <c r="AL22">
        <v>2</v>
      </c>
      <c r="AM22">
        <v>0</v>
      </c>
      <c r="AN22">
        <v>58</v>
      </c>
      <c r="AO22">
        <v>4</v>
      </c>
      <c r="AP22">
        <v>64</v>
      </c>
      <c r="AQ22">
        <v>3</v>
      </c>
      <c r="AR22">
        <v>0</v>
      </c>
      <c r="AS22">
        <v>0</v>
      </c>
      <c r="AT22">
        <v>0</v>
      </c>
      <c r="AU22">
        <v>0</v>
      </c>
      <c r="AV22">
        <v>0</v>
      </c>
      <c r="AW22">
        <v>0</v>
      </c>
      <c r="AX22">
        <v>0</v>
      </c>
      <c r="AY22">
        <v>0</v>
      </c>
      <c r="AZ22">
        <v>0</v>
      </c>
      <c r="BA22">
        <v>0</v>
      </c>
      <c r="BB22">
        <v>0</v>
      </c>
      <c r="BC22">
        <v>0</v>
      </c>
      <c r="BD22">
        <v>0</v>
      </c>
      <c r="BE22">
        <v>0</v>
      </c>
      <c r="BF22">
        <v>0</v>
      </c>
      <c r="BG22">
        <v>0</v>
      </c>
      <c r="BH22">
        <v>7</v>
      </c>
      <c r="BI22">
        <v>0</v>
      </c>
      <c r="BJ22">
        <v>4</v>
      </c>
      <c r="BK22">
        <v>0</v>
      </c>
      <c r="BL22">
        <v>9</v>
      </c>
      <c r="BM22">
        <v>0</v>
      </c>
      <c r="BN22">
        <v>3</v>
      </c>
      <c r="BO22">
        <v>0</v>
      </c>
      <c r="BP22">
        <v>0</v>
      </c>
      <c r="BQ22">
        <v>0</v>
      </c>
      <c r="BR22">
        <v>0</v>
      </c>
      <c r="BS22">
        <v>0</v>
      </c>
      <c r="BT22">
        <v>0</v>
      </c>
      <c r="BU22">
        <v>0</v>
      </c>
      <c r="BV22">
        <v>0</v>
      </c>
      <c r="BW22">
        <v>0</v>
      </c>
      <c r="BX22">
        <v>42</v>
      </c>
      <c r="BY22">
        <v>0</v>
      </c>
      <c r="BZ22">
        <v>0</v>
      </c>
      <c r="CA22">
        <v>0</v>
      </c>
      <c r="CB22">
        <v>39</v>
      </c>
      <c r="CC22">
        <v>0</v>
      </c>
      <c r="CD22">
        <v>0</v>
      </c>
      <c r="CE22">
        <v>0</v>
      </c>
      <c r="CF22">
        <v>49</v>
      </c>
      <c r="CG22">
        <v>0</v>
      </c>
      <c r="CH22">
        <v>4</v>
      </c>
      <c r="CI22">
        <v>0</v>
      </c>
      <c r="CJ22">
        <v>48</v>
      </c>
      <c r="CK22">
        <v>0</v>
      </c>
      <c r="CL22">
        <v>3</v>
      </c>
      <c r="CM22">
        <v>0</v>
      </c>
      <c r="CN22">
        <v>19</v>
      </c>
      <c r="CO22">
        <v>14</v>
      </c>
      <c r="CP22">
        <v>14</v>
      </c>
      <c r="CQ22">
        <v>0</v>
      </c>
      <c r="CR22">
        <v>0.532258064516129</v>
      </c>
      <c r="CS22">
        <v>8</v>
      </c>
      <c r="CT22">
        <v>1</v>
      </c>
      <c r="CU22">
        <v>0</v>
      </c>
      <c r="CV22">
        <v>0</v>
      </c>
      <c r="CW22">
        <v>1</v>
      </c>
      <c r="CX22">
        <v>0</v>
      </c>
      <c r="CY22">
        <v>0</v>
      </c>
      <c r="CZ22">
        <v>0</v>
      </c>
      <c r="DA22">
        <v>0</v>
      </c>
      <c r="DB22">
        <v>9</v>
      </c>
      <c r="DC22">
        <v>1</v>
      </c>
      <c r="DD22">
        <v>0</v>
      </c>
      <c r="DE22">
        <v>1</v>
      </c>
      <c r="DF22">
        <v>1</v>
      </c>
      <c r="DG22">
        <v>0</v>
      </c>
      <c r="DH22">
        <v>0</v>
      </c>
      <c r="DI22">
        <v>0</v>
      </c>
      <c r="DJ22">
        <v>0</v>
      </c>
      <c r="DK22" s="664"/>
      <c r="DL22" s="398">
        <v>0</v>
      </c>
      <c r="DM22" s="303">
        <v>0</v>
      </c>
      <c r="DN22" s="303">
        <v>0</v>
      </c>
      <c r="DO22" s="393">
        <v>0</v>
      </c>
      <c r="DP22" s="303">
        <v>0</v>
      </c>
      <c r="DQ22" s="303">
        <v>0</v>
      </c>
      <c r="DR22" s="303">
        <v>0</v>
      </c>
      <c r="DS22" s="393">
        <v>0</v>
      </c>
      <c r="DT22" s="303">
        <v>0</v>
      </c>
      <c r="DU22" s="303">
        <v>0</v>
      </c>
      <c r="DV22" s="303">
        <v>0</v>
      </c>
      <c r="DW22" s="303">
        <v>0</v>
      </c>
      <c r="DX22" s="303">
        <v>0</v>
      </c>
      <c r="DY22" s="303">
        <v>0</v>
      </c>
      <c r="DZ22" s="303">
        <v>0</v>
      </c>
      <c r="EA22" s="303">
        <v>0</v>
      </c>
      <c r="EB22" s="303">
        <v>0</v>
      </c>
      <c r="EC22" s="303">
        <v>0</v>
      </c>
      <c r="ED22" s="398">
        <v>0</v>
      </c>
      <c r="EE22" s="303">
        <v>0</v>
      </c>
      <c r="EF22" s="303">
        <v>0</v>
      </c>
      <c r="EG22" s="393">
        <v>0</v>
      </c>
      <c r="EH22" s="910">
        <v>0</v>
      </c>
      <c r="EI22" s="398">
        <v>62</v>
      </c>
      <c r="EJ22" s="393" t="b">
        <v>0</v>
      </c>
      <c r="EK22" s="971">
        <v>50</v>
      </c>
      <c r="EL22" s="971">
        <v>67</v>
      </c>
      <c r="EM22" s="396">
        <v>0</v>
      </c>
      <c r="EN22" s="396">
        <v>1</v>
      </c>
      <c r="EO22" s="396">
        <v>0</v>
      </c>
      <c r="EP22" s="971">
        <v>67</v>
      </c>
      <c r="EQ22" s="396">
        <v>0</v>
      </c>
      <c r="ER22" s="396">
        <v>0</v>
      </c>
      <c r="ES22" s="396">
        <v>1</v>
      </c>
      <c r="ET22" s="664"/>
      <c r="EU22" s="303"/>
      <c r="EV22" s="396" t="s">
        <v>362</v>
      </c>
      <c r="EW22" s="396" t="s">
        <v>363</v>
      </c>
      <c r="EX22" s="396" t="s">
        <v>354</v>
      </c>
      <c r="EY22" s="396">
        <v>67</v>
      </c>
      <c r="EZ22" s="396" t="s">
        <v>12</v>
      </c>
      <c r="FA22" s="396" t="s">
        <v>232</v>
      </c>
      <c r="FB22" s="396" t="s">
        <v>9</v>
      </c>
      <c r="FC22" s="396" t="s">
        <v>232</v>
      </c>
      <c r="FD22" s="396" t="s">
        <v>358</v>
      </c>
    </row>
    <row r="23" spans="1:160" customFormat="1">
      <c r="A23">
        <v>21</v>
      </c>
      <c r="B23">
        <v>1</v>
      </c>
      <c r="C23" t="s">
        <v>384</v>
      </c>
      <c r="D23" t="s">
        <v>385</v>
      </c>
      <c r="H23">
        <v>700</v>
      </c>
      <c r="I23">
        <v>8</v>
      </c>
      <c r="J23">
        <v>0</v>
      </c>
      <c r="K23">
        <v>1</v>
      </c>
      <c r="L23">
        <v>1</v>
      </c>
      <c r="M23">
        <v>0</v>
      </c>
      <c r="N23" s="1250" t="s">
        <v>362</v>
      </c>
      <c r="O23" s="1250">
        <v>0</v>
      </c>
      <c r="P23">
        <v>22</v>
      </c>
      <c r="Q23">
        <v>4</v>
      </c>
      <c r="R23">
        <v>19</v>
      </c>
      <c r="S23">
        <v>4</v>
      </c>
      <c r="T23">
        <v>0</v>
      </c>
      <c r="U23">
        <v>1</v>
      </c>
      <c r="V23">
        <v>0</v>
      </c>
      <c r="W23">
        <v>1</v>
      </c>
      <c r="X23">
        <v>22</v>
      </c>
      <c r="Y23">
        <v>5</v>
      </c>
      <c r="Z23">
        <v>19</v>
      </c>
      <c r="AA23">
        <v>5</v>
      </c>
      <c r="AB23">
        <v>3</v>
      </c>
      <c r="AC23">
        <v>0</v>
      </c>
      <c r="AD23">
        <v>4</v>
      </c>
      <c r="AE23">
        <v>1</v>
      </c>
      <c r="AF23">
        <v>0</v>
      </c>
      <c r="AG23">
        <v>0</v>
      </c>
      <c r="AH23">
        <v>0</v>
      </c>
      <c r="AI23">
        <v>0</v>
      </c>
      <c r="AJ23">
        <v>0</v>
      </c>
      <c r="AK23">
        <v>0</v>
      </c>
      <c r="AL23">
        <v>0</v>
      </c>
      <c r="AM23">
        <v>0</v>
      </c>
      <c r="AN23">
        <v>25</v>
      </c>
      <c r="AO23">
        <v>5</v>
      </c>
      <c r="AP23">
        <v>23</v>
      </c>
      <c r="AQ23">
        <v>6</v>
      </c>
      <c r="AR23">
        <v>0</v>
      </c>
      <c r="AS23">
        <v>0</v>
      </c>
      <c r="AT23">
        <v>0</v>
      </c>
      <c r="AU23">
        <v>0</v>
      </c>
      <c r="AV23">
        <v>0</v>
      </c>
      <c r="AW23">
        <v>0</v>
      </c>
      <c r="AX23">
        <v>0</v>
      </c>
      <c r="AY23">
        <v>0</v>
      </c>
      <c r="AZ23">
        <v>0</v>
      </c>
      <c r="BA23">
        <v>0</v>
      </c>
      <c r="BB23">
        <v>0</v>
      </c>
      <c r="BC23">
        <v>0</v>
      </c>
      <c r="BD23">
        <v>0</v>
      </c>
      <c r="BE23">
        <v>0</v>
      </c>
      <c r="BF23">
        <v>0</v>
      </c>
      <c r="BG23">
        <v>0</v>
      </c>
      <c r="BH23">
        <v>5</v>
      </c>
      <c r="BI23">
        <v>0</v>
      </c>
      <c r="BJ23">
        <v>5</v>
      </c>
      <c r="BK23">
        <v>1</v>
      </c>
      <c r="BL23">
        <v>4</v>
      </c>
      <c r="BM23">
        <v>0</v>
      </c>
      <c r="BN23">
        <v>5</v>
      </c>
      <c r="BO23">
        <v>1</v>
      </c>
      <c r="BP23">
        <v>0</v>
      </c>
      <c r="BQ23">
        <v>0</v>
      </c>
      <c r="BR23">
        <v>0</v>
      </c>
      <c r="BS23">
        <v>0</v>
      </c>
      <c r="BT23">
        <v>0</v>
      </c>
      <c r="BU23">
        <v>0</v>
      </c>
      <c r="BV23">
        <v>0</v>
      </c>
      <c r="BW23">
        <v>0</v>
      </c>
      <c r="BX23">
        <v>17</v>
      </c>
      <c r="BY23">
        <v>0</v>
      </c>
      <c r="BZ23">
        <v>0</v>
      </c>
      <c r="CA23">
        <v>0</v>
      </c>
      <c r="CB23">
        <v>15</v>
      </c>
      <c r="CC23">
        <v>0</v>
      </c>
      <c r="CD23">
        <v>0</v>
      </c>
      <c r="CE23">
        <v>0</v>
      </c>
      <c r="CF23">
        <v>22</v>
      </c>
      <c r="CG23">
        <v>0</v>
      </c>
      <c r="CH23">
        <v>5</v>
      </c>
      <c r="CI23">
        <v>1</v>
      </c>
      <c r="CJ23">
        <v>19</v>
      </c>
      <c r="CK23">
        <v>0</v>
      </c>
      <c r="CL23">
        <v>5</v>
      </c>
      <c r="CM23">
        <v>1</v>
      </c>
      <c r="CN23">
        <v>6</v>
      </c>
      <c r="CO23">
        <v>7</v>
      </c>
      <c r="CP23">
        <v>7</v>
      </c>
      <c r="CQ23">
        <v>0</v>
      </c>
      <c r="CR23">
        <v>0.43333333333333335</v>
      </c>
      <c r="CS23">
        <v>2</v>
      </c>
      <c r="CT23">
        <v>1</v>
      </c>
      <c r="CU23">
        <v>0</v>
      </c>
      <c r="CV23">
        <v>0</v>
      </c>
      <c r="CW23">
        <v>0</v>
      </c>
      <c r="CX23">
        <v>0</v>
      </c>
      <c r="CY23">
        <v>0</v>
      </c>
      <c r="CZ23">
        <v>0</v>
      </c>
      <c r="DA23">
        <v>0</v>
      </c>
      <c r="DB23">
        <v>3</v>
      </c>
      <c r="DC23">
        <v>0</v>
      </c>
      <c r="DD23">
        <v>0</v>
      </c>
      <c r="DE23">
        <v>0</v>
      </c>
      <c r="DF23">
        <v>1</v>
      </c>
      <c r="DG23">
        <v>0</v>
      </c>
      <c r="DH23">
        <v>0</v>
      </c>
      <c r="DI23">
        <v>0</v>
      </c>
      <c r="DJ23">
        <v>0</v>
      </c>
      <c r="DK23" s="664"/>
      <c r="DL23" s="398">
        <v>0</v>
      </c>
      <c r="DM23" s="303">
        <v>0</v>
      </c>
      <c r="DN23" s="303">
        <v>0</v>
      </c>
      <c r="DO23" s="393">
        <v>0</v>
      </c>
      <c r="DP23" s="303">
        <v>0</v>
      </c>
      <c r="DQ23" s="303">
        <v>0</v>
      </c>
      <c r="DR23" s="303">
        <v>0</v>
      </c>
      <c r="DS23" s="393">
        <v>0</v>
      </c>
      <c r="DT23" s="303">
        <v>0</v>
      </c>
      <c r="DU23" s="303">
        <v>0</v>
      </c>
      <c r="DV23" s="303">
        <v>0</v>
      </c>
      <c r="DW23" s="303">
        <v>0</v>
      </c>
      <c r="DX23" s="303">
        <v>0</v>
      </c>
      <c r="DY23" s="303">
        <v>0</v>
      </c>
      <c r="DZ23" s="303">
        <v>0</v>
      </c>
      <c r="EA23" s="303">
        <v>0</v>
      </c>
      <c r="EB23" s="303">
        <v>0</v>
      </c>
      <c r="EC23" s="303">
        <v>0</v>
      </c>
      <c r="ED23" s="398">
        <v>0</v>
      </c>
      <c r="EE23" s="303">
        <v>0</v>
      </c>
      <c r="EF23" s="303">
        <v>0</v>
      </c>
      <c r="EG23" s="393">
        <v>0</v>
      </c>
      <c r="EH23" s="910">
        <v>0</v>
      </c>
      <c r="EI23" s="398">
        <v>30</v>
      </c>
      <c r="EJ23" s="393" t="b">
        <v>0</v>
      </c>
      <c r="EK23" s="971">
        <v>24</v>
      </c>
      <c r="EL23" s="971">
        <v>29</v>
      </c>
      <c r="EM23" s="396">
        <v>0</v>
      </c>
      <c r="EN23" s="396">
        <v>1</v>
      </c>
      <c r="EO23" s="396">
        <v>0</v>
      </c>
      <c r="EP23" s="971">
        <v>29</v>
      </c>
      <c r="EQ23" s="396">
        <v>0</v>
      </c>
      <c r="ER23" s="396">
        <v>1</v>
      </c>
      <c r="ES23" s="396">
        <v>0</v>
      </c>
      <c r="ET23" s="664"/>
      <c r="EU23" s="303"/>
      <c r="EV23" s="396" t="s">
        <v>362</v>
      </c>
      <c r="EW23" s="396" t="s">
        <v>363</v>
      </c>
      <c r="EX23" s="396" t="s">
        <v>354</v>
      </c>
      <c r="EY23" s="396">
        <v>29</v>
      </c>
      <c r="EZ23" s="396" t="s">
        <v>12</v>
      </c>
      <c r="FA23" s="396" t="s">
        <v>232</v>
      </c>
      <c r="FB23" s="396" t="s">
        <v>9</v>
      </c>
      <c r="FC23" s="396" t="s">
        <v>232</v>
      </c>
      <c r="FD23" s="396" t="s">
        <v>366</v>
      </c>
    </row>
    <row r="24" spans="1:160" customFormat="1">
      <c r="A24">
        <v>22</v>
      </c>
      <c r="B24">
        <v>1</v>
      </c>
      <c r="C24" t="s">
        <v>386</v>
      </c>
      <c r="D24" t="s">
        <v>368</v>
      </c>
      <c r="H24">
        <v>700</v>
      </c>
      <c r="I24">
        <v>42</v>
      </c>
      <c r="J24">
        <v>1</v>
      </c>
      <c r="K24">
        <v>0</v>
      </c>
      <c r="L24">
        <v>1</v>
      </c>
      <c r="M24">
        <v>0</v>
      </c>
      <c r="N24" s="1250" t="s">
        <v>362</v>
      </c>
      <c r="O24" s="1250">
        <v>0</v>
      </c>
      <c r="P24">
        <v>8</v>
      </c>
      <c r="Q24">
        <v>1</v>
      </c>
      <c r="R24">
        <v>8</v>
      </c>
      <c r="S24">
        <v>1</v>
      </c>
      <c r="T24">
        <v>0</v>
      </c>
      <c r="U24">
        <v>0</v>
      </c>
      <c r="V24">
        <v>0</v>
      </c>
      <c r="W24">
        <v>0</v>
      </c>
      <c r="X24">
        <v>8</v>
      </c>
      <c r="Y24">
        <v>1</v>
      </c>
      <c r="Z24">
        <v>8</v>
      </c>
      <c r="AA24">
        <v>1</v>
      </c>
      <c r="AB24">
        <v>0</v>
      </c>
      <c r="AC24">
        <v>0</v>
      </c>
      <c r="AD24">
        <v>1</v>
      </c>
      <c r="AE24">
        <v>0</v>
      </c>
      <c r="AF24">
        <v>1</v>
      </c>
      <c r="AG24">
        <v>0</v>
      </c>
      <c r="AH24">
        <v>0</v>
      </c>
      <c r="AI24">
        <v>0</v>
      </c>
      <c r="AJ24">
        <v>2</v>
      </c>
      <c r="AK24">
        <v>1</v>
      </c>
      <c r="AL24">
        <v>1</v>
      </c>
      <c r="AM24">
        <v>1</v>
      </c>
      <c r="AN24">
        <v>11</v>
      </c>
      <c r="AO24">
        <v>2</v>
      </c>
      <c r="AP24">
        <v>10</v>
      </c>
      <c r="AQ24">
        <v>2</v>
      </c>
      <c r="AR24">
        <v>0</v>
      </c>
      <c r="AS24">
        <v>0</v>
      </c>
      <c r="AT24">
        <v>0</v>
      </c>
      <c r="AU24">
        <v>0</v>
      </c>
      <c r="AV24">
        <v>0</v>
      </c>
      <c r="AW24">
        <v>0</v>
      </c>
      <c r="AX24">
        <v>0</v>
      </c>
      <c r="AY24">
        <v>0</v>
      </c>
      <c r="AZ24">
        <v>0</v>
      </c>
      <c r="BA24">
        <v>0</v>
      </c>
      <c r="BB24">
        <v>0</v>
      </c>
      <c r="BC24">
        <v>0</v>
      </c>
      <c r="BD24">
        <v>0</v>
      </c>
      <c r="BE24">
        <v>0</v>
      </c>
      <c r="BF24">
        <v>0</v>
      </c>
      <c r="BG24">
        <v>0</v>
      </c>
      <c r="BH24">
        <v>1</v>
      </c>
      <c r="BI24">
        <v>0</v>
      </c>
      <c r="BJ24">
        <v>1</v>
      </c>
      <c r="BK24">
        <v>0</v>
      </c>
      <c r="BL24">
        <v>1</v>
      </c>
      <c r="BM24">
        <v>0</v>
      </c>
      <c r="BN24">
        <v>1</v>
      </c>
      <c r="BO24">
        <v>0</v>
      </c>
      <c r="BP24">
        <v>0</v>
      </c>
      <c r="BQ24">
        <v>0</v>
      </c>
      <c r="BR24">
        <v>0</v>
      </c>
      <c r="BS24">
        <v>0</v>
      </c>
      <c r="BT24">
        <v>0</v>
      </c>
      <c r="BU24">
        <v>0</v>
      </c>
      <c r="BV24">
        <v>0</v>
      </c>
      <c r="BW24">
        <v>0</v>
      </c>
      <c r="BX24">
        <v>7</v>
      </c>
      <c r="BY24">
        <v>0</v>
      </c>
      <c r="BZ24">
        <v>0</v>
      </c>
      <c r="CA24">
        <v>0</v>
      </c>
      <c r="CB24">
        <v>7</v>
      </c>
      <c r="CC24">
        <v>0</v>
      </c>
      <c r="CD24">
        <v>0</v>
      </c>
      <c r="CE24">
        <v>0</v>
      </c>
      <c r="CF24">
        <v>8</v>
      </c>
      <c r="CG24">
        <v>0</v>
      </c>
      <c r="CH24">
        <v>1</v>
      </c>
      <c r="CI24">
        <v>0</v>
      </c>
      <c r="CJ24">
        <v>8</v>
      </c>
      <c r="CK24">
        <v>0</v>
      </c>
      <c r="CL24">
        <v>1</v>
      </c>
      <c r="CM24">
        <v>0</v>
      </c>
      <c r="CN24">
        <v>1</v>
      </c>
      <c r="CO24">
        <v>2</v>
      </c>
      <c r="CP24">
        <v>2</v>
      </c>
      <c r="CQ24">
        <v>0</v>
      </c>
      <c r="CR24">
        <v>0.23076923076923078</v>
      </c>
      <c r="CS24">
        <v>0</v>
      </c>
      <c r="CT24">
        <v>0</v>
      </c>
      <c r="CU24">
        <v>0</v>
      </c>
      <c r="CV24">
        <v>0</v>
      </c>
      <c r="CW24">
        <v>0</v>
      </c>
      <c r="CX24">
        <v>0</v>
      </c>
      <c r="CY24">
        <v>0</v>
      </c>
      <c r="CZ24">
        <v>0</v>
      </c>
      <c r="DA24">
        <v>0</v>
      </c>
      <c r="DB24">
        <v>2</v>
      </c>
      <c r="DC24">
        <v>0</v>
      </c>
      <c r="DD24">
        <v>0</v>
      </c>
      <c r="DE24">
        <v>1</v>
      </c>
      <c r="DF24">
        <v>1</v>
      </c>
      <c r="DG24">
        <v>1</v>
      </c>
      <c r="DH24">
        <v>0</v>
      </c>
      <c r="DI24">
        <v>0</v>
      </c>
      <c r="DJ24">
        <v>0</v>
      </c>
      <c r="DK24" s="664"/>
      <c r="DL24" s="398">
        <v>0</v>
      </c>
      <c r="DM24" s="303">
        <v>0</v>
      </c>
      <c r="DN24" s="303">
        <v>0</v>
      </c>
      <c r="DO24" s="393">
        <v>0</v>
      </c>
      <c r="DP24" s="303">
        <v>0</v>
      </c>
      <c r="DQ24" s="303">
        <v>0</v>
      </c>
      <c r="DR24" s="303">
        <v>0</v>
      </c>
      <c r="DS24" s="393">
        <v>0</v>
      </c>
      <c r="DT24" s="303">
        <v>0</v>
      </c>
      <c r="DU24" s="303">
        <v>0</v>
      </c>
      <c r="DV24" s="303">
        <v>0</v>
      </c>
      <c r="DW24" s="303">
        <v>0</v>
      </c>
      <c r="DX24" s="303">
        <v>0</v>
      </c>
      <c r="DY24" s="303">
        <v>0</v>
      </c>
      <c r="DZ24" s="303">
        <v>0</v>
      </c>
      <c r="EA24" s="303">
        <v>0</v>
      </c>
      <c r="EB24" s="303">
        <v>0</v>
      </c>
      <c r="EC24" s="303">
        <v>0</v>
      </c>
      <c r="ED24" s="398">
        <v>0</v>
      </c>
      <c r="EE24" s="303">
        <v>0</v>
      </c>
      <c r="EF24" s="303">
        <v>0</v>
      </c>
      <c r="EG24" s="393">
        <v>0</v>
      </c>
      <c r="EH24" s="910">
        <v>0</v>
      </c>
      <c r="EI24" s="398">
        <v>13</v>
      </c>
      <c r="EJ24" s="393" t="b">
        <v>0</v>
      </c>
      <c r="EK24" s="971">
        <v>10</v>
      </c>
      <c r="EL24" s="971">
        <v>0</v>
      </c>
      <c r="EM24" s="396">
        <v>0</v>
      </c>
      <c r="EN24" s="396">
        <v>0</v>
      </c>
      <c r="EO24" s="396">
        <v>0</v>
      </c>
      <c r="EP24" s="971">
        <v>12</v>
      </c>
      <c r="EQ24" s="396">
        <v>0</v>
      </c>
      <c r="ER24" s="396">
        <v>0</v>
      </c>
      <c r="ES24" s="396">
        <v>1</v>
      </c>
      <c r="ET24" s="664"/>
      <c r="EU24" s="303"/>
      <c r="EV24" s="396" t="s">
        <v>362</v>
      </c>
      <c r="EW24" s="396" t="s">
        <v>363</v>
      </c>
      <c r="EX24" s="396" t="s">
        <v>354</v>
      </c>
      <c r="EY24" s="396">
        <v>12</v>
      </c>
      <c r="EZ24" s="396" t="s">
        <v>11</v>
      </c>
      <c r="FA24" s="396" t="s">
        <v>232</v>
      </c>
      <c r="FB24" s="396" t="s">
        <v>9</v>
      </c>
      <c r="FC24" s="396" t="s">
        <v>232</v>
      </c>
      <c r="FD24" s="396" t="s">
        <v>358</v>
      </c>
    </row>
    <row r="25" spans="1:160" customFormat="1">
      <c r="A25">
        <v>24</v>
      </c>
      <c r="B25">
        <v>1</v>
      </c>
      <c r="C25">
        <v>0</v>
      </c>
      <c r="D25" t="s">
        <v>392</v>
      </c>
      <c r="H25">
        <v>700</v>
      </c>
      <c r="I25">
        <v>41</v>
      </c>
      <c r="J25">
        <v>1</v>
      </c>
      <c r="K25">
        <v>0</v>
      </c>
      <c r="L25">
        <v>1</v>
      </c>
      <c r="M25">
        <v>0</v>
      </c>
      <c r="N25" s="1250" t="s">
        <v>393</v>
      </c>
      <c r="O25" s="1250">
        <v>0</v>
      </c>
      <c r="P25">
        <v>11</v>
      </c>
      <c r="Q25">
        <v>1</v>
      </c>
      <c r="R25">
        <v>10</v>
      </c>
      <c r="S25">
        <v>1</v>
      </c>
      <c r="T25">
        <v>1</v>
      </c>
      <c r="U25">
        <v>1</v>
      </c>
      <c r="V25">
        <v>1</v>
      </c>
      <c r="W25">
        <v>1</v>
      </c>
      <c r="X25">
        <v>12</v>
      </c>
      <c r="Y25">
        <v>2</v>
      </c>
      <c r="Z25">
        <v>11</v>
      </c>
      <c r="AA25">
        <v>2</v>
      </c>
      <c r="AB25">
        <v>3</v>
      </c>
      <c r="AC25">
        <v>0</v>
      </c>
      <c r="AD25">
        <v>6</v>
      </c>
      <c r="AE25">
        <v>0</v>
      </c>
      <c r="AF25">
        <v>0</v>
      </c>
      <c r="AG25">
        <v>0</v>
      </c>
      <c r="AH25">
        <v>0</v>
      </c>
      <c r="AI25">
        <v>0</v>
      </c>
      <c r="AJ25">
        <v>1</v>
      </c>
      <c r="AK25">
        <v>0</v>
      </c>
      <c r="AL25">
        <v>0</v>
      </c>
      <c r="AM25">
        <v>1</v>
      </c>
      <c r="AN25">
        <v>16</v>
      </c>
      <c r="AO25">
        <v>2</v>
      </c>
      <c r="AP25">
        <v>17</v>
      </c>
      <c r="AQ25">
        <v>3</v>
      </c>
      <c r="AR25">
        <v>0</v>
      </c>
      <c r="AS25">
        <v>0</v>
      </c>
      <c r="AT25">
        <v>0</v>
      </c>
      <c r="AU25">
        <v>0</v>
      </c>
      <c r="AV25">
        <v>0</v>
      </c>
      <c r="AW25">
        <v>0</v>
      </c>
      <c r="AX25">
        <v>0</v>
      </c>
      <c r="AY25">
        <v>0</v>
      </c>
      <c r="AZ25">
        <v>0</v>
      </c>
      <c r="BA25">
        <v>0</v>
      </c>
      <c r="BB25">
        <v>0</v>
      </c>
      <c r="BC25">
        <v>0</v>
      </c>
      <c r="BD25">
        <v>0</v>
      </c>
      <c r="BE25">
        <v>0</v>
      </c>
      <c r="BF25">
        <v>0</v>
      </c>
      <c r="BG25">
        <v>0</v>
      </c>
      <c r="BH25">
        <v>3</v>
      </c>
      <c r="BI25">
        <v>1</v>
      </c>
      <c r="BJ25">
        <v>2</v>
      </c>
      <c r="BK25">
        <v>1</v>
      </c>
      <c r="BL25">
        <v>3</v>
      </c>
      <c r="BM25">
        <v>1</v>
      </c>
      <c r="BN25">
        <v>2</v>
      </c>
      <c r="BO25">
        <v>1</v>
      </c>
      <c r="BP25">
        <v>0</v>
      </c>
      <c r="BQ25">
        <v>0</v>
      </c>
      <c r="BR25">
        <v>0</v>
      </c>
      <c r="BS25">
        <v>0</v>
      </c>
      <c r="BT25">
        <v>0</v>
      </c>
      <c r="BU25">
        <v>0</v>
      </c>
      <c r="BV25">
        <v>0</v>
      </c>
      <c r="BW25">
        <v>0</v>
      </c>
      <c r="BX25">
        <v>9</v>
      </c>
      <c r="BY25">
        <v>0</v>
      </c>
      <c r="BZ25">
        <v>0</v>
      </c>
      <c r="CA25">
        <v>0</v>
      </c>
      <c r="CB25">
        <v>8</v>
      </c>
      <c r="CC25">
        <v>0</v>
      </c>
      <c r="CD25">
        <v>0</v>
      </c>
      <c r="CE25">
        <v>0</v>
      </c>
      <c r="CF25">
        <v>12</v>
      </c>
      <c r="CG25">
        <v>1</v>
      </c>
      <c r="CH25">
        <v>2</v>
      </c>
      <c r="CI25">
        <v>1</v>
      </c>
      <c r="CJ25">
        <v>11</v>
      </c>
      <c r="CK25">
        <v>1</v>
      </c>
      <c r="CL25">
        <v>2</v>
      </c>
      <c r="CM25">
        <v>1</v>
      </c>
      <c r="CN25">
        <v>16</v>
      </c>
      <c r="CO25">
        <v>14</v>
      </c>
      <c r="CP25">
        <v>2</v>
      </c>
      <c r="CQ25">
        <v>0</v>
      </c>
      <c r="CR25">
        <v>1.6666666666666667</v>
      </c>
      <c r="CS25">
        <v>1</v>
      </c>
      <c r="CT25">
        <v>0</v>
      </c>
      <c r="CU25">
        <v>0</v>
      </c>
      <c r="CV25">
        <v>0</v>
      </c>
      <c r="CW25">
        <v>0</v>
      </c>
      <c r="CX25">
        <v>0</v>
      </c>
      <c r="CY25">
        <v>0</v>
      </c>
      <c r="CZ25">
        <v>0</v>
      </c>
      <c r="DA25">
        <v>1</v>
      </c>
      <c r="DB25">
        <v>3</v>
      </c>
      <c r="DC25">
        <v>0</v>
      </c>
      <c r="DD25">
        <v>0</v>
      </c>
      <c r="DE25">
        <v>0</v>
      </c>
      <c r="DF25">
        <v>0</v>
      </c>
      <c r="DG25">
        <v>1</v>
      </c>
      <c r="DH25">
        <v>0</v>
      </c>
      <c r="DI25">
        <v>0</v>
      </c>
      <c r="DJ25">
        <v>1</v>
      </c>
      <c r="DK25" s="664"/>
      <c r="DL25" s="398">
        <v>0</v>
      </c>
      <c r="DM25" s="303">
        <v>0</v>
      </c>
      <c r="DN25" s="303">
        <v>0</v>
      </c>
      <c r="DO25" s="393">
        <v>0</v>
      </c>
      <c r="DP25" s="303">
        <v>0</v>
      </c>
      <c r="DQ25" s="303">
        <v>0</v>
      </c>
      <c r="DR25" s="303">
        <v>0</v>
      </c>
      <c r="DS25" s="393">
        <v>0</v>
      </c>
      <c r="DT25" s="303">
        <v>0</v>
      </c>
      <c r="DU25" s="303">
        <v>0</v>
      </c>
      <c r="DV25" s="303">
        <v>0</v>
      </c>
      <c r="DW25" s="303">
        <v>0</v>
      </c>
      <c r="DX25" s="303">
        <v>0</v>
      </c>
      <c r="DY25" s="303">
        <v>0</v>
      </c>
      <c r="DZ25" s="303">
        <v>0</v>
      </c>
      <c r="EA25" s="303">
        <v>0</v>
      </c>
      <c r="EB25" s="303">
        <v>0</v>
      </c>
      <c r="EC25" s="303">
        <v>0</v>
      </c>
      <c r="ED25" s="398">
        <v>0</v>
      </c>
      <c r="EE25" s="303">
        <v>0</v>
      </c>
      <c r="EF25" s="303">
        <v>0</v>
      </c>
      <c r="EG25" s="393">
        <v>0</v>
      </c>
      <c r="EH25" s="910">
        <v>0</v>
      </c>
      <c r="EI25" s="398">
        <v>18</v>
      </c>
      <c r="EJ25" s="393" t="b">
        <v>0</v>
      </c>
      <c r="EK25" s="971">
        <v>16</v>
      </c>
      <c r="EL25" s="971">
        <v>20</v>
      </c>
      <c r="EM25" s="396">
        <v>0</v>
      </c>
      <c r="EN25" s="396">
        <v>1</v>
      </c>
      <c r="EO25" s="396">
        <v>0</v>
      </c>
      <c r="EP25" s="971">
        <v>20</v>
      </c>
      <c r="EQ25" s="396">
        <v>0</v>
      </c>
      <c r="ER25" s="396">
        <v>1</v>
      </c>
      <c r="ES25" s="396">
        <v>0</v>
      </c>
      <c r="ET25" s="664"/>
      <c r="EU25" s="303"/>
      <c r="EV25" s="396" t="s">
        <v>393</v>
      </c>
      <c r="EW25" s="396" t="s">
        <v>394</v>
      </c>
      <c r="EX25" s="396" t="s">
        <v>350</v>
      </c>
      <c r="EY25" s="396">
        <v>20</v>
      </c>
      <c r="EZ25" s="396" t="s">
        <v>12</v>
      </c>
      <c r="FA25" s="396" t="s">
        <v>232</v>
      </c>
      <c r="FB25" s="396" t="s">
        <v>9</v>
      </c>
      <c r="FC25" s="396" t="s">
        <v>232</v>
      </c>
      <c r="FD25" s="396" t="s">
        <v>358</v>
      </c>
    </row>
    <row r="26" spans="1:160" customFormat="1">
      <c r="A26">
        <v>27</v>
      </c>
      <c r="B26">
        <v>1</v>
      </c>
      <c r="C26" t="s">
        <v>387</v>
      </c>
      <c r="D26" t="s">
        <v>388</v>
      </c>
      <c r="H26">
        <v>700</v>
      </c>
      <c r="I26">
        <v>41</v>
      </c>
      <c r="J26">
        <v>1</v>
      </c>
      <c r="K26">
        <v>0</v>
      </c>
      <c r="L26">
        <v>1</v>
      </c>
      <c r="M26">
        <v>0</v>
      </c>
      <c r="N26" s="1250" t="s">
        <v>398</v>
      </c>
      <c r="O26" s="1250">
        <v>0</v>
      </c>
      <c r="P26">
        <v>67</v>
      </c>
      <c r="Q26">
        <v>1</v>
      </c>
      <c r="R26">
        <v>65</v>
      </c>
      <c r="S26">
        <v>2</v>
      </c>
      <c r="T26">
        <v>1</v>
      </c>
      <c r="U26">
        <v>2</v>
      </c>
      <c r="V26">
        <v>2</v>
      </c>
      <c r="W26">
        <v>1</v>
      </c>
      <c r="X26">
        <v>68</v>
      </c>
      <c r="Y26">
        <v>3</v>
      </c>
      <c r="Z26">
        <v>67</v>
      </c>
      <c r="AA26">
        <v>3</v>
      </c>
      <c r="AB26">
        <v>11</v>
      </c>
      <c r="AC26">
        <v>0</v>
      </c>
      <c r="AD26">
        <v>22</v>
      </c>
      <c r="AE26">
        <v>0</v>
      </c>
      <c r="AF26">
        <v>2</v>
      </c>
      <c r="AG26">
        <v>0</v>
      </c>
      <c r="AH26">
        <v>4</v>
      </c>
      <c r="AI26">
        <v>0</v>
      </c>
      <c r="AJ26">
        <v>9</v>
      </c>
      <c r="AK26">
        <v>0</v>
      </c>
      <c r="AL26">
        <v>10</v>
      </c>
      <c r="AM26">
        <v>0</v>
      </c>
      <c r="AN26">
        <v>90</v>
      </c>
      <c r="AO26">
        <v>3</v>
      </c>
      <c r="AP26">
        <v>103</v>
      </c>
      <c r="AQ26">
        <v>3</v>
      </c>
      <c r="AR26">
        <v>1</v>
      </c>
      <c r="AS26">
        <v>0</v>
      </c>
      <c r="AT26">
        <v>0</v>
      </c>
      <c r="AU26">
        <v>0</v>
      </c>
      <c r="AV26">
        <v>1</v>
      </c>
      <c r="AW26">
        <v>0</v>
      </c>
      <c r="AX26">
        <v>0</v>
      </c>
      <c r="AY26">
        <v>0</v>
      </c>
      <c r="AZ26">
        <v>0</v>
      </c>
      <c r="BA26">
        <v>0</v>
      </c>
      <c r="BB26">
        <v>0</v>
      </c>
      <c r="BC26">
        <v>0</v>
      </c>
      <c r="BD26">
        <v>0</v>
      </c>
      <c r="BE26">
        <v>0</v>
      </c>
      <c r="BF26">
        <v>0</v>
      </c>
      <c r="BG26">
        <v>0</v>
      </c>
      <c r="BH26">
        <v>13</v>
      </c>
      <c r="BI26">
        <v>1</v>
      </c>
      <c r="BJ26">
        <v>3</v>
      </c>
      <c r="BK26">
        <v>2</v>
      </c>
      <c r="BL26">
        <v>14</v>
      </c>
      <c r="BM26">
        <v>2</v>
      </c>
      <c r="BN26">
        <v>3</v>
      </c>
      <c r="BO26">
        <v>1</v>
      </c>
      <c r="BP26">
        <v>0</v>
      </c>
      <c r="BQ26">
        <v>0</v>
      </c>
      <c r="BR26">
        <v>0</v>
      </c>
      <c r="BS26">
        <v>0</v>
      </c>
      <c r="BT26">
        <v>0</v>
      </c>
      <c r="BU26">
        <v>0</v>
      </c>
      <c r="BV26">
        <v>0</v>
      </c>
      <c r="BW26">
        <v>0</v>
      </c>
      <c r="BX26">
        <v>54</v>
      </c>
      <c r="BY26">
        <v>0</v>
      </c>
      <c r="BZ26">
        <v>0</v>
      </c>
      <c r="CA26">
        <v>0</v>
      </c>
      <c r="CB26">
        <v>52</v>
      </c>
      <c r="CC26">
        <v>0</v>
      </c>
      <c r="CD26">
        <v>0</v>
      </c>
      <c r="CE26">
        <v>0</v>
      </c>
      <c r="CF26">
        <v>68</v>
      </c>
      <c r="CG26">
        <v>1</v>
      </c>
      <c r="CH26">
        <v>3</v>
      </c>
      <c r="CI26">
        <v>2</v>
      </c>
      <c r="CJ26">
        <v>67</v>
      </c>
      <c r="CK26">
        <v>2</v>
      </c>
      <c r="CL26">
        <v>3</v>
      </c>
      <c r="CM26">
        <v>1</v>
      </c>
      <c r="CN26">
        <v>35</v>
      </c>
      <c r="CO26">
        <v>22</v>
      </c>
      <c r="CP26">
        <v>11</v>
      </c>
      <c r="CQ26">
        <v>0</v>
      </c>
      <c r="CR26">
        <v>0.61290322580645162</v>
      </c>
      <c r="CS26">
        <v>5</v>
      </c>
      <c r="CT26">
        <v>0</v>
      </c>
      <c r="CU26">
        <v>0</v>
      </c>
      <c r="CV26">
        <v>0</v>
      </c>
      <c r="CW26">
        <v>0</v>
      </c>
      <c r="CX26">
        <v>0</v>
      </c>
      <c r="CY26">
        <v>0</v>
      </c>
      <c r="CZ26">
        <v>0</v>
      </c>
      <c r="DA26">
        <v>0</v>
      </c>
      <c r="DB26">
        <v>21</v>
      </c>
      <c r="DC26">
        <v>0</v>
      </c>
      <c r="DD26">
        <v>0</v>
      </c>
      <c r="DE26">
        <v>0</v>
      </c>
      <c r="DF26">
        <v>0</v>
      </c>
      <c r="DG26">
        <v>0</v>
      </c>
      <c r="DH26">
        <v>0</v>
      </c>
      <c r="DI26">
        <v>0</v>
      </c>
      <c r="DJ26">
        <v>0</v>
      </c>
      <c r="DK26" s="664"/>
      <c r="DL26" s="398">
        <v>0</v>
      </c>
      <c r="DM26" s="303">
        <v>0</v>
      </c>
      <c r="DN26" s="303">
        <v>0</v>
      </c>
      <c r="DO26" s="393">
        <v>0</v>
      </c>
      <c r="DP26" s="303">
        <v>0</v>
      </c>
      <c r="DQ26" s="303">
        <v>0</v>
      </c>
      <c r="DR26" s="303">
        <v>0</v>
      </c>
      <c r="DS26" s="393">
        <v>0</v>
      </c>
      <c r="DT26" s="303">
        <v>0</v>
      </c>
      <c r="DU26" s="303">
        <v>0</v>
      </c>
      <c r="DV26" s="303">
        <v>0</v>
      </c>
      <c r="DW26" s="303">
        <v>0</v>
      </c>
      <c r="DX26" s="303">
        <v>0</v>
      </c>
      <c r="DY26" s="303">
        <v>0</v>
      </c>
      <c r="DZ26" s="303">
        <v>0</v>
      </c>
      <c r="EA26" s="303">
        <v>0</v>
      </c>
      <c r="EB26" s="303">
        <v>0</v>
      </c>
      <c r="EC26" s="303">
        <v>0</v>
      </c>
      <c r="ED26" s="398">
        <v>0</v>
      </c>
      <c r="EE26" s="303">
        <v>0</v>
      </c>
      <c r="EF26" s="303">
        <v>0</v>
      </c>
      <c r="EG26" s="393">
        <v>0</v>
      </c>
      <c r="EH26" s="910">
        <v>0</v>
      </c>
      <c r="EI26" s="398">
        <v>93</v>
      </c>
      <c r="EJ26" s="393" t="b">
        <v>0</v>
      </c>
      <c r="EK26" s="971">
        <v>80</v>
      </c>
      <c r="EL26" s="971">
        <v>106</v>
      </c>
      <c r="EM26" s="396">
        <v>1</v>
      </c>
      <c r="EN26" s="396">
        <v>0</v>
      </c>
      <c r="EO26" s="396">
        <v>0</v>
      </c>
      <c r="EP26" s="971">
        <v>106</v>
      </c>
      <c r="EQ26" s="396">
        <v>1</v>
      </c>
      <c r="ER26" s="396">
        <v>0</v>
      </c>
      <c r="ES26" s="396">
        <v>0</v>
      </c>
      <c r="ET26" s="664"/>
      <c r="EU26" s="303"/>
      <c r="EV26" s="396" t="s">
        <v>398</v>
      </c>
      <c r="EW26" s="396" t="s">
        <v>396</v>
      </c>
      <c r="EX26" s="396" t="s">
        <v>350</v>
      </c>
      <c r="EY26" s="396">
        <v>106</v>
      </c>
      <c r="EZ26" s="396" t="s">
        <v>13</v>
      </c>
      <c r="FA26" s="396" t="s">
        <v>232</v>
      </c>
      <c r="FB26" s="396" t="s">
        <v>9</v>
      </c>
      <c r="FC26" s="396" t="s">
        <v>232</v>
      </c>
      <c r="FD26" s="396" t="s">
        <v>358</v>
      </c>
    </row>
    <row r="27" spans="1:160" customFormat="1">
      <c r="A27">
        <v>33</v>
      </c>
      <c r="B27">
        <v>1</v>
      </c>
      <c r="C27" t="s">
        <v>400</v>
      </c>
      <c r="D27" t="s">
        <v>401</v>
      </c>
      <c r="H27">
        <v>700</v>
      </c>
      <c r="I27">
        <v>8</v>
      </c>
      <c r="J27">
        <v>0</v>
      </c>
      <c r="K27">
        <v>1</v>
      </c>
      <c r="L27">
        <v>1</v>
      </c>
      <c r="M27">
        <v>0</v>
      </c>
      <c r="N27" s="1250" t="s">
        <v>402</v>
      </c>
      <c r="O27" s="1250">
        <v>0</v>
      </c>
      <c r="P27">
        <v>7</v>
      </c>
      <c r="Q27">
        <v>2</v>
      </c>
      <c r="R27">
        <v>7</v>
      </c>
      <c r="S27">
        <v>2</v>
      </c>
      <c r="T27">
        <v>0</v>
      </c>
      <c r="U27">
        <v>1</v>
      </c>
      <c r="V27">
        <v>0</v>
      </c>
      <c r="W27">
        <v>1</v>
      </c>
      <c r="X27">
        <v>7</v>
      </c>
      <c r="Y27">
        <v>3</v>
      </c>
      <c r="Z27">
        <v>7</v>
      </c>
      <c r="AA27">
        <v>3</v>
      </c>
      <c r="AB27">
        <v>0</v>
      </c>
      <c r="AC27">
        <v>0</v>
      </c>
      <c r="AD27">
        <v>0</v>
      </c>
      <c r="AE27">
        <v>0</v>
      </c>
      <c r="AF27">
        <v>3</v>
      </c>
      <c r="AG27">
        <v>0</v>
      </c>
      <c r="AH27">
        <v>3</v>
      </c>
      <c r="AI27">
        <v>0</v>
      </c>
      <c r="AJ27">
        <v>0</v>
      </c>
      <c r="AK27">
        <v>0</v>
      </c>
      <c r="AL27">
        <v>0</v>
      </c>
      <c r="AM27">
        <v>0</v>
      </c>
      <c r="AN27">
        <v>10</v>
      </c>
      <c r="AO27">
        <v>3</v>
      </c>
      <c r="AP27">
        <v>10</v>
      </c>
      <c r="AQ27">
        <v>3</v>
      </c>
      <c r="AR27">
        <v>0</v>
      </c>
      <c r="AS27">
        <v>0</v>
      </c>
      <c r="AT27">
        <v>0</v>
      </c>
      <c r="AU27">
        <v>0</v>
      </c>
      <c r="AV27">
        <v>0</v>
      </c>
      <c r="AW27">
        <v>0</v>
      </c>
      <c r="AX27">
        <v>0</v>
      </c>
      <c r="AY27">
        <v>0</v>
      </c>
      <c r="AZ27">
        <v>0</v>
      </c>
      <c r="BA27">
        <v>0</v>
      </c>
      <c r="BB27">
        <v>0</v>
      </c>
      <c r="BC27">
        <v>0</v>
      </c>
      <c r="BD27">
        <v>0</v>
      </c>
      <c r="BE27">
        <v>0</v>
      </c>
      <c r="BF27">
        <v>0</v>
      </c>
      <c r="BG27">
        <v>0</v>
      </c>
      <c r="BH27">
        <v>0</v>
      </c>
      <c r="BI27">
        <v>0</v>
      </c>
      <c r="BJ27">
        <v>3</v>
      </c>
      <c r="BK27">
        <v>1</v>
      </c>
      <c r="BL27">
        <v>0</v>
      </c>
      <c r="BM27">
        <v>0</v>
      </c>
      <c r="BN27">
        <v>3</v>
      </c>
      <c r="BO27">
        <v>1</v>
      </c>
      <c r="BP27">
        <v>0</v>
      </c>
      <c r="BQ27">
        <v>0</v>
      </c>
      <c r="BR27">
        <v>0</v>
      </c>
      <c r="BS27">
        <v>0</v>
      </c>
      <c r="BT27">
        <v>0</v>
      </c>
      <c r="BU27">
        <v>0</v>
      </c>
      <c r="BV27">
        <v>0</v>
      </c>
      <c r="BW27">
        <v>0</v>
      </c>
      <c r="BX27">
        <v>7</v>
      </c>
      <c r="BY27">
        <v>0</v>
      </c>
      <c r="BZ27">
        <v>0</v>
      </c>
      <c r="CA27">
        <v>0</v>
      </c>
      <c r="CB27">
        <v>7</v>
      </c>
      <c r="CC27">
        <v>0</v>
      </c>
      <c r="CD27">
        <v>0</v>
      </c>
      <c r="CE27">
        <v>0</v>
      </c>
      <c r="CF27">
        <v>7</v>
      </c>
      <c r="CG27">
        <v>0</v>
      </c>
      <c r="CH27">
        <v>3</v>
      </c>
      <c r="CI27">
        <v>1</v>
      </c>
      <c r="CJ27">
        <v>7</v>
      </c>
      <c r="CK27">
        <v>0</v>
      </c>
      <c r="CL27">
        <v>3</v>
      </c>
      <c r="CM27">
        <v>1</v>
      </c>
      <c r="CN27">
        <v>0</v>
      </c>
      <c r="CO27">
        <v>0</v>
      </c>
      <c r="CP27">
        <v>0</v>
      </c>
      <c r="CQ27">
        <v>0</v>
      </c>
      <c r="CR27">
        <v>0</v>
      </c>
      <c r="CS27">
        <v>4</v>
      </c>
      <c r="CT27">
        <v>0</v>
      </c>
      <c r="CU27">
        <v>0</v>
      </c>
      <c r="CV27">
        <v>0</v>
      </c>
      <c r="CW27">
        <v>0</v>
      </c>
      <c r="CX27">
        <v>0</v>
      </c>
      <c r="CY27">
        <v>0</v>
      </c>
      <c r="CZ27">
        <v>0</v>
      </c>
      <c r="DA27">
        <v>0</v>
      </c>
      <c r="DB27">
        <v>0</v>
      </c>
      <c r="DC27">
        <v>0</v>
      </c>
      <c r="DD27">
        <v>0</v>
      </c>
      <c r="DE27">
        <v>0</v>
      </c>
      <c r="DF27">
        <v>0</v>
      </c>
      <c r="DG27">
        <v>0</v>
      </c>
      <c r="DH27">
        <v>0</v>
      </c>
      <c r="DI27">
        <v>0</v>
      </c>
      <c r="DJ27">
        <v>0</v>
      </c>
      <c r="DK27" s="664"/>
      <c r="DL27" s="398">
        <v>0</v>
      </c>
      <c r="DM27" s="303">
        <v>0</v>
      </c>
      <c r="DN27" s="303">
        <v>0</v>
      </c>
      <c r="DO27" s="393">
        <v>0</v>
      </c>
      <c r="DP27" s="303">
        <v>0</v>
      </c>
      <c r="DQ27" s="303">
        <v>0</v>
      </c>
      <c r="DR27" s="303">
        <v>0</v>
      </c>
      <c r="DS27" s="393">
        <v>0</v>
      </c>
      <c r="DT27" s="303">
        <v>0</v>
      </c>
      <c r="DU27" s="303">
        <v>0</v>
      </c>
      <c r="DV27" s="303">
        <v>0</v>
      </c>
      <c r="DW27" s="303">
        <v>0</v>
      </c>
      <c r="DX27" s="303">
        <v>0</v>
      </c>
      <c r="DY27" s="303">
        <v>0</v>
      </c>
      <c r="DZ27" s="303">
        <v>0</v>
      </c>
      <c r="EA27" s="303">
        <v>0</v>
      </c>
      <c r="EB27" s="303">
        <v>0</v>
      </c>
      <c r="EC27" s="303">
        <v>0</v>
      </c>
      <c r="ED27" s="398">
        <v>0</v>
      </c>
      <c r="EE27" s="303">
        <v>0</v>
      </c>
      <c r="EF27" s="303">
        <v>0</v>
      </c>
      <c r="EG27" s="393">
        <v>0</v>
      </c>
      <c r="EH27" s="910">
        <v>0</v>
      </c>
      <c r="EI27" s="398">
        <v>13</v>
      </c>
      <c r="EJ27" s="393" t="b">
        <v>1</v>
      </c>
      <c r="EK27" s="971">
        <v>9</v>
      </c>
      <c r="EL27" s="971">
        <v>13</v>
      </c>
      <c r="EM27" s="396">
        <v>1</v>
      </c>
      <c r="EN27" s="396">
        <v>0</v>
      </c>
      <c r="EO27" s="396">
        <v>0</v>
      </c>
      <c r="EP27" s="971">
        <v>0</v>
      </c>
      <c r="EQ27" s="396">
        <v>0</v>
      </c>
      <c r="ER27" s="396">
        <v>0</v>
      </c>
      <c r="ES27" s="396">
        <v>0</v>
      </c>
      <c r="ET27" s="664"/>
      <c r="EU27" s="303"/>
      <c r="EV27" s="396" t="s">
        <v>402</v>
      </c>
      <c r="EW27" s="396" t="s">
        <v>363</v>
      </c>
      <c r="EX27" s="396" t="s">
        <v>354</v>
      </c>
      <c r="EY27" s="396">
        <v>13</v>
      </c>
      <c r="EZ27" s="396" t="s">
        <v>11</v>
      </c>
      <c r="FA27" s="396" t="s">
        <v>232</v>
      </c>
      <c r="FB27" s="396" t="s">
        <v>9</v>
      </c>
      <c r="FC27" s="396" t="s">
        <v>232</v>
      </c>
      <c r="FD27" s="396" t="s">
        <v>366</v>
      </c>
    </row>
    <row r="28" spans="1:160" customFormat="1">
      <c r="A28">
        <v>34</v>
      </c>
      <c r="B28">
        <v>1</v>
      </c>
      <c r="C28">
        <v>0</v>
      </c>
      <c r="D28" t="s">
        <v>403</v>
      </c>
      <c r="H28">
        <v>700</v>
      </c>
      <c r="I28">
        <v>41</v>
      </c>
      <c r="J28">
        <v>1</v>
      </c>
      <c r="K28">
        <v>0</v>
      </c>
      <c r="L28">
        <v>1</v>
      </c>
      <c r="M28">
        <v>0</v>
      </c>
      <c r="N28" s="1250" t="s">
        <v>404</v>
      </c>
      <c r="O28" s="1250">
        <v>0</v>
      </c>
      <c r="P28">
        <v>12</v>
      </c>
      <c r="Q28">
        <v>0</v>
      </c>
      <c r="R28">
        <v>11</v>
      </c>
      <c r="S28">
        <v>0</v>
      </c>
      <c r="T28">
        <v>0</v>
      </c>
      <c r="U28">
        <v>0</v>
      </c>
      <c r="V28">
        <v>0</v>
      </c>
      <c r="W28">
        <v>2</v>
      </c>
      <c r="X28">
        <v>12</v>
      </c>
      <c r="Y28">
        <v>0</v>
      </c>
      <c r="Z28">
        <v>11</v>
      </c>
      <c r="AA28">
        <v>2</v>
      </c>
      <c r="AB28">
        <v>0</v>
      </c>
      <c r="AC28">
        <v>0</v>
      </c>
      <c r="AD28">
        <v>1</v>
      </c>
      <c r="AE28">
        <v>0</v>
      </c>
      <c r="AF28">
        <v>0</v>
      </c>
      <c r="AG28">
        <v>0</v>
      </c>
      <c r="AH28">
        <v>0</v>
      </c>
      <c r="AI28">
        <v>0</v>
      </c>
      <c r="AJ28">
        <v>1</v>
      </c>
      <c r="AK28">
        <v>0</v>
      </c>
      <c r="AL28">
        <v>1</v>
      </c>
      <c r="AM28">
        <v>0</v>
      </c>
      <c r="AN28">
        <v>13</v>
      </c>
      <c r="AO28">
        <v>0</v>
      </c>
      <c r="AP28">
        <v>13</v>
      </c>
      <c r="AQ28">
        <v>2</v>
      </c>
      <c r="AR28">
        <v>0</v>
      </c>
      <c r="AS28">
        <v>0</v>
      </c>
      <c r="AT28">
        <v>0</v>
      </c>
      <c r="AU28">
        <v>0</v>
      </c>
      <c r="AV28">
        <v>0</v>
      </c>
      <c r="AW28">
        <v>0</v>
      </c>
      <c r="AX28">
        <v>0</v>
      </c>
      <c r="AY28">
        <v>0</v>
      </c>
      <c r="AZ28">
        <v>1</v>
      </c>
      <c r="BA28">
        <v>0</v>
      </c>
      <c r="BB28">
        <v>0</v>
      </c>
      <c r="BC28">
        <v>0</v>
      </c>
      <c r="BD28">
        <v>1</v>
      </c>
      <c r="BE28">
        <v>0</v>
      </c>
      <c r="BF28">
        <v>0</v>
      </c>
      <c r="BG28">
        <v>0</v>
      </c>
      <c r="BH28">
        <v>5</v>
      </c>
      <c r="BI28">
        <v>0</v>
      </c>
      <c r="BJ28">
        <v>0</v>
      </c>
      <c r="BK28">
        <v>0</v>
      </c>
      <c r="BL28">
        <v>4</v>
      </c>
      <c r="BM28">
        <v>0</v>
      </c>
      <c r="BN28">
        <v>2</v>
      </c>
      <c r="BO28">
        <v>2</v>
      </c>
      <c r="BP28">
        <v>0</v>
      </c>
      <c r="BQ28">
        <v>0</v>
      </c>
      <c r="BR28">
        <v>0</v>
      </c>
      <c r="BS28">
        <v>0</v>
      </c>
      <c r="BT28">
        <v>0</v>
      </c>
      <c r="BU28">
        <v>0</v>
      </c>
      <c r="BV28">
        <v>0</v>
      </c>
      <c r="BW28">
        <v>0</v>
      </c>
      <c r="BX28">
        <v>6</v>
      </c>
      <c r="BY28">
        <v>0</v>
      </c>
      <c r="BZ28">
        <v>0</v>
      </c>
      <c r="CA28">
        <v>0</v>
      </c>
      <c r="CB28">
        <v>6</v>
      </c>
      <c r="CC28">
        <v>0</v>
      </c>
      <c r="CD28">
        <v>0</v>
      </c>
      <c r="CE28">
        <v>0</v>
      </c>
      <c r="CF28">
        <v>12</v>
      </c>
      <c r="CG28">
        <v>0</v>
      </c>
      <c r="CH28">
        <v>0</v>
      </c>
      <c r="CI28">
        <v>0</v>
      </c>
      <c r="CJ28">
        <v>11</v>
      </c>
      <c r="CK28">
        <v>0</v>
      </c>
      <c r="CL28">
        <v>2</v>
      </c>
      <c r="CM28">
        <v>2</v>
      </c>
      <c r="CN28">
        <v>3</v>
      </c>
      <c r="CO28">
        <v>1</v>
      </c>
      <c r="CP28">
        <v>1</v>
      </c>
      <c r="CQ28">
        <v>0</v>
      </c>
      <c r="CR28">
        <v>0.30769230769230771</v>
      </c>
      <c r="CS28">
        <v>2</v>
      </c>
      <c r="CT28">
        <v>1</v>
      </c>
      <c r="CU28">
        <v>0</v>
      </c>
      <c r="CV28">
        <v>0</v>
      </c>
      <c r="CW28">
        <v>0</v>
      </c>
      <c r="CX28">
        <v>0</v>
      </c>
      <c r="CY28">
        <v>0</v>
      </c>
      <c r="CZ28">
        <v>0</v>
      </c>
      <c r="DA28">
        <v>0</v>
      </c>
      <c r="DB28">
        <v>2</v>
      </c>
      <c r="DC28">
        <v>0</v>
      </c>
      <c r="DD28">
        <v>0</v>
      </c>
      <c r="DE28">
        <v>0</v>
      </c>
      <c r="DF28">
        <v>1</v>
      </c>
      <c r="DG28">
        <v>1</v>
      </c>
      <c r="DH28">
        <v>0</v>
      </c>
      <c r="DI28">
        <v>0</v>
      </c>
      <c r="DJ28">
        <v>0</v>
      </c>
      <c r="DK28" s="664"/>
      <c r="DL28" s="398">
        <v>0</v>
      </c>
      <c r="DM28" s="303">
        <v>0</v>
      </c>
      <c r="DN28" s="303">
        <v>0</v>
      </c>
      <c r="DO28" s="393">
        <v>0</v>
      </c>
      <c r="DP28" s="303">
        <v>0</v>
      </c>
      <c r="DQ28" s="303">
        <v>0</v>
      </c>
      <c r="DR28" s="303">
        <v>0</v>
      </c>
      <c r="DS28" s="393">
        <v>0</v>
      </c>
      <c r="DT28" s="303">
        <v>0</v>
      </c>
      <c r="DU28" s="303">
        <v>0</v>
      </c>
      <c r="DV28" s="303">
        <v>0</v>
      </c>
      <c r="DW28" s="303">
        <v>0</v>
      </c>
      <c r="DX28" s="303">
        <v>0</v>
      </c>
      <c r="DY28" s="303">
        <v>0</v>
      </c>
      <c r="DZ28" s="303">
        <v>0</v>
      </c>
      <c r="EA28" s="303">
        <v>0</v>
      </c>
      <c r="EB28" s="303">
        <v>0</v>
      </c>
      <c r="EC28" s="303">
        <v>0</v>
      </c>
      <c r="ED28" s="398">
        <v>0</v>
      </c>
      <c r="EE28" s="303">
        <v>0</v>
      </c>
      <c r="EF28" s="303">
        <v>0</v>
      </c>
      <c r="EG28" s="393">
        <v>0</v>
      </c>
      <c r="EH28" s="910">
        <v>0</v>
      </c>
      <c r="EI28" s="398">
        <v>13</v>
      </c>
      <c r="EJ28" s="393" t="b">
        <v>0</v>
      </c>
      <c r="EK28" s="971">
        <v>11</v>
      </c>
      <c r="EL28" s="971">
        <v>15</v>
      </c>
      <c r="EM28" s="396">
        <v>0</v>
      </c>
      <c r="EN28" s="396">
        <v>1</v>
      </c>
      <c r="EO28" s="396">
        <v>0</v>
      </c>
      <c r="EP28" s="971">
        <v>15</v>
      </c>
      <c r="EQ28" s="396">
        <v>0</v>
      </c>
      <c r="ER28" s="396">
        <v>1</v>
      </c>
      <c r="ES28" s="396">
        <v>0</v>
      </c>
      <c r="ET28" s="664"/>
      <c r="EU28" s="303"/>
      <c r="EV28" s="396" t="s">
        <v>404</v>
      </c>
      <c r="EW28" s="396" t="s">
        <v>363</v>
      </c>
      <c r="EX28" s="396" t="s">
        <v>354</v>
      </c>
      <c r="EY28" s="396">
        <v>15</v>
      </c>
      <c r="EZ28" s="396" t="s">
        <v>11</v>
      </c>
      <c r="FA28" s="396" t="s">
        <v>232</v>
      </c>
      <c r="FB28" s="396" t="s">
        <v>9</v>
      </c>
      <c r="FC28" s="396" t="s">
        <v>232</v>
      </c>
      <c r="FD28" s="396" t="s">
        <v>358</v>
      </c>
    </row>
    <row r="29" spans="1:160" customFormat="1">
      <c r="A29">
        <v>35</v>
      </c>
      <c r="B29">
        <v>1</v>
      </c>
      <c r="C29" t="s">
        <v>405</v>
      </c>
      <c r="D29" t="s">
        <v>406</v>
      </c>
      <c r="H29">
        <v>700</v>
      </c>
      <c r="I29">
        <v>41</v>
      </c>
      <c r="J29">
        <v>1</v>
      </c>
      <c r="K29">
        <v>0</v>
      </c>
      <c r="L29">
        <v>1</v>
      </c>
      <c r="M29">
        <v>0</v>
      </c>
      <c r="N29" s="1250" t="s">
        <v>404</v>
      </c>
      <c r="O29" s="1250">
        <v>0</v>
      </c>
      <c r="P29">
        <v>7</v>
      </c>
      <c r="Q29">
        <v>0</v>
      </c>
      <c r="R29">
        <v>7</v>
      </c>
      <c r="S29">
        <v>0</v>
      </c>
      <c r="T29">
        <v>0</v>
      </c>
      <c r="U29">
        <v>1</v>
      </c>
      <c r="V29">
        <v>0</v>
      </c>
      <c r="W29">
        <v>1</v>
      </c>
      <c r="X29">
        <v>7</v>
      </c>
      <c r="Y29">
        <v>1</v>
      </c>
      <c r="Z29">
        <v>7</v>
      </c>
      <c r="AA29">
        <v>1</v>
      </c>
      <c r="AB29">
        <v>0</v>
      </c>
      <c r="AC29">
        <v>0</v>
      </c>
      <c r="AD29">
        <v>1</v>
      </c>
      <c r="AE29">
        <v>0</v>
      </c>
      <c r="AF29">
        <v>0</v>
      </c>
      <c r="AG29">
        <v>0</v>
      </c>
      <c r="AH29">
        <v>0</v>
      </c>
      <c r="AI29">
        <v>0</v>
      </c>
      <c r="AJ29">
        <v>0</v>
      </c>
      <c r="AK29">
        <v>0</v>
      </c>
      <c r="AL29">
        <v>0</v>
      </c>
      <c r="AM29">
        <v>0</v>
      </c>
      <c r="AN29">
        <v>7</v>
      </c>
      <c r="AO29">
        <v>1</v>
      </c>
      <c r="AP29">
        <v>8</v>
      </c>
      <c r="AQ29">
        <v>1</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7</v>
      </c>
      <c r="BY29">
        <v>0</v>
      </c>
      <c r="BZ29">
        <v>1</v>
      </c>
      <c r="CA29">
        <v>1</v>
      </c>
      <c r="CB29">
        <v>7</v>
      </c>
      <c r="CC29">
        <v>0</v>
      </c>
      <c r="CD29">
        <v>1</v>
      </c>
      <c r="CE29">
        <v>1</v>
      </c>
      <c r="CF29">
        <v>7</v>
      </c>
      <c r="CG29">
        <v>0</v>
      </c>
      <c r="CH29">
        <v>1</v>
      </c>
      <c r="CI29">
        <v>1</v>
      </c>
      <c r="CJ29">
        <v>7</v>
      </c>
      <c r="CK29">
        <v>0</v>
      </c>
      <c r="CL29">
        <v>1</v>
      </c>
      <c r="CM29">
        <v>1</v>
      </c>
      <c r="CN29">
        <v>3</v>
      </c>
      <c r="CO29">
        <v>2</v>
      </c>
      <c r="CP29">
        <v>2</v>
      </c>
      <c r="CQ29">
        <v>0</v>
      </c>
      <c r="CR29">
        <v>0.625</v>
      </c>
      <c r="CS29">
        <v>2</v>
      </c>
      <c r="CT29">
        <v>1</v>
      </c>
      <c r="CU29">
        <v>0</v>
      </c>
      <c r="CV29">
        <v>0</v>
      </c>
      <c r="CW29">
        <v>0</v>
      </c>
      <c r="CX29">
        <v>0</v>
      </c>
      <c r="CY29">
        <v>0</v>
      </c>
      <c r="CZ29">
        <v>1</v>
      </c>
      <c r="DA29">
        <v>0</v>
      </c>
      <c r="DB29">
        <v>2</v>
      </c>
      <c r="DC29">
        <v>0</v>
      </c>
      <c r="DD29">
        <v>0</v>
      </c>
      <c r="DE29">
        <v>1</v>
      </c>
      <c r="DF29">
        <v>1</v>
      </c>
      <c r="DG29">
        <v>0</v>
      </c>
      <c r="DH29">
        <v>0</v>
      </c>
      <c r="DI29">
        <v>0</v>
      </c>
      <c r="DJ29">
        <v>0</v>
      </c>
      <c r="DK29" s="664"/>
      <c r="DL29" s="398">
        <v>0</v>
      </c>
      <c r="DM29" s="303">
        <v>0</v>
      </c>
      <c r="DN29" s="303">
        <v>0</v>
      </c>
      <c r="DO29" s="393">
        <v>0</v>
      </c>
      <c r="DP29" s="303">
        <v>0</v>
      </c>
      <c r="DQ29" s="303">
        <v>0</v>
      </c>
      <c r="DR29" s="303">
        <v>0</v>
      </c>
      <c r="DS29" s="393">
        <v>0</v>
      </c>
      <c r="DT29" s="303">
        <v>0</v>
      </c>
      <c r="DU29" s="303">
        <v>0</v>
      </c>
      <c r="DV29" s="303">
        <v>0</v>
      </c>
      <c r="DW29" s="303">
        <v>0</v>
      </c>
      <c r="DX29" s="303">
        <v>0</v>
      </c>
      <c r="DY29" s="303">
        <v>0</v>
      </c>
      <c r="DZ29" s="303">
        <v>0</v>
      </c>
      <c r="EA29" s="303">
        <v>0</v>
      </c>
      <c r="EB29" s="303">
        <v>0</v>
      </c>
      <c r="EC29" s="303">
        <v>0</v>
      </c>
      <c r="ED29" s="398">
        <v>0</v>
      </c>
      <c r="EE29" s="303">
        <v>0</v>
      </c>
      <c r="EF29" s="303">
        <v>0</v>
      </c>
      <c r="EG29" s="393">
        <v>0</v>
      </c>
      <c r="EH29" s="910">
        <v>0</v>
      </c>
      <c r="EI29" s="398">
        <v>8</v>
      </c>
      <c r="EJ29" s="393" t="b">
        <v>0</v>
      </c>
      <c r="EK29" s="971">
        <v>5</v>
      </c>
      <c r="EL29" s="971">
        <v>9</v>
      </c>
      <c r="EM29" s="396">
        <v>0</v>
      </c>
      <c r="EN29" s="396">
        <v>1</v>
      </c>
      <c r="EO29" s="396">
        <v>0</v>
      </c>
      <c r="EP29" s="971">
        <v>9</v>
      </c>
      <c r="EQ29" s="396">
        <v>0</v>
      </c>
      <c r="ER29" s="396">
        <v>1</v>
      </c>
      <c r="ES29" s="396">
        <v>0</v>
      </c>
      <c r="ET29" s="664"/>
      <c r="EU29" s="303"/>
      <c r="EV29" s="396" t="s">
        <v>404</v>
      </c>
      <c r="EW29" s="396" t="s">
        <v>363</v>
      </c>
      <c r="EX29" s="396" t="s">
        <v>354</v>
      </c>
      <c r="EY29" s="396">
        <v>9</v>
      </c>
      <c r="EZ29" s="396" t="s">
        <v>11</v>
      </c>
      <c r="FA29" s="396" t="s">
        <v>232</v>
      </c>
      <c r="FB29" s="396" t="s">
        <v>9</v>
      </c>
      <c r="FC29" s="396" t="s">
        <v>232</v>
      </c>
      <c r="FD29" s="396" t="s">
        <v>358</v>
      </c>
    </row>
    <row r="30" spans="1:160" customFormat="1">
      <c r="A30">
        <v>36</v>
      </c>
      <c r="B30">
        <v>1</v>
      </c>
      <c r="C30" t="s">
        <v>407</v>
      </c>
      <c r="D30" t="s">
        <v>408</v>
      </c>
      <c r="H30">
        <v>700</v>
      </c>
      <c r="I30">
        <v>41</v>
      </c>
      <c r="J30">
        <v>1</v>
      </c>
      <c r="K30">
        <v>0</v>
      </c>
      <c r="L30">
        <v>1</v>
      </c>
      <c r="M30">
        <v>0</v>
      </c>
      <c r="N30" s="1250" t="s">
        <v>404</v>
      </c>
      <c r="O30" s="1250">
        <v>0</v>
      </c>
      <c r="P30">
        <v>7</v>
      </c>
      <c r="Q30">
        <v>1</v>
      </c>
      <c r="R30">
        <v>8</v>
      </c>
      <c r="S30">
        <v>1</v>
      </c>
      <c r="T30">
        <v>0</v>
      </c>
      <c r="U30">
        <v>0</v>
      </c>
      <c r="V30">
        <v>0</v>
      </c>
      <c r="W30">
        <v>0</v>
      </c>
      <c r="X30">
        <v>7</v>
      </c>
      <c r="Y30">
        <v>1</v>
      </c>
      <c r="Z30">
        <v>8</v>
      </c>
      <c r="AA30">
        <v>1</v>
      </c>
      <c r="AB30">
        <v>0</v>
      </c>
      <c r="AC30">
        <v>0</v>
      </c>
      <c r="AD30">
        <v>0</v>
      </c>
      <c r="AE30">
        <v>0</v>
      </c>
      <c r="AF30">
        <v>0</v>
      </c>
      <c r="AG30">
        <v>0</v>
      </c>
      <c r="AH30">
        <v>0</v>
      </c>
      <c r="AI30">
        <v>0</v>
      </c>
      <c r="AJ30">
        <v>1</v>
      </c>
      <c r="AK30">
        <v>0</v>
      </c>
      <c r="AL30">
        <v>0</v>
      </c>
      <c r="AM30">
        <v>0</v>
      </c>
      <c r="AN30">
        <v>8</v>
      </c>
      <c r="AO30">
        <v>1</v>
      </c>
      <c r="AP30">
        <v>8</v>
      </c>
      <c r="AQ30">
        <v>1</v>
      </c>
      <c r="AR30">
        <v>0</v>
      </c>
      <c r="AS30">
        <v>0</v>
      </c>
      <c r="AT30">
        <v>0</v>
      </c>
      <c r="AU30">
        <v>0</v>
      </c>
      <c r="AV30">
        <v>0</v>
      </c>
      <c r="AW30">
        <v>0</v>
      </c>
      <c r="AX30">
        <v>0</v>
      </c>
      <c r="AY30">
        <v>0</v>
      </c>
      <c r="AZ30">
        <v>0</v>
      </c>
      <c r="BA30">
        <v>0</v>
      </c>
      <c r="BB30">
        <v>0</v>
      </c>
      <c r="BC30">
        <v>0</v>
      </c>
      <c r="BD30">
        <v>0</v>
      </c>
      <c r="BE30">
        <v>0</v>
      </c>
      <c r="BF30">
        <v>0</v>
      </c>
      <c r="BG30">
        <v>0</v>
      </c>
      <c r="BH30">
        <v>3</v>
      </c>
      <c r="BI30">
        <v>0</v>
      </c>
      <c r="BJ30">
        <v>1</v>
      </c>
      <c r="BK30">
        <v>0</v>
      </c>
      <c r="BL30">
        <v>4</v>
      </c>
      <c r="BM30">
        <v>0</v>
      </c>
      <c r="BN30">
        <v>1</v>
      </c>
      <c r="BO30">
        <v>0</v>
      </c>
      <c r="BP30">
        <v>0</v>
      </c>
      <c r="BQ30">
        <v>0</v>
      </c>
      <c r="BR30">
        <v>0</v>
      </c>
      <c r="BS30">
        <v>0</v>
      </c>
      <c r="BT30">
        <v>0</v>
      </c>
      <c r="BU30">
        <v>0</v>
      </c>
      <c r="BV30">
        <v>0</v>
      </c>
      <c r="BW30">
        <v>0</v>
      </c>
      <c r="BX30">
        <v>4</v>
      </c>
      <c r="BY30">
        <v>0</v>
      </c>
      <c r="BZ30">
        <v>0</v>
      </c>
      <c r="CA30">
        <v>0</v>
      </c>
      <c r="CB30">
        <v>4</v>
      </c>
      <c r="CC30">
        <v>0</v>
      </c>
      <c r="CD30">
        <v>0</v>
      </c>
      <c r="CE30">
        <v>0</v>
      </c>
      <c r="CF30">
        <v>7</v>
      </c>
      <c r="CG30">
        <v>0</v>
      </c>
      <c r="CH30">
        <v>1</v>
      </c>
      <c r="CI30">
        <v>0</v>
      </c>
      <c r="CJ30">
        <v>8</v>
      </c>
      <c r="CK30">
        <v>0</v>
      </c>
      <c r="CL30">
        <v>1</v>
      </c>
      <c r="CM30">
        <v>0</v>
      </c>
      <c r="CN30">
        <v>0</v>
      </c>
      <c r="CO30">
        <v>0</v>
      </c>
      <c r="CP30">
        <v>0</v>
      </c>
      <c r="CQ30">
        <v>0</v>
      </c>
      <c r="CR30">
        <v>0</v>
      </c>
      <c r="CS30">
        <v>0</v>
      </c>
      <c r="CT30">
        <v>0</v>
      </c>
      <c r="CU30">
        <v>0</v>
      </c>
      <c r="CV30">
        <v>0</v>
      </c>
      <c r="CW30">
        <v>0</v>
      </c>
      <c r="CX30">
        <v>0</v>
      </c>
      <c r="CY30">
        <v>0</v>
      </c>
      <c r="CZ30">
        <v>0</v>
      </c>
      <c r="DA30">
        <v>0</v>
      </c>
      <c r="DB30">
        <v>2</v>
      </c>
      <c r="DC30">
        <v>0</v>
      </c>
      <c r="DD30">
        <v>0</v>
      </c>
      <c r="DE30">
        <v>0</v>
      </c>
      <c r="DF30">
        <v>0</v>
      </c>
      <c r="DG30">
        <v>1</v>
      </c>
      <c r="DH30">
        <v>0</v>
      </c>
      <c r="DI30">
        <v>0</v>
      </c>
      <c r="DJ30">
        <v>0</v>
      </c>
      <c r="DK30" s="664"/>
      <c r="DL30" s="398">
        <v>0</v>
      </c>
      <c r="DM30" s="303">
        <v>0</v>
      </c>
      <c r="DN30" s="303">
        <v>0</v>
      </c>
      <c r="DO30" s="393">
        <v>0</v>
      </c>
      <c r="DP30" s="303">
        <v>0</v>
      </c>
      <c r="DQ30" s="303">
        <v>0</v>
      </c>
      <c r="DR30" s="303">
        <v>0</v>
      </c>
      <c r="DS30" s="393">
        <v>0</v>
      </c>
      <c r="DT30" s="303">
        <v>0</v>
      </c>
      <c r="DU30" s="303">
        <v>0</v>
      </c>
      <c r="DV30" s="303">
        <v>0</v>
      </c>
      <c r="DW30" s="303">
        <v>0</v>
      </c>
      <c r="DX30" s="303">
        <v>0</v>
      </c>
      <c r="DY30" s="303">
        <v>0</v>
      </c>
      <c r="DZ30" s="303">
        <v>0</v>
      </c>
      <c r="EA30" s="303">
        <v>0</v>
      </c>
      <c r="EB30" s="303">
        <v>0</v>
      </c>
      <c r="EC30" s="303">
        <v>0</v>
      </c>
      <c r="ED30" s="398">
        <v>0</v>
      </c>
      <c r="EE30" s="303">
        <v>0</v>
      </c>
      <c r="EF30" s="303">
        <v>0</v>
      </c>
      <c r="EG30" s="393">
        <v>0</v>
      </c>
      <c r="EH30" s="910">
        <v>0</v>
      </c>
      <c r="EI30" s="398">
        <v>9</v>
      </c>
      <c r="EJ30" s="393" t="b">
        <v>1</v>
      </c>
      <c r="EK30" s="971">
        <v>7</v>
      </c>
      <c r="EL30" s="971">
        <v>0</v>
      </c>
      <c r="EM30" s="396">
        <v>0</v>
      </c>
      <c r="EN30" s="396">
        <v>0</v>
      </c>
      <c r="EO30" s="396">
        <v>0</v>
      </c>
      <c r="EP30" s="971">
        <v>9</v>
      </c>
      <c r="EQ30" s="396">
        <v>0</v>
      </c>
      <c r="ER30" s="396">
        <v>1</v>
      </c>
      <c r="ES30" s="396">
        <v>0</v>
      </c>
      <c r="ET30" s="664"/>
      <c r="EU30" s="303"/>
      <c r="EV30" s="396" t="s">
        <v>404</v>
      </c>
      <c r="EW30" s="396" t="s">
        <v>363</v>
      </c>
      <c r="EX30" s="396" t="s">
        <v>354</v>
      </c>
      <c r="EY30" s="396">
        <v>9</v>
      </c>
      <c r="EZ30" s="396" t="s">
        <v>11</v>
      </c>
      <c r="FA30" s="396" t="s">
        <v>232</v>
      </c>
      <c r="FB30" s="396" t="s">
        <v>9</v>
      </c>
      <c r="FC30" s="396" t="s">
        <v>232</v>
      </c>
      <c r="FD30" s="396" t="s">
        <v>358</v>
      </c>
    </row>
    <row r="31" spans="1:160" customFormat="1">
      <c r="A31">
        <v>37</v>
      </c>
      <c r="B31">
        <v>1</v>
      </c>
      <c r="C31">
        <v>0</v>
      </c>
      <c r="D31" t="s">
        <v>409</v>
      </c>
      <c r="H31">
        <v>700</v>
      </c>
      <c r="I31">
        <v>41</v>
      </c>
      <c r="J31">
        <v>1</v>
      </c>
      <c r="K31">
        <v>0</v>
      </c>
      <c r="L31">
        <v>1</v>
      </c>
      <c r="M31">
        <v>0</v>
      </c>
      <c r="N31" s="1250" t="s">
        <v>404</v>
      </c>
      <c r="O31" s="1250">
        <v>0</v>
      </c>
      <c r="P31">
        <v>0</v>
      </c>
      <c r="Q31">
        <v>0</v>
      </c>
      <c r="R31">
        <v>0</v>
      </c>
      <c r="S31">
        <v>0</v>
      </c>
      <c r="T31">
        <v>0</v>
      </c>
      <c r="U31">
        <v>1</v>
      </c>
      <c r="V31">
        <v>0</v>
      </c>
      <c r="W31">
        <v>1</v>
      </c>
      <c r="X31">
        <v>0</v>
      </c>
      <c r="Y31">
        <v>1</v>
      </c>
      <c r="Z31">
        <v>0</v>
      </c>
      <c r="AA31">
        <v>1</v>
      </c>
      <c r="AB31">
        <v>0</v>
      </c>
      <c r="AC31">
        <v>0</v>
      </c>
      <c r="AD31">
        <v>0</v>
      </c>
      <c r="AE31">
        <v>0</v>
      </c>
      <c r="AF31">
        <v>0</v>
      </c>
      <c r="AG31">
        <v>0</v>
      </c>
      <c r="AH31">
        <v>0</v>
      </c>
      <c r="AI31">
        <v>0</v>
      </c>
      <c r="AJ31">
        <v>0</v>
      </c>
      <c r="AK31">
        <v>0</v>
      </c>
      <c r="AL31">
        <v>0</v>
      </c>
      <c r="AM31">
        <v>0</v>
      </c>
      <c r="AN31">
        <v>0</v>
      </c>
      <c r="AO31">
        <v>1</v>
      </c>
      <c r="AP31">
        <v>0</v>
      </c>
      <c r="AQ31">
        <v>1</v>
      </c>
      <c r="AR31">
        <v>0</v>
      </c>
      <c r="AS31">
        <v>0</v>
      </c>
      <c r="AT31">
        <v>0</v>
      </c>
      <c r="AU31">
        <v>0</v>
      </c>
      <c r="AV31">
        <v>0</v>
      </c>
      <c r="AW31">
        <v>0</v>
      </c>
      <c r="AX31">
        <v>0</v>
      </c>
      <c r="AY31">
        <v>0</v>
      </c>
      <c r="AZ31">
        <v>0</v>
      </c>
      <c r="BA31">
        <v>0</v>
      </c>
      <c r="BB31">
        <v>0</v>
      </c>
      <c r="BC31">
        <v>0</v>
      </c>
      <c r="BD31">
        <v>0</v>
      </c>
      <c r="BE31">
        <v>0</v>
      </c>
      <c r="BF31">
        <v>0</v>
      </c>
      <c r="BG31">
        <v>0</v>
      </c>
      <c r="BH31">
        <v>0</v>
      </c>
      <c r="BI31">
        <v>0</v>
      </c>
      <c r="BJ31">
        <v>1</v>
      </c>
      <c r="BK31">
        <v>1</v>
      </c>
      <c r="BL31">
        <v>0</v>
      </c>
      <c r="BM31">
        <v>0</v>
      </c>
      <c r="BN31">
        <v>1</v>
      </c>
      <c r="BO31">
        <v>1</v>
      </c>
      <c r="BP31">
        <v>0</v>
      </c>
      <c r="BQ31">
        <v>0</v>
      </c>
      <c r="BR31">
        <v>0</v>
      </c>
      <c r="BS31">
        <v>0</v>
      </c>
      <c r="BT31">
        <v>0</v>
      </c>
      <c r="BU31">
        <v>0</v>
      </c>
      <c r="BV31">
        <v>0</v>
      </c>
      <c r="BW31">
        <v>0</v>
      </c>
      <c r="BX31">
        <v>0</v>
      </c>
      <c r="BY31">
        <v>0</v>
      </c>
      <c r="BZ31">
        <v>0</v>
      </c>
      <c r="CA31">
        <v>0</v>
      </c>
      <c r="CB31">
        <v>0</v>
      </c>
      <c r="CC31">
        <v>0</v>
      </c>
      <c r="CD31">
        <v>0</v>
      </c>
      <c r="CE31">
        <v>0</v>
      </c>
      <c r="CF31">
        <v>0</v>
      </c>
      <c r="CG31">
        <v>0</v>
      </c>
      <c r="CH31">
        <v>1</v>
      </c>
      <c r="CI31">
        <v>1</v>
      </c>
      <c r="CJ31">
        <v>0</v>
      </c>
      <c r="CK31">
        <v>0</v>
      </c>
      <c r="CL31">
        <v>1</v>
      </c>
      <c r="CM31">
        <v>1</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s="664"/>
      <c r="DL31" s="398">
        <v>0</v>
      </c>
      <c r="DM31" s="303">
        <v>0</v>
      </c>
      <c r="DN31" s="303">
        <v>0</v>
      </c>
      <c r="DO31" s="393">
        <v>0</v>
      </c>
      <c r="DP31" s="303">
        <v>0</v>
      </c>
      <c r="DQ31" s="303">
        <v>0</v>
      </c>
      <c r="DR31" s="303">
        <v>0</v>
      </c>
      <c r="DS31" s="393">
        <v>0</v>
      </c>
      <c r="DT31" s="303">
        <v>0</v>
      </c>
      <c r="DU31" s="303">
        <v>0</v>
      </c>
      <c r="DV31" s="303">
        <v>0</v>
      </c>
      <c r="DW31" s="303">
        <v>0</v>
      </c>
      <c r="DX31" s="303">
        <v>0</v>
      </c>
      <c r="DY31" s="303">
        <v>0</v>
      </c>
      <c r="DZ31" s="303">
        <v>0</v>
      </c>
      <c r="EA31" s="303">
        <v>0</v>
      </c>
      <c r="EB31" s="303">
        <v>0</v>
      </c>
      <c r="EC31" s="303">
        <v>0</v>
      </c>
      <c r="ED31" s="398">
        <v>0</v>
      </c>
      <c r="EE31" s="303">
        <v>0</v>
      </c>
      <c r="EF31" s="303">
        <v>0</v>
      </c>
      <c r="EG31" s="393">
        <v>0</v>
      </c>
      <c r="EH31" s="910">
        <v>0</v>
      </c>
      <c r="EI31" s="398">
        <v>1</v>
      </c>
      <c r="EJ31" s="393" t="b">
        <v>1</v>
      </c>
      <c r="EK31" s="971">
        <v>0</v>
      </c>
      <c r="EL31" s="971">
        <v>0</v>
      </c>
      <c r="EM31" s="396">
        <v>0</v>
      </c>
      <c r="EN31" s="396">
        <v>0</v>
      </c>
      <c r="EO31" s="396">
        <v>0</v>
      </c>
      <c r="EP31" s="971">
        <v>0</v>
      </c>
      <c r="EQ31" s="396">
        <v>0</v>
      </c>
      <c r="ER31" s="396">
        <v>0</v>
      </c>
      <c r="ES31" s="396">
        <v>0</v>
      </c>
      <c r="ET31" s="664"/>
      <c r="EU31" s="303"/>
      <c r="EV31" s="396" t="s">
        <v>404</v>
      </c>
      <c r="EW31" s="396" t="s">
        <v>363</v>
      </c>
      <c r="EX31" s="396" t="s">
        <v>354</v>
      </c>
      <c r="EY31" s="396">
        <v>1</v>
      </c>
      <c r="EZ31" s="396" t="s">
        <v>11</v>
      </c>
      <c r="FA31" s="396" t="s">
        <v>232</v>
      </c>
      <c r="FB31" s="396" t="s">
        <v>9</v>
      </c>
      <c r="FC31" s="396" t="s">
        <v>232</v>
      </c>
      <c r="FD31" s="396" t="s">
        <v>358</v>
      </c>
    </row>
    <row r="32" spans="1:160" customFormat="1">
      <c r="A32">
        <v>38</v>
      </c>
      <c r="B32">
        <v>1</v>
      </c>
      <c r="C32" t="s">
        <v>410</v>
      </c>
      <c r="D32" t="s">
        <v>411</v>
      </c>
      <c r="H32">
        <v>700</v>
      </c>
      <c r="I32">
        <v>42</v>
      </c>
      <c r="J32">
        <v>1</v>
      </c>
      <c r="K32">
        <v>0</v>
      </c>
      <c r="L32">
        <v>1</v>
      </c>
      <c r="M32">
        <v>0</v>
      </c>
      <c r="N32" s="1250" t="s">
        <v>404</v>
      </c>
      <c r="O32" s="1250">
        <v>0</v>
      </c>
      <c r="P32">
        <v>12</v>
      </c>
      <c r="Q32">
        <v>2</v>
      </c>
      <c r="R32">
        <v>12</v>
      </c>
      <c r="S32">
        <v>2</v>
      </c>
      <c r="T32">
        <v>0</v>
      </c>
      <c r="U32">
        <v>2</v>
      </c>
      <c r="V32">
        <v>0</v>
      </c>
      <c r="W32">
        <v>2</v>
      </c>
      <c r="X32">
        <v>12</v>
      </c>
      <c r="Y32">
        <v>4</v>
      </c>
      <c r="Z32">
        <v>12</v>
      </c>
      <c r="AA32">
        <v>4</v>
      </c>
      <c r="AB32">
        <v>0</v>
      </c>
      <c r="AC32">
        <v>0</v>
      </c>
      <c r="AD32">
        <v>0</v>
      </c>
      <c r="AE32">
        <v>0</v>
      </c>
      <c r="AF32">
        <v>0</v>
      </c>
      <c r="AG32">
        <v>0</v>
      </c>
      <c r="AH32">
        <v>0</v>
      </c>
      <c r="AI32">
        <v>0</v>
      </c>
      <c r="AJ32">
        <v>0</v>
      </c>
      <c r="AK32">
        <v>0</v>
      </c>
      <c r="AL32">
        <v>0</v>
      </c>
      <c r="AM32">
        <v>0</v>
      </c>
      <c r="AN32">
        <v>12</v>
      </c>
      <c r="AO32">
        <v>4</v>
      </c>
      <c r="AP32">
        <v>12</v>
      </c>
      <c r="AQ32">
        <v>4</v>
      </c>
      <c r="AR32">
        <v>0</v>
      </c>
      <c r="AS32">
        <v>0</v>
      </c>
      <c r="AT32">
        <v>0</v>
      </c>
      <c r="AU32">
        <v>0</v>
      </c>
      <c r="AV32">
        <v>0</v>
      </c>
      <c r="AW32">
        <v>0</v>
      </c>
      <c r="AX32">
        <v>0</v>
      </c>
      <c r="AY32">
        <v>0</v>
      </c>
      <c r="AZ32">
        <v>0</v>
      </c>
      <c r="BA32">
        <v>0</v>
      </c>
      <c r="BB32">
        <v>0</v>
      </c>
      <c r="BC32">
        <v>0</v>
      </c>
      <c r="BD32">
        <v>0</v>
      </c>
      <c r="BE32">
        <v>0</v>
      </c>
      <c r="BF32">
        <v>0</v>
      </c>
      <c r="BG32">
        <v>0</v>
      </c>
      <c r="BH32">
        <v>1</v>
      </c>
      <c r="BI32">
        <v>0</v>
      </c>
      <c r="BJ32">
        <v>4</v>
      </c>
      <c r="BK32">
        <v>2</v>
      </c>
      <c r="BL32">
        <v>1</v>
      </c>
      <c r="BM32">
        <v>0</v>
      </c>
      <c r="BN32">
        <v>4</v>
      </c>
      <c r="BO32">
        <v>2</v>
      </c>
      <c r="BP32">
        <v>0</v>
      </c>
      <c r="BQ32">
        <v>0</v>
      </c>
      <c r="BR32">
        <v>0</v>
      </c>
      <c r="BS32">
        <v>0</v>
      </c>
      <c r="BT32">
        <v>0</v>
      </c>
      <c r="BU32">
        <v>0</v>
      </c>
      <c r="BV32">
        <v>0</v>
      </c>
      <c r="BW32">
        <v>0</v>
      </c>
      <c r="BX32">
        <v>11</v>
      </c>
      <c r="BY32">
        <v>0</v>
      </c>
      <c r="BZ32">
        <v>0</v>
      </c>
      <c r="CA32">
        <v>0</v>
      </c>
      <c r="CB32">
        <v>11</v>
      </c>
      <c r="CC32">
        <v>0</v>
      </c>
      <c r="CD32">
        <v>0</v>
      </c>
      <c r="CE32">
        <v>0</v>
      </c>
      <c r="CF32">
        <v>12</v>
      </c>
      <c r="CG32">
        <v>0</v>
      </c>
      <c r="CH32">
        <v>4</v>
      </c>
      <c r="CI32">
        <v>2</v>
      </c>
      <c r="CJ32">
        <v>12</v>
      </c>
      <c r="CK32">
        <v>0</v>
      </c>
      <c r="CL32">
        <v>4</v>
      </c>
      <c r="CM32">
        <v>2</v>
      </c>
      <c r="CN32">
        <v>13</v>
      </c>
      <c r="CO32">
        <v>13</v>
      </c>
      <c r="CP32">
        <v>2</v>
      </c>
      <c r="CQ32">
        <v>0</v>
      </c>
      <c r="CR32">
        <v>1.625</v>
      </c>
      <c r="CS32">
        <v>2</v>
      </c>
      <c r="CT32">
        <v>1</v>
      </c>
      <c r="CU32">
        <v>1</v>
      </c>
      <c r="CV32">
        <v>0</v>
      </c>
      <c r="CW32">
        <v>0</v>
      </c>
      <c r="CX32">
        <v>0</v>
      </c>
      <c r="CY32">
        <v>0</v>
      </c>
      <c r="CZ32">
        <v>0</v>
      </c>
      <c r="DA32">
        <v>0</v>
      </c>
      <c r="DB32">
        <v>4</v>
      </c>
      <c r="DC32">
        <v>0</v>
      </c>
      <c r="DD32">
        <v>0</v>
      </c>
      <c r="DE32">
        <v>1</v>
      </c>
      <c r="DF32">
        <v>1</v>
      </c>
      <c r="DG32">
        <v>1</v>
      </c>
      <c r="DH32">
        <v>0</v>
      </c>
      <c r="DI32">
        <v>1</v>
      </c>
      <c r="DJ32">
        <v>0</v>
      </c>
      <c r="DK32" s="664"/>
      <c r="DL32" s="398">
        <v>0</v>
      </c>
      <c r="DM32" s="303">
        <v>0</v>
      </c>
      <c r="DN32" s="303">
        <v>0</v>
      </c>
      <c r="DO32" s="393">
        <v>0</v>
      </c>
      <c r="DP32" s="303">
        <v>0</v>
      </c>
      <c r="DQ32" s="303">
        <v>0</v>
      </c>
      <c r="DR32" s="303">
        <v>0</v>
      </c>
      <c r="DS32" s="393">
        <v>0</v>
      </c>
      <c r="DT32" s="303">
        <v>0</v>
      </c>
      <c r="DU32" s="303">
        <v>0</v>
      </c>
      <c r="DV32" s="303">
        <v>0</v>
      </c>
      <c r="DW32" s="303">
        <v>0</v>
      </c>
      <c r="DX32" s="303">
        <v>0</v>
      </c>
      <c r="DY32" s="303">
        <v>0</v>
      </c>
      <c r="DZ32" s="303">
        <v>0</v>
      </c>
      <c r="EA32" s="303">
        <v>0</v>
      </c>
      <c r="EB32" s="303">
        <v>0</v>
      </c>
      <c r="EC32" s="303">
        <v>0</v>
      </c>
      <c r="ED32" s="398">
        <v>0</v>
      </c>
      <c r="EE32" s="303">
        <v>0</v>
      </c>
      <c r="EF32" s="303">
        <v>0</v>
      </c>
      <c r="EG32" s="393">
        <v>0</v>
      </c>
      <c r="EH32" s="910">
        <v>0</v>
      </c>
      <c r="EI32" s="398">
        <v>16</v>
      </c>
      <c r="EJ32" s="393" t="b">
        <v>1</v>
      </c>
      <c r="EK32" s="971">
        <v>10</v>
      </c>
      <c r="EL32" s="971">
        <v>16</v>
      </c>
      <c r="EM32" s="396">
        <v>0</v>
      </c>
      <c r="EN32" s="396">
        <v>1</v>
      </c>
      <c r="EO32" s="396">
        <v>0</v>
      </c>
      <c r="EP32" s="971">
        <v>16</v>
      </c>
      <c r="EQ32" s="396">
        <v>0</v>
      </c>
      <c r="ER32" s="396">
        <v>0</v>
      </c>
      <c r="ES32" s="396">
        <v>1</v>
      </c>
      <c r="ET32" s="664"/>
      <c r="EU32" s="303"/>
      <c r="EV32" s="396" t="s">
        <v>404</v>
      </c>
      <c r="EW32" s="396" t="s">
        <v>363</v>
      </c>
      <c r="EX32" s="396" t="s">
        <v>354</v>
      </c>
      <c r="EY32" s="396">
        <v>16</v>
      </c>
      <c r="EZ32" s="396" t="s">
        <v>12</v>
      </c>
      <c r="FA32" s="396" t="s">
        <v>232</v>
      </c>
      <c r="FB32" s="396" t="s">
        <v>9</v>
      </c>
      <c r="FC32" s="396" t="s">
        <v>232</v>
      </c>
      <c r="FD32" s="396" t="s">
        <v>358</v>
      </c>
    </row>
    <row r="33" spans="1:160" customFormat="1">
      <c r="A33">
        <v>39</v>
      </c>
      <c r="B33">
        <v>1</v>
      </c>
      <c r="C33" t="s">
        <v>412</v>
      </c>
      <c r="D33" t="s">
        <v>413</v>
      </c>
      <c r="H33">
        <v>700</v>
      </c>
      <c r="I33">
        <v>8</v>
      </c>
      <c r="J33">
        <v>1</v>
      </c>
      <c r="K33">
        <v>0</v>
      </c>
      <c r="L33">
        <v>1</v>
      </c>
      <c r="M33">
        <v>0</v>
      </c>
      <c r="N33" s="1250" t="s">
        <v>404</v>
      </c>
      <c r="O33" s="1250">
        <v>0</v>
      </c>
      <c r="P33">
        <v>27</v>
      </c>
      <c r="Q33">
        <v>3</v>
      </c>
      <c r="R33">
        <v>30</v>
      </c>
      <c r="S33">
        <v>3</v>
      </c>
      <c r="T33">
        <v>0</v>
      </c>
      <c r="U33">
        <v>1</v>
      </c>
      <c r="V33">
        <v>0</v>
      </c>
      <c r="W33">
        <v>1</v>
      </c>
      <c r="X33">
        <v>27</v>
      </c>
      <c r="Y33">
        <v>4</v>
      </c>
      <c r="Z33">
        <v>30</v>
      </c>
      <c r="AA33">
        <v>4</v>
      </c>
      <c r="AB33">
        <v>0</v>
      </c>
      <c r="AC33">
        <v>0</v>
      </c>
      <c r="AD33">
        <v>1</v>
      </c>
      <c r="AE33">
        <v>0</v>
      </c>
      <c r="AF33">
        <v>0</v>
      </c>
      <c r="AG33">
        <v>0</v>
      </c>
      <c r="AH33">
        <v>0</v>
      </c>
      <c r="AI33">
        <v>0</v>
      </c>
      <c r="AJ33">
        <v>0</v>
      </c>
      <c r="AK33">
        <v>0</v>
      </c>
      <c r="AL33">
        <v>0</v>
      </c>
      <c r="AM33">
        <v>0</v>
      </c>
      <c r="AN33">
        <v>27</v>
      </c>
      <c r="AO33">
        <v>4</v>
      </c>
      <c r="AP33">
        <v>31</v>
      </c>
      <c r="AQ33">
        <v>4</v>
      </c>
      <c r="AR33">
        <v>0</v>
      </c>
      <c r="AS33">
        <v>0</v>
      </c>
      <c r="AT33">
        <v>0</v>
      </c>
      <c r="AU33">
        <v>0</v>
      </c>
      <c r="AV33">
        <v>0</v>
      </c>
      <c r="AW33">
        <v>0</v>
      </c>
      <c r="AX33">
        <v>0</v>
      </c>
      <c r="AY33">
        <v>0</v>
      </c>
      <c r="AZ33">
        <v>0</v>
      </c>
      <c r="BA33">
        <v>0</v>
      </c>
      <c r="BB33">
        <v>2</v>
      </c>
      <c r="BC33">
        <v>1</v>
      </c>
      <c r="BD33">
        <v>0</v>
      </c>
      <c r="BE33">
        <v>0</v>
      </c>
      <c r="BF33">
        <v>2</v>
      </c>
      <c r="BG33">
        <v>1</v>
      </c>
      <c r="BH33">
        <v>4</v>
      </c>
      <c r="BI33">
        <v>0</v>
      </c>
      <c r="BJ33">
        <v>2</v>
      </c>
      <c r="BK33">
        <v>0</v>
      </c>
      <c r="BL33">
        <v>5</v>
      </c>
      <c r="BM33">
        <v>0</v>
      </c>
      <c r="BN33">
        <v>2</v>
      </c>
      <c r="BO33">
        <v>0</v>
      </c>
      <c r="BP33">
        <v>0</v>
      </c>
      <c r="BQ33">
        <v>0</v>
      </c>
      <c r="BR33">
        <v>0</v>
      </c>
      <c r="BS33">
        <v>0</v>
      </c>
      <c r="BT33">
        <v>0</v>
      </c>
      <c r="BU33">
        <v>0</v>
      </c>
      <c r="BV33">
        <v>0</v>
      </c>
      <c r="BW33">
        <v>0</v>
      </c>
      <c r="BX33">
        <v>23</v>
      </c>
      <c r="BY33">
        <v>0</v>
      </c>
      <c r="BZ33">
        <v>0</v>
      </c>
      <c r="CA33">
        <v>0</v>
      </c>
      <c r="CB33">
        <v>25</v>
      </c>
      <c r="CC33">
        <v>0</v>
      </c>
      <c r="CD33">
        <v>0</v>
      </c>
      <c r="CE33">
        <v>0</v>
      </c>
      <c r="CF33">
        <v>27</v>
      </c>
      <c r="CG33">
        <v>0</v>
      </c>
      <c r="CH33">
        <v>4</v>
      </c>
      <c r="CI33">
        <v>1</v>
      </c>
      <c r="CJ33">
        <v>30</v>
      </c>
      <c r="CK33">
        <v>0</v>
      </c>
      <c r="CL33">
        <v>4</v>
      </c>
      <c r="CM33">
        <v>1</v>
      </c>
      <c r="CN33">
        <v>7</v>
      </c>
      <c r="CO33">
        <v>3</v>
      </c>
      <c r="CP33">
        <v>3</v>
      </c>
      <c r="CQ33">
        <v>0</v>
      </c>
      <c r="CR33">
        <v>0.32258064516129031</v>
      </c>
      <c r="CS33">
        <v>5</v>
      </c>
      <c r="CT33">
        <v>0</v>
      </c>
      <c r="CU33">
        <v>0</v>
      </c>
      <c r="CV33">
        <v>0</v>
      </c>
      <c r="CW33">
        <v>0</v>
      </c>
      <c r="CX33">
        <v>0</v>
      </c>
      <c r="CY33">
        <v>0</v>
      </c>
      <c r="CZ33">
        <v>1</v>
      </c>
      <c r="DA33">
        <v>0</v>
      </c>
      <c r="DB33">
        <v>2</v>
      </c>
      <c r="DC33">
        <v>0</v>
      </c>
      <c r="DD33">
        <v>0</v>
      </c>
      <c r="DE33">
        <v>0</v>
      </c>
      <c r="DF33">
        <v>1</v>
      </c>
      <c r="DG33">
        <v>0</v>
      </c>
      <c r="DH33">
        <v>0</v>
      </c>
      <c r="DI33">
        <v>0</v>
      </c>
      <c r="DJ33">
        <v>0</v>
      </c>
      <c r="DK33" s="664"/>
      <c r="DL33" s="398">
        <v>0</v>
      </c>
      <c r="DM33" s="303">
        <v>0</v>
      </c>
      <c r="DN33" s="303">
        <v>0</v>
      </c>
      <c r="DO33" s="393">
        <v>0</v>
      </c>
      <c r="DP33" s="303">
        <v>0</v>
      </c>
      <c r="DQ33" s="303">
        <v>0</v>
      </c>
      <c r="DR33" s="303">
        <v>0</v>
      </c>
      <c r="DS33" s="393">
        <v>0</v>
      </c>
      <c r="DT33" s="303">
        <v>0</v>
      </c>
      <c r="DU33" s="303">
        <v>0</v>
      </c>
      <c r="DV33" s="303">
        <v>0</v>
      </c>
      <c r="DW33" s="303">
        <v>0</v>
      </c>
      <c r="DX33" s="303">
        <v>0</v>
      </c>
      <c r="DY33" s="303">
        <v>0</v>
      </c>
      <c r="DZ33" s="303">
        <v>0</v>
      </c>
      <c r="EA33" s="303">
        <v>0</v>
      </c>
      <c r="EB33" s="303">
        <v>0</v>
      </c>
      <c r="EC33" s="303">
        <v>0</v>
      </c>
      <c r="ED33" s="398">
        <v>0</v>
      </c>
      <c r="EE33" s="303">
        <v>0</v>
      </c>
      <c r="EF33" s="303">
        <v>0</v>
      </c>
      <c r="EG33" s="393">
        <v>0</v>
      </c>
      <c r="EH33" s="910">
        <v>0</v>
      </c>
      <c r="EI33" s="398">
        <v>31</v>
      </c>
      <c r="EJ33" s="393" t="b">
        <v>0</v>
      </c>
      <c r="EK33" s="971">
        <v>28</v>
      </c>
      <c r="EL33" s="971">
        <v>35</v>
      </c>
      <c r="EM33" s="396">
        <v>0</v>
      </c>
      <c r="EN33" s="396">
        <v>1</v>
      </c>
      <c r="EO33" s="396">
        <v>0</v>
      </c>
      <c r="EP33" s="971">
        <v>35</v>
      </c>
      <c r="EQ33" s="396">
        <v>0</v>
      </c>
      <c r="ER33" s="396">
        <v>1</v>
      </c>
      <c r="ES33" s="396">
        <v>0</v>
      </c>
      <c r="ET33" s="664"/>
      <c r="EU33" s="303"/>
      <c r="EV33" s="396" t="s">
        <v>404</v>
      </c>
      <c r="EW33" s="396" t="s">
        <v>363</v>
      </c>
      <c r="EX33" s="396" t="s">
        <v>354</v>
      </c>
      <c r="EY33" s="396">
        <v>35</v>
      </c>
      <c r="EZ33" s="396" t="s">
        <v>12</v>
      </c>
      <c r="FA33" s="396" t="s">
        <v>232</v>
      </c>
      <c r="FB33" s="396" t="s">
        <v>9</v>
      </c>
      <c r="FC33" s="396" t="s">
        <v>232</v>
      </c>
      <c r="FD33" s="396" t="s">
        <v>366</v>
      </c>
    </row>
    <row r="34" spans="1:160" customFormat="1">
      <c r="A34">
        <v>40</v>
      </c>
      <c r="B34">
        <v>1</v>
      </c>
      <c r="C34" t="s">
        <v>414</v>
      </c>
      <c r="D34" t="s">
        <v>415</v>
      </c>
      <c r="H34">
        <v>700</v>
      </c>
      <c r="I34">
        <v>41</v>
      </c>
      <c r="J34">
        <v>1</v>
      </c>
      <c r="K34">
        <v>0</v>
      </c>
      <c r="L34">
        <v>1</v>
      </c>
      <c r="M34">
        <v>0</v>
      </c>
      <c r="N34" s="1250" t="s">
        <v>404</v>
      </c>
      <c r="O34" s="1250">
        <v>0</v>
      </c>
      <c r="P34">
        <v>1</v>
      </c>
      <c r="Q34">
        <v>0</v>
      </c>
      <c r="R34">
        <v>2</v>
      </c>
      <c r="S34">
        <v>0</v>
      </c>
      <c r="T34">
        <v>0</v>
      </c>
      <c r="U34">
        <v>0</v>
      </c>
      <c r="V34">
        <v>0</v>
      </c>
      <c r="W34">
        <v>0</v>
      </c>
      <c r="X34">
        <v>1</v>
      </c>
      <c r="Y34">
        <v>0</v>
      </c>
      <c r="Z34">
        <v>2</v>
      </c>
      <c r="AA34">
        <v>0</v>
      </c>
      <c r="AB34">
        <v>0</v>
      </c>
      <c r="AC34">
        <v>0</v>
      </c>
      <c r="AD34">
        <v>0</v>
      </c>
      <c r="AE34">
        <v>0</v>
      </c>
      <c r="AF34">
        <v>0</v>
      </c>
      <c r="AG34">
        <v>0</v>
      </c>
      <c r="AH34">
        <v>0</v>
      </c>
      <c r="AI34">
        <v>0</v>
      </c>
      <c r="AJ34">
        <v>0</v>
      </c>
      <c r="AK34">
        <v>0</v>
      </c>
      <c r="AL34">
        <v>0</v>
      </c>
      <c r="AM34">
        <v>0</v>
      </c>
      <c r="AN34">
        <v>1</v>
      </c>
      <c r="AO34">
        <v>0</v>
      </c>
      <c r="AP34">
        <v>2</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1</v>
      </c>
      <c r="BM34">
        <v>0</v>
      </c>
      <c r="BN34">
        <v>0</v>
      </c>
      <c r="BO34">
        <v>0</v>
      </c>
      <c r="BP34">
        <v>0</v>
      </c>
      <c r="BQ34">
        <v>0</v>
      </c>
      <c r="BR34">
        <v>0</v>
      </c>
      <c r="BS34">
        <v>0</v>
      </c>
      <c r="BT34">
        <v>0</v>
      </c>
      <c r="BU34">
        <v>0</v>
      </c>
      <c r="BV34">
        <v>0</v>
      </c>
      <c r="BW34">
        <v>0</v>
      </c>
      <c r="BX34">
        <v>1</v>
      </c>
      <c r="BY34">
        <v>0</v>
      </c>
      <c r="BZ34">
        <v>0</v>
      </c>
      <c r="CA34">
        <v>0</v>
      </c>
      <c r="CB34">
        <v>1</v>
      </c>
      <c r="CC34">
        <v>0</v>
      </c>
      <c r="CD34">
        <v>0</v>
      </c>
      <c r="CE34">
        <v>0</v>
      </c>
      <c r="CF34">
        <v>1</v>
      </c>
      <c r="CG34">
        <v>0</v>
      </c>
      <c r="CH34">
        <v>0</v>
      </c>
      <c r="CI34">
        <v>0</v>
      </c>
      <c r="CJ34">
        <v>2</v>
      </c>
      <c r="CK34">
        <v>0</v>
      </c>
      <c r="CL34">
        <v>0</v>
      </c>
      <c r="CM34">
        <v>0</v>
      </c>
      <c r="CN34">
        <v>1</v>
      </c>
      <c r="CO34">
        <v>0</v>
      </c>
      <c r="CP34">
        <v>0</v>
      </c>
      <c r="CQ34">
        <v>0</v>
      </c>
      <c r="CR34">
        <v>1</v>
      </c>
      <c r="CS34">
        <v>0</v>
      </c>
      <c r="CT34">
        <v>0</v>
      </c>
      <c r="CU34">
        <v>0</v>
      </c>
      <c r="CV34">
        <v>0</v>
      </c>
      <c r="CW34">
        <v>0</v>
      </c>
      <c r="CX34">
        <v>0</v>
      </c>
      <c r="CY34">
        <v>0</v>
      </c>
      <c r="CZ34">
        <v>0</v>
      </c>
      <c r="DA34">
        <v>0</v>
      </c>
      <c r="DB34">
        <v>1</v>
      </c>
      <c r="DC34">
        <v>1</v>
      </c>
      <c r="DD34">
        <v>0</v>
      </c>
      <c r="DE34">
        <v>0</v>
      </c>
      <c r="DF34">
        <v>0</v>
      </c>
      <c r="DG34">
        <v>0</v>
      </c>
      <c r="DH34">
        <v>0</v>
      </c>
      <c r="DI34">
        <v>0</v>
      </c>
      <c r="DJ34">
        <v>0</v>
      </c>
      <c r="DK34" s="664"/>
      <c r="DL34" s="398">
        <v>0</v>
      </c>
      <c r="DM34" s="303">
        <v>0</v>
      </c>
      <c r="DN34" s="303">
        <v>0</v>
      </c>
      <c r="DO34" s="393">
        <v>0</v>
      </c>
      <c r="DP34" s="303">
        <v>0</v>
      </c>
      <c r="DQ34" s="303">
        <v>0</v>
      </c>
      <c r="DR34" s="303">
        <v>0</v>
      </c>
      <c r="DS34" s="393">
        <v>0</v>
      </c>
      <c r="DT34" s="303">
        <v>0</v>
      </c>
      <c r="DU34" s="303">
        <v>0</v>
      </c>
      <c r="DV34" s="303">
        <v>0</v>
      </c>
      <c r="DW34" s="303">
        <v>0</v>
      </c>
      <c r="DX34" s="303">
        <v>0</v>
      </c>
      <c r="DY34" s="303">
        <v>0</v>
      </c>
      <c r="DZ34" s="303">
        <v>0</v>
      </c>
      <c r="EA34" s="303">
        <v>0</v>
      </c>
      <c r="EB34" s="303">
        <v>0</v>
      </c>
      <c r="EC34" s="303">
        <v>0</v>
      </c>
      <c r="ED34" s="398">
        <v>0</v>
      </c>
      <c r="EE34" s="303">
        <v>0</v>
      </c>
      <c r="EF34" s="303">
        <v>0</v>
      </c>
      <c r="EG34" s="393">
        <v>0</v>
      </c>
      <c r="EH34" s="910">
        <v>0</v>
      </c>
      <c r="EI34" s="398">
        <v>1</v>
      </c>
      <c r="EJ34" s="393" t="b">
        <v>0</v>
      </c>
      <c r="EK34" s="971">
        <v>1</v>
      </c>
      <c r="EL34" s="971">
        <v>0</v>
      </c>
      <c r="EM34" s="396">
        <v>0</v>
      </c>
      <c r="EN34" s="396">
        <v>0</v>
      </c>
      <c r="EO34" s="396">
        <v>0</v>
      </c>
      <c r="EP34" s="971">
        <v>2</v>
      </c>
      <c r="EQ34" s="396">
        <v>0</v>
      </c>
      <c r="ER34" s="396">
        <v>1</v>
      </c>
      <c r="ES34" s="396">
        <v>0</v>
      </c>
      <c r="ET34" s="664"/>
      <c r="EU34" s="303"/>
      <c r="EV34" s="396" t="s">
        <v>404</v>
      </c>
      <c r="EW34" s="396" t="s">
        <v>363</v>
      </c>
      <c r="EX34" s="396" t="s">
        <v>354</v>
      </c>
      <c r="EY34" s="396">
        <v>2</v>
      </c>
      <c r="EZ34" s="396" t="s">
        <v>11</v>
      </c>
      <c r="FA34" s="396" t="s">
        <v>232</v>
      </c>
      <c r="FB34" s="396" t="s">
        <v>9</v>
      </c>
      <c r="FC34" s="396" t="s">
        <v>232</v>
      </c>
      <c r="FD34" s="396" t="s">
        <v>358</v>
      </c>
    </row>
    <row r="35" spans="1:160" customFormat="1">
      <c r="A35">
        <v>41</v>
      </c>
      <c r="B35">
        <v>1</v>
      </c>
      <c r="C35">
        <v>0</v>
      </c>
      <c r="D35" t="s">
        <v>416</v>
      </c>
      <c r="H35">
        <v>700</v>
      </c>
      <c r="I35">
        <v>42</v>
      </c>
      <c r="J35">
        <v>1</v>
      </c>
      <c r="K35">
        <v>0</v>
      </c>
      <c r="L35">
        <v>1</v>
      </c>
      <c r="M35">
        <v>0</v>
      </c>
      <c r="N35" s="1250" t="s">
        <v>417</v>
      </c>
      <c r="O35" s="1250">
        <v>0</v>
      </c>
      <c r="P35">
        <v>2</v>
      </c>
      <c r="Q35">
        <v>0</v>
      </c>
      <c r="R35">
        <v>3</v>
      </c>
      <c r="S35">
        <v>0</v>
      </c>
      <c r="T35">
        <v>0</v>
      </c>
      <c r="U35">
        <v>0</v>
      </c>
      <c r="V35">
        <v>0</v>
      </c>
      <c r="W35">
        <v>0</v>
      </c>
      <c r="X35">
        <v>2</v>
      </c>
      <c r="Y35">
        <v>0</v>
      </c>
      <c r="Z35">
        <v>3</v>
      </c>
      <c r="AA35">
        <v>0</v>
      </c>
      <c r="AB35">
        <v>0</v>
      </c>
      <c r="AC35">
        <v>0</v>
      </c>
      <c r="AD35">
        <v>0</v>
      </c>
      <c r="AE35">
        <v>0</v>
      </c>
      <c r="AF35">
        <v>0</v>
      </c>
      <c r="AG35">
        <v>0</v>
      </c>
      <c r="AH35">
        <v>0</v>
      </c>
      <c r="AI35">
        <v>0</v>
      </c>
      <c r="AJ35">
        <v>1</v>
      </c>
      <c r="AK35">
        <v>0</v>
      </c>
      <c r="AL35">
        <v>0</v>
      </c>
      <c r="AM35">
        <v>0</v>
      </c>
      <c r="AN35">
        <v>3</v>
      </c>
      <c r="AO35">
        <v>0</v>
      </c>
      <c r="AP35">
        <v>3</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2</v>
      </c>
      <c r="BY35">
        <v>0</v>
      </c>
      <c r="BZ35">
        <v>0</v>
      </c>
      <c r="CA35">
        <v>0</v>
      </c>
      <c r="CB35">
        <v>3</v>
      </c>
      <c r="CC35">
        <v>0</v>
      </c>
      <c r="CD35">
        <v>0</v>
      </c>
      <c r="CE35">
        <v>0</v>
      </c>
      <c r="CF35">
        <v>2</v>
      </c>
      <c r="CG35">
        <v>0</v>
      </c>
      <c r="CH35">
        <v>0</v>
      </c>
      <c r="CI35">
        <v>0</v>
      </c>
      <c r="CJ35">
        <v>3</v>
      </c>
      <c r="CK35">
        <v>0</v>
      </c>
      <c r="CL35">
        <v>0</v>
      </c>
      <c r="CM35">
        <v>0</v>
      </c>
      <c r="CN35">
        <v>0</v>
      </c>
      <c r="CO35">
        <v>0</v>
      </c>
      <c r="CP35">
        <v>0</v>
      </c>
      <c r="CQ35">
        <v>0</v>
      </c>
      <c r="CR35">
        <v>0</v>
      </c>
      <c r="CS35">
        <v>0</v>
      </c>
      <c r="CT35">
        <v>0</v>
      </c>
      <c r="CU35">
        <v>0</v>
      </c>
      <c r="CV35">
        <v>0</v>
      </c>
      <c r="CW35">
        <v>0</v>
      </c>
      <c r="CX35">
        <v>0</v>
      </c>
      <c r="CY35">
        <v>0</v>
      </c>
      <c r="CZ35">
        <v>0</v>
      </c>
      <c r="DA35">
        <v>0</v>
      </c>
      <c r="DB35">
        <v>1</v>
      </c>
      <c r="DC35">
        <v>0</v>
      </c>
      <c r="DD35">
        <v>0</v>
      </c>
      <c r="DE35">
        <v>0</v>
      </c>
      <c r="DF35">
        <v>1</v>
      </c>
      <c r="DG35">
        <v>1</v>
      </c>
      <c r="DH35">
        <v>0</v>
      </c>
      <c r="DI35">
        <v>0</v>
      </c>
      <c r="DJ35">
        <v>0</v>
      </c>
      <c r="DK35" s="664"/>
      <c r="DL35" s="398">
        <v>0</v>
      </c>
      <c r="DM35" s="303">
        <v>0</v>
      </c>
      <c r="DN35" s="303">
        <v>0</v>
      </c>
      <c r="DO35" s="393">
        <v>0</v>
      </c>
      <c r="DP35" s="303">
        <v>0</v>
      </c>
      <c r="DQ35" s="303">
        <v>0</v>
      </c>
      <c r="DR35" s="303">
        <v>0</v>
      </c>
      <c r="DS35" s="393">
        <v>0</v>
      </c>
      <c r="DT35" s="303">
        <v>0</v>
      </c>
      <c r="DU35" s="303">
        <v>0</v>
      </c>
      <c r="DV35" s="303">
        <v>0</v>
      </c>
      <c r="DW35" s="303">
        <v>0</v>
      </c>
      <c r="DX35" s="303">
        <v>0</v>
      </c>
      <c r="DY35" s="303">
        <v>0</v>
      </c>
      <c r="DZ35" s="303">
        <v>0</v>
      </c>
      <c r="EA35" s="303">
        <v>0</v>
      </c>
      <c r="EB35" s="303">
        <v>0</v>
      </c>
      <c r="EC35" s="303">
        <v>0</v>
      </c>
      <c r="ED35" s="398">
        <v>0</v>
      </c>
      <c r="EE35" s="303">
        <v>0</v>
      </c>
      <c r="EF35" s="303">
        <v>0</v>
      </c>
      <c r="EG35" s="393">
        <v>0</v>
      </c>
      <c r="EH35" s="910">
        <v>0</v>
      </c>
      <c r="EI35" s="398">
        <v>3</v>
      </c>
      <c r="EJ35" s="393" t="b">
        <v>1</v>
      </c>
      <c r="EK35" s="971">
        <v>2</v>
      </c>
      <c r="EL35" s="971">
        <v>0</v>
      </c>
      <c r="EM35" s="396">
        <v>0</v>
      </c>
      <c r="EN35" s="396">
        <v>0</v>
      </c>
      <c r="EO35" s="396">
        <v>0</v>
      </c>
      <c r="EP35" s="971">
        <v>3</v>
      </c>
      <c r="EQ35" s="396">
        <v>0</v>
      </c>
      <c r="ER35" s="396">
        <v>1</v>
      </c>
      <c r="ES35" s="396">
        <v>0</v>
      </c>
      <c r="ET35" s="664"/>
      <c r="EU35" s="303"/>
      <c r="EV35" s="396" t="s">
        <v>417</v>
      </c>
      <c r="EW35" s="396" t="s">
        <v>363</v>
      </c>
      <c r="EX35" s="396" t="s">
        <v>354</v>
      </c>
      <c r="EY35" s="396">
        <v>3</v>
      </c>
      <c r="EZ35" s="396" t="s">
        <v>11</v>
      </c>
      <c r="FA35" s="396" t="s">
        <v>232</v>
      </c>
      <c r="FB35" s="396" t="s">
        <v>9</v>
      </c>
      <c r="FC35" s="396" t="s">
        <v>232</v>
      </c>
      <c r="FD35" s="396" t="s">
        <v>358</v>
      </c>
    </row>
    <row r="36" spans="1:160" customFormat="1">
      <c r="A36">
        <v>42</v>
      </c>
      <c r="B36">
        <v>1</v>
      </c>
      <c r="C36" t="s">
        <v>418</v>
      </c>
      <c r="D36" t="s">
        <v>419</v>
      </c>
      <c r="H36">
        <v>700</v>
      </c>
      <c r="I36">
        <v>41</v>
      </c>
      <c r="J36">
        <v>1</v>
      </c>
      <c r="K36">
        <v>0</v>
      </c>
      <c r="L36">
        <v>1</v>
      </c>
      <c r="M36">
        <v>0</v>
      </c>
      <c r="N36" s="1250" t="s">
        <v>417</v>
      </c>
      <c r="O36" s="1250">
        <v>0</v>
      </c>
      <c r="P36">
        <v>3</v>
      </c>
      <c r="Q36">
        <v>1</v>
      </c>
      <c r="R36">
        <v>3</v>
      </c>
      <c r="S36">
        <v>1</v>
      </c>
      <c r="T36">
        <v>0</v>
      </c>
      <c r="U36">
        <v>0</v>
      </c>
      <c r="V36">
        <v>0</v>
      </c>
      <c r="W36">
        <v>0</v>
      </c>
      <c r="X36">
        <v>3</v>
      </c>
      <c r="Y36">
        <v>1</v>
      </c>
      <c r="Z36">
        <v>3</v>
      </c>
      <c r="AA36">
        <v>1</v>
      </c>
      <c r="AB36">
        <v>0</v>
      </c>
      <c r="AC36">
        <v>0</v>
      </c>
      <c r="AD36">
        <v>1</v>
      </c>
      <c r="AE36">
        <v>0</v>
      </c>
      <c r="AF36">
        <v>0</v>
      </c>
      <c r="AG36">
        <v>0</v>
      </c>
      <c r="AH36">
        <v>0</v>
      </c>
      <c r="AI36">
        <v>0</v>
      </c>
      <c r="AJ36">
        <v>0</v>
      </c>
      <c r="AK36">
        <v>0</v>
      </c>
      <c r="AL36">
        <v>0</v>
      </c>
      <c r="AM36">
        <v>0</v>
      </c>
      <c r="AN36">
        <v>3</v>
      </c>
      <c r="AO36">
        <v>1</v>
      </c>
      <c r="AP36">
        <v>4</v>
      </c>
      <c r="AQ36">
        <v>1</v>
      </c>
      <c r="AR36">
        <v>0</v>
      </c>
      <c r="AS36">
        <v>0</v>
      </c>
      <c r="AT36">
        <v>0</v>
      </c>
      <c r="AU36">
        <v>0</v>
      </c>
      <c r="AV36">
        <v>0</v>
      </c>
      <c r="AW36">
        <v>0</v>
      </c>
      <c r="AX36">
        <v>0</v>
      </c>
      <c r="AY36">
        <v>0</v>
      </c>
      <c r="AZ36">
        <v>0</v>
      </c>
      <c r="BA36">
        <v>0</v>
      </c>
      <c r="BB36">
        <v>0</v>
      </c>
      <c r="BC36">
        <v>0</v>
      </c>
      <c r="BD36">
        <v>0</v>
      </c>
      <c r="BE36">
        <v>0</v>
      </c>
      <c r="BF36">
        <v>0</v>
      </c>
      <c r="BG36">
        <v>0</v>
      </c>
      <c r="BH36">
        <v>0</v>
      </c>
      <c r="BI36">
        <v>0</v>
      </c>
      <c r="BJ36">
        <v>1</v>
      </c>
      <c r="BK36">
        <v>0</v>
      </c>
      <c r="BL36">
        <v>0</v>
      </c>
      <c r="BM36">
        <v>0</v>
      </c>
      <c r="BN36">
        <v>1</v>
      </c>
      <c r="BO36">
        <v>0</v>
      </c>
      <c r="BP36">
        <v>0</v>
      </c>
      <c r="BQ36">
        <v>0</v>
      </c>
      <c r="BR36">
        <v>0</v>
      </c>
      <c r="BS36">
        <v>0</v>
      </c>
      <c r="BT36">
        <v>0</v>
      </c>
      <c r="BU36">
        <v>0</v>
      </c>
      <c r="BV36">
        <v>0</v>
      </c>
      <c r="BW36">
        <v>0</v>
      </c>
      <c r="BX36">
        <v>3</v>
      </c>
      <c r="BY36">
        <v>0</v>
      </c>
      <c r="BZ36">
        <v>0</v>
      </c>
      <c r="CA36">
        <v>0</v>
      </c>
      <c r="CB36">
        <v>3</v>
      </c>
      <c r="CC36">
        <v>0</v>
      </c>
      <c r="CD36">
        <v>0</v>
      </c>
      <c r="CE36">
        <v>0</v>
      </c>
      <c r="CF36">
        <v>3</v>
      </c>
      <c r="CG36">
        <v>0</v>
      </c>
      <c r="CH36">
        <v>1</v>
      </c>
      <c r="CI36">
        <v>0</v>
      </c>
      <c r="CJ36">
        <v>3</v>
      </c>
      <c r="CK36">
        <v>0</v>
      </c>
      <c r="CL36">
        <v>1</v>
      </c>
      <c r="CM36">
        <v>0</v>
      </c>
      <c r="CN36">
        <v>1</v>
      </c>
      <c r="CO36">
        <v>0</v>
      </c>
      <c r="CP36">
        <v>0</v>
      </c>
      <c r="CQ36">
        <v>0</v>
      </c>
      <c r="CR36">
        <v>0.25</v>
      </c>
      <c r="CS36">
        <v>0</v>
      </c>
      <c r="CT36">
        <v>0</v>
      </c>
      <c r="CU36">
        <v>0</v>
      </c>
      <c r="CV36">
        <v>0</v>
      </c>
      <c r="CW36">
        <v>0</v>
      </c>
      <c r="CX36">
        <v>0</v>
      </c>
      <c r="CY36">
        <v>0</v>
      </c>
      <c r="CZ36">
        <v>0</v>
      </c>
      <c r="DA36">
        <v>0</v>
      </c>
      <c r="DB36">
        <v>0</v>
      </c>
      <c r="DC36">
        <v>0</v>
      </c>
      <c r="DD36">
        <v>0</v>
      </c>
      <c r="DE36">
        <v>0</v>
      </c>
      <c r="DF36">
        <v>0</v>
      </c>
      <c r="DG36">
        <v>0</v>
      </c>
      <c r="DH36">
        <v>0</v>
      </c>
      <c r="DI36">
        <v>0</v>
      </c>
      <c r="DJ36">
        <v>0</v>
      </c>
      <c r="DK36" s="664"/>
      <c r="DL36" s="398">
        <v>0</v>
      </c>
      <c r="DM36" s="303">
        <v>0</v>
      </c>
      <c r="DN36" s="303">
        <v>0</v>
      </c>
      <c r="DO36" s="393">
        <v>0</v>
      </c>
      <c r="DP36" s="303">
        <v>0</v>
      </c>
      <c r="DQ36" s="303">
        <v>0</v>
      </c>
      <c r="DR36" s="303">
        <v>0</v>
      </c>
      <c r="DS36" s="393">
        <v>0</v>
      </c>
      <c r="DT36" s="303">
        <v>0</v>
      </c>
      <c r="DU36" s="303">
        <v>0</v>
      </c>
      <c r="DV36" s="303">
        <v>0</v>
      </c>
      <c r="DW36" s="303">
        <v>0</v>
      </c>
      <c r="DX36" s="303">
        <v>0</v>
      </c>
      <c r="DY36" s="303">
        <v>0</v>
      </c>
      <c r="DZ36" s="303">
        <v>0</v>
      </c>
      <c r="EA36" s="303">
        <v>0</v>
      </c>
      <c r="EB36" s="303">
        <v>0</v>
      </c>
      <c r="EC36" s="303">
        <v>0</v>
      </c>
      <c r="ED36" s="398">
        <v>0</v>
      </c>
      <c r="EE36" s="303">
        <v>0</v>
      </c>
      <c r="EF36" s="303">
        <v>0</v>
      </c>
      <c r="EG36" s="393">
        <v>0</v>
      </c>
      <c r="EH36" s="910">
        <v>0</v>
      </c>
      <c r="EI36" s="398">
        <v>4</v>
      </c>
      <c r="EJ36" s="393" t="b">
        <v>0</v>
      </c>
      <c r="EK36" s="971">
        <v>0</v>
      </c>
      <c r="EL36" s="971">
        <v>0</v>
      </c>
      <c r="EM36" s="396">
        <v>0</v>
      </c>
      <c r="EN36" s="396">
        <v>0</v>
      </c>
      <c r="EO36" s="396">
        <v>0</v>
      </c>
      <c r="EP36" s="971">
        <v>0</v>
      </c>
      <c r="EQ36" s="396">
        <v>0</v>
      </c>
      <c r="ER36" s="396">
        <v>0</v>
      </c>
      <c r="ES36" s="396">
        <v>0</v>
      </c>
      <c r="ET36" s="664"/>
      <c r="EU36" s="303"/>
      <c r="EV36" s="396" t="s">
        <v>417</v>
      </c>
      <c r="EW36" s="396" t="s">
        <v>363</v>
      </c>
      <c r="EX36" s="396" t="s">
        <v>354</v>
      </c>
      <c r="EY36" s="396">
        <v>5</v>
      </c>
      <c r="EZ36" s="396" t="s">
        <v>11</v>
      </c>
      <c r="FA36" s="396" t="s">
        <v>232</v>
      </c>
      <c r="FB36" s="396" t="s">
        <v>9</v>
      </c>
      <c r="FC36" s="396" t="s">
        <v>232</v>
      </c>
      <c r="FD36" s="396" t="s">
        <v>358</v>
      </c>
    </row>
    <row r="37" spans="1:160" customFormat="1">
      <c r="A37">
        <v>43</v>
      </c>
      <c r="B37">
        <v>1</v>
      </c>
      <c r="C37">
        <v>0</v>
      </c>
      <c r="D37" t="s">
        <v>420</v>
      </c>
      <c r="H37">
        <v>700</v>
      </c>
      <c r="I37">
        <v>41</v>
      </c>
      <c r="J37">
        <v>1</v>
      </c>
      <c r="K37">
        <v>0</v>
      </c>
      <c r="L37">
        <v>1</v>
      </c>
      <c r="M37">
        <v>0</v>
      </c>
      <c r="N37" s="1250" t="s">
        <v>421</v>
      </c>
      <c r="O37" s="1250">
        <v>0</v>
      </c>
      <c r="P37">
        <v>9</v>
      </c>
      <c r="Q37">
        <v>1</v>
      </c>
      <c r="R37">
        <v>8</v>
      </c>
      <c r="S37">
        <v>1</v>
      </c>
      <c r="T37">
        <v>0</v>
      </c>
      <c r="U37">
        <v>1</v>
      </c>
      <c r="V37">
        <v>0</v>
      </c>
      <c r="W37">
        <v>1</v>
      </c>
      <c r="X37">
        <v>9</v>
      </c>
      <c r="Y37">
        <v>2</v>
      </c>
      <c r="Z37">
        <v>8</v>
      </c>
      <c r="AA37">
        <v>2</v>
      </c>
      <c r="AB37">
        <v>0</v>
      </c>
      <c r="AC37">
        <v>0</v>
      </c>
      <c r="AD37">
        <v>0</v>
      </c>
      <c r="AE37">
        <v>0</v>
      </c>
      <c r="AF37">
        <v>0</v>
      </c>
      <c r="AG37">
        <v>0</v>
      </c>
      <c r="AH37">
        <v>0</v>
      </c>
      <c r="AI37">
        <v>0</v>
      </c>
      <c r="AJ37">
        <v>0</v>
      </c>
      <c r="AK37">
        <v>0</v>
      </c>
      <c r="AL37">
        <v>0</v>
      </c>
      <c r="AM37">
        <v>0</v>
      </c>
      <c r="AN37">
        <v>9</v>
      </c>
      <c r="AO37">
        <v>2</v>
      </c>
      <c r="AP37">
        <v>8</v>
      </c>
      <c r="AQ37">
        <v>2</v>
      </c>
      <c r="AR37">
        <v>0</v>
      </c>
      <c r="AS37">
        <v>0</v>
      </c>
      <c r="AT37">
        <v>0</v>
      </c>
      <c r="AU37">
        <v>0</v>
      </c>
      <c r="AV37">
        <v>0</v>
      </c>
      <c r="AW37">
        <v>0</v>
      </c>
      <c r="AX37">
        <v>0</v>
      </c>
      <c r="AY37">
        <v>0</v>
      </c>
      <c r="AZ37">
        <v>0</v>
      </c>
      <c r="BA37">
        <v>0</v>
      </c>
      <c r="BB37">
        <v>0</v>
      </c>
      <c r="BC37">
        <v>0</v>
      </c>
      <c r="BD37">
        <v>0</v>
      </c>
      <c r="BE37">
        <v>0</v>
      </c>
      <c r="BF37">
        <v>0</v>
      </c>
      <c r="BG37">
        <v>0</v>
      </c>
      <c r="BH37">
        <v>2</v>
      </c>
      <c r="BI37">
        <v>0</v>
      </c>
      <c r="BJ37">
        <v>2</v>
      </c>
      <c r="BK37">
        <v>1</v>
      </c>
      <c r="BL37">
        <v>1</v>
      </c>
      <c r="BM37">
        <v>0</v>
      </c>
      <c r="BN37">
        <v>2</v>
      </c>
      <c r="BO37">
        <v>1</v>
      </c>
      <c r="BP37">
        <v>0</v>
      </c>
      <c r="BQ37">
        <v>0</v>
      </c>
      <c r="BR37">
        <v>0</v>
      </c>
      <c r="BS37">
        <v>0</v>
      </c>
      <c r="BT37">
        <v>0</v>
      </c>
      <c r="BU37">
        <v>0</v>
      </c>
      <c r="BV37">
        <v>0</v>
      </c>
      <c r="BW37">
        <v>0</v>
      </c>
      <c r="BX37">
        <v>7</v>
      </c>
      <c r="BY37">
        <v>0</v>
      </c>
      <c r="BZ37">
        <v>0</v>
      </c>
      <c r="CA37">
        <v>0</v>
      </c>
      <c r="CB37">
        <v>7</v>
      </c>
      <c r="CC37">
        <v>0</v>
      </c>
      <c r="CD37">
        <v>0</v>
      </c>
      <c r="CE37">
        <v>0</v>
      </c>
      <c r="CF37">
        <v>9</v>
      </c>
      <c r="CG37">
        <v>0</v>
      </c>
      <c r="CH37">
        <v>2</v>
      </c>
      <c r="CI37">
        <v>1</v>
      </c>
      <c r="CJ37">
        <v>8</v>
      </c>
      <c r="CK37">
        <v>0</v>
      </c>
      <c r="CL37">
        <v>2</v>
      </c>
      <c r="CM37">
        <v>1</v>
      </c>
      <c r="CN37">
        <v>0</v>
      </c>
      <c r="CO37">
        <v>1</v>
      </c>
      <c r="CP37">
        <v>1</v>
      </c>
      <c r="CQ37">
        <v>0</v>
      </c>
      <c r="CR37">
        <v>9.0909090909090912E-2</v>
      </c>
      <c r="CS37">
        <v>3</v>
      </c>
      <c r="CT37">
        <v>0</v>
      </c>
      <c r="CU37">
        <v>0</v>
      </c>
      <c r="CV37">
        <v>0</v>
      </c>
      <c r="CW37">
        <v>0</v>
      </c>
      <c r="CX37">
        <v>0</v>
      </c>
      <c r="CY37">
        <v>0</v>
      </c>
      <c r="CZ37">
        <v>0</v>
      </c>
      <c r="DA37">
        <v>1</v>
      </c>
      <c r="DB37">
        <v>0</v>
      </c>
      <c r="DC37">
        <v>0</v>
      </c>
      <c r="DD37">
        <v>0</v>
      </c>
      <c r="DE37">
        <v>0</v>
      </c>
      <c r="DF37">
        <v>0</v>
      </c>
      <c r="DG37">
        <v>0</v>
      </c>
      <c r="DH37">
        <v>0</v>
      </c>
      <c r="DI37">
        <v>0</v>
      </c>
      <c r="DJ37">
        <v>0</v>
      </c>
      <c r="DK37" s="664"/>
      <c r="DL37" s="398">
        <v>0</v>
      </c>
      <c r="DM37" s="303">
        <v>0</v>
      </c>
      <c r="DN37" s="303">
        <v>0</v>
      </c>
      <c r="DO37" s="393">
        <v>0</v>
      </c>
      <c r="DP37" s="303">
        <v>0</v>
      </c>
      <c r="DQ37" s="303">
        <v>0</v>
      </c>
      <c r="DR37" s="303">
        <v>0</v>
      </c>
      <c r="DS37" s="393">
        <v>0</v>
      </c>
      <c r="DT37" s="303">
        <v>0</v>
      </c>
      <c r="DU37" s="303">
        <v>0</v>
      </c>
      <c r="DV37" s="303">
        <v>0</v>
      </c>
      <c r="DW37" s="303">
        <v>0</v>
      </c>
      <c r="DX37" s="303">
        <v>0</v>
      </c>
      <c r="DY37" s="303">
        <v>0</v>
      </c>
      <c r="DZ37" s="303">
        <v>0</v>
      </c>
      <c r="EA37" s="303">
        <v>0</v>
      </c>
      <c r="EB37" s="303">
        <v>0</v>
      </c>
      <c r="EC37" s="303">
        <v>0</v>
      </c>
      <c r="ED37" s="398">
        <v>0</v>
      </c>
      <c r="EE37" s="303">
        <v>0</v>
      </c>
      <c r="EF37" s="303">
        <v>0</v>
      </c>
      <c r="EG37" s="393">
        <v>0</v>
      </c>
      <c r="EH37" s="910">
        <v>0</v>
      </c>
      <c r="EI37" s="398">
        <v>11</v>
      </c>
      <c r="EJ37" s="393" t="b">
        <v>0</v>
      </c>
      <c r="EK37" s="971">
        <v>7</v>
      </c>
      <c r="EL37" s="971">
        <v>10</v>
      </c>
      <c r="EM37" s="396">
        <v>0</v>
      </c>
      <c r="EN37" s="396">
        <v>1</v>
      </c>
      <c r="EO37" s="396">
        <v>0</v>
      </c>
      <c r="EP37" s="971">
        <v>0</v>
      </c>
      <c r="EQ37" s="396">
        <v>0</v>
      </c>
      <c r="ER37" s="396">
        <v>0</v>
      </c>
      <c r="ES37" s="396">
        <v>0</v>
      </c>
      <c r="ET37" s="664"/>
      <c r="EU37" s="303"/>
      <c r="EV37" s="396" t="s">
        <v>421</v>
      </c>
      <c r="EW37" s="396" t="s">
        <v>363</v>
      </c>
      <c r="EX37" s="396" t="s">
        <v>354</v>
      </c>
      <c r="EY37" s="396">
        <v>10</v>
      </c>
      <c r="EZ37" s="396" t="s">
        <v>11</v>
      </c>
      <c r="FA37" s="396" t="s">
        <v>232</v>
      </c>
      <c r="FB37" s="396" t="s">
        <v>9</v>
      </c>
      <c r="FC37" s="396" t="s">
        <v>232</v>
      </c>
      <c r="FD37" s="396" t="s">
        <v>358</v>
      </c>
    </row>
    <row r="38" spans="1:160" customFormat="1">
      <c r="A38">
        <v>44</v>
      </c>
      <c r="B38">
        <v>1</v>
      </c>
      <c r="C38" t="s">
        <v>422</v>
      </c>
      <c r="D38" t="s">
        <v>423</v>
      </c>
      <c r="H38">
        <v>700</v>
      </c>
      <c r="I38">
        <v>42</v>
      </c>
      <c r="J38">
        <v>1</v>
      </c>
      <c r="K38">
        <v>0</v>
      </c>
      <c r="L38">
        <v>1</v>
      </c>
      <c r="M38">
        <v>0</v>
      </c>
      <c r="N38" s="1250" t="s">
        <v>424</v>
      </c>
      <c r="O38" s="1250">
        <v>0</v>
      </c>
      <c r="P38">
        <v>24</v>
      </c>
      <c r="Q38">
        <v>2</v>
      </c>
      <c r="R38">
        <v>23</v>
      </c>
      <c r="S38">
        <v>2</v>
      </c>
      <c r="T38">
        <v>0</v>
      </c>
      <c r="U38">
        <v>1</v>
      </c>
      <c r="V38">
        <v>0</v>
      </c>
      <c r="W38">
        <v>1</v>
      </c>
      <c r="X38">
        <v>24</v>
      </c>
      <c r="Y38">
        <v>3</v>
      </c>
      <c r="Z38">
        <v>23</v>
      </c>
      <c r="AA38">
        <v>3</v>
      </c>
      <c r="AB38">
        <v>1</v>
      </c>
      <c r="AC38">
        <v>0</v>
      </c>
      <c r="AD38">
        <v>1</v>
      </c>
      <c r="AE38">
        <v>0</v>
      </c>
      <c r="AF38">
        <v>0</v>
      </c>
      <c r="AG38">
        <v>0</v>
      </c>
      <c r="AH38">
        <v>0</v>
      </c>
      <c r="AI38">
        <v>0</v>
      </c>
      <c r="AJ38">
        <v>0</v>
      </c>
      <c r="AK38">
        <v>0</v>
      </c>
      <c r="AL38">
        <v>0</v>
      </c>
      <c r="AM38">
        <v>0</v>
      </c>
      <c r="AN38">
        <v>25</v>
      </c>
      <c r="AO38">
        <v>3</v>
      </c>
      <c r="AP38">
        <v>24</v>
      </c>
      <c r="AQ38">
        <v>3</v>
      </c>
      <c r="AR38">
        <v>0</v>
      </c>
      <c r="AS38">
        <v>0</v>
      </c>
      <c r="AT38">
        <v>0</v>
      </c>
      <c r="AU38">
        <v>0</v>
      </c>
      <c r="AV38">
        <v>0</v>
      </c>
      <c r="AW38">
        <v>0</v>
      </c>
      <c r="AX38">
        <v>0</v>
      </c>
      <c r="AY38">
        <v>0</v>
      </c>
      <c r="AZ38">
        <v>0</v>
      </c>
      <c r="BA38">
        <v>0</v>
      </c>
      <c r="BB38">
        <v>0</v>
      </c>
      <c r="BC38">
        <v>0</v>
      </c>
      <c r="BD38">
        <v>0</v>
      </c>
      <c r="BE38">
        <v>0</v>
      </c>
      <c r="BF38">
        <v>0</v>
      </c>
      <c r="BG38">
        <v>0</v>
      </c>
      <c r="BH38">
        <v>3</v>
      </c>
      <c r="BI38">
        <v>0</v>
      </c>
      <c r="BJ38">
        <v>3</v>
      </c>
      <c r="BK38">
        <v>1</v>
      </c>
      <c r="BL38">
        <v>3</v>
      </c>
      <c r="BM38">
        <v>0</v>
      </c>
      <c r="BN38">
        <v>3</v>
      </c>
      <c r="BO38">
        <v>1</v>
      </c>
      <c r="BP38">
        <v>0</v>
      </c>
      <c r="BQ38">
        <v>0</v>
      </c>
      <c r="BR38">
        <v>0</v>
      </c>
      <c r="BS38">
        <v>0</v>
      </c>
      <c r="BT38">
        <v>0</v>
      </c>
      <c r="BU38">
        <v>0</v>
      </c>
      <c r="BV38">
        <v>0</v>
      </c>
      <c r="BW38">
        <v>0</v>
      </c>
      <c r="BX38">
        <v>21</v>
      </c>
      <c r="BY38">
        <v>0</v>
      </c>
      <c r="BZ38">
        <v>0</v>
      </c>
      <c r="CA38">
        <v>0</v>
      </c>
      <c r="CB38">
        <v>20</v>
      </c>
      <c r="CC38">
        <v>0</v>
      </c>
      <c r="CD38">
        <v>0</v>
      </c>
      <c r="CE38">
        <v>0</v>
      </c>
      <c r="CF38">
        <v>24</v>
      </c>
      <c r="CG38">
        <v>0</v>
      </c>
      <c r="CH38">
        <v>3</v>
      </c>
      <c r="CI38">
        <v>1</v>
      </c>
      <c r="CJ38">
        <v>23</v>
      </c>
      <c r="CK38">
        <v>0</v>
      </c>
      <c r="CL38">
        <v>3</v>
      </c>
      <c r="CM38">
        <v>1</v>
      </c>
      <c r="CN38">
        <v>4</v>
      </c>
      <c r="CO38">
        <v>5</v>
      </c>
      <c r="CP38">
        <v>2</v>
      </c>
      <c r="CQ38">
        <v>0</v>
      </c>
      <c r="CR38">
        <v>0.32142857142857145</v>
      </c>
      <c r="CS38">
        <v>2</v>
      </c>
      <c r="CT38">
        <v>1</v>
      </c>
      <c r="CU38">
        <v>1</v>
      </c>
      <c r="CV38">
        <v>0</v>
      </c>
      <c r="CW38">
        <v>0</v>
      </c>
      <c r="CX38">
        <v>0</v>
      </c>
      <c r="CY38">
        <v>0</v>
      </c>
      <c r="CZ38">
        <v>0</v>
      </c>
      <c r="DA38">
        <v>0</v>
      </c>
      <c r="DB38">
        <v>4</v>
      </c>
      <c r="DC38">
        <v>0</v>
      </c>
      <c r="DD38">
        <v>0</v>
      </c>
      <c r="DE38">
        <v>0</v>
      </c>
      <c r="DF38">
        <v>1</v>
      </c>
      <c r="DG38">
        <v>0</v>
      </c>
      <c r="DH38">
        <v>0</v>
      </c>
      <c r="DI38">
        <v>0</v>
      </c>
      <c r="DJ38">
        <v>0</v>
      </c>
      <c r="DK38" s="664"/>
      <c r="DL38" s="398">
        <v>0</v>
      </c>
      <c r="DM38" s="303">
        <v>0</v>
      </c>
      <c r="DN38" s="303">
        <v>0</v>
      </c>
      <c r="DO38" s="393">
        <v>0</v>
      </c>
      <c r="DP38" s="303">
        <v>0</v>
      </c>
      <c r="DQ38" s="303">
        <v>0</v>
      </c>
      <c r="DR38" s="303">
        <v>0</v>
      </c>
      <c r="DS38" s="393">
        <v>0</v>
      </c>
      <c r="DT38" s="303">
        <v>0</v>
      </c>
      <c r="DU38" s="303">
        <v>0</v>
      </c>
      <c r="DV38" s="303">
        <v>0</v>
      </c>
      <c r="DW38" s="303">
        <v>0</v>
      </c>
      <c r="DX38" s="303">
        <v>0</v>
      </c>
      <c r="DY38" s="303">
        <v>0</v>
      </c>
      <c r="DZ38" s="303">
        <v>0</v>
      </c>
      <c r="EA38" s="303">
        <v>0</v>
      </c>
      <c r="EB38" s="303">
        <v>0</v>
      </c>
      <c r="EC38" s="303">
        <v>0</v>
      </c>
      <c r="ED38" s="398">
        <v>0</v>
      </c>
      <c r="EE38" s="303">
        <v>0</v>
      </c>
      <c r="EF38" s="303">
        <v>0</v>
      </c>
      <c r="EG38" s="393">
        <v>0</v>
      </c>
      <c r="EH38" s="910">
        <v>0</v>
      </c>
      <c r="EI38" s="398">
        <v>28</v>
      </c>
      <c r="EJ38" s="393" t="b">
        <v>0</v>
      </c>
      <c r="EK38" s="971">
        <v>21</v>
      </c>
      <c r="EL38" s="971">
        <v>27</v>
      </c>
      <c r="EM38" s="396">
        <v>0</v>
      </c>
      <c r="EN38" s="396">
        <v>1</v>
      </c>
      <c r="EO38" s="396">
        <v>0</v>
      </c>
      <c r="EP38" s="971">
        <v>27</v>
      </c>
      <c r="EQ38" s="396">
        <v>0</v>
      </c>
      <c r="ER38" s="396">
        <v>1</v>
      </c>
      <c r="ES38" s="396">
        <v>0</v>
      </c>
      <c r="ET38" s="664"/>
      <c r="EU38" s="303"/>
      <c r="EV38" s="396" t="s">
        <v>424</v>
      </c>
      <c r="EW38" s="396" t="s">
        <v>363</v>
      </c>
      <c r="EX38" s="396" t="s">
        <v>354</v>
      </c>
      <c r="EY38" s="396">
        <v>27</v>
      </c>
      <c r="EZ38" s="396" t="s">
        <v>12</v>
      </c>
      <c r="FA38" s="396" t="s">
        <v>232</v>
      </c>
      <c r="FB38" s="396" t="s">
        <v>9</v>
      </c>
      <c r="FC38" s="396" t="s">
        <v>232</v>
      </c>
      <c r="FD38" s="396" t="s">
        <v>358</v>
      </c>
    </row>
    <row r="39" spans="1:160" customFormat="1">
      <c r="A39">
        <v>45</v>
      </c>
      <c r="B39">
        <v>1</v>
      </c>
      <c r="C39" t="s">
        <v>425</v>
      </c>
      <c r="D39" t="s">
        <v>426</v>
      </c>
      <c r="H39">
        <v>700</v>
      </c>
      <c r="I39">
        <v>41</v>
      </c>
      <c r="J39">
        <v>1</v>
      </c>
      <c r="K39">
        <v>0</v>
      </c>
      <c r="L39">
        <v>1</v>
      </c>
      <c r="M39">
        <v>0</v>
      </c>
      <c r="N39" s="1250" t="s">
        <v>427</v>
      </c>
      <c r="O39" s="1250">
        <v>0</v>
      </c>
      <c r="P39">
        <v>7</v>
      </c>
      <c r="Q39">
        <v>1</v>
      </c>
      <c r="R39">
        <v>5</v>
      </c>
      <c r="S39">
        <v>1</v>
      </c>
      <c r="T39">
        <v>0</v>
      </c>
      <c r="U39">
        <v>0</v>
      </c>
      <c r="V39">
        <v>0</v>
      </c>
      <c r="W39">
        <v>0</v>
      </c>
      <c r="X39">
        <v>7</v>
      </c>
      <c r="Y39">
        <v>1</v>
      </c>
      <c r="Z39">
        <v>5</v>
      </c>
      <c r="AA39">
        <v>1</v>
      </c>
      <c r="AB39">
        <v>1</v>
      </c>
      <c r="AC39">
        <v>0</v>
      </c>
      <c r="AD39">
        <v>0</v>
      </c>
      <c r="AE39">
        <v>0</v>
      </c>
      <c r="AF39">
        <v>4</v>
      </c>
      <c r="AG39">
        <v>0</v>
      </c>
      <c r="AH39">
        <v>0</v>
      </c>
      <c r="AI39">
        <v>0</v>
      </c>
      <c r="AJ39">
        <v>0</v>
      </c>
      <c r="AK39">
        <v>0</v>
      </c>
      <c r="AL39">
        <v>0</v>
      </c>
      <c r="AM39">
        <v>0</v>
      </c>
      <c r="AN39">
        <v>12</v>
      </c>
      <c r="AO39">
        <v>1</v>
      </c>
      <c r="AP39">
        <v>5</v>
      </c>
      <c r="AQ39">
        <v>1</v>
      </c>
      <c r="AR39">
        <v>0</v>
      </c>
      <c r="AS39">
        <v>0</v>
      </c>
      <c r="AT39">
        <v>0</v>
      </c>
      <c r="AU39">
        <v>0</v>
      </c>
      <c r="AV39">
        <v>0</v>
      </c>
      <c r="AW39">
        <v>0</v>
      </c>
      <c r="AX39">
        <v>0</v>
      </c>
      <c r="AY39">
        <v>0</v>
      </c>
      <c r="AZ39">
        <v>0</v>
      </c>
      <c r="BA39">
        <v>0</v>
      </c>
      <c r="BB39">
        <v>0</v>
      </c>
      <c r="BC39">
        <v>0</v>
      </c>
      <c r="BD39">
        <v>0</v>
      </c>
      <c r="BE39">
        <v>0</v>
      </c>
      <c r="BF39">
        <v>0</v>
      </c>
      <c r="BG39">
        <v>0</v>
      </c>
      <c r="BH39">
        <v>1</v>
      </c>
      <c r="BI39">
        <v>0</v>
      </c>
      <c r="BJ39">
        <v>1</v>
      </c>
      <c r="BK39">
        <v>0</v>
      </c>
      <c r="BL39">
        <v>1</v>
      </c>
      <c r="BM39">
        <v>0</v>
      </c>
      <c r="BN39">
        <v>1</v>
      </c>
      <c r="BO39">
        <v>0</v>
      </c>
      <c r="BP39">
        <v>0</v>
      </c>
      <c r="BQ39">
        <v>0</v>
      </c>
      <c r="BR39">
        <v>0</v>
      </c>
      <c r="BS39">
        <v>0</v>
      </c>
      <c r="BT39">
        <v>0</v>
      </c>
      <c r="BU39">
        <v>0</v>
      </c>
      <c r="BV39">
        <v>0</v>
      </c>
      <c r="BW39">
        <v>0</v>
      </c>
      <c r="BX39">
        <v>6</v>
      </c>
      <c r="BY39">
        <v>0</v>
      </c>
      <c r="BZ39">
        <v>0</v>
      </c>
      <c r="CA39">
        <v>0</v>
      </c>
      <c r="CB39">
        <v>4</v>
      </c>
      <c r="CC39">
        <v>0</v>
      </c>
      <c r="CD39">
        <v>0</v>
      </c>
      <c r="CE39">
        <v>0</v>
      </c>
      <c r="CF39">
        <v>7</v>
      </c>
      <c r="CG39">
        <v>0</v>
      </c>
      <c r="CH39">
        <v>1</v>
      </c>
      <c r="CI39">
        <v>0</v>
      </c>
      <c r="CJ39">
        <v>5</v>
      </c>
      <c r="CK39">
        <v>0</v>
      </c>
      <c r="CL39">
        <v>1</v>
      </c>
      <c r="CM39">
        <v>0</v>
      </c>
      <c r="CN39">
        <v>0</v>
      </c>
      <c r="CO39">
        <v>7</v>
      </c>
      <c r="CP39">
        <v>2</v>
      </c>
      <c r="CQ39">
        <v>0</v>
      </c>
      <c r="CR39">
        <v>0.53846153846153844</v>
      </c>
      <c r="CS39">
        <v>0</v>
      </c>
      <c r="CT39">
        <v>0</v>
      </c>
      <c r="CU39">
        <v>0</v>
      </c>
      <c r="CV39">
        <v>0</v>
      </c>
      <c r="CW39">
        <v>0</v>
      </c>
      <c r="CX39">
        <v>0</v>
      </c>
      <c r="CY39">
        <v>0</v>
      </c>
      <c r="CZ39">
        <v>0</v>
      </c>
      <c r="DA39">
        <v>0</v>
      </c>
      <c r="DB39">
        <v>0</v>
      </c>
      <c r="DC39">
        <v>0</v>
      </c>
      <c r="DD39">
        <v>0</v>
      </c>
      <c r="DE39">
        <v>0</v>
      </c>
      <c r="DF39">
        <v>0</v>
      </c>
      <c r="DG39">
        <v>0</v>
      </c>
      <c r="DH39">
        <v>0</v>
      </c>
      <c r="DI39">
        <v>0</v>
      </c>
      <c r="DJ39">
        <v>0</v>
      </c>
      <c r="DK39" s="664"/>
      <c r="DL39" s="398">
        <v>0</v>
      </c>
      <c r="DM39" s="303">
        <v>0</v>
      </c>
      <c r="DN39" s="303">
        <v>0</v>
      </c>
      <c r="DO39" s="393">
        <v>0</v>
      </c>
      <c r="DP39" s="303">
        <v>0</v>
      </c>
      <c r="DQ39" s="303">
        <v>0</v>
      </c>
      <c r="DR39" s="303">
        <v>0</v>
      </c>
      <c r="DS39" s="393">
        <v>0</v>
      </c>
      <c r="DT39" s="303">
        <v>0</v>
      </c>
      <c r="DU39" s="303">
        <v>0</v>
      </c>
      <c r="DV39" s="303">
        <v>0</v>
      </c>
      <c r="DW39" s="303">
        <v>0</v>
      </c>
      <c r="DX39" s="303">
        <v>0</v>
      </c>
      <c r="DY39" s="303">
        <v>0</v>
      </c>
      <c r="DZ39" s="303">
        <v>0</v>
      </c>
      <c r="EA39" s="303">
        <v>0</v>
      </c>
      <c r="EB39" s="303">
        <v>0</v>
      </c>
      <c r="EC39" s="303">
        <v>0</v>
      </c>
      <c r="ED39" s="398">
        <v>0</v>
      </c>
      <c r="EE39" s="303">
        <v>0</v>
      </c>
      <c r="EF39" s="303">
        <v>0</v>
      </c>
      <c r="EG39" s="393">
        <v>0</v>
      </c>
      <c r="EH39" s="910">
        <v>0</v>
      </c>
      <c r="EI39" s="398">
        <v>13</v>
      </c>
      <c r="EJ39" s="393" t="b">
        <v>0</v>
      </c>
      <c r="EK39" s="971">
        <v>0</v>
      </c>
      <c r="EL39" s="971">
        <v>0</v>
      </c>
      <c r="EM39" s="396">
        <v>0</v>
      </c>
      <c r="EN39" s="396">
        <v>0</v>
      </c>
      <c r="EO39" s="396">
        <v>0</v>
      </c>
      <c r="EP39" s="971">
        <v>0</v>
      </c>
      <c r="EQ39" s="396">
        <v>0</v>
      </c>
      <c r="ER39" s="396">
        <v>0</v>
      </c>
      <c r="ES39" s="396">
        <v>0</v>
      </c>
      <c r="ET39" s="664"/>
      <c r="EU39" s="303"/>
      <c r="EV39" s="396" t="s">
        <v>427</v>
      </c>
      <c r="EW39" s="396" t="s">
        <v>363</v>
      </c>
      <c r="EX39" s="396" t="s">
        <v>354</v>
      </c>
      <c r="EY39" s="396">
        <v>6</v>
      </c>
      <c r="EZ39" s="396" t="s">
        <v>11</v>
      </c>
      <c r="FA39" s="396" t="s">
        <v>232</v>
      </c>
      <c r="FB39" s="396" t="s">
        <v>9</v>
      </c>
      <c r="FC39" s="396" t="s">
        <v>232</v>
      </c>
      <c r="FD39" s="396" t="s">
        <v>358</v>
      </c>
    </row>
    <row r="40" spans="1:160" customFormat="1">
      <c r="A40">
        <v>46</v>
      </c>
      <c r="B40">
        <v>1</v>
      </c>
      <c r="C40">
        <v>0</v>
      </c>
      <c r="D40">
        <v>0</v>
      </c>
      <c r="H40">
        <v>700</v>
      </c>
      <c r="I40">
        <v>8</v>
      </c>
      <c r="J40">
        <v>1</v>
      </c>
      <c r="K40">
        <v>0</v>
      </c>
      <c r="L40">
        <v>1</v>
      </c>
      <c r="M40">
        <v>0</v>
      </c>
      <c r="N40" s="1250" t="s">
        <v>428</v>
      </c>
      <c r="O40" s="1250">
        <v>0</v>
      </c>
      <c r="P40">
        <v>24</v>
      </c>
      <c r="Q40">
        <v>2</v>
      </c>
      <c r="R40">
        <v>22</v>
      </c>
      <c r="S40">
        <v>2</v>
      </c>
      <c r="T40">
        <v>1</v>
      </c>
      <c r="U40">
        <v>1</v>
      </c>
      <c r="V40">
        <v>1</v>
      </c>
      <c r="W40">
        <v>1</v>
      </c>
      <c r="X40">
        <v>25</v>
      </c>
      <c r="Y40">
        <v>3</v>
      </c>
      <c r="Z40">
        <v>23</v>
      </c>
      <c r="AA40">
        <v>3</v>
      </c>
      <c r="AB40">
        <v>2</v>
      </c>
      <c r="AC40">
        <v>0</v>
      </c>
      <c r="AD40">
        <v>3</v>
      </c>
      <c r="AE40">
        <v>0</v>
      </c>
      <c r="AF40">
        <v>0</v>
      </c>
      <c r="AG40">
        <v>0</v>
      </c>
      <c r="AH40">
        <v>0</v>
      </c>
      <c r="AI40">
        <v>0</v>
      </c>
      <c r="AJ40">
        <v>0</v>
      </c>
      <c r="AK40">
        <v>0</v>
      </c>
      <c r="AL40">
        <v>0</v>
      </c>
      <c r="AM40">
        <v>0</v>
      </c>
      <c r="AN40">
        <v>27</v>
      </c>
      <c r="AO40">
        <v>3</v>
      </c>
      <c r="AP40">
        <v>26</v>
      </c>
      <c r="AQ40">
        <v>3</v>
      </c>
      <c r="AR40">
        <v>0</v>
      </c>
      <c r="AS40">
        <v>0</v>
      </c>
      <c r="AT40">
        <v>0</v>
      </c>
      <c r="AU40">
        <v>0</v>
      </c>
      <c r="AV40">
        <v>0</v>
      </c>
      <c r="AW40">
        <v>0</v>
      </c>
      <c r="AX40">
        <v>0</v>
      </c>
      <c r="AY40">
        <v>0</v>
      </c>
      <c r="AZ40">
        <v>0</v>
      </c>
      <c r="BA40">
        <v>0</v>
      </c>
      <c r="BB40">
        <v>0</v>
      </c>
      <c r="BC40">
        <v>0</v>
      </c>
      <c r="BD40">
        <v>0</v>
      </c>
      <c r="BE40">
        <v>0</v>
      </c>
      <c r="BF40">
        <v>0</v>
      </c>
      <c r="BG40">
        <v>0</v>
      </c>
      <c r="BH40">
        <v>3</v>
      </c>
      <c r="BI40">
        <v>0</v>
      </c>
      <c r="BJ40">
        <v>3</v>
      </c>
      <c r="BK40">
        <v>1</v>
      </c>
      <c r="BL40">
        <v>3</v>
      </c>
      <c r="BM40">
        <v>0</v>
      </c>
      <c r="BN40">
        <v>3</v>
      </c>
      <c r="BO40">
        <v>1</v>
      </c>
      <c r="BP40">
        <v>0</v>
      </c>
      <c r="BQ40">
        <v>0</v>
      </c>
      <c r="BR40">
        <v>0</v>
      </c>
      <c r="BS40">
        <v>0</v>
      </c>
      <c r="BT40">
        <v>0</v>
      </c>
      <c r="BU40">
        <v>0</v>
      </c>
      <c r="BV40">
        <v>0</v>
      </c>
      <c r="BW40">
        <v>0</v>
      </c>
      <c r="BX40">
        <v>22</v>
      </c>
      <c r="BY40">
        <v>1</v>
      </c>
      <c r="BZ40">
        <v>0</v>
      </c>
      <c r="CA40">
        <v>0</v>
      </c>
      <c r="CB40">
        <v>20</v>
      </c>
      <c r="CC40">
        <v>1</v>
      </c>
      <c r="CD40">
        <v>0</v>
      </c>
      <c r="CE40">
        <v>0</v>
      </c>
      <c r="CF40">
        <v>25</v>
      </c>
      <c r="CG40">
        <v>1</v>
      </c>
      <c r="CH40">
        <v>3</v>
      </c>
      <c r="CI40">
        <v>1</v>
      </c>
      <c r="CJ40">
        <v>23</v>
      </c>
      <c r="CK40">
        <v>1</v>
      </c>
      <c r="CL40">
        <v>3</v>
      </c>
      <c r="CM40">
        <v>1</v>
      </c>
      <c r="CN40">
        <v>10</v>
      </c>
      <c r="CO40">
        <v>11</v>
      </c>
      <c r="CP40">
        <v>2</v>
      </c>
      <c r="CQ40">
        <v>0</v>
      </c>
      <c r="CR40">
        <v>0.7</v>
      </c>
      <c r="CS40">
        <v>5</v>
      </c>
      <c r="CT40">
        <v>1</v>
      </c>
      <c r="CU40">
        <v>0</v>
      </c>
      <c r="CV40">
        <v>0</v>
      </c>
      <c r="CW40">
        <v>0</v>
      </c>
      <c r="CX40">
        <v>0</v>
      </c>
      <c r="CY40">
        <v>0</v>
      </c>
      <c r="CZ40">
        <v>1</v>
      </c>
      <c r="DA40">
        <v>0</v>
      </c>
      <c r="DB40">
        <v>4</v>
      </c>
      <c r="DC40">
        <v>0</v>
      </c>
      <c r="DD40">
        <v>0</v>
      </c>
      <c r="DE40">
        <v>1</v>
      </c>
      <c r="DF40">
        <v>0</v>
      </c>
      <c r="DG40">
        <v>1</v>
      </c>
      <c r="DH40">
        <v>0</v>
      </c>
      <c r="DI40">
        <v>0</v>
      </c>
      <c r="DJ40">
        <v>0</v>
      </c>
      <c r="DK40" s="664"/>
      <c r="DL40" s="398">
        <v>0</v>
      </c>
      <c r="DM40" s="303">
        <v>0</v>
      </c>
      <c r="DN40" s="303">
        <v>0</v>
      </c>
      <c r="DO40" s="393">
        <v>0</v>
      </c>
      <c r="DP40" s="303">
        <v>0</v>
      </c>
      <c r="DQ40" s="303">
        <v>0</v>
      </c>
      <c r="DR40" s="303">
        <v>0</v>
      </c>
      <c r="DS40" s="393">
        <v>0</v>
      </c>
      <c r="DT40" s="303">
        <v>0</v>
      </c>
      <c r="DU40" s="303">
        <v>0</v>
      </c>
      <c r="DV40" s="303">
        <v>0</v>
      </c>
      <c r="DW40" s="303">
        <v>0</v>
      </c>
      <c r="DX40" s="303">
        <v>0</v>
      </c>
      <c r="DY40" s="303">
        <v>0</v>
      </c>
      <c r="DZ40" s="303">
        <v>0</v>
      </c>
      <c r="EA40" s="303">
        <v>0</v>
      </c>
      <c r="EB40" s="303">
        <v>0</v>
      </c>
      <c r="EC40" s="303">
        <v>0</v>
      </c>
      <c r="ED40" s="398">
        <v>0</v>
      </c>
      <c r="EE40" s="303">
        <v>0</v>
      </c>
      <c r="EF40" s="303">
        <v>0</v>
      </c>
      <c r="EG40" s="393">
        <v>0</v>
      </c>
      <c r="EH40" s="910">
        <v>0</v>
      </c>
      <c r="EI40" s="398">
        <v>30</v>
      </c>
      <c r="EJ40" s="393" t="b">
        <v>0</v>
      </c>
      <c r="EK40" s="971">
        <v>20</v>
      </c>
      <c r="EL40" s="971">
        <v>29</v>
      </c>
      <c r="EM40" s="396">
        <v>0</v>
      </c>
      <c r="EN40" s="396">
        <v>1</v>
      </c>
      <c r="EO40" s="396">
        <v>0</v>
      </c>
      <c r="EP40" s="971">
        <v>29</v>
      </c>
      <c r="EQ40" s="396">
        <v>0</v>
      </c>
      <c r="ER40" s="396">
        <v>1</v>
      </c>
      <c r="ES40" s="396">
        <v>0</v>
      </c>
      <c r="ET40" s="664"/>
      <c r="EU40" s="303"/>
      <c r="EV40" s="396" t="s">
        <v>428</v>
      </c>
      <c r="EW40" s="396" t="s">
        <v>429</v>
      </c>
      <c r="EX40" s="396" t="s">
        <v>350</v>
      </c>
      <c r="EY40" s="396">
        <v>29</v>
      </c>
      <c r="EZ40" s="396" t="s">
        <v>12</v>
      </c>
      <c r="FA40" s="396" t="s">
        <v>232</v>
      </c>
      <c r="FB40" s="396" t="s">
        <v>9</v>
      </c>
      <c r="FC40" s="396" t="s">
        <v>232</v>
      </c>
      <c r="FD40" s="396" t="s">
        <v>366</v>
      </c>
    </row>
    <row r="41" spans="1:160" customFormat="1">
      <c r="A41">
        <v>48</v>
      </c>
      <c r="B41">
        <v>1</v>
      </c>
      <c r="C41" t="s">
        <v>432</v>
      </c>
      <c r="D41" t="s">
        <v>433</v>
      </c>
      <c r="H41">
        <v>700</v>
      </c>
      <c r="I41">
        <v>41</v>
      </c>
      <c r="J41">
        <v>0</v>
      </c>
      <c r="K41">
        <v>1</v>
      </c>
      <c r="L41">
        <v>1</v>
      </c>
      <c r="M41">
        <v>0</v>
      </c>
      <c r="N41" s="1250" t="s">
        <v>430</v>
      </c>
      <c r="O41" s="1250">
        <v>0</v>
      </c>
      <c r="P41">
        <v>16</v>
      </c>
      <c r="Q41">
        <v>0</v>
      </c>
      <c r="R41">
        <v>15</v>
      </c>
      <c r="S41">
        <v>0</v>
      </c>
      <c r="T41">
        <v>0</v>
      </c>
      <c r="U41">
        <v>0</v>
      </c>
      <c r="V41">
        <v>0</v>
      </c>
      <c r="W41">
        <v>0</v>
      </c>
      <c r="X41">
        <v>16</v>
      </c>
      <c r="Y41">
        <v>0</v>
      </c>
      <c r="Z41">
        <v>15</v>
      </c>
      <c r="AA41">
        <v>0</v>
      </c>
      <c r="AB41">
        <v>4</v>
      </c>
      <c r="AC41">
        <v>0</v>
      </c>
      <c r="AD41">
        <v>2</v>
      </c>
      <c r="AE41">
        <v>0</v>
      </c>
      <c r="AF41">
        <v>0</v>
      </c>
      <c r="AG41">
        <v>0</v>
      </c>
      <c r="AH41">
        <v>0</v>
      </c>
      <c r="AI41">
        <v>0</v>
      </c>
      <c r="AJ41">
        <v>0</v>
      </c>
      <c r="AK41">
        <v>0</v>
      </c>
      <c r="AL41">
        <v>0</v>
      </c>
      <c r="AM41">
        <v>0</v>
      </c>
      <c r="AN41">
        <v>20</v>
      </c>
      <c r="AO41">
        <v>0</v>
      </c>
      <c r="AP41">
        <v>17</v>
      </c>
      <c r="AQ41">
        <v>0</v>
      </c>
      <c r="AR41">
        <v>3</v>
      </c>
      <c r="AS41">
        <v>0</v>
      </c>
      <c r="AT41">
        <v>0</v>
      </c>
      <c r="AU41">
        <v>0</v>
      </c>
      <c r="AV41">
        <v>3</v>
      </c>
      <c r="AW41">
        <v>0</v>
      </c>
      <c r="AX41">
        <v>0</v>
      </c>
      <c r="AY41">
        <v>0</v>
      </c>
      <c r="AZ41">
        <v>0</v>
      </c>
      <c r="BA41">
        <v>0</v>
      </c>
      <c r="BB41">
        <v>0</v>
      </c>
      <c r="BC41">
        <v>0</v>
      </c>
      <c r="BD41">
        <v>0</v>
      </c>
      <c r="BE41">
        <v>0</v>
      </c>
      <c r="BF41">
        <v>0</v>
      </c>
      <c r="BG41">
        <v>0</v>
      </c>
      <c r="BH41">
        <v>4</v>
      </c>
      <c r="BI41">
        <v>0</v>
      </c>
      <c r="BJ41">
        <v>0</v>
      </c>
      <c r="BK41">
        <v>0</v>
      </c>
      <c r="BL41">
        <v>4</v>
      </c>
      <c r="BM41">
        <v>0</v>
      </c>
      <c r="BN41">
        <v>0</v>
      </c>
      <c r="BO41">
        <v>0</v>
      </c>
      <c r="BP41">
        <v>0</v>
      </c>
      <c r="BQ41">
        <v>0</v>
      </c>
      <c r="BR41">
        <v>0</v>
      </c>
      <c r="BS41">
        <v>0</v>
      </c>
      <c r="BT41">
        <v>0</v>
      </c>
      <c r="BU41">
        <v>0</v>
      </c>
      <c r="BV41">
        <v>0</v>
      </c>
      <c r="BW41">
        <v>0</v>
      </c>
      <c r="BX41">
        <v>9</v>
      </c>
      <c r="BY41">
        <v>0</v>
      </c>
      <c r="BZ41">
        <v>0</v>
      </c>
      <c r="CA41">
        <v>0</v>
      </c>
      <c r="CB41">
        <v>8</v>
      </c>
      <c r="CC41">
        <v>0</v>
      </c>
      <c r="CD41">
        <v>0</v>
      </c>
      <c r="CE41">
        <v>0</v>
      </c>
      <c r="CF41">
        <v>16</v>
      </c>
      <c r="CG41">
        <v>0</v>
      </c>
      <c r="CH41">
        <v>0</v>
      </c>
      <c r="CI41">
        <v>0</v>
      </c>
      <c r="CJ41">
        <v>15</v>
      </c>
      <c r="CK41">
        <v>0</v>
      </c>
      <c r="CL41">
        <v>0</v>
      </c>
      <c r="CM41">
        <v>0</v>
      </c>
      <c r="CN41">
        <v>32</v>
      </c>
      <c r="CO41">
        <v>35</v>
      </c>
      <c r="CP41">
        <v>5</v>
      </c>
      <c r="CQ41">
        <v>0</v>
      </c>
      <c r="CR41">
        <v>3.35</v>
      </c>
      <c r="CS41">
        <v>1</v>
      </c>
      <c r="CT41">
        <v>1</v>
      </c>
      <c r="CU41">
        <v>0</v>
      </c>
      <c r="CV41">
        <v>0</v>
      </c>
      <c r="CW41">
        <v>0</v>
      </c>
      <c r="CX41">
        <v>0</v>
      </c>
      <c r="CY41">
        <v>0</v>
      </c>
      <c r="CZ41">
        <v>1</v>
      </c>
      <c r="DA41">
        <v>1</v>
      </c>
      <c r="DB41">
        <v>3</v>
      </c>
      <c r="DC41">
        <v>0</v>
      </c>
      <c r="DD41">
        <v>0</v>
      </c>
      <c r="DE41">
        <v>0</v>
      </c>
      <c r="DF41">
        <v>0</v>
      </c>
      <c r="DG41">
        <v>1</v>
      </c>
      <c r="DH41">
        <v>1</v>
      </c>
      <c r="DI41">
        <v>0</v>
      </c>
      <c r="DJ41">
        <v>0</v>
      </c>
      <c r="DK41" s="664"/>
      <c r="DL41" s="398">
        <v>0</v>
      </c>
      <c r="DM41" s="303">
        <v>0</v>
      </c>
      <c r="DN41" s="303">
        <v>0</v>
      </c>
      <c r="DO41" s="393">
        <v>0</v>
      </c>
      <c r="DP41" s="303">
        <v>0</v>
      </c>
      <c r="DQ41" s="303">
        <v>0</v>
      </c>
      <c r="DR41" s="303">
        <v>0</v>
      </c>
      <c r="DS41" s="393">
        <v>0</v>
      </c>
      <c r="DT41" s="303">
        <v>0</v>
      </c>
      <c r="DU41" s="303">
        <v>0</v>
      </c>
      <c r="DV41" s="303">
        <v>0</v>
      </c>
      <c r="DW41" s="303">
        <v>0</v>
      </c>
      <c r="DX41" s="303">
        <v>0</v>
      </c>
      <c r="DY41" s="303">
        <v>0</v>
      </c>
      <c r="DZ41" s="303">
        <v>0</v>
      </c>
      <c r="EA41" s="303">
        <v>0</v>
      </c>
      <c r="EB41" s="303">
        <v>0</v>
      </c>
      <c r="EC41" s="303">
        <v>0</v>
      </c>
      <c r="ED41" s="398">
        <v>0</v>
      </c>
      <c r="EE41" s="303">
        <v>0</v>
      </c>
      <c r="EF41" s="303">
        <v>0</v>
      </c>
      <c r="EG41" s="393">
        <v>0</v>
      </c>
      <c r="EH41" s="910">
        <v>0</v>
      </c>
      <c r="EI41" s="398">
        <v>20</v>
      </c>
      <c r="EJ41" s="393" t="b">
        <v>0</v>
      </c>
      <c r="EK41" s="971">
        <v>13</v>
      </c>
      <c r="EL41" s="971">
        <v>17</v>
      </c>
      <c r="EM41" s="396">
        <v>0</v>
      </c>
      <c r="EN41" s="396">
        <v>0</v>
      </c>
      <c r="EO41" s="396">
        <v>1</v>
      </c>
      <c r="EP41" s="971">
        <v>17</v>
      </c>
      <c r="EQ41" s="396">
        <v>0</v>
      </c>
      <c r="ER41" s="396">
        <v>1</v>
      </c>
      <c r="ES41" s="396">
        <v>0</v>
      </c>
      <c r="ET41" s="664"/>
      <c r="EU41" s="303"/>
      <c r="EV41" s="396" t="s">
        <v>430</v>
      </c>
      <c r="EW41" s="396" t="s">
        <v>431</v>
      </c>
      <c r="EX41" s="396" t="s">
        <v>350</v>
      </c>
      <c r="EY41" s="396">
        <v>17</v>
      </c>
      <c r="EZ41" s="396" t="s">
        <v>12</v>
      </c>
      <c r="FA41" s="396" t="s">
        <v>232</v>
      </c>
      <c r="FB41" s="396" t="s">
        <v>9</v>
      </c>
      <c r="FC41" s="396" t="s">
        <v>232</v>
      </c>
      <c r="FD41" s="396" t="s">
        <v>358</v>
      </c>
    </row>
    <row r="42" spans="1:160" customFormat="1">
      <c r="A42">
        <v>49</v>
      </c>
      <c r="B42">
        <v>1</v>
      </c>
      <c r="C42">
        <v>0</v>
      </c>
      <c r="D42" t="s">
        <v>434</v>
      </c>
      <c r="H42">
        <v>700</v>
      </c>
      <c r="I42">
        <v>41</v>
      </c>
      <c r="J42">
        <v>1</v>
      </c>
      <c r="K42">
        <v>0</v>
      </c>
      <c r="L42">
        <v>1</v>
      </c>
      <c r="M42">
        <v>0</v>
      </c>
      <c r="N42" s="1250" t="s">
        <v>430</v>
      </c>
      <c r="O42" s="1250">
        <v>0</v>
      </c>
      <c r="P42">
        <v>0</v>
      </c>
      <c r="Q42">
        <v>0</v>
      </c>
      <c r="R42">
        <v>1</v>
      </c>
      <c r="S42">
        <v>0</v>
      </c>
      <c r="T42">
        <v>0</v>
      </c>
      <c r="U42">
        <v>0</v>
      </c>
      <c r="V42">
        <v>0</v>
      </c>
      <c r="W42">
        <v>0</v>
      </c>
      <c r="X42">
        <v>0</v>
      </c>
      <c r="Y42">
        <v>0</v>
      </c>
      <c r="Z42">
        <v>1</v>
      </c>
      <c r="AA42">
        <v>0</v>
      </c>
      <c r="AB42">
        <v>0</v>
      </c>
      <c r="AC42">
        <v>0</v>
      </c>
      <c r="AD42">
        <v>0</v>
      </c>
      <c r="AE42">
        <v>0</v>
      </c>
      <c r="AF42">
        <v>5</v>
      </c>
      <c r="AG42">
        <v>0</v>
      </c>
      <c r="AH42">
        <v>3</v>
      </c>
      <c r="AI42">
        <v>0</v>
      </c>
      <c r="AJ42">
        <v>0</v>
      </c>
      <c r="AK42">
        <v>0</v>
      </c>
      <c r="AL42">
        <v>0</v>
      </c>
      <c r="AM42">
        <v>0</v>
      </c>
      <c r="AN42">
        <v>5</v>
      </c>
      <c r="AO42">
        <v>0</v>
      </c>
      <c r="AP42">
        <v>4</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1</v>
      </c>
      <c r="CC42">
        <v>0</v>
      </c>
      <c r="CD42">
        <v>0</v>
      </c>
      <c r="CE42">
        <v>0</v>
      </c>
      <c r="CF42">
        <v>0</v>
      </c>
      <c r="CG42">
        <v>0</v>
      </c>
      <c r="CH42">
        <v>0</v>
      </c>
      <c r="CI42">
        <v>0</v>
      </c>
      <c r="CJ42">
        <v>1</v>
      </c>
      <c r="CK42">
        <v>0</v>
      </c>
      <c r="CL42">
        <v>0</v>
      </c>
      <c r="CM42">
        <v>0</v>
      </c>
      <c r="CN42">
        <v>0</v>
      </c>
      <c r="CO42">
        <v>1</v>
      </c>
      <c r="CP42">
        <v>0</v>
      </c>
      <c r="CQ42">
        <v>0</v>
      </c>
      <c r="CR42">
        <v>0.2</v>
      </c>
      <c r="CS42">
        <v>1</v>
      </c>
      <c r="CT42">
        <v>1</v>
      </c>
      <c r="CU42">
        <v>0</v>
      </c>
      <c r="CV42">
        <v>0</v>
      </c>
      <c r="CW42">
        <v>0</v>
      </c>
      <c r="CX42">
        <v>1</v>
      </c>
      <c r="CY42">
        <v>0</v>
      </c>
      <c r="CZ42">
        <v>0</v>
      </c>
      <c r="DA42">
        <v>0</v>
      </c>
      <c r="DB42">
        <v>1</v>
      </c>
      <c r="DC42">
        <v>0</v>
      </c>
      <c r="DD42">
        <v>0</v>
      </c>
      <c r="DE42">
        <v>0</v>
      </c>
      <c r="DF42">
        <v>0</v>
      </c>
      <c r="DG42">
        <v>0</v>
      </c>
      <c r="DH42">
        <v>1</v>
      </c>
      <c r="DI42">
        <v>0</v>
      </c>
      <c r="DJ42">
        <v>0</v>
      </c>
      <c r="DK42" s="664"/>
      <c r="DL42" s="398">
        <v>0</v>
      </c>
      <c r="DM42" s="303">
        <v>0</v>
      </c>
      <c r="DN42" s="303">
        <v>0</v>
      </c>
      <c r="DO42" s="393">
        <v>0</v>
      </c>
      <c r="DP42" s="303">
        <v>0</v>
      </c>
      <c r="DQ42" s="303">
        <v>0</v>
      </c>
      <c r="DR42" s="303">
        <v>0</v>
      </c>
      <c r="DS42" s="393">
        <v>0</v>
      </c>
      <c r="DT42" s="303">
        <v>0</v>
      </c>
      <c r="DU42" s="303">
        <v>0</v>
      </c>
      <c r="DV42" s="303">
        <v>0</v>
      </c>
      <c r="DW42" s="303">
        <v>0</v>
      </c>
      <c r="DX42" s="303">
        <v>0</v>
      </c>
      <c r="DY42" s="303">
        <v>0</v>
      </c>
      <c r="DZ42" s="303">
        <v>0</v>
      </c>
      <c r="EA42" s="303">
        <v>0</v>
      </c>
      <c r="EB42" s="303">
        <v>0</v>
      </c>
      <c r="EC42" s="303">
        <v>0</v>
      </c>
      <c r="ED42" s="398">
        <v>0</v>
      </c>
      <c r="EE42" s="303">
        <v>0</v>
      </c>
      <c r="EF42" s="303">
        <v>0</v>
      </c>
      <c r="EG42" s="393">
        <v>0</v>
      </c>
      <c r="EH42" s="910">
        <v>0</v>
      </c>
      <c r="EI42" s="398">
        <v>5</v>
      </c>
      <c r="EJ42" s="393" t="b">
        <v>0</v>
      </c>
      <c r="EK42" s="971">
        <v>2</v>
      </c>
      <c r="EL42" s="971">
        <v>4</v>
      </c>
      <c r="EM42" s="396">
        <v>0</v>
      </c>
      <c r="EN42" s="396">
        <v>1</v>
      </c>
      <c r="EO42" s="396">
        <v>0</v>
      </c>
      <c r="EP42" s="971">
        <v>4</v>
      </c>
      <c r="EQ42" s="396">
        <v>0</v>
      </c>
      <c r="ER42" s="396">
        <v>1</v>
      </c>
      <c r="ES42" s="396">
        <v>0</v>
      </c>
      <c r="ET42" s="664"/>
      <c r="EU42" s="303"/>
      <c r="EV42" s="396" t="s">
        <v>430</v>
      </c>
      <c r="EW42" s="396" t="s">
        <v>431</v>
      </c>
      <c r="EX42" s="396" t="s">
        <v>350</v>
      </c>
      <c r="EY42" s="396">
        <v>4</v>
      </c>
      <c r="EZ42" s="396" t="s">
        <v>11</v>
      </c>
      <c r="FA42" s="396" t="s">
        <v>232</v>
      </c>
      <c r="FB42" s="396" t="s">
        <v>9</v>
      </c>
      <c r="FC42" s="396" t="s">
        <v>232</v>
      </c>
      <c r="FD42" s="396" t="s">
        <v>358</v>
      </c>
    </row>
    <row r="43" spans="1:160" customFormat="1">
      <c r="A43">
        <v>50</v>
      </c>
      <c r="B43">
        <v>1</v>
      </c>
      <c r="C43" t="s">
        <v>435</v>
      </c>
      <c r="D43" t="s">
        <v>436</v>
      </c>
      <c r="H43">
        <v>700</v>
      </c>
      <c r="I43">
        <v>41</v>
      </c>
      <c r="J43">
        <v>0</v>
      </c>
      <c r="K43">
        <v>1</v>
      </c>
      <c r="L43">
        <v>1</v>
      </c>
      <c r="M43">
        <v>0</v>
      </c>
      <c r="N43" s="1250" t="s">
        <v>437</v>
      </c>
      <c r="O43" s="1250">
        <v>0</v>
      </c>
      <c r="P43">
        <v>237</v>
      </c>
      <c r="Q43">
        <v>18</v>
      </c>
      <c r="R43">
        <v>242</v>
      </c>
      <c r="S43">
        <v>19</v>
      </c>
      <c r="T43">
        <v>3</v>
      </c>
      <c r="U43">
        <v>1</v>
      </c>
      <c r="V43">
        <v>3</v>
      </c>
      <c r="W43">
        <v>0</v>
      </c>
      <c r="X43">
        <v>240</v>
      </c>
      <c r="Y43">
        <v>19</v>
      </c>
      <c r="Z43">
        <v>245</v>
      </c>
      <c r="AA43">
        <v>19</v>
      </c>
      <c r="AB43">
        <v>27</v>
      </c>
      <c r="AC43">
        <v>1</v>
      </c>
      <c r="AD43">
        <v>44</v>
      </c>
      <c r="AE43">
        <v>3</v>
      </c>
      <c r="AF43">
        <v>0</v>
      </c>
      <c r="AG43">
        <v>0</v>
      </c>
      <c r="AH43">
        <v>2</v>
      </c>
      <c r="AI43">
        <v>0</v>
      </c>
      <c r="AJ43">
        <v>8</v>
      </c>
      <c r="AK43">
        <v>10</v>
      </c>
      <c r="AL43">
        <v>10</v>
      </c>
      <c r="AM43">
        <v>9</v>
      </c>
      <c r="AN43">
        <v>275</v>
      </c>
      <c r="AO43">
        <v>30</v>
      </c>
      <c r="AP43">
        <v>301</v>
      </c>
      <c r="AQ43">
        <v>31</v>
      </c>
      <c r="AR43">
        <v>12</v>
      </c>
      <c r="AS43">
        <v>0</v>
      </c>
      <c r="AT43">
        <v>3</v>
      </c>
      <c r="AU43">
        <v>0</v>
      </c>
      <c r="AV43">
        <v>13</v>
      </c>
      <c r="AW43">
        <v>0</v>
      </c>
      <c r="AX43">
        <v>3</v>
      </c>
      <c r="AY43">
        <v>0</v>
      </c>
      <c r="AZ43">
        <v>12</v>
      </c>
      <c r="BA43">
        <v>2</v>
      </c>
      <c r="BB43">
        <v>1</v>
      </c>
      <c r="BC43">
        <v>0</v>
      </c>
      <c r="BD43">
        <v>11</v>
      </c>
      <c r="BE43">
        <v>2</v>
      </c>
      <c r="BF43">
        <v>1</v>
      </c>
      <c r="BG43">
        <v>0</v>
      </c>
      <c r="BH43">
        <v>39</v>
      </c>
      <c r="BI43">
        <v>1</v>
      </c>
      <c r="BJ43">
        <v>15</v>
      </c>
      <c r="BK43">
        <v>1</v>
      </c>
      <c r="BL43">
        <v>37</v>
      </c>
      <c r="BM43">
        <v>1</v>
      </c>
      <c r="BN43">
        <v>15</v>
      </c>
      <c r="BO43">
        <v>0</v>
      </c>
      <c r="BP43">
        <v>0</v>
      </c>
      <c r="BQ43">
        <v>0</v>
      </c>
      <c r="BR43">
        <v>0</v>
      </c>
      <c r="BS43">
        <v>0</v>
      </c>
      <c r="BT43">
        <v>0</v>
      </c>
      <c r="BU43">
        <v>0</v>
      </c>
      <c r="BV43">
        <v>0</v>
      </c>
      <c r="BW43">
        <v>0</v>
      </c>
      <c r="BX43">
        <v>177</v>
      </c>
      <c r="BY43">
        <v>0</v>
      </c>
      <c r="BZ43">
        <v>0</v>
      </c>
      <c r="CA43">
        <v>0</v>
      </c>
      <c r="CB43">
        <v>184</v>
      </c>
      <c r="CC43">
        <v>0</v>
      </c>
      <c r="CD43">
        <v>0</v>
      </c>
      <c r="CE43">
        <v>0</v>
      </c>
      <c r="CF43">
        <v>240</v>
      </c>
      <c r="CG43">
        <v>3</v>
      </c>
      <c r="CH43">
        <v>19</v>
      </c>
      <c r="CI43">
        <v>1</v>
      </c>
      <c r="CJ43">
        <v>245</v>
      </c>
      <c r="CK43">
        <v>3</v>
      </c>
      <c r="CL43">
        <v>19</v>
      </c>
      <c r="CM43">
        <v>0</v>
      </c>
      <c r="CN43">
        <v>143</v>
      </c>
      <c r="CO43">
        <v>116</v>
      </c>
      <c r="CP43">
        <v>47</v>
      </c>
      <c r="CQ43">
        <v>0</v>
      </c>
      <c r="CR43">
        <v>0.84918032786885245</v>
      </c>
      <c r="CS43">
        <v>38</v>
      </c>
      <c r="CT43">
        <v>1</v>
      </c>
      <c r="CU43">
        <v>0</v>
      </c>
      <c r="CV43">
        <v>0</v>
      </c>
      <c r="CW43">
        <v>0</v>
      </c>
      <c r="CX43">
        <v>0</v>
      </c>
      <c r="CY43">
        <v>0</v>
      </c>
      <c r="CZ43">
        <v>0</v>
      </c>
      <c r="DA43">
        <v>1</v>
      </c>
      <c r="DB43">
        <v>51</v>
      </c>
      <c r="DC43">
        <v>1</v>
      </c>
      <c r="DD43">
        <v>0</v>
      </c>
      <c r="DE43">
        <v>0</v>
      </c>
      <c r="DF43">
        <v>1</v>
      </c>
      <c r="DG43">
        <v>1</v>
      </c>
      <c r="DH43">
        <v>0</v>
      </c>
      <c r="DI43">
        <v>0</v>
      </c>
      <c r="DJ43">
        <v>0</v>
      </c>
      <c r="DK43" s="664"/>
      <c r="DL43" s="398">
        <v>0</v>
      </c>
      <c r="DM43" s="303">
        <v>0</v>
      </c>
      <c r="DN43" s="303">
        <v>0</v>
      </c>
      <c r="DO43" s="393">
        <v>0</v>
      </c>
      <c r="DP43" s="303">
        <v>0</v>
      </c>
      <c r="DQ43" s="303">
        <v>0</v>
      </c>
      <c r="DR43" s="303">
        <v>0</v>
      </c>
      <c r="DS43" s="393">
        <v>0</v>
      </c>
      <c r="DT43" s="303">
        <v>0</v>
      </c>
      <c r="DU43" s="303">
        <v>0</v>
      </c>
      <c r="DV43" s="303">
        <v>0</v>
      </c>
      <c r="DW43" s="303">
        <v>0</v>
      </c>
      <c r="DX43" s="303">
        <v>0</v>
      </c>
      <c r="DY43" s="303">
        <v>0</v>
      </c>
      <c r="DZ43" s="303">
        <v>0</v>
      </c>
      <c r="EA43" s="303">
        <v>0</v>
      </c>
      <c r="EB43" s="303">
        <v>0</v>
      </c>
      <c r="EC43" s="303">
        <v>0</v>
      </c>
      <c r="ED43" s="398">
        <v>0</v>
      </c>
      <c r="EE43" s="303">
        <v>0</v>
      </c>
      <c r="EF43" s="303">
        <v>0</v>
      </c>
      <c r="EG43" s="393">
        <v>0</v>
      </c>
      <c r="EH43" s="910">
        <v>0</v>
      </c>
      <c r="EI43" s="398">
        <v>305</v>
      </c>
      <c r="EJ43" s="393" t="b">
        <v>0</v>
      </c>
      <c r="EK43" s="971">
        <v>243</v>
      </c>
      <c r="EL43" s="971">
        <v>332</v>
      </c>
      <c r="EM43" s="396">
        <v>0</v>
      </c>
      <c r="EN43" s="396">
        <v>1</v>
      </c>
      <c r="EO43" s="396">
        <v>0</v>
      </c>
      <c r="EP43" s="971">
        <v>332</v>
      </c>
      <c r="EQ43" s="396">
        <v>0</v>
      </c>
      <c r="ER43" s="396">
        <v>0</v>
      </c>
      <c r="ES43" s="396">
        <v>1</v>
      </c>
      <c r="ET43" s="664"/>
      <c r="EU43" s="303"/>
      <c r="EV43" s="396" t="s">
        <v>437</v>
      </c>
      <c r="EW43" s="396" t="s">
        <v>431</v>
      </c>
      <c r="EX43" s="396" t="s">
        <v>350</v>
      </c>
      <c r="EY43" s="396">
        <v>332</v>
      </c>
      <c r="EZ43" s="396" t="s">
        <v>13</v>
      </c>
      <c r="FA43" s="396" t="s">
        <v>232</v>
      </c>
      <c r="FB43" s="396" t="s">
        <v>9</v>
      </c>
      <c r="FC43" s="396" t="s">
        <v>232</v>
      </c>
      <c r="FD43" s="396" t="s">
        <v>358</v>
      </c>
    </row>
    <row r="44" spans="1:160" customFormat="1">
      <c r="A44">
        <v>51</v>
      </c>
      <c r="B44">
        <v>1</v>
      </c>
      <c r="C44" t="s">
        <v>438</v>
      </c>
      <c r="D44" t="s">
        <v>439</v>
      </c>
      <c r="H44">
        <v>700</v>
      </c>
      <c r="I44">
        <v>42</v>
      </c>
      <c r="J44">
        <v>1</v>
      </c>
      <c r="K44">
        <v>0</v>
      </c>
      <c r="L44">
        <v>1</v>
      </c>
      <c r="M44">
        <v>0</v>
      </c>
      <c r="N44" s="1250" t="s">
        <v>430</v>
      </c>
      <c r="O44" s="1250">
        <v>0</v>
      </c>
      <c r="P44">
        <v>10</v>
      </c>
      <c r="Q44">
        <v>0</v>
      </c>
      <c r="R44">
        <v>10</v>
      </c>
      <c r="S44">
        <v>0</v>
      </c>
      <c r="T44">
        <v>2</v>
      </c>
      <c r="U44">
        <v>4</v>
      </c>
      <c r="V44">
        <v>3</v>
      </c>
      <c r="W44">
        <v>4</v>
      </c>
      <c r="X44">
        <v>12</v>
      </c>
      <c r="Y44">
        <v>4</v>
      </c>
      <c r="Z44">
        <v>13</v>
      </c>
      <c r="AA44">
        <v>4</v>
      </c>
      <c r="AB44">
        <v>0</v>
      </c>
      <c r="AC44">
        <v>0</v>
      </c>
      <c r="AD44">
        <v>0</v>
      </c>
      <c r="AE44">
        <v>0</v>
      </c>
      <c r="AF44">
        <v>1</v>
      </c>
      <c r="AG44">
        <v>0</v>
      </c>
      <c r="AH44">
        <v>0</v>
      </c>
      <c r="AI44">
        <v>0</v>
      </c>
      <c r="AJ44">
        <v>1</v>
      </c>
      <c r="AK44">
        <v>0</v>
      </c>
      <c r="AL44">
        <v>1</v>
      </c>
      <c r="AM44">
        <v>0</v>
      </c>
      <c r="AN44">
        <v>14</v>
      </c>
      <c r="AO44">
        <v>4</v>
      </c>
      <c r="AP44">
        <v>14</v>
      </c>
      <c r="AQ44">
        <v>4</v>
      </c>
      <c r="AR44">
        <v>0</v>
      </c>
      <c r="AS44">
        <v>0</v>
      </c>
      <c r="AT44">
        <v>0</v>
      </c>
      <c r="AU44">
        <v>0</v>
      </c>
      <c r="AV44">
        <v>0</v>
      </c>
      <c r="AW44">
        <v>0</v>
      </c>
      <c r="AX44">
        <v>0</v>
      </c>
      <c r="AY44">
        <v>0</v>
      </c>
      <c r="AZ44">
        <v>0</v>
      </c>
      <c r="BA44">
        <v>0</v>
      </c>
      <c r="BB44">
        <v>0</v>
      </c>
      <c r="BC44">
        <v>0</v>
      </c>
      <c r="BD44">
        <v>0</v>
      </c>
      <c r="BE44">
        <v>0</v>
      </c>
      <c r="BF44">
        <v>0</v>
      </c>
      <c r="BG44">
        <v>0</v>
      </c>
      <c r="BH44">
        <v>3</v>
      </c>
      <c r="BI44">
        <v>2</v>
      </c>
      <c r="BJ44">
        <v>0</v>
      </c>
      <c r="BK44">
        <v>0</v>
      </c>
      <c r="BL44">
        <v>3</v>
      </c>
      <c r="BM44">
        <v>2</v>
      </c>
      <c r="BN44">
        <v>4</v>
      </c>
      <c r="BO44">
        <v>4</v>
      </c>
      <c r="BP44">
        <v>0</v>
      </c>
      <c r="BQ44">
        <v>0</v>
      </c>
      <c r="BR44">
        <v>0</v>
      </c>
      <c r="BS44">
        <v>0</v>
      </c>
      <c r="BT44">
        <v>0</v>
      </c>
      <c r="BU44">
        <v>0</v>
      </c>
      <c r="BV44">
        <v>0</v>
      </c>
      <c r="BW44">
        <v>0</v>
      </c>
      <c r="BX44">
        <v>9</v>
      </c>
      <c r="BY44">
        <v>0</v>
      </c>
      <c r="BZ44">
        <v>4</v>
      </c>
      <c r="CA44">
        <v>4</v>
      </c>
      <c r="CB44">
        <v>10</v>
      </c>
      <c r="CC44">
        <v>1</v>
      </c>
      <c r="CD44">
        <v>0</v>
      </c>
      <c r="CE44">
        <v>0</v>
      </c>
      <c r="CF44">
        <v>12</v>
      </c>
      <c r="CG44">
        <v>2</v>
      </c>
      <c r="CH44">
        <v>4</v>
      </c>
      <c r="CI44">
        <v>4</v>
      </c>
      <c r="CJ44">
        <v>13</v>
      </c>
      <c r="CK44">
        <v>3</v>
      </c>
      <c r="CL44">
        <v>4</v>
      </c>
      <c r="CM44">
        <v>4</v>
      </c>
      <c r="CN44">
        <v>2</v>
      </c>
      <c r="CO44">
        <v>2</v>
      </c>
      <c r="CP44">
        <v>1</v>
      </c>
      <c r="CQ44">
        <v>0</v>
      </c>
      <c r="CR44">
        <v>0.22222222222222221</v>
      </c>
      <c r="CS44">
        <v>8</v>
      </c>
      <c r="CT44">
        <v>1</v>
      </c>
      <c r="CU44">
        <v>0</v>
      </c>
      <c r="CV44">
        <v>0</v>
      </c>
      <c r="CW44">
        <v>0</v>
      </c>
      <c r="CX44">
        <v>0</v>
      </c>
      <c r="CY44">
        <v>0</v>
      </c>
      <c r="CZ44">
        <v>1</v>
      </c>
      <c r="DA44">
        <v>1</v>
      </c>
      <c r="DB44">
        <v>3</v>
      </c>
      <c r="DC44">
        <v>0</v>
      </c>
      <c r="DD44">
        <v>0</v>
      </c>
      <c r="DE44">
        <v>1</v>
      </c>
      <c r="DF44">
        <v>1</v>
      </c>
      <c r="DG44">
        <v>1</v>
      </c>
      <c r="DH44">
        <v>0</v>
      </c>
      <c r="DI44">
        <v>0</v>
      </c>
      <c r="DJ44">
        <v>0</v>
      </c>
      <c r="DK44" s="664"/>
      <c r="DL44" s="398">
        <v>0</v>
      </c>
      <c r="DM44" s="303">
        <v>0</v>
      </c>
      <c r="DN44" s="303">
        <v>0</v>
      </c>
      <c r="DO44" s="393">
        <v>0</v>
      </c>
      <c r="DP44" s="303">
        <v>0</v>
      </c>
      <c r="DQ44" s="303">
        <v>0</v>
      </c>
      <c r="DR44" s="303">
        <v>0</v>
      </c>
      <c r="DS44" s="393">
        <v>0</v>
      </c>
      <c r="DT44" s="303">
        <v>0</v>
      </c>
      <c r="DU44" s="303">
        <v>0</v>
      </c>
      <c r="DV44" s="303">
        <v>0</v>
      </c>
      <c r="DW44" s="303">
        <v>0</v>
      </c>
      <c r="DX44" s="303">
        <v>0</v>
      </c>
      <c r="DY44" s="303">
        <v>0</v>
      </c>
      <c r="DZ44" s="303">
        <v>0</v>
      </c>
      <c r="EA44" s="303">
        <v>0</v>
      </c>
      <c r="EB44" s="303">
        <v>0</v>
      </c>
      <c r="EC44" s="303">
        <v>0</v>
      </c>
      <c r="ED44" s="398">
        <v>0</v>
      </c>
      <c r="EE44" s="303">
        <v>0</v>
      </c>
      <c r="EF44" s="303">
        <v>0</v>
      </c>
      <c r="EG44" s="393">
        <v>0</v>
      </c>
      <c r="EH44" s="910">
        <v>0</v>
      </c>
      <c r="EI44" s="398">
        <v>18</v>
      </c>
      <c r="EJ44" s="393" t="b">
        <v>1</v>
      </c>
      <c r="EK44" s="971">
        <v>7</v>
      </c>
      <c r="EL44" s="971">
        <v>18</v>
      </c>
      <c r="EM44" s="396">
        <v>0</v>
      </c>
      <c r="EN44" s="396">
        <v>0</v>
      </c>
      <c r="EO44" s="396">
        <v>1</v>
      </c>
      <c r="EP44" s="971">
        <v>18</v>
      </c>
      <c r="EQ44" s="396">
        <v>0</v>
      </c>
      <c r="ER44" s="396">
        <v>0</v>
      </c>
      <c r="ES44" s="396">
        <v>1</v>
      </c>
      <c r="ET44" s="664"/>
      <c r="EU44" s="303"/>
      <c r="EV44" s="396" t="s">
        <v>430</v>
      </c>
      <c r="EW44" s="396" t="s">
        <v>431</v>
      </c>
      <c r="EX44" s="396" t="s">
        <v>350</v>
      </c>
      <c r="EY44" s="396">
        <v>18</v>
      </c>
      <c r="EZ44" s="396" t="s">
        <v>12</v>
      </c>
      <c r="FA44" s="396" t="s">
        <v>232</v>
      </c>
      <c r="FB44" s="396" t="s">
        <v>9</v>
      </c>
      <c r="FC44" s="396" t="s">
        <v>232</v>
      </c>
      <c r="FD44" s="396" t="s">
        <v>358</v>
      </c>
    </row>
    <row r="45" spans="1:160" customFormat="1">
      <c r="A45">
        <v>52</v>
      </c>
      <c r="B45">
        <v>1</v>
      </c>
      <c r="C45">
        <v>0</v>
      </c>
      <c r="D45">
        <v>0</v>
      </c>
      <c r="H45">
        <v>700</v>
      </c>
      <c r="I45">
        <v>43</v>
      </c>
      <c r="J45">
        <v>1</v>
      </c>
      <c r="K45">
        <v>0</v>
      </c>
      <c r="L45">
        <v>1</v>
      </c>
      <c r="M45">
        <v>0</v>
      </c>
      <c r="N45" s="1250" t="s">
        <v>430</v>
      </c>
      <c r="O45" s="1250">
        <v>0</v>
      </c>
      <c r="P45">
        <v>32</v>
      </c>
      <c r="Q45">
        <v>7</v>
      </c>
      <c r="R45">
        <v>30</v>
      </c>
      <c r="S45">
        <v>8</v>
      </c>
      <c r="T45">
        <v>0</v>
      </c>
      <c r="U45">
        <v>1</v>
      </c>
      <c r="V45">
        <v>0</v>
      </c>
      <c r="W45">
        <v>0</v>
      </c>
      <c r="X45">
        <v>32</v>
      </c>
      <c r="Y45">
        <v>8</v>
      </c>
      <c r="Z45">
        <v>30</v>
      </c>
      <c r="AA45">
        <v>8</v>
      </c>
      <c r="AB45">
        <v>2</v>
      </c>
      <c r="AC45">
        <v>1</v>
      </c>
      <c r="AD45">
        <v>5</v>
      </c>
      <c r="AE45">
        <v>0</v>
      </c>
      <c r="AF45">
        <v>0</v>
      </c>
      <c r="AG45">
        <v>0</v>
      </c>
      <c r="AH45">
        <v>0</v>
      </c>
      <c r="AI45">
        <v>0</v>
      </c>
      <c r="AJ45">
        <v>0</v>
      </c>
      <c r="AK45">
        <v>0</v>
      </c>
      <c r="AL45">
        <v>0</v>
      </c>
      <c r="AM45">
        <v>0</v>
      </c>
      <c r="AN45">
        <v>34</v>
      </c>
      <c r="AO45">
        <v>9</v>
      </c>
      <c r="AP45">
        <v>35</v>
      </c>
      <c r="AQ45">
        <v>8</v>
      </c>
      <c r="AR45">
        <v>6</v>
      </c>
      <c r="AS45">
        <v>0</v>
      </c>
      <c r="AT45">
        <v>1</v>
      </c>
      <c r="AU45">
        <v>0</v>
      </c>
      <c r="AV45">
        <v>6</v>
      </c>
      <c r="AW45">
        <v>0</v>
      </c>
      <c r="AX45">
        <v>1</v>
      </c>
      <c r="AY45">
        <v>0</v>
      </c>
      <c r="AZ45">
        <v>3</v>
      </c>
      <c r="BA45">
        <v>0</v>
      </c>
      <c r="BB45">
        <v>1</v>
      </c>
      <c r="BC45">
        <v>0</v>
      </c>
      <c r="BD45">
        <v>3</v>
      </c>
      <c r="BE45">
        <v>0</v>
      </c>
      <c r="BF45">
        <v>1</v>
      </c>
      <c r="BG45">
        <v>0</v>
      </c>
      <c r="BH45">
        <v>23</v>
      </c>
      <c r="BI45">
        <v>0</v>
      </c>
      <c r="BJ45">
        <v>6</v>
      </c>
      <c r="BK45">
        <v>1</v>
      </c>
      <c r="BL45">
        <v>21</v>
      </c>
      <c r="BM45">
        <v>0</v>
      </c>
      <c r="BN45">
        <v>6</v>
      </c>
      <c r="BO45">
        <v>0</v>
      </c>
      <c r="BP45">
        <v>0</v>
      </c>
      <c r="BQ45">
        <v>0</v>
      </c>
      <c r="BR45">
        <v>0</v>
      </c>
      <c r="BS45">
        <v>0</v>
      </c>
      <c r="BT45">
        <v>0</v>
      </c>
      <c r="BU45">
        <v>0</v>
      </c>
      <c r="BV45">
        <v>0</v>
      </c>
      <c r="BW45">
        <v>0</v>
      </c>
      <c r="BX45">
        <v>0</v>
      </c>
      <c r="BY45">
        <v>0</v>
      </c>
      <c r="BZ45">
        <v>0</v>
      </c>
      <c r="CA45">
        <v>0</v>
      </c>
      <c r="CB45">
        <v>0</v>
      </c>
      <c r="CC45">
        <v>0</v>
      </c>
      <c r="CD45">
        <v>0</v>
      </c>
      <c r="CE45">
        <v>0</v>
      </c>
      <c r="CF45">
        <v>32</v>
      </c>
      <c r="CG45">
        <v>0</v>
      </c>
      <c r="CH45">
        <v>8</v>
      </c>
      <c r="CI45">
        <v>1</v>
      </c>
      <c r="CJ45">
        <v>30</v>
      </c>
      <c r="CK45">
        <v>0</v>
      </c>
      <c r="CL45">
        <v>8</v>
      </c>
      <c r="CM45">
        <v>0</v>
      </c>
      <c r="CN45">
        <v>4</v>
      </c>
      <c r="CO45">
        <v>4</v>
      </c>
      <c r="CP45">
        <v>4</v>
      </c>
      <c r="CQ45">
        <v>0</v>
      </c>
      <c r="CR45">
        <v>0.18604651162790697</v>
      </c>
      <c r="CS45">
        <v>21</v>
      </c>
      <c r="CT45">
        <v>0</v>
      </c>
      <c r="CU45">
        <v>0</v>
      </c>
      <c r="CV45">
        <v>0</v>
      </c>
      <c r="CW45">
        <v>0</v>
      </c>
      <c r="CX45">
        <v>0</v>
      </c>
      <c r="CY45">
        <v>0</v>
      </c>
      <c r="CZ45">
        <v>1</v>
      </c>
      <c r="DA45">
        <v>1</v>
      </c>
      <c r="DB45">
        <v>2</v>
      </c>
      <c r="DC45">
        <v>0</v>
      </c>
      <c r="DD45">
        <v>0</v>
      </c>
      <c r="DE45">
        <v>0</v>
      </c>
      <c r="DF45">
        <v>0</v>
      </c>
      <c r="DG45">
        <v>1</v>
      </c>
      <c r="DH45">
        <v>0</v>
      </c>
      <c r="DI45">
        <v>0</v>
      </c>
      <c r="DJ45">
        <v>0</v>
      </c>
      <c r="DK45" s="664"/>
      <c r="DL45" s="398">
        <v>0</v>
      </c>
      <c r="DM45" s="303">
        <v>0</v>
      </c>
      <c r="DN45" s="303">
        <v>0</v>
      </c>
      <c r="DO45" s="393">
        <v>0</v>
      </c>
      <c r="DP45" s="303">
        <v>0</v>
      </c>
      <c r="DQ45" s="303">
        <v>0</v>
      </c>
      <c r="DR45" s="303">
        <v>0</v>
      </c>
      <c r="DS45" s="393">
        <v>0</v>
      </c>
      <c r="DT45" s="303">
        <v>0</v>
      </c>
      <c r="DU45" s="303">
        <v>0</v>
      </c>
      <c r="DV45" s="303">
        <v>0</v>
      </c>
      <c r="DW45" s="303">
        <v>0</v>
      </c>
      <c r="DX45" s="303">
        <v>0</v>
      </c>
      <c r="DY45" s="303">
        <v>0</v>
      </c>
      <c r="DZ45" s="303">
        <v>0</v>
      </c>
      <c r="EA45" s="303">
        <v>0</v>
      </c>
      <c r="EB45" s="303">
        <v>0</v>
      </c>
      <c r="EC45" s="303">
        <v>0</v>
      </c>
      <c r="ED45" s="398">
        <v>0</v>
      </c>
      <c r="EE45" s="303">
        <v>0</v>
      </c>
      <c r="EF45" s="303">
        <v>0</v>
      </c>
      <c r="EG45" s="393">
        <v>0</v>
      </c>
      <c r="EH45" s="910">
        <v>0</v>
      </c>
      <c r="EI45" s="398">
        <v>43</v>
      </c>
      <c r="EJ45" s="393" t="b">
        <v>0</v>
      </c>
      <c r="EK45" s="971">
        <v>20</v>
      </c>
      <c r="EL45" s="971">
        <v>43</v>
      </c>
      <c r="EM45" s="396">
        <v>0</v>
      </c>
      <c r="EN45" s="396">
        <v>1</v>
      </c>
      <c r="EO45" s="396">
        <v>0</v>
      </c>
      <c r="EP45" s="971">
        <v>43</v>
      </c>
      <c r="EQ45" s="396">
        <v>0</v>
      </c>
      <c r="ER45" s="396">
        <v>1</v>
      </c>
      <c r="ES45" s="396">
        <v>0</v>
      </c>
      <c r="ET45" s="664"/>
      <c r="EU45" s="303"/>
      <c r="EV45" s="396" t="s">
        <v>430</v>
      </c>
      <c r="EW45" s="396" t="s">
        <v>431</v>
      </c>
      <c r="EX45" s="396" t="s">
        <v>350</v>
      </c>
      <c r="EY45" s="396">
        <v>43</v>
      </c>
      <c r="EZ45" s="396" t="s">
        <v>12</v>
      </c>
      <c r="FA45" s="396" t="s">
        <v>232</v>
      </c>
      <c r="FB45" s="396" t="s">
        <v>9</v>
      </c>
      <c r="FC45" s="396" t="s">
        <v>232</v>
      </c>
      <c r="FD45" s="396" t="s">
        <v>358</v>
      </c>
    </row>
    <row r="46" spans="1:160" customFormat="1">
      <c r="A46">
        <v>53</v>
      </c>
      <c r="B46">
        <v>1</v>
      </c>
      <c r="C46" t="s">
        <v>440</v>
      </c>
      <c r="D46" t="s">
        <v>441</v>
      </c>
      <c r="H46">
        <v>700</v>
      </c>
      <c r="I46">
        <v>42</v>
      </c>
      <c r="J46">
        <v>1</v>
      </c>
      <c r="K46">
        <v>0</v>
      </c>
      <c r="L46">
        <v>1</v>
      </c>
      <c r="M46">
        <v>0</v>
      </c>
      <c r="N46" s="1250" t="s">
        <v>442</v>
      </c>
      <c r="O46" s="1250">
        <v>0</v>
      </c>
      <c r="P46">
        <v>8</v>
      </c>
      <c r="Q46">
        <v>1</v>
      </c>
      <c r="R46">
        <v>5</v>
      </c>
      <c r="S46">
        <v>1</v>
      </c>
      <c r="T46">
        <v>0</v>
      </c>
      <c r="U46">
        <v>1</v>
      </c>
      <c r="V46">
        <v>0</v>
      </c>
      <c r="W46">
        <v>1</v>
      </c>
      <c r="X46">
        <v>8</v>
      </c>
      <c r="Y46">
        <v>2</v>
      </c>
      <c r="Z46">
        <v>5</v>
      </c>
      <c r="AA46">
        <v>2</v>
      </c>
      <c r="AB46">
        <v>1</v>
      </c>
      <c r="AC46">
        <v>0</v>
      </c>
      <c r="AD46">
        <v>2</v>
      </c>
      <c r="AE46">
        <v>0</v>
      </c>
      <c r="AF46">
        <v>0</v>
      </c>
      <c r="AG46">
        <v>0</v>
      </c>
      <c r="AH46">
        <v>0</v>
      </c>
      <c r="AI46">
        <v>0</v>
      </c>
      <c r="AJ46">
        <v>0</v>
      </c>
      <c r="AK46">
        <v>0</v>
      </c>
      <c r="AL46">
        <v>0</v>
      </c>
      <c r="AM46">
        <v>0</v>
      </c>
      <c r="AN46">
        <v>9</v>
      </c>
      <c r="AO46">
        <v>2</v>
      </c>
      <c r="AP46">
        <v>7</v>
      </c>
      <c r="AQ46">
        <v>2</v>
      </c>
      <c r="AR46">
        <v>0</v>
      </c>
      <c r="AS46">
        <v>0</v>
      </c>
      <c r="AT46">
        <v>0</v>
      </c>
      <c r="AU46">
        <v>0</v>
      </c>
      <c r="AV46">
        <v>0</v>
      </c>
      <c r="AW46">
        <v>0</v>
      </c>
      <c r="AX46">
        <v>0</v>
      </c>
      <c r="AY46">
        <v>0</v>
      </c>
      <c r="AZ46">
        <v>0</v>
      </c>
      <c r="BA46">
        <v>0</v>
      </c>
      <c r="BB46">
        <v>0</v>
      </c>
      <c r="BC46">
        <v>0</v>
      </c>
      <c r="BD46">
        <v>0</v>
      </c>
      <c r="BE46">
        <v>0</v>
      </c>
      <c r="BF46">
        <v>0</v>
      </c>
      <c r="BG46">
        <v>0</v>
      </c>
      <c r="BH46">
        <v>0</v>
      </c>
      <c r="BI46">
        <v>0</v>
      </c>
      <c r="BJ46">
        <v>2</v>
      </c>
      <c r="BK46">
        <v>1</v>
      </c>
      <c r="BL46">
        <v>0</v>
      </c>
      <c r="BM46">
        <v>0</v>
      </c>
      <c r="BN46">
        <v>2</v>
      </c>
      <c r="BO46">
        <v>1</v>
      </c>
      <c r="BP46">
        <v>0</v>
      </c>
      <c r="BQ46">
        <v>0</v>
      </c>
      <c r="BR46">
        <v>0</v>
      </c>
      <c r="BS46">
        <v>0</v>
      </c>
      <c r="BT46">
        <v>0</v>
      </c>
      <c r="BU46">
        <v>0</v>
      </c>
      <c r="BV46">
        <v>0</v>
      </c>
      <c r="BW46">
        <v>0</v>
      </c>
      <c r="BX46">
        <v>8</v>
      </c>
      <c r="BY46">
        <v>0</v>
      </c>
      <c r="BZ46">
        <v>0</v>
      </c>
      <c r="CA46">
        <v>0</v>
      </c>
      <c r="CB46">
        <v>5</v>
      </c>
      <c r="CC46">
        <v>0</v>
      </c>
      <c r="CD46">
        <v>0</v>
      </c>
      <c r="CE46">
        <v>0</v>
      </c>
      <c r="CF46">
        <v>8</v>
      </c>
      <c r="CG46">
        <v>0</v>
      </c>
      <c r="CH46">
        <v>2</v>
      </c>
      <c r="CI46">
        <v>1</v>
      </c>
      <c r="CJ46">
        <v>5</v>
      </c>
      <c r="CK46">
        <v>0</v>
      </c>
      <c r="CL46">
        <v>2</v>
      </c>
      <c r="CM46">
        <v>1</v>
      </c>
      <c r="CN46">
        <v>1</v>
      </c>
      <c r="CO46">
        <v>3</v>
      </c>
      <c r="CP46">
        <v>2</v>
      </c>
      <c r="CQ46">
        <v>1</v>
      </c>
      <c r="CR46">
        <v>0.36363636363636365</v>
      </c>
      <c r="CS46">
        <v>0</v>
      </c>
      <c r="CT46">
        <v>0</v>
      </c>
      <c r="CU46">
        <v>0</v>
      </c>
      <c r="CV46">
        <v>0</v>
      </c>
      <c r="CW46">
        <v>0</v>
      </c>
      <c r="CX46">
        <v>0</v>
      </c>
      <c r="CY46">
        <v>0</v>
      </c>
      <c r="CZ46">
        <v>0</v>
      </c>
      <c r="DA46">
        <v>0</v>
      </c>
      <c r="DB46">
        <v>2</v>
      </c>
      <c r="DC46">
        <v>0</v>
      </c>
      <c r="DD46">
        <v>0</v>
      </c>
      <c r="DE46">
        <v>1</v>
      </c>
      <c r="DF46">
        <v>1</v>
      </c>
      <c r="DG46">
        <v>0</v>
      </c>
      <c r="DH46">
        <v>0</v>
      </c>
      <c r="DI46">
        <v>0</v>
      </c>
      <c r="DJ46">
        <v>0</v>
      </c>
      <c r="DK46" s="664"/>
      <c r="DL46" s="398">
        <v>0</v>
      </c>
      <c r="DM46" s="303">
        <v>0</v>
      </c>
      <c r="DN46" s="303">
        <v>0</v>
      </c>
      <c r="DO46" s="393">
        <v>0</v>
      </c>
      <c r="DP46" s="303">
        <v>0</v>
      </c>
      <c r="DQ46" s="303">
        <v>0</v>
      </c>
      <c r="DR46" s="303">
        <v>0</v>
      </c>
      <c r="DS46" s="393">
        <v>0</v>
      </c>
      <c r="DT46" s="303">
        <v>0</v>
      </c>
      <c r="DU46" s="303">
        <v>0</v>
      </c>
      <c r="DV46" s="303">
        <v>0</v>
      </c>
      <c r="DW46" s="303">
        <v>0</v>
      </c>
      <c r="DX46" s="303">
        <v>0</v>
      </c>
      <c r="DY46" s="303">
        <v>0</v>
      </c>
      <c r="DZ46" s="303">
        <v>0</v>
      </c>
      <c r="EA46" s="303">
        <v>0</v>
      </c>
      <c r="EB46" s="303">
        <v>0</v>
      </c>
      <c r="EC46" s="303">
        <v>0</v>
      </c>
      <c r="ED46" s="398">
        <v>0</v>
      </c>
      <c r="EE46" s="303">
        <v>0</v>
      </c>
      <c r="EF46" s="303">
        <v>0</v>
      </c>
      <c r="EG46" s="393">
        <v>0</v>
      </c>
      <c r="EH46" s="910">
        <v>0</v>
      </c>
      <c r="EI46" s="398">
        <v>11</v>
      </c>
      <c r="EJ46" s="393" t="b">
        <v>0</v>
      </c>
      <c r="EK46" s="971">
        <v>7</v>
      </c>
      <c r="EL46" s="971">
        <v>0</v>
      </c>
      <c r="EM46" s="396">
        <v>0</v>
      </c>
      <c r="EN46" s="396">
        <v>0</v>
      </c>
      <c r="EO46" s="396">
        <v>0</v>
      </c>
      <c r="EP46" s="971">
        <v>9</v>
      </c>
      <c r="EQ46" s="396">
        <v>0</v>
      </c>
      <c r="ER46" s="396">
        <v>1</v>
      </c>
      <c r="ES46" s="396">
        <v>0</v>
      </c>
      <c r="ET46" s="664"/>
      <c r="EU46" s="303"/>
      <c r="EV46" s="396" t="s">
        <v>442</v>
      </c>
      <c r="EW46" s="396" t="s">
        <v>363</v>
      </c>
      <c r="EX46" s="396" t="s">
        <v>354</v>
      </c>
      <c r="EY46" s="396">
        <v>9</v>
      </c>
      <c r="EZ46" s="396" t="s">
        <v>11</v>
      </c>
      <c r="FA46" s="396" t="s">
        <v>232</v>
      </c>
      <c r="FB46" s="396" t="s">
        <v>9</v>
      </c>
      <c r="FC46" s="396" t="s">
        <v>232</v>
      </c>
      <c r="FD46" s="396" t="s">
        <v>358</v>
      </c>
    </row>
    <row r="47" spans="1:160" customFormat="1">
      <c r="A47">
        <v>54</v>
      </c>
      <c r="B47">
        <v>1</v>
      </c>
      <c r="C47" t="s">
        <v>440</v>
      </c>
      <c r="D47" t="s">
        <v>441</v>
      </c>
      <c r="H47">
        <v>700</v>
      </c>
      <c r="I47">
        <v>41</v>
      </c>
      <c r="J47">
        <v>1</v>
      </c>
      <c r="K47">
        <v>0</v>
      </c>
      <c r="L47">
        <v>1</v>
      </c>
      <c r="M47">
        <v>0</v>
      </c>
      <c r="N47" s="1250" t="s">
        <v>442</v>
      </c>
      <c r="O47" s="1250">
        <v>0</v>
      </c>
      <c r="P47">
        <v>2</v>
      </c>
      <c r="Q47">
        <v>1</v>
      </c>
      <c r="R47">
        <v>2</v>
      </c>
      <c r="S47">
        <v>1</v>
      </c>
      <c r="T47">
        <v>0</v>
      </c>
      <c r="U47">
        <v>0</v>
      </c>
      <c r="V47">
        <v>0</v>
      </c>
      <c r="W47">
        <v>0</v>
      </c>
      <c r="X47">
        <v>2</v>
      </c>
      <c r="Y47">
        <v>1</v>
      </c>
      <c r="Z47">
        <v>2</v>
      </c>
      <c r="AA47">
        <v>1</v>
      </c>
      <c r="AB47">
        <v>0</v>
      </c>
      <c r="AC47">
        <v>0</v>
      </c>
      <c r="AD47">
        <v>1</v>
      </c>
      <c r="AE47">
        <v>0</v>
      </c>
      <c r="AF47">
        <v>0</v>
      </c>
      <c r="AG47">
        <v>0</v>
      </c>
      <c r="AH47">
        <v>0</v>
      </c>
      <c r="AI47">
        <v>0</v>
      </c>
      <c r="AJ47">
        <v>0</v>
      </c>
      <c r="AK47">
        <v>0</v>
      </c>
      <c r="AL47">
        <v>0</v>
      </c>
      <c r="AM47">
        <v>0</v>
      </c>
      <c r="AN47">
        <v>2</v>
      </c>
      <c r="AO47">
        <v>1</v>
      </c>
      <c r="AP47">
        <v>3</v>
      </c>
      <c r="AQ47">
        <v>1</v>
      </c>
      <c r="AR47">
        <v>0</v>
      </c>
      <c r="AS47">
        <v>0</v>
      </c>
      <c r="AT47">
        <v>0</v>
      </c>
      <c r="AU47">
        <v>0</v>
      </c>
      <c r="AV47">
        <v>0</v>
      </c>
      <c r="AW47">
        <v>0</v>
      </c>
      <c r="AX47">
        <v>0</v>
      </c>
      <c r="AY47">
        <v>0</v>
      </c>
      <c r="AZ47">
        <v>0</v>
      </c>
      <c r="BA47">
        <v>0</v>
      </c>
      <c r="BB47">
        <v>0</v>
      </c>
      <c r="BC47">
        <v>0</v>
      </c>
      <c r="BD47">
        <v>0</v>
      </c>
      <c r="BE47">
        <v>0</v>
      </c>
      <c r="BF47">
        <v>0</v>
      </c>
      <c r="BG47">
        <v>0</v>
      </c>
      <c r="BH47">
        <v>0</v>
      </c>
      <c r="BI47">
        <v>0</v>
      </c>
      <c r="BJ47">
        <v>1</v>
      </c>
      <c r="BK47">
        <v>0</v>
      </c>
      <c r="BL47">
        <v>0</v>
      </c>
      <c r="BM47">
        <v>0</v>
      </c>
      <c r="BN47">
        <v>1</v>
      </c>
      <c r="BO47">
        <v>0</v>
      </c>
      <c r="BP47">
        <v>0</v>
      </c>
      <c r="BQ47">
        <v>0</v>
      </c>
      <c r="BR47">
        <v>0</v>
      </c>
      <c r="BS47">
        <v>0</v>
      </c>
      <c r="BT47">
        <v>0</v>
      </c>
      <c r="BU47">
        <v>0</v>
      </c>
      <c r="BV47">
        <v>0</v>
      </c>
      <c r="BW47">
        <v>0</v>
      </c>
      <c r="BX47">
        <v>2</v>
      </c>
      <c r="BY47">
        <v>0</v>
      </c>
      <c r="BZ47">
        <v>0</v>
      </c>
      <c r="CA47">
        <v>0</v>
      </c>
      <c r="CB47">
        <v>2</v>
      </c>
      <c r="CC47">
        <v>0</v>
      </c>
      <c r="CD47">
        <v>0</v>
      </c>
      <c r="CE47">
        <v>0</v>
      </c>
      <c r="CF47">
        <v>2</v>
      </c>
      <c r="CG47">
        <v>0</v>
      </c>
      <c r="CH47">
        <v>1</v>
      </c>
      <c r="CI47">
        <v>0</v>
      </c>
      <c r="CJ47">
        <v>2</v>
      </c>
      <c r="CK47">
        <v>0</v>
      </c>
      <c r="CL47">
        <v>1</v>
      </c>
      <c r="CM47">
        <v>0</v>
      </c>
      <c r="CN47">
        <v>1</v>
      </c>
      <c r="CO47">
        <v>0</v>
      </c>
      <c r="CP47">
        <v>0</v>
      </c>
      <c r="CQ47">
        <v>0</v>
      </c>
      <c r="CR47">
        <v>0.33333333333333331</v>
      </c>
      <c r="CS47">
        <v>0</v>
      </c>
      <c r="CT47">
        <v>0</v>
      </c>
      <c r="CU47">
        <v>0</v>
      </c>
      <c r="CV47">
        <v>0</v>
      </c>
      <c r="CW47">
        <v>0</v>
      </c>
      <c r="CX47">
        <v>0</v>
      </c>
      <c r="CY47">
        <v>0</v>
      </c>
      <c r="CZ47">
        <v>0</v>
      </c>
      <c r="DA47">
        <v>0</v>
      </c>
      <c r="DB47">
        <v>0</v>
      </c>
      <c r="DC47">
        <v>0</v>
      </c>
      <c r="DD47">
        <v>0</v>
      </c>
      <c r="DE47">
        <v>0</v>
      </c>
      <c r="DF47">
        <v>0</v>
      </c>
      <c r="DG47">
        <v>0</v>
      </c>
      <c r="DH47">
        <v>0</v>
      </c>
      <c r="DI47">
        <v>0</v>
      </c>
      <c r="DJ47">
        <v>0</v>
      </c>
      <c r="DK47" s="664"/>
      <c r="DL47" s="398">
        <v>0</v>
      </c>
      <c r="DM47" s="303">
        <v>0</v>
      </c>
      <c r="DN47" s="303">
        <v>0</v>
      </c>
      <c r="DO47" s="393">
        <v>0</v>
      </c>
      <c r="DP47" s="303">
        <v>0</v>
      </c>
      <c r="DQ47" s="303">
        <v>0</v>
      </c>
      <c r="DR47" s="303">
        <v>0</v>
      </c>
      <c r="DS47" s="393">
        <v>0</v>
      </c>
      <c r="DT47" s="303">
        <v>0</v>
      </c>
      <c r="DU47" s="303">
        <v>0</v>
      </c>
      <c r="DV47" s="303">
        <v>0</v>
      </c>
      <c r="DW47" s="303">
        <v>0</v>
      </c>
      <c r="DX47" s="303">
        <v>0</v>
      </c>
      <c r="DY47" s="303">
        <v>0</v>
      </c>
      <c r="DZ47" s="303">
        <v>0</v>
      </c>
      <c r="EA47" s="303">
        <v>0</v>
      </c>
      <c r="EB47" s="303">
        <v>0</v>
      </c>
      <c r="EC47" s="303">
        <v>0</v>
      </c>
      <c r="ED47" s="398">
        <v>0</v>
      </c>
      <c r="EE47" s="303">
        <v>0</v>
      </c>
      <c r="EF47" s="303">
        <v>0</v>
      </c>
      <c r="EG47" s="393">
        <v>0</v>
      </c>
      <c r="EH47" s="910">
        <v>0</v>
      </c>
      <c r="EI47" s="398">
        <v>3</v>
      </c>
      <c r="EJ47" s="393" t="b">
        <v>0</v>
      </c>
      <c r="EK47" s="971">
        <v>0</v>
      </c>
      <c r="EL47" s="971">
        <v>0</v>
      </c>
      <c r="EM47" s="396">
        <v>0</v>
      </c>
      <c r="EN47" s="396">
        <v>0</v>
      </c>
      <c r="EO47" s="396">
        <v>0</v>
      </c>
      <c r="EP47" s="971">
        <v>0</v>
      </c>
      <c r="EQ47" s="396">
        <v>0</v>
      </c>
      <c r="ER47" s="396">
        <v>0</v>
      </c>
      <c r="ES47" s="396">
        <v>0</v>
      </c>
      <c r="ET47" s="664"/>
      <c r="EU47" s="303"/>
      <c r="EV47" s="396" t="s">
        <v>442</v>
      </c>
      <c r="EW47" s="396" t="s">
        <v>363</v>
      </c>
      <c r="EX47" s="396" t="s">
        <v>354</v>
      </c>
      <c r="EY47" s="396">
        <v>4</v>
      </c>
      <c r="EZ47" s="396" t="s">
        <v>11</v>
      </c>
      <c r="FA47" s="396" t="s">
        <v>232</v>
      </c>
      <c r="FB47" s="396" t="s">
        <v>9</v>
      </c>
      <c r="FC47" s="396" t="s">
        <v>232</v>
      </c>
      <c r="FD47" s="396" t="s">
        <v>358</v>
      </c>
    </row>
    <row r="48" spans="1:160" customFormat="1">
      <c r="A48">
        <v>55</v>
      </c>
      <c r="B48">
        <v>1</v>
      </c>
      <c r="C48" t="s">
        <v>440</v>
      </c>
      <c r="D48" t="s">
        <v>441</v>
      </c>
      <c r="H48">
        <v>700</v>
      </c>
      <c r="I48">
        <v>43</v>
      </c>
      <c r="J48">
        <v>1</v>
      </c>
      <c r="K48">
        <v>0</v>
      </c>
      <c r="L48">
        <v>1</v>
      </c>
      <c r="M48">
        <v>0</v>
      </c>
      <c r="N48" s="1250" t="s">
        <v>442</v>
      </c>
      <c r="O48" s="1250">
        <v>0</v>
      </c>
      <c r="P48">
        <v>7</v>
      </c>
      <c r="Q48">
        <v>0</v>
      </c>
      <c r="R48">
        <v>7</v>
      </c>
      <c r="S48">
        <v>0</v>
      </c>
      <c r="T48">
        <v>0</v>
      </c>
      <c r="U48">
        <v>0</v>
      </c>
      <c r="V48">
        <v>0</v>
      </c>
      <c r="W48">
        <v>0</v>
      </c>
      <c r="X48">
        <v>7</v>
      </c>
      <c r="Y48">
        <v>0</v>
      </c>
      <c r="Z48">
        <v>7</v>
      </c>
      <c r="AA48">
        <v>0</v>
      </c>
      <c r="AB48">
        <v>0</v>
      </c>
      <c r="AC48">
        <v>0</v>
      </c>
      <c r="AD48">
        <v>0</v>
      </c>
      <c r="AE48">
        <v>0</v>
      </c>
      <c r="AF48">
        <v>0</v>
      </c>
      <c r="AG48">
        <v>0</v>
      </c>
      <c r="AH48">
        <v>0</v>
      </c>
      <c r="AI48">
        <v>0</v>
      </c>
      <c r="AJ48">
        <v>0</v>
      </c>
      <c r="AK48">
        <v>0</v>
      </c>
      <c r="AL48">
        <v>0</v>
      </c>
      <c r="AM48">
        <v>0</v>
      </c>
      <c r="AN48">
        <v>7</v>
      </c>
      <c r="AO48">
        <v>0</v>
      </c>
      <c r="AP48">
        <v>7</v>
      </c>
      <c r="AQ48">
        <v>0</v>
      </c>
      <c r="AR48">
        <v>0</v>
      </c>
      <c r="AS48">
        <v>0</v>
      </c>
      <c r="AT48">
        <v>0</v>
      </c>
      <c r="AU48">
        <v>0</v>
      </c>
      <c r="AV48">
        <v>0</v>
      </c>
      <c r="AW48">
        <v>0</v>
      </c>
      <c r="AX48">
        <v>0</v>
      </c>
      <c r="AY48">
        <v>0</v>
      </c>
      <c r="AZ48">
        <v>0</v>
      </c>
      <c r="BA48">
        <v>0</v>
      </c>
      <c r="BB48">
        <v>0</v>
      </c>
      <c r="BC48">
        <v>0</v>
      </c>
      <c r="BD48">
        <v>0</v>
      </c>
      <c r="BE48">
        <v>0</v>
      </c>
      <c r="BF48">
        <v>0</v>
      </c>
      <c r="BG48">
        <v>0</v>
      </c>
      <c r="BH48">
        <v>2</v>
      </c>
      <c r="BI48">
        <v>0</v>
      </c>
      <c r="BJ48">
        <v>0</v>
      </c>
      <c r="BK48">
        <v>0</v>
      </c>
      <c r="BL48">
        <v>2</v>
      </c>
      <c r="BM48">
        <v>0</v>
      </c>
      <c r="BN48">
        <v>0</v>
      </c>
      <c r="BO48">
        <v>0</v>
      </c>
      <c r="BP48">
        <v>0</v>
      </c>
      <c r="BQ48">
        <v>0</v>
      </c>
      <c r="BR48">
        <v>0</v>
      </c>
      <c r="BS48">
        <v>0</v>
      </c>
      <c r="BT48">
        <v>0</v>
      </c>
      <c r="BU48">
        <v>0</v>
      </c>
      <c r="BV48">
        <v>0</v>
      </c>
      <c r="BW48">
        <v>0</v>
      </c>
      <c r="BX48">
        <v>5</v>
      </c>
      <c r="BY48">
        <v>0</v>
      </c>
      <c r="BZ48">
        <v>0</v>
      </c>
      <c r="CA48">
        <v>0</v>
      </c>
      <c r="CB48">
        <v>5</v>
      </c>
      <c r="CC48">
        <v>0</v>
      </c>
      <c r="CD48">
        <v>0</v>
      </c>
      <c r="CE48">
        <v>0</v>
      </c>
      <c r="CF48">
        <v>7</v>
      </c>
      <c r="CG48">
        <v>0</v>
      </c>
      <c r="CH48">
        <v>0</v>
      </c>
      <c r="CI48">
        <v>0</v>
      </c>
      <c r="CJ48">
        <v>7</v>
      </c>
      <c r="CK48">
        <v>0</v>
      </c>
      <c r="CL48">
        <v>0</v>
      </c>
      <c r="CM48">
        <v>0</v>
      </c>
      <c r="CN48">
        <v>1</v>
      </c>
      <c r="CO48">
        <v>1</v>
      </c>
      <c r="CP48">
        <v>0</v>
      </c>
      <c r="CQ48">
        <v>0</v>
      </c>
      <c r="CR48">
        <v>0.2857142857142857</v>
      </c>
      <c r="CS48">
        <v>1</v>
      </c>
      <c r="CT48">
        <v>1</v>
      </c>
      <c r="CU48">
        <v>1</v>
      </c>
      <c r="CV48">
        <v>0</v>
      </c>
      <c r="CW48">
        <v>1</v>
      </c>
      <c r="CX48">
        <v>0</v>
      </c>
      <c r="CY48">
        <v>0</v>
      </c>
      <c r="CZ48">
        <v>1</v>
      </c>
      <c r="DA48">
        <v>1</v>
      </c>
      <c r="DB48">
        <v>1</v>
      </c>
      <c r="DC48">
        <v>0</v>
      </c>
      <c r="DD48">
        <v>0</v>
      </c>
      <c r="DE48">
        <v>0</v>
      </c>
      <c r="DF48">
        <v>1</v>
      </c>
      <c r="DG48">
        <v>1</v>
      </c>
      <c r="DH48">
        <v>1</v>
      </c>
      <c r="DI48">
        <v>0</v>
      </c>
      <c r="DJ48">
        <v>0</v>
      </c>
      <c r="DK48" s="664"/>
      <c r="DL48" s="398">
        <v>0</v>
      </c>
      <c r="DM48" s="303">
        <v>0</v>
      </c>
      <c r="DN48" s="303">
        <v>0</v>
      </c>
      <c r="DO48" s="393">
        <v>0</v>
      </c>
      <c r="DP48" s="303">
        <v>0</v>
      </c>
      <c r="DQ48" s="303">
        <v>0</v>
      </c>
      <c r="DR48" s="303">
        <v>0</v>
      </c>
      <c r="DS48" s="393">
        <v>0</v>
      </c>
      <c r="DT48" s="303">
        <v>0</v>
      </c>
      <c r="DU48" s="303">
        <v>0</v>
      </c>
      <c r="DV48" s="303">
        <v>0</v>
      </c>
      <c r="DW48" s="303">
        <v>0</v>
      </c>
      <c r="DX48" s="303">
        <v>0</v>
      </c>
      <c r="DY48" s="303">
        <v>0</v>
      </c>
      <c r="DZ48" s="303">
        <v>0</v>
      </c>
      <c r="EA48" s="303">
        <v>0</v>
      </c>
      <c r="EB48" s="303">
        <v>0</v>
      </c>
      <c r="EC48" s="303">
        <v>0</v>
      </c>
      <c r="ED48" s="398">
        <v>0</v>
      </c>
      <c r="EE48" s="303">
        <v>0</v>
      </c>
      <c r="EF48" s="303">
        <v>0</v>
      </c>
      <c r="EG48" s="393">
        <v>0</v>
      </c>
      <c r="EH48" s="910">
        <v>0</v>
      </c>
      <c r="EI48" s="398">
        <v>7</v>
      </c>
      <c r="EJ48" s="393" t="b">
        <v>1</v>
      </c>
      <c r="EK48" s="971">
        <v>5</v>
      </c>
      <c r="EL48" s="971">
        <v>7</v>
      </c>
      <c r="EM48" s="396">
        <v>0</v>
      </c>
      <c r="EN48" s="396">
        <v>0</v>
      </c>
      <c r="EO48" s="396">
        <v>1</v>
      </c>
      <c r="EP48" s="971">
        <v>7</v>
      </c>
      <c r="EQ48" s="396">
        <v>0</v>
      </c>
      <c r="ER48" s="396">
        <v>0</v>
      </c>
      <c r="ES48" s="396">
        <v>1</v>
      </c>
      <c r="ET48" s="664"/>
      <c r="EU48" s="303"/>
      <c r="EV48" s="396" t="s">
        <v>442</v>
      </c>
      <c r="EW48" s="396" t="s">
        <v>363</v>
      </c>
      <c r="EX48" s="396" t="s">
        <v>354</v>
      </c>
      <c r="EY48" s="396">
        <v>7</v>
      </c>
      <c r="EZ48" s="396" t="s">
        <v>11</v>
      </c>
      <c r="FA48" s="396" t="s">
        <v>232</v>
      </c>
      <c r="FB48" s="396" t="s">
        <v>9</v>
      </c>
      <c r="FC48" s="396" t="s">
        <v>232</v>
      </c>
      <c r="FD48" s="396" t="s">
        <v>358</v>
      </c>
    </row>
    <row r="49" spans="1:160" customFormat="1">
      <c r="A49">
        <v>56</v>
      </c>
      <c r="B49">
        <v>1</v>
      </c>
      <c r="C49" t="s">
        <v>440</v>
      </c>
      <c r="D49" t="s">
        <v>441</v>
      </c>
      <c r="H49">
        <v>700</v>
      </c>
      <c r="I49">
        <v>43</v>
      </c>
      <c r="J49">
        <v>1</v>
      </c>
      <c r="K49">
        <v>0</v>
      </c>
      <c r="L49">
        <v>1</v>
      </c>
      <c r="M49">
        <v>0</v>
      </c>
      <c r="N49" s="1250" t="s">
        <v>442</v>
      </c>
      <c r="O49" s="1250">
        <v>0</v>
      </c>
      <c r="P49">
        <v>3</v>
      </c>
      <c r="Q49">
        <v>0</v>
      </c>
      <c r="R49">
        <v>5</v>
      </c>
      <c r="S49">
        <v>0</v>
      </c>
      <c r="T49">
        <v>1</v>
      </c>
      <c r="U49">
        <v>1</v>
      </c>
      <c r="V49">
        <v>1</v>
      </c>
      <c r="W49">
        <v>1</v>
      </c>
      <c r="X49">
        <v>4</v>
      </c>
      <c r="Y49">
        <v>1</v>
      </c>
      <c r="Z49">
        <v>6</v>
      </c>
      <c r="AA49">
        <v>1</v>
      </c>
      <c r="AB49">
        <v>0</v>
      </c>
      <c r="AC49">
        <v>0</v>
      </c>
      <c r="AD49">
        <v>0</v>
      </c>
      <c r="AE49">
        <v>0</v>
      </c>
      <c r="AF49">
        <v>0</v>
      </c>
      <c r="AG49">
        <v>0</v>
      </c>
      <c r="AH49">
        <v>0</v>
      </c>
      <c r="AI49">
        <v>0</v>
      </c>
      <c r="AJ49">
        <v>0</v>
      </c>
      <c r="AK49">
        <v>0</v>
      </c>
      <c r="AL49">
        <v>0</v>
      </c>
      <c r="AM49">
        <v>0</v>
      </c>
      <c r="AN49">
        <v>4</v>
      </c>
      <c r="AO49">
        <v>1</v>
      </c>
      <c r="AP49">
        <v>6</v>
      </c>
      <c r="AQ49">
        <v>1</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4</v>
      </c>
      <c r="BY49">
        <v>1</v>
      </c>
      <c r="BZ49">
        <v>1</v>
      </c>
      <c r="CA49">
        <v>1</v>
      </c>
      <c r="CB49">
        <v>6</v>
      </c>
      <c r="CC49">
        <v>1</v>
      </c>
      <c r="CD49">
        <v>1</v>
      </c>
      <c r="CE49">
        <v>1</v>
      </c>
      <c r="CF49">
        <v>4</v>
      </c>
      <c r="CG49">
        <v>1</v>
      </c>
      <c r="CH49">
        <v>1</v>
      </c>
      <c r="CI49">
        <v>1</v>
      </c>
      <c r="CJ49">
        <v>6</v>
      </c>
      <c r="CK49">
        <v>1</v>
      </c>
      <c r="CL49">
        <v>1</v>
      </c>
      <c r="CM49">
        <v>1</v>
      </c>
      <c r="CN49">
        <v>2</v>
      </c>
      <c r="CO49">
        <v>0</v>
      </c>
      <c r="CP49">
        <v>0</v>
      </c>
      <c r="CQ49">
        <v>0</v>
      </c>
      <c r="CR49">
        <v>0.4</v>
      </c>
      <c r="CS49">
        <v>2</v>
      </c>
      <c r="CT49">
        <v>1</v>
      </c>
      <c r="CU49">
        <v>0</v>
      </c>
      <c r="CV49">
        <v>0</v>
      </c>
      <c r="CW49">
        <v>0</v>
      </c>
      <c r="CX49">
        <v>0</v>
      </c>
      <c r="CY49">
        <v>0</v>
      </c>
      <c r="CZ49">
        <v>1</v>
      </c>
      <c r="DA49">
        <v>1</v>
      </c>
      <c r="DB49">
        <v>2</v>
      </c>
      <c r="DC49">
        <v>0</v>
      </c>
      <c r="DD49">
        <v>0</v>
      </c>
      <c r="DE49">
        <v>0</v>
      </c>
      <c r="DF49">
        <v>0</v>
      </c>
      <c r="DG49">
        <v>0</v>
      </c>
      <c r="DH49">
        <v>1</v>
      </c>
      <c r="DI49">
        <v>0</v>
      </c>
      <c r="DJ49">
        <v>0</v>
      </c>
      <c r="DK49" s="664"/>
      <c r="DL49" s="398">
        <v>0</v>
      </c>
      <c r="DM49" s="303">
        <v>0</v>
      </c>
      <c r="DN49" s="303">
        <v>0</v>
      </c>
      <c r="DO49" s="393">
        <v>0</v>
      </c>
      <c r="DP49" s="303">
        <v>0</v>
      </c>
      <c r="DQ49" s="303">
        <v>0</v>
      </c>
      <c r="DR49" s="303">
        <v>0</v>
      </c>
      <c r="DS49" s="393">
        <v>0</v>
      </c>
      <c r="DT49" s="303">
        <v>0</v>
      </c>
      <c r="DU49" s="303">
        <v>0</v>
      </c>
      <c r="DV49" s="303">
        <v>0</v>
      </c>
      <c r="DW49" s="303">
        <v>0</v>
      </c>
      <c r="DX49" s="303">
        <v>0</v>
      </c>
      <c r="DY49" s="303">
        <v>0</v>
      </c>
      <c r="DZ49" s="303">
        <v>0</v>
      </c>
      <c r="EA49" s="303">
        <v>0</v>
      </c>
      <c r="EB49" s="303">
        <v>0</v>
      </c>
      <c r="EC49" s="303">
        <v>0</v>
      </c>
      <c r="ED49" s="398">
        <v>0</v>
      </c>
      <c r="EE49" s="303">
        <v>0</v>
      </c>
      <c r="EF49" s="303">
        <v>0</v>
      </c>
      <c r="EG49" s="393">
        <v>0</v>
      </c>
      <c r="EH49" s="910">
        <v>0</v>
      </c>
      <c r="EI49" s="398">
        <v>5</v>
      </c>
      <c r="EJ49" s="393" t="b">
        <v>0</v>
      </c>
      <c r="EK49" s="971">
        <v>3</v>
      </c>
      <c r="EL49" s="971">
        <v>7</v>
      </c>
      <c r="EM49" s="396">
        <v>0</v>
      </c>
      <c r="EN49" s="396">
        <v>0</v>
      </c>
      <c r="EO49" s="396">
        <v>1</v>
      </c>
      <c r="EP49" s="971">
        <v>7</v>
      </c>
      <c r="EQ49" s="396">
        <v>0</v>
      </c>
      <c r="ER49" s="396">
        <v>1</v>
      </c>
      <c r="ES49" s="396">
        <v>0</v>
      </c>
      <c r="ET49" s="664"/>
      <c r="EU49" s="303"/>
      <c r="EV49" s="396" t="s">
        <v>442</v>
      </c>
      <c r="EW49" s="396" t="s">
        <v>363</v>
      </c>
      <c r="EX49" s="396" t="s">
        <v>354</v>
      </c>
      <c r="EY49" s="396">
        <v>7</v>
      </c>
      <c r="EZ49" s="396" t="s">
        <v>11</v>
      </c>
      <c r="FA49" s="396" t="s">
        <v>232</v>
      </c>
      <c r="FB49" s="396" t="s">
        <v>9</v>
      </c>
      <c r="FC49" s="396" t="s">
        <v>232</v>
      </c>
      <c r="FD49" s="396" t="s">
        <v>358</v>
      </c>
    </row>
    <row r="50" spans="1:160" customFormat="1">
      <c r="A50">
        <v>57</v>
      </c>
      <c r="B50">
        <v>1</v>
      </c>
      <c r="C50" t="s">
        <v>440</v>
      </c>
      <c r="D50" t="s">
        <v>441</v>
      </c>
      <c r="H50">
        <v>700</v>
      </c>
      <c r="I50">
        <v>42</v>
      </c>
      <c r="J50">
        <v>1</v>
      </c>
      <c r="K50">
        <v>0</v>
      </c>
      <c r="L50">
        <v>1</v>
      </c>
      <c r="M50">
        <v>0</v>
      </c>
      <c r="N50" s="1250" t="s">
        <v>442</v>
      </c>
      <c r="O50" s="1250">
        <v>0</v>
      </c>
      <c r="P50">
        <v>8</v>
      </c>
      <c r="Q50">
        <v>1</v>
      </c>
      <c r="R50">
        <v>6</v>
      </c>
      <c r="S50">
        <v>1</v>
      </c>
      <c r="T50">
        <v>0</v>
      </c>
      <c r="U50">
        <v>1</v>
      </c>
      <c r="V50">
        <v>0</v>
      </c>
      <c r="W50">
        <v>1</v>
      </c>
      <c r="X50">
        <v>8</v>
      </c>
      <c r="Y50">
        <v>2</v>
      </c>
      <c r="Z50">
        <v>6</v>
      </c>
      <c r="AA50">
        <v>2</v>
      </c>
      <c r="AB50">
        <v>0</v>
      </c>
      <c r="AC50">
        <v>0</v>
      </c>
      <c r="AD50">
        <v>2</v>
      </c>
      <c r="AE50">
        <v>0</v>
      </c>
      <c r="AF50">
        <v>0</v>
      </c>
      <c r="AG50">
        <v>0</v>
      </c>
      <c r="AH50">
        <v>0</v>
      </c>
      <c r="AI50">
        <v>0</v>
      </c>
      <c r="AJ50">
        <v>0</v>
      </c>
      <c r="AK50">
        <v>0</v>
      </c>
      <c r="AL50">
        <v>0</v>
      </c>
      <c r="AM50">
        <v>0</v>
      </c>
      <c r="AN50">
        <v>8</v>
      </c>
      <c r="AO50">
        <v>2</v>
      </c>
      <c r="AP50">
        <v>8</v>
      </c>
      <c r="AQ50">
        <v>2</v>
      </c>
      <c r="AR50">
        <v>0</v>
      </c>
      <c r="AS50">
        <v>0</v>
      </c>
      <c r="AT50">
        <v>0</v>
      </c>
      <c r="AU50">
        <v>0</v>
      </c>
      <c r="AV50">
        <v>0</v>
      </c>
      <c r="AW50">
        <v>0</v>
      </c>
      <c r="AX50">
        <v>0</v>
      </c>
      <c r="AY50">
        <v>0</v>
      </c>
      <c r="AZ50">
        <v>0</v>
      </c>
      <c r="BA50">
        <v>0</v>
      </c>
      <c r="BB50">
        <v>0</v>
      </c>
      <c r="BC50">
        <v>0</v>
      </c>
      <c r="BD50">
        <v>0</v>
      </c>
      <c r="BE50">
        <v>0</v>
      </c>
      <c r="BF50">
        <v>0</v>
      </c>
      <c r="BG50">
        <v>0</v>
      </c>
      <c r="BH50">
        <v>2</v>
      </c>
      <c r="BI50">
        <v>0</v>
      </c>
      <c r="BJ50">
        <v>2</v>
      </c>
      <c r="BK50">
        <v>1</v>
      </c>
      <c r="BL50">
        <v>0</v>
      </c>
      <c r="BM50">
        <v>0</v>
      </c>
      <c r="BN50">
        <v>2</v>
      </c>
      <c r="BO50">
        <v>1</v>
      </c>
      <c r="BP50">
        <v>0</v>
      </c>
      <c r="BQ50">
        <v>0</v>
      </c>
      <c r="BR50">
        <v>0</v>
      </c>
      <c r="BS50">
        <v>0</v>
      </c>
      <c r="BT50">
        <v>0</v>
      </c>
      <c r="BU50">
        <v>0</v>
      </c>
      <c r="BV50">
        <v>0</v>
      </c>
      <c r="BW50">
        <v>0</v>
      </c>
      <c r="BX50">
        <v>6</v>
      </c>
      <c r="BY50">
        <v>0</v>
      </c>
      <c r="BZ50">
        <v>0</v>
      </c>
      <c r="CA50">
        <v>0</v>
      </c>
      <c r="CB50">
        <v>6</v>
      </c>
      <c r="CC50">
        <v>0</v>
      </c>
      <c r="CD50">
        <v>0</v>
      </c>
      <c r="CE50">
        <v>0</v>
      </c>
      <c r="CF50">
        <v>8</v>
      </c>
      <c r="CG50">
        <v>0</v>
      </c>
      <c r="CH50">
        <v>2</v>
      </c>
      <c r="CI50">
        <v>1</v>
      </c>
      <c r="CJ50">
        <v>6</v>
      </c>
      <c r="CK50">
        <v>0</v>
      </c>
      <c r="CL50">
        <v>2</v>
      </c>
      <c r="CM50">
        <v>1</v>
      </c>
      <c r="CN50">
        <v>2</v>
      </c>
      <c r="CO50">
        <v>2</v>
      </c>
      <c r="CP50">
        <v>2</v>
      </c>
      <c r="CQ50">
        <v>0</v>
      </c>
      <c r="CR50">
        <v>0.4</v>
      </c>
      <c r="CS50">
        <v>2</v>
      </c>
      <c r="CT50">
        <v>0</v>
      </c>
      <c r="CU50">
        <v>0</v>
      </c>
      <c r="CV50">
        <v>0</v>
      </c>
      <c r="CW50">
        <v>0</v>
      </c>
      <c r="CX50">
        <v>0</v>
      </c>
      <c r="CY50">
        <v>0</v>
      </c>
      <c r="CZ50">
        <v>1</v>
      </c>
      <c r="DA50">
        <v>0</v>
      </c>
      <c r="DB50">
        <v>1</v>
      </c>
      <c r="DC50">
        <v>0</v>
      </c>
      <c r="DD50">
        <v>0</v>
      </c>
      <c r="DE50">
        <v>1</v>
      </c>
      <c r="DF50">
        <v>0</v>
      </c>
      <c r="DG50">
        <v>0</v>
      </c>
      <c r="DH50">
        <v>0</v>
      </c>
      <c r="DI50">
        <v>0</v>
      </c>
      <c r="DJ50">
        <v>0</v>
      </c>
      <c r="DK50" s="664"/>
      <c r="DL50" s="398">
        <v>0</v>
      </c>
      <c r="DM50" s="303">
        <v>0</v>
      </c>
      <c r="DN50" s="303">
        <v>0</v>
      </c>
      <c r="DO50" s="393">
        <v>0</v>
      </c>
      <c r="DP50" s="303">
        <v>0</v>
      </c>
      <c r="DQ50" s="303">
        <v>0</v>
      </c>
      <c r="DR50" s="303">
        <v>0</v>
      </c>
      <c r="DS50" s="393">
        <v>0</v>
      </c>
      <c r="DT50" s="303">
        <v>0</v>
      </c>
      <c r="DU50" s="303">
        <v>0</v>
      </c>
      <c r="DV50" s="303">
        <v>0</v>
      </c>
      <c r="DW50" s="303">
        <v>0</v>
      </c>
      <c r="DX50" s="303">
        <v>0</v>
      </c>
      <c r="DY50" s="303">
        <v>0</v>
      </c>
      <c r="DZ50" s="303">
        <v>0</v>
      </c>
      <c r="EA50" s="303">
        <v>0</v>
      </c>
      <c r="EB50" s="303">
        <v>0</v>
      </c>
      <c r="EC50" s="303">
        <v>0</v>
      </c>
      <c r="ED50" s="398">
        <v>0</v>
      </c>
      <c r="EE50" s="303">
        <v>0</v>
      </c>
      <c r="EF50" s="303">
        <v>0</v>
      </c>
      <c r="EG50" s="393">
        <v>0</v>
      </c>
      <c r="EH50" s="910">
        <v>0</v>
      </c>
      <c r="EI50" s="398">
        <v>10</v>
      </c>
      <c r="EJ50" s="393" t="b">
        <v>1</v>
      </c>
      <c r="EK50" s="971">
        <v>7</v>
      </c>
      <c r="EL50" s="971">
        <v>10</v>
      </c>
      <c r="EM50" s="396">
        <v>0</v>
      </c>
      <c r="EN50" s="396">
        <v>1</v>
      </c>
      <c r="EO50" s="396">
        <v>0</v>
      </c>
      <c r="EP50" s="971">
        <v>10</v>
      </c>
      <c r="EQ50" s="396">
        <v>0</v>
      </c>
      <c r="ER50" s="396">
        <v>1</v>
      </c>
      <c r="ES50" s="396">
        <v>0</v>
      </c>
      <c r="ET50" s="664"/>
      <c r="EU50" s="303"/>
      <c r="EV50" s="396" t="s">
        <v>442</v>
      </c>
      <c r="EW50" s="396" t="s">
        <v>363</v>
      </c>
      <c r="EX50" s="396" t="s">
        <v>354</v>
      </c>
      <c r="EY50" s="396">
        <v>10</v>
      </c>
      <c r="EZ50" s="396" t="s">
        <v>11</v>
      </c>
      <c r="FA50" s="396" t="s">
        <v>232</v>
      </c>
      <c r="FB50" s="396" t="s">
        <v>9</v>
      </c>
      <c r="FC50" s="396" t="s">
        <v>232</v>
      </c>
      <c r="FD50" s="396" t="s">
        <v>358</v>
      </c>
    </row>
    <row r="51" spans="1:160" customFormat="1">
      <c r="A51">
        <v>59</v>
      </c>
      <c r="B51">
        <v>1</v>
      </c>
      <c r="C51" t="s">
        <v>440</v>
      </c>
      <c r="D51" t="s">
        <v>441</v>
      </c>
      <c r="H51">
        <v>700</v>
      </c>
      <c r="I51">
        <v>41</v>
      </c>
      <c r="J51">
        <v>1</v>
      </c>
      <c r="K51">
        <v>0</v>
      </c>
      <c r="L51">
        <v>1</v>
      </c>
      <c r="M51">
        <v>0</v>
      </c>
      <c r="N51" s="1250" t="s">
        <v>442</v>
      </c>
      <c r="O51" s="1250">
        <v>0</v>
      </c>
      <c r="P51">
        <v>5</v>
      </c>
      <c r="Q51">
        <v>0</v>
      </c>
      <c r="R51">
        <v>5</v>
      </c>
      <c r="S51">
        <v>0</v>
      </c>
      <c r="T51">
        <v>0</v>
      </c>
      <c r="U51">
        <v>1</v>
      </c>
      <c r="V51">
        <v>0</v>
      </c>
      <c r="W51">
        <v>1</v>
      </c>
      <c r="X51">
        <v>5</v>
      </c>
      <c r="Y51">
        <v>1</v>
      </c>
      <c r="Z51">
        <v>5</v>
      </c>
      <c r="AA51">
        <v>1</v>
      </c>
      <c r="AB51">
        <v>0</v>
      </c>
      <c r="AC51">
        <v>0</v>
      </c>
      <c r="AD51">
        <v>0</v>
      </c>
      <c r="AE51">
        <v>0</v>
      </c>
      <c r="AF51">
        <v>0</v>
      </c>
      <c r="AG51">
        <v>0</v>
      </c>
      <c r="AH51">
        <v>0</v>
      </c>
      <c r="AI51">
        <v>0</v>
      </c>
      <c r="AJ51">
        <v>0</v>
      </c>
      <c r="AK51">
        <v>0</v>
      </c>
      <c r="AL51">
        <v>0</v>
      </c>
      <c r="AM51">
        <v>0</v>
      </c>
      <c r="AN51">
        <v>5</v>
      </c>
      <c r="AO51">
        <v>1</v>
      </c>
      <c r="AP51">
        <v>5</v>
      </c>
      <c r="AQ51">
        <v>1</v>
      </c>
      <c r="AR51">
        <v>0</v>
      </c>
      <c r="AS51">
        <v>0</v>
      </c>
      <c r="AT51">
        <v>0</v>
      </c>
      <c r="AU51">
        <v>0</v>
      </c>
      <c r="AV51">
        <v>0</v>
      </c>
      <c r="AW51">
        <v>0</v>
      </c>
      <c r="AX51">
        <v>0</v>
      </c>
      <c r="AY51">
        <v>0</v>
      </c>
      <c r="AZ51">
        <v>0</v>
      </c>
      <c r="BA51">
        <v>0</v>
      </c>
      <c r="BB51">
        <v>0</v>
      </c>
      <c r="BC51">
        <v>0</v>
      </c>
      <c r="BD51">
        <v>0</v>
      </c>
      <c r="BE51">
        <v>0</v>
      </c>
      <c r="BF51">
        <v>0</v>
      </c>
      <c r="BG51">
        <v>0</v>
      </c>
      <c r="BH51">
        <v>0</v>
      </c>
      <c r="BI51">
        <v>0</v>
      </c>
      <c r="BJ51">
        <v>1</v>
      </c>
      <c r="BK51">
        <v>1</v>
      </c>
      <c r="BL51">
        <v>0</v>
      </c>
      <c r="BM51">
        <v>0</v>
      </c>
      <c r="BN51">
        <v>1</v>
      </c>
      <c r="BO51">
        <v>1</v>
      </c>
      <c r="BP51">
        <v>0</v>
      </c>
      <c r="BQ51">
        <v>0</v>
      </c>
      <c r="BR51">
        <v>0</v>
      </c>
      <c r="BS51">
        <v>0</v>
      </c>
      <c r="BT51">
        <v>0</v>
      </c>
      <c r="BU51">
        <v>0</v>
      </c>
      <c r="BV51">
        <v>0</v>
      </c>
      <c r="BW51">
        <v>0</v>
      </c>
      <c r="BX51">
        <v>5</v>
      </c>
      <c r="BY51">
        <v>0</v>
      </c>
      <c r="BZ51">
        <v>0</v>
      </c>
      <c r="CA51">
        <v>0</v>
      </c>
      <c r="CB51">
        <v>5</v>
      </c>
      <c r="CC51">
        <v>0</v>
      </c>
      <c r="CD51">
        <v>0</v>
      </c>
      <c r="CE51">
        <v>0</v>
      </c>
      <c r="CF51">
        <v>5</v>
      </c>
      <c r="CG51">
        <v>0</v>
      </c>
      <c r="CH51">
        <v>1</v>
      </c>
      <c r="CI51">
        <v>1</v>
      </c>
      <c r="CJ51">
        <v>5</v>
      </c>
      <c r="CK51">
        <v>0</v>
      </c>
      <c r="CL51">
        <v>1</v>
      </c>
      <c r="CM51">
        <v>1</v>
      </c>
      <c r="CN51">
        <v>0</v>
      </c>
      <c r="CO51">
        <v>0</v>
      </c>
      <c r="CP51">
        <v>0</v>
      </c>
      <c r="CQ51">
        <v>0</v>
      </c>
      <c r="CR51">
        <v>0</v>
      </c>
      <c r="CS51">
        <v>2</v>
      </c>
      <c r="CT51">
        <v>0</v>
      </c>
      <c r="CU51">
        <v>0</v>
      </c>
      <c r="CV51">
        <v>0</v>
      </c>
      <c r="CW51">
        <v>0</v>
      </c>
      <c r="CX51">
        <v>0</v>
      </c>
      <c r="CY51">
        <v>0</v>
      </c>
      <c r="CZ51">
        <v>1</v>
      </c>
      <c r="DA51">
        <v>0</v>
      </c>
      <c r="DB51">
        <v>0</v>
      </c>
      <c r="DC51">
        <v>0</v>
      </c>
      <c r="DD51">
        <v>0</v>
      </c>
      <c r="DE51">
        <v>0</v>
      </c>
      <c r="DF51">
        <v>0</v>
      </c>
      <c r="DG51">
        <v>0</v>
      </c>
      <c r="DH51">
        <v>0</v>
      </c>
      <c r="DI51">
        <v>0</v>
      </c>
      <c r="DJ51">
        <v>0</v>
      </c>
      <c r="DK51" s="664"/>
      <c r="DL51" s="398">
        <v>0</v>
      </c>
      <c r="DM51" s="303">
        <v>0</v>
      </c>
      <c r="DN51" s="303">
        <v>0</v>
      </c>
      <c r="DO51" s="393">
        <v>0</v>
      </c>
      <c r="DP51" s="303">
        <v>0</v>
      </c>
      <c r="DQ51" s="303">
        <v>0</v>
      </c>
      <c r="DR51" s="303">
        <v>0</v>
      </c>
      <c r="DS51" s="393">
        <v>0</v>
      </c>
      <c r="DT51" s="303">
        <v>0</v>
      </c>
      <c r="DU51" s="303">
        <v>0</v>
      </c>
      <c r="DV51" s="303">
        <v>0</v>
      </c>
      <c r="DW51" s="303">
        <v>0</v>
      </c>
      <c r="DX51" s="303">
        <v>0</v>
      </c>
      <c r="DY51" s="303">
        <v>0</v>
      </c>
      <c r="DZ51" s="303">
        <v>0</v>
      </c>
      <c r="EA51" s="303">
        <v>0</v>
      </c>
      <c r="EB51" s="303">
        <v>0</v>
      </c>
      <c r="EC51" s="303">
        <v>0</v>
      </c>
      <c r="ED51" s="398">
        <v>0</v>
      </c>
      <c r="EE51" s="303">
        <v>0</v>
      </c>
      <c r="EF51" s="303">
        <v>0</v>
      </c>
      <c r="EG51" s="393">
        <v>0</v>
      </c>
      <c r="EH51" s="910">
        <v>0</v>
      </c>
      <c r="EI51" s="398">
        <v>6</v>
      </c>
      <c r="EJ51" s="393" t="b">
        <v>1</v>
      </c>
      <c r="EK51" s="971">
        <v>4</v>
      </c>
      <c r="EL51" s="971">
        <v>6</v>
      </c>
      <c r="EM51" s="396">
        <v>0</v>
      </c>
      <c r="EN51" s="396">
        <v>1</v>
      </c>
      <c r="EO51" s="396">
        <v>0</v>
      </c>
      <c r="EP51" s="971">
        <v>0</v>
      </c>
      <c r="EQ51" s="396">
        <v>0</v>
      </c>
      <c r="ER51" s="396">
        <v>0</v>
      </c>
      <c r="ES51" s="396">
        <v>0</v>
      </c>
      <c r="ET51" s="664"/>
      <c r="EU51" s="303"/>
      <c r="EV51" s="396" t="s">
        <v>442</v>
      </c>
      <c r="EW51" s="396" t="s">
        <v>363</v>
      </c>
      <c r="EX51" s="396" t="s">
        <v>354</v>
      </c>
      <c r="EY51" s="396">
        <v>6</v>
      </c>
      <c r="EZ51" s="396" t="s">
        <v>11</v>
      </c>
      <c r="FA51" s="396" t="s">
        <v>232</v>
      </c>
      <c r="FB51" s="396" t="s">
        <v>9</v>
      </c>
      <c r="FC51" s="396" t="s">
        <v>232</v>
      </c>
      <c r="FD51" s="396" t="s">
        <v>358</v>
      </c>
    </row>
    <row r="52" spans="1:160" customFormat="1">
      <c r="A52">
        <v>60</v>
      </c>
      <c r="B52">
        <v>1</v>
      </c>
      <c r="C52" t="s">
        <v>440</v>
      </c>
      <c r="D52" t="s">
        <v>441</v>
      </c>
      <c r="H52">
        <v>700</v>
      </c>
      <c r="I52">
        <v>41</v>
      </c>
      <c r="J52">
        <v>1</v>
      </c>
      <c r="K52">
        <v>0</v>
      </c>
      <c r="L52">
        <v>1</v>
      </c>
      <c r="M52">
        <v>0</v>
      </c>
      <c r="N52" s="1250" t="s">
        <v>442</v>
      </c>
      <c r="O52" s="1250">
        <v>0</v>
      </c>
      <c r="P52">
        <v>3</v>
      </c>
      <c r="Q52">
        <v>0</v>
      </c>
      <c r="R52">
        <v>3</v>
      </c>
      <c r="S52">
        <v>0</v>
      </c>
      <c r="T52">
        <v>0</v>
      </c>
      <c r="U52">
        <v>0</v>
      </c>
      <c r="V52">
        <v>0</v>
      </c>
      <c r="W52">
        <v>0</v>
      </c>
      <c r="X52">
        <v>3</v>
      </c>
      <c r="Y52">
        <v>0</v>
      </c>
      <c r="Z52">
        <v>3</v>
      </c>
      <c r="AA52">
        <v>0</v>
      </c>
      <c r="AB52">
        <v>0</v>
      </c>
      <c r="AC52">
        <v>0</v>
      </c>
      <c r="AD52">
        <v>0</v>
      </c>
      <c r="AE52">
        <v>0</v>
      </c>
      <c r="AF52">
        <v>0</v>
      </c>
      <c r="AG52">
        <v>0</v>
      </c>
      <c r="AH52">
        <v>0</v>
      </c>
      <c r="AI52">
        <v>0</v>
      </c>
      <c r="AJ52">
        <v>0</v>
      </c>
      <c r="AK52">
        <v>0</v>
      </c>
      <c r="AL52">
        <v>0</v>
      </c>
      <c r="AM52">
        <v>0</v>
      </c>
      <c r="AN52">
        <v>3</v>
      </c>
      <c r="AO52">
        <v>0</v>
      </c>
      <c r="AP52">
        <v>3</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3</v>
      </c>
      <c r="BY52">
        <v>0</v>
      </c>
      <c r="BZ52">
        <v>0</v>
      </c>
      <c r="CA52">
        <v>0</v>
      </c>
      <c r="CB52">
        <v>3</v>
      </c>
      <c r="CC52">
        <v>0</v>
      </c>
      <c r="CD52">
        <v>0</v>
      </c>
      <c r="CE52">
        <v>0</v>
      </c>
      <c r="CF52">
        <v>3</v>
      </c>
      <c r="CG52">
        <v>0</v>
      </c>
      <c r="CH52">
        <v>0</v>
      </c>
      <c r="CI52">
        <v>0</v>
      </c>
      <c r="CJ52">
        <v>3</v>
      </c>
      <c r="CK52">
        <v>0</v>
      </c>
      <c r="CL52">
        <v>0</v>
      </c>
      <c r="CM52">
        <v>0</v>
      </c>
      <c r="CN52">
        <v>0</v>
      </c>
      <c r="CO52">
        <v>0</v>
      </c>
      <c r="CP52">
        <v>0</v>
      </c>
      <c r="CQ52">
        <v>0</v>
      </c>
      <c r="CR52">
        <v>0</v>
      </c>
      <c r="CS52">
        <v>1</v>
      </c>
      <c r="CT52">
        <v>0</v>
      </c>
      <c r="CU52">
        <v>0</v>
      </c>
      <c r="CV52">
        <v>0</v>
      </c>
      <c r="CW52">
        <v>0</v>
      </c>
      <c r="CX52">
        <v>0</v>
      </c>
      <c r="CY52">
        <v>0</v>
      </c>
      <c r="CZ52">
        <v>1</v>
      </c>
      <c r="DA52">
        <v>0</v>
      </c>
      <c r="DB52">
        <v>0</v>
      </c>
      <c r="DC52">
        <v>0</v>
      </c>
      <c r="DD52">
        <v>0</v>
      </c>
      <c r="DE52">
        <v>0</v>
      </c>
      <c r="DF52">
        <v>0</v>
      </c>
      <c r="DG52">
        <v>0</v>
      </c>
      <c r="DH52">
        <v>0</v>
      </c>
      <c r="DI52">
        <v>0</v>
      </c>
      <c r="DJ52">
        <v>0</v>
      </c>
      <c r="DK52" s="664"/>
      <c r="DL52" s="398">
        <v>0</v>
      </c>
      <c r="DM52" s="303">
        <v>0</v>
      </c>
      <c r="DN52" s="303">
        <v>0</v>
      </c>
      <c r="DO52" s="393">
        <v>0</v>
      </c>
      <c r="DP52" s="303">
        <v>0</v>
      </c>
      <c r="DQ52" s="303">
        <v>0</v>
      </c>
      <c r="DR52" s="303">
        <v>0</v>
      </c>
      <c r="DS52" s="393">
        <v>0</v>
      </c>
      <c r="DT52" s="303">
        <v>0</v>
      </c>
      <c r="DU52" s="303">
        <v>0</v>
      </c>
      <c r="DV52" s="303">
        <v>0</v>
      </c>
      <c r="DW52" s="303">
        <v>0</v>
      </c>
      <c r="DX52" s="303">
        <v>0</v>
      </c>
      <c r="DY52" s="303">
        <v>0</v>
      </c>
      <c r="DZ52" s="303">
        <v>0</v>
      </c>
      <c r="EA52" s="303">
        <v>0</v>
      </c>
      <c r="EB52" s="303">
        <v>0</v>
      </c>
      <c r="EC52" s="303">
        <v>0</v>
      </c>
      <c r="ED52" s="398">
        <v>0</v>
      </c>
      <c r="EE52" s="303">
        <v>0</v>
      </c>
      <c r="EF52" s="303">
        <v>0</v>
      </c>
      <c r="EG52" s="393">
        <v>0</v>
      </c>
      <c r="EH52" s="910">
        <v>0</v>
      </c>
      <c r="EI52" s="398">
        <v>3</v>
      </c>
      <c r="EJ52" s="393" t="b">
        <v>1</v>
      </c>
      <c r="EK52" s="971">
        <v>2</v>
      </c>
      <c r="EL52" s="971">
        <v>3</v>
      </c>
      <c r="EM52" s="396">
        <v>0</v>
      </c>
      <c r="EN52" s="396">
        <v>1</v>
      </c>
      <c r="EO52" s="396">
        <v>0</v>
      </c>
      <c r="EP52" s="971">
        <v>0</v>
      </c>
      <c r="EQ52" s="396">
        <v>0</v>
      </c>
      <c r="ER52" s="396">
        <v>0</v>
      </c>
      <c r="ES52" s="396">
        <v>0</v>
      </c>
      <c r="ET52" s="664"/>
      <c r="EU52" s="303"/>
      <c r="EV52" s="396" t="s">
        <v>442</v>
      </c>
      <c r="EW52" s="396" t="s">
        <v>363</v>
      </c>
      <c r="EX52" s="396" t="s">
        <v>354</v>
      </c>
      <c r="EY52" s="396">
        <v>3</v>
      </c>
      <c r="EZ52" s="396" t="s">
        <v>11</v>
      </c>
      <c r="FA52" s="396" t="s">
        <v>232</v>
      </c>
      <c r="FB52" s="396" t="s">
        <v>9</v>
      </c>
      <c r="FC52" s="396" t="s">
        <v>232</v>
      </c>
      <c r="FD52" s="396" t="s">
        <v>358</v>
      </c>
    </row>
    <row r="53" spans="1:160" customFormat="1">
      <c r="A53">
        <v>61</v>
      </c>
      <c r="B53">
        <v>1</v>
      </c>
      <c r="C53" t="s">
        <v>440</v>
      </c>
      <c r="D53" t="s">
        <v>441</v>
      </c>
      <c r="H53">
        <v>700</v>
      </c>
      <c r="I53">
        <v>41</v>
      </c>
      <c r="J53">
        <v>1</v>
      </c>
      <c r="K53">
        <v>0</v>
      </c>
      <c r="L53">
        <v>1</v>
      </c>
      <c r="M53">
        <v>0</v>
      </c>
      <c r="N53" s="1250" t="s">
        <v>442</v>
      </c>
      <c r="O53" s="1250">
        <v>0</v>
      </c>
      <c r="P53">
        <v>3</v>
      </c>
      <c r="Q53">
        <v>1</v>
      </c>
      <c r="R53">
        <v>3</v>
      </c>
      <c r="S53">
        <v>1</v>
      </c>
      <c r="T53">
        <v>0</v>
      </c>
      <c r="U53">
        <v>0</v>
      </c>
      <c r="V53">
        <v>0</v>
      </c>
      <c r="W53">
        <v>0</v>
      </c>
      <c r="X53">
        <v>3</v>
      </c>
      <c r="Y53">
        <v>1</v>
      </c>
      <c r="Z53">
        <v>3</v>
      </c>
      <c r="AA53">
        <v>1</v>
      </c>
      <c r="AB53">
        <v>0</v>
      </c>
      <c r="AC53">
        <v>0</v>
      </c>
      <c r="AD53">
        <v>0</v>
      </c>
      <c r="AE53">
        <v>0</v>
      </c>
      <c r="AF53">
        <v>0</v>
      </c>
      <c r="AG53">
        <v>0</v>
      </c>
      <c r="AH53">
        <v>0</v>
      </c>
      <c r="AI53">
        <v>0</v>
      </c>
      <c r="AJ53">
        <v>0</v>
      </c>
      <c r="AK53">
        <v>0</v>
      </c>
      <c r="AL53">
        <v>0</v>
      </c>
      <c r="AM53">
        <v>0</v>
      </c>
      <c r="AN53">
        <v>3</v>
      </c>
      <c r="AO53">
        <v>1</v>
      </c>
      <c r="AP53">
        <v>3</v>
      </c>
      <c r="AQ53">
        <v>1</v>
      </c>
      <c r="AR53">
        <v>0</v>
      </c>
      <c r="AS53">
        <v>0</v>
      </c>
      <c r="AT53">
        <v>0</v>
      </c>
      <c r="AU53">
        <v>0</v>
      </c>
      <c r="AV53">
        <v>0</v>
      </c>
      <c r="AW53">
        <v>0</v>
      </c>
      <c r="AX53">
        <v>0</v>
      </c>
      <c r="AY53">
        <v>0</v>
      </c>
      <c r="AZ53">
        <v>0</v>
      </c>
      <c r="BA53">
        <v>0</v>
      </c>
      <c r="BB53">
        <v>0</v>
      </c>
      <c r="BC53">
        <v>0</v>
      </c>
      <c r="BD53">
        <v>0</v>
      </c>
      <c r="BE53">
        <v>0</v>
      </c>
      <c r="BF53">
        <v>0</v>
      </c>
      <c r="BG53">
        <v>0</v>
      </c>
      <c r="BH53">
        <v>0</v>
      </c>
      <c r="BI53">
        <v>0</v>
      </c>
      <c r="BJ53">
        <v>1</v>
      </c>
      <c r="BK53">
        <v>0</v>
      </c>
      <c r="BL53">
        <v>0</v>
      </c>
      <c r="BM53">
        <v>0</v>
      </c>
      <c r="BN53">
        <v>1</v>
      </c>
      <c r="BO53">
        <v>0</v>
      </c>
      <c r="BP53">
        <v>0</v>
      </c>
      <c r="BQ53">
        <v>0</v>
      </c>
      <c r="BR53">
        <v>0</v>
      </c>
      <c r="BS53">
        <v>0</v>
      </c>
      <c r="BT53">
        <v>0</v>
      </c>
      <c r="BU53">
        <v>0</v>
      </c>
      <c r="BV53">
        <v>0</v>
      </c>
      <c r="BW53">
        <v>0</v>
      </c>
      <c r="BX53">
        <v>3</v>
      </c>
      <c r="BY53">
        <v>0</v>
      </c>
      <c r="BZ53">
        <v>0</v>
      </c>
      <c r="CA53">
        <v>0</v>
      </c>
      <c r="CB53">
        <v>3</v>
      </c>
      <c r="CC53">
        <v>0</v>
      </c>
      <c r="CD53">
        <v>0</v>
      </c>
      <c r="CE53">
        <v>0</v>
      </c>
      <c r="CF53">
        <v>3</v>
      </c>
      <c r="CG53">
        <v>0</v>
      </c>
      <c r="CH53">
        <v>1</v>
      </c>
      <c r="CI53">
        <v>0</v>
      </c>
      <c r="CJ53">
        <v>3</v>
      </c>
      <c r="CK53">
        <v>0</v>
      </c>
      <c r="CL53">
        <v>1</v>
      </c>
      <c r="CM53">
        <v>0</v>
      </c>
      <c r="CN53">
        <v>2</v>
      </c>
      <c r="CO53">
        <v>2</v>
      </c>
      <c r="CP53">
        <v>1</v>
      </c>
      <c r="CQ53">
        <v>0</v>
      </c>
      <c r="CR53">
        <v>1</v>
      </c>
      <c r="CS53">
        <v>1</v>
      </c>
      <c r="CT53">
        <v>0</v>
      </c>
      <c r="CU53">
        <v>0</v>
      </c>
      <c r="CV53">
        <v>0</v>
      </c>
      <c r="CW53">
        <v>0</v>
      </c>
      <c r="CX53">
        <v>0</v>
      </c>
      <c r="CY53">
        <v>1</v>
      </c>
      <c r="CZ53">
        <v>1</v>
      </c>
      <c r="DA53">
        <v>0</v>
      </c>
      <c r="DB53">
        <v>0</v>
      </c>
      <c r="DC53">
        <v>0</v>
      </c>
      <c r="DD53">
        <v>0</v>
      </c>
      <c r="DE53">
        <v>0</v>
      </c>
      <c r="DF53">
        <v>0</v>
      </c>
      <c r="DG53">
        <v>0</v>
      </c>
      <c r="DH53">
        <v>0</v>
      </c>
      <c r="DI53">
        <v>0</v>
      </c>
      <c r="DJ53">
        <v>0</v>
      </c>
      <c r="DK53" s="664"/>
      <c r="DL53" s="398">
        <v>0</v>
      </c>
      <c r="DM53" s="303">
        <v>0</v>
      </c>
      <c r="DN53" s="303">
        <v>0</v>
      </c>
      <c r="DO53" s="393">
        <v>0</v>
      </c>
      <c r="DP53" s="303">
        <v>0</v>
      </c>
      <c r="DQ53" s="303">
        <v>0</v>
      </c>
      <c r="DR53" s="303">
        <v>0</v>
      </c>
      <c r="DS53" s="393">
        <v>0</v>
      </c>
      <c r="DT53" s="303">
        <v>0</v>
      </c>
      <c r="DU53" s="303">
        <v>0</v>
      </c>
      <c r="DV53" s="303">
        <v>0</v>
      </c>
      <c r="DW53" s="303">
        <v>0</v>
      </c>
      <c r="DX53" s="303">
        <v>0</v>
      </c>
      <c r="DY53" s="303">
        <v>0</v>
      </c>
      <c r="DZ53" s="303">
        <v>0</v>
      </c>
      <c r="EA53" s="303">
        <v>0</v>
      </c>
      <c r="EB53" s="303">
        <v>0</v>
      </c>
      <c r="EC53" s="303">
        <v>0</v>
      </c>
      <c r="ED53" s="398">
        <v>0</v>
      </c>
      <c r="EE53" s="303">
        <v>0</v>
      </c>
      <c r="EF53" s="303">
        <v>0</v>
      </c>
      <c r="EG53" s="393">
        <v>0</v>
      </c>
      <c r="EH53" s="910">
        <v>0</v>
      </c>
      <c r="EI53" s="398">
        <v>4</v>
      </c>
      <c r="EJ53" s="393" t="b">
        <v>1</v>
      </c>
      <c r="EK53" s="971">
        <v>3</v>
      </c>
      <c r="EL53" s="971">
        <v>4</v>
      </c>
      <c r="EM53" s="396">
        <v>0</v>
      </c>
      <c r="EN53" s="396">
        <v>1</v>
      </c>
      <c r="EO53" s="396">
        <v>0</v>
      </c>
      <c r="EP53" s="971">
        <v>0</v>
      </c>
      <c r="EQ53" s="396">
        <v>0</v>
      </c>
      <c r="ER53" s="396">
        <v>0</v>
      </c>
      <c r="ES53" s="396">
        <v>0</v>
      </c>
      <c r="ET53" s="664"/>
      <c r="EU53" s="303"/>
      <c r="EV53" s="396" t="s">
        <v>442</v>
      </c>
      <c r="EW53" s="396" t="s">
        <v>363</v>
      </c>
      <c r="EX53" s="396" t="s">
        <v>354</v>
      </c>
      <c r="EY53" s="396">
        <v>4</v>
      </c>
      <c r="EZ53" s="396" t="s">
        <v>11</v>
      </c>
      <c r="FA53" s="396" t="s">
        <v>232</v>
      </c>
      <c r="FB53" s="396" t="s">
        <v>9</v>
      </c>
      <c r="FC53" s="396" t="s">
        <v>232</v>
      </c>
      <c r="FD53" s="396" t="s">
        <v>358</v>
      </c>
    </row>
    <row r="54" spans="1:160" customFormat="1">
      <c r="A54">
        <v>62</v>
      </c>
      <c r="B54">
        <v>1</v>
      </c>
      <c r="C54" t="s">
        <v>440</v>
      </c>
      <c r="D54" t="s">
        <v>441</v>
      </c>
      <c r="H54">
        <v>700</v>
      </c>
      <c r="I54">
        <v>41</v>
      </c>
      <c r="J54">
        <v>1</v>
      </c>
      <c r="K54">
        <v>0</v>
      </c>
      <c r="L54">
        <v>1</v>
      </c>
      <c r="M54">
        <v>0</v>
      </c>
      <c r="N54" s="1250" t="s">
        <v>442</v>
      </c>
      <c r="O54" s="1250">
        <v>0</v>
      </c>
      <c r="P54">
        <v>11</v>
      </c>
      <c r="Q54">
        <v>1</v>
      </c>
      <c r="R54">
        <v>9</v>
      </c>
      <c r="S54">
        <v>0</v>
      </c>
      <c r="T54">
        <v>0</v>
      </c>
      <c r="U54">
        <v>0</v>
      </c>
      <c r="V54">
        <v>0</v>
      </c>
      <c r="W54">
        <v>1</v>
      </c>
      <c r="X54">
        <v>11</v>
      </c>
      <c r="Y54">
        <v>1</v>
      </c>
      <c r="Z54">
        <v>9</v>
      </c>
      <c r="AA54">
        <v>1</v>
      </c>
      <c r="AB54">
        <v>0</v>
      </c>
      <c r="AC54">
        <v>0</v>
      </c>
      <c r="AD54">
        <v>0</v>
      </c>
      <c r="AE54">
        <v>0</v>
      </c>
      <c r="AF54">
        <v>0</v>
      </c>
      <c r="AG54">
        <v>0</v>
      </c>
      <c r="AH54">
        <v>0</v>
      </c>
      <c r="AI54">
        <v>0</v>
      </c>
      <c r="AJ54">
        <v>0</v>
      </c>
      <c r="AK54">
        <v>0</v>
      </c>
      <c r="AL54">
        <v>1</v>
      </c>
      <c r="AM54">
        <v>0</v>
      </c>
      <c r="AN54">
        <v>11</v>
      </c>
      <c r="AO54">
        <v>1</v>
      </c>
      <c r="AP54">
        <v>10</v>
      </c>
      <c r="AQ54">
        <v>1</v>
      </c>
      <c r="AR54">
        <v>0</v>
      </c>
      <c r="AS54">
        <v>0</v>
      </c>
      <c r="AT54">
        <v>0</v>
      </c>
      <c r="AU54">
        <v>0</v>
      </c>
      <c r="AV54">
        <v>0</v>
      </c>
      <c r="AW54">
        <v>0</v>
      </c>
      <c r="AX54">
        <v>0</v>
      </c>
      <c r="AY54">
        <v>0</v>
      </c>
      <c r="AZ54">
        <v>0</v>
      </c>
      <c r="BA54">
        <v>0</v>
      </c>
      <c r="BB54">
        <v>0</v>
      </c>
      <c r="BC54">
        <v>0</v>
      </c>
      <c r="BD54">
        <v>0</v>
      </c>
      <c r="BE54">
        <v>0</v>
      </c>
      <c r="BF54">
        <v>0</v>
      </c>
      <c r="BG54">
        <v>0</v>
      </c>
      <c r="BH54">
        <v>0</v>
      </c>
      <c r="BI54">
        <v>0</v>
      </c>
      <c r="BJ54">
        <v>1</v>
      </c>
      <c r="BK54">
        <v>0</v>
      </c>
      <c r="BL54">
        <v>0</v>
      </c>
      <c r="BM54">
        <v>0</v>
      </c>
      <c r="BN54">
        <v>1</v>
      </c>
      <c r="BO54">
        <v>1</v>
      </c>
      <c r="BP54">
        <v>0</v>
      </c>
      <c r="BQ54">
        <v>0</v>
      </c>
      <c r="BR54">
        <v>0</v>
      </c>
      <c r="BS54">
        <v>0</v>
      </c>
      <c r="BT54">
        <v>0</v>
      </c>
      <c r="BU54">
        <v>0</v>
      </c>
      <c r="BV54">
        <v>0</v>
      </c>
      <c r="BW54">
        <v>0</v>
      </c>
      <c r="BX54">
        <v>11</v>
      </c>
      <c r="BY54">
        <v>0</v>
      </c>
      <c r="BZ54">
        <v>0</v>
      </c>
      <c r="CA54">
        <v>0</v>
      </c>
      <c r="CB54">
        <v>9</v>
      </c>
      <c r="CC54">
        <v>0</v>
      </c>
      <c r="CD54">
        <v>0</v>
      </c>
      <c r="CE54">
        <v>0</v>
      </c>
      <c r="CF54">
        <v>11</v>
      </c>
      <c r="CG54">
        <v>0</v>
      </c>
      <c r="CH54">
        <v>1</v>
      </c>
      <c r="CI54">
        <v>0</v>
      </c>
      <c r="CJ54">
        <v>9</v>
      </c>
      <c r="CK54">
        <v>0</v>
      </c>
      <c r="CL54">
        <v>1</v>
      </c>
      <c r="CM54">
        <v>1</v>
      </c>
      <c r="CN54">
        <v>0</v>
      </c>
      <c r="CO54">
        <v>1</v>
      </c>
      <c r="CP54">
        <v>1</v>
      </c>
      <c r="CQ54">
        <v>0</v>
      </c>
      <c r="CR54">
        <v>8.3333333333333329E-2</v>
      </c>
      <c r="CS54">
        <v>1</v>
      </c>
      <c r="CT54">
        <v>0</v>
      </c>
      <c r="CU54">
        <v>0</v>
      </c>
      <c r="CV54">
        <v>0</v>
      </c>
      <c r="CW54">
        <v>0</v>
      </c>
      <c r="CX54">
        <v>0</v>
      </c>
      <c r="CY54">
        <v>0</v>
      </c>
      <c r="CZ54">
        <v>0</v>
      </c>
      <c r="DA54">
        <v>0</v>
      </c>
      <c r="DB54">
        <v>2</v>
      </c>
      <c r="DC54">
        <v>0</v>
      </c>
      <c r="DD54">
        <v>0</v>
      </c>
      <c r="DE54">
        <v>0</v>
      </c>
      <c r="DF54">
        <v>0</v>
      </c>
      <c r="DG54">
        <v>0</v>
      </c>
      <c r="DH54">
        <v>0</v>
      </c>
      <c r="DI54">
        <v>0</v>
      </c>
      <c r="DJ54">
        <v>0</v>
      </c>
      <c r="DK54" s="664"/>
      <c r="DL54" s="398">
        <v>0</v>
      </c>
      <c r="DM54" s="303">
        <v>0</v>
      </c>
      <c r="DN54" s="303">
        <v>0</v>
      </c>
      <c r="DO54" s="393">
        <v>0</v>
      </c>
      <c r="DP54" s="303">
        <v>0</v>
      </c>
      <c r="DQ54" s="303">
        <v>0</v>
      </c>
      <c r="DR54" s="303">
        <v>0</v>
      </c>
      <c r="DS54" s="393">
        <v>0</v>
      </c>
      <c r="DT54" s="303">
        <v>0</v>
      </c>
      <c r="DU54" s="303">
        <v>0</v>
      </c>
      <c r="DV54" s="303">
        <v>0</v>
      </c>
      <c r="DW54" s="303">
        <v>0</v>
      </c>
      <c r="DX54" s="303">
        <v>0</v>
      </c>
      <c r="DY54" s="303">
        <v>0</v>
      </c>
      <c r="DZ54" s="303">
        <v>0</v>
      </c>
      <c r="EA54" s="303">
        <v>0</v>
      </c>
      <c r="EB54" s="303">
        <v>0</v>
      </c>
      <c r="EC54" s="303">
        <v>0</v>
      </c>
      <c r="ED54" s="398">
        <v>0</v>
      </c>
      <c r="EE54" s="303">
        <v>0</v>
      </c>
      <c r="EF54" s="303">
        <v>0</v>
      </c>
      <c r="EG54" s="393">
        <v>0</v>
      </c>
      <c r="EH54" s="910">
        <v>0</v>
      </c>
      <c r="EI54" s="398">
        <v>12</v>
      </c>
      <c r="EJ54" s="393" t="b">
        <v>0</v>
      </c>
      <c r="EK54" s="971">
        <v>8</v>
      </c>
      <c r="EL54" s="971">
        <v>11</v>
      </c>
      <c r="EM54" s="396">
        <v>1</v>
      </c>
      <c r="EN54" s="396">
        <v>0</v>
      </c>
      <c r="EO54" s="396">
        <v>0</v>
      </c>
      <c r="EP54" s="971">
        <v>11</v>
      </c>
      <c r="EQ54" s="396">
        <v>1</v>
      </c>
      <c r="ER54" s="396">
        <v>0</v>
      </c>
      <c r="ES54" s="396">
        <v>0</v>
      </c>
      <c r="ET54" s="664"/>
      <c r="EU54" s="303"/>
      <c r="EV54" s="396" t="s">
        <v>442</v>
      </c>
      <c r="EW54" s="396" t="s">
        <v>363</v>
      </c>
      <c r="EX54" s="396" t="s">
        <v>354</v>
      </c>
      <c r="EY54" s="396">
        <v>11</v>
      </c>
      <c r="EZ54" s="396" t="s">
        <v>11</v>
      </c>
      <c r="FA54" s="396" t="s">
        <v>232</v>
      </c>
      <c r="FB54" s="396" t="s">
        <v>9</v>
      </c>
      <c r="FC54" s="396" t="s">
        <v>232</v>
      </c>
      <c r="FD54" s="396" t="s">
        <v>358</v>
      </c>
    </row>
    <row r="55" spans="1:160" customFormat="1">
      <c r="A55">
        <v>63</v>
      </c>
      <c r="B55">
        <v>1</v>
      </c>
      <c r="C55" t="s">
        <v>440</v>
      </c>
      <c r="D55" t="s">
        <v>441</v>
      </c>
      <c r="H55">
        <v>700</v>
      </c>
      <c r="I55">
        <v>41</v>
      </c>
      <c r="J55">
        <v>1</v>
      </c>
      <c r="K55">
        <v>0</v>
      </c>
      <c r="L55">
        <v>1</v>
      </c>
      <c r="M55">
        <v>0</v>
      </c>
      <c r="N55" s="1250" t="s">
        <v>442</v>
      </c>
      <c r="O55" s="1250">
        <v>0</v>
      </c>
      <c r="P55">
        <v>14</v>
      </c>
      <c r="Q55">
        <v>1</v>
      </c>
      <c r="R55">
        <v>16</v>
      </c>
      <c r="S55">
        <v>1</v>
      </c>
      <c r="T55">
        <v>0</v>
      </c>
      <c r="U55">
        <v>0</v>
      </c>
      <c r="V55">
        <v>0</v>
      </c>
      <c r="W55">
        <v>0</v>
      </c>
      <c r="X55">
        <v>14</v>
      </c>
      <c r="Y55">
        <v>1</v>
      </c>
      <c r="Z55">
        <v>16</v>
      </c>
      <c r="AA55">
        <v>1</v>
      </c>
      <c r="AB55">
        <v>3</v>
      </c>
      <c r="AC55">
        <v>0</v>
      </c>
      <c r="AD55">
        <v>1</v>
      </c>
      <c r="AE55">
        <v>0</v>
      </c>
      <c r="AF55">
        <v>0</v>
      </c>
      <c r="AG55">
        <v>0</v>
      </c>
      <c r="AH55">
        <v>0</v>
      </c>
      <c r="AI55">
        <v>0</v>
      </c>
      <c r="AJ55">
        <v>0</v>
      </c>
      <c r="AK55">
        <v>0</v>
      </c>
      <c r="AL55">
        <v>0</v>
      </c>
      <c r="AM55">
        <v>0</v>
      </c>
      <c r="AN55">
        <v>17</v>
      </c>
      <c r="AO55">
        <v>1</v>
      </c>
      <c r="AP55">
        <v>17</v>
      </c>
      <c r="AQ55">
        <v>1</v>
      </c>
      <c r="AR55">
        <v>0</v>
      </c>
      <c r="AS55">
        <v>0</v>
      </c>
      <c r="AT55">
        <v>0</v>
      </c>
      <c r="AU55">
        <v>0</v>
      </c>
      <c r="AV55">
        <v>0</v>
      </c>
      <c r="AW55">
        <v>0</v>
      </c>
      <c r="AX55">
        <v>0</v>
      </c>
      <c r="AY55">
        <v>0</v>
      </c>
      <c r="AZ55">
        <v>0</v>
      </c>
      <c r="BA55">
        <v>0</v>
      </c>
      <c r="BB55">
        <v>0</v>
      </c>
      <c r="BC55">
        <v>0</v>
      </c>
      <c r="BD55">
        <v>0</v>
      </c>
      <c r="BE55">
        <v>0</v>
      </c>
      <c r="BF55">
        <v>0</v>
      </c>
      <c r="BG55">
        <v>0</v>
      </c>
      <c r="BH55">
        <v>3</v>
      </c>
      <c r="BI55">
        <v>0</v>
      </c>
      <c r="BJ55">
        <v>1</v>
      </c>
      <c r="BK55">
        <v>0</v>
      </c>
      <c r="BL55">
        <v>3</v>
      </c>
      <c r="BM55">
        <v>0</v>
      </c>
      <c r="BN55">
        <v>1</v>
      </c>
      <c r="BO55">
        <v>0</v>
      </c>
      <c r="BP55">
        <v>0</v>
      </c>
      <c r="BQ55">
        <v>0</v>
      </c>
      <c r="BR55">
        <v>0</v>
      </c>
      <c r="BS55">
        <v>0</v>
      </c>
      <c r="BT55">
        <v>0</v>
      </c>
      <c r="BU55">
        <v>0</v>
      </c>
      <c r="BV55">
        <v>0</v>
      </c>
      <c r="BW55">
        <v>0</v>
      </c>
      <c r="BX55">
        <v>11</v>
      </c>
      <c r="BY55">
        <v>0</v>
      </c>
      <c r="BZ55">
        <v>0</v>
      </c>
      <c r="CA55">
        <v>0</v>
      </c>
      <c r="CB55">
        <v>13</v>
      </c>
      <c r="CC55">
        <v>0</v>
      </c>
      <c r="CD55">
        <v>0</v>
      </c>
      <c r="CE55">
        <v>0</v>
      </c>
      <c r="CF55">
        <v>14</v>
      </c>
      <c r="CG55">
        <v>0</v>
      </c>
      <c r="CH55">
        <v>1</v>
      </c>
      <c r="CI55">
        <v>0</v>
      </c>
      <c r="CJ55">
        <v>16</v>
      </c>
      <c r="CK55">
        <v>0</v>
      </c>
      <c r="CL55">
        <v>1</v>
      </c>
      <c r="CM55">
        <v>0</v>
      </c>
      <c r="CN55">
        <v>1</v>
      </c>
      <c r="CO55">
        <v>1</v>
      </c>
      <c r="CP55">
        <v>1</v>
      </c>
      <c r="CQ55">
        <v>0</v>
      </c>
      <c r="CR55">
        <v>0.1111111111111111</v>
      </c>
      <c r="CS55">
        <v>5</v>
      </c>
      <c r="CT55">
        <v>0</v>
      </c>
      <c r="CU55">
        <v>0</v>
      </c>
      <c r="CV55">
        <v>0</v>
      </c>
      <c r="CW55">
        <v>0</v>
      </c>
      <c r="CX55">
        <v>0</v>
      </c>
      <c r="CY55">
        <v>0</v>
      </c>
      <c r="CZ55">
        <v>1</v>
      </c>
      <c r="DA55">
        <v>0</v>
      </c>
      <c r="DB55">
        <v>1</v>
      </c>
      <c r="DC55">
        <v>0</v>
      </c>
      <c r="DD55">
        <v>0</v>
      </c>
      <c r="DE55">
        <v>0</v>
      </c>
      <c r="DF55">
        <v>0</v>
      </c>
      <c r="DG55">
        <v>0</v>
      </c>
      <c r="DH55">
        <v>0</v>
      </c>
      <c r="DI55">
        <v>0</v>
      </c>
      <c r="DJ55">
        <v>0</v>
      </c>
      <c r="DK55" s="664"/>
      <c r="DL55" s="398">
        <v>0</v>
      </c>
      <c r="DM55" s="303">
        <v>0</v>
      </c>
      <c r="DN55" s="303">
        <v>0</v>
      </c>
      <c r="DO55" s="393">
        <v>0</v>
      </c>
      <c r="DP55" s="303">
        <v>0</v>
      </c>
      <c r="DQ55" s="303">
        <v>0</v>
      </c>
      <c r="DR55" s="303">
        <v>0</v>
      </c>
      <c r="DS55" s="393">
        <v>0</v>
      </c>
      <c r="DT55" s="303">
        <v>0</v>
      </c>
      <c r="DU55" s="303">
        <v>0</v>
      </c>
      <c r="DV55" s="303">
        <v>0</v>
      </c>
      <c r="DW55" s="303">
        <v>0</v>
      </c>
      <c r="DX55" s="303">
        <v>0</v>
      </c>
      <c r="DY55" s="303">
        <v>0</v>
      </c>
      <c r="DZ55" s="303">
        <v>0</v>
      </c>
      <c r="EA55" s="303">
        <v>0</v>
      </c>
      <c r="EB55" s="303">
        <v>0</v>
      </c>
      <c r="EC55" s="303">
        <v>0</v>
      </c>
      <c r="ED55" s="398">
        <v>0</v>
      </c>
      <c r="EE55" s="303">
        <v>0</v>
      </c>
      <c r="EF55" s="303">
        <v>0</v>
      </c>
      <c r="EG55" s="393">
        <v>0</v>
      </c>
      <c r="EH55" s="910">
        <v>0</v>
      </c>
      <c r="EI55" s="398">
        <v>18</v>
      </c>
      <c r="EJ55" s="393" t="b">
        <v>1</v>
      </c>
      <c r="EK55" s="971">
        <v>12</v>
      </c>
      <c r="EL55" s="971">
        <v>18</v>
      </c>
      <c r="EM55" s="396">
        <v>0</v>
      </c>
      <c r="EN55" s="396">
        <v>1</v>
      </c>
      <c r="EO55" s="396">
        <v>0</v>
      </c>
      <c r="EP55" s="971">
        <v>18</v>
      </c>
      <c r="EQ55" s="396">
        <v>1</v>
      </c>
      <c r="ER55" s="396">
        <v>0</v>
      </c>
      <c r="ES55" s="396">
        <v>0</v>
      </c>
      <c r="ET55" s="664"/>
      <c r="EU55" s="303"/>
      <c r="EV55" s="396" t="s">
        <v>442</v>
      </c>
      <c r="EW55" s="396" t="s">
        <v>363</v>
      </c>
      <c r="EX55" s="396" t="s">
        <v>354</v>
      </c>
      <c r="EY55" s="396">
        <v>18</v>
      </c>
      <c r="EZ55" s="396" t="s">
        <v>12</v>
      </c>
      <c r="FA55" s="396" t="s">
        <v>232</v>
      </c>
      <c r="FB55" s="396" t="s">
        <v>9</v>
      </c>
      <c r="FC55" s="396" t="s">
        <v>232</v>
      </c>
      <c r="FD55" s="396" t="s">
        <v>358</v>
      </c>
    </row>
    <row r="56" spans="1:160" customFormat="1">
      <c r="A56">
        <v>64</v>
      </c>
      <c r="B56">
        <v>1</v>
      </c>
      <c r="C56" t="s">
        <v>440</v>
      </c>
      <c r="D56" t="s">
        <v>441</v>
      </c>
      <c r="H56">
        <v>700</v>
      </c>
      <c r="I56">
        <v>43</v>
      </c>
      <c r="J56">
        <v>1</v>
      </c>
      <c r="K56">
        <v>0</v>
      </c>
      <c r="L56">
        <v>1</v>
      </c>
      <c r="M56">
        <v>0</v>
      </c>
      <c r="N56" s="1250" t="s">
        <v>442</v>
      </c>
      <c r="O56" s="1250">
        <v>0</v>
      </c>
      <c r="P56">
        <v>1</v>
      </c>
      <c r="Q56">
        <v>0</v>
      </c>
      <c r="R56">
        <v>2</v>
      </c>
      <c r="S56">
        <v>0</v>
      </c>
      <c r="T56">
        <v>0</v>
      </c>
      <c r="U56">
        <v>1</v>
      </c>
      <c r="V56">
        <v>0</v>
      </c>
      <c r="W56">
        <v>1</v>
      </c>
      <c r="X56">
        <v>1</v>
      </c>
      <c r="Y56">
        <v>1</v>
      </c>
      <c r="Z56">
        <v>2</v>
      </c>
      <c r="AA56">
        <v>1</v>
      </c>
      <c r="AB56">
        <v>0</v>
      </c>
      <c r="AC56">
        <v>0</v>
      </c>
      <c r="AD56">
        <v>0</v>
      </c>
      <c r="AE56">
        <v>0</v>
      </c>
      <c r="AF56">
        <v>0</v>
      </c>
      <c r="AG56">
        <v>0</v>
      </c>
      <c r="AH56">
        <v>0</v>
      </c>
      <c r="AI56">
        <v>0</v>
      </c>
      <c r="AJ56">
        <v>0</v>
      </c>
      <c r="AK56">
        <v>0</v>
      </c>
      <c r="AL56">
        <v>0</v>
      </c>
      <c r="AM56">
        <v>0</v>
      </c>
      <c r="AN56">
        <v>1</v>
      </c>
      <c r="AO56">
        <v>1</v>
      </c>
      <c r="AP56">
        <v>2</v>
      </c>
      <c r="AQ56">
        <v>1</v>
      </c>
      <c r="AR56">
        <v>0</v>
      </c>
      <c r="AS56">
        <v>0</v>
      </c>
      <c r="AT56">
        <v>0</v>
      </c>
      <c r="AU56">
        <v>0</v>
      </c>
      <c r="AV56">
        <v>0</v>
      </c>
      <c r="AW56">
        <v>0</v>
      </c>
      <c r="AX56">
        <v>0</v>
      </c>
      <c r="AY56">
        <v>0</v>
      </c>
      <c r="AZ56">
        <v>0</v>
      </c>
      <c r="BA56">
        <v>0</v>
      </c>
      <c r="BB56">
        <v>0</v>
      </c>
      <c r="BC56">
        <v>0</v>
      </c>
      <c r="BD56">
        <v>0</v>
      </c>
      <c r="BE56">
        <v>0</v>
      </c>
      <c r="BF56">
        <v>0</v>
      </c>
      <c r="BG56">
        <v>0</v>
      </c>
      <c r="BH56">
        <v>0</v>
      </c>
      <c r="BI56">
        <v>0</v>
      </c>
      <c r="BJ56">
        <v>1</v>
      </c>
      <c r="BK56">
        <v>1</v>
      </c>
      <c r="BL56">
        <v>0</v>
      </c>
      <c r="BM56">
        <v>0</v>
      </c>
      <c r="BN56">
        <v>1</v>
      </c>
      <c r="BO56">
        <v>1</v>
      </c>
      <c r="BP56">
        <v>0</v>
      </c>
      <c r="BQ56">
        <v>0</v>
      </c>
      <c r="BR56">
        <v>0</v>
      </c>
      <c r="BS56">
        <v>0</v>
      </c>
      <c r="BT56">
        <v>0</v>
      </c>
      <c r="BU56">
        <v>0</v>
      </c>
      <c r="BV56">
        <v>0</v>
      </c>
      <c r="BW56">
        <v>0</v>
      </c>
      <c r="BX56">
        <v>1</v>
      </c>
      <c r="BY56">
        <v>0</v>
      </c>
      <c r="BZ56">
        <v>0</v>
      </c>
      <c r="CA56">
        <v>0</v>
      </c>
      <c r="CB56">
        <v>2</v>
      </c>
      <c r="CC56">
        <v>0</v>
      </c>
      <c r="CD56">
        <v>0</v>
      </c>
      <c r="CE56">
        <v>0</v>
      </c>
      <c r="CF56">
        <v>1</v>
      </c>
      <c r="CG56">
        <v>0</v>
      </c>
      <c r="CH56">
        <v>1</v>
      </c>
      <c r="CI56">
        <v>1</v>
      </c>
      <c r="CJ56">
        <v>2</v>
      </c>
      <c r="CK56">
        <v>0</v>
      </c>
      <c r="CL56">
        <v>1</v>
      </c>
      <c r="CM56">
        <v>1</v>
      </c>
      <c r="CN56">
        <v>2</v>
      </c>
      <c r="CO56">
        <v>1</v>
      </c>
      <c r="CP56">
        <v>0</v>
      </c>
      <c r="CQ56">
        <v>0</v>
      </c>
      <c r="CR56">
        <v>1.5</v>
      </c>
      <c r="CS56">
        <v>0</v>
      </c>
      <c r="CT56">
        <v>0</v>
      </c>
      <c r="CU56">
        <v>0</v>
      </c>
      <c r="CV56">
        <v>0</v>
      </c>
      <c r="CW56">
        <v>0</v>
      </c>
      <c r="CX56">
        <v>0</v>
      </c>
      <c r="CY56">
        <v>0</v>
      </c>
      <c r="CZ56">
        <v>0</v>
      </c>
      <c r="DA56">
        <v>0</v>
      </c>
      <c r="DB56">
        <v>1</v>
      </c>
      <c r="DC56">
        <v>0</v>
      </c>
      <c r="DD56">
        <v>0</v>
      </c>
      <c r="DE56">
        <v>0</v>
      </c>
      <c r="DF56">
        <v>0</v>
      </c>
      <c r="DG56">
        <v>0</v>
      </c>
      <c r="DH56">
        <v>0</v>
      </c>
      <c r="DI56">
        <v>0</v>
      </c>
      <c r="DJ56">
        <v>0</v>
      </c>
      <c r="DK56" s="664"/>
      <c r="DL56" s="398">
        <v>0</v>
      </c>
      <c r="DM56" s="303">
        <v>0</v>
      </c>
      <c r="DN56" s="303">
        <v>0</v>
      </c>
      <c r="DO56" s="393">
        <v>0</v>
      </c>
      <c r="DP56" s="303">
        <v>0</v>
      </c>
      <c r="DQ56" s="303">
        <v>0</v>
      </c>
      <c r="DR56" s="303">
        <v>0</v>
      </c>
      <c r="DS56" s="393">
        <v>0</v>
      </c>
      <c r="DT56" s="303">
        <v>0</v>
      </c>
      <c r="DU56" s="303">
        <v>0</v>
      </c>
      <c r="DV56" s="303">
        <v>0</v>
      </c>
      <c r="DW56" s="303">
        <v>0</v>
      </c>
      <c r="DX56" s="303">
        <v>0</v>
      </c>
      <c r="DY56" s="303">
        <v>0</v>
      </c>
      <c r="DZ56" s="303">
        <v>0</v>
      </c>
      <c r="EA56" s="303">
        <v>0</v>
      </c>
      <c r="EB56" s="303">
        <v>0</v>
      </c>
      <c r="EC56" s="303">
        <v>0</v>
      </c>
      <c r="ED56" s="398">
        <v>0</v>
      </c>
      <c r="EE56" s="303">
        <v>0</v>
      </c>
      <c r="EF56" s="303">
        <v>0</v>
      </c>
      <c r="EG56" s="393">
        <v>0</v>
      </c>
      <c r="EH56" s="910">
        <v>0</v>
      </c>
      <c r="EI56" s="398">
        <v>2</v>
      </c>
      <c r="EJ56" s="393" t="b">
        <v>0</v>
      </c>
      <c r="EK56" s="971">
        <v>2</v>
      </c>
      <c r="EL56" s="971">
        <v>0</v>
      </c>
      <c r="EM56" s="396">
        <v>0</v>
      </c>
      <c r="EN56" s="396">
        <v>0</v>
      </c>
      <c r="EO56" s="396">
        <v>0</v>
      </c>
      <c r="EP56" s="971">
        <v>3</v>
      </c>
      <c r="EQ56" s="396">
        <v>1</v>
      </c>
      <c r="ER56" s="396">
        <v>0</v>
      </c>
      <c r="ES56" s="396">
        <v>0</v>
      </c>
      <c r="ET56" s="664"/>
      <c r="EU56" s="303"/>
      <c r="EV56" s="396" t="s">
        <v>442</v>
      </c>
      <c r="EW56" s="396" t="s">
        <v>363</v>
      </c>
      <c r="EX56" s="396" t="s">
        <v>354</v>
      </c>
      <c r="EY56" s="396">
        <v>3</v>
      </c>
      <c r="EZ56" s="396" t="s">
        <v>11</v>
      </c>
      <c r="FA56" s="396" t="s">
        <v>232</v>
      </c>
      <c r="FB56" s="396" t="s">
        <v>9</v>
      </c>
      <c r="FC56" s="396" t="s">
        <v>232</v>
      </c>
      <c r="FD56" s="396" t="s">
        <v>358</v>
      </c>
    </row>
    <row r="57" spans="1:160" customFormat="1">
      <c r="A57">
        <v>66</v>
      </c>
      <c r="B57">
        <v>1</v>
      </c>
      <c r="C57" t="s">
        <v>440</v>
      </c>
      <c r="D57" t="s">
        <v>441</v>
      </c>
      <c r="H57">
        <v>700</v>
      </c>
      <c r="I57">
        <v>68</v>
      </c>
      <c r="J57">
        <v>1</v>
      </c>
      <c r="K57">
        <v>0</v>
      </c>
      <c r="L57">
        <v>1</v>
      </c>
      <c r="M57">
        <v>0</v>
      </c>
      <c r="N57" s="1250" t="s">
        <v>442</v>
      </c>
      <c r="O57" s="1250">
        <v>0</v>
      </c>
      <c r="P57">
        <v>0</v>
      </c>
      <c r="Q57">
        <v>0</v>
      </c>
      <c r="R57">
        <v>0</v>
      </c>
      <c r="S57">
        <v>0</v>
      </c>
      <c r="T57">
        <v>0</v>
      </c>
      <c r="U57">
        <v>1</v>
      </c>
      <c r="V57">
        <v>0</v>
      </c>
      <c r="W57">
        <v>1</v>
      </c>
      <c r="X57">
        <v>0</v>
      </c>
      <c r="Y57">
        <v>1</v>
      </c>
      <c r="Z57">
        <v>0</v>
      </c>
      <c r="AA57">
        <v>1</v>
      </c>
      <c r="AB57">
        <v>0</v>
      </c>
      <c r="AC57">
        <v>0</v>
      </c>
      <c r="AD57">
        <v>0</v>
      </c>
      <c r="AE57">
        <v>0</v>
      </c>
      <c r="AF57">
        <v>0</v>
      </c>
      <c r="AG57">
        <v>0</v>
      </c>
      <c r="AH57">
        <v>0</v>
      </c>
      <c r="AI57">
        <v>0</v>
      </c>
      <c r="AJ57">
        <v>0</v>
      </c>
      <c r="AK57">
        <v>0</v>
      </c>
      <c r="AL57">
        <v>0</v>
      </c>
      <c r="AM57">
        <v>0</v>
      </c>
      <c r="AN57">
        <v>0</v>
      </c>
      <c r="AO57">
        <v>1</v>
      </c>
      <c r="AP57">
        <v>0</v>
      </c>
      <c r="AQ57">
        <v>1</v>
      </c>
      <c r="AR57">
        <v>0</v>
      </c>
      <c r="AS57">
        <v>0</v>
      </c>
      <c r="AT57">
        <v>0</v>
      </c>
      <c r="AU57">
        <v>0</v>
      </c>
      <c r="AV57">
        <v>0</v>
      </c>
      <c r="AW57">
        <v>0</v>
      </c>
      <c r="AX57">
        <v>0</v>
      </c>
      <c r="AY57">
        <v>0</v>
      </c>
      <c r="AZ57">
        <v>0</v>
      </c>
      <c r="BA57">
        <v>0</v>
      </c>
      <c r="BB57">
        <v>0</v>
      </c>
      <c r="BC57">
        <v>0</v>
      </c>
      <c r="BD57">
        <v>0</v>
      </c>
      <c r="BE57">
        <v>0</v>
      </c>
      <c r="BF57">
        <v>0</v>
      </c>
      <c r="BG57">
        <v>0</v>
      </c>
      <c r="BH57">
        <v>0</v>
      </c>
      <c r="BI57">
        <v>0</v>
      </c>
      <c r="BJ57">
        <v>1</v>
      </c>
      <c r="BK57">
        <v>1</v>
      </c>
      <c r="BL57">
        <v>0</v>
      </c>
      <c r="BM57">
        <v>0</v>
      </c>
      <c r="BN57">
        <v>1</v>
      </c>
      <c r="BO57">
        <v>1</v>
      </c>
      <c r="BP57">
        <v>0</v>
      </c>
      <c r="BQ57">
        <v>0</v>
      </c>
      <c r="BR57">
        <v>0</v>
      </c>
      <c r="BS57">
        <v>0</v>
      </c>
      <c r="BT57">
        <v>0</v>
      </c>
      <c r="BU57">
        <v>0</v>
      </c>
      <c r="BV57">
        <v>0</v>
      </c>
      <c r="BW57">
        <v>0</v>
      </c>
      <c r="BX57">
        <v>0</v>
      </c>
      <c r="BY57">
        <v>0</v>
      </c>
      <c r="BZ57">
        <v>0</v>
      </c>
      <c r="CA57">
        <v>0</v>
      </c>
      <c r="CB57">
        <v>0</v>
      </c>
      <c r="CC57">
        <v>0</v>
      </c>
      <c r="CD57">
        <v>0</v>
      </c>
      <c r="CE57">
        <v>0</v>
      </c>
      <c r="CF57">
        <v>0</v>
      </c>
      <c r="CG57">
        <v>0</v>
      </c>
      <c r="CH57">
        <v>1</v>
      </c>
      <c r="CI57">
        <v>1</v>
      </c>
      <c r="CJ57">
        <v>0</v>
      </c>
      <c r="CK57">
        <v>0</v>
      </c>
      <c r="CL57">
        <v>1</v>
      </c>
      <c r="CM57">
        <v>1</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s="664"/>
      <c r="DL57" s="398">
        <v>0</v>
      </c>
      <c r="DM57" s="303">
        <v>0</v>
      </c>
      <c r="DN57" s="303">
        <v>0</v>
      </c>
      <c r="DO57" s="393">
        <v>0</v>
      </c>
      <c r="DP57" s="303">
        <v>0</v>
      </c>
      <c r="DQ57" s="303">
        <v>0</v>
      </c>
      <c r="DR57" s="303">
        <v>0</v>
      </c>
      <c r="DS57" s="393">
        <v>0</v>
      </c>
      <c r="DT57" s="303">
        <v>0</v>
      </c>
      <c r="DU57" s="303">
        <v>0</v>
      </c>
      <c r="DV57" s="303">
        <v>0</v>
      </c>
      <c r="DW57" s="303">
        <v>0</v>
      </c>
      <c r="DX57" s="303">
        <v>0</v>
      </c>
      <c r="DY57" s="303">
        <v>0</v>
      </c>
      <c r="DZ57" s="303">
        <v>0</v>
      </c>
      <c r="EA57" s="303">
        <v>0</v>
      </c>
      <c r="EB57" s="303">
        <v>0</v>
      </c>
      <c r="EC57" s="303">
        <v>0</v>
      </c>
      <c r="ED57" s="398">
        <v>0</v>
      </c>
      <c r="EE57" s="303">
        <v>0</v>
      </c>
      <c r="EF57" s="303">
        <v>0</v>
      </c>
      <c r="EG57" s="393">
        <v>0</v>
      </c>
      <c r="EH57" s="910">
        <v>0</v>
      </c>
      <c r="EI57" s="398">
        <v>1</v>
      </c>
      <c r="EJ57" s="393" t="b">
        <v>1</v>
      </c>
      <c r="EK57" s="971">
        <v>0</v>
      </c>
      <c r="EL57" s="971">
        <v>0</v>
      </c>
      <c r="EM57" s="396">
        <v>0</v>
      </c>
      <c r="EN57" s="396">
        <v>0</v>
      </c>
      <c r="EO57" s="396">
        <v>0</v>
      </c>
      <c r="EP57" s="971">
        <v>0</v>
      </c>
      <c r="EQ57" s="396">
        <v>0</v>
      </c>
      <c r="ER57" s="396">
        <v>0</v>
      </c>
      <c r="ES57" s="396">
        <v>0</v>
      </c>
      <c r="ET57" s="664"/>
      <c r="EU57" s="303"/>
      <c r="EV57" s="396" t="s">
        <v>442</v>
      </c>
      <c r="EW57" s="396" t="s">
        <v>363</v>
      </c>
      <c r="EX57" s="396" t="s">
        <v>354</v>
      </c>
      <c r="EY57" s="396">
        <v>1</v>
      </c>
      <c r="EZ57" s="396" t="s">
        <v>11</v>
      </c>
      <c r="FA57" s="396" t="s">
        <v>232</v>
      </c>
      <c r="FB57" s="396" t="s">
        <v>9</v>
      </c>
      <c r="FC57" s="396" t="s">
        <v>232</v>
      </c>
      <c r="FD57" s="396" t="s">
        <v>355</v>
      </c>
    </row>
    <row r="58" spans="1:160" customFormat="1">
      <c r="A58">
        <v>67</v>
      </c>
      <c r="B58">
        <v>1</v>
      </c>
      <c r="C58" t="s">
        <v>440</v>
      </c>
      <c r="D58" t="s">
        <v>441</v>
      </c>
      <c r="H58">
        <v>700</v>
      </c>
      <c r="I58">
        <v>41</v>
      </c>
      <c r="J58">
        <v>1</v>
      </c>
      <c r="K58">
        <v>0</v>
      </c>
      <c r="L58">
        <v>1</v>
      </c>
      <c r="M58">
        <v>0</v>
      </c>
      <c r="N58" s="1250" t="s">
        <v>442</v>
      </c>
      <c r="O58" s="1250">
        <v>0</v>
      </c>
      <c r="P58">
        <v>4</v>
      </c>
      <c r="Q58">
        <v>0</v>
      </c>
      <c r="R58">
        <v>4</v>
      </c>
      <c r="S58">
        <v>0</v>
      </c>
      <c r="T58">
        <v>0</v>
      </c>
      <c r="U58">
        <v>0</v>
      </c>
      <c r="V58">
        <v>0</v>
      </c>
      <c r="W58">
        <v>0</v>
      </c>
      <c r="X58">
        <v>4</v>
      </c>
      <c r="Y58">
        <v>0</v>
      </c>
      <c r="Z58">
        <v>4</v>
      </c>
      <c r="AA58">
        <v>0</v>
      </c>
      <c r="AB58">
        <v>0</v>
      </c>
      <c r="AC58">
        <v>0</v>
      </c>
      <c r="AD58">
        <v>0</v>
      </c>
      <c r="AE58">
        <v>0</v>
      </c>
      <c r="AF58">
        <v>0</v>
      </c>
      <c r="AG58">
        <v>0</v>
      </c>
      <c r="AH58">
        <v>0</v>
      </c>
      <c r="AI58">
        <v>0</v>
      </c>
      <c r="AJ58">
        <v>0</v>
      </c>
      <c r="AK58">
        <v>0</v>
      </c>
      <c r="AL58">
        <v>0</v>
      </c>
      <c r="AM58">
        <v>0</v>
      </c>
      <c r="AN58">
        <v>4</v>
      </c>
      <c r="AO58">
        <v>0</v>
      </c>
      <c r="AP58">
        <v>4</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4</v>
      </c>
      <c r="BY58">
        <v>0</v>
      </c>
      <c r="BZ58">
        <v>0</v>
      </c>
      <c r="CA58">
        <v>0</v>
      </c>
      <c r="CB58">
        <v>4</v>
      </c>
      <c r="CC58">
        <v>0</v>
      </c>
      <c r="CD58">
        <v>0</v>
      </c>
      <c r="CE58">
        <v>0</v>
      </c>
      <c r="CF58">
        <v>4</v>
      </c>
      <c r="CG58">
        <v>0</v>
      </c>
      <c r="CH58">
        <v>0</v>
      </c>
      <c r="CI58">
        <v>0</v>
      </c>
      <c r="CJ58">
        <v>4</v>
      </c>
      <c r="CK58">
        <v>0</v>
      </c>
      <c r="CL58">
        <v>0</v>
      </c>
      <c r="CM58">
        <v>0</v>
      </c>
      <c r="CN58">
        <v>1</v>
      </c>
      <c r="CO58">
        <v>1</v>
      </c>
      <c r="CP58">
        <v>1</v>
      </c>
      <c r="CQ58">
        <v>0</v>
      </c>
      <c r="CR58">
        <v>0.5</v>
      </c>
      <c r="CS58">
        <v>1</v>
      </c>
      <c r="CT58">
        <v>0</v>
      </c>
      <c r="CU58">
        <v>0</v>
      </c>
      <c r="CV58">
        <v>1</v>
      </c>
      <c r="CW58">
        <v>0</v>
      </c>
      <c r="CX58">
        <v>0</v>
      </c>
      <c r="CY58">
        <v>0</v>
      </c>
      <c r="CZ58">
        <v>0</v>
      </c>
      <c r="DA58">
        <v>0</v>
      </c>
      <c r="DB58">
        <v>0</v>
      </c>
      <c r="DC58">
        <v>0</v>
      </c>
      <c r="DD58">
        <v>0</v>
      </c>
      <c r="DE58">
        <v>0</v>
      </c>
      <c r="DF58">
        <v>0</v>
      </c>
      <c r="DG58">
        <v>0</v>
      </c>
      <c r="DH58">
        <v>0</v>
      </c>
      <c r="DI58">
        <v>0</v>
      </c>
      <c r="DJ58">
        <v>0</v>
      </c>
      <c r="DK58" s="664"/>
      <c r="DL58" s="398">
        <v>0</v>
      </c>
      <c r="DM58" s="303">
        <v>0</v>
      </c>
      <c r="DN58" s="303">
        <v>0</v>
      </c>
      <c r="DO58" s="393">
        <v>0</v>
      </c>
      <c r="DP58" s="303">
        <v>0</v>
      </c>
      <c r="DQ58" s="303">
        <v>0</v>
      </c>
      <c r="DR58" s="303">
        <v>0</v>
      </c>
      <c r="DS58" s="393">
        <v>0</v>
      </c>
      <c r="DT58" s="303">
        <v>0</v>
      </c>
      <c r="DU58" s="303">
        <v>0</v>
      </c>
      <c r="DV58" s="303">
        <v>0</v>
      </c>
      <c r="DW58" s="303">
        <v>0</v>
      </c>
      <c r="DX58" s="303">
        <v>0</v>
      </c>
      <c r="DY58" s="303">
        <v>0</v>
      </c>
      <c r="DZ58" s="303">
        <v>0</v>
      </c>
      <c r="EA58" s="303">
        <v>0</v>
      </c>
      <c r="EB58" s="303">
        <v>0</v>
      </c>
      <c r="EC58" s="303">
        <v>0</v>
      </c>
      <c r="ED58" s="398">
        <v>0</v>
      </c>
      <c r="EE58" s="303">
        <v>0</v>
      </c>
      <c r="EF58" s="303">
        <v>0</v>
      </c>
      <c r="EG58" s="393">
        <v>0</v>
      </c>
      <c r="EH58" s="910">
        <v>0</v>
      </c>
      <c r="EI58" s="398">
        <v>4</v>
      </c>
      <c r="EJ58" s="393" t="b">
        <v>1</v>
      </c>
      <c r="EK58" s="971">
        <v>3</v>
      </c>
      <c r="EL58" s="971">
        <v>4</v>
      </c>
      <c r="EM58" s="396">
        <v>0</v>
      </c>
      <c r="EN58" s="396">
        <v>1</v>
      </c>
      <c r="EO58" s="396">
        <v>0</v>
      </c>
      <c r="EP58" s="971">
        <v>0</v>
      </c>
      <c r="EQ58" s="396">
        <v>0</v>
      </c>
      <c r="ER58" s="396">
        <v>0</v>
      </c>
      <c r="ES58" s="396">
        <v>0</v>
      </c>
      <c r="ET58" s="664"/>
      <c r="EU58" s="303"/>
      <c r="EV58" s="396" t="s">
        <v>442</v>
      </c>
      <c r="EW58" s="396" t="s">
        <v>363</v>
      </c>
      <c r="EX58" s="396" t="s">
        <v>354</v>
      </c>
      <c r="EY58" s="396">
        <v>4</v>
      </c>
      <c r="EZ58" s="396" t="s">
        <v>11</v>
      </c>
      <c r="FA58" s="396" t="s">
        <v>232</v>
      </c>
      <c r="FB58" s="396" t="s">
        <v>9</v>
      </c>
      <c r="FC58" s="396" t="s">
        <v>232</v>
      </c>
      <c r="FD58" s="396" t="s">
        <v>358</v>
      </c>
    </row>
    <row r="59" spans="1:160" customFormat="1">
      <c r="A59">
        <v>68</v>
      </c>
      <c r="B59">
        <v>1</v>
      </c>
      <c r="C59" t="s">
        <v>440</v>
      </c>
      <c r="D59" t="s">
        <v>441</v>
      </c>
      <c r="H59">
        <v>700</v>
      </c>
      <c r="I59">
        <v>41</v>
      </c>
      <c r="J59">
        <v>1</v>
      </c>
      <c r="K59">
        <v>0</v>
      </c>
      <c r="L59">
        <v>1</v>
      </c>
      <c r="M59">
        <v>0</v>
      </c>
      <c r="N59" s="1250" t="s">
        <v>442</v>
      </c>
      <c r="O59" s="1250">
        <v>0</v>
      </c>
      <c r="P59">
        <v>2</v>
      </c>
      <c r="Q59">
        <v>0</v>
      </c>
      <c r="R59">
        <v>2</v>
      </c>
      <c r="S59">
        <v>0</v>
      </c>
      <c r="T59">
        <v>2</v>
      </c>
      <c r="U59">
        <v>0</v>
      </c>
      <c r="V59">
        <v>1</v>
      </c>
      <c r="W59">
        <v>0</v>
      </c>
      <c r="X59">
        <v>4</v>
      </c>
      <c r="Y59">
        <v>0</v>
      </c>
      <c r="Z59">
        <v>3</v>
      </c>
      <c r="AA59">
        <v>0</v>
      </c>
      <c r="AB59">
        <v>0</v>
      </c>
      <c r="AC59">
        <v>0</v>
      </c>
      <c r="AD59">
        <v>0</v>
      </c>
      <c r="AE59">
        <v>0</v>
      </c>
      <c r="AF59">
        <v>0</v>
      </c>
      <c r="AG59">
        <v>0</v>
      </c>
      <c r="AH59">
        <v>0</v>
      </c>
      <c r="AI59">
        <v>0</v>
      </c>
      <c r="AJ59">
        <v>0</v>
      </c>
      <c r="AK59">
        <v>0</v>
      </c>
      <c r="AL59">
        <v>0</v>
      </c>
      <c r="AM59">
        <v>0</v>
      </c>
      <c r="AN59">
        <v>4</v>
      </c>
      <c r="AO59">
        <v>0</v>
      </c>
      <c r="AP59">
        <v>3</v>
      </c>
      <c r="AQ59">
        <v>0</v>
      </c>
      <c r="AR59">
        <v>0</v>
      </c>
      <c r="AS59">
        <v>0</v>
      </c>
      <c r="AT59">
        <v>0</v>
      </c>
      <c r="AU59">
        <v>0</v>
      </c>
      <c r="AV59">
        <v>0</v>
      </c>
      <c r="AW59">
        <v>0</v>
      </c>
      <c r="AX59">
        <v>0</v>
      </c>
      <c r="AY59">
        <v>0</v>
      </c>
      <c r="AZ59">
        <v>0</v>
      </c>
      <c r="BA59">
        <v>0</v>
      </c>
      <c r="BB59">
        <v>0</v>
      </c>
      <c r="BC59">
        <v>0</v>
      </c>
      <c r="BD59">
        <v>0</v>
      </c>
      <c r="BE59">
        <v>0</v>
      </c>
      <c r="BF59">
        <v>0</v>
      </c>
      <c r="BG59">
        <v>0</v>
      </c>
      <c r="BH59">
        <v>2</v>
      </c>
      <c r="BI59">
        <v>2</v>
      </c>
      <c r="BJ59">
        <v>0</v>
      </c>
      <c r="BK59">
        <v>0</v>
      </c>
      <c r="BL59">
        <v>1</v>
      </c>
      <c r="BM59">
        <v>1</v>
      </c>
      <c r="BN59">
        <v>0</v>
      </c>
      <c r="BO59">
        <v>0</v>
      </c>
      <c r="BP59">
        <v>0</v>
      </c>
      <c r="BQ59">
        <v>0</v>
      </c>
      <c r="BR59">
        <v>0</v>
      </c>
      <c r="BS59">
        <v>0</v>
      </c>
      <c r="BT59">
        <v>0</v>
      </c>
      <c r="BU59">
        <v>0</v>
      </c>
      <c r="BV59">
        <v>0</v>
      </c>
      <c r="BW59">
        <v>0</v>
      </c>
      <c r="BX59">
        <v>2</v>
      </c>
      <c r="BY59">
        <v>0</v>
      </c>
      <c r="BZ59">
        <v>0</v>
      </c>
      <c r="CA59">
        <v>0</v>
      </c>
      <c r="CB59">
        <v>2</v>
      </c>
      <c r="CC59">
        <v>0</v>
      </c>
      <c r="CD59">
        <v>0</v>
      </c>
      <c r="CE59">
        <v>0</v>
      </c>
      <c r="CF59">
        <v>4</v>
      </c>
      <c r="CG59">
        <v>2</v>
      </c>
      <c r="CH59">
        <v>0</v>
      </c>
      <c r="CI59">
        <v>0</v>
      </c>
      <c r="CJ59">
        <v>3</v>
      </c>
      <c r="CK59">
        <v>1</v>
      </c>
      <c r="CL59">
        <v>0</v>
      </c>
      <c r="CM59">
        <v>0</v>
      </c>
      <c r="CN59">
        <v>0</v>
      </c>
      <c r="CO59">
        <v>1</v>
      </c>
      <c r="CP59">
        <v>0</v>
      </c>
      <c r="CQ59">
        <v>0</v>
      </c>
      <c r="CR59">
        <v>0.25</v>
      </c>
      <c r="CS59">
        <v>1</v>
      </c>
      <c r="CT59">
        <v>0</v>
      </c>
      <c r="CU59">
        <v>0</v>
      </c>
      <c r="CV59">
        <v>0</v>
      </c>
      <c r="CW59">
        <v>0</v>
      </c>
      <c r="CX59">
        <v>0</v>
      </c>
      <c r="CY59">
        <v>0</v>
      </c>
      <c r="CZ59">
        <v>0</v>
      </c>
      <c r="DA59">
        <v>0</v>
      </c>
      <c r="DB59">
        <v>0</v>
      </c>
      <c r="DC59">
        <v>0</v>
      </c>
      <c r="DD59">
        <v>0</v>
      </c>
      <c r="DE59">
        <v>0</v>
      </c>
      <c r="DF59">
        <v>0</v>
      </c>
      <c r="DG59">
        <v>0</v>
      </c>
      <c r="DH59">
        <v>0</v>
      </c>
      <c r="DI59">
        <v>0</v>
      </c>
      <c r="DJ59">
        <v>0</v>
      </c>
      <c r="DK59" s="664"/>
      <c r="DL59" s="398">
        <v>0</v>
      </c>
      <c r="DM59" s="303">
        <v>0</v>
      </c>
      <c r="DN59" s="303">
        <v>0</v>
      </c>
      <c r="DO59" s="393">
        <v>0</v>
      </c>
      <c r="DP59" s="303">
        <v>0</v>
      </c>
      <c r="DQ59" s="303">
        <v>0</v>
      </c>
      <c r="DR59" s="303">
        <v>0</v>
      </c>
      <c r="DS59" s="393">
        <v>0</v>
      </c>
      <c r="DT59" s="303">
        <v>0</v>
      </c>
      <c r="DU59" s="303">
        <v>0</v>
      </c>
      <c r="DV59" s="303">
        <v>0</v>
      </c>
      <c r="DW59" s="303">
        <v>0</v>
      </c>
      <c r="DX59" s="303">
        <v>0</v>
      </c>
      <c r="DY59" s="303">
        <v>0</v>
      </c>
      <c r="DZ59" s="303">
        <v>0</v>
      </c>
      <c r="EA59" s="303">
        <v>0</v>
      </c>
      <c r="EB59" s="303">
        <v>0</v>
      </c>
      <c r="EC59" s="303">
        <v>0</v>
      </c>
      <c r="ED59" s="398">
        <v>0</v>
      </c>
      <c r="EE59" s="303">
        <v>0</v>
      </c>
      <c r="EF59" s="303">
        <v>0</v>
      </c>
      <c r="EG59" s="393">
        <v>0</v>
      </c>
      <c r="EH59" s="910">
        <v>0</v>
      </c>
      <c r="EI59" s="398">
        <v>4</v>
      </c>
      <c r="EJ59" s="393" t="b">
        <v>0</v>
      </c>
      <c r="EK59" s="971">
        <v>2</v>
      </c>
      <c r="EL59" s="971">
        <v>3</v>
      </c>
      <c r="EM59" s="396">
        <v>1</v>
      </c>
      <c r="EN59" s="396">
        <v>0</v>
      </c>
      <c r="EO59" s="396">
        <v>0</v>
      </c>
      <c r="EP59" s="971">
        <v>0</v>
      </c>
      <c r="EQ59" s="396">
        <v>0</v>
      </c>
      <c r="ER59" s="396">
        <v>0</v>
      </c>
      <c r="ES59" s="396">
        <v>0</v>
      </c>
      <c r="ET59" s="664"/>
      <c r="EU59" s="303"/>
      <c r="EV59" s="396" t="s">
        <v>442</v>
      </c>
      <c r="EW59" s="396" t="s">
        <v>363</v>
      </c>
      <c r="EX59" s="396" t="s">
        <v>354</v>
      </c>
      <c r="EY59" s="396">
        <v>3</v>
      </c>
      <c r="EZ59" s="396" t="s">
        <v>11</v>
      </c>
      <c r="FA59" s="396" t="s">
        <v>232</v>
      </c>
      <c r="FB59" s="396" t="s">
        <v>9</v>
      </c>
      <c r="FC59" s="396" t="s">
        <v>232</v>
      </c>
      <c r="FD59" s="396" t="s">
        <v>358</v>
      </c>
    </row>
    <row r="60" spans="1:160" customFormat="1">
      <c r="A60">
        <v>69</v>
      </c>
      <c r="B60">
        <v>1</v>
      </c>
      <c r="C60" t="s">
        <v>440</v>
      </c>
      <c r="D60" t="s">
        <v>441</v>
      </c>
      <c r="H60">
        <v>700</v>
      </c>
      <c r="I60">
        <v>42</v>
      </c>
      <c r="J60">
        <v>0</v>
      </c>
      <c r="K60">
        <v>1</v>
      </c>
      <c r="L60">
        <v>1</v>
      </c>
      <c r="M60">
        <v>0</v>
      </c>
      <c r="N60" s="1250" t="s">
        <v>442</v>
      </c>
      <c r="O60" s="1250">
        <v>0</v>
      </c>
      <c r="P60">
        <v>42</v>
      </c>
      <c r="Q60">
        <v>3</v>
      </c>
      <c r="R60">
        <v>41</v>
      </c>
      <c r="S60">
        <v>3</v>
      </c>
      <c r="T60">
        <v>0</v>
      </c>
      <c r="U60">
        <v>0</v>
      </c>
      <c r="V60">
        <v>0</v>
      </c>
      <c r="W60">
        <v>0</v>
      </c>
      <c r="X60">
        <v>42</v>
      </c>
      <c r="Y60">
        <v>3</v>
      </c>
      <c r="Z60">
        <v>41</v>
      </c>
      <c r="AA60">
        <v>3</v>
      </c>
      <c r="AB60">
        <v>2</v>
      </c>
      <c r="AC60">
        <v>0</v>
      </c>
      <c r="AD60">
        <v>3</v>
      </c>
      <c r="AE60">
        <v>0</v>
      </c>
      <c r="AF60">
        <v>0</v>
      </c>
      <c r="AG60">
        <v>0</v>
      </c>
      <c r="AH60">
        <v>0</v>
      </c>
      <c r="AI60">
        <v>0</v>
      </c>
      <c r="AJ60">
        <v>0</v>
      </c>
      <c r="AK60">
        <v>0</v>
      </c>
      <c r="AL60">
        <v>0</v>
      </c>
      <c r="AM60">
        <v>0</v>
      </c>
      <c r="AN60">
        <v>44</v>
      </c>
      <c r="AO60">
        <v>3</v>
      </c>
      <c r="AP60">
        <v>44</v>
      </c>
      <c r="AQ60">
        <v>3</v>
      </c>
      <c r="AR60">
        <v>0</v>
      </c>
      <c r="AS60">
        <v>0</v>
      </c>
      <c r="AT60">
        <v>0</v>
      </c>
      <c r="AU60">
        <v>0</v>
      </c>
      <c r="AV60">
        <v>0</v>
      </c>
      <c r="AW60">
        <v>0</v>
      </c>
      <c r="AX60">
        <v>0</v>
      </c>
      <c r="AY60">
        <v>0</v>
      </c>
      <c r="AZ60">
        <v>0</v>
      </c>
      <c r="BA60">
        <v>0</v>
      </c>
      <c r="BB60">
        <v>0</v>
      </c>
      <c r="BC60">
        <v>0</v>
      </c>
      <c r="BD60">
        <v>0</v>
      </c>
      <c r="BE60">
        <v>0</v>
      </c>
      <c r="BF60">
        <v>0</v>
      </c>
      <c r="BG60">
        <v>0</v>
      </c>
      <c r="BH60">
        <v>6</v>
      </c>
      <c r="BI60">
        <v>0</v>
      </c>
      <c r="BJ60">
        <v>3</v>
      </c>
      <c r="BK60">
        <v>0</v>
      </c>
      <c r="BL60">
        <v>5</v>
      </c>
      <c r="BM60">
        <v>0</v>
      </c>
      <c r="BN60">
        <v>3</v>
      </c>
      <c r="BO60">
        <v>0</v>
      </c>
      <c r="BP60">
        <v>0</v>
      </c>
      <c r="BQ60">
        <v>0</v>
      </c>
      <c r="BR60">
        <v>0</v>
      </c>
      <c r="BS60">
        <v>0</v>
      </c>
      <c r="BT60">
        <v>0</v>
      </c>
      <c r="BU60">
        <v>0</v>
      </c>
      <c r="BV60">
        <v>0</v>
      </c>
      <c r="BW60">
        <v>0</v>
      </c>
      <c r="BX60">
        <v>36</v>
      </c>
      <c r="BY60">
        <v>0</v>
      </c>
      <c r="BZ60">
        <v>0</v>
      </c>
      <c r="CA60">
        <v>0</v>
      </c>
      <c r="CB60">
        <v>36</v>
      </c>
      <c r="CC60">
        <v>0</v>
      </c>
      <c r="CD60">
        <v>0</v>
      </c>
      <c r="CE60">
        <v>0</v>
      </c>
      <c r="CF60">
        <v>42</v>
      </c>
      <c r="CG60">
        <v>0</v>
      </c>
      <c r="CH60">
        <v>3</v>
      </c>
      <c r="CI60">
        <v>0</v>
      </c>
      <c r="CJ60">
        <v>41</v>
      </c>
      <c r="CK60">
        <v>0</v>
      </c>
      <c r="CL60">
        <v>3</v>
      </c>
      <c r="CM60">
        <v>0</v>
      </c>
      <c r="CN60">
        <v>5</v>
      </c>
      <c r="CO60">
        <v>5</v>
      </c>
      <c r="CP60">
        <v>5</v>
      </c>
      <c r="CQ60">
        <v>0</v>
      </c>
      <c r="CR60">
        <v>0.21276595744680851</v>
      </c>
      <c r="CS60">
        <v>0</v>
      </c>
      <c r="CT60">
        <v>0</v>
      </c>
      <c r="CU60">
        <v>0</v>
      </c>
      <c r="CV60">
        <v>0</v>
      </c>
      <c r="CW60">
        <v>0</v>
      </c>
      <c r="CX60">
        <v>0</v>
      </c>
      <c r="CY60">
        <v>0</v>
      </c>
      <c r="CZ60">
        <v>0</v>
      </c>
      <c r="DA60">
        <v>0</v>
      </c>
      <c r="DB60">
        <v>0</v>
      </c>
      <c r="DC60">
        <v>0</v>
      </c>
      <c r="DD60">
        <v>0</v>
      </c>
      <c r="DE60">
        <v>0</v>
      </c>
      <c r="DF60">
        <v>0</v>
      </c>
      <c r="DG60">
        <v>0</v>
      </c>
      <c r="DH60">
        <v>0</v>
      </c>
      <c r="DI60">
        <v>0</v>
      </c>
      <c r="DJ60">
        <v>0</v>
      </c>
      <c r="DK60" s="664"/>
      <c r="DL60" s="398">
        <v>0</v>
      </c>
      <c r="DM60" s="303">
        <v>0</v>
      </c>
      <c r="DN60" s="303">
        <v>0</v>
      </c>
      <c r="DO60" s="393">
        <v>0</v>
      </c>
      <c r="DP60" s="303">
        <v>0</v>
      </c>
      <c r="DQ60" s="303">
        <v>0</v>
      </c>
      <c r="DR60" s="303">
        <v>0</v>
      </c>
      <c r="DS60" s="393">
        <v>0</v>
      </c>
      <c r="DT60" s="303">
        <v>0</v>
      </c>
      <c r="DU60" s="303">
        <v>0</v>
      </c>
      <c r="DV60" s="303">
        <v>0</v>
      </c>
      <c r="DW60" s="303">
        <v>0</v>
      </c>
      <c r="DX60" s="303">
        <v>0</v>
      </c>
      <c r="DY60" s="303">
        <v>0</v>
      </c>
      <c r="DZ60" s="303">
        <v>0</v>
      </c>
      <c r="EA60" s="303">
        <v>0</v>
      </c>
      <c r="EB60" s="303">
        <v>0</v>
      </c>
      <c r="EC60" s="303">
        <v>0</v>
      </c>
      <c r="ED60" s="398">
        <v>0</v>
      </c>
      <c r="EE60" s="303">
        <v>0</v>
      </c>
      <c r="EF60" s="303">
        <v>0</v>
      </c>
      <c r="EG60" s="393">
        <v>0</v>
      </c>
      <c r="EH60" s="910">
        <v>0</v>
      </c>
      <c r="EI60" s="398">
        <v>47</v>
      </c>
      <c r="EJ60" s="393" t="b">
        <v>1</v>
      </c>
      <c r="EK60" s="971">
        <v>0</v>
      </c>
      <c r="EL60" s="971">
        <v>0</v>
      </c>
      <c r="EM60" s="396">
        <v>0</v>
      </c>
      <c r="EN60" s="396">
        <v>0</v>
      </c>
      <c r="EO60" s="396">
        <v>0</v>
      </c>
      <c r="EP60" s="971">
        <v>0</v>
      </c>
      <c r="EQ60" s="396">
        <v>0</v>
      </c>
      <c r="ER60" s="396">
        <v>0</v>
      </c>
      <c r="ES60" s="396">
        <v>0</v>
      </c>
      <c r="ET60" s="664"/>
      <c r="EU60" s="303"/>
      <c r="EV60" s="396" t="s">
        <v>442</v>
      </c>
      <c r="EW60" s="396" t="s">
        <v>363</v>
      </c>
      <c r="EX60" s="396" t="s">
        <v>354</v>
      </c>
      <c r="EY60" s="396">
        <v>47</v>
      </c>
      <c r="EZ60" s="396" t="s">
        <v>12</v>
      </c>
      <c r="FA60" s="396" t="s">
        <v>232</v>
      </c>
      <c r="FB60" s="396" t="s">
        <v>9</v>
      </c>
      <c r="FC60" s="396" t="s">
        <v>232</v>
      </c>
      <c r="FD60" s="396" t="s">
        <v>358</v>
      </c>
    </row>
    <row r="61" spans="1:160" customFormat="1">
      <c r="A61">
        <v>70</v>
      </c>
      <c r="B61">
        <v>1</v>
      </c>
      <c r="C61">
        <v>0</v>
      </c>
      <c r="D61">
        <v>0</v>
      </c>
      <c r="H61">
        <v>700</v>
      </c>
      <c r="I61">
        <v>43</v>
      </c>
      <c r="J61">
        <v>1</v>
      </c>
      <c r="K61">
        <v>0</v>
      </c>
      <c r="L61">
        <v>1</v>
      </c>
      <c r="M61">
        <v>0</v>
      </c>
      <c r="N61" s="1250" t="s">
        <v>443</v>
      </c>
      <c r="O61" s="1250">
        <v>0</v>
      </c>
      <c r="P61">
        <v>56</v>
      </c>
      <c r="Q61">
        <v>4</v>
      </c>
      <c r="R61">
        <v>60</v>
      </c>
      <c r="S61">
        <v>4</v>
      </c>
      <c r="T61">
        <v>2</v>
      </c>
      <c r="U61">
        <v>1</v>
      </c>
      <c r="V61">
        <v>2</v>
      </c>
      <c r="W61">
        <v>1</v>
      </c>
      <c r="X61">
        <v>58</v>
      </c>
      <c r="Y61">
        <v>5</v>
      </c>
      <c r="Z61">
        <v>62</v>
      </c>
      <c r="AA61">
        <v>5</v>
      </c>
      <c r="AB61">
        <v>2</v>
      </c>
      <c r="AC61">
        <v>0</v>
      </c>
      <c r="AD61">
        <v>1</v>
      </c>
      <c r="AE61">
        <v>1</v>
      </c>
      <c r="AF61">
        <v>0</v>
      </c>
      <c r="AG61">
        <v>0</v>
      </c>
      <c r="AH61">
        <v>0</v>
      </c>
      <c r="AI61">
        <v>0</v>
      </c>
      <c r="AJ61">
        <v>5</v>
      </c>
      <c r="AK61">
        <v>0</v>
      </c>
      <c r="AL61">
        <v>5</v>
      </c>
      <c r="AM61">
        <v>0</v>
      </c>
      <c r="AN61">
        <v>65</v>
      </c>
      <c r="AO61">
        <v>5</v>
      </c>
      <c r="AP61">
        <v>68</v>
      </c>
      <c r="AQ61">
        <v>6</v>
      </c>
      <c r="AR61">
        <v>0</v>
      </c>
      <c r="AS61">
        <v>0</v>
      </c>
      <c r="AT61">
        <v>0</v>
      </c>
      <c r="AU61">
        <v>0</v>
      </c>
      <c r="AV61">
        <v>0</v>
      </c>
      <c r="AW61">
        <v>0</v>
      </c>
      <c r="AX61">
        <v>0</v>
      </c>
      <c r="AY61">
        <v>0</v>
      </c>
      <c r="AZ61">
        <v>0</v>
      </c>
      <c r="BA61">
        <v>0</v>
      </c>
      <c r="BB61">
        <v>0</v>
      </c>
      <c r="BC61">
        <v>0</v>
      </c>
      <c r="BD61">
        <v>0</v>
      </c>
      <c r="BE61">
        <v>0</v>
      </c>
      <c r="BF61">
        <v>0</v>
      </c>
      <c r="BG61">
        <v>0</v>
      </c>
      <c r="BH61">
        <v>12</v>
      </c>
      <c r="BI61">
        <v>1</v>
      </c>
      <c r="BJ61">
        <v>5</v>
      </c>
      <c r="BK61">
        <v>1</v>
      </c>
      <c r="BL61">
        <v>16</v>
      </c>
      <c r="BM61">
        <v>1</v>
      </c>
      <c r="BN61">
        <v>5</v>
      </c>
      <c r="BO61">
        <v>1</v>
      </c>
      <c r="BP61">
        <v>0</v>
      </c>
      <c r="BQ61">
        <v>0</v>
      </c>
      <c r="BR61">
        <v>0</v>
      </c>
      <c r="BS61">
        <v>0</v>
      </c>
      <c r="BT61">
        <v>0</v>
      </c>
      <c r="BU61">
        <v>0</v>
      </c>
      <c r="BV61">
        <v>0</v>
      </c>
      <c r="BW61">
        <v>0</v>
      </c>
      <c r="BX61">
        <v>46</v>
      </c>
      <c r="BY61">
        <v>1</v>
      </c>
      <c r="BZ61">
        <v>0</v>
      </c>
      <c r="CA61">
        <v>0</v>
      </c>
      <c r="CB61">
        <v>46</v>
      </c>
      <c r="CC61">
        <v>1</v>
      </c>
      <c r="CD61">
        <v>0</v>
      </c>
      <c r="CE61">
        <v>0</v>
      </c>
      <c r="CF61">
        <v>58</v>
      </c>
      <c r="CG61">
        <v>2</v>
      </c>
      <c r="CH61">
        <v>5</v>
      </c>
      <c r="CI61">
        <v>1</v>
      </c>
      <c r="CJ61">
        <v>62</v>
      </c>
      <c r="CK61">
        <v>2</v>
      </c>
      <c r="CL61">
        <v>5</v>
      </c>
      <c r="CM61">
        <v>1</v>
      </c>
      <c r="CN61">
        <v>13</v>
      </c>
      <c r="CO61">
        <v>9</v>
      </c>
      <c r="CP61">
        <v>7</v>
      </c>
      <c r="CQ61">
        <v>0</v>
      </c>
      <c r="CR61">
        <v>0.31428571428571428</v>
      </c>
      <c r="CS61">
        <v>12</v>
      </c>
      <c r="CT61">
        <v>1</v>
      </c>
      <c r="CU61">
        <v>0</v>
      </c>
      <c r="CV61">
        <v>0</v>
      </c>
      <c r="CW61">
        <v>0</v>
      </c>
      <c r="CX61">
        <v>0</v>
      </c>
      <c r="CY61">
        <v>0</v>
      </c>
      <c r="CZ61">
        <v>0</v>
      </c>
      <c r="DA61">
        <v>0</v>
      </c>
      <c r="DB61">
        <v>13</v>
      </c>
      <c r="DC61">
        <v>0</v>
      </c>
      <c r="DD61">
        <v>0</v>
      </c>
      <c r="DE61">
        <v>0</v>
      </c>
      <c r="DF61">
        <v>1</v>
      </c>
      <c r="DG61">
        <v>1</v>
      </c>
      <c r="DH61">
        <v>0</v>
      </c>
      <c r="DI61">
        <v>0</v>
      </c>
      <c r="DJ61">
        <v>0</v>
      </c>
      <c r="DK61" s="664"/>
      <c r="DL61" s="398">
        <v>0</v>
      </c>
      <c r="DM61" s="303">
        <v>0</v>
      </c>
      <c r="DN61" s="303">
        <v>0</v>
      </c>
      <c r="DO61" s="393">
        <v>0</v>
      </c>
      <c r="DP61" s="303">
        <v>0</v>
      </c>
      <c r="DQ61" s="303">
        <v>0</v>
      </c>
      <c r="DR61" s="303">
        <v>0</v>
      </c>
      <c r="DS61" s="393">
        <v>0</v>
      </c>
      <c r="DT61" s="303">
        <v>0</v>
      </c>
      <c r="DU61" s="303">
        <v>0</v>
      </c>
      <c r="DV61" s="303">
        <v>0</v>
      </c>
      <c r="DW61" s="303">
        <v>0</v>
      </c>
      <c r="DX61" s="303">
        <v>0</v>
      </c>
      <c r="DY61" s="303">
        <v>0</v>
      </c>
      <c r="DZ61" s="303">
        <v>0</v>
      </c>
      <c r="EA61" s="303">
        <v>0</v>
      </c>
      <c r="EB61" s="303">
        <v>0</v>
      </c>
      <c r="EC61" s="303">
        <v>0</v>
      </c>
      <c r="ED61" s="398">
        <v>0</v>
      </c>
      <c r="EE61" s="303">
        <v>0</v>
      </c>
      <c r="EF61" s="303">
        <v>0</v>
      </c>
      <c r="EG61" s="393">
        <v>0</v>
      </c>
      <c r="EH61" s="910">
        <v>0</v>
      </c>
      <c r="EI61" s="398">
        <v>70</v>
      </c>
      <c r="EJ61" s="393" t="b">
        <v>0</v>
      </c>
      <c r="EK61" s="971">
        <v>49</v>
      </c>
      <c r="EL61" s="971">
        <v>74</v>
      </c>
      <c r="EM61" s="396">
        <v>0</v>
      </c>
      <c r="EN61" s="396">
        <v>1</v>
      </c>
      <c r="EO61" s="396">
        <v>0</v>
      </c>
      <c r="EP61" s="971">
        <v>74</v>
      </c>
      <c r="EQ61" s="396">
        <v>0</v>
      </c>
      <c r="ER61" s="396">
        <v>1</v>
      </c>
      <c r="ES61" s="396">
        <v>0</v>
      </c>
      <c r="ET61" s="664"/>
      <c r="EU61" s="303"/>
      <c r="EV61" s="396" t="s">
        <v>443</v>
      </c>
      <c r="EW61" s="396" t="s">
        <v>353</v>
      </c>
      <c r="EX61" s="396" t="s">
        <v>354</v>
      </c>
      <c r="EY61" s="396">
        <v>74</v>
      </c>
      <c r="EZ61" s="396" t="s">
        <v>12</v>
      </c>
      <c r="FA61" s="396" t="s">
        <v>232</v>
      </c>
      <c r="FB61" s="396" t="s">
        <v>9</v>
      </c>
      <c r="FC61" s="396" t="s">
        <v>232</v>
      </c>
      <c r="FD61" s="396" t="s">
        <v>358</v>
      </c>
    </row>
    <row r="62" spans="1:160" customFormat="1">
      <c r="A62">
        <v>71</v>
      </c>
      <c r="B62">
        <v>1</v>
      </c>
      <c r="C62" t="s">
        <v>444</v>
      </c>
      <c r="D62" t="s">
        <v>445</v>
      </c>
      <c r="H62">
        <v>700</v>
      </c>
      <c r="I62">
        <v>42</v>
      </c>
      <c r="J62">
        <v>1</v>
      </c>
      <c r="K62">
        <v>0</v>
      </c>
      <c r="L62">
        <v>1</v>
      </c>
      <c r="M62">
        <v>0</v>
      </c>
      <c r="N62" s="1250" t="s">
        <v>443</v>
      </c>
      <c r="O62" s="1250">
        <v>0</v>
      </c>
      <c r="P62">
        <v>62</v>
      </c>
      <c r="Q62">
        <v>3</v>
      </c>
      <c r="R62">
        <v>69</v>
      </c>
      <c r="S62">
        <v>4</v>
      </c>
      <c r="T62">
        <v>1</v>
      </c>
      <c r="U62">
        <v>3</v>
      </c>
      <c r="V62">
        <v>1</v>
      </c>
      <c r="W62">
        <v>3</v>
      </c>
      <c r="X62">
        <v>63</v>
      </c>
      <c r="Y62">
        <v>6</v>
      </c>
      <c r="Z62">
        <v>70</v>
      </c>
      <c r="AA62">
        <v>7</v>
      </c>
      <c r="AB62">
        <v>9</v>
      </c>
      <c r="AC62">
        <v>0</v>
      </c>
      <c r="AD62">
        <v>5</v>
      </c>
      <c r="AE62">
        <v>0</v>
      </c>
      <c r="AF62">
        <v>1</v>
      </c>
      <c r="AG62">
        <v>0</v>
      </c>
      <c r="AH62">
        <v>0</v>
      </c>
      <c r="AI62">
        <v>0</v>
      </c>
      <c r="AJ62">
        <v>3</v>
      </c>
      <c r="AK62">
        <v>0</v>
      </c>
      <c r="AL62">
        <v>4</v>
      </c>
      <c r="AM62">
        <v>0</v>
      </c>
      <c r="AN62">
        <v>76</v>
      </c>
      <c r="AO62">
        <v>6</v>
      </c>
      <c r="AP62">
        <v>79</v>
      </c>
      <c r="AQ62">
        <v>7</v>
      </c>
      <c r="AR62">
        <v>1</v>
      </c>
      <c r="AS62">
        <v>0</v>
      </c>
      <c r="AT62">
        <v>0</v>
      </c>
      <c r="AU62">
        <v>0</v>
      </c>
      <c r="AV62">
        <v>1</v>
      </c>
      <c r="AW62">
        <v>0</v>
      </c>
      <c r="AX62">
        <v>0</v>
      </c>
      <c r="AY62">
        <v>0</v>
      </c>
      <c r="AZ62">
        <v>1</v>
      </c>
      <c r="BA62">
        <v>0</v>
      </c>
      <c r="BB62">
        <v>0</v>
      </c>
      <c r="BC62">
        <v>0</v>
      </c>
      <c r="BD62">
        <v>1</v>
      </c>
      <c r="BE62">
        <v>0</v>
      </c>
      <c r="BF62">
        <v>0</v>
      </c>
      <c r="BG62">
        <v>0</v>
      </c>
      <c r="BH62">
        <v>7</v>
      </c>
      <c r="BI62">
        <v>0</v>
      </c>
      <c r="BJ62">
        <v>5</v>
      </c>
      <c r="BK62">
        <v>2</v>
      </c>
      <c r="BL62">
        <v>10</v>
      </c>
      <c r="BM62">
        <v>0</v>
      </c>
      <c r="BN62">
        <v>6</v>
      </c>
      <c r="BO62">
        <v>2</v>
      </c>
      <c r="BP62">
        <v>0</v>
      </c>
      <c r="BQ62">
        <v>0</v>
      </c>
      <c r="BR62">
        <v>0</v>
      </c>
      <c r="BS62">
        <v>0</v>
      </c>
      <c r="BT62">
        <v>0</v>
      </c>
      <c r="BU62">
        <v>0</v>
      </c>
      <c r="BV62">
        <v>0</v>
      </c>
      <c r="BW62">
        <v>0</v>
      </c>
      <c r="BX62">
        <v>54</v>
      </c>
      <c r="BY62">
        <v>1</v>
      </c>
      <c r="BZ62">
        <v>1</v>
      </c>
      <c r="CA62">
        <v>1</v>
      </c>
      <c r="CB62">
        <v>58</v>
      </c>
      <c r="CC62">
        <v>1</v>
      </c>
      <c r="CD62">
        <v>1</v>
      </c>
      <c r="CE62">
        <v>1</v>
      </c>
      <c r="CF62">
        <v>63</v>
      </c>
      <c r="CG62">
        <v>1</v>
      </c>
      <c r="CH62">
        <v>6</v>
      </c>
      <c r="CI62">
        <v>3</v>
      </c>
      <c r="CJ62">
        <v>70</v>
      </c>
      <c r="CK62">
        <v>1</v>
      </c>
      <c r="CL62">
        <v>7</v>
      </c>
      <c r="CM62">
        <v>3</v>
      </c>
      <c r="CN62">
        <v>8</v>
      </c>
      <c r="CO62">
        <v>4</v>
      </c>
      <c r="CP62">
        <v>4</v>
      </c>
      <c r="CQ62">
        <v>0</v>
      </c>
      <c r="CR62">
        <v>0.14634146341463414</v>
      </c>
      <c r="CS62">
        <v>14</v>
      </c>
      <c r="CT62">
        <v>1</v>
      </c>
      <c r="CU62">
        <v>0</v>
      </c>
      <c r="CV62">
        <v>0</v>
      </c>
      <c r="CW62">
        <v>0</v>
      </c>
      <c r="CX62">
        <v>0</v>
      </c>
      <c r="CY62">
        <v>1</v>
      </c>
      <c r="CZ62">
        <v>1</v>
      </c>
      <c r="DA62">
        <v>0</v>
      </c>
      <c r="DB62">
        <v>5</v>
      </c>
      <c r="DC62">
        <v>0</v>
      </c>
      <c r="DD62">
        <v>0</v>
      </c>
      <c r="DE62">
        <v>1</v>
      </c>
      <c r="DF62">
        <v>1</v>
      </c>
      <c r="DG62">
        <v>0</v>
      </c>
      <c r="DH62">
        <v>0</v>
      </c>
      <c r="DI62">
        <v>0</v>
      </c>
      <c r="DJ62">
        <v>0</v>
      </c>
      <c r="DK62" s="664"/>
      <c r="DL62" s="398">
        <v>0</v>
      </c>
      <c r="DM62" s="303">
        <v>0</v>
      </c>
      <c r="DN62" s="303">
        <v>0</v>
      </c>
      <c r="DO62" s="393">
        <v>0</v>
      </c>
      <c r="DP62" s="303">
        <v>0</v>
      </c>
      <c r="DQ62" s="303">
        <v>0</v>
      </c>
      <c r="DR62" s="303">
        <v>0</v>
      </c>
      <c r="DS62" s="393">
        <v>0</v>
      </c>
      <c r="DT62" s="303">
        <v>0</v>
      </c>
      <c r="DU62" s="303">
        <v>0</v>
      </c>
      <c r="DV62" s="303">
        <v>0</v>
      </c>
      <c r="DW62" s="303">
        <v>0</v>
      </c>
      <c r="DX62" s="303">
        <v>0</v>
      </c>
      <c r="DY62" s="303">
        <v>0</v>
      </c>
      <c r="DZ62" s="303">
        <v>0</v>
      </c>
      <c r="EA62" s="303">
        <v>0</v>
      </c>
      <c r="EB62" s="303">
        <v>0</v>
      </c>
      <c r="EC62" s="303">
        <v>0</v>
      </c>
      <c r="ED62" s="398">
        <v>0</v>
      </c>
      <c r="EE62" s="303">
        <v>0</v>
      </c>
      <c r="EF62" s="303">
        <v>0</v>
      </c>
      <c r="EG62" s="393">
        <v>0</v>
      </c>
      <c r="EH62" s="910">
        <v>0</v>
      </c>
      <c r="EI62" s="398">
        <v>82</v>
      </c>
      <c r="EJ62" s="393" t="b">
        <v>0</v>
      </c>
      <c r="EK62" s="971">
        <v>67</v>
      </c>
      <c r="EL62" s="971">
        <v>86</v>
      </c>
      <c r="EM62" s="396">
        <v>0</v>
      </c>
      <c r="EN62" s="396">
        <v>0</v>
      </c>
      <c r="EO62" s="396">
        <v>1</v>
      </c>
      <c r="EP62" s="971">
        <v>86</v>
      </c>
      <c r="EQ62" s="396">
        <v>0</v>
      </c>
      <c r="ER62" s="396">
        <v>1</v>
      </c>
      <c r="ES62" s="396">
        <v>0</v>
      </c>
      <c r="ET62" s="664"/>
      <c r="EU62" s="303"/>
      <c r="EV62" s="396" t="s">
        <v>443</v>
      </c>
      <c r="EW62" s="396" t="s">
        <v>353</v>
      </c>
      <c r="EX62" s="396" t="s">
        <v>354</v>
      </c>
      <c r="EY62" s="396">
        <v>86</v>
      </c>
      <c r="EZ62" s="396" t="s">
        <v>12</v>
      </c>
      <c r="FA62" s="396" t="s">
        <v>232</v>
      </c>
      <c r="FB62" s="396" t="s">
        <v>9</v>
      </c>
      <c r="FC62" s="396" t="s">
        <v>232</v>
      </c>
      <c r="FD62" s="396" t="s">
        <v>358</v>
      </c>
    </row>
    <row r="63" spans="1:160" customFormat="1">
      <c r="A63">
        <v>72</v>
      </c>
      <c r="B63">
        <v>1</v>
      </c>
      <c r="C63">
        <v>0</v>
      </c>
      <c r="D63">
        <v>0</v>
      </c>
      <c r="H63">
        <v>700</v>
      </c>
      <c r="I63">
        <v>42</v>
      </c>
      <c r="J63">
        <v>1</v>
      </c>
      <c r="K63">
        <v>0</v>
      </c>
      <c r="L63">
        <v>1</v>
      </c>
      <c r="M63">
        <v>0</v>
      </c>
      <c r="N63" s="1250" t="s">
        <v>443</v>
      </c>
      <c r="O63" s="1250">
        <v>0</v>
      </c>
      <c r="P63">
        <v>16</v>
      </c>
      <c r="Q63">
        <v>2</v>
      </c>
      <c r="R63">
        <v>15</v>
      </c>
      <c r="S63">
        <v>3</v>
      </c>
      <c r="T63">
        <v>0</v>
      </c>
      <c r="U63">
        <v>0</v>
      </c>
      <c r="V63">
        <v>0</v>
      </c>
      <c r="W63">
        <v>0</v>
      </c>
      <c r="X63">
        <v>16</v>
      </c>
      <c r="Y63">
        <v>2</v>
      </c>
      <c r="Z63">
        <v>15</v>
      </c>
      <c r="AA63">
        <v>3</v>
      </c>
      <c r="AB63">
        <v>0</v>
      </c>
      <c r="AC63">
        <v>1</v>
      </c>
      <c r="AD63">
        <v>1</v>
      </c>
      <c r="AE63">
        <v>0</v>
      </c>
      <c r="AF63">
        <v>0</v>
      </c>
      <c r="AG63">
        <v>0</v>
      </c>
      <c r="AH63">
        <v>1</v>
      </c>
      <c r="AI63">
        <v>0</v>
      </c>
      <c r="AJ63">
        <v>0</v>
      </c>
      <c r="AK63">
        <v>0</v>
      </c>
      <c r="AL63">
        <v>0</v>
      </c>
      <c r="AM63">
        <v>0</v>
      </c>
      <c r="AN63">
        <v>16</v>
      </c>
      <c r="AO63">
        <v>3</v>
      </c>
      <c r="AP63">
        <v>17</v>
      </c>
      <c r="AQ63">
        <v>3</v>
      </c>
      <c r="AR63">
        <v>0</v>
      </c>
      <c r="AS63">
        <v>0</v>
      </c>
      <c r="AT63">
        <v>0</v>
      </c>
      <c r="AU63">
        <v>0</v>
      </c>
      <c r="AV63">
        <v>0</v>
      </c>
      <c r="AW63">
        <v>0</v>
      </c>
      <c r="AX63">
        <v>0</v>
      </c>
      <c r="AY63">
        <v>0</v>
      </c>
      <c r="AZ63">
        <v>0</v>
      </c>
      <c r="BA63">
        <v>0</v>
      </c>
      <c r="BB63">
        <v>0</v>
      </c>
      <c r="BC63">
        <v>0</v>
      </c>
      <c r="BD63">
        <v>0</v>
      </c>
      <c r="BE63">
        <v>0</v>
      </c>
      <c r="BF63">
        <v>0</v>
      </c>
      <c r="BG63">
        <v>0</v>
      </c>
      <c r="BH63">
        <v>0</v>
      </c>
      <c r="BI63">
        <v>0</v>
      </c>
      <c r="BJ63">
        <v>2</v>
      </c>
      <c r="BK63">
        <v>0</v>
      </c>
      <c r="BL63">
        <v>0</v>
      </c>
      <c r="BM63">
        <v>0</v>
      </c>
      <c r="BN63">
        <v>3</v>
      </c>
      <c r="BO63">
        <v>0</v>
      </c>
      <c r="BP63">
        <v>0</v>
      </c>
      <c r="BQ63">
        <v>0</v>
      </c>
      <c r="BR63">
        <v>0</v>
      </c>
      <c r="BS63">
        <v>0</v>
      </c>
      <c r="BT63">
        <v>0</v>
      </c>
      <c r="BU63">
        <v>0</v>
      </c>
      <c r="BV63">
        <v>0</v>
      </c>
      <c r="BW63">
        <v>0</v>
      </c>
      <c r="BX63">
        <v>16</v>
      </c>
      <c r="BY63">
        <v>0</v>
      </c>
      <c r="BZ63">
        <v>0</v>
      </c>
      <c r="CA63">
        <v>0</v>
      </c>
      <c r="CB63">
        <v>15</v>
      </c>
      <c r="CC63">
        <v>0</v>
      </c>
      <c r="CD63">
        <v>0</v>
      </c>
      <c r="CE63">
        <v>0</v>
      </c>
      <c r="CF63">
        <v>16</v>
      </c>
      <c r="CG63">
        <v>0</v>
      </c>
      <c r="CH63">
        <v>2</v>
      </c>
      <c r="CI63">
        <v>0</v>
      </c>
      <c r="CJ63">
        <v>15</v>
      </c>
      <c r="CK63">
        <v>0</v>
      </c>
      <c r="CL63">
        <v>3</v>
      </c>
      <c r="CM63">
        <v>0</v>
      </c>
      <c r="CN63">
        <v>4</v>
      </c>
      <c r="CO63">
        <v>3</v>
      </c>
      <c r="CP63">
        <v>0</v>
      </c>
      <c r="CQ63">
        <v>0</v>
      </c>
      <c r="CR63">
        <v>0.36842105263157893</v>
      </c>
      <c r="CS63">
        <v>2</v>
      </c>
      <c r="CT63">
        <v>0</v>
      </c>
      <c r="CU63">
        <v>0</v>
      </c>
      <c r="CV63">
        <v>0</v>
      </c>
      <c r="CW63">
        <v>0</v>
      </c>
      <c r="CX63">
        <v>0</v>
      </c>
      <c r="CY63">
        <v>0</v>
      </c>
      <c r="CZ63">
        <v>0</v>
      </c>
      <c r="DA63">
        <v>0</v>
      </c>
      <c r="DB63">
        <v>3</v>
      </c>
      <c r="DC63">
        <v>0</v>
      </c>
      <c r="DD63">
        <v>0</v>
      </c>
      <c r="DE63">
        <v>1</v>
      </c>
      <c r="DF63">
        <v>1</v>
      </c>
      <c r="DG63">
        <v>1</v>
      </c>
      <c r="DH63">
        <v>0</v>
      </c>
      <c r="DI63">
        <v>0</v>
      </c>
      <c r="DJ63">
        <v>0</v>
      </c>
      <c r="DK63" s="664"/>
      <c r="DL63" s="398">
        <v>0</v>
      </c>
      <c r="DM63" s="303">
        <v>0</v>
      </c>
      <c r="DN63" s="303">
        <v>0</v>
      </c>
      <c r="DO63" s="393">
        <v>0</v>
      </c>
      <c r="DP63" s="303">
        <v>0</v>
      </c>
      <c r="DQ63" s="303">
        <v>0</v>
      </c>
      <c r="DR63" s="303">
        <v>0</v>
      </c>
      <c r="DS63" s="393">
        <v>0</v>
      </c>
      <c r="DT63" s="303">
        <v>0</v>
      </c>
      <c r="DU63" s="303">
        <v>0</v>
      </c>
      <c r="DV63" s="303">
        <v>0</v>
      </c>
      <c r="DW63" s="303">
        <v>0</v>
      </c>
      <c r="DX63" s="303">
        <v>0</v>
      </c>
      <c r="DY63" s="303">
        <v>0</v>
      </c>
      <c r="DZ63" s="303">
        <v>0</v>
      </c>
      <c r="EA63" s="303">
        <v>0</v>
      </c>
      <c r="EB63" s="303">
        <v>0</v>
      </c>
      <c r="EC63" s="303">
        <v>0</v>
      </c>
      <c r="ED63" s="398">
        <v>0</v>
      </c>
      <c r="EE63" s="303">
        <v>0</v>
      </c>
      <c r="EF63" s="303">
        <v>0</v>
      </c>
      <c r="EG63" s="393">
        <v>0</v>
      </c>
      <c r="EH63" s="910">
        <v>0</v>
      </c>
      <c r="EI63" s="398">
        <v>19</v>
      </c>
      <c r="EJ63" s="393" t="b">
        <v>0</v>
      </c>
      <c r="EK63" s="971">
        <v>15</v>
      </c>
      <c r="EL63" s="971">
        <v>20</v>
      </c>
      <c r="EM63" s="396">
        <v>1</v>
      </c>
      <c r="EN63" s="396">
        <v>0</v>
      </c>
      <c r="EO63" s="396">
        <v>0</v>
      </c>
      <c r="EP63" s="971">
        <v>20</v>
      </c>
      <c r="EQ63" s="396">
        <v>0</v>
      </c>
      <c r="ER63" s="396">
        <v>0</v>
      </c>
      <c r="ES63" s="396">
        <v>1</v>
      </c>
      <c r="ET63" s="664"/>
      <c r="EU63" s="303"/>
      <c r="EV63" s="396" t="s">
        <v>443</v>
      </c>
      <c r="EW63" s="396" t="s">
        <v>353</v>
      </c>
      <c r="EX63" s="396" t="s">
        <v>354</v>
      </c>
      <c r="EY63" s="396">
        <v>20</v>
      </c>
      <c r="EZ63" s="396" t="s">
        <v>12</v>
      </c>
      <c r="FA63" s="396" t="s">
        <v>232</v>
      </c>
      <c r="FB63" s="396" t="s">
        <v>9</v>
      </c>
      <c r="FC63" s="396" t="s">
        <v>232</v>
      </c>
      <c r="FD63" s="396" t="s">
        <v>358</v>
      </c>
    </row>
    <row r="64" spans="1:160" customFormat="1">
      <c r="A64">
        <v>73</v>
      </c>
      <c r="B64">
        <v>1</v>
      </c>
      <c r="C64" t="s">
        <v>446</v>
      </c>
      <c r="D64" t="s">
        <v>447</v>
      </c>
      <c r="H64">
        <v>700</v>
      </c>
      <c r="I64">
        <v>41</v>
      </c>
      <c r="J64">
        <v>1</v>
      </c>
      <c r="K64">
        <v>0</v>
      </c>
      <c r="L64">
        <v>1</v>
      </c>
      <c r="M64">
        <v>0</v>
      </c>
      <c r="N64" s="1250" t="s">
        <v>448</v>
      </c>
      <c r="O64" s="1250">
        <v>0</v>
      </c>
      <c r="P64">
        <v>6</v>
      </c>
      <c r="Q64">
        <v>0</v>
      </c>
      <c r="R64">
        <v>5</v>
      </c>
      <c r="S64">
        <v>0</v>
      </c>
      <c r="T64">
        <v>0</v>
      </c>
      <c r="U64">
        <v>1</v>
      </c>
      <c r="V64">
        <v>0</v>
      </c>
      <c r="W64">
        <v>1</v>
      </c>
      <c r="X64">
        <v>6</v>
      </c>
      <c r="Y64">
        <v>1</v>
      </c>
      <c r="Z64">
        <v>5</v>
      </c>
      <c r="AA64">
        <v>1</v>
      </c>
      <c r="AB64">
        <v>0</v>
      </c>
      <c r="AC64">
        <v>0</v>
      </c>
      <c r="AD64">
        <v>0</v>
      </c>
      <c r="AE64">
        <v>0</v>
      </c>
      <c r="AF64">
        <v>1</v>
      </c>
      <c r="AG64">
        <v>0</v>
      </c>
      <c r="AH64">
        <v>0</v>
      </c>
      <c r="AI64">
        <v>0</v>
      </c>
      <c r="AJ64">
        <v>0</v>
      </c>
      <c r="AK64">
        <v>0</v>
      </c>
      <c r="AL64">
        <v>0</v>
      </c>
      <c r="AM64">
        <v>0</v>
      </c>
      <c r="AN64">
        <v>7</v>
      </c>
      <c r="AO64">
        <v>1</v>
      </c>
      <c r="AP64">
        <v>5</v>
      </c>
      <c r="AQ64">
        <v>1</v>
      </c>
      <c r="AR64">
        <v>0</v>
      </c>
      <c r="AS64">
        <v>0</v>
      </c>
      <c r="AT64">
        <v>0</v>
      </c>
      <c r="AU64">
        <v>0</v>
      </c>
      <c r="AV64">
        <v>0</v>
      </c>
      <c r="AW64">
        <v>0</v>
      </c>
      <c r="AX64">
        <v>0</v>
      </c>
      <c r="AY64">
        <v>0</v>
      </c>
      <c r="AZ64">
        <v>0</v>
      </c>
      <c r="BA64">
        <v>0</v>
      </c>
      <c r="BB64">
        <v>0</v>
      </c>
      <c r="BC64">
        <v>0</v>
      </c>
      <c r="BD64">
        <v>0</v>
      </c>
      <c r="BE64">
        <v>0</v>
      </c>
      <c r="BF64">
        <v>0</v>
      </c>
      <c r="BG64">
        <v>0</v>
      </c>
      <c r="BH64">
        <v>1</v>
      </c>
      <c r="BI64">
        <v>0</v>
      </c>
      <c r="BJ64">
        <v>1</v>
      </c>
      <c r="BK64">
        <v>1</v>
      </c>
      <c r="BL64">
        <v>0</v>
      </c>
      <c r="BM64">
        <v>0</v>
      </c>
      <c r="BN64">
        <v>1</v>
      </c>
      <c r="BO64">
        <v>1</v>
      </c>
      <c r="BP64">
        <v>0</v>
      </c>
      <c r="BQ64">
        <v>0</v>
      </c>
      <c r="BR64">
        <v>0</v>
      </c>
      <c r="BS64">
        <v>0</v>
      </c>
      <c r="BT64">
        <v>0</v>
      </c>
      <c r="BU64">
        <v>0</v>
      </c>
      <c r="BV64">
        <v>0</v>
      </c>
      <c r="BW64">
        <v>0</v>
      </c>
      <c r="BX64">
        <v>5</v>
      </c>
      <c r="BY64">
        <v>0</v>
      </c>
      <c r="BZ64">
        <v>0</v>
      </c>
      <c r="CA64">
        <v>0</v>
      </c>
      <c r="CB64">
        <v>5</v>
      </c>
      <c r="CC64">
        <v>0</v>
      </c>
      <c r="CD64">
        <v>0</v>
      </c>
      <c r="CE64">
        <v>0</v>
      </c>
      <c r="CF64">
        <v>6</v>
      </c>
      <c r="CG64">
        <v>0</v>
      </c>
      <c r="CH64">
        <v>1</v>
      </c>
      <c r="CI64">
        <v>1</v>
      </c>
      <c r="CJ64">
        <v>5</v>
      </c>
      <c r="CK64">
        <v>0</v>
      </c>
      <c r="CL64">
        <v>1</v>
      </c>
      <c r="CM64">
        <v>1</v>
      </c>
      <c r="CN64">
        <v>0</v>
      </c>
      <c r="CO64">
        <v>2</v>
      </c>
      <c r="CP64">
        <v>2</v>
      </c>
      <c r="CQ64">
        <v>0</v>
      </c>
      <c r="CR64">
        <v>0.25</v>
      </c>
      <c r="CS64">
        <v>1</v>
      </c>
      <c r="CT64">
        <v>0</v>
      </c>
      <c r="CU64">
        <v>1</v>
      </c>
      <c r="CV64">
        <v>0</v>
      </c>
      <c r="CW64">
        <v>0</v>
      </c>
      <c r="CX64">
        <v>0</v>
      </c>
      <c r="CY64">
        <v>0</v>
      </c>
      <c r="CZ64">
        <v>0</v>
      </c>
      <c r="DA64">
        <v>0</v>
      </c>
      <c r="DB64">
        <v>0</v>
      </c>
      <c r="DC64">
        <v>0</v>
      </c>
      <c r="DD64">
        <v>0</v>
      </c>
      <c r="DE64">
        <v>0</v>
      </c>
      <c r="DF64">
        <v>0</v>
      </c>
      <c r="DG64">
        <v>0</v>
      </c>
      <c r="DH64">
        <v>0</v>
      </c>
      <c r="DI64">
        <v>0</v>
      </c>
      <c r="DJ64">
        <v>0</v>
      </c>
      <c r="DK64" s="664"/>
      <c r="DL64" s="398">
        <v>0</v>
      </c>
      <c r="DM64" s="303">
        <v>0</v>
      </c>
      <c r="DN64" s="303">
        <v>0</v>
      </c>
      <c r="DO64" s="393">
        <v>0</v>
      </c>
      <c r="DP64" s="303">
        <v>0</v>
      </c>
      <c r="DQ64" s="303">
        <v>0</v>
      </c>
      <c r="DR64" s="303">
        <v>0</v>
      </c>
      <c r="DS64" s="393">
        <v>0</v>
      </c>
      <c r="DT64" s="303">
        <v>0</v>
      </c>
      <c r="DU64" s="303">
        <v>0</v>
      </c>
      <c r="DV64" s="303">
        <v>0</v>
      </c>
      <c r="DW64" s="303">
        <v>0</v>
      </c>
      <c r="DX64" s="303">
        <v>0</v>
      </c>
      <c r="DY64" s="303">
        <v>0</v>
      </c>
      <c r="DZ64" s="303">
        <v>0</v>
      </c>
      <c r="EA64" s="303">
        <v>0</v>
      </c>
      <c r="EB64" s="303">
        <v>0</v>
      </c>
      <c r="EC64" s="303">
        <v>0</v>
      </c>
      <c r="ED64" s="398">
        <v>0</v>
      </c>
      <c r="EE64" s="303">
        <v>0</v>
      </c>
      <c r="EF64" s="303">
        <v>0</v>
      </c>
      <c r="EG64" s="393">
        <v>0</v>
      </c>
      <c r="EH64" s="910">
        <v>0</v>
      </c>
      <c r="EI64" s="398">
        <v>8</v>
      </c>
      <c r="EJ64" s="393" t="b">
        <v>0</v>
      </c>
      <c r="EK64" s="971">
        <v>5</v>
      </c>
      <c r="EL64" s="971">
        <v>6</v>
      </c>
      <c r="EM64" s="396">
        <v>0</v>
      </c>
      <c r="EN64" s="396">
        <v>1</v>
      </c>
      <c r="EO64" s="396">
        <v>0</v>
      </c>
      <c r="EP64" s="971">
        <v>0</v>
      </c>
      <c r="EQ64" s="396">
        <v>0</v>
      </c>
      <c r="ER64" s="396">
        <v>0</v>
      </c>
      <c r="ES64" s="396">
        <v>0</v>
      </c>
      <c r="ET64" s="664"/>
      <c r="EU64" s="303"/>
      <c r="EV64" s="396" t="s">
        <v>448</v>
      </c>
      <c r="EW64" s="396" t="s">
        <v>449</v>
      </c>
      <c r="EX64" s="396" t="s">
        <v>343</v>
      </c>
      <c r="EY64" s="396">
        <v>6</v>
      </c>
      <c r="EZ64" s="396" t="s">
        <v>11</v>
      </c>
      <c r="FA64" s="396" t="s">
        <v>232</v>
      </c>
      <c r="FB64" s="396" t="s">
        <v>9</v>
      </c>
      <c r="FC64" s="396" t="s">
        <v>232</v>
      </c>
      <c r="FD64" s="396" t="s">
        <v>358</v>
      </c>
    </row>
    <row r="65" spans="1:160" customFormat="1">
      <c r="A65">
        <v>74</v>
      </c>
      <c r="B65">
        <v>1</v>
      </c>
      <c r="C65" t="s">
        <v>450</v>
      </c>
      <c r="D65" t="s">
        <v>451</v>
      </c>
      <c r="H65">
        <v>700</v>
      </c>
      <c r="I65">
        <v>41</v>
      </c>
      <c r="J65">
        <v>1</v>
      </c>
      <c r="K65">
        <v>0</v>
      </c>
      <c r="L65">
        <v>1</v>
      </c>
      <c r="M65">
        <v>0</v>
      </c>
      <c r="N65" s="1250" t="s">
        <v>448</v>
      </c>
      <c r="O65" s="1250">
        <v>0</v>
      </c>
      <c r="P65">
        <v>24</v>
      </c>
      <c r="Q65">
        <v>2</v>
      </c>
      <c r="R65">
        <v>24</v>
      </c>
      <c r="S65">
        <v>2</v>
      </c>
      <c r="T65">
        <v>0</v>
      </c>
      <c r="U65">
        <v>0</v>
      </c>
      <c r="V65">
        <v>0</v>
      </c>
      <c r="W65">
        <v>0</v>
      </c>
      <c r="X65">
        <v>24</v>
      </c>
      <c r="Y65">
        <v>2</v>
      </c>
      <c r="Z65">
        <v>24</v>
      </c>
      <c r="AA65">
        <v>2</v>
      </c>
      <c r="AB65">
        <v>1</v>
      </c>
      <c r="AC65">
        <v>0</v>
      </c>
      <c r="AD65">
        <v>0</v>
      </c>
      <c r="AE65">
        <v>0</v>
      </c>
      <c r="AF65">
        <v>0</v>
      </c>
      <c r="AG65">
        <v>0</v>
      </c>
      <c r="AH65">
        <v>0</v>
      </c>
      <c r="AI65">
        <v>0</v>
      </c>
      <c r="AJ65">
        <v>0</v>
      </c>
      <c r="AK65">
        <v>0</v>
      </c>
      <c r="AL65">
        <v>0</v>
      </c>
      <c r="AM65">
        <v>0</v>
      </c>
      <c r="AN65">
        <v>25</v>
      </c>
      <c r="AO65">
        <v>2</v>
      </c>
      <c r="AP65">
        <v>24</v>
      </c>
      <c r="AQ65">
        <v>2</v>
      </c>
      <c r="AR65">
        <v>0</v>
      </c>
      <c r="AS65">
        <v>0</v>
      </c>
      <c r="AT65">
        <v>0</v>
      </c>
      <c r="AU65">
        <v>0</v>
      </c>
      <c r="AV65">
        <v>0</v>
      </c>
      <c r="AW65">
        <v>0</v>
      </c>
      <c r="AX65">
        <v>0</v>
      </c>
      <c r="AY65">
        <v>0</v>
      </c>
      <c r="AZ65">
        <v>0</v>
      </c>
      <c r="BA65">
        <v>0</v>
      </c>
      <c r="BB65">
        <v>0</v>
      </c>
      <c r="BC65">
        <v>0</v>
      </c>
      <c r="BD65">
        <v>0</v>
      </c>
      <c r="BE65">
        <v>0</v>
      </c>
      <c r="BF65">
        <v>0</v>
      </c>
      <c r="BG65">
        <v>0</v>
      </c>
      <c r="BH65">
        <v>6</v>
      </c>
      <c r="BI65">
        <v>0</v>
      </c>
      <c r="BJ65">
        <v>2</v>
      </c>
      <c r="BK65">
        <v>0</v>
      </c>
      <c r="BL65">
        <v>5</v>
      </c>
      <c r="BM65">
        <v>0</v>
      </c>
      <c r="BN65">
        <v>2</v>
      </c>
      <c r="BO65">
        <v>0</v>
      </c>
      <c r="BP65">
        <v>0</v>
      </c>
      <c r="BQ65">
        <v>0</v>
      </c>
      <c r="BR65">
        <v>0</v>
      </c>
      <c r="BS65">
        <v>0</v>
      </c>
      <c r="BT65">
        <v>0</v>
      </c>
      <c r="BU65">
        <v>0</v>
      </c>
      <c r="BV65">
        <v>0</v>
      </c>
      <c r="BW65">
        <v>0</v>
      </c>
      <c r="BX65">
        <v>18</v>
      </c>
      <c r="BY65">
        <v>0</v>
      </c>
      <c r="BZ65">
        <v>0</v>
      </c>
      <c r="CA65">
        <v>0</v>
      </c>
      <c r="CB65">
        <v>19</v>
      </c>
      <c r="CC65">
        <v>0</v>
      </c>
      <c r="CD65">
        <v>0</v>
      </c>
      <c r="CE65">
        <v>0</v>
      </c>
      <c r="CF65">
        <v>24</v>
      </c>
      <c r="CG65">
        <v>0</v>
      </c>
      <c r="CH65">
        <v>2</v>
      </c>
      <c r="CI65">
        <v>0</v>
      </c>
      <c r="CJ65">
        <v>24</v>
      </c>
      <c r="CK65">
        <v>0</v>
      </c>
      <c r="CL65">
        <v>2</v>
      </c>
      <c r="CM65">
        <v>0</v>
      </c>
      <c r="CN65">
        <v>0</v>
      </c>
      <c r="CO65">
        <v>1</v>
      </c>
      <c r="CP65">
        <v>0</v>
      </c>
      <c r="CQ65">
        <v>0</v>
      </c>
      <c r="CR65">
        <v>3.7037037037037035E-2</v>
      </c>
      <c r="CS65">
        <v>2</v>
      </c>
      <c r="CT65">
        <v>0</v>
      </c>
      <c r="CU65">
        <v>0</v>
      </c>
      <c r="CV65">
        <v>0</v>
      </c>
      <c r="CW65">
        <v>0</v>
      </c>
      <c r="CX65">
        <v>0</v>
      </c>
      <c r="CY65">
        <v>0</v>
      </c>
      <c r="CZ65">
        <v>1</v>
      </c>
      <c r="DA65">
        <v>0</v>
      </c>
      <c r="DB65">
        <v>1</v>
      </c>
      <c r="DC65">
        <v>0</v>
      </c>
      <c r="DD65">
        <v>0</v>
      </c>
      <c r="DE65">
        <v>0</v>
      </c>
      <c r="DF65">
        <v>0</v>
      </c>
      <c r="DG65">
        <v>1</v>
      </c>
      <c r="DH65">
        <v>0</v>
      </c>
      <c r="DI65">
        <v>0</v>
      </c>
      <c r="DJ65">
        <v>0</v>
      </c>
      <c r="DK65" s="664"/>
      <c r="DL65" s="398">
        <v>0</v>
      </c>
      <c r="DM65" s="303">
        <v>0</v>
      </c>
      <c r="DN65" s="303">
        <v>0</v>
      </c>
      <c r="DO65" s="393">
        <v>0</v>
      </c>
      <c r="DP65" s="303">
        <v>0</v>
      </c>
      <c r="DQ65" s="303">
        <v>0</v>
      </c>
      <c r="DR65" s="303">
        <v>0</v>
      </c>
      <c r="DS65" s="393">
        <v>0</v>
      </c>
      <c r="DT65" s="303">
        <v>0</v>
      </c>
      <c r="DU65" s="303">
        <v>0</v>
      </c>
      <c r="DV65" s="303">
        <v>0</v>
      </c>
      <c r="DW65" s="303">
        <v>0</v>
      </c>
      <c r="DX65" s="303">
        <v>0</v>
      </c>
      <c r="DY65" s="303">
        <v>0</v>
      </c>
      <c r="DZ65" s="303">
        <v>0</v>
      </c>
      <c r="EA65" s="303">
        <v>0</v>
      </c>
      <c r="EB65" s="303">
        <v>0</v>
      </c>
      <c r="EC65" s="303">
        <v>0</v>
      </c>
      <c r="ED65" s="398">
        <v>0</v>
      </c>
      <c r="EE65" s="303">
        <v>0</v>
      </c>
      <c r="EF65" s="303">
        <v>0</v>
      </c>
      <c r="EG65" s="393">
        <v>0</v>
      </c>
      <c r="EH65" s="910">
        <v>0</v>
      </c>
      <c r="EI65" s="398">
        <v>27</v>
      </c>
      <c r="EJ65" s="393" t="b">
        <v>0</v>
      </c>
      <c r="EK65" s="971">
        <v>23</v>
      </c>
      <c r="EL65" s="971">
        <v>26</v>
      </c>
      <c r="EM65" s="396">
        <v>0</v>
      </c>
      <c r="EN65" s="396">
        <v>1</v>
      </c>
      <c r="EO65" s="396">
        <v>0</v>
      </c>
      <c r="EP65" s="971">
        <v>26</v>
      </c>
      <c r="EQ65" s="396">
        <v>0</v>
      </c>
      <c r="ER65" s="396">
        <v>1</v>
      </c>
      <c r="ES65" s="396">
        <v>0</v>
      </c>
      <c r="ET65" s="664"/>
      <c r="EU65" s="303"/>
      <c r="EV65" s="396" t="s">
        <v>448</v>
      </c>
      <c r="EW65" s="396" t="s">
        <v>449</v>
      </c>
      <c r="EX65" s="396" t="s">
        <v>343</v>
      </c>
      <c r="EY65" s="396">
        <v>26</v>
      </c>
      <c r="EZ65" s="396" t="s">
        <v>12</v>
      </c>
      <c r="FA65" s="396" t="s">
        <v>232</v>
      </c>
      <c r="FB65" s="396" t="s">
        <v>9</v>
      </c>
      <c r="FC65" s="396" t="s">
        <v>232</v>
      </c>
      <c r="FD65" s="396" t="s">
        <v>358</v>
      </c>
    </row>
    <row r="66" spans="1:160" customFormat="1">
      <c r="A66">
        <v>75</v>
      </c>
      <c r="B66">
        <v>1</v>
      </c>
      <c r="C66" t="s">
        <v>452</v>
      </c>
      <c r="D66" t="s">
        <v>453</v>
      </c>
      <c r="H66">
        <v>700</v>
      </c>
      <c r="I66">
        <v>43</v>
      </c>
      <c r="J66">
        <v>1</v>
      </c>
      <c r="K66">
        <v>0</v>
      </c>
      <c r="L66">
        <v>1</v>
      </c>
      <c r="M66">
        <v>0</v>
      </c>
      <c r="N66" s="1250" t="s">
        <v>448</v>
      </c>
      <c r="O66" s="1250">
        <v>0</v>
      </c>
      <c r="P66">
        <v>5</v>
      </c>
      <c r="Q66">
        <v>2</v>
      </c>
      <c r="R66">
        <v>6</v>
      </c>
      <c r="S66">
        <v>2</v>
      </c>
      <c r="T66">
        <v>0</v>
      </c>
      <c r="U66">
        <v>2</v>
      </c>
      <c r="V66">
        <v>0</v>
      </c>
      <c r="W66">
        <v>1</v>
      </c>
      <c r="X66">
        <v>5</v>
      </c>
      <c r="Y66">
        <v>4</v>
      </c>
      <c r="Z66">
        <v>6</v>
      </c>
      <c r="AA66">
        <v>3</v>
      </c>
      <c r="AB66">
        <v>1</v>
      </c>
      <c r="AC66">
        <v>0</v>
      </c>
      <c r="AD66">
        <v>0</v>
      </c>
      <c r="AE66">
        <v>1</v>
      </c>
      <c r="AF66">
        <v>0</v>
      </c>
      <c r="AG66">
        <v>0</v>
      </c>
      <c r="AH66">
        <v>0</v>
      </c>
      <c r="AI66">
        <v>1</v>
      </c>
      <c r="AJ66">
        <v>0</v>
      </c>
      <c r="AK66">
        <v>2</v>
      </c>
      <c r="AL66">
        <v>1</v>
      </c>
      <c r="AM66">
        <v>2</v>
      </c>
      <c r="AN66">
        <v>6</v>
      </c>
      <c r="AO66">
        <v>6</v>
      </c>
      <c r="AP66">
        <v>7</v>
      </c>
      <c r="AQ66">
        <v>7</v>
      </c>
      <c r="AR66">
        <v>0</v>
      </c>
      <c r="AS66">
        <v>0</v>
      </c>
      <c r="AT66">
        <v>0</v>
      </c>
      <c r="AU66">
        <v>0</v>
      </c>
      <c r="AV66">
        <v>0</v>
      </c>
      <c r="AW66">
        <v>0</v>
      </c>
      <c r="AX66">
        <v>0</v>
      </c>
      <c r="AY66">
        <v>0</v>
      </c>
      <c r="AZ66">
        <v>0</v>
      </c>
      <c r="BA66">
        <v>0</v>
      </c>
      <c r="BB66">
        <v>0</v>
      </c>
      <c r="BC66">
        <v>0</v>
      </c>
      <c r="BD66">
        <v>0</v>
      </c>
      <c r="BE66">
        <v>0</v>
      </c>
      <c r="BF66">
        <v>0</v>
      </c>
      <c r="BG66">
        <v>0</v>
      </c>
      <c r="BH66">
        <v>1</v>
      </c>
      <c r="BI66">
        <v>0</v>
      </c>
      <c r="BJ66">
        <v>4</v>
      </c>
      <c r="BK66">
        <v>2</v>
      </c>
      <c r="BL66">
        <v>1</v>
      </c>
      <c r="BM66">
        <v>0</v>
      </c>
      <c r="BN66">
        <v>3</v>
      </c>
      <c r="BO66">
        <v>1</v>
      </c>
      <c r="BP66">
        <v>0</v>
      </c>
      <c r="BQ66">
        <v>0</v>
      </c>
      <c r="BR66">
        <v>0</v>
      </c>
      <c r="BS66">
        <v>0</v>
      </c>
      <c r="BT66">
        <v>0</v>
      </c>
      <c r="BU66">
        <v>0</v>
      </c>
      <c r="BV66">
        <v>0</v>
      </c>
      <c r="BW66">
        <v>0</v>
      </c>
      <c r="BX66">
        <v>4</v>
      </c>
      <c r="BY66">
        <v>0</v>
      </c>
      <c r="BZ66">
        <v>0</v>
      </c>
      <c r="CA66">
        <v>0</v>
      </c>
      <c r="CB66">
        <v>5</v>
      </c>
      <c r="CC66">
        <v>0</v>
      </c>
      <c r="CD66">
        <v>0</v>
      </c>
      <c r="CE66">
        <v>0</v>
      </c>
      <c r="CF66">
        <v>5</v>
      </c>
      <c r="CG66">
        <v>0</v>
      </c>
      <c r="CH66">
        <v>4</v>
      </c>
      <c r="CI66">
        <v>2</v>
      </c>
      <c r="CJ66">
        <v>6</v>
      </c>
      <c r="CK66">
        <v>0</v>
      </c>
      <c r="CL66">
        <v>3</v>
      </c>
      <c r="CM66">
        <v>1</v>
      </c>
      <c r="CN66">
        <v>2</v>
      </c>
      <c r="CO66">
        <v>0</v>
      </c>
      <c r="CP66">
        <v>0</v>
      </c>
      <c r="CQ66">
        <v>0</v>
      </c>
      <c r="CR66">
        <v>0.16666666666666666</v>
      </c>
      <c r="CS66">
        <v>0</v>
      </c>
      <c r="CT66">
        <v>0</v>
      </c>
      <c r="CU66">
        <v>0</v>
      </c>
      <c r="CV66">
        <v>0</v>
      </c>
      <c r="CW66">
        <v>0</v>
      </c>
      <c r="CX66">
        <v>0</v>
      </c>
      <c r="CY66">
        <v>0</v>
      </c>
      <c r="CZ66">
        <v>0</v>
      </c>
      <c r="DA66">
        <v>0</v>
      </c>
      <c r="DB66">
        <v>3</v>
      </c>
      <c r="DC66">
        <v>0</v>
      </c>
      <c r="DD66">
        <v>0</v>
      </c>
      <c r="DE66">
        <v>1</v>
      </c>
      <c r="DF66">
        <v>1</v>
      </c>
      <c r="DG66">
        <v>1</v>
      </c>
      <c r="DH66">
        <v>0</v>
      </c>
      <c r="DI66">
        <v>0</v>
      </c>
      <c r="DJ66">
        <v>0</v>
      </c>
      <c r="DK66" s="664"/>
      <c r="DL66" s="398">
        <v>0</v>
      </c>
      <c r="DM66" s="303">
        <v>0</v>
      </c>
      <c r="DN66" s="303">
        <v>0</v>
      </c>
      <c r="DO66" s="393">
        <v>0</v>
      </c>
      <c r="DP66" s="303">
        <v>0</v>
      </c>
      <c r="DQ66" s="303">
        <v>0</v>
      </c>
      <c r="DR66" s="303">
        <v>0</v>
      </c>
      <c r="DS66" s="393">
        <v>0</v>
      </c>
      <c r="DT66" s="303">
        <v>0</v>
      </c>
      <c r="DU66" s="303">
        <v>0</v>
      </c>
      <c r="DV66" s="303">
        <v>0</v>
      </c>
      <c r="DW66" s="303">
        <v>0</v>
      </c>
      <c r="DX66" s="303">
        <v>0</v>
      </c>
      <c r="DY66" s="303">
        <v>0</v>
      </c>
      <c r="DZ66" s="303">
        <v>0</v>
      </c>
      <c r="EA66" s="303">
        <v>0</v>
      </c>
      <c r="EB66" s="303">
        <v>0</v>
      </c>
      <c r="EC66" s="303">
        <v>0</v>
      </c>
      <c r="ED66" s="398">
        <v>0</v>
      </c>
      <c r="EE66" s="303">
        <v>0</v>
      </c>
      <c r="EF66" s="303">
        <v>0</v>
      </c>
      <c r="EG66" s="393">
        <v>0</v>
      </c>
      <c r="EH66" s="910">
        <v>0</v>
      </c>
      <c r="EI66" s="398">
        <v>12</v>
      </c>
      <c r="EJ66" s="393" t="b">
        <v>0</v>
      </c>
      <c r="EK66" s="971">
        <v>11</v>
      </c>
      <c r="EL66" s="971">
        <v>0</v>
      </c>
      <c r="EM66" s="396">
        <v>0</v>
      </c>
      <c r="EN66" s="396">
        <v>0</v>
      </c>
      <c r="EO66" s="396">
        <v>0</v>
      </c>
      <c r="EP66" s="971">
        <v>14</v>
      </c>
      <c r="EQ66" s="396">
        <v>0</v>
      </c>
      <c r="ER66" s="396">
        <v>0</v>
      </c>
      <c r="ES66" s="396">
        <v>1</v>
      </c>
      <c r="ET66" s="664"/>
      <c r="EU66" s="303"/>
      <c r="EV66" s="396" t="s">
        <v>448</v>
      </c>
      <c r="EW66" s="396" t="s">
        <v>449</v>
      </c>
      <c r="EX66" s="396" t="s">
        <v>343</v>
      </c>
      <c r="EY66" s="396">
        <v>14</v>
      </c>
      <c r="EZ66" s="396" t="s">
        <v>11</v>
      </c>
      <c r="FA66" s="396" t="s">
        <v>232</v>
      </c>
      <c r="FB66" s="396" t="s">
        <v>9</v>
      </c>
      <c r="FC66" s="396" t="s">
        <v>232</v>
      </c>
      <c r="FD66" s="396" t="s">
        <v>358</v>
      </c>
    </row>
    <row r="67" spans="1:160" customFormat="1">
      <c r="A67">
        <v>76</v>
      </c>
      <c r="B67">
        <v>1</v>
      </c>
      <c r="C67">
        <v>0</v>
      </c>
      <c r="D67" t="s">
        <v>454</v>
      </c>
      <c r="H67">
        <v>700</v>
      </c>
      <c r="I67">
        <v>41</v>
      </c>
      <c r="J67">
        <v>1</v>
      </c>
      <c r="K67">
        <v>0</v>
      </c>
      <c r="L67">
        <v>1</v>
      </c>
      <c r="M67">
        <v>0</v>
      </c>
      <c r="N67" s="1250" t="s">
        <v>448</v>
      </c>
      <c r="O67" s="1250">
        <v>0</v>
      </c>
      <c r="P67">
        <v>8</v>
      </c>
      <c r="Q67">
        <v>0</v>
      </c>
      <c r="R67">
        <v>8</v>
      </c>
      <c r="S67">
        <v>0</v>
      </c>
      <c r="T67">
        <v>0</v>
      </c>
      <c r="U67">
        <v>0</v>
      </c>
      <c r="V67">
        <v>0</v>
      </c>
      <c r="W67">
        <v>0</v>
      </c>
      <c r="X67">
        <v>8</v>
      </c>
      <c r="Y67">
        <v>0</v>
      </c>
      <c r="Z67">
        <v>8</v>
      </c>
      <c r="AA67">
        <v>0</v>
      </c>
      <c r="AB67">
        <v>0</v>
      </c>
      <c r="AC67">
        <v>0</v>
      </c>
      <c r="AD67">
        <v>0</v>
      </c>
      <c r="AE67">
        <v>0</v>
      </c>
      <c r="AF67">
        <v>0</v>
      </c>
      <c r="AG67">
        <v>0</v>
      </c>
      <c r="AH67">
        <v>0</v>
      </c>
      <c r="AI67">
        <v>0</v>
      </c>
      <c r="AJ67">
        <v>0</v>
      </c>
      <c r="AK67">
        <v>0</v>
      </c>
      <c r="AL67">
        <v>0</v>
      </c>
      <c r="AM67">
        <v>0</v>
      </c>
      <c r="AN67">
        <v>8</v>
      </c>
      <c r="AO67">
        <v>0</v>
      </c>
      <c r="AP67">
        <v>8</v>
      </c>
      <c r="AQ67">
        <v>0</v>
      </c>
      <c r="AR67">
        <v>0</v>
      </c>
      <c r="AS67">
        <v>0</v>
      </c>
      <c r="AT67">
        <v>0</v>
      </c>
      <c r="AU67">
        <v>0</v>
      </c>
      <c r="AV67">
        <v>0</v>
      </c>
      <c r="AW67">
        <v>0</v>
      </c>
      <c r="AX67">
        <v>0</v>
      </c>
      <c r="AY67">
        <v>0</v>
      </c>
      <c r="AZ67">
        <v>0</v>
      </c>
      <c r="BA67">
        <v>0</v>
      </c>
      <c r="BB67">
        <v>0</v>
      </c>
      <c r="BC67">
        <v>0</v>
      </c>
      <c r="BD67">
        <v>0</v>
      </c>
      <c r="BE67">
        <v>0</v>
      </c>
      <c r="BF67">
        <v>0</v>
      </c>
      <c r="BG67">
        <v>0</v>
      </c>
      <c r="BH67">
        <v>2</v>
      </c>
      <c r="BI67">
        <v>0</v>
      </c>
      <c r="BJ67">
        <v>0</v>
      </c>
      <c r="BK67">
        <v>0</v>
      </c>
      <c r="BL67">
        <v>2</v>
      </c>
      <c r="BM67">
        <v>0</v>
      </c>
      <c r="BN67">
        <v>0</v>
      </c>
      <c r="BO67">
        <v>0</v>
      </c>
      <c r="BP67">
        <v>0</v>
      </c>
      <c r="BQ67">
        <v>0</v>
      </c>
      <c r="BR67">
        <v>0</v>
      </c>
      <c r="BS67">
        <v>0</v>
      </c>
      <c r="BT67">
        <v>0</v>
      </c>
      <c r="BU67">
        <v>0</v>
      </c>
      <c r="BV67">
        <v>0</v>
      </c>
      <c r="BW67">
        <v>0</v>
      </c>
      <c r="BX67">
        <v>6</v>
      </c>
      <c r="BY67">
        <v>0</v>
      </c>
      <c r="BZ67">
        <v>0</v>
      </c>
      <c r="CA67">
        <v>0</v>
      </c>
      <c r="CB67">
        <v>6</v>
      </c>
      <c r="CC67">
        <v>0</v>
      </c>
      <c r="CD67">
        <v>0</v>
      </c>
      <c r="CE67">
        <v>0</v>
      </c>
      <c r="CF67">
        <v>8</v>
      </c>
      <c r="CG67">
        <v>0</v>
      </c>
      <c r="CH67">
        <v>0</v>
      </c>
      <c r="CI67">
        <v>0</v>
      </c>
      <c r="CJ67">
        <v>8</v>
      </c>
      <c r="CK67">
        <v>0</v>
      </c>
      <c r="CL67">
        <v>0</v>
      </c>
      <c r="CM67">
        <v>0</v>
      </c>
      <c r="CN67">
        <v>1</v>
      </c>
      <c r="CO67">
        <v>1</v>
      </c>
      <c r="CP67">
        <v>1</v>
      </c>
      <c r="CQ67">
        <v>0</v>
      </c>
      <c r="CR67">
        <v>0.25</v>
      </c>
      <c r="CS67">
        <v>3</v>
      </c>
      <c r="CT67">
        <v>1</v>
      </c>
      <c r="CU67">
        <v>1</v>
      </c>
      <c r="CV67">
        <v>0</v>
      </c>
      <c r="CW67">
        <v>0</v>
      </c>
      <c r="CX67">
        <v>0</v>
      </c>
      <c r="CY67">
        <v>0</v>
      </c>
      <c r="CZ67">
        <v>0</v>
      </c>
      <c r="DA67">
        <v>0</v>
      </c>
      <c r="DB67">
        <v>0</v>
      </c>
      <c r="DC67">
        <v>0</v>
      </c>
      <c r="DD67">
        <v>0</v>
      </c>
      <c r="DE67">
        <v>0</v>
      </c>
      <c r="DF67">
        <v>0</v>
      </c>
      <c r="DG67">
        <v>0</v>
      </c>
      <c r="DH67">
        <v>0</v>
      </c>
      <c r="DI67">
        <v>0</v>
      </c>
      <c r="DJ67">
        <v>0</v>
      </c>
      <c r="DK67" s="664"/>
      <c r="DL67" s="398">
        <v>0</v>
      </c>
      <c r="DM67" s="303">
        <v>0</v>
      </c>
      <c r="DN67" s="303">
        <v>0</v>
      </c>
      <c r="DO67" s="393">
        <v>0</v>
      </c>
      <c r="DP67" s="303">
        <v>0</v>
      </c>
      <c r="DQ67" s="303">
        <v>0</v>
      </c>
      <c r="DR67" s="303">
        <v>0</v>
      </c>
      <c r="DS67" s="393">
        <v>0</v>
      </c>
      <c r="DT67" s="303">
        <v>0</v>
      </c>
      <c r="DU67" s="303">
        <v>0</v>
      </c>
      <c r="DV67" s="303">
        <v>0</v>
      </c>
      <c r="DW67" s="303">
        <v>0</v>
      </c>
      <c r="DX67" s="303">
        <v>0</v>
      </c>
      <c r="DY67" s="303">
        <v>0</v>
      </c>
      <c r="DZ67" s="303">
        <v>0</v>
      </c>
      <c r="EA67" s="303">
        <v>0</v>
      </c>
      <c r="EB67" s="303">
        <v>0</v>
      </c>
      <c r="EC67" s="303">
        <v>0</v>
      </c>
      <c r="ED67" s="398">
        <v>0</v>
      </c>
      <c r="EE67" s="303">
        <v>0</v>
      </c>
      <c r="EF67" s="303">
        <v>0</v>
      </c>
      <c r="EG67" s="393">
        <v>0</v>
      </c>
      <c r="EH67" s="910">
        <v>0</v>
      </c>
      <c r="EI67" s="398">
        <v>8</v>
      </c>
      <c r="EJ67" s="393" t="b">
        <v>1</v>
      </c>
      <c r="EK67" s="971">
        <v>5</v>
      </c>
      <c r="EL67" s="971">
        <v>8</v>
      </c>
      <c r="EM67" s="396">
        <v>0</v>
      </c>
      <c r="EN67" s="396">
        <v>1</v>
      </c>
      <c r="EO67" s="396">
        <v>0</v>
      </c>
      <c r="EP67" s="971">
        <v>0</v>
      </c>
      <c r="EQ67" s="396">
        <v>0</v>
      </c>
      <c r="ER67" s="396">
        <v>0</v>
      </c>
      <c r="ES67" s="396">
        <v>0</v>
      </c>
      <c r="ET67" s="664"/>
      <c r="EU67" s="303"/>
      <c r="EV67" s="396" t="s">
        <v>448</v>
      </c>
      <c r="EW67" s="396" t="s">
        <v>449</v>
      </c>
      <c r="EX67" s="396" t="s">
        <v>343</v>
      </c>
      <c r="EY67" s="396">
        <v>8</v>
      </c>
      <c r="EZ67" s="396" t="s">
        <v>11</v>
      </c>
      <c r="FA67" s="396" t="s">
        <v>232</v>
      </c>
      <c r="FB67" s="396" t="s">
        <v>9</v>
      </c>
      <c r="FC67" s="396" t="s">
        <v>232</v>
      </c>
      <c r="FD67" s="396" t="s">
        <v>358</v>
      </c>
    </row>
    <row r="68" spans="1:160" customFormat="1">
      <c r="A68">
        <v>77</v>
      </c>
      <c r="B68">
        <v>1</v>
      </c>
      <c r="C68" t="s">
        <v>455</v>
      </c>
      <c r="D68" t="s">
        <v>456</v>
      </c>
      <c r="H68">
        <v>700</v>
      </c>
      <c r="I68">
        <v>41</v>
      </c>
      <c r="J68">
        <v>1</v>
      </c>
      <c r="K68">
        <v>0</v>
      </c>
      <c r="L68">
        <v>1</v>
      </c>
      <c r="M68">
        <v>0</v>
      </c>
      <c r="N68" s="1250" t="s">
        <v>448</v>
      </c>
      <c r="O68" s="1250">
        <v>0</v>
      </c>
      <c r="P68">
        <v>18</v>
      </c>
      <c r="Q68">
        <v>1</v>
      </c>
      <c r="R68">
        <v>19</v>
      </c>
      <c r="S68">
        <v>1</v>
      </c>
      <c r="T68">
        <v>0</v>
      </c>
      <c r="U68">
        <v>2</v>
      </c>
      <c r="V68">
        <v>0</v>
      </c>
      <c r="W68">
        <v>2</v>
      </c>
      <c r="X68">
        <v>18</v>
      </c>
      <c r="Y68">
        <v>3</v>
      </c>
      <c r="Z68">
        <v>19</v>
      </c>
      <c r="AA68">
        <v>3</v>
      </c>
      <c r="AB68">
        <v>0</v>
      </c>
      <c r="AC68">
        <v>0</v>
      </c>
      <c r="AD68">
        <v>0</v>
      </c>
      <c r="AE68">
        <v>0</v>
      </c>
      <c r="AF68">
        <v>0</v>
      </c>
      <c r="AG68">
        <v>0</v>
      </c>
      <c r="AH68">
        <v>0</v>
      </c>
      <c r="AI68">
        <v>0</v>
      </c>
      <c r="AJ68">
        <v>0</v>
      </c>
      <c r="AK68">
        <v>0</v>
      </c>
      <c r="AL68">
        <v>0</v>
      </c>
      <c r="AM68">
        <v>0</v>
      </c>
      <c r="AN68">
        <v>18</v>
      </c>
      <c r="AO68">
        <v>3</v>
      </c>
      <c r="AP68">
        <v>19</v>
      </c>
      <c r="AQ68">
        <v>3</v>
      </c>
      <c r="AR68">
        <v>1</v>
      </c>
      <c r="AS68">
        <v>0</v>
      </c>
      <c r="AT68">
        <v>0</v>
      </c>
      <c r="AU68">
        <v>0</v>
      </c>
      <c r="AV68">
        <v>1</v>
      </c>
      <c r="AW68">
        <v>0</v>
      </c>
      <c r="AX68">
        <v>0</v>
      </c>
      <c r="AY68">
        <v>0</v>
      </c>
      <c r="AZ68">
        <v>0</v>
      </c>
      <c r="BA68">
        <v>0</v>
      </c>
      <c r="BB68">
        <v>0</v>
      </c>
      <c r="BC68">
        <v>0</v>
      </c>
      <c r="BD68">
        <v>0</v>
      </c>
      <c r="BE68">
        <v>0</v>
      </c>
      <c r="BF68">
        <v>0</v>
      </c>
      <c r="BG68">
        <v>0</v>
      </c>
      <c r="BH68">
        <v>4</v>
      </c>
      <c r="BI68">
        <v>0</v>
      </c>
      <c r="BJ68">
        <v>3</v>
      </c>
      <c r="BK68">
        <v>2</v>
      </c>
      <c r="BL68">
        <v>5</v>
      </c>
      <c r="BM68">
        <v>0</v>
      </c>
      <c r="BN68">
        <v>3</v>
      </c>
      <c r="BO68">
        <v>2</v>
      </c>
      <c r="BP68">
        <v>0</v>
      </c>
      <c r="BQ68">
        <v>0</v>
      </c>
      <c r="BR68">
        <v>0</v>
      </c>
      <c r="BS68">
        <v>0</v>
      </c>
      <c r="BT68">
        <v>0</v>
      </c>
      <c r="BU68">
        <v>0</v>
      </c>
      <c r="BV68">
        <v>0</v>
      </c>
      <c r="BW68">
        <v>0</v>
      </c>
      <c r="BX68">
        <v>13</v>
      </c>
      <c r="BY68">
        <v>0</v>
      </c>
      <c r="BZ68">
        <v>0</v>
      </c>
      <c r="CA68">
        <v>0</v>
      </c>
      <c r="CB68">
        <v>13</v>
      </c>
      <c r="CC68">
        <v>0</v>
      </c>
      <c r="CD68">
        <v>0</v>
      </c>
      <c r="CE68">
        <v>0</v>
      </c>
      <c r="CF68">
        <v>18</v>
      </c>
      <c r="CG68">
        <v>0</v>
      </c>
      <c r="CH68">
        <v>3</v>
      </c>
      <c r="CI68">
        <v>2</v>
      </c>
      <c r="CJ68">
        <v>19</v>
      </c>
      <c r="CK68">
        <v>0</v>
      </c>
      <c r="CL68">
        <v>3</v>
      </c>
      <c r="CM68">
        <v>2</v>
      </c>
      <c r="CN68">
        <v>1</v>
      </c>
      <c r="CO68">
        <v>0</v>
      </c>
      <c r="CP68">
        <v>0</v>
      </c>
      <c r="CQ68">
        <v>0</v>
      </c>
      <c r="CR68">
        <v>4.7619047619047616E-2</v>
      </c>
      <c r="CS68">
        <v>4</v>
      </c>
      <c r="CT68">
        <v>0</v>
      </c>
      <c r="CU68">
        <v>0</v>
      </c>
      <c r="CV68">
        <v>0</v>
      </c>
      <c r="CW68">
        <v>0</v>
      </c>
      <c r="CX68">
        <v>0</v>
      </c>
      <c r="CY68">
        <v>0</v>
      </c>
      <c r="CZ68">
        <v>1</v>
      </c>
      <c r="DA68">
        <v>1</v>
      </c>
      <c r="DB68">
        <v>2</v>
      </c>
      <c r="DC68">
        <v>0</v>
      </c>
      <c r="DD68">
        <v>0</v>
      </c>
      <c r="DE68">
        <v>0</v>
      </c>
      <c r="DF68">
        <v>1</v>
      </c>
      <c r="DG68">
        <v>1</v>
      </c>
      <c r="DH68">
        <v>0</v>
      </c>
      <c r="DI68">
        <v>0</v>
      </c>
      <c r="DJ68">
        <v>0</v>
      </c>
      <c r="DK68" s="664"/>
      <c r="DL68" s="398">
        <v>0</v>
      </c>
      <c r="DM68" s="303">
        <v>0</v>
      </c>
      <c r="DN68" s="303">
        <v>0</v>
      </c>
      <c r="DO68" s="393">
        <v>0</v>
      </c>
      <c r="DP68" s="303">
        <v>0</v>
      </c>
      <c r="DQ68" s="303">
        <v>0</v>
      </c>
      <c r="DR68" s="303">
        <v>0</v>
      </c>
      <c r="DS68" s="393">
        <v>0</v>
      </c>
      <c r="DT68" s="303">
        <v>0</v>
      </c>
      <c r="DU68" s="303">
        <v>0</v>
      </c>
      <c r="DV68" s="303">
        <v>0</v>
      </c>
      <c r="DW68" s="303">
        <v>0</v>
      </c>
      <c r="DX68" s="303">
        <v>0</v>
      </c>
      <c r="DY68" s="303">
        <v>0</v>
      </c>
      <c r="DZ68" s="303">
        <v>0</v>
      </c>
      <c r="EA68" s="303">
        <v>0</v>
      </c>
      <c r="EB68" s="303">
        <v>0</v>
      </c>
      <c r="EC68" s="303">
        <v>0</v>
      </c>
      <c r="ED68" s="398">
        <v>0</v>
      </c>
      <c r="EE68" s="303">
        <v>0</v>
      </c>
      <c r="EF68" s="303">
        <v>0</v>
      </c>
      <c r="EG68" s="393">
        <v>0</v>
      </c>
      <c r="EH68" s="910">
        <v>0</v>
      </c>
      <c r="EI68" s="398">
        <v>21</v>
      </c>
      <c r="EJ68" s="393" t="b">
        <v>0</v>
      </c>
      <c r="EK68" s="971">
        <v>16</v>
      </c>
      <c r="EL68" s="971">
        <v>22</v>
      </c>
      <c r="EM68" s="396">
        <v>0</v>
      </c>
      <c r="EN68" s="396">
        <v>1</v>
      </c>
      <c r="EO68" s="396">
        <v>0</v>
      </c>
      <c r="EP68" s="971">
        <v>22</v>
      </c>
      <c r="EQ68" s="396">
        <v>0</v>
      </c>
      <c r="ER68" s="396">
        <v>1</v>
      </c>
      <c r="ES68" s="396">
        <v>0</v>
      </c>
      <c r="ET68" s="664"/>
      <c r="EU68" s="303"/>
      <c r="EV68" s="396" t="s">
        <v>448</v>
      </c>
      <c r="EW68" s="396" t="s">
        <v>449</v>
      </c>
      <c r="EX68" s="396" t="s">
        <v>343</v>
      </c>
      <c r="EY68" s="396">
        <v>22</v>
      </c>
      <c r="EZ68" s="396" t="s">
        <v>12</v>
      </c>
      <c r="FA68" s="396" t="s">
        <v>232</v>
      </c>
      <c r="FB68" s="396" t="s">
        <v>9</v>
      </c>
      <c r="FC68" s="396" t="s">
        <v>232</v>
      </c>
      <c r="FD68" s="396" t="s">
        <v>358</v>
      </c>
    </row>
    <row r="69" spans="1:160" customFormat="1">
      <c r="A69">
        <v>79</v>
      </c>
      <c r="B69">
        <v>1</v>
      </c>
      <c r="C69">
        <v>0</v>
      </c>
      <c r="D69" t="s">
        <v>458</v>
      </c>
      <c r="H69">
        <v>700</v>
      </c>
      <c r="I69">
        <v>41</v>
      </c>
      <c r="J69">
        <v>1</v>
      </c>
      <c r="K69">
        <v>0</v>
      </c>
      <c r="L69">
        <v>1</v>
      </c>
      <c r="M69">
        <v>0</v>
      </c>
      <c r="N69" s="1250" t="s">
        <v>448</v>
      </c>
      <c r="O69" s="1250">
        <v>0</v>
      </c>
      <c r="P69">
        <v>27</v>
      </c>
      <c r="Q69">
        <v>0</v>
      </c>
      <c r="R69">
        <v>23</v>
      </c>
      <c r="S69">
        <v>1</v>
      </c>
      <c r="T69">
        <v>1</v>
      </c>
      <c r="U69">
        <v>1</v>
      </c>
      <c r="V69">
        <v>1</v>
      </c>
      <c r="W69">
        <v>0</v>
      </c>
      <c r="X69">
        <v>28</v>
      </c>
      <c r="Y69">
        <v>1</v>
      </c>
      <c r="Z69">
        <v>24</v>
      </c>
      <c r="AA69">
        <v>1</v>
      </c>
      <c r="AB69">
        <v>1</v>
      </c>
      <c r="AC69">
        <v>0</v>
      </c>
      <c r="AD69">
        <v>0</v>
      </c>
      <c r="AE69">
        <v>0</v>
      </c>
      <c r="AF69">
        <v>0</v>
      </c>
      <c r="AG69">
        <v>0</v>
      </c>
      <c r="AH69">
        <v>0</v>
      </c>
      <c r="AI69">
        <v>0</v>
      </c>
      <c r="AJ69">
        <v>1</v>
      </c>
      <c r="AK69">
        <v>0</v>
      </c>
      <c r="AL69">
        <v>0</v>
      </c>
      <c r="AM69">
        <v>0</v>
      </c>
      <c r="AN69">
        <v>30</v>
      </c>
      <c r="AO69">
        <v>1</v>
      </c>
      <c r="AP69">
        <v>24</v>
      </c>
      <c r="AQ69">
        <v>1</v>
      </c>
      <c r="AR69">
        <v>0</v>
      </c>
      <c r="AS69">
        <v>0</v>
      </c>
      <c r="AT69">
        <v>0</v>
      </c>
      <c r="AU69">
        <v>0</v>
      </c>
      <c r="AV69">
        <v>0</v>
      </c>
      <c r="AW69">
        <v>0</v>
      </c>
      <c r="AX69">
        <v>0</v>
      </c>
      <c r="AY69">
        <v>0</v>
      </c>
      <c r="AZ69">
        <v>0</v>
      </c>
      <c r="BA69">
        <v>0</v>
      </c>
      <c r="BB69">
        <v>0</v>
      </c>
      <c r="BC69">
        <v>0</v>
      </c>
      <c r="BD69">
        <v>0</v>
      </c>
      <c r="BE69">
        <v>0</v>
      </c>
      <c r="BF69">
        <v>0</v>
      </c>
      <c r="BG69">
        <v>0</v>
      </c>
      <c r="BH69">
        <v>9</v>
      </c>
      <c r="BI69">
        <v>0</v>
      </c>
      <c r="BJ69">
        <v>1</v>
      </c>
      <c r="BK69">
        <v>1</v>
      </c>
      <c r="BL69">
        <v>8</v>
      </c>
      <c r="BM69">
        <v>0</v>
      </c>
      <c r="BN69">
        <v>1</v>
      </c>
      <c r="BO69">
        <v>0</v>
      </c>
      <c r="BP69">
        <v>0</v>
      </c>
      <c r="BQ69">
        <v>0</v>
      </c>
      <c r="BR69">
        <v>0</v>
      </c>
      <c r="BS69">
        <v>0</v>
      </c>
      <c r="BT69">
        <v>0</v>
      </c>
      <c r="BU69">
        <v>0</v>
      </c>
      <c r="BV69">
        <v>0</v>
      </c>
      <c r="BW69">
        <v>0</v>
      </c>
      <c r="BX69">
        <v>19</v>
      </c>
      <c r="BY69">
        <v>1</v>
      </c>
      <c r="BZ69">
        <v>0</v>
      </c>
      <c r="CA69">
        <v>0</v>
      </c>
      <c r="CB69">
        <v>16</v>
      </c>
      <c r="CC69">
        <v>1</v>
      </c>
      <c r="CD69">
        <v>0</v>
      </c>
      <c r="CE69">
        <v>0</v>
      </c>
      <c r="CF69">
        <v>28</v>
      </c>
      <c r="CG69">
        <v>1</v>
      </c>
      <c r="CH69">
        <v>1</v>
      </c>
      <c r="CI69">
        <v>1</v>
      </c>
      <c r="CJ69">
        <v>24</v>
      </c>
      <c r="CK69">
        <v>1</v>
      </c>
      <c r="CL69">
        <v>1</v>
      </c>
      <c r="CM69">
        <v>0</v>
      </c>
      <c r="CN69">
        <v>0</v>
      </c>
      <c r="CO69">
        <v>6</v>
      </c>
      <c r="CP69">
        <v>5</v>
      </c>
      <c r="CQ69">
        <v>1</v>
      </c>
      <c r="CR69">
        <v>0.19354838709677419</v>
      </c>
      <c r="CS69">
        <v>5</v>
      </c>
      <c r="CT69">
        <v>0</v>
      </c>
      <c r="CU69">
        <v>0</v>
      </c>
      <c r="CV69">
        <v>0</v>
      </c>
      <c r="CW69">
        <v>0</v>
      </c>
      <c r="CX69">
        <v>0</v>
      </c>
      <c r="CY69">
        <v>0</v>
      </c>
      <c r="CZ69">
        <v>0</v>
      </c>
      <c r="DA69">
        <v>1</v>
      </c>
      <c r="DB69">
        <v>0</v>
      </c>
      <c r="DC69">
        <v>0</v>
      </c>
      <c r="DD69">
        <v>0</v>
      </c>
      <c r="DE69">
        <v>0</v>
      </c>
      <c r="DF69">
        <v>0</v>
      </c>
      <c r="DG69">
        <v>0</v>
      </c>
      <c r="DH69">
        <v>0</v>
      </c>
      <c r="DI69">
        <v>0</v>
      </c>
      <c r="DJ69">
        <v>0</v>
      </c>
      <c r="DK69" s="664"/>
      <c r="DL69" s="398">
        <v>0</v>
      </c>
      <c r="DM69" s="303">
        <v>0</v>
      </c>
      <c r="DN69" s="303">
        <v>0</v>
      </c>
      <c r="DO69" s="393">
        <v>0</v>
      </c>
      <c r="DP69" s="303">
        <v>0</v>
      </c>
      <c r="DQ69" s="303">
        <v>0</v>
      </c>
      <c r="DR69" s="303">
        <v>0</v>
      </c>
      <c r="DS69" s="393">
        <v>0</v>
      </c>
      <c r="DT69" s="303">
        <v>0</v>
      </c>
      <c r="DU69" s="303">
        <v>0</v>
      </c>
      <c r="DV69" s="303">
        <v>0</v>
      </c>
      <c r="DW69" s="303">
        <v>0</v>
      </c>
      <c r="DX69" s="303">
        <v>0</v>
      </c>
      <c r="DY69" s="303">
        <v>0</v>
      </c>
      <c r="DZ69" s="303">
        <v>0</v>
      </c>
      <c r="EA69" s="303">
        <v>0</v>
      </c>
      <c r="EB69" s="303">
        <v>0</v>
      </c>
      <c r="EC69" s="303">
        <v>0</v>
      </c>
      <c r="ED69" s="398">
        <v>0</v>
      </c>
      <c r="EE69" s="303">
        <v>0</v>
      </c>
      <c r="EF69" s="303">
        <v>0</v>
      </c>
      <c r="EG69" s="393">
        <v>0</v>
      </c>
      <c r="EH69" s="910">
        <v>0</v>
      </c>
      <c r="EI69" s="398">
        <v>31</v>
      </c>
      <c r="EJ69" s="393" t="b">
        <v>0</v>
      </c>
      <c r="EK69" s="971">
        <v>20</v>
      </c>
      <c r="EL69" s="971">
        <v>25</v>
      </c>
      <c r="EM69" s="396">
        <v>0</v>
      </c>
      <c r="EN69" s="396">
        <v>1</v>
      </c>
      <c r="EO69" s="396">
        <v>0</v>
      </c>
      <c r="EP69" s="971">
        <v>0</v>
      </c>
      <c r="EQ69" s="396">
        <v>0</v>
      </c>
      <c r="ER69" s="396">
        <v>0</v>
      </c>
      <c r="ES69" s="396">
        <v>0</v>
      </c>
      <c r="ET69" s="664"/>
      <c r="EU69" s="303"/>
      <c r="EV69" s="396" t="s">
        <v>448</v>
      </c>
      <c r="EW69" s="396" t="s">
        <v>449</v>
      </c>
      <c r="EX69" s="396" t="s">
        <v>343</v>
      </c>
      <c r="EY69" s="396">
        <v>25</v>
      </c>
      <c r="EZ69" s="396" t="s">
        <v>12</v>
      </c>
      <c r="FA69" s="396" t="s">
        <v>232</v>
      </c>
      <c r="FB69" s="396" t="s">
        <v>9</v>
      </c>
      <c r="FC69" s="396" t="s">
        <v>232</v>
      </c>
      <c r="FD69" s="396" t="s">
        <v>358</v>
      </c>
    </row>
    <row r="70" spans="1:160" customFormat="1">
      <c r="A70">
        <v>80</v>
      </c>
      <c r="B70">
        <v>1</v>
      </c>
      <c r="C70">
        <v>0</v>
      </c>
      <c r="D70" t="s">
        <v>459</v>
      </c>
      <c r="H70">
        <v>700</v>
      </c>
      <c r="I70">
        <v>43</v>
      </c>
      <c r="J70">
        <v>1</v>
      </c>
      <c r="K70">
        <v>0</v>
      </c>
      <c r="L70">
        <v>1</v>
      </c>
      <c r="M70">
        <v>0</v>
      </c>
      <c r="N70" s="1250" t="s">
        <v>448</v>
      </c>
      <c r="O70" s="1250">
        <v>0</v>
      </c>
      <c r="P70">
        <v>16</v>
      </c>
      <c r="Q70">
        <v>1</v>
      </c>
      <c r="R70">
        <v>20</v>
      </c>
      <c r="S70">
        <v>1</v>
      </c>
      <c r="T70">
        <v>2</v>
      </c>
      <c r="U70">
        <v>0</v>
      </c>
      <c r="V70">
        <v>2</v>
      </c>
      <c r="W70">
        <v>0</v>
      </c>
      <c r="X70">
        <v>18</v>
      </c>
      <c r="Y70">
        <v>1</v>
      </c>
      <c r="Z70">
        <v>22</v>
      </c>
      <c r="AA70">
        <v>1</v>
      </c>
      <c r="AB70">
        <v>3</v>
      </c>
      <c r="AC70">
        <v>0</v>
      </c>
      <c r="AD70">
        <v>1</v>
      </c>
      <c r="AE70">
        <v>0</v>
      </c>
      <c r="AF70">
        <v>2</v>
      </c>
      <c r="AG70">
        <v>0</v>
      </c>
      <c r="AH70">
        <v>1</v>
      </c>
      <c r="AI70">
        <v>0</v>
      </c>
      <c r="AJ70">
        <v>3</v>
      </c>
      <c r="AK70">
        <v>1</v>
      </c>
      <c r="AL70">
        <v>2</v>
      </c>
      <c r="AM70">
        <v>1</v>
      </c>
      <c r="AN70">
        <v>26</v>
      </c>
      <c r="AO70">
        <v>2</v>
      </c>
      <c r="AP70">
        <v>26</v>
      </c>
      <c r="AQ70">
        <v>2</v>
      </c>
      <c r="AR70">
        <v>1</v>
      </c>
      <c r="AS70">
        <v>0</v>
      </c>
      <c r="AT70">
        <v>0</v>
      </c>
      <c r="AU70">
        <v>0</v>
      </c>
      <c r="AV70">
        <v>1</v>
      </c>
      <c r="AW70">
        <v>0</v>
      </c>
      <c r="AX70">
        <v>0</v>
      </c>
      <c r="AY70">
        <v>0</v>
      </c>
      <c r="AZ70">
        <v>0</v>
      </c>
      <c r="BA70">
        <v>0</v>
      </c>
      <c r="BB70">
        <v>0</v>
      </c>
      <c r="BC70">
        <v>0</v>
      </c>
      <c r="BD70">
        <v>0</v>
      </c>
      <c r="BE70">
        <v>0</v>
      </c>
      <c r="BF70">
        <v>0</v>
      </c>
      <c r="BG70">
        <v>0</v>
      </c>
      <c r="BH70">
        <v>3</v>
      </c>
      <c r="BI70">
        <v>0</v>
      </c>
      <c r="BJ70">
        <v>1</v>
      </c>
      <c r="BK70">
        <v>0</v>
      </c>
      <c r="BL70">
        <v>4</v>
      </c>
      <c r="BM70">
        <v>0</v>
      </c>
      <c r="BN70">
        <v>1</v>
      </c>
      <c r="BO70">
        <v>0</v>
      </c>
      <c r="BP70">
        <v>0</v>
      </c>
      <c r="BQ70">
        <v>0</v>
      </c>
      <c r="BR70">
        <v>0</v>
      </c>
      <c r="BS70">
        <v>0</v>
      </c>
      <c r="BT70">
        <v>0</v>
      </c>
      <c r="BU70">
        <v>0</v>
      </c>
      <c r="BV70">
        <v>0</v>
      </c>
      <c r="BW70">
        <v>0</v>
      </c>
      <c r="BX70">
        <v>14</v>
      </c>
      <c r="BY70">
        <v>2</v>
      </c>
      <c r="BZ70">
        <v>0</v>
      </c>
      <c r="CA70">
        <v>0</v>
      </c>
      <c r="CB70">
        <v>17</v>
      </c>
      <c r="CC70">
        <v>2</v>
      </c>
      <c r="CD70">
        <v>0</v>
      </c>
      <c r="CE70">
        <v>0</v>
      </c>
      <c r="CF70">
        <v>18</v>
      </c>
      <c r="CG70">
        <v>2</v>
      </c>
      <c r="CH70">
        <v>1</v>
      </c>
      <c r="CI70">
        <v>0</v>
      </c>
      <c r="CJ70">
        <v>22</v>
      </c>
      <c r="CK70">
        <v>2</v>
      </c>
      <c r="CL70">
        <v>1</v>
      </c>
      <c r="CM70">
        <v>0</v>
      </c>
      <c r="CN70">
        <v>7</v>
      </c>
      <c r="CO70">
        <v>7</v>
      </c>
      <c r="CP70">
        <v>6</v>
      </c>
      <c r="CQ70">
        <v>0</v>
      </c>
      <c r="CR70">
        <v>0.5</v>
      </c>
      <c r="CS70">
        <v>1</v>
      </c>
      <c r="CT70">
        <v>0</v>
      </c>
      <c r="CU70">
        <v>1</v>
      </c>
      <c r="CV70">
        <v>0</v>
      </c>
      <c r="CW70">
        <v>0</v>
      </c>
      <c r="CX70">
        <v>0</v>
      </c>
      <c r="CY70">
        <v>0</v>
      </c>
      <c r="CZ70">
        <v>0</v>
      </c>
      <c r="DA70">
        <v>0</v>
      </c>
      <c r="DB70">
        <v>5</v>
      </c>
      <c r="DC70">
        <v>0</v>
      </c>
      <c r="DD70">
        <v>0</v>
      </c>
      <c r="DE70">
        <v>1</v>
      </c>
      <c r="DF70">
        <v>0</v>
      </c>
      <c r="DG70">
        <v>0</v>
      </c>
      <c r="DH70">
        <v>0</v>
      </c>
      <c r="DI70">
        <v>0</v>
      </c>
      <c r="DJ70">
        <v>0</v>
      </c>
      <c r="DK70" s="664"/>
      <c r="DL70" s="398">
        <v>0</v>
      </c>
      <c r="DM70" s="303">
        <v>0</v>
      </c>
      <c r="DN70" s="303">
        <v>0</v>
      </c>
      <c r="DO70" s="393">
        <v>0</v>
      </c>
      <c r="DP70" s="303">
        <v>0</v>
      </c>
      <c r="DQ70" s="303">
        <v>0</v>
      </c>
      <c r="DR70" s="303">
        <v>0</v>
      </c>
      <c r="DS70" s="393">
        <v>0</v>
      </c>
      <c r="DT70" s="303">
        <v>0</v>
      </c>
      <c r="DU70" s="303">
        <v>0</v>
      </c>
      <c r="DV70" s="303">
        <v>0</v>
      </c>
      <c r="DW70" s="303">
        <v>0</v>
      </c>
      <c r="DX70" s="303">
        <v>0</v>
      </c>
      <c r="DY70" s="303">
        <v>0</v>
      </c>
      <c r="DZ70" s="303">
        <v>0</v>
      </c>
      <c r="EA70" s="303">
        <v>0</v>
      </c>
      <c r="EB70" s="303">
        <v>0</v>
      </c>
      <c r="EC70" s="303">
        <v>0</v>
      </c>
      <c r="ED70" s="398">
        <v>0</v>
      </c>
      <c r="EE70" s="303">
        <v>0</v>
      </c>
      <c r="EF70" s="303">
        <v>0</v>
      </c>
      <c r="EG70" s="393">
        <v>0</v>
      </c>
      <c r="EH70" s="910">
        <v>0</v>
      </c>
      <c r="EI70" s="398">
        <v>28</v>
      </c>
      <c r="EJ70" s="393" t="b">
        <v>1</v>
      </c>
      <c r="EK70" s="971">
        <v>22</v>
      </c>
      <c r="EL70" s="971">
        <v>28</v>
      </c>
      <c r="EM70" s="396">
        <v>0</v>
      </c>
      <c r="EN70" s="396">
        <v>1</v>
      </c>
      <c r="EO70" s="396">
        <v>0</v>
      </c>
      <c r="EP70" s="971">
        <v>28</v>
      </c>
      <c r="EQ70" s="396">
        <v>0</v>
      </c>
      <c r="ER70" s="396">
        <v>1</v>
      </c>
      <c r="ES70" s="396">
        <v>0</v>
      </c>
      <c r="ET70" s="664"/>
      <c r="EU70" s="303"/>
      <c r="EV70" s="396" t="s">
        <v>448</v>
      </c>
      <c r="EW70" s="396" t="s">
        <v>449</v>
      </c>
      <c r="EX70" s="396" t="s">
        <v>343</v>
      </c>
      <c r="EY70" s="396">
        <v>28</v>
      </c>
      <c r="EZ70" s="396" t="s">
        <v>12</v>
      </c>
      <c r="FA70" s="396" t="s">
        <v>232</v>
      </c>
      <c r="FB70" s="396" t="s">
        <v>9</v>
      </c>
      <c r="FC70" s="396" t="s">
        <v>232</v>
      </c>
      <c r="FD70" s="396" t="s">
        <v>358</v>
      </c>
    </row>
    <row r="71" spans="1:160" customFormat="1">
      <c r="A71">
        <v>81</v>
      </c>
      <c r="B71">
        <v>1</v>
      </c>
      <c r="C71" t="s">
        <v>460</v>
      </c>
      <c r="D71" t="s">
        <v>461</v>
      </c>
      <c r="H71">
        <v>700</v>
      </c>
      <c r="I71">
        <v>41</v>
      </c>
      <c r="J71">
        <v>1</v>
      </c>
      <c r="K71">
        <v>0</v>
      </c>
      <c r="L71">
        <v>1</v>
      </c>
      <c r="M71">
        <v>0</v>
      </c>
      <c r="N71" s="1250" t="s">
        <v>448</v>
      </c>
      <c r="O71" s="1250">
        <v>0</v>
      </c>
      <c r="P71">
        <v>11</v>
      </c>
      <c r="Q71">
        <v>1</v>
      </c>
      <c r="R71">
        <v>12</v>
      </c>
      <c r="S71">
        <v>1</v>
      </c>
      <c r="T71">
        <v>2</v>
      </c>
      <c r="U71">
        <v>1</v>
      </c>
      <c r="V71">
        <v>2</v>
      </c>
      <c r="W71">
        <v>1</v>
      </c>
      <c r="X71">
        <v>13</v>
      </c>
      <c r="Y71">
        <v>2</v>
      </c>
      <c r="Z71">
        <v>14</v>
      </c>
      <c r="AA71">
        <v>2</v>
      </c>
      <c r="AB71">
        <v>0</v>
      </c>
      <c r="AC71">
        <v>0</v>
      </c>
      <c r="AD71">
        <v>0</v>
      </c>
      <c r="AE71">
        <v>0</v>
      </c>
      <c r="AF71">
        <v>0</v>
      </c>
      <c r="AG71">
        <v>0</v>
      </c>
      <c r="AH71">
        <v>0</v>
      </c>
      <c r="AI71">
        <v>0</v>
      </c>
      <c r="AJ71">
        <v>0</v>
      </c>
      <c r="AK71">
        <v>0</v>
      </c>
      <c r="AL71">
        <v>0</v>
      </c>
      <c r="AM71">
        <v>0</v>
      </c>
      <c r="AN71">
        <v>13</v>
      </c>
      <c r="AO71">
        <v>2</v>
      </c>
      <c r="AP71">
        <v>14</v>
      </c>
      <c r="AQ71">
        <v>2</v>
      </c>
      <c r="AR71">
        <v>0</v>
      </c>
      <c r="AS71">
        <v>0</v>
      </c>
      <c r="AT71">
        <v>0</v>
      </c>
      <c r="AU71">
        <v>0</v>
      </c>
      <c r="AV71">
        <v>0</v>
      </c>
      <c r="AW71">
        <v>0</v>
      </c>
      <c r="AX71">
        <v>0</v>
      </c>
      <c r="AY71">
        <v>0</v>
      </c>
      <c r="AZ71">
        <v>0</v>
      </c>
      <c r="BA71">
        <v>0</v>
      </c>
      <c r="BB71">
        <v>0</v>
      </c>
      <c r="BC71">
        <v>0</v>
      </c>
      <c r="BD71">
        <v>0</v>
      </c>
      <c r="BE71">
        <v>0</v>
      </c>
      <c r="BF71">
        <v>0</v>
      </c>
      <c r="BG71">
        <v>0</v>
      </c>
      <c r="BH71">
        <v>4</v>
      </c>
      <c r="BI71">
        <v>2</v>
      </c>
      <c r="BJ71">
        <v>2</v>
      </c>
      <c r="BK71">
        <v>1</v>
      </c>
      <c r="BL71">
        <v>4</v>
      </c>
      <c r="BM71">
        <v>2</v>
      </c>
      <c r="BN71">
        <v>2</v>
      </c>
      <c r="BO71">
        <v>1</v>
      </c>
      <c r="BP71">
        <v>0</v>
      </c>
      <c r="BQ71">
        <v>0</v>
      </c>
      <c r="BR71">
        <v>0</v>
      </c>
      <c r="BS71">
        <v>0</v>
      </c>
      <c r="BT71">
        <v>0</v>
      </c>
      <c r="BU71">
        <v>0</v>
      </c>
      <c r="BV71">
        <v>0</v>
      </c>
      <c r="BW71">
        <v>0</v>
      </c>
      <c r="BX71">
        <v>9</v>
      </c>
      <c r="BY71">
        <v>0</v>
      </c>
      <c r="BZ71">
        <v>0</v>
      </c>
      <c r="CA71">
        <v>0</v>
      </c>
      <c r="CB71">
        <v>10</v>
      </c>
      <c r="CC71">
        <v>0</v>
      </c>
      <c r="CD71">
        <v>0</v>
      </c>
      <c r="CE71">
        <v>0</v>
      </c>
      <c r="CF71">
        <v>13</v>
      </c>
      <c r="CG71">
        <v>2</v>
      </c>
      <c r="CH71">
        <v>2</v>
      </c>
      <c r="CI71">
        <v>1</v>
      </c>
      <c r="CJ71">
        <v>14</v>
      </c>
      <c r="CK71">
        <v>2</v>
      </c>
      <c r="CL71">
        <v>2</v>
      </c>
      <c r="CM71">
        <v>1</v>
      </c>
      <c r="CN71">
        <v>1</v>
      </c>
      <c r="CO71">
        <v>0</v>
      </c>
      <c r="CP71">
        <v>0</v>
      </c>
      <c r="CQ71">
        <v>0</v>
      </c>
      <c r="CR71">
        <v>6.6666666666666666E-2</v>
      </c>
      <c r="CS71">
        <v>4</v>
      </c>
      <c r="CT71">
        <v>0</v>
      </c>
      <c r="CU71">
        <v>0</v>
      </c>
      <c r="CV71">
        <v>0</v>
      </c>
      <c r="CW71">
        <v>0</v>
      </c>
      <c r="CX71">
        <v>0</v>
      </c>
      <c r="CY71">
        <v>0</v>
      </c>
      <c r="CZ71">
        <v>0</v>
      </c>
      <c r="DA71">
        <v>0</v>
      </c>
      <c r="DB71">
        <v>1</v>
      </c>
      <c r="DC71">
        <v>0</v>
      </c>
      <c r="DD71">
        <v>0</v>
      </c>
      <c r="DE71">
        <v>0</v>
      </c>
      <c r="DF71">
        <v>1</v>
      </c>
      <c r="DG71">
        <v>1</v>
      </c>
      <c r="DH71">
        <v>0</v>
      </c>
      <c r="DI71">
        <v>0</v>
      </c>
      <c r="DJ71">
        <v>0</v>
      </c>
      <c r="DK71" s="664"/>
      <c r="DL71" s="398">
        <v>0</v>
      </c>
      <c r="DM71" s="303">
        <v>0</v>
      </c>
      <c r="DN71" s="303">
        <v>0</v>
      </c>
      <c r="DO71" s="393">
        <v>0</v>
      </c>
      <c r="DP71" s="303">
        <v>0</v>
      </c>
      <c r="DQ71" s="303">
        <v>0</v>
      </c>
      <c r="DR71" s="303">
        <v>0</v>
      </c>
      <c r="DS71" s="393">
        <v>0</v>
      </c>
      <c r="DT71" s="303">
        <v>0</v>
      </c>
      <c r="DU71" s="303">
        <v>0</v>
      </c>
      <c r="DV71" s="303">
        <v>0</v>
      </c>
      <c r="DW71" s="303">
        <v>0</v>
      </c>
      <c r="DX71" s="303">
        <v>0</v>
      </c>
      <c r="DY71" s="303">
        <v>0</v>
      </c>
      <c r="DZ71" s="303">
        <v>0</v>
      </c>
      <c r="EA71" s="303">
        <v>0</v>
      </c>
      <c r="EB71" s="303">
        <v>0</v>
      </c>
      <c r="EC71" s="303">
        <v>0</v>
      </c>
      <c r="ED71" s="398">
        <v>0</v>
      </c>
      <c r="EE71" s="303">
        <v>0</v>
      </c>
      <c r="EF71" s="303">
        <v>0</v>
      </c>
      <c r="EG71" s="393">
        <v>0</v>
      </c>
      <c r="EH71" s="910">
        <v>0</v>
      </c>
      <c r="EI71" s="398">
        <v>15</v>
      </c>
      <c r="EJ71" s="393" t="b">
        <v>0</v>
      </c>
      <c r="EK71" s="971">
        <v>11</v>
      </c>
      <c r="EL71" s="971">
        <v>16</v>
      </c>
      <c r="EM71" s="396">
        <v>1</v>
      </c>
      <c r="EN71" s="396">
        <v>0</v>
      </c>
      <c r="EO71" s="396">
        <v>0</v>
      </c>
      <c r="EP71" s="971">
        <v>16</v>
      </c>
      <c r="EQ71" s="396">
        <v>0</v>
      </c>
      <c r="ER71" s="396">
        <v>1</v>
      </c>
      <c r="ES71" s="396">
        <v>0</v>
      </c>
      <c r="ET71" s="664"/>
      <c r="EU71" s="303"/>
      <c r="EV71" s="396" t="s">
        <v>448</v>
      </c>
      <c r="EW71" s="396" t="s">
        <v>449</v>
      </c>
      <c r="EX71" s="396" t="s">
        <v>343</v>
      </c>
      <c r="EY71" s="396">
        <v>16</v>
      </c>
      <c r="EZ71" s="396" t="s">
        <v>12</v>
      </c>
      <c r="FA71" s="396" t="s">
        <v>232</v>
      </c>
      <c r="FB71" s="396" t="s">
        <v>9</v>
      </c>
      <c r="FC71" s="396" t="s">
        <v>232</v>
      </c>
      <c r="FD71" s="396" t="s">
        <v>358</v>
      </c>
    </row>
    <row r="72" spans="1:160" customFormat="1">
      <c r="A72">
        <v>82</v>
      </c>
      <c r="B72">
        <v>1</v>
      </c>
      <c r="C72">
        <v>0</v>
      </c>
      <c r="D72" t="s">
        <v>462</v>
      </c>
      <c r="H72">
        <v>700</v>
      </c>
      <c r="I72">
        <v>41</v>
      </c>
      <c r="J72">
        <v>1</v>
      </c>
      <c r="K72">
        <v>0</v>
      </c>
      <c r="L72">
        <v>1</v>
      </c>
      <c r="M72">
        <v>0</v>
      </c>
      <c r="N72" s="1250" t="s">
        <v>448</v>
      </c>
      <c r="O72" s="1250">
        <v>0</v>
      </c>
      <c r="P72">
        <v>6</v>
      </c>
      <c r="Q72">
        <v>0</v>
      </c>
      <c r="R72">
        <v>8</v>
      </c>
      <c r="S72">
        <v>0</v>
      </c>
      <c r="T72">
        <v>0</v>
      </c>
      <c r="U72">
        <v>2</v>
      </c>
      <c r="V72">
        <v>0</v>
      </c>
      <c r="W72">
        <v>2</v>
      </c>
      <c r="X72">
        <v>6</v>
      </c>
      <c r="Y72">
        <v>2</v>
      </c>
      <c r="Z72">
        <v>8</v>
      </c>
      <c r="AA72">
        <v>2</v>
      </c>
      <c r="AB72">
        <v>0</v>
      </c>
      <c r="AC72">
        <v>0</v>
      </c>
      <c r="AD72">
        <v>0</v>
      </c>
      <c r="AE72">
        <v>0</v>
      </c>
      <c r="AF72">
        <v>0</v>
      </c>
      <c r="AG72">
        <v>0</v>
      </c>
      <c r="AH72">
        <v>0</v>
      </c>
      <c r="AI72">
        <v>0</v>
      </c>
      <c r="AJ72">
        <v>1</v>
      </c>
      <c r="AK72">
        <v>0</v>
      </c>
      <c r="AL72">
        <v>0</v>
      </c>
      <c r="AM72">
        <v>0</v>
      </c>
      <c r="AN72">
        <v>7</v>
      </c>
      <c r="AO72">
        <v>2</v>
      </c>
      <c r="AP72">
        <v>8</v>
      </c>
      <c r="AQ72">
        <v>2</v>
      </c>
      <c r="AR72">
        <v>0</v>
      </c>
      <c r="AS72">
        <v>0</v>
      </c>
      <c r="AT72">
        <v>0</v>
      </c>
      <c r="AU72">
        <v>0</v>
      </c>
      <c r="AV72">
        <v>0</v>
      </c>
      <c r="AW72">
        <v>0</v>
      </c>
      <c r="AX72">
        <v>0</v>
      </c>
      <c r="AY72">
        <v>0</v>
      </c>
      <c r="AZ72">
        <v>0</v>
      </c>
      <c r="BA72">
        <v>0</v>
      </c>
      <c r="BB72">
        <v>0</v>
      </c>
      <c r="BC72">
        <v>0</v>
      </c>
      <c r="BD72">
        <v>0</v>
      </c>
      <c r="BE72">
        <v>0</v>
      </c>
      <c r="BF72">
        <v>0</v>
      </c>
      <c r="BG72">
        <v>0</v>
      </c>
      <c r="BH72">
        <v>1</v>
      </c>
      <c r="BI72">
        <v>0</v>
      </c>
      <c r="BJ72">
        <v>2</v>
      </c>
      <c r="BK72">
        <v>2</v>
      </c>
      <c r="BL72">
        <v>2</v>
      </c>
      <c r="BM72">
        <v>0</v>
      </c>
      <c r="BN72">
        <v>2</v>
      </c>
      <c r="BO72">
        <v>2</v>
      </c>
      <c r="BP72">
        <v>0</v>
      </c>
      <c r="BQ72">
        <v>0</v>
      </c>
      <c r="BR72">
        <v>0</v>
      </c>
      <c r="BS72">
        <v>0</v>
      </c>
      <c r="BT72">
        <v>0</v>
      </c>
      <c r="BU72">
        <v>0</v>
      </c>
      <c r="BV72">
        <v>0</v>
      </c>
      <c r="BW72">
        <v>0</v>
      </c>
      <c r="BX72">
        <v>5</v>
      </c>
      <c r="BY72">
        <v>0</v>
      </c>
      <c r="BZ72">
        <v>0</v>
      </c>
      <c r="CA72">
        <v>0</v>
      </c>
      <c r="CB72">
        <v>6</v>
      </c>
      <c r="CC72">
        <v>0</v>
      </c>
      <c r="CD72">
        <v>0</v>
      </c>
      <c r="CE72">
        <v>0</v>
      </c>
      <c r="CF72">
        <v>6</v>
      </c>
      <c r="CG72">
        <v>0</v>
      </c>
      <c r="CH72">
        <v>2</v>
      </c>
      <c r="CI72">
        <v>2</v>
      </c>
      <c r="CJ72">
        <v>8</v>
      </c>
      <c r="CK72">
        <v>0</v>
      </c>
      <c r="CL72">
        <v>2</v>
      </c>
      <c r="CM72">
        <v>2</v>
      </c>
      <c r="CN72">
        <v>1</v>
      </c>
      <c r="CO72">
        <v>0</v>
      </c>
      <c r="CP72">
        <v>0</v>
      </c>
      <c r="CQ72">
        <v>0</v>
      </c>
      <c r="CR72">
        <v>0.1111111111111111</v>
      </c>
      <c r="CS72">
        <v>2</v>
      </c>
      <c r="CT72">
        <v>0</v>
      </c>
      <c r="CU72">
        <v>0</v>
      </c>
      <c r="CV72">
        <v>0</v>
      </c>
      <c r="CW72">
        <v>0</v>
      </c>
      <c r="CX72">
        <v>0</v>
      </c>
      <c r="CY72">
        <v>0</v>
      </c>
      <c r="CZ72">
        <v>0</v>
      </c>
      <c r="DA72">
        <v>0</v>
      </c>
      <c r="DB72">
        <v>1</v>
      </c>
      <c r="DC72">
        <v>0</v>
      </c>
      <c r="DD72">
        <v>0</v>
      </c>
      <c r="DE72">
        <v>0</v>
      </c>
      <c r="DF72">
        <v>0</v>
      </c>
      <c r="DG72">
        <v>0</v>
      </c>
      <c r="DH72">
        <v>0</v>
      </c>
      <c r="DI72">
        <v>0</v>
      </c>
      <c r="DJ72">
        <v>0</v>
      </c>
      <c r="DK72" s="664"/>
      <c r="DL72" s="398">
        <v>0</v>
      </c>
      <c r="DM72" s="303">
        <v>0</v>
      </c>
      <c r="DN72" s="303">
        <v>0</v>
      </c>
      <c r="DO72" s="393">
        <v>0</v>
      </c>
      <c r="DP72" s="303">
        <v>0</v>
      </c>
      <c r="DQ72" s="303">
        <v>0</v>
      </c>
      <c r="DR72" s="303">
        <v>0</v>
      </c>
      <c r="DS72" s="393">
        <v>0</v>
      </c>
      <c r="DT72" s="303">
        <v>0</v>
      </c>
      <c r="DU72" s="303">
        <v>0</v>
      </c>
      <c r="DV72" s="303">
        <v>0</v>
      </c>
      <c r="DW72" s="303">
        <v>0</v>
      </c>
      <c r="DX72" s="303">
        <v>0</v>
      </c>
      <c r="DY72" s="303">
        <v>0</v>
      </c>
      <c r="DZ72" s="303">
        <v>0</v>
      </c>
      <c r="EA72" s="303">
        <v>0</v>
      </c>
      <c r="EB72" s="303">
        <v>0</v>
      </c>
      <c r="EC72" s="303">
        <v>0</v>
      </c>
      <c r="ED72" s="398">
        <v>0</v>
      </c>
      <c r="EE72" s="303">
        <v>0</v>
      </c>
      <c r="EF72" s="303">
        <v>0</v>
      </c>
      <c r="EG72" s="393">
        <v>0</v>
      </c>
      <c r="EH72" s="910">
        <v>0</v>
      </c>
      <c r="EI72" s="398">
        <v>9</v>
      </c>
      <c r="EJ72" s="393" t="b">
        <v>0</v>
      </c>
      <c r="EK72" s="971">
        <v>7</v>
      </c>
      <c r="EL72" s="971">
        <v>10</v>
      </c>
      <c r="EM72" s="396">
        <v>1</v>
      </c>
      <c r="EN72" s="396">
        <v>0</v>
      </c>
      <c r="EO72" s="396">
        <v>0</v>
      </c>
      <c r="EP72" s="971">
        <v>10</v>
      </c>
      <c r="EQ72" s="396">
        <v>1</v>
      </c>
      <c r="ER72" s="396">
        <v>0</v>
      </c>
      <c r="ES72" s="396">
        <v>0</v>
      </c>
      <c r="ET72" s="664"/>
      <c r="EU72" s="303"/>
      <c r="EV72" s="396" t="s">
        <v>448</v>
      </c>
      <c r="EW72" s="396" t="s">
        <v>449</v>
      </c>
      <c r="EX72" s="396" t="s">
        <v>343</v>
      </c>
      <c r="EY72" s="396">
        <v>10</v>
      </c>
      <c r="EZ72" s="396" t="s">
        <v>11</v>
      </c>
      <c r="FA72" s="396" t="s">
        <v>232</v>
      </c>
      <c r="FB72" s="396" t="s">
        <v>9</v>
      </c>
      <c r="FC72" s="396" t="s">
        <v>232</v>
      </c>
      <c r="FD72" s="396" t="s">
        <v>358</v>
      </c>
    </row>
    <row r="73" spans="1:160" customFormat="1">
      <c r="A73">
        <v>84</v>
      </c>
      <c r="B73">
        <v>1</v>
      </c>
      <c r="C73" t="s">
        <v>463</v>
      </c>
      <c r="D73" t="s">
        <v>464</v>
      </c>
      <c r="H73">
        <v>700</v>
      </c>
      <c r="I73">
        <v>41</v>
      </c>
      <c r="J73">
        <v>1</v>
      </c>
      <c r="K73">
        <v>0</v>
      </c>
      <c r="L73">
        <v>1</v>
      </c>
      <c r="M73">
        <v>0</v>
      </c>
      <c r="N73" s="1250" t="s">
        <v>448</v>
      </c>
      <c r="O73" s="1250">
        <v>0</v>
      </c>
      <c r="P73">
        <v>26</v>
      </c>
      <c r="Q73">
        <v>0</v>
      </c>
      <c r="R73">
        <v>27</v>
      </c>
      <c r="S73">
        <v>0</v>
      </c>
      <c r="T73">
        <v>0</v>
      </c>
      <c r="U73">
        <v>0</v>
      </c>
      <c r="V73">
        <v>0</v>
      </c>
      <c r="W73">
        <v>0</v>
      </c>
      <c r="X73">
        <v>26</v>
      </c>
      <c r="Y73">
        <v>0</v>
      </c>
      <c r="Z73">
        <v>27</v>
      </c>
      <c r="AA73">
        <v>0</v>
      </c>
      <c r="AB73">
        <v>4</v>
      </c>
      <c r="AC73">
        <v>0</v>
      </c>
      <c r="AD73">
        <v>2</v>
      </c>
      <c r="AE73">
        <v>0</v>
      </c>
      <c r="AF73">
        <v>0</v>
      </c>
      <c r="AG73">
        <v>0</v>
      </c>
      <c r="AH73">
        <v>0</v>
      </c>
      <c r="AI73">
        <v>0</v>
      </c>
      <c r="AJ73">
        <v>1</v>
      </c>
      <c r="AK73">
        <v>0</v>
      </c>
      <c r="AL73">
        <v>2</v>
      </c>
      <c r="AM73">
        <v>0</v>
      </c>
      <c r="AN73">
        <v>31</v>
      </c>
      <c r="AO73">
        <v>0</v>
      </c>
      <c r="AP73">
        <v>31</v>
      </c>
      <c r="AQ73">
        <v>0</v>
      </c>
      <c r="AR73">
        <v>0</v>
      </c>
      <c r="AS73">
        <v>0</v>
      </c>
      <c r="AT73">
        <v>0</v>
      </c>
      <c r="AU73">
        <v>0</v>
      </c>
      <c r="AV73">
        <v>0</v>
      </c>
      <c r="AW73">
        <v>0</v>
      </c>
      <c r="AX73">
        <v>0</v>
      </c>
      <c r="AY73">
        <v>0</v>
      </c>
      <c r="AZ73">
        <v>0</v>
      </c>
      <c r="BA73">
        <v>0</v>
      </c>
      <c r="BB73">
        <v>0</v>
      </c>
      <c r="BC73">
        <v>0</v>
      </c>
      <c r="BD73">
        <v>0</v>
      </c>
      <c r="BE73">
        <v>0</v>
      </c>
      <c r="BF73">
        <v>0</v>
      </c>
      <c r="BG73">
        <v>0</v>
      </c>
      <c r="BH73">
        <v>10</v>
      </c>
      <c r="BI73">
        <v>0</v>
      </c>
      <c r="BJ73">
        <v>0</v>
      </c>
      <c r="BK73">
        <v>0</v>
      </c>
      <c r="BL73">
        <v>8</v>
      </c>
      <c r="BM73">
        <v>0</v>
      </c>
      <c r="BN73">
        <v>0</v>
      </c>
      <c r="BO73">
        <v>0</v>
      </c>
      <c r="BP73">
        <v>0</v>
      </c>
      <c r="BQ73">
        <v>0</v>
      </c>
      <c r="BR73">
        <v>0</v>
      </c>
      <c r="BS73">
        <v>0</v>
      </c>
      <c r="BT73">
        <v>0</v>
      </c>
      <c r="BU73">
        <v>0</v>
      </c>
      <c r="BV73">
        <v>0</v>
      </c>
      <c r="BW73">
        <v>0</v>
      </c>
      <c r="BX73">
        <v>16</v>
      </c>
      <c r="BY73">
        <v>0</v>
      </c>
      <c r="BZ73">
        <v>0</v>
      </c>
      <c r="CA73">
        <v>0</v>
      </c>
      <c r="CB73">
        <v>19</v>
      </c>
      <c r="CC73">
        <v>0</v>
      </c>
      <c r="CD73">
        <v>0</v>
      </c>
      <c r="CE73">
        <v>0</v>
      </c>
      <c r="CF73">
        <v>26</v>
      </c>
      <c r="CG73">
        <v>0</v>
      </c>
      <c r="CH73">
        <v>0</v>
      </c>
      <c r="CI73">
        <v>0</v>
      </c>
      <c r="CJ73">
        <v>27</v>
      </c>
      <c r="CK73">
        <v>0</v>
      </c>
      <c r="CL73">
        <v>0</v>
      </c>
      <c r="CM73">
        <v>0</v>
      </c>
      <c r="CN73">
        <v>5</v>
      </c>
      <c r="CO73">
        <v>5</v>
      </c>
      <c r="CP73">
        <v>5</v>
      </c>
      <c r="CQ73">
        <v>0</v>
      </c>
      <c r="CR73">
        <v>0.32258064516129031</v>
      </c>
      <c r="CS73">
        <v>7</v>
      </c>
      <c r="CT73">
        <v>1</v>
      </c>
      <c r="CU73">
        <v>0</v>
      </c>
      <c r="CV73">
        <v>0</v>
      </c>
      <c r="CW73">
        <v>0</v>
      </c>
      <c r="CX73">
        <v>0</v>
      </c>
      <c r="CY73">
        <v>0</v>
      </c>
      <c r="CZ73">
        <v>1</v>
      </c>
      <c r="DA73">
        <v>0</v>
      </c>
      <c r="DB73">
        <v>4</v>
      </c>
      <c r="DC73">
        <v>0</v>
      </c>
      <c r="DD73">
        <v>0</v>
      </c>
      <c r="DE73">
        <v>0</v>
      </c>
      <c r="DF73">
        <v>1</v>
      </c>
      <c r="DG73">
        <v>1</v>
      </c>
      <c r="DH73">
        <v>0</v>
      </c>
      <c r="DI73">
        <v>0</v>
      </c>
      <c r="DJ73">
        <v>0</v>
      </c>
      <c r="DK73" s="664"/>
      <c r="DL73" s="398">
        <v>0</v>
      </c>
      <c r="DM73" s="303">
        <v>0</v>
      </c>
      <c r="DN73" s="303">
        <v>0</v>
      </c>
      <c r="DO73" s="393">
        <v>0</v>
      </c>
      <c r="DP73" s="303">
        <v>0</v>
      </c>
      <c r="DQ73" s="303">
        <v>0</v>
      </c>
      <c r="DR73" s="303">
        <v>0</v>
      </c>
      <c r="DS73" s="393">
        <v>0</v>
      </c>
      <c r="DT73" s="303">
        <v>0</v>
      </c>
      <c r="DU73" s="303">
        <v>0</v>
      </c>
      <c r="DV73" s="303">
        <v>0</v>
      </c>
      <c r="DW73" s="303">
        <v>0</v>
      </c>
      <c r="DX73" s="303">
        <v>0</v>
      </c>
      <c r="DY73" s="303">
        <v>0</v>
      </c>
      <c r="DZ73" s="303">
        <v>0</v>
      </c>
      <c r="EA73" s="303">
        <v>0</v>
      </c>
      <c r="EB73" s="303">
        <v>0</v>
      </c>
      <c r="EC73" s="303">
        <v>0</v>
      </c>
      <c r="ED73" s="398">
        <v>0</v>
      </c>
      <c r="EE73" s="303">
        <v>0</v>
      </c>
      <c r="EF73" s="303">
        <v>0</v>
      </c>
      <c r="EG73" s="393">
        <v>0</v>
      </c>
      <c r="EH73" s="910">
        <v>0</v>
      </c>
      <c r="EI73" s="398">
        <v>31</v>
      </c>
      <c r="EJ73" s="393" t="b">
        <v>1</v>
      </c>
      <c r="EK73" s="971">
        <v>20</v>
      </c>
      <c r="EL73" s="971">
        <v>31</v>
      </c>
      <c r="EM73" s="396">
        <v>0</v>
      </c>
      <c r="EN73" s="396">
        <v>1</v>
      </c>
      <c r="EO73" s="396">
        <v>0</v>
      </c>
      <c r="EP73" s="971">
        <v>31</v>
      </c>
      <c r="EQ73" s="396">
        <v>0</v>
      </c>
      <c r="ER73" s="396">
        <v>1</v>
      </c>
      <c r="ES73" s="396">
        <v>0</v>
      </c>
      <c r="ET73" s="664"/>
      <c r="EU73" s="303"/>
      <c r="EV73" s="396" t="s">
        <v>448</v>
      </c>
      <c r="EW73" s="396" t="s">
        <v>449</v>
      </c>
      <c r="EX73" s="396" t="s">
        <v>343</v>
      </c>
      <c r="EY73" s="396">
        <v>31</v>
      </c>
      <c r="EZ73" s="396" t="s">
        <v>12</v>
      </c>
      <c r="FA73" s="396" t="s">
        <v>232</v>
      </c>
      <c r="FB73" s="396" t="s">
        <v>9</v>
      </c>
      <c r="FC73" s="396" t="s">
        <v>232</v>
      </c>
      <c r="FD73" s="396" t="s">
        <v>358</v>
      </c>
    </row>
    <row r="74" spans="1:160" customFormat="1">
      <c r="A74">
        <v>85</v>
      </c>
      <c r="B74">
        <v>1</v>
      </c>
      <c r="C74" t="s">
        <v>465</v>
      </c>
      <c r="D74" t="s">
        <v>466</v>
      </c>
      <c r="H74">
        <v>700</v>
      </c>
      <c r="I74">
        <v>42</v>
      </c>
      <c r="J74">
        <v>1</v>
      </c>
      <c r="K74">
        <v>0</v>
      </c>
      <c r="L74">
        <v>1</v>
      </c>
      <c r="M74">
        <v>0</v>
      </c>
      <c r="N74" s="1250" t="s">
        <v>448</v>
      </c>
      <c r="O74" s="1250">
        <v>0</v>
      </c>
      <c r="P74">
        <v>12</v>
      </c>
      <c r="Q74">
        <v>1</v>
      </c>
      <c r="R74">
        <v>12</v>
      </c>
      <c r="S74">
        <v>1</v>
      </c>
      <c r="T74">
        <v>0</v>
      </c>
      <c r="U74">
        <v>0</v>
      </c>
      <c r="V74">
        <v>0</v>
      </c>
      <c r="W74">
        <v>0</v>
      </c>
      <c r="X74">
        <v>12</v>
      </c>
      <c r="Y74">
        <v>1</v>
      </c>
      <c r="Z74">
        <v>12</v>
      </c>
      <c r="AA74">
        <v>1</v>
      </c>
      <c r="AB74">
        <v>12</v>
      </c>
      <c r="AC74">
        <v>1</v>
      </c>
      <c r="AD74">
        <v>12</v>
      </c>
      <c r="AE74">
        <v>1</v>
      </c>
      <c r="AF74">
        <v>0</v>
      </c>
      <c r="AG74">
        <v>0</v>
      </c>
      <c r="AH74">
        <v>0</v>
      </c>
      <c r="AI74">
        <v>0</v>
      </c>
      <c r="AJ74">
        <v>0</v>
      </c>
      <c r="AK74">
        <v>0</v>
      </c>
      <c r="AL74">
        <v>0</v>
      </c>
      <c r="AM74">
        <v>0</v>
      </c>
      <c r="AN74">
        <v>24</v>
      </c>
      <c r="AO74">
        <v>2</v>
      </c>
      <c r="AP74">
        <v>24</v>
      </c>
      <c r="AQ74">
        <v>2</v>
      </c>
      <c r="AR74">
        <v>0</v>
      </c>
      <c r="AS74">
        <v>0</v>
      </c>
      <c r="AT74">
        <v>0</v>
      </c>
      <c r="AU74">
        <v>0</v>
      </c>
      <c r="AV74">
        <v>0</v>
      </c>
      <c r="AW74">
        <v>0</v>
      </c>
      <c r="AX74">
        <v>0</v>
      </c>
      <c r="AY74">
        <v>0</v>
      </c>
      <c r="AZ74">
        <v>0</v>
      </c>
      <c r="BA74">
        <v>0</v>
      </c>
      <c r="BB74">
        <v>0</v>
      </c>
      <c r="BC74">
        <v>0</v>
      </c>
      <c r="BD74">
        <v>0</v>
      </c>
      <c r="BE74">
        <v>0</v>
      </c>
      <c r="BF74">
        <v>0</v>
      </c>
      <c r="BG74">
        <v>0</v>
      </c>
      <c r="BH74">
        <v>0</v>
      </c>
      <c r="BI74">
        <v>0</v>
      </c>
      <c r="BJ74">
        <v>1</v>
      </c>
      <c r="BK74">
        <v>0</v>
      </c>
      <c r="BL74">
        <v>0</v>
      </c>
      <c r="BM74">
        <v>0</v>
      </c>
      <c r="BN74">
        <v>1</v>
      </c>
      <c r="BO74">
        <v>0</v>
      </c>
      <c r="BP74">
        <v>0</v>
      </c>
      <c r="BQ74">
        <v>0</v>
      </c>
      <c r="BR74">
        <v>0</v>
      </c>
      <c r="BS74">
        <v>0</v>
      </c>
      <c r="BT74">
        <v>0</v>
      </c>
      <c r="BU74">
        <v>0</v>
      </c>
      <c r="BV74">
        <v>0</v>
      </c>
      <c r="BW74">
        <v>0</v>
      </c>
      <c r="BX74">
        <v>12</v>
      </c>
      <c r="BY74">
        <v>0</v>
      </c>
      <c r="BZ74">
        <v>0</v>
      </c>
      <c r="CA74">
        <v>0</v>
      </c>
      <c r="CB74">
        <v>12</v>
      </c>
      <c r="CC74">
        <v>0</v>
      </c>
      <c r="CD74">
        <v>0</v>
      </c>
      <c r="CE74">
        <v>0</v>
      </c>
      <c r="CF74">
        <v>12</v>
      </c>
      <c r="CG74">
        <v>0</v>
      </c>
      <c r="CH74">
        <v>1</v>
      </c>
      <c r="CI74">
        <v>0</v>
      </c>
      <c r="CJ74">
        <v>12</v>
      </c>
      <c r="CK74">
        <v>0</v>
      </c>
      <c r="CL74">
        <v>1</v>
      </c>
      <c r="CM74">
        <v>0</v>
      </c>
      <c r="CN74">
        <v>3</v>
      </c>
      <c r="CO74">
        <v>3</v>
      </c>
      <c r="CP74">
        <v>2</v>
      </c>
      <c r="CQ74">
        <v>1</v>
      </c>
      <c r="CR74">
        <v>0.23076923076923078</v>
      </c>
      <c r="CS74">
        <v>0</v>
      </c>
      <c r="CT74">
        <v>0</v>
      </c>
      <c r="CU74">
        <v>0</v>
      </c>
      <c r="CV74">
        <v>0</v>
      </c>
      <c r="CW74">
        <v>0</v>
      </c>
      <c r="CX74">
        <v>0</v>
      </c>
      <c r="CY74">
        <v>0</v>
      </c>
      <c r="CZ74">
        <v>0</v>
      </c>
      <c r="DA74">
        <v>0</v>
      </c>
      <c r="DB74">
        <v>1</v>
      </c>
      <c r="DC74">
        <v>0</v>
      </c>
      <c r="DD74">
        <v>0</v>
      </c>
      <c r="DE74">
        <v>0</v>
      </c>
      <c r="DF74">
        <v>1</v>
      </c>
      <c r="DG74">
        <v>0</v>
      </c>
      <c r="DH74">
        <v>0</v>
      </c>
      <c r="DI74">
        <v>0</v>
      </c>
      <c r="DJ74">
        <v>0</v>
      </c>
      <c r="DK74" s="664"/>
      <c r="DL74" s="398">
        <v>0</v>
      </c>
      <c r="DM74" s="303">
        <v>0</v>
      </c>
      <c r="DN74" s="303">
        <v>0</v>
      </c>
      <c r="DO74" s="393">
        <v>0</v>
      </c>
      <c r="DP74" s="303">
        <v>0</v>
      </c>
      <c r="DQ74" s="303">
        <v>0</v>
      </c>
      <c r="DR74" s="303">
        <v>0</v>
      </c>
      <c r="DS74" s="393">
        <v>0</v>
      </c>
      <c r="DT74" s="303">
        <v>0</v>
      </c>
      <c r="DU74" s="303">
        <v>0</v>
      </c>
      <c r="DV74" s="303">
        <v>0</v>
      </c>
      <c r="DW74" s="303">
        <v>0</v>
      </c>
      <c r="DX74" s="303">
        <v>0</v>
      </c>
      <c r="DY74" s="303">
        <v>0</v>
      </c>
      <c r="DZ74" s="303">
        <v>0</v>
      </c>
      <c r="EA74" s="303">
        <v>0</v>
      </c>
      <c r="EB74" s="303">
        <v>0</v>
      </c>
      <c r="EC74" s="303">
        <v>0</v>
      </c>
      <c r="ED74" s="398">
        <v>0</v>
      </c>
      <c r="EE74" s="303">
        <v>0</v>
      </c>
      <c r="EF74" s="303">
        <v>0</v>
      </c>
      <c r="EG74" s="393">
        <v>0</v>
      </c>
      <c r="EH74" s="910">
        <v>0</v>
      </c>
      <c r="EI74" s="398">
        <v>26</v>
      </c>
      <c r="EJ74" s="393" t="b">
        <v>1</v>
      </c>
      <c r="EK74" s="971">
        <v>25</v>
      </c>
      <c r="EL74" s="971">
        <v>0</v>
      </c>
      <c r="EM74" s="396">
        <v>0</v>
      </c>
      <c r="EN74" s="396">
        <v>0</v>
      </c>
      <c r="EO74" s="396">
        <v>0</v>
      </c>
      <c r="EP74" s="971">
        <v>26</v>
      </c>
      <c r="EQ74" s="396">
        <v>0</v>
      </c>
      <c r="ER74" s="396">
        <v>1</v>
      </c>
      <c r="ES74" s="396">
        <v>0</v>
      </c>
      <c r="ET74" s="664"/>
      <c r="EU74" s="303"/>
      <c r="EV74" s="396" t="s">
        <v>448</v>
      </c>
      <c r="EW74" s="396" t="s">
        <v>449</v>
      </c>
      <c r="EX74" s="396" t="s">
        <v>343</v>
      </c>
      <c r="EY74" s="396">
        <v>26</v>
      </c>
      <c r="EZ74" s="396" t="s">
        <v>12</v>
      </c>
      <c r="FA74" s="396" t="s">
        <v>232</v>
      </c>
      <c r="FB74" s="396" t="s">
        <v>9</v>
      </c>
      <c r="FC74" s="396" t="s">
        <v>232</v>
      </c>
      <c r="FD74" s="396" t="s">
        <v>358</v>
      </c>
    </row>
    <row r="75" spans="1:160" customFormat="1">
      <c r="A75">
        <v>86</v>
      </c>
      <c r="B75">
        <v>1</v>
      </c>
      <c r="C75">
        <v>0</v>
      </c>
      <c r="D75" t="s">
        <v>467</v>
      </c>
      <c r="H75">
        <v>700</v>
      </c>
      <c r="I75">
        <v>42</v>
      </c>
      <c r="J75">
        <v>1</v>
      </c>
      <c r="K75">
        <v>0</v>
      </c>
      <c r="L75">
        <v>1</v>
      </c>
      <c r="M75">
        <v>0</v>
      </c>
      <c r="N75" s="1250" t="s">
        <v>448</v>
      </c>
      <c r="O75" s="1250">
        <v>0</v>
      </c>
      <c r="P75">
        <v>10</v>
      </c>
      <c r="Q75">
        <v>0</v>
      </c>
      <c r="R75">
        <v>11</v>
      </c>
      <c r="S75">
        <v>0</v>
      </c>
      <c r="T75">
        <v>0</v>
      </c>
      <c r="U75">
        <v>2</v>
      </c>
      <c r="V75">
        <v>0</v>
      </c>
      <c r="W75">
        <v>2</v>
      </c>
      <c r="X75">
        <v>10</v>
      </c>
      <c r="Y75">
        <v>2</v>
      </c>
      <c r="Z75">
        <v>11</v>
      </c>
      <c r="AA75">
        <v>2</v>
      </c>
      <c r="AB75">
        <v>0</v>
      </c>
      <c r="AC75">
        <v>0</v>
      </c>
      <c r="AD75">
        <v>0</v>
      </c>
      <c r="AE75">
        <v>0</v>
      </c>
      <c r="AF75">
        <v>0</v>
      </c>
      <c r="AG75">
        <v>0</v>
      </c>
      <c r="AH75">
        <v>0</v>
      </c>
      <c r="AI75">
        <v>0</v>
      </c>
      <c r="AJ75">
        <v>0</v>
      </c>
      <c r="AK75">
        <v>0</v>
      </c>
      <c r="AL75">
        <v>0</v>
      </c>
      <c r="AM75">
        <v>0</v>
      </c>
      <c r="AN75">
        <v>10</v>
      </c>
      <c r="AO75">
        <v>2</v>
      </c>
      <c r="AP75">
        <v>11</v>
      </c>
      <c r="AQ75">
        <v>2</v>
      </c>
      <c r="AR75">
        <v>0</v>
      </c>
      <c r="AS75">
        <v>0</v>
      </c>
      <c r="AT75">
        <v>0</v>
      </c>
      <c r="AU75">
        <v>0</v>
      </c>
      <c r="AV75">
        <v>0</v>
      </c>
      <c r="AW75">
        <v>0</v>
      </c>
      <c r="AX75">
        <v>0</v>
      </c>
      <c r="AY75">
        <v>0</v>
      </c>
      <c r="AZ75">
        <v>0</v>
      </c>
      <c r="BA75">
        <v>0</v>
      </c>
      <c r="BB75">
        <v>0</v>
      </c>
      <c r="BC75">
        <v>0</v>
      </c>
      <c r="BD75">
        <v>0</v>
      </c>
      <c r="BE75">
        <v>0</v>
      </c>
      <c r="BF75">
        <v>0</v>
      </c>
      <c r="BG75">
        <v>0</v>
      </c>
      <c r="BH75">
        <v>2</v>
      </c>
      <c r="BI75">
        <v>0</v>
      </c>
      <c r="BJ75">
        <v>2</v>
      </c>
      <c r="BK75">
        <v>2</v>
      </c>
      <c r="BL75">
        <v>2</v>
      </c>
      <c r="BM75">
        <v>0</v>
      </c>
      <c r="BN75">
        <v>2</v>
      </c>
      <c r="BO75">
        <v>2</v>
      </c>
      <c r="BP75">
        <v>0</v>
      </c>
      <c r="BQ75">
        <v>0</v>
      </c>
      <c r="BR75">
        <v>0</v>
      </c>
      <c r="BS75">
        <v>0</v>
      </c>
      <c r="BT75">
        <v>0</v>
      </c>
      <c r="BU75">
        <v>0</v>
      </c>
      <c r="BV75">
        <v>0</v>
      </c>
      <c r="BW75">
        <v>0</v>
      </c>
      <c r="BX75">
        <v>8</v>
      </c>
      <c r="BY75">
        <v>0</v>
      </c>
      <c r="BZ75">
        <v>0</v>
      </c>
      <c r="CA75">
        <v>0</v>
      </c>
      <c r="CB75">
        <v>9</v>
      </c>
      <c r="CC75">
        <v>0</v>
      </c>
      <c r="CD75">
        <v>0</v>
      </c>
      <c r="CE75">
        <v>0</v>
      </c>
      <c r="CF75">
        <v>10</v>
      </c>
      <c r="CG75">
        <v>0</v>
      </c>
      <c r="CH75">
        <v>2</v>
      </c>
      <c r="CI75">
        <v>2</v>
      </c>
      <c r="CJ75">
        <v>11</v>
      </c>
      <c r="CK75">
        <v>0</v>
      </c>
      <c r="CL75">
        <v>2</v>
      </c>
      <c r="CM75">
        <v>2</v>
      </c>
      <c r="CN75">
        <v>2</v>
      </c>
      <c r="CO75">
        <v>1</v>
      </c>
      <c r="CP75">
        <v>1</v>
      </c>
      <c r="CQ75">
        <v>0</v>
      </c>
      <c r="CR75">
        <v>0.25</v>
      </c>
      <c r="CS75">
        <v>2</v>
      </c>
      <c r="CT75">
        <v>0</v>
      </c>
      <c r="CU75">
        <v>0</v>
      </c>
      <c r="CV75">
        <v>0</v>
      </c>
      <c r="CW75">
        <v>0</v>
      </c>
      <c r="CX75">
        <v>0</v>
      </c>
      <c r="CY75">
        <v>0</v>
      </c>
      <c r="CZ75">
        <v>0</v>
      </c>
      <c r="DA75">
        <v>0</v>
      </c>
      <c r="DB75">
        <v>0</v>
      </c>
      <c r="DC75">
        <v>0</v>
      </c>
      <c r="DD75">
        <v>0</v>
      </c>
      <c r="DE75">
        <v>0</v>
      </c>
      <c r="DF75">
        <v>0</v>
      </c>
      <c r="DG75">
        <v>0</v>
      </c>
      <c r="DH75">
        <v>0</v>
      </c>
      <c r="DI75">
        <v>0</v>
      </c>
      <c r="DJ75">
        <v>0</v>
      </c>
      <c r="DK75" s="664"/>
      <c r="DL75" s="398">
        <v>0</v>
      </c>
      <c r="DM75" s="303">
        <v>0</v>
      </c>
      <c r="DN75" s="303">
        <v>0</v>
      </c>
      <c r="DO75" s="393">
        <v>0</v>
      </c>
      <c r="DP75" s="303">
        <v>0</v>
      </c>
      <c r="DQ75" s="303">
        <v>0</v>
      </c>
      <c r="DR75" s="303">
        <v>0</v>
      </c>
      <c r="DS75" s="393">
        <v>0</v>
      </c>
      <c r="DT75" s="303">
        <v>0</v>
      </c>
      <c r="DU75" s="303">
        <v>0</v>
      </c>
      <c r="DV75" s="303">
        <v>0</v>
      </c>
      <c r="DW75" s="303">
        <v>0</v>
      </c>
      <c r="DX75" s="303">
        <v>0</v>
      </c>
      <c r="DY75" s="303">
        <v>0</v>
      </c>
      <c r="DZ75" s="303">
        <v>0</v>
      </c>
      <c r="EA75" s="303">
        <v>0</v>
      </c>
      <c r="EB75" s="303">
        <v>0</v>
      </c>
      <c r="EC75" s="303">
        <v>0</v>
      </c>
      <c r="ED75" s="398">
        <v>0</v>
      </c>
      <c r="EE75" s="303">
        <v>0</v>
      </c>
      <c r="EF75" s="303">
        <v>0</v>
      </c>
      <c r="EG75" s="393">
        <v>0</v>
      </c>
      <c r="EH75" s="910">
        <v>0</v>
      </c>
      <c r="EI75" s="398">
        <v>12</v>
      </c>
      <c r="EJ75" s="393" t="b">
        <v>0</v>
      </c>
      <c r="EK75" s="971">
        <v>11</v>
      </c>
      <c r="EL75" s="971">
        <v>13</v>
      </c>
      <c r="EM75" s="396">
        <v>1</v>
      </c>
      <c r="EN75" s="396">
        <v>0</v>
      </c>
      <c r="EO75" s="396">
        <v>0</v>
      </c>
      <c r="EP75" s="971">
        <v>0</v>
      </c>
      <c r="EQ75" s="396">
        <v>0</v>
      </c>
      <c r="ER75" s="396">
        <v>0</v>
      </c>
      <c r="ES75" s="396">
        <v>0</v>
      </c>
      <c r="ET75" s="664"/>
      <c r="EU75" s="303"/>
      <c r="EV75" s="396" t="s">
        <v>448</v>
      </c>
      <c r="EW75" s="396" t="s">
        <v>449</v>
      </c>
      <c r="EX75" s="396" t="s">
        <v>343</v>
      </c>
      <c r="EY75" s="396">
        <v>13</v>
      </c>
      <c r="EZ75" s="396" t="s">
        <v>11</v>
      </c>
      <c r="FA75" s="396" t="s">
        <v>232</v>
      </c>
      <c r="FB75" s="396" t="s">
        <v>9</v>
      </c>
      <c r="FC75" s="396" t="s">
        <v>232</v>
      </c>
      <c r="FD75" s="396" t="s">
        <v>358</v>
      </c>
    </row>
    <row r="76" spans="1:160" customFormat="1">
      <c r="A76">
        <v>87</v>
      </c>
      <c r="B76">
        <v>1</v>
      </c>
      <c r="C76" t="s">
        <v>468</v>
      </c>
      <c r="D76" t="s">
        <v>469</v>
      </c>
      <c r="H76">
        <v>700</v>
      </c>
      <c r="I76">
        <v>43</v>
      </c>
      <c r="J76">
        <v>1</v>
      </c>
      <c r="K76">
        <v>0</v>
      </c>
      <c r="L76">
        <v>1</v>
      </c>
      <c r="M76">
        <v>0</v>
      </c>
      <c r="N76" s="1250" t="s">
        <v>448</v>
      </c>
      <c r="O76" s="1250">
        <v>0</v>
      </c>
      <c r="P76">
        <v>0</v>
      </c>
      <c r="Q76">
        <v>0</v>
      </c>
      <c r="R76">
        <v>0</v>
      </c>
      <c r="S76">
        <v>0</v>
      </c>
      <c r="T76">
        <v>0</v>
      </c>
      <c r="U76">
        <v>1</v>
      </c>
      <c r="V76">
        <v>0</v>
      </c>
      <c r="W76">
        <v>1</v>
      </c>
      <c r="X76">
        <v>0</v>
      </c>
      <c r="Y76">
        <v>1</v>
      </c>
      <c r="Z76">
        <v>0</v>
      </c>
      <c r="AA76">
        <v>1</v>
      </c>
      <c r="AB76">
        <v>0</v>
      </c>
      <c r="AC76">
        <v>0</v>
      </c>
      <c r="AD76">
        <v>0</v>
      </c>
      <c r="AE76">
        <v>0</v>
      </c>
      <c r="AF76">
        <v>0</v>
      </c>
      <c r="AG76">
        <v>0</v>
      </c>
      <c r="AH76">
        <v>0</v>
      </c>
      <c r="AI76">
        <v>0</v>
      </c>
      <c r="AJ76">
        <v>0</v>
      </c>
      <c r="AK76">
        <v>0</v>
      </c>
      <c r="AL76">
        <v>0</v>
      </c>
      <c r="AM76">
        <v>0</v>
      </c>
      <c r="AN76">
        <v>0</v>
      </c>
      <c r="AO76">
        <v>1</v>
      </c>
      <c r="AP76">
        <v>0</v>
      </c>
      <c r="AQ76">
        <v>1</v>
      </c>
      <c r="AR76">
        <v>0</v>
      </c>
      <c r="AS76">
        <v>0</v>
      </c>
      <c r="AT76">
        <v>0</v>
      </c>
      <c r="AU76">
        <v>0</v>
      </c>
      <c r="AV76">
        <v>0</v>
      </c>
      <c r="AW76">
        <v>0</v>
      </c>
      <c r="AX76">
        <v>0</v>
      </c>
      <c r="AY76">
        <v>0</v>
      </c>
      <c r="AZ76">
        <v>0</v>
      </c>
      <c r="BA76">
        <v>0</v>
      </c>
      <c r="BB76">
        <v>0</v>
      </c>
      <c r="BC76">
        <v>0</v>
      </c>
      <c r="BD76">
        <v>0</v>
      </c>
      <c r="BE76">
        <v>0</v>
      </c>
      <c r="BF76">
        <v>0</v>
      </c>
      <c r="BG76">
        <v>0</v>
      </c>
      <c r="BH76">
        <v>0</v>
      </c>
      <c r="BI76">
        <v>0</v>
      </c>
      <c r="BJ76">
        <v>1</v>
      </c>
      <c r="BK76">
        <v>1</v>
      </c>
      <c r="BL76">
        <v>0</v>
      </c>
      <c r="BM76">
        <v>0</v>
      </c>
      <c r="BN76">
        <v>1</v>
      </c>
      <c r="BO76">
        <v>1</v>
      </c>
      <c r="BP76">
        <v>0</v>
      </c>
      <c r="BQ76">
        <v>0</v>
      </c>
      <c r="BR76">
        <v>0</v>
      </c>
      <c r="BS76">
        <v>0</v>
      </c>
      <c r="BT76">
        <v>0</v>
      </c>
      <c r="BU76">
        <v>0</v>
      </c>
      <c r="BV76">
        <v>0</v>
      </c>
      <c r="BW76">
        <v>0</v>
      </c>
      <c r="BX76">
        <v>0</v>
      </c>
      <c r="BY76">
        <v>0</v>
      </c>
      <c r="BZ76">
        <v>0</v>
      </c>
      <c r="CA76">
        <v>0</v>
      </c>
      <c r="CB76">
        <v>0</v>
      </c>
      <c r="CC76">
        <v>0</v>
      </c>
      <c r="CD76">
        <v>0</v>
      </c>
      <c r="CE76">
        <v>0</v>
      </c>
      <c r="CF76">
        <v>0</v>
      </c>
      <c r="CG76">
        <v>0</v>
      </c>
      <c r="CH76">
        <v>1</v>
      </c>
      <c r="CI76">
        <v>1</v>
      </c>
      <c r="CJ76">
        <v>0</v>
      </c>
      <c r="CK76">
        <v>0</v>
      </c>
      <c r="CL76">
        <v>1</v>
      </c>
      <c r="CM76">
        <v>1</v>
      </c>
      <c r="CN76">
        <v>2</v>
      </c>
      <c r="CO76">
        <v>2</v>
      </c>
      <c r="CP76">
        <v>0</v>
      </c>
      <c r="CQ76">
        <v>0</v>
      </c>
      <c r="CR76">
        <v>4</v>
      </c>
      <c r="CS76">
        <v>0</v>
      </c>
      <c r="CT76">
        <v>0</v>
      </c>
      <c r="CU76">
        <v>0</v>
      </c>
      <c r="CV76">
        <v>0</v>
      </c>
      <c r="CW76">
        <v>0</v>
      </c>
      <c r="CX76">
        <v>0</v>
      </c>
      <c r="CY76">
        <v>0</v>
      </c>
      <c r="CZ76">
        <v>0</v>
      </c>
      <c r="DA76">
        <v>0</v>
      </c>
      <c r="DB76">
        <v>0</v>
      </c>
      <c r="DC76">
        <v>0</v>
      </c>
      <c r="DD76">
        <v>0</v>
      </c>
      <c r="DE76">
        <v>0</v>
      </c>
      <c r="DF76">
        <v>0</v>
      </c>
      <c r="DG76">
        <v>0</v>
      </c>
      <c r="DH76">
        <v>0</v>
      </c>
      <c r="DI76">
        <v>0</v>
      </c>
      <c r="DJ76">
        <v>0</v>
      </c>
      <c r="DK76" s="664"/>
      <c r="DL76" s="398">
        <v>0</v>
      </c>
      <c r="DM76" s="303">
        <v>0</v>
      </c>
      <c r="DN76" s="303">
        <v>0</v>
      </c>
      <c r="DO76" s="393">
        <v>0</v>
      </c>
      <c r="DP76" s="303">
        <v>0</v>
      </c>
      <c r="DQ76" s="303">
        <v>0</v>
      </c>
      <c r="DR76" s="303">
        <v>0</v>
      </c>
      <c r="DS76" s="393">
        <v>0</v>
      </c>
      <c r="DT76" s="303">
        <v>0</v>
      </c>
      <c r="DU76" s="303">
        <v>0</v>
      </c>
      <c r="DV76" s="303">
        <v>0</v>
      </c>
      <c r="DW76" s="303">
        <v>0</v>
      </c>
      <c r="DX76" s="303">
        <v>0</v>
      </c>
      <c r="DY76" s="303">
        <v>0</v>
      </c>
      <c r="DZ76" s="303">
        <v>0</v>
      </c>
      <c r="EA76" s="303">
        <v>0</v>
      </c>
      <c r="EB76" s="303">
        <v>0</v>
      </c>
      <c r="EC76" s="303">
        <v>0</v>
      </c>
      <c r="ED76" s="398">
        <v>0</v>
      </c>
      <c r="EE76" s="303">
        <v>0</v>
      </c>
      <c r="EF76" s="303">
        <v>0</v>
      </c>
      <c r="EG76" s="393">
        <v>0</v>
      </c>
      <c r="EH76" s="910">
        <v>0</v>
      </c>
      <c r="EI76" s="398">
        <v>1</v>
      </c>
      <c r="EJ76" s="393" t="b">
        <v>1</v>
      </c>
      <c r="EK76" s="971">
        <v>0</v>
      </c>
      <c r="EL76" s="971">
        <v>0</v>
      </c>
      <c r="EM76" s="396">
        <v>0</v>
      </c>
      <c r="EN76" s="396">
        <v>0</v>
      </c>
      <c r="EO76" s="396">
        <v>0</v>
      </c>
      <c r="EP76" s="971">
        <v>0</v>
      </c>
      <c r="EQ76" s="396">
        <v>0</v>
      </c>
      <c r="ER76" s="396">
        <v>0</v>
      </c>
      <c r="ES76" s="396">
        <v>0</v>
      </c>
      <c r="ET76" s="664"/>
      <c r="EU76" s="303"/>
      <c r="EV76" s="396" t="s">
        <v>448</v>
      </c>
      <c r="EW76" s="396" t="s">
        <v>449</v>
      </c>
      <c r="EX76" s="396" t="s">
        <v>343</v>
      </c>
      <c r="EY76" s="396">
        <v>1</v>
      </c>
      <c r="EZ76" s="396" t="s">
        <v>11</v>
      </c>
      <c r="FA76" s="396" t="s">
        <v>232</v>
      </c>
      <c r="FB76" s="396" t="s">
        <v>9</v>
      </c>
      <c r="FC76" s="396" t="s">
        <v>232</v>
      </c>
      <c r="FD76" s="396" t="s">
        <v>358</v>
      </c>
    </row>
    <row r="77" spans="1:160" customFormat="1">
      <c r="A77">
        <v>88</v>
      </c>
      <c r="B77">
        <v>1</v>
      </c>
      <c r="C77" t="s">
        <v>470</v>
      </c>
      <c r="D77" t="s">
        <v>471</v>
      </c>
      <c r="H77">
        <v>700</v>
      </c>
      <c r="I77">
        <v>71</v>
      </c>
      <c r="J77">
        <v>0</v>
      </c>
      <c r="K77">
        <v>1</v>
      </c>
      <c r="L77">
        <v>1</v>
      </c>
      <c r="M77">
        <v>0</v>
      </c>
      <c r="N77" s="1250" t="s">
        <v>448</v>
      </c>
      <c r="O77" s="1250">
        <v>0</v>
      </c>
      <c r="P77">
        <v>59</v>
      </c>
      <c r="Q77">
        <v>23</v>
      </c>
      <c r="R77">
        <v>61</v>
      </c>
      <c r="S77">
        <v>25</v>
      </c>
      <c r="T77">
        <v>2</v>
      </c>
      <c r="U77">
        <v>6</v>
      </c>
      <c r="V77">
        <v>2</v>
      </c>
      <c r="W77">
        <v>7</v>
      </c>
      <c r="X77">
        <v>61</v>
      </c>
      <c r="Y77">
        <v>29</v>
      </c>
      <c r="Z77">
        <v>63</v>
      </c>
      <c r="AA77">
        <v>32</v>
      </c>
      <c r="AB77">
        <v>2</v>
      </c>
      <c r="AC77">
        <v>1</v>
      </c>
      <c r="AD77">
        <v>4</v>
      </c>
      <c r="AE77">
        <v>6</v>
      </c>
      <c r="AF77">
        <v>1</v>
      </c>
      <c r="AG77">
        <v>0</v>
      </c>
      <c r="AH77">
        <v>0</v>
      </c>
      <c r="AI77">
        <v>0</v>
      </c>
      <c r="AJ77">
        <v>2</v>
      </c>
      <c r="AK77">
        <v>4</v>
      </c>
      <c r="AL77">
        <v>6</v>
      </c>
      <c r="AM77">
        <v>4</v>
      </c>
      <c r="AN77">
        <v>66</v>
      </c>
      <c r="AO77">
        <v>34</v>
      </c>
      <c r="AP77">
        <v>73</v>
      </c>
      <c r="AQ77">
        <v>42</v>
      </c>
      <c r="AR77">
        <v>13</v>
      </c>
      <c r="AS77">
        <v>0</v>
      </c>
      <c r="AT77">
        <v>3</v>
      </c>
      <c r="AU77">
        <v>1</v>
      </c>
      <c r="AV77">
        <v>14</v>
      </c>
      <c r="AW77">
        <v>1</v>
      </c>
      <c r="AX77">
        <v>3</v>
      </c>
      <c r="AY77">
        <v>1</v>
      </c>
      <c r="AZ77">
        <v>14</v>
      </c>
      <c r="BA77">
        <v>0</v>
      </c>
      <c r="BB77">
        <v>4</v>
      </c>
      <c r="BC77">
        <v>0</v>
      </c>
      <c r="BD77">
        <v>16</v>
      </c>
      <c r="BE77">
        <v>0</v>
      </c>
      <c r="BF77">
        <v>4</v>
      </c>
      <c r="BG77">
        <v>0</v>
      </c>
      <c r="BH77">
        <v>34</v>
      </c>
      <c r="BI77">
        <v>2</v>
      </c>
      <c r="BJ77">
        <v>22</v>
      </c>
      <c r="BK77">
        <v>5</v>
      </c>
      <c r="BL77">
        <v>33</v>
      </c>
      <c r="BM77">
        <v>1</v>
      </c>
      <c r="BN77">
        <v>25</v>
      </c>
      <c r="BO77">
        <v>6</v>
      </c>
      <c r="BP77">
        <v>0</v>
      </c>
      <c r="BQ77">
        <v>0</v>
      </c>
      <c r="BR77">
        <v>0</v>
      </c>
      <c r="BS77">
        <v>0</v>
      </c>
      <c r="BT77">
        <v>0</v>
      </c>
      <c r="BU77">
        <v>0</v>
      </c>
      <c r="BV77">
        <v>0</v>
      </c>
      <c r="BW77">
        <v>0</v>
      </c>
      <c r="BX77">
        <v>0</v>
      </c>
      <c r="BY77">
        <v>0</v>
      </c>
      <c r="BZ77">
        <v>0</v>
      </c>
      <c r="CA77">
        <v>0</v>
      </c>
      <c r="CB77">
        <v>0</v>
      </c>
      <c r="CC77">
        <v>0</v>
      </c>
      <c r="CD77">
        <v>0</v>
      </c>
      <c r="CE77">
        <v>0</v>
      </c>
      <c r="CF77">
        <v>61</v>
      </c>
      <c r="CG77">
        <v>2</v>
      </c>
      <c r="CH77">
        <v>29</v>
      </c>
      <c r="CI77">
        <v>6</v>
      </c>
      <c r="CJ77">
        <v>63</v>
      </c>
      <c r="CK77">
        <v>2</v>
      </c>
      <c r="CL77">
        <v>32</v>
      </c>
      <c r="CM77">
        <v>7</v>
      </c>
      <c r="CN77">
        <v>25</v>
      </c>
      <c r="CO77">
        <v>10</v>
      </c>
      <c r="CP77">
        <v>10</v>
      </c>
      <c r="CQ77">
        <v>0</v>
      </c>
      <c r="CR77">
        <v>0.35</v>
      </c>
      <c r="CS77">
        <v>14</v>
      </c>
      <c r="CT77">
        <v>1</v>
      </c>
      <c r="CU77">
        <v>0</v>
      </c>
      <c r="CV77">
        <v>0</v>
      </c>
      <c r="CW77">
        <v>0</v>
      </c>
      <c r="CX77">
        <v>0</v>
      </c>
      <c r="CY77">
        <v>0</v>
      </c>
      <c r="CZ77">
        <v>1</v>
      </c>
      <c r="DA77">
        <v>0</v>
      </c>
      <c r="DB77">
        <v>14</v>
      </c>
      <c r="DC77">
        <v>0</v>
      </c>
      <c r="DD77">
        <v>0</v>
      </c>
      <c r="DE77">
        <v>1</v>
      </c>
      <c r="DF77">
        <v>1</v>
      </c>
      <c r="DG77">
        <v>0</v>
      </c>
      <c r="DH77">
        <v>0</v>
      </c>
      <c r="DI77">
        <v>0</v>
      </c>
      <c r="DJ77">
        <v>1</v>
      </c>
      <c r="DK77" s="664"/>
      <c r="DL77" s="398">
        <v>0</v>
      </c>
      <c r="DM77" s="303">
        <v>0</v>
      </c>
      <c r="DN77" s="303">
        <v>0</v>
      </c>
      <c r="DO77" s="393">
        <v>0</v>
      </c>
      <c r="DP77" s="303">
        <v>0</v>
      </c>
      <c r="DQ77" s="303">
        <v>0</v>
      </c>
      <c r="DR77" s="303">
        <v>0</v>
      </c>
      <c r="DS77" s="393">
        <v>0</v>
      </c>
      <c r="DT77" s="303">
        <v>0</v>
      </c>
      <c r="DU77" s="303">
        <v>0</v>
      </c>
      <c r="DV77" s="303">
        <v>0</v>
      </c>
      <c r="DW77" s="303">
        <v>0</v>
      </c>
      <c r="DX77" s="303">
        <v>0</v>
      </c>
      <c r="DY77" s="303">
        <v>0</v>
      </c>
      <c r="DZ77" s="303">
        <v>0</v>
      </c>
      <c r="EA77" s="303">
        <v>0</v>
      </c>
      <c r="EB77" s="303">
        <v>0</v>
      </c>
      <c r="EC77" s="303">
        <v>0</v>
      </c>
      <c r="ED77" s="398">
        <v>0</v>
      </c>
      <c r="EE77" s="303">
        <v>0</v>
      </c>
      <c r="EF77" s="303">
        <v>0</v>
      </c>
      <c r="EG77" s="393">
        <v>0</v>
      </c>
      <c r="EH77" s="910">
        <v>0</v>
      </c>
      <c r="EI77" s="398">
        <v>100</v>
      </c>
      <c r="EJ77" s="393" t="b">
        <v>0</v>
      </c>
      <c r="EK77" s="971">
        <v>87</v>
      </c>
      <c r="EL77" s="971">
        <v>115</v>
      </c>
      <c r="EM77" s="396">
        <v>0</v>
      </c>
      <c r="EN77" s="396">
        <v>1</v>
      </c>
      <c r="EO77" s="396">
        <v>0</v>
      </c>
      <c r="EP77" s="971">
        <v>115</v>
      </c>
      <c r="EQ77" s="396">
        <v>0</v>
      </c>
      <c r="ER77" s="396">
        <v>0</v>
      </c>
      <c r="ES77" s="396">
        <v>1</v>
      </c>
      <c r="ET77" s="664"/>
      <c r="EU77" s="303"/>
      <c r="EV77" s="396" t="s">
        <v>448</v>
      </c>
      <c r="EW77" s="396" t="s">
        <v>449</v>
      </c>
      <c r="EX77" s="396" t="s">
        <v>343</v>
      </c>
      <c r="EY77" s="396">
        <v>115</v>
      </c>
      <c r="EZ77" s="396" t="s">
        <v>13</v>
      </c>
      <c r="FA77" s="396" t="s">
        <v>232</v>
      </c>
      <c r="FB77" s="396" t="s">
        <v>9</v>
      </c>
      <c r="FC77" s="396" t="s">
        <v>232</v>
      </c>
      <c r="FD77" s="396" t="s">
        <v>399</v>
      </c>
    </row>
    <row r="78" spans="1:160" customFormat="1">
      <c r="A78">
        <v>89</v>
      </c>
      <c r="B78">
        <v>1</v>
      </c>
      <c r="C78">
        <v>0</v>
      </c>
      <c r="D78" t="s">
        <v>472</v>
      </c>
      <c r="H78">
        <v>700</v>
      </c>
      <c r="I78">
        <v>43</v>
      </c>
      <c r="J78">
        <v>1</v>
      </c>
      <c r="K78">
        <v>0</v>
      </c>
      <c r="L78">
        <v>1</v>
      </c>
      <c r="M78">
        <v>0</v>
      </c>
      <c r="N78" s="1250" t="s">
        <v>448</v>
      </c>
      <c r="O78" s="1250">
        <v>0</v>
      </c>
      <c r="P78">
        <v>108</v>
      </c>
      <c r="Q78">
        <v>8</v>
      </c>
      <c r="R78">
        <v>103</v>
      </c>
      <c r="S78">
        <v>8</v>
      </c>
      <c r="T78">
        <v>0</v>
      </c>
      <c r="U78">
        <v>1</v>
      </c>
      <c r="V78">
        <v>0</v>
      </c>
      <c r="W78">
        <v>1</v>
      </c>
      <c r="X78">
        <v>108</v>
      </c>
      <c r="Y78">
        <v>9</v>
      </c>
      <c r="Z78">
        <v>103</v>
      </c>
      <c r="AA78">
        <v>9</v>
      </c>
      <c r="AB78">
        <v>8</v>
      </c>
      <c r="AC78">
        <v>0</v>
      </c>
      <c r="AD78">
        <v>13</v>
      </c>
      <c r="AE78">
        <v>0</v>
      </c>
      <c r="AF78">
        <v>0</v>
      </c>
      <c r="AG78">
        <v>0</v>
      </c>
      <c r="AH78">
        <v>0</v>
      </c>
      <c r="AI78">
        <v>0</v>
      </c>
      <c r="AJ78">
        <v>23</v>
      </c>
      <c r="AK78">
        <v>0</v>
      </c>
      <c r="AL78">
        <v>27</v>
      </c>
      <c r="AM78">
        <v>2</v>
      </c>
      <c r="AN78">
        <v>139</v>
      </c>
      <c r="AO78">
        <v>9</v>
      </c>
      <c r="AP78">
        <v>143</v>
      </c>
      <c r="AQ78">
        <v>11</v>
      </c>
      <c r="AR78">
        <v>0</v>
      </c>
      <c r="AS78">
        <v>0</v>
      </c>
      <c r="AT78">
        <v>0</v>
      </c>
      <c r="AU78">
        <v>0</v>
      </c>
      <c r="AV78">
        <v>0</v>
      </c>
      <c r="AW78">
        <v>0</v>
      </c>
      <c r="AX78">
        <v>0</v>
      </c>
      <c r="AY78">
        <v>0</v>
      </c>
      <c r="AZ78">
        <v>9</v>
      </c>
      <c r="BA78">
        <v>0</v>
      </c>
      <c r="BB78">
        <v>3</v>
      </c>
      <c r="BC78">
        <v>0</v>
      </c>
      <c r="BD78">
        <v>9</v>
      </c>
      <c r="BE78">
        <v>0</v>
      </c>
      <c r="BF78">
        <v>3</v>
      </c>
      <c r="BG78">
        <v>0</v>
      </c>
      <c r="BH78">
        <v>3</v>
      </c>
      <c r="BI78">
        <v>0</v>
      </c>
      <c r="BJ78">
        <v>6</v>
      </c>
      <c r="BK78">
        <v>1</v>
      </c>
      <c r="BL78">
        <v>3</v>
      </c>
      <c r="BM78">
        <v>0</v>
      </c>
      <c r="BN78">
        <v>6</v>
      </c>
      <c r="BO78">
        <v>1</v>
      </c>
      <c r="BP78">
        <v>0</v>
      </c>
      <c r="BQ78">
        <v>0</v>
      </c>
      <c r="BR78">
        <v>0</v>
      </c>
      <c r="BS78">
        <v>0</v>
      </c>
      <c r="BT78">
        <v>0</v>
      </c>
      <c r="BU78">
        <v>0</v>
      </c>
      <c r="BV78">
        <v>0</v>
      </c>
      <c r="BW78">
        <v>0</v>
      </c>
      <c r="BX78">
        <v>96</v>
      </c>
      <c r="BY78">
        <v>0</v>
      </c>
      <c r="BZ78">
        <v>0</v>
      </c>
      <c r="CA78">
        <v>0</v>
      </c>
      <c r="CB78">
        <v>91</v>
      </c>
      <c r="CC78">
        <v>0</v>
      </c>
      <c r="CD78">
        <v>0</v>
      </c>
      <c r="CE78">
        <v>0</v>
      </c>
      <c r="CF78">
        <v>108</v>
      </c>
      <c r="CG78">
        <v>0</v>
      </c>
      <c r="CH78">
        <v>9</v>
      </c>
      <c r="CI78">
        <v>1</v>
      </c>
      <c r="CJ78">
        <v>103</v>
      </c>
      <c r="CK78">
        <v>0</v>
      </c>
      <c r="CL78">
        <v>9</v>
      </c>
      <c r="CM78">
        <v>1</v>
      </c>
      <c r="CN78">
        <v>44</v>
      </c>
      <c r="CO78">
        <v>38</v>
      </c>
      <c r="CP78">
        <v>38</v>
      </c>
      <c r="CQ78">
        <v>0</v>
      </c>
      <c r="CR78">
        <v>0.55405405405405406</v>
      </c>
      <c r="CS78">
        <v>8</v>
      </c>
      <c r="CT78">
        <v>1</v>
      </c>
      <c r="CU78">
        <v>1</v>
      </c>
      <c r="CV78">
        <v>0</v>
      </c>
      <c r="CW78">
        <v>0</v>
      </c>
      <c r="CX78">
        <v>1</v>
      </c>
      <c r="CY78">
        <v>0</v>
      </c>
      <c r="CZ78">
        <v>0</v>
      </c>
      <c r="DA78">
        <v>1</v>
      </c>
      <c r="DB78">
        <v>66</v>
      </c>
      <c r="DC78">
        <v>0</v>
      </c>
      <c r="DD78">
        <v>0</v>
      </c>
      <c r="DE78">
        <v>1</v>
      </c>
      <c r="DF78">
        <v>0</v>
      </c>
      <c r="DG78">
        <v>1</v>
      </c>
      <c r="DH78">
        <v>1</v>
      </c>
      <c r="DI78">
        <v>0</v>
      </c>
      <c r="DJ78">
        <v>0</v>
      </c>
      <c r="DK78" s="664"/>
      <c r="DL78" s="398">
        <v>0</v>
      </c>
      <c r="DM78" s="303">
        <v>0</v>
      </c>
      <c r="DN78" s="303">
        <v>0</v>
      </c>
      <c r="DO78" s="393">
        <v>0</v>
      </c>
      <c r="DP78" s="303">
        <v>0</v>
      </c>
      <c r="DQ78" s="303">
        <v>0</v>
      </c>
      <c r="DR78" s="303">
        <v>0</v>
      </c>
      <c r="DS78" s="393">
        <v>0</v>
      </c>
      <c r="DT78" s="303">
        <v>0</v>
      </c>
      <c r="DU78" s="303">
        <v>0</v>
      </c>
      <c r="DV78" s="303">
        <v>0</v>
      </c>
      <c r="DW78" s="303">
        <v>0</v>
      </c>
      <c r="DX78" s="303">
        <v>0</v>
      </c>
      <c r="DY78" s="303">
        <v>0</v>
      </c>
      <c r="DZ78" s="303">
        <v>0</v>
      </c>
      <c r="EA78" s="303">
        <v>0</v>
      </c>
      <c r="EB78" s="303">
        <v>0</v>
      </c>
      <c r="EC78" s="303">
        <v>0</v>
      </c>
      <c r="ED78" s="398">
        <v>0</v>
      </c>
      <c r="EE78" s="303">
        <v>0</v>
      </c>
      <c r="EF78" s="303">
        <v>0</v>
      </c>
      <c r="EG78" s="393">
        <v>0</v>
      </c>
      <c r="EH78" s="910">
        <v>0</v>
      </c>
      <c r="EI78" s="398">
        <v>148</v>
      </c>
      <c r="EJ78" s="393" t="b">
        <v>0</v>
      </c>
      <c r="EK78" s="971">
        <v>80</v>
      </c>
      <c r="EL78" s="971">
        <v>154</v>
      </c>
      <c r="EM78" s="396">
        <v>0</v>
      </c>
      <c r="EN78" s="396">
        <v>0</v>
      </c>
      <c r="EO78" s="396">
        <v>1</v>
      </c>
      <c r="EP78" s="971">
        <v>154</v>
      </c>
      <c r="EQ78" s="396">
        <v>0</v>
      </c>
      <c r="ER78" s="396">
        <v>0</v>
      </c>
      <c r="ES78" s="396">
        <v>1</v>
      </c>
      <c r="ET78" s="664"/>
      <c r="EU78" s="303"/>
      <c r="EV78" s="396" t="s">
        <v>448</v>
      </c>
      <c r="EW78" s="396" t="s">
        <v>449</v>
      </c>
      <c r="EX78" s="396" t="s">
        <v>343</v>
      </c>
      <c r="EY78" s="396">
        <v>154</v>
      </c>
      <c r="EZ78" s="396" t="s">
        <v>13</v>
      </c>
      <c r="FA78" s="396" t="s">
        <v>232</v>
      </c>
      <c r="FB78" s="396" t="s">
        <v>9</v>
      </c>
      <c r="FC78" s="396" t="s">
        <v>232</v>
      </c>
      <c r="FD78" s="396" t="s">
        <v>358</v>
      </c>
    </row>
    <row r="79" spans="1:160" customFormat="1">
      <c r="A79">
        <v>90</v>
      </c>
      <c r="B79">
        <v>1</v>
      </c>
      <c r="C79" t="s">
        <v>473</v>
      </c>
      <c r="D79" t="s">
        <v>474</v>
      </c>
      <c r="H79">
        <v>700</v>
      </c>
      <c r="I79">
        <v>42</v>
      </c>
      <c r="J79">
        <v>1</v>
      </c>
      <c r="K79">
        <v>0</v>
      </c>
      <c r="L79">
        <v>1</v>
      </c>
      <c r="M79">
        <v>0</v>
      </c>
      <c r="N79" s="1250" t="s">
        <v>448</v>
      </c>
      <c r="O79" s="1250">
        <v>0</v>
      </c>
      <c r="P79">
        <v>2</v>
      </c>
      <c r="Q79">
        <v>0</v>
      </c>
      <c r="R79">
        <v>3</v>
      </c>
      <c r="S79">
        <v>0</v>
      </c>
      <c r="T79">
        <v>1</v>
      </c>
      <c r="U79">
        <v>1</v>
      </c>
      <c r="V79">
        <v>0</v>
      </c>
      <c r="W79">
        <v>1</v>
      </c>
      <c r="X79">
        <v>3</v>
      </c>
      <c r="Y79">
        <v>1</v>
      </c>
      <c r="Z79">
        <v>3</v>
      </c>
      <c r="AA79">
        <v>1</v>
      </c>
      <c r="AB79">
        <v>0</v>
      </c>
      <c r="AC79">
        <v>0</v>
      </c>
      <c r="AD79">
        <v>0</v>
      </c>
      <c r="AE79">
        <v>0</v>
      </c>
      <c r="AF79">
        <v>0</v>
      </c>
      <c r="AG79">
        <v>0</v>
      </c>
      <c r="AH79">
        <v>0</v>
      </c>
      <c r="AI79">
        <v>0</v>
      </c>
      <c r="AJ79">
        <v>0</v>
      </c>
      <c r="AK79">
        <v>0</v>
      </c>
      <c r="AL79">
        <v>0</v>
      </c>
      <c r="AM79">
        <v>0</v>
      </c>
      <c r="AN79">
        <v>3</v>
      </c>
      <c r="AO79">
        <v>1</v>
      </c>
      <c r="AP79">
        <v>3</v>
      </c>
      <c r="AQ79">
        <v>1</v>
      </c>
      <c r="AR79">
        <v>0</v>
      </c>
      <c r="AS79">
        <v>0</v>
      </c>
      <c r="AT79">
        <v>0</v>
      </c>
      <c r="AU79">
        <v>0</v>
      </c>
      <c r="AV79">
        <v>0</v>
      </c>
      <c r="AW79">
        <v>0</v>
      </c>
      <c r="AX79">
        <v>0</v>
      </c>
      <c r="AY79">
        <v>0</v>
      </c>
      <c r="AZ79">
        <v>0</v>
      </c>
      <c r="BA79">
        <v>0</v>
      </c>
      <c r="BB79">
        <v>0</v>
      </c>
      <c r="BC79">
        <v>0</v>
      </c>
      <c r="BD79">
        <v>0</v>
      </c>
      <c r="BE79">
        <v>0</v>
      </c>
      <c r="BF79">
        <v>0</v>
      </c>
      <c r="BG79">
        <v>0</v>
      </c>
      <c r="BH79">
        <v>0</v>
      </c>
      <c r="BI79">
        <v>0</v>
      </c>
      <c r="BJ79">
        <v>1</v>
      </c>
      <c r="BK79">
        <v>1</v>
      </c>
      <c r="BL79">
        <v>0</v>
      </c>
      <c r="BM79">
        <v>0</v>
      </c>
      <c r="BN79">
        <v>1</v>
      </c>
      <c r="BO79">
        <v>1</v>
      </c>
      <c r="BP79">
        <v>0</v>
      </c>
      <c r="BQ79">
        <v>0</v>
      </c>
      <c r="BR79">
        <v>0</v>
      </c>
      <c r="BS79">
        <v>0</v>
      </c>
      <c r="BT79">
        <v>0</v>
      </c>
      <c r="BU79">
        <v>0</v>
      </c>
      <c r="BV79">
        <v>0</v>
      </c>
      <c r="BW79">
        <v>0</v>
      </c>
      <c r="BX79">
        <v>3</v>
      </c>
      <c r="BY79">
        <v>1</v>
      </c>
      <c r="BZ79">
        <v>0</v>
      </c>
      <c r="CA79">
        <v>0</v>
      </c>
      <c r="CB79">
        <v>3</v>
      </c>
      <c r="CC79">
        <v>0</v>
      </c>
      <c r="CD79">
        <v>0</v>
      </c>
      <c r="CE79">
        <v>0</v>
      </c>
      <c r="CF79">
        <v>3</v>
      </c>
      <c r="CG79">
        <v>1</v>
      </c>
      <c r="CH79">
        <v>1</v>
      </c>
      <c r="CI79">
        <v>1</v>
      </c>
      <c r="CJ79">
        <v>3</v>
      </c>
      <c r="CK79">
        <v>0</v>
      </c>
      <c r="CL79">
        <v>1</v>
      </c>
      <c r="CM79">
        <v>1</v>
      </c>
      <c r="CN79">
        <v>1</v>
      </c>
      <c r="CO79">
        <v>1</v>
      </c>
      <c r="CP79">
        <v>1</v>
      </c>
      <c r="CQ79">
        <v>0</v>
      </c>
      <c r="CR79">
        <v>0.5</v>
      </c>
      <c r="CS79">
        <v>1</v>
      </c>
      <c r="CT79">
        <v>1</v>
      </c>
      <c r="CU79">
        <v>0</v>
      </c>
      <c r="CV79">
        <v>0</v>
      </c>
      <c r="CW79">
        <v>0</v>
      </c>
      <c r="CX79">
        <v>0</v>
      </c>
      <c r="CY79">
        <v>0</v>
      </c>
      <c r="CZ79">
        <v>0</v>
      </c>
      <c r="DA79">
        <v>1</v>
      </c>
      <c r="DB79">
        <v>2</v>
      </c>
      <c r="DC79">
        <v>0</v>
      </c>
      <c r="DD79">
        <v>0</v>
      </c>
      <c r="DE79">
        <v>0</v>
      </c>
      <c r="DF79">
        <v>1</v>
      </c>
      <c r="DG79">
        <v>0</v>
      </c>
      <c r="DH79">
        <v>0</v>
      </c>
      <c r="DI79">
        <v>0</v>
      </c>
      <c r="DJ79">
        <v>0</v>
      </c>
      <c r="DK79" s="664"/>
      <c r="DL79" s="398">
        <v>0</v>
      </c>
      <c r="DM79" s="303">
        <v>0</v>
      </c>
      <c r="DN79" s="303">
        <v>0</v>
      </c>
      <c r="DO79" s="393">
        <v>0</v>
      </c>
      <c r="DP79" s="303">
        <v>0</v>
      </c>
      <c r="DQ79" s="303">
        <v>0</v>
      </c>
      <c r="DR79" s="303">
        <v>0</v>
      </c>
      <c r="DS79" s="393">
        <v>0</v>
      </c>
      <c r="DT79" s="303">
        <v>0</v>
      </c>
      <c r="DU79" s="303">
        <v>0</v>
      </c>
      <c r="DV79" s="303">
        <v>0</v>
      </c>
      <c r="DW79" s="303">
        <v>0</v>
      </c>
      <c r="DX79" s="303">
        <v>0</v>
      </c>
      <c r="DY79" s="303">
        <v>0</v>
      </c>
      <c r="DZ79" s="303">
        <v>0</v>
      </c>
      <c r="EA79" s="303">
        <v>0</v>
      </c>
      <c r="EB79" s="303">
        <v>0</v>
      </c>
      <c r="EC79" s="303">
        <v>0</v>
      </c>
      <c r="ED79" s="398">
        <v>0</v>
      </c>
      <c r="EE79" s="303">
        <v>0</v>
      </c>
      <c r="EF79" s="303">
        <v>0</v>
      </c>
      <c r="EG79" s="393">
        <v>0</v>
      </c>
      <c r="EH79" s="910">
        <v>0</v>
      </c>
      <c r="EI79" s="398">
        <v>4</v>
      </c>
      <c r="EJ79" s="393" t="b">
        <v>1</v>
      </c>
      <c r="EK79" s="971">
        <v>1</v>
      </c>
      <c r="EL79" s="971">
        <v>4</v>
      </c>
      <c r="EM79" s="396">
        <v>0</v>
      </c>
      <c r="EN79" s="396">
        <v>1</v>
      </c>
      <c r="EO79" s="396">
        <v>0</v>
      </c>
      <c r="EP79" s="971">
        <v>4</v>
      </c>
      <c r="EQ79" s="396">
        <v>0</v>
      </c>
      <c r="ER79" s="396">
        <v>1</v>
      </c>
      <c r="ES79" s="396">
        <v>0</v>
      </c>
      <c r="ET79" s="664"/>
      <c r="EU79" s="303"/>
      <c r="EV79" s="396" t="s">
        <v>448</v>
      </c>
      <c r="EW79" s="396" t="s">
        <v>449</v>
      </c>
      <c r="EX79" s="396" t="s">
        <v>343</v>
      </c>
      <c r="EY79" s="396">
        <v>4</v>
      </c>
      <c r="EZ79" s="396" t="s">
        <v>11</v>
      </c>
      <c r="FA79" s="396" t="s">
        <v>232</v>
      </c>
      <c r="FB79" s="396" t="s">
        <v>9</v>
      </c>
      <c r="FC79" s="396" t="s">
        <v>232</v>
      </c>
      <c r="FD79" s="396" t="s">
        <v>358</v>
      </c>
    </row>
    <row r="80" spans="1:160" customFormat="1">
      <c r="A80">
        <v>341</v>
      </c>
      <c r="B80">
        <v>1</v>
      </c>
      <c r="C80" t="s">
        <v>541</v>
      </c>
      <c r="D80" t="s">
        <v>542</v>
      </c>
      <c r="H80">
        <v>700</v>
      </c>
      <c r="I80">
        <v>41</v>
      </c>
      <c r="J80">
        <v>0</v>
      </c>
      <c r="K80">
        <v>1</v>
      </c>
      <c r="L80">
        <v>1</v>
      </c>
      <c r="M80">
        <v>0</v>
      </c>
      <c r="N80" s="1250" t="s">
        <v>505</v>
      </c>
      <c r="O80" s="1250">
        <v>0</v>
      </c>
      <c r="P80">
        <v>16</v>
      </c>
      <c r="Q80">
        <v>4</v>
      </c>
      <c r="R80">
        <v>18</v>
      </c>
      <c r="S80">
        <v>4</v>
      </c>
      <c r="T80">
        <v>0</v>
      </c>
      <c r="U80">
        <v>0</v>
      </c>
      <c r="V80">
        <v>1</v>
      </c>
      <c r="W80">
        <v>0</v>
      </c>
      <c r="X80">
        <v>16</v>
      </c>
      <c r="Y80">
        <v>4</v>
      </c>
      <c r="Z80">
        <v>19</v>
      </c>
      <c r="AA80">
        <v>4</v>
      </c>
      <c r="AB80">
        <v>1</v>
      </c>
      <c r="AC80">
        <v>0</v>
      </c>
      <c r="AD80">
        <v>1</v>
      </c>
      <c r="AE80">
        <v>0</v>
      </c>
      <c r="AF80">
        <v>0</v>
      </c>
      <c r="AG80">
        <v>0</v>
      </c>
      <c r="AH80">
        <v>0</v>
      </c>
      <c r="AI80">
        <v>0</v>
      </c>
      <c r="AJ80">
        <v>0</v>
      </c>
      <c r="AK80">
        <v>0</v>
      </c>
      <c r="AL80">
        <v>0</v>
      </c>
      <c r="AM80">
        <v>0</v>
      </c>
      <c r="AN80">
        <v>17</v>
      </c>
      <c r="AO80">
        <v>4</v>
      </c>
      <c r="AP80">
        <v>20</v>
      </c>
      <c r="AQ80">
        <v>4</v>
      </c>
      <c r="AR80">
        <v>0</v>
      </c>
      <c r="AS80">
        <v>0</v>
      </c>
      <c r="AT80">
        <v>0</v>
      </c>
      <c r="AU80">
        <v>0</v>
      </c>
      <c r="AV80">
        <v>0</v>
      </c>
      <c r="AW80">
        <v>0</v>
      </c>
      <c r="AX80">
        <v>0</v>
      </c>
      <c r="AY80">
        <v>0</v>
      </c>
      <c r="AZ80">
        <v>0</v>
      </c>
      <c r="BA80">
        <v>0</v>
      </c>
      <c r="BB80">
        <v>0</v>
      </c>
      <c r="BC80">
        <v>0</v>
      </c>
      <c r="BD80">
        <v>0</v>
      </c>
      <c r="BE80">
        <v>0</v>
      </c>
      <c r="BF80">
        <v>0</v>
      </c>
      <c r="BG80">
        <v>0</v>
      </c>
      <c r="BH80">
        <v>5</v>
      </c>
      <c r="BI80">
        <v>0</v>
      </c>
      <c r="BJ80">
        <v>4</v>
      </c>
      <c r="BK80">
        <v>0</v>
      </c>
      <c r="BL80">
        <v>6</v>
      </c>
      <c r="BM80">
        <v>1</v>
      </c>
      <c r="BN80">
        <v>4</v>
      </c>
      <c r="BO80">
        <v>0</v>
      </c>
      <c r="BP80">
        <v>0</v>
      </c>
      <c r="BQ80">
        <v>0</v>
      </c>
      <c r="BR80">
        <v>0</v>
      </c>
      <c r="BS80">
        <v>0</v>
      </c>
      <c r="BT80">
        <v>0</v>
      </c>
      <c r="BU80">
        <v>0</v>
      </c>
      <c r="BV80">
        <v>0</v>
      </c>
      <c r="BW80">
        <v>0</v>
      </c>
      <c r="BX80">
        <v>11</v>
      </c>
      <c r="BY80">
        <v>0</v>
      </c>
      <c r="BZ80">
        <v>0</v>
      </c>
      <c r="CA80">
        <v>0</v>
      </c>
      <c r="CB80">
        <v>13</v>
      </c>
      <c r="CC80">
        <v>0</v>
      </c>
      <c r="CD80">
        <v>0</v>
      </c>
      <c r="CE80">
        <v>0</v>
      </c>
      <c r="CF80">
        <v>16</v>
      </c>
      <c r="CG80">
        <v>0</v>
      </c>
      <c r="CH80">
        <v>4</v>
      </c>
      <c r="CI80">
        <v>0</v>
      </c>
      <c r="CJ80">
        <v>19</v>
      </c>
      <c r="CK80">
        <v>1</v>
      </c>
      <c r="CL80">
        <v>4</v>
      </c>
      <c r="CM80">
        <v>0</v>
      </c>
      <c r="CN80">
        <v>3</v>
      </c>
      <c r="CO80">
        <v>0</v>
      </c>
      <c r="CP80">
        <v>0</v>
      </c>
      <c r="CQ80">
        <v>0</v>
      </c>
      <c r="CR80">
        <v>0.14285714285714285</v>
      </c>
      <c r="CS80">
        <v>2</v>
      </c>
      <c r="CT80">
        <v>0</v>
      </c>
      <c r="CU80">
        <v>0</v>
      </c>
      <c r="CV80">
        <v>0</v>
      </c>
      <c r="CW80">
        <v>0</v>
      </c>
      <c r="CX80">
        <v>1</v>
      </c>
      <c r="CY80">
        <v>0</v>
      </c>
      <c r="CZ80">
        <v>1</v>
      </c>
      <c r="DA80">
        <v>0</v>
      </c>
      <c r="DB80">
        <v>2</v>
      </c>
      <c r="DC80">
        <v>0</v>
      </c>
      <c r="DD80">
        <v>0</v>
      </c>
      <c r="DE80">
        <v>0</v>
      </c>
      <c r="DF80">
        <v>0</v>
      </c>
      <c r="DG80">
        <v>1</v>
      </c>
      <c r="DH80">
        <v>0</v>
      </c>
      <c r="DI80">
        <v>0</v>
      </c>
      <c r="DJ80">
        <v>0</v>
      </c>
      <c r="DK80" s="664"/>
      <c r="DL80" s="398">
        <v>0</v>
      </c>
      <c r="DM80" s="303">
        <v>0</v>
      </c>
      <c r="DN80" s="303">
        <v>0</v>
      </c>
      <c r="DO80" s="393">
        <v>0</v>
      </c>
      <c r="DP80" s="303">
        <v>0</v>
      </c>
      <c r="DQ80" s="303">
        <v>0</v>
      </c>
      <c r="DR80" s="303">
        <v>0</v>
      </c>
      <c r="DS80" s="393">
        <v>0</v>
      </c>
      <c r="DT80" s="303">
        <v>0</v>
      </c>
      <c r="DU80" s="303">
        <v>0</v>
      </c>
      <c r="DV80" s="303">
        <v>0</v>
      </c>
      <c r="DW80" s="303">
        <v>0</v>
      </c>
      <c r="DX80" s="303">
        <v>0</v>
      </c>
      <c r="DY80" s="303">
        <v>0</v>
      </c>
      <c r="DZ80" s="303">
        <v>0</v>
      </c>
      <c r="EA80" s="303">
        <v>0</v>
      </c>
      <c r="EB80" s="303">
        <v>0</v>
      </c>
      <c r="EC80" s="303">
        <v>0</v>
      </c>
      <c r="ED80" s="398">
        <v>0</v>
      </c>
      <c r="EE80" s="303">
        <v>0</v>
      </c>
      <c r="EF80" s="303">
        <v>0</v>
      </c>
      <c r="EG80" s="393">
        <v>0</v>
      </c>
      <c r="EH80" s="910">
        <v>0</v>
      </c>
      <c r="EI80" s="398">
        <v>21</v>
      </c>
      <c r="EJ80" s="393" t="b">
        <v>0</v>
      </c>
      <c r="EK80" s="971">
        <v>20</v>
      </c>
      <c r="EL80" s="971">
        <v>24</v>
      </c>
      <c r="EM80" s="396">
        <v>0</v>
      </c>
      <c r="EN80" s="396">
        <v>1</v>
      </c>
      <c r="EO80" s="396">
        <v>0</v>
      </c>
      <c r="EP80" s="971">
        <v>24</v>
      </c>
      <c r="EQ80" s="396">
        <v>0</v>
      </c>
      <c r="ER80" s="396">
        <v>1</v>
      </c>
      <c r="ES80" s="396">
        <v>0</v>
      </c>
      <c r="ET80" s="664"/>
      <c r="EU80" s="303"/>
      <c r="EV80" s="396" t="s">
        <v>505</v>
      </c>
      <c r="EW80" s="396" t="s">
        <v>506</v>
      </c>
      <c r="EX80" s="396" t="s">
        <v>350</v>
      </c>
      <c r="EY80" s="396">
        <v>24</v>
      </c>
      <c r="EZ80" s="396" t="s">
        <v>12</v>
      </c>
      <c r="FA80" s="396" t="s">
        <v>232</v>
      </c>
      <c r="FB80" s="396" t="s">
        <v>9</v>
      </c>
      <c r="FC80" s="396" t="s">
        <v>232</v>
      </c>
      <c r="FD80" s="396" t="s">
        <v>358</v>
      </c>
    </row>
    <row r="81" spans="1:160" customFormat="1">
      <c r="A81">
        <v>345</v>
      </c>
      <c r="B81">
        <v>1</v>
      </c>
      <c r="C81" t="s">
        <v>541</v>
      </c>
      <c r="D81" t="s">
        <v>542</v>
      </c>
      <c r="H81">
        <v>700</v>
      </c>
      <c r="I81">
        <v>41</v>
      </c>
      <c r="J81">
        <v>1</v>
      </c>
      <c r="K81">
        <v>0</v>
      </c>
      <c r="L81">
        <v>1</v>
      </c>
      <c r="M81">
        <v>0</v>
      </c>
      <c r="N81" s="1250" t="s">
        <v>505</v>
      </c>
      <c r="O81" s="1250">
        <v>0</v>
      </c>
      <c r="P81">
        <v>6</v>
      </c>
      <c r="Q81">
        <v>2</v>
      </c>
      <c r="R81">
        <v>8</v>
      </c>
      <c r="S81">
        <v>2</v>
      </c>
      <c r="T81">
        <v>0</v>
      </c>
      <c r="U81">
        <v>1</v>
      </c>
      <c r="V81">
        <v>0</v>
      </c>
      <c r="W81">
        <v>1</v>
      </c>
      <c r="X81">
        <v>6</v>
      </c>
      <c r="Y81">
        <v>3</v>
      </c>
      <c r="Z81">
        <v>8</v>
      </c>
      <c r="AA81">
        <v>3</v>
      </c>
      <c r="AB81">
        <v>1</v>
      </c>
      <c r="AC81">
        <v>0</v>
      </c>
      <c r="AD81">
        <v>0</v>
      </c>
      <c r="AE81">
        <v>0</v>
      </c>
      <c r="AF81">
        <v>0</v>
      </c>
      <c r="AG81">
        <v>0</v>
      </c>
      <c r="AH81">
        <v>0</v>
      </c>
      <c r="AI81">
        <v>0</v>
      </c>
      <c r="AJ81">
        <v>1</v>
      </c>
      <c r="AK81">
        <v>0</v>
      </c>
      <c r="AL81">
        <v>1</v>
      </c>
      <c r="AM81">
        <v>0</v>
      </c>
      <c r="AN81">
        <v>8</v>
      </c>
      <c r="AO81">
        <v>3</v>
      </c>
      <c r="AP81">
        <v>9</v>
      </c>
      <c r="AQ81">
        <v>3</v>
      </c>
      <c r="AR81">
        <v>1</v>
      </c>
      <c r="AS81">
        <v>0</v>
      </c>
      <c r="AT81">
        <v>0</v>
      </c>
      <c r="AU81">
        <v>0</v>
      </c>
      <c r="AV81">
        <v>1</v>
      </c>
      <c r="AW81">
        <v>0</v>
      </c>
      <c r="AX81">
        <v>0</v>
      </c>
      <c r="AY81">
        <v>0</v>
      </c>
      <c r="AZ81">
        <v>0</v>
      </c>
      <c r="BA81">
        <v>0</v>
      </c>
      <c r="BB81">
        <v>0</v>
      </c>
      <c r="BC81">
        <v>0</v>
      </c>
      <c r="BD81">
        <v>0</v>
      </c>
      <c r="BE81">
        <v>0</v>
      </c>
      <c r="BF81">
        <v>0</v>
      </c>
      <c r="BG81">
        <v>0</v>
      </c>
      <c r="BH81">
        <v>2</v>
      </c>
      <c r="BI81">
        <v>0</v>
      </c>
      <c r="BJ81">
        <v>3</v>
      </c>
      <c r="BK81">
        <v>1</v>
      </c>
      <c r="BL81">
        <v>2</v>
      </c>
      <c r="BM81">
        <v>0</v>
      </c>
      <c r="BN81">
        <v>3</v>
      </c>
      <c r="BO81">
        <v>1</v>
      </c>
      <c r="BP81">
        <v>0</v>
      </c>
      <c r="BQ81">
        <v>0</v>
      </c>
      <c r="BR81">
        <v>0</v>
      </c>
      <c r="BS81">
        <v>0</v>
      </c>
      <c r="BT81">
        <v>0</v>
      </c>
      <c r="BU81">
        <v>0</v>
      </c>
      <c r="BV81">
        <v>0</v>
      </c>
      <c r="BW81">
        <v>0</v>
      </c>
      <c r="BX81">
        <v>3</v>
      </c>
      <c r="BY81">
        <v>0</v>
      </c>
      <c r="BZ81">
        <v>0</v>
      </c>
      <c r="CA81">
        <v>0</v>
      </c>
      <c r="CB81">
        <v>5</v>
      </c>
      <c r="CC81">
        <v>0</v>
      </c>
      <c r="CD81">
        <v>0</v>
      </c>
      <c r="CE81">
        <v>0</v>
      </c>
      <c r="CF81">
        <v>6</v>
      </c>
      <c r="CG81">
        <v>0</v>
      </c>
      <c r="CH81">
        <v>3</v>
      </c>
      <c r="CI81">
        <v>1</v>
      </c>
      <c r="CJ81">
        <v>8</v>
      </c>
      <c r="CK81">
        <v>0</v>
      </c>
      <c r="CL81">
        <v>3</v>
      </c>
      <c r="CM81">
        <v>1</v>
      </c>
      <c r="CN81">
        <v>6</v>
      </c>
      <c r="CO81">
        <v>5</v>
      </c>
      <c r="CP81">
        <v>1</v>
      </c>
      <c r="CQ81">
        <v>0</v>
      </c>
      <c r="CR81">
        <v>1</v>
      </c>
      <c r="CS81">
        <v>3</v>
      </c>
      <c r="CT81">
        <v>0</v>
      </c>
      <c r="CU81">
        <v>0</v>
      </c>
      <c r="CV81">
        <v>0</v>
      </c>
      <c r="CW81">
        <v>0</v>
      </c>
      <c r="CX81">
        <v>0</v>
      </c>
      <c r="CY81">
        <v>0</v>
      </c>
      <c r="CZ81">
        <v>0</v>
      </c>
      <c r="DA81">
        <v>0</v>
      </c>
      <c r="DB81">
        <v>0</v>
      </c>
      <c r="DC81">
        <v>0</v>
      </c>
      <c r="DD81">
        <v>0</v>
      </c>
      <c r="DE81">
        <v>0</v>
      </c>
      <c r="DF81">
        <v>0</v>
      </c>
      <c r="DG81">
        <v>0</v>
      </c>
      <c r="DH81">
        <v>0</v>
      </c>
      <c r="DI81">
        <v>0</v>
      </c>
      <c r="DJ81">
        <v>0</v>
      </c>
      <c r="DK81" s="664"/>
      <c r="DL81" s="398">
        <v>0</v>
      </c>
      <c r="DM81" s="303">
        <v>0</v>
      </c>
      <c r="DN81" s="303">
        <v>0</v>
      </c>
      <c r="DO81" s="393">
        <v>0</v>
      </c>
      <c r="DP81" s="303">
        <v>0</v>
      </c>
      <c r="DQ81" s="303">
        <v>0</v>
      </c>
      <c r="DR81" s="303">
        <v>0</v>
      </c>
      <c r="DS81" s="393">
        <v>0</v>
      </c>
      <c r="DT81" s="303">
        <v>0</v>
      </c>
      <c r="DU81" s="303">
        <v>0</v>
      </c>
      <c r="DV81" s="303">
        <v>0</v>
      </c>
      <c r="DW81" s="303">
        <v>0</v>
      </c>
      <c r="DX81" s="303">
        <v>0</v>
      </c>
      <c r="DY81" s="303">
        <v>0</v>
      </c>
      <c r="DZ81" s="303">
        <v>0</v>
      </c>
      <c r="EA81" s="303">
        <v>0</v>
      </c>
      <c r="EB81" s="303">
        <v>0</v>
      </c>
      <c r="EC81" s="303">
        <v>0</v>
      </c>
      <c r="ED81" s="398">
        <v>0</v>
      </c>
      <c r="EE81" s="303">
        <v>0</v>
      </c>
      <c r="EF81" s="303">
        <v>0</v>
      </c>
      <c r="EG81" s="393">
        <v>0</v>
      </c>
      <c r="EH81" s="910">
        <v>0</v>
      </c>
      <c r="EI81" s="398">
        <v>11</v>
      </c>
      <c r="EJ81" s="393" t="b">
        <v>0</v>
      </c>
      <c r="EK81" s="971">
        <v>9</v>
      </c>
      <c r="EL81" s="971">
        <v>12</v>
      </c>
      <c r="EM81" s="396">
        <v>1</v>
      </c>
      <c r="EN81" s="396">
        <v>0</v>
      </c>
      <c r="EO81" s="396">
        <v>0</v>
      </c>
      <c r="EP81" s="971">
        <v>0</v>
      </c>
      <c r="EQ81" s="396">
        <v>0</v>
      </c>
      <c r="ER81" s="396">
        <v>0</v>
      </c>
      <c r="ES81" s="396">
        <v>0</v>
      </c>
      <c r="ET81" s="664"/>
      <c r="EU81" s="303"/>
      <c r="EV81" s="396" t="s">
        <v>505</v>
      </c>
      <c r="EW81" s="396" t="s">
        <v>506</v>
      </c>
      <c r="EX81" s="396" t="s">
        <v>350</v>
      </c>
      <c r="EY81" s="396">
        <v>12</v>
      </c>
      <c r="EZ81" s="396" t="s">
        <v>11</v>
      </c>
      <c r="FA81" s="396" t="s">
        <v>232</v>
      </c>
      <c r="FB81" s="396" t="s">
        <v>9</v>
      </c>
      <c r="FC81" s="396" t="s">
        <v>232</v>
      </c>
      <c r="FD81" s="396" t="s">
        <v>358</v>
      </c>
    </row>
    <row r="82" spans="1:160" customFormat="1">
      <c r="A82">
        <v>418</v>
      </c>
      <c r="B82">
        <v>1</v>
      </c>
      <c r="C82" t="s">
        <v>549</v>
      </c>
      <c r="D82" t="s">
        <v>550</v>
      </c>
      <c r="H82">
        <v>700</v>
      </c>
      <c r="I82">
        <v>23</v>
      </c>
      <c r="J82">
        <v>0</v>
      </c>
      <c r="K82">
        <v>1</v>
      </c>
      <c r="L82">
        <v>1</v>
      </c>
      <c r="M82">
        <v>0</v>
      </c>
      <c r="N82" s="1250" t="s">
        <v>393</v>
      </c>
      <c r="O82" s="1250">
        <v>0</v>
      </c>
      <c r="P82">
        <v>46</v>
      </c>
      <c r="Q82">
        <v>2</v>
      </c>
      <c r="R82">
        <v>51</v>
      </c>
      <c r="S82">
        <v>2</v>
      </c>
      <c r="T82">
        <v>3</v>
      </c>
      <c r="U82">
        <v>0</v>
      </c>
      <c r="V82">
        <v>4</v>
      </c>
      <c r="W82">
        <v>0</v>
      </c>
      <c r="X82">
        <v>49</v>
      </c>
      <c r="Y82">
        <v>2</v>
      </c>
      <c r="Z82">
        <v>55</v>
      </c>
      <c r="AA82">
        <v>2</v>
      </c>
      <c r="AB82">
        <v>1</v>
      </c>
      <c r="AC82">
        <v>0</v>
      </c>
      <c r="AD82">
        <v>1</v>
      </c>
      <c r="AE82">
        <v>0</v>
      </c>
      <c r="AF82">
        <v>0</v>
      </c>
      <c r="AG82">
        <v>0</v>
      </c>
      <c r="AH82">
        <v>0</v>
      </c>
      <c r="AI82">
        <v>0</v>
      </c>
      <c r="AJ82">
        <v>0</v>
      </c>
      <c r="AK82">
        <v>0</v>
      </c>
      <c r="AL82">
        <v>0</v>
      </c>
      <c r="AM82">
        <v>0</v>
      </c>
      <c r="AN82">
        <v>50</v>
      </c>
      <c r="AO82">
        <v>2</v>
      </c>
      <c r="AP82">
        <v>56</v>
      </c>
      <c r="AQ82">
        <v>2</v>
      </c>
      <c r="AR82">
        <v>0</v>
      </c>
      <c r="AS82">
        <v>0</v>
      </c>
      <c r="AT82">
        <v>0</v>
      </c>
      <c r="AU82">
        <v>0</v>
      </c>
      <c r="AV82">
        <v>0</v>
      </c>
      <c r="AW82">
        <v>0</v>
      </c>
      <c r="AX82">
        <v>0</v>
      </c>
      <c r="AY82">
        <v>0</v>
      </c>
      <c r="AZ82">
        <v>0</v>
      </c>
      <c r="BA82">
        <v>0</v>
      </c>
      <c r="BB82">
        <v>0</v>
      </c>
      <c r="BC82">
        <v>0</v>
      </c>
      <c r="BD82">
        <v>0</v>
      </c>
      <c r="BE82">
        <v>0</v>
      </c>
      <c r="BF82">
        <v>0</v>
      </c>
      <c r="BG82">
        <v>0</v>
      </c>
      <c r="BH82">
        <v>7</v>
      </c>
      <c r="BI82">
        <v>0</v>
      </c>
      <c r="BJ82">
        <v>2</v>
      </c>
      <c r="BK82">
        <v>0</v>
      </c>
      <c r="BL82">
        <v>8</v>
      </c>
      <c r="BM82">
        <v>1</v>
      </c>
      <c r="BN82">
        <v>2</v>
      </c>
      <c r="BO82">
        <v>0</v>
      </c>
      <c r="BP82">
        <v>0</v>
      </c>
      <c r="BQ82">
        <v>0</v>
      </c>
      <c r="BR82">
        <v>0</v>
      </c>
      <c r="BS82">
        <v>0</v>
      </c>
      <c r="BT82">
        <v>0</v>
      </c>
      <c r="BU82">
        <v>0</v>
      </c>
      <c r="BV82">
        <v>0</v>
      </c>
      <c r="BW82">
        <v>0</v>
      </c>
      <c r="BX82">
        <v>42</v>
      </c>
      <c r="BY82">
        <v>3</v>
      </c>
      <c r="BZ82">
        <v>0</v>
      </c>
      <c r="CA82">
        <v>0</v>
      </c>
      <c r="CB82">
        <v>47</v>
      </c>
      <c r="CC82">
        <v>3</v>
      </c>
      <c r="CD82">
        <v>0</v>
      </c>
      <c r="CE82">
        <v>0</v>
      </c>
      <c r="CF82">
        <v>49</v>
      </c>
      <c r="CG82">
        <v>3</v>
      </c>
      <c r="CH82">
        <v>2</v>
      </c>
      <c r="CI82">
        <v>0</v>
      </c>
      <c r="CJ82">
        <v>55</v>
      </c>
      <c r="CK82">
        <v>4</v>
      </c>
      <c r="CL82">
        <v>2</v>
      </c>
      <c r="CM82">
        <v>0</v>
      </c>
      <c r="CN82">
        <v>7</v>
      </c>
      <c r="CO82">
        <v>1</v>
      </c>
      <c r="CP82">
        <v>1</v>
      </c>
      <c r="CQ82">
        <v>0</v>
      </c>
      <c r="CR82">
        <v>0.15384615384615385</v>
      </c>
      <c r="CS82">
        <v>13</v>
      </c>
      <c r="CT82">
        <v>0</v>
      </c>
      <c r="CU82">
        <v>0</v>
      </c>
      <c r="CV82">
        <v>0</v>
      </c>
      <c r="CW82">
        <v>0</v>
      </c>
      <c r="CX82">
        <v>0</v>
      </c>
      <c r="CY82">
        <v>0</v>
      </c>
      <c r="CZ82">
        <v>0</v>
      </c>
      <c r="DA82">
        <v>1</v>
      </c>
      <c r="DB82">
        <v>3</v>
      </c>
      <c r="DC82">
        <v>0</v>
      </c>
      <c r="DD82">
        <v>0</v>
      </c>
      <c r="DE82">
        <v>0</v>
      </c>
      <c r="DF82">
        <v>0</v>
      </c>
      <c r="DG82">
        <v>0</v>
      </c>
      <c r="DH82">
        <v>0</v>
      </c>
      <c r="DI82">
        <v>0</v>
      </c>
      <c r="DJ82">
        <v>0</v>
      </c>
      <c r="DK82" s="664"/>
      <c r="DL82" s="398">
        <v>0</v>
      </c>
      <c r="DM82" s="303">
        <v>0</v>
      </c>
      <c r="DN82" s="303">
        <v>0</v>
      </c>
      <c r="DO82" s="393">
        <v>0</v>
      </c>
      <c r="DP82" s="303">
        <v>0</v>
      </c>
      <c r="DQ82" s="303">
        <v>0</v>
      </c>
      <c r="DR82" s="303">
        <v>0</v>
      </c>
      <c r="DS82" s="393">
        <v>0</v>
      </c>
      <c r="DT82" s="303">
        <v>0</v>
      </c>
      <c r="DU82" s="303">
        <v>0</v>
      </c>
      <c r="DV82" s="303">
        <v>0</v>
      </c>
      <c r="DW82" s="303">
        <v>0</v>
      </c>
      <c r="DX82" s="303">
        <v>0</v>
      </c>
      <c r="DY82" s="303">
        <v>0</v>
      </c>
      <c r="DZ82" s="303">
        <v>0</v>
      </c>
      <c r="EA82" s="303">
        <v>0</v>
      </c>
      <c r="EB82" s="303">
        <v>0</v>
      </c>
      <c r="EC82" s="303">
        <v>0</v>
      </c>
      <c r="ED82" s="398">
        <v>0</v>
      </c>
      <c r="EE82" s="303">
        <v>0</v>
      </c>
      <c r="EF82" s="303">
        <v>0</v>
      </c>
      <c r="EG82" s="393">
        <v>0</v>
      </c>
      <c r="EH82" s="910">
        <v>0</v>
      </c>
      <c r="EI82" s="398">
        <v>52</v>
      </c>
      <c r="EJ82" s="393" t="b">
        <v>0</v>
      </c>
      <c r="EK82" s="971">
        <v>42</v>
      </c>
      <c r="EL82" s="971">
        <v>58</v>
      </c>
      <c r="EM82" s="396">
        <v>0</v>
      </c>
      <c r="EN82" s="396">
        <v>1</v>
      </c>
      <c r="EO82" s="396">
        <v>0</v>
      </c>
      <c r="EP82" s="971">
        <v>58</v>
      </c>
      <c r="EQ82" s="396">
        <v>1</v>
      </c>
      <c r="ER82" s="396">
        <v>0</v>
      </c>
      <c r="ES82" s="396">
        <v>0</v>
      </c>
      <c r="ET82" s="664"/>
      <c r="EU82" s="303"/>
      <c r="EV82" s="396" t="s">
        <v>393</v>
      </c>
      <c r="EW82" s="396" t="s">
        <v>394</v>
      </c>
      <c r="EX82" s="396" t="s">
        <v>350</v>
      </c>
      <c r="EY82" s="396">
        <v>58</v>
      </c>
      <c r="EZ82" s="396" t="s">
        <v>12</v>
      </c>
      <c r="FA82" s="396" t="s">
        <v>232</v>
      </c>
      <c r="FB82" s="396" t="s">
        <v>9</v>
      </c>
      <c r="FC82" s="396" t="s">
        <v>232</v>
      </c>
      <c r="FD82" s="396" t="s">
        <v>346</v>
      </c>
    </row>
    <row r="83" spans="1:160" customFormat="1">
      <c r="A83">
        <v>445</v>
      </c>
      <c r="B83">
        <v>1</v>
      </c>
      <c r="C83" t="s">
        <v>555</v>
      </c>
      <c r="D83" t="s">
        <v>556</v>
      </c>
      <c r="H83">
        <v>700</v>
      </c>
      <c r="I83">
        <v>41</v>
      </c>
      <c r="J83">
        <v>1</v>
      </c>
      <c r="K83">
        <v>0</v>
      </c>
      <c r="L83">
        <v>1</v>
      </c>
      <c r="M83">
        <v>0</v>
      </c>
      <c r="N83" s="1250" t="s">
        <v>554</v>
      </c>
      <c r="O83" s="1250">
        <v>0</v>
      </c>
      <c r="P83">
        <v>0</v>
      </c>
      <c r="Q83">
        <v>0</v>
      </c>
      <c r="R83">
        <v>1</v>
      </c>
      <c r="S83">
        <v>0</v>
      </c>
      <c r="T83">
        <v>0</v>
      </c>
      <c r="U83">
        <v>1</v>
      </c>
      <c r="V83">
        <v>0</v>
      </c>
      <c r="W83">
        <v>1</v>
      </c>
      <c r="X83">
        <v>0</v>
      </c>
      <c r="Y83">
        <v>1</v>
      </c>
      <c r="Z83">
        <v>1</v>
      </c>
      <c r="AA83">
        <v>1</v>
      </c>
      <c r="AB83">
        <v>2</v>
      </c>
      <c r="AC83">
        <v>0</v>
      </c>
      <c r="AD83">
        <v>0</v>
      </c>
      <c r="AE83">
        <v>0</v>
      </c>
      <c r="AF83">
        <v>0</v>
      </c>
      <c r="AG83">
        <v>0</v>
      </c>
      <c r="AH83">
        <v>0</v>
      </c>
      <c r="AI83">
        <v>0</v>
      </c>
      <c r="AJ83">
        <v>0</v>
      </c>
      <c r="AK83">
        <v>0</v>
      </c>
      <c r="AL83">
        <v>0</v>
      </c>
      <c r="AM83">
        <v>0</v>
      </c>
      <c r="AN83">
        <v>2</v>
      </c>
      <c r="AO83">
        <v>1</v>
      </c>
      <c r="AP83">
        <v>1</v>
      </c>
      <c r="AQ83">
        <v>1</v>
      </c>
      <c r="AR83">
        <v>0</v>
      </c>
      <c r="AS83">
        <v>0</v>
      </c>
      <c r="AT83">
        <v>0</v>
      </c>
      <c r="AU83">
        <v>0</v>
      </c>
      <c r="AV83">
        <v>0</v>
      </c>
      <c r="AW83">
        <v>0</v>
      </c>
      <c r="AX83">
        <v>0</v>
      </c>
      <c r="AY83">
        <v>0</v>
      </c>
      <c r="AZ83">
        <v>0</v>
      </c>
      <c r="BA83">
        <v>0</v>
      </c>
      <c r="BB83">
        <v>0</v>
      </c>
      <c r="BC83">
        <v>0</v>
      </c>
      <c r="BD83">
        <v>0</v>
      </c>
      <c r="BE83">
        <v>0</v>
      </c>
      <c r="BF83">
        <v>0</v>
      </c>
      <c r="BG83">
        <v>0</v>
      </c>
      <c r="BH83">
        <v>0</v>
      </c>
      <c r="BI83">
        <v>0</v>
      </c>
      <c r="BJ83">
        <v>1</v>
      </c>
      <c r="BK83">
        <v>1</v>
      </c>
      <c r="BL83">
        <v>0</v>
      </c>
      <c r="BM83">
        <v>0</v>
      </c>
      <c r="BN83">
        <v>1</v>
      </c>
      <c r="BO83">
        <v>1</v>
      </c>
      <c r="BP83">
        <v>0</v>
      </c>
      <c r="BQ83">
        <v>0</v>
      </c>
      <c r="BR83">
        <v>0</v>
      </c>
      <c r="BS83">
        <v>0</v>
      </c>
      <c r="BT83">
        <v>0</v>
      </c>
      <c r="BU83">
        <v>0</v>
      </c>
      <c r="BV83">
        <v>0</v>
      </c>
      <c r="BW83">
        <v>0</v>
      </c>
      <c r="BX83">
        <v>0</v>
      </c>
      <c r="BY83">
        <v>0</v>
      </c>
      <c r="BZ83">
        <v>0</v>
      </c>
      <c r="CA83">
        <v>0</v>
      </c>
      <c r="CB83">
        <v>1</v>
      </c>
      <c r="CC83">
        <v>0</v>
      </c>
      <c r="CD83">
        <v>0</v>
      </c>
      <c r="CE83">
        <v>0</v>
      </c>
      <c r="CF83">
        <v>0</v>
      </c>
      <c r="CG83">
        <v>0</v>
      </c>
      <c r="CH83">
        <v>1</v>
      </c>
      <c r="CI83">
        <v>1</v>
      </c>
      <c r="CJ83">
        <v>1</v>
      </c>
      <c r="CK83">
        <v>0</v>
      </c>
      <c r="CL83">
        <v>1</v>
      </c>
      <c r="CM83">
        <v>1</v>
      </c>
      <c r="CN83">
        <v>1</v>
      </c>
      <c r="CO83">
        <v>2</v>
      </c>
      <c r="CP83">
        <v>0</v>
      </c>
      <c r="CQ83">
        <v>0</v>
      </c>
      <c r="CR83">
        <v>1</v>
      </c>
      <c r="CS83">
        <v>0</v>
      </c>
      <c r="CT83">
        <v>0</v>
      </c>
      <c r="CU83">
        <v>0</v>
      </c>
      <c r="CV83">
        <v>0</v>
      </c>
      <c r="CW83">
        <v>0</v>
      </c>
      <c r="CX83">
        <v>0</v>
      </c>
      <c r="CY83">
        <v>0</v>
      </c>
      <c r="CZ83">
        <v>0</v>
      </c>
      <c r="DA83">
        <v>0</v>
      </c>
      <c r="DB83">
        <v>2</v>
      </c>
      <c r="DC83">
        <v>0</v>
      </c>
      <c r="DD83">
        <v>0</v>
      </c>
      <c r="DE83">
        <v>0</v>
      </c>
      <c r="DF83">
        <v>0</v>
      </c>
      <c r="DG83">
        <v>0</v>
      </c>
      <c r="DH83">
        <v>0</v>
      </c>
      <c r="DI83">
        <v>0</v>
      </c>
      <c r="DJ83">
        <v>0</v>
      </c>
      <c r="DK83" s="664"/>
      <c r="DL83" s="398">
        <v>0</v>
      </c>
      <c r="DM83" s="303">
        <v>0</v>
      </c>
      <c r="DN83" s="303">
        <v>0</v>
      </c>
      <c r="DO83" s="393">
        <v>0</v>
      </c>
      <c r="DP83" s="303">
        <v>0</v>
      </c>
      <c r="DQ83" s="303">
        <v>0</v>
      </c>
      <c r="DR83" s="303">
        <v>0</v>
      </c>
      <c r="DS83" s="393">
        <v>0</v>
      </c>
      <c r="DT83" s="303">
        <v>0</v>
      </c>
      <c r="DU83" s="303">
        <v>0</v>
      </c>
      <c r="DV83" s="303">
        <v>0</v>
      </c>
      <c r="DW83" s="303">
        <v>0</v>
      </c>
      <c r="DX83" s="303">
        <v>0</v>
      </c>
      <c r="DY83" s="303">
        <v>0</v>
      </c>
      <c r="DZ83" s="303">
        <v>0</v>
      </c>
      <c r="EA83" s="303">
        <v>0</v>
      </c>
      <c r="EB83" s="303">
        <v>0</v>
      </c>
      <c r="EC83" s="303">
        <v>0</v>
      </c>
      <c r="ED83" s="398">
        <v>0</v>
      </c>
      <c r="EE83" s="303">
        <v>0</v>
      </c>
      <c r="EF83" s="303">
        <v>0</v>
      </c>
      <c r="EG83" s="393">
        <v>0</v>
      </c>
      <c r="EH83" s="910">
        <v>0</v>
      </c>
      <c r="EI83" s="398">
        <v>3</v>
      </c>
      <c r="EJ83" s="393" t="b">
        <v>0</v>
      </c>
      <c r="EK83" s="971">
        <v>0</v>
      </c>
      <c r="EL83" s="971">
        <v>0</v>
      </c>
      <c r="EM83" s="396">
        <v>0</v>
      </c>
      <c r="EN83" s="396">
        <v>0</v>
      </c>
      <c r="EO83" s="396">
        <v>0</v>
      </c>
      <c r="EP83" s="971">
        <v>2</v>
      </c>
      <c r="EQ83" s="396">
        <v>1</v>
      </c>
      <c r="ER83" s="396">
        <v>0</v>
      </c>
      <c r="ES83" s="396">
        <v>0</v>
      </c>
      <c r="ET83" s="664"/>
      <c r="EU83" s="303"/>
      <c r="EV83" s="396" t="s">
        <v>554</v>
      </c>
      <c r="EW83" s="396" t="s">
        <v>527</v>
      </c>
      <c r="EX83" s="396" t="s">
        <v>350</v>
      </c>
      <c r="EY83" s="396">
        <v>2</v>
      </c>
      <c r="EZ83" s="396" t="s">
        <v>11</v>
      </c>
      <c r="FA83" s="396" t="s">
        <v>232</v>
      </c>
      <c r="FB83" s="396" t="s">
        <v>9</v>
      </c>
      <c r="FC83" s="396" t="s">
        <v>232</v>
      </c>
      <c r="FD83" s="396" t="s">
        <v>358</v>
      </c>
    </row>
    <row r="84" spans="1:160" customFormat="1">
      <c r="A84">
        <v>446</v>
      </c>
      <c r="B84">
        <v>1</v>
      </c>
      <c r="C84" t="s">
        <v>557</v>
      </c>
      <c r="D84" t="s">
        <v>558</v>
      </c>
      <c r="H84">
        <v>700</v>
      </c>
      <c r="I84">
        <v>41</v>
      </c>
      <c r="J84">
        <v>1</v>
      </c>
      <c r="K84">
        <v>0</v>
      </c>
      <c r="L84">
        <v>1</v>
      </c>
      <c r="M84">
        <v>0</v>
      </c>
      <c r="N84" s="1250" t="s">
        <v>554</v>
      </c>
      <c r="O84" s="1250">
        <v>0</v>
      </c>
      <c r="P84">
        <v>8</v>
      </c>
      <c r="Q84">
        <v>0</v>
      </c>
      <c r="R84">
        <v>9</v>
      </c>
      <c r="S84">
        <v>0</v>
      </c>
      <c r="T84">
        <v>0</v>
      </c>
      <c r="U84">
        <v>3</v>
      </c>
      <c r="V84">
        <v>0</v>
      </c>
      <c r="W84">
        <v>3</v>
      </c>
      <c r="X84">
        <v>8</v>
      </c>
      <c r="Y84">
        <v>3</v>
      </c>
      <c r="Z84">
        <v>9</v>
      </c>
      <c r="AA84">
        <v>3</v>
      </c>
      <c r="AB84">
        <v>0</v>
      </c>
      <c r="AC84">
        <v>0</v>
      </c>
      <c r="AD84">
        <v>0</v>
      </c>
      <c r="AE84">
        <v>0</v>
      </c>
      <c r="AF84">
        <v>0</v>
      </c>
      <c r="AG84">
        <v>0</v>
      </c>
      <c r="AH84">
        <v>0</v>
      </c>
      <c r="AI84">
        <v>0</v>
      </c>
      <c r="AJ84">
        <v>1</v>
      </c>
      <c r="AK84">
        <v>0</v>
      </c>
      <c r="AL84">
        <v>2</v>
      </c>
      <c r="AM84">
        <v>0</v>
      </c>
      <c r="AN84">
        <v>9</v>
      </c>
      <c r="AO84">
        <v>3</v>
      </c>
      <c r="AP84">
        <v>11</v>
      </c>
      <c r="AQ84">
        <v>3</v>
      </c>
      <c r="AR84">
        <v>1</v>
      </c>
      <c r="AS84">
        <v>0</v>
      </c>
      <c r="AT84">
        <v>0</v>
      </c>
      <c r="AU84">
        <v>0</v>
      </c>
      <c r="AV84">
        <v>1</v>
      </c>
      <c r="AW84">
        <v>0</v>
      </c>
      <c r="AX84">
        <v>0</v>
      </c>
      <c r="AY84">
        <v>0</v>
      </c>
      <c r="AZ84">
        <v>0</v>
      </c>
      <c r="BA84">
        <v>0</v>
      </c>
      <c r="BB84">
        <v>0</v>
      </c>
      <c r="BC84">
        <v>0</v>
      </c>
      <c r="BD84">
        <v>0</v>
      </c>
      <c r="BE84">
        <v>0</v>
      </c>
      <c r="BF84">
        <v>0</v>
      </c>
      <c r="BG84">
        <v>0</v>
      </c>
      <c r="BH84">
        <v>1</v>
      </c>
      <c r="BI84">
        <v>0</v>
      </c>
      <c r="BJ84">
        <v>3</v>
      </c>
      <c r="BK84">
        <v>3</v>
      </c>
      <c r="BL84">
        <v>2</v>
      </c>
      <c r="BM84">
        <v>0</v>
      </c>
      <c r="BN84">
        <v>3</v>
      </c>
      <c r="BO84">
        <v>3</v>
      </c>
      <c r="BP84">
        <v>0</v>
      </c>
      <c r="BQ84">
        <v>0</v>
      </c>
      <c r="BR84">
        <v>0</v>
      </c>
      <c r="BS84">
        <v>0</v>
      </c>
      <c r="BT84">
        <v>0</v>
      </c>
      <c r="BU84">
        <v>0</v>
      </c>
      <c r="BV84">
        <v>0</v>
      </c>
      <c r="BW84">
        <v>0</v>
      </c>
      <c r="BX84">
        <v>6</v>
      </c>
      <c r="BY84">
        <v>0</v>
      </c>
      <c r="BZ84">
        <v>0</v>
      </c>
      <c r="CA84">
        <v>0</v>
      </c>
      <c r="CB84">
        <v>6</v>
      </c>
      <c r="CC84">
        <v>0</v>
      </c>
      <c r="CD84">
        <v>0</v>
      </c>
      <c r="CE84">
        <v>0</v>
      </c>
      <c r="CF84">
        <v>8</v>
      </c>
      <c r="CG84">
        <v>0</v>
      </c>
      <c r="CH84">
        <v>3</v>
      </c>
      <c r="CI84">
        <v>3</v>
      </c>
      <c r="CJ84">
        <v>9</v>
      </c>
      <c r="CK84">
        <v>0</v>
      </c>
      <c r="CL84">
        <v>3</v>
      </c>
      <c r="CM84">
        <v>3</v>
      </c>
      <c r="CN84">
        <v>2</v>
      </c>
      <c r="CO84">
        <v>0</v>
      </c>
      <c r="CP84">
        <v>0</v>
      </c>
      <c r="CQ84">
        <v>0</v>
      </c>
      <c r="CR84">
        <v>0.16666666666666666</v>
      </c>
      <c r="CS84">
        <v>1</v>
      </c>
      <c r="CT84">
        <v>1</v>
      </c>
      <c r="CU84">
        <v>0</v>
      </c>
      <c r="CV84">
        <v>0</v>
      </c>
      <c r="CW84">
        <v>0</v>
      </c>
      <c r="CX84">
        <v>0</v>
      </c>
      <c r="CY84">
        <v>1</v>
      </c>
      <c r="CZ84">
        <v>1</v>
      </c>
      <c r="DA84">
        <v>0</v>
      </c>
      <c r="DB84">
        <v>3</v>
      </c>
      <c r="DC84">
        <v>0</v>
      </c>
      <c r="DD84">
        <v>0</v>
      </c>
      <c r="DE84">
        <v>1</v>
      </c>
      <c r="DF84">
        <v>1</v>
      </c>
      <c r="DG84">
        <v>0</v>
      </c>
      <c r="DH84">
        <v>0</v>
      </c>
      <c r="DI84">
        <v>0</v>
      </c>
      <c r="DJ84">
        <v>0</v>
      </c>
      <c r="DK84" s="664"/>
      <c r="DL84" s="398">
        <v>0</v>
      </c>
      <c r="DM84" s="303">
        <v>0</v>
      </c>
      <c r="DN84" s="303">
        <v>0</v>
      </c>
      <c r="DO84" s="393">
        <v>0</v>
      </c>
      <c r="DP84" s="303">
        <v>0</v>
      </c>
      <c r="DQ84" s="303">
        <v>0</v>
      </c>
      <c r="DR84" s="303">
        <v>0</v>
      </c>
      <c r="DS84" s="393">
        <v>0</v>
      </c>
      <c r="DT84" s="303">
        <v>0</v>
      </c>
      <c r="DU84" s="303">
        <v>0</v>
      </c>
      <c r="DV84" s="303">
        <v>0</v>
      </c>
      <c r="DW84" s="303">
        <v>0</v>
      </c>
      <c r="DX84" s="303">
        <v>0</v>
      </c>
      <c r="DY84" s="303">
        <v>0</v>
      </c>
      <c r="DZ84" s="303">
        <v>0</v>
      </c>
      <c r="EA84" s="303">
        <v>0</v>
      </c>
      <c r="EB84" s="303">
        <v>0</v>
      </c>
      <c r="EC84" s="303">
        <v>0</v>
      </c>
      <c r="ED84" s="398">
        <v>0</v>
      </c>
      <c r="EE84" s="303">
        <v>0</v>
      </c>
      <c r="EF84" s="303">
        <v>0</v>
      </c>
      <c r="EG84" s="393">
        <v>0</v>
      </c>
      <c r="EH84" s="910">
        <v>0</v>
      </c>
      <c r="EI84" s="398">
        <v>12</v>
      </c>
      <c r="EJ84" s="393" t="b">
        <v>0</v>
      </c>
      <c r="EK84" s="971">
        <v>10</v>
      </c>
      <c r="EL84" s="971">
        <v>14</v>
      </c>
      <c r="EM84" s="396">
        <v>0</v>
      </c>
      <c r="EN84" s="396">
        <v>0</v>
      </c>
      <c r="EO84" s="396">
        <v>1</v>
      </c>
      <c r="EP84" s="971">
        <v>14</v>
      </c>
      <c r="EQ84" s="396">
        <v>0</v>
      </c>
      <c r="ER84" s="396">
        <v>1</v>
      </c>
      <c r="ES84" s="396">
        <v>0</v>
      </c>
      <c r="ET84" s="664"/>
      <c r="EU84" s="303"/>
      <c r="EV84" s="396" t="s">
        <v>554</v>
      </c>
      <c r="EW84" s="396" t="s">
        <v>527</v>
      </c>
      <c r="EX84" s="396" t="s">
        <v>350</v>
      </c>
      <c r="EY84" s="396">
        <v>14</v>
      </c>
      <c r="EZ84" s="396" t="s">
        <v>11</v>
      </c>
      <c r="FA84" s="396" t="s">
        <v>232</v>
      </c>
      <c r="FB84" s="396" t="s">
        <v>9</v>
      </c>
      <c r="FC84" s="396" t="s">
        <v>232</v>
      </c>
      <c r="FD84" s="396" t="s">
        <v>358</v>
      </c>
    </row>
    <row r="85" spans="1:160" customFormat="1">
      <c r="A85">
        <v>457</v>
      </c>
      <c r="B85">
        <v>1</v>
      </c>
      <c r="C85" t="s">
        <v>559</v>
      </c>
      <c r="D85" t="s">
        <v>560</v>
      </c>
      <c r="H85">
        <v>700</v>
      </c>
      <c r="I85">
        <v>41</v>
      </c>
      <c r="J85">
        <v>1</v>
      </c>
      <c r="K85">
        <v>0</v>
      </c>
      <c r="L85">
        <v>1</v>
      </c>
      <c r="M85">
        <v>0</v>
      </c>
      <c r="N85" s="1250" t="s">
        <v>554</v>
      </c>
      <c r="O85" s="1250">
        <v>0</v>
      </c>
      <c r="P85">
        <v>3</v>
      </c>
      <c r="Q85">
        <v>0</v>
      </c>
      <c r="R85">
        <v>5</v>
      </c>
      <c r="S85">
        <v>0</v>
      </c>
      <c r="T85">
        <v>0</v>
      </c>
      <c r="U85">
        <v>0</v>
      </c>
      <c r="V85">
        <v>0</v>
      </c>
      <c r="W85">
        <v>0</v>
      </c>
      <c r="X85">
        <v>3</v>
      </c>
      <c r="Y85">
        <v>0</v>
      </c>
      <c r="Z85">
        <v>5</v>
      </c>
      <c r="AA85">
        <v>0</v>
      </c>
      <c r="AB85">
        <v>1</v>
      </c>
      <c r="AC85">
        <v>0</v>
      </c>
      <c r="AD85">
        <v>5</v>
      </c>
      <c r="AE85">
        <v>0</v>
      </c>
      <c r="AF85">
        <v>0</v>
      </c>
      <c r="AG85">
        <v>0</v>
      </c>
      <c r="AH85">
        <v>0</v>
      </c>
      <c r="AI85">
        <v>0</v>
      </c>
      <c r="AJ85">
        <v>5</v>
      </c>
      <c r="AK85">
        <v>0</v>
      </c>
      <c r="AL85">
        <v>2</v>
      </c>
      <c r="AM85">
        <v>0</v>
      </c>
      <c r="AN85">
        <v>9</v>
      </c>
      <c r="AO85">
        <v>0</v>
      </c>
      <c r="AP85">
        <v>12</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3</v>
      </c>
      <c r="BY85">
        <v>0</v>
      </c>
      <c r="BZ85">
        <v>0</v>
      </c>
      <c r="CA85">
        <v>0</v>
      </c>
      <c r="CB85">
        <v>5</v>
      </c>
      <c r="CC85">
        <v>0</v>
      </c>
      <c r="CD85">
        <v>0</v>
      </c>
      <c r="CE85">
        <v>0</v>
      </c>
      <c r="CF85">
        <v>3</v>
      </c>
      <c r="CG85">
        <v>0</v>
      </c>
      <c r="CH85">
        <v>0</v>
      </c>
      <c r="CI85">
        <v>0</v>
      </c>
      <c r="CJ85">
        <v>5</v>
      </c>
      <c r="CK85">
        <v>0</v>
      </c>
      <c r="CL85">
        <v>0</v>
      </c>
      <c r="CM85">
        <v>0</v>
      </c>
      <c r="CN85">
        <v>8</v>
      </c>
      <c r="CO85">
        <v>5</v>
      </c>
      <c r="CP85">
        <v>3</v>
      </c>
      <c r="CQ85">
        <v>0</v>
      </c>
      <c r="CR85">
        <v>1.4444444444444444</v>
      </c>
      <c r="CS85">
        <v>0</v>
      </c>
      <c r="CT85">
        <v>0</v>
      </c>
      <c r="CU85">
        <v>0</v>
      </c>
      <c r="CV85">
        <v>0</v>
      </c>
      <c r="CW85">
        <v>0</v>
      </c>
      <c r="CX85">
        <v>0</v>
      </c>
      <c r="CY85">
        <v>0</v>
      </c>
      <c r="CZ85">
        <v>0</v>
      </c>
      <c r="DA85">
        <v>0</v>
      </c>
      <c r="DB85">
        <v>3</v>
      </c>
      <c r="DC85">
        <v>0</v>
      </c>
      <c r="DD85">
        <v>0</v>
      </c>
      <c r="DE85">
        <v>0</v>
      </c>
      <c r="DF85">
        <v>0</v>
      </c>
      <c r="DG85">
        <v>1</v>
      </c>
      <c r="DH85">
        <v>0</v>
      </c>
      <c r="DI85">
        <v>0</v>
      </c>
      <c r="DJ85">
        <v>0</v>
      </c>
      <c r="DK85" s="664"/>
      <c r="DL85" s="398">
        <v>0</v>
      </c>
      <c r="DM85" s="303">
        <v>0</v>
      </c>
      <c r="DN85" s="303">
        <v>0</v>
      </c>
      <c r="DO85" s="393">
        <v>0</v>
      </c>
      <c r="DP85" s="303">
        <v>0</v>
      </c>
      <c r="DQ85" s="303">
        <v>0</v>
      </c>
      <c r="DR85" s="303">
        <v>0</v>
      </c>
      <c r="DS85" s="393">
        <v>0</v>
      </c>
      <c r="DT85" s="303">
        <v>0</v>
      </c>
      <c r="DU85" s="303">
        <v>0</v>
      </c>
      <c r="DV85" s="303">
        <v>0</v>
      </c>
      <c r="DW85" s="303">
        <v>0</v>
      </c>
      <c r="DX85" s="303">
        <v>0</v>
      </c>
      <c r="DY85" s="303">
        <v>0</v>
      </c>
      <c r="DZ85" s="303">
        <v>0</v>
      </c>
      <c r="EA85" s="303">
        <v>0</v>
      </c>
      <c r="EB85" s="303">
        <v>0</v>
      </c>
      <c r="EC85" s="303">
        <v>0</v>
      </c>
      <c r="ED85" s="398">
        <v>0</v>
      </c>
      <c r="EE85" s="303">
        <v>0</v>
      </c>
      <c r="EF85" s="303">
        <v>0</v>
      </c>
      <c r="EG85" s="393">
        <v>0</v>
      </c>
      <c r="EH85" s="910">
        <v>0</v>
      </c>
      <c r="EI85" s="398">
        <v>9</v>
      </c>
      <c r="EJ85" s="393" t="b">
        <v>0</v>
      </c>
      <c r="EK85" s="971">
        <v>9</v>
      </c>
      <c r="EL85" s="971">
        <v>0</v>
      </c>
      <c r="EM85" s="396">
        <v>0</v>
      </c>
      <c r="EN85" s="396">
        <v>0</v>
      </c>
      <c r="EO85" s="396">
        <v>0</v>
      </c>
      <c r="EP85" s="971">
        <v>12</v>
      </c>
      <c r="EQ85" s="396">
        <v>0</v>
      </c>
      <c r="ER85" s="396">
        <v>1</v>
      </c>
      <c r="ES85" s="396">
        <v>0</v>
      </c>
      <c r="ET85" s="664"/>
      <c r="EU85" s="303"/>
      <c r="EV85" s="396" t="s">
        <v>554</v>
      </c>
      <c r="EW85" s="396" t="s">
        <v>527</v>
      </c>
      <c r="EX85" s="396" t="s">
        <v>350</v>
      </c>
      <c r="EY85" s="396">
        <v>12</v>
      </c>
      <c r="EZ85" s="396" t="s">
        <v>11</v>
      </c>
      <c r="FA85" s="396" t="s">
        <v>232</v>
      </c>
      <c r="FB85" s="396" t="s">
        <v>9</v>
      </c>
      <c r="FC85" s="396" t="s">
        <v>232</v>
      </c>
      <c r="FD85" s="396" t="s">
        <v>358</v>
      </c>
    </row>
    <row r="86" spans="1:160" customFormat="1">
      <c r="A86">
        <v>464</v>
      </c>
      <c r="B86">
        <v>1</v>
      </c>
      <c r="C86">
        <v>0</v>
      </c>
      <c r="D86" t="s">
        <v>562</v>
      </c>
      <c r="H86">
        <v>700</v>
      </c>
      <c r="I86">
        <v>43</v>
      </c>
      <c r="J86">
        <v>1</v>
      </c>
      <c r="K86">
        <v>0</v>
      </c>
      <c r="L86">
        <v>1</v>
      </c>
      <c r="M86">
        <v>0</v>
      </c>
      <c r="N86" s="1250" t="s">
        <v>561</v>
      </c>
      <c r="O86" s="1250">
        <v>0</v>
      </c>
      <c r="P86">
        <v>19</v>
      </c>
      <c r="Q86">
        <v>0</v>
      </c>
      <c r="R86">
        <v>12</v>
      </c>
      <c r="S86">
        <v>0</v>
      </c>
      <c r="T86">
        <v>0</v>
      </c>
      <c r="U86">
        <v>1</v>
      </c>
      <c r="V86">
        <v>0</v>
      </c>
      <c r="W86">
        <v>1</v>
      </c>
      <c r="X86">
        <v>19</v>
      </c>
      <c r="Y86">
        <v>1</v>
      </c>
      <c r="Z86">
        <v>12</v>
      </c>
      <c r="AA86">
        <v>1</v>
      </c>
      <c r="AB86">
        <v>0</v>
      </c>
      <c r="AC86">
        <v>0</v>
      </c>
      <c r="AD86">
        <v>1</v>
      </c>
      <c r="AE86">
        <v>0</v>
      </c>
      <c r="AF86">
        <v>0</v>
      </c>
      <c r="AG86">
        <v>0</v>
      </c>
      <c r="AH86">
        <v>0</v>
      </c>
      <c r="AI86">
        <v>0</v>
      </c>
      <c r="AJ86">
        <v>0</v>
      </c>
      <c r="AK86">
        <v>0</v>
      </c>
      <c r="AL86">
        <v>0</v>
      </c>
      <c r="AM86">
        <v>0</v>
      </c>
      <c r="AN86">
        <v>19</v>
      </c>
      <c r="AO86">
        <v>1</v>
      </c>
      <c r="AP86">
        <v>13</v>
      </c>
      <c r="AQ86">
        <v>1</v>
      </c>
      <c r="AR86">
        <v>0</v>
      </c>
      <c r="AS86">
        <v>0</v>
      </c>
      <c r="AT86">
        <v>0</v>
      </c>
      <c r="AU86">
        <v>0</v>
      </c>
      <c r="AV86">
        <v>0</v>
      </c>
      <c r="AW86">
        <v>0</v>
      </c>
      <c r="AX86">
        <v>0</v>
      </c>
      <c r="AY86">
        <v>0</v>
      </c>
      <c r="AZ86">
        <v>0</v>
      </c>
      <c r="BA86">
        <v>0</v>
      </c>
      <c r="BB86">
        <v>0</v>
      </c>
      <c r="BC86">
        <v>0</v>
      </c>
      <c r="BD86">
        <v>0</v>
      </c>
      <c r="BE86">
        <v>0</v>
      </c>
      <c r="BF86">
        <v>0</v>
      </c>
      <c r="BG86">
        <v>0</v>
      </c>
      <c r="BH86">
        <v>0</v>
      </c>
      <c r="BI86">
        <v>0</v>
      </c>
      <c r="BJ86">
        <v>1</v>
      </c>
      <c r="BK86">
        <v>1</v>
      </c>
      <c r="BL86">
        <v>0</v>
      </c>
      <c r="BM86">
        <v>0</v>
      </c>
      <c r="BN86">
        <v>1</v>
      </c>
      <c r="BO86">
        <v>1</v>
      </c>
      <c r="BP86">
        <v>0</v>
      </c>
      <c r="BQ86">
        <v>0</v>
      </c>
      <c r="BR86">
        <v>0</v>
      </c>
      <c r="BS86">
        <v>0</v>
      </c>
      <c r="BT86">
        <v>0</v>
      </c>
      <c r="BU86">
        <v>0</v>
      </c>
      <c r="BV86">
        <v>0</v>
      </c>
      <c r="BW86">
        <v>0</v>
      </c>
      <c r="BX86">
        <v>19</v>
      </c>
      <c r="BY86">
        <v>0</v>
      </c>
      <c r="BZ86">
        <v>0</v>
      </c>
      <c r="CA86">
        <v>0</v>
      </c>
      <c r="CB86">
        <v>12</v>
      </c>
      <c r="CC86">
        <v>0</v>
      </c>
      <c r="CD86">
        <v>0</v>
      </c>
      <c r="CE86">
        <v>0</v>
      </c>
      <c r="CF86">
        <v>19</v>
      </c>
      <c r="CG86">
        <v>0</v>
      </c>
      <c r="CH86">
        <v>1</v>
      </c>
      <c r="CI86">
        <v>1</v>
      </c>
      <c r="CJ86">
        <v>12</v>
      </c>
      <c r="CK86">
        <v>0</v>
      </c>
      <c r="CL86">
        <v>1</v>
      </c>
      <c r="CM86">
        <v>1</v>
      </c>
      <c r="CN86">
        <v>3</v>
      </c>
      <c r="CO86">
        <v>9</v>
      </c>
      <c r="CP86">
        <v>4</v>
      </c>
      <c r="CQ86">
        <v>0</v>
      </c>
      <c r="CR86">
        <v>0.6</v>
      </c>
      <c r="CS86">
        <v>2</v>
      </c>
      <c r="CT86">
        <v>1</v>
      </c>
      <c r="CU86">
        <v>0</v>
      </c>
      <c r="CV86">
        <v>0</v>
      </c>
      <c r="CW86">
        <v>0</v>
      </c>
      <c r="CX86">
        <v>0</v>
      </c>
      <c r="CY86">
        <v>0</v>
      </c>
      <c r="CZ86">
        <v>0</v>
      </c>
      <c r="DA86">
        <v>0</v>
      </c>
      <c r="DB86">
        <v>1</v>
      </c>
      <c r="DC86">
        <v>0</v>
      </c>
      <c r="DD86">
        <v>0</v>
      </c>
      <c r="DE86">
        <v>0</v>
      </c>
      <c r="DF86">
        <v>1</v>
      </c>
      <c r="DG86">
        <v>0</v>
      </c>
      <c r="DH86">
        <v>0</v>
      </c>
      <c r="DI86">
        <v>0</v>
      </c>
      <c r="DJ86">
        <v>0</v>
      </c>
      <c r="DK86" s="664"/>
      <c r="DL86" s="398">
        <v>0</v>
      </c>
      <c r="DM86" s="303">
        <v>0</v>
      </c>
      <c r="DN86" s="303">
        <v>0</v>
      </c>
      <c r="DO86" s="393">
        <v>0</v>
      </c>
      <c r="DP86" s="303">
        <v>0</v>
      </c>
      <c r="DQ86" s="303">
        <v>0</v>
      </c>
      <c r="DR86" s="303">
        <v>0</v>
      </c>
      <c r="DS86" s="393">
        <v>0</v>
      </c>
      <c r="DT86" s="303">
        <v>0</v>
      </c>
      <c r="DU86" s="303">
        <v>0</v>
      </c>
      <c r="DV86" s="303">
        <v>0</v>
      </c>
      <c r="DW86" s="303">
        <v>0</v>
      </c>
      <c r="DX86" s="303">
        <v>0</v>
      </c>
      <c r="DY86" s="303">
        <v>0</v>
      </c>
      <c r="DZ86" s="303">
        <v>0</v>
      </c>
      <c r="EA86" s="303">
        <v>0</v>
      </c>
      <c r="EB86" s="303">
        <v>0</v>
      </c>
      <c r="EC86" s="303">
        <v>0</v>
      </c>
      <c r="ED86" s="398">
        <v>0</v>
      </c>
      <c r="EE86" s="303">
        <v>0</v>
      </c>
      <c r="EF86" s="303">
        <v>0</v>
      </c>
      <c r="EG86" s="393">
        <v>0</v>
      </c>
      <c r="EH86" s="910">
        <v>0</v>
      </c>
      <c r="EI86" s="398">
        <v>20</v>
      </c>
      <c r="EJ86" s="393" t="b">
        <v>0</v>
      </c>
      <c r="EK86" s="971">
        <v>11</v>
      </c>
      <c r="EL86" s="971">
        <v>14</v>
      </c>
      <c r="EM86" s="396">
        <v>0</v>
      </c>
      <c r="EN86" s="396">
        <v>1</v>
      </c>
      <c r="EO86" s="396">
        <v>0</v>
      </c>
      <c r="EP86" s="971">
        <v>14</v>
      </c>
      <c r="EQ86" s="396">
        <v>0</v>
      </c>
      <c r="ER86" s="396">
        <v>1</v>
      </c>
      <c r="ES86" s="396">
        <v>0</v>
      </c>
      <c r="ET86" s="664"/>
      <c r="EU86" s="303"/>
      <c r="EV86" s="396" t="s">
        <v>561</v>
      </c>
      <c r="EW86" s="396" t="s">
        <v>480</v>
      </c>
      <c r="EX86" s="396" t="s">
        <v>354</v>
      </c>
      <c r="EY86" s="396">
        <v>14</v>
      </c>
      <c r="EZ86" s="396" t="s">
        <v>11</v>
      </c>
      <c r="FA86" s="396" t="s">
        <v>232</v>
      </c>
      <c r="FB86" s="396" t="s">
        <v>9</v>
      </c>
      <c r="FC86" s="396" t="s">
        <v>232</v>
      </c>
      <c r="FD86" s="396" t="s">
        <v>358</v>
      </c>
    </row>
    <row r="87" spans="1:160" customFormat="1">
      <c r="A87">
        <v>465</v>
      </c>
      <c r="B87">
        <v>1</v>
      </c>
      <c r="C87" t="s">
        <v>563</v>
      </c>
      <c r="D87" t="s">
        <v>562</v>
      </c>
      <c r="H87">
        <v>700</v>
      </c>
      <c r="I87">
        <v>41</v>
      </c>
      <c r="J87">
        <v>1</v>
      </c>
      <c r="K87">
        <v>0</v>
      </c>
      <c r="L87">
        <v>1</v>
      </c>
      <c r="M87">
        <v>0</v>
      </c>
      <c r="N87" s="1250" t="s">
        <v>561</v>
      </c>
      <c r="O87" s="1250">
        <v>0</v>
      </c>
      <c r="P87">
        <v>13</v>
      </c>
      <c r="Q87">
        <v>0</v>
      </c>
      <c r="R87">
        <v>13</v>
      </c>
      <c r="S87">
        <v>0</v>
      </c>
      <c r="T87">
        <v>0</v>
      </c>
      <c r="U87">
        <v>0</v>
      </c>
      <c r="V87">
        <v>0</v>
      </c>
      <c r="W87">
        <v>0</v>
      </c>
      <c r="X87">
        <v>13</v>
      </c>
      <c r="Y87">
        <v>0</v>
      </c>
      <c r="Z87">
        <v>13</v>
      </c>
      <c r="AA87">
        <v>0</v>
      </c>
      <c r="AB87">
        <v>0</v>
      </c>
      <c r="AC87">
        <v>0</v>
      </c>
      <c r="AD87">
        <v>1</v>
      </c>
      <c r="AE87">
        <v>0</v>
      </c>
      <c r="AF87">
        <v>0</v>
      </c>
      <c r="AG87">
        <v>0</v>
      </c>
      <c r="AH87">
        <v>0</v>
      </c>
      <c r="AI87">
        <v>0</v>
      </c>
      <c r="AJ87">
        <v>0</v>
      </c>
      <c r="AK87">
        <v>0</v>
      </c>
      <c r="AL87">
        <v>1</v>
      </c>
      <c r="AM87">
        <v>0</v>
      </c>
      <c r="AN87">
        <v>13</v>
      </c>
      <c r="AO87">
        <v>0</v>
      </c>
      <c r="AP87">
        <v>15</v>
      </c>
      <c r="AQ87">
        <v>0</v>
      </c>
      <c r="AR87">
        <v>0</v>
      </c>
      <c r="AS87">
        <v>0</v>
      </c>
      <c r="AT87">
        <v>0</v>
      </c>
      <c r="AU87">
        <v>0</v>
      </c>
      <c r="AV87">
        <v>0</v>
      </c>
      <c r="AW87">
        <v>0</v>
      </c>
      <c r="AX87">
        <v>0</v>
      </c>
      <c r="AY87">
        <v>0</v>
      </c>
      <c r="AZ87">
        <v>0</v>
      </c>
      <c r="BA87">
        <v>0</v>
      </c>
      <c r="BB87">
        <v>0</v>
      </c>
      <c r="BC87">
        <v>0</v>
      </c>
      <c r="BD87">
        <v>0</v>
      </c>
      <c r="BE87">
        <v>0</v>
      </c>
      <c r="BF87">
        <v>0</v>
      </c>
      <c r="BG87">
        <v>0</v>
      </c>
      <c r="BH87">
        <v>2</v>
      </c>
      <c r="BI87">
        <v>0</v>
      </c>
      <c r="BJ87">
        <v>0</v>
      </c>
      <c r="BK87">
        <v>0</v>
      </c>
      <c r="BL87">
        <v>2</v>
      </c>
      <c r="BM87">
        <v>0</v>
      </c>
      <c r="BN87">
        <v>0</v>
      </c>
      <c r="BO87">
        <v>0</v>
      </c>
      <c r="BP87">
        <v>0</v>
      </c>
      <c r="BQ87">
        <v>0</v>
      </c>
      <c r="BR87">
        <v>0</v>
      </c>
      <c r="BS87">
        <v>0</v>
      </c>
      <c r="BT87">
        <v>0</v>
      </c>
      <c r="BU87">
        <v>0</v>
      </c>
      <c r="BV87">
        <v>0</v>
      </c>
      <c r="BW87">
        <v>0</v>
      </c>
      <c r="BX87">
        <v>11</v>
      </c>
      <c r="BY87">
        <v>0</v>
      </c>
      <c r="BZ87">
        <v>0</v>
      </c>
      <c r="CA87">
        <v>0</v>
      </c>
      <c r="CB87">
        <v>11</v>
      </c>
      <c r="CC87">
        <v>0</v>
      </c>
      <c r="CD87">
        <v>0</v>
      </c>
      <c r="CE87">
        <v>0</v>
      </c>
      <c r="CF87">
        <v>13</v>
      </c>
      <c r="CG87">
        <v>0</v>
      </c>
      <c r="CH87">
        <v>0</v>
      </c>
      <c r="CI87">
        <v>0</v>
      </c>
      <c r="CJ87">
        <v>13</v>
      </c>
      <c r="CK87">
        <v>0</v>
      </c>
      <c r="CL87">
        <v>0</v>
      </c>
      <c r="CM87">
        <v>0</v>
      </c>
      <c r="CN87">
        <v>0</v>
      </c>
      <c r="CO87">
        <v>0</v>
      </c>
      <c r="CP87">
        <v>0</v>
      </c>
      <c r="CQ87">
        <v>0</v>
      </c>
      <c r="CR87">
        <v>0</v>
      </c>
      <c r="CS87">
        <v>2</v>
      </c>
      <c r="CT87">
        <v>1</v>
      </c>
      <c r="CU87">
        <v>0</v>
      </c>
      <c r="CV87">
        <v>0</v>
      </c>
      <c r="CW87">
        <v>0</v>
      </c>
      <c r="CX87">
        <v>0</v>
      </c>
      <c r="CY87">
        <v>0</v>
      </c>
      <c r="CZ87">
        <v>1</v>
      </c>
      <c r="DA87">
        <v>0</v>
      </c>
      <c r="DB87">
        <v>1</v>
      </c>
      <c r="DC87">
        <v>0</v>
      </c>
      <c r="DD87">
        <v>0</v>
      </c>
      <c r="DE87">
        <v>1</v>
      </c>
      <c r="DF87">
        <v>1</v>
      </c>
      <c r="DG87">
        <v>1</v>
      </c>
      <c r="DH87">
        <v>0</v>
      </c>
      <c r="DI87">
        <v>0</v>
      </c>
      <c r="DJ87">
        <v>0</v>
      </c>
      <c r="DK87" s="664"/>
      <c r="DL87" s="398">
        <v>0</v>
      </c>
      <c r="DM87" s="303">
        <v>0</v>
      </c>
      <c r="DN87" s="303">
        <v>0</v>
      </c>
      <c r="DO87" s="393">
        <v>0</v>
      </c>
      <c r="DP87" s="303">
        <v>0</v>
      </c>
      <c r="DQ87" s="303">
        <v>0</v>
      </c>
      <c r="DR87" s="303">
        <v>0</v>
      </c>
      <c r="DS87" s="393">
        <v>0</v>
      </c>
      <c r="DT87" s="303">
        <v>0</v>
      </c>
      <c r="DU87" s="303">
        <v>0</v>
      </c>
      <c r="DV87" s="303">
        <v>0</v>
      </c>
      <c r="DW87" s="303">
        <v>0</v>
      </c>
      <c r="DX87" s="303">
        <v>0</v>
      </c>
      <c r="DY87" s="303">
        <v>0</v>
      </c>
      <c r="DZ87" s="303">
        <v>0</v>
      </c>
      <c r="EA87" s="303">
        <v>0</v>
      </c>
      <c r="EB87" s="303">
        <v>0</v>
      </c>
      <c r="EC87" s="303">
        <v>0</v>
      </c>
      <c r="ED87" s="398">
        <v>0</v>
      </c>
      <c r="EE87" s="303">
        <v>0</v>
      </c>
      <c r="EF87" s="303">
        <v>0</v>
      </c>
      <c r="EG87" s="393">
        <v>0</v>
      </c>
      <c r="EH87" s="910">
        <v>0</v>
      </c>
      <c r="EI87" s="398" t="s">
        <v>495</v>
      </c>
      <c r="EJ87" s="393" t="b">
        <v>0</v>
      </c>
      <c r="EK87" s="971">
        <v>12</v>
      </c>
      <c r="EL87" s="971">
        <v>15</v>
      </c>
      <c r="EM87" s="396">
        <v>0</v>
      </c>
      <c r="EN87" s="396">
        <v>1</v>
      </c>
      <c r="EO87" s="396">
        <v>0</v>
      </c>
      <c r="EP87" s="971">
        <v>15</v>
      </c>
      <c r="EQ87" s="396">
        <v>0</v>
      </c>
      <c r="ER87" s="396">
        <v>0</v>
      </c>
      <c r="ES87" s="396">
        <v>1</v>
      </c>
      <c r="ET87" s="664"/>
      <c r="EU87" s="303"/>
      <c r="EV87" s="396" t="s">
        <v>561</v>
      </c>
      <c r="EW87" s="396" t="s">
        <v>480</v>
      </c>
      <c r="EX87" s="396" t="s">
        <v>354</v>
      </c>
      <c r="EY87" s="396">
        <v>15</v>
      </c>
      <c r="EZ87" s="396" t="s">
        <v>11</v>
      </c>
      <c r="FA87" s="396" t="s">
        <v>232</v>
      </c>
      <c r="FB87" s="396" t="s">
        <v>9</v>
      </c>
      <c r="FC87" s="396" t="s">
        <v>232</v>
      </c>
      <c r="FD87" s="396" t="s">
        <v>358</v>
      </c>
    </row>
    <row r="88" spans="1:160" customFormat="1">
      <c r="A88">
        <v>466</v>
      </c>
      <c r="B88">
        <v>1</v>
      </c>
      <c r="C88">
        <v>0</v>
      </c>
      <c r="D88" t="s">
        <v>564</v>
      </c>
      <c r="H88">
        <v>700</v>
      </c>
      <c r="I88">
        <v>23</v>
      </c>
      <c r="J88">
        <v>0</v>
      </c>
      <c r="K88">
        <v>1</v>
      </c>
      <c r="L88">
        <v>0</v>
      </c>
      <c r="M88">
        <v>1</v>
      </c>
      <c r="N88" s="1250">
        <v>0</v>
      </c>
      <c r="O88" s="1250" t="s">
        <v>561</v>
      </c>
      <c r="P88">
        <v>23</v>
      </c>
      <c r="Q88">
        <v>1</v>
      </c>
      <c r="R88">
        <v>20</v>
      </c>
      <c r="S88">
        <v>1</v>
      </c>
      <c r="T88">
        <v>0</v>
      </c>
      <c r="U88">
        <v>2</v>
      </c>
      <c r="V88">
        <v>0</v>
      </c>
      <c r="W88">
        <v>2</v>
      </c>
      <c r="X88">
        <v>23</v>
      </c>
      <c r="Y88">
        <v>3</v>
      </c>
      <c r="Z88">
        <v>20</v>
      </c>
      <c r="AA88">
        <v>3</v>
      </c>
      <c r="AB88">
        <v>1</v>
      </c>
      <c r="AC88">
        <v>0</v>
      </c>
      <c r="AD88">
        <v>1</v>
      </c>
      <c r="AE88">
        <v>0</v>
      </c>
      <c r="AF88">
        <v>0</v>
      </c>
      <c r="AG88">
        <v>0</v>
      </c>
      <c r="AH88">
        <v>0</v>
      </c>
      <c r="AI88">
        <v>0</v>
      </c>
      <c r="AJ88">
        <v>0</v>
      </c>
      <c r="AK88">
        <v>0</v>
      </c>
      <c r="AL88">
        <v>0</v>
      </c>
      <c r="AM88">
        <v>0</v>
      </c>
      <c r="AN88">
        <v>24</v>
      </c>
      <c r="AO88">
        <v>3</v>
      </c>
      <c r="AP88">
        <v>21</v>
      </c>
      <c r="AQ88">
        <v>3</v>
      </c>
      <c r="AR88">
        <v>0</v>
      </c>
      <c r="AS88">
        <v>0</v>
      </c>
      <c r="AT88">
        <v>0</v>
      </c>
      <c r="AU88">
        <v>0</v>
      </c>
      <c r="AV88">
        <v>0</v>
      </c>
      <c r="AW88">
        <v>0</v>
      </c>
      <c r="AX88">
        <v>0</v>
      </c>
      <c r="AY88">
        <v>0</v>
      </c>
      <c r="AZ88">
        <v>0</v>
      </c>
      <c r="BA88">
        <v>0</v>
      </c>
      <c r="BB88">
        <v>0</v>
      </c>
      <c r="BC88">
        <v>0</v>
      </c>
      <c r="BD88">
        <v>0</v>
      </c>
      <c r="BE88">
        <v>0</v>
      </c>
      <c r="BF88">
        <v>0</v>
      </c>
      <c r="BG88">
        <v>0</v>
      </c>
      <c r="BH88">
        <v>5</v>
      </c>
      <c r="BI88">
        <v>0</v>
      </c>
      <c r="BJ88">
        <v>3</v>
      </c>
      <c r="BK88">
        <v>2</v>
      </c>
      <c r="BL88">
        <v>5</v>
      </c>
      <c r="BM88">
        <v>0</v>
      </c>
      <c r="BN88">
        <v>3</v>
      </c>
      <c r="BO88">
        <v>2</v>
      </c>
      <c r="BP88">
        <v>0</v>
      </c>
      <c r="BQ88">
        <v>0</v>
      </c>
      <c r="BR88">
        <v>0</v>
      </c>
      <c r="BS88">
        <v>0</v>
      </c>
      <c r="BT88">
        <v>0</v>
      </c>
      <c r="BU88">
        <v>0</v>
      </c>
      <c r="BV88">
        <v>0</v>
      </c>
      <c r="BW88">
        <v>0</v>
      </c>
      <c r="BX88">
        <v>18</v>
      </c>
      <c r="BY88">
        <v>0</v>
      </c>
      <c r="BZ88">
        <v>0</v>
      </c>
      <c r="CA88">
        <v>0</v>
      </c>
      <c r="CB88">
        <v>15</v>
      </c>
      <c r="CC88">
        <v>0</v>
      </c>
      <c r="CD88">
        <v>0</v>
      </c>
      <c r="CE88">
        <v>0</v>
      </c>
      <c r="CF88">
        <v>23</v>
      </c>
      <c r="CG88">
        <v>0</v>
      </c>
      <c r="CH88">
        <v>3</v>
      </c>
      <c r="CI88">
        <v>2</v>
      </c>
      <c r="CJ88">
        <v>20</v>
      </c>
      <c r="CK88">
        <v>0</v>
      </c>
      <c r="CL88">
        <v>3</v>
      </c>
      <c r="CM88">
        <v>2</v>
      </c>
      <c r="CN88">
        <v>2</v>
      </c>
      <c r="CO88">
        <v>5</v>
      </c>
      <c r="CP88">
        <v>5</v>
      </c>
      <c r="CQ88">
        <v>0</v>
      </c>
      <c r="CR88">
        <v>0.25925925925925924</v>
      </c>
      <c r="CS88">
        <v>2</v>
      </c>
      <c r="CT88">
        <v>0</v>
      </c>
      <c r="CU88">
        <v>0</v>
      </c>
      <c r="CV88">
        <v>0</v>
      </c>
      <c r="CW88">
        <v>0</v>
      </c>
      <c r="CX88">
        <v>0</v>
      </c>
      <c r="CY88">
        <v>0</v>
      </c>
      <c r="CZ88">
        <v>1</v>
      </c>
      <c r="DA88">
        <v>0</v>
      </c>
      <c r="DB88">
        <v>1</v>
      </c>
      <c r="DC88">
        <v>0</v>
      </c>
      <c r="DD88">
        <v>0</v>
      </c>
      <c r="DE88">
        <v>0</v>
      </c>
      <c r="DF88">
        <v>0</v>
      </c>
      <c r="DG88">
        <v>0</v>
      </c>
      <c r="DH88">
        <v>0</v>
      </c>
      <c r="DI88">
        <v>0</v>
      </c>
      <c r="DJ88">
        <v>0</v>
      </c>
      <c r="DK88" s="664"/>
      <c r="DL88" s="398">
        <v>0</v>
      </c>
      <c r="DM88" s="303">
        <v>0</v>
      </c>
      <c r="DN88" s="303">
        <v>0</v>
      </c>
      <c r="DO88" s="393">
        <v>0</v>
      </c>
      <c r="DP88" s="303">
        <v>0</v>
      </c>
      <c r="DQ88" s="303">
        <v>0</v>
      </c>
      <c r="DR88" s="303">
        <v>0</v>
      </c>
      <c r="DS88" s="393">
        <v>0</v>
      </c>
      <c r="DT88" s="303">
        <v>0</v>
      </c>
      <c r="DU88" s="303">
        <v>0</v>
      </c>
      <c r="DV88" s="303">
        <v>0</v>
      </c>
      <c r="DW88" s="303">
        <v>0</v>
      </c>
      <c r="DX88" s="303">
        <v>0</v>
      </c>
      <c r="DY88" s="303">
        <v>0</v>
      </c>
      <c r="DZ88" s="303">
        <v>0</v>
      </c>
      <c r="EA88" s="303">
        <v>0</v>
      </c>
      <c r="EB88" s="303">
        <v>0</v>
      </c>
      <c r="EC88" s="303">
        <v>0</v>
      </c>
      <c r="ED88" s="398">
        <v>0</v>
      </c>
      <c r="EE88" s="303">
        <v>0</v>
      </c>
      <c r="EF88" s="303">
        <v>0</v>
      </c>
      <c r="EG88" s="393">
        <v>0</v>
      </c>
      <c r="EH88" s="910">
        <v>0</v>
      </c>
      <c r="EI88" s="398">
        <v>27</v>
      </c>
      <c r="EJ88" s="393" t="b">
        <v>0</v>
      </c>
      <c r="EK88" s="971">
        <v>21</v>
      </c>
      <c r="EL88" s="971">
        <v>24</v>
      </c>
      <c r="EM88" s="396">
        <v>0</v>
      </c>
      <c r="EN88" s="396">
        <v>1</v>
      </c>
      <c r="EO88" s="396">
        <v>0</v>
      </c>
      <c r="EP88" s="971">
        <v>24</v>
      </c>
      <c r="EQ88" s="396">
        <v>1</v>
      </c>
      <c r="ER88" s="396">
        <v>0</v>
      </c>
      <c r="ES88" s="396">
        <v>0</v>
      </c>
      <c r="ET88" s="664"/>
      <c r="EU88" s="303"/>
      <c r="EV88" s="396" t="s">
        <v>561</v>
      </c>
      <c r="EW88" s="396" t="s">
        <v>480</v>
      </c>
      <c r="EX88" s="396" t="s">
        <v>354</v>
      </c>
      <c r="EY88" s="396">
        <v>24</v>
      </c>
      <c r="EZ88" s="396" t="s">
        <v>12</v>
      </c>
      <c r="FA88" s="396" t="s">
        <v>232</v>
      </c>
      <c r="FB88" s="396" t="s">
        <v>9</v>
      </c>
      <c r="FC88" s="396" t="s">
        <v>232</v>
      </c>
      <c r="FD88" s="396" t="s">
        <v>346</v>
      </c>
    </row>
    <row r="89" spans="1:160" customFormat="1">
      <c r="A89">
        <v>471</v>
      </c>
      <c r="B89">
        <v>1</v>
      </c>
      <c r="C89" t="s">
        <v>565</v>
      </c>
      <c r="D89" t="s">
        <v>566</v>
      </c>
      <c r="H89">
        <v>700</v>
      </c>
      <c r="I89">
        <v>43</v>
      </c>
      <c r="J89">
        <v>1</v>
      </c>
      <c r="K89">
        <v>0</v>
      </c>
      <c r="L89">
        <v>1</v>
      </c>
      <c r="M89">
        <v>0</v>
      </c>
      <c r="N89" s="1250" t="s">
        <v>561</v>
      </c>
      <c r="O89" s="1250">
        <v>0</v>
      </c>
      <c r="P89">
        <v>5</v>
      </c>
      <c r="Q89">
        <v>0</v>
      </c>
      <c r="R89">
        <v>6</v>
      </c>
      <c r="S89">
        <v>0</v>
      </c>
      <c r="T89">
        <v>0</v>
      </c>
      <c r="U89">
        <v>1</v>
      </c>
      <c r="V89">
        <v>0</v>
      </c>
      <c r="W89">
        <v>1</v>
      </c>
      <c r="X89">
        <v>5</v>
      </c>
      <c r="Y89">
        <v>1</v>
      </c>
      <c r="Z89">
        <v>6</v>
      </c>
      <c r="AA89">
        <v>1</v>
      </c>
      <c r="AB89">
        <v>4</v>
      </c>
      <c r="AC89">
        <v>0</v>
      </c>
      <c r="AD89">
        <v>7</v>
      </c>
      <c r="AE89">
        <v>0</v>
      </c>
      <c r="AF89">
        <v>0</v>
      </c>
      <c r="AG89">
        <v>0</v>
      </c>
      <c r="AH89">
        <v>0</v>
      </c>
      <c r="AI89">
        <v>0</v>
      </c>
      <c r="AJ89">
        <v>0</v>
      </c>
      <c r="AK89">
        <v>0</v>
      </c>
      <c r="AL89">
        <v>0</v>
      </c>
      <c r="AM89">
        <v>0</v>
      </c>
      <c r="AN89">
        <v>9</v>
      </c>
      <c r="AO89">
        <v>1</v>
      </c>
      <c r="AP89">
        <v>13</v>
      </c>
      <c r="AQ89">
        <v>1</v>
      </c>
      <c r="AR89">
        <v>0</v>
      </c>
      <c r="AS89">
        <v>0</v>
      </c>
      <c r="AT89">
        <v>0</v>
      </c>
      <c r="AU89">
        <v>0</v>
      </c>
      <c r="AV89">
        <v>0</v>
      </c>
      <c r="AW89">
        <v>0</v>
      </c>
      <c r="AX89">
        <v>0</v>
      </c>
      <c r="AY89">
        <v>0</v>
      </c>
      <c r="AZ89">
        <v>0</v>
      </c>
      <c r="BA89">
        <v>0</v>
      </c>
      <c r="BB89">
        <v>0</v>
      </c>
      <c r="BC89">
        <v>0</v>
      </c>
      <c r="BD89">
        <v>0</v>
      </c>
      <c r="BE89">
        <v>0</v>
      </c>
      <c r="BF89">
        <v>0</v>
      </c>
      <c r="BG89">
        <v>0</v>
      </c>
      <c r="BH89">
        <v>0</v>
      </c>
      <c r="BI89">
        <v>0</v>
      </c>
      <c r="BJ89">
        <v>1</v>
      </c>
      <c r="BK89">
        <v>1</v>
      </c>
      <c r="BL89">
        <v>0</v>
      </c>
      <c r="BM89">
        <v>0</v>
      </c>
      <c r="BN89">
        <v>1</v>
      </c>
      <c r="BO89">
        <v>1</v>
      </c>
      <c r="BP89">
        <v>0</v>
      </c>
      <c r="BQ89">
        <v>0</v>
      </c>
      <c r="BR89">
        <v>0</v>
      </c>
      <c r="BS89">
        <v>0</v>
      </c>
      <c r="BT89">
        <v>0</v>
      </c>
      <c r="BU89">
        <v>0</v>
      </c>
      <c r="BV89">
        <v>0</v>
      </c>
      <c r="BW89">
        <v>0</v>
      </c>
      <c r="BX89">
        <v>5</v>
      </c>
      <c r="BY89">
        <v>0</v>
      </c>
      <c r="BZ89">
        <v>0</v>
      </c>
      <c r="CA89">
        <v>0</v>
      </c>
      <c r="CB89">
        <v>6</v>
      </c>
      <c r="CC89">
        <v>0</v>
      </c>
      <c r="CD89">
        <v>0</v>
      </c>
      <c r="CE89">
        <v>0</v>
      </c>
      <c r="CF89">
        <v>5</v>
      </c>
      <c r="CG89">
        <v>0</v>
      </c>
      <c r="CH89">
        <v>1</v>
      </c>
      <c r="CI89">
        <v>1</v>
      </c>
      <c r="CJ89">
        <v>6</v>
      </c>
      <c r="CK89">
        <v>0</v>
      </c>
      <c r="CL89">
        <v>1</v>
      </c>
      <c r="CM89">
        <v>1</v>
      </c>
      <c r="CN89">
        <v>7</v>
      </c>
      <c r="CO89">
        <v>3</v>
      </c>
      <c r="CP89">
        <v>0</v>
      </c>
      <c r="CQ89">
        <v>0</v>
      </c>
      <c r="CR89">
        <v>1</v>
      </c>
      <c r="CS89">
        <v>1</v>
      </c>
      <c r="CT89">
        <v>0</v>
      </c>
      <c r="CU89">
        <v>0</v>
      </c>
      <c r="CV89">
        <v>0</v>
      </c>
      <c r="CW89">
        <v>0</v>
      </c>
      <c r="CX89">
        <v>0</v>
      </c>
      <c r="CY89">
        <v>0</v>
      </c>
      <c r="CZ89">
        <v>1</v>
      </c>
      <c r="DA89">
        <v>0</v>
      </c>
      <c r="DB89">
        <v>4</v>
      </c>
      <c r="DC89">
        <v>0</v>
      </c>
      <c r="DD89">
        <v>0</v>
      </c>
      <c r="DE89">
        <v>0</v>
      </c>
      <c r="DF89">
        <v>0</v>
      </c>
      <c r="DG89">
        <v>1</v>
      </c>
      <c r="DH89">
        <v>0</v>
      </c>
      <c r="DI89">
        <v>0</v>
      </c>
      <c r="DJ89">
        <v>0</v>
      </c>
      <c r="DK89" s="664"/>
      <c r="DL89" s="398">
        <v>0</v>
      </c>
      <c r="DM89" s="303">
        <v>0</v>
      </c>
      <c r="DN89" s="303">
        <v>0</v>
      </c>
      <c r="DO89" s="393">
        <v>0</v>
      </c>
      <c r="DP89" s="303">
        <v>0</v>
      </c>
      <c r="DQ89" s="303">
        <v>0</v>
      </c>
      <c r="DR89" s="303">
        <v>0</v>
      </c>
      <c r="DS89" s="393">
        <v>0</v>
      </c>
      <c r="DT89" s="303">
        <v>0</v>
      </c>
      <c r="DU89" s="303">
        <v>0</v>
      </c>
      <c r="DV89" s="303">
        <v>0</v>
      </c>
      <c r="DW89" s="303">
        <v>0</v>
      </c>
      <c r="DX89" s="303">
        <v>0</v>
      </c>
      <c r="DY89" s="303">
        <v>0</v>
      </c>
      <c r="DZ89" s="303">
        <v>0</v>
      </c>
      <c r="EA89" s="303">
        <v>0</v>
      </c>
      <c r="EB89" s="303">
        <v>0</v>
      </c>
      <c r="EC89" s="303">
        <v>0</v>
      </c>
      <c r="ED89" s="398">
        <v>0</v>
      </c>
      <c r="EE89" s="303">
        <v>0</v>
      </c>
      <c r="EF89" s="303">
        <v>0</v>
      </c>
      <c r="EG89" s="393">
        <v>0</v>
      </c>
      <c r="EH89" s="910">
        <v>0</v>
      </c>
      <c r="EI89" s="398">
        <v>10</v>
      </c>
      <c r="EJ89" s="393" t="b">
        <v>0</v>
      </c>
      <c r="EK89" s="971">
        <v>9</v>
      </c>
      <c r="EL89" s="971">
        <v>14</v>
      </c>
      <c r="EM89" s="396">
        <v>0</v>
      </c>
      <c r="EN89" s="396">
        <v>1</v>
      </c>
      <c r="EO89" s="396">
        <v>0</v>
      </c>
      <c r="EP89" s="971">
        <v>14</v>
      </c>
      <c r="EQ89" s="396">
        <v>0</v>
      </c>
      <c r="ER89" s="396">
        <v>1</v>
      </c>
      <c r="ES89" s="396">
        <v>0</v>
      </c>
      <c r="ET89" s="664"/>
      <c r="EU89" s="303"/>
      <c r="EV89" s="396" t="s">
        <v>561</v>
      </c>
      <c r="EW89" s="396" t="s">
        <v>480</v>
      </c>
      <c r="EX89" s="396" t="s">
        <v>354</v>
      </c>
      <c r="EY89" s="396">
        <v>14</v>
      </c>
      <c r="EZ89" s="396" t="s">
        <v>11</v>
      </c>
      <c r="FA89" s="396" t="s">
        <v>232</v>
      </c>
      <c r="FB89" s="396" t="s">
        <v>9</v>
      </c>
      <c r="FC89" s="396" t="s">
        <v>232</v>
      </c>
      <c r="FD89" s="396" t="s">
        <v>358</v>
      </c>
    </row>
    <row r="90" spans="1:160" customFormat="1">
      <c r="A90">
        <v>472</v>
      </c>
      <c r="B90">
        <v>1</v>
      </c>
      <c r="C90" t="s">
        <v>567</v>
      </c>
      <c r="D90" t="s">
        <v>568</v>
      </c>
      <c r="H90">
        <v>700</v>
      </c>
      <c r="I90">
        <v>23</v>
      </c>
      <c r="J90">
        <v>0</v>
      </c>
      <c r="K90">
        <v>1</v>
      </c>
      <c r="L90">
        <v>0</v>
      </c>
      <c r="M90">
        <v>1</v>
      </c>
      <c r="N90" s="1250">
        <v>0</v>
      </c>
      <c r="O90" s="1250" t="s">
        <v>561</v>
      </c>
      <c r="P90">
        <v>2</v>
      </c>
      <c r="Q90">
        <v>0</v>
      </c>
      <c r="R90">
        <v>2</v>
      </c>
      <c r="S90">
        <v>0</v>
      </c>
      <c r="T90">
        <v>0</v>
      </c>
      <c r="U90">
        <v>0</v>
      </c>
      <c r="V90">
        <v>0</v>
      </c>
      <c r="W90">
        <v>0</v>
      </c>
      <c r="X90">
        <v>2</v>
      </c>
      <c r="Y90">
        <v>0</v>
      </c>
      <c r="Z90">
        <v>2</v>
      </c>
      <c r="AA90">
        <v>0</v>
      </c>
      <c r="AB90">
        <v>0</v>
      </c>
      <c r="AC90">
        <v>0</v>
      </c>
      <c r="AD90">
        <v>0</v>
      </c>
      <c r="AE90">
        <v>0</v>
      </c>
      <c r="AF90">
        <v>0</v>
      </c>
      <c r="AG90">
        <v>0</v>
      </c>
      <c r="AH90">
        <v>0</v>
      </c>
      <c r="AI90">
        <v>0</v>
      </c>
      <c r="AJ90">
        <v>0</v>
      </c>
      <c r="AK90">
        <v>0</v>
      </c>
      <c r="AL90">
        <v>0</v>
      </c>
      <c r="AM90">
        <v>0</v>
      </c>
      <c r="AN90">
        <v>2</v>
      </c>
      <c r="AO90">
        <v>0</v>
      </c>
      <c r="AP90">
        <v>2</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2</v>
      </c>
      <c r="BY90">
        <v>0</v>
      </c>
      <c r="BZ90">
        <v>0</v>
      </c>
      <c r="CA90">
        <v>0</v>
      </c>
      <c r="CB90">
        <v>2</v>
      </c>
      <c r="CC90">
        <v>0</v>
      </c>
      <c r="CD90">
        <v>0</v>
      </c>
      <c r="CE90">
        <v>0</v>
      </c>
      <c r="CF90">
        <v>2</v>
      </c>
      <c r="CG90">
        <v>0</v>
      </c>
      <c r="CH90">
        <v>0</v>
      </c>
      <c r="CI90">
        <v>0</v>
      </c>
      <c r="CJ90">
        <v>2</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s="664"/>
      <c r="DL90" s="398">
        <v>0</v>
      </c>
      <c r="DM90" s="303">
        <v>0</v>
      </c>
      <c r="DN90" s="303">
        <v>0</v>
      </c>
      <c r="DO90" s="393">
        <v>0</v>
      </c>
      <c r="DP90" s="303">
        <v>0</v>
      </c>
      <c r="DQ90" s="303">
        <v>0</v>
      </c>
      <c r="DR90" s="303">
        <v>0</v>
      </c>
      <c r="DS90" s="393">
        <v>0</v>
      </c>
      <c r="DT90" s="303">
        <v>0</v>
      </c>
      <c r="DU90" s="303">
        <v>0</v>
      </c>
      <c r="DV90" s="303">
        <v>0</v>
      </c>
      <c r="DW90" s="303">
        <v>0</v>
      </c>
      <c r="DX90" s="303">
        <v>0</v>
      </c>
      <c r="DY90" s="303">
        <v>0</v>
      </c>
      <c r="DZ90" s="303">
        <v>0</v>
      </c>
      <c r="EA90" s="303">
        <v>0</v>
      </c>
      <c r="EB90" s="303">
        <v>0</v>
      </c>
      <c r="EC90" s="303">
        <v>0</v>
      </c>
      <c r="ED90" s="398">
        <v>0</v>
      </c>
      <c r="EE90" s="303">
        <v>0</v>
      </c>
      <c r="EF90" s="303">
        <v>0</v>
      </c>
      <c r="EG90" s="393">
        <v>0</v>
      </c>
      <c r="EH90" s="910">
        <v>0</v>
      </c>
      <c r="EI90" s="398">
        <v>2</v>
      </c>
      <c r="EJ90" s="393" t="b">
        <v>1</v>
      </c>
      <c r="EK90" s="971">
        <v>0</v>
      </c>
      <c r="EL90" s="971">
        <v>0</v>
      </c>
      <c r="EM90" s="396">
        <v>0</v>
      </c>
      <c r="EN90" s="396">
        <v>0</v>
      </c>
      <c r="EO90" s="396">
        <v>0</v>
      </c>
      <c r="EP90" s="971">
        <v>0</v>
      </c>
      <c r="EQ90" s="396">
        <v>0</v>
      </c>
      <c r="ER90" s="396">
        <v>0</v>
      </c>
      <c r="ES90" s="396">
        <v>0</v>
      </c>
      <c r="ET90" s="664"/>
      <c r="EU90" s="303"/>
      <c r="EV90" s="396" t="s">
        <v>561</v>
      </c>
      <c r="EW90" s="396" t="s">
        <v>480</v>
      </c>
      <c r="EX90" s="396" t="s">
        <v>354</v>
      </c>
      <c r="EY90" s="396">
        <v>2</v>
      </c>
      <c r="EZ90" s="396" t="s">
        <v>11</v>
      </c>
      <c r="FA90" s="396" t="s">
        <v>232</v>
      </c>
      <c r="FB90" s="396" t="s">
        <v>9</v>
      </c>
      <c r="FC90" s="396" t="s">
        <v>232</v>
      </c>
      <c r="FD90" s="396" t="s">
        <v>346</v>
      </c>
    </row>
    <row r="91" spans="1:160" customFormat="1">
      <c r="A91">
        <v>473</v>
      </c>
      <c r="B91">
        <v>1</v>
      </c>
      <c r="C91" t="s">
        <v>569</v>
      </c>
      <c r="D91" t="s">
        <v>570</v>
      </c>
      <c r="H91">
        <v>700</v>
      </c>
      <c r="I91">
        <v>41</v>
      </c>
      <c r="J91">
        <v>1</v>
      </c>
      <c r="K91">
        <v>0</v>
      </c>
      <c r="L91">
        <v>1</v>
      </c>
      <c r="M91">
        <v>0</v>
      </c>
      <c r="N91" s="1250" t="s">
        <v>561</v>
      </c>
      <c r="O91" s="1250">
        <v>0</v>
      </c>
      <c r="P91">
        <v>20</v>
      </c>
      <c r="Q91">
        <v>1</v>
      </c>
      <c r="R91">
        <v>19</v>
      </c>
      <c r="S91">
        <v>1</v>
      </c>
      <c r="T91">
        <v>0</v>
      </c>
      <c r="U91">
        <v>0</v>
      </c>
      <c r="V91">
        <v>0</v>
      </c>
      <c r="W91">
        <v>0</v>
      </c>
      <c r="X91">
        <v>20</v>
      </c>
      <c r="Y91">
        <v>1</v>
      </c>
      <c r="Z91">
        <v>19</v>
      </c>
      <c r="AA91">
        <v>1</v>
      </c>
      <c r="AB91">
        <v>0</v>
      </c>
      <c r="AC91">
        <v>0</v>
      </c>
      <c r="AD91">
        <v>5</v>
      </c>
      <c r="AE91">
        <v>0</v>
      </c>
      <c r="AF91">
        <v>0</v>
      </c>
      <c r="AG91">
        <v>0</v>
      </c>
      <c r="AH91">
        <v>0</v>
      </c>
      <c r="AI91">
        <v>0</v>
      </c>
      <c r="AJ91">
        <v>0</v>
      </c>
      <c r="AK91">
        <v>0</v>
      </c>
      <c r="AL91">
        <v>1</v>
      </c>
      <c r="AM91">
        <v>0</v>
      </c>
      <c r="AN91">
        <v>20</v>
      </c>
      <c r="AO91">
        <v>1</v>
      </c>
      <c r="AP91">
        <v>25</v>
      </c>
      <c r="AQ91">
        <v>1</v>
      </c>
      <c r="AR91">
        <v>0</v>
      </c>
      <c r="AS91">
        <v>0</v>
      </c>
      <c r="AT91">
        <v>0</v>
      </c>
      <c r="AU91">
        <v>0</v>
      </c>
      <c r="AV91">
        <v>0</v>
      </c>
      <c r="AW91">
        <v>0</v>
      </c>
      <c r="AX91">
        <v>0</v>
      </c>
      <c r="AY91">
        <v>0</v>
      </c>
      <c r="AZ91">
        <v>0</v>
      </c>
      <c r="BA91">
        <v>0</v>
      </c>
      <c r="BB91">
        <v>0</v>
      </c>
      <c r="BC91">
        <v>0</v>
      </c>
      <c r="BD91">
        <v>0</v>
      </c>
      <c r="BE91">
        <v>0</v>
      </c>
      <c r="BF91">
        <v>0</v>
      </c>
      <c r="BG91">
        <v>0</v>
      </c>
      <c r="BH91">
        <v>2</v>
      </c>
      <c r="BI91">
        <v>0</v>
      </c>
      <c r="BJ91">
        <v>1</v>
      </c>
      <c r="BK91">
        <v>0</v>
      </c>
      <c r="BL91">
        <v>2</v>
      </c>
      <c r="BM91">
        <v>0</v>
      </c>
      <c r="BN91">
        <v>1</v>
      </c>
      <c r="BO91">
        <v>0</v>
      </c>
      <c r="BP91">
        <v>0</v>
      </c>
      <c r="BQ91">
        <v>0</v>
      </c>
      <c r="BR91">
        <v>0</v>
      </c>
      <c r="BS91">
        <v>0</v>
      </c>
      <c r="BT91">
        <v>0</v>
      </c>
      <c r="BU91">
        <v>0</v>
      </c>
      <c r="BV91">
        <v>0</v>
      </c>
      <c r="BW91">
        <v>0</v>
      </c>
      <c r="BX91">
        <v>18</v>
      </c>
      <c r="BY91">
        <v>0</v>
      </c>
      <c r="BZ91">
        <v>0</v>
      </c>
      <c r="CA91">
        <v>0</v>
      </c>
      <c r="CB91">
        <v>17</v>
      </c>
      <c r="CC91">
        <v>0</v>
      </c>
      <c r="CD91">
        <v>0</v>
      </c>
      <c r="CE91">
        <v>0</v>
      </c>
      <c r="CF91">
        <v>20</v>
      </c>
      <c r="CG91">
        <v>0</v>
      </c>
      <c r="CH91">
        <v>1</v>
      </c>
      <c r="CI91">
        <v>0</v>
      </c>
      <c r="CJ91">
        <v>19</v>
      </c>
      <c r="CK91">
        <v>0</v>
      </c>
      <c r="CL91">
        <v>1</v>
      </c>
      <c r="CM91">
        <v>0</v>
      </c>
      <c r="CN91">
        <v>8</v>
      </c>
      <c r="CO91">
        <v>3</v>
      </c>
      <c r="CP91">
        <v>2</v>
      </c>
      <c r="CQ91">
        <v>0</v>
      </c>
      <c r="CR91">
        <v>0.52380952380952384</v>
      </c>
      <c r="CS91">
        <v>8</v>
      </c>
      <c r="CT91">
        <v>1</v>
      </c>
      <c r="CU91">
        <v>0</v>
      </c>
      <c r="CV91">
        <v>0</v>
      </c>
      <c r="CW91">
        <v>0</v>
      </c>
      <c r="CX91">
        <v>0</v>
      </c>
      <c r="CY91">
        <v>0</v>
      </c>
      <c r="CZ91">
        <v>0</v>
      </c>
      <c r="DA91">
        <v>0</v>
      </c>
      <c r="DB91">
        <v>3</v>
      </c>
      <c r="DC91">
        <v>0</v>
      </c>
      <c r="DD91">
        <v>0</v>
      </c>
      <c r="DE91">
        <v>0</v>
      </c>
      <c r="DF91">
        <v>1</v>
      </c>
      <c r="DG91">
        <v>0</v>
      </c>
      <c r="DH91">
        <v>0</v>
      </c>
      <c r="DI91">
        <v>0</v>
      </c>
      <c r="DJ91">
        <v>0</v>
      </c>
      <c r="DK91" s="664"/>
      <c r="DL91" s="398">
        <v>0</v>
      </c>
      <c r="DM91" s="303">
        <v>0</v>
      </c>
      <c r="DN91" s="303">
        <v>0</v>
      </c>
      <c r="DO91" s="393">
        <v>0</v>
      </c>
      <c r="DP91" s="303">
        <v>0</v>
      </c>
      <c r="DQ91" s="303">
        <v>0</v>
      </c>
      <c r="DR91" s="303">
        <v>0</v>
      </c>
      <c r="DS91" s="393">
        <v>0</v>
      </c>
      <c r="DT91" s="303">
        <v>0</v>
      </c>
      <c r="DU91" s="303">
        <v>0</v>
      </c>
      <c r="DV91" s="303">
        <v>0</v>
      </c>
      <c r="DW91" s="303">
        <v>0</v>
      </c>
      <c r="DX91" s="303">
        <v>0</v>
      </c>
      <c r="DY91" s="303">
        <v>0</v>
      </c>
      <c r="DZ91" s="303">
        <v>0</v>
      </c>
      <c r="EA91" s="303">
        <v>0</v>
      </c>
      <c r="EB91" s="303">
        <v>0</v>
      </c>
      <c r="EC91" s="303">
        <v>0</v>
      </c>
      <c r="ED91" s="398">
        <v>0</v>
      </c>
      <c r="EE91" s="303">
        <v>0</v>
      </c>
      <c r="EF91" s="303">
        <v>0</v>
      </c>
      <c r="EG91" s="393">
        <v>0</v>
      </c>
      <c r="EH91" s="910">
        <v>0</v>
      </c>
      <c r="EI91" s="398">
        <v>21</v>
      </c>
      <c r="EJ91" s="393" t="b">
        <v>0</v>
      </c>
      <c r="EK91" s="971">
        <v>15</v>
      </c>
      <c r="EL91" s="971">
        <v>26</v>
      </c>
      <c r="EM91" s="396">
        <v>0</v>
      </c>
      <c r="EN91" s="396">
        <v>1</v>
      </c>
      <c r="EO91" s="396">
        <v>0</v>
      </c>
      <c r="EP91" s="971">
        <v>26</v>
      </c>
      <c r="EQ91" s="396">
        <v>0</v>
      </c>
      <c r="ER91" s="396">
        <v>1</v>
      </c>
      <c r="ES91" s="396">
        <v>0</v>
      </c>
      <c r="ET91" s="664"/>
      <c r="EU91" s="303"/>
      <c r="EV91" s="396" t="s">
        <v>561</v>
      </c>
      <c r="EW91" s="396" t="s">
        <v>480</v>
      </c>
      <c r="EX91" s="396" t="s">
        <v>354</v>
      </c>
      <c r="EY91" s="396">
        <v>26</v>
      </c>
      <c r="EZ91" s="396" t="s">
        <v>12</v>
      </c>
      <c r="FA91" s="396" t="s">
        <v>232</v>
      </c>
      <c r="FB91" s="396" t="s">
        <v>9</v>
      </c>
      <c r="FC91" s="396" t="s">
        <v>232</v>
      </c>
      <c r="FD91" s="396" t="s">
        <v>358</v>
      </c>
    </row>
    <row r="92" spans="1:160" customFormat="1">
      <c r="A92">
        <v>478</v>
      </c>
      <c r="B92">
        <v>1</v>
      </c>
      <c r="C92" t="s">
        <v>571</v>
      </c>
      <c r="D92" t="s">
        <v>568</v>
      </c>
      <c r="H92">
        <v>700</v>
      </c>
      <c r="I92">
        <v>43</v>
      </c>
      <c r="J92">
        <v>1</v>
      </c>
      <c r="K92">
        <v>0</v>
      </c>
      <c r="L92">
        <v>1</v>
      </c>
      <c r="M92">
        <v>0</v>
      </c>
      <c r="N92" s="1250" t="s">
        <v>561</v>
      </c>
      <c r="O92" s="1250">
        <v>0</v>
      </c>
      <c r="P92">
        <v>8</v>
      </c>
      <c r="Q92">
        <v>1</v>
      </c>
      <c r="R92">
        <v>8</v>
      </c>
      <c r="S92">
        <v>1</v>
      </c>
      <c r="T92">
        <v>0</v>
      </c>
      <c r="U92">
        <v>1</v>
      </c>
      <c r="V92">
        <v>0</v>
      </c>
      <c r="W92">
        <v>1</v>
      </c>
      <c r="X92">
        <v>8</v>
      </c>
      <c r="Y92">
        <v>2</v>
      </c>
      <c r="Z92">
        <v>8</v>
      </c>
      <c r="AA92">
        <v>2</v>
      </c>
      <c r="AB92">
        <v>0</v>
      </c>
      <c r="AC92">
        <v>0</v>
      </c>
      <c r="AD92">
        <v>0</v>
      </c>
      <c r="AE92">
        <v>0</v>
      </c>
      <c r="AF92">
        <v>0</v>
      </c>
      <c r="AG92">
        <v>0</v>
      </c>
      <c r="AH92">
        <v>0</v>
      </c>
      <c r="AI92">
        <v>0</v>
      </c>
      <c r="AJ92">
        <v>1</v>
      </c>
      <c r="AK92">
        <v>0</v>
      </c>
      <c r="AL92">
        <v>1</v>
      </c>
      <c r="AM92">
        <v>0</v>
      </c>
      <c r="AN92">
        <v>9</v>
      </c>
      <c r="AO92">
        <v>2</v>
      </c>
      <c r="AP92">
        <v>9</v>
      </c>
      <c r="AQ92">
        <v>2</v>
      </c>
      <c r="AR92">
        <v>0</v>
      </c>
      <c r="AS92">
        <v>0</v>
      </c>
      <c r="AT92">
        <v>0</v>
      </c>
      <c r="AU92">
        <v>0</v>
      </c>
      <c r="AV92">
        <v>0</v>
      </c>
      <c r="AW92">
        <v>0</v>
      </c>
      <c r="AX92">
        <v>0</v>
      </c>
      <c r="AY92">
        <v>0</v>
      </c>
      <c r="AZ92">
        <v>0</v>
      </c>
      <c r="BA92">
        <v>0</v>
      </c>
      <c r="BB92">
        <v>0</v>
      </c>
      <c r="BC92">
        <v>0</v>
      </c>
      <c r="BD92">
        <v>0</v>
      </c>
      <c r="BE92">
        <v>0</v>
      </c>
      <c r="BF92">
        <v>0</v>
      </c>
      <c r="BG92">
        <v>0</v>
      </c>
      <c r="BH92">
        <v>0</v>
      </c>
      <c r="BI92">
        <v>0</v>
      </c>
      <c r="BJ92">
        <v>2</v>
      </c>
      <c r="BK92">
        <v>1</v>
      </c>
      <c r="BL92">
        <v>0</v>
      </c>
      <c r="BM92">
        <v>0</v>
      </c>
      <c r="BN92">
        <v>2</v>
      </c>
      <c r="BO92">
        <v>1</v>
      </c>
      <c r="BP92">
        <v>0</v>
      </c>
      <c r="BQ92">
        <v>0</v>
      </c>
      <c r="BR92">
        <v>0</v>
      </c>
      <c r="BS92">
        <v>0</v>
      </c>
      <c r="BT92">
        <v>0</v>
      </c>
      <c r="BU92">
        <v>0</v>
      </c>
      <c r="BV92">
        <v>0</v>
      </c>
      <c r="BW92">
        <v>0</v>
      </c>
      <c r="BX92">
        <v>8</v>
      </c>
      <c r="BY92">
        <v>0</v>
      </c>
      <c r="BZ92">
        <v>0</v>
      </c>
      <c r="CA92">
        <v>0</v>
      </c>
      <c r="CB92">
        <v>8</v>
      </c>
      <c r="CC92">
        <v>0</v>
      </c>
      <c r="CD92">
        <v>0</v>
      </c>
      <c r="CE92">
        <v>0</v>
      </c>
      <c r="CF92">
        <v>8</v>
      </c>
      <c r="CG92">
        <v>0</v>
      </c>
      <c r="CH92">
        <v>2</v>
      </c>
      <c r="CI92">
        <v>1</v>
      </c>
      <c r="CJ92">
        <v>8</v>
      </c>
      <c r="CK92">
        <v>0</v>
      </c>
      <c r="CL92">
        <v>2</v>
      </c>
      <c r="CM92">
        <v>1</v>
      </c>
      <c r="CN92">
        <v>0</v>
      </c>
      <c r="CO92">
        <v>0</v>
      </c>
      <c r="CP92">
        <v>0</v>
      </c>
      <c r="CQ92">
        <v>0</v>
      </c>
      <c r="CR92">
        <v>0</v>
      </c>
      <c r="CS92">
        <v>3</v>
      </c>
      <c r="CT92">
        <v>0</v>
      </c>
      <c r="CU92">
        <v>1</v>
      </c>
      <c r="CV92">
        <v>0</v>
      </c>
      <c r="CW92">
        <v>0</v>
      </c>
      <c r="CX92">
        <v>0</v>
      </c>
      <c r="CY92">
        <v>0</v>
      </c>
      <c r="CZ92">
        <v>1</v>
      </c>
      <c r="DA92">
        <v>0</v>
      </c>
      <c r="DB92">
        <v>2</v>
      </c>
      <c r="DC92">
        <v>0</v>
      </c>
      <c r="DD92">
        <v>0</v>
      </c>
      <c r="DE92">
        <v>1</v>
      </c>
      <c r="DF92">
        <v>0</v>
      </c>
      <c r="DG92">
        <v>1</v>
      </c>
      <c r="DH92">
        <v>0</v>
      </c>
      <c r="DI92">
        <v>0</v>
      </c>
      <c r="DJ92">
        <v>0</v>
      </c>
      <c r="DK92" s="664"/>
      <c r="DL92" s="398">
        <v>0</v>
      </c>
      <c r="DM92" s="303">
        <v>0</v>
      </c>
      <c r="DN92" s="303">
        <v>0</v>
      </c>
      <c r="DO92" s="393">
        <v>0</v>
      </c>
      <c r="DP92" s="303">
        <v>0</v>
      </c>
      <c r="DQ92" s="303">
        <v>0</v>
      </c>
      <c r="DR92" s="303">
        <v>0</v>
      </c>
      <c r="DS92" s="393">
        <v>0</v>
      </c>
      <c r="DT92" s="303">
        <v>0</v>
      </c>
      <c r="DU92" s="303">
        <v>0</v>
      </c>
      <c r="DV92" s="303">
        <v>0</v>
      </c>
      <c r="DW92" s="303">
        <v>0</v>
      </c>
      <c r="DX92" s="303">
        <v>0</v>
      </c>
      <c r="DY92" s="303">
        <v>0</v>
      </c>
      <c r="DZ92" s="303">
        <v>0</v>
      </c>
      <c r="EA92" s="303">
        <v>0</v>
      </c>
      <c r="EB92" s="303">
        <v>0</v>
      </c>
      <c r="EC92" s="303">
        <v>0</v>
      </c>
      <c r="ED92" s="398">
        <v>0</v>
      </c>
      <c r="EE92" s="303">
        <v>0</v>
      </c>
      <c r="EF92" s="303">
        <v>0</v>
      </c>
      <c r="EG92" s="393">
        <v>0</v>
      </c>
      <c r="EH92" s="910">
        <v>0</v>
      </c>
      <c r="EI92" s="398">
        <v>11</v>
      </c>
      <c r="EJ92" s="393" t="b">
        <v>1</v>
      </c>
      <c r="EK92" s="971">
        <v>6</v>
      </c>
      <c r="EL92" s="971">
        <v>11</v>
      </c>
      <c r="EM92" s="396">
        <v>0</v>
      </c>
      <c r="EN92" s="396">
        <v>1</v>
      </c>
      <c r="EO92" s="396">
        <v>0</v>
      </c>
      <c r="EP92" s="971">
        <v>11</v>
      </c>
      <c r="EQ92" s="396">
        <v>0</v>
      </c>
      <c r="ER92" s="396">
        <v>1</v>
      </c>
      <c r="ES92" s="396">
        <v>0</v>
      </c>
      <c r="ET92" s="664"/>
      <c r="EU92" s="303"/>
      <c r="EV92" s="396" t="s">
        <v>561</v>
      </c>
      <c r="EW92" s="396" t="s">
        <v>480</v>
      </c>
      <c r="EX92" s="396" t="s">
        <v>354</v>
      </c>
      <c r="EY92" s="396">
        <v>11</v>
      </c>
      <c r="EZ92" s="396" t="s">
        <v>11</v>
      </c>
      <c r="FA92" s="396" t="s">
        <v>232</v>
      </c>
      <c r="FB92" s="396" t="s">
        <v>9</v>
      </c>
      <c r="FC92" s="396" t="s">
        <v>232</v>
      </c>
      <c r="FD92" s="396" t="s">
        <v>358</v>
      </c>
    </row>
    <row r="93" spans="1:160" customFormat="1">
      <c r="A93">
        <v>488</v>
      </c>
      <c r="B93">
        <v>1</v>
      </c>
      <c r="C93">
        <v>0</v>
      </c>
      <c r="D93">
        <v>0</v>
      </c>
      <c r="H93">
        <v>700</v>
      </c>
      <c r="I93">
        <v>43</v>
      </c>
      <c r="J93">
        <v>1</v>
      </c>
      <c r="K93">
        <v>0</v>
      </c>
      <c r="L93">
        <v>1</v>
      </c>
      <c r="M93">
        <v>0</v>
      </c>
      <c r="N93" s="1250" t="s">
        <v>561</v>
      </c>
      <c r="O93" s="1250">
        <v>0</v>
      </c>
      <c r="P93">
        <v>29</v>
      </c>
      <c r="Q93">
        <v>0</v>
      </c>
      <c r="R93">
        <v>28</v>
      </c>
      <c r="S93">
        <v>0</v>
      </c>
      <c r="T93">
        <v>0</v>
      </c>
      <c r="U93">
        <v>3</v>
      </c>
      <c r="V93">
        <v>0</v>
      </c>
      <c r="W93">
        <v>3</v>
      </c>
      <c r="X93">
        <v>29</v>
      </c>
      <c r="Y93">
        <v>3</v>
      </c>
      <c r="Z93">
        <v>28</v>
      </c>
      <c r="AA93">
        <v>3</v>
      </c>
      <c r="AB93">
        <v>4</v>
      </c>
      <c r="AC93">
        <v>0</v>
      </c>
      <c r="AD93">
        <v>4</v>
      </c>
      <c r="AE93">
        <v>0</v>
      </c>
      <c r="AF93">
        <v>0</v>
      </c>
      <c r="AG93">
        <v>0</v>
      </c>
      <c r="AH93">
        <v>0</v>
      </c>
      <c r="AI93">
        <v>0</v>
      </c>
      <c r="AJ93">
        <v>1</v>
      </c>
      <c r="AK93">
        <v>0</v>
      </c>
      <c r="AL93">
        <v>0</v>
      </c>
      <c r="AM93">
        <v>0</v>
      </c>
      <c r="AN93">
        <v>34</v>
      </c>
      <c r="AO93">
        <v>3</v>
      </c>
      <c r="AP93">
        <v>32</v>
      </c>
      <c r="AQ93">
        <v>3</v>
      </c>
      <c r="AR93">
        <v>0</v>
      </c>
      <c r="AS93">
        <v>0</v>
      </c>
      <c r="AT93">
        <v>0</v>
      </c>
      <c r="AU93">
        <v>0</v>
      </c>
      <c r="AV93">
        <v>0</v>
      </c>
      <c r="AW93">
        <v>0</v>
      </c>
      <c r="AX93">
        <v>0</v>
      </c>
      <c r="AY93">
        <v>0</v>
      </c>
      <c r="AZ93">
        <v>0</v>
      </c>
      <c r="BA93">
        <v>0</v>
      </c>
      <c r="BB93">
        <v>0</v>
      </c>
      <c r="BC93">
        <v>0</v>
      </c>
      <c r="BD93">
        <v>0</v>
      </c>
      <c r="BE93">
        <v>0</v>
      </c>
      <c r="BF93">
        <v>0</v>
      </c>
      <c r="BG93">
        <v>0</v>
      </c>
      <c r="BH93">
        <v>3</v>
      </c>
      <c r="BI93">
        <v>0</v>
      </c>
      <c r="BJ93">
        <v>3</v>
      </c>
      <c r="BK93">
        <v>3</v>
      </c>
      <c r="BL93">
        <v>3</v>
      </c>
      <c r="BM93">
        <v>0</v>
      </c>
      <c r="BN93">
        <v>3</v>
      </c>
      <c r="BO93">
        <v>3</v>
      </c>
      <c r="BP93">
        <v>0</v>
      </c>
      <c r="BQ93">
        <v>0</v>
      </c>
      <c r="BR93">
        <v>0</v>
      </c>
      <c r="BS93">
        <v>0</v>
      </c>
      <c r="BT93">
        <v>0</v>
      </c>
      <c r="BU93">
        <v>0</v>
      </c>
      <c r="BV93">
        <v>0</v>
      </c>
      <c r="BW93">
        <v>0</v>
      </c>
      <c r="BX93">
        <v>26</v>
      </c>
      <c r="BY93">
        <v>0</v>
      </c>
      <c r="BZ93">
        <v>0</v>
      </c>
      <c r="CA93">
        <v>0</v>
      </c>
      <c r="CB93">
        <v>25</v>
      </c>
      <c r="CC93">
        <v>0</v>
      </c>
      <c r="CD93">
        <v>0</v>
      </c>
      <c r="CE93">
        <v>0</v>
      </c>
      <c r="CF93">
        <v>29</v>
      </c>
      <c r="CG93">
        <v>0</v>
      </c>
      <c r="CH93">
        <v>3</v>
      </c>
      <c r="CI93">
        <v>3</v>
      </c>
      <c r="CJ93">
        <v>28</v>
      </c>
      <c r="CK93">
        <v>0</v>
      </c>
      <c r="CL93">
        <v>3</v>
      </c>
      <c r="CM93">
        <v>3</v>
      </c>
      <c r="CN93">
        <v>4</v>
      </c>
      <c r="CO93">
        <v>6</v>
      </c>
      <c r="CP93">
        <v>4</v>
      </c>
      <c r="CQ93">
        <v>0</v>
      </c>
      <c r="CR93">
        <v>0.27027027027027029</v>
      </c>
      <c r="CS93">
        <v>3</v>
      </c>
      <c r="CT93">
        <v>0</v>
      </c>
      <c r="CU93">
        <v>0</v>
      </c>
      <c r="CV93">
        <v>0</v>
      </c>
      <c r="CW93">
        <v>0</v>
      </c>
      <c r="CX93">
        <v>0</v>
      </c>
      <c r="CY93">
        <v>0</v>
      </c>
      <c r="CZ93">
        <v>0</v>
      </c>
      <c r="DA93">
        <v>0</v>
      </c>
      <c r="DB93">
        <v>1</v>
      </c>
      <c r="DC93">
        <v>0</v>
      </c>
      <c r="DD93">
        <v>0</v>
      </c>
      <c r="DE93">
        <v>0</v>
      </c>
      <c r="DF93">
        <v>0</v>
      </c>
      <c r="DG93">
        <v>0</v>
      </c>
      <c r="DH93">
        <v>0</v>
      </c>
      <c r="DI93">
        <v>0</v>
      </c>
      <c r="DJ93">
        <v>0</v>
      </c>
      <c r="DK93" s="664"/>
      <c r="DL93" s="398">
        <v>0</v>
      </c>
      <c r="DM93" s="303">
        <v>0</v>
      </c>
      <c r="DN93" s="303">
        <v>0</v>
      </c>
      <c r="DO93" s="393">
        <v>0</v>
      </c>
      <c r="DP93" s="303">
        <v>0</v>
      </c>
      <c r="DQ93" s="303">
        <v>0</v>
      </c>
      <c r="DR93" s="303">
        <v>0</v>
      </c>
      <c r="DS93" s="393">
        <v>0</v>
      </c>
      <c r="DT93" s="303">
        <v>0</v>
      </c>
      <c r="DU93" s="303">
        <v>0</v>
      </c>
      <c r="DV93" s="303">
        <v>0</v>
      </c>
      <c r="DW93" s="303">
        <v>0</v>
      </c>
      <c r="DX93" s="303">
        <v>0</v>
      </c>
      <c r="DY93" s="303">
        <v>0</v>
      </c>
      <c r="DZ93" s="303">
        <v>0</v>
      </c>
      <c r="EA93" s="303">
        <v>0</v>
      </c>
      <c r="EB93" s="303">
        <v>0</v>
      </c>
      <c r="EC93" s="303">
        <v>0</v>
      </c>
      <c r="ED93" s="398">
        <v>0</v>
      </c>
      <c r="EE93" s="303">
        <v>0</v>
      </c>
      <c r="EF93" s="303">
        <v>0</v>
      </c>
      <c r="EG93" s="393">
        <v>0</v>
      </c>
      <c r="EH93" s="910">
        <v>0</v>
      </c>
      <c r="EI93" s="398">
        <v>37</v>
      </c>
      <c r="EJ93" s="393" t="b">
        <v>0</v>
      </c>
      <c r="EK93" s="971">
        <v>31</v>
      </c>
      <c r="EL93" s="971">
        <v>35</v>
      </c>
      <c r="EM93" s="396">
        <v>1</v>
      </c>
      <c r="EN93" s="396">
        <v>0</v>
      </c>
      <c r="EO93" s="396">
        <v>0</v>
      </c>
      <c r="EP93" s="971">
        <v>35</v>
      </c>
      <c r="EQ93" s="396">
        <v>1</v>
      </c>
      <c r="ER93" s="396">
        <v>0</v>
      </c>
      <c r="ES93" s="396">
        <v>0</v>
      </c>
      <c r="ET93" s="664"/>
      <c r="EU93" s="303"/>
      <c r="EV93" s="396" t="s">
        <v>561</v>
      </c>
      <c r="EW93" s="396" t="s">
        <v>480</v>
      </c>
      <c r="EX93" s="396" t="s">
        <v>354</v>
      </c>
      <c r="EY93" s="396">
        <v>35</v>
      </c>
      <c r="EZ93" s="396" t="s">
        <v>12</v>
      </c>
      <c r="FA93" s="396" t="s">
        <v>232</v>
      </c>
      <c r="FB93" s="396" t="s">
        <v>9</v>
      </c>
      <c r="FC93" s="396" t="s">
        <v>232</v>
      </c>
      <c r="FD93" s="396" t="s">
        <v>358</v>
      </c>
    </row>
    <row r="94" spans="1:160" customFormat="1">
      <c r="A94">
        <v>492</v>
      </c>
      <c r="B94">
        <v>1</v>
      </c>
      <c r="C94" t="s">
        <v>572</v>
      </c>
      <c r="D94" t="s">
        <v>573</v>
      </c>
      <c r="H94">
        <v>700</v>
      </c>
      <c r="I94">
        <v>41</v>
      </c>
      <c r="J94">
        <v>1</v>
      </c>
      <c r="K94">
        <v>0</v>
      </c>
      <c r="L94">
        <v>1</v>
      </c>
      <c r="M94">
        <v>0</v>
      </c>
      <c r="N94" s="1250" t="s">
        <v>512</v>
      </c>
      <c r="O94" s="1250">
        <v>0</v>
      </c>
      <c r="P94">
        <v>48</v>
      </c>
      <c r="Q94">
        <v>2</v>
      </c>
      <c r="R94">
        <v>44</v>
      </c>
      <c r="S94">
        <v>2</v>
      </c>
      <c r="T94">
        <v>1</v>
      </c>
      <c r="U94">
        <v>0</v>
      </c>
      <c r="V94">
        <v>0</v>
      </c>
      <c r="W94">
        <v>0</v>
      </c>
      <c r="X94">
        <v>49</v>
      </c>
      <c r="Y94">
        <v>2</v>
      </c>
      <c r="Z94">
        <v>44</v>
      </c>
      <c r="AA94">
        <v>2</v>
      </c>
      <c r="AB94">
        <v>0</v>
      </c>
      <c r="AC94">
        <v>0</v>
      </c>
      <c r="AD94">
        <v>2</v>
      </c>
      <c r="AE94">
        <v>0</v>
      </c>
      <c r="AF94">
        <v>1</v>
      </c>
      <c r="AG94">
        <v>0</v>
      </c>
      <c r="AH94">
        <v>0</v>
      </c>
      <c r="AI94">
        <v>0</v>
      </c>
      <c r="AJ94">
        <v>0</v>
      </c>
      <c r="AK94">
        <v>0</v>
      </c>
      <c r="AL94">
        <v>0</v>
      </c>
      <c r="AM94">
        <v>0</v>
      </c>
      <c r="AN94">
        <v>50</v>
      </c>
      <c r="AO94">
        <v>2</v>
      </c>
      <c r="AP94">
        <v>46</v>
      </c>
      <c r="AQ94">
        <v>2</v>
      </c>
      <c r="AR94">
        <v>0</v>
      </c>
      <c r="AS94">
        <v>0</v>
      </c>
      <c r="AT94">
        <v>0</v>
      </c>
      <c r="AU94">
        <v>0</v>
      </c>
      <c r="AV94">
        <v>0</v>
      </c>
      <c r="AW94">
        <v>0</v>
      </c>
      <c r="AX94">
        <v>0</v>
      </c>
      <c r="AY94">
        <v>0</v>
      </c>
      <c r="AZ94">
        <v>0</v>
      </c>
      <c r="BA94">
        <v>0</v>
      </c>
      <c r="BB94">
        <v>0</v>
      </c>
      <c r="BC94">
        <v>0</v>
      </c>
      <c r="BD94">
        <v>0</v>
      </c>
      <c r="BE94">
        <v>0</v>
      </c>
      <c r="BF94">
        <v>0</v>
      </c>
      <c r="BG94">
        <v>0</v>
      </c>
      <c r="BH94">
        <v>5</v>
      </c>
      <c r="BI94">
        <v>1</v>
      </c>
      <c r="BJ94">
        <v>2</v>
      </c>
      <c r="BK94">
        <v>0</v>
      </c>
      <c r="BL94">
        <v>5</v>
      </c>
      <c r="BM94">
        <v>0</v>
      </c>
      <c r="BN94">
        <v>2</v>
      </c>
      <c r="BO94">
        <v>0</v>
      </c>
      <c r="BP94">
        <v>0</v>
      </c>
      <c r="BQ94">
        <v>0</v>
      </c>
      <c r="BR94">
        <v>0</v>
      </c>
      <c r="BS94">
        <v>0</v>
      </c>
      <c r="BT94">
        <v>0</v>
      </c>
      <c r="BU94">
        <v>0</v>
      </c>
      <c r="BV94">
        <v>0</v>
      </c>
      <c r="BW94">
        <v>0</v>
      </c>
      <c r="BX94">
        <v>44</v>
      </c>
      <c r="BY94">
        <v>0</v>
      </c>
      <c r="BZ94">
        <v>0</v>
      </c>
      <c r="CA94">
        <v>0</v>
      </c>
      <c r="CB94">
        <v>39</v>
      </c>
      <c r="CC94">
        <v>0</v>
      </c>
      <c r="CD94">
        <v>0</v>
      </c>
      <c r="CE94">
        <v>0</v>
      </c>
      <c r="CF94">
        <v>49</v>
      </c>
      <c r="CG94">
        <v>1</v>
      </c>
      <c r="CH94">
        <v>2</v>
      </c>
      <c r="CI94">
        <v>0</v>
      </c>
      <c r="CJ94">
        <v>44</v>
      </c>
      <c r="CK94">
        <v>0</v>
      </c>
      <c r="CL94">
        <v>2</v>
      </c>
      <c r="CM94">
        <v>0</v>
      </c>
      <c r="CN94">
        <v>6</v>
      </c>
      <c r="CO94">
        <v>10</v>
      </c>
      <c r="CP94">
        <v>5</v>
      </c>
      <c r="CQ94">
        <v>0</v>
      </c>
      <c r="CR94">
        <v>0.30769230769230771</v>
      </c>
      <c r="CS94">
        <v>7</v>
      </c>
      <c r="CT94">
        <v>1</v>
      </c>
      <c r="CU94">
        <v>0</v>
      </c>
      <c r="CV94">
        <v>0</v>
      </c>
      <c r="CW94">
        <v>0</v>
      </c>
      <c r="CX94">
        <v>0</v>
      </c>
      <c r="CY94">
        <v>0</v>
      </c>
      <c r="CZ94">
        <v>0</v>
      </c>
      <c r="DA94">
        <v>0</v>
      </c>
      <c r="DB94">
        <v>2</v>
      </c>
      <c r="DC94">
        <v>0</v>
      </c>
      <c r="DD94">
        <v>0</v>
      </c>
      <c r="DE94">
        <v>1</v>
      </c>
      <c r="DF94">
        <v>1</v>
      </c>
      <c r="DG94">
        <v>1</v>
      </c>
      <c r="DH94">
        <v>0</v>
      </c>
      <c r="DI94">
        <v>0</v>
      </c>
      <c r="DJ94">
        <v>0</v>
      </c>
      <c r="DK94" s="664"/>
      <c r="DL94" s="398">
        <v>0</v>
      </c>
      <c r="DM94" s="303">
        <v>0</v>
      </c>
      <c r="DN94" s="303">
        <v>0</v>
      </c>
      <c r="DO94" s="393">
        <v>0</v>
      </c>
      <c r="DP94" s="303">
        <v>0</v>
      </c>
      <c r="DQ94" s="303">
        <v>0</v>
      </c>
      <c r="DR94" s="303">
        <v>0</v>
      </c>
      <c r="DS94" s="393">
        <v>0</v>
      </c>
      <c r="DT94" s="303">
        <v>0</v>
      </c>
      <c r="DU94" s="303">
        <v>0</v>
      </c>
      <c r="DV94" s="303">
        <v>0</v>
      </c>
      <c r="DW94" s="303">
        <v>0</v>
      </c>
      <c r="DX94" s="303">
        <v>0</v>
      </c>
      <c r="DY94" s="303">
        <v>0</v>
      </c>
      <c r="DZ94" s="303">
        <v>0</v>
      </c>
      <c r="EA94" s="303">
        <v>0</v>
      </c>
      <c r="EB94" s="303">
        <v>0</v>
      </c>
      <c r="EC94" s="303">
        <v>0</v>
      </c>
      <c r="ED94" s="398">
        <v>0</v>
      </c>
      <c r="EE94" s="303">
        <v>0</v>
      </c>
      <c r="EF94" s="303">
        <v>0</v>
      </c>
      <c r="EG94" s="393">
        <v>0</v>
      </c>
      <c r="EH94" s="910">
        <v>0</v>
      </c>
      <c r="EI94" s="398">
        <v>52</v>
      </c>
      <c r="EJ94" s="393" t="b">
        <v>0</v>
      </c>
      <c r="EK94" s="971">
        <v>39</v>
      </c>
      <c r="EL94" s="971">
        <v>48</v>
      </c>
      <c r="EM94" s="396">
        <v>0</v>
      </c>
      <c r="EN94" s="396">
        <v>1</v>
      </c>
      <c r="EO94" s="396">
        <v>0</v>
      </c>
      <c r="EP94" s="971">
        <v>48</v>
      </c>
      <c r="EQ94" s="396">
        <v>0</v>
      </c>
      <c r="ER94" s="396">
        <v>0</v>
      </c>
      <c r="ES94" s="396">
        <v>1</v>
      </c>
      <c r="ET94" s="664"/>
      <c r="EU94" s="303"/>
      <c r="EV94" s="396" t="s">
        <v>512</v>
      </c>
      <c r="EW94" s="396" t="s">
        <v>394</v>
      </c>
      <c r="EX94" s="396" t="s">
        <v>350</v>
      </c>
      <c r="EY94" s="396">
        <v>48</v>
      </c>
      <c r="EZ94" s="396" t="s">
        <v>12</v>
      </c>
      <c r="FA94" s="396" t="s">
        <v>232</v>
      </c>
      <c r="FB94" s="396" t="s">
        <v>9</v>
      </c>
      <c r="FC94" s="396" t="s">
        <v>232</v>
      </c>
      <c r="FD94" s="396" t="s">
        <v>358</v>
      </c>
    </row>
    <row r="95" spans="1:160" customFormat="1">
      <c r="A95">
        <v>516</v>
      </c>
      <c r="B95">
        <v>1</v>
      </c>
      <c r="C95">
        <v>0</v>
      </c>
      <c r="D95" t="s">
        <v>575</v>
      </c>
      <c r="H95">
        <v>700</v>
      </c>
      <c r="I95">
        <v>23</v>
      </c>
      <c r="J95">
        <v>0</v>
      </c>
      <c r="K95">
        <v>1</v>
      </c>
      <c r="L95">
        <v>1</v>
      </c>
      <c r="M95">
        <v>0</v>
      </c>
      <c r="N95" s="1250" t="s">
        <v>485</v>
      </c>
      <c r="O95" s="1250">
        <v>0</v>
      </c>
      <c r="P95">
        <v>79</v>
      </c>
      <c r="Q95">
        <v>8</v>
      </c>
      <c r="R95">
        <v>84</v>
      </c>
      <c r="S95">
        <v>7</v>
      </c>
      <c r="T95">
        <v>1</v>
      </c>
      <c r="U95">
        <v>6</v>
      </c>
      <c r="V95">
        <v>1</v>
      </c>
      <c r="W95">
        <v>6</v>
      </c>
      <c r="X95">
        <v>80</v>
      </c>
      <c r="Y95">
        <v>14</v>
      </c>
      <c r="Z95">
        <v>85</v>
      </c>
      <c r="AA95">
        <v>13</v>
      </c>
      <c r="AB95">
        <v>6</v>
      </c>
      <c r="AC95">
        <v>0</v>
      </c>
      <c r="AD95">
        <v>4</v>
      </c>
      <c r="AE95">
        <v>1</v>
      </c>
      <c r="AF95">
        <v>0</v>
      </c>
      <c r="AG95">
        <v>0</v>
      </c>
      <c r="AH95">
        <v>0</v>
      </c>
      <c r="AI95">
        <v>0</v>
      </c>
      <c r="AJ95">
        <v>0</v>
      </c>
      <c r="AK95">
        <v>2</v>
      </c>
      <c r="AL95">
        <v>0</v>
      </c>
      <c r="AM95">
        <v>4</v>
      </c>
      <c r="AN95">
        <v>86</v>
      </c>
      <c r="AO95">
        <v>16</v>
      </c>
      <c r="AP95">
        <v>89</v>
      </c>
      <c r="AQ95">
        <v>18</v>
      </c>
      <c r="AR95">
        <v>1</v>
      </c>
      <c r="AS95">
        <v>0</v>
      </c>
      <c r="AT95">
        <v>0</v>
      </c>
      <c r="AU95">
        <v>0</v>
      </c>
      <c r="AV95">
        <v>1</v>
      </c>
      <c r="AW95">
        <v>0</v>
      </c>
      <c r="AX95">
        <v>0</v>
      </c>
      <c r="AY95">
        <v>0</v>
      </c>
      <c r="AZ95">
        <v>4</v>
      </c>
      <c r="BA95">
        <v>0</v>
      </c>
      <c r="BB95">
        <v>0</v>
      </c>
      <c r="BC95">
        <v>0</v>
      </c>
      <c r="BD95">
        <v>4</v>
      </c>
      <c r="BE95">
        <v>0</v>
      </c>
      <c r="BF95">
        <v>0</v>
      </c>
      <c r="BG95">
        <v>0</v>
      </c>
      <c r="BH95">
        <v>14</v>
      </c>
      <c r="BI95">
        <v>0</v>
      </c>
      <c r="BJ95">
        <v>14</v>
      </c>
      <c r="BK95">
        <v>6</v>
      </c>
      <c r="BL95">
        <v>11</v>
      </c>
      <c r="BM95">
        <v>0</v>
      </c>
      <c r="BN95">
        <v>13</v>
      </c>
      <c r="BO95">
        <v>6</v>
      </c>
      <c r="BP95">
        <v>0</v>
      </c>
      <c r="BQ95">
        <v>0</v>
      </c>
      <c r="BR95">
        <v>0</v>
      </c>
      <c r="BS95">
        <v>0</v>
      </c>
      <c r="BT95">
        <v>0</v>
      </c>
      <c r="BU95">
        <v>0</v>
      </c>
      <c r="BV95">
        <v>0</v>
      </c>
      <c r="BW95">
        <v>0</v>
      </c>
      <c r="BX95">
        <v>61</v>
      </c>
      <c r="BY95">
        <v>1</v>
      </c>
      <c r="BZ95">
        <v>0</v>
      </c>
      <c r="CA95">
        <v>0</v>
      </c>
      <c r="CB95">
        <v>69</v>
      </c>
      <c r="CC95">
        <v>1</v>
      </c>
      <c r="CD95">
        <v>0</v>
      </c>
      <c r="CE95">
        <v>0</v>
      </c>
      <c r="CF95">
        <v>80</v>
      </c>
      <c r="CG95">
        <v>1</v>
      </c>
      <c r="CH95">
        <v>14</v>
      </c>
      <c r="CI95">
        <v>6</v>
      </c>
      <c r="CJ95">
        <v>85</v>
      </c>
      <c r="CK95">
        <v>1</v>
      </c>
      <c r="CL95">
        <v>13</v>
      </c>
      <c r="CM95">
        <v>6</v>
      </c>
      <c r="CN95">
        <v>22</v>
      </c>
      <c r="CO95">
        <v>17</v>
      </c>
      <c r="CP95">
        <v>17</v>
      </c>
      <c r="CQ95">
        <v>0</v>
      </c>
      <c r="CR95">
        <v>0.38235294117647056</v>
      </c>
      <c r="CS95">
        <v>6</v>
      </c>
      <c r="CT95">
        <v>0</v>
      </c>
      <c r="CU95">
        <v>0</v>
      </c>
      <c r="CV95">
        <v>0</v>
      </c>
      <c r="CW95">
        <v>0</v>
      </c>
      <c r="CX95">
        <v>0</v>
      </c>
      <c r="CY95">
        <v>0</v>
      </c>
      <c r="CZ95">
        <v>0</v>
      </c>
      <c r="DA95">
        <v>0</v>
      </c>
      <c r="DB95">
        <v>23</v>
      </c>
      <c r="DC95">
        <v>0</v>
      </c>
      <c r="DD95">
        <v>0</v>
      </c>
      <c r="DE95">
        <v>1</v>
      </c>
      <c r="DF95">
        <v>1</v>
      </c>
      <c r="DG95">
        <v>1</v>
      </c>
      <c r="DH95">
        <v>0</v>
      </c>
      <c r="DI95">
        <v>0</v>
      </c>
      <c r="DJ95">
        <v>0</v>
      </c>
      <c r="DK95" s="664"/>
      <c r="DL95" s="398">
        <v>0</v>
      </c>
      <c r="DM95" s="303">
        <v>0</v>
      </c>
      <c r="DN95" s="303">
        <v>0</v>
      </c>
      <c r="DO95" s="393">
        <v>0</v>
      </c>
      <c r="DP95" s="303">
        <v>0</v>
      </c>
      <c r="DQ95" s="303">
        <v>0</v>
      </c>
      <c r="DR95" s="303">
        <v>0</v>
      </c>
      <c r="DS95" s="393">
        <v>0</v>
      </c>
      <c r="DT95" s="303">
        <v>0</v>
      </c>
      <c r="DU95" s="303">
        <v>0</v>
      </c>
      <c r="DV95" s="303">
        <v>0</v>
      </c>
      <c r="DW95" s="303">
        <v>0</v>
      </c>
      <c r="DX95" s="303">
        <v>0</v>
      </c>
      <c r="DY95" s="303">
        <v>0</v>
      </c>
      <c r="DZ95" s="303">
        <v>0</v>
      </c>
      <c r="EA95" s="303">
        <v>0</v>
      </c>
      <c r="EB95" s="303">
        <v>0</v>
      </c>
      <c r="EC95" s="303">
        <v>0</v>
      </c>
      <c r="ED95" s="398">
        <v>0</v>
      </c>
      <c r="EE95" s="303">
        <v>0</v>
      </c>
      <c r="EF95" s="303">
        <v>0</v>
      </c>
      <c r="EG95" s="393">
        <v>0</v>
      </c>
      <c r="EH95" s="910">
        <v>0</v>
      </c>
      <c r="EI95" s="398">
        <v>102</v>
      </c>
      <c r="EJ95" s="393" t="b">
        <v>0</v>
      </c>
      <c r="EK95" s="971">
        <v>78</v>
      </c>
      <c r="EL95" s="971">
        <v>107</v>
      </c>
      <c r="EM95" s="396">
        <v>1</v>
      </c>
      <c r="EN95" s="396">
        <v>0</v>
      </c>
      <c r="EO95" s="396">
        <v>0</v>
      </c>
      <c r="EP95" s="971">
        <v>107</v>
      </c>
      <c r="EQ95" s="396">
        <v>0</v>
      </c>
      <c r="ER95" s="396">
        <v>0</v>
      </c>
      <c r="ES95" s="396">
        <v>1</v>
      </c>
      <c r="ET95" s="664"/>
      <c r="EU95" s="303"/>
      <c r="EV95" s="396" t="s">
        <v>485</v>
      </c>
      <c r="EW95" s="396" t="s">
        <v>486</v>
      </c>
      <c r="EX95" s="396" t="s">
        <v>343</v>
      </c>
      <c r="EY95" s="396">
        <v>107</v>
      </c>
      <c r="EZ95" s="396" t="s">
        <v>13</v>
      </c>
      <c r="FA95" s="396" t="s">
        <v>232</v>
      </c>
      <c r="FB95" s="396" t="s">
        <v>9</v>
      </c>
      <c r="FC95" s="396" t="s">
        <v>232</v>
      </c>
      <c r="FD95" s="396" t="s">
        <v>346</v>
      </c>
    </row>
    <row r="96" spans="1:160" customFormat="1">
      <c r="A96">
        <v>556</v>
      </c>
      <c r="B96">
        <v>1</v>
      </c>
      <c r="C96" t="s">
        <v>576</v>
      </c>
      <c r="D96" t="s">
        <v>577</v>
      </c>
      <c r="H96">
        <v>700</v>
      </c>
      <c r="I96">
        <v>8</v>
      </c>
      <c r="J96">
        <v>1</v>
      </c>
      <c r="K96">
        <v>0</v>
      </c>
      <c r="L96">
        <v>1</v>
      </c>
      <c r="M96">
        <v>0</v>
      </c>
      <c r="N96" s="1250" t="s">
        <v>485</v>
      </c>
      <c r="O96" s="1250">
        <v>0</v>
      </c>
      <c r="P96">
        <v>12</v>
      </c>
      <c r="Q96">
        <v>0</v>
      </c>
      <c r="R96">
        <v>13</v>
      </c>
      <c r="S96">
        <v>0</v>
      </c>
      <c r="T96">
        <v>0</v>
      </c>
      <c r="U96">
        <v>1</v>
      </c>
      <c r="V96">
        <v>0</v>
      </c>
      <c r="W96">
        <v>1</v>
      </c>
      <c r="X96">
        <v>12</v>
      </c>
      <c r="Y96">
        <v>1</v>
      </c>
      <c r="Z96">
        <v>13</v>
      </c>
      <c r="AA96">
        <v>1</v>
      </c>
      <c r="AB96">
        <v>2</v>
      </c>
      <c r="AC96">
        <v>0</v>
      </c>
      <c r="AD96">
        <v>1</v>
      </c>
      <c r="AE96">
        <v>0</v>
      </c>
      <c r="AF96">
        <v>0</v>
      </c>
      <c r="AG96">
        <v>0</v>
      </c>
      <c r="AH96">
        <v>0</v>
      </c>
      <c r="AI96">
        <v>0</v>
      </c>
      <c r="AJ96">
        <v>0</v>
      </c>
      <c r="AK96">
        <v>0</v>
      </c>
      <c r="AL96">
        <v>0</v>
      </c>
      <c r="AM96">
        <v>0</v>
      </c>
      <c r="AN96">
        <v>14</v>
      </c>
      <c r="AO96">
        <v>1</v>
      </c>
      <c r="AP96">
        <v>14</v>
      </c>
      <c r="AQ96">
        <v>1</v>
      </c>
      <c r="AR96">
        <v>0</v>
      </c>
      <c r="AS96">
        <v>0</v>
      </c>
      <c r="AT96">
        <v>0</v>
      </c>
      <c r="AU96">
        <v>0</v>
      </c>
      <c r="AV96">
        <v>0</v>
      </c>
      <c r="AW96">
        <v>0</v>
      </c>
      <c r="AX96">
        <v>0</v>
      </c>
      <c r="AY96">
        <v>0</v>
      </c>
      <c r="AZ96">
        <v>0</v>
      </c>
      <c r="BA96">
        <v>0</v>
      </c>
      <c r="BB96">
        <v>0</v>
      </c>
      <c r="BC96">
        <v>0</v>
      </c>
      <c r="BD96">
        <v>0</v>
      </c>
      <c r="BE96">
        <v>0</v>
      </c>
      <c r="BF96">
        <v>0</v>
      </c>
      <c r="BG96">
        <v>0</v>
      </c>
      <c r="BH96">
        <v>0</v>
      </c>
      <c r="BI96">
        <v>0</v>
      </c>
      <c r="BJ96">
        <v>1</v>
      </c>
      <c r="BK96">
        <v>1</v>
      </c>
      <c r="BL96">
        <v>0</v>
      </c>
      <c r="BM96">
        <v>0</v>
      </c>
      <c r="BN96">
        <v>1</v>
      </c>
      <c r="BO96">
        <v>1</v>
      </c>
      <c r="BP96">
        <v>0</v>
      </c>
      <c r="BQ96">
        <v>0</v>
      </c>
      <c r="BR96">
        <v>0</v>
      </c>
      <c r="BS96">
        <v>0</v>
      </c>
      <c r="BT96">
        <v>0</v>
      </c>
      <c r="BU96">
        <v>0</v>
      </c>
      <c r="BV96">
        <v>0</v>
      </c>
      <c r="BW96">
        <v>0</v>
      </c>
      <c r="BX96">
        <v>12</v>
      </c>
      <c r="BY96">
        <v>0</v>
      </c>
      <c r="BZ96">
        <v>0</v>
      </c>
      <c r="CA96">
        <v>0</v>
      </c>
      <c r="CB96">
        <v>13</v>
      </c>
      <c r="CC96">
        <v>0</v>
      </c>
      <c r="CD96">
        <v>0</v>
      </c>
      <c r="CE96">
        <v>0</v>
      </c>
      <c r="CF96">
        <v>12</v>
      </c>
      <c r="CG96">
        <v>0</v>
      </c>
      <c r="CH96">
        <v>1</v>
      </c>
      <c r="CI96">
        <v>1</v>
      </c>
      <c r="CJ96">
        <v>13</v>
      </c>
      <c r="CK96">
        <v>0</v>
      </c>
      <c r="CL96">
        <v>1</v>
      </c>
      <c r="CM96">
        <v>1</v>
      </c>
      <c r="CN96">
        <v>4</v>
      </c>
      <c r="CO96">
        <v>4</v>
      </c>
      <c r="CP96">
        <v>4</v>
      </c>
      <c r="CQ96">
        <v>0</v>
      </c>
      <c r="CR96">
        <v>0.53333333333333333</v>
      </c>
      <c r="CS96">
        <v>5</v>
      </c>
      <c r="CT96">
        <v>0</v>
      </c>
      <c r="CU96">
        <v>0</v>
      </c>
      <c r="CV96">
        <v>0</v>
      </c>
      <c r="CW96">
        <v>1</v>
      </c>
      <c r="CX96">
        <v>0</v>
      </c>
      <c r="CY96">
        <v>0</v>
      </c>
      <c r="CZ96">
        <v>0</v>
      </c>
      <c r="DA96">
        <v>0</v>
      </c>
      <c r="DB96">
        <v>0</v>
      </c>
      <c r="DC96">
        <v>0</v>
      </c>
      <c r="DD96">
        <v>0</v>
      </c>
      <c r="DE96">
        <v>0</v>
      </c>
      <c r="DF96">
        <v>0</v>
      </c>
      <c r="DG96">
        <v>0</v>
      </c>
      <c r="DH96">
        <v>0</v>
      </c>
      <c r="DI96">
        <v>0</v>
      </c>
      <c r="DJ96">
        <v>0</v>
      </c>
      <c r="DK96" s="664"/>
      <c r="DL96" s="398">
        <v>0</v>
      </c>
      <c r="DM96" s="303">
        <v>0</v>
      </c>
      <c r="DN96" s="303">
        <v>0</v>
      </c>
      <c r="DO96" s="393">
        <v>0</v>
      </c>
      <c r="DP96" s="303">
        <v>0</v>
      </c>
      <c r="DQ96" s="303">
        <v>0</v>
      </c>
      <c r="DR96" s="303">
        <v>0</v>
      </c>
      <c r="DS96" s="393">
        <v>0</v>
      </c>
      <c r="DT96" s="303">
        <v>0</v>
      </c>
      <c r="DU96" s="303">
        <v>0</v>
      </c>
      <c r="DV96" s="303">
        <v>0</v>
      </c>
      <c r="DW96" s="303">
        <v>0</v>
      </c>
      <c r="DX96" s="303">
        <v>0</v>
      </c>
      <c r="DY96" s="303">
        <v>0</v>
      </c>
      <c r="DZ96" s="303">
        <v>0</v>
      </c>
      <c r="EA96" s="303">
        <v>0</v>
      </c>
      <c r="EB96" s="303">
        <v>0</v>
      </c>
      <c r="EC96" s="303">
        <v>0</v>
      </c>
      <c r="ED96" s="398">
        <v>0</v>
      </c>
      <c r="EE96" s="303">
        <v>0</v>
      </c>
      <c r="EF96" s="303">
        <v>0</v>
      </c>
      <c r="EG96" s="393">
        <v>0</v>
      </c>
      <c r="EH96" s="910">
        <v>0</v>
      </c>
      <c r="EI96" s="398">
        <v>15</v>
      </c>
      <c r="EJ96" s="393" t="b">
        <v>1</v>
      </c>
      <c r="EK96" s="971">
        <v>10</v>
      </c>
      <c r="EL96" s="971">
        <v>15</v>
      </c>
      <c r="EM96" s="396">
        <v>0</v>
      </c>
      <c r="EN96" s="396">
        <v>1</v>
      </c>
      <c r="EO96" s="396">
        <v>0</v>
      </c>
      <c r="EP96" s="971">
        <v>0</v>
      </c>
      <c r="EQ96" s="396">
        <v>0</v>
      </c>
      <c r="ER96" s="396">
        <v>0</v>
      </c>
      <c r="ES96" s="396">
        <v>0</v>
      </c>
      <c r="ET96" s="664"/>
      <c r="EU96" s="303"/>
      <c r="EV96" s="396" t="s">
        <v>485</v>
      </c>
      <c r="EW96" s="396" t="s">
        <v>486</v>
      </c>
      <c r="EX96" s="396" t="s">
        <v>343</v>
      </c>
      <c r="EY96" s="396">
        <v>15</v>
      </c>
      <c r="EZ96" s="396" t="s">
        <v>11</v>
      </c>
      <c r="FA96" s="396" t="s">
        <v>232</v>
      </c>
      <c r="FB96" s="396" t="s">
        <v>9</v>
      </c>
      <c r="FC96" s="396" t="s">
        <v>232</v>
      </c>
      <c r="FD96" s="396" t="s">
        <v>366</v>
      </c>
    </row>
    <row r="97" spans="1:160" customFormat="1">
      <c r="A97">
        <v>563</v>
      </c>
      <c r="B97">
        <v>1</v>
      </c>
      <c r="C97" t="s">
        <v>578</v>
      </c>
      <c r="D97" t="s">
        <v>579</v>
      </c>
      <c r="H97">
        <v>700</v>
      </c>
      <c r="I97">
        <v>42</v>
      </c>
      <c r="J97">
        <v>1</v>
      </c>
      <c r="K97">
        <v>0</v>
      </c>
      <c r="L97">
        <v>1</v>
      </c>
      <c r="M97">
        <v>0</v>
      </c>
      <c r="N97" s="1250" t="s">
        <v>485</v>
      </c>
      <c r="O97" s="1250">
        <v>0</v>
      </c>
      <c r="P97">
        <v>31</v>
      </c>
      <c r="Q97">
        <v>3</v>
      </c>
      <c r="R97">
        <v>27</v>
      </c>
      <c r="S97">
        <v>2</v>
      </c>
      <c r="T97">
        <v>0</v>
      </c>
      <c r="U97">
        <v>0</v>
      </c>
      <c r="V97">
        <v>0</v>
      </c>
      <c r="W97">
        <v>0</v>
      </c>
      <c r="X97">
        <v>31</v>
      </c>
      <c r="Y97">
        <v>3</v>
      </c>
      <c r="Z97">
        <v>27</v>
      </c>
      <c r="AA97">
        <v>2</v>
      </c>
      <c r="AB97">
        <v>0</v>
      </c>
      <c r="AC97">
        <v>0</v>
      </c>
      <c r="AD97">
        <v>4</v>
      </c>
      <c r="AE97">
        <v>0</v>
      </c>
      <c r="AF97">
        <v>0</v>
      </c>
      <c r="AG97">
        <v>0</v>
      </c>
      <c r="AH97">
        <v>0</v>
      </c>
      <c r="AI97">
        <v>0</v>
      </c>
      <c r="AJ97">
        <v>1</v>
      </c>
      <c r="AK97">
        <v>0</v>
      </c>
      <c r="AL97">
        <v>1</v>
      </c>
      <c r="AM97">
        <v>0</v>
      </c>
      <c r="AN97">
        <v>32</v>
      </c>
      <c r="AO97">
        <v>3</v>
      </c>
      <c r="AP97">
        <v>32</v>
      </c>
      <c r="AQ97">
        <v>2</v>
      </c>
      <c r="AR97">
        <v>0</v>
      </c>
      <c r="AS97">
        <v>0</v>
      </c>
      <c r="AT97">
        <v>0</v>
      </c>
      <c r="AU97">
        <v>0</v>
      </c>
      <c r="AV97">
        <v>0</v>
      </c>
      <c r="AW97">
        <v>0</v>
      </c>
      <c r="AX97">
        <v>0</v>
      </c>
      <c r="AY97">
        <v>0</v>
      </c>
      <c r="AZ97">
        <v>0</v>
      </c>
      <c r="BA97">
        <v>0</v>
      </c>
      <c r="BB97">
        <v>0</v>
      </c>
      <c r="BC97">
        <v>0</v>
      </c>
      <c r="BD97">
        <v>0</v>
      </c>
      <c r="BE97">
        <v>0</v>
      </c>
      <c r="BF97">
        <v>0</v>
      </c>
      <c r="BG97">
        <v>0</v>
      </c>
      <c r="BH97">
        <v>3</v>
      </c>
      <c r="BI97">
        <v>0</v>
      </c>
      <c r="BJ97">
        <v>3</v>
      </c>
      <c r="BK97">
        <v>0</v>
      </c>
      <c r="BL97">
        <v>6</v>
      </c>
      <c r="BM97">
        <v>0</v>
      </c>
      <c r="BN97">
        <v>2</v>
      </c>
      <c r="BO97">
        <v>0</v>
      </c>
      <c r="BP97">
        <v>0</v>
      </c>
      <c r="BQ97">
        <v>0</v>
      </c>
      <c r="BR97">
        <v>0</v>
      </c>
      <c r="BS97">
        <v>0</v>
      </c>
      <c r="BT97">
        <v>0</v>
      </c>
      <c r="BU97">
        <v>0</v>
      </c>
      <c r="BV97">
        <v>0</v>
      </c>
      <c r="BW97">
        <v>0</v>
      </c>
      <c r="BX97">
        <v>28</v>
      </c>
      <c r="BY97">
        <v>0</v>
      </c>
      <c r="BZ97">
        <v>0</v>
      </c>
      <c r="CA97">
        <v>0</v>
      </c>
      <c r="CB97">
        <v>21</v>
      </c>
      <c r="CC97">
        <v>0</v>
      </c>
      <c r="CD97">
        <v>0</v>
      </c>
      <c r="CE97">
        <v>0</v>
      </c>
      <c r="CF97">
        <v>31</v>
      </c>
      <c r="CG97">
        <v>0</v>
      </c>
      <c r="CH97">
        <v>3</v>
      </c>
      <c r="CI97">
        <v>0</v>
      </c>
      <c r="CJ97">
        <v>27</v>
      </c>
      <c r="CK97">
        <v>0</v>
      </c>
      <c r="CL97">
        <v>2</v>
      </c>
      <c r="CM97">
        <v>0</v>
      </c>
      <c r="CN97">
        <v>12</v>
      </c>
      <c r="CO97">
        <v>13</v>
      </c>
      <c r="CP97">
        <v>13</v>
      </c>
      <c r="CQ97">
        <v>0</v>
      </c>
      <c r="CR97">
        <v>0.7142857142857143</v>
      </c>
      <c r="CS97">
        <v>1</v>
      </c>
      <c r="CT97">
        <v>0</v>
      </c>
      <c r="CU97">
        <v>0</v>
      </c>
      <c r="CV97">
        <v>0</v>
      </c>
      <c r="CW97">
        <v>0</v>
      </c>
      <c r="CX97">
        <v>0</v>
      </c>
      <c r="CY97">
        <v>0</v>
      </c>
      <c r="CZ97">
        <v>1</v>
      </c>
      <c r="DA97">
        <v>0</v>
      </c>
      <c r="DB97">
        <v>7</v>
      </c>
      <c r="DC97">
        <v>0</v>
      </c>
      <c r="DD97">
        <v>0</v>
      </c>
      <c r="DE97">
        <v>0</v>
      </c>
      <c r="DF97">
        <v>1</v>
      </c>
      <c r="DG97">
        <v>0</v>
      </c>
      <c r="DH97">
        <v>0</v>
      </c>
      <c r="DI97">
        <v>0</v>
      </c>
      <c r="DJ97">
        <v>0</v>
      </c>
      <c r="DK97" s="664"/>
      <c r="DL97" s="398">
        <v>0</v>
      </c>
      <c r="DM97" s="303">
        <v>0</v>
      </c>
      <c r="DN97" s="303">
        <v>0</v>
      </c>
      <c r="DO97" s="393">
        <v>0</v>
      </c>
      <c r="DP97" s="303">
        <v>0</v>
      </c>
      <c r="DQ97" s="303">
        <v>0</v>
      </c>
      <c r="DR97" s="303">
        <v>0</v>
      </c>
      <c r="DS97" s="393">
        <v>0</v>
      </c>
      <c r="DT97" s="303">
        <v>0</v>
      </c>
      <c r="DU97" s="303">
        <v>0</v>
      </c>
      <c r="DV97" s="303">
        <v>0</v>
      </c>
      <c r="DW97" s="303">
        <v>0</v>
      </c>
      <c r="DX97" s="303">
        <v>0</v>
      </c>
      <c r="DY97" s="303">
        <v>0</v>
      </c>
      <c r="DZ97" s="303">
        <v>0</v>
      </c>
      <c r="EA97" s="303">
        <v>0</v>
      </c>
      <c r="EB97" s="303">
        <v>0</v>
      </c>
      <c r="EC97" s="303">
        <v>0</v>
      </c>
      <c r="ED97" s="398">
        <v>0</v>
      </c>
      <c r="EE97" s="303">
        <v>0</v>
      </c>
      <c r="EF97" s="303">
        <v>0</v>
      </c>
      <c r="EG97" s="393">
        <v>0</v>
      </c>
      <c r="EH97" s="910">
        <v>0</v>
      </c>
      <c r="EI97" s="398">
        <v>35</v>
      </c>
      <c r="EJ97" s="393" t="b">
        <v>0</v>
      </c>
      <c r="EK97" s="971">
        <v>26</v>
      </c>
      <c r="EL97" s="971">
        <v>34</v>
      </c>
      <c r="EM97" s="396">
        <v>0</v>
      </c>
      <c r="EN97" s="396">
        <v>1</v>
      </c>
      <c r="EO97" s="396">
        <v>0</v>
      </c>
      <c r="EP97" s="971">
        <v>34</v>
      </c>
      <c r="EQ97" s="396">
        <v>0</v>
      </c>
      <c r="ER97" s="396">
        <v>1</v>
      </c>
      <c r="ES97" s="396">
        <v>0</v>
      </c>
      <c r="ET97" s="664"/>
      <c r="EU97" s="303"/>
      <c r="EV97" s="396" t="s">
        <v>485</v>
      </c>
      <c r="EW97" s="396" t="s">
        <v>486</v>
      </c>
      <c r="EX97" s="396" t="s">
        <v>343</v>
      </c>
      <c r="EY97" s="396">
        <v>34</v>
      </c>
      <c r="EZ97" s="396" t="s">
        <v>12</v>
      </c>
      <c r="FA97" s="396" t="s">
        <v>232</v>
      </c>
      <c r="FB97" s="396" t="s">
        <v>9</v>
      </c>
      <c r="FC97" s="396" t="s">
        <v>232</v>
      </c>
      <c r="FD97" s="396" t="s">
        <v>358</v>
      </c>
    </row>
    <row r="98" spans="1:160" customFormat="1">
      <c r="A98">
        <v>575</v>
      </c>
      <c r="B98">
        <v>1</v>
      </c>
      <c r="C98" t="s">
        <v>580</v>
      </c>
      <c r="D98" t="s">
        <v>581</v>
      </c>
      <c r="H98">
        <v>700</v>
      </c>
      <c r="I98">
        <v>42</v>
      </c>
      <c r="J98">
        <v>1</v>
      </c>
      <c r="K98">
        <v>0</v>
      </c>
      <c r="L98">
        <v>1</v>
      </c>
      <c r="M98">
        <v>0</v>
      </c>
      <c r="N98" s="1250" t="s">
        <v>485</v>
      </c>
      <c r="O98" s="1250">
        <v>0</v>
      </c>
      <c r="P98">
        <v>21</v>
      </c>
      <c r="Q98">
        <v>1</v>
      </c>
      <c r="R98">
        <v>21</v>
      </c>
      <c r="S98">
        <v>2</v>
      </c>
      <c r="T98">
        <v>0</v>
      </c>
      <c r="U98">
        <v>0</v>
      </c>
      <c r="V98">
        <v>1</v>
      </c>
      <c r="W98">
        <v>0</v>
      </c>
      <c r="X98">
        <v>21</v>
      </c>
      <c r="Y98">
        <v>1</v>
      </c>
      <c r="Z98">
        <v>22</v>
      </c>
      <c r="AA98">
        <v>2</v>
      </c>
      <c r="AB98">
        <v>4</v>
      </c>
      <c r="AC98">
        <v>0</v>
      </c>
      <c r="AD98">
        <v>3</v>
      </c>
      <c r="AE98">
        <v>0</v>
      </c>
      <c r="AF98">
        <v>0</v>
      </c>
      <c r="AG98">
        <v>0</v>
      </c>
      <c r="AH98">
        <v>0</v>
      </c>
      <c r="AI98">
        <v>0</v>
      </c>
      <c r="AJ98">
        <v>0</v>
      </c>
      <c r="AK98">
        <v>0</v>
      </c>
      <c r="AL98">
        <v>0</v>
      </c>
      <c r="AM98">
        <v>0</v>
      </c>
      <c r="AN98">
        <v>25</v>
      </c>
      <c r="AO98">
        <v>1</v>
      </c>
      <c r="AP98">
        <v>25</v>
      </c>
      <c r="AQ98">
        <v>2</v>
      </c>
      <c r="AR98">
        <v>1</v>
      </c>
      <c r="AS98">
        <v>0</v>
      </c>
      <c r="AT98">
        <v>0</v>
      </c>
      <c r="AU98">
        <v>0</v>
      </c>
      <c r="AV98">
        <v>1</v>
      </c>
      <c r="AW98">
        <v>0</v>
      </c>
      <c r="AX98">
        <v>0</v>
      </c>
      <c r="AY98">
        <v>0</v>
      </c>
      <c r="AZ98">
        <v>0</v>
      </c>
      <c r="BA98">
        <v>0</v>
      </c>
      <c r="BB98">
        <v>0</v>
      </c>
      <c r="BC98">
        <v>0</v>
      </c>
      <c r="BD98">
        <v>0</v>
      </c>
      <c r="BE98">
        <v>0</v>
      </c>
      <c r="BF98">
        <v>0</v>
      </c>
      <c r="BG98">
        <v>0</v>
      </c>
      <c r="BH98">
        <v>6</v>
      </c>
      <c r="BI98">
        <v>0</v>
      </c>
      <c r="BJ98">
        <v>1</v>
      </c>
      <c r="BK98">
        <v>0</v>
      </c>
      <c r="BL98">
        <v>6</v>
      </c>
      <c r="BM98">
        <v>1</v>
      </c>
      <c r="BN98">
        <v>2</v>
      </c>
      <c r="BO98">
        <v>0</v>
      </c>
      <c r="BP98">
        <v>0</v>
      </c>
      <c r="BQ98">
        <v>0</v>
      </c>
      <c r="BR98">
        <v>0</v>
      </c>
      <c r="BS98">
        <v>0</v>
      </c>
      <c r="BT98">
        <v>0</v>
      </c>
      <c r="BU98">
        <v>0</v>
      </c>
      <c r="BV98">
        <v>0</v>
      </c>
      <c r="BW98">
        <v>0</v>
      </c>
      <c r="BX98">
        <v>14</v>
      </c>
      <c r="BY98">
        <v>0</v>
      </c>
      <c r="BZ98">
        <v>0</v>
      </c>
      <c r="CA98">
        <v>0</v>
      </c>
      <c r="CB98">
        <v>15</v>
      </c>
      <c r="CC98">
        <v>0</v>
      </c>
      <c r="CD98">
        <v>0</v>
      </c>
      <c r="CE98">
        <v>0</v>
      </c>
      <c r="CF98">
        <v>21</v>
      </c>
      <c r="CG98">
        <v>0</v>
      </c>
      <c r="CH98">
        <v>1</v>
      </c>
      <c r="CI98">
        <v>0</v>
      </c>
      <c r="CJ98">
        <v>22</v>
      </c>
      <c r="CK98">
        <v>1</v>
      </c>
      <c r="CL98">
        <v>2</v>
      </c>
      <c r="CM98">
        <v>0</v>
      </c>
      <c r="CN98">
        <v>6</v>
      </c>
      <c r="CO98">
        <v>5</v>
      </c>
      <c r="CP98">
        <v>5</v>
      </c>
      <c r="CQ98">
        <v>0</v>
      </c>
      <c r="CR98">
        <v>0.42307692307692307</v>
      </c>
      <c r="CS98">
        <v>2</v>
      </c>
      <c r="CT98">
        <v>1</v>
      </c>
      <c r="CU98">
        <v>0</v>
      </c>
      <c r="CV98">
        <v>0</v>
      </c>
      <c r="CW98">
        <v>0</v>
      </c>
      <c r="CX98">
        <v>0</v>
      </c>
      <c r="CY98">
        <v>0</v>
      </c>
      <c r="CZ98">
        <v>0</v>
      </c>
      <c r="DA98">
        <v>0</v>
      </c>
      <c r="DB98">
        <v>4</v>
      </c>
      <c r="DC98">
        <v>0</v>
      </c>
      <c r="DD98">
        <v>0</v>
      </c>
      <c r="DE98">
        <v>0</v>
      </c>
      <c r="DF98">
        <v>1</v>
      </c>
      <c r="DG98">
        <v>0</v>
      </c>
      <c r="DH98">
        <v>0</v>
      </c>
      <c r="DI98">
        <v>0</v>
      </c>
      <c r="DJ98">
        <v>0</v>
      </c>
      <c r="DK98" s="664"/>
      <c r="DL98" s="398">
        <v>0</v>
      </c>
      <c r="DM98" s="303">
        <v>0</v>
      </c>
      <c r="DN98" s="303">
        <v>0</v>
      </c>
      <c r="DO98" s="393">
        <v>0</v>
      </c>
      <c r="DP98" s="303">
        <v>0</v>
      </c>
      <c r="DQ98" s="303">
        <v>0</v>
      </c>
      <c r="DR98" s="303">
        <v>0</v>
      </c>
      <c r="DS98" s="393">
        <v>0</v>
      </c>
      <c r="DT98" s="303">
        <v>0</v>
      </c>
      <c r="DU98" s="303">
        <v>0</v>
      </c>
      <c r="DV98" s="303">
        <v>0</v>
      </c>
      <c r="DW98" s="303">
        <v>0</v>
      </c>
      <c r="DX98" s="303">
        <v>0</v>
      </c>
      <c r="DY98" s="303">
        <v>0</v>
      </c>
      <c r="DZ98" s="303">
        <v>0</v>
      </c>
      <c r="EA98" s="303">
        <v>0</v>
      </c>
      <c r="EB98" s="303">
        <v>0</v>
      </c>
      <c r="EC98" s="303">
        <v>0</v>
      </c>
      <c r="ED98" s="398">
        <v>0</v>
      </c>
      <c r="EE98" s="303">
        <v>0</v>
      </c>
      <c r="EF98" s="303">
        <v>0</v>
      </c>
      <c r="EG98" s="393">
        <v>0</v>
      </c>
      <c r="EH98" s="910">
        <v>0</v>
      </c>
      <c r="EI98" s="398">
        <v>26</v>
      </c>
      <c r="EJ98" s="393" t="b">
        <v>0</v>
      </c>
      <c r="EK98" s="971">
        <v>21</v>
      </c>
      <c r="EL98" s="971">
        <v>27</v>
      </c>
      <c r="EM98" s="396">
        <v>0</v>
      </c>
      <c r="EN98" s="396">
        <v>1</v>
      </c>
      <c r="EO98" s="396">
        <v>0</v>
      </c>
      <c r="EP98" s="971">
        <v>27</v>
      </c>
      <c r="EQ98" s="396">
        <v>0</v>
      </c>
      <c r="ER98" s="396">
        <v>1</v>
      </c>
      <c r="ES98" s="396">
        <v>0</v>
      </c>
      <c r="ET98" s="664"/>
      <c r="EU98" s="303"/>
      <c r="EV98" s="396" t="s">
        <v>485</v>
      </c>
      <c r="EW98" s="396" t="s">
        <v>486</v>
      </c>
      <c r="EX98" s="396" t="s">
        <v>343</v>
      </c>
      <c r="EY98" s="396">
        <v>27</v>
      </c>
      <c r="EZ98" s="396" t="s">
        <v>12</v>
      </c>
      <c r="FA98" s="396" t="s">
        <v>232</v>
      </c>
      <c r="FB98" s="396" t="s">
        <v>9</v>
      </c>
      <c r="FC98" s="396" t="s">
        <v>232</v>
      </c>
      <c r="FD98" s="396" t="s">
        <v>358</v>
      </c>
    </row>
    <row r="99" spans="1:160" customFormat="1">
      <c r="A99">
        <v>601</v>
      </c>
      <c r="B99">
        <v>1</v>
      </c>
      <c r="C99" t="s">
        <v>584</v>
      </c>
      <c r="D99" t="s">
        <v>585</v>
      </c>
      <c r="H99">
        <v>700</v>
      </c>
      <c r="I99">
        <v>41</v>
      </c>
      <c r="J99">
        <v>1</v>
      </c>
      <c r="K99">
        <v>0</v>
      </c>
      <c r="L99">
        <v>1</v>
      </c>
      <c r="M99">
        <v>0</v>
      </c>
      <c r="N99" s="1250" t="s">
        <v>582</v>
      </c>
      <c r="O99" s="1250">
        <v>0</v>
      </c>
      <c r="P99">
        <v>0</v>
      </c>
      <c r="Q99">
        <v>0</v>
      </c>
      <c r="R99">
        <v>0</v>
      </c>
      <c r="S99">
        <v>0</v>
      </c>
      <c r="T99">
        <v>0</v>
      </c>
      <c r="U99">
        <v>1</v>
      </c>
      <c r="V99">
        <v>0</v>
      </c>
      <c r="W99">
        <v>1</v>
      </c>
      <c r="X99">
        <v>0</v>
      </c>
      <c r="Y99">
        <v>1</v>
      </c>
      <c r="Z99">
        <v>0</v>
      </c>
      <c r="AA99">
        <v>1</v>
      </c>
      <c r="AB99">
        <v>0</v>
      </c>
      <c r="AC99">
        <v>0</v>
      </c>
      <c r="AD99">
        <v>0</v>
      </c>
      <c r="AE99">
        <v>0</v>
      </c>
      <c r="AF99">
        <v>0</v>
      </c>
      <c r="AG99">
        <v>0</v>
      </c>
      <c r="AH99">
        <v>0</v>
      </c>
      <c r="AI99">
        <v>0</v>
      </c>
      <c r="AJ99">
        <v>0</v>
      </c>
      <c r="AK99">
        <v>0</v>
      </c>
      <c r="AL99">
        <v>0</v>
      </c>
      <c r="AM99">
        <v>0</v>
      </c>
      <c r="AN99">
        <v>0</v>
      </c>
      <c r="AO99">
        <v>1</v>
      </c>
      <c r="AP99">
        <v>0</v>
      </c>
      <c r="AQ99">
        <v>1</v>
      </c>
      <c r="AR99">
        <v>0</v>
      </c>
      <c r="AS99">
        <v>0</v>
      </c>
      <c r="AT99">
        <v>0</v>
      </c>
      <c r="AU99">
        <v>0</v>
      </c>
      <c r="AV99">
        <v>0</v>
      </c>
      <c r="AW99">
        <v>0</v>
      </c>
      <c r="AX99">
        <v>0</v>
      </c>
      <c r="AY99">
        <v>0</v>
      </c>
      <c r="AZ99">
        <v>0</v>
      </c>
      <c r="BA99">
        <v>0</v>
      </c>
      <c r="BB99">
        <v>0</v>
      </c>
      <c r="BC99">
        <v>0</v>
      </c>
      <c r="BD99">
        <v>0</v>
      </c>
      <c r="BE99">
        <v>0</v>
      </c>
      <c r="BF99">
        <v>0</v>
      </c>
      <c r="BG99">
        <v>0</v>
      </c>
      <c r="BH99">
        <v>0</v>
      </c>
      <c r="BI99">
        <v>0</v>
      </c>
      <c r="BJ99">
        <v>1</v>
      </c>
      <c r="BK99">
        <v>1</v>
      </c>
      <c r="BL99">
        <v>0</v>
      </c>
      <c r="BM99">
        <v>0</v>
      </c>
      <c r="BN99">
        <v>1</v>
      </c>
      <c r="BO99">
        <v>1</v>
      </c>
      <c r="BP99">
        <v>0</v>
      </c>
      <c r="BQ99">
        <v>0</v>
      </c>
      <c r="BR99">
        <v>0</v>
      </c>
      <c r="BS99">
        <v>0</v>
      </c>
      <c r="BT99">
        <v>0</v>
      </c>
      <c r="BU99">
        <v>0</v>
      </c>
      <c r="BV99">
        <v>0</v>
      </c>
      <c r="BW99">
        <v>0</v>
      </c>
      <c r="BX99">
        <v>0</v>
      </c>
      <c r="BY99">
        <v>0</v>
      </c>
      <c r="BZ99">
        <v>0</v>
      </c>
      <c r="CA99">
        <v>0</v>
      </c>
      <c r="CB99">
        <v>0</v>
      </c>
      <c r="CC99">
        <v>0</v>
      </c>
      <c r="CD99">
        <v>0</v>
      </c>
      <c r="CE99">
        <v>0</v>
      </c>
      <c r="CF99">
        <v>0</v>
      </c>
      <c r="CG99">
        <v>0</v>
      </c>
      <c r="CH99">
        <v>1</v>
      </c>
      <c r="CI99">
        <v>1</v>
      </c>
      <c r="CJ99">
        <v>0</v>
      </c>
      <c r="CK99">
        <v>0</v>
      </c>
      <c r="CL99">
        <v>1</v>
      </c>
      <c r="CM99">
        <v>1</v>
      </c>
      <c r="CN99">
        <v>0</v>
      </c>
      <c r="CO99">
        <v>0</v>
      </c>
      <c r="CP99">
        <v>0</v>
      </c>
      <c r="CQ99">
        <v>0</v>
      </c>
      <c r="CR99">
        <v>0</v>
      </c>
      <c r="CS99">
        <v>1</v>
      </c>
      <c r="CT99">
        <v>0</v>
      </c>
      <c r="CU99">
        <v>0</v>
      </c>
      <c r="CV99">
        <v>0</v>
      </c>
      <c r="CW99">
        <v>0</v>
      </c>
      <c r="CX99">
        <v>0</v>
      </c>
      <c r="CY99">
        <v>0</v>
      </c>
      <c r="CZ99">
        <v>0</v>
      </c>
      <c r="DA99">
        <v>0</v>
      </c>
      <c r="DB99">
        <v>0</v>
      </c>
      <c r="DC99">
        <v>0</v>
      </c>
      <c r="DD99">
        <v>0</v>
      </c>
      <c r="DE99">
        <v>0</v>
      </c>
      <c r="DF99">
        <v>0</v>
      </c>
      <c r="DG99">
        <v>0</v>
      </c>
      <c r="DH99">
        <v>0</v>
      </c>
      <c r="DI99">
        <v>0</v>
      </c>
      <c r="DJ99">
        <v>0</v>
      </c>
      <c r="DK99" s="664"/>
      <c r="DL99" s="398">
        <v>0</v>
      </c>
      <c r="DM99" s="303">
        <v>0</v>
      </c>
      <c r="DN99" s="303">
        <v>0</v>
      </c>
      <c r="DO99" s="393">
        <v>0</v>
      </c>
      <c r="DP99" s="303">
        <v>0</v>
      </c>
      <c r="DQ99" s="303">
        <v>0</v>
      </c>
      <c r="DR99" s="303">
        <v>0</v>
      </c>
      <c r="DS99" s="393">
        <v>0</v>
      </c>
      <c r="DT99" s="303">
        <v>0</v>
      </c>
      <c r="DU99" s="303">
        <v>0</v>
      </c>
      <c r="DV99" s="303">
        <v>0</v>
      </c>
      <c r="DW99" s="303">
        <v>0</v>
      </c>
      <c r="DX99" s="303">
        <v>0</v>
      </c>
      <c r="DY99" s="303">
        <v>0</v>
      </c>
      <c r="DZ99" s="303">
        <v>0</v>
      </c>
      <c r="EA99" s="303">
        <v>0</v>
      </c>
      <c r="EB99" s="303">
        <v>0</v>
      </c>
      <c r="EC99" s="303">
        <v>0</v>
      </c>
      <c r="ED99" s="398">
        <v>0</v>
      </c>
      <c r="EE99" s="303">
        <v>0</v>
      </c>
      <c r="EF99" s="303">
        <v>0</v>
      </c>
      <c r="EG99" s="393">
        <v>0</v>
      </c>
      <c r="EH99" s="910">
        <v>0</v>
      </c>
      <c r="EI99" s="398">
        <v>1</v>
      </c>
      <c r="EJ99" s="393" t="b">
        <v>1</v>
      </c>
      <c r="EK99" s="971">
        <v>0</v>
      </c>
      <c r="EL99" s="971">
        <v>1</v>
      </c>
      <c r="EM99" s="396">
        <v>1</v>
      </c>
      <c r="EN99" s="396">
        <v>0</v>
      </c>
      <c r="EO99" s="396">
        <v>0</v>
      </c>
      <c r="EP99" s="971">
        <v>0</v>
      </c>
      <c r="EQ99" s="396">
        <v>0</v>
      </c>
      <c r="ER99" s="396">
        <v>0</v>
      </c>
      <c r="ES99" s="396">
        <v>0</v>
      </c>
      <c r="ET99" s="664"/>
      <c r="EU99" s="303"/>
      <c r="EV99" s="396" t="s">
        <v>582</v>
      </c>
      <c r="EW99" s="396" t="s">
        <v>493</v>
      </c>
      <c r="EX99" s="396" t="s">
        <v>350</v>
      </c>
      <c r="EY99" s="396">
        <v>1</v>
      </c>
      <c r="EZ99" s="396" t="s">
        <v>11</v>
      </c>
      <c r="FA99" s="396" t="s">
        <v>232</v>
      </c>
      <c r="FB99" s="396" t="s">
        <v>9</v>
      </c>
      <c r="FC99" s="396" t="s">
        <v>232</v>
      </c>
      <c r="FD99" s="396" t="s">
        <v>358</v>
      </c>
    </row>
    <row r="100" spans="1:160" customFormat="1">
      <c r="A100">
        <v>603</v>
      </c>
      <c r="B100">
        <v>1</v>
      </c>
      <c r="C100" t="s">
        <v>586</v>
      </c>
      <c r="D100" t="s">
        <v>587</v>
      </c>
      <c r="H100">
        <v>700</v>
      </c>
      <c r="I100">
        <v>42</v>
      </c>
      <c r="J100">
        <v>1</v>
      </c>
      <c r="K100">
        <v>0</v>
      </c>
      <c r="L100">
        <v>1</v>
      </c>
      <c r="M100">
        <v>0</v>
      </c>
      <c r="N100" s="1250" t="s">
        <v>510</v>
      </c>
      <c r="O100" s="1250">
        <v>0</v>
      </c>
      <c r="P100">
        <v>37</v>
      </c>
      <c r="Q100">
        <v>2</v>
      </c>
      <c r="R100">
        <v>41</v>
      </c>
      <c r="S100">
        <v>3</v>
      </c>
      <c r="T100">
        <v>1</v>
      </c>
      <c r="U100">
        <v>2</v>
      </c>
      <c r="V100">
        <v>2</v>
      </c>
      <c r="W100">
        <v>3</v>
      </c>
      <c r="X100">
        <v>38</v>
      </c>
      <c r="Y100">
        <v>4</v>
      </c>
      <c r="Z100">
        <v>43</v>
      </c>
      <c r="AA100">
        <v>6</v>
      </c>
      <c r="AB100">
        <v>15</v>
      </c>
      <c r="AC100">
        <v>0</v>
      </c>
      <c r="AD100">
        <v>6</v>
      </c>
      <c r="AE100">
        <v>0</v>
      </c>
      <c r="AF100">
        <v>0</v>
      </c>
      <c r="AG100">
        <v>1</v>
      </c>
      <c r="AH100">
        <v>0</v>
      </c>
      <c r="AI100">
        <v>0</v>
      </c>
      <c r="AJ100">
        <v>0</v>
      </c>
      <c r="AK100">
        <v>0</v>
      </c>
      <c r="AL100">
        <v>0</v>
      </c>
      <c r="AM100">
        <v>0</v>
      </c>
      <c r="AN100">
        <v>53</v>
      </c>
      <c r="AO100">
        <v>5</v>
      </c>
      <c r="AP100">
        <v>49</v>
      </c>
      <c r="AQ100">
        <v>6</v>
      </c>
      <c r="AR100">
        <v>0</v>
      </c>
      <c r="AS100">
        <v>0</v>
      </c>
      <c r="AT100">
        <v>0</v>
      </c>
      <c r="AU100">
        <v>0</v>
      </c>
      <c r="AV100">
        <v>0</v>
      </c>
      <c r="AW100">
        <v>0</v>
      </c>
      <c r="AX100">
        <v>0</v>
      </c>
      <c r="AY100">
        <v>0</v>
      </c>
      <c r="AZ100">
        <v>3</v>
      </c>
      <c r="BA100">
        <v>0</v>
      </c>
      <c r="BB100">
        <v>2</v>
      </c>
      <c r="BC100">
        <v>0</v>
      </c>
      <c r="BD100">
        <v>3</v>
      </c>
      <c r="BE100">
        <v>0</v>
      </c>
      <c r="BF100">
        <v>2</v>
      </c>
      <c r="BG100">
        <v>0</v>
      </c>
      <c r="BH100">
        <v>4</v>
      </c>
      <c r="BI100">
        <v>1</v>
      </c>
      <c r="BJ100">
        <v>2</v>
      </c>
      <c r="BK100">
        <v>2</v>
      </c>
      <c r="BL100">
        <v>4</v>
      </c>
      <c r="BM100">
        <v>1</v>
      </c>
      <c r="BN100">
        <v>4</v>
      </c>
      <c r="BO100">
        <v>3</v>
      </c>
      <c r="BP100">
        <v>0</v>
      </c>
      <c r="BQ100">
        <v>0</v>
      </c>
      <c r="BR100">
        <v>0</v>
      </c>
      <c r="BS100">
        <v>0</v>
      </c>
      <c r="BT100">
        <v>0</v>
      </c>
      <c r="BU100">
        <v>0</v>
      </c>
      <c r="BV100">
        <v>0</v>
      </c>
      <c r="BW100">
        <v>0</v>
      </c>
      <c r="BX100">
        <v>31</v>
      </c>
      <c r="BY100">
        <v>0</v>
      </c>
      <c r="BZ100">
        <v>0</v>
      </c>
      <c r="CA100">
        <v>0</v>
      </c>
      <c r="CB100">
        <v>36</v>
      </c>
      <c r="CC100">
        <v>1</v>
      </c>
      <c r="CD100">
        <v>0</v>
      </c>
      <c r="CE100">
        <v>0</v>
      </c>
      <c r="CF100">
        <v>38</v>
      </c>
      <c r="CG100">
        <v>1</v>
      </c>
      <c r="CH100">
        <v>4</v>
      </c>
      <c r="CI100">
        <v>2</v>
      </c>
      <c r="CJ100">
        <v>43</v>
      </c>
      <c r="CK100">
        <v>2</v>
      </c>
      <c r="CL100">
        <v>6</v>
      </c>
      <c r="CM100">
        <v>3</v>
      </c>
      <c r="CN100">
        <v>13</v>
      </c>
      <c r="CO100">
        <v>16</v>
      </c>
      <c r="CP100">
        <v>9</v>
      </c>
      <c r="CQ100">
        <v>0</v>
      </c>
      <c r="CR100">
        <v>0.5</v>
      </c>
      <c r="CS100">
        <v>11</v>
      </c>
      <c r="CT100">
        <v>1</v>
      </c>
      <c r="CU100">
        <v>0</v>
      </c>
      <c r="CV100">
        <v>0</v>
      </c>
      <c r="CW100">
        <v>0</v>
      </c>
      <c r="CX100">
        <v>0</v>
      </c>
      <c r="CY100">
        <v>0</v>
      </c>
      <c r="CZ100">
        <v>0</v>
      </c>
      <c r="DA100">
        <v>0</v>
      </c>
      <c r="DB100">
        <v>5</v>
      </c>
      <c r="DC100">
        <v>0</v>
      </c>
      <c r="DD100">
        <v>0</v>
      </c>
      <c r="DE100">
        <v>1</v>
      </c>
      <c r="DF100">
        <v>0</v>
      </c>
      <c r="DG100">
        <v>0</v>
      </c>
      <c r="DH100">
        <v>0</v>
      </c>
      <c r="DI100">
        <v>0</v>
      </c>
      <c r="DJ100">
        <v>0</v>
      </c>
      <c r="DK100" s="664"/>
      <c r="DL100" s="398">
        <v>0</v>
      </c>
      <c r="DM100" s="303">
        <v>0</v>
      </c>
      <c r="DN100" s="303">
        <v>0</v>
      </c>
      <c r="DO100" s="393">
        <v>0</v>
      </c>
      <c r="DP100" s="303">
        <v>0</v>
      </c>
      <c r="DQ100" s="303">
        <v>0</v>
      </c>
      <c r="DR100" s="303">
        <v>0</v>
      </c>
      <c r="DS100" s="393">
        <v>0</v>
      </c>
      <c r="DT100" s="303">
        <v>0</v>
      </c>
      <c r="DU100" s="303">
        <v>0</v>
      </c>
      <c r="DV100" s="303">
        <v>0</v>
      </c>
      <c r="DW100" s="303">
        <v>0</v>
      </c>
      <c r="DX100" s="303">
        <v>0</v>
      </c>
      <c r="DY100" s="303">
        <v>0</v>
      </c>
      <c r="DZ100" s="303">
        <v>0</v>
      </c>
      <c r="EA100" s="303">
        <v>0</v>
      </c>
      <c r="EB100" s="303">
        <v>0</v>
      </c>
      <c r="EC100" s="303">
        <v>0</v>
      </c>
      <c r="ED100" s="398">
        <v>0</v>
      </c>
      <c r="EE100" s="303">
        <v>0</v>
      </c>
      <c r="EF100" s="303">
        <v>0</v>
      </c>
      <c r="EG100" s="393">
        <v>0</v>
      </c>
      <c r="EH100" s="910">
        <v>0</v>
      </c>
      <c r="EI100" s="398">
        <v>58</v>
      </c>
      <c r="EJ100" s="393" t="b">
        <v>0</v>
      </c>
      <c r="EK100" s="971">
        <v>39</v>
      </c>
      <c r="EL100" s="971">
        <v>55</v>
      </c>
      <c r="EM100" s="396">
        <v>0</v>
      </c>
      <c r="EN100" s="396">
        <v>1</v>
      </c>
      <c r="EO100" s="396">
        <v>0</v>
      </c>
      <c r="EP100" s="971">
        <v>55</v>
      </c>
      <c r="EQ100" s="396">
        <v>0</v>
      </c>
      <c r="ER100" s="396">
        <v>1</v>
      </c>
      <c r="ES100" s="396">
        <v>0</v>
      </c>
      <c r="ET100" s="664"/>
      <c r="EU100" s="303"/>
      <c r="EV100" s="396" t="s">
        <v>510</v>
      </c>
      <c r="EW100" s="396" t="s">
        <v>493</v>
      </c>
      <c r="EX100" s="396" t="s">
        <v>350</v>
      </c>
      <c r="EY100" s="396">
        <v>55</v>
      </c>
      <c r="EZ100" s="396" t="s">
        <v>12</v>
      </c>
      <c r="FA100" s="396" t="s">
        <v>232</v>
      </c>
      <c r="FB100" s="396" t="s">
        <v>9</v>
      </c>
      <c r="FC100" s="396" t="s">
        <v>232</v>
      </c>
      <c r="FD100" s="396" t="s">
        <v>358</v>
      </c>
    </row>
    <row r="101" spans="1:160" customFormat="1">
      <c r="A101">
        <v>623</v>
      </c>
      <c r="B101">
        <v>1</v>
      </c>
      <c r="C101" t="s">
        <v>589</v>
      </c>
      <c r="D101" t="s">
        <v>590</v>
      </c>
      <c r="H101">
        <v>700</v>
      </c>
      <c r="I101">
        <v>41</v>
      </c>
      <c r="J101">
        <v>1</v>
      </c>
      <c r="K101">
        <v>0</v>
      </c>
      <c r="L101">
        <v>1</v>
      </c>
      <c r="M101">
        <v>0</v>
      </c>
      <c r="N101" s="1250" t="s">
        <v>497</v>
      </c>
      <c r="O101" s="1250">
        <v>0</v>
      </c>
      <c r="P101">
        <v>19</v>
      </c>
      <c r="Q101">
        <v>1</v>
      </c>
      <c r="R101">
        <v>19</v>
      </c>
      <c r="S101">
        <v>1</v>
      </c>
      <c r="T101">
        <v>0</v>
      </c>
      <c r="U101">
        <v>0</v>
      </c>
      <c r="V101">
        <v>0</v>
      </c>
      <c r="W101">
        <v>0</v>
      </c>
      <c r="X101">
        <v>19</v>
      </c>
      <c r="Y101">
        <v>1</v>
      </c>
      <c r="Z101">
        <v>19</v>
      </c>
      <c r="AA101">
        <v>1</v>
      </c>
      <c r="AB101">
        <v>0</v>
      </c>
      <c r="AC101">
        <v>0</v>
      </c>
      <c r="AD101">
        <v>0</v>
      </c>
      <c r="AE101">
        <v>0</v>
      </c>
      <c r="AF101">
        <v>0</v>
      </c>
      <c r="AG101">
        <v>0</v>
      </c>
      <c r="AH101">
        <v>0</v>
      </c>
      <c r="AI101">
        <v>0</v>
      </c>
      <c r="AJ101">
        <v>0</v>
      </c>
      <c r="AK101">
        <v>0</v>
      </c>
      <c r="AL101">
        <v>0</v>
      </c>
      <c r="AM101">
        <v>0</v>
      </c>
      <c r="AN101">
        <v>19</v>
      </c>
      <c r="AO101">
        <v>1</v>
      </c>
      <c r="AP101">
        <v>19</v>
      </c>
      <c r="AQ101">
        <v>1</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1</v>
      </c>
      <c r="BK101">
        <v>0</v>
      </c>
      <c r="BL101">
        <v>0</v>
      </c>
      <c r="BM101">
        <v>0</v>
      </c>
      <c r="BN101">
        <v>1</v>
      </c>
      <c r="BO101">
        <v>0</v>
      </c>
      <c r="BP101">
        <v>0</v>
      </c>
      <c r="BQ101">
        <v>0</v>
      </c>
      <c r="BR101">
        <v>0</v>
      </c>
      <c r="BS101">
        <v>0</v>
      </c>
      <c r="BT101">
        <v>0</v>
      </c>
      <c r="BU101">
        <v>0</v>
      </c>
      <c r="BV101">
        <v>0</v>
      </c>
      <c r="BW101">
        <v>0</v>
      </c>
      <c r="BX101">
        <v>19</v>
      </c>
      <c r="BY101">
        <v>0</v>
      </c>
      <c r="BZ101">
        <v>0</v>
      </c>
      <c r="CA101">
        <v>0</v>
      </c>
      <c r="CB101">
        <v>19</v>
      </c>
      <c r="CC101">
        <v>0</v>
      </c>
      <c r="CD101">
        <v>0</v>
      </c>
      <c r="CE101">
        <v>0</v>
      </c>
      <c r="CF101">
        <v>19</v>
      </c>
      <c r="CG101">
        <v>0</v>
      </c>
      <c r="CH101">
        <v>1</v>
      </c>
      <c r="CI101">
        <v>0</v>
      </c>
      <c r="CJ101">
        <v>19</v>
      </c>
      <c r="CK101">
        <v>0</v>
      </c>
      <c r="CL101">
        <v>1</v>
      </c>
      <c r="CM101">
        <v>0</v>
      </c>
      <c r="CN101">
        <v>0</v>
      </c>
      <c r="CO101">
        <v>0</v>
      </c>
      <c r="CP101">
        <v>0</v>
      </c>
      <c r="CQ101">
        <v>0</v>
      </c>
      <c r="CR101">
        <v>0</v>
      </c>
      <c r="CS101">
        <v>0</v>
      </c>
      <c r="CT101">
        <v>0</v>
      </c>
      <c r="CU101">
        <v>0</v>
      </c>
      <c r="CV101">
        <v>0</v>
      </c>
      <c r="CW101">
        <v>0</v>
      </c>
      <c r="CX101">
        <v>0</v>
      </c>
      <c r="CY101">
        <v>0</v>
      </c>
      <c r="CZ101">
        <v>0</v>
      </c>
      <c r="DA101">
        <v>0</v>
      </c>
      <c r="DB101">
        <v>1</v>
      </c>
      <c r="DC101">
        <v>0</v>
      </c>
      <c r="DD101">
        <v>0</v>
      </c>
      <c r="DE101">
        <v>0</v>
      </c>
      <c r="DF101">
        <v>0</v>
      </c>
      <c r="DG101">
        <v>0</v>
      </c>
      <c r="DH101">
        <v>0</v>
      </c>
      <c r="DI101">
        <v>0</v>
      </c>
      <c r="DJ101">
        <v>0</v>
      </c>
      <c r="DK101" s="664"/>
      <c r="DL101" s="398">
        <v>0</v>
      </c>
      <c r="DM101" s="303">
        <v>0</v>
      </c>
      <c r="DN101" s="303">
        <v>0</v>
      </c>
      <c r="DO101" s="393">
        <v>0</v>
      </c>
      <c r="DP101" s="303">
        <v>0</v>
      </c>
      <c r="DQ101" s="303">
        <v>0</v>
      </c>
      <c r="DR101" s="303">
        <v>0</v>
      </c>
      <c r="DS101" s="393">
        <v>0</v>
      </c>
      <c r="DT101" s="303">
        <v>0</v>
      </c>
      <c r="DU101" s="303">
        <v>0</v>
      </c>
      <c r="DV101" s="303">
        <v>0</v>
      </c>
      <c r="DW101" s="303">
        <v>0</v>
      </c>
      <c r="DX101" s="303">
        <v>0</v>
      </c>
      <c r="DY101" s="303">
        <v>0</v>
      </c>
      <c r="DZ101" s="303">
        <v>0</v>
      </c>
      <c r="EA101" s="303">
        <v>0</v>
      </c>
      <c r="EB101" s="303">
        <v>0</v>
      </c>
      <c r="EC101" s="303">
        <v>0</v>
      </c>
      <c r="ED101" s="398">
        <v>0</v>
      </c>
      <c r="EE101" s="303">
        <v>0</v>
      </c>
      <c r="EF101" s="303">
        <v>0</v>
      </c>
      <c r="EG101" s="393">
        <v>0</v>
      </c>
      <c r="EH101" s="910">
        <v>0</v>
      </c>
      <c r="EI101" s="398">
        <v>20</v>
      </c>
      <c r="EJ101" s="393" t="b">
        <v>1</v>
      </c>
      <c r="EK101" s="971">
        <v>19</v>
      </c>
      <c r="EL101" s="971">
        <v>0</v>
      </c>
      <c r="EM101" s="396">
        <v>0</v>
      </c>
      <c r="EN101" s="396">
        <v>0</v>
      </c>
      <c r="EO101" s="396">
        <v>0</v>
      </c>
      <c r="EP101" s="971">
        <v>20</v>
      </c>
      <c r="EQ101" s="396">
        <v>1</v>
      </c>
      <c r="ER101" s="396">
        <v>0</v>
      </c>
      <c r="ES101" s="396">
        <v>0</v>
      </c>
      <c r="ET101" s="664"/>
      <c r="EU101" s="303"/>
      <c r="EV101" s="396" t="s">
        <v>497</v>
      </c>
      <c r="EW101" s="396" t="s">
        <v>476</v>
      </c>
      <c r="EX101" s="396" t="s">
        <v>350</v>
      </c>
      <c r="EY101" s="396">
        <v>20</v>
      </c>
      <c r="EZ101" s="396" t="s">
        <v>12</v>
      </c>
      <c r="FA101" s="396" t="s">
        <v>232</v>
      </c>
      <c r="FB101" s="396" t="s">
        <v>9</v>
      </c>
      <c r="FC101" s="396" t="s">
        <v>232</v>
      </c>
      <c r="FD101" s="396" t="s">
        <v>358</v>
      </c>
    </row>
    <row r="102" spans="1:160" customFormat="1">
      <c r="A102">
        <v>640</v>
      </c>
      <c r="B102">
        <v>1</v>
      </c>
      <c r="C102" t="s">
        <v>591</v>
      </c>
      <c r="D102" t="s">
        <v>592</v>
      </c>
      <c r="H102">
        <v>700</v>
      </c>
      <c r="I102">
        <v>43</v>
      </c>
      <c r="J102">
        <v>1</v>
      </c>
      <c r="K102">
        <v>0</v>
      </c>
      <c r="L102">
        <v>1</v>
      </c>
      <c r="M102">
        <v>0</v>
      </c>
      <c r="N102" s="1250" t="s">
        <v>497</v>
      </c>
      <c r="O102" s="1250">
        <v>0</v>
      </c>
      <c r="P102">
        <v>44</v>
      </c>
      <c r="Q102">
        <v>3</v>
      </c>
      <c r="R102">
        <v>44</v>
      </c>
      <c r="S102">
        <v>4</v>
      </c>
      <c r="T102">
        <v>0</v>
      </c>
      <c r="U102">
        <v>1</v>
      </c>
      <c r="V102">
        <v>0</v>
      </c>
      <c r="W102">
        <v>1</v>
      </c>
      <c r="X102">
        <v>44</v>
      </c>
      <c r="Y102">
        <v>4</v>
      </c>
      <c r="Z102">
        <v>44</v>
      </c>
      <c r="AA102">
        <v>5</v>
      </c>
      <c r="AB102">
        <v>16</v>
      </c>
      <c r="AC102">
        <v>1</v>
      </c>
      <c r="AD102">
        <v>31</v>
      </c>
      <c r="AE102">
        <v>2</v>
      </c>
      <c r="AF102">
        <v>0</v>
      </c>
      <c r="AG102">
        <v>0</v>
      </c>
      <c r="AH102">
        <v>0</v>
      </c>
      <c r="AI102">
        <v>0</v>
      </c>
      <c r="AJ102">
        <v>4</v>
      </c>
      <c r="AK102">
        <v>1</v>
      </c>
      <c r="AL102">
        <v>8</v>
      </c>
      <c r="AM102">
        <v>1</v>
      </c>
      <c r="AN102">
        <v>64</v>
      </c>
      <c r="AO102">
        <v>6</v>
      </c>
      <c r="AP102">
        <v>83</v>
      </c>
      <c r="AQ102">
        <v>8</v>
      </c>
      <c r="AR102">
        <v>0</v>
      </c>
      <c r="AS102">
        <v>0</v>
      </c>
      <c r="AT102">
        <v>0</v>
      </c>
      <c r="AU102">
        <v>0</v>
      </c>
      <c r="AV102">
        <v>0</v>
      </c>
      <c r="AW102">
        <v>0</v>
      </c>
      <c r="AX102">
        <v>0</v>
      </c>
      <c r="AY102">
        <v>0</v>
      </c>
      <c r="AZ102">
        <v>0</v>
      </c>
      <c r="BA102">
        <v>0</v>
      </c>
      <c r="BB102">
        <v>1</v>
      </c>
      <c r="BC102">
        <v>1</v>
      </c>
      <c r="BD102">
        <v>0</v>
      </c>
      <c r="BE102">
        <v>0</v>
      </c>
      <c r="BF102">
        <v>1</v>
      </c>
      <c r="BG102">
        <v>1</v>
      </c>
      <c r="BH102">
        <v>13</v>
      </c>
      <c r="BI102">
        <v>0</v>
      </c>
      <c r="BJ102">
        <v>3</v>
      </c>
      <c r="BK102">
        <v>0</v>
      </c>
      <c r="BL102">
        <v>13</v>
      </c>
      <c r="BM102">
        <v>0</v>
      </c>
      <c r="BN102">
        <v>4</v>
      </c>
      <c r="BO102">
        <v>0</v>
      </c>
      <c r="BP102">
        <v>0</v>
      </c>
      <c r="BQ102">
        <v>0</v>
      </c>
      <c r="BR102">
        <v>0</v>
      </c>
      <c r="BS102">
        <v>0</v>
      </c>
      <c r="BT102">
        <v>0</v>
      </c>
      <c r="BU102">
        <v>0</v>
      </c>
      <c r="BV102">
        <v>0</v>
      </c>
      <c r="BW102">
        <v>0</v>
      </c>
      <c r="BX102">
        <v>31</v>
      </c>
      <c r="BY102">
        <v>0</v>
      </c>
      <c r="BZ102">
        <v>0</v>
      </c>
      <c r="CA102">
        <v>0</v>
      </c>
      <c r="CB102">
        <v>31</v>
      </c>
      <c r="CC102">
        <v>0</v>
      </c>
      <c r="CD102">
        <v>0</v>
      </c>
      <c r="CE102">
        <v>0</v>
      </c>
      <c r="CF102">
        <v>44</v>
      </c>
      <c r="CG102">
        <v>0</v>
      </c>
      <c r="CH102">
        <v>4</v>
      </c>
      <c r="CI102">
        <v>1</v>
      </c>
      <c r="CJ102">
        <v>44</v>
      </c>
      <c r="CK102">
        <v>0</v>
      </c>
      <c r="CL102">
        <v>5</v>
      </c>
      <c r="CM102">
        <v>1</v>
      </c>
      <c r="CN102">
        <v>40</v>
      </c>
      <c r="CO102">
        <v>19</v>
      </c>
      <c r="CP102">
        <v>4</v>
      </c>
      <c r="CQ102">
        <v>15</v>
      </c>
      <c r="CR102">
        <v>0.84285714285714286</v>
      </c>
      <c r="CS102">
        <v>10</v>
      </c>
      <c r="CT102">
        <v>1</v>
      </c>
      <c r="CU102">
        <v>0</v>
      </c>
      <c r="CV102">
        <v>0</v>
      </c>
      <c r="CW102">
        <v>0</v>
      </c>
      <c r="CX102">
        <v>0</v>
      </c>
      <c r="CY102">
        <v>0</v>
      </c>
      <c r="CZ102">
        <v>0</v>
      </c>
      <c r="DA102">
        <v>0</v>
      </c>
      <c r="DB102">
        <v>21</v>
      </c>
      <c r="DC102">
        <v>0</v>
      </c>
      <c r="DD102">
        <v>0</v>
      </c>
      <c r="DE102">
        <v>0</v>
      </c>
      <c r="DF102">
        <v>1</v>
      </c>
      <c r="DG102">
        <v>0</v>
      </c>
      <c r="DH102">
        <v>0</v>
      </c>
      <c r="DI102">
        <v>0</v>
      </c>
      <c r="DJ102">
        <v>0</v>
      </c>
      <c r="DK102" s="664"/>
      <c r="DL102" s="398">
        <v>0</v>
      </c>
      <c r="DM102" s="303">
        <v>0</v>
      </c>
      <c r="DN102" s="303">
        <v>0</v>
      </c>
      <c r="DO102" s="393">
        <v>0</v>
      </c>
      <c r="DP102" s="303">
        <v>0</v>
      </c>
      <c r="DQ102" s="303">
        <v>0</v>
      </c>
      <c r="DR102" s="303">
        <v>0</v>
      </c>
      <c r="DS102" s="393">
        <v>0</v>
      </c>
      <c r="DT102" s="303">
        <v>0</v>
      </c>
      <c r="DU102" s="303">
        <v>0</v>
      </c>
      <c r="DV102" s="303">
        <v>0</v>
      </c>
      <c r="DW102" s="303">
        <v>0</v>
      </c>
      <c r="DX102" s="303">
        <v>0</v>
      </c>
      <c r="DY102" s="303">
        <v>0</v>
      </c>
      <c r="DZ102" s="303">
        <v>0</v>
      </c>
      <c r="EA102" s="303">
        <v>0</v>
      </c>
      <c r="EB102" s="303">
        <v>0</v>
      </c>
      <c r="EC102" s="303">
        <v>0</v>
      </c>
      <c r="ED102" s="398">
        <v>0</v>
      </c>
      <c r="EE102" s="303">
        <v>0</v>
      </c>
      <c r="EF102" s="303">
        <v>0</v>
      </c>
      <c r="EG102" s="393">
        <v>0</v>
      </c>
      <c r="EH102" s="910">
        <v>0</v>
      </c>
      <c r="EI102" s="398">
        <v>70</v>
      </c>
      <c r="EJ102" s="393" t="b">
        <v>0</v>
      </c>
      <c r="EK102" s="971">
        <v>60</v>
      </c>
      <c r="EL102" s="971">
        <v>91</v>
      </c>
      <c r="EM102" s="396">
        <v>0</v>
      </c>
      <c r="EN102" s="396">
        <v>1</v>
      </c>
      <c r="EO102" s="396">
        <v>0</v>
      </c>
      <c r="EP102" s="971">
        <v>91</v>
      </c>
      <c r="EQ102" s="396">
        <v>0</v>
      </c>
      <c r="ER102" s="396">
        <v>1</v>
      </c>
      <c r="ES102" s="396">
        <v>0</v>
      </c>
      <c r="ET102" s="664"/>
      <c r="EU102" s="303"/>
      <c r="EV102" s="396" t="s">
        <v>497</v>
      </c>
      <c r="EW102" s="396" t="s">
        <v>476</v>
      </c>
      <c r="EX102" s="396" t="s">
        <v>350</v>
      </c>
      <c r="EY102" s="396">
        <v>91</v>
      </c>
      <c r="EZ102" s="396" t="s">
        <v>12</v>
      </c>
      <c r="FA102" s="396" t="s">
        <v>232</v>
      </c>
      <c r="FB102" s="396" t="s">
        <v>9</v>
      </c>
      <c r="FC102" s="396" t="s">
        <v>232</v>
      </c>
      <c r="FD102" s="396" t="s">
        <v>358</v>
      </c>
    </row>
    <row r="103" spans="1:160" customFormat="1">
      <c r="A103">
        <v>715</v>
      </c>
      <c r="B103">
        <v>1</v>
      </c>
      <c r="C103" t="s">
        <v>596</v>
      </c>
      <c r="D103" t="s">
        <v>597</v>
      </c>
      <c r="H103">
        <v>700</v>
      </c>
      <c r="I103">
        <v>41</v>
      </c>
      <c r="J103">
        <v>0</v>
      </c>
      <c r="K103">
        <v>1</v>
      </c>
      <c r="L103">
        <v>1</v>
      </c>
      <c r="M103">
        <v>0</v>
      </c>
      <c r="N103" s="1250" t="s">
        <v>598</v>
      </c>
      <c r="O103" s="1250">
        <v>0</v>
      </c>
      <c r="P103">
        <v>40</v>
      </c>
      <c r="Q103">
        <v>4</v>
      </c>
      <c r="R103">
        <v>43</v>
      </c>
      <c r="S103">
        <v>4</v>
      </c>
      <c r="T103">
        <v>0</v>
      </c>
      <c r="U103">
        <v>0</v>
      </c>
      <c r="V103">
        <v>0</v>
      </c>
      <c r="W103">
        <v>0</v>
      </c>
      <c r="X103">
        <v>40</v>
      </c>
      <c r="Y103">
        <v>4</v>
      </c>
      <c r="Z103">
        <v>43</v>
      </c>
      <c r="AA103">
        <v>4</v>
      </c>
      <c r="AB103">
        <v>7</v>
      </c>
      <c r="AC103">
        <v>0</v>
      </c>
      <c r="AD103">
        <v>8</v>
      </c>
      <c r="AE103">
        <v>0</v>
      </c>
      <c r="AF103">
        <v>0</v>
      </c>
      <c r="AG103">
        <v>0</v>
      </c>
      <c r="AH103">
        <v>0</v>
      </c>
      <c r="AI103">
        <v>0</v>
      </c>
      <c r="AJ103">
        <v>0</v>
      </c>
      <c r="AK103">
        <v>0</v>
      </c>
      <c r="AL103">
        <v>0</v>
      </c>
      <c r="AM103">
        <v>0</v>
      </c>
      <c r="AN103">
        <v>47</v>
      </c>
      <c r="AO103">
        <v>4</v>
      </c>
      <c r="AP103">
        <v>51</v>
      </c>
      <c r="AQ103">
        <v>4</v>
      </c>
      <c r="AR103">
        <v>0</v>
      </c>
      <c r="AS103">
        <v>0</v>
      </c>
      <c r="AT103">
        <v>0</v>
      </c>
      <c r="AU103">
        <v>0</v>
      </c>
      <c r="AV103">
        <v>0</v>
      </c>
      <c r="AW103">
        <v>0</v>
      </c>
      <c r="AX103">
        <v>0</v>
      </c>
      <c r="AY103">
        <v>0</v>
      </c>
      <c r="AZ103">
        <v>0</v>
      </c>
      <c r="BA103">
        <v>0</v>
      </c>
      <c r="BB103">
        <v>0</v>
      </c>
      <c r="BC103">
        <v>0</v>
      </c>
      <c r="BD103">
        <v>0</v>
      </c>
      <c r="BE103">
        <v>0</v>
      </c>
      <c r="BF103">
        <v>0</v>
      </c>
      <c r="BG103">
        <v>0</v>
      </c>
      <c r="BH103">
        <v>6</v>
      </c>
      <c r="BI103">
        <v>0</v>
      </c>
      <c r="BJ103">
        <v>4</v>
      </c>
      <c r="BK103">
        <v>0</v>
      </c>
      <c r="BL103">
        <v>5</v>
      </c>
      <c r="BM103">
        <v>0</v>
      </c>
      <c r="BN103">
        <v>4</v>
      </c>
      <c r="BO103">
        <v>0</v>
      </c>
      <c r="BP103">
        <v>0</v>
      </c>
      <c r="BQ103">
        <v>0</v>
      </c>
      <c r="BR103">
        <v>0</v>
      </c>
      <c r="BS103">
        <v>0</v>
      </c>
      <c r="BT103">
        <v>0</v>
      </c>
      <c r="BU103">
        <v>0</v>
      </c>
      <c r="BV103">
        <v>0</v>
      </c>
      <c r="BW103">
        <v>0</v>
      </c>
      <c r="BX103">
        <v>34</v>
      </c>
      <c r="BY103">
        <v>0</v>
      </c>
      <c r="BZ103">
        <v>0</v>
      </c>
      <c r="CA103">
        <v>0</v>
      </c>
      <c r="CB103">
        <v>38</v>
      </c>
      <c r="CC103">
        <v>0</v>
      </c>
      <c r="CD103">
        <v>0</v>
      </c>
      <c r="CE103">
        <v>0</v>
      </c>
      <c r="CF103">
        <v>40</v>
      </c>
      <c r="CG103">
        <v>0</v>
      </c>
      <c r="CH103">
        <v>4</v>
      </c>
      <c r="CI103">
        <v>0</v>
      </c>
      <c r="CJ103">
        <v>43</v>
      </c>
      <c r="CK103">
        <v>0</v>
      </c>
      <c r="CL103">
        <v>4</v>
      </c>
      <c r="CM103">
        <v>0</v>
      </c>
      <c r="CN103">
        <v>10</v>
      </c>
      <c r="CO103">
        <v>6</v>
      </c>
      <c r="CP103">
        <v>3</v>
      </c>
      <c r="CQ103">
        <v>0</v>
      </c>
      <c r="CR103">
        <v>0.31372549019607843</v>
      </c>
      <c r="CS103">
        <v>2</v>
      </c>
      <c r="CT103">
        <v>1</v>
      </c>
      <c r="CU103">
        <v>0</v>
      </c>
      <c r="CV103">
        <v>0</v>
      </c>
      <c r="CW103">
        <v>0</v>
      </c>
      <c r="CX103">
        <v>0</v>
      </c>
      <c r="CY103">
        <v>0</v>
      </c>
      <c r="CZ103">
        <v>0</v>
      </c>
      <c r="DA103">
        <v>1</v>
      </c>
      <c r="DB103">
        <v>4</v>
      </c>
      <c r="DC103">
        <v>0</v>
      </c>
      <c r="DD103">
        <v>0</v>
      </c>
      <c r="DE103">
        <v>0</v>
      </c>
      <c r="DF103">
        <v>0</v>
      </c>
      <c r="DG103">
        <v>1</v>
      </c>
      <c r="DH103">
        <v>0</v>
      </c>
      <c r="DI103">
        <v>0</v>
      </c>
      <c r="DJ103">
        <v>0</v>
      </c>
      <c r="DK103" s="664"/>
      <c r="DL103" s="398">
        <v>0</v>
      </c>
      <c r="DM103" s="303">
        <v>0</v>
      </c>
      <c r="DN103" s="303">
        <v>0</v>
      </c>
      <c r="DO103" s="393">
        <v>0</v>
      </c>
      <c r="DP103" s="303">
        <v>0</v>
      </c>
      <c r="DQ103" s="303">
        <v>0</v>
      </c>
      <c r="DR103" s="303">
        <v>0</v>
      </c>
      <c r="DS103" s="393">
        <v>0</v>
      </c>
      <c r="DT103" s="303">
        <v>0</v>
      </c>
      <c r="DU103" s="303">
        <v>0</v>
      </c>
      <c r="DV103" s="303">
        <v>0</v>
      </c>
      <c r="DW103" s="303">
        <v>0</v>
      </c>
      <c r="DX103" s="303">
        <v>0</v>
      </c>
      <c r="DY103" s="303">
        <v>0</v>
      </c>
      <c r="DZ103" s="303">
        <v>0</v>
      </c>
      <c r="EA103" s="303">
        <v>0</v>
      </c>
      <c r="EB103" s="303">
        <v>0</v>
      </c>
      <c r="EC103" s="303">
        <v>0</v>
      </c>
      <c r="ED103" s="398">
        <v>0</v>
      </c>
      <c r="EE103" s="303">
        <v>0</v>
      </c>
      <c r="EF103" s="303">
        <v>0</v>
      </c>
      <c r="EG103" s="393">
        <v>0</v>
      </c>
      <c r="EH103" s="910">
        <v>0</v>
      </c>
      <c r="EI103" s="398">
        <v>51</v>
      </c>
      <c r="EJ103" s="393" t="b">
        <v>0</v>
      </c>
      <c r="EK103" s="971">
        <v>49</v>
      </c>
      <c r="EL103" s="971">
        <v>55</v>
      </c>
      <c r="EM103" s="396">
        <v>0</v>
      </c>
      <c r="EN103" s="396">
        <v>1</v>
      </c>
      <c r="EO103" s="396">
        <v>0</v>
      </c>
      <c r="EP103" s="971">
        <v>55</v>
      </c>
      <c r="EQ103" s="396">
        <v>0</v>
      </c>
      <c r="ER103" s="396">
        <v>1</v>
      </c>
      <c r="ES103" s="396">
        <v>0</v>
      </c>
      <c r="ET103" s="664"/>
      <c r="EU103" s="303"/>
      <c r="EV103" s="396" t="s">
        <v>598</v>
      </c>
      <c r="EW103" s="396" t="s">
        <v>527</v>
      </c>
      <c r="EX103" s="396" t="s">
        <v>350</v>
      </c>
      <c r="EY103" s="396">
        <v>55</v>
      </c>
      <c r="EZ103" s="396" t="s">
        <v>12</v>
      </c>
      <c r="FA103" s="396" t="s">
        <v>232</v>
      </c>
      <c r="FB103" s="396" t="s">
        <v>9</v>
      </c>
      <c r="FC103" s="396" t="s">
        <v>232</v>
      </c>
      <c r="FD103" s="396" t="s">
        <v>358</v>
      </c>
    </row>
    <row r="104" spans="1:160" customFormat="1">
      <c r="A104">
        <v>719</v>
      </c>
      <c r="B104">
        <v>1</v>
      </c>
      <c r="C104" t="s">
        <v>596</v>
      </c>
      <c r="D104" t="s">
        <v>597</v>
      </c>
      <c r="H104">
        <v>700</v>
      </c>
      <c r="I104">
        <v>43</v>
      </c>
      <c r="J104">
        <v>1</v>
      </c>
      <c r="K104">
        <v>0</v>
      </c>
      <c r="L104">
        <v>1</v>
      </c>
      <c r="M104">
        <v>0</v>
      </c>
      <c r="N104" s="1250" t="s">
        <v>598</v>
      </c>
      <c r="O104" s="1250">
        <v>0</v>
      </c>
      <c r="P104">
        <v>11</v>
      </c>
      <c r="Q104">
        <v>1</v>
      </c>
      <c r="R104">
        <v>14</v>
      </c>
      <c r="S104">
        <v>1</v>
      </c>
      <c r="T104">
        <v>0</v>
      </c>
      <c r="U104">
        <v>0</v>
      </c>
      <c r="V104">
        <v>0</v>
      </c>
      <c r="W104">
        <v>1</v>
      </c>
      <c r="X104">
        <v>11</v>
      </c>
      <c r="Y104">
        <v>1</v>
      </c>
      <c r="Z104">
        <v>14</v>
      </c>
      <c r="AA104">
        <v>2</v>
      </c>
      <c r="AB104">
        <v>2</v>
      </c>
      <c r="AC104">
        <v>0</v>
      </c>
      <c r="AD104">
        <v>0</v>
      </c>
      <c r="AE104">
        <v>0</v>
      </c>
      <c r="AF104">
        <v>0</v>
      </c>
      <c r="AG104">
        <v>1</v>
      </c>
      <c r="AH104">
        <v>0</v>
      </c>
      <c r="AI104">
        <v>0</v>
      </c>
      <c r="AJ104">
        <v>0</v>
      </c>
      <c r="AK104">
        <v>0</v>
      </c>
      <c r="AL104">
        <v>0</v>
      </c>
      <c r="AM104">
        <v>0</v>
      </c>
      <c r="AN104">
        <v>13</v>
      </c>
      <c r="AO104">
        <v>2</v>
      </c>
      <c r="AP104">
        <v>14</v>
      </c>
      <c r="AQ104">
        <v>2</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1</v>
      </c>
      <c r="BK104">
        <v>0</v>
      </c>
      <c r="BL104">
        <v>1</v>
      </c>
      <c r="BM104">
        <v>0</v>
      </c>
      <c r="BN104">
        <v>2</v>
      </c>
      <c r="BO104">
        <v>1</v>
      </c>
      <c r="BP104">
        <v>0</v>
      </c>
      <c r="BQ104">
        <v>0</v>
      </c>
      <c r="BR104">
        <v>0</v>
      </c>
      <c r="BS104">
        <v>0</v>
      </c>
      <c r="BT104">
        <v>0</v>
      </c>
      <c r="BU104">
        <v>0</v>
      </c>
      <c r="BV104">
        <v>0</v>
      </c>
      <c r="BW104">
        <v>0</v>
      </c>
      <c r="BX104">
        <v>11</v>
      </c>
      <c r="BY104">
        <v>0</v>
      </c>
      <c r="BZ104">
        <v>0</v>
      </c>
      <c r="CA104">
        <v>0</v>
      </c>
      <c r="CB104">
        <v>13</v>
      </c>
      <c r="CC104">
        <v>0</v>
      </c>
      <c r="CD104">
        <v>0</v>
      </c>
      <c r="CE104">
        <v>0</v>
      </c>
      <c r="CF104">
        <v>11</v>
      </c>
      <c r="CG104">
        <v>0</v>
      </c>
      <c r="CH104">
        <v>1</v>
      </c>
      <c r="CI104">
        <v>0</v>
      </c>
      <c r="CJ104">
        <v>14</v>
      </c>
      <c r="CK104">
        <v>0</v>
      </c>
      <c r="CL104">
        <v>2</v>
      </c>
      <c r="CM104">
        <v>1</v>
      </c>
      <c r="CN104">
        <v>5</v>
      </c>
      <c r="CO104">
        <v>4</v>
      </c>
      <c r="CP104">
        <v>2</v>
      </c>
      <c r="CQ104">
        <v>0</v>
      </c>
      <c r="CR104">
        <v>0.6</v>
      </c>
      <c r="CS104">
        <v>4</v>
      </c>
      <c r="CT104">
        <v>0</v>
      </c>
      <c r="CU104">
        <v>0</v>
      </c>
      <c r="CV104">
        <v>0</v>
      </c>
      <c r="CW104">
        <v>0</v>
      </c>
      <c r="CX104">
        <v>0</v>
      </c>
      <c r="CY104">
        <v>0</v>
      </c>
      <c r="CZ104">
        <v>0</v>
      </c>
      <c r="DA104">
        <v>1</v>
      </c>
      <c r="DB104">
        <v>2</v>
      </c>
      <c r="DC104">
        <v>0</v>
      </c>
      <c r="DD104">
        <v>0</v>
      </c>
      <c r="DE104">
        <v>0</v>
      </c>
      <c r="DF104">
        <v>0</v>
      </c>
      <c r="DG104">
        <v>1</v>
      </c>
      <c r="DH104">
        <v>0</v>
      </c>
      <c r="DI104">
        <v>0</v>
      </c>
      <c r="DJ104">
        <v>0</v>
      </c>
      <c r="DK104" s="664"/>
      <c r="DL104" s="398">
        <v>0</v>
      </c>
      <c r="DM104" s="303">
        <v>0</v>
      </c>
      <c r="DN104" s="303">
        <v>0</v>
      </c>
      <c r="DO104" s="393">
        <v>0</v>
      </c>
      <c r="DP104" s="303">
        <v>0</v>
      </c>
      <c r="DQ104" s="303">
        <v>0</v>
      </c>
      <c r="DR104" s="303">
        <v>0</v>
      </c>
      <c r="DS104" s="393">
        <v>0</v>
      </c>
      <c r="DT104" s="303">
        <v>0</v>
      </c>
      <c r="DU104" s="303">
        <v>0</v>
      </c>
      <c r="DV104" s="303">
        <v>0</v>
      </c>
      <c r="DW104" s="303">
        <v>0</v>
      </c>
      <c r="DX104" s="303">
        <v>0</v>
      </c>
      <c r="DY104" s="303">
        <v>0</v>
      </c>
      <c r="DZ104" s="303">
        <v>0</v>
      </c>
      <c r="EA104" s="303">
        <v>0</v>
      </c>
      <c r="EB104" s="303">
        <v>0</v>
      </c>
      <c r="EC104" s="303">
        <v>0</v>
      </c>
      <c r="ED104" s="398">
        <v>0</v>
      </c>
      <c r="EE104" s="303">
        <v>0</v>
      </c>
      <c r="EF104" s="303">
        <v>0</v>
      </c>
      <c r="EG104" s="393">
        <v>0</v>
      </c>
      <c r="EH104" s="910">
        <v>0</v>
      </c>
      <c r="EI104" s="398">
        <v>15</v>
      </c>
      <c r="EJ104" s="393" t="b">
        <v>0</v>
      </c>
      <c r="EK104" s="971">
        <v>10</v>
      </c>
      <c r="EL104" s="971">
        <v>16</v>
      </c>
      <c r="EM104" s="396">
        <v>0</v>
      </c>
      <c r="EN104" s="396">
        <v>1</v>
      </c>
      <c r="EO104" s="396">
        <v>0</v>
      </c>
      <c r="EP104" s="971">
        <v>16</v>
      </c>
      <c r="EQ104" s="396">
        <v>0</v>
      </c>
      <c r="ER104" s="396">
        <v>1</v>
      </c>
      <c r="ES104" s="396">
        <v>0</v>
      </c>
      <c r="ET104" s="664"/>
      <c r="EU104" s="303"/>
      <c r="EV104" s="396" t="s">
        <v>598</v>
      </c>
      <c r="EW104" s="396" t="s">
        <v>527</v>
      </c>
      <c r="EX104" s="396" t="s">
        <v>350</v>
      </c>
      <c r="EY104" s="396">
        <v>16</v>
      </c>
      <c r="EZ104" s="396" t="s">
        <v>12</v>
      </c>
      <c r="FA104" s="396" t="s">
        <v>232</v>
      </c>
      <c r="FB104" s="396" t="s">
        <v>9</v>
      </c>
      <c r="FC104" s="396" t="s">
        <v>232</v>
      </c>
      <c r="FD104" s="396" t="s">
        <v>358</v>
      </c>
    </row>
    <row r="105" spans="1:160" customFormat="1">
      <c r="A105">
        <v>730</v>
      </c>
      <c r="B105">
        <v>1</v>
      </c>
      <c r="C105" t="s">
        <v>596</v>
      </c>
      <c r="D105" t="s">
        <v>597</v>
      </c>
      <c r="H105">
        <v>700</v>
      </c>
      <c r="I105">
        <v>41</v>
      </c>
      <c r="J105">
        <v>1</v>
      </c>
      <c r="K105">
        <v>0</v>
      </c>
      <c r="L105">
        <v>1</v>
      </c>
      <c r="M105">
        <v>0</v>
      </c>
      <c r="N105" s="1250" t="s">
        <v>598</v>
      </c>
      <c r="O105" s="1250">
        <v>0</v>
      </c>
      <c r="P105">
        <v>20</v>
      </c>
      <c r="Q105">
        <v>0</v>
      </c>
      <c r="R105">
        <v>19</v>
      </c>
      <c r="S105">
        <v>0</v>
      </c>
      <c r="T105">
        <v>1</v>
      </c>
      <c r="U105">
        <v>2</v>
      </c>
      <c r="V105">
        <v>1</v>
      </c>
      <c r="W105">
        <v>2</v>
      </c>
      <c r="X105">
        <v>21</v>
      </c>
      <c r="Y105">
        <v>2</v>
      </c>
      <c r="Z105">
        <v>20</v>
      </c>
      <c r="AA105">
        <v>2</v>
      </c>
      <c r="AB105">
        <v>5</v>
      </c>
      <c r="AC105">
        <v>0</v>
      </c>
      <c r="AD105">
        <v>4</v>
      </c>
      <c r="AE105">
        <v>0</v>
      </c>
      <c r="AF105">
        <v>1</v>
      </c>
      <c r="AG105">
        <v>0</v>
      </c>
      <c r="AH105">
        <v>2</v>
      </c>
      <c r="AI105">
        <v>0</v>
      </c>
      <c r="AJ105">
        <v>0</v>
      </c>
      <c r="AK105">
        <v>0</v>
      </c>
      <c r="AL105">
        <v>0</v>
      </c>
      <c r="AM105">
        <v>0</v>
      </c>
      <c r="AN105">
        <v>27</v>
      </c>
      <c r="AO105">
        <v>2</v>
      </c>
      <c r="AP105">
        <v>26</v>
      </c>
      <c r="AQ105">
        <v>2</v>
      </c>
      <c r="AR105">
        <v>0</v>
      </c>
      <c r="AS105">
        <v>0</v>
      </c>
      <c r="AT105">
        <v>0</v>
      </c>
      <c r="AU105">
        <v>0</v>
      </c>
      <c r="AV105">
        <v>0</v>
      </c>
      <c r="AW105">
        <v>0</v>
      </c>
      <c r="AX105">
        <v>0</v>
      </c>
      <c r="AY105">
        <v>0</v>
      </c>
      <c r="AZ105">
        <v>0</v>
      </c>
      <c r="BA105">
        <v>0</v>
      </c>
      <c r="BB105">
        <v>0</v>
      </c>
      <c r="BC105">
        <v>0</v>
      </c>
      <c r="BD105">
        <v>0</v>
      </c>
      <c r="BE105">
        <v>0</v>
      </c>
      <c r="BF105">
        <v>0</v>
      </c>
      <c r="BG105">
        <v>0</v>
      </c>
      <c r="BH105">
        <v>2</v>
      </c>
      <c r="BI105">
        <v>0</v>
      </c>
      <c r="BJ105">
        <v>2</v>
      </c>
      <c r="BK105">
        <v>2</v>
      </c>
      <c r="BL105">
        <v>1</v>
      </c>
      <c r="BM105">
        <v>0</v>
      </c>
      <c r="BN105">
        <v>2</v>
      </c>
      <c r="BO105">
        <v>2</v>
      </c>
      <c r="BP105">
        <v>0</v>
      </c>
      <c r="BQ105">
        <v>0</v>
      </c>
      <c r="BR105">
        <v>0</v>
      </c>
      <c r="BS105">
        <v>0</v>
      </c>
      <c r="BT105">
        <v>0</v>
      </c>
      <c r="BU105">
        <v>0</v>
      </c>
      <c r="BV105">
        <v>0</v>
      </c>
      <c r="BW105">
        <v>0</v>
      </c>
      <c r="BX105">
        <v>19</v>
      </c>
      <c r="BY105">
        <v>1</v>
      </c>
      <c r="BZ105">
        <v>0</v>
      </c>
      <c r="CA105">
        <v>0</v>
      </c>
      <c r="CB105">
        <v>19</v>
      </c>
      <c r="CC105">
        <v>1</v>
      </c>
      <c r="CD105">
        <v>0</v>
      </c>
      <c r="CE105">
        <v>0</v>
      </c>
      <c r="CF105">
        <v>21</v>
      </c>
      <c r="CG105">
        <v>1</v>
      </c>
      <c r="CH105">
        <v>2</v>
      </c>
      <c r="CI105">
        <v>2</v>
      </c>
      <c r="CJ105">
        <v>20</v>
      </c>
      <c r="CK105">
        <v>1</v>
      </c>
      <c r="CL105">
        <v>2</v>
      </c>
      <c r="CM105">
        <v>2</v>
      </c>
      <c r="CN105">
        <v>14</v>
      </c>
      <c r="CO105">
        <v>15</v>
      </c>
      <c r="CP105">
        <v>3</v>
      </c>
      <c r="CQ105">
        <v>0</v>
      </c>
      <c r="CR105">
        <v>1</v>
      </c>
      <c r="CS105">
        <v>6</v>
      </c>
      <c r="CT105">
        <v>1</v>
      </c>
      <c r="CU105">
        <v>0</v>
      </c>
      <c r="CV105">
        <v>0</v>
      </c>
      <c r="CW105">
        <v>0</v>
      </c>
      <c r="CX105">
        <v>0</v>
      </c>
      <c r="CY105">
        <v>0</v>
      </c>
      <c r="CZ105">
        <v>0</v>
      </c>
      <c r="DA105">
        <v>0</v>
      </c>
      <c r="DB105">
        <v>0</v>
      </c>
      <c r="DC105">
        <v>0</v>
      </c>
      <c r="DD105">
        <v>0</v>
      </c>
      <c r="DE105">
        <v>0</v>
      </c>
      <c r="DF105">
        <v>0</v>
      </c>
      <c r="DG105">
        <v>0</v>
      </c>
      <c r="DH105">
        <v>0</v>
      </c>
      <c r="DI105">
        <v>0</v>
      </c>
      <c r="DJ105">
        <v>0</v>
      </c>
      <c r="DK105" s="664"/>
      <c r="DL105" s="398">
        <v>0</v>
      </c>
      <c r="DM105" s="303">
        <v>0</v>
      </c>
      <c r="DN105" s="303">
        <v>0</v>
      </c>
      <c r="DO105" s="393">
        <v>0</v>
      </c>
      <c r="DP105" s="303">
        <v>0</v>
      </c>
      <c r="DQ105" s="303">
        <v>0</v>
      </c>
      <c r="DR105" s="303">
        <v>0</v>
      </c>
      <c r="DS105" s="393">
        <v>0</v>
      </c>
      <c r="DT105" s="303">
        <v>0</v>
      </c>
      <c r="DU105" s="303">
        <v>0</v>
      </c>
      <c r="DV105" s="303">
        <v>0</v>
      </c>
      <c r="DW105" s="303">
        <v>0</v>
      </c>
      <c r="DX105" s="303">
        <v>0</v>
      </c>
      <c r="DY105" s="303">
        <v>0</v>
      </c>
      <c r="DZ105" s="303">
        <v>0</v>
      </c>
      <c r="EA105" s="303">
        <v>0</v>
      </c>
      <c r="EB105" s="303">
        <v>0</v>
      </c>
      <c r="EC105" s="303">
        <v>0</v>
      </c>
      <c r="ED105" s="398">
        <v>0</v>
      </c>
      <c r="EE105" s="303">
        <v>0</v>
      </c>
      <c r="EF105" s="303">
        <v>0</v>
      </c>
      <c r="EG105" s="393">
        <v>0</v>
      </c>
      <c r="EH105" s="910">
        <v>0</v>
      </c>
      <c r="EI105" s="398">
        <v>29</v>
      </c>
      <c r="EJ105" s="393" t="b">
        <v>0</v>
      </c>
      <c r="EK105" s="971">
        <v>22</v>
      </c>
      <c r="EL105" s="971">
        <v>28</v>
      </c>
      <c r="EM105" s="396">
        <v>0</v>
      </c>
      <c r="EN105" s="396">
        <v>1</v>
      </c>
      <c r="EO105" s="396">
        <v>0</v>
      </c>
      <c r="EP105" s="971">
        <v>0</v>
      </c>
      <c r="EQ105" s="396">
        <v>0</v>
      </c>
      <c r="ER105" s="396">
        <v>0</v>
      </c>
      <c r="ES105" s="396">
        <v>0</v>
      </c>
      <c r="ET105" s="664"/>
      <c r="EU105" s="303"/>
      <c r="EV105" s="396" t="s">
        <v>598</v>
      </c>
      <c r="EW105" s="396" t="s">
        <v>527</v>
      </c>
      <c r="EX105" s="396" t="s">
        <v>350</v>
      </c>
      <c r="EY105" s="396">
        <v>28</v>
      </c>
      <c r="EZ105" s="396" t="s">
        <v>12</v>
      </c>
      <c r="FA105" s="396" t="s">
        <v>232</v>
      </c>
      <c r="FB105" s="396" t="s">
        <v>9</v>
      </c>
      <c r="FC105" s="396" t="s">
        <v>232</v>
      </c>
      <c r="FD105" s="396" t="s">
        <v>358</v>
      </c>
    </row>
    <row r="106" spans="1:160" customFormat="1">
      <c r="A106">
        <v>770</v>
      </c>
      <c r="B106">
        <v>1</v>
      </c>
      <c r="C106" t="s">
        <v>602</v>
      </c>
      <c r="D106" t="s">
        <v>603</v>
      </c>
      <c r="H106">
        <v>700</v>
      </c>
      <c r="I106">
        <v>41</v>
      </c>
      <c r="J106">
        <v>1</v>
      </c>
      <c r="K106">
        <v>0</v>
      </c>
      <c r="L106">
        <v>1</v>
      </c>
      <c r="M106">
        <v>0</v>
      </c>
      <c r="N106" s="1250" t="s">
        <v>514</v>
      </c>
      <c r="O106" s="1250">
        <v>0</v>
      </c>
      <c r="P106">
        <v>2</v>
      </c>
      <c r="Q106">
        <v>0</v>
      </c>
      <c r="R106">
        <v>2</v>
      </c>
      <c r="S106">
        <v>0</v>
      </c>
      <c r="T106">
        <v>0</v>
      </c>
      <c r="U106">
        <v>0</v>
      </c>
      <c r="V106">
        <v>0</v>
      </c>
      <c r="W106">
        <v>0</v>
      </c>
      <c r="X106">
        <v>2</v>
      </c>
      <c r="Y106">
        <v>0</v>
      </c>
      <c r="Z106">
        <v>2</v>
      </c>
      <c r="AA106">
        <v>0</v>
      </c>
      <c r="AB106">
        <v>0</v>
      </c>
      <c r="AC106">
        <v>0</v>
      </c>
      <c r="AD106">
        <v>0</v>
      </c>
      <c r="AE106">
        <v>0</v>
      </c>
      <c r="AF106">
        <v>0</v>
      </c>
      <c r="AG106">
        <v>0</v>
      </c>
      <c r="AH106">
        <v>0</v>
      </c>
      <c r="AI106">
        <v>0</v>
      </c>
      <c r="AJ106">
        <v>0</v>
      </c>
      <c r="AK106">
        <v>0</v>
      </c>
      <c r="AL106">
        <v>0</v>
      </c>
      <c r="AM106">
        <v>0</v>
      </c>
      <c r="AN106">
        <v>2</v>
      </c>
      <c r="AO106">
        <v>0</v>
      </c>
      <c r="AP106">
        <v>2</v>
      </c>
      <c r="AQ106">
        <v>0</v>
      </c>
      <c r="AR106">
        <v>0</v>
      </c>
      <c r="AS106">
        <v>0</v>
      </c>
      <c r="AT106">
        <v>0</v>
      </c>
      <c r="AU106">
        <v>0</v>
      </c>
      <c r="AV106">
        <v>0</v>
      </c>
      <c r="AW106">
        <v>0</v>
      </c>
      <c r="AX106">
        <v>0</v>
      </c>
      <c r="AY106">
        <v>0</v>
      </c>
      <c r="AZ106">
        <v>0</v>
      </c>
      <c r="BA106">
        <v>0</v>
      </c>
      <c r="BB106">
        <v>0</v>
      </c>
      <c r="BC106">
        <v>0</v>
      </c>
      <c r="BD106">
        <v>0</v>
      </c>
      <c r="BE106">
        <v>0</v>
      </c>
      <c r="BF106">
        <v>0</v>
      </c>
      <c r="BG106">
        <v>0</v>
      </c>
      <c r="BH106">
        <v>1</v>
      </c>
      <c r="BI106">
        <v>0</v>
      </c>
      <c r="BJ106">
        <v>0</v>
      </c>
      <c r="BK106">
        <v>0</v>
      </c>
      <c r="BL106">
        <v>1</v>
      </c>
      <c r="BM106">
        <v>0</v>
      </c>
      <c r="BN106">
        <v>0</v>
      </c>
      <c r="BO106">
        <v>0</v>
      </c>
      <c r="BP106">
        <v>0</v>
      </c>
      <c r="BQ106">
        <v>0</v>
      </c>
      <c r="BR106">
        <v>0</v>
      </c>
      <c r="BS106">
        <v>0</v>
      </c>
      <c r="BT106">
        <v>0</v>
      </c>
      <c r="BU106">
        <v>0</v>
      </c>
      <c r="BV106">
        <v>0</v>
      </c>
      <c r="BW106">
        <v>0</v>
      </c>
      <c r="BX106">
        <v>1</v>
      </c>
      <c r="BY106">
        <v>0</v>
      </c>
      <c r="BZ106">
        <v>0</v>
      </c>
      <c r="CA106">
        <v>0</v>
      </c>
      <c r="CB106">
        <v>1</v>
      </c>
      <c r="CC106">
        <v>0</v>
      </c>
      <c r="CD106">
        <v>0</v>
      </c>
      <c r="CE106">
        <v>0</v>
      </c>
      <c r="CF106">
        <v>2</v>
      </c>
      <c r="CG106">
        <v>0</v>
      </c>
      <c r="CH106">
        <v>0</v>
      </c>
      <c r="CI106">
        <v>0</v>
      </c>
      <c r="CJ106">
        <v>2</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s="664"/>
      <c r="DL106" s="398">
        <v>0</v>
      </c>
      <c r="DM106" s="303">
        <v>0</v>
      </c>
      <c r="DN106" s="303">
        <v>0</v>
      </c>
      <c r="DO106" s="393">
        <v>0</v>
      </c>
      <c r="DP106" s="303">
        <v>0</v>
      </c>
      <c r="DQ106" s="303">
        <v>0</v>
      </c>
      <c r="DR106" s="303">
        <v>0</v>
      </c>
      <c r="DS106" s="393">
        <v>0</v>
      </c>
      <c r="DT106" s="303">
        <v>0</v>
      </c>
      <c r="DU106" s="303">
        <v>0</v>
      </c>
      <c r="DV106" s="303">
        <v>0</v>
      </c>
      <c r="DW106" s="303">
        <v>0</v>
      </c>
      <c r="DX106" s="303">
        <v>0</v>
      </c>
      <c r="DY106" s="303">
        <v>0</v>
      </c>
      <c r="DZ106" s="303">
        <v>0</v>
      </c>
      <c r="EA106" s="303">
        <v>0</v>
      </c>
      <c r="EB106" s="303">
        <v>0</v>
      </c>
      <c r="EC106" s="303">
        <v>0</v>
      </c>
      <c r="ED106" s="398">
        <v>0</v>
      </c>
      <c r="EE106" s="303">
        <v>0</v>
      </c>
      <c r="EF106" s="303">
        <v>0</v>
      </c>
      <c r="EG106" s="393">
        <v>0</v>
      </c>
      <c r="EH106" s="910">
        <v>0</v>
      </c>
      <c r="EI106" s="398">
        <v>2</v>
      </c>
      <c r="EJ106" s="393" t="b">
        <v>1</v>
      </c>
      <c r="EK106" s="971">
        <v>0</v>
      </c>
      <c r="EL106" s="971">
        <v>0</v>
      </c>
      <c r="EM106" s="396">
        <v>0</v>
      </c>
      <c r="EN106" s="396">
        <v>0</v>
      </c>
      <c r="EO106" s="396">
        <v>0</v>
      </c>
      <c r="EP106" s="971">
        <v>0</v>
      </c>
      <c r="EQ106" s="396">
        <v>0</v>
      </c>
      <c r="ER106" s="396">
        <v>0</v>
      </c>
      <c r="ES106" s="396">
        <v>0</v>
      </c>
      <c r="ET106" s="664"/>
      <c r="EU106" s="303"/>
      <c r="EV106" s="396" t="s">
        <v>514</v>
      </c>
      <c r="EW106" s="396" t="s">
        <v>506</v>
      </c>
      <c r="EX106" s="396" t="s">
        <v>350</v>
      </c>
      <c r="EY106" s="396">
        <v>2</v>
      </c>
      <c r="EZ106" s="396" t="s">
        <v>11</v>
      </c>
      <c r="FA106" s="396" t="s">
        <v>232</v>
      </c>
      <c r="FB106" s="396" t="s">
        <v>9</v>
      </c>
      <c r="FC106" s="396" t="s">
        <v>232</v>
      </c>
      <c r="FD106" s="396" t="s">
        <v>358</v>
      </c>
    </row>
    <row r="107" spans="1:160" customFormat="1">
      <c r="A107">
        <v>789</v>
      </c>
      <c r="B107">
        <v>1</v>
      </c>
      <c r="C107">
        <v>0</v>
      </c>
      <c r="D107" t="s">
        <v>605</v>
      </c>
      <c r="H107">
        <v>700</v>
      </c>
      <c r="I107">
        <v>41</v>
      </c>
      <c r="J107">
        <v>1</v>
      </c>
      <c r="K107">
        <v>0</v>
      </c>
      <c r="L107">
        <v>1</v>
      </c>
      <c r="M107">
        <v>0</v>
      </c>
      <c r="N107" s="1250" t="s">
        <v>502</v>
      </c>
      <c r="O107" s="1250">
        <v>0</v>
      </c>
      <c r="P107">
        <v>6</v>
      </c>
      <c r="Q107">
        <v>1</v>
      </c>
      <c r="R107">
        <v>7</v>
      </c>
      <c r="S107">
        <v>1</v>
      </c>
      <c r="T107">
        <v>0</v>
      </c>
      <c r="U107">
        <v>0</v>
      </c>
      <c r="V107">
        <v>0</v>
      </c>
      <c r="W107">
        <v>0</v>
      </c>
      <c r="X107">
        <v>6</v>
      </c>
      <c r="Y107">
        <v>1</v>
      </c>
      <c r="Z107">
        <v>7</v>
      </c>
      <c r="AA107">
        <v>1</v>
      </c>
      <c r="AB107">
        <v>0</v>
      </c>
      <c r="AC107">
        <v>0</v>
      </c>
      <c r="AD107">
        <v>1</v>
      </c>
      <c r="AE107">
        <v>0</v>
      </c>
      <c r="AF107">
        <v>0</v>
      </c>
      <c r="AG107">
        <v>0</v>
      </c>
      <c r="AH107">
        <v>0</v>
      </c>
      <c r="AI107">
        <v>0</v>
      </c>
      <c r="AJ107">
        <v>0</v>
      </c>
      <c r="AK107">
        <v>0</v>
      </c>
      <c r="AL107">
        <v>0</v>
      </c>
      <c r="AM107">
        <v>0</v>
      </c>
      <c r="AN107">
        <v>6</v>
      </c>
      <c r="AO107">
        <v>1</v>
      </c>
      <c r="AP107">
        <v>8</v>
      </c>
      <c r="AQ107">
        <v>1</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1</v>
      </c>
      <c r="BK107">
        <v>0</v>
      </c>
      <c r="BL107">
        <v>0</v>
      </c>
      <c r="BM107">
        <v>0</v>
      </c>
      <c r="BN107">
        <v>1</v>
      </c>
      <c r="BO107">
        <v>0</v>
      </c>
      <c r="BP107">
        <v>0</v>
      </c>
      <c r="BQ107">
        <v>0</v>
      </c>
      <c r="BR107">
        <v>0</v>
      </c>
      <c r="BS107">
        <v>0</v>
      </c>
      <c r="BT107">
        <v>0</v>
      </c>
      <c r="BU107">
        <v>0</v>
      </c>
      <c r="BV107">
        <v>0</v>
      </c>
      <c r="BW107">
        <v>0</v>
      </c>
      <c r="BX107">
        <v>6</v>
      </c>
      <c r="BY107">
        <v>0</v>
      </c>
      <c r="BZ107">
        <v>0</v>
      </c>
      <c r="CA107">
        <v>0</v>
      </c>
      <c r="CB107">
        <v>7</v>
      </c>
      <c r="CC107">
        <v>0</v>
      </c>
      <c r="CD107">
        <v>0</v>
      </c>
      <c r="CE107">
        <v>0</v>
      </c>
      <c r="CF107">
        <v>6</v>
      </c>
      <c r="CG107">
        <v>0</v>
      </c>
      <c r="CH107">
        <v>1</v>
      </c>
      <c r="CI107">
        <v>0</v>
      </c>
      <c r="CJ107">
        <v>7</v>
      </c>
      <c r="CK107">
        <v>0</v>
      </c>
      <c r="CL107">
        <v>1</v>
      </c>
      <c r="CM107">
        <v>0</v>
      </c>
      <c r="CN107">
        <v>2</v>
      </c>
      <c r="CO107">
        <v>0</v>
      </c>
      <c r="CP107">
        <v>0</v>
      </c>
      <c r="CQ107">
        <v>0</v>
      </c>
      <c r="CR107">
        <v>0.2857142857142857</v>
      </c>
      <c r="CS107">
        <v>0</v>
      </c>
      <c r="CT107">
        <v>0</v>
      </c>
      <c r="CU107">
        <v>0</v>
      </c>
      <c r="CV107">
        <v>0</v>
      </c>
      <c r="CW107">
        <v>0</v>
      </c>
      <c r="CX107">
        <v>0</v>
      </c>
      <c r="CY107">
        <v>0</v>
      </c>
      <c r="CZ107">
        <v>0</v>
      </c>
      <c r="DA107">
        <v>0</v>
      </c>
      <c r="DB107">
        <v>0</v>
      </c>
      <c r="DC107">
        <v>0</v>
      </c>
      <c r="DD107">
        <v>0</v>
      </c>
      <c r="DE107">
        <v>0</v>
      </c>
      <c r="DF107">
        <v>0</v>
      </c>
      <c r="DG107">
        <v>0</v>
      </c>
      <c r="DH107">
        <v>0</v>
      </c>
      <c r="DI107">
        <v>0</v>
      </c>
      <c r="DJ107">
        <v>0</v>
      </c>
      <c r="DK107" s="664"/>
      <c r="DL107" s="398">
        <v>0</v>
      </c>
      <c r="DM107" s="303">
        <v>0</v>
      </c>
      <c r="DN107" s="303">
        <v>0</v>
      </c>
      <c r="DO107" s="393">
        <v>0</v>
      </c>
      <c r="DP107" s="303">
        <v>0</v>
      </c>
      <c r="DQ107" s="303">
        <v>0</v>
      </c>
      <c r="DR107" s="303">
        <v>0</v>
      </c>
      <c r="DS107" s="393">
        <v>0</v>
      </c>
      <c r="DT107" s="303">
        <v>0</v>
      </c>
      <c r="DU107" s="303">
        <v>0</v>
      </c>
      <c r="DV107" s="303">
        <v>0</v>
      </c>
      <c r="DW107" s="303">
        <v>0</v>
      </c>
      <c r="DX107" s="303">
        <v>0</v>
      </c>
      <c r="DY107" s="303">
        <v>0</v>
      </c>
      <c r="DZ107" s="303">
        <v>0</v>
      </c>
      <c r="EA107" s="303">
        <v>0</v>
      </c>
      <c r="EB107" s="303">
        <v>0</v>
      </c>
      <c r="EC107" s="303">
        <v>0</v>
      </c>
      <c r="ED107" s="398">
        <v>0</v>
      </c>
      <c r="EE107" s="303">
        <v>0</v>
      </c>
      <c r="EF107" s="303">
        <v>0</v>
      </c>
      <c r="EG107" s="393">
        <v>0</v>
      </c>
      <c r="EH107" s="910">
        <v>0</v>
      </c>
      <c r="EI107" s="398">
        <v>7</v>
      </c>
      <c r="EJ107" s="393" t="b">
        <v>0</v>
      </c>
      <c r="EK107" s="971">
        <v>0</v>
      </c>
      <c r="EL107" s="971">
        <v>0</v>
      </c>
      <c r="EM107" s="396">
        <v>0</v>
      </c>
      <c r="EN107" s="396">
        <v>0</v>
      </c>
      <c r="EO107" s="396">
        <v>0</v>
      </c>
      <c r="EP107" s="971">
        <v>0</v>
      </c>
      <c r="EQ107" s="396">
        <v>0</v>
      </c>
      <c r="ER107" s="396">
        <v>0</v>
      </c>
      <c r="ES107" s="396">
        <v>0</v>
      </c>
      <c r="ET107" s="664"/>
      <c r="EU107" s="303"/>
      <c r="EV107" s="396" t="s">
        <v>502</v>
      </c>
      <c r="EW107" s="396" t="s">
        <v>503</v>
      </c>
      <c r="EX107" s="396" t="s">
        <v>350</v>
      </c>
      <c r="EY107" s="396">
        <v>9</v>
      </c>
      <c r="EZ107" s="396" t="s">
        <v>11</v>
      </c>
      <c r="FA107" s="396" t="s">
        <v>232</v>
      </c>
      <c r="FB107" s="396" t="s">
        <v>9</v>
      </c>
      <c r="FC107" s="396" t="s">
        <v>232</v>
      </c>
      <c r="FD107" s="396" t="s">
        <v>358</v>
      </c>
    </row>
    <row r="108" spans="1:160" customFormat="1">
      <c r="A108">
        <v>806</v>
      </c>
      <c r="B108">
        <v>1</v>
      </c>
      <c r="C108" t="s">
        <v>606</v>
      </c>
      <c r="D108" t="s">
        <v>607</v>
      </c>
      <c r="H108">
        <v>700</v>
      </c>
      <c r="I108">
        <v>41</v>
      </c>
      <c r="J108">
        <v>1</v>
      </c>
      <c r="K108">
        <v>0</v>
      </c>
      <c r="L108">
        <v>1</v>
      </c>
      <c r="M108">
        <v>0</v>
      </c>
      <c r="N108" s="1250" t="s">
        <v>502</v>
      </c>
      <c r="O108" s="1250">
        <v>0</v>
      </c>
      <c r="P108">
        <v>9</v>
      </c>
      <c r="Q108">
        <v>0</v>
      </c>
      <c r="R108">
        <v>9</v>
      </c>
      <c r="S108">
        <v>0</v>
      </c>
      <c r="T108">
        <v>0</v>
      </c>
      <c r="U108">
        <v>1</v>
      </c>
      <c r="V108">
        <v>0</v>
      </c>
      <c r="W108">
        <v>1</v>
      </c>
      <c r="X108">
        <v>9</v>
      </c>
      <c r="Y108">
        <v>1</v>
      </c>
      <c r="Z108">
        <v>9</v>
      </c>
      <c r="AA108">
        <v>1</v>
      </c>
      <c r="AB108">
        <v>0</v>
      </c>
      <c r="AC108">
        <v>0</v>
      </c>
      <c r="AD108">
        <v>0</v>
      </c>
      <c r="AE108">
        <v>0</v>
      </c>
      <c r="AF108">
        <v>0</v>
      </c>
      <c r="AG108">
        <v>0</v>
      </c>
      <c r="AH108">
        <v>0</v>
      </c>
      <c r="AI108">
        <v>0</v>
      </c>
      <c r="AJ108">
        <v>0</v>
      </c>
      <c r="AK108">
        <v>0</v>
      </c>
      <c r="AL108">
        <v>0</v>
      </c>
      <c r="AM108">
        <v>0</v>
      </c>
      <c r="AN108">
        <v>9</v>
      </c>
      <c r="AO108">
        <v>1</v>
      </c>
      <c r="AP108">
        <v>9</v>
      </c>
      <c r="AQ108">
        <v>1</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1</v>
      </c>
      <c r="BK108">
        <v>1</v>
      </c>
      <c r="BL108">
        <v>0</v>
      </c>
      <c r="BM108">
        <v>0</v>
      </c>
      <c r="BN108">
        <v>1</v>
      </c>
      <c r="BO108">
        <v>1</v>
      </c>
      <c r="BP108">
        <v>0</v>
      </c>
      <c r="BQ108">
        <v>0</v>
      </c>
      <c r="BR108">
        <v>0</v>
      </c>
      <c r="BS108">
        <v>0</v>
      </c>
      <c r="BT108">
        <v>0</v>
      </c>
      <c r="BU108">
        <v>0</v>
      </c>
      <c r="BV108">
        <v>0</v>
      </c>
      <c r="BW108">
        <v>0</v>
      </c>
      <c r="BX108">
        <v>9</v>
      </c>
      <c r="BY108">
        <v>0</v>
      </c>
      <c r="BZ108">
        <v>0</v>
      </c>
      <c r="CA108">
        <v>0</v>
      </c>
      <c r="CB108">
        <v>9</v>
      </c>
      <c r="CC108">
        <v>0</v>
      </c>
      <c r="CD108">
        <v>0</v>
      </c>
      <c r="CE108">
        <v>0</v>
      </c>
      <c r="CF108">
        <v>9</v>
      </c>
      <c r="CG108">
        <v>0</v>
      </c>
      <c r="CH108">
        <v>1</v>
      </c>
      <c r="CI108">
        <v>1</v>
      </c>
      <c r="CJ108">
        <v>9</v>
      </c>
      <c r="CK108">
        <v>0</v>
      </c>
      <c r="CL108">
        <v>1</v>
      </c>
      <c r="CM108">
        <v>1</v>
      </c>
      <c r="CN108">
        <v>1</v>
      </c>
      <c r="CO108">
        <v>1</v>
      </c>
      <c r="CP108">
        <v>1</v>
      </c>
      <c r="CQ108">
        <v>0</v>
      </c>
      <c r="CR108">
        <v>0.2</v>
      </c>
      <c r="CS108">
        <v>1</v>
      </c>
      <c r="CT108">
        <v>1</v>
      </c>
      <c r="CU108">
        <v>1</v>
      </c>
      <c r="CV108">
        <v>0</v>
      </c>
      <c r="CW108">
        <v>0</v>
      </c>
      <c r="CX108">
        <v>0</v>
      </c>
      <c r="CY108">
        <v>0</v>
      </c>
      <c r="CZ108">
        <v>0</v>
      </c>
      <c r="DA108">
        <v>0</v>
      </c>
      <c r="DB108">
        <v>1</v>
      </c>
      <c r="DC108">
        <v>0</v>
      </c>
      <c r="DD108">
        <v>0</v>
      </c>
      <c r="DE108">
        <v>0</v>
      </c>
      <c r="DF108">
        <v>1</v>
      </c>
      <c r="DG108">
        <v>0</v>
      </c>
      <c r="DH108">
        <v>0</v>
      </c>
      <c r="DI108">
        <v>0</v>
      </c>
      <c r="DJ108">
        <v>0</v>
      </c>
      <c r="DK108" s="664"/>
      <c r="DL108" s="398">
        <v>0</v>
      </c>
      <c r="DM108" s="303">
        <v>0</v>
      </c>
      <c r="DN108" s="303">
        <v>0</v>
      </c>
      <c r="DO108" s="393">
        <v>0</v>
      </c>
      <c r="DP108" s="303">
        <v>0</v>
      </c>
      <c r="DQ108" s="303">
        <v>0</v>
      </c>
      <c r="DR108" s="303">
        <v>0</v>
      </c>
      <c r="DS108" s="393">
        <v>0</v>
      </c>
      <c r="DT108" s="303">
        <v>0</v>
      </c>
      <c r="DU108" s="303">
        <v>0</v>
      </c>
      <c r="DV108" s="303">
        <v>0</v>
      </c>
      <c r="DW108" s="303">
        <v>0</v>
      </c>
      <c r="DX108" s="303">
        <v>0</v>
      </c>
      <c r="DY108" s="303">
        <v>0</v>
      </c>
      <c r="DZ108" s="303">
        <v>0</v>
      </c>
      <c r="EA108" s="303">
        <v>0</v>
      </c>
      <c r="EB108" s="303">
        <v>0</v>
      </c>
      <c r="EC108" s="303">
        <v>0</v>
      </c>
      <c r="ED108" s="398">
        <v>0</v>
      </c>
      <c r="EE108" s="303">
        <v>0</v>
      </c>
      <c r="EF108" s="303">
        <v>0</v>
      </c>
      <c r="EG108" s="393">
        <v>0</v>
      </c>
      <c r="EH108" s="910">
        <v>0</v>
      </c>
      <c r="EI108" s="398">
        <v>10</v>
      </c>
      <c r="EJ108" s="393" t="b">
        <v>1</v>
      </c>
      <c r="EK108" s="971">
        <v>8</v>
      </c>
      <c r="EL108" s="971">
        <v>10</v>
      </c>
      <c r="EM108" s="396">
        <v>0</v>
      </c>
      <c r="EN108" s="396">
        <v>1</v>
      </c>
      <c r="EO108" s="396">
        <v>0</v>
      </c>
      <c r="EP108" s="971">
        <v>10</v>
      </c>
      <c r="EQ108" s="396">
        <v>0</v>
      </c>
      <c r="ER108" s="396">
        <v>1</v>
      </c>
      <c r="ES108" s="396">
        <v>0</v>
      </c>
      <c r="ET108" s="664"/>
      <c r="EU108" s="303"/>
      <c r="EV108" s="396" t="s">
        <v>502</v>
      </c>
      <c r="EW108" s="396" t="s">
        <v>503</v>
      </c>
      <c r="EX108" s="396" t="s">
        <v>350</v>
      </c>
      <c r="EY108" s="396">
        <v>10</v>
      </c>
      <c r="EZ108" s="396" t="s">
        <v>11</v>
      </c>
      <c r="FA108" s="396" t="s">
        <v>232</v>
      </c>
      <c r="FB108" s="396" t="s">
        <v>9</v>
      </c>
      <c r="FC108" s="396" t="s">
        <v>232</v>
      </c>
      <c r="FD108" s="396" t="s">
        <v>358</v>
      </c>
    </row>
    <row r="109" spans="1:160" customFormat="1">
      <c r="A109">
        <v>811</v>
      </c>
      <c r="B109">
        <v>1</v>
      </c>
      <c r="C109" t="s">
        <v>608</v>
      </c>
      <c r="D109" t="s">
        <v>609</v>
      </c>
      <c r="H109">
        <v>700</v>
      </c>
      <c r="I109">
        <v>41</v>
      </c>
      <c r="J109">
        <v>1</v>
      </c>
      <c r="K109">
        <v>0</v>
      </c>
      <c r="L109">
        <v>1</v>
      </c>
      <c r="M109">
        <v>0</v>
      </c>
      <c r="N109" s="1250" t="s">
        <v>515</v>
      </c>
      <c r="O109" s="1250">
        <v>0</v>
      </c>
      <c r="P109">
        <v>28</v>
      </c>
      <c r="Q109">
        <v>1</v>
      </c>
      <c r="R109">
        <v>29</v>
      </c>
      <c r="S109">
        <v>1</v>
      </c>
      <c r="T109">
        <v>1</v>
      </c>
      <c r="U109">
        <v>2</v>
      </c>
      <c r="V109">
        <v>2</v>
      </c>
      <c r="W109">
        <v>2</v>
      </c>
      <c r="X109">
        <v>29</v>
      </c>
      <c r="Y109">
        <v>3</v>
      </c>
      <c r="Z109">
        <v>31</v>
      </c>
      <c r="AA109">
        <v>3</v>
      </c>
      <c r="AB109">
        <v>0</v>
      </c>
      <c r="AC109">
        <v>0</v>
      </c>
      <c r="AD109">
        <v>0</v>
      </c>
      <c r="AE109">
        <v>0</v>
      </c>
      <c r="AF109">
        <v>0</v>
      </c>
      <c r="AG109">
        <v>0</v>
      </c>
      <c r="AH109">
        <v>0</v>
      </c>
      <c r="AI109">
        <v>0</v>
      </c>
      <c r="AJ109">
        <v>0</v>
      </c>
      <c r="AK109">
        <v>0</v>
      </c>
      <c r="AL109">
        <v>0</v>
      </c>
      <c r="AM109">
        <v>0</v>
      </c>
      <c r="AN109">
        <v>29</v>
      </c>
      <c r="AO109">
        <v>3</v>
      </c>
      <c r="AP109">
        <v>31</v>
      </c>
      <c r="AQ109">
        <v>3</v>
      </c>
      <c r="AR109">
        <v>0</v>
      </c>
      <c r="AS109">
        <v>0</v>
      </c>
      <c r="AT109">
        <v>0</v>
      </c>
      <c r="AU109">
        <v>0</v>
      </c>
      <c r="AV109">
        <v>0</v>
      </c>
      <c r="AW109">
        <v>0</v>
      </c>
      <c r="AX109">
        <v>0</v>
      </c>
      <c r="AY109">
        <v>0</v>
      </c>
      <c r="AZ109">
        <v>0</v>
      </c>
      <c r="BA109">
        <v>0</v>
      </c>
      <c r="BB109">
        <v>0</v>
      </c>
      <c r="BC109">
        <v>0</v>
      </c>
      <c r="BD109">
        <v>0</v>
      </c>
      <c r="BE109">
        <v>0</v>
      </c>
      <c r="BF109">
        <v>0</v>
      </c>
      <c r="BG109">
        <v>0</v>
      </c>
      <c r="BH109">
        <v>8</v>
      </c>
      <c r="BI109">
        <v>1</v>
      </c>
      <c r="BJ109">
        <v>2</v>
      </c>
      <c r="BK109">
        <v>1</v>
      </c>
      <c r="BL109">
        <v>10</v>
      </c>
      <c r="BM109">
        <v>2</v>
      </c>
      <c r="BN109">
        <v>2</v>
      </c>
      <c r="BO109">
        <v>1</v>
      </c>
      <c r="BP109">
        <v>0</v>
      </c>
      <c r="BQ109">
        <v>0</v>
      </c>
      <c r="BR109">
        <v>0</v>
      </c>
      <c r="BS109">
        <v>0</v>
      </c>
      <c r="BT109">
        <v>0</v>
      </c>
      <c r="BU109">
        <v>0</v>
      </c>
      <c r="BV109">
        <v>0</v>
      </c>
      <c r="BW109">
        <v>0</v>
      </c>
      <c r="BX109">
        <v>21</v>
      </c>
      <c r="BY109">
        <v>0</v>
      </c>
      <c r="BZ109">
        <v>1</v>
      </c>
      <c r="CA109">
        <v>1</v>
      </c>
      <c r="CB109">
        <v>21</v>
      </c>
      <c r="CC109">
        <v>0</v>
      </c>
      <c r="CD109">
        <v>1</v>
      </c>
      <c r="CE109">
        <v>1</v>
      </c>
      <c r="CF109">
        <v>29</v>
      </c>
      <c r="CG109">
        <v>1</v>
      </c>
      <c r="CH109">
        <v>3</v>
      </c>
      <c r="CI109">
        <v>2</v>
      </c>
      <c r="CJ109">
        <v>31</v>
      </c>
      <c r="CK109">
        <v>2</v>
      </c>
      <c r="CL109">
        <v>3</v>
      </c>
      <c r="CM109">
        <v>2</v>
      </c>
      <c r="CN109">
        <v>8</v>
      </c>
      <c r="CO109">
        <v>6</v>
      </c>
      <c r="CP109">
        <v>3</v>
      </c>
      <c r="CQ109">
        <v>0</v>
      </c>
      <c r="CR109">
        <v>0.4375</v>
      </c>
      <c r="CS109">
        <v>8</v>
      </c>
      <c r="CT109">
        <v>1</v>
      </c>
      <c r="CU109">
        <v>0</v>
      </c>
      <c r="CV109">
        <v>0</v>
      </c>
      <c r="CW109">
        <v>0</v>
      </c>
      <c r="CX109">
        <v>0</v>
      </c>
      <c r="CY109">
        <v>0</v>
      </c>
      <c r="CZ109">
        <v>1</v>
      </c>
      <c r="DA109">
        <v>1</v>
      </c>
      <c r="DB109">
        <v>3</v>
      </c>
      <c r="DC109">
        <v>0</v>
      </c>
      <c r="DD109">
        <v>0</v>
      </c>
      <c r="DE109">
        <v>0</v>
      </c>
      <c r="DF109">
        <v>1</v>
      </c>
      <c r="DG109">
        <v>1</v>
      </c>
      <c r="DH109">
        <v>0</v>
      </c>
      <c r="DI109">
        <v>0</v>
      </c>
      <c r="DJ109">
        <v>0</v>
      </c>
      <c r="DK109" s="664"/>
      <c r="DL109" s="398">
        <v>0</v>
      </c>
      <c r="DM109" s="303">
        <v>0</v>
      </c>
      <c r="DN109" s="303">
        <v>0</v>
      </c>
      <c r="DO109" s="393">
        <v>0</v>
      </c>
      <c r="DP109" s="303">
        <v>0</v>
      </c>
      <c r="DQ109" s="303">
        <v>0</v>
      </c>
      <c r="DR109" s="303">
        <v>0</v>
      </c>
      <c r="DS109" s="393">
        <v>0</v>
      </c>
      <c r="DT109" s="303">
        <v>0</v>
      </c>
      <c r="DU109" s="303">
        <v>0</v>
      </c>
      <c r="DV109" s="303">
        <v>0</v>
      </c>
      <c r="DW109" s="303">
        <v>0</v>
      </c>
      <c r="DX109" s="303">
        <v>0</v>
      </c>
      <c r="DY109" s="303">
        <v>0</v>
      </c>
      <c r="DZ109" s="303">
        <v>0</v>
      </c>
      <c r="EA109" s="303">
        <v>0</v>
      </c>
      <c r="EB109" s="303">
        <v>0</v>
      </c>
      <c r="EC109" s="303">
        <v>0</v>
      </c>
      <c r="ED109" s="398">
        <v>0</v>
      </c>
      <c r="EE109" s="303">
        <v>0</v>
      </c>
      <c r="EF109" s="303">
        <v>0</v>
      </c>
      <c r="EG109" s="393">
        <v>0</v>
      </c>
      <c r="EH109" s="910">
        <v>0</v>
      </c>
      <c r="EI109" s="398">
        <v>32</v>
      </c>
      <c r="EJ109" s="393" t="b">
        <v>0</v>
      </c>
      <c r="EK109" s="971">
        <v>23</v>
      </c>
      <c r="EL109" s="971">
        <v>34</v>
      </c>
      <c r="EM109" s="396">
        <v>0</v>
      </c>
      <c r="EN109" s="396">
        <v>0</v>
      </c>
      <c r="EO109" s="396">
        <v>1</v>
      </c>
      <c r="EP109" s="971">
        <v>34</v>
      </c>
      <c r="EQ109" s="396">
        <v>0</v>
      </c>
      <c r="ER109" s="396">
        <v>1</v>
      </c>
      <c r="ES109" s="396">
        <v>0</v>
      </c>
      <c r="ET109" s="664"/>
      <c r="EU109" s="303"/>
      <c r="EV109" s="396" t="s">
        <v>515</v>
      </c>
      <c r="EW109" s="396" t="s">
        <v>503</v>
      </c>
      <c r="EX109" s="396" t="s">
        <v>350</v>
      </c>
      <c r="EY109" s="396">
        <v>34</v>
      </c>
      <c r="EZ109" s="396" t="s">
        <v>12</v>
      </c>
      <c r="FA109" s="396" t="s">
        <v>232</v>
      </c>
      <c r="FB109" s="396" t="s">
        <v>9</v>
      </c>
      <c r="FC109" s="396" t="s">
        <v>232</v>
      </c>
      <c r="FD109" s="396" t="s">
        <v>358</v>
      </c>
    </row>
    <row r="110" spans="1:160" customFormat="1">
      <c r="A110">
        <v>812</v>
      </c>
      <c r="B110">
        <v>1</v>
      </c>
      <c r="C110" t="s">
        <v>610</v>
      </c>
      <c r="D110" t="s">
        <v>611</v>
      </c>
      <c r="H110">
        <v>700</v>
      </c>
      <c r="I110">
        <v>42</v>
      </c>
      <c r="J110">
        <v>1</v>
      </c>
      <c r="K110">
        <v>0</v>
      </c>
      <c r="L110">
        <v>1</v>
      </c>
      <c r="M110">
        <v>0</v>
      </c>
      <c r="N110" s="1250" t="s">
        <v>502</v>
      </c>
      <c r="O110" s="1250">
        <v>0</v>
      </c>
      <c r="P110">
        <v>35</v>
      </c>
      <c r="Q110">
        <v>2</v>
      </c>
      <c r="R110">
        <v>34</v>
      </c>
      <c r="S110">
        <v>2</v>
      </c>
      <c r="T110">
        <v>2</v>
      </c>
      <c r="U110">
        <v>0</v>
      </c>
      <c r="V110">
        <v>2</v>
      </c>
      <c r="W110">
        <v>0</v>
      </c>
      <c r="X110">
        <v>37</v>
      </c>
      <c r="Y110">
        <v>2</v>
      </c>
      <c r="Z110">
        <v>36</v>
      </c>
      <c r="AA110">
        <v>2</v>
      </c>
      <c r="AB110">
        <v>3</v>
      </c>
      <c r="AC110">
        <v>0</v>
      </c>
      <c r="AD110">
        <v>0</v>
      </c>
      <c r="AE110">
        <v>0</v>
      </c>
      <c r="AF110">
        <v>0</v>
      </c>
      <c r="AG110">
        <v>0</v>
      </c>
      <c r="AH110">
        <v>0</v>
      </c>
      <c r="AI110">
        <v>0</v>
      </c>
      <c r="AJ110">
        <v>0</v>
      </c>
      <c r="AK110">
        <v>0</v>
      </c>
      <c r="AL110">
        <v>0</v>
      </c>
      <c r="AM110">
        <v>0</v>
      </c>
      <c r="AN110">
        <v>40</v>
      </c>
      <c r="AO110">
        <v>2</v>
      </c>
      <c r="AP110">
        <v>36</v>
      </c>
      <c r="AQ110">
        <v>2</v>
      </c>
      <c r="AR110">
        <v>0</v>
      </c>
      <c r="AS110">
        <v>0</v>
      </c>
      <c r="AT110">
        <v>0</v>
      </c>
      <c r="AU110">
        <v>0</v>
      </c>
      <c r="AV110">
        <v>0</v>
      </c>
      <c r="AW110">
        <v>0</v>
      </c>
      <c r="AX110">
        <v>0</v>
      </c>
      <c r="AY110">
        <v>0</v>
      </c>
      <c r="AZ110">
        <v>0</v>
      </c>
      <c r="BA110">
        <v>0</v>
      </c>
      <c r="BB110">
        <v>0</v>
      </c>
      <c r="BC110">
        <v>0</v>
      </c>
      <c r="BD110">
        <v>0</v>
      </c>
      <c r="BE110">
        <v>0</v>
      </c>
      <c r="BF110">
        <v>0</v>
      </c>
      <c r="BG110">
        <v>0</v>
      </c>
      <c r="BH110">
        <v>3</v>
      </c>
      <c r="BI110">
        <v>2</v>
      </c>
      <c r="BJ110">
        <v>2</v>
      </c>
      <c r="BK110">
        <v>0</v>
      </c>
      <c r="BL110">
        <v>3</v>
      </c>
      <c r="BM110">
        <v>2</v>
      </c>
      <c r="BN110">
        <v>2</v>
      </c>
      <c r="BO110">
        <v>0</v>
      </c>
      <c r="BP110">
        <v>0</v>
      </c>
      <c r="BQ110">
        <v>0</v>
      </c>
      <c r="BR110">
        <v>0</v>
      </c>
      <c r="BS110">
        <v>0</v>
      </c>
      <c r="BT110">
        <v>0</v>
      </c>
      <c r="BU110">
        <v>0</v>
      </c>
      <c r="BV110">
        <v>0</v>
      </c>
      <c r="BW110">
        <v>0</v>
      </c>
      <c r="BX110">
        <v>34</v>
      </c>
      <c r="BY110">
        <v>0</v>
      </c>
      <c r="BZ110">
        <v>0</v>
      </c>
      <c r="CA110">
        <v>0</v>
      </c>
      <c r="CB110">
        <v>33</v>
      </c>
      <c r="CC110">
        <v>0</v>
      </c>
      <c r="CD110">
        <v>0</v>
      </c>
      <c r="CE110">
        <v>0</v>
      </c>
      <c r="CF110">
        <v>37</v>
      </c>
      <c r="CG110">
        <v>2</v>
      </c>
      <c r="CH110">
        <v>2</v>
      </c>
      <c r="CI110">
        <v>0</v>
      </c>
      <c r="CJ110">
        <v>36</v>
      </c>
      <c r="CK110">
        <v>2</v>
      </c>
      <c r="CL110">
        <v>2</v>
      </c>
      <c r="CM110">
        <v>0</v>
      </c>
      <c r="CN110">
        <v>2</v>
      </c>
      <c r="CO110">
        <v>6</v>
      </c>
      <c r="CP110">
        <v>2</v>
      </c>
      <c r="CQ110">
        <v>0</v>
      </c>
      <c r="CR110">
        <v>0.19047619047619047</v>
      </c>
      <c r="CS110">
        <v>4</v>
      </c>
      <c r="CT110">
        <v>0</v>
      </c>
      <c r="CU110">
        <v>0</v>
      </c>
      <c r="CV110">
        <v>0</v>
      </c>
      <c r="CW110">
        <v>0</v>
      </c>
      <c r="CX110">
        <v>0</v>
      </c>
      <c r="CY110">
        <v>0</v>
      </c>
      <c r="CZ110">
        <v>1</v>
      </c>
      <c r="DA110">
        <v>1</v>
      </c>
      <c r="DB110">
        <v>9</v>
      </c>
      <c r="DC110">
        <v>0</v>
      </c>
      <c r="DD110">
        <v>0</v>
      </c>
      <c r="DE110">
        <v>0</v>
      </c>
      <c r="DF110">
        <v>1</v>
      </c>
      <c r="DG110">
        <v>1</v>
      </c>
      <c r="DH110">
        <v>0</v>
      </c>
      <c r="DI110">
        <v>0</v>
      </c>
      <c r="DJ110">
        <v>0</v>
      </c>
      <c r="DK110" s="664"/>
      <c r="DL110" s="398">
        <v>0</v>
      </c>
      <c r="DM110" s="303">
        <v>0</v>
      </c>
      <c r="DN110" s="303">
        <v>0</v>
      </c>
      <c r="DO110" s="393">
        <v>0</v>
      </c>
      <c r="DP110" s="303">
        <v>0</v>
      </c>
      <c r="DQ110" s="303">
        <v>0</v>
      </c>
      <c r="DR110" s="303">
        <v>0</v>
      </c>
      <c r="DS110" s="393">
        <v>0</v>
      </c>
      <c r="DT110" s="303">
        <v>0</v>
      </c>
      <c r="DU110" s="303">
        <v>0</v>
      </c>
      <c r="DV110" s="303">
        <v>0</v>
      </c>
      <c r="DW110" s="303">
        <v>0</v>
      </c>
      <c r="DX110" s="303">
        <v>0</v>
      </c>
      <c r="DY110" s="303">
        <v>0</v>
      </c>
      <c r="DZ110" s="303">
        <v>0</v>
      </c>
      <c r="EA110" s="303">
        <v>0</v>
      </c>
      <c r="EB110" s="303">
        <v>0</v>
      </c>
      <c r="EC110" s="303">
        <v>0</v>
      </c>
      <c r="ED110" s="398">
        <v>0</v>
      </c>
      <c r="EE110" s="303">
        <v>0</v>
      </c>
      <c r="EF110" s="303">
        <v>0</v>
      </c>
      <c r="EG110" s="393">
        <v>0</v>
      </c>
      <c r="EH110" s="910">
        <v>0</v>
      </c>
      <c r="EI110" s="398">
        <v>42</v>
      </c>
      <c r="EJ110" s="393" t="b">
        <v>0</v>
      </c>
      <c r="EK110" s="971">
        <v>25</v>
      </c>
      <c r="EL110" s="971">
        <v>38</v>
      </c>
      <c r="EM110" s="396">
        <v>0</v>
      </c>
      <c r="EN110" s="396">
        <v>1</v>
      </c>
      <c r="EO110" s="396">
        <v>0</v>
      </c>
      <c r="EP110" s="971">
        <v>38</v>
      </c>
      <c r="EQ110" s="396">
        <v>0</v>
      </c>
      <c r="ER110" s="396">
        <v>1</v>
      </c>
      <c r="ES110" s="396">
        <v>0</v>
      </c>
      <c r="ET110" s="664"/>
      <c r="EU110" s="303"/>
      <c r="EV110" s="396" t="s">
        <v>502</v>
      </c>
      <c r="EW110" s="396" t="s">
        <v>503</v>
      </c>
      <c r="EX110" s="396" t="s">
        <v>350</v>
      </c>
      <c r="EY110" s="396">
        <v>38</v>
      </c>
      <c r="EZ110" s="396" t="s">
        <v>12</v>
      </c>
      <c r="FA110" s="396" t="s">
        <v>232</v>
      </c>
      <c r="FB110" s="396" t="s">
        <v>9</v>
      </c>
      <c r="FC110" s="396" t="s">
        <v>232</v>
      </c>
      <c r="FD110" s="396" t="s">
        <v>358</v>
      </c>
    </row>
    <row r="111" spans="1:160" customFormat="1">
      <c r="A111">
        <v>819</v>
      </c>
      <c r="B111">
        <v>1</v>
      </c>
      <c r="C111">
        <v>0</v>
      </c>
      <c r="D111" t="s">
        <v>612</v>
      </c>
      <c r="H111">
        <v>700</v>
      </c>
      <c r="I111">
        <v>68</v>
      </c>
      <c r="J111">
        <v>1</v>
      </c>
      <c r="K111">
        <v>0</v>
      </c>
      <c r="L111">
        <v>1</v>
      </c>
      <c r="M111">
        <v>0</v>
      </c>
      <c r="N111" s="1250" t="s">
        <v>502</v>
      </c>
      <c r="O111" s="1250">
        <v>0</v>
      </c>
      <c r="P111">
        <v>1</v>
      </c>
      <c r="Q111">
        <v>0</v>
      </c>
      <c r="R111">
        <v>1</v>
      </c>
      <c r="S111">
        <v>0</v>
      </c>
      <c r="T111">
        <v>0</v>
      </c>
      <c r="U111">
        <v>0</v>
      </c>
      <c r="V111">
        <v>0</v>
      </c>
      <c r="W111">
        <v>0</v>
      </c>
      <c r="X111">
        <v>1</v>
      </c>
      <c r="Y111">
        <v>0</v>
      </c>
      <c r="Z111">
        <v>1</v>
      </c>
      <c r="AA111">
        <v>0</v>
      </c>
      <c r="AB111">
        <v>0</v>
      </c>
      <c r="AC111">
        <v>0</v>
      </c>
      <c r="AD111">
        <v>0</v>
      </c>
      <c r="AE111">
        <v>0</v>
      </c>
      <c r="AF111">
        <v>0</v>
      </c>
      <c r="AG111">
        <v>0</v>
      </c>
      <c r="AH111">
        <v>0</v>
      </c>
      <c r="AI111">
        <v>0</v>
      </c>
      <c r="AJ111">
        <v>0</v>
      </c>
      <c r="AK111">
        <v>0</v>
      </c>
      <c r="AL111">
        <v>0</v>
      </c>
      <c r="AM111">
        <v>0</v>
      </c>
      <c r="AN111">
        <v>1</v>
      </c>
      <c r="AO111">
        <v>0</v>
      </c>
      <c r="AP111">
        <v>1</v>
      </c>
      <c r="AQ111">
        <v>0</v>
      </c>
      <c r="AR111">
        <v>0</v>
      </c>
      <c r="AS111">
        <v>0</v>
      </c>
      <c r="AT111">
        <v>0</v>
      </c>
      <c r="AU111">
        <v>0</v>
      </c>
      <c r="AV111">
        <v>0</v>
      </c>
      <c r="AW111">
        <v>0</v>
      </c>
      <c r="AX111">
        <v>0</v>
      </c>
      <c r="AY111">
        <v>0</v>
      </c>
      <c r="AZ111">
        <v>0</v>
      </c>
      <c r="BA111">
        <v>0</v>
      </c>
      <c r="BB111">
        <v>0</v>
      </c>
      <c r="BC111">
        <v>0</v>
      </c>
      <c r="BD111">
        <v>0</v>
      </c>
      <c r="BE111">
        <v>0</v>
      </c>
      <c r="BF111">
        <v>0</v>
      </c>
      <c r="BG111">
        <v>0</v>
      </c>
      <c r="BH111">
        <v>1</v>
      </c>
      <c r="BI111">
        <v>0</v>
      </c>
      <c r="BJ111">
        <v>0</v>
      </c>
      <c r="BK111">
        <v>0</v>
      </c>
      <c r="BL111">
        <v>1</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1</v>
      </c>
      <c r="CG111">
        <v>0</v>
      </c>
      <c r="CH111">
        <v>0</v>
      </c>
      <c r="CI111">
        <v>0</v>
      </c>
      <c r="CJ111">
        <v>1</v>
      </c>
      <c r="CK111">
        <v>0</v>
      </c>
      <c r="CL111">
        <v>0</v>
      </c>
      <c r="CM111">
        <v>0</v>
      </c>
      <c r="CN111">
        <v>1</v>
      </c>
      <c r="CO111">
        <v>1</v>
      </c>
      <c r="CP111">
        <v>1</v>
      </c>
      <c r="CQ111">
        <v>0</v>
      </c>
      <c r="CR111">
        <v>2</v>
      </c>
      <c r="CS111">
        <v>0</v>
      </c>
      <c r="CT111">
        <v>0</v>
      </c>
      <c r="CU111">
        <v>0</v>
      </c>
      <c r="CV111">
        <v>0</v>
      </c>
      <c r="CW111">
        <v>0</v>
      </c>
      <c r="CX111">
        <v>0</v>
      </c>
      <c r="CY111">
        <v>0</v>
      </c>
      <c r="CZ111">
        <v>0</v>
      </c>
      <c r="DA111">
        <v>0</v>
      </c>
      <c r="DB111">
        <v>0</v>
      </c>
      <c r="DC111">
        <v>0</v>
      </c>
      <c r="DD111">
        <v>0</v>
      </c>
      <c r="DE111">
        <v>0</v>
      </c>
      <c r="DF111">
        <v>0</v>
      </c>
      <c r="DG111">
        <v>0</v>
      </c>
      <c r="DH111">
        <v>0</v>
      </c>
      <c r="DI111">
        <v>0</v>
      </c>
      <c r="DJ111">
        <v>0</v>
      </c>
      <c r="DK111" s="664"/>
      <c r="DL111" s="398">
        <v>0</v>
      </c>
      <c r="DM111" s="303">
        <v>0</v>
      </c>
      <c r="DN111" s="303">
        <v>0</v>
      </c>
      <c r="DO111" s="393">
        <v>0</v>
      </c>
      <c r="DP111" s="303">
        <v>0</v>
      </c>
      <c r="DQ111" s="303">
        <v>0</v>
      </c>
      <c r="DR111" s="303">
        <v>0</v>
      </c>
      <c r="DS111" s="393">
        <v>0</v>
      </c>
      <c r="DT111" s="303">
        <v>0</v>
      </c>
      <c r="DU111" s="303">
        <v>0</v>
      </c>
      <c r="DV111" s="303">
        <v>0</v>
      </c>
      <c r="DW111" s="303">
        <v>0</v>
      </c>
      <c r="DX111" s="303">
        <v>0</v>
      </c>
      <c r="DY111" s="303">
        <v>0</v>
      </c>
      <c r="DZ111" s="303">
        <v>0</v>
      </c>
      <c r="EA111" s="303">
        <v>0</v>
      </c>
      <c r="EB111" s="303">
        <v>0</v>
      </c>
      <c r="EC111" s="303">
        <v>0</v>
      </c>
      <c r="ED111" s="398">
        <v>0</v>
      </c>
      <c r="EE111" s="303">
        <v>0</v>
      </c>
      <c r="EF111" s="303">
        <v>0</v>
      </c>
      <c r="EG111" s="393">
        <v>0</v>
      </c>
      <c r="EH111" s="910">
        <v>0</v>
      </c>
      <c r="EI111" s="398">
        <v>1</v>
      </c>
      <c r="EJ111" s="393" t="b">
        <v>1</v>
      </c>
      <c r="EK111" s="971">
        <v>0</v>
      </c>
      <c r="EL111" s="971">
        <v>0</v>
      </c>
      <c r="EM111" s="396">
        <v>0</v>
      </c>
      <c r="EN111" s="396">
        <v>0</v>
      </c>
      <c r="EO111" s="396">
        <v>0</v>
      </c>
      <c r="EP111" s="971">
        <v>0</v>
      </c>
      <c r="EQ111" s="396">
        <v>0</v>
      </c>
      <c r="ER111" s="396">
        <v>0</v>
      </c>
      <c r="ES111" s="396">
        <v>0</v>
      </c>
      <c r="ET111" s="664"/>
      <c r="EU111" s="303"/>
      <c r="EV111" s="396" t="s">
        <v>502</v>
      </c>
      <c r="EW111" s="396" t="s">
        <v>503</v>
      </c>
      <c r="EX111" s="396" t="s">
        <v>350</v>
      </c>
      <c r="EY111" s="396">
        <v>1</v>
      </c>
      <c r="EZ111" s="396" t="s">
        <v>11</v>
      </c>
      <c r="FA111" s="396" t="s">
        <v>232</v>
      </c>
      <c r="FB111" s="396" t="s">
        <v>9</v>
      </c>
      <c r="FC111" s="396" t="s">
        <v>232</v>
      </c>
      <c r="FD111" s="396" t="s">
        <v>355</v>
      </c>
    </row>
    <row r="112" spans="1:160" customFormat="1">
      <c r="A112">
        <v>820</v>
      </c>
      <c r="B112">
        <v>1</v>
      </c>
      <c r="C112" t="s">
        <v>613</v>
      </c>
      <c r="D112" t="s">
        <v>614</v>
      </c>
      <c r="H112">
        <v>700</v>
      </c>
      <c r="I112">
        <v>43</v>
      </c>
      <c r="J112">
        <v>1</v>
      </c>
      <c r="K112">
        <v>0</v>
      </c>
      <c r="L112">
        <v>1</v>
      </c>
      <c r="M112">
        <v>0</v>
      </c>
      <c r="N112" s="1250" t="s">
        <v>502</v>
      </c>
      <c r="O112" s="1250">
        <v>0</v>
      </c>
      <c r="P112">
        <v>23</v>
      </c>
      <c r="Q112">
        <v>1</v>
      </c>
      <c r="R112">
        <v>24</v>
      </c>
      <c r="S112">
        <v>1</v>
      </c>
      <c r="T112">
        <v>2</v>
      </c>
      <c r="U112">
        <v>1</v>
      </c>
      <c r="V112">
        <v>2</v>
      </c>
      <c r="W112">
        <v>1</v>
      </c>
      <c r="X112">
        <v>25</v>
      </c>
      <c r="Y112">
        <v>2</v>
      </c>
      <c r="Z112">
        <v>26</v>
      </c>
      <c r="AA112">
        <v>2</v>
      </c>
      <c r="AB112">
        <v>10</v>
      </c>
      <c r="AC112">
        <v>0</v>
      </c>
      <c r="AD112">
        <v>7</v>
      </c>
      <c r="AE112">
        <v>0</v>
      </c>
      <c r="AF112">
        <v>0</v>
      </c>
      <c r="AG112">
        <v>0</v>
      </c>
      <c r="AH112">
        <v>0</v>
      </c>
      <c r="AI112">
        <v>0</v>
      </c>
      <c r="AJ112">
        <v>2</v>
      </c>
      <c r="AK112">
        <v>0</v>
      </c>
      <c r="AL112">
        <v>2</v>
      </c>
      <c r="AM112">
        <v>0</v>
      </c>
      <c r="AN112">
        <v>37</v>
      </c>
      <c r="AO112">
        <v>2</v>
      </c>
      <c r="AP112">
        <v>35</v>
      </c>
      <c r="AQ112">
        <v>2</v>
      </c>
      <c r="AR112">
        <v>0</v>
      </c>
      <c r="AS112">
        <v>0</v>
      </c>
      <c r="AT112">
        <v>1</v>
      </c>
      <c r="AU112">
        <v>0</v>
      </c>
      <c r="AV112">
        <v>0</v>
      </c>
      <c r="AW112">
        <v>0</v>
      </c>
      <c r="AX112">
        <v>1</v>
      </c>
      <c r="AY112">
        <v>0</v>
      </c>
      <c r="AZ112">
        <v>0</v>
      </c>
      <c r="BA112">
        <v>0</v>
      </c>
      <c r="BB112">
        <v>0</v>
      </c>
      <c r="BC112">
        <v>0</v>
      </c>
      <c r="BD112">
        <v>0</v>
      </c>
      <c r="BE112">
        <v>0</v>
      </c>
      <c r="BF112">
        <v>0</v>
      </c>
      <c r="BG112">
        <v>0</v>
      </c>
      <c r="BH112">
        <v>15</v>
      </c>
      <c r="BI112">
        <v>2</v>
      </c>
      <c r="BJ112">
        <v>1</v>
      </c>
      <c r="BK112">
        <v>1</v>
      </c>
      <c r="BL112">
        <v>13</v>
      </c>
      <c r="BM112">
        <v>2</v>
      </c>
      <c r="BN112">
        <v>1</v>
      </c>
      <c r="BO112">
        <v>1</v>
      </c>
      <c r="BP112">
        <v>0</v>
      </c>
      <c r="BQ112">
        <v>0</v>
      </c>
      <c r="BR112">
        <v>0</v>
      </c>
      <c r="BS112">
        <v>0</v>
      </c>
      <c r="BT112">
        <v>0</v>
      </c>
      <c r="BU112">
        <v>0</v>
      </c>
      <c r="BV112">
        <v>0</v>
      </c>
      <c r="BW112">
        <v>0</v>
      </c>
      <c r="BX112">
        <v>10</v>
      </c>
      <c r="BY112">
        <v>0</v>
      </c>
      <c r="BZ112">
        <v>0</v>
      </c>
      <c r="CA112">
        <v>0</v>
      </c>
      <c r="CB112">
        <v>13</v>
      </c>
      <c r="CC112">
        <v>0</v>
      </c>
      <c r="CD112">
        <v>0</v>
      </c>
      <c r="CE112">
        <v>0</v>
      </c>
      <c r="CF112">
        <v>25</v>
      </c>
      <c r="CG112">
        <v>2</v>
      </c>
      <c r="CH112">
        <v>2</v>
      </c>
      <c r="CI112">
        <v>1</v>
      </c>
      <c r="CJ112">
        <v>26</v>
      </c>
      <c r="CK112">
        <v>2</v>
      </c>
      <c r="CL112">
        <v>2</v>
      </c>
      <c r="CM112">
        <v>1</v>
      </c>
      <c r="CN112">
        <v>4</v>
      </c>
      <c r="CO112">
        <v>6</v>
      </c>
      <c r="CP112">
        <v>3</v>
      </c>
      <c r="CQ112">
        <v>0</v>
      </c>
      <c r="CR112">
        <v>0.25641025641025639</v>
      </c>
      <c r="CS112">
        <v>6</v>
      </c>
      <c r="CT112">
        <v>0</v>
      </c>
      <c r="CU112">
        <v>0</v>
      </c>
      <c r="CV112">
        <v>0</v>
      </c>
      <c r="CW112">
        <v>0</v>
      </c>
      <c r="CX112">
        <v>1</v>
      </c>
      <c r="CY112">
        <v>0</v>
      </c>
      <c r="CZ112">
        <v>0</v>
      </c>
      <c r="DA112">
        <v>0</v>
      </c>
      <c r="DB112">
        <v>3</v>
      </c>
      <c r="DC112">
        <v>0</v>
      </c>
      <c r="DD112">
        <v>0</v>
      </c>
      <c r="DE112">
        <v>0</v>
      </c>
      <c r="DF112">
        <v>1</v>
      </c>
      <c r="DG112">
        <v>0</v>
      </c>
      <c r="DH112">
        <v>0</v>
      </c>
      <c r="DI112">
        <v>0</v>
      </c>
      <c r="DJ112">
        <v>0</v>
      </c>
      <c r="DK112" s="664"/>
      <c r="DL112" s="398">
        <v>0</v>
      </c>
      <c r="DM112" s="303">
        <v>0</v>
      </c>
      <c r="DN112" s="303">
        <v>0</v>
      </c>
      <c r="DO112" s="393">
        <v>0</v>
      </c>
      <c r="DP112" s="303">
        <v>0</v>
      </c>
      <c r="DQ112" s="303">
        <v>0</v>
      </c>
      <c r="DR112" s="303">
        <v>0</v>
      </c>
      <c r="DS112" s="393">
        <v>0</v>
      </c>
      <c r="DT112" s="303">
        <v>0</v>
      </c>
      <c r="DU112" s="303">
        <v>0</v>
      </c>
      <c r="DV112" s="303">
        <v>0</v>
      </c>
      <c r="DW112" s="303">
        <v>0</v>
      </c>
      <c r="DX112" s="303">
        <v>0</v>
      </c>
      <c r="DY112" s="303">
        <v>0</v>
      </c>
      <c r="DZ112" s="303">
        <v>0</v>
      </c>
      <c r="EA112" s="303">
        <v>0</v>
      </c>
      <c r="EB112" s="303">
        <v>0</v>
      </c>
      <c r="EC112" s="303">
        <v>0</v>
      </c>
      <c r="ED112" s="398">
        <v>0</v>
      </c>
      <c r="EE112" s="303">
        <v>0</v>
      </c>
      <c r="EF112" s="303">
        <v>0</v>
      </c>
      <c r="EG112" s="393">
        <v>0</v>
      </c>
      <c r="EH112" s="910">
        <v>0</v>
      </c>
      <c r="EI112" s="398">
        <v>39</v>
      </c>
      <c r="EJ112" s="393" t="b">
        <v>0</v>
      </c>
      <c r="EK112" s="971">
        <v>28</v>
      </c>
      <c r="EL112" s="971">
        <v>37</v>
      </c>
      <c r="EM112" s="396">
        <v>0</v>
      </c>
      <c r="EN112" s="396">
        <v>1</v>
      </c>
      <c r="EO112" s="396">
        <v>0</v>
      </c>
      <c r="EP112" s="971">
        <v>37</v>
      </c>
      <c r="EQ112" s="396">
        <v>0</v>
      </c>
      <c r="ER112" s="396">
        <v>1</v>
      </c>
      <c r="ES112" s="396">
        <v>0</v>
      </c>
      <c r="ET112" s="664"/>
      <c r="EU112" s="303"/>
      <c r="EV112" s="396" t="s">
        <v>502</v>
      </c>
      <c r="EW112" s="396" t="s">
        <v>503</v>
      </c>
      <c r="EX112" s="396" t="s">
        <v>350</v>
      </c>
      <c r="EY112" s="396">
        <v>37</v>
      </c>
      <c r="EZ112" s="396" t="s">
        <v>12</v>
      </c>
      <c r="FA112" s="396" t="s">
        <v>232</v>
      </c>
      <c r="FB112" s="396" t="s">
        <v>9</v>
      </c>
      <c r="FC112" s="396" t="s">
        <v>232</v>
      </c>
      <c r="FD112" s="396" t="s">
        <v>358</v>
      </c>
    </row>
    <row r="113" spans="1:160" customFormat="1">
      <c r="A113">
        <v>825</v>
      </c>
      <c r="B113">
        <v>1</v>
      </c>
      <c r="C113" t="s">
        <v>615</v>
      </c>
      <c r="D113" t="s">
        <v>616</v>
      </c>
      <c r="H113">
        <v>700</v>
      </c>
      <c r="I113">
        <v>41</v>
      </c>
      <c r="J113">
        <v>1</v>
      </c>
      <c r="K113">
        <v>0</v>
      </c>
      <c r="L113">
        <v>1</v>
      </c>
      <c r="M113">
        <v>0</v>
      </c>
      <c r="N113" s="1250" t="s">
        <v>502</v>
      </c>
      <c r="O113" s="1250">
        <v>0</v>
      </c>
      <c r="P113">
        <v>12</v>
      </c>
      <c r="Q113">
        <v>1</v>
      </c>
      <c r="R113">
        <v>12</v>
      </c>
      <c r="S113">
        <v>0</v>
      </c>
      <c r="T113">
        <v>0</v>
      </c>
      <c r="U113">
        <v>0</v>
      </c>
      <c r="V113">
        <v>0</v>
      </c>
      <c r="W113">
        <v>0</v>
      </c>
      <c r="X113">
        <v>12</v>
      </c>
      <c r="Y113">
        <v>1</v>
      </c>
      <c r="Z113">
        <v>12</v>
      </c>
      <c r="AA113">
        <v>0</v>
      </c>
      <c r="AB113">
        <v>0</v>
      </c>
      <c r="AC113">
        <v>0</v>
      </c>
      <c r="AD113">
        <v>0</v>
      </c>
      <c r="AE113">
        <v>0</v>
      </c>
      <c r="AF113">
        <v>0</v>
      </c>
      <c r="AG113">
        <v>0</v>
      </c>
      <c r="AH113">
        <v>3</v>
      </c>
      <c r="AI113">
        <v>0</v>
      </c>
      <c r="AJ113">
        <v>4</v>
      </c>
      <c r="AK113">
        <v>1</v>
      </c>
      <c r="AL113">
        <v>5</v>
      </c>
      <c r="AM113">
        <v>1</v>
      </c>
      <c r="AN113">
        <v>16</v>
      </c>
      <c r="AO113">
        <v>2</v>
      </c>
      <c r="AP113">
        <v>20</v>
      </c>
      <c r="AQ113">
        <v>1</v>
      </c>
      <c r="AR113">
        <v>0</v>
      </c>
      <c r="AS113">
        <v>0</v>
      </c>
      <c r="AT113">
        <v>0</v>
      </c>
      <c r="AU113">
        <v>0</v>
      </c>
      <c r="AV113">
        <v>0</v>
      </c>
      <c r="AW113">
        <v>0</v>
      </c>
      <c r="AX113">
        <v>0</v>
      </c>
      <c r="AY113">
        <v>0</v>
      </c>
      <c r="AZ113">
        <v>0</v>
      </c>
      <c r="BA113">
        <v>0</v>
      </c>
      <c r="BB113">
        <v>0</v>
      </c>
      <c r="BC113">
        <v>0</v>
      </c>
      <c r="BD113">
        <v>1</v>
      </c>
      <c r="BE113">
        <v>0</v>
      </c>
      <c r="BF113">
        <v>0</v>
      </c>
      <c r="BG113">
        <v>0</v>
      </c>
      <c r="BH113">
        <v>2</v>
      </c>
      <c r="BI113">
        <v>0</v>
      </c>
      <c r="BJ113">
        <v>1</v>
      </c>
      <c r="BK113">
        <v>0</v>
      </c>
      <c r="BL113">
        <v>2</v>
      </c>
      <c r="BM113">
        <v>0</v>
      </c>
      <c r="BN113">
        <v>0</v>
      </c>
      <c r="BO113">
        <v>0</v>
      </c>
      <c r="BP113">
        <v>0</v>
      </c>
      <c r="BQ113">
        <v>0</v>
      </c>
      <c r="BR113">
        <v>0</v>
      </c>
      <c r="BS113">
        <v>0</v>
      </c>
      <c r="BT113">
        <v>0</v>
      </c>
      <c r="BU113">
        <v>0</v>
      </c>
      <c r="BV113">
        <v>0</v>
      </c>
      <c r="BW113">
        <v>0</v>
      </c>
      <c r="BX113">
        <v>10</v>
      </c>
      <c r="BY113">
        <v>0</v>
      </c>
      <c r="BZ113">
        <v>0</v>
      </c>
      <c r="CA113">
        <v>0</v>
      </c>
      <c r="CB113">
        <v>9</v>
      </c>
      <c r="CC113">
        <v>0</v>
      </c>
      <c r="CD113">
        <v>0</v>
      </c>
      <c r="CE113">
        <v>0</v>
      </c>
      <c r="CF113">
        <v>12</v>
      </c>
      <c r="CG113">
        <v>0</v>
      </c>
      <c r="CH113">
        <v>1</v>
      </c>
      <c r="CI113">
        <v>0</v>
      </c>
      <c r="CJ113">
        <v>12</v>
      </c>
      <c r="CK113">
        <v>0</v>
      </c>
      <c r="CL113">
        <v>0</v>
      </c>
      <c r="CM113">
        <v>0</v>
      </c>
      <c r="CN113">
        <v>8</v>
      </c>
      <c r="CO113">
        <v>5</v>
      </c>
      <c r="CP113">
        <v>3</v>
      </c>
      <c r="CQ113">
        <v>0</v>
      </c>
      <c r="CR113">
        <v>0.72222222222222221</v>
      </c>
      <c r="CS113">
        <v>1</v>
      </c>
      <c r="CT113">
        <v>0</v>
      </c>
      <c r="CU113">
        <v>0</v>
      </c>
      <c r="CV113">
        <v>0</v>
      </c>
      <c r="CW113">
        <v>0</v>
      </c>
      <c r="CX113">
        <v>0</v>
      </c>
      <c r="CY113">
        <v>0</v>
      </c>
      <c r="CZ113">
        <v>0</v>
      </c>
      <c r="DA113">
        <v>0</v>
      </c>
      <c r="DB113">
        <v>5</v>
      </c>
      <c r="DC113">
        <v>0</v>
      </c>
      <c r="DD113">
        <v>0</v>
      </c>
      <c r="DE113">
        <v>0</v>
      </c>
      <c r="DF113">
        <v>0</v>
      </c>
      <c r="DG113">
        <v>0</v>
      </c>
      <c r="DH113">
        <v>0</v>
      </c>
      <c r="DI113">
        <v>0</v>
      </c>
      <c r="DJ113">
        <v>0</v>
      </c>
      <c r="DK113" s="664"/>
      <c r="DL113" s="398">
        <v>0</v>
      </c>
      <c r="DM113" s="303">
        <v>0</v>
      </c>
      <c r="DN113" s="303">
        <v>0</v>
      </c>
      <c r="DO113" s="393">
        <v>0</v>
      </c>
      <c r="DP113" s="303">
        <v>0</v>
      </c>
      <c r="DQ113" s="303">
        <v>0</v>
      </c>
      <c r="DR113" s="303">
        <v>0</v>
      </c>
      <c r="DS113" s="393">
        <v>0</v>
      </c>
      <c r="DT113" s="303">
        <v>0</v>
      </c>
      <c r="DU113" s="303">
        <v>0</v>
      </c>
      <c r="DV113" s="303">
        <v>0</v>
      </c>
      <c r="DW113" s="303">
        <v>0</v>
      </c>
      <c r="DX113" s="303">
        <v>0</v>
      </c>
      <c r="DY113" s="303">
        <v>0</v>
      </c>
      <c r="DZ113" s="303">
        <v>0</v>
      </c>
      <c r="EA113" s="303">
        <v>0</v>
      </c>
      <c r="EB113" s="303">
        <v>0</v>
      </c>
      <c r="EC113" s="303">
        <v>0</v>
      </c>
      <c r="ED113" s="398">
        <v>0</v>
      </c>
      <c r="EE113" s="303">
        <v>0</v>
      </c>
      <c r="EF113" s="303">
        <v>0</v>
      </c>
      <c r="EG113" s="393">
        <v>0</v>
      </c>
      <c r="EH113" s="910">
        <v>0</v>
      </c>
      <c r="EI113" s="398">
        <v>18</v>
      </c>
      <c r="EJ113" s="393" t="b">
        <v>0</v>
      </c>
      <c r="EK113" s="971">
        <v>15</v>
      </c>
      <c r="EL113" s="971">
        <v>21</v>
      </c>
      <c r="EM113" s="396">
        <v>1</v>
      </c>
      <c r="EN113" s="396">
        <v>0</v>
      </c>
      <c r="EO113" s="396">
        <v>0</v>
      </c>
      <c r="EP113" s="971">
        <v>21</v>
      </c>
      <c r="EQ113" s="396">
        <v>1</v>
      </c>
      <c r="ER113" s="396">
        <v>0</v>
      </c>
      <c r="ES113" s="396">
        <v>0</v>
      </c>
      <c r="ET113" s="664"/>
      <c r="EU113" s="303"/>
      <c r="EV113" s="396" t="s">
        <v>502</v>
      </c>
      <c r="EW113" s="396" t="s">
        <v>503</v>
      </c>
      <c r="EX113" s="396" t="s">
        <v>350</v>
      </c>
      <c r="EY113" s="396">
        <v>21</v>
      </c>
      <c r="EZ113" s="396" t="s">
        <v>12</v>
      </c>
      <c r="FA113" s="396" t="s">
        <v>232</v>
      </c>
      <c r="FB113" s="396" t="s">
        <v>9</v>
      </c>
      <c r="FC113" s="396" t="s">
        <v>232</v>
      </c>
      <c r="FD113" s="396" t="s">
        <v>358</v>
      </c>
    </row>
    <row r="114" spans="1:160" customFormat="1">
      <c r="A114">
        <v>826</v>
      </c>
      <c r="B114">
        <v>1</v>
      </c>
      <c r="C114" t="s">
        <v>617</v>
      </c>
      <c r="D114" t="s">
        <v>618</v>
      </c>
      <c r="H114">
        <v>700</v>
      </c>
      <c r="I114">
        <v>23</v>
      </c>
      <c r="J114">
        <v>0</v>
      </c>
      <c r="K114">
        <v>1</v>
      </c>
      <c r="L114">
        <v>1</v>
      </c>
      <c r="M114">
        <v>0</v>
      </c>
      <c r="N114" s="1250" t="s">
        <v>502</v>
      </c>
      <c r="O114" s="1250">
        <v>0</v>
      </c>
      <c r="P114">
        <v>249</v>
      </c>
      <c r="Q114">
        <v>11</v>
      </c>
      <c r="R114">
        <v>265</v>
      </c>
      <c r="S114">
        <v>12</v>
      </c>
      <c r="T114">
        <v>1</v>
      </c>
      <c r="U114">
        <v>5</v>
      </c>
      <c r="V114">
        <v>1</v>
      </c>
      <c r="W114">
        <v>6</v>
      </c>
      <c r="X114">
        <v>250</v>
      </c>
      <c r="Y114">
        <v>16</v>
      </c>
      <c r="Z114">
        <v>266</v>
      </c>
      <c r="AA114">
        <v>18</v>
      </c>
      <c r="AB114">
        <v>17</v>
      </c>
      <c r="AC114">
        <v>0</v>
      </c>
      <c r="AD114">
        <v>18</v>
      </c>
      <c r="AE114">
        <v>1</v>
      </c>
      <c r="AF114">
        <v>0</v>
      </c>
      <c r="AG114">
        <v>0</v>
      </c>
      <c r="AH114">
        <v>0</v>
      </c>
      <c r="AI114">
        <v>0</v>
      </c>
      <c r="AJ114">
        <v>0</v>
      </c>
      <c r="AK114">
        <v>0</v>
      </c>
      <c r="AL114">
        <v>0</v>
      </c>
      <c r="AM114">
        <v>0</v>
      </c>
      <c r="AN114">
        <v>267</v>
      </c>
      <c r="AO114">
        <v>16</v>
      </c>
      <c r="AP114">
        <v>284</v>
      </c>
      <c r="AQ114">
        <v>19</v>
      </c>
      <c r="AR114">
        <v>1</v>
      </c>
      <c r="AS114">
        <v>0</v>
      </c>
      <c r="AT114">
        <v>0</v>
      </c>
      <c r="AU114">
        <v>0</v>
      </c>
      <c r="AV114">
        <v>1</v>
      </c>
      <c r="AW114">
        <v>0</v>
      </c>
      <c r="AX114">
        <v>0</v>
      </c>
      <c r="AY114">
        <v>0</v>
      </c>
      <c r="AZ114">
        <v>14</v>
      </c>
      <c r="BA114">
        <v>0</v>
      </c>
      <c r="BB114">
        <v>0</v>
      </c>
      <c r="BC114">
        <v>0</v>
      </c>
      <c r="BD114">
        <v>13</v>
      </c>
      <c r="BE114">
        <v>0</v>
      </c>
      <c r="BF114">
        <v>0</v>
      </c>
      <c r="BG114">
        <v>0</v>
      </c>
      <c r="BH114">
        <v>215</v>
      </c>
      <c r="BI114">
        <v>1</v>
      </c>
      <c r="BJ114">
        <v>16</v>
      </c>
      <c r="BK114">
        <v>5</v>
      </c>
      <c r="BL114">
        <v>227</v>
      </c>
      <c r="BM114">
        <v>0</v>
      </c>
      <c r="BN114">
        <v>18</v>
      </c>
      <c r="BO114">
        <v>6</v>
      </c>
      <c r="BP114">
        <v>0</v>
      </c>
      <c r="BQ114">
        <v>0</v>
      </c>
      <c r="BR114">
        <v>0</v>
      </c>
      <c r="BS114">
        <v>0</v>
      </c>
      <c r="BT114">
        <v>0</v>
      </c>
      <c r="BU114">
        <v>0</v>
      </c>
      <c r="BV114">
        <v>0</v>
      </c>
      <c r="BW114">
        <v>0</v>
      </c>
      <c r="BX114">
        <v>20</v>
      </c>
      <c r="BY114">
        <v>0</v>
      </c>
      <c r="BZ114">
        <v>0</v>
      </c>
      <c r="CA114">
        <v>0</v>
      </c>
      <c r="CB114">
        <v>25</v>
      </c>
      <c r="CC114">
        <v>1</v>
      </c>
      <c r="CD114">
        <v>0</v>
      </c>
      <c r="CE114">
        <v>0</v>
      </c>
      <c r="CF114">
        <v>250</v>
      </c>
      <c r="CG114">
        <v>1</v>
      </c>
      <c r="CH114">
        <v>16</v>
      </c>
      <c r="CI114">
        <v>5</v>
      </c>
      <c r="CJ114">
        <v>266</v>
      </c>
      <c r="CK114">
        <v>1</v>
      </c>
      <c r="CL114">
        <v>18</v>
      </c>
      <c r="CM114">
        <v>6</v>
      </c>
      <c r="CN114">
        <v>21</v>
      </c>
      <c r="CO114">
        <v>1</v>
      </c>
      <c r="CP114">
        <v>1</v>
      </c>
      <c r="CQ114">
        <v>0</v>
      </c>
      <c r="CR114">
        <v>7.7738515901060068E-2</v>
      </c>
      <c r="CS114">
        <v>63</v>
      </c>
      <c r="CT114">
        <v>0</v>
      </c>
      <c r="CU114">
        <v>0</v>
      </c>
      <c r="CV114">
        <v>0</v>
      </c>
      <c r="CW114">
        <v>0</v>
      </c>
      <c r="CX114">
        <v>0</v>
      </c>
      <c r="CY114">
        <v>0</v>
      </c>
      <c r="CZ114">
        <v>1</v>
      </c>
      <c r="DA114">
        <v>0</v>
      </c>
      <c r="DB114">
        <v>28</v>
      </c>
      <c r="DC114">
        <v>0</v>
      </c>
      <c r="DD114">
        <v>0</v>
      </c>
      <c r="DE114">
        <v>0</v>
      </c>
      <c r="DF114">
        <v>0</v>
      </c>
      <c r="DG114">
        <v>1</v>
      </c>
      <c r="DH114">
        <v>0</v>
      </c>
      <c r="DI114">
        <v>0</v>
      </c>
      <c r="DJ114">
        <v>0</v>
      </c>
      <c r="DK114" s="664"/>
      <c r="DL114" s="398">
        <v>0</v>
      </c>
      <c r="DM114" s="303">
        <v>0</v>
      </c>
      <c r="DN114" s="303">
        <v>0</v>
      </c>
      <c r="DO114" s="393">
        <v>0</v>
      </c>
      <c r="DP114" s="303">
        <v>0</v>
      </c>
      <c r="DQ114" s="303">
        <v>0</v>
      </c>
      <c r="DR114" s="303">
        <v>0</v>
      </c>
      <c r="DS114" s="393">
        <v>0</v>
      </c>
      <c r="DT114" s="303">
        <v>0</v>
      </c>
      <c r="DU114" s="303">
        <v>0</v>
      </c>
      <c r="DV114" s="303">
        <v>0</v>
      </c>
      <c r="DW114" s="303">
        <v>0</v>
      </c>
      <c r="DX114" s="303">
        <v>0</v>
      </c>
      <c r="DY114" s="303">
        <v>0</v>
      </c>
      <c r="DZ114" s="303">
        <v>0</v>
      </c>
      <c r="EA114" s="303">
        <v>0</v>
      </c>
      <c r="EB114" s="303">
        <v>0</v>
      </c>
      <c r="EC114" s="303">
        <v>0</v>
      </c>
      <c r="ED114" s="398">
        <v>0</v>
      </c>
      <c r="EE114" s="303">
        <v>0</v>
      </c>
      <c r="EF114" s="303">
        <v>0</v>
      </c>
      <c r="EG114" s="393">
        <v>0</v>
      </c>
      <c r="EH114" s="910">
        <v>0</v>
      </c>
      <c r="EI114" s="398">
        <v>283</v>
      </c>
      <c r="EJ114" s="393" t="b">
        <v>0</v>
      </c>
      <c r="EK114" s="971">
        <v>212</v>
      </c>
      <c r="EL114" s="971">
        <v>303</v>
      </c>
      <c r="EM114" s="396">
        <v>0</v>
      </c>
      <c r="EN114" s="396">
        <v>1</v>
      </c>
      <c r="EO114" s="396">
        <v>0</v>
      </c>
      <c r="EP114" s="971">
        <v>303</v>
      </c>
      <c r="EQ114" s="396">
        <v>0</v>
      </c>
      <c r="ER114" s="396">
        <v>1</v>
      </c>
      <c r="ES114" s="396">
        <v>0</v>
      </c>
      <c r="ET114" s="664"/>
      <c r="EU114" s="303"/>
      <c r="EV114" s="396" t="s">
        <v>502</v>
      </c>
      <c r="EW114" s="396" t="s">
        <v>503</v>
      </c>
      <c r="EX114" s="396" t="s">
        <v>350</v>
      </c>
      <c r="EY114" s="396">
        <v>303</v>
      </c>
      <c r="EZ114" s="396" t="s">
        <v>13</v>
      </c>
      <c r="FA114" s="396" t="s">
        <v>232</v>
      </c>
      <c r="FB114" s="396" t="s">
        <v>9</v>
      </c>
      <c r="FC114" s="396" t="s">
        <v>232</v>
      </c>
      <c r="FD114" s="396" t="s">
        <v>346</v>
      </c>
    </row>
    <row r="115" spans="1:160" customFormat="1">
      <c r="A115">
        <v>842</v>
      </c>
      <c r="B115">
        <v>1</v>
      </c>
      <c r="C115" t="s">
        <v>619</v>
      </c>
      <c r="D115" t="s">
        <v>620</v>
      </c>
      <c r="H115">
        <v>700</v>
      </c>
      <c r="I115">
        <v>41</v>
      </c>
      <c r="J115">
        <v>1</v>
      </c>
      <c r="K115">
        <v>0</v>
      </c>
      <c r="L115">
        <v>1</v>
      </c>
      <c r="M115">
        <v>0</v>
      </c>
      <c r="N115" s="1250" t="s">
        <v>502</v>
      </c>
      <c r="O115" s="1250">
        <v>0</v>
      </c>
      <c r="P115">
        <v>30</v>
      </c>
      <c r="Q115">
        <v>1</v>
      </c>
      <c r="R115">
        <v>40</v>
      </c>
      <c r="S115">
        <v>2</v>
      </c>
      <c r="T115">
        <v>1</v>
      </c>
      <c r="U115">
        <v>3</v>
      </c>
      <c r="V115">
        <v>1</v>
      </c>
      <c r="W115">
        <v>8</v>
      </c>
      <c r="X115">
        <v>31</v>
      </c>
      <c r="Y115">
        <v>4</v>
      </c>
      <c r="Z115">
        <v>41</v>
      </c>
      <c r="AA115">
        <v>10</v>
      </c>
      <c r="AB115">
        <v>6</v>
      </c>
      <c r="AC115">
        <v>0</v>
      </c>
      <c r="AD115">
        <v>4</v>
      </c>
      <c r="AE115">
        <v>0</v>
      </c>
      <c r="AF115">
        <v>0</v>
      </c>
      <c r="AG115">
        <v>4</v>
      </c>
      <c r="AH115">
        <v>0</v>
      </c>
      <c r="AI115">
        <v>1</v>
      </c>
      <c r="AJ115">
        <v>7</v>
      </c>
      <c r="AK115">
        <v>2</v>
      </c>
      <c r="AL115">
        <v>9</v>
      </c>
      <c r="AM115">
        <v>1</v>
      </c>
      <c r="AN115">
        <v>44</v>
      </c>
      <c r="AO115">
        <v>10</v>
      </c>
      <c r="AP115">
        <v>54</v>
      </c>
      <c r="AQ115">
        <v>12</v>
      </c>
      <c r="AR115">
        <v>0</v>
      </c>
      <c r="AS115">
        <v>0</v>
      </c>
      <c r="AT115">
        <v>0</v>
      </c>
      <c r="AU115">
        <v>0</v>
      </c>
      <c r="AV115">
        <v>0</v>
      </c>
      <c r="AW115">
        <v>0</v>
      </c>
      <c r="AX115">
        <v>0</v>
      </c>
      <c r="AY115">
        <v>0</v>
      </c>
      <c r="AZ115">
        <v>0</v>
      </c>
      <c r="BA115">
        <v>0</v>
      </c>
      <c r="BB115">
        <v>0</v>
      </c>
      <c r="BC115">
        <v>0</v>
      </c>
      <c r="BD115">
        <v>0</v>
      </c>
      <c r="BE115">
        <v>0</v>
      </c>
      <c r="BF115">
        <v>0</v>
      </c>
      <c r="BG115">
        <v>0</v>
      </c>
      <c r="BH115">
        <v>1</v>
      </c>
      <c r="BI115">
        <v>0</v>
      </c>
      <c r="BJ115">
        <v>2</v>
      </c>
      <c r="BK115">
        <v>1</v>
      </c>
      <c r="BL115">
        <v>1</v>
      </c>
      <c r="BM115">
        <v>0</v>
      </c>
      <c r="BN115">
        <v>4</v>
      </c>
      <c r="BO115">
        <v>2</v>
      </c>
      <c r="BP115">
        <v>0</v>
      </c>
      <c r="BQ115">
        <v>0</v>
      </c>
      <c r="BR115">
        <v>0</v>
      </c>
      <c r="BS115">
        <v>0</v>
      </c>
      <c r="BT115">
        <v>0</v>
      </c>
      <c r="BU115">
        <v>0</v>
      </c>
      <c r="BV115">
        <v>0</v>
      </c>
      <c r="BW115">
        <v>0</v>
      </c>
      <c r="BX115">
        <v>30</v>
      </c>
      <c r="BY115">
        <v>1</v>
      </c>
      <c r="BZ115">
        <v>2</v>
      </c>
      <c r="CA115">
        <v>2</v>
      </c>
      <c r="CB115">
        <v>40</v>
      </c>
      <c r="CC115">
        <v>1</v>
      </c>
      <c r="CD115">
        <v>6</v>
      </c>
      <c r="CE115">
        <v>6</v>
      </c>
      <c r="CF115">
        <v>31</v>
      </c>
      <c r="CG115">
        <v>1</v>
      </c>
      <c r="CH115">
        <v>4</v>
      </c>
      <c r="CI115">
        <v>3</v>
      </c>
      <c r="CJ115">
        <v>41</v>
      </c>
      <c r="CK115">
        <v>1</v>
      </c>
      <c r="CL115">
        <v>10</v>
      </c>
      <c r="CM115">
        <v>8</v>
      </c>
      <c r="CN115">
        <v>32</v>
      </c>
      <c r="CO115">
        <v>20</v>
      </c>
      <c r="CP115">
        <v>11</v>
      </c>
      <c r="CQ115">
        <v>0</v>
      </c>
      <c r="CR115">
        <v>0.96296296296296291</v>
      </c>
      <c r="CS115">
        <v>4</v>
      </c>
      <c r="CT115">
        <v>1</v>
      </c>
      <c r="CU115">
        <v>0</v>
      </c>
      <c r="CV115">
        <v>0</v>
      </c>
      <c r="CW115">
        <v>0</v>
      </c>
      <c r="CX115">
        <v>0</v>
      </c>
      <c r="CY115">
        <v>0</v>
      </c>
      <c r="CZ115">
        <v>0</v>
      </c>
      <c r="DA115">
        <v>0</v>
      </c>
      <c r="DB115">
        <v>21</v>
      </c>
      <c r="DC115">
        <v>0</v>
      </c>
      <c r="DD115">
        <v>0</v>
      </c>
      <c r="DE115">
        <v>0</v>
      </c>
      <c r="DF115">
        <v>1</v>
      </c>
      <c r="DG115">
        <v>0</v>
      </c>
      <c r="DH115">
        <v>0</v>
      </c>
      <c r="DI115">
        <v>0</v>
      </c>
      <c r="DJ115">
        <v>0</v>
      </c>
      <c r="DK115" s="664"/>
      <c r="DL115" s="398">
        <v>0</v>
      </c>
      <c r="DM115" s="303">
        <v>0</v>
      </c>
      <c r="DN115" s="303">
        <v>0</v>
      </c>
      <c r="DO115" s="393">
        <v>0</v>
      </c>
      <c r="DP115" s="303">
        <v>0</v>
      </c>
      <c r="DQ115" s="303">
        <v>0</v>
      </c>
      <c r="DR115" s="303">
        <v>0</v>
      </c>
      <c r="DS115" s="393">
        <v>0</v>
      </c>
      <c r="DT115" s="303">
        <v>0</v>
      </c>
      <c r="DU115" s="303">
        <v>0</v>
      </c>
      <c r="DV115" s="303">
        <v>0</v>
      </c>
      <c r="DW115" s="303">
        <v>0</v>
      </c>
      <c r="DX115" s="303">
        <v>0</v>
      </c>
      <c r="DY115" s="303">
        <v>0</v>
      </c>
      <c r="DZ115" s="303">
        <v>0</v>
      </c>
      <c r="EA115" s="303">
        <v>0</v>
      </c>
      <c r="EB115" s="303">
        <v>0</v>
      </c>
      <c r="EC115" s="303">
        <v>0</v>
      </c>
      <c r="ED115" s="398">
        <v>0</v>
      </c>
      <c r="EE115" s="303">
        <v>0</v>
      </c>
      <c r="EF115" s="303">
        <v>0</v>
      </c>
      <c r="EG115" s="393">
        <v>0</v>
      </c>
      <c r="EH115" s="910">
        <v>0</v>
      </c>
      <c r="EI115" s="398">
        <v>54</v>
      </c>
      <c r="EJ115" s="393" t="b">
        <v>0</v>
      </c>
      <c r="EK115" s="971">
        <v>41</v>
      </c>
      <c r="EL115" s="971">
        <v>66</v>
      </c>
      <c r="EM115" s="396">
        <v>0</v>
      </c>
      <c r="EN115" s="396">
        <v>1</v>
      </c>
      <c r="EO115" s="396">
        <v>0</v>
      </c>
      <c r="EP115" s="971">
        <v>66</v>
      </c>
      <c r="EQ115" s="396">
        <v>0</v>
      </c>
      <c r="ER115" s="396">
        <v>1</v>
      </c>
      <c r="ES115" s="396">
        <v>0</v>
      </c>
      <c r="ET115" s="664"/>
      <c r="EU115" s="303"/>
      <c r="EV115" s="396" t="s">
        <v>502</v>
      </c>
      <c r="EW115" s="396" t="s">
        <v>503</v>
      </c>
      <c r="EX115" s="396" t="s">
        <v>350</v>
      </c>
      <c r="EY115" s="396">
        <v>66</v>
      </c>
      <c r="EZ115" s="396" t="s">
        <v>12</v>
      </c>
      <c r="FA115" s="396" t="s">
        <v>232</v>
      </c>
      <c r="FB115" s="396" t="s">
        <v>9</v>
      </c>
      <c r="FC115" s="396" t="s">
        <v>232</v>
      </c>
      <c r="FD115" s="396" t="s">
        <v>358</v>
      </c>
    </row>
    <row r="116" spans="1:160" customFormat="1">
      <c r="A116">
        <v>849</v>
      </c>
      <c r="B116">
        <v>1</v>
      </c>
      <c r="C116" t="s">
        <v>621</v>
      </c>
      <c r="D116" t="s">
        <v>622</v>
      </c>
      <c r="H116">
        <v>700</v>
      </c>
      <c r="I116">
        <v>42</v>
      </c>
      <c r="J116">
        <v>1</v>
      </c>
      <c r="K116">
        <v>0</v>
      </c>
      <c r="L116">
        <v>1</v>
      </c>
      <c r="M116">
        <v>0</v>
      </c>
      <c r="N116" s="1250" t="s">
        <v>515</v>
      </c>
      <c r="O116" s="1250">
        <v>0</v>
      </c>
      <c r="P116">
        <v>7</v>
      </c>
      <c r="Q116">
        <v>1</v>
      </c>
      <c r="R116">
        <v>6</v>
      </c>
      <c r="S116">
        <v>1</v>
      </c>
      <c r="T116">
        <v>2</v>
      </c>
      <c r="U116">
        <v>0</v>
      </c>
      <c r="V116">
        <v>2</v>
      </c>
      <c r="W116">
        <v>0</v>
      </c>
      <c r="X116">
        <v>9</v>
      </c>
      <c r="Y116">
        <v>1</v>
      </c>
      <c r="Z116">
        <v>8</v>
      </c>
      <c r="AA116">
        <v>1</v>
      </c>
      <c r="AB116">
        <v>0</v>
      </c>
      <c r="AC116">
        <v>0</v>
      </c>
      <c r="AD116">
        <v>0</v>
      </c>
      <c r="AE116">
        <v>0</v>
      </c>
      <c r="AF116">
        <v>0</v>
      </c>
      <c r="AG116">
        <v>0</v>
      </c>
      <c r="AH116">
        <v>0</v>
      </c>
      <c r="AI116">
        <v>0</v>
      </c>
      <c r="AJ116">
        <v>0</v>
      </c>
      <c r="AK116">
        <v>0</v>
      </c>
      <c r="AL116">
        <v>0</v>
      </c>
      <c r="AM116">
        <v>0</v>
      </c>
      <c r="AN116">
        <v>9</v>
      </c>
      <c r="AO116">
        <v>1</v>
      </c>
      <c r="AP116">
        <v>8</v>
      </c>
      <c r="AQ116">
        <v>1</v>
      </c>
      <c r="AR116">
        <v>0</v>
      </c>
      <c r="AS116">
        <v>0</v>
      </c>
      <c r="AT116">
        <v>0</v>
      </c>
      <c r="AU116">
        <v>0</v>
      </c>
      <c r="AV116">
        <v>0</v>
      </c>
      <c r="AW116">
        <v>0</v>
      </c>
      <c r="AX116">
        <v>0</v>
      </c>
      <c r="AY116">
        <v>0</v>
      </c>
      <c r="AZ116">
        <v>0</v>
      </c>
      <c r="BA116">
        <v>0</v>
      </c>
      <c r="BB116">
        <v>0</v>
      </c>
      <c r="BC116">
        <v>0</v>
      </c>
      <c r="BD116">
        <v>0</v>
      </c>
      <c r="BE116">
        <v>0</v>
      </c>
      <c r="BF116">
        <v>0</v>
      </c>
      <c r="BG116">
        <v>0</v>
      </c>
      <c r="BH116">
        <v>3</v>
      </c>
      <c r="BI116">
        <v>1</v>
      </c>
      <c r="BJ116">
        <v>1</v>
      </c>
      <c r="BK116">
        <v>0</v>
      </c>
      <c r="BL116">
        <v>3</v>
      </c>
      <c r="BM116">
        <v>0</v>
      </c>
      <c r="BN116">
        <v>1</v>
      </c>
      <c r="BO116">
        <v>0</v>
      </c>
      <c r="BP116">
        <v>0</v>
      </c>
      <c r="BQ116">
        <v>0</v>
      </c>
      <c r="BR116">
        <v>0</v>
      </c>
      <c r="BS116">
        <v>0</v>
      </c>
      <c r="BT116">
        <v>0</v>
      </c>
      <c r="BU116">
        <v>0</v>
      </c>
      <c r="BV116">
        <v>0</v>
      </c>
      <c r="BW116">
        <v>0</v>
      </c>
      <c r="BX116">
        <v>6</v>
      </c>
      <c r="BY116">
        <v>1</v>
      </c>
      <c r="BZ116">
        <v>0</v>
      </c>
      <c r="CA116">
        <v>0</v>
      </c>
      <c r="CB116">
        <v>5</v>
      </c>
      <c r="CC116">
        <v>2</v>
      </c>
      <c r="CD116">
        <v>0</v>
      </c>
      <c r="CE116">
        <v>0</v>
      </c>
      <c r="CF116">
        <v>9</v>
      </c>
      <c r="CG116">
        <v>2</v>
      </c>
      <c r="CH116">
        <v>1</v>
      </c>
      <c r="CI116">
        <v>0</v>
      </c>
      <c r="CJ116">
        <v>8</v>
      </c>
      <c r="CK116">
        <v>2</v>
      </c>
      <c r="CL116">
        <v>1</v>
      </c>
      <c r="CM116">
        <v>0</v>
      </c>
      <c r="CN116">
        <v>0</v>
      </c>
      <c r="CO116">
        <v>1</v>
      </c>
      <c r="CP116">
        <v>1</v>
      </c>
      <c r="CQ116">
        <v>0</v>
      </c>
      <c r="CR116">
        <v>0.1</v>
      </c>
      <c r="CS116">
        <v>2</v>
      </c>
      <c r="CT116">
        <v>1</v>
      </c>
      <c r="CU116">
        <v>0</v>
      </c>
      <c r="CV116">
        <v>0</v>
      </c>
      <c r="CW116">
        <v>0</v>
      </c>
      <c r="CX116">
        <v>0</v>
      </c>
      <c r="CY116">
        <v>0</v>
      </c>
      <c r="CZ116">
        <v>0</v>
      </c>
      <c r="DA116">
        <v>1</v>
      </c>
      <c r="DB116">
        <v>0</v>
      </c>
      <c r="DC116">
        <v>0</v>
      </c>
      <c r="DD116">
        <v>0</v>
      </c>
      <c r="DE116">
        <v>0</v>
      </c>
      <c r="DF116">
        <v>0</v>
      </c>
      <c r="DG116">
        <v>0</v>
      </c>
      <c r="DH116">
        <v>0</v>
      </c>
      <c r="DI116">
        <v>0</v>
      </c>
      <c r="DJ116">
        <v>0</v>
      </c>
      <c r="DK116" s="664"/>
      <c r="DL116" s="398">
        <v>0</v>
      </c>
      <c r="DM116" s="303">
        <v>0</v>
      </c>
      <c r="DN116" s="303">
        <v>0</v>
      </c>
      <c r="DO116" s="393">
        <v>0</v>
      </c>
      <c r="DP116" s="303">
        <v>0</v>
      </c>
      <c r="DQ116" s="303">
        <v>0</v>
      </c>
      <c r="DR116" s="303">
        <v>0</v>
      </c>
      <c r="DS116" s="393">
        <v>0</v>
      </c>
      <c r="DT116" s="303">
        <v>0</v>
      </c>
      <c r="DU116" s="303">
        <v>0</v>
      </c>
      <c r="DV116" s="303">
        <v>0</v>
      </c>
      <c r="DW116" s="303">
        <v>0</v>
      </c>
      <c r="DX116" s="303">
        <v>0</v>
      </c>
      <c r="DY116" s="303">
        <v>0</v>
      </c>
      <c r="DZ116" s="303">
        <v>0</v>
      </c>
      <c r="EA116" s="303">
        <v>0</v>
      </c>
      <c r="EB116" s="303">
        <v>0</v>
      </c>
      <c r="EC116" s="303">
        <v>0</v>
      </c>
      <c r="ED116" s="398">
        <v>0</v>
      </c>
      <c r="EE116" s="303">
        <v>0</v>
      </c>
      <c r="EF116" s="303">
        <v>0</v>
      </c>
      <c r="EG116" s="393">
        <v>0</v>
      </c>
      <c r="EH116" s="910">
        <v>0</v>
      </c>
      <c r="EI116" s="398">
        <v>10</v>
      </c>
      <c r="EJ116" s="393" t="b">
        <v>0</v>
      </c>
      <c r="EK116" s="971">
        <v>7</v>
      </c>
      <c r="EL116" s="971">
        <v>9</v>
      </c>
      <c r="EM116" s="396">
        <v>0</v>
      </c>
      <c r="EN116" s="396">
        <v>1</v>
      </c>
      <c r="EO116" s="396">
        <v>0</v>
      </c>
      <c r="EP116" s="971">
        <v>0</v>
      </c>
      <c r="EQ116" s="396">
        <v>0</v>
      </c>
      <c r="ER116" s="396">
        <v>0</v>
      </c>
      <c r="ES116" s="396">
        <v>0</v>
      </c>
      <c r="ET116" s="664"/>
      <c r="EU116" s="303"/>
      <c r="EV116" s="396" t="s">
        <v>515</v>
      </c>
      <c r="EW116" s="396" t="s">
        <v>503</v>
      </c>
      <c r="EX116" s="396" t="s">
        <v>350</v>
      </c>
      <c r="EY116" s="396">
        <v>9</v>
      </c>
      <c r="EZ116" s="396" t="s">
        <v>11</v>
      </c>
      <c r="FA116" s="396" t="s">
        <v>232</v>
      </c>
      <c r="FB116" s="396" t="s">
        <v>9</v>
      </c>
      <c r="FC116" s="396" t="s">
        <v>232</v>
      </c>
      <c r="FD116" s="396" t="s">
        <v>358</v>
      </c>
    </row>
    <row r="117" spans="1:160" customFormat="1">
      <c r="A117">
        <v>854</v>
      </c>
      <c r="B117">
        <v>1</v>
      </c>
      <c r="C117">
        <v>0</v>
      </c>
      <c r="D117">
        <v>0</v>
      </c>
      <c r="H117">
        <v>700</v>
      </c>
      <c r="I117">
        <v>41</v>
      </c>
      <c r="J117">
        <v>1</v>
      </c>
      <c r="K117">
        <v>0</v>
      </c>
      <c r="L117">
        <v>1</v>
      </c>
      <c r="M117">
        <v>0</v>
      </c>
      <c r="N117" s="1250" t="s">
        <v>502</v>
      </c>
      <c r="O117" s="1250">
        <v>0</v>
      </c>
      <c r="P117">
        <v>8</v>
      </c>
      <c r="Q117">
        <v>0</v>
      </c>
      <c r="R117">
        <v>9</v>
      </c>
      <c r="S117">
        <v>0</v>
      </c>
      <c r="T117">
        <v>0</v>
      </c>
      <c r="U117">
        <v>2</v>
      </c>
      <c r="V117">
        <v>0</v>
      </c>
      <c r="W117">
        <v>2</v>
      </c>
      <c r="X117">
        <v>8</v>
      </c>
      <c r="Y117">
        <v>2</v>
      </c>
      <c r="Z117">
        <v>9</v>
      </c>
      <c r="AA117">
        <v>2</v>
      </c>
      <c r="AB117">
        <v>0</v>
      </c>
      <c r="AC117">
        <v>0</v>
      </c>
      <c r="AD117">
        <v>1</v>
      </c>
      <c r="AE117">
        <v>0</v>
      </c>
      <c r="AF117">
        <v>0</v>
      </c>
      <c r="AG117">
        <v>0</v>
      </c>
      <c r="AH117">
        <v>0</v>
      </c>
      <c r="AI117">
        <v>0</v>
      </c>
      <c r="AJ117">
        <v>2</v>
      </c>
      <c r="AK117">
        <v>0</v>
      </c>
      <c r="AL117">
        <v>1</v>
      </c>
      <c r="AM117">
        <v>0</v>
      </c>
      <c r="AN117">
        <v>10</v>
      </c>
      <c r="AO117">
        <v>2</v>
      </c>
      <c r="AP117">
        <v>11</v>
      </c>
      <c r="AQ117">
        <v>2</v>
      </c>
      <c r="AR117">
        <v>0</v>
      </c>
      <c r="AS117">
        <v>0</v>
      </c>
      <c r="AT117">
        <v>0</v>
      </c>
      <c r="AU117">
        <v>0</v>
      </c>
      <c r="AV117">
        <v>0</v>
      </c>
      <c r="AW117">
        <v>0</v>
      </c>
      <c r="AX117">
        <v>0</v>
      </c>
      <c r="AY117">
        <v>0</v>
      </c>
      <c r="AZ117">
        <v>0</v>
      </c>
      <c r="BA117">
        <v>0</v>
      </c>
      <c r="BB117">
        <v>0</v>
      </c>
      <c r="BC117">
        <v>0</v>
      </c>
      <c r="BD117">
        <v>0</v>
      </c>
      <c r="BE117">
        <v>0</v>
      </c>
      <c r="BF117">
        <v>0</v>
      </c>
      <c r="BG117">
        <v>0</v>
      </c>
      <c r="BH117">
        <v>2</v>
      </c>
      <c r="BI117">
        <v>0</v>
      </c>
      <c r="BJ117">
        <v>2</v>
      </c>
      <c r="BK117">
        <v>2</v>
      </c>
      <c r="BL117">
        <v>2</v>
      </c>
      <c r="BM117">
        <v>0</v>
      </c>
      <c r="BN117">
        <v>2</v>
      </c>
      <c r="BO117">
        <v>2</v>
      </c>
      <c r="BP117">
        <v>0</v>
      </c>
      <c r="BQ117">
        <v>0</v>
      </c>
      <c r="BR117">
        <v>0</v>
      </c>
      <c r="BS117">
        <v>0</v>
      </c>
      <c r="BT117">
        <v>0</v>
      </c>
      <c r="BU117">
        <v>0</v>
      </c>
      <c r="BV117">
        <v>0</v>
      </c>
      <c r="BW117">
        <v>0</v>
      </c>
      <c r="BX117">
        <v>6</v>
      </c>
      <c r="BY117">
        <v>0</v>
      </c>
      <c r="BZ117">
        <v>0</v>
      </c>
      <c r="CA117">
        <v>0</v>
      </c>
      <c r="CB117">
        <v>7</v>
      </c>
      <c r="CC117">
        <v>0</v>
      </c>
      <c r="CD117">
        <v>0</v>
      </c>
      <c r="CE117">
        <v>0</v>
      </c>
      <c r="CF117">
        <v>8</v>
      </c>
      <c r="CG117">
        <v>0</v>
      </c>
      <c r="CH117">
        <v>2</v>
      </c>
      <c r="CI117">
        <v>2</v>
      </c>
      <c r="CJ117">
        <v>9</v>
      </c>
      <c r="CK117">
        <v>0</v>
      </c>
      <c r="CL117">
        <v>2</v>
      </c>
      <c r="CM117">
        <v>2</v>
      </c>
      <c r="CN117">
        <v>16</v>
      </c>
      <c r="CO117">
        <v>15</v>
      </c>
      <c r="CP117">
        <v>2</v>
      </c>
      <c r="CQ117">
        <v>0</v>
      </c>
      <c r="CR117">
        <v>2.5833333333333335</v>
      </c>
      <c r="CS117">
        <v>3</v>
      </c>
      <c r="CT117">
        <v>0</v>
      </c>
      <c r="CU117">
        <v>0</v>
      </c>
      <c r="CV117">
        <v>0</v>
      </c>
      <c r="CW117">
        <v>0</v>
      </c>
      <c r="CX117">
        <v>0</v>
      </c>
      <c r="CY117">
        <v>0</v>
      </c>
      <c r="CZ117">
        <v>0</v>
      </c>
      <c r="DA117">
        <v>0</v>
      </c>
      <c r="DB117">
        <v>1</v>
      </c>
      <c r="DC117">
        <v>0</v>
      </c>
      <c r="DD117">
        <v>0</v>
      </c>
      <c r="DE117">
        <v>0</v>
      </c>
      <c r="DF117">
        <v>0</v>
      </c>
      <c r="DG117">
        <v>0</v>
      </c>
      <c r="DH117">
        <v>0</v>
      </c>
      <c r="DI117">
        <v>0</v>
      </c>
      <c r="DJ117">
        <v>0</v>
      </c>
      <c r="DK117" s="664"/>
      <c r="DL117" s="398">
        <v>0</v>
      </c>
      <c r="DM117" s="303">
        <v>0</v>
      </c>
      <c r="DN117" s="303">
        <v>0</v>
      </c>
      <c r="DO117" s="393">
        <v>0</v>
      </c>
      <c r="DP117" s="303">
        <v>0</v>
      </c>
      <c r="DQ117" s="303">
        <v>0</v>
      </c>
      <c r="DR117" s="303">
        <v>0</v>
      </c>
      <c r="DS117" s="393">
        <v>0</v>
      </c>
      <c r="DT117" s="303">
        <v>0</v>
      </c>
      <c r="DU117" s="303">
        <v>0</v>
      </c>
      <c r="DV117" s="303">
        <v>0</v>
      </c>
      <c r="DW117" s="303">
        <v>0</v>
      </c>
      <c r="DX117" s="303">
        <v>0</v>
      </c>
      <c r="DY117" s="303">
        <v>0</v>
      </c>
      <c r="DZ117" s="303">
        <v>0</v>
      </c>
      <c r="EA117" s="303">
        <v>0</v>
      </c>
      <c r="EB117" s="303">
        <v>0</v>
      </c>
      <c r="EC117" s="303">
        <v>0</v>
      </c>
      <c r="ED117" s="398">
        <v>0</v>
      </c>
      <c r="EE117" s="303">
        <v>0</v>
      </c>
      <c r="EF117" s="303">
        <v>0</v>
      </c>
      <c r="EG117" s="393">
        <v>0</v>
      </c>
      <c r="EH117" s="910">
        <v>0</v>
      </c>
      <c r="EI117" s="398">
        <v>12</v>
      </c>
      <c r="EJ117" s="393" t="b">
        <v>0</v>
      </c>
      <c r="EK117" s="971">
        <v>9</v>
      </c>
      <c r="EL117" s="971">
        <v>13</v>
      </c>
      <c r="EM117" s="396">
        <v>1</v>
      </c>
      <c r="EN117" s="396">
        <v>0</v>
      </c>
      <c r="EO117" s="396">
        <v>0</v>
      </c>
      <c r="EP117" s="971">
        <v>13</v>
      </c>
      <c r="EQ117" s="396">
        <v>1</v>
      </c>
      <c r="ER117" s="396">
        <v>0</v>
      </c>
      <c r="ES117" s="396">
        <v>0</v>
      </c>
      <c r="ET117" s="664"/>
      <c r="EU117" s="303"/>
      <c r="EV117" s="396" t="s">
        <v>502</v>
      </c>
      <c r="EW117" s="396" t="s">
        <v>503</v>
      </c>
      <c r="EX117" s="396" t="s">
        <v>350</v>
      </c>
      <c r="EY117" s="396">
        <v>13</v>
      </c>
      <c r="EZ117" s="396" t="s">
        <v>11</v>
      </c>
      <c r="FA117" s="396" t="s">
        <v>232</v>
      </c>
      <c r="FB117" s="396" t="s">
        <v>9</v>
      </c>
      <c r="FC117" s="396" t="s">
        <v>232</v>
      </c>
      <c r="FD117" s="396" t="s">
        <v>358</v>
      </c>
    </row>
    <row r="118" spans="1:160" customFormat="1">
      <c r="A118">
        <v>857</v>
      </c>
      <c r="B118">
        <v>1</v>
      </c>
      <c r="C118">
        <v>0</v>
      </c>
      <c r="D118" t="s">
        <v>623</v>
      </c>
      <c r="H118">
        <v>700</v>
      </c>
      <c r="I118">
        <v>42</v>
      </c>
      <c r="J118">
        <v>1</v>
      </c>
      <c r="K118">
        <v>0</v>
      </c>
      <c r="L118">
        <v>1</v>
      </c>
      <c r="M118">
        <v>0</v>
      </c>
      <c r="N118" s="1250" t="s">
        <v>502</v>
      </c>
      <c r="O118" s="1250">
        <v>0</v>
      </c>
      <c r="P118">
        <v>67</v>
      </c>
      <c r="Q118">
        <v>3</v>
      </c>
      <c r="R118">
        <v>63</v>
      </c>
      <c r="S118">
        <v>3</v>
      </c>
      <c r="T118">
        <v>3</v>
      </c>
      <c r="U118">
        <v>3</v>
      </c>
      <c r="V118">
        <v>3</v>
      </c>
      <c r="W118">
        <v>3</v>
      </c>
      <c r="X118">
        <v>70</v>
      </c>
      <c r="Y118">
        <v>6</v>
      </c>
      <c r="Z118">
        <v>66</v>
      </c>
      <c r="AA118">
        <v>6</v>
      </c>
      <c r="AB118">
        <v>1</v>
      </c>
      <c r="AC118">
        <v>0</v>
      </c>
      <c r="AD118">
        <v>7</v>
      </c>
      <c r="AE118">
        <v>0</v>
      </c>
      <c r="AF118">
        <v>0</v>
      </c>
      <c r="AG118">
        <v>0</v>
      </c>
      <c r="AH118">
        <v>0</v>
      </c>
      <c r="AI118">
        <v>0</v>
      </c>
      <c r="AJ118">
        <v>3</v>
      </c>
      <c r="AK118">
        <v>0</v>
      </c>
      <c r="AL118">
        <v>3</v>
      </c>
      <c r="AM118">
        <v>0</v>
      </c>
      <c r="AN118">
        <v>74</v>
      </c>
      <c r="AO118">
        <v>6</v>
      </c>
      <c r="AP118">
        <v>76</v>
      </c>
      <c r="AQ118">
        <v>6</v>
      </c>
      <c r="AR118">
        <v>1</v>
      </c>
      <c r="AS118">
        <v>0</v>
      </c>
      <c r="AT118">
        <v>0</v>
      </c>
      <c r="AU118">
        <v>0</v>
      </c>
      <c r="AV118">
        <v>1</v>
      </c>
      <c r="AW118">
        <v>0</v>
      </c>
      <c r="AX118">
        <v>0</v>
      </c>
      <c r="AY118">
        <v>0</v>
      </c>
      <c r="AZ118">
        <v>1</v>
      </c>
      <c r="BA118">
        <v>0</v>
      </c>
      <c r="BB118">
        <v>0</v>
      </c>
      <c r="BC118">
        <v>0</v>
      </c>
      <c r="BD118">
        <v>1</v>
      </c>
      <c r="BE118">
        <v>0</v>
      </c>
      <c r="BF118">
        <v>0</v>
      </c>
      <c r="BG118">
        <v>0</v>
      </c>
      <c r="BH118">
        <v>9</v>
      </c>
      <c r="BI118">
        <v>1</v>
      </c>
      <c r="BJ118">
        <v>5</v>
      </c>
      <c r="BK118">
        <v>2</v>
      </c>
      <c r="BL118">
        <v>10</v>
      </c>
      <c r="BM118">
        <v>1</v>
      </c>
      <c r="BN118">
        <v>5</v>
      </c>
      <c r="BO118">
        <v>2</v>
      </c>
      <c r="BP118">
        <v>0</v>
      </c>
      <c r="BQ118">
        <v>0</v>
      </c>
      <c r="BR118">
        <v>0</v>
      </c>
      <c r="BS118">
        <v>0</v>
      </c>
      <c r="BT118">
        <v>0</v>
      </c>
      <c r="BU118">
        <v>0</v>
      </c>
      <c r="BV118">
        <v>0</v>
      </c>
      <c r="BW118">
        <v>0</v>
      </c>
      <c r="BX118">
        <v>59</v>
      </c>
      <c r="BY118">
        <v>2</v>
      </c>
      <c r="BZ118">
        <v>1</v>
      </c>
      <c r="CA118">
        <v>1</v>
      </c>
      <c r="CB118">
        <v>54</v>
      </c>
      <c r="CC118">
        <v>2</v>
      </c>
      <c r="CD118">
        <v>1</v>
      </c>
      <c r="CE118">
        <v>1</v>
      </c>
      <c r="CF118">
        <v>70</v>
      </c>
      <c r="CG118">
        <v>3</v>
      </c>
      <c r="CH118">
        <v>6</v>
      </c>
      <c r="CI118">
        <v>3</v>
      </c>
      <c r="CJ118">
        <v>66</v>
      </c>
      <c r="CK118">
        <v>3</v>
      </c>
      <c r="CL118">
        <v>6</v>
      </c>
      <c r="CM118">
        <v>3</v>
      </c>
      <c r="CN118">
        <v>12</v>
      </c>
      <c r="CO118">
        <v>10</v>
      </c>
      <c r="CP118">
        <v>5</v>
      </c>
      <c r="CQ118">
        <v>0</v>
      </c>
      <c r="CR118">
        <v>0.27500000000000002</v>
      </c>
      <c r="CS118">
        <v>10</v>
      </c>
      <c r="CT118">
        <v>0</v>
      </c>
      <c r="CU118">
        <v>0</v>
      </c>
      <c r="CV118">
        <v>0</v>
      </c>
      <c r="CW118">
        <v>0</v>
      </c>
      <c r="CX118">
        <v>0</v>
      </c>
      <c r="CY118">
        <v>0</v>
      </c>
      <c r="CZ118">
        <v>0</v>
      </c>
      <c r="DA118">
        <v>1</v>
      </c>
      <c r="DB118">
        <v>8</v>
      </c>
      <c r="DC118">
        <v>0</v>
      </c>
      <c r="DD118">
        <v>0</v>
      </c>
      <c r="DE118">
        <v>0</v>
      </c>
      <c r="DF118">
        <v>0</v>
      </c>
      <c r="DG118">
        <v>1</v>
      </c>
      <c r="DH118">
        <v>0</v>
      </c>
      <c r="DI118">
        <v>0</v>
      </c>
      <c r="DJ118">
        <v>0</v>
      </c>
      <c r="DK118" s="664"/>
      <c r="DL118" s="398">
        <v>0</v>
      </c>
      <c r="DM118" s="303">
        <v>0</v>
      </c>
      <c r="DN118" s="303">
        <v>0</v>
      </c>
      <c r="DO118" s="393">
        <v>0</v>
      </c>
      <c r="DP118" s="303">
        <v>0</v>
      </c>
      <c r="DQ118" s="303">
        <v>0</v>
      </c>
      <c r="DR118" s="303">
        <v>0</v>
      </c>
      <c r="DS118" s="393">
        <v>0</v>
      </c>
      <c r="DT118" s="303">
        <v>0</v>
      </c>
      <c r="DU118" s="303">
        <v>0</v>
      </c>
      <c r="DV118" s="303">
        <v>0</v>
      </c>
      <c r="DW118" s="303">
        <v>0</v>
      </c>
      <c r="DX118" s="303">
        <v>0</v>
      </c>
      <c r="DY118" s="303">
        <v>0</v>
      </c>
      <c r="DZ118" s="303">
        <v>0</v>
      </c>
      <c r="EA118" s="303">
        <v>0</v>
      </c>
      <c r="EB118" s="303">
        <v>0</v>
      </c>
      <c r="EC118" s="303">
        <v>0</v>
      </c>
      <c r="ED118" s="398">
        <v>0</v>
      </c>
      <c r="EE118" s="303">
        <v>0</v>
      </c>
      <c r="EF118" s="303">
        <v>0</v>
      </c>
      <c r="EG118" s="393">
        <v>0</v>
      </c>
      <c r="EH118" s="910">
        <v>0</v>
      </c>
      <c r="EI118" s="398">
        <v>80</v>
      </c>
      <c r="EJ118" s="393" t="b">
        <v>0</v>
      </c>
      <c r="EK118" s="971">
        <v>64</v>
      </c>
      <c r="EL118" s="971">
        <v>82</v>
      </c>
      <c r="EM118" s="396">
        <v>0</v>
      </c>
      <c r="EN118" s="396">
        <v>1</v>
      </c>
      <c r="EO118" s="396">
        <v>0</v>
      </c>
      <c r="EP118" s="971">
        <v>82</v>
      </c>
      <c r="EQ118" s="396">
        <v>0</v>
      </c>
      <c r="ER118" s="396">
        <v>1</v>
      </c>
      <c r="ES118" s="396">
        <v>0</v>
      </c>
      <c r="ET118" s="664"/>
      <c r="EU118" s="303"/>
      <c r="EV118" s="396" t="s">
        <v>502</v>
      </c>
      <c r="EW118" s="396" t="s">
        <v>503</v>
      </c>
      <c r="EX118" s="396" t="s">
        <v>350</v>
      </c>
      <c r="EY118" s="396">
        <v>82</v>
      </c>
      <c r="EZ118" s="396" t="s">
        <v>12</v>
      </c>
      <c r="FA118" s="396" t="s">
        <v>232</v>
      </c>
      <c r="FB118" s="396" t="s">
        <v>9</v>
      </c>
      <c r="FC118" s="396" t="s">
        <v>232</v>
      </c>
      <c r="FD118" s="396" t="s">
        <v>358</v>
      </c>
    </row>
    <row r="119" spans="1:160" customFormat="1">
      <c r="A119">
        <v>858</v>
      </c>
      <c r="B119">
        <v>1</v>
      </c>
      <c r="C119">
        <v>0</v>
      </c>
      <c r="D119">
        <v>0</v>
      </c>
      <c r="H119">
        <v>700</v>
      </c>
      <c r="I119">
        <v>9</v>
      </c>
      <c r="J119">
        <v>1</v>
      </c>
      <c r="K119">
        <v>0</v>
      </c>
      <c r="L119">
        <v>1</v>
      </c>
      <c r="M119">
        <v>0</v>
      </c>
      <c r="N119" s="1250" t="s">
        <v>515</v>
      </c>
      <c r="O119" s="1250">
        <v>0</v>
      </c>
      <c r="P119">
        <v>87</v>
      </c>
      <c r="Q119">
        <v>1</v>
      </c>
      <c r="R119">
        <v>89</v>
      </c>
      <c r="S119">
        <v>2</v>
      </c>
      <c r="T119">
        <v>0</v>
      </c>
      <c r="U119">
        <v>2</v>
      </c>
      <c r="V119">
        <v>0</v>
      </c>
      <c r="W119">
        <v>2</v>
      </c>
      <c r="X119">
        <v>87</v>
      </c>
      <c r="Y119">
        <v>3</v>
      </c>
      <c r="Z119">
        <v>89</v>
      </c>
      <c r="AA119">
        <v>4</v>
      </c>
      <c r="AB119">
        <v>87</v>
      </c>
      <c r="AC119">
        <v>1</v>
      </c>
      <c r="AD119">
        <v>89</v>
      </c>
      <c r="AE119">
        <v>2</v>
      </c>
      <c r="AF119">
        <v>0</v>
      </c>
      <c r="AG119">
        <v>1</v>
      </c>
      <c r="AH119">
        <v>89</v>
      </c>
      <c r="AI119">
        <v>2</v>
      </c>
      <c r="AJ119">
        <v>0</v>
      </c>
      <c r="AK119">
        <v>0</v>
      </c>
      <c r="AL119">
        <v>0</v>
      </c>
      <c r="AM119">
        <v>0</v>
      </c>
      <c r="AN119">
        <v>174</v>
      </c>
      <c r="AO119">
        <v>5</v>
      </c>
      <c r="AP119">
        <v>267</v>
      </c>
      <c r="AQ119">
        <v>8</v>
      </c>
      <c r="AR119">
        <v>1</v>
      </c>
      <c r="AS119">
        <v>0</v>
      </c>
      <c r="AT119">
        <v>0</v>
      </c>
      <c r="AU119">
        <v>0</v>
      </c>
      <c r="AV119">
        <v>1</v>
      </c>
      <c r="AW119">
        <v>0</v>
      </c>
      <c r="AX119">
        <v>0</v>
      </c>
      <c r="AY119">
        <v>0</v>
      </c>
      <c r="AZ119">
        <v>1</v>
      </c>
      <c r="BA119">
        <v>0</v>
      </c>
      <c r="BB119">
        <v>0</v>
      </c>
      <c r="BC119">
        <v>0</v>
      </c>
      <c r="BD119">
        <v>1</v>
      </c>
      <c r="BE119">
        <v>0</v>
      </c>
      <c r="BF119">
        <v>0</v>
      </c>
      <c r="BG119">
        <v>0</v>
      </c>
      <c r="BH119">
        <v>1</v>
      </c>
      <c r="BI119">
        <v>0</v>
      </c>
      <c r="BJ119">
        <v>3</v>
      </c>
      <c r="BK119">
        <v>2</v>
      </c>
      <c r="BL119">
        <v>0</v>
      </c>
      <c r="BM119">
        <v>0</v>
      </c>
      <c r="BN119">
        <v>4</v>
      </c>
      <c r="BO119">
        <v>2</v>
      </c>
      <c r="BP119">
        <v>0</v>
      </c>
      <c r="BQ119">
        <v>0</v>
      </c>
      <c r="BR119">
        <v>0</v>
      </c>
      <c r="BS119">
        <v>0</v>
      </c>
      <c r="BT119">
        <v>0</v>
      </c>
      <c r="BU119">
        <v>0</v>
      </c>
      <c r="BV119">
        <v>0</v>
      </c>
      <c r="BW119">
        <v>0</v>
      </c>
      <c r="BX119">
        <v>84</v>
      </c>
      <c r="BY119">
        <v>0</v>
      </c>
      <c r="BZ119">
        <v>0</v>
      </c>
      <c r="CA119">
        <v>0</v>
      </c>
      <c r="CB119">
        <v>87</v>
      </c>
      <c r="CC119">
        <v>0</v>
      </c>
      <c r="CD119">
        <v>0</v>
      </c>
      <c r="CE119">
        <v>0</v>
      </c>
      <c r="CF119">
        <v>87</v>
      </c>
      <c r="CG119">
        <v>0</v>
      </c>
      <c r="CH119">
        <v>3</v>
      </c>
      <c r="CI119">
        <v>2</v>
      </c>
      <c r="CJ119">
        <v>89</v>
      </c>
      <c r="CK119">
        <v>0</v>
      </c>
      <c r="CL119">
        <v>4</v>
      </c>
      <c r="CM119">
        <v>2</v>
      </c>
      <c r="CN119">
        <v>0</v>
      </c>
      <c r="CO119">
        <v>0</v>
      </c>
      <c r="CP119">
        <v>0</v>
      </c>
      <c r="CQ119">
        <v>0</v>
      </c>
      <c r="CR119">
        <v>0</v>
      </c>
      <c r="CS119">
        <v>4</v>
      </c>
      <c r="CT119">
        <v>0</v>
      </c>
      <c r="CU119">
        <v>0</v>
      </c>
      <c r="CV119">
        <v>0</v>
      </c>
      <c r="CW119">
        <v>1</v>
      </c>
      <c r="CX119">
        <v>0</v>
      </c>
      <c r="CY119">
        <v>0</v>
      </c>
      <c r="CZ119">
        <v>0</v>
      </c>
      <c r="DA119">
        <v>0</v>
      </c>
      <c r="DB119">
        <v>8</v>
      </c>
      <c r="DC119">
        <v>0</v>
      </c>
      <c r="DD119">
        <v>0</v>
      </c>
      <c r="DE119">
        <v>1</v>
      </c>
      <c r="DF119">
        <v>0</v>
      </c>
      <c r="DG119">
        <v>0</v>
      </c>
      <c r="DH119">
        <v>0</v>
      </c>
      <c r="DI119">
        <v>0</v>
      </c>
      <c r="DJ119">
        <v>0</v>
      </c>
      <c r="DK119" s="664"/>
      <c r="DL119" s="398">
        <v>0</v>
      </c>
      <c r="DM119" s="303">
        <v>0</v>
      </c>
      <c r="DN119" s="303">
        <v>0</v>
      </c>
      <c r="DO119" s="393">
        <v>0</v>
      </c>
      <c r="DP119" s="303">
        <v>0</v>
      </c>
      <c r="DQ119" s="303">
        <v>0</v>
      </c>
      <c r="DR119" s="303">
        <v>0</v>
      </c>
      <c r="DS119" s="393">
        <v>0</v>
      </c>
      <c r="DT119" s="303">
        <v>0</v>
      </c>
      <c r="DU119" s="303">
        <v>0</v>
      </c>
      <c r="DV119" s="303">
        <v>0</v>
      </c>
      <c r="DW119" s="303">
        <v>0</v>
      </c>
      <c r="DX119" s="303">
        <v>0</v>
      </c>
      <c r="DY119" s="303">
        <v>0</v>
      </c>
      <c r="DZ119" s="303">
        <v>0</v>
      </c>
      <c r="EA119" s="303">
        <v>0</v>
      </c>
      <c r="EB119" s="303">
        <v>0</v>
      </c>
      <c r="EC119" s="303">
        <v>0</v>
      </c>
      <c r="ED119" s="398">
        <v>0</v>
      </c>
      <c r="EE119" s="303">
        <v>0</v>
      </c>
      <c r="EF119" s="303">
        <v>0</v>
      </c>
      <c r="EG119" s="393">
        <v>0</v>
      </c>
      <c r="EH119" s="910">
        <v>0</v>
      </c>
      <c r="EI119" s="398" t="s">
        <v>495</v>
      </c>
      <c r="EJ119" s="393" t="b">
        <v>0</v>
      </c>
      <c r="EK119" s="971">
        <v>263</v>
      </c>
      <c r="EL119" s="971">
        <v>275</v>
      </c>
      <c r="EM119" s="396">
        <v>0</v>
      </c>
      <c r="EN119" s="396">
        <v>1</v>
      </c>
      <c r="EO119" s="396">
        <v>0</v>
      </c>
      <c r="EP119" s="971">
        <v>275</v>
      </c>
      <c r="EQ119" s="396">
        <v>0</v>
      </c>
      <c r="ER119" s="396">
        <v>1</v>
      </c>
      <c r="ES119" s="396">
        <v>0</v>
      </c>
      <c r="ET119" s="664"/>
      <c r="EU119" s="303"/>
      <c r="EV119" s="396" t="s">
        <v>515</v>
      </c>
      <c r="EW119" s="396" t="s">
        <v>503</v>
      </c>
      <c r="EX119" s="396" t="s">
        <v>350</v>
      </c>
      <c r="EY119" s="396">
        <v>275</v>
      </c>
      <c r="EZ119" s="396" t="s">
        <v>13</v>
      </c>
      <c r="FA119" s="396" t="s">
        <v>232</v>
      </c>
      <c r="FB119" s="396" t="s">
        <v>9</v>
      </c>
      <c r="FC119" s="396" t="s">
        <v>232</v>
      </c>
      <c r="FD119" s="396" t="s">
        <v>366</v>
      </c>
    </row>
    <row r="120" spans="1:160" customFormat="1">
      <c r="A120">
        <v>860</v>
      </c>
      <c r="B120">
        <v>1</v>
      </c>
      <c r="C120">
        <v>0</v>
      </c>
      <c r="D120" t="s">
        <v>624</v>
      </c>
      <c r="H120">
        <v>700</v>
      </c>
      <c r="I120">
        <v>41</v>
      </c>
      <c r="J120">
        <v>1</v>
      </c>
      <c r="K120">
        <v>0</v>
      </c>
      <c r="L120">
        <v>1</v>
      </c>
      <c r="M120">
        <v>0</v>
      </c>
      <c r="N120" s="1250" t="s">
        <v>502</v>
      </c>
      <c r="O120" s="1250">
        <v>0</v>
      </c>
      <c r="P120">
        <v>12</v>
      </c>
      <c r="Q120">
        <v>0</v>
      </c>
      <c r="R120">
        <v>13</v>
      </c>
      <c r="S120">
        <v>0</v>
      </c>
      <c r="T120">
        <v>0</v>
      </c>
      <c r="U120">
        <v>2</v>
      </c>
      <c r="V120">
        <v>0</v>
      </c>
      <c r="W120">
        <v>3</v>
      </c>
      <c r="X120">
        <v>12</v>
      </c>
      <c r="Y120">
        <v>2</v>
      </c>
      <c r="Z120">
        <v>13</v>
      </c>
      <c r="AA120">
        <v>3</v>
      </c>
      <c r="AB120">
        <v>2</v>
      </c>
      <c r="AC120">
        <v>0</v>
      </c>
      <c r="AD120">
        <v>0</v>
      </c>
      <c r="AE120">
        <v>0</v>
      </c>
      <c r="AF120">
        <v>0</v>
      </c>
      <c r="AG120">
        <v>1</v>
      </c>
      <c r="AH120">
        <v>0</v>
      </c>
      <c r="AI120">
        <v>0</v>
      </c>
      <c r="AJ120">
        <v>0</v>
      </c>
      <c r="AK120">
        <v>0</v>
      </c>
      <c r="AL120">
        <v>0</v>
      </c>
      <c r="AM120">
        <v>0</v>
      </c>
      <c r="AN120">
        <v>14</v>
      </c>
      <c r="AO120">
        <v>3</v>
      </c>
      <c r="AP120">
        <v>13</v>
      </c>
      <c r="AQ120">
        <v>3</v>
      </c>
      <c r="AR120">
        <v>1</v>
      </c>
      <c r="AS120">
        <v>0</v>
      </c>
      <c r="AT120">
        <v>0</v>
      </c>
      <c r="AU120">
        <v>0</v>
      </c>
      <c r="AV120">
        <v>1</v>
      </c>
      <c r="AW120">
        <v>0</v>
      </c>
      <c r="AX120">
        <v>0</v>
      </c>
      <c r="AY120">
        <v>0</v>
      </c>
      <c r="AZ120">
        <v>1</v>
      </c>
      <c r="BA120">
        <v>0</v>
      </c>
      <c r="BB120">
        <v>0</v>
      </c>
      <c r="BC120">
        <v>0</v>
      </c>
      <c r="BD120">
        <v>1</v>
      </c>
      <c r="BE120">
        <v>0</v>
      </c>
      <c r="BF120">
        <v>0</v>
      </c>
      <c r="BG120">
        <v>0</v>
      </c>
      <c r="BH120">
        <v>0</v>
      </c>
      <c r="BI120">
        <v>0</v>
      </c>
      <c r="BJ120">
        <v>2</v>
      </c>
      <c r="BK120">
        <v>2</v>
      </c>
      <c r="BL120">
        <v>0</v>
      </c>
      <c r="BM120">
        <v>0</v>
      </c>
      <c r="BN120">
        <v>3</v>
      </c>
      <c r="BO120">
        <v>3</v>
      </c>
      <c r="BP120">
        <v>0</v>
      </c>
      <c r="BQ120">
        <v>0</v>
      </c>
      <c r="BR120">
        <v>0</v>
      </c>
      <c r="BS120">
        <v>0</v>
      </c>
      <c r="BT120">
        <v>0</v>
      </c>
      <c r="BU120">
        <v>0</v>
      </c>
      <c r="BV120">
        <v>0</v>
      </c>
      <c r="BW120">
        <v>0</v>
      </c>
      <c r="BX120">
        <v>10</v>
      </c>
      <c r="BY120">
        <v>0</v>
      </c>
      <c r="BZ120">
        <v>0</v>
      </c>
      <c r="CA120">
        <v>0</v>
      </c>
      <c r="CB120">
        <v>11</v>
      </c>
      <c r="CC120">
        <v>0</v>
      </c>
      <c r="CD120">
        <v>0</v>
      </c>
      <c r="CE120">
        <v>0</v>
      </c>
      <c r="CF120">
        <v>12</v>
      </c>
      <c r="CG120">
        <v>0</v>
      </c>
      <c r="CH120">
        <v>2</v>
      </c>
      <c r="CI120">
        <v>2</v>
      </c>
      <c r="CJ120">
        <v>13</v>
      </c>
      <c r="CK120">
        <v>0</v>
      </c>
      <c r="CL120">
        <v>3</v>
      </c>
      <c r="CM120">
        <v>3</v>
      </c>
      <c r="CN120">
        <v>2</v>
      </c>
      <c r="CO120">
        <v>3</v>
      </c>
      <c r="CP120">
        <v>3</v>
      </c>
      <c r="CQ120">
        <v>0</v>
      </c>
      <c r="CR120">
        <v>0.29411764705882354</v>
      </c>
      <c r="CS120">
        <v>6</v>
      </c>
      <c r="CT120">
        <v>1</v>
      </c>
      <c r="CU120">
        <v>0</v>
      </c>
      <c r="CV120">
        <v>0</v>
      </c>
      <c r="CW120">
        <v>0</v>
      </c>
      <c r="CX120">
        <v>0</v>
      </c>
      <c r="CY120">
        <v>0</v>
      </c>
      <c r="CZ120">
        <v>0</v>
      </c>
      <c r="DA120">
        <v>1</v>
      </c>
      <c r="DB120">
        <v>0</v>
      </c>
      <c r="DC120">
        <v>0</v>
      </c>
      <c r="DD120">
        <v>0</v>
      </c>
      <c r="DE120">
        <v>0</v>
      </c>
      <c r="DF120">
        <v>0</v>
      </c>
      <c r="DG120">
        <v>0</v>
      </c>
      <c r="DH120">
        <v>0</v>
      </c>
      <c r="DI120">
        <v>0</v>
      </c>
      <c r="DJ120">
        <v>0</v>
      </c>
      <c r="DK120" s="664"/>
      <c r="DL120" s="398">
        <v>0</v>
      </c>
      <c r="DM120" s="303">
        <v>0</v>
      </c>
      <c r="DN120" s="303">
        <v>0</v>
      </c>
      <c r="DO120" s="393">
        <v>0</v>
      </c>
      <c r="DP120" s="303">
        <v>0</v>
      </c>
      <c r="DQ120" s="303">
        <v>0</v>
      </c>
      <c r="DR120" s="303">
        <v>0</v>
      </c>
      <c r="DS120" s="393">
        <v>0</v>
      </c>
      <c r="DT120" s="303">
        <v>0</v>
      </c>
      <c r="DU120" s="303">
        <v>0</v>
      </c>
      <c r="DV120" s="303">
        <v>0</v>
      </c>
      <c r="DW120" s="303">
        <v>0</v>
      </c>
      <c r="DX120" s="303">
        <v>0</v>
      </c>
      <c r="DY120" s="303">
        <v>0</v>
      </c>
      <c r="DZ120" s="303">
        <v>0</v>
      </c>
      <c r="EA120" s="303">
        <v>0</v>
      </c>
      <c r="EB120" s="303">
        <v>0</v>
      </c>
      <c r="EC120" s="303">
        <v>0</v>
      </c>
      <c r="ED120" s="398">
        <v>0</v>
      </c>
      <c r="EE120" s="303">
        <v>0</v>
      </c>
      <c r="EF120" s="303">
        <v>0</v>
      </c>
      <c r="EG120" s="393">
        <v>0</v>
      </c>
      <c r="EH120" s="910">
        <v>0</v>
      </c>
      <c r="EI120" s="398">
        <v>17</v>
      </c>
      <c r="EJ120" s="393" t="b">
        <v>0</v>
      </c>
      <c r="EK120" s="971">
        <v>10</v>
      </c>
      <c r="EL120" s="971">
        <v>16</v>
      </c>
      <c r="EM120" s="396">
        <v>0</v>
      </c>
      <c r="EN120" s="396">
        <v>1</v>
      </c>
      <c r="EO120" s="396">
        <v>0</v>
      </c>
      <c r="EP120" s="971">
        <v>0</v>
      </c>
      <c r="EQ120" s="396">
        <v>0</v>
      </c>
      <c r="ER120" s="396">
        <v>0</v>
      </c>
      <c r="ES120" s="396">
        <v>0</v>
      </c>
      <c r="ET120" s="664"/>
      <c r="EU120" s="303"/>
      <c r="EV120" s="396" t="s">
        <v>502</v>
      </c>
      <c r="EW120" s="396" t="s">
        <v>503</v>
      </c>
      <c r="EX120" s="396" t="s">
        <v>350</v>
      </c>
      <c r="EY120" s="396">
        <v>16</v>
      </c>
      <c r="EZ120" s="396" t="s">
        <v>12</v>
      </c>
      <c r="FA120" s="396" t="s">
        <v>232</v>
      </c>
      <c r="FB120" s="396" t="s">
        <v>9</v>
      </c>
      <c r="FC120" s="396" t="s">
        <v>232</v>
      </c>
      <c r="FD120" s="396" t="s">
        <v>358</v>
      </c>
    </row>
    <row r="121" spans="1:160" customFormat="1">
      <c r="A121">
        <v>875</v>
      </c>
      <c r="B121">
        <v>1</v>
      </c>
      <c r="C121" t="s">
        <v>625</v>
      </c>
      <c r="D121" t="s">
        <v>626</v>
      </c>
      <c r="H121">
        <v>700</v>
      </c>
      <c r="I121">
        <v>41</v>
      </c>
      <c r="J121">
        <v>1</v>
      </c>
      <c r="K121">
        <v>0</v>
      </c>
      <c r="L121">
        <v>1</v>
      </c>
      <c r="M121">
        <v>0</v>
      </c>
      <c r="N121" s="1250" t="s">
        <v>502</v>
      </c>
      <c r="O121" s="1250">
        <v>0</v>
      </c>
      <c r="P121">
        <v>6</v>
      </c>
      <c r="Q121">
        <v>1</v>
      </c>
      <c r="R121">
        <v>4</v>
      </c>
      <c r="S121">
        <v>1</v>
      </c>
      <c r="T121">
        <v>0</v>
      </c>
      <c r="U121">
        <v>1</v>
      </c>
      <c r="V121">
        <v>0</v>
      </c>
      <c r="W121">
        <v>1</v>
      </c>
      <c r="X121">
        <v>6</v>
      </c>
      <c r="Y121">
        <v>2</v>
      </c>
      <c r="Z121">
        <v>4</v>
      </c>
      <c r="AA121">
        <v>2</v>
      </c>
      <c r="AB121">
        <v>1</v>
      </c>
      <c r="AC121">
        <v>0</v>
      </c>
      <c r="AD121">
        <v>1</v>
      </c>
      <c r="AE121">
        <v>0</v>
      </c>
      <c r="AF121">
        <v>0</v>
      </c>
      <c r="AG121">
        <v>0</v>
      </c>
      <c r="AH121">
        <v>0</v>
      </c>
      <c r="AI121">
        <v>0</v>
      </c>
      <c r="AJ121">
        <v>1</v>
      </c>
      <c r="AK121">
        <v>1</v>
      </c>
      <c r="AL121">
        <v>1</v>
      </c>
      <c r="AM121">
        <v>1</v>
      </c>
      <c r="AN121">
        <v>8</v>
      </c>
      <c r="AO121">
        <v>3</v>
      </c>
      <c r="AP121">
        <v>6</v>
      </c>
      <c r="AQ121">
        <v>3</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2</v>
      </c>
      <c r="BK121">
        <v>1</v>
      </c>
      <c r="BL121">
        <v>1</v>
      </c>
      <c r="BM121">
        <v>0</v>
      </c>
      <c r="BN121">
        <v>2</v>
      </c>
      <c r="BO121">
        <v>1</v>
      </c>
      <c r="BP121">
        <v>0</v>
      </c>
      <c r="BQ121">
        <v>0</v>
      </c>
      <c r="BR121">
        <v>0</v>
      </c>
      <c r="BS121">
        <v>0</v>
      </c>
      <c r="BT121">
        <v>0</v>
      </c>
      <c r="BU121">
        <v>0</v>
      </c>
      <c r="BV121">
        <v>0</v>
      </c>
      <c r="BW121">
        <v>0</v>
      </c>
      <c r="BX121">
        <v>6</v>
      </c>
      <c r="BY121">
        <v>0</v>
      </c>
      <c r="BZ121">
        <v>0</v>
      </c>
      <c r="CA121">
        <v>0</v>
      </c>
      <c r="CB121">
        <v>3</v>
      </c>
      <c r="CC121">
        <v>0</v>
      </c>
      <c r="CD121">
        <v>0</v>
      </c>
      <c r="CE121">
        <v>0</v>
      </c>
      <c r="CF121">
        <v>6</v>
      </c>
      <c r="CG121">
        <v>0</v>
      </c>
      <c r="CH121">
        <v>2</v>
      </c>
      <c r="CI121">
        <v>1</v>
      </c>
      <c r="CJ121">
        <v>4</v>
      </c>
      <c r="CK121">
        <v>0</v>
      </c>
      <c r="CL121">
        <v>2</v>
      </c>
      <c r="CM121">
        <v>1</v>
      </c>
      <c r="CN121">
        <v>6</v>
      </c>
      <c r="CO121">
        <v>8</v>
      </c>
      <c r="CP121">
        <v>6</v>
      </c>
      <c r="CQ121">
        <v>2</v>
      </c>
      <c r="CR121">
        <v>1.2727272727272727</v>
      </c>
      <c r="CS121">
        <v>0</v>
      </c>
      <c r="CT121">
        <v>0</v>
      </c>
      <c r="CU121">
        <v>0</v>
      </c>
      <c r="CV121">
        <v>0</v>
      </c>
      <c r="CW121">
        <v>0</v>
      </c>
      <c r="CX121">
        <v>0</v>
      </c>
      <c r="CY121">
        <v>0</v>
      </c>
      <c r="CZ121">
        <v>0</v>
      </c>
      <c r="DA121">
        <v>0</v>
      </c>
      <c r="DB121">
        <v>3</v>
      </c>
      <c r="DC121">
        <v>0</v>
      </c>
      <c r="DD121">
        <v>1</v>
      </c>
      <c r="DE121">
        <v>0</v>
      </c>
      <c r="DF121">
        <v>1</v>
      </c>
      <c r="DG121">
        <v>0</v>
      </c>
      <c r="DH121">
        <v>0</v>
      </c>
      <c r="DI121">
        <v>0</v>
      </c>
      <c r="DJ121">
        <v>0</v>
      </c>
      <c r="DK121" s="664"/>
      <c r="DL121" s="398">
        <v>0</v>
      </c>
      <c r="DM121" s="303">
        <v>0</v>
      </c>
      <c r="DN121" s="303">
        <v>0</v>
      </c>
      <c r="DO121" s="393">
        <v>0</v>
      </c>
      <c r="DP121" s="303">
        <v>0</v>
      </c>
      <c r="DQ121" s="303">
        <v>0</v>
      </c>
      <c r="DR121" s="303">
        <v>0</v>
      </c>
      <c r="DS121" s="393">
        <v>0</v>
      </c>
      <c r="DT121" s="303">
        <v>0</v>
      </c>
      <c r="DU121" s="303">
        <v>0</v>
      </c>
      <c r="DV121" s="303">
        <v>0</v>
      </c>
      <c r="DW121" s="303">
        <v>0</v>
      </c>
      <c r="DX121" s="303">
        <v>0</v>
      </c>
      <c r="DY121" s="303">
        <v>0</v>
      </c>
      <c r="DZ121" s="303">
        <v>0</v>
      </c>
      <c r="EA121" s="303">
        <v>0</v>
      </c>
      <c r="EB121" s="303">
        <v>0</v>
      </c>
      <c r="EC121" s="303">
        <v>0</v>
      </c>
      <c r="ED121" s="398">
        <v>0</v>
      </c>
      <c r="EE121" s="303">
        <v>0</v>
      </c>
      <c r="EF121" s="303">
        <v>0</v>
      </c>
      <c r="EG121" s="393">
        <v>0</v>
      </c>
      <c r="EH121" s="910">
        <v>0</v>
      </c>
      <c r="EI121" s="398">
        <v>11</v>
      </c>
      <c r="EJ121" s="393" t="b">
        <v>0</v>
      </c>
      <c r="EK121" s="971">
        <v>6</v>
      </c>
      <c r="EL121" s="971">
        <v>0</v>
      </c>
      <c r="EM121" s="396">
        <v>0</v>
      </c>
      <c r="EN121" s="396">
        <v>0</v>
      </c>
      <c r="EO121" s="396">
        <v>0</v>
      </c>
      <c r="EP121" s="971">
        <v>9</v>
      </c>
      <c r="EQ121" s="396">
        <v>0</v>
      </c>
      <c r="ER121" s="396">
        <v>1</v>
      </c>
      <c r="ES121" s="396">
        <v>0</v>
      </c>
      <c r="ET121" s="664"/>
      <c r="EU121" s="303"/>
      <c r="EV121" s="396" t="s">
        <v>502</v>
      </c>
      <c r="EW121" s="396" t="s">
        <v>503</v>
      </c>
      <c r="EX121" s="396" t="s">
        <v>350</v>
      </c>
      <c r="EY121" s="396">
        <v>9</v>
      </c>
      <c r="EZ121" s="396" t="s">
        <v>11</v>
      </c>
      <c r="FA121" s="396" t="s">
        <v>232</v>
      </c>
      <c r="FB121" s="396" t="s">
        <v>9</v>
      </c>
      <c r="FC121" s="396" t="s">
        <v>232</v>
      </c>
      <c r="FD121" s="396" t="s">
        <v>358</v>
      </c>
    </row>
    <row r="122" spans="1:160" customFormat="1">
      <c r="A122">
        <v>881</v>
      </c>
      <c r="B122">
        <v>1</v>
      </c>
      <c r="C122" t="s">
        <v>627</v>
      </c>
      <c r="D122" t="s">
        <v>628</v>
      </c>
      <c r="H122">
        <v>700</v>
      </c>
      <c r="I122">
        <v>41</v>
      </c>
      <c r="J122">
        <v>1</v>
      </c>
      <c r="K122">
        <v>0</v>
      </c>
      <c r="L122">
        <v>1</v>
      </c>
      <c r="M122">
        <v>0</v>
      </c>
      <c r="N122" s="1250" t="s">
        <v>502</v>
      </c>
      <c r="O122" s="1250">
        <v>0</v>
      </c>
      <c r="P122">
        <v>21</v>
      </c>
      <c r="Q122">
        <v>4</v>
      </c>
      <c r="R122">
        <v>21</v>
      </c>
      <c r="S122">
        <v>4</v>
      </c>
      <c r="T122">
        <v>1</v>
      </c>
      <c r="U122">
        <v>1</v>
      </c>
      <c r="V122">
        <v>1</v>
      </c>
      <c r="W122">
        <v>1</v>
      </c>
      <c r="X122">
        <v>22</v>
      </c>
      <c r="Y122">
        <v>5</v>
      </c>
      <c r="Z122">
        <v>22</v>
      </c>
      <c r="AA122">
        <v>5</v>
      </c>
      <c r="AB122">
        <v>6</v>
      </c>
      <c r="AC122">
        <v>0</v>
      </c>
      <c r="AD122">
        <v>4</v>
      </c>
      <c r="AE122">
        <v>0</v>
      </c>
      <c r="AF122">
        <v>0</v>
      </c>
      <c r="AG122">
        <v>1</v>
      </c>
      <c r="AH122">
        <v>0</v>
      </c>
      <c r="AI122">
        <v>1</v>
      </c>
      <c r="AJ122">
        <v>2</v>
      </c>
      <c r="AK122">
        <v>0</v>
      </c>
      <c r="AL122">
        <v>4</v>
      </c>
      <c r="AM122">
        <v>0</v>
      </c>
      <c r="AN122">
        <v>30</v>
      </c>
      <c r="AO122">
        <v>6</v>
      </c>
      <c r="AP122">
        <v>30</v>
      </c>
      <c r="AQ122">
        <v>6</v>
      </c>
      <c r="AR122">
        <v>2</v>
      </c>
      <c r="AS122">
        <v>0</v>
      </c>
      <c r="AT122">
        <v>1</v>
      </c>
      <c r="AU122">
        <v>0</v>
      </c>
      <c r="AV122">
        <v>2</v>
      </c>
      <c r="AW122">
        <v>0</v>
      </c>
      <c r="AX122">
        <v>1</v>
      </c>
      <c r="AY122">
        <v>0</v>
      </c>
      <c r="AZ122">
        <v>0</v>
      </c>
      <c r="BA122">
        <v>0</v>
      </c>
      <c r="BB122">
        <v>0</v>
      </c>
      <c r="BC122">
        <v>0</v>
      </c>
      <c r="BD122">
        <v>0</v>
      </c>
      <c r="BE122">
        <v>0</v>
      </c>
      <c r="BF122">
        <v>0</v>
      </c>
      <c r="BG122">
        <v>0</v>
      </c>
      <c r="BH122">
        <v>4</v>
      </c>
      <c r="BI122">
        <v>0</v>
      </c>
      <c r="BJ122">
        <v>4</v>
      </c>
      <c r="BK122">
        <v>1</v>
      </c>
      <c r="BL122">
        <v>4</v>
      </c>
      <c r="BM122">
        <v>0</v>
      </c>
      <c r="BN122">
        <v>4</v>
      </c>
      <c r="BO122">
        <v>1</v>
      </c>
      <c r="BP122">
        <v>0</v>
      </c>
      <c r="BQ122">
        <v>0</v>
      </c>
      <c r="BR122">
        <v>0</v>
      </c>
      <c r="BS122">
        <v>0</v>
      </c>
      <c r="BT122">
        <v>0</v>
      </c>
      <c r="BU122">
        <v>0</v>
      </c>
      <c r="BV122">
        <v>0</v>
      </c>
      <c r="BW122">
        <v>0</v>
      </c>
      <c r="BX122">
        <v>16</v>
      </c>
      <c r="BY122">
        <v>1</v>
      </c>
      <c r="BZ122">
        <v>0</v>
      </c>
      <c r="CA122">
        <v>0</v>
      </c>
      <c r="CB122">
        <v>16</v>
      </c>
      <c r="CC122">
        <v>1</v>
      </c>
      <c r="CD122">
        <v>0</v>
      </c>
      <c r="CE122">
        <v>0</v>
      </c>
      <c r="CF122">
        <v>22</v>
      </c>
      <c r="CG122">
        <v>1</v>
      </c>
      <c r="CH122">
        <v>5</v>
      </c>
      <c r="CI122">
        <v>1</v>
      </c>
      <c r="CJ122">
        <v>22</v>
      </c>
      <c r="CK122">
        <v>1</v>
      </c>
      <c r="CL122">
        <v>5</v>
      </c>
      <c r="CM122">
        <v>1</v>
      </c>
      <c r="CN122">
        <v>4</v>
      </c>
      <c r="CO122">
        <v>4</v>
      </c>
      <c r="CP122">
        <v>0</v>
      </c>
      <c r="CQ122">
        <v>0</v>
      </c>
      <c r="CR122">
        <v>0.22222222222222221</v>
      </c>
      <c r="CS122">
        <v>5</v>
      </c>
      <c r="CT122">
        <v>1</v>
      </c>
      <c r="CU122">
        <v>0</v>
      </c>
      <c r="CV122">
        <v>0</v>
      </c>
      <c r="CW122">
        <v>0</v>
      </c>
      <c r="CX122">
        <v>0</v>
      </c>
      <c r="CY122">
        <v>0</v>
      </c>
      <c r="CZ122">
        <v>0</v>
      </c>
      <c r="DA122">
        <v>1</v>
      </c>
      <c r="DB122">
        <v>8</v>
      </c>
      <c r="DC122">
        <v>0</v>
      </c>
      <c r="DD122">
        <v>0</v>
      </c>
      <c r="DE122">
        <v>0</v>
      </c>
      <c r="DF122">
        <v>1</v>
      </c>
      <c r="DG122">
        <v>1</v>
      </c>
      <c r="DH122">
        <v>0</v>
      </c>
      <c r="DI122">
        <v>0</v>
      </c>
      <c r="DJ122">
        <v>0</v>
      </c>
      <c r="DK122" s="664"/>
      <c r="DL122" s="398">
        <v>0</v>
      </c>
      <c r="DM122" s="303">
        <v>0</v>
      </c>
      <c r="DN122" s="303">
        <v>0</v>
      </c>
      <c r="DO122" s="393">
        <v>0</v>
      </c>
      <c r="DP122" s="303">
        <v>0</v>
      </c>
      <c r="DQ122" s="303">
        <v>0</v>
      </c>
      <c r="DR122" s="303">
        <v>0</v>
      </c>
      <c r="DS122" s="393">
        <v>0</v>
      </c>
      <c r="DT122" s="303">
        <v>0</v>
      </c>
      <c r="DU122" s="303">
        <v>0</v>
      </c>
      <c r="DV122" s="303">
        <v>0</v>
      </c>
      <c r="DW122" s="303">
        <v>0</v>
      </c>
      <c r="DX122" s="303">
        <v>0</v>
      </c>
      <c r="DY122" s="303">
        <v>0</v>
      </c>
      <c r="DZ122" s="303">
        <v>0</v>
      </c>
      <c r="EA122" s="303">
        <v>0</v>
      </c>
      <c r="EB122" s="303">
        <v>0</v>
      </c>
      <c r="EC122" s="303">
        <v>0</v>
      </c>
      <c r="ED122" s="398">
        <v>0</v>
      </c>
      <c r="EE122" s="303">
        <v>0</v>
      </c>
      <c r="EF122" s="303">
        <v>0</v>
      </c>
      <c r="EG122" s="393">
        <v>0</v>
      </c>
      <c r="EH122" s="910">
        <v>0</v>
      </c>
      <c r="EI122" s="398">
        <v>36</v>
      </c>
      <c r="EJ122" s="393" t="b">
        <v>1</v>
      </c>
      <c r="EK122" s="971">
        <v>23</v>
      </c>
      <c r="EL122" s="971">
        <v>36</v>
      </c>
      <c r="EM122" s="396">
        <v>0</v>
      </c>
      <c r="EN122" s="396">
        <v>1</v>
      </c>
      <c r="EO122" s="396">
        <v>0</v>
      </c>
      <c r="EP122" s="971">
        <v>36</v>
      </c>
      <c r="EQ122" s="396">
        <v>0</v>
      </c>
      <c r="ER122" s="396">
        <v>1</v>
      </c>
      <c r="ES122" s="396">
        <v>0</v>
      </c>
      <c r="ET122" s="664"/>
      <c r="EU122" s="303"/>
      <c r="EV122" s="396" t="s">
        <v>502</v>
      </c>
      <c r="EW122" s="396" t="s">
        <v>503</v>
      </c>
      <c r="EX122" s="396" t="s">
        <v>350</v>
      </c>
      <c r="EY122" s="396">
        <v>36</v>
      </c>
      <c r="EZ122" s="396" t="s">
        <v>12</v>
      </c>
      <c r="FA122" s="396" t="s">
        <v>232</v>
      </c>
      <c r="FB122" s="396" t="s">
        <v>9</v>
      </c>
      <c r="FC122" s="396" t="s">
        <v>232</v>
      </c>
      <c r="FD122" s="396" t="s">
        <v>358</v>
      </c>
    </row>
    <row r="123" spans="1:160" customFormat="1">
      <c r="A123">
        <v>888</v>
      </c>
      <c r="B123">
        <v>1</v>
      </c>
      <c r="C123" t="s">
        <v>629</v>
      </c>
      <c r="D123" t="s">
        <v>630</v>
      </c>
      <c r="H123">
        <v>700</v>
      </c>
      <c r="I123">
        <v>41</v>
      </c>
      <c r="J123">
        <v>1</v>
      </c>
      <c r="K123">
        <v>0</v>
      </c>
      <c r="L123">
        <v>1</v>
      </c>
      <c r="M123">
        <v>0</v>
      </c>
      <c r="N123" s="1250" t="s">
        <v>502</v>
      </c>
      <c r="O123" s="1250">
        <v>0</v>
      </c>
      <c r="P123">
        <v>2</v>
      </c>
      <c r="Q123">
        <v>1</v>
      </c>
      <c r="R123">
        <v>4</v>
      </c>
      <c r="S123">
        <v>1</v>
      </c>
      <c r="T123">
        <v>0</v>
      </c>
      <c r="U123">
        <v>0</v>
      </c>
      <c r="V123">
        <v>0</v>
      </c>
      <c r="W123">
        <v>0</v>
      </c>
      <c r="X123">
        <v>2</v>
      </c>
      <c r="Y123">
        <v>1</v>
      </c>
      <c r="Z123">
        <v>4</v>
      </c>
      <c r="AA123">
        <v>1</v>
      </c>
      <c r="AB123">
        <v>0</v>
      </c>
      <c r="AC123">
        <v>0</v>
      </c>
      <c r="AD123">
        <v>1</v>
      </c>
      <c r="AE123">
        <v>0</v>
      </c>
      <c r="AF123">
        <v>0</v>
      </c>
      <c r="AG123">
        <v>0</v>
      </c>
      <c r="AH123">
        <v>0</v>
      </c>
      <c r="AI123">
        <v>0</v>
      </c>
      <c r="AJ123">
        <v>1</v>
      </c>
      <c r="AK123">
        <v>0</v>
      </c>
      <c r="AL123">
        <v>0</v>
      </c>
      <c r="AM123">
        <v>0</v>
      </c>
      <c r="AN123">
        <v>3</v>
      </c>
      <c r="AO123">
        <v>1</v>
      </c>
      <c r="AP123">
        <v>5</v>
      </c>
      <c r="AQ123">
        <v>1</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1</v>
      </c>
      <c r="BK123">
        <v>0</v>
      </c>
      <c r="BL123">
        <v>0</v>
      </c>
      <c r="BM123">
        <v>0</v>
      </c>
      <c r="BN123">
        <v>1</v>
      </c>
      <c r="BO123">
        <v>0</v>
      </c>
      <c r="BP123">
        <v>0</v>
      </c>
      <c r="BQ123">
        <v>0</v>
      </c>
      <c r="BR123">
        <v>0</v>
      </c>
      <c r="BS123">
        <v>0</v>
      </c>
      <c r="BT123">
        <v>0</v>
      </c>
      <c r="BU123">
        <v>0</v>
      </c>
      <c r="BV123">
        <v>0</v>
      </c>
      <c r="BW123">
        <v>0</v>
      </c>
      <c r="BX123">
        <v>2</v>
      </c>
      <c r="BY123">
        <v>0</v>
      </c>
      <c r="BZ123">
        <v>0</v>
      </c>
      <c r="CA123">
        <v>0</v>
      </c>
      <c r="CB123">
        <v>4</v>
      </c>
      <c r="CC123">
        <v>0</v>
      </c>
      <c r="CD123">
        <v>0</v>
      </c>
      <c r="CE123">
        <v>0</v>
      </c>
      <c r="CF123">
        <v>2</v>
      </c>
      <c r="CG123">
        <v>0</v>
      </c>
      <c r="CH123">
        <v>1</v>
      </c>
      <c r="CI123">
        <v>0</v>
      </c>
      <c r="CJ123">
        <v>4</v>
      </c>
      <c r="CK123">
        <v>0</v>
      </c>
      <c r="CL123">
        <v>1</v>
      </c>
      <c r="CM123">
        <v>0</v>
      </c>
      <c r="CN123">
        <v>2</v>
      </c>
      <c r="CO123">
        <v>0</v>
      </c>
      <c r="CP123">
        <v>0</v>
      </c>
      <c r="CQ123">
        <v>0</v>
      </c>
      <c r="CR123">
        <v>0.5</v>
      </c>
      <c r="CS123">
        <v>1</v>
      </c>
      <c r="CT123">
        <v>0</v>
      </c>
      <c r="CU123">
        <v>0</v>
      </c>
      <c r="CV123">
        <v>1</v>
      </c>
      <c r="CW123">
        <v>0</v>
      </c>
      <c r="CX123">
        <v>0</v>
      </c>
      <c r="CY123">
        <v>0</v>
      </c>
      <c r="CZ123">
        <v>0</v>
      </c>
      <c r="DA123">
        <v>0</v>
      </c>
      <c r="DB123">
        <v>2</v>
      </c>
      <c r="DC123">
        <v>0</v>
      </c>
      <c r="DD123">
        <v>0</v>
      </c>
      <c r="DE123">
        <v>1</v>
      </c>
      <c r="DF123">
        <v>0</v>
      </c>
      <c r="DG123">
        <v>1</v>
      </c>
      <c r="DH123">
        <v>0</v>
      </c>
      <c r="DI123">
        <v>0</v>
      </c>
      <c r="DJ123">
        <v>0</v>
      </c>
      <c r="DK123" s="664"/>
      <c r="DL123" s="398">
        <v>0</v>
      </c>
      <c r="DM123" s="303">
        <v>0</v>
      </c>
      <c r="DN123" s="303">
        <v>0</v>
      </c>
      <c r="DO123" s="393">
        <v>0</v>
      </c>
      <c r="DP123" s="303">
        <v>0</v>
      </c>
      <c r="DQ123" s="303">
        <v>0</v>
      </c>
      <c r="DR123" s="303">
        <v>0</v>
      </c>
      <c r="DS123" s="393">
        <v>0</v>
      </c>
      <c r="DT123" s="303">
        <v>0</v>
      </c>
      <c r="DU123" s="303">
        <v>0</v>
      </c>
      <c r="DV123" s="303">
        <v>0</v>
      </c>
      <c r="DW123" s="303">
        <v>0</v>
      </c>
      <c r="DX123" s="303">
        <v>0</v>
      </c>
      <c r="DY123" s="303">
        <v>0</v>
      </c>
      <c r="DZ123" s="303">
        <v>0</v>
      </c>
      <c r="EA123" s="303">
        <v>0</v>
      </c>
      <c r="EB123" s="303">
        <v>0</v>
      </c>
      <c r="EC123" s="303">
        <v>0</v>
      </c>
      <c r="ED123" s="398">
        <v>0</v>
      </c>
      <c r="EE123" s="303">
        <v>0</v>
      </c>
      <c r="EF123" s="303">
        <v>0</v>
      </c>
      <c r="EG123" s="393">
        <v>0</v>
      </c>
      <c r="EH123" s="910">
        <v>0</v>
      </c>
      <c r="EI123" s="398">
        <v>4</v>
      </c>
      <c r="EJ123" s="393" t="b">
        <v>0</v>
      </c>
      <c r="EK123" s="971">
        <v>3</v>
      </c>
      <c r="EL123" s="971">
        <v>6</v>
      </c>
      <c r="EM123" s="396">
        <v>0</v>
      </c>
      <c r="EN123" s="396">
        <v>1</v>
      </c>
      <c r="EO123" s="396">
        <v>0</v>
      </c>
      <c r="EP123" s="971">
        <v>6</v>
      </c>
      <c r="EQ123" s="396">
        <v>0</v>
      </c>
      <c r="ER123" s="396">
        <v>1</v>
      </c>
      <c r="ES123" s="396">
        <v>0</v>
      </c>
      <c r="ET123" s="664"/>
      <c r="EU123" s="303"/>
      <c r="EV123" s="396" t="s">
        <v>502</v>
      </c>
      <c r="EW123" s="396" t="s">
        <v>503</v>
      </c>
      <c r="EX123" s="396" t="s">
        <v>350</v>
      </c>
      <c r="EY123" s="396">
        <v>6</v>
      </c>
      <c r="EZ123" s="396" t="s">
        <v>11</v>
      </c>
      <c r="FA123" s="396" t="s">
        <v>232</v>
      </c>
      <c r="FB123" s="396" t="s">
        <v>9</v>
      </c>
      <c r="FC123" s="396" t="s">
        <v>232</v>
      </c>
      <c r="FD123" s="396" t="s">
        <v>358</v>
      </c>
    </row>
    <row r="124" spans="1:160" customFormat="1">
      <c r="A124">
        <v>896</v>
      </c>
      <c r="B124">
        <v>1</v>
      </c>
      <c r="C124">
        <v>0</v>
      </c>
      <c r="D124" t="s">
        <v>631</v>
      </c>
      <c r="H124">
        <v>700</v>
      </c>
      <c r="I124">
        <v>41</v>
      </c>
      <c r="J124">
        <v>1</v>
      </c>
      <c r="K124">
        <v>0</v>
      </c>
      <c r="L124">
        <v>1</v>
      </c>
      <c r="M124">
        <v>0</v>
      </c>
      <c r="N124" s="1250" t="s">
        <v>515</v>
      </c>
      <c r="O124" s="1250">
        <v>0</v>
      </c>
      <c r="P124">
        <v>8</v>
      </c>
      <c r="Q124">
        <v>1</v>
      </c>
      <c r="R124">
        <v>15</v>
      </c>
      <c r="S124">
        <v>1</v>
      </c>
      <c r="T124">
        <v>0</v>
      </c>
      <c r="U124">
        <v>0</v>
      </c>
      <c r="V124">
        <v>0</v>
      </c>
      <c r="W124">
        <v>0</v>
      </c>
      <c r="X124">
        <v>8</v>
      </c>
      <c r="Y124">
        <v>1</v>
      </c>
      <c r="Z124">
        <v>15</v>
      </c>
      <c r="AA124">
        <v>1</v>
      </c>
      <c r="AB124">
        <v>2</v>
      </c>
      <c r="AC124">
        <v>0</v>
      </c>
      <c r="AD124">
        <v>3</v>
      </c>
      <c r="AE124">
        <v>0</v>
      </c>
      <c r="AF124">
        <v>0</v>
      </c>
      <c r="AG124">
        <v>0</v>
      </c>
      <c r="AH124">
        <v>0</v>
      </c>
      <c r="AI124">
        <v>0</v>
      </c>
      <c r="AJ124">
        <v>0</v>
      </c>
      <c r="AK124">
        <v>0</v>
      </c>
      <c r="AL124">
        <v>0</v>
      </c>
      <c r="AM124">
        <v>0</v>
      </c>
      <c r="AN124">
        <v>10</v>
      </c>
      <c r="AO124">
        <v>1</v>
      </c>
      <c r="AP124">
        <v>18</v>
      </c>
      <c r="AQ124">
        <v>1</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1</v>
      </c>
      <c r="BK124">
        <v>0</v>
      </c>
      <c r="BL124">
        <v>1</v>
      </c>
      <c r="BM124">
        <v>0</v>
      </c>
      <c r="BN124">
        <v>1</v>
      </c>
      <c r="BO124">
        <v>0</v>
      </c>
      <c r="BP124">
        <v>0</v>
      </c>
      <c r="BQ124">
        <v>0</v>
      </c>
      <c r="BR124">
        <v>0</v>
      </c>
      <c r="BS124">
        <v>0</v>
      </c>
      <c r="BT124">
        <v>0</v>
      </c>
      <c r="BU124">
        <v>0</v>
      </c>
      <c r="BV124">
        <v>0</v>
      </c>
      <c r="BW124">
        <v>0</v>
      </c>
      <c r="BX124">
        <v>8</v>
      </c>
      <c r="BY124">
        <v>0</v>
      </c>
      <c r="BZ124">
        <v>0</v>
      </c>
      <c r="CA124">
        <v>0</v>
      </c>
      <c r="CB124">
        <v>14</v>
      </c>
      <c r="CC124">
        <v>0</v>
      </c>
      <c r="CD124">
        <v>0</v>
      </c>
      <c r="CE124">
        <v>0</v>
      </c>
      <c r="CF124">
        <v>8</v>
      </c>
      <c r="CG124">
        <v>0</v>
      </c>
      <c r="CH124">
        <v>1</v>
      </c>
      <c r="CI124">
        <v>0</v>
      </c>
      <c r="CJ124">
        <v>15</v>
      </c>
      <c r="CK124">
        <v>0</v>
      </c>
      <c r="CL124">
        <v>1</v>
      </c>
      <c r="CM124">
        <v>0</v>
      </c>
      <c r="CN124">
        <v>23</v>
      </c>
      <c r="CO124">
        <v>15</v>
      </c>
      <c r="CP124">
        <v>9</v>
      </c>
      <c r="CQ124">
        <v>0</v>
      </c>
      <c r="CR124">
        <v>3.4545454545454546</v>
      </c>
      <c r="CS124">
        <v>3</v>
      </c>
      <c r="CT124">
        <v>1</v>
      </c>
      <c r="CU124">
        <v>0</v>
      </c>
      <c r="CV124">
        <v>0</v>
      </c>
      <c r="CW124">
        <v>0</v>
      </c>
      <c r="CX124">
        <v>0</v>
      </c>
      <c r="CY124">
        <v>0</v>
      </c>
      <c r="CZ124">
        <v>1</v>
      </c>
      <c r="DA124">
        <v>0</v>
      </c>
      <c r="DB124">
        <v>8</v>
      </c>
      <c r="DC124">
        <v>0</v>
      </c>
      <c r="DD124">
        <v>1</v>
      </c>
      <c r="DE124">
        <v>1</v>
      </c>
      <c r="DF124">
        <v>1</v>
      </c>
      <c r="DG124">
        <v>0</v>
      </c>
      <c r="DH124">
        <v>0</v>
      </c>
      <c r="DI124">
        <v>0</v>
      </c>
      <c r="DJ124">
        <v>0</v>
      </c>
      <c r="DK124" s="664"/>
      <c r="DL124" s="398">
        <v>0</v>
      </c>
      <c r="DM124" s="303">
        <v>0</v>
      </c>
      <c r="DN124" s="303">
        <v>0</v>
      </c>
      <c r="DO124" s="393">
        <v>0</v>
      </c>
      <c r="DP124" s="303">
        <v>0</v>
      </c>
      <c r="DQ124" s="303">
        <v>0</v>
      </c>
      <c r="DR124" s="303">
        <v>0</v>
      </c>
      <c r="DS124" s="393">
        <v>0</v>
      </c>
      <c r="DT124" s="303">
        <v>0</v>
      </c>
      <c r="DU124" s="303">
        <v>0</v>
      </c>
      <c r="DV124" s="303">
        <v>0</v>
      </c>
      <c r="DW124" s="303">
        <v>0</v>
      </c>
      <c r="DX124" s="303">
        <v>0</v>
      </c>
      <c r="DY124" s="303">
        <v>0</v>
      </c>
      <c r="DZ124" s="303">
        <v>0</v>
      </c>
      <c r="EA124" s="303">
        <v>0</v>
      </c>
      <c r="EB124" s="303">
        <v>0</v>
      </c>
      <c r="EC124" s="303">
        <v>0</v>
      </c>
      <c r="ED124" s="398">
        <v>0</v>
      </c>
      <c r="EE124" s="303">
        <v>0</v>
      </c>
      <c r="EF124" s="303">
        <v>0</v>
      </c>
      <c r="EG124" s="393">
        <v>0</v>
      </c>
      <c r="EH124" s="910">
        <v>0</v>
      </c>
      <c r="EI124" s="398">
        <v>11</v>
      </c>
      <c r="EJ124" s="393" t="b">
        <v>0</v>
      </c>
      <c r="EK124" s="971">
        <v>8</v>
      </c>
      <c r="EL124" s="971">
        <v>19</v>
      </c>
      <c r="EM124" s="396">
        <v>0</v>
      </c>
      <c r="EN124" s="396">
        <v>1</v>
      </c>
      <c r="EO124" s="396">
        <v>0</v>
      </c>
      <c r="EP124" s="971">
        <v>19</v>
      </c>
      <c r="EQ124" s="396">
        <v>0</v>
      </c>
      <c r="ER124" s="396">
        <v>0</v>
      </c>
      <c r="ES124" s="396">
        <v>1</v>
      </c>
      <c r="ET124" s="664"/>
      <c r="EU124" s="303"/>
      <c r="EV124" s="396" t="s">
        <v>515</v>
      </c>
      <c r="EW124" s="396" t="s">
        <v>503</v>
      </c>
      <c r="EX124" s="396" t="s">
        <v>350</v>
      </c>
      <c r="EY124" s="396">
        <v>19</v>
      </c>
      <c r="EZ124" s="396" t="s">
        <v>12</v>
      </c>
      <c r="FA124" s="396" t="s">
        <v>232</v>
      </c>
      <c r="FB124" s="396" t="s">
        <v>9</v>
      </c>
      <c r="FC124" s="396" t="s">
        <v>232</v>
      </c>
      <c r="FD124" s="396" t="s">
        <v>358</v>
      </c>
    </row>
    <row r="125" spans="1:160" customFormat="1">
      <c r="A125">
        <v>901</v>
      </c>
      <c r="B125">
        <v>1</v>
      </c>
      <c r="C125">
        <v>0</v>
      </c>
      <c r="D125" t="s">
        <v>632</v>
      </c>
      <c r="H125">
        <v>700</v>
      </c>
      <c r="I125">
        <v>43</v>
      </c>
      <c r="J125">
        <v>1</v>
      </c>
      <c r="K125">
        <v>0</v>
      </c>
      <c r="L125">
        <v>1</v>
      </c>
      <c r="M125">
        <v>0</v>
      </c>
      <c r="N125" s="1250" t="s">
        <v>502</v>
      </c>
      <c r="O125" s="1250">
        <v>0</v>
      </c>
      <c r="P125">
        <v>3</v>
      </c>
      <c r="Q125">
        <v>0</v>
      </c>
      <c r="R125">
        <v>1</v>
      </c>
      <c r="S125">
        <v>0</v>
      </c>
      <c r="T125">
        <v>0</v>
      </c>
      <c r="U125">
        <v>1</v>
      </c>
      <c r="V125">
        <v>1</v>
      </c>
      <c r="W125">
        <v>1</v>
      </c>
      <c r="X125">
        <v>3</v>
      </c>
      <c r="Y125">
        <v>1</v>
      </c>
      <c r="Z125">
        <v>2</v>
      </c>
      <c r="AA125">
        <v>1</v>
      </c>
      <c r="AB125">
        <v>0</v>
      </c>
      <c r="AC125">
        <v>0</v>
      </c>
      <c r="AD125">
        <v>0</v>
      </c>
      <c r="AE125">
        <v>0</v>
      </c>
      <c r="AF125">
        <v>0</v>
      </c>
      <c r="AG125">
        <v>0</v>
      </c>
      <c r="AH125">
        <v>0</v>
      </c>
      <c r="AI125">
        <v>0</v>
      </c>
      <c r="AJ125">
        <v>0</v>
      </c>
      <c r="AK125">
        <v>0</v>
      </c>
      <c r="AL125">
        <v>0</v>
      </c>
      <c r="AM125">
        <v>0</v>
      </c>
      <c r="AN125">
        <v>3</v>
      </c>
      <c r="AO125">
        <v>1</v>
      </c>
      <c r="AP125">
        <v>2</v>
      </c>
      <c r="AQ125">
        <v>1</v>
      </c>
      <c r="AR125">
        <v>0</v>
      </c>
      <c r="AS125">
        <v>0</v>
      </c>
      <c r="AT125">
        <v>0</v>
      </c>
      <c r="AU125">
        <v>0</v>
      </c>
      <c r="AV125">
        <v>0</v>
      </c>
      <c r="AW125">
        <v>0</v>
      </c>
      <c r="AX125">
        <v>0</v>
      </c>
      <c r="AY125">
        <v>0</v>
      </c>
      <c r="AZ125">
        <v>0</v>
      </c>
      <c r="BA125">
        <v>0</v>
      </c>
      <c r="BB125">
        <v>0</v>
      </c>
      <c r="BC125">
        <v>0</v>
      </c>
      <c r="BD125">
        <v>0</v>
      </c>
      <c r="BE125">
        <v>0</v>
      </c>
      <c r="BF125">
        <v>0</v>
      </c>
      <c r="BG125">
        <v>0</v>
      </c>
      <c r="BH125">
        <v>1</v>
      </c>
      <c r="BI125">
        <v>0</v>
      </c>
      <c r="BJ125">
        <v>1</v>
      </c>
      <c r="BK125">
        <v>1</v>
      </c>
      <c r="BL125">
        <v>1</v>
      </c>
      <c r="BM125">
        <v>1</v>
      </c>
      <c r="BN125">
        <v>1</v>
      </c>
      <c r="BO125">
        <v>1</v>
      </c>
      <c r="BP125">
        <v>0</v>
      </c>
      <c r="BQ125">
        <v>0</v>
      </c>
      <c r="BR125">
        <v>0</v>
      </c>
      <c r="BS125">
        <v>0</v>
      </c>
      <c r="BT125">
        <v>0</v>
      </c>
      <c r="BU125">
        <v>0</v>
      </c>
      <c r="BV125">
        <v>0</v>
      </c>
      <c r="BW125">
        <v>0</v>
      </c>
      <c r="BX125">
        <v>2</v>
      </c>
      <c r="BY125">
        <v>0</v>
      </c>
      <c r="BZ125">
        <v>0</v>
      </c>
      <c r="CA125">
        <v>0</v>
      </c>
      <c r="CB125">
        <v>1</v>
      </c>
      <c r="CC125">
        <v>0</v>
      </c>
      <c r="CD125">
        <v>0</v>
      </c>
      <c r="CE125">
        <v>0</v>
      </c>
      <c r="CF125">
        <v>3</v>
      </c>
      <c r="CG125">
        <v>0</v>
      </c>
      <c r="CH125">
        <v>1</v>
      </c>
      <c r="CI125">
        <v>1</v>
      </c>
      <c r="CJ125">
        <v>2</v>
      </c>
      <c r="CK125">
        <v>1</v>
      </c>
      <c r="CL125">
        <v>1</v>
      </c>
      <c r="CM125">
        <v>1</v>
      </c>
      <c r="CN125">
        <v>0</v>
      </c>
      <c r="CO125">
        <v>0</v>
      </c>
      <c r="CP125">
        <v>0</v>
      </c>
      <c r="CQ125">
        <v>0</v>
      </c>
      <c r="CR125">
        <v>0</v>
      </c>
      <c r="CS125">
        <v>0</v>
      </c>
      <c r="CT125">
        <v>0</v>
      </c>
      <c r="CU125">
        <v>0</v>
      </c>
      <c r="CV125">
        <v>0</v>
      </c>
      <c r="CW125">
        <v>0</v>
      </c>
      <c r="CX125">
        <v>0</v>
      </c>
      <c r="CY125">
        <v>0</v>
      </c>
      <c r="CZ125">
        <v>0</v>
      </c>
      <c r="DA125">
        <v>0</v>
      </c>
      <c r="DB125">
        <v>0</v>
      </c>
      <c r="DC125">
        <v>0</v>
      </c>
      <c r="DD125">
        <v>0</v>
      </c>
      <c r="DE125">
        <v>0</v>
      </c>
      <c r="DF125">
        <v>0</v>
      </c>
      <c r="DG125">
        <v>0</v>
      </c>
      <c r="DH125">
        <v>0</v>
      </c>
      <c r="DI125">
        <v>0</v>
      </c>
      <c r="DJ125">
        <v>0</v>
      </c>
      <c r="DK125" s="664"/>
      <c r="DL125" s="398">
        <v>0</v>
      </c>
      <c r="DM125" s="303">
        <v>0</v>
      </c>
      <c r="DN125" s="303">
        <v>0</v>
      </c>
      <c r="DO125" s="393">
        <v>0</v>
      </c>
      <c r="DP125" s="303">
        <v>0</v>
      </c>
      <c r="DQ125" s="303">
        <v>0</v>
      </c>
      <c r="DR125" s="303">
        <v>0</v>
      </c>
      <c r="DS125" s="393">
        <v>0</v>
      </c>
      <c r="DT125" s="303">
        <v>0</v>
      </c>
      <c r="DU125" s="303">
        <v>0</v>
      </c>
      <c r="DV125" s="303">
        <v>0</v>
      </c>
      <c r="DW125" s="303">
        <v>0</v>
      </c>
      <c r="DX125" s="303">
        <v>0</v>
      </c>
      <c r="DY125" s="303">
        <v>0</v>
      </c>
      <c r="DZ125" s="303">
        <v>0</v>
      </c>
      <c r="EA125" s="303">
        <v>0</v>
      </c>
      <c r="EB125" s="303">
        <v>0</v>
      </c>
      <c r="EC125" s="303">
        <v>0</v>
      </c>
      <c r="ED125" s="398">
        <v>0</v>
      </c>
      <c r="EE125" s="303">
        <v>0</v>
      </c>
      <c r="EF125" s="303">
        <v>0</v>
      </c>
      <c r="EG125" s="393">
        <v>0</v>
      </c>
      <c r="EH125" s="910">
        <v>0</v>
      </c>
      <c r="EI125" s="398" t="s">
        <v>495</v>
      </c>
      <c r="EJ125" s="393" t="b">
        <v>0</v>
      </c>
      <c r="EK125" s="971">
        <v>0</v>
      </c>
      <c r="EL125" s="971">
        <v>0</v>
      </c>
      <c r="EM125" s="396">
        <v>0</v>
      </c>
      <c r="EN125" s="396">
        <v>0</v>
      </c>
      <c r="EO125" s="396">
        <v>0</v>
      </c>
      <c r="EP125" s="971">
        <v>0</v>
      </c>
      <c r="EQ125" s="396">
        <v>0</v>
      </c>
      <c r="ER125" s="396">
        <v>0</v>
      </c>
      <c r="ES125" s="396">
        <v>0</v>
      </c>
      <c r="ET125" s="664"/>
      <c r="EU125" s="303"/>
      <c r="EV125" s="396" t="s">
        <v>502</v>
      </c>
      <c r="EW125" s="396" t="s">
        <v>503</v>
      </c>
      <c r="EX125" s="396" t="s">
        <v>350</v>
      </c>
      <c r="EY125" s="396">
        <v>3</v>
      </c>
      <c r="EZ125" s="396" t="s">
        <v>11</v>
      </c>
      <c r="FA125" s="396" t="s">
        <v>232</v>
      </c>
      <c r="FB125" s="396" t="s">
        <v>9</v>
      </c>
      <c r="FC125" s="396" t="s">
        <v>232</v>
      </c>
      <c r="FD125" s="396" t="s">
        <v>358</v>
      </c>
    </row>
    <row r="126" spans="1:160" customFormat="1">
      <c r="A126">
        <v>917</v>
      </c>
      <c r="B126">
        <v>1</v>
      </c>
      <c r="C126" t="s">
        <v>633</v>
      </c>
      <c r="D126" t="s">
        <v>634</v>
      </c>
      <c r="H126">
        <v>700</v>
      </c>
      <c r="I126">
        <v>41</v>
      </c>
      <c r="J126">
        <v>1</v>
      </c>
      <c r="K126">
        <v>0</v>
      </c>
      <c r="L126">
        <v>1</v>
      </c>
      <c r="M126">
        <v>0</v>
      </c>
      <c r="N126" s="1250" t="s">
        <v>502</v>
      </c>
      <c r="O126" s="1250">
        <v>0</v>
      </c>
      <c r="P126">
        <v>86</v>
      </c>
      <c r="Q126">
        <v>3</v>
      </c>
      <c r="R126">
        <v>97</v>
      </c>
      <c r="S126">
        <v>4</v>
      </c>
      <c r="T126">
        <v>2</v>
      </c>
      <c r="U126">
        <v>3</v>
      </c>
      <c r="V126">
        <v>3</v>
      </c>
      <c r="W126">
        <v>4</v>
      </c>
      <c r="X126">
        <v>88</v>
      </c>
      <c r="Y126">
        <v>6</v>
      </c>
      <c r="Z126">
        <v>100</v>
      </c>
      <c r="AA126">
        <v>8</v>
      </c>
      <c r="AB126">
        <v>11</v>
      </c>
      <c r="AC126">
        <v>1</v>
      </c>
      <c r="AD126">
        <v>9</v>
      </c>
      <c r="AE126">
        <v>0</v>
      </c>
      <c r="AF126">
        <v>0</v>
      </c>
      <c r="AG126">
        <v>1</v>
      </c>
      <c r="AH126">
        <v>0</v>
      </c>
      <c r="AI126">
        <v>1</v>
      </c>
      <c r="AJ126">
        <v>0</v>
      </c>
      <c r="AK126">
        <v>0</v>
      </c>
      <c r="AL126">
        <v>1</v>
      </c>
      <c r="AM126">
        <v>0</v>
      </c>
      <c r="AN126">
        <v>99</v>
      </c>
      <c r="AO126">
        <v>8</v>
      </c>
      <c r="AP126">
        <v>110</v>
      </c>
      <c r="AQ126">
        <v>9</v>
      </c>
      <c r="AR126">
        <v>1</v>
      </c>
      <c r="AS126">
        <v>0</v>
      </c>
      <c r="AT126">
        <v>0</v>
      </c>
      <c r="AU126">
        <v>0</v>
      </c>
      <c r="AV126">
        <v>1</v>
      </c>
      <c r="AW126">
        <v>0</v>
      </c>
      <c r="AX126">
        <v>0</v>
      </c>
      <c r="AY126">
        <v>0</v>
      </c>
      <c r="AZ126">
        <v>0</v>
      </c>
      <c r="BA126">
        <v>0</v>
      </c>
      <c r="BB126">
        <v>0</v>
      </c>
      <c r="BC126">
        <v>0</v>
      </c>
      <c r="BD126">
        <v>1</v>
      </c>
      <c r="BE126">
        <v>0</v>
      </c>
      <c r="BF126">
        <v>0</v>
      </c>
      <c r="BG126">
        <v>0</v>
      </c>
      <c r="BH126">
        <v>19</v>
      </c>
      <c r="BI126">
        <v>2</v>
      </c>
      <c r="BJ126">
        <v>6</v>
      </c>
      <c r="BK126">
        <v>3</v>
      </c>
      <c r="BL126">
        <v>15</v>
      </c>
      <c r="BM126">
        <v>0</v>
      </c>
      <c r="BN126">
        <v>7</v>
      </c>
      <c r="BO126">
        <v>4</v>
      </c>
      <c r="BP126">
        <v>0</v>
      </c>
      <c r="BQ126">
        <v>0</v>
      </c>
      <c r="BR126">
        <v>0</v>
      </c>
      <c r="BS126">
        <v>0</v>
      </c>
      <c r="BT126">
        <v>0</v>
      </c>
      <c r="BU126">
        <v>0</v>
      </c>
      <c r="BV126">
        <v>0</v>
      </c>
      <c r="BW126">
        <v>0</v>
      </c>
      <c r="BX126">
        <v>68</v>
      </c>
      <c r="BY126">
        <v>0</v>
      </c>
      <c r="BZ126">
        <v>0</v>
      </c>
      <c r="CA126">
        <v>0</v>
      </c>
      <c r="CB126">
        <v>83</v>
      </c>
      <c r="CC126">
        <v>3</v>
      </c>
      <c r="CD126">
        <v>1</v>
      </c>
      <c r="CE126">
        <v>0</v>
      </c>
      <c r="CF126">
        <v>88</v>
      </c>
      <c r="CG126">
        <v>2</v>
      </c>
      <c r="CH126">
        <v>6</v>
      </c>
      <c r="CI126">
        <v>3</v>
      </c>
      <c r="CJ126">
        <v>100</v>
      </c>
      <c r="CK126">
        <v>3</v>
      </c>
      <c r="CL126">
        <v>8</v>
      </c>
      <c r="CM126">
        <v>4</v>
      </c>
      <c r="CN126">
        <v>36</v>
      </c>
      <c r="CO126">
        <v>24</v>
      </c>
      <c r="CP126">
        <v>17</v>
      </c>
      <c r="CQ126">
        <v>7</v>
      </c>
      <c r="CR126">
        <v>0.56074766355140182</v>
      </c>
      <c r="CS126">
        <v>18</v>
      </c>
      <c r="CT126">
        <v>1</v>
      </c>
      <c r="CU126">
        <v>0</v>
      </c>
      <c r="CV126">
        <v>0</v>
      </c>
      <c r="CW126">
        <v>0</v>
      </c>
      <c r="CX126">
        <v>0</v>
      </c>
      <c r="CY126">
        <v>0</v>
      </c>
      <c r="CZ126">
        <v>0</v>
      </c>
      <c r="DA126">
        <v>0</v>
      </c>
      <c r="DB126">
        <v>4</v>
      </c>
      <c r="DC126">
        <v>1</v>
      </c>
      <c r="DD126">
        <v>0</v>
      </c>
      <c r="DE126">
        <v>0</v>
      </c>
      <c r="DF126">
        <v>0</v>
      </c>
      <c r="DG126">
        <v>0</v>
      </c>
      <c r="DH126">
        <v>0</v>
      </c>
      <c r="DI126">
        <v>0</v>
      </c>
      <c r="DJ126">
        <v>0</v>
      </c>
      <c r="DK126" s="664"/>
      <c r="DL126" s="398">
        <v>0</v>
      </c>
      <c r="DM126" s="303">
        <v>0</v>
      </c>
      <c r="DN126" s="303">
        <v>0</v>
      </c>
      <c r="DO126" s="393">
        <v>0</v>
      </c>
      <c r="DP126" s="303">
        <v>0</v>
      </c>
      <c r="DQ126" s="303">
        <v>0</v>
      </c>
      <c r="DR126" s="303">
        <v>0</v>
      </c>
      <c r="DS126" s="393">
        <v>0</v>
      </c>
      <c r="DT126" s="303">
        <v>0</v>
      </c>
      <c r="DU126" s="303">
        <v>0</v>
      </c>
      <c r="DV126" s="303">
        <v>0</v>
      </c>
      <c r="DW126" s="303">
        <v>0</v>
      </c>
      <c r="DX126" s="303">
        <v>0</v>
      </c>
      <c r="DY126" s="303">
        <v>0</v>
      </c>
      <c r="DZ126" s="303">
        <v>0</v>
      </c>
      <c r="EA126" s="303">
        <v>0</v>
      </c>
      <c r="EB126" s="303">
        <v>0</v>
      </c>
      <c r="EC126" s="303">
        <v>0</v>
      </c>
      <c r="ED126" s="398">
        <v>0</v>
      </c>
      <c r="EE126" s="303">
        <v>0</v>
      </c>
      <c r="EF126" s="303">
        <v>0</v>
      </c>
      <c r="EG126" s="393">
        <v>0</v>
      </c>
      <c r="EH126" s="910">
        <v>0</v>
      </c>
      <c r="EI126" s="398">
        <v>107</v>
      </c>
      <c r="EJ126" s="393" t="b">
        <v>0</v>
      </c>
      <c r="EK126" s="971">
        <v>97</v>
      </c>
      <c r="EL126" s="971">
        <v>119</v>
      </c>
      <c r="EM126" s="396">
        <v>0</v>
      </c>
      <c r="EN126" s="396">
        <v>1</v>
      </c>
      <c r="EO126" s="396">
        <v>0</v>
      </c>
      <c r="EP126" s="971">
        <v>119</v>
      </c>
      <c r="EQ126" s="396">
        <v>0</v>
      </c>
      <c r="ER126" s="396">
        <v>1</v>
      </c>
      <c r="ES126" s="396">
        <v>0</v>
      </c>
      <c r="ET126" s="664"/>
      <c r="EU126" s="303"/>
      <c r="EV126" s="396" t="s">
        <v>502</v>
      </c>
      <c r="EW126" s="396" t="s">
        <v>503</v>
      </c>
      <c r="EX126" s="396" t="s">
        <v>350</v>
      </c>
      <c r="EY126" s="396">
        <v>119</v>
      </c>
      <c r="EZ126" s="396" t="s">
        <v>13</v>
      </c>
      <c r="FA126" s="396" t="s">
        <v>232</v>
      </c>
      <c r="FB126" s="396" t="s">
        <v>9</v>
      </c>
      <c r="FC126" s="396" t="s">
        <v>232</v>
      </c>
      <c r="FD126" s="396" t="s">
        <v>358</v>
      </c>
    </row>
    <row r="127" spans="1:160" customFormat="1">
      <c r="A127">
        <v>928</v>
      </c>
      <c r="B127">
        <v>1</v>
      </c>
      <c r="C127">
        <v>0</v>
      </c>
      <c r="D127" t="s">
        <v>635</v>
      </c>
      <c r="H127">
        <v>700</v>
      </c>
      <c r="I127">
        <v>41</v>
      </c>
      <c r="J127">
        <v>1</v>
      </c>
      <c r="K127">
        <v>0</v>
      </c>
      <c r="L127">
        <v>1</v>
      </c>
      <c r="M127">
        <v>0</v>
      </c>
      <c r="N127" s="1250" t="s">
        <v>502</v>
      </c>
      <c r="O127" s="1250">
        <v>0</v>
      </c>
      <c r="P127">
        <v>19</v>
      </c>
      <c r="Q127">
        <v>2</v>
      </c>
      <c r="R127">
        <v>24</v>
      </c>
      <c r="S127">
        <v>2</v>
      </c>
      <c r="T127">
        <v>0</v>
      </c>
      <c r="U127">
        <v>1</v>
      </c>
      <c r="V127">
        <v>0</v>
      </c>
      <c r="W127">
        <v>1</v>
      </c>
      <c r="X127">
        <v>19</v>
      </c>
      <c r="Y127">
        <v>3</v>
      </c>
      <c r="Z127">
        <v>24</v>
      </c>
      <c r="AA127">
        <v>3</v>
      </c>
      <c r="AB127">
        <v>0</v>
      </c>
      <c r="AC127">
        <v>0</v>
      </c>
      <c r="AD127">
        <v>0</v>
      </c>
      <c r="AE127">
        <v>0</v>
      </c>
      <c r="AF127">
        <v>0</v>
      </c>
      <c r="AG127">
        <v>0</v>
      </c>
      <c r="AH127">
        <v>0</v>
      </c>
      <c r="AI127">
        <v>0</v>
      </c>
      <c r="AJ127">
        <v>2</v>
      </c>
      <c r="AK127">
        <v>0</v>
      </c>
      <c r="AL127">
        <v>4</v>
      </c>
      <c r="AM127">
        <v>0</v>
      </c>
      <c r="AN127">
        <v>21</v>
      </c>
      <c r="AO127">
        <v>3</v>
      </c>
      <c r="AP127">
        <v>28</v>
      </c>
      <c r="AQ127">
        <v>3</v>
      </c>
      <c r="AR127">
        <v>0</v>
      </c>
      <c r="AS127">
        <v>0</v>
      </c>
      <c r="AT127">
        <v>0</v>
      </c>
      <c r="AU127">
        <v>0</v>
      </c>
      <c r="AV127">
        <v>0</v>
      </c>
      <c r="AW127">
        <v>0</v>
      </c>
      <c r="AX127">
        <v>0</v>
      </c>
      <c r="AY127">
        <v>0</v>
      </c>
      <c r="AZ127">
        <v>0</v>
      </c>
      <c r="BA127">
        <v>0</v>
      </c>
      <c r="BB127">
        <v>0</v>
      </c>
      <c r="BC127">
        <v>0</v>
      </c>
      <c r="BD127">
        <v>0</v>
      </c>
      <c r="BE127">
        <v>0</v>
      </c>
      <c r="BF127">
        <v>0</v>
      </c>
      <c r="BG127">
        <v>0</v>
      </c>
      <c r="BH127">
        <v>2</v>
      </c>
      <c r="BI127">
        <v>0</v>
      </c>
      <c r="BJ127">
        <v>3</v>
      </c>
      <c r="BK127">
        <v>1</v>
      </c>
      <c r="BL127">
        <v>2</v>
      </c>
      <c r="BM127">
        <v>0</v>
      </c>
      <c r="BN127">
        <v>3</v>
      </c>
      <c r="BO127">
        <v>1</v>
      </c>
      <c r="BP127">
        <v>0</v>
      </c>
      <c r="BQ127">
        <v>0</v>
      </c>
      <c r="BR127">
        <v>0</v>
      </c>
      <c r="BS127">
        <v>0</v>
      </c>
      <c r="BT127">
        <v>0</v>
      </c>
      <c r="BU127">
        <v>0</v>
      </c>
      <c r="BV127">
        <v>0</v>
      </c>
      <c r="BW127">
        <v>0</v>
      </c>
      <c r="BX127">
        <v>17</v>
      </c>
      <c r="BY127">
        <v>0</v>
      </c>
      <c r="BZ127">
        <v>0</v>
      </c>
      <c r="CA127">
        <v>0</v>
      </c>
      <c r="CB127">
        <v>22</v>
      </c>
      <c r="CC127">
        <v>0</v>
      </c>
      <c r="CD127">
        <v>0</v>
      </c>
      <c r="CE127">
        <v>0</v>
      </c>
      <c r="CF127">
        <v>19</v>
      </c>
      <c r="CG127">
        <v>0</v>
      </c>
      <c r="CH127">
        <v>3</v>
      </c>
      <c r="CI127">
        <v>1</v>
      </c>
      <c r="CJ127">
        <v>24</v>
      </c>
      <c r="CK127">
        <v>0</v>
      </c>
      <c r="CL127">
        <v>3</v>
      </c>
      <c r="CM127">
        <v>1</v>
      </c>
      <c r="CN127">
        <v>9</v>
      </c>
      <c r="CO127">
        <v>2</v>
      </c>
      <c r="CP127">
        <v>2</v>
      </c>
      <c r="CQ127">
        <v>0</v>
      </c>
      <c r="CR127">
        <v>0.45833333333333331</v>
      </c>
      <c r="CS127">
        <v>2</v>
      </c>
      <c r="CT127">
        <v>0</v>
      </c>
      <c r="CU127">
        <v>1</v>
      </c>
      <c r="CV127">
        <v>0</v>
      </c>
      <c r="CW127">
        <v>0</v>
      </c>
      <c r="CX127">
        <v>1</v>
      </c>
      <c r="CY127">
        <v>0</v>
      </c>
      <c r="CZ127">
        <v>0</v>
      </c>
      <c r="DA127">
        <v>0</v>
      </c>
      <c r="DB127">
        <v>5</v>
      </c>
      <c r="DC127">
        <v>0</v>
      </c>
      <c r="DD127">
        <v>0</v>
      </c>
      <c r="DE127">
        <v>1</v>
      </c>
      <c r="DF127">
        <v>0</v>
      </c>
      <c r="DG127">
        <v>0</v>
      </c>
      <c r="DH127">
        <v>0</v>
      </c>
      <c r="DI127">
        <v>0</v>
      </c>
      <c r="DJ127">
        <v>0</v>
      </c>
      <c r="DK127" s="664"/>
      <c r="DL127" s="398">
        <v>0</v>
      </c>
      <c r="DM127" s="303">
        <v>0</v>
      </c>
      <c r="DN127" s="303">
        <v>0</v>
      </c>
      <c r="DO127" s="393">
        <v>0</v>
      </c>
      <c r="DP127" s="303">
        <v>0</v>
      </c>
      <c r="DQ127" s="303">
        <v>0</v>
      </c>
      <c r="DR127" s="303">
        <v>0</v>
      </c>
      <c r="DS127" s="393">
        <v>0</v>
      </c>
      <c r="DT127" s="303">
        <v>0</v>
      </c>
      <c r="DU127" s="303">
        <v>0</v>
      </c>
      <c r="DV127" s="303">
        <v>0</v>
      </c>
      <c r="DW127" s="303">
        <v>0</v>
      </c>
      <c r="DX127" s="303">
        <v>0</v>
      </c>
      <c r="DY127" s="303">
        <v>0</v>
      </c>
      <c r="DZ127" s="303">
        <v>0</v>
      </c>
      <c r="EA127" s="303">
        <v>0</v>
      </c>
      <c r="EB127" s="303">
        <v>0</v>
      </c>
      <c r="EC127" s="303">
        <v>0</v>
      </c>
      <c r="ED127" s="398">
        <v>0</v>
      </c>
      <c r="EE127" s="303">
        <v>0</v>
      </c>
      <c r="EF127" s="303">
        <v>0</v>
      </c>
      <c r="EG127" s="393">
        <v>0</v>
      </c>
      <c r="EH127" s="910">
        <v>0</v>
      </c>
      <c r="EI127" s="398">
        <v>24</v>
      </c>
      <c r="EJ127" s="393" t="b">
        <v>0</v>
      </c>
      <c r="EK127" s="971">
        <v>24</v>
      </c>
      <c r="EL127" s="971">
        <v>31</v>
      </c>
      <c r="EM127" s="396">
        <v>0</v>
      </c>
      <c r="EN127" s="396">
        <v>1</v>
      </c>
      <c r="EO127" s="396">
        <v>0</v>
      </c>
      <c r="EP127" s="971">
        <v>31</v>
      </c>
      <c r="EQ127" s="396">
        <v>0</v>
      </c>
      <c r="ER127" s="396">
        <v>1</v>
      </c>
      <c r="ES127" s="396">
        <v>0</v>
      </c>
      <c r="ET127" s="664"/>
      <c r="EU127" s="303"/>
      <c r="EV127" s="396" t="s">
        <v>502</v>
      </c>
      <c r="EW127" s="396" t="s">
        <v>503</v>
      </c>
      <c r="EX127" s="396" t="s">
        <v>350</v>
      </c>
      <c r="EY127" s="396">
        <v>31</v>
      </c>
      <c r="EZ127" s="396" t="s">
        <v>12</v>
      </c>
      <c r="FA127" s="396" t="s">
        <v>232</v>
      </c>
      <c r="FB127" s="396" t="s">
        <v>9</v>
      </c>
      <c r="FC127" s="396" t="s">
        <v>232</v>
      </c>
      <c r="FD127" s="396" t="s">
        <v>358</v>
      </c>
    </row>
    <row r="128" spans="1:160" customFormat="1">
      <c r="A128">
        <v>935</v>
      </c>
      <c r="B128">
        <v>1</v>
      </c>
      <c r="C128" t="s">
        <v>636</v>
      </c>
      <c r="D128" t="s">
        <v>637</v>
      </c>
      <c r="H128">
        <v>700</v>
      </c>
      <c r="I128">
        <v>41</v>
      </c>
      <c r="J128">
        <v>1</v>
      </c>
      <c r="K128">
        <v>0</v>
      </c>
      <c r="L128">
        <v>1</v>
      </c>
      <c r="M128">
        <v>0</v>
      </c>
      <c r="N128" s="1250" t="s">
        <v>638</v>
      </c>
      <c r="O128" s="1250">
        <v>0</v>
      </c>
      <c r="P128">
        <v>26</v>
      </c>
      <c r="Q128">
        <v>0</v>
      </c>
      <c r="R128">
        <v>31</v>
      </c>
      <c r="S128">
        <v>0</v>
      </c>
      <c r="T128">
        <v>1</v>
      </c>
      <c r="U128">
        <v>1</v>
      </c>
      <c r="V128">
        <v>1</v>
      </c>
      <c r="W128">
        <v>1</v>
      </c>
      <c r="X128">
        <v>27</v>
      </c>
      <c r="Y128">
        <v>1</v>
      </c>
      <c r="Z128">
        <v>32</v>
      </c>
      <c r="AA128">
        <v>1</v>
      </c>
      <c r="AB128">
        <v>0</v>
      </c>
      <c r="AC128">
        <v>0</v>
      </c>
      <c r="AD128">
        <v>0</v>
      </c>
      <c r="AE128">
        <v>0</v>
      </c>
      <c r="AF128">
        <v>0</v>
      </c>
      <c r="AG128">
        <v>0</v>
      </c>
      <c r="AH128">
        <v>0</v>
      </c>
      <c r="AI128">
        <v>0</v>
      </c>
      <c r="AJ128">
        <v>1</v>
      </c>
      <c r="AK128">
        <v>0</v>
      </c>
      <c r="AL128">
        <v>4</v>
      </c>
      <c r="AM128">
        <v>0</v>
      </c>
      <c r="AN128">
        <v>28</v>
      </c>
      <c r="AO128">
        <v>1</v>
      </c>
      <c r="AP128">
        <v>36</v>
      </c>
      <c r="AQ128">
        <v>1</v>
      </c>
      <c r="AR128">
        <v>0</v>
      </c>
      <c r="AS128">
        <v>0</v>
      </c>
      <c r="AT128">
        <v>0</v>
      </c>
      <c r="AU128">
        <v>0</v>
      </c>
      <c r="AV128">
        <v>0</v>
      </c>
      <c r="AW128">
        <v>0</v>
      </c>
      <c r="AX128">
        <v>0</v>
      </c>
      <c r="AY128">
        <v>0</v>
      </c>
      <c r="AZ128">
        <v>0</v>
      </c>
      <c r="BA128">
        <v>0</v>
      </c>
      <c r="BB128">
        <v>0</v>
      </c>
      <c r="BC128">
        <v>0</v>
      </c>
      <c r="BD128">
        <v>0</v>
      </c>
      <c r="BE128">
        <v>0</v>
      </c>
      <c r="BF128">
        <v>0</v>
      </c>
      <c r="BG128">
        <v>0</v>
      </c>
      <c r="BH128">
        <v>3</v>
      </c>
      <c r="BI128">
        <v>0</v>
      </c>
      <c r="BJ128">
        <v>1</v>
      </c>
      <c r="BK128">
        <v>1</v>
      </c>
      <c r="BL128">
        <v>4</v>
      </c>
      <c r="BM128">
        <v>0</v>
      </c>
      <c r="BN128">
        <v>1</v>
      </c>
      <c r="BO128">
        <v>1</v>
      </c>
      <c r="BP128">
        <v>0</v>
      </c>
      <c r="BQ128">
        <v>0</v>
      </c>
      <c r="BR128">
        <v>0</v>
      </c>
      <c r="BS128">
        <v>0</v>
      </c>
      <c r="BT128">
        <v>0</v>
      </c>
      <c r="BU128">
        <v>0</v>
      </c>
      <c r="BV128">
        <v>0</v>
      </c>
      <c r="BW128">
        <v>0</v>
      </c>
      <c r="BX128">
        <v>24</v>
      </c>
      <c r="BY128">
        <v>1</v>
      </c>
      <c r="BZ128">
        <v>0</v>
      </c>
      <c r="CA128">
        <v>0</v>
      </c>
      <c r="CB128">
        <v>28</v>
      </c>
      <c r="CC128">
        <v>1</v>
      </c>
      <c r="CD128">
        <v>0</v>
      </c>
      <c r="CE128">
        <v>0</v>
      </c>
      <c r="CF128">
        <v>27</v>
      </c>
      <c r="CG128">
        <v>1</v>
      </c>
      <c r="CH128">
        <v>1</v>
      </c>
      <c r="CI128">
        <v>1</v>
      </c>
      <c r="CJ128">
        <v>32</v>
      </c>
      <c r="CK128">
        <v>1</v>
      </c>
      <c r="CL128">
        <v>1</v>
      </c>
      <c r="CM128">
        <v>1</v>
      </c>
      <c r="CN128">
        <v>20</v>
      </c>
      <c r="CO128">
        <v>12</v>
      </c>
      <c r="CP128">
        <v>5</v>
      </c>
      <c r="CQ128">
        <v>0</v>
      </c>
      <c r="CR128">
        <v>1.103448275862069</v>
      </c>
      <c r="CS128">
        <v>3</v>
      </c>
      <c r="CT128">
        <v>1</v>
      </c>
      <c r="CU128">
        <v>0</v>
      </c>
      <c r="CV128">
        <v>0</v>
      </c>
      <c r="CW128">
        <v>0</v>
      </c>
      <c r="CX128">
        <v>0</v>
      </c>
      <c r="CY128">
        <v>0</v>
      </c>
      <c r="CZ128">
        <v>1</v>
      </c>
      <c r="DA128">
        <v>1</v>
      </c>
      <c r="DB128">
        <v>8</v>
      </c>
      <c r="DC128">
        <v>0</v>
      </c>
      <c r="DD128">
        <v>0</v>
      </c>
      <c r="DE128">
        <v>0</v>
      </c>
      <c r="DF128">
        <v>1</v>
      </c>
      <c r="DG128">
        <v>0</v>
      </c>
      <c r="DH128">
        <v>0</v>
      </c>
      <c r="DI128">
        <v>0</v>
      </c>
      <c r="DJ128">
        <v>0</v>
      </c>
      <c r="DK128" s="664"/>
      <c r="DL128" s="398">
        <v>0</v>
      </c>
      <c r="DM128" s="303">
        <v>0</v>
      </c>
      <c r="DN128" s="303">
        <v>0</v>
      </c>
      <c r="DO128" s="393">
        <v>0</v>
      </c>
      <c r="DP128" s="303">
        <v>0</v>
      </c>
      <c r="DQ128" s="303">
        <v>0</v>
      </c>
      <c r="DR128" s="303">
        <v>0</v>
      </c>
      <c r="DS128" s="393">
        <v>0</v>
      </c>
      <c r="DT128" s="303">
        <v>0</v>
      </c>
      <c r="DU128" s="303">
        <v>0</v>
      </c>
      <c r="DV128" s="303">
        <v>0</v>
      </c>
      <c r="DW128" s="303">
        <v>0</v>
      </c>
      <c r="DX128" s="303">
        <v>0</v>
      </c>
      <c r="DY128" s="303">
        <v>0</v>
      </c>
      <c r="DZ128" s="303">
        <v>0</v>
      </c>
      <c r="EA128" s="303">
        <v>0</v>
      </c>
      <c r="EB128" s="303">
        <v>0</v>
      </c>
      <c r="EC128" s="303">
        <v>0</v>
      </c>
      <c r="ED128" s="398">
        <v>0</v>
      </c>
      <c r="EE128" s="303">
        <v>0</v>
      </c>
      <c r="EF128" s="303">
        <v>0</v>
      </c>
      <c r="EG128" s="393">
        <v>0</v>
      </c>
      <c r="EH128" s="910">
        <v>0</v>
      </c>
      <c r="EI128" s="398">
        <v>29</v>
      </c>
      <c r="EJ128" s="393" t="b">
        <v>0</v>
      </c>
      <c r="EK128" s="971">
        <v>26</v>
      </c>
      <c r="EL128" s="971">
        <v>37</v>
      </c>
      <c r="EM128" s="396">
        <v>0</v>
      </c>
      <c r="EN128" s="396">
        <v>0</v>
      </c>
      <c r="EO128" s="396">
        <v>1</v>
      </c>
      <c r="EP128" s="971">
        <v>37</v>
      </c>
      <c r="EQ128" s="396">
        <v>0</v>
      </c>
      <c r="ER128" s="396">
        <v>1</v>
      </c>
      <c r="ES128" s="396">
        <v>0</v>
      </c>
      <c r="ET128" s="664"/>
      <c r="EU128" s="303"/>
      <c r="EV128" s="396" t="s">
        <v>638</v>
      </c>
      <c r="EW128" s="396" t="s">
        <v>639</v>
      </c>
      <c r="EX128" s="396" t="s">
        <v>354</v>
      </c>
      <c r="EY128" s="396">
        <v>37</v>
      </c>
      <c r="EZ128" s="396" t="s">
        <v>12</v>
      </c>
      <c r="FA128" s="396" t="s">
        <v>232</v>
      </c>
      <c r="FB128" s="396" t="s">
        <v>9</v>
      </c>
      <c r="FC128" s="396" t="s">
        <v>232</v>
      </c>
      <c r="FD128" s="396" t="s">
        <v>358</v>
      </c>
    </row>
    <row r="129" spans="1:160" customFormat="1">
      <c r="A129">
        <v>938</v>
      </c>
      <c r="B129">
        <v>1</v>
      </c>
      <c r="C129" t="s">
        <v>636</v>
      </c>
      <c r="D129" t="s">
        <v>637</v>
      </c>
      <c r="H129">
        <v>700</v>
      </c>
      <c r="I129">
        <v>41</v>
      </c>
      <c r="J129">
        <v>1</v>
      </c>
      <c r="K129">
        <v>0</v>
      </c>
      <c r="L129">
        <v>1</v>
      </c>
      <c r="M129">
        <v>0</v>
      </c>
      <c r="N129" s="1250" t="s">
        <v>638</v>
      </c>
      <c r="O129" s="1250">
        <v>0</v>
      </c>
      <c r="P129">
        <v>25</v>
      </c>
      <c r="Q129">
        <v>1</v>
      </c>
      <c r="R129">
        <v>19</v>
      </c>
      <c r="S129">
        <v>2</v>
      </c>
      <c r="T129">
        <v>0</v>
      </c>
      <c r="U129">
        <v>2</v>
      </c>
      <c r="V129">
        <v>0</v>
      </c>
      <c r="W129">
        <v>2</v>
      </c>
      <c r="X129">
        <v>25</v>
      </c>
      <c r="Y129">
        <v>3</v>
      </c>
      <c r="Z129">
        <v>19</v>
      </c>
      <c r="AA129">
        <v>4</v>
      </c>
      <c r="AB129">
        <v>0</v>
      </c>
      <c r="AC129">
        <v>0</v>
      </c>
      <c r="AD129">
        <v>0</v>
      </c>
      <c r="AE129">
        <v>0</v>
      </c>
      <c r="AF129">
        <v>0</v>
      </c>
      <c r="AG129">
        <v>0</v>
      </c>
      <c r="AH129">
        <v>0</v>
      </c>
      <c r="AI129">
        <v>0</v>
      </c>
      <c r="AJ129">
        <v>1</v>
      </c>
      <c r="AK129">
        <v>0</v>
      </c>
      <c r="AL129">
        <v>0</v>
      </c>
      <c r="AM129">
        <v>0</v>
      </c>
      <c r="AN129">
        <v>26</v>
      </c>
      <c r="AO129">
        <v>3</v>
      </c>
      <c r="AP129">
        <v>19</v>
      </c>
      <c r="AQ129">
        <v>4</v>
      </c>
      <c r="AR129">
        <v>0</v>
      </c>
      <c r="AS129">
        <v>0</v>
      </c>
      <c r="AT129">
        <v>0</v>
      </c>
      <c r="AU129">
        <v>0</v>
      </c>
      <c r="AV129">
        <v>0</v>
      </c>
      <c r="AW129">
        <v>0</v>
      </c>
      <c r="AX129">
        <v>0</v>
      </c>
      <c r="AY129">
        <v>0</v>
      </c>
      <c r="AZ129">
        <v>0</v>
      </c>
      <c r="BA129">
        <v>0</v>
      </c>
      <c r="BB129">
        <v>0</v>
      </c>
      <c r="BC129">
        <v>0</v>
      </c>
      <c r="BD129">
        <v>0</v>
      </c>
      <c r="BE129">
        <v>0</v>
      </c>
      <c r="BF129">
        <v>0</v>
      </c>
      <c r="BG129">
        <v>0</v>
      </c>
      <c r="BH129">
        <v>3</v>
      </c>
      <c r="BI129">
        <v>0</v>
      </c>
      <c r="BJ129">
        <v>3</v>
      </c>
      <c r="BK129">
        <v>2</v>
      </c>
      <c r="BL129">
        <v>2</v>
      </c>
      <c r="BM129">
        <v>0</v>
      </c>
      <c r="BN129">
        <v>4</v>
      </c>
      <c r="BO129">
        <v>2</v>
      </c>
      <c r="BP129">
        <v>0</v>
      </c>
      <c r="BQ129">
        <v>0</v>
      </c>
      <c r="BR129">
        <v>0</v>
      </c>
      <c r="BS129">
        <v>0</v>
      </c>
      <c r="BT129">
        <v>0</v>
      </c>
      <c r="BU129">
        <v>0</v>
      </c>
      <c r="BV129">
        <v>0</v>
      </c>
      <c r="BW129">
        <v>0</v>
      </c>
      <c r="BX129">
        <v>22</v>
      </c>
      <c r="BY129">
        <v>0</v>
      </c>
      <c r="BZ129">
        <v>0</v>
      </c>
      <c r="CA129">
        <v>0</v>
      </c>
      <c r="CB129">
        <v>17</v>
      </c>
      <c r="CC129">
        <v>0</v>
      </c>
      <c r="CD129">
        <v>0</v>
      </c>
      <c r="CE129">
        <v>0</v>
      </c>
      <c r="CF129">
        <v>25</v>
      </c>
      <c r="CG129">
        <v>0</v>
      </c>
      <c r="CH129">
        <v>3</v>
      </c>
      <c r="CI129">
        <v>2</v>
      </c>
      <c r="CJ129">
        <v>19</v>
      </c>
      <c r="CK129">
        <v>0</v>
      </c>
      <c r="CL129">
        <v>4</v>
      </c>
      <c r="CM129">
        <v>2</v>
      </c>
      <c r="CN129">
        <v>7</v>
      </c>
      <c r="CO129">
        <v>13</v>
      </c>
      <c r="CP129">
        <v>9</v>
      </c>
      <c r="CQ129">
        <v>0</v>
      </c>
      <c r="CR129">
        <v>0.68965517241379315</v>
      </c>
      <c r="CS129">
        <v>3</v>
      </c>
      <c r="CT129">
        <v>0</v>
      </c>
      <c r="CU129">
        <v>0</v>
      </c>
      <c r="CV129">
        <v>0</v>
      </c>
      <c r="CW129">
        <v>0</v>
      </c>
      <c r="CX129">
        <v>0</v>
      </c>
      <c r="CY129">
        <v>0</v>
      </c>
      <c r="CZ129">
        <v>1</v>
      </c>
      <c r="DA129">
        <v>0</v>
      </c>
      <c r="DB129">
        <v>2</v>
      </c>
      <c r="DC129">
        <v>0</v>
      </c>
      <c r="DD129">
        <v>0</v>
      </c>
      <c r="DE129">
        <v>0</v>
      </c>
      <c r="DF129">
        <v>1</v>
      </c>
      <c r="DG129">
        <v>0</v>
      </c>
      <c r="DH129">
        <v>0</v>
      </c>
      <c r="DI129">
        <v>0</v>
      </c>
      <c r="DJ129">
        <v>0</v>
      </c>
      <c r="DK129" s="664"/>
      <c r="DL129" s="398">
        <v>0</v>
      </c>
      <c r="DM129" s="303">
        <v>0</v>
      </c>
      <c r="DN129" s="303">
        <v>0</v>
      </c>
      <c r="DO129" s="393">
        <v>0</v>
      </c>
      <c r="DP129" s="303">
        <v>0</v>
      </c>
      <c r="DQ129" s="303">
        <v>0</v>
      </c>
      <c r="DR129" s="303">
        <v>0</v>
      </c>
      <c r="DS129" s="393">
        <v>0</v>
      </c>
      <c r="DT129" s="303">
        <v>0</v>
      </c>
      <c r="DU129" s="303">
        <v>0</v>
      </c>
      <c r="DV129" s="303">
        <v>0</v>
      </c>
      <c r="DW129" s="303">
        <v>0</v>
      </c>
      <c r="DX129" s="303">
        <v>0</v>
      </c>
      <c r="DY129" s="303">
        <v>0</v>
      </c>
      <c r="DZ129" s="303">
        <v>0</v>
      </c>
      <c r="EA129" s="303">
        <v>0</v>
      </c>
      <c r="EB129" s="303">
        <v>0</v>
      </c>
      <c r="EC129" s="303">
        <v>0</v>
      </c>
      <c r="ED129" s="398">
        <v>0</v>
      </c>
      <c r="EE129" s="303">
        <v>0</v>
      </c>
      <c r="EF129" s="303">
        <v>0</v>
      </c>
      <c r="EG129" s="393">
        <v>0</v>
      </c>
      <c r="EH129" s="910">
        <v>0</v>
      </c>
      <c r="EI129" s="398">
        <v>29</v>
      </c>
      <c r="EJ129" s="393" t="b">
        <v>0</v>
      </c>
      <c r="EK129" s="971">
        <v>18</v>
      </c>
      <c r="EL129" s="971">
        <v>23</v>
      </c>
      <c r="EM129" s="396">
        <v>0</v>
      </c>
      <c r="EN129" s="396">
        <v>1</v>
      </c>
      <c r="EO129" s="396">
        <v>0</v>
      </c>
      <c r="EP129" s="971">
        <v>23</v>
      </c>
      <c r="EQ129" s="396">
        <v>0</v>
      </c>
      <c r="ER129" s="396">
        <v>1</v>
      </c>
      <c r="ES129" s="396">
        <v>0</v>
      </c>
      <c r="ET129" s="664"/>
      <c r="EU129" s="303"/>
      <c r="EV129" s="396" t="s">
        <v>638</v>
      </c>
      <c r="EW129" s="396" t="s">
        <v>639</v>
      </c>
      <c r="EX129" s="396" t="s">
        <v>354</v>
      </c>
      <c r="EY129" s="396">
        <v>23</v>
      </c>
      <c r="EZ129" s="396" t="s">
        <v>12</v>
      </c>
      <c r="FA129" s="396" t="s">
        <v>232</v>
      </c>
      <c r="FB129" s="396" t="s">
        <v>9</v>
      </c>
      <c r="FC129" s="396" t="s">
        <v>232</v>
      </c>
      <c r="FD129" s="396" t="s">
        <v>358</v>
      </c>
    </row>
    <row r="130" spans="1:160" customFormat="1">
      <c r="A130">
        <v>942</v>
      </c>
      <c r="B130">
        <v>1</v>
      </c>
      <c r="C130" t="s">
        <v>636</v>
      </c>
      <c r="D130" t="s">
        <v>637</v>
      </c>
      <c r="H130">
        <v>700</v>
      </c>
      <c r="I130">
        <v>41</v>
      </c>
      <c r="J130">
        <v>1</v>
      </c>
      <c r="K130">
        <v>0</v>
      </c>
      <c r="L130">
        <v>1</v>
      </c>
      <c r="M130">
        <v>0</v>
      </c>
      <c r="N130" s="1250" t="s">
        <v>638</v>
      </c>
      <c r="O130" s="1250">
        <v>0</v>
      </c>
      <c r="P130">
        <v>5</v>
      </c>
      <c r="Q130">
        <v>0</v>
      </c>
      <c r="R130">
        <v>5</v>
      </c>
      <c r="S130">
        <v>0</v>
      </c>
      <c r="T130">
        <v>0</v>
      </c>
      <c r="U130">
        <v>1</v>
      </c>
      <c r="V130">
        <v>0</v>
      </c>
      <c r="W130">
        <v>1</v>
      </c>
      <c r="X130">
        <v>5</v>
      </c>
      <c r="Y130">
        <v>1</v>
      </c>
      <c r="Z130">
        <v>5</v>
      </c>
      <c r="AA130">
        <v>1</v>
      </c>
      <c r="AB130">
        <v>0</v>
      </c>
      <c r="AC130">
        <v>0</v>
      </c>
      <c r="AD130">
        <v>0</v>
      </c>
      <c r="AE130">
        <v>0</v>
      </c>
      <c r="AF130">
        <v>0</v>
      </c>
      <c r="AG130">
        <v>0</v>
      </c>
      <c r="AH130">
        <v>0</v>
      </c>
      <c r="AI130">
        <v>0</v>
      </c>
      <c r="AJ130">
        <v>0</v>
      </c>
      <c r="AK130">
        <v>0</v>
      </c>
      <c r="AL130">
        <v>0</v>
      </c>
      <c r="AM130">
        <v>0</v>
      </c>
      <c r="AN130">
        <v>5</v>
      </c>
      <c r="AO130">
        <v>1</v>
      </c>
      <c r="AP130">
        <v>5</v>
      </c>
      <c r="AQ130">
        <v>1</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1</v>
      </c>
      <c r="BK130">
        <v>1</v>
      </c>
      <c r="BL130">
        <v>0</v>
      </c>
      <c r="BM130">
        <v>0</v>
      </c>
      <c r="BN130">
        <v>1</v>
      </c>
      <c r="BO130">
        <v>1</v>
      </c>
      <c r="BP130">
        <v>0</v>
      </c>
      <c r="BQ130">
        <v>0</v>
      </c>
      <c r="BR130">
        <v>0</v>
      </c>
      <c r="BS130">
        <v>0</v>
      </c>
      <c r="BT130">
        <v>0</v>
      </c>
      <c r="BU130">
        <v>0</v>
      </c>
      <c r="BV130">
        <v>0</v>
      </c>
      <c r="BW130">
        <v>0</v>
      </c>
      <c r="BX130">
        <v>5</v>
      </c>
      <c r="BY130">
        <v>0</v>
      </c>
      <c r="BZ130">
        <v>0</v>
      </c>
      <c r="CA130">
        <v>0</v>
      </c>
      <c r="CB130">
        <v>5</v>
      </c>
      <c r="CC130">
        <v>0</v>
      </c>
      <c r="CD130">
        <v>0</v>
      </c>
      <c r="CE130">
        <v>0</v>
      </c>
      <c r="CF130">
        <v>5</v>
      </c>
      <c r="CG130">
        <v>0</v>
      </c>
      <c r="CH130">
        <v>1</v>
      </c>
      <c r="CI130">
        <v>1</v>
      </c>
      <c r="CJ130">
        <v>5</v>
      </c>
      <c r="CK130">
        <v>0</v>
      </c>
      <c r="CL130">
        <v>1</v>
      </c>
      <c r="CM130">
        <v>1</v>
      </c>
      <c r="CN130">
        <v>0</v>
      </c>
      <c r="CO130">
        <v>0</v>
      </c>
      <c r="CP130">
        <v>0</v>
      </c>
      <c r="CQ130">
        <v>0</v>
      </c>
      <c r="CR130">
        <v>0</v>
      </c>
      <c r="CS130">
        <v>1</v>
      </c>
      <c r="CT130">
        <v>0</v>
      </c>
      <c r="CU130">
        <v>0</v>
      </c>
      <c r="CV130">
        <v>0</v>
      </c>
      <c r="CW130">
        <v>0</v>
      </c>
      <c r="CX130">
        <v>0</v>
      </c>
      <c r="CY130">
        <v>0</v>
      </c>
      <c r="CZ130">
        <v>0</v>
      </c>
      <c r="DA130">
        <v>0</v>
      </c>
      <c r="DB130">
        <v>0</v>
      </c>
      <c r="DC130">
        <v>0</v>
      </c>
      <c r="DD130">
        <v>0</v>
      </c>
      <c r="DE130">
        <v>0</v>
      </c>
      <c r="DF130">
        <v>0</v>
      </c>
      <c r="DG130">
        <v>0</v>
      </c>
      <c r="DH130">
        <v>0</v>
      </c>
      <c r="DI130">
        <v>0</v>
      </c>
      <c r="DJ130">
        <v>0</v>
      </c>
      <c r="DK130" s="664"/>
      <c r="DL130" s="398">
        <v>0</v>
      </c>
      <c r="DM130" s="303">
        <v>0</v>
      </c>
      <c r="DN130" s="303">
        <v>0</v>
      </c>
      <c r="DO130" s="393">
        <v>0</v>
      </c>
      <c r="DP130" s="303">
        <v>0</v>
      </c>
      <c r="DQ130" s="303">
        <v>0</v>
      </c>
      <c r="DR130" s="303">
        <v>0</v>
      </c>
      <c r="DS130" s="393">
        <v>0</v>
      </c>
      <c r="DT130" s="303">
        <v>0</v>
      </c>
      <c r="DU130" s="303">
        <v>0</v>
      </c>
      <c r="DV130" s="303">
        <v>0</v>
      </c>
      <c r="DW130" s="303">
        <v>0</v>
      </c>
      <c r="DX130" s="303">
        <v>0</v>
      </c>
      <c r="DY130" s="303">
        <v>0</v>
      </c>
      <c r="DZ130" s="303">
        <v>0</v>
      </c>
      <c r="EA130" s="303">
        <v>0</v>
      </c>
      <c r="EB130" s="303">
        <v>0</v>
      </c>
      <c r="EC130" s="303">
        <v>0</v>
      </c>
      <c r="ED130" s="398">
        <v>0</v>
      </c>
      <c r="EE130" s="303">
        <v>0</v>
      </c>
      <c r="EF130" s="303">
        <v>0</v>
      </c>
      <c r="EG130" s="393">
        <v>0</v>
      </c>
      <c r="EH130" s="910">
        <v>0</v>
      </c>
      <c r="EI130" s="398">
        <v>6</v>
      </c>
      <c r="EJ130" s="393" t="b">
        <v>1</v>
      </c>
      <c r="EK130" s="971">
        <v>5</v>
      </c>
      <c r="EL130" s="971">
        <v>6</v>
      </c>
      <c r="EM130" s="396">
        <v>1</v>
      </c>
      <c r="EN130" s="396">
        <v>0</v>
      </c>
      <c r="EO130" s="396">
        <v>0</v>
      </c>
      <c r="EP130" s="971">
        <v>0</v>
      </c>
      <c r="EQ130" s="396">
        <v>0</v>
      </c>
      <c r="ER130" s="396">
        <v>0</v>
      </c>
      <c r="ES130" s="396">
        <v>0</v>
      </c>
      <c r="ET130" s="664"/>
      <c r="EU130" s="303"/>
      <c r="EV130" s="396" t="s">
        <v>638</v>
      </c>
      <c r="EW130" s="396" t="s">
        <v>639</v>
      </c>
      <c r="EX130" s="396" t="s">
        <v>354</v>
      </c>
      <c r="EY130" s="396">
        <v>6</v>
      </c>
      <c r="EZ130" s="396" t="s">
        <v>11</v>
      </c>
      <c r="FA130" s="396" t="s">
        <v>232</v>
      </c>
      <c r="FB130" s="396" t="s">
        <v>9</v>
      </c>
      <c r="FC130" s="396" t="s">
        <v>232</v>
      </c>
      <c r="FD130" s="396" t="s">
        <v>358</v>
      </c>
    </row>
    <row r="131" spans="1:160" customFormat="1">
      <c r="A131">
        <v>943</v>
      </c>
      <c r="B131">
        <v>1</v>
      </c>
      <c r="C131" t="s">
        <v>636</v>
      </c>
      <c r="D131" t="s">
        <v>637</v>
      </c>
      <c r="H131">
        <v>700</v>
      </c>
      <c r="I131">
        <v>42</v>
      </c>
      <c r="J131">
        <v>1</v>
      </c>
      <c r="K131">
        <v>0</v>
      </c>
      <c r="L131">
        <v>1</v>
      </c>
      <c r="M131">
        <v>0</v>
      </c>
      <c r="N131" s="1250" t="s">
        <v>638</v>
      </c>
      <c r="O131" s="1250">
        <v>0</v>
      </c>
      <c r="P131">
        <v>12</v>
      </c>
      <c r="Q131">
        <v>1</v>
      </c>
      <c r="R131">
        <v>12</v>
      </c>
      <c r="S131">
        <v>1</v>
      </c>
      <c r="T131">
        <v>0</v>
      </c>
      <c r="U131">
        <v>1</v>
      </c>
      <c r="V131">
        <v>0</v>
      </c>
      <c r="W131">
        <v>1</v>
      </c>
      <c r="X131">
        <v>12</v>
      </c>
      <c r="Y131">
        <v>2</v>
      </c>
      <c r="Z131">
        <v>12</v>
      </c>
      <c r="AA131">
        <v>2</v>
      </c>
      <c r="AB131">
        <v>1</v>
      </c>
      <c r="AC131">
        <v>0</v>
      </c>
      <c r="AD131">
        <v>1</v>
      </c>
      <c r="AE131">
        <v>0</v>
      </c>
      <c r="AF131">
        <v>0</v>
      </c>
      <c r="AG131">
        <v>0</v>
      </c>
      <c r="AH131">
        <v>0</v>
      </c>
      <c r="AI131">
        <v>0</v>
      </c>
      <c r="AJ131">
        <v>0</v>
      </c>
      <c r="AK131">
        <v>0</v>
      </c>
      <c r="AL131">
        <v>0</v>
      </c>
      <c r="AM131">
        <v>0</v>
      </c>
      <c r="AN131">
        <v>13</v>
      </c>
      <c r="AO131">
        <v>2</v>
      </c>
      <c r="AP131">
        <v>13</v>
      </c>
      <c r="AQ131">
        <v>2</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2</v>
      </c>
      <c r="BK131">
        <v>1</v>
      </c>
      <c r="BL131">
        <v>0</v>
      </c>
      <c r="BM131">
        <v>0</v>
      </c>
      <c r="BN131">
        <v>2</v>
      </c>
      <c r="BO131">
        <v>1</v>
      </c>
      <c r="BP131">
        <v>0</v>
      </c>
      <c r="BQ131">
        <v>0</v>
      </c>
      <c r="BR131">
        <v>0</v>
      </c>
      <c r="BS131">
        <v>0</v>
      </c>
      <c r="BT131">
        <v>0</v>
      </c>
      <c r="BU131">
        <v>0</v>
      </c>
      <c r="BV131">
        <v>0</v>
      </c>
      <c r="BW131">
        <v>0</v>
      </c>
      <c r="BX131">
        <v>12</v>
      </c>
      <c r="BY131">
        <v>0</v>
      </c>
      <c r="BZ131">
        <v>0</v>
      </c>
      <c r="CA131">
        <v>0</v>
      </c>
      <c r="CB131">
        <v>12</v>
      </c>
      <c r="CC131">
        <v>0</v>
      </c>
      <c r="CD131">
        <v>0</v>
      </c>
      <c r="CE131">
        <v>0</v>
      </c>
      <c r="CF131">
        <v>12</v>
      </c>
      <c r="CG131">
        <v>0</v>
      </c>
      <c r="CH131">
        <v>2</v>
      </c>
      <c r="CI131">
        <v>1</v>
      </c>
      <c r="CJ131">
        <v>12</v>
      </c>
      <c r="CK131">
        <v>0</v>
      </c>
      <c r="CL131">
        <v>2</v>
      </c>
      <c r="CM131">
        <v>1</v>
      </c>
      <c r="CN131">
        <v>14</v>
      </c>
      <c r="CO131">
        <v>14</v>
      </c>
      <c r="CP131">
        <v>2</v>
      </c>
      <c r="CQ131">
        <v>0</v>
      </c>
      <c r="CR131">
        <v>1.8666666666666667</v>
      </c>
      <c r="CS131">
        <v>1</v>
      </c>
      <c r="CT131">
        <v>0</v>
      </c>
      <c r="CU131">
        <v>0</v>
      </c>
      <c r="CV131">
        <v>0</v>
      </c>
      <c r="CW131">
        <v>0</v>
      </c>
      <c r="CX131">
        <v>0</v>
      </c>
      <c r="CY131">
        <v>0</v>
      </c>
      <c r="CZ131">
        <v>0</v>
      </c>
      <c r="DA131">
        <v>0</v>
      </c>
      <c r="DB131">
        <v>7</v>
      </c>
      <c r="DC131">
        <v>0</v>
      </c>
      <c r="DD131">
        <v>0</v>
      </c>
      <c r="DE131">
        <v>0</v>
      </c>
      <c r="DF131">
        <v>0</v>
      </c>
      <c r="DG131">
        <v>0</v>
      </c>
      <c r="DH131">
        <v>0</v>
      </c>
      <c r="DI131">
        <v>0</v>
      </c>
      <c r="DJ131">
        <v>0</v>
      </c>
      <c r="DK131" s="664"/>
      <c r="DL131" s="398">
        <v>0</v>
      </c>
      <c r="DM131" s="303">
        <v>0</v>
      </c>
      <c r="DN131" s="303">
        <v>0</v>
      </c>
      <c r="DO131" s="393">
        <v>0</v>
      </c>
      <c r="DP131" s="303">
        <v>0</v>
      </c>
      <c r="DQ131" s="303">
        <v>0</v>
      </c>
      <c r="DR131" s="303">
        <v>0</v>
      </c>
      <c r="DS131" s="393">
        <v>0</v>
      </c>
      <c r="DT131" s="303">
        <v>0</v>
      </c>
      <c r="DU131" s="303">
        <v>0</v>
      </c>
      <c r="DV131" s="303">
        <v>0</v>
      </c>
      <c r="DW131" s="303">
        <v>0</v>
      </c>
      <c r="DX131" s="303">
        <v>0</v>
      </c>
      <c r="DY131" s="303">
        <v>0</v>
      </c>
      <c r="DZ131" s="303">
        <v>0</v>
      </c>
      <c r="EA131" s="303">
        <v>0</v>
      </c>
      <c r="EB131" s="303">
        <v>0</v>
      </c>
      <c r="EC131" s="303">
        <v>0</v>
      </c>
      <c r="ED131" s="398">
        <v>0</v>
      </c>
      <c r="EE131" s="303">
        <v>0</v>
      </c>
      <c r="EF131" s="303">
        <v>0</v>
      </c>
      <c r="EG131" s="393">
        <v>0</v>
      </c>
      <c r="EH131" s="910">
        <v>0</v>
      </c>
      <c r="EI131" s="398">
        <v>15</v>
      </c>
      <c r="EJ131" s="393" t="b">
        <v>1</v>
      </c>
      <c r="EK131" s="971">
        <v>7</v>
      </c>
      <c r="EL131" s="971">
        <v>15</v>
      </c>
      <c r="EM131" s="396">
        <v>1</v>
      </c>
      <c r="EN131" s="396">
        <v>0</v>
      </c>
      <c r="EO131" s="396">
        <v>0</v>
      </c>
      <c r="EP131" s="971">
        <v>15</v>
      </c>
      <c r="EQ131" s="396">
        <v>1</v>
      </c>
      <c r="ER131" s="396">
        <v>0</v>
      </c>
      <c r="ES131" s="396">
        <v>0</v>
      </c>
      <c r="ET131" s="664"/>
      <c r="EU131" s="303"/>
      <c r="EV131" s="396" t="s">
        <v>638</v>
      </c>
      <c r="EW131" s="396" t="s">
        <v>639</v>
      </c>
      <c r="EX131" s="396" t="s">
        <v>354</v>
      </c>
      <c r="EY131" s="396">
        <v>15</v>
      </c>
      <c r="EZ131" s="396" t="s">
        <v>11</v>
      </c>
      <c r="FA131" s="396" t="s">
        <v>232</v>
      </c>
      <c r="FB131" s="396" t="s">
        <v>9</v>
      </c>
      <c r="FC131" s="396" t="s">
        <v>232</v>
      </c>
      <c r="FD131" s="396" t="s">
        <v>358</v>
      </c>
    </row>
    <row r="132" spans="1:160" customFormat="1">
      <c r="A132">
        <v>950</v>
      </c>
      <c r="B132">
        <v>1</v>
      </c>
      <c r="C132" t="s">
        <v>636</v>
      </c>
      <c r="D132" t="s">
        <v>637</v>
      </c>
      <c r="H132">
        <v>700</v>
      </c>
      <c r="I132">
        <v>42</v>
      </c>
      <c r="J132">
        <v>0</v>
      </c>
      <c r="K132">
        <v>1</v>
      </c>
      <c r="L132">
        <v>1</v>
      </c>
      <c r="M132">
        <v>0</v>
      </c>
      <c r="N132" s="1250" t="s">
        <v>638</v>
      </c>
      <c r="O132" s="1250">
        <v>0</v>
      </c>
      <c r="P132">
        <v>34</v>
      </c>
      <c r="Q132">
        <v>3</v>
      </c>
      <c r="R132">
        <v>31</v>
      </c>
      <c r="S132">
        <v>3</v>
      </c>
      <c r="T132">
        <v>1</v>
      </c>
      <c r="U132">
        <v>1</v>
      </c>
      <c r="V132">
        <v>1</v>
      </c>
      <c r="W132">
        <v>0</v>
      </c>
      <c r="X132">
        <v>35</v>
      </c>
      <c r="Y132">
        <v>4</v>
      </c>
      <c r="Z132">
        <v>32</v>
      </c>
      <c r="AA132">
        <v>3</v>
      </c>
      <c r="AB132">
        <v>1</v>
      </c>
      <c r="AC132">
        <v>0</v>
      </c>
      <c r="AD132">
        <v>0</v>
      </c>
      <c r="AE132">
        <v>0</v>
      </c>
      <c r="AF132">
        <v>0</v>
      </c>
      <c r="AG132">
        <v>1</v>
      </c>
      <c r="AH132">
        <v>0</v>
      </c>
      <c r="AI132">
        <v>1</v>
      </c>
      <c r="AJ132">
        <v>0</v>
      </c>
      <c r="AK132">
        <v>0</v>
      </c>
      <c r="AL132">
        <v>0</v>
      </c>
      <c r="AM132">
        <v>0</v>
      </c>
      <c r="AN132">
        <v>36</v>
      </c>
      <c r="AO132">
        <v>5</v>
      </c>
      <c r="AP132">
        <v>32</v>
      </c>
      <c r="AQ132">
        <v>4</v>
      </c>
      <c r="AR132">
        <v>0</v>
      </c>
      <c r="AS132">
        <v>0</v>
      </c>
      <c r="AT132">
        <v>0</v>
      </c>
      <c r="AU132">
        <v>0</v>
      </c>
      <c r="AV132">
        <v>0</v>
      </c>
      <c r="AW132">
        <v>0</v>
      </c>
      <c r="AX132">
        <v>0</v>
      </c>
      <c r="AY132">
        <v>0</v>
      </c>
      <c r="AZ132">
        <v>0</v>
      </c>
      <c r="BA132">
        <v>0</v>
      </c>
      <c r="BB132">
        <v>0</v>
      </c>
      <c r="BC132">
        <v>0</v>
      </c>
      <c r="BD132">
        <v>0</v>
      </c>
      <c r="BE132">
        <v>0</v>
      </c>
      <c r="BF132">
        <v>0</v>
      </c>
      <c r="BG132">
        <v>0</v>
      </c>
      <c r="BH132">
        <v>3</v>
      </c>
      <c r="BI132">
        <v>1</v>
      </c>
      <c r="BJ132">
        <v>3</v>
      </c>
      <c r="BK132">
        <v>0</v>
      </c>
      <c r="BL132">
        <v>3</v>
      </c>
      <c r="BM132">
        <v>1</v>
      </c>
      <c r="BN132">
        <v>3</v>
      </c>
      <c r="BO132">
        <v>0</v>
      </c>
      <c r="BP132">
        <v>0</v>
      </c>
      <c r="BQ132">
        <v>0</v>
      </c>
      <c r="BR132">
        <v>0</v>
      </c>
      <c r="BS132">
        <v>0</v>
      </c>
      <c r="BT132">
        <v>0</v>
      </c>
      <c r="BU132">
        <v>0</v>
      </c>
      <c r="BV132">
        <v>0</v>
      </c>
      <c r="BW132">
        <v>0</v>
      </c>
      <c r="BX132">
        <v>32</v>
      </c>
      <c r="BY132">
        <v>0</v>
      </c>
      <c r="BZ132">
        <v>1</v>
      </c>
      <c r="CA132">
        <v>1</v>
      </c>
      <c r="CB132">
        <v>29</v>
      </c>
      <c r="CC132">
        <v>0</v>
      </c>
      <c r="CD132">
        <v>0</v>
      </c>
      <c r="CE132">
        <v>0</v>
      </c>
      <c r="CF132">
        <v>35</v>
      </c>
      <c r="CG132">
        <v>1</v>
      </c>
      <c r="CH132">
        <v>4</v>
      </c>
      <c r="CI132">
        <v>1</v>
      </c>
      <c r="CJ132">
        <v>32</v>
      </c>
      <c r="CK132">
        <v>1</v>
      </c>
      <c r="CL132">
        <v>3</v>
      </c>
      <c r="CM132">
        <v>0</v>
      </c>
      <c r="CN132">
        <v>15</v>
      </c>
      <c r="CO132">
        <v>20</v>
      </c>
      <c r="CP132">
        <v>7</v>
      </c>
      <c r="CQ132">
        <v>0</v>
      </c>
      <c r="CR132">
        <v>0.85365853658536583</v>
      </c>
      <c r="CS132">
        <v>4</v>
      </c>
      <c r="CT132">
        <v>1</v>
      </c>
      <c r="CU132">
        <v>0</v>
      </c>
      <c r="CV132">
        <v>0</v>
      </c>
      <c r="CW132">
        <v>0</v>
      </c>
      <c r="CX132">
        <v>0</v>
      </c>
      <c r="CY132">
        <v>0</v>
      </c>
      <c r="CZ132">
        <v>1</v>
      </c>
      <c r="DA132">
        <v>0</v>
      </c>
      <c r="DB132">
        <v>1</v>
      </c>
      <c r="DC132">
        <v>0</v>
      </c>
      <c r="DD132">
        <v>0</v>
      </c>
      <c r="DE132">
        <v>0</v>
      </c>
      <c r="DF132">
        <v>1</v>
      </c>
      <c r="DG132">
        <v>0</v>
      </c>
      <c r="DH132">
        <v>0</v>
      </c>
      <c r="DI132">
        <v>0</v>
      </c>
      <c r="DJ132">
        <v>0</v>
      </c>
      <c r="DK132" s="664"/>
      <c r="DL132" s="398">
        <v>0</v>
      </c>
      <c r="DM132" s="303">
        <v>0</v>
      </c>
      <c r="DN132" s="303">
        <v>0</v>
      </c>
      <c r="DO132" s="393">
        <v>0</v>
      </c>
      <c r="DP132" s="303">
        <v>0</v>
      </c>
      <c r="DQ132" s="303">
        <v>0</v>
      </c>
      <c r="DR132" s="303">
        <v>0</v>
      </c>
      <c r="DS132" s="393">
        <v>0</v>
      </c>
      <c r="DT132" s="303">
        <v>0</v>
      </c>
      <c r="DU132" s="303">
        <v>0</v>
      </c>
      <c r="DV132" s="303">
        <v>0</v>
      </c>
      <c r="DW132" s="303">
        <v>0</v>
      </c>
      <c r="DX132" s="303">
        <v>0</v>
      </c>
      <c r="DY132" s="303">
        <v>0</v>
      </c>
      <c r="DZ132" s="303">
        <v>0</v>
      </c>
      <c r="EA132" s="303">
        <v>0</v>
      </c>
      <c r="EB132" s="303">
        <v>0</v>
      </c>
      <c r="EC132" s="303">
        <v>0</v>
      </c>
      <c r="ED132" s="398">
        <v>0</v>
      </c>
      <c r="EE132" s="303">
        <v>0</v>
      </c>
      <c r="EF132" s="303">
        <v>0</v>
      </c>
      <c r="EG132" s="393">
        <v>0</v>
      </c>
      <c r="EH132" s="910">
        <v>0</v>
      </c>
      <c r="EI132" s="398">
        <v>41</v>
      </c>
      <c r="EJ132" s="393" t="b">
        <v>0</v>
      </c>
      <c r="EK132" s="971">
        <v>31</v>
      </c>
      <c r="EL132" s="971">
        <v>36</v>
      </c>
      <c r="EM132" s="396">
        <v>0</v>
      </c>
      <c r="EN132" s="396">
        <v>1</v>
      </c>
      <c r="EO132" s="396">
        <v>0</v>
      </c>
      <c r="EP132" s="971">
        <v>36</v>
      </c>
      <c r="EQ132" s="396">
        <v>0</v>
      </c>
      <c r="ER132" s="396">
        <v>1</v>
      </c>
      <c r="ES132" s="396">
        <v>0</v>
      </c>
      <c r="ET132" s="664"/>
      <c r="EU132" s="303"/>
      <c r="EV132" s="396" t="s">
        <v>638</v>
      </c>
      <c r="EW132" s="396" t="s">
        <v>639</v>
      </c>
      <c r="EX132" s="396" t="s">
        <v>354</v>
      </c>
      <c r="EY132" s="396">
        <v>36</v>
      </c>
      <c r="EZ132" s="396" t="s">
        <v>12</v>
      </c>
      <c r="FA132" s="396" t="s">
        <v>232</v>
      </c>
      <c r="FB132" s="396" t="s">
        <v>9</v>
      </c>
      <c r="FC132" s="396" t="s">
        <v>232</v>
      </c>
      <c r="FD132" s="396" t="s">
        <v>358</v>
      </c>
    </row>
    <row r="133" spans="1:160" customFormat="1">
      <c r="A133">
        <v>951</v>
      </c>
      <c r="B133">
        <v>1</v>
      </c>
      <c r="C133" t="s">
        <v>636</v>
      </c>
      <c r="D133" t="s">
        <v>637</v>
      </c>
      <c r="H133">
        <v>700</v>
      </c>
      <c r="I133">
        <v>41</v>
      </c>
      <c r="J133">
        <v>0</v>
      </c>
      <c r="K133">
        <v>1</v>
      </c>
      <c r="L133">
        <v>1</v>
      </c>
      <c r="M133">
        <v>0</v>
      </c>
      <c r="N133" s="1250" t="s">
        <v>638</v>
      </c>
      <c r="O133" s="1250">
        <v>0</v>
      </c>
      <c r="P133">
        <v>2</v>
      </c>
      <c r="Q133">
        <v>2</v>
      </c>
      <c r="R133">
        <v>0</v>
      </c>
      <c r="S133">
        <v>2</v>
      </c>
      <c r="T133">
        <v>0</v>
      </c>
      <c r="U133">
        <v>0</v>
      </c>
      <c r="V133">
        <v>0</v>
      </c>
      <c r="W133">
        <v>0</v>
      </c>
      <c r="X133">
        <v>2</v>
      </c>
      <c r="Y133">
        <v>2</v>
      </c>
      <c r="Z133">
        <v>0</v>
      </c>
      <c r="AA133">
        <v>2</v>
      </c>
      <c r="AB133">
        <v>0</v>
      </c>
      <c r="AC133">
        <v>0</v>
      </c>
      <c r="AD133">
        <v>0</v>
      </c>
      <c r="AE133">
        <v>0</v>
      </c>
      <c r="AF133">
        <v>0</v>
      </c>
      <c r="AG133">
        <v>0</v>
      </c>
      <c r="AH133">
        <v>0</v>
      </c>
      <c r="AI133">
        <v>0</v>
      </c>
      <c r="AJ133">
        <v>0</v>
      </c>
      <c r="AK133">
        <v>0</v>
      </c>
      <c r="AL133">
        <v>0</v>
      </c>
      <c r="AM133">
        <v>0</v>
      </c>
      <c r="AN133">
        <v>2</v>
      </c>
      <c r="AO133">
        <v>2</v>
      </c>
      <c r="AP133">
        <v>0</v>
      </c>
      <c r="AQ133">
        <v>2</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2</v>
      </c>
      <c r="BK133">
        <v>0</v>
      </c>
      <c r="BL133">
        <v>0</v>
      </c>
      <c r="BM133">
        <v>0</v>
      </c>
      <c r="BN133">
        <v>2</v>
      </c>
      <c r="BO133">
        <v>0</v>
      </c>
      <c r="BP133">
        <v>0</v>
      </c>
      <c r="BQ133">
        <v>0</v>
      </c>
      <c r="BR133">
        <v>0</v>
      </c>
      <c r="BS133">
        <v>0</v>
      </c>
      <c r="BT133">
        <v>0</v>
      </c>
      <c r="BU133">
        <v>0</v>
      </c>
      <c r="BV133">
        <v>0</v>
      </c>
      <c r="BW133">
        <v>0</v>
      </c>
      <c r="BX133">
        <v>2</v>
      </c>
      <c r="BY133">
        <v>0</v>
      </c>
      <c r="BZ133">
        <v>0</v>
      </c>
      <c r="CA133">
        <v>0</v>
      </c>
      <c r="CB133">
        <v>0</v>
      </c>
      <c r="CC133">
        <v>0</v>
      </c>
      <c r="CD133">
        <v>0</v>
      </c>
      <c r="CE133">
        <v>0</v>
      </c>
      <c r="CF133">
        <v>2</v>
      </c>
      <c r="CG133">
        <v>0</v>
      </c>
      <c r="CH133">
        <v>2</v>
      </c>
      <c r="CI133">
        <v>0</v>
      </c>
      <c r="CJ133">
        <v>0</v>
      </c>
      <c r="CK133">
        <v>0</v>
      </c>
      <c r="CL133">
        <v>2</v>
      </c>
      <c r="CM133">
        <v>0</v>
      </c>
      <c r="CN133">
        <v>4</v>
      </c>
      <c r="CO133">
        <v>6</v>
      </c>
      <c r="CP133">
        <v>1</v>
      </c>
      <c r="CQ133">
        <v>0</v>
      </c>
      <c r="CR133">
        <v>2.5</v>
      </c>
      <c r="CS133">
        <v>1</v>
      </c>
      <c r="CT133">
        <v>0</v>
      </c>
      <c r="CU133">
        <v>0</v>
      </c>
      <c r="CV133">
        <v>0</v>
      </c>
      <c r="CW133">
        <v>0</v>
      </c>
      <c r="CX133">
        <v>0</v>
      </c>
      <c r="CY133">
        <v>0</v>
      </c>
      <c r="CZ133">
        <v>1</v>
      </c>
      <c r="DA133">
        <v>0</v>
      </c>
      <c r="DB133">
        <v>0</v>
      </c>
      <c r="DC133">
        <v>0</v>
      </c>
      <c r="DD133">
        <v>0</v>
      </c>
      <c r="DE133">
        <v>0</v>
      </c>
      <c r="DF133">
        <v>0</v>
      </c>
      <c r="DG133">
        <v>0</v>
      </c>
      <c r="DH133">
        <v>0</v>
      </c>
      <c r="DI133">
        <v>0</v>
      </c>
      <c r="DJ133">
        <v>0</v>
      </c>
      <c r="DK133" s="664"/>
      <c r="DL133" s="398">
        <v>0</v>
      </c>
      <c r="DM133" s="303">
        <v>0</v>
      </c>
      <c r="DN133" s="303">
        <v>0</v>
      </c>
      <c r="DO133" s="393">
        <v>0</v>
      </c>
      <c r="DP133" s="303">
        <v>0</v>
      </c>
      <c r="DQ133" s="303">
        <v>0</v>
      </c>
      <c r="DR133" s="303">
        <v>0</v>
      </c>
      <c r="DS133" s="393">
        <v>0</v>
      </c>
      <c r="DT133" s="303">
        <v>0</v>
      </c>
      <c r="DU133" s="303">
        <v>0</v>
      </c>
      <c r="DV133" s="303">
        <v>0</v>
      </c>
      <c r="DW133" s="303">
        <v>0</v>
      </c>
      <c r="DX133" s="303">
        <v>0</v>
      </c>
      <c r="DY133" s="303">
        <v>0</v>
      </c>
      <c r="DZ133" s="303">
        <v>0</v>
      </c>
      <c r="EA133" s="303">
        <v>0</v>
      </c>
      <c r="EB133" s="303">
        <v>0</v>
      </c>
      <c r="EC133" s="303">
        <v>0</v>
      </c>
      <c r="ED133" s="398">
        <v>0</v>
      </c>
      <c r="EE133" s="303">
        <v>0</v>
      </c>
      <c r="EF133" s="303">
        <v>0</v>
      </c>
      <c r="EG133" s="393">
        <v>0</v>
      </c>
      <c r="EH133" s="910">
        <v>0</v>
      </c>
      <c r="EI133" s="398">
        <v>4</v>
      </c>
      <c r="EJ133" s="393" t="b">
        <v>0</v>
      </c>
      <c r="EK133" s="971">
        <v>1</v>
      </c>
      <c r="EL133" s="971">
        <v>2</v>
      </c>
      <c r="EM133" s="396">
        <v>0</v>
      </c>
      <c r="EN133" s="396">
        <v>1</v>
      </c>
      <c r="EO133" s="396">
        <v>0</v>
      </c>
      <c r="EP133" s="971">
        <v>0</v>
      </c>
      <c r="EQ133" s="396">
        <v>0</v>
      </c>
      <c r="ER133" s="396">
        <v>0</v>
      </c>
      <c r="ES133" s="396">
        <v>0</v>
      </c>
      <c r="ET133" s="664"/>
      <c r="EU133" s="303"/>
      <c r="EV133" s="396" t="s">
        <v>638</v>
      </c>
      <c r="EW133" s="396" t="s">
        <v>639</v>
      </c>
      <c r="EX133" s="396" t="s">
        <v>354</v>
      </c>
      <c r="EY133" s="396">
        <v>2</v>
      </c>
      <c r="EZ133" s="396" t="s">
        <v>11</v>
      </c>
      <c r="FA133" s="396" t="s">
        <v>232</v>
      </c>
      <c r="FB133" s="396" t="s">
        <v>9</v>
      </c>
      <c r="FC133" s="396" t="s">
        <v>232</v>
      </c>
      <c r="FD133" s="396" t="s">
        <v>358</v>
      </c>
    </row>
    <row r="134" spans="1:160" customFormat="1">
      <c r="A134">
        <v>1053</v>
      </c>
      <c r="B134">
        <v>1</v>
      </c>
      <c r="C134" t="s">
        <v>643</v>
      </c>
      <c r="D134" t="s">
        <v>644</v>
      </c>
      <c r="H134">
        <v>700</v>
      </c>
      <c r="I134">
        <v>41</v>
      </c>
      <c r="J134">
        <v>1</v>
      </c>
      <c r="K134">
        <v>0</v>
      </c>
      <c r="L134">
        <v>1</v>
      </c>
      <c r="M134">
        <v>0</v>
      </c>
      <c r="N134" s="1250" t="s">
        <v>524</v>
      </c>
      <c r="O134" s="1250">
        <v>0</v>
      </c>
      <c r="P134">
        <v>4</v>
      </c>
      <c r="Q134">
        <v>0</v>
      </c>
      <c r="R134">
        <v>6</v>
      </c>
      <c r="S134">
        <v>0</v>
      </c>
      <c r="T134">
        <v>1</v>
      </c>
      <c r="U134">
        <v>0</v>
      </c>
      <c r="V134">
        <v>1</v>
      </c>
      <c r="W134">
        <v>0</v>
      </c>
      <c r="X134">
        <v>5</v>
      </c>
      <c r="Y134">
        <v>0</v>
      </c>
      <c r="Z134">
        <v>7</v>
      </c>
      <c r="AA134">
        <v>0</v>
      </c>
      <c r="AB134">
        <v>2</v>
      </c>
      <c r="AC134">
        <v>0</v>
      </c>
      <c r="AD134">
        <v>0</v>
      </c>
      <c r="AE134">
        <v>0</v>
      </c>
      <c r="AF134">
        <v>0</v>
      </c>
      <c r="AG134">
        <v>0</v>
      </c>
      <c r="AH134">
        <v>0</v>
      </c>
      <c r="AI134">
        <v>0</v>
      </c>
      <c r="AJ134">
        <v>0</v>
      </c>
      <c r="AK134">
        <v>0</v>
      </c>
      <c r="AL134">
        <v>0</v>
      </c>
      <c r="AM134">
        <v>0</v>
      </c>
      <c r="AN134">
        <v>7</v>
      </c>
      <c r="AO134">
        <v>0</v>
      </c>
      <c r="AP134">
        <v>7</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5</v>
      </c>
      <c r="BY134">
        <v>1</v>
      </c>
      <c r="BZ134">
        <v>0</v>
      </c>
      <c r="CA134">
        <v>0</v>
      </c>
      <c r="CB134">
        <v>7</v>
      </c>
      <c r="CC134">
        <v>1</v>
      </c>
      <c r="CD134">
        <v>0</v>
      </c>
      <c r="CE134">
        <v>0</v>
      </c>
      <c r="CF134">
        <v>5</v>
      </c>
      <c r="CG134">
        <v>1</v>
      </c>
      <c r="CH134">
        <v>0</v>
      </c>
      <c r="CI134">
        <v>0</v>
      </c>
      <c r="CJ134">
        <v>7</v>
      </c>
      <c r="CK134">
        <v>1</v>
      </c>
      <c r="CL134">
        <v>0</v>
      </c>
      <c r="CM134">
        <v>0</v>
      </c>
      <c r="CN134">
        <v>1</v>
      </c>
      <c r="CO134">
        <v>1</v>
      </c>
      <c r="CP134">
        <v>1</v>
      </c>
      <c r="CQ134">
        <v>0</v>
      </c>
      <c r="CR134">
        <v>0.2857142857142857</v>
      </c>
      <c r="CS134">
        <v>1</v>
      </c>
      <c r="CT134">
        <v>0</v>
      </c>
      <c r="CU134">
        <v>0</v>
      </c>
      <c r="CV134">
        <v>0</v>
      </c>
      <c r="CW134">
        <v>0</v>
      </c>
      <c r="CX134">
        <v>0</v>
      </c>
      <c r="CY134">
        <v>0</v>
      </c>
      <c r="CZ134">
        <v>0</v>
      </c>
      <c r="DA134">
        <v>0</v>
      </c>
      <c r="DB134">
        <v>1</v>
      </c>
      <c r="DC134">
        <v>0</v>
      </c>
      <c r="DD134">
        <v>0</v>
      </c>
      <c r="DE134">
        <v>0</v>
      </c>
      <c r="DF134">
        <v>1</v>
      </c>
      <c r="DG134">
        <v>0</v>
      </c>
      <c r="DH134">
        <v>0</v>
      </c>
      <c r="DI134">
        <v>0</v>
      </c>
      <c r="DJ134">
        <v>0</v>
      </c>
      <c r="DK134" s="664"/>
      <c r="DL134" s="398">
        <v>0</v>
      </c>
      <c r="DM134" s="303">
        <v>0</v>
      </c>
      <c r="DN134" s="303">
        <v>0</v>
      </c>
      <c r="DO134" s="393">
        <v>0</v>
      </c>
      <c r="DP134" s="303">
        <v>0</v>
      </c>
      <c r="DQ134" s="303">
        <v>0</v>
      </c>
      <c r="DR134" s="303">
        <v>0</v>
      </c>
      <c r="DS134" s="393">
        <v>0</v>
      </c>
      <c r="DT134" s="303">
        <v>0</v>
      </c>
      <c r="DU134" s="303">
        <v>0</v>
      </c>
      <c r="DV134" s="303">
        <v>0</v>
      </c>
      <c r="DW134" s="303">
        <v>0</v>
      </c>
      <c r="DX134" s="303">
        <v>0</v>
      </c>
      <c r="DY134" s="303">
        <v>0</v>
      </c>
      <c r="DZ134" s="303">
        <v>0</v>
      </c>
      <c r="EA134" s="303">
        <v>0</v>
      </c>
      <c r="EB134" s="303">
        <v>0</v>
      </c>
      <c r="EC134" s="303">
        <v>0</v>
      </c>
      <c r="ED134" s="398">
        <v>0</v>
      </c>
      <c r="EE134" s="303">
        <v>0</v>
      </c>
      <c r="EF134" s="303">
        <v>0</v>
      </c>
      <c r="EG134" s="393">
        <v>0</v>
      </c>
      <c r="EH134" s="910">
        <v>0</v>
      </c>
      <c r="EI134" s="398">
        <v>7</v>
      </c>
      <c r="EJ134" s="393" t="b">
        <v>1</v>
      </c>
      <c r="EK134" s="971">
        <v>5</v>
      </c>
      <c r="EL134" s="971">
        <v>7</v>
      </c>
      <c r="EM134" s="396">
        <v>1</v>
      </c>
      <c r="EN134" s="396">
        <v>0</v>
      </c>
      <c r="EO134" s="396">
        <v>0</v>
      </c>
      <c r="EP134" s="971">
        <v>7</v>
      </c>
      <c r="EQ134" s="396">
        <v>0</v>
      </c>
      <c r="ER134" s="396">
        <v>1</v>
      </c>
      <c r="ES134" s="396">
        <v>0</v>
      </c>
      <c r="ET134" s="664"/>
      <c r="EU134" s="303"/>
      <c r="EV134" s="396" t="s">
        <v>524</v>
      </c>
      <c r="EW134" s="396" t="s">
        <v>363</v>
      </c>
      <c r="EX134" s="396" t="s">
        <v>354</v>
      </c>
      <c r="EY134" s="396">
        <v>7</v>
      </c>
      <c r="EZ134" s="396" t="s">
        <v>11</v>
      </c>
      <c r="FA134" s="396" t="s">
        <v>232</v>
      </c>
      <c r="FB134" s="396" t="s">
        <v>9</v>
      </c>
      <c r="FC134" s="396" t="s">
        <v>232</v>
      </c>
      <c r="FD134" s="396" t="s">
        <v>358</v>
      </c>
    </row>
    <row r="135" spans="1:160" customFormat="1">
      <c r="A135">
        <v>1073</v>
      </c>
      <c r="B135">
        <v>1</v>
      </c>
      <c r="C135" t="s">
        <v>645</v>
      </c>
      <c r="D135" t="s">
        <v>646</v>
      </c>
      <c r="H135">
        <v>700</v>
      </c>
      <c r="I135">
        <v>41</v>
      </c>
      <c r="J135">
        <v>1</v>
      </c>
      <c r="K135">
        <v>0</v>
      </c>
      <c r="L135">
        <v>1</v>
      </c>
      <c r="M135">
        <v>0</v>
      </c>
      <c r="N135" s="1250" t="s">
        <v>498</v>
      </c>
      <c r="O135" s="1250">
        <v>0</v>
      </c>
      <c r="P135">
        <v>2</v>
      </c>
      <c r="Q135">
        <v>0</v>
      </c>
      <c r="R135">
        <v>2</v>
      </c>
      <c r="S135">
        <v>0</v>
      </c>
      <c r="T135">
        <v>0</v>
      </c>
      <c r="U135">
        <v>1</v>
      </c>
      <c r="V135">
        <v>0</v>
      </c>
      <c r="W135">
        <v>1</v>
      </c>
      <c r="X135">
        <v>2</v>
      </c>
      <c r="Y135">
        <v>1</v>
      </c>
      <c r="Z135">
        <v>2</v>
      </c>
      <c r="AA135">
        <v>1</v>
      </c>
      <c r="AB135">
        <v>0</v>
      </c>
      <c r="AC135">
        <v>0</v>
      </c>
      <c r="AD135">
        <v>0</v>
      </c>
      <c r="AE135">
        <v>0</v>
      </c>
      <c r="AF135">
        <v>0</v>
      </c>
      <c r="AG135">
        <v>0</v>
      </c>
      <c r="AH135">
        <v>0</v>
      </c>
      <c r="AI135">
        <v>0</v>
      </c>
      <c r="AJ135">
        <v>0</v>
      </c>
      <c r="AK135">
        <v>0</v>
      </c>
      <c r="AL135">
        <v>0</v>
      </c>
      <c r="AM135">
        <v>0</v>
      </c>
      <c r="AN135">
        <v>2</v>
      </c>
      <c r="AO135">
        <v>1</v>
      </c>
      <c r="AP135">
        <v>2</v>
      </c>
      <c r="AQ135">
        <v>1</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2</v>
      </c>
      <c r="BY135">
        <v>0</v>
      </c>
      <c r="BZ135">
        <v>1</v>
      </c>
      <c r="CA135">
        <v>1</v>
      </c>
      <c r="CB135">
        <v>2</v>
      </c>
      <c r="CC135">
        <v>0</v>
      </c>
      <c r="CD135">
        <v>1</v>
      </c>
      <c r="CE135">
        <v>1</v>
      </c>
      <c r="CF135">
        <v>2</v>
      </c>
      <c r="CG135">
        <v>0</v>
      </c>
      <c r="CH135">
        <v>1</v>
      </c>
      <c r="CI135">
        <v>1</v>
      </c>
      <c r="CJ135">
        <v>2</v>
      </c>
      <c r="CK135">
        <v>0</v>
      </c>
      <c r="CL135">
        <v>1</v>
      </c>
      <c r="CM135">
        <v>1</v>
      </c>
      <c r="CN135">
        <v>0</v>
      </c>
      <c r="CO135">
        <v>0</v>
      </c>
      <c r="CP135">
        <v>0</v>
      </c>
      <c r="CQ135">
        <v>0</v>
      </c>
      <c r="CR135">
        <v>0</v>
      </c>
      <c r="CS135">
        <v>1</v>
      </c>
      <c r="CT135">
        <v>0</v>
      </c>
      <c r="CU135">
        <v>0</v>
      </c>
      <c r="CV135">
        <v>0</v>
      </c>
      <c r="CW135">
        <v>0</v>
      </c>
      <c r="CX135">
        <v>0</v>
      </c>
      <c r="CY135">
        <v>0</v>
      </c>
      <c r="CZ135">
        <v>1</v>
      </c>
      <c r="DA135">
        <v>0</v>
      </c>
      <c r="DB135">
        <v>1</v>
      </c>
      <c r="DC135">
        <v>0</v>
      </c>
      <c r="DD135">
        <v>0</v>
      </c>
      <c r="DE135">
        <v>0</v>
      </c>
      <c r="DF135">
        <v>0</v>
      </c>
      <c r="DG135">
        <v>0</v>
      </c>
      <c r="DH135">
        <v>0</v>
      </c>
      <c r="DI135">
        <v>0</v>
      </c>
      <c r="DJ135">
        <v>1</v>
      </c>
      <c r="DK135" s="664"/>
      <c r="DL135" s="398">
        <v>0</v>
      </c>
      <c r="DM135" s="303">
        <v>0</v>
      </c>
      <c r="DN135" s="303">
        <v>0</v>
      </c>
      <c r="DO135" s="393">
        <v>0</v>
      </c>
      <c r="DP135" s="303">
        <v>0</v>
      </c>
      <c r="DQ135" s="303">
        <v>0</v>
      </c>
      <c r="DR135" s="303">
        <v>0</v>
      </c>
      <c r="DS135" s="393">
        <v>0</v>
      </c>
      <c r="DT135" s="303">
        <v>0</v>
      </c>
      <c r="DU135" s="303">
        <v>0</v>
      </c>
      <c r="DV135" s="303">
        <v>0</v>
      </c>
      <c r="DW135" s="303">
        <v>0</v>
      </c>
      <c r="DX135" s="303">
        <v>0</v>
      </c>
      <c r="DY135" s="303">
        <v>0</v>
      </c>
      <c r="DZ135" s="303">
        <v>0</v>
      </c>
      <c r="EA135" s="303">
        <v>0</v>
      </c>
      <c r="EB135" s="303">
        <v>0</v>
      </c>
      <c r="EC135" s="303">
        <v>0</v>
      </c>
      <c r="ED135" s="398">
        <v>0</v>
      </c>
      <c r="EE135" s="303">
        <v>0</v>
      </c>
      <c r="EF135" s="303">
        <v>0</v>
      </c>
      <c r="EG135" s="393">
        <v>0</v>
      </c>
      <c r="EH135" s="910">
        <v>0</v>
      </c>
      <c r="EI135" s="398">
        <v>3</v>
      </c>
      <c r="EJ135" s="393" t="b">
        <v>1</v>
      </c>
      <c r="EK135" s="971">
        <v>1</v>
      </c>
      <c r="EL135" s="971">
        <v>3</v>
      </c>
      <c r="EM135" s="396">
        <v>0</v>
      </c>
      <c r="EN135" s="396">
        <v>1</v>
      </c>
      <c r="EO135" s="396">
        <v>0</v>
      </c>
      <c r="EP135" s="971">
        <v>3</v>
      </c>
      <c r="EQ135" s="396">
        <v>0</v>
      </c>
      <c r="ER135" s="396">
        <v>1</v>
      </c>
      <c r="ES135" s="396">
        <v>0</v>
      </c>
      <c r="ET135" s="664"/>
      <c r="EU135" s="303"/>
      <c r="EV135" s="396" t="s">
        <v>498</v>
      </c>
      <c r="EW135" s="396" t="s">
        <v>449</v>
      </c>
      <c r="EX135" s="396" t="s">
        <v>343</v>
      </c>
      <c r="EY135" s="396">
        <v>3</v>
      </c>
      <c r="EZ135" s="396" t="s">
        <v>11</v>
      </c>
      <c r="FA135" s="396" t="s">
        <v>232</v>
      </c>
      <c r="FB135" s="396" t="s">
        <v>9</v>
      </c>
      <c r="FC135" s="396" t="s">
        <v>232</v>
      </c>
      <c r="FD135" s="396" t="s">
        <v>358</v>
      </c>
    </row>
    <row r="136" spans="1:160" customFormat="1">
      <c r="A136">
        <v>1147</v>
      </c>
      <c r="B136">
        <v>1</v>
      </c>
      <c r="C136" t="s">
        <v>652</v>
      </c>
      <c r="D136" t="s">
        <v>653</v>
      </c>
      <c r="H136">
        <v>700</v>
      </c>
      <c r="I136">
        <v>41</v>
      </c>
      <c r="J136">
        <v>1</v>
      </c>
      <c r="K136">
        <v>0</v>
      </c>
      <c r="L136">
        <v>1</v>
      </c>
      <c r="M136">
        <v>0</v>
      </c>
      <c r="N136" s="1250" t="s">
        <v>522</v>
      </c>
      <c r="O136" s="1250">
        <v>0</v>
      </c>
      <c r="P136">
        <v>1</v>
      </c>
      <c r="Q136">
        <v>0</v>
      </c>
      <c r="R136">
        <v>1</v>
      </c>
      <c r="S136">
        <v>0</v>
      </c>
      <c r="T136">
        <v>0</v>
      </c>
      <c r="U136">
        <v>1</v>
      </c>
      <c r="V136">
        <v>0</v>
      </c>
      <c r="W136">
        <v>1</v>
      </c>
      <c r="X136">
        <v>1</v>
      </c>
      <c r="Y136">
        <v>1</v>
      </c>
      <c r="Z136">
        <v>1</v>
      </c>
      <c r="AA136">
        <v>1</v>
      </c>
      <c r="AB136">
        <v>0</v>
      </c>
      <c r="AC136">
        <v>0</v>
      </c>
      <c r="AD136">
        <v>0</v>
      </c>
      <c r="AE136">
        <v>0</v>
      </c>
      <c r="AF136">
        <v>0</v>
      </c>
      <c r="AG136">
        <v>0</v>
      </c>
      <c r="AH136">
        <v>0</v>
      </c>
      <c r="AI136">
        <v>0</v>
      </c>
      <c r="AJ136">
        <v>0</v>
      </c>
      <c r="AK136">
        <v>0</v>
      </c>
      <c r="AL136">
        <v>0</v>
      </c>
      <c r="AM136">
        <v>0</v>
      </c>
      <c r="AN136">
        <v>1</v>
      </c>
      <c r="AO136">
        <v>1</v>
      </c>
      <c r="AP136">
        <v>1</v>
      </c>
      <c r="AQ136">
        <v>1</v>
      </c>
      <c r="AR136">
        <v>0</v>
      </c>
      <c r="AS136">
        <v>0</v>
      </c>
      <c r="AT136">
        <v>0</v>
      </c>
      <c r="AU136">
        <v>0</v>
      </c>
      <c r="AV136">
        <v>0</v>
      </c>
      <c r="AW136">
        <v>0</v>
      </c>
      <c r="AX136">
        <v>0</v>
      </c>
      <c r="AY136">
        <v>0</v>
      </c>
      <c r="AZ136">
        <v>0</v>
      </c>
      <c r="BA136">
        <v>0</v>
      </c>
      <c r="BB136">
        <v>0</v>
      </c>
      <c r="BC136">
        <v>0</v>
      </c>
      <c r="BD136">
        <v>0</v>
      </c>
      <c r="BE136">
        <v>0</v>
      </c>
      <c r="BF136">
        <v>0</v>
      </c>
      <c r="BG136">
        <v>0</v>
      </c>
      <c r="BH136">
        <v>1</v>
      </c>
      <c r="BI136">
        <v>0</v>
      </c>
      <c r="BJ136">
        <v>1</v>
      </c>
      <c r="BK136">
        <v>1</v>
      </c>
      <c r="BL136">
        <v>1</v>
      </c>
      <c r="BM136">
        <v>0</v>
      </c>
      <c r="BN136">
        <v>1</v>
      </c>
      <c r="BO136">
        <v>1</v>
      </c>
      <c r="BP136">
        <v>0</v>
      </c>
      <c r="BQ136">
        <v>0</v>
      </c>
      <c r="BR136">
        <v>0</v>
      </c>
      <c r="BS136">
        <v>0</v>
      </c>
      <c r="BT136">
        <v>0</v>
      </c>
      <c r="BU136">
        <v>0</v>
      </c>
      <c r="BV136">
        <v>0</v>
      </c>
      <c r="BW136">
        <v>0</v>
      </c>
      <c r="BX136">
        <v>0</v>
      </c>
      <c r="BY136">
        <v>0</v>
      </c>
      <c r="BZ136">
        <v>0</v>
      </c>
      <c r="CA136">
        <v>0</v>
      </c>
      <c r="CB136">
        <v>0</v>
      </c>
      <c r="CC136">
        <v>0</v>
      </c>
      <c r="CD136">
        <v>0</v>
      </c>
      <c r="CE136">
        <v>0</v>
      </c>
      <c r="CF136">
        <v>1</v>
      </c>
      <c r="CG136">
        <v>0</v>
      </c>
      <c r="CH136">
        <v>1</v>
      </c>
      <c r="CI136">
        <v>1</v>
      </c>
      <c r="CJ136">
        <v>1</v>
      </c>
      <c r="CK136">
        <v>0</v>
      </c>
      <c r="CL136">
        <v>1</v>
      </c>
      <c r="CM136">
        <v>1</v>
      </c>
      <c r="CN136">
        <v>0</v>
      </c>
      <c r="CO136">
        <v>0</v>
      </c>
      <c r="CP136">
        <v>0</v>
      </c>
      <c r="CQ136">
        <v>0</v>
      </c>
      <c r="CR136">
        <v>0</v>
      </c>
      <c r="CS136">
        <v>1</v>
      </c>
      <c r="CT136">
        <v>0</v>
      </c>
      <c r="CU136">
        <v>0</v>
      </c>
      <c r="CV136">
        <v>0</v>
      </c>
      <c r="CW136">
        <v>0</v>
      </c>
      <c r="CX136">
        <v>0</v>
      </c>
      <c r="CY136">
        <v>0</v>
      </c>
      <c r="CZ136">
        <v>0</v>
      </c>
      <c r="DA136">
        <v>1</v>
      </c>
      <c r="DB136">
        <v>1</v>
      </c>
      <c r="DC136">
        <v>0</v>
      </c>
      <c r="DD136">
        <v>0</v>
      </c>
      <c r="DE136">
        <v>0</v>
      </c>
      <c r="DF136">
        <v>0</v>
      </c>
      <c r="DG136">
        <v>1</v>
      </c>
      <c r="DH136">
        <v>0</v>
      </c>
      <c r="DI136">
        <v>0</v>
      </c>
      <c r="DJ136">
        <v>0</v>
      </c>
      <c r="DK136" s="664"/>
      <c r="DL136" s="398">
        <v>0</v>
      </c>
      <c r="DM136" s="303">
        <v>0</v>
      </c>
      <c r="DN136" s="303">
        <v>0</v>
      </c>
      <c r="DO136" s="393">
        <v>0</v>
      </c>
      <c r="DP136" s="303">
        <v>0</v>
      </c>
      <c r="DQ136" s="303">
        <v>0</v>
      </c>
      <c r="DR136" s="303">
        <v>0</v>
      </c>
      <c r="DS136" s="393">
        <v>0</v>
      </c>
      <c r="DT136" s="303">
        <v>0</v>
      </c>
      <c r="DU136" s="303">
        <v>0</v>
      </c>
      <c r="DV136" s="303">
        <v>0</v>
      </c>
      <c r="DW136" s="303">
        <v>0</v>
      </c>
      <c r="DX136" s="303">
        <v>0</v>
      </c>
      <c r="DY136" s="303">
        <v>0</v>
      </c>
      <c r="DZ136" s="303">
        <v>0</v>
      </c>
      <c r="EA136" s="303">
        <v>0</v>
      </c>
      <c r="EB136" s="303">
        <v>0</v>
      </c>
      <c r="EC136" s="303">
        <v>0</v>
      </c>
      <c r="ED136" s="398">
        <v>0</v>
      </c>
      <c r="EE136" s="303">
        <v>0</v>
      </c>
      <c r="EF136" s="303">
        <v>0</v>
      </c>
      <c r="EG136" s="393">
        <v>0</v>
      </c>
      <c r="EH136" s="910">
        <v>0</v>
      </c>
      <c r="EI136" s="398">
        <v>2</v>
      </c>
      <c r="EJ136" s="393" t="b">
        <v>1</v>
      </c>
      <c r="EK136" s="971">
        <v>0</v>
      </c>
      <c r="EL136" s="971">
        <v>2</v>
      </c>
      <c r="EM136" s="396">
        <v>0</v>
      </c>
      <c r="EN136" s="396">
        <v>1</v>
      </c>
      <c r="EO136" s="396">
        <v>0</v>
      </c>
      <c r="EP136" s="971">
        <v>2</v>
      </c>
      <c r="EQ136" s="396">
        <v>0</v>
      </c>
      <c r="ER136" s="396">
        <v>1</v>
      </c>
      <c r="ES136" s="396">
        <v>0</v>
      </c>
      <c r="ET136" s="664"/>
      <c r="EU136" s="303"/>
      <c r="EV136" s="396" t="s">
        <v>522</v>
      </c>
      <c r="EW136" s="396" t="s">
        <v>353</v>
      </c>
      <c r="EX136" s="396" t="s">
        <v>354</v>
      </c>
      <c r="EY136" s="396">
        <v>2</v>
      </c>
      <c r="EZ136" s="396" t="s">
        <v>11</v>
      </c>
      <c r="FA136" s="396" t="s">
        <v>232</v>
      </c>
      <c r="FB136" s="396" t="s">
        <v>9</v>
      </c>
      <c r="FC136" s="396" t="s">
        <v>232</v>
      </c>
      <c r="FD136" s="396" t="s">
        <v>358</v>
      </c>
    </row>
    <row r="137" spans="1:160" customFormat="1">
      <c r="A137">
        <v>1162</v>
      </c>
      <c r="B137">
        <v>1</v>
      </c>
      <c r="C137">
        <v>0</v>
      </c>
      <c r="D137" t="s">
        <v>654</v>
      </c>
      <c r="H137">
        <v>700</v>
      </c>
      <c r="I137">
        <v>41</v>
      </c>
      <c r="J137">
        <v>1</v>
      </c>
      <c r="K137">
        <v>0</v>
      </c>
      <c r="L137">
        <v>1</v>
      </c>
      <c r="M137">
        <v>0</v>
      </c>
      <c r="N137" s="1250" t="s">
        <v>647</v>
      </c>
      <c r="O137" s="1250">
        <v>0</v>
      </c>
      <c r="P137">
        <v>7</v>
      </c>
      <c r="Q137">
        <v>1</v>
      </c>
      <c r="R137">
        <v>7</v>
      </c>
      <c r="S137">
        <v>1</v>
      </c>
      <c r="T137">
        <v>0</v>
      </c>
      <c r="U137">
        <v>0</v>
      </c>
      <c r="V137">
        <v>0</v>
      </c>
      <c r="W137">
        <v>0</v>
      </c>
      <c r="X137">
        <v>7</v>
      </c>
      <c r="Y137">
        <v>1</v>
      </c>
      <c r="Z137">
        <v>7</v>
      </c>
      <c r="AA137">
        <v>1</v>
      </c>
      <c r="AB137">
        <v>0</v>
      </c>
      <c r="AC137">
        <v>0</v>
      </c>
      <c r="AD137">
        <v>1</v>
      </c>
      <c r="AE137">
        <v>0</v>
      </c>
      <c r="AF137">
        <v>0</v>
      </c>
      <c r="AG137">
        <v>0</v>
      </c>
      <c r="AH137">
        <v>0</v>
      </c>
      <c r="AI137">
        <v>0</v>
      </c>
      <c r="AJ137">
        <v>0</v>
      </c>
      <c r="AK137">
        <v>0</v>
      </c>
      <c r="AL137">
        <v>0</v>
      </c>
      <c r="AM137">
        <v>0</v>
      </c>
      <c r="AN137">
        <v>7</v>
      </c>
      <c r="AO137">
        <v>1</v>
      </c>
      <c r="AP137">
        <v>8</v>
      </c>
      <c r="AQ137">
        <v>1</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1</v>
      </c>
      <c r="BK137">
        <v>0</v>
      </c>
      <c r="BL137">
        <v>0</v>
      </c>
      <c r="BM137">
        <v>0</v>
      </c>
      <c r="BN137">
        <v>1</v>
      </c>
      <c r="BO137">
        <v>0</v>
      </c>
      <c r="BP137">
        <v>0</v>
      </c>
      <c r="BQ137">
        <v>0</v>
      </c>
      <c r="BR137">
        <v>0</v>
      </c>
      <c r="BS137">
        <v>0</v>
      </c>
      <c r="BT137">
        <v>0</v>
      </c>
      <c r="BU137">
        <v>0</v>
      </c>
      <c r="BV137">
        <v>0</v>
      </c>
      <c r="BW137">
        <v>0</v>
      </c>
      <c r="BX137">
        <v>7</v>
      </c>
      <c r="BY137">
        <v>0</v>
      </c>
      <c r="BZ137">
        <v>0</v>
      </c>
      <c r="CA137">
        <v>0</v>
      </c>
      <c r="CB137">
        <v>7</v>
      </c>
      <c r="CC137">
        <v>0</v>
      </c>
      <c r="CD137">
        <v>0</v>
      </c>
      <c r="CE137">
        <v>0</v>
      </c>
      <c r="CF137">
        <v>7</v>
      </c>
      <c r="CG137">
        <v>0</v>
      </c>
      <c r="CH137">
        <v>1</v>
      </c>
      <c r="CI137">
        <v>0</v>
      </c>
      <c r="CJ137">
        <v>7</v>
      </c>
      <c r="CK137">
        <v>0</v>
      </c>
      <c r="CL137">
        <v>1</v>
      </c>
      <c r="CM137">
        <v>0</v>
      </c>
      <c r="CN137">
        <v>1</v>
      </c>
      <c r="CO137">
        <v>0</v>
      </c>
      <c r="CP137">
        <v>0</v>
      </c>
      <c r="CQ137">
        <v>0</v>
      </c>
      <c r="CR137">
        <v>0.125</v>
      </c>
      <c r="CS137">
        <v>0</v>
      </c>
      <c r="CT137">
        <v>0</v>
      </c>
      <c r="CU137">
        <v>0</v>
      </c>
      <c r="CV137">
        <v>0</v>
      </c>
      <c r="CW137">
        <v>0</v>
      </c>
      <c r="CX137">
        <v>0</v>
      </c>
      <c r="CY137">
        <v>0</v>
      </c>
      <c r="CZ137">
        <v>0</v>
      </c>
      <c r="DA137">
        <v>0</v>
      </c>
      <c r="DB137">
        <v>1</v>
      </c>
      <c r="DC137">
        <v>0</v>
      </c>
      <c r="DD137">
        <v>1</v>
      </c>
      <c r="DE137">
        <v>0</v>
      </c>
      <c r="DF137">
        <v>0</v>
      </c>
      <c r="DG137">
        <v>0</v>
      </c>
      <c r="DH137">
        <v>0</v>
      </c>
      <c r="DI137">
        <v>0</v>
      </c>
      <c r="DJ137">
        <v>0</v>
      </c>
      <c r="DK137" s="664"/>
      <c r="DL137" s="398">
        <v>0</v>
      </c>
      <c r="DM137" s="303">
        <v>0</v>
      </c>
      <c r="DN137" s="303">
        <v>0</v>
      </c>
      <c r="DO137" s="393">
        <v>0</v>
      </c>
      <c r="DP137" s="303">
        <v>0</v>
      </c>
      <c r="DQ137" s="303">
        <v>0</v>
      </c>
      <c r="DR137" s="303">
        <v>0</v>
      </c>
      <c r="DS137" s="393">
        <v>0</v>
      </c>
      <c r="DT137" s="303">
        <v>0</v>
      </c>
      <c r="DU137" s="303">
        <v>0</v>
      </c>
      <c r="DV137" s="303">
        <v>0</v>
      </c>
      <c r="DW137" s="303">
        <v>0</v>
      </c>
      <c r="DX137" s="303">
        <v>0</v>
      </c>
      <c r="DY137" s="303">
        <v>0</v>
      </c>
      <c r="DZ137" s="303">
        <v>0</v>
      </c>
      <c r="EA137" s="303">
        <v>0</v>
      </c>
      <c r="EB137" s="303">
        <v>0</v>
      </c>
      <c r="EC137" s="303">
        <v>0</v>
      </c>
      <c r="ED137" s="398">
        <v>0</v>
      </c>
      <c r="EE137" s="303">
        <v>0</v>
      </c>
      <c r="EF137" s="303">
        <v>0</v>
      </c>
      <c r="EG137" s="393">
        <v>0</v>
      </c>
      <c r="EH137" s="910">
        <v>0</v>
      </c>
      <c r="EI137" s="398">
        <v>8</v>
      </c>
      <c r="EJ137" s="393" t="b">
        <v>0</v>
      </c>
      <c r="EK137" s="971">
        <v>8</v>
      </c>
      <c r="EL137" s="971">
        <v>0</v>
      </c>
      <c r="EM137" s="396">
        <v>0</v>
      </c>
      <c r="EN137" s="396">
        <v>0</v>
      </c>
      <c r="EO137" s="396">
        <v>0</v>
      </c>
      <c r="EP137" s="971">
        <v>9</v>
      </c>
      <c r="EQ137" s="396">
        <v>0</v>
      </c>
      <c r="ER137" s="396">
        <v>1</v>
      </c>
      <c r="ES137" s="396">
        <v>0</v>
      </c>
      <c r="ET137" s="664"/>
      <c r="EU137" s="303"/>
      <c r="EV137" s="396" t="s">
        <v>647</v>
      </c>
      <c r="EW137" s="396" t="s">
        <v>353</v>
      </c>
      <c r="EX137" s="396" t="s">
        <v>354</v>
      </c>
      <c r="EY137" s="396">
        <v>9</v>
      </c>
      <c r="EZ137" s="396" t="s">
        <v>11</v>
      </c>
      <c r="FA137" s="396" t="s">
        <v>232</v>
      </c>
      <c r="FB137" s="396" t="s">
        <v>9</v>
      </c>
      <c r="FC137" s="396" t="s">
        <v>232</v>
      </c>
      <c r="FD137" s="396" t="s">
        <v>358</v>
      </c>
    </row>
    <row r="138" spans="1:160" customFormat="1">
      <c r="A138">
        <v>1167</v>
      </c>
      <c r="B138">
        <v>1</v>
      </c>
      <c r="C138">
        <v>0</v>
      </c>
      <c r="D138" t="s">
        <v>655</v>
      </c>
      <c r="H138">
        <v>700</v>
      </c>
      <c r="I138">
        <v>41</v>
      </c>
      <c r="J138">
        <v>1</v>
      </c>
      <c r="K138">
        <v>0</v>
      </c>
      <c r="L138">
        <v>1</v>
      </c>
      <c r="M138">
        <v>0</v>
      </c>
      <c r="N138" s="1250" t="s">
        <v>647</v>
      </c>
      <c r="O138" s="1250">
        <v>0</v>
      </c>
      <c r="P138">
        <v>9</v>
      </c>
      <c r="Q138">
        <v>0</v>
      </c>
      <c r="R138">
        <v>8</v>
      </c>
      <c r="S138">
        <v>0</v>
      </c>
      <c r="T138">
        <v>0</v>
      </c>
      <c r="U138">
        <v>0</v>
      </c>
      <c r="V138">
        <v>0</v>
      </c>
      <c r="W138">
        <v>0</v>
      </c>
      <c r="X138">
        <v>9</v>
      </c>
      <c r="Y138">
        <v>0</v>
      </c>
      <c r="Z138">
        <v>8</v>
      </c>
      <c r="AA138">
        <v>0</v>
      </c>
      <c r="AB138">
        <v>1</v>
      </c>
      <c r="AC138">
        <v>0</v>
      </c>
      <c r="AD138">
        <v>0</v>
      </c>
      <c r="AE138">
        <v>0</v>
      </c>
      <c r="AF138">
        <v>0</v>
      </c>
      <c r="AG138">
        <v>0</v>
      </c>
      <c r="AH138">
        <v>0</v>
      </c>
      <c r="AI138">
        <v>0</v>
      </c>
      <c r="AJ138">
        <v>0</v>
      </c>
      <c r="AK138">
        <v>0</v>
      </c>
      <c r="AL138">
        <v>1</v>
      </c>
      <c r="AM138">
        <v>0</v>
      </c>
      <c r="AN138">
        <v>10</v>
      </c>
      <c r="AO138">
        <v>0</v>
      </c>
      <c r="AP138">
        <v>9</v>
      </c>
      <c r="AQ138">
        <v>0</v>
      </c>
      <c r="AR138">
        <v>0</v>
      </c>
      <c r="AS138">
        <v>0</v>
      </c>
      <c r="AT138">
        <v>0</v>
      </c>
      <c r="AU138">
        <v>0</v>
      </c>
      <c r="AV138">
        <v>0</v>
      </c>
      <c r="AW138">
        <v>0</v>
      </c>
      <c r="AX138">
        <v>0</v>
      </c>
      <c r="AY138">
        <v>0</v>
      </c>
      <c r="AZ138">
        <v>0</v>
      </c>
      <c r="BA138">
        <v>0</v>
      </c>
      <c r="BB138">
        <v>0</v>
      </c>
      <c r="BC138">
        <v>0</v>
      </c>
      <c r="BD138">
        <v>0</v>
      </c>
      <c r="BE138">
        <v>0</v>
      </c>
      <c r="BF138">
        <v>0</v>
      </c>
      <c r="BG138">
        <v>0</v>
      </c>
      <c r="BH138">
        <v>1</v>
      </c>
      <c r="BI138">
        <v>0</v>
      </c>
      <c r="BJ138">
        <v>0</v>
      </c>
      <c r="BK138">
        <v>0</v>
      </c>
      <c r="BL138">
        <v>1</v>
      </c>
      <c r="BM138">
        <v>0</v>
      </c>
      <c r="BN138">
        <v>0</v>
      </c>
      <c r="BO138">
        <v>0</v>
      </c>
      <c r="BP138">
        <v>0</v>
      </c>
      <c r="BQ138">
        <v>0</v>
      </c>
      <c r="BR138">
        <v>0</v>
      </c>
      <c r="BS138">
        <v>0</v>
      </c>
      <c r="BT138">
        <v>0</v>
      </c>
      <c r="BU138">
        <v>0</v>
      </c>
      <c r="BV138">
        <v>0</v>
      </c>
      <c r="BW138">
        <v>0</v>
      </c>
      <c r="BX138">
        <v>8</v>
      </c>
      <c r="BY138">
        <v>0</v>
      </c>
      <c r="BZ138">
        <v>0</v>
      </c>
      <c r="CA138">
        <v>0</v>
      </c>
      <c r="CB138">
        <v>7</v>
      </c>
      <c r="CC138">
        <v>0</v>
      </c>
      <c r="CD138">
        <v>0</v>
      </c>
      <c r="CE138">
        <v>0</v>
      </c>
      <c r="CF138">
        <v>9</v>
      </c>
      <c r="CG138">
        <v>0</v>
      </c>
      <c r="CH138">
        <v>0</v>
      </c>
      <c r="CI138">
        <v>0</v>
      </c>
      <c r="CJ138">
        <v>8</v>
      </c>
      <c r="CK138">
        <v>0</v>
      </c>
      <c r="CL138">
        <v>0</v>
      </c>
      <c r="CM138">
        <v>0</v>
      </c>
      <c r="CN138">
        <v>1</v>
      </c>
      <c r="CO138">
        <v>2</v>
      </c>
      <c r="CP138">
        <v>2</v>
      </c>
      <c r="CQ138">
        <v>0</v>
      </c>
      <c r="CR138">
        <v>0.3</v>
      </c>
      <c r="CS138">
        <v>2</v>
      </c>
      <c r="CT138">
        <v>0</v>
      </c>
      <c r="CU138">
        <v>0</v>
      </c>
      <c r="CV138">
        <v>0</v>
      </c>
      <c r="CW138">
        <v>0</v>
      </c>
      <c r="CX138">
        <v>0</v>
      </c>
      <c r="CY138">
        <v>0</v>
      </c>
      <c r="CZ138">
        <v>0</v>
      </c>
      <c r="DA138">
        <v>0</v>
      </c>
      <c r="DB138">
        <v>1</v>
      </c>
      <c r="DC138">
        <v>0</v>
      </c>
      <c r="DD138">
        <v>0</v>
      </c>
      <c r="DE138">
        <v>0</v>
      </c>
      <c r="DF138">
        <v>0</v>
      </c>
      <c r="DG138">
        <v>0</v>
      </c>
      <c r="DH138">
        <v>0</v>
      </c>
      <c r="DI138">
        <v>0</v>
      </c>
      <c r="DJ138">
        <v>0</v>
      </c>
      <c r="DK138" s="664"/>
      <c r="DL138" s="398">
        <v>0</v>
      </c>
      <c r="DM138" s="303">
        <v>0</v>
      </c>
      <c r="DN138" s="303">
        <v>0</v>
      </c>
      <c r="DO138" s="393">
        <v>0</v>
      </c>
      <c r="DP138" s="303">
        <v>0</v>
      </c>
      <c r="DQ138" s="303">
        <v>0</v>
      </c>
      <c r="DR138" s="303">
        <v>0</v>
      </c>
      <c r="DS138" s="393">
        <v>0</v>
      </c>
      <c r="DT138" s="303">
        <v>0</v>
      </c>
      <c r="DU138" s="303">
        <v>0</v>
      </c>
      <c r="DV138" s="303">
        <v>0</v>
      </c>
      <c r="DW138" s="303">
        <v>0</v>
      </c>
      <c r="DX138" s="303">
        <v>0</v>
      </c>
      <c r="DY138" s="303">
        <v>0</v>
      </c>
      <c r="DZ138" s="303">
        <v>0</v>
      </c>
      <c r="EA138" s="303">
        <v>0</v>
      </c>
      <c r="EB138" s="303">
        <v>0</v>
      </c>
      <c r="EC138" s="303">
        <v>0</v>
      </c>
      <c r="ED138" s="398">
        <v>0</v>
      </c>
      <c r="EE138" s="303">
        <v>0</v>
      </c>
      <c r="EF138" s="303">
        <v>0</v>
      </c>
      <c r="EG138" s="393">
        <v>0</v>
      </c>
      <c r="EH138" s="910">
        <v>0</v>
      </c>
      <c r="EI138" s="398">
        <v>10</v>
      </c>
      <c r="EJ138" s="393" t="b">
        <v>0</v>
      </c>
      <c r="EK138" s="971">
        <v>6</v>
      </c>
      <c r="EL138" s="971">
        <v>9</v>
      </c>
      <c r="EM138" s="396">
        <v>1</v>
      </c>
      <c r="EN138" s="396">
        <v>0</v>
      </c>
      <c r="EO138" s="396">
        <v>0</v>
      </c>
      <c r="EP138" s="971">
        <v>9</v>
      </c>
      <c r="EQ138" s="396">
        <v>1</v>
      </c>
      <c r="ER138" s="396">
        <v>0</v>
      </c>
      <c r="ES138" s="396">
        <v>0</v>
      </c>
      <c r="ET138" s="664"/>
      <c r="EU138" s="303"/>
      <c r="EV138" s="396" t="s">
        <v>647</v>
      </c>
      <c r="EW138" s="396" t="s">
        <v>353</v>
      </c>
      <c r="EX138" s="396" t="s">
        <v>354</v>
      </c>
      <c r="EY138" s="396">
        <v>9</v>
      </c>
      <c r="EZ138" s="396" t="s">
        <v>11</v>
      </c>
      <c r="FA138" s="396" t="s">
        <v>232</v>
      </c>
      <c r="FB138" s="396" t="s">
        <v>9</v>
      </c>
      <c r="FC138" s="396" t="s">
        <v>232</v>
      </c>
      <c r="FD138" s="396" t="s">
        <v>358</v>
      </c>
    </row>
    <row r="139" spans="1:160" customFormat="1">
      <c r="A139">
        <v>1170</v>
      </c>
      <c r="B139">
        <v>1</v>
      </c>
      <c r="C139" t="s">
        <v>656</v>
      </c>
      <c r="D139" t="s">
        <v>657</v>
      </c>
      <c r="H139">
        <v>700</v>
      </c>
      <c r="I139">
        <v>41</v>
      </c>
      <c r="J139">
        <v>1</v>
      </c>
      <c r="K139">
        <v>0</v>
      </c>
      <c r="L139">
        <v>1</v>
      </c>
      <c r="M139">
        <v>0</v>
      </c>
      <c r="N139" s="1250" t="s">
        <v>647</v>
      </c>
      <c r="O139" s="1250">
        <v>0</v>
      </c>
      <c r="P139">
        <v>17</v>
      </c>
      <c r="Q139">
        <v>5</v>
      </c>
      <c r="R139">
        <v>18</v>
      </c>
      <c r="S139">
        <v>5</v>
      </c>
      <c r="T139">
        <v>0</v>
      </c>
      <c r="U139">
        <v>0</v>
      </c>
      <c r="V139">
        <v>0</v>
      </c>
      <c r="W139">
        <v>0</v>
      </c>
      <c r="X139">
        <v>17</v>
      </c>
      <c r="Y139">
        <v>5</v>
      </c>
      <c r="Z139">
        <v>18</v>
      </c>
      <c r="AA139">
        <v>5</v>
      </c>
      <c r="AB139">
        <v>0</v>
      </c>
      <c r="AC139">
        <v>0</v>
      </c>
      <c r="AD139">
        <v>0</v>
      </c>
      <c r="AE139">
        <v>0</v>
      </c>
      <c r="AF139">
        <v>0</v>
      </c>
      <c r="AG139">
        <v>0</v>
      </c>
      <c r="AH139">
        <v>0</v>
      </c>
      <c r="AI139">
        <v>0</v>
      </c>
      <c r="AJ139">
        <v>0</v>
      </c>
      <c r="AK139">
        <v>0</v>
      </c>
      <c r="AL139">
        <v>0</v>
      </c>
      <c r="AM139">
        <v>0</v>
      </c>
      <c r="AN139">
        <v>17</v>
      </c>
      <c r="AO139">
        <v>5</v>
      </c>
      <c r="AP139">
        <v>18</v>
      </c>
      <c r="AQ139">
        <v>5</v>
      </c>
      <c r="AR139">
        <v>0</v>
      </c>
      <c r="AS139">
        <v>0</v>
      </c>
      <c r="AT139">
        <v>1</v>
      </c>
      <c r="AU139">
        <v>0</v>
      </c>
      <c r="AV139">
        <v>0</v>
      </c>
      <c r="AW139">
        <v>0</v>
      </c>
      <c r="AX139">
        <v>1</v>
      </c>
      <c r="AY139">
        <v>0</v>
      </c>
      <c r="AZ139">
        <v>0</v>
      </c>
      <c r="BA139">
        <v>0</v>
      </c>
      <c r="BB139">
        <v>0</v>
      </c>
      <c r="BC139">
        <v>0</v>
      </c>
      <c r="BD139">
        <v>0</v>
      </c>
      <c r="BE139">
        <v>0</v>
      </c>
      <c r="BF139">
        <v>0</v>
      </c>
      <c r="BG139">
        <v>0</v>
      </c>
      <c r="BH139">
        <v>8</v>
      </c>
      <c r="BI139">
        <v>0</v>
      </c>
      <c r="BJ139">
        <v>4</v>
      </c>
      <c r="BK139">
        <v>0</v>
      </c>
      <c r="BL139">
        <v>9</v>
      </c>
      <c r="BM139">
        <v>0</v>
      </c>
      <c r="BN139">
        <v>4</v>
      </c>
      <c r="BO139">
        <v>0</v>
      </c>
      <c r="BP139">
        <v>0</v>
      </c>
      <c r="BQ139">
        <v>0</v>
      </c>
      <c r="BR139">
        <v>0</v>
      </c>
      <c r="BS139">
        <v>0</v>
      </c>
      <c r="BT139">
        <v>0</v>
      </c>
      <c r="BU139">
        <v>0</v>
      </c>
      <c r="BV139">
        <v>0</v>
      </c>
      <c r="BW139">
        <v>0</v>
      </c>
      <c r="BX139">
        <v>9</v>
      </c>
      <c r="BY139">
        <v>0</v>
      </c>
      <c r="BZ139">
        <v>0</v>
      </c>
      <c r="CA139">
        <v>0</v>
      </c>
      <c r="CB139">
        <v>9</v>
      </c>
      <c r="CC139">
        <v>0</v>
      </c>
      <c r="CD139">
        <v>0</v>
      </c>
      <c r="CE139">
        <v>0</v>
      </c>
      <c r="CF139">
        <v>17</v>
      </c>
      <c r="CG139">
        <v>0</v>
      </c>
      <c r="CH139">
        <v>5</v>
      </c>
      <c r="CI139">
        <v>0</v>
      </c>
      <c r="CJ139">
        <v>18</v>
      </c>
      <c r="CK139">
        <v>0</v>
      </c>
      <c r="CL139">
        <v>5</v>
      </c>
      <c r="CM139">
        <v>0</v>
      </c>
      <c r="CN139">
        <v>1</v>
      </c>
      <c r="CO139">
        <v>0</v>
      </c>
      <c r="CP139">
        <v>0</v>
      </c>
      <c r="CQ139">
        <v>0</v>
      </c>
      <c r="CR139">
        <v>4.5454545454545456E-2</v>
      </c>
      <c r="CS139">
        <v>4</v>
      </c>
      <c r="CT139">
        <v>0</v>
      </c>
      <c r="CU139">
        <v>0</v>
      </c>
      <c r="CV139">
        <v>0</v>
      </c>
      <c r="CW139">
        <v>0</v>
      </c>
      <c r="CX139">
        <v>0</v>
      </c>
      <c r="CY139">
        <v>0</v>
      </c>
      <c r="CZ139">
        <v>0</v>
      </c>
      <c r="DA139">
        <v>1</v>
      </c>
      <c r="DB139">
        <v>1</v>
      </c>
      <c r="DC139">
        <v>0</v>
      </c>
      <c r="DD139">
        <v>0</v>
      </c>
      <c r="DE139">
        <v>0</v>
      </c>
      <c r="DF139">
        <v>0</v>
      </c>
      <c r="DG139">
        <v>1</v>
      </c>
      <c r="DH139">
        <v>0</v>
      </c>
      <c r="DI139">
        <v>0</v>
      </c>
      <c r="DJ139">
        <v>0</v>
      </c>
      <c r="DK139" s="664"/>
      <c r="DL139" s="398">
        <v>0</v>
      </c>
      <c r="DM139" s="303">
        <v>0</v>
      </c>
      <c r="DN139" s="303">
        <v>0</v>
      </c>
      <c r="DO139" s="393">
        <v>0</v>
      </c>
      <c r="DP139" s="303">
        <v>0</v>
      </c>
      <c r="DQ139" s="303">
        <v>0</v>
      </c>
      <c r="DR139" s="303">
        <v>0</v>
      </c>
      <c r="DS139" s="393">
        <v>0</v>
      </c>
      <c r="DT139" s="303">
        <v>0</v>
      </c>
      <c r="DU139" s="303">
        <v>0</v>
      </c>
      <c r="DV139" s="303">
        <v>0</v>
      </c>
      <c r="DW139" s="303">
        <v>0</v>
      </c>
      <c r="DX139" s="303">
        <v>0</v>
      </c>
      <c r="DY139" s="303">
        <v>0</v>
      </c>
      <c r="DZ139" s="303">
        <v>0</v>
      </c>
      <c r="EA139" s="303">
        <v>0</v>
      </c>
      <c r="EB139" s="303">
        <v>0</v>
      </c>
      <c r="EC139" s="303">
        <v>0</v>
      </c>
      <c r="ED139" s="398">
        <v>0</v>
      </c>
      <c r="EE139" s="303">
        <v>0</v>
      </c>
      <c r="EF139" s="303">
        <v>0</v>
      </c>
      <c r="EG139" s="393">
        <v>0</v>
      </c>
      <c r="EH139" s="910">
        <v>0</v>
      </c>
      <c r="EI139" s="398">
        <v>22</v>
      </c>
      <c r="EJ139" s="393" t="b">
        <v>0</v>
      </c>
      <c r="EK139" s="971">
        <v>18</v>
      </c>
      <c r="EL139" s="971">
        <v>23</v>
      </c>
      <c r="EM139" s="396">
        <v>0</v>
      </c>
      <c r="EN139" s="396">
        <v>1</v>
      </c>
      <c r="EO139" s="396">
        <v>0</v>
      </c>
      <c r="EP139" s="971">
        <v>23</v>
      </c>
      <c r="EQ139" s="396">
        <v>0</v>
      </c>
      <c r="ER139" s="396">
        <v>1</v>
      </c>
      <c r="ES139" s="396">
        <v>0</v>
      </c>
      <c r="ET139" s="664"/>
      <c r="EU139" s="303"/>
      <c r="EV139" s="396" t="s">
        <v>647</v>
      </c>
      <c r="EW139" s="396" t="s">
        <v>353</v>
      </c>
      <c r="EX139" s="396" t="s">
        <v>354</v>
      </c>
      <c r="EY139" s="396">
        <v>23</v>
      </c>
      <c r="EZ139" s="396" t="s">
        <v>12</v>
      </c>
      <c r="FA139" s="396" t="s">
        <v>232</v>
      </c>
      <c r="FB139" s="396" t="s">
        <v>9</v>
      </c>
      <c r="FC139" s="396" t="s">
        <v>232</v>
      </c>
      <c r="FD139" s="396" t="s">
        <v>358</v>
      </c>
    </row>
    <row r="140" spans="1:160" customFormat="1">
      <c r="A140">
        <v>1181</v>
      </c>
      <c r="B140">
        <v>1</v>
      </c>
      <c r="C140" t="s">
        <v>659</v>
      </c>
      <c r="D140" t="s">
        <v>660</v>
      </c>
      <c r="H140">
        <v>700</v>
      </c>
      <c r="I140">
        <v>41</v>
      </c>
      <c r="J140">
        <v>1</v>
      </c>
      <c r="K140">
        <v>0</v>
      </c>
      <c r="L140">
        <v>1</v>
      </c>
      <c r="M140">
        <v>0</v>
      </c>
      <c r="N140" s="1250" t="s">
        <v>594</v>
      </c>
      <c r="O140" s="1250">
        <v>0</v>
      </c>
      <c r="P140">
        <v>5</v>
      </c>
      <c r="Q140">
        <v>0</v>
      </c>
      <c r="R140">
        <v>4</v>
      </c>
      <c r="S140">
        <v>0</v>
      </c>
      <c r="T140">
        <v>0</v>
      </c>
      <c r="U140">
        <v>0</v>
      </c>
      <c r="V140">
        <v>0</v>
      </c>
      <c r="W140">
        <v>0</v>
      </c>
      <c r="X140">
        <v>5</v>
      </c>
      <c r="Y140">
        <v>0</v>
      </c>
      <c r="Z140">
        <v>4</v>
      </c>
      <c r="AA140">
        <v>0</v>
      </c>
      <c r="AB140">
        <v>0</v>
      </c>
      <c r="AC140">
        <v>0</v>
      </c>
      <c r="AD140">
        <v>0</v>
      </c>
      <c r="AE140">
        <v>0</v>
      </c>
      <c r="AF140">
        <v>0</v>
      </c>
      <c r="AG140">
        <v>0</v>
      </c>
      <c r="AH140">
        <v>0</v>
      </c>
      <c r="AI140">
        <v>0</v>
      </c>
      <c r="AJ140">
        <v>0</v>
      </c>
      <c r="AK140">
        <v>0</v>
      </c>
      <c r="AL140">
        <v>0</v>
      </c>
      <c r="AM140">
        <v>0</v>
      </c>
      <c r="AN140">
        <v>5</v>
      </c>
      <c r="AO140">
        <v>0</v>
      </c>
      <c r="AP140">
        <v>4</v>
      </c>
      <c r="AQ140">
        <v>0</v>
      </c>
      <c r="AR140">
        <v>0</v>
      </c>
      <c r="AS140">
        <v>0</v>
      </c>
      <c r="AT140">
        <v>0</v>
      </c>
      <c r="AU140">
        <v>0</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0</v>
      </c>
      <c r="BQ140">
        <v>0</v>
      </c>
      <c r="BR140">
        <v>0</v>
      </c>
      <c r="BS140">
        <v>0</v>
      </c>
      <c r="BT140">
        <v>0</v>
      </c>
      <c r="BU140">
        <v>0</v>
      </c>
      <c r="BV140">
        <v>0</v>
      </c>
      <c r="BW140">
        <v>0</v>
      </c>
      <c r="BX140">
        <v>5</v>
      </c>
      <c r="BY140">
        <v>0</v>
      </c>
      <c r="BZ140">
        <v>0</v>
      </c>
      <c r="CA140">
        <v>0</v>
      </c>
      <c r="CB140">
        <v>4</v>
      </c>
      <c r="CC140">
        <v>0</v>
      </c>
      <c r="CD140">
        <v>0</v>
      </c>
      <c r="CE140">
        <v>0</v>
      </c>
      <c r="CF140">
        <v>5</v>
      </c>
      <c r="CG140">
        <v>0</v>
      </c>
      <c r="CH140">
        <v>0</v>
      </c>
      <c r="CI140">
        <v>0</v>
      </c>
      <c r="CJ140">
        <v>4</v>
      </c>
      <c r="CK140">
        <v>0</v>
      </c>
      <c r="CL140">
        <v>0</v>
      </c>
      <c r="CM140">
        <v>0</v>
      </c>
      <c r="CN140">
        <v>0</v>
      </c>
      <c r="CO140">
        <v>1</v>
      </c>
      <c r="CP140">
        <v>0</v>
      </c>
      <c r="CQ140">
        <v>0</v>
      </c>
      <c r="CR140">
        <v>0.2</v>
      </c>
      <c r="CS140">
        <v>1</v>
      </c>
      <c r="CT140">
        <v>0</v>
      </c>
      <c r="CU140">
        <v>0</v>
      </c>
      <c r="CV140">
        <v>0</v>
      </c>
      <c r="CW140">
        <v>0</v>
      </c>
      <c r="CX140">
        <v>0</v>
      </c>
      <c r="CY140">
        <v>0</v>
      </c>
      <c r="CZ140">
        <v>1</v>
      </c>
      <c r="DA140">
        <v>0</v>
      </c>
      <c r="DB140">
        <v>1</v>
      </c>
      <c r="DC140">
        <v>0</v>
      </c>
      <c r="DD140">
        <v>0</v>
      </c>
      <c r="DE140">
        <v>0</v>
      </c>
      <c r="DF140">
        <v>0</v>
      </c>
      <c r="DG140">
        <v>1</v>
      </c>
      <c r="DH140">
        <v>0</v>
      </c>
      <c r="DI140">
        <v>0</v>
      </c>
      <c r="DJ140">
        <v>0</v>
      </c>
      <c r="DK140" s="664"/>
      <c r="DL140" s="398">
        <v>0</v>
      </c>
      <c r="DM140" s="303">
        <v>0</v>
      </c>
      <c r="DN140" s="303">
        <v>0</v>
      </c>
      <c r="DO140" s="393">
        <v>0</v>
      </c>
      <c r="DP140" s="303">
        <v>0</v>
      </c>
      <c r="DQ140" s="303">
        <v>0</v>
      </c>
      <c r="DR140" s="303">
        <v>0</v>
      </c>
      <c r="DS140" s="393">
        <v>0</v>
      </c>
      <c r="DT140" s="303">
        <v>0</v>
      </c>
      <c r="DU140" s="303">
        <v>0</v>
      </c>
      <c r="DV140" s="303">
        <v>0</v>
      </c>
      <c r="DW140" s="303">
        <v>0</v>
      </c>
      <c r="DX140" s="303">
        <v>0</v>
      </c>
      <c r="DY140" s="303">
        <v>0</v>
      </c>
      <c r="DZ140" s="303">
        <v>0</v>
      </c>
      <c r="EA140" s="303">
        <v>0</v>
      </c>
      <c r="EB140" s="303">
        <v>0</v>
      </c>
      <c r="EC140" s="303">
        <v>0</v>
      </c>
      <c r="ED140" s="398">
        <v>0</v>
      </c>
      <c r="EE140" s="303">
        <v>0</v>
      </c>
      <c r="EF140" s="303">
        <v>0</v>
      </c>
      <c r="EG140" s="393">
        <v>0</v>
      </c>
      <c r="EH140" s="910">
        <v>0</v>
      </c>
      <c r="EI140" s="398">
        <v>5</v>
      </c>
      <c r="EJ140" s="393" t="b">
        <v>0</v>
      </c>
      <c r="EK140" s="971">
        <v>2</v>
      </c>
      <c r="EL140" s="971">
        <v>4</v>
      </c>
      <c r="EM140" s="396">
        <v>0</v>
      </c>
      <c r="EN140" s="396">
        <v>1</v>
      </c>
      <c r="EO140" s="396">
        <v>0</v>
      </c>
      <c r="EP140" s="971">
        <v>4</v>
      </c>
      <c r="EQ140" s="396">
        <v>0</v>
      </c>
      <c r="ER140" s="396">
        <v>1</v>
      </c>
      <c r="ES140" s="396">
        <v>0</v>
      </c>
      <c r="ET140" s="664"/>
      <c r="EU140" s="303"/>
      <c r="EV140" s="396" t="s">
        <v>594</v>
      </c>
      <c r="EW140" s="396" t="s">
        <v>353</v>
      </c>
      <c r="EX140" s="396" t="s">
        <v>354</v>
      </c>
      <c r="EY140" s="396">
        <v>4</v>
      </c>
      <c r="EZ140" s="396" t="s">
        <v>11</v>
      </c>
      <c r="FA140" s="396" t="s">
        <v>232</v>
      </c>
      <c r="FB140" s="396" t="s">
        <v>9</v>
      </c>
      <c r="FC140" s="396" t="s">
        <v>232</v>
      </c>
      <c r="FD140" s="396" t="s">
        <v>358</v>
      </c>
    </row>
    <row r="141" spans="1:160" customFormat="1">
      <c r="A141">
        <v>1221</v>
      </c>
      <c r="B141">
        <v>1</v>
      </c>
      <c r="C141">
        <v>0</v>
      </c>
      <c r="D141">
        <v>0</v>
      </c>
      <c r="H141">
        <v>700</v>
      </c>
      <c r="I141">
        <v>23</v>
      </c>
      <c r="J141">
        <v>1</v>
      </c>
      <c r="K141">
        <v>0</v>
      </c>
      <c r="L141">
        <v>1</v>
      </c>
      <c r="M141">
        <v>0</v>
      </c>
      <c r="N141" s="1250" t="s">
        <v>430</v>
      </c>
      <c r="O141" s="1250">
        <v>0</v>
      </c>
      <c r="P141">
        <v>12</v>
      </c>
      <c r="Q141">
        <v>0</v>
      </c>
      <c r="R141">
        <v>14</v>
      </c>
      <c r="S141">
        <v>0</v>
      </c>
      <c r="T141">
        <v>1</v>
      </c>
      <c r="U141">
        <v>1</v>
      </c>
      <c r="V141">
        <v>1</v>
      </c>
      <c r="W141">
        <v>3</v>
      </c>
      <c r="X141">
        <v>13</v>
      </c>
      <c r="Y141">
        <v>1</v>
      </c>
      <c r="Z141">
        <v>15</v>
      </c>
      <c r="AA141">
        <v>3</v>
      </c>
      <c r="AB141">
        <v>4</v>
      </c>
      <c r="AC141">
        <v>0</v>
      </c>
      <c r="AD141">
        <v>2</v>
      </c>
      <c r="AE141">
        <v>0</v>
      </c>
      <c r="AF141">
        <v>0</v>
      </c>
      <c r="AG141">
        <v>0</v>
      </c>
      <c r="AH141">
        <v>0</v>
      </c>
      <c r="AI141">
        <v>0</v>
      </c>
      <c r="AJ141">
        <v>0</v>
      </c>
      <c r="AK141">
        <v>0</v>
      </c>
      <c r="AL141">
        <v>0</v>
      </c>
      <c r="AM141">
        <v>0</v>
      </c>
      <c r="AN141">
        <v>17</v>
      </c>
      <c r="AO141">
        <v>1</v>
      </c>
      <c r="AP141">
        <v>17</v>
      </c>
      <c r="AQ141">
        <v>3</v>
      </c>
      <c r="AR141">
        <v>0</v>
      </c>
      <c r="AS141">
        <v>0</v>
      </c>
      <c r="AT141">
        <v>0</v>
      </c>
      <c r="AU141">
        <v>0</v>
      </c>
      <c r="AV141">
        <v>0</v>
      </c>
      <c r="AW141">
        <v>0</v>
      </c>
      <c r="AX141">
        <v>0</v>
      </c>
      <c r="AY141">
        <v>0</v>
      </c>
      <c r="AZ141">
        <v>0</v>
      </c>
      <c r="BA141">
        <v>0</v>
      </c>
      <c r="BB141">
        <v>0</v>
      </c>
      <c r="BC141">
        <v>0</v>
      </c>
      <c r="BD141">
        <v>0</v>
      </c>
      <c r="BE141">
        <v>0</v>
      </c>
      <c r="BF141">
        <v>0</v>
      </c>
      <c r="BG141">
        <v>0</v>
      </c>
      <c r="BH141">
        <v>2</v>
      </c>
      <c r="BI141">
        <v>1</v>
      </c>
      <c r="BJ141">
        <v>1</v>
      </c>
      <c r="BK141">
        <v>1</v>
      </c>
      <c r="BL141">
        <v>2</v>
      </c>
      <c r="BM141">
        <v>1</v>
      </c>
      <c r="BN141">
        <v>3</v>
      </c>
      <c r="BO141">
        <v>3</v>
      </c>
      <c r="BP141">
        <v>0</v>
      </c>
      <c r="BQ141">
        <v>0</v>
      </c>
      <c r="BR141">
        <v>0</v>
      </c>
      <c r="BS141">
        <v>0</v>
      </c>
      <c r="BT141">
        <v>0</v>
      </c>
      <c r="BU141">
        <v>0</v>
      </c>
      <c r="BV141">
        <v>0</v>
      </c>
      <c r="BW141">
        <v>0</v>
      </c>
      <c r="BX141">
        <v>11</v>
      </c>
      <c r="BY141">
        <v>0</v>
      </c>
      <c r="BZ141">
        <v>0</v>
      </c>
      <c r="CA141">
        <v>0</v>
      </c>
      <c r="CB141">
        <v>13</v>
      </c>
      <c r="CC141">
        <v>0</v>
      </c>
      <c r="CD141">
        <v>0</v>
      </c>
      <c r="CE141">
        <v>0</v>
      </c>
      <c r="CF141">
        <v>13</v>
      </c>
      <c r="CG141">
        <v>1</v>
      </c>
      <c r="CH141">
        <v>1</v>
      </c>
      <c r="CI141">
        <v>1</v>
      </c>
      <c r="CJ141">
        <v>15</v>
      </c>
      <c r="CK141">
        <v>1</v>
      </c>
      <c r="CL141">
        <v>3</v>
      </c>
      <c r="CM141">
        <v>3</v>
      </c>
      <c r="CN141">
        <v>12</v>
      </c>
      <c r="CO141">
        <v>10</v>
      </c>
      <c r="CP141">
        <v>5</v>
      </c>
      <c r="CQ141">
        <v>0</v>
      </c>
      <c r="CR141">
        <v>1.2222222222222223</v>
      </c>
      <c r="CS141">
        <v>7</v>
      </c>
      <c r="CT141">
        <v>0</v>
      </c>
      <c r="CU141">
        <v>1</v>
      </c>
      <c r="CV141">
        <v>0</v>
      </c>
      <c r="CW141">
        <v>0</v>
      </c>
      <c r="CX141">
        <v>0</v>
      </c>
      <c r="CY141">
        <v>0</v>
      </c>
      <c r="CZ141">
        <v>0</v>
      </c>
      <c r="DA141">
        <v>0</v>
      </c>
      <c r="DB141">
        <v>1</v>
      </c>
      <c r="DC141">
        <v>0</v>
      </c>
      <c r="DD141">
        <v>0</v>
      </c>
      <c r="DE141">
        <v>1</v>
      </c>
      <c r="DF141">
        <v>1</v>
      </c>
      <c r="DG141">
        <v>0</v>
      </c>
      <c r="DH141">
        <v>0</v>
      </c>
      <c r="DI141">
        <v>0</v>
      </c>
      <c r="DJ141">
        <v>0</v>
      </c>
      <c r="DK141" s="664"/>
      <c r="DL141" s="398">
        <v>0</v>
      </c>
      <c r="DM141" s="303">
        <v>0</v>
      </c>
      <c r="DN141" s="303">
        <v>0</v>
      </c>
      <c r="DO141" s="393">
        <v>0</v>
      </c>
      <c r="DP141" s="303">
        <v>0</v>
      </c>
      <c r="DQ141" s="303">
        <v>0</v>
      </c>
      <c r="DR141" s="303">
        <v>0</v>
      </c>
      <c r="DS141" s="393">
        <v>0</v>
      </c>
      <c r="DT141" s="303">
        <v>0</v>
      </c>
      <c r="DU141" s="303">
        <v>0</v>
      </c>
      <c r="DV141" s="303">
        <v>0</v>
      </c>
      <c r="DW141" s="303">
        <v>0</v>
      </c>
      <c r="DX141" s="303">
        <v>0</v>
      </c>
      <c r="DY141" s="303">
        <v>0</v>
      </c>
      <c r="DZ141" s="303">
        <v>0</v>
      </c>
      <c r="EA141" s="303">
        <v>0</v>
      </c>
      <c r="EB141" s="303">
        <v>0</v>
      </c>
      <c r="EC141" s="303">
        <v>0</v>
      </c>
      <c r="ED141" s="398">
        <v>0</v>
      </c>
      <c r="EE141" s="303">
        <v>0</v>
      </c>
      <c r="EF141" s="303">
        <v>0</v>
      </c>
      <c r="EG141" s="393">
        <v>0</v>
      </c>
      <c r="EH141" s="910">
        <v>0</v>
      </c>
      <c r="EI141" s="398">
        <v>18</v>
      </c>
      <c r="EJ141" s="393" t="b">
        <v>0</v>
      </c>
      <c r="EK141" s="971">
        <v>12</v>
      </c>
      <c r="EL141" s="971">
        <v>20</v>
      </c>
      <c r="EM141" s="396">
        <v>0</v>
      </c>
      <c r="EN141" s="396">
        <v>1</v>
      </c>
      <c r="EO141" s="396">
        <v>0</v>
      </c>
      <c r="EP141" s="971">
        <v>20</v>
      </c>
      <c r="EQ141" s="396">
        <v>0</v>
      </c>
      <c r="ER141" s="396">
        <v>1</v>
      </c>
      <c r="ES141" s="396">
        <v>0</v>
      </c>
      <c r="ET141" s="664"/>
      <c r="EU141" s="303"/>
      <c r="EV141" s="396" t="s">
        <v>430</v>
      </c>
      <c r="EW141" s="396" t="s">
        <v>431</v>
      </c>
      <c r="EX141" s="396" t="s">
        <v>350</v>
      </c>
      <c r="EY141" s="396">
        <v>20</v>
      </c>
      <c r="EZ141" s="396" t="s">
        <v>12</v>
      </c>
      <c r="FA141" s="396" t="s">
        <v>232</v>
      </c>
      <c r="FB141" s="396" t="s">
        <v>9</v>
      </c>
      <c r="FC141" s="396" t="s">
        <v>232</v>
      </c>
      <c r="FD141" s="396" t="s">
        <v>346</v>
      </c>
    </row>
    <row r="142" spans="1:160" customFormat="1">
      <c r="A142">
        <v>1223</v>
      </c>
      <c r="B142">
        <v>1</v>
      </c>
      <c r="C142" t="s">
        <v>661</v>
      </c>
      <c r="D142" t="s">
        <v>662</v>
      </c>
      <c r="H142">
        <v>700</v>
      </c>
      <c r="I142">
        <v>41</v>
      </c>
      <c r="J142">
        <v>1</v>
      </c>
      <c r="K142">
        <v>0</v>
      </c>
      <c r="L142">
        <v>1</v>
      </c>
      <c r="M142">
        <v>0</v>
      </c>
      <c r="N142" s="1250" t="s">
        <v>430</v>
      </c>
      <c r="O142" s="1250">
        <v>0</v>
      </c>
      <c r="P142">
        <v>15</v>
      </c>
      <c r="Q142">
        <v>1</v>
      </c>
      <c r="R142">
        <v>18</v>
      </c>
      <c r="S142">
        <v>1</v>
      </c>
      <c r="T142">
        <v>0</v>
      </c>
      <c r="U142">
        <v>0</v>
      </c>
      <c r="V142">
        <v>0</v>
      </c>
      <c r="W142">
        <v>0</v>
      </c>
      <c r="X142">
        <v>15</v>
      </c>
      <c r="Y142">
        <v>1</v>
      </c>
      <c r="Z142">
        <v>18</v>
      </c>
      <c r="AA142">
        <v>1</v>
      </c>
      <c r="AB142">
        <v>2</v>
      </c>
      <c r="AC142">
        <v>0</v>
      </c>
      <c r="AD142">
        <v>3</v>
      </c>
      <c r="AE142">
        <v>0</v>
      </c>
      <c r="AF142">
        <v>0</v>
      </c>
      <c r="AG142">
        <v>0</v>
      </c>
      <c r="AH142">
        <v>0</v>
      </c>
      <c r="AI142">
        <v>0</v>
      </c>
      <c r="AJ142">
        <v>0</v>
      </c>
      <c r="AK142">
        <v>0</v>
      </c>
      <c r="AL142">
        <v>0</v>
      </c>
      <c r="AM142">
        <v>0</v>
      </c>
      <c r="AN142">
        <v>17</v>
      </c>
      <c r="AO142">
        <v>1</v>
      </c>
      <c r="AP142">
        <v>21</v>
      </c>
      <c r="AQ142">
        <v>1</v>
      </c>
      <c r="AR142">
        <v>1</v>
      </c>
      <c r="AS142">
        <v>0</v>
      </c>
      <c r="AT142">
        <v>1</v>
      </c>
      <c r="AU142">
        <v>0</v>
      </c>
      <c r="AV142">
        <v>1</v>
      </c>
      <c r="AW142">
        <v>0</v>
      </c>
      <c r="AX142">
        <v>1</v>
      </c>
      <c r="AY142">
        <v>0</v>
      </c>
      <c r="AZ142">
        <v>0</v>
      </c>
      <c r="BA142">
        <v>0</v>
      </c>
      <c r="BB142">
        <v>0</v>
      </c>
      <c r="BC142">
        <v>0</v>
      </c>
      <c r="BD142">
        <v>0</v>
      </c>
      <c r="BE142">
        <v>0</v>
      </c>
      <c r="BF142">
        <v>0</v>
      </c>
      <c r="BG142">
        <v>0</v>
      </c>
      <c r="BH142">
        <v>1</v>
      </c>
      <c r="BI142">
        <v>0</v>
      </c>
      <c r="BJ142">
        <v>0</v>
      </c>
      <c r="BK142">
        <v>0</v>
      </c>
      <c r="BL142">
        <v>1</v>
      </c>
      <c r="BM142">
        <v>0</v>
      </c>
      <c r="BN142">
        <v>0</v>
      </c>
      <c r="BO142">
        <v>0</v>
      </c>
      <c r="BP142">
        <v>0</v>
      </c>
      <c r="BQ142">
        <v>0</v>
      </c>
      <c r="BR142">
        <v>0</v>
      </c>
      <c r="BS142">
        <v>0</v>
      </c>
      <c r="BT142">
        <v>0</v>
      </c>
      <c r="BU142">
        <v>0</v>
      </c>
      <c r="BV142">
        <v>0</v>
      </c>
      <c r="BW142">
        <v>0</v>
      </c>
      <c r="BX142">
        <v>13</v>
      </c>
      <c r="BY142">
        <v>0</v>
      </c>
      <c r="BZ142">
        <v>0</v>
      </c>
      <c r="CA142">
        <v>0</v>
      </c>
      <c r="CB142">
        <v>16</v>
      </c>
      <c r="CC142">
        <v>0</v>
      </c>
      <c r="CD142">
        <v>0</v>
      </c>
      <c r="CE142">
        <v>0</v>
      </c>
      <c r="CF142">
        <v>15</v>
      </c>
      <c r="CG142">
        <v>0</v>
      </c>
      <c r="CH142">
        <v>1</v>
      </c>
      <c r="CI142">
        <v>0</v>
      </c>
      <c r="CJ142">
        <v>18</v>
      </c>
      <c r="CK142">
        <v>0</v>
      </c>
      <c r="CL142">
        <v>1</v>
      </c>
      <c r="CM142">
        <v>0</v>
      </c>
      <c r="CN142">
        <v>10</v>
      </c>
      <c r="CO142">
        <v>6</v>
      </c>
      <c r="CP142">
        <v>1</v>
      </c>
      <c r="CQ142">
        <v>0</v>
      </c>
      <c r="CR142">
        <v>0.88888888888888884</v>
      </c>
      <c r="CS142">
        <v>3</v>
      </c>
      <c r="CT142">
        <v>1</v>
      </c>
      <c r="CU142">
        <v>0</v>
      </c>
      <c r="CV142">
        <v>0</v>
      </c>
      <c r="CW142">
        <v>0</v>
      </c>
      <c r="CX142">
        <v>0</v>
      </c>
      <c r="CY142">
        <v>0</v>
      </c>
      <c r="CZ142">
        <v>0</v>
      </c>
      <c r="DA142">
        <v>0</v>
      </c>
      <c r="DB142">
        <v>2</v>
      </c>
      <c r="DC142">
        <v>0</v>
      </c>
      <c r="DD142">
        <v>0</v>
      </c>
      <c r="DE142">
        <v>1</v>
      </c>
      <c r="DF142">
        <v>1</v>
      </c>
      <c r="DG142">
        <v>1</v>
      </c>
      <c r="DH142">
        <v>0</v>
      </c>
      <c r="DI142">
        <v>0</v>
      </c>
      <c r="DJ142">
        <v>0</v>
      </c>
      <c r="DK142" s="664"/>
      <c r="DL142" s="398">
        <v>0</v>
      </c>
      <c r="DM142" s="303">
        <v>0</v>
      </c>
      <c r="DN142" s="303">
        <v>0</v>
      </c>
      <c r="DO142" s="393">
        <v>0</v>
      </c>
      <c r="DP142" s="303">
        <v>0</v>
      </c>
      <c r="DQ142" s="303">
        <v>0</v>
      </c>
      <c r="DR142" s="303">
        <v>0</v>
      </c>
      <c r="DS142" s="393">
        <v>0</v>
      </c>
      <c r="DT142" s="303">
        <v>0</v>
      </c>
      <c r="DU142" s="303">
        <v>0</v>
      </c>
      <c r="DV142" s="303">
        <v>0</v>
      </c>
      <c r="DW142" s="303">
        <v>0</v>
      </c>
      <c r="DX142" s="303">
        <v>0</v>
      </c>
      <c r="DY142" s="303">
        <v>0</v>
      </c>
      <c r="DZ142" s="303">
        <v>0</v>
      </c>
      <c r="EA142" s="303">
        <v>0</v>
      </c>
      <c r="EB142" s="303">
        <v>0</v>
      </c>
      <c r="EC142" s="303">
        <v>0</v>
      </c>
      <c r="ED142" s="398">
        <v>0</v>
      </c>
      <c r="EE142" s="303">
        <v>0</v>
      </c>
      <c r="EF142" s="303">
        <v>0</v>
      </c>
      <c r="EG142" s="393">
        <v>0</v>
      </c>
      <c r="EH142" s="910">
        <v>0</v>
      </c>
      <c r="EI142" s="398">
        <v>18</v>
      </c>
      <c r="EJ142" s="393" t="b">
        <v>0</v>
      </c>
      <c r="EK142" s="971">
        <v>17</v>
      </c>
      <c r="EL142" s="971">
        <v>22</v>
      </c>
      <c r="EM142" s="396">
        <v>0</v>
      </c>
      <c r="EN142" s="396">
        <v>1</v>
      </c>
      <c r="EO142" s="396">
        <v>0</v>
      </c>
      <c r="EP142" s="971">
        <v>22</v>
      </c>
      <c r="EQ142" s="396">
        <v>0</v>
      </c>
      <c r="ER142" s="396">
        <v>0</v>
      </c>
      <c r="ES142" s="396">
        <v>1</v>
      </c>
      <c r="ET142" s="664"/>
      <c r="EU142" s="303"/>
      <c r="EV142" s="396" t="s">
        <v>430</v>
      </c>
      <c r="EW142" s="396" t="s">
        <v>431</v>
      </c>
      <c r="EX142" s="396" t="s">
        <v>350</v>
      </c>
      <c r="EY142" s="396">
        <v>22</v>
      </c>
      <c r="EZ142" s="396" t="s">
        <v>12</v>
      </c>
      <c r="FA142" s="396" t="s">
        <v>232</v>
      </c>
      <c r="FB142" s="396" t="s">
        <v>9</v>
      </c>
      <c r="FC142" s="396" t="s">
        <v>232</v>
      </c>
      <c r="FD142" s="396" t="s">
        <v>358</v>
      </c>
    </row>
    <row r="143" spans="1:160" customFormat="1">
      <c r="A143">
        <v>1832</v>
      </c>
      <c r="B143">
        <v>1</v>
      </c>
      <c r="H143">
        <v>700</v>
      </c>
      <c r="I143">
        <v>42</v>
      </c>
      <c r="J143">
        <v>0</v>
      </c>
      <c r="K143">
        <v>1</v>
      </c>
      <c r="L143">
        <v>1</v>
      </c>
      <c r="M143">
        <v>0</v>
      </c>
      <c r="N143" s="1250" t="s">
        <v>501</v>
      </c>
      <c r="O143" s="1250">
        <v>0</v>
      </c>
      <c r="P143">
        <v>128</v>
      </c>
      <c r="Q143">
        <v>8</v>
      </c>
      <c r="R143">
        <v>115</v>
      </c>
      <c r="S143">
        <v>8</v>
      </c>
      <c r="T143">
        <v>0</v>
      </c>
      <c r="U143">
        <v>3</v>
      </c>
      <c r="V143">
        <v>0</v>
      </c>
      <c r="W143">
        <v>3</v>
      </c>
      <c r="X143">
        <v>128</v>
      </c>
      <c r="Y143">
        <v>11</v>
      </c>
      <c r="Z143">
        <v>115</v>
      </c>
      <c r="AA143">
        <v>11</v>
      </c>
      <c r="AB143">
        <v>3</v>
      </c>
      <c r="AC143">
        <v>0</v>
      </c>
      <c r="AD143">
        <v>7</v>
      </c>
      <c r="AE143">
        <v>0</v>
      </c>
      <c r="AF143">
        <v>0</v>
      </c>
      <c r="AG143">
        <v>0</v>
      </c>
      <c r="AH143">
        <v>0</v>
      </c>
      <c r="AI143">
        <v>0</v>
      </c>
      <c r="AJ143">
        <v>1</v>
      </c>
      <c r="AK143">
        <v>1</v>
      </c>
      <c r="AL143">
        <v>1</v>
      </c>
      <c r="AM143">
        <v>2</v>
      </c>
      <c r="AN143">
        <v>132</v>
      </c>
      <c r="AO143">
        <v>12</v>
      </c>
      <c r="AP143">
        <v>123</v>
      </c>
      <c r="AQ143">
        <v>13</v>
      </c>
      <c r="AR143">
        <v>0</v>
      </c>
      <c r="AS143">
        <v>0</v>
      </c>
      <c r="AT143">
        <v>0</v>
      </c>
      <c r="AU143">
        <v>0</v>
      </c>
      <c r="AV143">
        <v>0</v>
      </c>
      <c r="AW143">
        <v>0</v>
      </c>
      <c r="AX143">
        <v>0</v>
      </c>
      <c r="AY143">
        <v>0</v>
      </c>
      <c r="AZ143">
        <v>0</v>
      </c>
      <c r="BA143">
        <v>0</v>
      </c>
      <c r="BB143">
        <v>0</v>
      </c>
      <c r="BC143">
        <v>0</v>
      </c>
      <c r="BD143">
        <v>0</v>
      </c>
      <c r="BE143">
        <v>0</v>
      </c>
      <c r="BF143">
        <v>0</v>
      </c>
      <c r="BG143">
        <v>0</v>
      </c>
      <c r="BH143">
        <v>32</v>
      </c>
      <c r="BI143">
        <v>0</v>
      </c>
      <c r="BJ143">
        <v>11</v>
      </c>
      <c r="BK143">
        <v>3</v>
      </c>
      <c r="BL143">
        <v>29</v>
      </c>
      <c r="BM143">
        <v>0</v>
      </c>
      <c r="BN143">
        <v>11</v>
      </c>
      <c r="BO143">
        <v>3</v>
      </c>
      <c r="BP143">
        <v>0</v>
      </c>
      <c r="BQ143">
        <v>0</v>
      </c>
      <c r="BR143">
        <v>0</v>
      </c>
      <c r="BS143">
        <v>0</v>
      </c>
      <c r="BT143">
        <v>0</v>
      </c>
      <c r="BU143">
        <v>0</v>
      </c>
      <c r="BV143">
        <v>0</v>
      </c>
      <c r="BW143">
        <v>0</v>
      </c>
      <c r="BX143">
        <v>96</v>
      </c>
      <c r="BY143">
        <v>0</v>
      </c>
      <c r="BZ143">
        <v>0</v>
      </c>
      <c r="CA143">
        <v>0</v>
      </c>
      <c r="CB143">
        <v>86</v>
      </c>
      <c r="CC143">
        <v>0</v>
      </c>
      <c r="CD143">
        <v>0</v>
      </c>
      <c r="CE143">
        <v>0</v>
      </c>
      <c r="CF143">
        <v>128</v>
      </c>
      <c r="CG143">
        <v>0</v>
      </c>
      <c r="CH143">
        <v>11</v>
      </c>
      <c r="CI143">
        <v>3</v>
      </c>
      <c r="CJ143">
        <v>115</v>
      </c>
      <c r="CK143">
        <v>0</v>
      </c>
      <c r="CL143">
        <v>11</v>
      </c>
      <c r="CM143">
        <v>3</v>
      </c>
      <c r="CN143">
        <v>21</v>
      </c>
      <c r="CO143">
        <v>29</v>
      </c>
      <c r="CP143">
        <v>25</v>
      </c>
      <c r="CQ143">
        <v>1</v>
      </c>
      <c r="CR143">
        <v>0.34722222222222221</v>
      </c>
      <c r="CS143">
        <v>16</v>
      </c>
      <c r="CT143">
        <v>1</v>
      </c>
      <c r="CU143">
        <v>0</v>
      </c>
      <c r="CV143">
        <v>0</v>
      </c>
      <c r="CW143">
        <v>0</v>
      </c>
      <c r="CX143">
        <v>0</v>
      </c>
      <c r="CY143">
        <v>0</v>
      </c>
      <c r="CZ143">
        <v>1</v>
      </c>
      <c r="DA143">
        <v>0</v>
      </c>
      <c r="DB143">
        <v>17</v>
      </c>
      <c r="DC143">
        <v>0</v>
      </c>
      <c r="DD143">
        <v>0</v>
      </c>
      <c r="DE143">
        <v>1</v>
      </c>
      <c r="DF143">
        <v>1</v>
      </c>
      <c r="DG143">
        <v>0</v>
      </c>
      <c r="DH143">
        <v>0</v>
      </c>
      <c r="DI143">
        <v>0</v>
      </c>
      <c r="DJ143">
        <v>0</v>
      </c>
      <c r="DK143" s="664"/>
      <c r="DL143" s="398">
        <v>0</v>
      </c>
      <c r="DM143" s="303">
        <v>0</v>
      </c>
      <c r="DN143" s="303">
        <v>0</v>
      </c>
      <c r="DO143" s="393">
        <v>0</v>
      </c>
      <c r="DP143" s="303">
        <v>0</v>
      </c>
      <c r="DQ143" s="303">
        <v>0</v>
      </c>
      <c r="DR143" s="303">
        <v>0</v>
      </c>
      <c r="DS143" s="393">
        <v>0</v>
      </c>
      <c r="DT143" s="303">
        <v>0</v>
      </c>
      <c r="DU143" s="303">
        <v>0</v>
      </c>
      <c r="DV143" s="303">
        <v>0</v>
      </c>
      <c r="DW143" s="303">
        <v>0</v>
      </c>
      <c r="DX143" s="303">
        <v>0</v>
      </c>
      <c r="DY143" s="303">
        <v>0</v>
      </c>
      <c r="DZ143" s="303">
        <v>0</v>
      </c>
      <c r="EA143" s="303">
        <v>0</v>
      </c>
      <c r="EB143" s="303">
        <v>0</v>
      </c>
      <c r="EC143" s="303">
        <v>0</v>
      </c>
      <c r="ED143" s="398">
        <v>0</v>
      </c>
      <c r="EE143" s="303">
        <v>0</v>
      </c>
      <c r="EF143" s="303">
        <v>0</v>
      </c>
      <c r="EG143" s="393">
        <v>0</v>
      </c>
      <c r="EH143" s="910">
        <v>0</v>
      </c>
      <c r="EI143" s="398">
        <v>144</v>
      </c>
      <c r="EJ143" s="393" t="b">
        <v>0</v>
      </c>
      <c r="EK143" s="971">
        <v>103</v>
      </c>
      <c r="EL143" s="971">
        <v>136</v>
      </c>
      <c r="EM143" s="396">
        <v>0</v>
      </c>
      <c r="EN143" s="396">
        <v>1</v>
      </c>
      <c r="EO143" s="396">
        <v>0</v>
      </c>
      <c r="EP143" s="971">
        <v>136</v>
      </c>
      <c r="EQ143" s="396">
        <v>0</v>
      </c>
      <c r="ER143" s="396">
        <v>1</v>
      </c>
      <c r="ES143" s="396">
        <v>0</v>
      </c>
      <c r="ET143" s="664"/>
      <c r="EU143" s="303"/>
      <c r="EV143" s="396" t="s">
        <v>501</v>
      </c>
      <c r="EW143" s="396" t="s">
        <v>363</v>
      </c>
      <c r="EX143" s="396" t="s">
        <v>354</v>
      </c>
      <c r="EY143" s="396">
        <v>136</v>
      </c>
      <c r="EZ143" s="396" t="s">
        <v>13</v>
      </c>
      <c r="FA143" s="396" t="s">
        <v>232</v>
      </c>
      <c r="FB143" s="396" t="s">
        <v>9</v>
      </c>
      <c r="FC143" s="396" t="s">
        <v>232</v>
      </c>
      <c r="FD143" s="396" t="s">
        <v>358</v>
      </c>
    </row>
    <row r="144" spans="1:160" customFormat="1">
      <c r="A144">
        <v>1916</v>
      </c>
      <c r="B144">
        <v>1</v>
      </c>
      <c r="H144">
        <v>700</v>
      </c>
      <c r="I144">
        <v>8</v>
      </c>
      <c r="J144">
        <v>1</v>
      </c>
      <c r="K144">
        <v>0</v>
      </c>
      <c r="L144">
        <v>1</v>
      </c>
      <c r="M144">
        <v>0</v>
      </c>
      <c r="N144" s="1250" t="s">
        <v>362</v>
      </c>
      <c r="O144" s="1250">
        <v>0</v>
      </c>
      <c r="P144">
        <v>16</v>
      </c>
      <c r="Q144">
        <v>3</v>
      </c>
      <c r="R144">
        <v>14</v>
      </c>
      <c r="S144">
        <v>2</v>
      </c>
      <c r="T144">
        <v>0</v>
      </c>
      <c r="U144">
        <v>0</v>
      </c>
      <c r="V144">
        <v>0</v>
      </c>
      <c r="W144">
        <v>0</v>
      </c>
      <c r="X144">
        <v>16</v>
      </c>
      <c r="Y144">
        <v>3</v>
      </c>
      <c r="Z144">
        <v>14</v>
      </c>
      <c r="AA144">
        <v>2</v>
      </c>
      <c r="AB144">
        <v>0</v>
      </c>
      <c r="AC144">
        <v>0</v>
      </c>
      <c r="AD144">
        <v>0</v>
      </c>
      <c r="AE144">
        <v>0</v>
      </c>
      <c r="AF144">
        <v>0</v>
      </c>
      <c r="AG144">
        <v>0</v>
      </c>
      <c r="AH144">
        <v>0</v>
      </c>
      <c r="AI144">
        <v>0</v>
      </c>
      <c r="AJ144">
        <v>0</v>
      </c>
      <c r="AK144">
        <v>0</v>
      </c>
      <c r="AL144">
        <v>0</v>
      </c>
      <c r="AM144">
        <v>0</v>
      </c>
      <c r="AN144">
        <v>16</v>
      </c>
      <c r="AO144">
        <v>3</v>
      </c>
      <c r="AP144">
        <v>14</v>
      </c>
      <c r="AQ144">
        <v>2</v>
      </c>
      <c r="AR144">
        <v>0</v>
      </c>
      <c r="AS144">
        <v>0</v>
      </c>
      <c r="AT144">
        <v>0</v>
      </c>
      <c r="AU144">
        <v>0</v>
      </c>
      <c r="AV144">
        <v>0</v>
      </c>
      <c r="AW144">
        <v>0</v>
      </c>
      <c r="AX144">
        <v>0</v>
      </c>
      <c r="AY144">
        <v>0</v>
      </c>
      <c r="AZ144">
        <v>0</v>
      </c>
      <c r="BA144">
        <v>0</v>
      </c>
      <c r="BB144">
        <v>0</v>
      </c>
      <c r="BC144">
        <v>0</v>
      </c>
      <c r="BD144">
        <v>0</v>
      </c>
      <c r="BE144">
        <v>0</v>
      </c>
      <c r="BF144">
        <v>0</v>
      </c>
      <c r="BG144">
        <v>0</v>
      </c>
      <c r="BH144">
        <v>3</v>
      </c>
      <c r="BI144">
        <v>0</v>
      </c>
      <c r="BJ144">
        <v>3</v>
      </c>
      <c r="BK144">
        <v>0</v>
      </c>
      <c r="BL144">
        <v>3</v>
      </c>
      <c r="BM144">
        <v>0</v>
      </c>
      <c r="BN144">
        <v>2</v>
      </c>
      <c r="BO144">
        <v>0</v>
      </c>
      <c r="BP144">
        <v>0</v>
      </c>
      <c r="BQ144">
        <v>0</v>
      </c>
      <c r="BR144">
        <v>0</v>
      </c>
      <c r="BS144">
        <v>0</v>
      </c>
      <c r="BT144">
        <v>0</v>
      </c>
      <c r="BU144">
        <v>0</v>
      </c>
      <c r="BV144">
        <v>0</v>
      </c>
      <c r="BW144">
        <v>0</v>
      </c>
      <c r="BX144">
        <v>13</v>
      </c>
      <c r="BY144">
        <v>0</v>
      </c>
      <c r="BZ144">
        <v>0</v>
      </c>
      <c r="CA144">
        <v>0</v>
      </c>
      <c r="CB144">
        <v>11</v>
      </c>
      <c r="CC144">
        <v>0</v>
      </c>
      <c r="CD144">
        <v>0</v>
      </c>
      <c r="CE144">
        <v>0</v>
      </c>
      <c r="CF144">
        <v>16</v>
      </c>
      <c r="CG144">
        <v>0</v>
      </c>
      <c r="CH144">
        <v>3</v>
      </c>
      <c r="CI144">
        <v>0</v>
      </c>
      <c r="CJ144">
        <v>14</v>
      </c>
      <c r="CK144">
        <v>0</v>
      </c>
      <c r="CL144">
        <v>2</v>
      </c>
      <c r="CM144">
        <v>0</v>
      </c>
      <c r="CN144">
        <v>0</v>
      </c>
      <c r="CO144">
        <v>3</v>
      </c>
      <c r="CP144">
        <v>2</v>
      </c>
      <c r="CQ144">
        <v>0</v>
      </c>
      <c r="CR144">
        <v>0.15789473684210525</v>
      </c>
      <c r="CS144">
        <v>2</v>
      </c>
      <c r="CT144">
        <v>0</v>
      </c>
      <c r="CU144">
        <v>0</v>
      </c>
      <c r="CV144">
        <v>0</v>
      </c>
      <c r="CW144">
        <v>0</v>
      </c>
      <c r="CX144">
        <v>0</v>
      </c>
      <c r="CY144">
        <v>0</v>
      </c>
      <c r="CZ144">
        <v>1</v>
      </c>
      <c r="DA144">
        <v>0</v>
      </c>
      <c r="DB144">
        <v>1</v>
      </c>
      <c r="DC144">
        <v>0</v>
      </c>
      <c r="DD144">
        <v>0</v>
      </c>
      <c r="DE144">
        <v>0</v>
      </c>
      <c r="DF144">
        <v>0</v>
      </c>
      <c r="DG144">
        <v>0</v>
      </c>
      <c r="DH144">
        <v>0</v>
      </c>
      <c r="DI144">
        <v>0</v>
      </c>
      <c r="DJ144">
        <v>0</v>
      </c>
      <c r="DK144" s="664"/>
      <c r="DL144" s="398">
        <v>0</v>
      </c>
      <c r="DM144" s="303">
        <v>0</v>
      </c>
      <c r="DN144" s="303">
        <v>0</v>
      </c>
      <c r="DO144" s="393">
        <v>0</v>
      </c>
      <c r="DP144" s="303">
        <v>0</v>
      </c>
      <c r="DQ144" s="303">
        <v>0</v>
      </c>
      <c r="DR144" s="303">
        <v>0</v>
      </c>
      <c r="DS144" s="393">
        <v>0</v>
      </c>
      <c r="DT144" s="303">
        <v>0</v>
      </c>
      <c r="DU144" s="303">
        <v>0</v>
      </c>
      <c r="DV144" s="303">
        <v>0</v>
      </c>
      <c r="DW144" s="303">
        <v>0</v>
      </c>
      <c r="DX144" s="303">
        <v>0</v>
      </c>
      <c r="DY144" s="303">
        <v>0</v>
      </c>
      <c r="DZ144" s="303">
        <v>0</v>
      </c>
      <c r="EA144" s="303">
        <v>0</v>
      </c>
      <c r="EB144" s="303">
        <v>0</v>
      </c>
      <c r="EC144" s="303">
        <v>0</v>
      </c>
      <c r="ED144" s="398">
        <v>0</v>
      </c>
      <c r="EE144" s="303">
        <v>0</v>
      </c>
      <c r="EF144" s="303">
        <v>0</v>
      </c>
      <c r="EG144" s="393">
        <v>0</v>
      </c>
      <c r="EH144" s="910">
        <v>0</v>
      </c>
      <c r="EI144" s="398">
        <v>19</v>
      </c>
      <c r="EJ144" s="393" t="b">
        <v>0</v>
      </c>
      <c r="EK144" s="971">
        <v>13</v>
      </c>
      <c r="EL144" s="971">
        <v>16</v>
      </c>
      <c r="EM144" s="396">
        <v>0</v>
      </c>
      <c r="EN144" s="396">
        <v>1</v>
      </c>
      <c r="EO144" s="396">
        <v>0</v>
      </c>
      <c r="EP144" s="971">
        <v>16</v>
      </c>
      <c r="EQ144" s="396">
        <v>1</v>
      </c>
      <c r="ER144" s="396">
        <v>0</v>
      </c>
      <c r="ES144" s="396">
        <v>0</v>
      </c>
      <c r="ET144" s="664"/>
      <c r="EU144" s="303"/>
      <c r="EV144" s="396" t="s">
        <v>362</v>
      </c>
      <c r="EW144" s="396" t="s">
        <v>363</v>
      </c>
      <c r="EX144" s="396" t="s">
        <v>354</v>
      </c>
      <c r="EY144" s="396">
        <v>16</v>
      </c>
      <c r="EZ144" s="396" t="s">
        <v>12</v>
      </c>
      <c r="FA144" s="396" t="s">
        <v>232</v>
      </c>
      <c r="FB144" s="396" t="s">
        <v>9</v>
      </c>
      <c r="FC144" s="396" t="s">
        <v>232</v>
      </c>
      <c r="FD144" s="396" t="s">
        <v>366</v>
      </c>
    </row>
    <row r="145" spans="1:160" customFormat="1">
      <c r="A145">
        <v>1917</v>
      </c>
      <c r="B145">
        <v>1</v>
      </c>
      <c r="H145">
        <v>700</v>
      </c>
      <c r="I145">
        <v>8</v>
      </c>
      <c r="J145">
        <v>0</v>
      </c>
      <c r="K145">
        <v>1</v>
      </c>
      <c r="L145">
        <v>1</v>
      </c>
      <c r="M145">
        <v>0</v>
      </c>
      <c r="N145" s="1250" t="s">
        <v>362</v>
      </c>
      <c r="O145" s="1250">
        <v>0</v>
      </c>
      <c r="P145">
        <v>156</v>
      </c>
      <c r="Q145">
        <v>5</v>
      </c>
      <c r="R145">
        <v>165</v>
      </c>
      <c r="S145">
        <v>5</v>
      </c>
      <c r="T145">
        <v>1</v>
      </c>
      <c r="U145">
        <v>4</v>
      </c>
      <c r="V145">
        <v>1</v>
      </c>
      <c r="W145">
        <v>4</v>
      </c>
      <c r="X145">
        <v>157</v>
      </c>
      <c r="Y145">
        <v>9</v>
      </c>
      <c r="Z145">
        <v>166</v>
      </c>
      <c r="AA145">
        <v>9</v>
      </c>
      <c r="AB145">
        <v>6</v>
      </c>
      <c r="AC145">
        <v>0</v>
      </c>
      <c r="AD145">
        <v>8</v>
      </c>
      <c r="AE145">
        <v>0</v>
      </c>
      <c r="AF145">
        <v>0</v>
      </c>
      <c r="AG145">
        <v>0</v>
      </c>
      <c r="AH145">
        <v>0</v>
      </c>
      <c r="AI145">
        <v>0</v>
      </c>
      <c r="AJ145">
        <v>0</v>
      </c>
      <c r="AK145">
        <v>0</v>
      </c>
      <c r="AL145">
        <v>0</v>
      </c>
      <c r="AM145">
        <v>0</v>
      </c>
      <c r="AN145">
        <v>163</v>
      </c>
      <c r="AO145">
        <v>9</v>
      </c>
      <c r="AP145">
        <v>174</v>
      </c>
      <c r="AQ145">
        <v>9</v>
      </c>
      <c r="AR145">
        <v>0</v>
      </c>
      <c r="AS145">
        <v>0</v>
      </c>
      <c r="AT145">
        <v>0</v>
      </c>
      <c r="AU145">
        <v>0</v>
      </c>
      <c r="AV145">
        <v>0</v>
      </c>
      <c r="AW145">
        <v>0</v>
      </c>
      <c r="AX145">
        <v>0</v>
      </c>
      <c r="AY145">
        <v>0</v>
      </c>
      <c r="AZ145">
        <v>0</v>
      </c>
      <c r="BA145">
        <v>0</v>
      </c>
      <c r="BB145">
        <v>0</v>
      </c>
      <c r="BC145">
        <v>0</v>
      </c>
      <c r="BD145">
        <v>0</v>
      </c>
      <c r="BE145">
        <v>0</v>
      </c>
      <c r="BF145">
        <v>0</v>
      </c>
      <c r="BG145">
        <v>0</v>
      </c>
      <c r="BH145">
        <v>24</v>
      </c>
      <c r="BI145">
        <v>0</v>
      </c>
      <c r="BJ145">
        <v>9</v>
      </c>
      <c r="BK145">
        <v>4</v>
      </c>
      <c r="BL145">
        <v>24</v>
      </c>
      <c r="BM145">
        <v>1</v>
      </c>
      <c r="BN145">
        <v>9</v>
      </c>
      <c r="BO145">
        <v>4</v>
      </c>
      <c r="BP145">
        <v>133</v>
      </c>
      <c r="BQ145">
        <v>1</v>
      </c>
      <c r="BR145">
        <v>0</v>
      </c>
      <c r="BS145">
        <v>0</v>
      </c>
      <c r="BT145">
        <v>142</v>
      </c>
      <c r="BU145">
        <v>0</v>
      </c>
      <c r="BV145">
        <v>0</v>
      </c>
      <c r="BW145">
        <v>0</v>
      </c>
      <c r="BX145">
        <v>0</v>
      </c>
      <c r="BY145">
        <v>0</v>
      </c>
      <c r="BZ145">
        <v>0</v>
      </c>
      <c r="CA145">
        <v>0</v>
      </c>
      <c r="CB145">
        <v>0</v>
      </c>
      <c r="CC145">
        <v>0</v>
      </c>
      <c r="CD145">
        <v>0</v>
      </c>
      <c r="CE145">
        <v>0</v>
      </c>
      <c r="CF145">
        <v>157</v>
      </c>
      <c r="CG145">
        <v>1</v>
      </c>
      <c r="CH145">
        <v>9</v>
      </c>
      <c r="CI145">
        <v>4</v>
      </c>
      <c r="CJ145">
        <v>166</v>
      </c>
      <c r="CK145">
        <v>1</v>
      </c>
      <c r="CL145">
        <v>9</v>
      </c>
      <c r="CM145">
        <v>4</v>
      </c>
      <c r="CN145">
        <v>30</v>
      </c>
      <c r="CO145">
        <v>19</v>
      </c>
      <c r="CP145">
        <v>19</v>
      </c>
      <c r="CQ145">
        <v>0</v>
      </c>
      <c r="CR145">
        <v>0.28488372093023256</v>
      </c>
      <c r="CS145">
        <v>4</v>
      </c>
      <c r="CT145">
        <v>1</v>
      </c>
      <c r="CU145">
        <v>0</v>
      </c>
      <c r="CV145">
        <v>0</v>
      </c>
      <c r="CW145">
        <v>0</v>
      </c>
      <c r="CX145">
        <v>0</v>
      </c>
      <c r="CY145">
        <v>0</v>
      </c>
      <c r="CZ145">
        <v>1</v>
      </c>
      <c r="DA145">
        <v>0</v>
      </c>
      <c r="DB145">
        <v>18</v>
      </c>
      <c r="DC145">
        <v>0</v>
      </c>
      <c r="DD145">
        <v>0</v>
      </c>
      <c r="DE145">
        <v>1</v>
      </c>
      <c r="DF145">
        <v>1</v>
      </c>
      <c r="DG145">
        <v>0</v>
      </c>
      <c r="DH145">
        <v>0</v>
      </c>
      <c r="DI145">
        <v>0</v>
      </c>
      <c r="DJ145">
        <v>0</v>
      </c>
      <c r="DK145" s="664"/>
      <c r="DL145" s="398">
        <v>0</v>
      </c>
      <c r="DM145" s="303">
        <v>0</v>
      </c>
      <c r="DN145" s="303">
        <v>0</v>
      </c>
      <c r="DO145" s="393">
        <v>0</v>
      </c>
      <c r="DP145" s="303">
        <v>0</v>
      </c>
      <c r="DQ145" s="303">
        <v>0</v>
      </c>
      <c r="DR145" s="303">
        <v>0</v>
      </c>
      <c r="DS145" s="393">
        <v>0</v>
      </c>
      <c r="DT145" s="303">
        <v>0</v>
      </c>
      <c r="DU145" s="303">
        <v>0</v>
      </c>
      <c r="DV145" s="303">
        <v>0</v>
      </c>
      <c r="DW145" s="303">
        <v>0</v>
      </c>
      <c r="DX145" s="303">
        <v>0</v>
      </c>
      <c r="DY145" s="303">
        <v>0</v>
      </c>
      <c r="DZ145" s="303">
        <v>0</v>
      </c>
      <c r="EA145" s="303">
        <v>0</v>
      </c>
      <c r="EB145" s="303">
        <v>0</v>
      </c>
      <c r="EC145" s="303">
        <v>0</v>
      </c>
      <c r="ED145" s="398">
        <v>0</v>
      </c>
      <c r="EE145" s="303">
        <v>0</v>
      </c>
      <c r="EF145" s="303">
        <v>0</v>
      </c>
      <c r="EG145" s="393">
        <v>0</v>
      </c>
      <c r="EH145" s="910">
        <v>0</v>
      </c>
      <c r="EI145" s="398">
        <v>172</v>
      </c>
      <c r="EJ145" s="393" t="b">
        <v>0</v>
      </c>
      <c r="EK145" s="971">
        <v>161</v>
      </c>
      <c r="EL145" s="971">
        <v>183</v>
      </c>
      <c r="EM145" s="396">
        <v>0</v>
      </c>
      <c r="EN145" s="396">
        <v>1</v>
      </c>
      <c r="EO145" s="396">
        <v>0</v>
      </c>
      <c r="EP145" s="971">
        <v>183</v>
      </c>
      <c r="EQ145" s="396">
        <v>0</v>
      </c>
      <c r="ER145" s="396">
        <v>1</v>
      </c>
      <c r="ES145" s="396">
        <v>0</v>
      </c>
      <c r="ET145" s="664"/>
      <c r="EU145" s="303"/>
      <c r="EV145" s="396" t="s">
        <v>362</v>
      </c>
      <c r="EW145" s="396" t="s">
        <v>363</v>
      </c>
      <c r="EX145" s="396" t="s">
        <v>354</v>
      </c>
      <c r="EY145" s="396">
        <v>183</v>
      </c>
      <c r="EZ145" s="396" t="s">
        <v>13</v>
      </c>
      <c r="FA145" s="396" t="s">
        <v>232</v>
      </c>
      <c r="FB145" s="396" t="s">
        <v>9</v>
      </c>
      <c r="FC145" s="396" t="s">
        <v>232</v>
      </c>
      <c r="FD145" s="396" t="s">
        <v>366</v>
      </c>
    </row>
    <row r="146" spans="1:160" customFormat="1">
      <c r="A146">
        <v>1918</v>
      </c>
      <c r="B146">
        <v>1</v>
      </c>
      <c r="H146">
        <v>700</v>
      </c>
      <c r="I146">
        <v>42</v>
      </c>
      <c r="J146">
        <v>0</v>
      </c>
      <c r="K146">
        <v>1</v>
      </c>
      <c r="L146">
        <v>1</v>
      </c>
      <c r="M146">
        <v>0</v>
      </c>
      <c r="N146" s="1250" t="s">
        <v>362</v>
      </c>
      <c r="O146" s="1250">
        <v>0</v>
      </c>
      <c r="P146">
        <v>26</v>
      </c>
      <c r="Q146">
        <v>2</v>
      </c>
      <c r="R146">
        <v>31</v>
      </c>
      <c r="S146">
        <v>3</v>
      </c>
      <c r="T146">
        <v>0</v>
      </c>
      <c r="U146">
        <v>0</v>
      </c>
      <c r="V146">
        <v>0</v>
      </c>
      <c r="W146">
        <v>0</v>
      </c>
      <c r="X146">
        <v>26</v>
      </c>
      <c r="Y146">
        <v>2</v>
      </c>
      <c r="Z146">
        <v>31</v>
      </c>
      <c r="AA146">
        <v>3</v>
      </c>
      <c r="AB146">
        <v>3</v>
      </c>
      <c r="AC146">
        <v>0</v>
      </c>
      <c r="AD146">
        <v>3</v>
      </c>
      <c r="AE146">
        <v>0</v>
      </c>
      <c r="AF146">
        <v>0</v>
      </c>
      <c r="AG146">
        <v>0</v>
      </c>
      <c r="AH146">
        <v>0</v>
      </c>
      <c r="AI146">
        <v>0</v>
      </c>
      <c r="AJ146">
        <v>0</v>
      </c>
      <c r="AK146">
        <v>0</v>
      </c>
      <c r="AL146">
        <v>1</v>
      </c>
      <c r="AM146">
        <v>1</v>
      </c>
      <c r="AN146">
        <v>29</v>
      </c>
      <c r="AO146">
        <v>2</v>
      </c>
      <c r="AP146">
        <v>35</v>
      </c>
      <c r="AQ146">
        <v>4</v>
      </c>
      <c r="AR146">
        <v>0</v>
      </c>
      <c r="AS146">
        <v>0</v>
      </c>
      <c r="AT146">
        <v>0</v>
      </c>
      <c r="AU146">
        <v>0</v>
      </c>
      <c r="AV146">
        <v>0</v>
      </c>
      <c r="AW146">
        <v>0</v>
      </c>
      <c r="AX146">
        <v>0</v>
      </c>
      <c r="AY146">
        <v>0</v>
      </c>
      <c r="AZ146">
        <v>0</v>
      </c>
      <c r="BA146">
        <v>0</v>
      </c>
      <c r="BB146">
        <v>0</v>
      </c>
      <c r="BC146">
        <v>0</v>
      </c>
      <c r="BD146">
        <v>0</v>
      </c>
      <c r="BE146">
        <v>0</v>
      </c>
      <c r="BF146">
        <v>0</v>
      </c>
      <c r="BG146">
        <v>0</v>
      </c>
      <c r="BH146">
        <v>4</v>
      </c>
      <c r="BI146">
        <v>0</v>
      </c>
      <c r="BJ146">
        <v>2</v>
      </c>
      <c r="BK146">
        <v>0</v>
      </c>
      <c r="BL146">
        <v>5</v>
      </c>
      <c r="BM146">
        <v>0</v>
      </c>
      <c r="BN146">
        <v>2</v>
      </c>
      <c r="BO146">
        <v>0</v>
      </c>
      <c r="BP146">
        <v>0</v>
      </c>
      <c r="BQ146">
        <v>0</v>
      </c>
      <c r="BR146">
        <v>0</v>
      </c>
      <c r="BS146">
        <v>0</v>
      </c>
      <c r="BT146">
        <v>0</v>
      </c>
      <c r="BU146">
        <v>0</v>
      </c>
      <c r="BV146">
        <v>0</v>
      </c>
      <c r="BW146">
        <v>0</v>
      </c>
      <c r="BX146">
        <v>22</v>
      </c>
      <c r="BY146">
        <v>0</v>
      </c>
      <c r="BZ146">
        <v>0</v>
      </c>
      <c r="CA146">
        <v>0</v>
      </c>
      <c r="CB146">
        <v>26</v>
      </c>
      <c r="CC146">
        <v>0</v>
      </c>
      <c r="CD146">
        <v>1</v>
      </c>
      <c r="CE146">
        <v>0</v>
      </c>
      <c r="CF146">
        <v>26</v>
      </c>
      <c r="CG146">
        <v>0</v>
      </c>
      <c r="CH146">
        <v>2</v>
      </c>
      <c r="CI146">
        <v>0</v>
      </c>
      <c r="CJ146">
        <v>31</v>
      </c>
      <c r="CK146">
        <v>0</v>
      </c>
      <c r="CL146">
        <v>3</v>
      </c>
      <c r="CM146">
        <v>0</v>
      </c>
      <c r="CN146">
        <v>16</v>
      </c>
      <c r="CO146">
        <v>8</v>
      </c>
      <c r="CP146">
        <v>8</v>
      </c>
      <c r="CQ146">
        <v>0</v>
      </c>
      <c r="CR146">
        <v>0.77419354838709675</v>
      </c>
      <c r="CS146">
        <v>5</v>
      </c>
      <c r="CT146">
        <v>1</v>
      </c>
      <c r="CU146">
        <v>1</v>
      </c>
      <c r="CV146">
        <v>0</v>
      </c>
      <c r="CW146">
        <v>1</v>
      </c>
      <c r="CX146">
        <v>0</v>
      </c>
      <c r="CY146">
        <v>0</v>
      </c>
      <c r="CZ146">
        <v>0</v>
      </c>
      <c r="DA146">
        <v>0</v>
      </c>
      <c r="DB146">
        <v>9</v>
      </c>
      <c r="DC146">
        <v>0</v>
      </c>
      <c r="DD146">
        <v>0</v>
      </c>
      <c r="DE146">
        <v>0</v>
      </c>
      <c r="DF146">
        <v>1</v>
      </c>
      <c r="DG146">
        <v>1</v>
      </c>
      <c r="DH146">
        <v>0</v>
      </c>
      <c r="DI146">
        <v>0</v>
      </c>
      <c r="DJ146">
        <v>0</v>
      </c>
      <c r="DK146" s="664"/>
      <c r="DL146" s="398">
        <v>0</v>
      </c>
      <c r="DM146" s="303">
        <v>0</v>
      </c>
      <c r="DN146" s="303">
        <v>0</v>
      </c>
      <c r="DO146" s="393">
        <v>0</v>
      </c>
      <c r="DP146" s="303">
        <v>0</v>
      </c>
      <c r="DQ146" s="303">
        <v>0</v>
      </c>
      <c r="DR146" s="303">
        <v>0</v>
      </c>
      <c r="DS146" s="393">
        <v>0</v>
      </c>
      <c r="DT146" s="303">
        <v>0</v>
      </c>
      <c r="DU146" s="303">
        <v>0</v>
      </c>
      <c r="DV146" s="303">
        <v>0</v>
      </c>
      <c r="DW146" s="303">
        <v>0</v>
      </c>
      <c r="DX146" s="303">
        <v>0</v>
      </c>
      <c r="DY146" s="303">
        <v>0</v>
      </c>
      <c r="DZ146" s="303">
        <v>0</v>
      </c>
      <c r="EA146" s="303">
        <v>0</v>
      </c>
      <c r="EB146" s="303">
        <v>0</v>
      </c>
      <c r="EC146" s="303">
        <v>0</v>
      </c>
      <c r="ED146" s="398">
        <v>0</v>
      </c>
      <c r="EE146" s="303">
        <v>0</v>
      </c>
      <c r="EF146" s="303">
        <v>0</v>
      </c>
      <c r="EG146" s="393">
        <v>0</v>
      </c>
      <c r="EH146" s="910">
        <v>0</v>
      </c>
      <c r="EI146" s="398">
        <v>31</v>
      </c>
      <c r="EJ146" s="393" t="b">
        <v>0</v>
      </c>
      <c r="EK146" s="971">
        <v>25</v>
      </c>
      <c r="EL146" s="971">
        <v>39</v>
      </c>
      <c r="EM146" s="396">
        <v>0</v>
      </c>
      <c r="EN146" s="396">
        <v>0</v>
      </c>
      <c r="EO146" s="396">
        <v>1</v>
      </c>
      <c r="EP146" s="971">
        <v>39</v>
      </c>
      <c r="EQ146" s="396">
        <v>0</v>
      </c>
      <c r="ER146" s="396">
        <v>1</v>
      </c>
      <c r="ES146" s="396">
        <v>0</v>
      </c>
      <c r="ET146" s="664"/>
      <c r="EU146" s="303"/>
      <c r="EV146" s="396" t="s">
        <v>362</v>
      </c>
      <c r="EW146" s="396" t="s">
        <v>363</v>
      </c>
      <c r="EX146" s="396" t="s">
        <v>354</v>
      </c>
      <c r="EY146" s="396">
        <v>39</v>
      </c>
      <c r="EZ146" s="396" t="s">
        <v>12</v>
      </c>
      <c r="FA146" s="396" t="s">
        <v>232</v>
      </c>
      <c r="FB146" s="396" t="s">
        <v>9</v>
      </c>
      <c r="FC146" s="396" t="s">
        <v>232</v>
      </c>
      <c r="FD146" s="396" t="s">
        <v>358</v>
      </c>
    </row>
    <row r="147" spans="1:160" customFormat="1">
      <c r="A147">
        <v>2123</v>
      </c>
      <c r="B147">
        <v>1</v>
      </c>
      <c r="H147">
        <v>700</v>
      </c>
      <c r="I147">
        <v>43</v>
      </c>
      <c r="J147">
        <v>0</v>
      </c>
      <c r="K147">
        <v>1</v>
      </c>
      <c r="L147">
        <v>1</v>
      </c>
      <c r="M147">
        <v>0</v>
      </c>
      <c r="N147" s="1250" t="s">
        <v>522</v>
      </c>
      <c r="O147" s="1250">
        <v>0</v>
      </c>
      <c r="P147">
        <v>62</v>
      </c>
      <c r="Q147">
        <v>4</v>
      </c>
      <c r="R147">
        <v>67</v>
      </c>
      <c r="S147">
        <v>4</v>
      </c>
      <c r="T147">
        <v>0</v>
      </c>
      <c r="U147">
        <v>1</v>
      </c>
      <c r="V147">
        <v>0</v>
      </c>
      <c r="W147">
        <v>1</v>
      </c>
      <c r="X147">
        <v>62</v>
      </c>
      <c r="Y147">
        <v>5</v>
      </c>
      <c r="Z147">
        <v>67</v>
      </c>
      <c r="AA147">
        <v>5</v>
      </c>
      <c r="AB147">
        <v>9</v>
      </c>
      <c r="AC147">
        <v>0</v>
      </c>
      <c r="AD147">
        <v>1</v>
      </c>
      <c r="AE147">
        <v>0</v>
      </c>
      <c r="AF147">
        <v>0</v>
      </c>
      <c r="AG147">
        <v>0</v>
      </c>
      <c r="AH147">
        <v>0</v>
      </c>
      <c r="AI147">
        <v>0</v>
      </c>
      <c r="AJ147">
        <v>1</v>
      </c>
      <c r="AK147">
        <v>0</v>
      </c>
      <c r="AL147">
        <v>2</v>
      </c>
      <c r="AM147">
        <v>0</v>
      </c>
      <c r="AN147">
        <v>72</v>
      </c>
      <c r="AO147">
        <v>5</v>
      </c>
      <c r="AP147">
        <v>70</v>
      </c>
      <c r="AQ147">
        <v>5</v>
      </c>
      <c r="AR147">
        <v>0</v>
      </c>
      <c r="AS147">
        <v>0</v>
      </c>
      <c r="AT147">
        <v>0</v>
      </c>
      <c r="AU147">
        <v>0</v>
      </c>
      <c r="AV147">
        <v>0</v>
      </c>
      <c r="AW147">
        <v>0</v>
      </c>
      <c r="AX147">
        <v>0</v>
      </c>
      <c r="AY147">
        <v>0</v>
      </c>
      <c r="AZ147">
        <v>0</v>
      </c>
      <c r="BA147">
        <v>0</v>
      </c>
      <c r="BB147">
        <v>0</v>
      </c>
      <c r="BC147">
        <v>0</v>
      </c>
      <c r="BD147">
        <v>0</v>
      </c>
      <c r="BE147">
        <v>0</v>
      </c>
      <c r="BF147">
        <v>0</v>
      </c>
      <c r="BG147">
        <v>0</v>
      </c>
      <c r="BH147">
        <v>15</v>
      </c>
      <c r="BI147">
        <v>0</v>
      </c>
      <c r="BJ147">
        <v>5</v>
      </c>
      <c r="BK147">
        <v>1</v>
      </c>
      <c r="BL147">
        <v>17</v>
      </c>
      <c r="BM147">
        <v>0</v>
      </c>
      <c r="BN147">
        <v>5</v>
      </c>
      <c r="BO147">
        <v>1</v>
      </c>
      <c r="BP147">
        <v>0</v>
      </c>
      <c r="BQ147">
        <v>0</v>
      </c>
      <c r="BR147">
        <v>0</v>
      </c>
      <c r="BS147">
        <v>0</v>
      </c>
      <c r="BT147">
        <v>0</v>
      </c>
      <c r="BU147">
        <v>0</v>
      </c>
      <c r="BV147">
        <v>0</v>
      </c>
      <c r="BW147">
        <v>0</v>
      </c>
      <c r="BX147">
        <v>47</v>
      </c>
      <c r="BY147">
        <v>0</v>
      </c>
      <c r="BZ147">
        <v>0</v>
      </c>
      <c r="CA147">
        <v>0</v>
      </c>
      <c r="CB147">
        <v>50</v>
      </c>
      <c r="CC147">
        <v>0</v>
      </c>
      <c r="CD147">
        <v>0</v>
      </c>
      <c r="CE147">
        <v>0</v>
      </c>
      <c r="CF147">
        <v>62</v>
      </c>
      <c r="CG147">
        <v>0</v>
      </c>
      <c r="CH147">
        <v>5</v>
      </c>
      <c r="CI147">
        <v>1</v>
      </c>
      <c r="CJ147">
        <v>67</v>
      </c>
      <c r="CK147">
        <v>0</v>
      </c>
      <c r="CL147">
        <v>5</v>
      </c>
      <c r="CM147">
        <v>1</v>
      </c>
      <c r="CN147">
        <v>10</v>
      </c>
      <c r="CO147">
        <v>12</v>
      </c>
      <c r="CP147">
        <v>12</v>
      </c>
      <c r="CQ147">
        <v>0</v>
      </c>
      <c r="CR147">
        <v>0.2857142857142857</v>
      </c>
      <c r="CS147">
        <v>17</v>
      </c>
      <c r="CT147">
        <v>0</v>
      </c>
      <c r="CU147">
        <v>0</v>
      </c>
      <c r="CV147">
        <v>0</v>
      </c>
      <c r="CW147">
        <v>0</v>
      </c>
      <c r="CX147">
        <v>0</v>
      </c>
      <c r="CY147">
        <v>0</v>
      </c>
      <c r="CZ147">
        <v>1</v>
      </c>
      <c r="DA147">
        <v>1</v>
      </c>
      <c r="DB147">
        <v>7</v>
      </c>
      <c r="DC147">
        <v>0</v>
      </c>
      <c r="DD147">
        <v>0</v>
      </c>
      <c r="DE147">
        <v>0</v>
      </c>
      <c r="DF147">
        <v>1</v>
      </c>
      <c r="DG147">
        <v>1</v>
      </c>
      <c r="DH147">
        <v>0</v>
      </c>
      <c r="DI147">
        <v>0</v>
      </c>
      <c r="DJ147">
        <v>0</v>
      </c>
      <c r="DK147" s="664"/>
      <c r="DL147" s="398">
        <v>0</v>
      </c>
      <c r="DM147" s="303">
        <v>0</v>
      </c>
      <c r="DN147" s="303">
        <v>0</v>
      </c>
      <c r="DO147" s="393">
        <v>0</v>
      </c>
      <c r="DP147" s="303">
        <v>0</v>
      </c>
      <c r="DQ147" s="303">
        <v>0</v>
      </c>
      <c r="DR147" s="303">
        <v>0</v>
      </c>
      <c r="DS147" s="393">
        <v>0</v>
      </c>
      <c r="DT147" s="303">
        <v>0</v>
      </c>
      <c r="DU147" s="303">
        <v>0</v>
      </c>
      <c r="DV147" s="303">
        <v>0</v>
      </c>
      <c r="DW147" s="303">
        <v>0</v>
      </c>
      <c r="DX147" s="303">
        <v>0</v>
      </c>
      <c r="DY147" s="303">
        <v>0</v>
      </c>
      <c r="DZ147" s="303">
        <v>0</v>
      </c>
      <c r="EA147" s="303">
        <v>0</v>
      </c>
      <c r="EB147" s="303">
        <v>0</v>
      </c>
      <c r="EC147" s="303">
        <v>0</v>
      </c>
      <c r="ED147" s="398">
        <v>0</v>
      </c>
      <c r="EE147" s="303">
        <v>0</v>
      </c>
      <c r="EF147" s="303">
        <v>0</v>
      </c>
      <c r="EG147" s="393">
        <v>0</v>
      </c>
      <c r="EH147" s="910">
        <v>0</v>
      </c>
      <c r="EI147" s="398">
        <v>77</v>
      </c>
      <c r="EJ147" s="393" t="b">
        <v>0</v>
      </c>
      <c r="EK147" s="971">
        <v>51</v>
      </c>
      <c r="EL147" s="971">
        <v>75</v>
      </c>
      <c r="EM147" s="396">
        <v>0</v>
      </c>
      <c r="EN147" s="396">
        <v>1</v>
      </c>
      <c r="EO147" s="396">
        <v>0</v>
      </c>
      <c r="EP147" s="971">
        <v>75</v>
      </c>
      <c r="EQ147" s="396">
        <v>0</v>
      </c>
      <c r="ER147" s="396">
        <v>1</v>
      </c>
      <c r="ES147" s="396">
        <v>0</v>
      </c>
      <c r="ET147" s="664"/>
      <c r="EU147" s="303"/>
      <c r="EV147" s="396" t="s">
        <v>522</v>
      </c>
      <c r="EW147" s="396" t="s">
        <v>353</v>
      </c>
      <c r="EX147" s="396" t="s">
        <v>354</v>
      </c>
      <c r="EY147" s="396">
        <v>75</v>
      </c>
      <c r="EZ147" s="396" t="s">
        <v>12</v>
      </c>
      <c r="FA147" s="396" t="s">
        <v>232</v>
      </c>
      <c r="FB147" s="396" t="s">
        <v>9</v>
      </c>
      <c r="FC147" s="396" t="s">
        <v>232</v>
      </c>
      <c r="FD147" s="396" t="s">
        <v>358</v>
      </c>
    </row>
    <row r="148" spans="1:160" customFormat="1">
      <c r="A148">
        <v>2124</v>
      </c>
      <c r="B148">
        <v>1</v>
      </c>
      <c r="H148">
        <v>700</v>
      </c>
      <c r="I148">
        <v>42</v>
      </c>
      <c r="J148">
        <v>0</v>
      </c>
      <c r="K148">
        <v>1</v>
      </c>
      <c r="L148">
        <v>1</v>
      </c>
      <c r="M148">
        <v>0</v>
      </c>
      <c r="N148" s="1250" t="s">
        <v>522</v>
      </c>
      <c r="O148" s="1250">
        <v>0</v>
      </c>
      <c r="P148">
        <v>169</v>
      </c>
      <c r="Q148">
        <v>15</v>
      </c>
      <c r="R148">
        <v>171</v>
      </c>
      <c r="S148">
        <v>15</v>
      </c>
      <c r="T148">
        <v>0</v>
      </c>
      <c r="U148">
        <v>0</v>
      </c>
      <c r="V148">
        <v>0</v>
      </c>
      <c r="W148">
        <v>0</v>
      </c>
      <c r="X148">
        <v>169</v>
      </c>
      <c r="Y148">
        <v>15</v>
      </c>
      <c r="Z148">
        <v>171</v>
      </c>
      <c r="AA148">
        <v>15</v>
      </c>
      <c r="AB148">
        <v>0</v>
      </c>
      <c r="AC148">
        <v>2</v>
      </c>
      <c r="AD148">
        <v>0</v>
      </c>
      <c r="AE148">
        <v>2</v>
      </c>
      <c r="AF148">
        <v>0</v>
      </c>
      <c r="AG148">
        <v>0</v>
      </c>
      <c r="AH148">
        <v>0</v>
      </c>
      <c r="AI148">
        <v>0</v>
      </c>
      <c r="AJ148">
        <v>0</v>
      </c>
      <c r="AK148">
        <v>0</v>
      </c>
      <c r="AL148">
        <v>0</v>
      </c>
      <c r="AM148">
        <v>0</v>
      </c>
      <c r="AN148">
        <v>169</v>
      </c>
      <c r="AO148">
        <v>17</v>
      </c>
      <c r="AP148">
        <v>171</v>
      </c>
      <c r="AQ148">
        <v>17</v>
      </c>
      <c r="AR148">
        <v>1</v>
      </c>
      <c r="AS148">
        <v>0</v>
      </c>
      <c r="AT148">
        <v>0</v>
      </c>
      <c r="AU148">
        <v>0</v>
      </c>
      <c r="AV148">
        <v>3</v>
      </c>
      <c r="AW148">
        <v>0</v>
      </c>
      <c r="AX148">
        <v>0</v>
      </c>
      <c r="AY148">
        <v>0</v>
      </c>
      <c r="AZ148">
        <v>0</v>
      </c>
      <c r="BA148">
        <v>0</v>
      </c>
      <c r="BB148">
        <v>0</v>
      </c>
      <c r="BC148">
        <v>0</v>
      </c>
      <c r="BD148">
        <v>0</v>
      </c>
      <c r="BE148">
        <v>0</v>
      </c>
      <c r="BF148">
        <v>0</v>
      </c>
      <c r="BG148">
        <v>0</v>
      </c>
      <c r="BH148">
        <v>42</v>
      </c>
      <c r="BI148">
        <v>0</v>
      </c>
      <c r="BJ148">
        <v>15</v>
      </c>
      <c r="BK148">
        <v>0</v>
      </c>
      <c r="BL148">
        <v>40</v>
      </c>
      <c r="BM148">
        <v>0</v>
      </c>
      <c r="BN148">
        <v>15</v>
      </c>
      <c r="BO148">
        <v>0</v>
      </c>
      <c r="BP148">
        <v>0</v>
      </c>
      <c r="BQ148">
        <v>0</v>
      </c>
      <c r="BR148">
        <v>0</v>
      </c>
      <c r="BS148">
        <v>0</v>
      </c>
      <c r="BT148">
        <v>0</v>
      </c>
      <c r="BU148">
        <v>0</v>
      </c>
      <c r="BV148">
        <v>0</v>
      </c>
      <c r="BW148">
        <v>0</v>
      </c>
      <c r="BX148">
        <v>126</v>
      </c>
      <c r="BY148">
        <v>0</v>
      </c>
      <c r="BZ148">
        <v>0</v>
      </c>
      <c r="CA148">
        <v>0</v>
      </c>
      <c r="CB148">
        <v>128</v>
      </c>
      <c r="CC148">
        <v>0</v>
      </c>
      <c r="CD148">
        <v>0</v>
      </c>
      <c r="CE148">
        <v>0</v>
      </c>
      <c r="CF148">
        <v>169</v>
      </c>
      <c r="CG148">
        <v>0</v>
      </c>
      <c r="CH148">
        <v>15</v>
      </c>
      <c r="CI148">
        <v>0</v>
      </c>
      <c r="CJ148">
        <v>171</v>
      </c>
      <c r="CK148">
        <v>0</v>
      </c>
      <c r="CL148">
        <v>15</v>
      </c>
      <c r="CM148">
        <v>0</v>
      </c>
      <c r="CN148">
        <v>64</v>
      </c>
      <c r="CO148">
        <v>62</v>
      </c>
      <c r="CP148">
        <v>62</v>
      </c>
      <c r="CQ148">
        <v>0</v>
      </c>
      <c r="CR148">
        <v>0.67741935483870963</v>
      </c>
      <c r="CS148">
        <v>45</v>
      </c>
      <c r="CT148">
        <v>1</v>
      </c>
      <c r="CU148">
        <v>0</v>
      </c>
      <c r="CV148">
        <v>0</v>
      </c>
      <c r="CW148">
        <v>0</v>
      </c>
      <c r="CX148">
        <v>0</v>
      </c>
      <c r="CY148">
        <v>0</v>
      </c>
      <c r="CZ148">
        <v>1</v>
      </c>
      <c r="DA148">
        <v>1</v>
      </c>
      <c r="DB148">
        <v>23</v>
      </c>
      <c r="DC148">
        <v>0</v>
      </c>
      <c r="DD148">
        <v>0</v>
      </c>
      <c r="DE148">
        <v>1</v>
      </c>
      <c r="DF148">
        <v>0</v>
      </c>
      <c r="DG148">
        <v>0</v>
      </c>
      <c r="DH148">
        <v>0</v>
      </c>
      <c r="DI148">
        <v>0</v>
      </c>
      <c r="DJ148">
        <v>0</v>
      </c>
      <c r="DK148" s="664"/>
      <c r="DL148" s="398">
        <v>0</v>
      </c>
      <c r="DM148" s="303">
        <v>0</v>
      </c>
      <c r="DN148" s="303">
        <v>0</v>
      </c>
      <c r="DO148" s="393">
        <v>0</v>
      </c>
      <c r="DP148" s="303">
        <v>0</v>
      </c>
      <c r="DQ148" s="303">
        <v>0</v>
      </c>
      <c r="DR148" s="303">
        <v>0</v>
      </c>
      <c r="DS148" s="393">
        <v>0</v>
      </c>
      <c r="DT148" s="303">
        <v>0</v>
      </c>
      <c r="DU148" s="303">
        <v>0</v>
      </c>
      <c r="DV148" s="303">
        <v>0</v>
      </c>
      <c r="DW148" s="303">
        <v>0</v>
      </c>
      <c r="DX148" s="303">
        <v>0</v>
      </c>
      <c r="DY148" s="303">
        <v>0</v>
      </c>
      <c r="DZ148" s="303">
        <v>0</v>
      </c>
      <c r="EA148" s="303">
        <v>0</v>
      </c>
      <c r="EB148" s="303">
        <v>0</v>
      </c>
      <c r="EC148" s="303">
        <v>0</v>
      </c>
      <c r="ED148" s="398">
        <v>0</v>
      </c>
      <c r="EE148" s="303">
        <v>0</v>
      </c>
      <c r="EF148" s="303">
        <v>0</v>
      </c>
      <c r="EG148" s="393">
        <v>0</v>
      </c>
      <c r="EH148" s="910">
        <v>0</v>
      </c>
      <c r="EI148" s="398">
        <v>186</v>
      </c>
      <c r="EJ148" s="393" t="b">
        <v>0</v>
      </c>
      <c r="EK148" s="971">
        <v>120</v>
      </c>
      <c r="EL148" s="971">
        <v>188</v>
      </c>
      <c r="EM148" s="396">
        <v>0</v>
      </c>
      <c r="EN148" s="396">
        <v>0</v>
      </c>
      <c r="EO148" s="396">
        <v>1</v>
      </c>
      <c r="EP148" s="971">
        <v>188</v>
      </c>
      <c r="EQ148" s="396">
        <v>0</v>
      </c>
      <c r="ER148" s="396">
        <v>1</v>
      </c>
      <c r="ES148" s="396">
        <v>0</v>
      </c>
      <c r="ET148" s="664"/>
      <c r="EU148" s="303"/>
      <c r="EV148" s="396" t="s">
        <v>522</v>
      </c>
      <c r="EW148" s="396" t="s">
        <v>353</v>
      </c>
      <c r="EX148" s="396" t="s">
        <v>354</v>
      </c>
      <c r="EY148" s="396">
        <v>188</v>
      </c>
      <c r="EZ148" s="396" t="s">
        <v>13</v>
      </c>
      <c r="FA148" s="396" t="s">
        <v>232</v>
      </c>
      <c r="FB148" s="396" t="s">
        <v>9</v>
      </c>
      <c r="FC148" s="396" t="s">
        <v>232</v>
      </c>
      <c r="FD148" s="396" t="s">
        <v>358</v>
      </c>
    </row>
    <row r="149" spans="1:160" customFormat="1">
      <c r="A149">
        <v>2125</v>
      </c>
      <c r="B149">
        <v>1</v>
      </c>
      <c r="H149">
        <v>700</v>
      </c>
      <c r="I149">
        <v>41</v>
      </c>
      <c r="J149">
        <v>1</v>
      </c>
      <c r="K149">
        <v>0</v>
      </c>
      <c r="L149">
        <v>1</v>
      </c>
      <c r="M149">
        <v>0</v>
      </c>
      <c r="N149" s="1250" t="s">
        <v>522</v>
      </c>
      <c r="O149" s="1250">
        <v>0</v>
      </c>
      <c r="P149">
        <v>35</v>
      </c>
      <c r="Q149">
        <v>2</v>
      </c>
      <c r="R149">
        <v>35</v>
      </c>
      <c r="S149">
        <v>2</v>
      </c>
      <c r="T149">
        <v>0</v>
      </c>
      <c r="U149">
        <v>0</v>
      </c>
      <c r="V149">
        <v>0</v>
      </c>
      <c r="W149">
        <v>0</v>
      </c>
      <c r="X149">
        <v>35</v>
      </c>
      <c r="Y149">
        <v>2</v>
      </c>
      <c r="Z149">
        <v>35</v>
      </c>
      <c r="AA149">
        <v>2</v>
      </c>
      <c r="AB149">
        <v>5</v>
      </c>
      <c r="AC149">
        <v>0</v>
      </c>
      <c r="AD149">
        <v>14</v>
      </c>
      <c r="AE149">
        <v>0</v>
      </c>
      <c r="AF149">
        <v>1</v>
      </c>
      <c r="AG149">
        <v>0</v>
      </c>
      <c r="AH149">
        <v>0</v>
      </c>
      <c r="AI149">
        <v>0</v>
      </c>
      <c r="AJ149">
        <v>0</v>
      </c>
      <c r="AK149">
        <v>0</v>
      </c>
      <c r="AL149">
        <v>0</v>
      </c>
      <c r="AM149">
        <v>0</v>
      </c>
      <c r="AN149">
        <v>41</v>
      </c>
      <c r="AO149">
        <v>2</v>
      </c>
      <c r="AP149">
        <v>49</v>
      </c>
      <c r="AQ149">
        <v>2</v>
      </c>
      <c r="AR149">
        <v>0</v>
      </c>
      <c r="AS149">
        <v>0</v>
      </c>
      <c r="AT149">
        <v>0</v>
      </c>
      <c r="AU149">
        <v>0</v>
      </c>
      <c r="AV149">
        <v>0</v>
      </c>
      <c r="AW149">
        <v>0</v>
      </c>
      <c r="AX149">
        <v>0</v>
      </c>
      <c r="AY149">
        <v>0</v>
      </c>
      <c r="AZ149">
        <v>0</v>
      </c>
      <c r="BA149">
        <v>0</v>
      </c>
      <c r="BB149">
        <v>0</v>
      </c>
      <c r="BC149">
        <v>0</v>
      </c>
      <c r="BD149">
        <v>0</v>
      </c>
      <c r="BE149">
        <v>0</v>
      </c>
      <c r="BF149">
        <v>0</v>
      </c>
      <c r="BG149">
        <v>0</v>
      </c>
      <c r="BH149">
        <v>4</v>
      </c>
      <c r="BI149">
        <v>0</v>
      </c>
      <c r="BJ149">
        <v>2</v>
      </c>
      <c r="BK149">
        <v>0</v>
      </c>
      <c r="BL149">
        <v>4</v>
      </c>
      <c r="BM149">
        <v>0</v>
      </c>
      <c r="BN149">
        <v>2</v>
      </c>
      <c r="BO149">
        <v>0</v>
      </c>
      <c r="BP149">
        <v>0</v>
      </c>
      <c r="BQ149">
        <v>0</v>
      </c>
      <c r="BR149">
        <v>0</v>
      </c>
      <c r="BS149">
        <v>0</v>
      </c>
      <c r="BT149">
        <v>0</v>
      </c>
      <c r="BU149">
        <v>0</v>
      </c>
      <c r="BV149">
        <v>0</v>
      </c>
      <c r="BW149">
        <v>0</v>
      </c>
      <c r="BX149">
        <v>31</v>
      </c>
      <c r="BY149">
        <v>0</v>
      </c>
      <c r="BZ149">
        <v>0</v>
      </c>
      <c r="CA149">
        <v>0</v>
      </c>
      <c r="CB149">
        <v>31</v>
      </c>
      <c r="CC149">
        <v>0</v>
      </c>
      <c r="CD149">
        <v>0</v>
      </c>
      <c r="CE149">
        <v>0</v>
      </c>
      <c r="CF149">
        <v>35</v>
      </c>
      <c r="CG149">
        <v>0</v>
      </c>
      <c r="CH149">
        <v>2</v>
      </c>
      <c r="CI149">
        <v>0</v>
      </c>
      <c r="CJ149">
        <v>35</v>
      </c>
      <c r="CK149">
        <v>0</v>
      </c>
      <c r="CL149">
        <v>2</v>
      </c>
      <c r="CM149">
        <v>0</v>
      </c>
      <c r="CN149">
        <v>19</v>
      </c>
      <c r="CO149">
        <v>11</v>
      </c>
      <c r="CP149">
        <v>11</v>
      </c>
      <c r="CQ149">
        <v>0</v>
      </c>
      <c r="CR149">
        <v>0.69767441860465118</v>
      </c>
      <c r="CS149">
        <v>15</v>
      </c>
      <c r="CT149">
        <v>0</v>
      </c>
      <c r="CU149">
        <v>0</v>
      </c>
      <c r="CV149">
        <v>0</v>
      </c>
      <c r="CW149">
        <v>0</v>
      </c>
      <c r="CX149">
        <v>0</v>
      </c>
      <c r="CY149">
        <v>0</v>
      </c>
      <c r="CZ149">
        <v>1</v>
      </c>
      <c r="DA149">
        <v>1</v>
      </c>
      <c r="DB149">
        <v>4</v>
      </c>
      <c r="DC149">
        <v>0</v>
      </c>
      <c r="DD149">
        <v>0</v>
      </c>
      <c r="DE149">
        <v>0</v>
      </c>
      <c r="DF149">
        <v>0</v>
      </c>
      <c r="DG149">
        <v>0</v>
      </c>
      <c r="DH149">
        <v>0</v>
      </c>
      <c r="DI149">
        <v>0</v>
      </c>
      <c r="DJ149">
        <v>0</v>
      </c>
      <c r="DK149" s="664"/>
      <c r="DL149" s="398">
        <v>0</v>
      </c>
      <c r="DM149" s="303">
        <v>0</v>
      </c>
      <c r="DN149" s="303">
        <v>0</v>
      </c>
      <c r="DO149" s="393">
        <v>0</v>
      </c>
      <c r="DP149" s="303">
        <v>0</v>
      </c>
      <c r="DQ149" s="303">
        <v>0</v>
      </c>
      <c r="DR149" s="303">
        <v>0</v>
      </c>
      <c r="DS149" s="393">
        <v>0</v>
      </c>
      <c r="DT149" s="303">
        <v>0</v>
      </c>
      <c r="DU149" s="303">
        <v>0</v>
      </c>
      <c r="DV149" s="303">
        <v>0</v>
      </c>
      <c r="DW149" s="303">
        <v>0</v>
      </c>
      <c r="DX149" s="303">
        <v>0</v>
      </c>
      <c r="DY149" s="303">
        <v>0</v>
      </c>
      <c r="DZ149" s="303">
        <v>0</v>
      </c>
      <c r="EA149" s="303">
        <v>0</v>
      </c>
      <c r="EB149" s="303">
        <v>0</v>
      </c>
      <c r="EC149" s="303">
        <v>0</v>
      </c>
      <c r="ED149" s="398">
        <v>0</v>
      </c>
      <c r="EE149" s="303">
        <v>0</v>
      </c>
      <c r="EF149" s="303">
        <v>0</v>
      </c>
      <c r="EG149" s="393">
        <v>0</v>
      </c>
      <c r="EH149" s="910">
        <v>0</v>
      </c>
      <c r="EI149" s="398">
        <v>43</v>
      </c>
      <c r="EJ149" s="393" t="b">
        <v>0</v>
      </c>
      <c r="EK149" s="971">
        <v>32</v>
      </c>
      <c r="EL149" s="971">
        <v>51</v>
      </c>
      <c r="EM149" s="396">
        <v>0</v>
      </c>
      <c r="EN149" s="396">
        <v>1</v>
      </c>
      <c r="EO149" s="396">
        <v>0</v>
      </c>
      <c r="EP149" s="971">
        <v>51</v>
      </c>
      <c r="EQ149" s="396">
        <v>1</v>
      </c>
      <c r="ER149" s="396">
        <v>0</v>
      </c>
      <c r="ES149" s="396">
        <v>0</v>
      </c>
      <c r="ET149" s="664"/>
      <c r="EU149" s="303"/>
      <c r="EV149" s="396" t="s">
        <v>522</v>
      </c>
      <c r="EW149" s="396" t="s">
        <v>353</v>
      </c>
      <c r="EX149" s="396" t="s">
        <v>354</v>
      </c>
      <c r="EY149" s="396">
        <v>51</v>
      </c>
      <c r="EZ149" s="396" t="s">
        <v>12</v>
      </c>
      <c r="FA149" s="396" t="s">
        <v>232</v>
      </c>
      <c r="FB149" s="396" t="s">
        <v>9</v>
      </c>
      <c r="FC149" s="396" t="s">
        <v>232</v>
      </c>
      <c r="FD149" s="396" t="s">
        <v>358</v>
      </c>
    </row>
    <row r="150" spans="1:160" customFormat="1">
      <c r="A150">
        <v>2126</v>
      </c>
      <c r="B150">
        <v>1</v>
      </c>
      <c r="H150">
        <v>700</v>
      </c>
      <c r="I150">
        <v>41</v>
      </c>
      <c r="J150">
        <v>1</v>
      </c>
      <c r="K150">
        <v>0</v>
      </c>
      <c r="L150">
        <v>1</v>
      </c>
      <c r="M150">
        <v>0</v>
      </c>
      <c r="N150" s="1250" t="s">
        <v>522</v>
      </c>
      <c r="O150" s="1250">
        <v>0</v>
      </c>
      <c r="P150">
        <v>1</v>
      </c>
      <c r="Q150">
        <v>1</v>
      </c>
      <c r="R150">
        <v>1</v>
      </c>
      <c r="S150">
        <v>1</v>
      </c>
      <c r="T150">
        <v>0</v>
      </c>
      <c r="U150">
        <v>0</v>
      </c>
      <c r="V150">
        <v>0</v>
      </c>
      <c r="W150">
        <v>0</v>
      </c>
      <c r="X150">
        <v>1</v>
      </c>
      <c r="Y150">
        <v>1</v>
      </c>
      <c r="Z150">
        <v>1</v>
      </c>
      <c r="AA150">
        <v>1</v>
      </c>
      <c r="AB150">
        <v>0</v>
      </c>
      <c r="AC150">
        <v>0</v>
      </c>
      <c r="AD150">
        <v>0</v>
      </c>
      <c r="AE150">
        <v>0</v>
      </c>
      <c r="AF150">
        <v>0</v>
      </c>
      <c r="AG150">
        <v>0</v>
      </c>
      <c r="AH150">
        <v>0</v>
      </c>
      <c r="AI150">
        <v>0</v>
      </c>
      <c r="AJ150">
        <v>0</v>
      </c>
      <c r="AK150">
        <v>0</v>
      </c>
      <c r="AL150">
        <v>0</v>
      </c>
      <c r="AM150">
        <v>0</v>
      </c>
      <c r="AN150">
        <v>1</v>
      </c>
      <c r="AO150">
        <v>1</v>
      </c>
      <c r="AP150">
        <v>1</v>
      </c>
      <c r="AQ150">
        <v>1</v>
      </c>
      <c r="AR150">
        <v>0</v>
      </c>
      <c r="AS150">
        <v>0</v>
      </c>
      <c r="AT150">
        <v>0</v>
      </c>
      <c r="AU150">
        <v>0</v>
      </c>
      <c r="AV150">
        <v>0</v>
      </c>
      <c r="AW150">
        <v>0</v>
      </c>
      <c r="AX150">
        <v>0</v>
      </c>
      <c r="AY150">
        <v>0</v>
      </c>
      <c r="AZ150">
        <v>0</v>
      </c>
      <c r="BA150">
        <v>0</v>
      </c>
      <c r="BB150">
        <v>0</v>
      </c>
      <c r="BC150">
        <v>0</v>
      </c>
      <c r="BD150">
        <v>0</v>
      </c>
      <c r="BE150">
        <v>0</v>
      </c>
      <c r="BF150">
        <v>0</v>
      </c>
      <c r="BG150">
        <v>0</v>
      </c>
      <c r="BH150">
        <v>1</v>
      </c>
      <c r="BI150">
        <v>0</v>
      </c>
      <c r="BJ150">
        <v>1</v>
      </c>
      <c r="BK150">
        <v>0</v>
      </c>
      <c r="BL150">
        <v>1</v>
      </c>
      <c r="BM150">
        <v>0</v>
      </c>
      <c r="BN150">
        <v>1</v>
      </c>
      <c r="BO150">
        <v>0</v>
      </c>
      <c r="BP150">
        <v>0</v>
      </c>
      <c r="BQ150">
        <v>0</v>
      </c>
      <c r="BR150">
        <v>0</v>
      </c>
      <c r="BS150">
        <v>0</v>
      </c>
      <c r="BT150">
        <v>0</v>
      </c>
      <c r="BU150">
        <v>0</v>
      </c>
      <c r="BV150">
        <v>0</v>
      </c>
      <c r="BW150">
        <v>0</v>
      </c>
      <c r="BX150">
        <v>0</v>
      </c>
      <c r="BY150">
        <v>0</v>
      </c>
      <c r="BZ150">
        <v>0</v>
      </c>
      <c r="CA150">
        <v>0</v>
      </c>
      <c r="CB150">
        <v>0</v>
      </c>
      <c r="CC150">
        <v>0</v>
      </c>
      <c r="CD150">
        <v>0</v>
      </c>
      <c r="CE150">
        <v>0</v>
      </c>
      <c r="CF150">
        <v>1</v>
      </c>
      <c r="CG150">
        <v>0</v>
      </c>
      <c r="CH150">
        <v>1</v>
      </c>
      <c r="CI150">
        <v>0</v>
      </c>
      <c r="CJ150">
        <v>1</v>
      </c>
      <c r="CK150">
        <v>0</v>
      </c>
      <c r="CL150">
        <v>1</v>
      </c>
      <c r="CM150">
        <v>0</v>
      </c>
      <c r="CN150">
        <v>0</v>
      </c>
      <c r="CO150">
        <v>0</v>
      </c>
      <c r="CP150">
        <v>0</v>
      </c>
      <c r="CQ150">
        <v>0</v>
      </c>
      <c r="CR150">
        <v>0</v>
      </c>
      <c r="CS150">
        <v>1</v>
      </c>
      <c r="CT150">
        <v>0</v>
      </c>
      <c r="CU150">
        <v>0</v>
      </c>
      <c r="CV150">
        <v>0</v>
      </c>
      <c r="CW150">
        <v>0</v>
      </c>
      <c r="CX150">
        <v>0</v>
      </c>
      <c r="CY150">
        <v>0</v>
      </c>
      <c r="CZ150">
        <v>0</v>
      </c>
      <c r="DA150">
        <v>0</v>
      </c>
      <c r="DB150">
        <v>0</v>
      </c>
      <c r="DC150">
        <v>0</v>
      </c>
      <c r="DD150">
        <v>0</v>
      </c>
      <c r="DE150">
        <v>0</v>
      </c>
      <c r="DF150">
        <v>0</v>
      </c>
      <c r="DG150">
        <v>0</v>
      </c>
      <c r="DH150">
        <v>0</v>
      </c>
      <c r="DI150">
        <v>0</v>
      </c>
      <c r="DJ150">
        <v>0</v>
      </c>
      <c r="DK150" s="664"/>
      <c r="DL150" s="398">
        <v>0</v>
      </c>
      <c r="DM150" s="303">
        <v>0</v>
      </c>
      <c r="DN150" s="303">
        <v>0</v>
      </c>
      <c r="DO150" s="393">
        <v>0</v>
      </c>
      <c r="DP150" s="303">
        <v>0</v>
      </c>
      <c r="DQ150" s="303">
        <v>0</v>
      </c>
      <c r="DR150" s="303">
        <v>0</v>
      </c>
      <c r="DS150" s="393">
        <v>0</v>
      </c>
      <c r="DT150" s="303">
        <v>0</v>
      </c>
      <c r="DU150" s="303">
        <v>0</v>
      </c>
      <c r="DV150" s="303">
        <v>0</v>
      </c>
      <c r="DW150" s="303">
        <v>0</v>
      </c>
      <c r="DX150" s="303">
        <v>0</v>
      </c>
      <c r="DY150" s="303">
        <v>0</v>
      </c>
      <c r="DZ150" s="303">
        <v>0</v>
      </c>
      <c r="EA150" s="303">
        <v>0</v>
      </c>
      <c r="EB150" s="303">
        <v>0</v>
      </c>
      <c r="EC150" s="303">
        <v>0</v>
      </c>
      <c r="ED150" s="398">
        <v>0</v>
      </c>
      <c r="EE150" s="303">
        <v>0</v>
      </c>
      <c r="EF150" s="303">
        <v>0</v>
      </c>
      <c r="EG150" s="393">
        <v>0</v>
      </c>
      <c r="EH150" s="910">
        <v>0</v>
      </c>
      <c r="EI150" s="398">
        <v>2</v>
      </c>
      <c r="EJ150" s="393" t="b">
        <v>1</v>
      </c>
      <c r="EK150" s="971">
        <v>1</v>
      </c>
      <c r="EL150" s="971">
        <v>2</v>
      </c>
      <c r="EM150" s="396">
        <v>1</v>
      </c>
      <c r="EN150" s="396">
        <v>0</v>
      </c>
      <c r="EO150" s="396">
        <v>0</v>
      </c>
      <c r="EP150" s="971">
        <v>0</v>
      </c>
      <c r="EQ150" s="396">
        <v>0</v>
      </c>
      <c r="ER150" s="396">
        <v>0</v>
      </c>
      <c r="ES150" s="396">
        <v>0</v>
      </c>
      <c r="ET150" s="664"/>
      <c r="EU150" s="303"/>
      <c r="EV150" s="396" t="s">
        <v>522</v>
      </c>
      <c r="EW150" s="396" t="s">
        <v>353</v>
      </c>
      <c r="EX150" s="396" t="s">
        <v>354</v>
      </c>
      <c r="EY150" s="396">
        <v>2</v>
      </c>
      <c r="EZ150" s="396" t="s">
        <v>11</v>
      </c>
      <c r="FA150" s="396" t="s">
        <v>232</v>
      </c>
      <c r="FB150" s="396" t="s">
        <v>9</v>
      </c>
      <c r="FC150" s="396" t="s">
        <v>232</v>
      </c>
      <c r="FD150" s="396" t="s">
        <v>358</v>
      </c>
    </row>
    <row r="151" spans="1:160" customFormat="1">
      <c r="A151">
        <v>2127</v>
      </c>
      <c r="B151">
        <v>1</v>
      </c>
      <c r="H151">
        <v>700</v>
      </c>
      <c r="I151">
        <v>41</v>
      </c>
      <c r="J151">
        <v>1</v>
      </c>
      <c r="K151">
        <v>0</v>
      </c>
      <c r="L151">
        <v>1</v>
      </c>
      <c r="M151">
        <v>0</v>
      </c>
      <c r="N151" s="1250" t="s">
        <v>522</v>
      </c>
      <c r="O151" s="1250">
        <v>0</v>
      </c>
      <c r="P151">
        <v>8</v>
      </c>
      <c r="Q151">
        <v>1</v>
      </c>
      <c r="R151">
        <v>7</v>
      </c>
      <c r="S151">
        <v>1</v>
      </c>
      <c r="T151">
        <v>1</v>
      </c>
      <c r="U151">
        <v>0</v>
      </c>
      <c r="V151">
        <v>1</v>
      </c>
      <c r="W151">
        <v>0</v>
      </c>
      <c r="X151">
        <v>9</v>
      </c>
      <c r="Y151">
        <v>1</v>
      </c>
      <c r="Z151">
        <v>8</v>
      </c>
      <c r="AA151">
        <v>1</v>
      </c>
      <c r="AB151">
        <v>0</v>
      </c>
      <c r="AC151">
        <v>0</v>
      </c>
      <c r="AD151">
        <v>0</v>
      </c>
      <c r="AE151">
        <v>0</v>
      </c>
      <c r="AF151">
        <v>0</v>
      </c>
      <c r="AG151">
        <v>0</v>
      </c>
      <c r="AH151">
        <v>0</v>
      </c>
      <c r="AI151">
        <v>0</v>
      </c>
      <c r="AJ151">
        <v>0</v>
      </c>
      <c r="AK151">
        <v>0</v>
      </c>
      <c r="AL151">
        <v>0</v>
      </c>
      <c r="AM151">
        <v>0</v>
      </c>
      <c r="AN151">
        <v>9</v>
      </c>
      <c r="AO151">
        <v>1</v>
      </c>
      <c r="AP151">
        <v>8</v>
      </c>
      <c r="AQ151">
        <v>1</v>
      </c>
      <c r="AR151">
        <v>0</v>
      </c>
      <c r="AS151">
        <v>0</v>
      </c>
      <c r="AT151">
        <v>0</v>
      </c>
      <c r="AU151">
        <v>0</v>
      </c>
      <c r="AV151">
        <v>0</v>
      </c>
      <c r="AW151">
        <v>0</v>
      </c>
      <c r="AX151">
        <v>0</v>
      </c>
      <c r="AY151">
        <v>0</v>
      </c>
      <c r="AZ151">
        <v>0</v>
      </c>
      <c r="BA151">
        <v>0</v>
      </c>
      <c r="BB151">
        <v>0</v>
      </c>
      <c r="BC151">
        <v>0</v>
      </c>
      <c r="BD151">
        <v>0</v>
      </c>
      <c r="BE151">
        <v>0</v>
      </c>
      <c r="BF151">
        <v>0</v>
      </c>
      <c r="BG151">
        <v>0</v>
      </c>
      <c r="BH151">
        <v>1</v>
      </c>
      <c r="BI151">
        <v>1</v>
      </c>
      <c r="BJ151">
        <v>1</v>
      </c>
      <c r="BK151">
        <v>0</v>
      </c>
      <c r="BL151">
        <v>1</v>
      </c>
      <c r="BM151">
        <v>1</v>
      </c>
      <c r="BN151">
        <v>1</v>
      </c>
      <c r="BO151">
        <v>0</v>
      </c>
      <c r="BP151">
        <v>0</v>
      </c>
      <c r="BQ151">
        <v>0</v>
      </c>
      <c r="BR151">
        <v>0</v>
      </c>
      <c r="BS151">
        <v>0</v>
      </c>
      <c r="BT151">
        <v>0</v>
      </c>
      <c r="BU151">
        <v>0</v>
      </c>
      <c r="BV151">
        <v>0</v>
      </c>
      <c r="BW151">
        <v>0</v>
      </c>
      <c r="BX151">
        <v>8</v>
      </c>
      <c r="BY151">
        <v>0</v>
      </c>
      <c r="BZ151">
        <v>0</v>
      </c>
      <c r="CA151">
        <v>0</v>
      </c>
      <c r="CB151">
        <v>7</v>
      </c>
      <c r="CC151">
        <v>0</v>
      </c>
      <c r="CD151">
        <v>0</v>
      </c>
      <c r="CE151">
        <v>0</v>
      </c>
      <c r="CF151">
        <v>9</v>
      </c>
      <c r="CG151">
        <v>1</v>
      </c>
      <c r="CH151">
        <v>1</v>
      </c>
      <c r="CI151">
        <v>0</v>
      </c>
      <c r="CJ151">
        <v>8</v>
      </c>
      <c r="CK151">
        <v>1</v>
      </c>
      <c r="CL151">
        <v>1</v>
      </c>
      <c r="CM151">
        <v>0</v>
      </c>
      <c r="CN151">
        <v>1</v>
      </c>
      <c r="CO151">
        <v>2</v>
      </c>
      <c r="CP151">
        <v>2</v>
      </c>
      <c r="CQ151">
        <v>0</v>
      </c>
      <c r="CR151">
        <v>0.3</v>
      </c>
      <c r="CS151">
        <v>2</v>
      </c>
      <c r="CT151">
        <v>0</v>
      </c>
      <c r="CU151">
        <v>0</v>
      </c>
      <c r="CV151">
        <v>0</v>
      </c>
      <c r="CW151">
        <v>0</v>
      </c>
      <c r="CX151">
        <v>0</v>
      </c>
      <c r="CY151">
        <v>0</v>
      </c>
      <c r="CZ151">
        <v>1</v>
      </c>
      <c r="DA151">
        <v>0</v>
      </c>
      <c r="DB151">
        <v>0</v>
      </c>
      <c r="DC151">
        <v>0</v>
      </c>
      <c r="DD151">
        <v>0</v>
      </c>
      <c r="DE151">
        <v>0</v>
      </c>
      <c r="DF151">
        <v>0</v>
      </c>
      <c r="DG151">
        <v>0</v>
      </c>
      <c r="DH151">
        <v>0</v>
      </c>
      <c r="DI151">
        <v>0</v>
      </c>
      <c r="DJ151">
        <v>0</v>
      </c>
      <c r="DK151" s="664"/>
      <c r="DL151" s="398">
        <v>0</v>
      </c>
      <c r="DM151" s="303">
        <v>0</v>
      </c>
      <c r="DN151" s="303">
        <v>0</v>
      </c>
      <c r="DO151" s="393">
        <v>0</v>
      </c>
      <c r="DP151" s="303">
        <v>0</v>
      </c>
      <c r="DQ151" s="303">
        <v>0</v>
      </c>
      <c r="DR151" s="303">
        <v>0</v>
      </c>
      <c r="DS151" s="393">
        <v>0</v>
      </c>
      <c r="DT151" s="303">
        <v>0</v>
      </c>
      <c r="DU151" s="303">
        <v>0</v>
      </c>
      <c r="DV151" s="303">
        <v>0</v>
      </c>
      <c r="DW151" s="303">
        <v>0</v>
      </c>
      <c r="DX151" s="303">
        <v>0</v>
      </c>
      <c r="DY151" s="303">
        <v>0</v>
      </c>
      <c r="DZ151" s="303">
        <v>0</v>
      </c>
      <c r="EA151" s="303">
        <v>0</v>
      </c>
      <c r="EB151" s="303">
        <v>0</v>
      </c>
      <c r="EC151" s="303">
        <v>0</v>
      </c>
      <c r="ED151" s="398">
        <v>0</v>
      </c>
      <c r="EE151" s="303">
        <v>0</v>
      </c>
      <c r="EF151" s="303">
        <v>0</v>
      </c>
      <c r="EG151" s="393">
        <v>0</v>
      </c>
      <c r="EH151" s="910">
        <v>0</v>
      </c>
      <c r="EI151" s="398">
        <v>10</v>
      </c>
      <c r="EJ151" s="393" t="b">
        <v>0</v>
      </c>
      <c r="EK151" s="971">
        <v>7</v>
      </c>
      <c r="EL151" s="971">
        <v>9</v>
      </c>
      <c r="EM151" s="396">
        <v>0</v>
      </c>
      <c r="EN151" s="396">
        <v>1</v>
      </c>
      <c r="EO151" s="396">
        <v>0</v>
      </c>
      <c r="EP151" s="971">
        <v>0</v>
      </c>
      <c r="EQ151" s="396">
        <v>0</v>
      </c>
      <c r="ER151" s="396">
        <v>0</v>
      </c>
      <c r="ES151" s="396">
        <v>0</v>
      </c>
      <c r="ET151" s="664"/>
      <c r="EU151" s="303"/>
      <c r="EV151" s="396" t="s">
        <v>522</v>
      </c>
      <c r="EW151" s="396" t="s">
        <v>353</v>
      </c>
      <c r="EX151" s="396" t="s">
        <v>354</v>
      </c>
      <c r="EY151" s="396">
        <v>9</v>
      </c>
      <c r="EZ151" s="396" t="s">
        <v>11</v>
      </c>
      <c r="FA151" s="396" t="s">
        <v>232</v>
      </c>
      <c r="FB151" s="396" t="s">
        <v>9</v>
      </c>
      <c r="FC151" s="396" t="s">
        <v>232</v>
      </c>
      <c r="FD151" s="396" t="s">
        <v>358</v>
      </c>
    </row>
    <row r="152" spans="1:160" customFormat="1">
      <c r="A152">
        <v>2128</v>
      </c>
      <c r="B152">
        <v>1</v>
      </c>
      <c r="H152">
        <v>700</v>
      </c>
      <c r="I152">
        <v>43</v>
      </c>
      <c r="J152">
        <v>1</v>
      </c>
      <c r="K152">
        <v>0</v>
      </c>
      <c r="L152">
        <v>1</v>
      </c>
      <c r="M152">
        <v>0</v>
      </c>
      <c r="N152" s="1250" t="s">
        <v>522</v>
      </c>
      <c r="O152" s="1250">
        <v>0</v>
      </c>
      <c r="P152">
        <v>44</v>
      </c>
      <c r="Q152">
        <v>1</v>
      </c>
      <c r="R152">
        <v>43</v>
      </c>
      <c r="S152">
        <v>2</v>
      </c>
      <c r="T152">
        <v>0</v>
      </c>
      <c r="U152">
        <v>1</v>
      </c>
      <c r="V152">
        <v>0</v>
      </c>
      <c r="W152">
        <v>1</v>
      </c>
      <c r="X152">
        <v>44</v>
      </c>
      <c r="Y152">
        <v>2</v>
      </c>
      <c r="Z152">
        <v>43</v>
      </c>
      <c r="AA152">
        <v>3</v>
      </c>
      <c r="AB152">
        <v>6</v>
      </c>
      <c r="AC152">
        <v>1</v>
      </c>
      <c r="AD152">
        <v>13</v>
      </c>
      <c r="AE152">
        <v>0</v>
      </c>
      <c r="AF152">
        <v>0</v>
      </c>
      <c r="AG152">
        <v>0</v>
      </c>
      <c r="AH152">
        <v>1</v>
      </c>
      <c r="AI152">
        <v>0</v>
      </c>
      <c r="AJ152">
        <v>4</v>
      </c>
      <c r="AK152">
        <v>0</v>
      </c>
      <c r="AL152">
        <v>5</v>
      </c>
      <c r="AM152">
        <v>0</v>
      </c>
      <c r="AN152">
        <v>54</v>
      </c>
      <c r="AO152">
        <v>3</v>
      </c>
      <c r="AP152">
        <v>62</v>
      </c>
      <c r="AQ152">
        <v>3</v>
      </c>
      <c r="AR152">
        <v>0</v>
      </c>
      <c r="AS152">
        <v>0</v>
      </c>
      <c r="AT152">
        <v>0</v>
      </c>
      <c r="AU152">
        <v>0</v>
      </c>
      <c r="AV152">
        <v>0</v>
      </c>
      <c r="AW152">
        <v>0</v>
      </c>
      <c r="AX152">
        <v>0</v>
      </c>
      <c r="AY152">
        <v>0</v>
      </c>
      <c r="AZ152">
        <v>0</v>
      </c>
      <c r="BA152">
        <v>0</v>
      </c>
      <c r="BB152">
        <v>0</v>
      </c>
      <c r="BC152">
        <v>0</v>
      </c>
      <c r="BD152">
        <v>0</v>
      </c>
      <c r="BE152">
        <v>0</v>
      </c>
      <c r="BF152">
        <v>0</v>
      </c>
      <c r="BG152">
        <v>0</v>
      </c>
      <c r="BH152">
        <v>10</v>
      </c>
      <c r="BI152">
        <v>0</v>
      </c>
      <c r="BJ152">
        <v>2</v>
      </c>
      <c r="BK152">
        <v>1</v>
      </c>
      <c r="BL152">
        <v>10</v>
      </c>
      <c r="BM152">
        <v>0</v>
      </c>
      <c r="BN152">
        <v>3</v>
      </c>
      <c r="BO152">
        <v>1</v>
      </c>
      <c r="BP152">
        <v>0</v>
      </c>
      <c r="BQ152">
        <v>0</v>
      </c>
      <c r="BR152">
        <v>0</v>
      </c>
      <c r="BS152">
        <v>0</v>
      </c>
      <c r="BT152">
        <v>0</v>
      </c>
      <c r="BU152">
        <v>0</v>
      </c>
      <c r="BV152">
        <v>0</v>
      </c>
      <c r="BW152">
        <v>0</v>
      </c>
      <c r="BX152">
        <v>34</v>
      </c>
      <c r="BY152">
        <v>0</v>
      </c>
      <c r="BZ152">
        <v>0</v>
      </c>
      <c r="CA152">
        <v>0</v>
      </c>
      <c r="CB152">
        <v>33</v>
      </c>
      <c r="CC152">
        <v>0</v>
      </c>
      <c r="CD152">
        <v>0</v>
      </c>
      <c r="CE152">
        <v>0</v>
      </c>
      <c r="CF152">
        <v>44</v>
      </c>
      <c r="CG152">
        <v>0</v>
      </c>
      <c r="CH152">
        <v>2</v>
      </c>
      <c r="CI152">
        <v>1</v>
      </c>
      <c r="CJ152">
        <v>43</v>
      </c>
      <c r="CK152">
        <v>0</v>
      </c>
      <c r="CL152">
        <v>3</v>
      </c>
      <c r="CM152">
        <v>1</v>
      </c>
      <c r="CN152">
        <v>17</v>
      </c>
      <c r="CO152">
        <v>9</v>
      </c>
      <c r="CP152">
        <v>8</v>
      </c>
      <c r="CQ152">
        <v>0</v>
      </c>
      <c r="CR152">
        <v>0.45614035087719296</v>
      </c>
      <c r="CS152">
        <v>1</v>
      </c>
      <c r="CT152">
        <v>1</v>
      </c>
      <c r="CU152">
        <v>0</v>
      </c>
      <c r="CV152">
        <v>0</v>
      </c>
      <c r="CW152">
        <v>0</v>
      </c>
      <c r="CX152">
        <v>0</v>
      </c>
      <c r="CY152">
        <v>0</v>
      </c>
      <c r="CZ152">
        <v>0</v>
      </c>
      <c r="DA152">
        <v>1</v>
      </c>
      <c r="DB152">
        <v>7</v>
      </c>
      <c r="DC152">
        <v>0</v>
      </c>
      <c r="DD152">
        <v>0</v>
      </c>
      <c r="DE152">
        <v>0</v>
      </c>
      <c r="DF152">
        <v>1</v>
      </c>
      <c r="DG152">
        <v>0</v>
      </c>
      <c r="DH152">
        <v>0</v>
      </c>
      <c r="DI152">
        <v>0</v>
      </c>
      <c r="DJ152">
        <v>0</v>
      </c>
      <c r="DK152" s="664"/>
      <c r="DL152" s="398">
        <v>0</v>
      </c>
      <c r="DM152" s="303">
        <v>0</v>
      </c>
      <c r="DN152" s="303">
        <v>0</v>
      </c>
      <c r="DO152" s="393">
        <v>0</v>
      </c>
      <c r="DP152" s="303">
        <v>0</v>
      </c>
      <c r="DQ152" s="303">
        <v>0</v>
      </c>
      <c r="DR152" s="303">
        <v>0</v>
      </c>
      <c r="DS152" s="393">
        <v>0</v>
      </c>
      <c r="DT152" s="303">
        <v>0</v>
      </c>
      <c r="DU152" s="303">
        <v>0</v>
      </c>
      <c r="DV152" s="303">
        <v>0</v>
      </c>
      <c r="DW152" s="303">
        <v>0</v>
      </c>
      <c r="DX152" s="303">
        <v>0</v>
      </c>
      <c r="DY152" s="303">
        <v>0</v>
      </c>
      <c r="DZ152" s="303">
        <v>0</v>
      </c>
      <c r="EA152" s="303">
        <v>0</v>
      </c>
      <c r="EB152" s="303">
        <v>0</v>
      </c>
      <c r="EC152" s="303">
        <v>0</v>
      </c>
      <c r="ED152" s="398">
        <v>0</v>
      </c>
      <c r="EE152" s="303">
        <v>0</v>
      </c>
      <c r="EF152" s="303">
        <v>0</v>
      </c>
      <c r="EG152" s="393">
        <v>0</v>
      </c>
      <c r="EH152" s="910">
        <v>0</v>
      </c>
      <c r="EI152" s="398">
        <v>57</v>
      </c>
      <c r="EJ152" s="393" t="b">
        <v>0</v>
      </c>
      <c r="EK152" s="971">
        <v>57</v>
      </c>
      <c r="EL152" s="971">
        <v>65</v>
      </c>
      <c r="EM152" s="396">
        <v>0</v>
      </c>
      <c r="EN152" s="396">
        <v>1</v>
      </c>
      <c r="EO152" s="396">
        <v>0</v>
      </c>
      <c r="EP152" s="971">
        <v>65</v>
      </c>
      <c r="EQ152" s="396">
        <v>0</v>
      </c>
      <c r="ER152" s="396">
        <v>1</v>
      </c>
      <c r="ES152" s="396">
        <v>0</v>
      </c>
      <c r="ET152" s="664"/>
      <c r="EU152" s="303"/>
      <c r="EV152" s="396" t="s">
        <v>522</v>
      </c>
      <c r="EW152" s="396" t="s">
        <v>353</v>
      </c>
      <c r="EX152" s="396" t="s">
        <v>354</v>
      </c>
      <c r="EY152" s="396">
        <v>65</v>
      </c>
      <c r="EZ152" s="396" t="s">
        <v>12</v>
      </c>
      <c r="FA152" s="396" t="s">
        <v>232</v>
      </c>
      <c r="FB152" s="396" t="s">
        <v>9</v>
      </c>
      <c r="FC152" s="396" t="s">
        <v>232</v>
      </c>
      <c r="FD152" s="396" t="s">
        <v>358</v>
      </c>
    </row>
    <row r="153" spans="1:160" customFormat="1">
      <c r="A153">
        <v>2129</v>
      </c>
      <c r="B153">
        <v>1</v>
      </c>
      <c r="H153">
        <v>700</v>
      </c>
      <c r="I153">
        <v>41</v>
      </c>
      <c r="J153">
        <v>1</v>
      </c>
      <c r="K153">
        <v>0</v>
      </c>
      <c r="L153">
        <v>1</v>
      </c>
      <c r="M153">
        <v>0</v>
      </c>
      <c r="N153" s="1250" t="s">
        <v>522</v>
      </c>
      <c r="O153" s="1250">
        <v>0</v>
      </c>
      <c r="P153">
        <v>4</v>
      </c>
      <c r="Q153">
        <v>1</v>
      </c>
      <c r="R153">
        <v>4</v>
      </c>
      <c r="S153">
        <v>1</v>
      </c>
      <c r="T153">
        <v>0</v>
      </c>
      <c r="U153">
        <v>0</v>
      </c>
      <c r="V153">
        <v>0</v>
      </c>
      <c r="W153">
        <v>0</v>
      </c>
      <c r="X153">
        <v>4</v>
      </c>
      <c r="Y153">
        <v>1</v>
      </c>
      <c r="Z153">
        <v>4</v>
      </c>
      <c r="AA153">
        <v>1</v>
      </c>
      <c r="AB153">
        <v>0</v>
      </c>
      <c r="AC153">
        <v>0</v>
      </c>
      <c r="AD153">
        <v>0</v>
      </c>
      <c r="AE153">
        <v>0</v>
      </c>
      <c r="AF153">
        <v>0</v>
      </c>
      <c r="AG153">
        <v>0</v>
      </c>
      <c r="AH153">
        <v>0</v>
      </c>
      <c r="AI153">
        <v>0</v>
      </c>
      <c r="AJ153">
        <v>0</v>
      </c>
      <c r="AK153">
        <v>0</v>
      </c>
      <c r="AL153">
        <v>0</v>
      </c>
      <c r="AM153">
        <v>0</v>
      </c>
      <c r="AN153">
        <v>4</v>
      </c>
      <c r="AO153">
        <v>1</v>
      </c>
      <c r="AP153">
        <v>4</v>
      </c>
      <c r="AQ153">
        <v>1</v>
      </c>
      <c r="AR153">
        <v>0</v>
      </c>
      <c r="AS153">
        <v>0</v>
      </c>
      <c r="AT153">
        <v>0</v>
      </c>
      <c r="AU153">
        <v>0</v>
      </c>
      <c r="AV153">
        <v>0</v>
      </c>
      <c r="AW153">
        <v>0</v>
      </c>
      <c r="AX153">
        <v>0</v>
      </c>
      <c r="AY153">
        <v>0</v>
      </c>
      <c r="AZ153">
        <v>0</v>
      </c>
      <c r="BA153">
        <v>0</v>
      </c>
      <c r="BB153">
        <v>0</v>
      </c>
      <c r="BC153">
        <v>0</v>
      </c>
      <c r="BD153">
        <v>0</v>
      </c>
      <c r="BE153">
        <v>0</v>
      </c>
      <c r="BF153">
        <v>0</v>
      </c>
      <c r="BG153">
        <v>0</v>
      </c>
      <c r="BH153">
        <v>0</v>
      </c>
      <c r="BI153">
        <v>0</v>
      </c>
      <c r="BJ153">
        <v>1</v>
      </c>
      <c r="BK153">
        <v>0</v>
      </c>
      <c r="BL153">
        <v>0</v>
      </c>
      <c r="BM153">
        <v>0</v>
      </c>
      <c r="BN153">
        <v>1</v>
      </c>
      <c r="BO153">
        <v>0</v>
      </c>
      <c r="BP153">
        <v>0</v>
      </c>
      <c r="BQ153">
        <v>0</v>
      </c>
      <c r="BR153">
        <v>0</v>
      </c>
      <c r="BS153">
        <v>0</v>
      </c>
      <c r="BT153">
        <v>0</v>
      </c>
      <c r="BU153">
        <v>0</v>
      </c>
      <c r="BV153">
        <v>0</v>
      </c>
      <c r="BW153">
        <v>0</v>
      </c>
      <c r="BX153">
        <v>4</v>
      </c>
      <c r="BY153">
        <v>0</v>
      </c>
      <c r="BZ153">
        <v>0</v>
      </c>
      <c r="CA153">
        <v>0</v>
      </c>
      <c r="CB153">
        <v>4</v>
      </c>
      <c r="CC153">
        <v>0</v>
      </c>
      <c r="CD153">
        <v>0</v>
      </c>
      <c r="CE153">
        <v>0</v>
      </c>
      <c r="CF153">
        <v>4</v>
      </c>
      <c r="CG153">
        <v>0</v>
      </c>
      <c r="CH153">
        <v>1</v>
      </c>
      <c r="CI153">
        <v>0</v>
      </c>
      <c r="CJ153">
        <v>4</v>
      </c>
      <c r="CK153">
        <v>0</v>
      </c>
      <c r="CL153">
        <v>1</v>
      </c>
      <c r="CM153">
        <v>0</v>
      </c>
      <c r="CN153">
        <v>0</v>
      </c>
      <c r="CO153">
        <v>0</v>
      </c>
      <c r="CP153">
        <v>0</v>
      </c>
      <c r="CQ153">
        <v>0</v>
      </c>
      <c r="CR153">
        <v>0</v>
      </c>
      <c r="CS153">
        <v>0</v>
      </c>
      <c r="CT153">
        <v>0</v>
      </c>
      <c r="CU153">
        <v>0</v>
      </c>
      <c r="CV153">
        <v>0</v>
      </c>
      <c r="CW153">
        <v>0</v>
      </c>
      <c r="CX153">
        <v>0</v>
      </c>
      <c r="CY153">
        <v>0</v>
      </c>
      <c r="CZ153">
        <v>0</v>
      </c>
      <c r="DA153">
        <v>0</v>
      </c>
      <c r="DB153">
        <v>0</v>
      </c>
      <c r="DC153">
        <v>0</v>
      </c>
      <c r="DD153">
        <v>0</v>
      </c>
      <c r="DE153">
        <v>0</v>
      </c>
      <c r="DF153">
        <v>0</v>
      </c>
      <c r="DG153">
        <v>0</v>
      </c>
      <c r="DH153">
        <v>0</v>
      </c>
      <c r="DI153">
        <v>0</v>
      </c>
      <c r="DJ153">
        <v>0</v>
      </c>
      <c r="DK153" s="664"/>
      <c r="DL153" s="398">
        <v>0</v>
      </c>
      <c r="DM153" s="303">
        <v>0</v>
      </c>
      <c r="DN153" s="303">
        <v>0</v>
      </c>
      <c r="DO153" s="393">
        <v>0</v>
      </c>
      <c r="DP153" s="303">
        <v>0</v>
      </c>
      <c r="DQ153" s="303">
        <v>0</v>
      </c>
      <c r="DR153" s="303">
        <v>0</v>
      </c>
      <c r="DS153" s="393">
        <v>0</v>
      </c>
      <c r="DT153" s="303">
        <v>0</v>
      </c>
      <c r="DU153" s="303">
        <v>0</v>
      </c>
      <c r="DV153" s="303">
        <v>0</v>
      </c>
      <c r="DW153" s="303">
        <v>0</v>
      </c>
      <c r="DX153" s="303">
        <v>0</v>
      </c>
      <c r="DY153" s="303">
        <v>0</v>
      </c>
      <c r="DZ153" s="303">
        <v>0</v>
      </c>
      <c r="EA153" s="303">
        <v>0</v>
      </c>
      <c r="EB153" s="303">
        <v>0</v>
      </c>
      <c r="EC153" s="303">
        <v>0</v>
      </c>
      <c r="ED153" s="398">
        <v>0</v>
      </c>
      <c r="EE153" s="303">
        <v>0</v>
      </c>
      <c r="EF153" s="303">
        <v>0</v>
      </c>
      <c r="EG153" s="393">
        <v>0</v>
      </c>
      <c r="EH153" s="910">
        <v>0</v>
      </c>
      <c r="EI153" s="398">
        <v>5</v>
      </c>
      <c r="EJ153" s="393" t="b">
        <v>1</v>
      </c>
      <c r="EK153" s="971">
        <v>0</v>
      </c>
      <c r="EL153" s="971">
        <v>0</v>
      </c>
      <c r="EM153" s="396">
        <v>0</v>
      </c>
      <c r="EN153" s="396">
        <v>0</v>
      </c>
      <c r="EO153" s="396">
        <v>0</v>
      </c>
      <c r="EP153" s="971">
        <v>0</v>
      </c>
      <c r="EQ153" s="396">
        <v>0</v>
      </c>
      <c r="ER153" s="396">
        <v>0</v>
      </c>
      <c r="ES153" s="396">
        <v>0</v>
      </c>
      <c r="ET153" s="664"/>
      <c r="EU153" s="303"/>
      <c r="EV153" s="396" t="s">
        <v>522</v>
      </c>
      <c r="EW153" s="396" t="s">
        <v>353</v>
      </c>
      <c r="EX153" s="396" t="s">
        <v>354</v>
      </c>
      <c r="EY153" s="396">
        <v>5</v>
      </c>
      <c r="EZ153" s="396" t="s">
        <v>11</v>
      </c>
      <c r="FA153" s="396" t="s">
        <v>232</v>
      </c>
      <c r="FB153" s="396" t="s">
        <v>9</v>
      </c>
      <c r="FC153" s="396" t="s">
        <v>232</v>
      </c>
      <c r="FD153" s="396" t="s">
        <v>358</v>
      </c>
    </row>
    <row r="154" spans="1:160" customFormat="1">
      <c r="A154">
        <v>2130</v>
      </c>
      <c r="B154">
        <v>1</v>
      </c>
      <c r="H154">
        <v>700</v>
      </c>
      <c r="I154">
        <v>8</v>
      </c>
      <c r="J154">
        <v>1</v>
      </c>
      <c r="K154">
        <v>0</v>
      </c>
      <c r="L154">
        <v>1</v>
      </c>
      <c r="M154">
        <v>0</v>
      </c>
      <c r="N154" s="1250" t="s">
        <v>522</v>
      </c>
      <c r="O154" s="1250">
        <v>0</v>
      </c>
      <c r="P154">
        <v>28</v>
      </c>
      <c r="Q154">
        <v>1</v>
      </c>
      <c r="R154">
        <v>26</v>
      </c>
      <c r="S154">
        <v>1</v>
      </c>
      <c r="T154">
        <v>0</v>
      </c>
      <c r="U154">
        <v>0</v>
      </c>
      <c r="V154">
        <v>0</v>
      </c>
      <c r="W154">
        <v>1</v>
      </c>
      <c r="X154">
        <v>28</v>
      </c>
      <c r="Y154">
        <v>1</v>
      </c>
      <c r="Z154">
        <v>26</v>
      </c>
      <c r="AA154">
        <v>2</v>
      </c>
      <c r="AB154">
        <v>2</v>
      </c>
      <c r="AC154">
        <v>0</v>
      </c>
      <c r="AD154">
        <v>2</v>
      </c>
      <c r="AE154">
        <v>0</v>
      </c>
      <c r="AF154">
        <v>0</v>
      </c>
      <c r="AG154">
        <v>0</v>
      </c>
      <c r="AH154">
        <v>0</v>
      </c>
      <c r="AI154">
        <v>0</v>
      </c>
      <c r="AJ154">
        <v>2</v>
      </c>
      <c r="AK154">
        <v>0</v>
      </c>
      <c r="AL154">
        <v>2</v>
      </c>
      <c r="AM154">
        <v>0</v>
      </c>
      <c r="AN154">
        <v>32</v>
      </c>
      <c r="AO154">
        <v>1</v>
      </c>
      <c r="AP154">
        <v>30</v>
      </c>
      <c r="AQ154">
        <v>2</v>
      </c>
      <c r="AR154">
        <v>0</v>
      </c>
      <c r="AS154">
        <v>0</v>
      </c>
      <c r="AT154">
        <v>0</v>
      </c>
      <c r="AU154">
        <v>0</v>
      </c>
      <c r="AV154">
        <v>0</v>
      </c>
      <c r="AW154">
        <v>0</v>
      </c>
      <c r="AX154">
        <v>0</v>
      </c>
      <c r="AY154">
        <v>0</v>
      </c>
      <c r="AZ154">
        <v>0</v>
      </c>
      <c r="BA154">
        <v>0</v>
      </c>
      <c r="BB154">
        <v>0</v>
      </c>
      <c r="BC154">
        <v>0</v>
      </c>
      <c r="BD154">
        <v>0</v>
      </c>
      <c r="BE154">
        <v>0</v>
      </c>
      <c r="BF154">
        <v>0</v>
      </c>
      <c r="BG154">
        <v>0</v>
      </c>
      <c r="BH154">
        <v>5</v>
      </c>
      <c r="BI154">
        <v>0</v>
      </c>
      <c r="BJ154">
        <v>1</v>
      </c>
      <c r="BK154">
        <v>0</v>
      </c>
      <c r="BL154">
        <v>6</v>
      </c>
      <c r="BM154">
        <v>0</v>
      </c>
      <c r="BN154">
        <v>2</v>
      </c>
      <c r="BO154">
        <v>1</v>
      </c>
      <c r="BP154">
        <v>0</v>
      </c>
      <c r="BQ154">
        <v>0</v>
      </c>
      <c r="BR154">
        <v>0</v>
      </c>
      <c r="BS154">
        <v>0</v>
      </c>
      <c r="BT154">
        <v>0</v>
      </c>
      <c r="BU154">
        <v>0</v>
      </c>
      <c r="BV154">
        <v>0</v>
      </c>
      <c r="BW154">
        <v>0</v>
      </c>
      <c r="BX154">
        <v>23</v>
      </c>
      <c r="BY154">
        <v>0</v>
      </c>
      <c r="BZ154">
        <v>0</v>
      </c>
      <c r="CA154">
        <v>0</v>
      </c>
      <c r="CB154">
        <v>20</v>
      </c>
      <c r="CC154">
        <v>0</v>
      </c>
      <c r="CD154">
        <v>0</v>
      </c>
      <c r="CE154">
        <v>0</v>
      </c>
      <c r="CF154">
        <v>28</v>
      </c>
      <c r="CG154">
        <v>0</v>
      </c>
      <c r="CH154">
        <v>1</v>
      </c>
      <c r="CI154">
        <v>0</v>
      </c>
      <c r="CJ154">
        <v>26</v>
      </c>
      <c r="CK154">
        <v>0</v>
      </c>
      <c r="CL154">
        <v>2</v>
      </c>
      <c r="CM154">
        <v>1</v>
      </c>
      <c r="CN154">
        <v>2</v>
      </c>
      <c r="CO154">
        <v>3</v>
      </c>
      <c r="CP154">
        <v>3</v>
      </c>
      <c r="CQ154">
        <v>0</v>
      </c>
      <c r="CR154">
        <v>0.15151515151515152</v>
      </c>
      <c r="CS154">
        <v>0</v>
      </c>
      <c r="CT154">
        <v>0</v>
      </c>
      <c r="CU154">
        <v>0</v>
      </c>
      <c r="CV154">
        <v>0</v>
      </c>
      <c r="CW154">
        <v>0</v>
      </c>
      <c r="CX154">
        <v>0</v>
      </c>
      <c r="CY154">
        <v>0</v>
      </c>
      <c r="CZ154">
        <v>0</v>
      </c>
      <c r="DA154">
        <v>0</v>
      </c>
      <c r="DB154">
        <v>4</v>
      </c>
      <c r="DC154">
        <v>0</v>
      </c>
      <c r="DD154">
        <v>0</v>
      </c>
      <c r="DE154">
        <v>0</v>
      </c>
      <c r="DF154">
        <v>0</v>
      </c>
      <c r="DG154">
        <v>1</v>
      </c>
      <c r="DH154">
        <v>0</v>
      </c>
      <c r="DI154">
        <v>0</v>
      </c>
      <c r="DJ154">
        <v>0</v>
      </c>
      <c r="DK154" s="664"/>
      <c r="DL154" s="398">
        <v>0</v>
      </c>
      <c r="DM154" s="303">
        <v>0</v>
      </c>
      <c r="DN154" s="303">
        <v>0</v>
      </c>
      <c r="DO154" s="393">
        <v>0</v>
      </c>
      <c r="DP154" s="303">
        <v>0</v>
      </c>
      <c r="DQ154" s="303">
        <v>0</v>
      </c>
      <c r="DR154" s="303">
        <v>0</v>
      </c>
      <c r="DS154" s="393">
        <v>0</v>
      </c>
      <c r="DT154" s="303">
        <v>0</v>
      </c>
      <c r="DU154" s="303">
        <v>0</v>
      </c>
      <c r="DV154" s="303">
        <v>0</v>
      </c>
      <c r="DW154" s="303">
        <v>0</v>
      </c>
      <c r="DX154" s="303">
        <v>0</v>
      </c>
      <c r="DY154" s="303">
        <v>0</v>
      </c>
      <c r="DZ154" s="303">
        <v>0</v>
      </c>
      <c r="EA154" s="303">
        <v>0</v>
      </c>
      <c r="EB154" s="303">
        <v>0</v>
      </c>
      <c r="EC154" s="303">
        <v>0</v>
      </c>
      <c r="ED154" s="398">
        <v>0</v>
      </c>
      <c r="EE154" s="303">
        <v>0</v>
      </c>
      <c r="EF154" s="303">
        <v>0</v>
      </c>
      <c r="EG154" s="393">
        <v>0</v>
      </c>
      <c r="EH154" s="910">
        <v>0</v>
      </c>
      <c r="EI154" s="398">
        <v>33</v>
      </c>
      <c r="EJ154" s="393" t="b">
        <v>0</v>
      </c>
      <c r="EK154" s="971">
        <v>28</v>
      </c>
      <c r="EL154" s="971">
        <v>0</v>
      </c>
      <c r="EM154" s="396">
        <v>0</v>
      </c>
      <c r="EN154" s="396">
        <v>0</v>
      </c>
      <c r="EO154" s="396">
        <v>0</v>
      </c>
      <c r="EP154" s="971">
        <v>32</v>
      </c>
      <c r="EQ154" s="396">
        <v>0</v>
      </c>
      <c r="ER154" s="396">
        <v>1</v>
      </c>
      <c r="ES154" s="396">
        <v>0</v>
      </c>
      <c r="ET154" s="664"/>
      <c r="EU154" s="303"/>
      <c r="EV154" s="396" t="s">
        <v>522</v>
      </c>
      <c r="EW154" s="396" t="s">
        <v>353</v>
      </c>
      <c r="EX154" s="396" t="s">
        <v>354</v>
      </c>
      <c r="EY154" s="396">
        <v>32</v>
      </c>
      <c r="EZ154" s="396" t="s">
        <v>12</v>
      </c>
      <c r="FA154" s="396" t="s">
        <v>232</v>
      </c>
      <c r="FB154" s="396" t="s">
        <v>9</v>
      </c>
      <c r="FC154" s="396" t="s">
        <v>232</v>
      </c>
      <c r="FD154" s="396" t="s">
        <v>366</v>
      </c>
    </row>
    <row r="155" spans="1:160" customFormat="1">
      <c r="A155">
        <v>2131</v>
      </c>
      <c r="B155">
        <v>1</v>
      </c>
      <c r="H155">
        <v>700</v>
      </c>
      <c r="I155">
        <v>41</v>
      </c>
      <c r="J155">
        <v>1</v>
      </c>
      <c r="K155">
        <v>0</v>
      </c>
      <c r="L155">
        <v>1</v>
      </c>
      <c r="M155">
        <v>0</v>
      </c>
      <c r="N155" s="1250" t="s">
        <v>522</v>
      </c>
      <c r="O155" s="1250">
        <v>0</v>
      </c>
      <c r="P155">
        <v>15</v>
      </c>
      <c r="Q155">
        <v>3</v>
      </c>
      <c r="R155">
        <v>15</v>
      </c>
      <c r="S155">
        <v>3</v>
      </c>
      <c r="T155">
        <v>0</v>
      </c>
      <c r="U155">
        <v>0</v>
      </c>
      <c r="V155">
        <v>0</v>
      </c>
      <c r="W155">
        <v>0</v>
      </c>
      <c r="X155">
        <v>15</v>
      </c>
      <c r="Y155">
        <v>3</v>
      </c>
      <c r="Z155">
        <v>15</v>
      </c>
      <c r="AA155">
        <v>3</v>
      </c>
      <c r="AB155">
        <v>3</v>
      </c>
      <c r="AC155">
        <v>0</v>
      </c>
      <c r="AD155">
        <v>1</v>
      </c>
      <c r="AE155">
        <v>0</v>
      </c>
      <c r="AF155">
        <v>0</v>
      </c>
      <c r="AG155">
        <v>0</v>
      </c>
      <c r="AH155">
        <v>0</v>
      </c>
      <c r="AI155">
        <v>0</v>
      </c>
      <c r="AJ155">
        <v>2</v>
      </c>
      <c r="AK155">
        <v>0</v>
      </c>
      <c r="AL155">
        <v>2</v>
      </c>
      <c r="AM155">
        <v>0</v>
      </c>
      <c r="AN155">
        <v>20</v>
      </c>
      <c r="AO155">
        <v>3</v>
      </c>
      <c r="AP155">
        <v>18</v>
      </c>
      <c r="AQ155">
        <v>3</v>
      </c>
      <c r="AR155">
        <v>0</v>
      </c>
      <c r="AS155">
        <v>0</v>
      </c>
      <c r="AT155">
        <v>0</v>
      </c>
      <c r="AU155">
        <v>0</v>
      </c>
      <c r="AV155">
        <v>0</v>
      </c>
      <c r="AW155">
        <v>0</v>
      </c>
      <c r="AX155">
        <v>0</v>
      </c>
      <c r="AY155">
        <v>0</v>
      </c>
      <c r="AZ155">
        <v>0</v>
      </c>
      <c r="BA155">
        <v>0</v>
      </c>
      <c r="BB155">
        <v>0</v>
      </c>
      <c r="BC155">
        <v>0</v>
      </c>
      <c r="BD155">
        <v>0</v>
      </c>
      <c r="BE155">
        <v>0</v>
      </c>
      <c r="BF155">
        <v>0</v>
      </c>
      <c r="BG155">
        <v>0</v>
      </c>
      <c r="BH155">
        <v>2</v>
      </c>
      <c r="BI155">
        <v>0</v>
      </c>
      <c r="BJ155">
        <v>3</v>
      </c>
      <c r="BK155">
        <v>0</v>
      </c>
      <c r="BL155">
        <v>2</v>
      </c>
      <c r="BM155">
        <v>0</v>
      </c>
      <c r="BN155">
        <v>3</v>
      </c>
      <c r="BO155">
        <v>0</v>
      </c>
      <c r="BP155">
        <v>0</v>
      </c>
      <c r="BQ155">
        <v>0</v>
      </c>
      <c r="BR155">
        <v>0</v>
      </c>
      <c r="BS155">
        <v>0</v>
      </c>
      <c r="BT155">
        <v>0</v>
      </c>
      <c r="BU155">
        <v>0</v>
      </c>
      <c r="BV155">
        <v>0</v>
      </c>
      <c r="BW155">
        <v>0</v>
      </c>
      <c r="BX155">
        <v>13</v>
      </c>
      <c r="BY155">
        <v>0</v>
      </c>
      <c r="BZ155">
        <v>0</v>
      </c>
      <c r="CA155">
        <v>0</v>
      </c>
      <c r="CB155">
        <v>13</v>
      </c>
      <c r="CC155">
        <v>0</v>
      </c>
      <c r="CD155">
        <v>0</v>
      </c>
      <c r="CE155">
        <v>0</v>
      </c>
      <c r="CF155">
        <v>15</v>
      </c>
      <c r="CG155">
        <v>0</v>
      </c>
      <c r="CH155">
        <v>3</v>
      </c>
      <c r="CI155">
        <v>0</v>
      </c>
      <c r="CJ155">
        <v>15</v>
      </c>
      <c r="CK155">
        <v>0</v>
      </c>
      <c r="CL155">
        <v>3</v>
      </c>
      <c r="CM155">
        <v>0</v>
      </c>
      <c r="CN155">
        <v>0</v>
      </c>
      <c r="CO155">
        <v>2</v>
      </c>
      <c r="CP155">
        <v>2</v>
      </c>
      <c r="CQ155">
        <v>0</v>
      </c>
      <c r="CR155">
        <v>8.6956521739130432E-2</v>
      </c>
      <c r="CS155">
        <v>1</v>
      </c>
      <c r="CT155">
        <v>1</v>
      </c>
      <c r="CU155">
        <v>0</v>
      </c>
      <c r="CV155">
        <v>0</v>
      </c>
      <c r="CW155">
        <v>0</v>
      </c>
      <c r="CX155">
        <v>0</v>
      </c>
      <c r="CY155">
        <v>0</v>
      </c>
      <c r="CZ155">
        <v>0</v>
      </c>
      <c r="DA155">
        <v>0</v>
      </c>
      <c r="DB155">
        <v>2</v>
      </c>
      <c r="DC155">
        <v>0</v>
      </c>
      <c r="DD155">
        <v>0</v>
      </c>
      <c r="DE155">
        <v>0</v>
      </c>
      <c r="DF155">
        <v>0</v>
      </c>
      <c r="DG155">
        <v>1</v>
      </c>
      <c r="DH155">
        <v>0</v>
      </c>
      <c r="DI155">
        <v>0</v>
      </c>
      <c r="DJ155">
        <v>0</v>
      </c>
      <c r="DK155" s="664"/>
      <c r="DL155" s="398">
        <v>0</v>
      </c>
      <c r="DM155" s="303">
        <v>0</v>
      </c>
      <c r="DN155" s="303">
        <v>0</v>
      </c>
      <c r="DO155" s="393">
        <v>0</v>
      </c>
      <c r="DP155" s="303">
        <v>0</v>
      </c>
      <c r="DQ155" s="303">
        <v>0</v>
      </c>
      <c r="DR155" s="303">
        <v>0</v>
      </c>
      <c r="DS155" s="393">
        <v>0</v>
      </c>
      <c r="DT155" s="303">
        <v>0</v>
      </c>
      <c r="DU155" s="303">
        <v>0</v>
      </c>
      <c r="DV155" s="303">
        <v>0</v>
      </c>
      <c r="DW155" s="303">
        <v>0</v>
      </c>
      <c r="DX155" s="303">
        <v>0</v>
      </c>
      <c r="DY155" s="303">
        <v>0</v>
      </c>
      <c r="DZ155" s="303">
        <v>0</v>
      </c>
      <c r="EA155" s="303">
        <v>0</v>
      </c>
      <c r="EB155" s="303">
        <v>0</v>
      </c>
      <c r="EC155" s="303">
        <v>0</v>
      </c>
      <c r="ED155" s="398">
        <v>0</v>
      </c>
      <c r="EE155" s="303">
        <v>0</v>
      </c>
      <c r="EF155" s="303">
        <v>0</v>
      </c>
      <c r="EG155" s="393">
        <v>0</v>
      </c>
      <c r="EH155" s="910">
        <v>0</v>
      </c>
      <c r="EI155" s="398">
        <v>23</v>
      </c>
      <c r="EJ155" s="393" t="b">
        <v>0</v>
      </c>
      <c r="EK155" s="971">
        <v>18</v>
      </c>
      <c r="EL155" s="971">
        <v>21</v>
      </c>
      <c r="EM155" s="396">
        <v>0</v>
      </c>
      <c r="EN155" s="396">
        <v>1</v>
      </c>
      <c r="EO155" s="396">
        <v>0</v>
      </c>
      <c r="EP155" s="971">
        <v>21</v>
      </c>
      <c r="EQ155" s="396">
        <v>0</v>
      </c>
      <c r="ER155" s="396">
        <v>1</v>
      </c>
      <c r="ES155" s="396">
        <v>0</v>
      </c>
      <c r="ET155" s="664"/>
      <c r="EU155" s="303"/>
      <c r="EV155" s="396" t="s">
        <v>522</v>
      </c>
      <c r="EW155" s="396" t="s">
        <v>353</v>
      </c>
      <c r="EX155" s="396" t="s">
        <v>354</v>
      </c>
      <c r="EY155" s="396">
        <v>21</v>
      </c>
      <c r="EZ155" s="396" t="s">
        <v>12</v>
      </c>
      <c r="FA155" s="396" t="s">
        <v>232</v>
      </c>
      <c r="FB155" s="396" t="s">
        <v>9</v>
      </c>
      <c r="FC155" s="396" t="s">
        <v>232</v>
      </c>
      <c r="FD155" s="396" t="s">
        <v>358</v>
      </c>
    </row>
    <row r="156" spans="1:160" customFormat="1">
      <c r="A156">
        <v>2132</v>
      </c>
      <c r="B156">
        <v>1</v>
      </c>
      <c r="H156">
        <v>700</v>
      </c>
      <c r="I156">
        <v>43</v>
      </c>
      <c r="J156">
        <v>1</v>
      </c>
      <c r="K156">
        <v>0</v>
      </c>
      <c r="L156">
        <v>1</v>
      </c>
      <c r="M156">
        <v>0</v>
      </c>
      <c r="N156" s="1250" t="s">
        <v>522</v>
      </c>
      <c r="O156" s="1250">
        <v>0</v>
      </c>
      <c r="P156">
        <v>6</v>
      </c>
      <c r="Q156">
        <v>1</v>
      </c>
      <c r="R156">
        <v>6</v>
      </c>
      <c r="S156">
        <v>2</v>
      </c>
      <c r="T156">
        <v>0</v>
      </c>
      <c r="U156">
        <v>2</v>
      </c>
      <c r="V156">
        <v>0</v>
      </c>
      <c r="W156">
        <v>2</v>
      </c>
      <c r="X156">
        <v>6</v>
      </c>
      <c r="Y156">
        <v>3</v>
      </c>
      <c r="Z156">
        <v>6</v>
      </c>
      <c r="AA156">
        <v>4</v>
      </c>
      <c r="AB156">
        <v>3</v>
      </c>
      <c r="AC156">
        <v>0</v>
      </c>
      <c r="AD156">
        <v>1</v>
      </c>
      <c r="AE156">
        <v>0</v>
      </c>
      <c r="AF156">
        <v>0</v>
      </c>
      <c r="AG156">
        <v>0</v>
      </c>
      <c r="AH156">
        <v>0</v>
      </c>
      <c r="AI156">
        <v>0</v>
      </c>
      <c r="AJ156">
        <v>0</v>
      </c>
      <c r="AK156">
        <v>1</v>
      </c>
      <c r="AL156">
        <v>0</v>
      </c>
      <c r="AM156">
        <v>0</v>
      </c>
      <c r="AN156">
        <v>9</v>
      </c>
      <c r="AO156">
        <v>4</v>
      </c>
      <c r="AP156">
        <v>7</v>
      </c>
      <c r="AQ156">
        <v>4</v>
      </c>
      <c r="AR156">
        <v>0</v>
      </c>
      <c r="AS156">
        <v>0</v>
      </c>
      <c r="AT156">
        <v>0</v>
      </c>
      <c r="AU156">
        <v>0</v>
      </c>
      <c r="AV156">
        <v>0</v>
      </c>
      <c r="AW156">
        <v>0</v>
      </c>
      <c r="AX156">
        <v>0</v>
      </c>
      <c r="AY156">
        <v>0</v>
      </c>
      <c r="AZ156">
        <v>0</v>
      </c>
      <c r="BA156">
        <v>0</v>
      </c>
      <c r="BB156">
        <v>0</v>
      </c>
      <c r="BC156">
        <v>0</v>
      </c>
      <c r="BD156">
        <v>0</v>
      </c>
      <c r="BE156">
        <v>0</v>
      </c>
      <c r="BF156">
        <v>0</v>
      </c>
      <c r="BG156">
        <v>0</v>
      </c>
      <c r="BH156">
        <v>0</v>
      </c>
      <c r="BI156">
        <v>0</v>
      </c>
      <c r="BJ156">
        <v>3</v>
      </c>
      <c r="BK156">
        <v>2</v>
      </c>
      <c r="BL156">
        <v>0</v>
      </c>
      <c r="BM156">
        <v>0</v>
      </c>
      <c r="BN156">
        <v>4</v>
      </c>
      <c r="BO156">
        <v>2</v>
      </c>
      <c r="BP156">
        <v>0</v>
      </c>
      <c r="BQ156">
        <v>0</v>
      </c>
      <c r="BR156">
        <v>0</v>
      </c>
      <c r="BS156">
        <v>0</v>
      </c>
      <c r="BT156">
        <v>0</v>
      </c>
      <c r="BU156">
        <v>0</v>
      </c>
      <c r="BV156">
        <v>0</v>
      </c>
      <c r="BW156">
        <v>0</v>
      </c>
      <c r="BX156">
        <v>6</v>
      </c>
      <c r="BY156">
        <v>0</v>
      </c>
      <c r="BZ156">
        <v>0</v>
      </c>
      <c r="CA156">
        <v>0</v>
      </c>
      <c r="CB156">
        <v>6</v>
      </c>
      <c r="CC156">
        <v>0</v>
      </c>
      <c r="CD156">
        <v>0</v>
      </c>
      <c r="CE156">
        <v>0</v>
      </c>
      <c r="CF156">
        <v>6</v>
      </c>
      <c r="CG156">
        <v>0</v>
      </c>
      <c r="CH156">
        <v>3</v>
      </c>
      <c r="CI156">
        <v>2</v>
      </c>
      <c r="CJ156">
        <v>6</v>
      </c>
      <c r="CK156">
        <v>0</v>
      </c>
      <c r="CL156">
        <v>4</v>
      </c>
      <c r="CM156">
        <v>2</v>
      </c>
      <c r="CN156">
        <v>4</v>
      </c>
      <c r="CO156">
        <v>6</v>
      </c>
      <c r="CP156">
        <v>1</v>
      </c>
      <c r="CQ156">
        <v>0</v>
      </c>
      <c r="CR156">
        <v>0.76923076923076927</v>
      </c>
      <c r="CS156">
        <v>1</v>
      </c>
      <c r="CT156">
        <v>0</v>
      </c>
      <c r="CU156">
        <v>0</v>
      </c>
      <c r="CV156">
        <v>0</v>
      </c>
      <c r="CW156">
        <v>0</v>
      </c>
      <c r="CX156">
        <v>0</v>
      </c>
      <c r="CY156">
        <v>0</v>
      </c>
      <c r="CZ156">
        <v>1</v>
      </c>
      <c r="DA156">
        <v>0</v>
      </c>
      <c r="DB156">
        <v>5</v>
      </c>
      <c r="DC156">
        <v>0</v>
      </c>
      <c r="DD156">
        <v>0</v>
      </c>
      <c r="DE156">
        <v>0</v>
      </c>
      <c r="DF156">
        <v>1</v>
      </c>
      <c r="DG156">
        <v>0</v>
      </c>
      <c r="DH156">
        <v>0</v>
      </c>
      <c r="DI156">
        <v>0</v>
      </c>
      <c r="DJ156">
        <v>0</v>
      </c>
      <c r="DK156" s="664"/>
      <c r="DL156" s="398">
        <v>0</v>
      </c>
      <c r="DM156" s="303">
        <v>0</v>
      </c>
      <c r="DN156" s="303">
        <v>0</v>
      </c>
      <c r="DO156" s="393">
        <v>0</v>
      </c>
      <c r="DP156" s="303">
        <v>0</v>
      </c>
      <c r="DQ156" s="303">
        <v>0</v>
      </c>
      <c r="DR156" s="303">
        <v>0</v>
      </c>
      <c r="DS156" s="393">
        <v>0</v>
      </c>
      <c r="DT156" s="303">
        <v>0</v>
      </c>
      <c r="DU156" s="303">
        <v>0</v>
      </c>
      <c r="DV156" s="303">
        <v>0</v>
      </c>
      <c r="DW156" s="303">
        <v>0</v>
      </c>
      <c r="DX156" s="303">
        <v>0</v>
      </c>
      <c r="DY156" s="303">
        <v>0</v>
      </c>
      <c r="DZ156" s="303">
        <v>0</v>
      </c>
      <c r="EA156" s="303">
        <v>0</v>
      </c>
      <c r="EB156" s="303">
        <v>0</v>
      </c>
      <c r="EC156" s="303">
        <v>0</v>
      </c>
      <c r="ED156" s="398">
        <v>0</v>
      </c>
      <c r="EE156" s="303">
        <v>0</v>
      </c>
      <c r="EF156" s="303">
        <v>0</v>
      </c>
      <c r="EG156" s="393">
        <v>0</v>
      </c>
      <c r="EH156" s="910">
        <v>0</v>
      </c>
      <c r="EI156" s="398">
        <v>13</v>
      </c>
      <c r="EJ156" s="393" t="b">
        <v>0</v>
      </c>
      <c r="EK156" s="971">
        <v>5</v>
      </c>
      <c r="EL156" s="971">
        <v>11</v>
      </c>
      <c r="EM156" s="396">
        <v>0</v>
      </c>
      <c r="EN156" s="396">
        <v>1</v>
      </c>
      <c r="EO156" s="396">
        <v>0</v>
      </c>
      <c r="EP156" s="971">
        <v>11</v>
      </c>
      <c r="EQ156" s="396">
        <v>0</v>
      </c>
      <c r="ER156" s="396">
        <v>1</v>
      </c>
      <c r="ES156" s="396">
        <v>0</v>
      </c>
      <c r="ET156" s="664"/>
      <c r="EU156" s="303"/>
      <c r="EV156" s="396" t="s">
        <v>522</v>
      </c>
      <c r="EW156" s="396" t="s">
        <v>353</v>
      </c>
      <c r="EX156" s="396" t="s">
        <v>354</v>
      </c>
      <c r="EY156" s="396">
        <v>11</v>
      </c>
      <c r="EZ156" s="396" t="s">
        <v>11</v>
      </c>
      <c r="FA156" s="396" t="s">
        <v>232</v>
      </c>
      <c r="FB156" s="396" t="s">
        <v>9</v>
      </c>
      <c r="FC156" s="396" t="s">
        <v>232</v>
      </c>
      <c r="FD156" s="396" t="s">
        <v>358</v>
      </c>
    </row>
    <row r="157" spans="1:160" customFormat="1">
      <c r="A157">
        <v>2133</v>
      </c>
      <c r="B157">
        <v>1</v>
      </c>
      <c r="H157">
        <v>700</v>
      </c>
      <c r="I157">
        <v>41</v>
      </c>
      <c r="J157">
        <v>1</v>
      </c>
      <c r="K157">
        <v>0</v>
      </c>
      <c r="L157">
        <v>1</v>
      </c>
      <c r="M157">
        <v>0</v>
      </c>
      <c r="N157" s="1250" t="s">
        <v>522</v>
      </c>
      <c r="O157" s="1250">
        <v>0</v>
      </c>
      <c r="P157">
        <v>7</v>
      </c>
      <c r="Q157">
        <v>1</v>
      </c>
      <c r="R157">
        <v>8</v>
      </c>
      <c r="S157">
        <v>1</v>
      </c>
      <c r="T157">
        <v>2</v>
      </c>
      <c r="U157">
        <v>1</v>
      </c>
      <c r="V157">
        <v>2</v>
      </c>
      <c r="W157">
        <v>1</v>
      </c>
      <c r="X157">
        <v>9</v>
      </c>
      <c r="Y157">
        <v>2</v>
      </c>
      <c r="Z157">
        <v>10</v>
      </c>
      <c r="AA157">
        <v>2</v>
      </c>
      <c r="AB157">
        <v>2</v>
      </c>
      <c r="AC157">
        <v>0</v>
      </c>
      <c r="AD157">
        <v>1</v>
      </c>
      <c r="AE157">
        <v>0</v>
      </c>
      <c r="AF157">
        <v>0</v>
      </c>
      <c r="AG157">
        <v>0</v>
      </c>
      <c r="AH157">
        <v>1</v>
      </c>
      <c r="AI157">
        <v>0</v>
      </c>
      <c r="AJ157">
        <v>0</v>
      </c>
      <c r="AK157">
        <v>0</v>
      </c>
      <c r="AL157">
        <v>0</v>
      </c>
      <c r="AM157">
        <v>1</v>
      </c>
      <c r="AN157">
        <v>11</v>
      </c>
      <c r="AO157">
        <v>2</v>
      </c>
      <c r="AP157">
        <v>12</v>
      </c>
      <c r="AQ157">
        <v>3</v>
      </c>
      <c r="AR157">
        <v>0</v>
      </c>
      <c r="AS157">
        <v>0</v>
      </c>
      <c r="AT157">
        <v>0</v>
      </c>
      <c r="AU157">
        <v>0</v>
      </c>
      <c r="AV157">
        <v>0</v>
      </c>
      <c r="AW157">
        <v>0</v>
      </c>
      <c r="AX157">
        <v>0</v>
      </c>
      <c r="AY157">
        <v>0</v>
      </c>
      <c r="AZ157">
        <v>0</v>
      </c>
      <c r="BA157">
        <v>0</v>
      </c>
      <c r="BB157">
        <v>0</v>
      </c>
      <c r="BC157">
        <v>0</v>
      </c>
      <c r="BD157">
        <v>0</v>
      </c>
      <c r="BE157">
        <v>0</v>
      </c>
      <c r="BF157">
        <v>0</v>
      </c>
      <c r="BG157">
        <v>0</v>
      </c>
      <c r="BH157">
        <v>1</v>
      </c>
      <c r="BI157">
        <v>0</v>
      </c>
      <c r="BJ157">
        <v>2</v>
      </c>
      <c r="BK157">
        <v>1</v>
      </c>
      <c r="BL157">
        <v>1</v>
      </c>
      <c r="BM157">
        <v>0</v>
      </c>
      <c r="BN157">
        <v>2</v>
      </c>
      <c r="BO157">
        <v>1</v>
      </c>
      <c r="BP157">
        <v>0</v>
      </c>
      <c r="BQ157">
        <v>0</v>
      </c>
      <c r="BR157">
        <v>0</v>
      </c>
      <c r="BS157">
        <v>0</v>
      </c>
      <c r="BT157">
        <v>0</v>
      </c>
      <c r="BU157">
        <v>0</v>
      </c>
      <c r="BV157">
        <v>0</v>
      </c>
      <c r="BW157">
        <v>0</v>
      </c>
      <c r="BX157">
        <v>8</v>
      </c>
      <c r="BY157">
        <v>2</v>
      </c>
      <c r="BZ157">
        <v>0</v>
      </c>
      <c r="CA157">
        <v>0</v>
      </c>
      <c r="CB157">
        <v>9</v>
      </c>
      <c r="CC157">
        <v>2</v>
      </c>
      <c r="CD157">
        <v>0</v>
      </c>
      <c r="CE157">
        <v>0</v>
      </c>
      <c r="CF157">
        <v>9</v>
      </c>
      <c r="CG157">
        <v>2</v>
      </c>
      <c r="CH157">
        <v>2</v>
      </c>
      <c r="CI157">
        <v>1</v>
      </c>
      <c r="CJ157">
        <v>10</v>
      </c>
      <c r="CK157">
        <v>2</v>
      </c>
      <c r="CL157">
        <v>2</v>
      </c>
      <c r="CM157">
        <v>1</v>
      </c>
      <c r="CN157">
        <v>4</v>
      </c>
      <c r="CO157">
        <v>2</v>
      </c>
      <c r="CP157">
        <v>2</v>
      </c>
      <c r="CQ157">
        <v>0</v>
      </c>
      <c r="CR157">
        <v>0.46153846153846156</v>
      </c>
      <c r="CS157">
        <v>2</v>
      </c>
      <c r="CT157">
        <v>0</v>
      </c>
      <c r="CU157">
        <v>0</v>
      </c>
      <c r="CV157">
        <v>0</v>
      </c>
      <c r="CW157">
        <v>0</v>
      </c>
      <c r="CX157">
        <v>0</v>
      </c>
      <c r="CY157">
        <v>0</v>
      </c>
      <c r="CZ157">
        <v>0</v>
      </c>
      <c r="DA157">
        <v>0</v>
      </c>
      <c r="DB157">
        <v>3</v>
      </c>
      <c r="DC157">
        <v>0</v>
      </c>
      <c r="DD157">
        <v>0</v>
      </c>
      <c r="DE157">
        <v>0</v>
      </c>
      <c r="DF157">
        <v>0</v>
      </c>
      <c r="DG157">
        <v>0</v>
      </c>
      <c r="DH157">
        <v>0</v>
      </c>
      <c r="DI157">
        <v>0</v>
      </c>
      <c r="DJ157">
        <v>0</v>
      </c>
      <c r="DK157" s="664"/>
      <c r="DL157" s="398">
        <v>0</v>
      </c>
      <c r="DM157" s="303">
        <v>0</v>
      </c>
      <c r="DN157" s="303">
        <v>0</v>
      </c>
      <c r="DO157" s="393">
        <v>0</v>
      </c>
      <c r="DP157" s="303">
        <v>0</v>
      </c>
      <c r="DQ157" s="303">
        <v>0</v>
      </c>
      <c r="DR157" s="303">
        <v>0</v>
      </c>
      <c r="DS157" s="393">
        <v>0</v>
      </c>
      <c r="DT157" s="303">
        <v>0</v>
      </c>
      <c r="DU157" s="303">
        <v>0</v>
      </c>
      <c r="DV157" s="303">
        <v>0</v>
      </c>
      <c r="DW157" s="303">
        <v>0</v>
      </c>
      <c r="DX157" s="303">
        <v>0</v>
      </c>
      <c r="DY157" s="303">
        <v>0</v>
      </c>
      <c r="DZ157" s="303">
        <v>0</v>
      </c>
      <c r="EA157" s="303">
        <v>0</v>
      </c>
      <c r="EB157" s="303">
        <v>0</v>
      </c>
      <c r="EC157" s="303">
        <v>0</v>
      </c>
      <c r="ED157" s="398">
        <v>0</v>
      </c>
      <c r="EE157" s="303">
        <v>0</v>
      </c>
      <c r="EF157" s="303">
        <v>0</v>
      </c>
      <c r="EG157" s="393">
        <v>0</v>
      </c>
      <c r="EH157" s="910">
        <v>0</v>
      </c>
      <c r="EI157" s="398">
        <v>13</v>
      </c>
      <c r="EJ157" s="393" t="b">
        <v>0</v>
      </c>
      <c r="EK157" s="971">
        <v>10</v>
      </c>
      <c r="EL157" s="971">
        <v>15</v>
      </c>
      <c r="EM157" s="396">
        <v>1</v>
      </c>
      <c r="EN157" s="396">
        <v>0</v>
      </c>
      <c r="EO157" s="396">
        <v>0</v>
      </c>
      <c r="EP157" s="971">
        <v>15</v>
      </c>
      <c r="EQ157" s="396">
        <v>1</v>
      </c>
      <c r="ER157" s="396">
        <v>0</v>
      </c>
      <c r="ES157" s="396">
        <v>0</v>
      </c>
      <c r="ET157" s="664"/>
      <c r="EU157" s="303"/>
      <c r="EV157" s="396" t="s">
        <v>522</v>
      </c>
      <c r="EW157" s="396" t="s">
        <v>353</v>
      </c>
      <c r="EX157" s="396" t="s">
        <v>354</v>
      </c>
      <c r="EY157" s="396">
        <v>15</v>
      </c>
      <c r="EZ157" s="396" t="s">
        <v>11</v>
      </c>
      <c r="FA157" s="396" t="s">
        <v>232</v>
      </c>
      <c r="FB157" s="396" t="s">
        <v>9</v>
      </c>
      <c r="FC157" s="396" t="s">
        <v>232</v>
      </c>
      <c r="FD157" s="396" t="s">
        <v>358</v>
      </c>
    </row>
    <row r="158" spans="1:160" customFormat="1">
      <c r="A158">
        <v>2134</v>
      </c>
      <c r="B158">
        <v>1</v>
      </c>
      <c r="H158">
        <v>700</v>
      </c>
      <c r="I158">
        <v>41</v>
      </c>
      <c r="J158">
        <v>1</v>
      </c>
      <c r="K158">
        <v>0</v>
      </c>
      <c r="L158">
        <v>1</v>
      </c>
      <c r="M158">
        <v>0</v>
      </c>
      <c r="N158" s="1250" t="s">
        <v>522</v>
      </c>
      <c r="O158" s="1250">
        <v>0</v>
      </c>
      <c r="P158">
        <v>11</v>
      </c>
      <c r="Q158">
        <v>1</v>
      </c>
      <c r="R158">
        <v>12</v>
      </c>
      <c r="S158">
        <v>1</v>
      </c>
      <c r="T158">
        <v>0</v>
      </c>
      <c r="U158">
        <v>1</v>
      </c>
      <c r="V158">
        <v>0</v>
      </c>
      <c r="W158">
        <v>0</v>
      </c>
      <c r="X158">
        <v>11</v>
      </c>
      <c r="Y158">
        <v>2</v>
      </c>
      <c r="Z158">
        <v>12</v>
      </c>
      <c r="AA158">
        <v>1</v>
      </c>
      <c r="AB158">
        <v>0</v>
      </c>
      <c r="AC158">
        <v>0</v>
      </c>
      <c r="AD158">
        <v>0</v>
      </c>
      <c r="AE158">
        <v>0</v>
      </c>
      <c r="AF158">
        <v>0</v>
      </c>
      <c r="AG158">
        <v>0</v>
      </c>
      <c r="AH158">
        <v>0</v>
      </c>
      <c r="AI158">
        <v>0</v>
      </c>
      <c r="AJ158">
        <v>0</v>
      </c>
      <c r="AK158">
        <v>0</v>
      </c>
      <c r="AL158">
        <v>0</v>
      </c>
      <c r="AM158">
        <v>0</v>
      </c>
      <c r="AN158">
        <v>11</v>
      </c>
      <c r="AO158">
        <v>2</v>
      </c>
      <c r="AP158">
        <v>12</v>
      </c>
      <c r="AQ158">
        <v>1</v>
      </c>
      <c r="AR158">
        <v>0</v>
      </c>
      <c r="AS158">
        <v>0</v>
      </c>
      <c r="AT158">
        <v>0</v>
      </c>
      <c r="AU158">
        <v>0</v>
      </c>
      <c r="AV158">
        <v>0</v>
      </c>
      <c r="AW158">
        <v>0</v>
      </c>
      <c r="AX158">
        <v>0</v>
      </c>
      <c r="AY158">
        <v>0</v>
      </c>
      <c r="AZ158">
        <v>0</v>
      </c>
      <c r="BA158">
        <v>0</v>
      </c>
      <c r="BB158">
        <v>0</v>
      </c>
      <c r="BC158">
        <v>0</v>
      </c>
      <c r="BD158">
        <v>0</v>
      </c>
      <c r="BE158">
        <v>0</v>
      </c>
      <c r="BF158">
        <v>0</v>
      </c>
      <c r="BG158">
        <v>0</v>
      </c>
      <c r="BH158">
        <v>1</v>
      </c>
      <c r="BI158">
        <v>0</v>
      </c>
      <c r="BJ158">
        <v>2</v>
      </c>
      <c r="BK158">
        <v>1</v>
      </c>
      <c r="BL158">
        <v>1</v>
      </c>
      <c r="BM158">
        <v>0</v>
      </c>
      <c r="BN158">
        <v>1</v>
      </c>
      <c r="BO158">
        <v>0</v>
      </c>
      <c r="BP158">
        <v>0</v>
      </c>
      <c r="BQ158">
        <v>0</v>
      </c>
      <c r="BR158">
        <v>0</v>
      </c>
      <c r="BS158">
        <v>0</v>
      </c>
      <c r="BT158">
        <v>0</v>
      </c>
      <c r="BU158">
        <v>0</v>
      </c>
      <c r="BV158">
        <v>0</v>
      </c>
      <c r="BW158">
        <v>0</v>
      </c>
      <c r="BX158">
        <v>10</v>
      </c>
      <c r="BY158">
        <v>0</v>
      </c>
      <c r="BZ158">
        <v>0</v>
      </c>
      <c r="CA158">
        <v>0</v>
      </c>
      <c r="CB158">
        <v>11</v>
      </c>
      <c r="CC158">
        <v>0</v>
      </c>
      <c r="CD158">
        <v>0</v>
      </c>
      <c r="CE158">
        <v>0</v>
      </c>
      <c r="CF158">
        <v>11</v>
      </c>
      <c r="CG158">
        <v>0</v>
      </c>
      <c r="CH158">
        <v>2</v>
      </c>
      <c r="CI158">
        <v>1</v>
      </c>
      <c r="CJ158">
        <v>12</v>
      </c>
      <c r="CK158">
        <v>0</v>
      </c>
      <c r="CL158">
        <v>1</v>
      </c>
      <c r="CM158">
        <v>0</v>
      </c>
      <c r="CN158">
        <v>1</v>
      </c>
      <c r="CO158">
        <v>1</v>
      </c>
      <c r="CP158">
        <v>1</v>
      </c>
      <c r="CQ158">
        <v>0</v>
      </c>
      <c r="CR158">
        <v>0.15384615384615385</v>
      </c>
      <c r="CS158">
        <v>0</v>
      </c>
      <c r="CT158">
        <v>0</v>
      </c>
      <c r="CU158">
        <v>0</v>
      </c>
      <c r="CV158">
        <v>0</v>
      </c>
      <c r="CW158">
        <v>0</v>
      </c>
      <c r="CX158">
        <v>0</v>
      </c>
      <c r="CY158">
        <v>0</v>
      </c>
      <c r="CZ158">
        <v>0</v>
      </c>
      <c r="DA158">
        <v>0</v>
      </c>
      <c r="DB158">
        <v>0</v>
      </c>
      <c r="DC158">
        <v>0</v>
      </c>
      <c r="DD158">
        <v>0</v>
      </c>
      <c r="DE158">
        <v>0</v>
      </c>
      <c r="DF158">
        <v>0</v>
      </c>
      <c r="DG158">
        <v>0</v>
      </c>
      <c r="DH158">
        <v>0</v>
      </c>
      <c r="DI158">
        <v>0</v>
      </c>
      <c r="DJ158">
        <v>0</v>
      </c>
      <c r="DK158" s="664"/>
      <c r="DL158" s="398">
        <v>0</v>
      </c>
      <c r="DM158" s="303">
        <v>0</v>
      </c>
      <c r="DN158" s="303">
        <v>0</v>
      </c>
      <c r="DO158" s="393">
        <v>0</v>
      </c>
      <c r="DP158" s="303">
        <v>0</v>
      </c>
      <c r="DQ158" s="303">
        <v>0</v>
      </c>
      <c r="DR158" s="303">
        <v>0</v>
      </c>
      <c r="DS158" s="393">
        <v>0</v>
      </c>
      <c r="DT158" s="303">
        <v>0</v>
      </c>
      <c r="DU158" s="303">
        <v>0</v>
      </c>
      <c r="DV158" s="303">
        <v>0</v>
      </c>
      <c r="DW158" s="303">
        <v>0</v>
      </c>
      <c r="DX158" s="303">
        <v>0</v>
      </c>
      <c r="DY158" s="303">
        <v>0</v>
      </c>
      <c r="DZ158" s="303">
        <v>0</v>
      </c>
      <c r="EA158" s="303">
        <v>0</v>
      </c>
      <c r="EB158" s="303">
        <v>0</v>
      </c>
      <c r="EC158" s="303">
        <v>0</v>
      </c>
      <c r="ED158" s="398">
        <v>0</v>
      </c>
      <c r="EE158" s="303">
        <v>0</v>
      </c>
      <c r="EF158" s="303">
        <v>0</v>
      </c>
      <c r="EG158" s="393">
        <v>0</v>
      </c>
      <c r="EH158" s="910">
        <v>0</v>
      </c>
      <c r="EI158" s="398">
        <v>13</v>
      </c>
      <c r="EJ158" s="393" t="b">
        <v>0</v>
      </c>
      <c r="EK158" s="971">
        <v>0</v>
      </c>
      <c r="EL158" s="971">
        <v>0</v>
      </c>
      <c r="EM158" s="396">
        <v>0</v>
      </c>
      <c r="EN158" s="396">
        <v>0</v>
      </c>
      <c r="EO158" s="396">
        <v>0</v>
      </c>
      <c r="EP158" s="971">
        <v>0</v>
      </c>
      <c r="EQ158" s="396">
        <v>0</v>
      </c>
      <c r="ER158" s="396">
        <v>0</v>
      </c>
      <c r="ES158" s="396">
        <v>0</v>
      </c>
      <c r="ET158" s="664"/>
      <c r="EU158" s="303"/>
      <c r="EV158" s="396" t="s">
        <v>522</v>
      </c>
      <c r="EW158" s="396" t="s">
        <v>353</v>
      </c>
      <c r="EX158" s="396" t="s">
        <v>354</v>
      </c>
      <c r="EY158" s="396">
        <v>13</v>
      </c>
      <c r="EZ158" s="396" t="s">
        <v>11</v>
      </c>
      <c r="FA158" s="396" t="s">
        <v>232</v>
      </c>
      <c r="FB158" s="396" t="s">
        <v>9</v>
      </c>
      <c r="FC158" s="396" t="s">
        <v>232</v>
      </c>
      <c r="FD158" s="396" t="s">
        <v>358</v>
      </c>
    </row>
    <row r="159" spans="1:160" customFormat="1">
      <c r="A159">
        <v>2135</v>
      </c>
      <c r="B159">
        <v>1</v>
      </c>
      <c r="H159">
        <v>700</v>
      </c>
      <c r="I159">
        <v>41</v>
      </c>
      <c r="J159">
        <v>1</v>
      </c>
      <c r="K159">
        <v>0</v>
      </c>
      <c r="L159">
        <v>1</v>
      </c>
      <c r="M159">
        <v>0</v>
      </c>
      <c r="N159" s="1250" t="s">
        <v>522</v>
      </c>
      <c r="O159" s="1250">
        <v>0</v>
      </c>
      <c r="P159">
        <v>3</v>
      </c>
      <c r="Q159">
        <v>0</v>
      </c>
      <c r="R159">
        <v>3</v>
      </c>
      <c r="S159">
        <v>0</v>
      </c>
      <c r="T159">
        <v>1</v>
      </c>
      <c r="U159">
        <v>1</v>
      </c>
      <c r="V159">
        <v>0</v>
      </c>
      <c r="W159">
        <v>1</v>
      </c>
      <c r="X159">
        <v>4</v>
      </c>
      <c r="Y159">
        <v>1</v>
      </c>
      <c r="Z159">
        <v>3</v>
      </c>
      <c r="AA159">
        <v>1</v>
      </c>
      <c r="AB159">
        <v>0</v>
      </c>
      <c r="AC159">
        <v>0</v>
      </c>
      <c r="AD159">
        <v>0</v>
      </c>
      <c r="AE159">
        <v>0</v>
      </c>
      <c r="AF159">
        <v>0</v>
      </c>
      <c r="AG159">
        <v>0</v>
      </c>
      <c r="AH159">
        <v>0</v>
      </c>
      <c r="AI159">
        <v>0</v>
      </c>
      <c r="AJ159">
        <v>0</v>
      </c>
      <c r="AK159">
        <v>0</v>
      </c>
      <c r="AL159">
        <v>0</v>
      </c>
      <c r="AM159">
        <v>0</v>
      </c>
      <c r="AN159">
        <v>4</v>
      </c>
      <c r="AO159">
        <v>1</v>
      </c>
      <c r="AP159">
        <v>3</v>
      </c>
      <c r="AQ159">
        <v>1</v>
      </c>
      <c r="AR159">
        <v>0</v>
      </c>
      <c r="AS159">
        <v>0</v>
      </c>
      <c r="AT159">
        <v>0</v>
      </c>
      <c r="AU159">
        <v>0</v>
      </c>
      <c r="AV159">
        <v>0</v>
      </c>
      <c r="AW159">
        <v>0</v>
      </c>
      <c r="AX159">
        <v>0</v>
      </c>
      <c r="AY159">
        <v>0</v>
      </c>
      <c r="AZ159">
        <v>0</v>
      </c>
      <c r="BA159">
        <v>0</v>
      </c>
      <c r="BB159">
        <v>0</v>
      </c>
      <c r="BC159">
        <v>0</v>
      </c>
      <c r="BD159">
        <v>0</v>
      </c>
      <c r="BE159">
        <v>0</v>
      </c>
      <c r="BF159">
        <v>0</v>
      </c>
      <c r="BG159">
        <v>0</v>
      </c>
      <c r="BH159">
        <v>0</v>
      </c>
      <c r="BI159">
        <v>0</v>
      </c>
      <c r="BJ159">
        <v>1</v>
      </c>
      <c r="BK159">
        <v>1</v>
      </c>
      <c r="BL159">
        <v>0</v>
      </c>
      <c r="BM159">
        <v>0</v>
      </c>
      <c r="BN159">
        <v>1</v>
      </c>
      <c r="BO159">
        <v>1</v>
      </c>
      <c r="BP159">
        <v>0</v>
      </c>
      <c r="BQ159">
        <v>0</v>
      </c>
      <c r="BR159">
        <v>0</v>
      </c>
      <c r="BS159">
        <v>0</v>
      </c>
      <c r="BT159">
        <v>0</v>
      </c>
      <c r="BU159">
        <v>0</v>
      </c>
      <c r="BV159">
        <v>0</v>
      </c>
      <c r="BW159">
        <v>0</v>
      </c>
      <c r="BX159">
        <v>4</v>
      </c>
      <c r="BY159">
        <v>1</v>
      </c>
      <c r="BZ159">
        <v>0</v>
      </c>
      <c r="CA159">
        <v>0</v>
      </c>
      <c r="CB159">
        <v>3</v>
      </c>
      <c r="CC159">
        <v>0</v>
      </c>
      <c r="CD159">
        <v>0</v>
      </c>
      <c r="CE159">
        <v>0</v>
      </c>
      <c r="CF159">
        <v>4</v>
      </c>
      <c r="CG159">
        <v>1</v>
      </c>
      <c r="CH159">
        <v>1</v>
      </c>
      <c r="CI159">
        <v>1</v>
      </c>
      <c r="CJ159">
        <v>3</v>
      </c>
      <c r="CK159">
        <v>0</v>
      </c>
      <c r="CL159">
        <v>1</v>
      </c>
      <c r="CM159">
        <v>1</v>
      </c>
      <c r="CN159">
        <v>0</v>
      </c>
      <c r="CO159">
        <v>1</v>
      </c>
      <c r="CP159">
        <v>1</v>
      </c>
      <c r="CQ159">
        <v>0</v>
      </c>
      <c r="CR159">
        <v>0.2</v>
      </c>
      <c r="CS159">
        <v>0</v>
      </c>
      <c r="CT159">
        <v>0</v>
      </c>
      <c r="CU159">
        <v>0</v>
      </c>
      <c r="CV159">
        <v>0</v>
      </c>
      <c r="CW159">
        <v>0</v>
      </c>
      <c r="CX159">
        <v>0</v>
      </c>
      <c r="CY159">
        <v>0</v>
      </c>
      <c r="CZ159">
        <v>0</v>
      </c>
      <c r="DA159">
        <v>0</v>
      </c>
      <c r="DB159">
        <v>1</v>
      </c>
      <c r="DC159">
        <v>0</v>
      </c>
      <c r="DD159">
        <v>0</v>
      </c>
      <c r="DE159">
        <v>0</v>
      </c>
      <c r="DF159">
        <v>0</v>
      </c>
      <c r="DG159">
        <v>0</v>
      </c>
      <c r="DH159">
        <v>0</v>
      </c>
      <c r="DI159">
        <v>0</v>
      </c>
      <c r="DJ159">
        <v>0</v>
      </c>
      <c r="DK159" s="664"/>
      <c r="DL159" s="398">
        <v>0</v>
      </c>
      <c r="DM159" s="303">
        <v>0</v>
      </c>
      <c r="DN159" s="303">
        <v>0</v>
      </c>
      <c r="DO159" s="393">
        <v>0</v>
      </c>
      <c r="DP159" s="303">
        <v>0</v>
      </c>
      <c r="DQ159" s="303">
        <v>0</v>
      </c>
      <c r="DR159" s="303">
        <v>0</v>
      </c>
      <c r="DS159" s="393">
        <v>0</v>
      </c>
      <c r="DT159" s="303">
        <v>0</v>
      </c>
      <c r="DU159" s="303">
        <v>0</v>
      </c>
      <c r="DV159" s="303">
        <v>0</v>
      </c>
      <c r="DW159" s="303">
        <v>0</v>
      </c>
      <c r="DX159" s="303">
        <v>0</v>
      </c>
      <c r="DY159" s="303">
        <v>0</v>
      </c>
      <c r="DZ159" s="303">
        <v>0</v>
      </c>
      <c r="EA159" s="303">
        <v>0</v>
      </c>
      <c r="EB159" s="303">
        <v>0</v>
      </c>
      <c r="EC159" s="303">
        <v>0</v>
      </c>
      <c r="ED159" s="398">
        <v>0</v>
      </c>
      <c r="EE159" s="303">
        <v>0</v>
      </c>
      <c r="EF159" s="303">
        <v>0</v>
      </c>
      <c r="EG159" s="393">
        <v>0</v>
      </c>
      <c r="EH159" s="910">
        <v>0</v>
      </c>
      <c r="EI159" s="398">
        <v>5</v>
      </c>
      <c r="EJ159" s="393" t="b">
        <v>0</v>
      </c>
      <c r="EK159" s="971">
        <v>3</v>
      </c>
      <c r="EL159" s="971">
        <v>0</v>
      </c>
      <c r="EM159" s="396">
        <v>0</v>
      </c>
      <c r="EN159" s="396">
        <v>0</v>
      </c>
      <c r="EO159" s="396">
        <v>0</v>
      </c>
      <c r="EP159" s="971">
        <v>4</v>
      </c>
      <c r="EQ159" s="396">
        <v>1</v>
      </c>
      <c r="ER159" s="396">
        <v>0</v>
      </c>
      <c r="ES159" s="396">
        <v>0</v>
      </c>
      <c r="ET159" s="664"/>
      <c r="EU159" s="303"/>
      <c r="EV159" s="396" t="s">
        <v>522</v>
      </c>
      <c r="EW159" s="396" t="s">
        <v>353</v>
      </c>
      <c r="EX159" s="396" t="s">
        <v>354</v>
      </c>
      <c r="EY159" s="396">
        <v>4</v>
      </c>
      <c r="EZ159" s="396" t="s">
        <v>11</v>
      </c>
      <c r="FA159" s="396" t="s">
        <v>232</v>
      </c>
      <c r="FB159" s="396" t="s">
        <v>9</v>
      </c>
      <c r="FC159" s="396" t="s">
        <v>232</v>
      </c>
      <c r="FD159" s="396" t="s">
        <v>358</v>
      </c>
    </row>
    <row r="160" spans="1:160" customFormat="1">
      <c r="A160">
        <v>2136</v>
      </c>
      <c r="B160">
        <v>1</v>
      </c>
      <c r="H160">
        <v>700</v>
      </c>
      <c r="I160">
        <v>41</v>
      </c>
      <c r="J160">
        <v>1</v>
      </c>
      <c r="K160">
        <v>0</v>
      </c>
      <c r="L160">
        <v>1</v>
      </c>
      <c r="M160">
        <v>0</v>
      </c>
      <c r="N160" s="1250" t="s">
        <v>522</v>
      </c>
      <c r="O160" s="1250">
        <v>0</v>
      </c>
      <c r="P160">
        <v>42</v>
      </c>
      <c r="Q160">
        <v>6</v>
      </c>
      <c r="R160">
        <v>42</v>
      </c>
      <c r="S160">
        <v>6</v>
      </c>
      <c r="T160">
        <v>0</v>
      </c>
      <c r="U160">
        <v>2</v>
      </c>
      <c r="V160">
        <v>0</v>
      </c>
      <c r="W160">
        <v>3</v>
      </c>
      <c r="X160">
        <v>42</v>
      </c>
      <c r="Y160">
        <v>8</v>
      </c>
      <c r="Z160">
        <v>42</v>
      </c>
      <c r="AA160">
        <v>9</v>
      </c>
      <c r="AB160">
        <v>0</v>
      </c>
      <c r="AC160">
        <v>1</v>
      </c>
      <c r="AD160">
        <v>2</v>
      </c>
      <c r="AE160">
        <v>0</v>
      </c>
      <c r="AF160">
        <v>0</v>
      </c>
      <c r="AG160">
        <v>0</v>
      </c>
      <c r="AH160">
        <v>0</v>
      </c>
      <c r="AI160">
        <v>0</v>
      </c>
      <c r="AJ160">
        <v>2</v>
      </c>
      <c r="AK160">
        <v>0</v>
      </c>
      <c r="AL160">
        <v>0</v>
      </c>
      <c r="AM160">
        <v>0</v>
      </c>
      <c r="AN160">
        <v>44</v>
      </c>
      <c r="AO160">
        <v>9</v>
      </c>
      <c r="AP160">
        <v>44</v>
      </c>
      <c r="AQ160">
        <v>9</v>
      </c>
      <c r="AR160">
        <v>1</v>
      </c>
      <c r="AS160">
        <v>0</v>
      </c>
      <c r="AT160">
        <v>0</v>
      </c>
      <c r="AU160">
        <v>0</v>
      </c>
      <c r="AV160">
        <v>1</v>
      </c>
      <c r="AW160">
        <v>0</v>
      </c>
      <c r="AX160">
        <v>0</v>
      </c>
      <c r="AY160">
        <v>0</v>
      </c>
      <c r="AZ160">
        <v>5</v>
      </c>
      <c r="BA160">
        <v>0</v>
      </c>
      <c r="BB160">
        <v>0</v>
      </c>
      <c r="BC160">
        <v>0</v>
      </c>
      <c r="BD160">
        <v>5</v>
      </c>
      <c r="BE160">
        <v>0</v>
      </c>
      <c r="BF160">
        <v>0</v>
      </c>
      <c r="BG160">
        <v>0</v>
      </c>
      <c r="BH160">
        <v>7</v>
      </c>
      <c r="BI160">
        <v>0</v>
      </c>
      <c r="BJ160">
        <v>8</v>
      </c>
      <c r="BK160">
        <v>2</v>
      </c>
      <c r="BL160">
        <v>6</v>
      </c>
      <c r="BM160">
        <v>0</v>
      </c>
      <c r="BN160">
        <v>9</v>
      </c>
      <c r="BO160">
        <v>3</v>
      </c>
      <c r="BP160">
        <v>0</v>
      </c>
      <c r="BQ160">
        <v>0</v>
      </c>
      <c r="BR160">
        <v>0</v>
      </c>
      <c r="BS160">
        <v>0</v>
      </c>
      <c r="BT160">
        <v>0</v>
      </c>
      <c r="BU160">
        <v>0</v>
      </c>
      <c r="BV160">
        <v>0</v>
      </c>
      <c r="BW160">
        <v>0</v>
      </c>
      <c r="BX160">
        <v>29</v>
      </c>
      <c r="BY160">
        <v>0</v>
      </c>
      <c r="BZ160">
        <v>0</v>
      </c>
      <c r="CA160">
        <v>0</v>
      </c>
      <c r="CB160">
        <v>30</v>
      </c>
      <c r="CC160">
        <v>0</v>
      </c>
      <c r="CD160">
        <v>0</v>
      </c>
      <c r="CE160">
        <v>0</v>
      </c>
      <c r="CF160">
        <v>42</v>
      </c>
      <c r="CG160">
        <v>0</v>
      </c>
      <c r="CH160">
        <v>8</v>
      </c>
      <c r="CI160">
        <v>2</v>
      </c>
      <c r="CJ160">
        <v>42</v>
      </c>
      <c r="CK160">
        <v>0</v>
      </c>
      <c r="CL160">
        <v>9</v>
      </c>
      <c r="CM160">
        <v>3</v>
      </c>
      <c r="CN160">
        <v>3</v>
      </c>
      <c r="CO160">
        <v>3</v>
      </c>
      <c r="CP160">
        <v>3</v>
      </c>
      <c r="CQ160">
        <v>0</v>
      </c>
      <c r="CR160">
        <v>0.11320754716981132</v>
      </c>
      <c r="CS160">
        <v>8</v>
      </c>
      <c r="CT160">
        <v>1</v>
      </c>
      <c r="CU160">
        <v>1</v>
      </c>
      <c r="CV160">
        <v>0</v>
      </c>
      <c r="CW160">
        <v>0</v>
      </c>
      <c r="CX160">
        <v>0</v>
      </c>
      <c r="CY160">
        <v>0</v>
      </c>
      <c r="CZ160">
        <v>1</v>
      </c>
      <c r="DA160">
        <v>0</v>
      </c>
      <c r="DB160">
        <v>3</v>
      </c>
      <c r="DC160">
        <v>0</v>
      </c>
      <c r="DD160">
        <v>0</v>
      </c>
      <c r="DE160">
        <v>0</v>
      </c>
      <c r="DF160">
        <v>1</v>
      </c>
      <c r="DG160">
        <v>0</v>
      </c>
      <c r="DH160">
        <v>0</v>
      </c>
      <c r="DI160">
        <v>0</v>
      </c>
      <c r="DJ160">
        <v>0</v>
      </c>
      <c r="DK160" s="664"/>
      <c r="DL160" s="398">
        <v>0</v>
      </c>
      <c r="DM160" s="303">
        <v>0</v>
      </c>
      <c r="DN160" s="303">
        <v>0</v>
      </c>
      <c r="DO160" s="393">
        <v>0</v>
      </c>
      <c r="DP160" s="303">
        <v>0</v>
      </c>
      <c r="DQ160" s="303">
        <v>0</v>
      </c>
      <c r="DR160" s="303">
        <v>0</v>
      </c>
      <c r="DS160" s="393">
        <v>0</v>
      </c>
      <c r="DT160" s="303">
        <v>0</v>
      </c>
      <c r="DU160" s="303">
        <v>0</v>
      </c>
      <c r="DV160" s="303">
        <v>0</v>
      </c>
      <c r="DW160" s="303">
        <v>0</v>
      </c>
      <c r="DX160" s="303">
        <v>0</v>
      </c>
      <c r="DY160" s="303">
        <v>0</v>
      </c>
      <c r="DZ160" s="303">
        <v>0</v>
      </c>
      <c r="EA160" s="303">
        <v>0</v>
      </c>
      <c r="EB160" s="303">
        <v>0</v>
      </c>
      <c r="EC160" s="303">
        <v>0</v>
      </c>
      <c r="ED160" s="398">
        <v>0</v>
      </c>
      <c r="EE160" s="303">
        <v>0</v>
      </c>
      <c r="EF160" s="303">
        <v>0</v>
      </c>
      <c r="EG160" s="393">
        <v>0</v>
      </c>
      <c r="EH160" s="910">
        <v>0</v>
      </c>
      <c r="EI160" s="398">
        <v>53</v>
      </c>
      <c r="EJ160" s="393" t="b">
        <v>1</v>
      </c>
      <c r="EK160" s="971">
        <v>42</v>
      </c>
      <c r="EL160" s="971">
        <v>53</v>
      </c>
      <c r="EM160" s="396">
        <v>0</v>
      </c>
      <c r="EN160" s="396">
        <v>0</v>
      </c>
      <c r="EO160" s="396">
        <v>1</v>
      </c>
      <c r="EP160" s="971">
        <v>53</v>
      </c>
      <c r="EQ160" s="396">
        <v>0</v>
      </c>
      <c r="ER160" s="396">
        <v>1</v>
      </c>
      <c r="ES160" s="396">
        <v>0</v>
      </c>
      <c r="ET160" s="664"/>
      <c r="EU160" s="303"/>
      <c r="EV160" s="396" t="s">
        <v>522</v>
      </c>
      <c r="EW160" s="396" t="s">
        <v>353</v>
      </c>
      <c r="EX160" s="396" t="s">
        <v>354</v>
      </c>
      <c r="EY160" s="396">
        <v>53</v>
      </c>
      <c r="EZ160" s="396" t="s">
        <v>12</v>
      </c>
      <c r="FA160" s="396" t="s">
        <v>232</v>
      </c>
      <c r="FB160" s="396" t="s">
        <v>9</v>
      </c>
      <c r="FC160" s="396" t="s">
        <v>232</v>
      </c>
      <c r="FD160" s="396" t="s">
        <v>358</v>
      </c>
    </row>
    <row r="161" spans="1:160" customFormat="1">
      <c r="A161">
        <v>2137</v>
      </c>
      <c r="B161">
        <v>1</v>
      </c>
      <c r="H161">
        <v>700</v>
      </c>
      <c r="I161">
        <v>41</v>
      </c>
      <c r="J161">
        <v>1</v>
      </c>
      <c r="K161">
        <v>0</v>
      </c>
      <c r="L161">
        <v>1</v>
      </c>
      <c r="M161">
        <v>0</v>
      </c>
      <c r="N161" s="1250" t="s">
        <v>522</v>
      </c>
      <c r="O161" s="1250">
        <v>0</v>
      </c>
      <c r="P161">
        <v>20</v>
      </c>
      <c r="Q161">
        <v>0</v>
      </c>
      <c r="R161">
        <v>19</v>
      </c>
      <c r="S161">
        <v>0</v>
      </c>
      <c r="T161">
        <v>1</v>
      </c>
      <c r="U161">
        <v>2</v>
      </c>
      <c r="V161">
        <v>0</v>
      </c>
      <c r="W161">
        <v>2</v>
      </c>
      <c r="X161">
        <v>21</v>
      </c>
      <c r="Y161">
        <v>2</v>
      </c>
      <c r="Z161">
        <v>19</v>
      </c>
      <c r="AA161">
        <v>2</v>
      </c>
      <c r="AB161">
        <v>1</v>
      </c>
      <c r="AC161">
        <v>0</v>
      </c>
      <c r="AD161">
        <v>0</v>
      </c>
      <c r="AE161">
        <v>0</v>
      </c>
      <c r="AF161">
        <v>0</v>
      </c>
      <c r="AG161">
        <v>0</v>
      </c>
      <c r="AH161">
        <v>0</v>
      </c>
      <c r="AI161">
        <v>0</v>
      </c>
      <c r="AJ161">
        <v>0</v>
      </c>
      <c r="AK161">
        <v>1</v>
      </c>
      <c r="AL161">
        <v>0</v>
      </c>
      <c r="AM161">
        <v>1</v>
      </c>
      <c r="AN161">
        <v>22</v>
      </c>
      <c r="AO161">
        <v>3</v>
      </c>
      <c r="AP161">
        <v>19</v>
      </c>
      <c r="AQ161">
        <v>3</v>
      </c>
      <c r="AR161">
        <v>0</v>
      </c>
      <c r="AS161">
        <v>0</v>
      </c>
      <c r="AT161">
        <v>0</v>
      </c>
      <c r="AU161">
        <v>0</v>
      </c>
      <c r="AV161">
        <v>0</v>
      </c>
      <c r="AW161">
        <v>0</v>
      </c>
      <c r="AX161">
        <v>0</v>
      </c>
      <c r="AY161">
        <v>0</v>
      </c>
      <c r="AZ161">
        <v>1</v>
      </c>
      <c r="BA161">
        <v>0</v>
      </c>
      <c r="BB161">
        <v>0</v>
      </c>
      <c r="BC161">
        <v>0</v>
      </c>
      <c r="BD161">
        <v>1</v>
      </c>
      <c r="BE161">
        <v>0</v>
      </c>
      <c r="BF161">
        <v>0</v>
      </c>
      <c r="BG161">
        <v>0</v>
      </c>
      <c r="BH161">
        <v>4</v>
      </c>
      <c r="BI161">
        <v>1</v>
      </c>
      <c r="BJ161">
        <v>2</v>
      </c>
      <c r="BK161">
        <v>2</v>
      </c>
      <c r="BL161">
        <v>3</v>
      </c>
      <c r="BM161">
        <v>0</v>
      </c>
      <c r="BN161">
        <v>2</v>
      </c>
      <c r="BO161">
        <v>2</v>
      </c>
      <c r="BP161">
        <v>0</v>
      </c>
      <c r="BQ161">
        <v>0</v>
      </c>
      <c r="BR161">
        <v>0</v>
      </c>
      <c r="BS161">
        <v>0</v>
      </c>
      <c r="BT161">
        <v>0</v>
      </c>
      <c r="BU161">
        <v>0</v>
      </c>
      <c r="BV161">
        <v>0</v>
      </c>
      <c r="BW161">
        <v>0</v>
      </c>
      <c r="BX161">
        <v>16</v>
      </c>
      <c r="BY161">
        <v>0</v>
      </c>
      <c r="BZ161">
        <v>0</v>
      </c>
      <c r="CA161">
        <v>0</v>
      </c>
      <c r="CB161">
        <v>15</v>
      </c>
      <c r="CC161">
        <v>0</v>
      </c>
      <c r="CD161">
        <v>0</v>
      </c>
      <c r="CE161">
        <v>0</v>
      </c>
      <c r="CF161">
        <v>21</v>
      </c>
      <c r="CG161">
        <v>1</v>
      </c>
      <c r="CH161">
        <v>2</v>
      </c>
      <c r="CI161">
        <v>2</v>
      </c>
      <c r="CJ161">
        <v>19</v>
      </c>
      <c r="CK161">
        <v>0</v>
      </c>
      <c r="CL161">
        <v>2</v>
      </c>
      <c r="CM161">
        <v>2</v>
      </c>
      <c r="CN161">
        <v>0</v>
      </c>
      <c r="CO161">
        <v>3</v>
      </c>
      <c r="CP161">
        <v>3</v>
      </c>
      <c r="CQ161">
        <v>0</v>
      </c>
      <c r="CR161">
        <v>0.12</v>
      </c>
      <c r="CS161">
        <v>4</v>
      </c>
      <c r="CT161">
        <v>0</v>
      </c>
      <c r="CU161">
        <v>0</v>
      </c>
      <c r="CV161">
        <v>0</v>
      </c>
      <c r="CW161">
        <v>0</v>
      </c>
      <c r="CX161">
        <v>0</v>
      </c>
      <c r="CY161">
        <v>0</v>
      </c>
      <c r="CZ161">
        <v>1</v>
      </c>
      <c r="DA161">
        <v>0</v>
      </c>
      <c r="DB161">
        <v>0</v>
      </c>
      <c r="DC161">
        <v>0</v>
      </c>
      <c r="DD161">
        <v>0</v>
      </c>
      <c r="DE161">
        <v>0</v>
      </c>
      <c r="DF161">
        <v>0</v>
      </c>
      <c r="DG161">
        <v>0</v>
      </c>
      <c r="DH161">
        <v>0</v>
      </c>
      <c r="DI161">
        <v>0</v>
      </c>
      <c r="DJ161">
        <v>0</v>
      </c>
      <c r="DK161" s="664"/>
      <c r="DL161" s="398">
        <v>0</v>
      </c>
      <c r="DM161" s="303">
        <v>0</v>
      </c>
      <c r="DN161" s="303">
        <v>0</v>
      </c>
      <c r="DO161" s="393">
        <v>0</v>
      </c>
      <c r="DP161" s="303">
        <v>0</v>
      </c>
      <c r="DQ161" s="303">
        <v>0</v>
      </c>
      <c r="DR161" s="303">
        <v>0</v>
      </c>
      <c r="DS161" s="393">
        <v>0</v>
      </c>
      <c r="DT161" s="303">
        <v>0</v>
      </c>
      <c r="DU161" s="303">
        <v>0</v>
      </c>
      <c r="DV161" s="303">
        <v>0</v>
      </c>
      <c r="DW161" s="303">
        <v>0</v>
      </c>
      <c r="DX161" s="303">
        <v>0</v>
      </c>
      <c r="DY161" s="303">
        <v>0</v>
      </c>
      <c r="DZ161" s="303">
        <v>0</v>
      </c>
      <c r="EA161" s="303">
        <v>0</v>
      </c>
      <c r="EB161" s="303">
        <v>0</v>
      </c>
      <c r="EC161" s="303">
        <v>0</v>
      </c>
      <c r="ED161" s="398">
        <v>0</v>
      </c>
      <c r="EE161" s="303">
        <v>0</v>
      </c>
      <c r="EF161" s="303">
        <v>0</v>
      </c>
      <c r="EG161" s="393">
        <v>0</v>
      </c>
      <c r="EH161" s="910">
        <v>0</v>
      </c>
      <c r="EI161" s="398">
        <v>25</v>
      </c>
      <c r="EJ161" s="393" t="b">
        <v>0</v>
      </c>
      <c r="EK161" s="971">
        <v>18</v>
      </c>
      <c r="EL161" s="971">
        <v>22</v>
      </c>
      <c r="EM161" s="396">
        <v>0</v>
      </c>
      <c r="EN161" s="396">
        <v>1</v>
      </c>
      <c r="EO161" s="396">
        <v>0</v>
      </c>
      <c r="EP161" s="971">
        <v>0</v>
      </c>
      <c r="EQ161" s="396">
        <v>0</v>
      </c>
      <c r="ER161" s="396">
        <v>0</v>
      </c>
      <c r="ES161" s="396">
        <v>0</v>
      </c>
      <c r="ET161" s="664"/>
      <c r="EU161" s="303"/>
      <c r="EV161" s="396" t="s">
        <v>522</v>
      </c>
      <c r="EW161" s="396" t="s">
        <v>353</v>
      </c>
      <c r="EX161" s="396" t="s">
        <v>354</v>
      </c>
      <c r="EY161" s="396">
        <v>22</v>
      </c>
      <c r="EZ161" s="396" t="s">
        <v>12</v>
      </c>
      <c r="FA161" s="396" t="s">
        <v>232</v>
      </c>
      <c r="FB161" s="396" t="s">
        <v>9</v>
      </c>
      <c r="FC161" s="396" t="s">
        <v>232</v>
      </c>
      <c r="FD161" s="396" t="s">
        <v>358</v>
      </c>
    </row>
    <row r="162" spans="1:160" customFormat="1">
      <c r="A162">
        <v>2138</v>
      </c>
      <c r="B162">
        <v>1</v>
      </c>
      <c r="H162">
        <v>700</v>
      </c>
      <c r="I162">
        <v>41</v>
      </c>
      <c r="J162">
        <v>1</v>
      </c>
      <c r="K162">
        <v>0</v>
      </c>
      <c r="L162">
        <v>1</v>
      </c>
      <c r="M162">
        <v>0</v>
      </c>
      <c r="N162" s="1250" t="s">
        <v>522</v>
      </c>
      <c r="O162" s="1250">
        <v>0</v>
      </c>
      <c r="P162">
        <v>5</v>
      </c>
      <c r="Q162">
        <v>1</v>
      </c>
      <c r="R162">
        <v>5</v>
      </c>
      <c r="S162">
        <v>1</v>
      </c>
      <c r="T162">
        <v>0</v>
      </c>
      <c r="U162">
        <v>1</v>
      </c>
      <c r="V162">
        <v>0</v>
      </c>
      <c r="W162">
        <v>1</v>
      </c>
      <c r="X162">
        <v>5</v>
      </c>
      <c r="Y162">
        <v>2</v>
      </c>
      <c r="Z162">
        <v>5</v>
      </c>
      <c r="AA162">
        <v>2</v>
      </c>
      <c r="AB162">
        <v>0</v>
      </c>
      <c r="AC162">
        <v>0</v>
      </c>
      <c r="AD162">
        <v>0</v>
      </c>
      <c r="AE162">
        <v>0</v>
      </c>
      <c r="AF162">
        <v>0</v>
      </c>
      <c r="AG162">
        <v>0</v>
      </c>
      <c r="AH162">
        <v>0</v>
      </c>
      <c r="AI162">
        <v>0</v>
      </c>
      <c r="AJ162">
        <v>0</v>
      </c>
      <c r="AK162">
        <v>0</v>
      </c>
      <c r="AL162">
        <v>0</v>
      </c>
      <c r="AM162">
        <v>0</v>
      </c>
      <c r="AN162">
        <v>5</v>
      </c>
      <c r="AO162">
        <v>2</v>
      </c>
      <c r="AP162">
        <v>5</v>
      </c>
      <c r="AQ162">
        <v>2</v>
      </c>
      <c r="AR162">
        <v>0</v>
      </c>
      <c r="AS162">
        <v>0</v>
      </c>
      <c r="AT162">
        <v>0</v>
      </c>
      <c r="AU162">
        <v>0</v>
      </c>
      <c r="AV162">
        <v>0</v>
      </c>
      <c r="AW162">
        <v>0</v>
      </c>
      <c r="AX162">
        <v>0</v>
      </c>
      <c r="AY162">
        <v>0</v>
      </c>
      <c r="AZ162">
        <v>0</v>
      </c>
      <c r="BA162">
        <v>0</v>
      </c>
      <c r="BB162">
        <v>0</v>
      </c>
      <c r="BC162">
        <v>0</v>
      </c>
      <c r="BD162">
        <v>0</v>
      </c>
      <c r="BE162">
        <v>0</v>
      </c>
      <c r="BF162">
        <v>0</v>
      </c>
      <c r="BG162">
        <v>0</v>
      </c>
      <c r="BH162">
        <v>1</v>
      </c>
      <c r="BI162">
        <v>0</v>
      </c>
      <c r="BJ162">
        <v>2</v>
      </c>
      <c r="BK162">
        <v>1</v>
      </c>
      <c r="BL162">
        <v>1</v>
      </c>
      <c r="BM162">
        <v>0</v>
      </c>
      <c r="BN162">
        <v>2</v>
      </c>
      <c r="BO162">
        <v>1</v>
      </c>
      <c r="BP162">
        <v>0</v>
      </c>
      <c r="BQ162">
        <v>0</v>
      </c>
      <c r="BR162">
        <v>0</v>
      </c>
      <c r="BS162">
        <v>0</v>
      </c>
      <c r="BT162">
        <v>0</v>
      </c>
      <c r="BU162">
        <v>0</v>
      </c>
      <c r="BV162">
        <v>0</v>
      </c>
      <c r="BW162">
        <v>0</v>
      </c>
      <c r="BX162">
        <v>4</v>
      </c>
      <c r="BY162">
        <v>0</v>
      </c>
      <c r="BZ162">
        <v>0</v>
      </c>
      <c r="CA162">
        <v>0</v>
      </c>
      <c r="CB162">
        <v>4</v>
      </c>
      <c r="CC162">
        <v>0</v>
      </c>
      <c r="CD162">
        <v>0</v>
      </c>
      <c r="CE162">
        <v>0</v>
      </c>
      <c r="CF162">
        <v>5</v>
      </c>
      <c r="CG162">
        <v>0</v>
      </c>
      <c r="CH162">
        <v>2</v>
      </c>
      <c r="CI162">
        <v>1</v>
      </c>
      <c r="CJ162">
        <v>5</v>
      </c>
      <c r="CK162">
        <v>0</v>
      </c>
      <c r="CL162">
        <v>2</v>
      </c>
      <c r="CM162">
        <v>1</v>
      </c>
      <c r="CN162">
        <v>1</v>
      </c>
      <c r="CO162">
        <v>1</v>
      </c>
      <c r="CP162">
        <v>1</v>
      </c>
      <c r="CQ162">
        <v>0</v>
      </c>
      <c r="CR162">
        <v>0.2857142857142857</v>
      </c>
      <c r="CS162">
        <v>4</v>
      </c>
      <c r="CT162">
        <v>0</v>
      </c>
      <c r="CU162">
        <v>0</v>
      </c>
      <c r="CV162">
        <v>0</v>
      </c>
      <c r="CW162">
        <v>0</v>
      </c>
      <c r="CX162">
        <v>0</v>
      </c>
      <c r="CY162">
        <v>0</v>
      </c>
      <c r="CZ162">
        <v>0</v>
      </c>
      <c r="DA162">
        <v>0</v>
      </c>
      <c r="DB162">
        <v>0</v>
      </c>
      <c r="DC162">
        <v>0</v>
      </c>
      <c r="DD162">
        <v>0</v>
      </c>
      <c r="DE162">
        <v>0</v>
      </c>
      <c r="DF162">
        <v>0</v>
      </c>
      <c r="DG162">
        <v>0</v>
      </c>
      <c r="DH162">
        <v>0</v>
      </c>
      <c r="DI162">
        <v>0</v>
      </c>
      <c r="DJ162">
        <v>0</v>
      </c>
      <c r="DK162" s="664"/>
      <c r="DL162" s="398">
        <v>0</v>
      </c>
      <c r="DM162" s="303">
        <v>0</v>
      </c>
      <c r="DN162" s="303">
        <v>0</v>
      </c>
      <c r="DO162" s="393">
        <v>0</v>
      </c>
      <c r="DP162" s="303">
        <v>0</v>
      </c>
      <c r="DQ162" s="303">
        <v>0</v>
      </c>
      <c r="DR162" s="303">
        <v>0</v>
      </c>
      <c r="DS162" s="393">
        <v>0</v>
      </c>
      <c r="DT162" s="303">
        <v>0</v>
      </c>
      <c r="DU162" s="303">
        <v>0</v>
      </c>
      <c r="DV162" s="303">
        <v>0</v>
      </c>
      <c r="DW162" s="303">
        <v>0</v>
      </c>
      <c r="DX162" s="303">
        <v>0</v>
      </c>
      <c r="DY162" s="303">
        <v>0</v>
      </c>
      <c r="DZ162" s="303">
        <v>0</v>
      </c>
      <c r="EA162" s="303">
        <v>0</v>
      </c>
      <c r="EB162" s="303">
        <v>0</v>
      </c>
      <c r="EC162" s="303">
        <v>0</v>
      </c>
      <c r="ED162" s="398">
        <v>0</v>
      </c>
      <c r="EE162" s="303">
        <v>0</v>
      </c>
      <c r="EF162" s="303">
        <v>0</v>
      </c>
      <c r="EG162" s="393">
        <v>0</v>
      </c>
      <c r="EH162" s="910">
        <v>0</v>
      </c>
      <c r="EI162" s="398">
        <v>7</v>
      </c>
      <c r="EJ162" s="393" t="b">
        <v>1</v>
      </c>
      <c r="EK162" s="971">
        <v>3</v>
      </c>
      <c r="EL162" s="971">
        <v>7</v>
      </c>
      <c r="EM162" s="396">
        <v>1</v>
      </c>
      <c r="EN162" s="396">
        <v>0</v>
      </c>
      <c r="EO162" s="396">
        <v>0</v>
      </c>
      <c r="EP162" s="971">
        <v>0</v>
      </c>
      <c r="EQ162" s="396">
        <v>0</v>
      </c>
      <c r="ER162" s="396">
        <v>0</v>
      </c>
      <c r="ES162" s="396">
        <v>0</v>
      </c>
      <c r="ET162" s="664"/>
      <c r="EU162" s="303"/>
      <c r="EV162" s="396" t="s">
        <v>522</v>
      </c>
      <c r="EW162" s="396" t="s">
        <v>353</v>
      </c>
      <c r="EX162" s="396" t="s">
        <v>354</v>
      </c>
      <c r="EY162" s="396">
        <v>7</v>
      </c>
      <c r="EZ162" s="396" t="s">
        <v>11</v>
      </c>
      <c r="FA162" s="396" t="s">
        <v>232</v>
      </c>
      <c r="FB162" s="396" t="s">
        <v>9</v>
      </c>
      <c r="FC162" s="396" t="s">
        <v>232</v>
      </c>
      <c r="FD162" s="396" t="s">
        <v>358</v>
      </c>
    </row>
    <row r="163" spans="1:160" customFormat="1">
      <c r="A163">
        <v>2139</v>
      </c>
      <c r="B163">
        <v>1</v>
      </c>
      <c r="H163">
        <v>700</v>
      </c>
      <c r="I163">
        <v>42</v>
      </c>
      <c r="J163">
        <v>0</v>
      </c>
      <c r="K163">
        <v>1</v>
      </c>
      <c r="L163">
        <v>1</v>
      </c>
      <c r="M163">
        <v>0</v>
      </c>
      <c r="N163" s="1250" t="s">
        <v>522</v>
      </c>
      <c r="O163" s="1250">
        <v>0</v>
      </c>
      <c r="P163">
        <v>6</v>
      </c>
      <c r="Q163">
        <v>1</v>
      </c>
      <c r="R163">
        <v>8</v>
      </c>
      <c r="S163">
        <v>0</v>
      </c>
      <c r="T163">
        <v>0</v>
      </c>
      <c r="U163">
        <v>0</v>
      </c>
      <c r="V163">
        <v>0</v>
      </c>
      <c r="W163">
        <v>1</v>
      </c>
      <c r="X163">
        <v>6</v>
      </c>
      <c r="Y163">
        <v>1</v>
      </c>
      <c r="Z163">
        <v>8</v>
      </c>
      <c r="AA163">
        <v>1</v>
      </c>
      <c r="AB163">
        <v>0</v>
      </c>
      <c r="AC163">
        <v>0</v>
      </c>
      <c r="AD163">
        <v>4</v>
      </c>
      <c r="AE163">
        <v>1</v>
      </c>
      <c r="AF163">
        <v>0</v>
      </c>
      <c r="AG163">
        <v>1</v>
      </c>
      <c r="AH163">
        <v>0</v>
      </c>
      <c r="AI163">
        <v>0</v>
      </c>
      <c r="AJ163">
        <v>0</v>
      </c>
      <c r="AK163">
        <v>0</v>
      </c>
      <c r="AL163">
        <v>0</v>
      </c>
      <c r="AM163">
        <v>0</v>
      </c>
      <c r="AN163">
        <v>6</v>
      </c>
      <c r="AO163">
        <v>2</v>
      </c>
      <c r="AP163">
        <v>12</v>
      </c>
      <c r="AQ163">
        <v>2</v>
      </c>
      <c r="AR163">
        <v>0</v>
      </c>
      <c r="AS163">
        <v>0</v>
      </c>
      <c r="AT163">
        <v>0</v>
      </c>
      <c r="AU163">
        <v>0</v>
      </c>
      <c r="AV163">
        <v>0</v>
      </c>
      <c r="AW163">
        <v>0</v>
      </c>
      <c r="AX163">
        <v>0</v>
      </c>
      <c r="AY163">
        <v>0</v>
      </c>
      <c r="AZ163">
        <v>0</v>
      </c>
      <c r="BA163">
        <v>0</v>
      </c>
      <c r="BB163">
        <v>0</v>
      </c>
      <c r="BC163">
        <v>0</v>
      </c>
      <c r="BD163">
        <v>0</v>
      </c>
      <c r="BE163">
        <v>0</v>
      </c>
      <c r="BF163">
        <v>0</v>
      </c>
      <c r="BG163">
        <v>0</v>
      </c>
      <c r="BH163">
        <v>0</v>
      </c>
      <c r="BI163">
        <v>0</v>
      </c>
      <c r="BJ163">
        <v>1</v>
      </c>
      <c r="BK163">
        <v>0</v>
      </c>
      <c r="BL163">
        <v>0</v>
      </c>
      <c r="BM163">
        <v>0</v>
      </c>
      <c r="BN163">
        <v>1</v>
      </c>
      <c r="BO163">
        <v>1</v>
      </c>
      <c r="BP163">
        <v>0</v>
      </c>
      <c r="BQ163">
        <v>0</v>
      </c>
      <c r="BR163">
        <v>0</v>
      </c>
      <c r="BS163">
        <v>0</v>
      </c>
      <c r="BT163">
        <v>0</v>
      </c>
      <c r="BU163">
        <v>0</v>
      </c>
      <c r="BV163">
        <v>0</v>
      </c>
      <c r="BW163">
        <v>0</v>
      </c>
      <c r="BX163">
        <v>6</v>
      </c>
      <c r="BY163">
        <v>0</v>
      </c>
      <c r="BZ163">
        <v>0</v>
      </c>
      <c r="CA163">
        <v>0</v>
      </c>
      <c r="CB163">
        <v>8</v>
      </c>
      <c r="CC163">
        <v>0</v>
      </c>
      <c r="CD163">
        <v>0</v>
      </c>
      <c r="CE163">
        <v>0</v>
      </c>
      <c r="CF163">
        <v>6</v>
      </c>
      <c r="CG163">
        <v>0</v>
      </c>
      <c r="CH163">
        <v>1</v>
      </c>
      <c r="CI163">
        <v>0</v>
      </c>
      <c r="CJ163">
        <v>8</v>
      </c>
      <c r="CK163">
        <v>0</v>
      </c>
      <c r="CL163">
        <v>1</v>
      </c>
      <c r="CM163">
        <v>1</v>
      </c>
      <c r="CN163">
        <v>7</v>
      </c>
      <c r="CO163">
        <v>1</v>
      </c>
      <c r="CP163">
        <v>1</v>
      </c>
      <c r="CQ163">
        <v>0</v>
      </c>
      <c r="CR163">
        <v>1</v>
      </c>
      <c r="CS163">
        <v>0</v>
      </c>
      <c r="CT163">
        <v>0</v>
      </c>
      <c r="CU163">
        <v>0</v>
      </c>
      <c r="CV163">
        <v>0</v>
      </c>
      <c r="CW163">
        <v>0</v>
      </c>
      <c r="CX163">
        <v>0</v>
      </c>
      <c r="CY163">
        <v>0</v>
      </c>
      <c r="CZ163">
        <v>0</v>
      </c>
      <c r="DA163">
        <v>0</v>
      </c>
      <c r="DB163">
        <v>3</v>
      </c>
      <c r="DC163">
        <v>1</v>
      </c>
      <c r="DD163">
        <v>0</v>
      </c>
      <c r="DE163">
        <v>0</v>
      </c>
      <c r="DF163">
        <v>0</v>
      </c>
      <c r="DG163">
        <v>1</v>
      </c>
      <c r="DH163">
        <v>0</v>
      </c>
      <c r="DI163">
        <v>0</v>
      </c>
      <c r="DJ163">
        <v>1</v>
      </c>
      <c r="DK163" s="664"/>
      <c r="DL163" s="398">
        <v>0</v>
      </c>
      <c r="DM163" s="303">
        <v>0</v>
      </c>
      <c r="DN163" s="303">
        <v>0</v>
      </c>
      <c r="DO163" s="393">
        <v>0</v>
      </c>
      <c r="DP163" s="303">
        <v>0</v>
      </c>
      <c r="DQ163" s="303">
        <v>0</v>
      </c>
      <c r="DR163" s="303">
        <v>0</v>
      </c>
      <c r="DS163" s="393">
        <v>0</v>
      </c>
      <c r="DT163" s="303">
        <v>0</v>
      </c>
      <c r="DU163" s="303">
        <v>0</v>
      </c>
      <c r="DV163" s="303">
        <v>0</v>
      </c>
      <c r="DW163" s="303">
        <v>0</v>
      </c>
      <c r="DX163" s="303">
        <v>0</v>
      </c>
      <c r="DY163" s="303">
        <v>0</v>
      </c>
      <c r="DZ163" s="303">
        <v>0</v>
      </c>
      <c r="EA163" s="303">
        <v>0</v>
      </c>
      <c r="EB163" s="303">
        <v>0</v>
      </c>
      <c r="EC163" s="303">
        <v>0</v>
      </c>
      <c r="ED163" s="398">
        <v>0</v>
      </c>
      <c r="EE163" s="303">
        <v>0</v>
      </c>
      <c r="EF163" s="303">
        <v>0</v>
      </c>
      <c r="EG163" s="393">
        <v>0</v>
      </c>
      <c r="EH163" s="910">
        <v>0</v>
      </c>
      <c r="EI163" s="398">
        <v>8</v>
      </c>
      <c r="EJ163" s="393" t="b">
        <v>0</v>
      </c>
      <c r="EK163" s="971">
        <v>11</v>
      </c>
      <c r="EL163" s="971">
        <v>0</v>
      </c>
      <c r="EM163" s="396">
        <v>0</v>
      </c>
      <c r="EN163" s="396">
        <v>0</v>
      </c>
      <c r="EO163" s="396">
        <v>0</v>
      </c>
      <c r="EP163" s="971">
        <v>14</v>
      </c>
      <c r="EQ163" s="396">
        <v>0</v>
      </c>
      <c r="ER163" s="396">
        <v>0</v>
      </c>
      <c r="ES163" s="396">
        <v>1</v>
      </c>
      <c r="ET163" s="664"/>
      <c r="EU163" s="303"/>
      <c r="EV163" s="396" t="s">
        <v>522</v>
      </c>
      <c r="EW163" s="396" t="s">
        <v>353</v>
      </c>
      <c r="EX163" s="396" t="s">
        <v>354</v>
      </c>
      <c r="EY163" s="396">
        <v>14</v>
      </c>
      <c r="EZ163" s="396" t="s">
        <v>11</v>
      </c>
      <c r="FA163" s="396" t="s">
        <v>232</v>
      </c>
      <c r="FB163" s="396" t="s">
        <v>9</v>
      </c>
      <c r="FC163" s="396" t="s">
        <v>232</v>
      </c>
      <c r="FD163" s="396" t="s">
        <v>358</v>
      </c>
    </row>
    <row r="164" spans="1:160" customFormat="1">
      <c r="A164">
        <v>2140</v>
      </c>
      <c r="B164">
        <v>1</v>
      </c>
      <c r="H164">
        <v>700</v>
      </c>
      <c r="I164">
        <v>41</v>
      </c>
      <c r="J164">
        <v>1</v>
      </c>
      <c r="K164">
        <v>0</v>
      </c>
      <c r="L164">
        <v>1</v>
      </c>
      <c r="M164">
        <v>0</v>
      </c>
      <c r="N164" s="1250" t="s">
        <v>522</v>
      </c>
      <c r="O164" s="1250">
        <v>0</v>
      </c>
      <c r="P164">
        <v>6</v>
      </c>
      <c r="Q164">
        <v>0</v>
      </c>
      <c r="R164">
        <v>5</v>
      </c>
      <c r="S164">
        <v>0</v>
      </c>
      <c r="T164">
        <v>0</v>
      </c>
      <c r="U164">
        <v>1</v>
      </c>
      <c r="V164">
        <v>0</v>
      </c>
      <c r="W164">
        <v>1</v>
      </c>
      <c r="X164">
        <v>6</v>
      </c>
      <c r="Y164">
        <v>1</v>
      </c>
      <c r="Z164">
        <v>5</v>
      </c>
      <c r="AA164">
        <v>1</v>
      </c>
      <c r="AB164">
        <v>0</v>
      </c>
      <c r="AC164">
        <v>0</v>
      </c>
      <c r="AD164">
        <v>1</v>
      </c>
      <c r="AE164">
        <v>0</v>
      </c>
      <c r="AF164">
        <v>0</v>
      </c>
      <c r="AG164">
        <v>0</v>
      </c>
      <c r="AH164">
        <v>0</v>
      </c>
      <c r="AI164">
        <v>0</v>
      </c>
      <c r="AJ164">
        <v>0</v>
      </c>
      <c r="AK164">
        <v>0</v>
      </c>
      <c r="AL164">
        <v>0</v>
      </c>
      <c r="AM164">
        <v>0</v>
      </c>
      <c r="AN164">
        <v>6</v>
      </c>
      <c r="AO164">
        <v>1</v>
      </c>
      <c r="AP164">
        <v>6</v>
      </c>
      <c r="AQ164">
        <v>1</v>
      </c>
      <c r="AR164">
        <v>0</v>
      </c>
      <c r="AS164">
        <v>0</v>
      </c>
      <c r="AT164">
        <v>0</v>
      </c>
      <c r="AU164">
        <v>0</v>
      </c>
      <c r="AV164">
        <v>0</v>
      </c>
      <c r="AW164">
        <v>0</v>
      </c>
      <c r="AX164">
        <v>0</v>
      </c>
      <c r="AY164">
        <v>0</v>
      </c>
      <c r="AZ164">
        <v>0</v>
      </c>
      <c r="BA164">
        <v>0</v>
      </c>
      <c r="BB164">
        <v>0</v>
      </c>
      <c r="BC164">
        <v>0</v>
      </c>
      <c r="BD164">
        <v>0</v>
      </c>
      <c r="BE164">
        <v>0</v>
      </c>
      <c r="BF164">
        <v>0</v>
      </c>
      <c r="BG164">
        <v>0</v>
      </c>
      <c r="BH164">
        <v>0</v>
      </c>
      <c r="BI164">
        <v>0</v>
      </c>
      <c r="BJ164">
        <v>1</v>
      </c>
      <c r="BK164">
        <v>1</v>
      </c>
      <c r="BL164">
        <v>0</v>
      </c>
      <c r="BM164">
        <v>0</v>
      </c>
      <c r="BN164">
        <v>1</v>
      </c>
      <c r="BO164">
        <v>1</v>
      </c>
      <c r="BP164">
        <v>0</v>
      </c>
      <c r="BQ164">
        <v>0</v>
      </c>
      <c r="BR164">
        <v>0</v>
      </c>
      <c r="BS164">
        <v>0</v>
      </c>
      <c r="BT164">
        <v>0</v>
      </c>
      <c r="BU164">
        <v>0</v>
      </c>
      <c r="BV164">
        <v>0</v>
      </c>
      <c r="BW164">
        <v>0</v>
      </c>
      <c r="BX164">
        <v>6</v>
      </c>
      <c r="BY164">
        <v>0</v>
      </c>
      <c r="BZ164">
        <v>0</v>
      </c>
      <c r="CA164">
        <v>0</v>
      </c>
      <c r="CB164">
        <v>5</v>
      </c>
      <c r="CC164">
        <v>0</v>
      </c>
      <c r="CD164">
        <v>0</v>
      </c>
      <c r="CE164">
        <v>0</v>
      </c>
      <c r="CF164">
        <v>6</v>
      </c>
      <c r="CG164">
        <v>0</v>
      </c>
      <c r="CH164">
        <v>1</v>
      </c>
      <c r="CI164">
        <v>1</v>
      </c>
      <c r="CJ164">
        <v>5</v>
      </c>
      <c r="CK164">
        <v>0</v>
      </c>
      <c r="CL164">
        <v>1</v>
      </c>
      <c r="CM164">
        <v>1</v>
      </c>
      <c r="CN164">
        <v>3</v>
      </c>
      <c r="CO164">
        <v>3</v>
      </c>
      <c r="CP164">
        <v>3</v>
      </c>
      <c r="CQ164">
        <v>0</v>
      </c>
      <c r="CR164">
        <v>0.8571428571428571</v>
      </c>
      <c r="CS164">
        <v>1</v>
      </c>
      <c r="CT164">
        <v>1</v>
      </c>
      <c r="CU164">
        <v>0</v>
      </c>
      <c r="CV164">
        <v>0</v>
      </c>
      <c r="CW164">
        <v>0</v>
      </c>
      <c r="CX164">
        <v>0</v>
      </c>
      <c r="CY164">
        <v>0</v>
      </c>
      <c r="CZ164">
        <v>0</v>
      </c>
      <c r="DA164">
        <v>0</v>
      </c>
      <c r="DB164">
        <v>1</v>
      </c>
      <c r="DC164">
        <v>0</v>
      </c>
      <c r="DD164">
        <v>1</v>
      </c>
      <c r="DE164">
        <v>1</v>
      </c>
      <c r="DF164">
        <v>1</v>
      </c>
      <c r="DG164">
        <v>0</v>
      </c>
      <c r="DH164">
        <v>0</v>
      </c>
      <c r="DI164">
        <v>0</v>
      </c>
      <c r="DJ164">
        <v>0</v>
      </c>
      <c r="DK164" s="664"/>
      <c r="DL164" s="398">
        <v>0</v>
      </c>
      <c r="DM164" s="303">
        <v>0</v>
      </c>
      <c r="DN164" s="303">
        <v>0</v>
      </c>
      <c r="DO164" s="393">
        <v>0</v>
      </c>
      <c r="DP164" s="303">
        <v>0</v>
      </c>
      <c r="DQ164" s="303">
        <v>0</v>
      </c>
      <c r="DR164" s="303">
        <v>0</v>
      </c>
      <c r="DS164" s="393">
        <v>0</v>
      </c>
      <c r="DT164" s="303">
        <v>0</v>
      </c>
      <c r="DU164" s="303">
        <v>0</v>
      </c>
      <c r="DV164" s="303">
        <v>0</v>
      </c>
      <c r="DW164" s="303">
        <v>0</v>
      </c>
      <c r="DX164" s="303">
        <v>0</v>
      </c>
      <c r="DY164" s="303">
        <v>0</v>
      </c>
      <c r="DZ164" s="303">
        <v>0</v>
      </c>
      <c r="EA164" s="303">
        <v>0</v>
      </c>
      <c r="EB164" s="303">
        <v>0</v>
      </c>
      <c r="EC164" s="303">
        <v>0</v>
      </c>
      <c r="ED164" s="398">
        <v>0</v>
      </c>
      <c r="EE164" s="303">
        <v>0</v>
      </c>
      <c r="EF164" s="303">
        <v>0</v>
      </c>
      <c r="EG164" s="393">
        <v>0</v>
      </c>
      <c r="EH164" s="910">
        <v>0</v>
      </c>
      <c r="EI164" s="398">
        <v>7</v>
      </c>
      <c r="EJ164" s="393" t="b">
        <v>1</v>
      </c>
      <c r="EK164" s="971">
        <v>5</v>
      </c>
      <c r="EL164" s="971">
        <v>7</v>
      </c>
      <c r="EM164" s="396">
        <v>0</v>
      </c>
      <c r="EN164" s="396">
        <v>1</v>
      </c>
      <c r="EO164" s="396">
        <v>0</v>
      </c>
      <c r="EP164" s="971">
        <v>7</v>
      </c>
      <c r="EQ164" s="396">
        <v>0</v>
      </c>
      <c r="ER164" s="396">
        <v>0</v>
      </c>
      <c r="ES164" s="396">
        <v>1</v>
      </c>
      <c r="ET164" s="664"/>
      <c r="EU164" s="303"/>
      <c r="EV164" s="396" t="s">
        <v>522</v>
      </c>
      <c r="EW164" s="396" t="s">
        <v>353</v>
      </c>
      <c r="EX164" s="396" t="s">
        <v>354</v>
      </c>
      <c r="EY164" s="396">
        <v>7</v>
      </c>
      <c r="EZ164" s="396" t="s">
        <v>11</v>
      </c>
      <c r="FA164" s="396" t="s">
        <v>232</v>
      </c>
      <c r="FB164" s="396" t="s">
        <v>9</v>
      </c>
      <c r="FC164" s="396" t="s">
        <v>232</v>
      </c>
      <c r="FD164" s="396" t="s">
        <v>358</v>
      </c>
    </row>
    <row r="165" spans="1:160" customFormat="1">
      <c r="A165">
        <v>2141</v>
      </c>
      <c r="B165">
        <v>1</v>
      </c>
      <c r="H165">
        <v>700</v>
      </c>
      <c r="I165">
        <v>42</v>
      </c>
      <c r="J165">
        <v>1</v>
      </c>
      <c r="K165">
        <v>0</v>
      </c>
      <c r="L165">
        <v>1</v>
      </c>
      <c r="M165">
        <v>0</v>
      </c>
      <c r="N165" s="1250" t="s">
        <v>522</v>
      </c>
      <c r="O165" s="1250">
        <v>0</v>
      </c>
      <c r="P165">
        <v>127</v>
      </c>
      <c r="Q165">
        <v>16</v>
      </c>
      <c r="R165">
        <v>142</v>
      </c>
      <c r="S165">
        <v>15</v>
      </c>
      <c r="T165">
        <v>0</v>
      </c>
      <c r="U165">
        <v>1</v>
      </c>
      <c r="V165">
        <v>0</v>
      </c>
      <c r="W165">
        <v>0</v>
      </c>
      <c r="X165">
        <v>127</v>
      </c>
      <c r="Y165">
        <v>17</v>
      </c>
      <c r="Z165">
        <v>142</v>
      </c>
      <c r="AA165">
        <v>15</v>
      </c>
      <c r="AB165">
        <v>21</v>
      </c>
      <c r="AC165">
        <v>1</v>
      </c>
      <c r="AD165">
        <v>33</v>
      </c>
      <c r="AE165">
        <v>2</v>
      </c>
      <c r="AF165">
        <v>0</v>
      </c>
      <c r="AG165">
        <v>0</v>
      </c>
      <c r="AH165">
        <v>0</v>
      </c>
      <c r="AI165">
        <v>0</v>
      </c>
      <c r="AJ165">
        <v>0</v>
      </c>
      <c r="AK165">
        <v>0</v>
      </c>
      <c r="AL165">
        <v>0</v>
      </c>
      <c r="AM165">
        <v>0</v>
      </c>
      <c r="AN165">
        <v>148</v>
      </c>
      <c r="AO165">
        <v>18</v>
      </c>
      <c r="AP165">
        <v>175</v>
      </c>
      <c r="AQ165">
        <v>17</v>
      </c>
      <c r="AR165">
        <v>0</v>
      </c>
      <c r="AS165">
        <v>0</v>
      </c>
      <c r="AT165">
        <v>0</v>
      </c>
      <c r="AU165">
        <v>0</v>
      </c>
      <c r="AV165">
        <v>0</v>
      </c>
      <c r="AW165">
        <v>0</v>
      </c>
      <c r="AX165">
        <v>0</v>
      </c>
      <c r="AY165">
        <v>0</v>
      </c>
      <c r="AZ165">
        <v>0</v>
      </c>
      <c r="BA165">
        <v>0</v>
      </c>
      <c r="BB165">
        <v>0</v>
      </c>
      <c r="BC165">
        <v>0</v>
      </c>
      <c r="BD165">
        <v>0</v>
      </c>
      <c r="BE165">
        <v>0</v>
      </c>
      <c r="BF165">
        <v>0</v>
      </c>
      <c r="BG165">
        <v>0</v>
      </c>
      <c r="BH165">
        <v>30</v>
      </c>
      <c r="BI165">
        <v>0</v>
      </c>
      <c r="BJ165">
        <v>17</v>
      </c>
      <c r="BK165">
        <v>1</v>
      </c>
      <c r="BL165">
        <v>38</v>
      </c>
      <c r="BM165">
        <v>0</v>
      </c>
      <c r="BN165">
        <v>15</v>
      </c>
      <c r="BO165">
        <v>0</v>
      </c>
      <c r="BP165">
        <v>0</v>
      </c>
      <c r="BQ165">
        <v>0</v>
      </c>
      <c r="BR165">
        <v>0</v>
      </c>
      <c r="BS165">
        <v>0</v>
      </c>
      <c r="BT165">
        <v>0</v>
      </c>
      <c r="BU165">
        <v>0</v>
      </c>
      <c r="BV165">
        <v>0</v>
      </c>
      <c r="BW165">
        <v>0</v>
      </c>
      <c r="BX165">
        <v>97</v>
      </c>
      <c r="BY165">
        <v>0</v>
      </c>
      <c r="BZ165">
        <v>0</v>
      </c>
      <c r="CA165">
        <v>0</v>
      </c>
      <c r="CB165">
        <v>104</v>
      </c>
      <c r="CC165">
        <v>0</v>
      </c>
      <c r="CD165">
        <v>0</v>
      </c>
      <c r="CE165">
        <v>0</v>
      </c>
      <c r="CF165">
        <v>127</v>
      </c>
      <c r="CG165">
        <v>0</v>
      </c>
      <c r="CH165">
        <v>17</v>
      </c>
      <c r="CI165">
        <v>1</v>
      </c>
      <c r="CJ165">
        <v>142</v>
      </c>
      <c r="CK165">
        <v>0</v>
      </c>
      <c r="CL165">
        <v>15</v>
      </c>
      <c r="CM165">
        <v>0</v>
      </c>
      <c r="CN165">
        <v>72</v>
      </c>
      <c r="CO165">
        <v>46</v>
      </c>
      <c r="CP165">
        <v>46</v>
      </c>
      <c r="CQ165">
        <v>0</v>
      </c>
      <c r="CR165">
        <v>0.71084337349397586</v>
      </c>
      <c r="CS165">
        <v>24</v>
      </c>
      <c r="CT165">
        <v>0</v>
      </c>
      <c r="CU165">
        <v>0</v>
      </c>
      <c r="CV165">
        <v>0</v>
      </c>
      <c r="CW165">
        <v>0</v>
      </c>
      <c r="CX165">
        <v>0</v>
      </c>
      <c r="CY165">
        <v>0</v>
      </c>
      <c r="CZ165">
        <v>1</v>
      </c>
      <c r="DA165">
        <v>1</v>
      </c>
      <c r="DB165">
        <v>25</v>
      </c>
      <c r="DC165">
        <v>0</v>
      </c>
      <c r="DD165">
        <v>0</v>
      </c>
      <c r="DE165">
        <v>1</v>
      </c>
      <c r="DF165">
        <v>1</v>
      </c>
      <c r="DG165">
        <v>0</v>
      </c>
      <c r="DH165">
        <v>0</v>
      </c>
      <c r="DI165">
        <v>0</v>
      </c>
      <c r="DJ165">
        <v>0</v>
      </c>
      <c r="DK165" s="664"/>
      <c r="DL165" s="398">
        <v>0</v>
      </c>
      <c r="DM165" s="303">
        <v>0</v>
      </c>
      <c r="DN165" s="303">
        <v>0</v>
      </c>
      <c r="DO165" s="393">
        <v>0</v>
      </c>
      <c r="DP165" s="303">
        <v>0</v>
      </c>
      <c r="DQ165" s="303">
        <v>0</v>
      </c>
      <c r="DR165" s="303">
        <v>0</v>
      </c>
      <c r="DS165" s="393">
        <v>0</v>
      </c>
      <c r="DT165" s="303">
        <v>0</v>
      </c>
      <c r="DU165" s="303">
        <v>0</v>
      </c>
      <c r="DV165" s="303">
        <v>0</v>
      </c>
      <c r="DW165" s="303">
        <v>0</v>
      </c>
      <c r="DX165" s="303">
        <v>0</v>
      </c>
      <c r="DY165" s="303">
        <v>0</v>
      </c>
      <c r="DZ165" s="303">
        <v>0</v>
      </c>
      <c r="EA165" s="303">
        <v>0</v>
      </c>
      <c r="EB165" s="303">
        <v>0</v>
      </c>
      <c r="EC165" s="303">
        <v>0</v>
      </c>
      <c r="ED165" s="398">
        <v>0</v>
      </c>
      <c r="EE165" s="303">
        <v>0</v>
      </c>
      <c r="EF165" s="303">
        <v>0</v>
      </c>
      <c r="EG165" s="393">
        <v>0</v>
      </c>
      <c r="EH165" s="910">
        <v>0</v>
      </c>
      <c r="EI165" s="398">
        <v>166</v>
      </c>
      <c r="EJ165" s="393" t="b">
        <v>0</v>
      </c>
      <c r="EK165" s="971">
        <v>143</v>
      </c>
      <c r="EL165" s="971">
        <v>192</v>
      </c>
      <c r="EM165" s="396">
        <v>0</v>
      </c>
      <c r="EN165" s="396">
        <v>1</v>
      </c>
      <c r="EO165" s="396">
        <v>0</v>
      </c>
      <c r="EP165" s="971">
        <v>192</v>
      </c>
      <c r="EQ165" s="396">
        <v>0</v>
      </c>
      <c r="ER165" s="396">
        <v>1</v>
      </c>
      <c r="ES165" s="396">
        <v>0</v>
      </c>
      <c r="ET165" s="664"/>
      <c r="EU165" s="303"/>
      <c r="EV165" s="396" t="s">
        <v>522</v>
      </c>
      <c r="EW165" s="396" t="s">
        <v>353</v>
      </c>
      <c r="EX165" s="396" t="s">
        <v>354</v>
      </c>
      <c r="EY165" s="396">
        <v>192</v>
      </c>
      <c r="EZ165" s="396" t="s">
        <v>13</v>
      </c>
      <c r="FA165" s="396" t="s">
        <v>232</v>
      </c>
      <c r="FB165" s="396" t="s">
        <v>9</v>
      </c>
      <c r="FC165" s="396" t="s">
        <v>232</v>
      </c>
      <c r="FD165" s="396" t="s">
        <v>358</v>
      </c>
    </row>
    <row r="166" spans="1:160" customFormat="1">
      <c r="A166">
        <v>2142</v>
      </c>
      <c r="B166">
        <v>1</v>
      </c>
      <c r="H166">
        <v>700</v>
      </c>
      <c r="I166">
        <v>41</v>
      </c>
      <c r="J166">
        <v>1</v>
      </c>
      <c r="K166">
        <v>0</v>
      </c>
      <c r="L166">
        <v>1</v>
      </c>
      <c r="M166">
        <v>0</v>
      </c>
      <c r="N166" s="1250" t="s">
        <v>522</v>
      </c>
      <c r="O166" s="1250">
        <v>0</v>
      </c>
      <c r="P166">
        <v>13</v>
      </c>
      <c r="Q166">
        <v>2</v>
      </c>
      <c r="R166">
        <v>12</v>
      </c>
      <c r="S166">
        <v>2</v>
      </c>
      <c r="T166">
        <v>0</v>
      </c>
      <c r="U166">
        <v>0</v>
      </c>
      <c r="V166">
        <v>0</v>
      </c>
      <c r="W166">
        <v>0</v>
      </c>
      <c r="X166">
        <v>13</v>
      </c>
      <c r="Y166">
        <v>2</v>
      </c>
      <c r="Z166">
        <v>12</v>
      </c>
      <c r="AA166">
        <v>2</v>
      </c>
      <c r="AB166">
        <v>0</v>
      </c>
      <c r="AC166">
        <v>0</v>
      </c>
      <c r="AD166">
        <v>6</v>
      </c>
      <c r="AE166">
        <v>0</v>
      </c>
      <c r="AF166">
        <v>0</v>
      </c>
      <c r="AG166">
        <v>0</v>
      </c>
      <c r="AH166">
        <v>0</v>
      </c>
      <c r="AI166">
        <v>0</v>
      </c>
      <c r="AJ166">
        <v>0</v>
      </c>
      <c r="AK166">
        <v>0</v>
      </c>
      <c r="AL166">
        <v>0</v>
      </c>
      <c r="AM166">
        <v>0</v>
      </c>
      <c r="AN166">
        <v>13</v>
      </c>
      <c r="AO166">
        <v>2</v>
      </c>
      <c r="AP166">
        <v>18</v>
      </c>
      <c r="AQ166">
        <v>2</v>
      </c>
      <c r="AR166">
        <v>0</v>
      </c>
      <c r="AS166">
        <v>0</v>
      </c>
      <c r="AT166">
        <v>0</v>
      </c>
      <c r="AU166">
        <v>0</v>
      </c>
      <c r="AV166">
        <v>0</v>
      </c>
      <c r="AW166">
        <v>0</v>
      </c>
      <c r="AX166">
        <v>0</v>
      </c>
      <c r="AY166">
        <v>0</v>
      </c>
      <c r="AZ166">
        <v>0</v>
      </c>
      <c r="BA166">
        <v>0</v>
      </c>
      <c r="BB166">
        <v>0</v>
      </c>
      <c r="BC166">
        <v>0</v>
      </c>
      <c r="BD166">
        <v>0</v>
      </c>
      <c r="BE166">
        <v>0</v>
      </c>
      <c r="BF166">
        <v>0</v>
      </c>
      <c r="BG166">
        <v>0</v>
      </c>
      <c r="BH166">
        <v>3</v>
      </c>
      <c r="BI166">
        <v>0</v>
      </c>
      <c r="BJ166">
        <v>2</v>
      </c>
      <c r="BK166">
        <v>0</v>
      </c>
      <c r="BL166">
        <v>4</v>
      </c>
      <c r="BM166">
        <v>0</v>
      </c>
      <c r="BN166">
        <v>2</v>
      </c>
      <c r="BO166">
        <v>0</v>
      </c>
      <c r="BP166">
        <v>0</v>
      </c>
      <c r="BQ166">
        <v>0</v>
      </c>
      <c r="BR166">
        <v>0</v>
      </c>
      <c r="BS166">
        <v>0</v>
      </c>
      <c r="BT166">
        <v>0</v>
      </c>
      <c r="BU166">
        <v>0</v>
      </c>
      <c r="BV166">
        <v>0</v>
      </c>
      <c r="BW166">
        <v>0</v>
      </c>
      <c r="BX166">
        <v>10</v>
      </c>
      <c r="BY166">
        <v>0</v>
      </c>
      <c r="BZ166">
        <v>0</v>
      </c>
      <c r="CA166">
        <v>0</v>
      </c>
      <c r="CB166">
        <v>8</v>
      </c>
      <c r="CC166">
        <v>0</v>
      </c>
      <c r="CD166">
        <v>0</v>
      </c>
      <c r="CE166">
        <v>0</v>
      </c>
      <c r="CF166">
        <v>13</v>
      </c>
      <c r="CG166">
        <v>0</v>
      </c>
      <c r="CH166">
        <v>2</v>
      </c>
      <c r="CI166">
        <v>0</v>
      </c>
      <c r="CJ166">
        <v>12</v>
      </c>
      <c r="CK166">
        <v>0</v>
      </c>
      <c r="CL166">
        <v>2</v>
      </c>
      <c r="CM166">
        <v>0</v>
      </c>
      <c r="CN166">
        <v>9</v>
      </c>
      <c r="CO166">
        <v>4</v>
      </c>
      <c r="CP166">
        <v>2</v>
      </c>
      <c r="CQ166">
        <v>0</v>
      </c>
      <c r="CR166">
        <v>0.8666666666666667</v>
      </c>
      <c r="CS166">
        <v>0</v>
      </c>
      <c r="CT166">
        <v>0</v>
      </c>
      <c r="CU166">
        <v>0</v>
      </c>
      <c r="CV166">
        <v>0</v>
      </c>
      <c r="CW166">
        <v>0</v>
      </c>
      <c r="CX166">
        <v>0</v>
      </c>
      <c r="CY166">
        <v>0</v>
      </c>
      <c r="CZ166">
        <v>0</v>
      </c>
      <c r="DA166">
        <v>0</v>
      </c>
      <c r="DB166">
        <v>5</v>
      </c>
      <c r="DC166">
        <v>0</v>
      </c>
      <c r="DD166">
        <v>0</v>
      </c>
      <c r="DE166">
        <v>1</v>
      </c>
      <c r="DF166">
        <v>1</v>
      </c>
      <c r="DG166">
        <v>1</v>
      </c>
      <c r="DH166">
        <v>0</v>
      </c>
      <c r="DI166">
        <v>0</v>
      </c>
      <c r="DJ166">
        <v>0</v>
      </c>
      <c r="DK166" s="664"/>
      <c r="DL166" s="398">
        <v>0</v>
      </c>
      <c r="DM166" s="303">
        <v>0</v>
      </c>
      <c r="DN166" s="303">
        <v>0</v>
      </c>
      <c r="DO166" s="393">
        <v>0</v>
      </c>
      <c r="DP166" s="303">
        <v>0</v>
      </c>
      <c r="DQ166" s="303">
        <v>0</v>
      </c>
      <c r="DR166" s="303">
        <v>0</v>
      </c>
      <c r="DS166" s="393">
        <v>0</v>
      </c>
      <c r="DT166" s="303">
        <v>0</v>
      </c>
      <c r="DU166" s="303">
        <v>0</v>
      </c>
      <c r="DV166" s="303">
        <v>0</v>
      </c>
      <c r="DW166" s="303">
        <v>0</v>
      </c>
      <c r="DX166" s="303">
        <v>0</v>
      </c>
      <c r="DY166" s="303">
        <v>0</v>
      </c>
      <c r="DZ166" s="303">
        <v>0</v>
      </c>
      <c r="EA166" s="303">
        <v>0</v>
      </c>
      <c r="EB166" s="303">
        <v>0</v>
      </c>
      <c r="EC166" s="303">
        <v>0</v>
      </c>
      <c r="ED166" s="398">
        <v>0</v>
      </c>
      <c r="EE166" s="303">
        <v>0</v>
      </c>
      <c r="EF166" s="303">
        <v>0</v>
      </c>
      <c r="EG166" s="393">
        <v>0</v>
      </c>
      <c r="EH166" s="910">
        <v>0</v>
      </c>
      <c r="EI166" s="398">
        <v>15</v>
      </c>
      <c r="EJ166" s="393" t="b">
        <v>0</v>
      </c>
      <c r="EK166" s="971">
        <v>15</v>
      </c>
      <c r="EL166" s="971">
        <v>0</v>
      </c>
      <c r="EM166" s="396">
        <v>0</v>
      </c>
      <c r="EN166" s="396">
        <v>0</v>
      </c>
      <c r="EO166" s="396">
        <v>0</v>
      </c>
      <c r="EP166" s="971">
        <v>20</v>
      </c>
      <c r="EQ166" s="396">
        <v>0</v>
      </c>
      <c r="ER166" s="396">
        <v>0</v>
      </c>
      <c r="ES166" s="396">
        <v>1</v>
      </c>
      <c r="ET166" s="664"/>
      <c r="EU166" s="303"/>
      <c r="EV166" s="396" t="s">
        <v>522</v>
      </c>
      <c r="EW166" s="396" t="s">
        <v>353</v>
      </c>
      <c r="EX166" s="396" t="s">
        <v>354</v>
      </c>
      <c r="EY166" s="396">
        <v>20</v>
      </c>
      <c r="EZ166" s="396" t="s">
        <v>12</v>
      </c>
      <c r="FA166" s="396" t="s">
        <v>232</v>
      </c>
      <c r="FB166" s="396" t="s">
        <v>9</v>
      </c>
      <c r="FC166" s="396" t="s">
        <v>232</v>
      </c>
      <c r="FD166" s="396" t="s">
        <v>358</v>
      </c>
    </row>
    <row r="167" spans="1:160" customFormat="1">
      <c r="A167">
        <v>2396</v>
      </c>
      <c r="B167">
        <v>1</v>
      </c>
      <c r="H167">
        <v>700</v>
      </c>
      <c r="I167">
        <v>41</v>
      </c>
      <c r="J167">
        <v>1</v>
      </c>
      <c r="K167">
        <v>0</v>
      </c>
      <c r="L167">
        <v>1</v>
      </c>
      <c r="M167">
        <v>0</v>
      </c>
      <c r="N167" s="1250" t="s">
        <v>508</v>
      </c>
      <c r="O167" s="1250">
        <v>0</v>
      </c>
      <c r="P167">
        <v>14</v>
      </c>
      <c r="Q167">
        <v>2</v>
      </c>
      <c r="R167">
        <v>14</v>
      </c>
      <c r="S167">
        <v>2</v>
      </c>
      <c r="T167">
        <v>0</v>
      </c>
      <c r="U167">
        <v>1</v>
      </c>
      <c r="V167">
        <v>0</v>
      </c>
      <c r="W167">
        <v>1</v>
      </c>
      <c r="X167">
        <v>14</v>
      </c>
      <c r="Y167">
        <v>3</v>
      </c>
      <c r="Z167">
        <v>14</v>
      </c>
      <c r="AA167">
        <v>3</v>
      </c>
      <c r="AB167">
        <v>0</v>
      </c>
      <c r="AC167">
        <v>0</v>
      </c>
      <c r="AD167">
        <v>0</v>
      </c>
      <c r="AE167">
        <v>0</v>
      </c>
      <c r="AF167">
        <v>0</v>
      </c>
      <c r="AG167">
        <v>0</v>
      </c>
      <c r="AH167">
        <v>0</v>
      </c>
      <c r="AI167">
        <v>0</v>
      </c>
      <c r="AJ167">
        <v>0</v>
      </c>
      <c r="AK167">
        <v>0</v>
      </c>
      <c r="AL167">
        <v>0</v>
      </c>
      <c r="AM167">
        <v>0</v>
      </c>
      <c r="AN167">
        <v>14</v>
      </c>
      <c r="AO167">
        <v>3</v>
      </c>
      <c r="AP167">
        <v>14</v>
      </c>
      <c r="AQ167">
        <v>3</v>
      </c>
      <c r="AR167">
        <v>0</v>
      </c>
      <c r="AS167">
        <v>0</v>
      </c>
      <c r="AT167">
        <v>0</v>
      </c>
      <c r="AU167">
        <v>0</v>
      </c>
      <c r="AV167">
        <v>0</v>
      </c>
      <c r="AW167">
        <v>0</v>
      </c>
      <c r="AX167">
        <v>0</v>
      </c>
      <c r="AY167">
        <v>0</v>
      </c>
      <c r="AZ167">
        <v>0</v>
      </c>
      <c r="BA167">
        <v>0</v>
      </c>
      <c r="BB167">
        <v>0</v>
      </c>
      <c r="BC167">
        <v>0</v>
      </c>
      <c r="BD167">
        <v>0</v>
      </c>
      <c r="BE167">
        <v>0</v>
      </c>
      <c r="BF167">
        <v>0</v>
      </c>
      <c r="BG167">
        <v>0</v>
      </c>
      <c r="BH167">
        <v>4</v>
      </c>
      <c r="BI167">
        <v>0</v>
      </c>
      <c r="BJ167">
        <v>3</v>
      </c>
      <c r="BK167">
        <v>1</v>
      </c>
      <c r="BL167">
        <v>4</v>
      </c>
      <c r="BM167">
        <v>0</v>
      </c>
      <c r="BN167">
        <v>3</v>
      </c>
      <c r="BO167">
        <v>1</v>
      </c>
      <c r="BP167">
        <v>0</v>
      </c>
      <c r="BQ167">
        <v>0</v>
      </c>
      <c r="BR167">
        <v>0</v>
      </c>
      <c r="BS167">
        <v>0</v>
      </c>
      <c r="BT167">
        <v>0</v>
      </c>
      <c r="BU167">
        <v>0</v>
      </c>
      <c r="BV167">
        <v>0</v>
      </c>
      <c r="BW167">
        <v>0</v>
      </c>
      <c r="BX167">
        <v>10</v>
      </c>
      <c r="BY167">
        <v>0</v>
      </c>
      <c r="BZ167">
        <v>0</v>
      </c>
      <c r="CA167">
        <v>0</v>
      </c>
      <c r="CB167">
        <v>10</v>
      </c>
      <c r="CC167">
        <v>0</v>
      </c>
      <c r="CD167">
        <v>0</v>
      </c>
      <c r="CE167">
        <v>0</v>
      </c>
      <c r="CF167">
        <v>14</v>
      </c>
      <c r="CG167">
        <v>0</v>
      </c>
      <c r="CH167">
        <v>3</v>
      </c>
      <c r="CI167">
        <v>1</v>
      </c>
      <c r="CJ167">
        <v>14</v>
      </c>
      <c r="CK167">
        <v>0</v>
      </c>
      <c r="CL167">
        <v>3</v>
      </c>
      <c r="CM167">
        <v>1</v>
      </c>
      <c r="CN167">
        <v>0</v>
      </c>
      <c r="CO167">
        <v>0</v>
      </c>
      <c r="CP167">
        <v>0</v>
      </c>
      <c r="CQ167">
        <v>0</v>
      </c>
      <c r="CR167">
        <v>0</v>
      </c>
      <c r="CS167">
        <v>0</v>
      </c>
      <c r="CT167">
        <v>0</v>
      </c>
      <c r="CU167">
        <v>0</v>
      </c>
      <c r="CV167">
        <v>0</v>
      </c>
      <c r="CW167">
        <v>0</v>
      </c>
      <c r="CX167">
        <v>0</v>
      </c>
      <c r="CY167">
        <v>0</v>
      </c>
      <c r="CZ167">
        <v>0</v>
      </c>
      <c r="DA167">
        <v>0</v>
      </c>
      <c r="DB167">
        <v>0</v>
      </c>
      <c r="DC167">
        <v>0</v>
      </c>
      <c r="DD167">
        <v>0</v>
      </c>
      <c r="DE167">
        <v>0</v>
      </c>
      <c r="DF167">
        <v>0</v>
      </c>
      <c r="DG167">
        <v>0</v>
      </c>
      <c r="DH167">
        <v>0</v>
      </c>
      <c r="DI167">
        <v>0</v>
      </c>
      <c r="DJ167">
        <v>0</v>
      </c>
      <c r="DK167" s="664"/>
      <c r="DL167" s="398">
        <v>0</v>
      </c>
      <c r="DM167" s="303">
        <v>0</v>
      </c>
      <c r="DN167" s="303">
        <v>0</v>
      </c>
      <c r="DO167" s="393">
        <v>0</v>
      </c>
      <c r="DP167" s="303">
        <v>0</v>
      </c>
      <c r="DQ167" s="303">
        <v>0</v>
      </c>
      <c r="DR167" s="303">
        <v>0</v>
      </c>
      <c r="DS167" s="393">
        <v>0</v>
      </c>
      <c r="DT167" s="303">
        <v>0</v>
      </c>
      <c r="DU167" s="303">
        <v>0</v>
      </c>
      <c r="DV167" s="303">
        <v>0</v>
      </c>
      <c r="DW167" s="303">
        <v>0</v>
      </c>
      <c r="DX167" s="303">
        <v>0</v>
      </c>
      <c r="DY167" s="303">
        <v>0</v>
      </c>
      <c r="DZ167" s="303">
        <v>0</v>
      </c>
      <c r="EA167" s="303">
        <v>0</v>
      </c>
      <c r="EB167" s="303">
        <v>0</v>
      </c>
      <c r="EC167" s="303">
        <v>0</v>
      </c>
      <c r="ED167" s="398">
        <v>0</v>
      </c>
      <c r="EE167" s="303">
        <v>0</v>
      </c>
      <c r="EF167" s="303">
        <v>0</v>
      </c>
      <c r="EG167" s="393">
        <v>0</v>
      </c>
      <c r="EH167" s="910">
        <v>0</v>
      </c>
      <c r="EI167" s="398">
        <v>17</v>
      </c>
      <c r="EJ167" s="393" t="b">
        <v>1</v>
      </c>
      <c r="EK167" s="971">
        <v>0</v>
      </c>
      <c r="EL167" s="971">
        <v>0</v>
      </c>
      <c r="EM167" s="396">
        <v>0</v>
      </c>
      <c r="EN167" s="396">
        <v>0</v>
      </c>
      <c r="EO167" s="396">
        <v>0</v>
      </c>
      <c r="EP167" s="971">
        <v>0</v>
      </c>
      <c r="EQ167" s="396">
        <v>0</v>
      </c>
      <c r="ER167" s="396">
        <v>0</v>
      </c>
      <c r="ES167" s="396">
        <v>0</v>
      </c>
      <c r="ET167" s="664"/>
      <c r="EU167" s="303"/>
      <c r="EV167" s="396" t="s">
        <v>508</v>
      </c>
      <c r="EW167" s="396" t="s">
        <v>363</v>
      </c>
      <c r="EX167" s="396" t="s">
        <v>354</v>
      </c>
      <c r="EY167" s="396">
        <v>17</v>
      </c>
      <c r="EZ167" s="396" t="s">
        <v>12</v>
      </c>
      <c r="FA167" s="396" t="s">
        <v>232</v>
      </c>
      <c r="FB167" s="396" t="s">
        <v>9</v>
      </c>
      <c r="FC167" s="396" t="s">
        <v>232</v>
      </c>
      <c r="FD167" s="396" t="s">
        <v>358</v>
      </c>
    </row>
    <row r="168" spans="1:160" customFormat="1">
      <c r="A168">
        <v>2397</v>
      </c>
      <c r="B168">
        <v>1</v>
      </c>
      <c r="H168">
        <v>700</v>
      </c>
      <c r="I168">
        <v>42</v>
      </c>
      <c r="J168">
        <v>1</v>
      </c>
      <c r="K168">
        <v>0</v>
      </c>
      <c r="L168">
        <v>1</v>
      </c>
      <c r="M168">
        <v>0</v>
      </c>
      <c r="N168" s="1250" t="s">
        <v>508</v>
      </c>
      <c r="O168" s="1250">
        <v>0</v>
      </c>
      <c r="P168">
        <v>6</v>
      </c>
      <c r="Q168">
        <v>0</v>
      </c>
      <c r="R168">
        <v>6</v>
      </c>
      <c r="S168">
        <v>0</v>
      </c>
      <c r="T168">
        <v>0</v>
      </c>
      <c r="U168">
        <v>3</v>
      </c>
      <c r="V168">
        <v>0</v>
      </c>
      <c r="W168">
        <v>3</v>
      </c>
      <c r="X168">
        <v>6</v>
      </c>
      <c r="Y168">
        <v>3</v>
      </c>
      <c r="Z168">
        <v>6</v>
      </c>
      <c r="AA168">
        <v>3</v>
      </c>
      <c r="AB168">
        <v>0</v>
      </c>
      <c r="AC168">
        <v>0</v>
      </c>
      <c r="AD168">
        <v>0</v>
      </c>
      <c r="AE168">
        <v>0</v>
      </c>
      <c r="AF168">
        <v>0</v>
      </c>
      <c r="AG168">
        <v>0</v>
      </c>
      <c r="AH168">
        <v>0</v>
      </c>
      <c r="AI168">
        <v>0</v>
      </c>
      <c r="AJ168">
        <v>0</v>
      </c>
      <c r="AK168">
        <v>0</v>
      </c>
      <c r="AL168">
        <v>0</v>
      </c>
      <c r="AM168">
        <v>0</v>
      </c>
      <c r="AN168">
        <v>6</v>
      </c>
      <c r="AO168">
        <v>3</v>
      </c>
      <c r="AP168">
        <v>6</v>
      </c>
      <c r="AQ168">
        <v>3</v>
      </c>
      <c r="AR168">
        <v>0</v>
      </c>
      <c r="AS168">
        <v>0</v>
      </c>
      <c r="AT168">
        <v>0</v>
      </c>
      <c r="AU168">
        <v>0</v>
      </c>
      <c r="AV168">
        <v>0</v>
      </c>
      <c r="AW168">
        <v>0</v>
      </c>
      <c r="AX168">
        <v>0</v>
      </c>
      <c r="AY168">
        <v>0</v>
      </c>
      <c r="AZ168">
        <v>0</v>
      </c>
      <c r="BA168">
        <v>0</v>
      </c>
      <c r="BB168">
        <v>0</v>
      </c>
      <c r="BC168">
        <v>0</v>
      </c>
      <c r="BD168">
        <v>0</v>
      </c>
      <c r="BE168">
        <v>0</v>
      </c>
      <c r="BF168">
        <v>0</v>
      </c>
      <c r="BG168">
        <v>0</v>
      </c>
      <c r="BH168">
        <v>1</v>
      </c>
      <c r="BI168">
        <v>0</v>
      </c>
      <c r="BJ168">
        <v>3</v>
      </c>
      <c r="BK168">
        <v>3</v>
      </c>
      <c r="BL168">
        <v>1</v>
      </c>
      <c r="BM168">
        <v>0</v>
      </c>
      <c r="BN168">
        <v>3</v>
      </c>
      <c r="BO168">
        <v>3</v>
      </c>
      <c r="BP168">
        <v>0</v>
      </c>
      <c r="BQ168">
        <v>0</v>
      </c>
      <c r="BR168">
        <v>0</v>
      </c>
      <c r="BS168">
        <v>0</v>
      </c>
      <c r="BT168">
        <v>0</v>
      </c>
      <c r="BU168">
        <v>0</v>
      </c>
      <c r="BV168">
        <v>0</v>
      </c>
      <c r="BW168">
        <v>0</v>
      </c>
      <c r="BX168">
        <v>5</v>
      </c>
      <c r="BY168">
        <v>0</v>
      </c>
      <c r="BZ168">
        <v>0</v>
      </c>
      <c r="CA168">
        <v>0</v>
      </c>
      <c r="CB168">
        <v>5</v>
      </c>
      <c r="CC168">
        <v>0</v>
      </c>
      <c r="CD168">
        <v>0</v>
      </c>
      <c r="CE168">
        <v>0</v>
      </c>
      <c r="CF168">
        <v>6</v>
      </c>
      <c r="CG168">
        <v>0</v>
      </c>
      <c r="CH168">
        <v>3</v>
      </c>
      <c r="CI168">
        <v>3</v>
      </c>
      <c r="CJ168">
        <v>6</v>
      </c>
      <c r="CK168">
        <v>0</v>
      </c>
      <c r="CL168">
        <v>3</v>
      </c>
      <c r="CM168">
        <v>3</v>
      </c>
      <c r="CN168">
        <v>0</v>
      </c>
      <c r="CO168">
        <v>0</v>
      </c>
      <c r="CP168">
        <v>0</v>
      </c>
      <c r="CQ168">
        <v>0</v>
      </c>
      <c r="CR168">
        <v>0</v>
      </c>
      <c r="CS168">
        <v>2</v>
      </c>
      <c r="CT168">
        <v>0</v>
      </c>
      <c r="CU168">
        <v>0</v>
      </c>
      <c r="CV168">
        <v>0</v>
      </c>
      <c r="CW168">
        <v>0</v>
      </c>
      <c r="CX168">
        <v>0</v>
      </c>
      <c r="CY168">
        <v>0</v>
      </c>
      <c r="CZ168">
        <v>0</v>
      </c>
      <c r="DA168">
        <v>1</v>
      </c>
      <c r="DB168">
        <v>0</v>
      </c>
      <c r="DC168">
        <v>0</v>
      </c>
      <c r="DD168">
        <v>0</v>
      </c>
      <c r="DE168">
        <v>0</v>
      </c>
      <c r="DF168">
        <v>0</v>
      </c>
      <c r="DG168">
        <v>0</v>
      </c>
      <c r="DH168">
        <v>0</v>
      </c>
      <c r="DI168">
        <v>0</v>
      </c>
      <c r="DJ168">
        <v>0</v>
      </c>
      <c r="DK168" s="664"/>
      <c r="DL168" s="398">
        <v>0</v>
      </c>
      <c r="DM168" s="303">
        <v>0</v>
      </c>
      <c r="DN168" s="303">
        <v>0</v>
      </c>
      <c r="DO168" s="393">
        <v>0</v>
      </c>
      <c r="DP168" s="303">
        <v>0</v>
      </c>
      <c r="DQ168" s="303">
        <v>0</v>
      </c>
      <c r="DR168" s="303">
        <v>0</v>
      </c>
      <c r="DS168" s="393">
        <v>0</v>
      </c>
      <c r="DT168" s="303">
        <v>0</v>
      </c>
      <c r="DU168" s="303">
        <v>0</v>
      </c>
      <c r="DV168" s="303">
        <v>0</v>
      </c>
      <c r="DW168" s="303">
        <v>0</v>
      </c>
      <c r="DX168" s="303">
        <v>0</v>
      </c>
      <c r="DY168" s="303">
        <v>0</v>
      </c>
      <c r="DZ168" s="303">
        <v>0</v>
      </c>
      <c r="EA168" s="303">
        <v>0</v>
      </c>
      <c r="EB168" s="303">
        <v>0</v>
      </c>
      <c r="EC168" s="303">
        <v>0</v>
      </c>
      <c r="ED168" s="398">
        <v>0</v>
      </c>
      <c r="EE168" s="303">
        <v>0</v>
      </c>
      <c r="EF168" s="303">
        <v>0</v>
      </c>
      <c r="EG168" s="393">
        <v>0</v>
      </c>
      <c r="EH168" s="910">
        <v>0</v>
      </c>
      <c r="EI168" s="398">
        <v>9</v>
      </c>
      <c r="EJ168" s="393" t="b">
        <v>1</v>
      </c>
      <c r="EK168" s="971">
        <v>7</v>
      </c>
      <c r="EL168" s="971">
        <v>9</v>
      </c>
      <c r="EM168" s="396">
        <v>0</v>
      </c>
      <c r="EN168" s="396">
        <v>1</v>
      </c>
      <c r="EO168" s="396">
        <v>0</v>
      </c>
      <c r="EP168" s="971">
        <v>0</v>
      </c>
      <c r="EQ168" s="396">
        <v>0</v>
      </c>
      <c r="ER168" s="396">
        <v>0</v>
      </c>
      <c r="ES168" s="396">
        <v>0</v>
      </c>
      <c r="ET168" s="664"/>
      <c r="EU168" s="303"/>
      <c r="EV168" s="396" t="s">
        <v>508</v>
      </c>
      <c r="EW168" s="396" t="s">
        <v>363</v>
      </c>
      <c r="EX168" s="396" t="s">
        <v>354</v>
      </c>
      <c r="EY168" s="396">
        <v>9</v>
      </c>
      <c r="EZ168" s="396" t="s">
        <v>11</v>
      </c>
      <c r="FA168" s="396" t="s">
        <v>232</v>
      </c>
      <c r="FB168" s="396" t="s">
        <v>9</v>
      </c>
      <c r="FC168" s="396" t="s">
        <v>232</v>
      </c>
      <c r="FD168" s="396" t="s">
        <v>358</v>
      </c>
    </row>
    <row r="169" spans="1:160" customFormat="1">
      <c r="A169">
        <v>2450</v>
      </c>
      <c r="B169">
        <v>1</v>
      </c>
      <c r="H169">
        <v>700</v>
      </c>
      <c r="I169">
        <v>43</v>
      </c>
      <c r="J169">
        <v>1</v>
      </c>
      <c r="K169">
        <v>0</v>
      </c>
      <c r="L169">
        <v>1</v>
      </c>
      <c r="M169">
        <v>0</v>
      </c>
      <c r="N169" s="1250" t="s">
        <v>668</v>
      </c>
      <c r="O169" s="1250">
        <v>0</v>
      </c>
      <c r="P169">
        <v>5</v>
      </c>
      <c r="Q169">
        <v>0</v>
      </c>
      <c r="R169">
        <v>5</v>
      </c>
      <c r="S169">
        <v>0</v>
      </c>
      <c r="T169">
        <v>0</v>
      </c>
      <c r="U169">
        <v>2</v>
      </c>
      <c r="V169">
        <v>0</v>
      </c>
      <c r="W169">
        <v>2</v>
      </c>
      <c r="X169">
        <v>5</v>
      </c>
      <c r="Y169">
        <v>2</v>
      </c>
      <c r="Z169">
        <v>5</v>
      </c>
      <c r="AA169">
        <v>2</v>
      </c>
      <c r="AB169">
        <v>0</v>
      </c>
      <c r="AC169">
        <v>0</v>
      </c>
      <c r="AD169">
        <v>0</v>
      </c>
      <c r="AE169">
        <v>0</v>
      </c>
      <c r="AF169">
        <v>0</v>
      </c>
      <c r="AG169">
        <v>0</v>
      </c>
      <c r="AH169">
        <v>0</v>
      </c>
      <c r="AI169">
        <v>0</v>
      </c>
      <c r="AJ169">
        <v>0</v>
      </c>
      <c r="AK169">
        <v>0</v>
      </c>
      <c r="AL169">
        <v>0</v>
      </c>
      <c r="AM169">
        <v>0</v>
      </c>
      <c r="AN169">
        <v>5</v>
      </c>
      <c r="AO169">
        <v>2</v>
      </c>
      <c r="AP169">
        <v>5</v>
      </c>
      <c r="AQ169">
        <v>2</v>
      </c>
      <c r="AR169">
        <v>0</v>
      </c>
      <c r="AS169">
        <v>0</v>
      </c>
      <c r="AT169">
        <v>0</v>
      </c>
      <c r="AU169">
        <v>0</v>
      </c>
      <c r="AV169">
        <v>0</v>
      </c>
      <c r="AW169">
        <v>0</v>
      </c>
      <c r="AX169">
        <v>0</v>
      </c>
      <c r="AY169">
        <v>0</v>
      </c>
      <c r="AZ169">
        <v>0</v>
      </c>
      <c r="BA169">
        <v>0</v>
      </c>
      <c r="BB169">
        <v>0</v>
      </c>
      <c r="BC169">
        <v>0</v>
      </c>
      <c r="BD169">
        <v>0</v>
      </c>
      <c r="BE169">
        <v>0</v>
      </c>
      <c r="BF169">
        <v>0</v>
      </c>
      <c r="BG169">
        <v>0</v>
      </c>
      <c r="BH169">
        <v>0</v>
      </c>
      <c r="BI169">
        <v>0</v>
      </c>
      <c r="BJ169">
        <v>2</v>
      </c>
      <c r="BK169">
        <v>2</v>
      </c>
      <c r="BL169">
        <v>0</v>
      </c>
      <c r="BM169">
        <v>0</v>
      </c>
      <c r="BN169">
        <v>2</v>
      </c>
      <c r="BO169">
        <v>2</v>
      </c>
      <c r="BP169">
        <v>0</v>
      </c>
      <c r="BQ169">
        <v>0</v>
      </c>
      <c r="BR169">
        <v>0</v>
      </c>
      <c r="BS169">
        <v>0</v>
      </c>
      <c r="BT169">
        <v>0</v>
      </c>
      <c r="BU169">
        <v>0</v>
      </c>
      <c r="BV169">
        <v>0</v>
      </c>
      <c r="BW169">
        <v>0</v>
      </c>
      <c r="BX169">
        <v>5</v>
      </c>
      <c r="BY169">
        <v>0</v>
      </c>
      <c r="BZ169">
        <v>0</v>
      </c>
      <c r="CA169">
        <v>0</v>
      </c>
      <c r="CB169">
        <v>5</v>
      </c>
      <c r="CC169">
        <v>0</v>
      </c>
      <c r="CD169">
        <v>0</v>
      </c>
      <c r="CE169">
        <v>0</v>
      </c>
      <c r="CF169">
        <v>5</v>
      </c>
      <c r="CG169">
        <v>0</v>
      </c>
      <c r="CH169">
        <v>2</v>
      </c>
      <c r="CI169">
        <v>2</v>
      </c>
      <c r="CJ169">
        <v>5</v>
      </c>
      <c r="CK169">
        <v>0</v>
      </c>
      <c r="CL169">
        <v>2</v>
      </c>
      <c r="CM169">
        <v>2</v>
      </c>
      <c r="CN169">
        <v>0</v>
      </c>
      <c r="CO169">
        <v>0</v>
      </c>
      <c r="CP169">
        <v>0</v>
      </c>
      <c r="CQ169">
        <v>0</v>
      </c>
      <c r="CR169">
        <v>0</v>
      </c>
      <c r="CS169">
        <v>0</v>
      </c>
      <c r="CT169">
        <v>0</v>
      </c>
      <c r="CU169">
        <v>0</v>
      </c>
      <c r="CV169">
        <v>0</v>
      </c>
      <c r="CW169">
        <v>0</v>
      </c>
      <c r="CX169">
        <v>0</v>
      </c>
      <c r="CY169">
        <v>0</v>
      </c>
      <c r="CZ169">
        <v>0</v>
      </c>
      <c r="DA169">
        <v>0</v>
      </c>
      <c r="DB169">
        <v>1</v>
      </c>
      <c r="DC169">
        <v>0</v>
      </c>
      <c r="DD169">
        <v>0</v>
      </c>
      <c r="DE169">
        <v>0</v>
      </c>
      <c r="DF169">
        <v>0</v>
      </c>
      <c r="DG169">
        <v>0</v>
      </c>
      <c r="DH169">
        <v>0</v>
      </c>
      <c r="DI169">
        <v>0</v>
      </c>
      <c r="DJ169">
        <v>0</v>
      </c>
      <c r="DK169" s="664"/>
      <c r="DL169" s="398">
        <v>0</v>
      </c>
      <c r="DM169" s="303">
        <v>0</v>
      </c>
      <c r="DN169" s="303">
        <v>0</v>
      </c>
      <c r="DO169" s="393">
        <v>0</v>
      </c>
      <c r="DP169" s="303">
        <v>0</v>
      </c>
      <c r="DQ169" s="303">
        <v>0</v>
      </c>
      <c r="DR169" s="303">
        <v>0</v>
      </c>
      <c r="DS169" s="393">
        <v>0</v>
      </c>
      <c r="DT169" s="303">
        <v>0</v>
      </c>
      <c r="DU169" s="303">
        <v>0</v>
      </c>
      <c r="DV169" s="303">
        <v>0</v>
      </c>
      <c r="DW169" s="303">
        <v>0</v>
      </c>
      <c r="DX169" s="303">
        <v>0</v>
      </c>
      <c r="DY169" s="303">
        <v>0</v>
      </c>
      <c r="DZ169" s="303">
        <v>0</v>
      </c>
      <c r="EA169" s="303">
        <v>0</v>
      </c>
      <c r="EB169" s="303">
        <v>0</v>
      </c>
      <c r="EC169" s="303">
        <v>0</v>
      </c>
      <c r="ED169" s="398">
        <v>0</v>
      </c>
      <c r="EE169" s="303">
        <v>0</v>
      </c>
      <c r="EF169" s="303">
        <v>0</v>
      </c>
      <c r="EG169" s="393">
        <v>0</v>
      </c>
      <c r="EH169" s="910">
        <v>0</v>
      </c>
      <c r="EI169" s="398">
        <v>7</v>
      </c>
      <c r="EJ169" s="393" t="b">
        <v>1</v>
      </c>
      <c r="EK169" s="971">
        <v>6</v>
      </c>
      <c r="EL169" s="971">
        <v>0</v>
      </c>
      <c r="EM169" s="396">
        <v>0</v>
      </c>
      <c r="EN169" s="396">
        <v>0</v>
      </c>
      <c r="EO169" s="396">
        <v>0</v>
      </c>
      <c r="EP169" s="971">
        <v>7</v>
      </c>
      <c r="EQ169" s="396">
        <v>1</v>
      </c>
      <c r="ER169" s="396">
        <v>0</v>
      </c>
      <c r="ES169" s="396">
        <v>0</v>
      </c>
      <c r="ET169" s="664"/>
      <c r="EU169" s="303"/>
      <c r="EV169" s="396" t="s">
        <v>668</v>
      </c>
      <c r="EW169" s="396" t="s">
        <v>353</v>
      </c>
      <c r="EX169" s="396" t="s">
        <v>354</v>
      </c>
      <c r="EY169" s="396">
        <v>7</v>
      </c>
      <c r="EZ169" s="396" t="s">
        <v>11</v>
      </c>
      <c r="FA169" s="396" t="s">
        <v>232</v>
      </c>
      <c r="FB169" s="396" t="s">
        <v>9</v>
      </c>
      <c r="FC169" s="396" t="s">
        <v>232</v>
      </c>
      <c r="FD169" s="396" t="s">
        <v>358</v>
      </c>
    </row>
    <row r="170" spans="1:160" customFormat="1">
      <c r="A170">
        <v>2451</v>
      </c>
      <c r="B170">
        <v>1</v>
      </c>
      <c r="H170">
        <v>700</v>
      </c>
      <c r="I170">
        <v>42</v>
      </c>
      <c r="J170">
        <v>1</v>
      </c>
      <c r="K170">
        <v>0</v>
      </c>
      <c r="L170">
        <v>1</v>
      </c>
      <c r="M170">
        <v>0</v>
      </c>
      <c r="N170" s="1250" t="s">
        <v>658</v>
      </c>
      <c r="O170" s="1250">
        <v>0</v>
      </c>
      <c r="P170">
        <v>84</v>
      </c>
      <c r="Q170">
        <v>8</v>
      </c>
      <c r="R170">
        <v>95</v>
      </c>
      <c r="S170">
        <v>10</v>
      </c>
      <c r="T170">
        <v>0</v>
      </c>
      <c r="U170">
        <v>0</v>
      </c>
      <c r="V170">
        <v>0</v>
      </c>
      <c r="W170">
        <v>0</v>
      </c>
      <c r="X170">
        <v>84</v>
      </c>
      <c r="Y170">
        <v>8</v>
      </c>
      <c r="Z170">
        <v>95</v>
      </c>
      <c r="AA170">
        <v>10</v>
      </c>
      <c r="AB170">
        <v>24</v>
      </c>
      <c r="AC170">
        <v>0</v>
      </c>
      <c r="AD170">
        <v>37</v>
      </c>
      <c r="AE170">
        <v>1</v>
      </c>
      <c r="AF170">
        <v>0</v>
      </c>
      <c r="AG170">
        <v>0</v>
      </c>
      <c r="AH170">
        <v>0</v>
      </c>
      <c r="AI170">
        <v>0</v>
      </c>
      <c r="AJ170">
        <v>0</v>
      </c>
      <c r="AK170">
        <v>0</v>
      </c>
      <c r="AL170">
        <v>0</v>
      </c>
      <c r="AM170">
        <v>0</v>
      </c>
      <c r="AN170">
        <v>108</v>
      </c>
      <c r="AO170">
        <v>8</v>
      </c>
      <c r="AP170">
        <v>132</v>
      </c>
      <c r="AQ170">
        <v>11</v>
      </c>
      <c r="AR170">
        <v>3</v>
      </c>
      <c r="AS170">
        <v>0</v>
      </c>
      <c r="AT170">
        <v>0</v>
      </c>
      <c r="AU170">
        <v>0</v>
      </c>
      <c r="AV170">
        <v>3</v>
      </c>
      <c r="AW170">
        <v>0</v>
      </c>
      <c r="AX170">
        <v>0</v>
      </c>
      <c r="AY170">
        <v>0</v>
      </c>
      <c r="AZ170">
        <v>0</v>
      </c>
      <c r="BA170">
        <v>0</v>
      </c>
      <c r="BB170">
        <v>0</v>
      </c>
      <c r="BC170">
        <v>0</v>
      </c>
      <c r="BD170">
        <v>0</v>
      </c>
      <c r="BE170">
        <v>0</v>
      </c>
      <c r="BF170">
        <v>0</v>
      </c>
      <c r="BG170">
        <v>0</v>
      </c>
      <c r="BH170">
        <v>0</v>
      </c>
      <c r="BI170">
        <v>0</v>
      </c>
      <c r="BJ170">
        <v>8</v>
      </c>
      <c r="BK170">
        <v>0</v>
      </c>
      <c r="BL170">
        <v>25</v>
      </c>
      <c r="BM170">
        <v>0</v>
      </c>
      <c r="BN170">
        <v>10</v>
      </c>
      <c r="BO170">
        <v>0</v>
      </c>
      <c r="BP170">
        <v>0</v>
      </c>
      <c r="BQ170">
        <v>0</v>
      </c>
      <c r="BR170">
        <v>0</v>
      </c>
      <c r="BS170">
        <v>0</v>
      </c>
      <c r="BT170">
        <v>0</v>
      </c>
      <c r="BU170">
        <v>0</v>
      </c>
      <c r="BV170">
        <v>0</v>
      </c>
      <c r="BW170">
        <v>0</v>
      </c>
      <c r="BX170">
        <v>81</v>
      </c>
      <c r="BY170">
        <v>0</v>
      </c>
      <c r="BZ170">
        <v>0</v>
      </c>
      <c r="CA170">
        <v>0</v>
      </c>
      <c r="CB170">
        <v>67</v>
      </c>
      <c r="CC170">
        <v>0</v>
      </c>
      <c r="CD170">
        <v>0</v>
      </c>
      <c r="CE170">
        <v>0</v>
      </c>
      <c r="CF170">
        <v>84</v>
      </c>
      <c r="CG170">
        <v>0</v>
      </c>
      <c r="CH170">
        <v>8</v>
      </c>
      <c r="CI170">
        <v>0</v>
      </c>
      <c r="CJ170">
        <v>95</v>
      </c>
      <c r="CK170">
        <v>0</v>
      </c>
      <c r="CL170">
        <v>10</v>
      </c>
      <c r="CM170">
        <v>0</v>
      </c>
      <c r="CN170">
        <v>102</v>
      </c>
      <c r="CO170">
        <v>75</v>
      </c>
      <c r="CP170">
        <v>75</v>
      </c>
      <c r="CQ170">
        <v>0</v>
      </c>
      <c r="CR170">
        <v>1.5258620689655173</v>
      </c>
      <c r="CS170">
        <v>20</v>
      </c>
      <c r="CT170">
        <v>0</v>
      </c>
      <c r="CU170">
        <v>0</v>
      </c>
      <c r="CV170">
        <v>0</v>
      </c>
      <c r="CW170">
        <v>0</v>
      </c>
      <c r="CX170">
        <v>0</v>
      </c>
      <c r="CY170">
        <v>0</v>
      </c>
      <c r="CZ170">
        <v>0</v>
      </c>
      <c r="DA170">
        <v>1</v>
      </c>
      <c r="DB170">
        <v>23</v>
      </c>
      <c r="DC170">
        <v>0</v>
      </c>
      <c r="DD170">
        <v>0</v>
      </c>
      <c r="DE170">
        <v>1</v>
      </c>
      <c r="DF170">
        <v>0</v>
      </c>
      <c r="DG170">
        <v>1</v>
      </c>
      <c r="DH170">
        <v>0</v>
      </c>
      <c r="DI170">
        <v>0</v>
      </c>
      <c r="DJ170">
        <v>0</v>
      </c>
      <c r="DK170" s="664"/>
      <c r="DL170" s="398">
        <v>0</v>
      </c>
      <c r="DM170" s="303">
        <v>0</v>
      </c>
      <c r="DN170" s="303">
        <v>0</v>
      </c>
      <c r="DO170" s="393">
        <v>0</v>
      </c>
      <c r="DP170" s="303">
        <v>0</v>
      </c>
      <c r="DQ170" s="303">
        <v>0</v>
      </c>
      <c r="DR170" s="303">
        <v>0</v>
      </c>
      <c r="DS170" s="393">
        <v>0</v>
      </c>
      <c r="DT170" s="303">
        <v>0</v>
      </c>
      <c r="DU170" s="303">
        <v>0</v>
      </c>
      <c r="DV170" s="303">
        <v>0</v>
      </c>
      <c r="DW170" s="303">
        <v>0</v>
      </c>
      <c r="DX170" s="303">
        <v>0</v>
      </c>
      <c r="DY170" s="303">
        <v>0</v>
      </c>
      <c r="DZ170" s="303">
        <v>0</v>
      </c>
      <c r="EA170" s="303">
        <v>0</v>
      </c>
      <c r="EB170" s="303">
        <v>0</v>
      </c>
      <c r="EC170" s="303">
        <v>0</v>
      </c>
      <c r="ED170" s="398">
        <v>0</v>
      </c>
      <c r="EE170" s="303">
        <v>0</v>
      </c>
      <c r="EF170" s="303">
        <v>0</v>
      </c>
      <c r="EG170" s="393">
        <v>0</v>
      </c>
      <c r="EH170" s="910">
        <v>0</v>
      </c>
      <c r="EI170" s="398">
        <v>116</v>
      </c>
      <c r="EJ170" s="393" t="b">
        <v>0</v>
      </c>
      <c r="EK170" s="971">
        <v>100</v>
      </c>
      <c r="EL170" s="971">
        <v>143</v>
      </c>
      <c r="EM170" s="396">
        <v>0</v>
      </c>
      <c r="EN170" s="396">
        <v>1</v>
      </c>
      <c r="EO170" s="396">
        <v>0</v>
      </c>
      <c r="EP170" s="971">
        <v>143</v>
      </c>
      <c r="EQ170" s="396">
        <v>0</v>
      </c>
      <c r="ER170" s="396">
        <v>1</v>
      </c>
      <c r="ES170" s="396">
        <v>0</v>
      </c>
      <c r="ET170" s="664"/>
      <c r="EU170" s="303"/>
      <c r="EV170" s="396" t="s">
        <v>658</v>
      </c>
      <c r="EW170" s="396" t="s">
        <v>353</v>
      </c>
      <c r="EX170" s="396" t="s">
        <v>354</v>
      </c>
      <c r="EY170" s="396">
        <v>143</v>
      </c>
      <c r="EZ170" s="396" t="s">
        <v>13</v>
      </c>
      <c r="FA170" s="396" t="s">
        <v>232</v>
      </c>
      <c r="FB170" s="396" t="s">
        <v>9</v>
      </c>
      <c r="FC170" s="396" t="s">
        <v>232</v>
      </c>
      <c r="FD170" s="396" t="s">
        <v>358</v>
      </c>
    </row>
    <row r="171" spans="1:160" customFormat="1">
      <c r="A171">
        <v>2452</v>
      </c>
      <c r="B171">
        <v>1</v>
      </c>
      <c r="H171">
        <v>700</v>
      </c>
      <c r="I171">
        <v>41</v>
      </c>
      <c r="J171">
        <v>1</v>
      </c>
      <c r="K171">
        <v>0</v>
      </c>
      <c r="L171">
        <v>1</v>
      </c>
      <c r="M171">
        <v>0</v>
      </c>
      <c r="N171" s="1250" t="s">
        <v>668</v>
      </c>
      <c r="O171" s="1250">
        <v>0</v>
      </c>
      <c r="P171">
        <v>17</v>
      </c>
      <c r="Q171">
        <v>2</v>
      </c>
      <c r="R171">
        <v>17</v>
      </c>
      <c r="S171">
        <v>4</v>
      </c>
      <c r="T171">
        <v>0</v>
      </c>
      <c r="U171">
        <v>0</v>
      </c>
      <c r="V171">
        <v>0</v>
      </c>
      <c r="W171">
        <v>0</v>
      </c>
      <c r="X171">
        <v>17</v>
      </c>
      <c r="Y171">
        <v>2</v>
      </c>
      <c r="Z171">
        <v>17</v>
      </c>
      <c r="AA171">
        <v>4</v>
      </c>
      <c r="AB171">
        <v>1</v>
      </c>
      <c r="AC171">
        <v>0</v>
      </c>
      <c r="AD171">
        <v>2</v>
      </c>
      <c r="AE171">
        <v>0</v>
      </c>
      <c r="AF171">
        <v>0</v>
      </c>
      <c r="AG171">
        <v>0</v>
      </c>
      <c r="AH171">
        <v>0</v>
      </c>
      <c r="AI171">
        <v>0</v>
      </c>
      <c r="AJ171">
        <v>0</v>
      </c>
      <c r="AK171">
        <v>0</v>
      </c>
      <c r="AL171">
        <v>0</v>
      </c>
      <c r="AM171">
        <v>0</v>
      </c>
      <c r="AN171">
        <v>18</v>
      </c>
      <c r="AO171">
        <v>2</v>
      </c>
      <c r="AP171">
        <v>19</v>
      </c>
      <c r="AQ171">
        <v>4</v>
      </c>
      <c r="AR171">
        <v>0</v>
      </c>
      <c r="AS171">
        <v>0</v>
      </c>
      <c r="AT171">
        <v>1</v>
      </c>
      <c r="AU171">
        <v>0</v>
      </c>
      <c r="AV171">
        <v>0</v>
      </c>
      <c r="AW171">
        <v>0</v>
      </c>
      <c r="AX171">
        <v>1</v>
      </c>
      <c r="AY171">
        <v>0</v>
      </c>
      <c r="AZ171">
        <v>0</v>
      </c>
      <c r="BA171">
        <v>0</v>
      </c>
      <c r="BB171">
        <v>0</v>
      </c>
      <c r="BC171">
        <v>0</v>
      </c>
      <c r="BD171">
        <v>0</v>
      </c>
      <c r="BE171">
        <v>0</v>
      </c>
      <c r="BF171">
        <v>0</v>
      </c>
      <c r="BG171">
        <v>0</v>
      </c>
      <c r="BH171">
        <v>0</v>
      </c>
      <c r="BI171">
        <v>0</v>
      </c>
      <c r="BJ171">
        <v>1</v>
      </c>
      <c r="BK171">
        <v>0</v>
      </c>
      <c r="BL171">
        <v>1</v>
      </c>
      <c r="BM171">
        <v>0</v>
      </c>
      <c r="BN171">
        <v>3</v>
      </c>
      <c r="BO171">
        <v>0</v>
      </c>
      <c r="BP171">
        <v>0</v>
      </c>
      <c r="BQ171">
        <v>0</v>
      </c>
      <c r="BR171">
        <v>0</v>
      </c>
      <c r="BS171">
        <v>0</v>
      </c>
      <c r="BT171">
        <v>0</v>
      </c>
      <c r="BU171">
        <v>0</v>
      </c>
      <c r="BV171">
        <v>0</v>
      </c>
      <c r="BW171">
        <v>0</v>
      </c>
      <c r="BX171">
        <v>17</v>
      </c>
      <c r="BY171">
        <v>0</v>
      </c>
      <c r="BZ171">
        <v>0</v>
      </c>
      <c r="CA171">
        <v>0</v>
      </c>
      <c r="CB171">
        <v>16</v>
      </c>
      <c r="CC171">
        <v>0</v>
      </c>
      <c r="CD171">
        <v>0</v>
      </c>
      <c r="CE171">
        <v>0</v>
      </c>
      <c r="CF171">
        <v>17</v>
      </c>
      <c r="CG171">
        <v>0</v>
      </c>
      <c r="CH171">
        <v>2</v>
      </c>
      <c r="CI171">
        <v>0</v>
      </c>
      <c r="CJ171">
        <v>17</v>
      </c>
      <c r="CK171">
        <v>0</v>
      </c>
      <c r="CL171">
        <v>4</v>
      </c>
      <c r="CM171">
        <v>0</v>
      </c>
      <c r="CN171">
        <v>5</v>
      </c>
      <c r="CO171">
        <v>2</v>
      </c>
      <c r="CP171">
        <v>2</v>
      </c>
      <c r="CQ171">
        <v>0</v>
      </c>
      <c r="CR171">
        <v>0.35</v>
      </c>
      <c r="CS171">
        <v>3</v>
      </c>
      <c r="CT171">
        <v>1</v>
      </c>
      <c r="CU171">
        <v>0</v>
      </c>
      <c r="CV171">
        <v>0</v>
      </c>
      <c r="CW171">
        <v>0</v>
      </c>
      <c r="CX171">
        <v>0</v>
      </c>
      <c r="CY171">
        <v>0</v>
      </c>
      <c r="CZ171">
        <v>1</v>
      </c>
      <c r="DA171">
        <v>0</v>
      </c>
      <c r="DB171">
        <v>2</v>
      </c>
      <c r="DC171">
        <v>0</v>
      </c>
      <c r="DD171">
        <v>0</v>
      </c>
      <c r="DE171">
        <v>1</v>
      </c>
      <c r="DF171">
        <v>1</v>
      </c>
      <c r="DG171">
        <v>0</v>
      </c>
      <c r="DH171">
        <v>0</v>
      </c>
      <c r="DI171">
        <v>0</v>
      </c>
      <c r="DJ171">
        <v>0</v>
      </c>
      <c r="DK171" s="664"/>
      <c r="DL171" s="398">
        <v>0</v>
      </c>
      <c r="DM171" s="303">
        <v>0</v>
      </c>
      <c r="DN171" s="303">
        <v>0</v>
      </c>
      <c r="DO171" s="393">
        <v>0</v>
      </c>
      <c r="DP171" s="303">
        <v>0</v>
      </c>
      <c r="DQ171" s="303">
        <v>0</v>
      </c>
      <c r="DR171" s="303">
        <v>0</v>
      </c>
      <c r="DS171" s="393">
        <v>0</v>
      </c>
      <c r="DT171" s="303">
        <v>0</v>
      </c>
      <c r="DU171" s="303">
        <v>0</v>
      </c>
      <c r="DV171" s="303">
        <v>0</v>
      </c>
      <c r="DW171" s="303">
        <v>0</v>
      </c>
      <c r="DX171" s="303">
        <v>0</v>
      </c>
      <c r="DY171" s="303">
        <v>0</v>
      </c>
      <c r="DZ171" s="303">
        <v>0</v>
      </c>
      <c r="EA171" s="303">
        <v>0</v>
      </c>
      <c r="EB171" s="303">
        <v>0</v>
      </c>
      <c r="EC171" s="303">
        <v>0</v>
      </c>
      <c r="ED171" s="398">
        <v>0</v>
      </c>
      <c r="EE171" s="303">
        <v>0</v>
      </c>
      <c r="EF171" s="303">
        <v>0</v>
      </c>
      <c r="EG171" s="393">
        <v>0</v>
      </c>
      <c r="EH171" s="910">
        <v>0</v>
      </c>
      <c r="EI171" s="398">
        <v>20</v>
      </c>
      <c r="EJ171" s="393" t="b">
        <v>0</v>
      </c>
      <c r="EK171" s="971">
        <v>18</v>
      </c>
      <c r="EL171" s="971">
        <v>23</v>
      </c>
      <c r="EM171" s="396">
        <v>0</v>
      </c>
      <c r="EN171" s="396">
        <v>1</v>
      </c>
      <c r="EO171" s="396">
        <v>0</v>
      </c>
      <c r="EP171" s="971">
        <v>23</v>
      </c>
      <c r="EQ171" s="396">
        <v>0</v>
      </c>
      <c r="ER171" s="396">
        <v>1</v>
      </c>
      <c r="ES171" s="396">
        <v>0</v>
      </c>
      <c r="ET171" s="664"/>
      <c r="EU171" s="303"/>
      <c r="EV171" s="396" t="s">
        <v>668</v>
      </c>
      <c r="EW171" s="396" t="s">
        <v>353</v>
      </c>
      <c r="EX171" s="396" t="s">
        <v>354</v>
      </c>
      <c r="EY171" s="396">
        <v>23</v>
      </c>
      <c r="EZ171" s="396" t="s">
        <v>12</v>
      </c>
      <c r="FA171" s="396" t="s">
        <v>232</v>
      </c>
      <c r="FB171" s="396" t="s">
        <v>9</v>
      </c>
      <c r="FC171" s="396" t="s">
        <v>232</v>
      </c>
      <c r="FD171" s="396" t="s">
        <v>358</v>
      </c>
    </row>
    <row r="172" spans="1:160" customFormat="1">
      <c r="A172">
        <v>2453</v>
      </c>
      <c r="B172">
        <v>1</v>
      </c>
      <c r="H172">
        <v>700</v>
      </c>
      <c r="I172">
        <v>41</v>
      </c>
      <c r="J172">
        <v>0</v>
      </c>
      <c r="K172">
        <v>1</v>
      </c>
      <c r="L172">
        <v>0</v>
      </c>
      <c r="M172">
        <v>1</v>
      </c>
      <c r="N172" s="1250">
        <v>0</v>
      </c>
      <c r="O172" s="1250" t="s">
        <v>658</v>
      </c>
      <c r="P172">
        <v>12</v>
      </c>
      <c r="Q172">
        <v>0</v>
      </c>
      <c r="R172">
        <v>9</v>
      </c>
      <c r="S172">
        <v>0</v>
      </c>
      <c r="T172">
        <v>0</v>
      </c>
      <c r="U172">
        <v>0</v>
      </c>
      <c r="V172">
        <v>0</v>
      </c>
      <c r="W172">
        <v>0</v>
      </c>
      <c r="X172">
        <v>12</v>
      </c>
      <c r="Y172">
        <v>0</v>
      </c>
      <c r="Z172">
        <v>9</v>
      </c>
      <c r="AA172">
        <v>0</v>
      </c>
      <c r="AB172">
        <v>0</v>
      </c>
      <c r="AC172">
        <v>0</v>
      </c>
      <c r="AD172">
        <v>0</v>
      </c>
      <c r="AE172">
        <v>0</v>
      </c>
      <c r="AF172">
        <v>0</v>
      </c>
      <c r="AG172">
        <v>0</v>
      </c>
      <c r="AH172">
        <v>0</v>
      </c>
      <c r="AI172">
        <v>0</v>
      </c>
      <c r="AJ172">
        <v>0</v>
      </c>
      <c r="AK172">
        <v>0</v>
      </c>
      <c r="AL172">
        <v>0</v>
      </c>
      <c r="AM172">
        <v>0</v>
      </c>
      <c r="AN172">
        <v>12</v>
      </c>
      <c r="AO172">
        <v>0</v>
      </c>
      <c r="AP172">
        <v>9</v>
      </c>
      <c r="AQ172">
        <v>0</v>
      </c>
      <c r="AR172">
        <v>0</v>
      </c>
      <c r="AS172">
        <v>0</v>
      </c>
      <c r="AT172">
        <v>0</v>
      </c>
      <c r="AU172">
        <v>0</v>
      </c>
      <c r="AV172">
        <v>0</v>
      </c>
      <c r="AW172">
        <v>0</v>
      </c>
      <c r="AX172">
        <v>0</v>
      </c>
      <c r="AY172">
        <v>0</v>
      </c>
      <c r="AZ172">
        <v>0</v>
      </c>
      <c r="BA172">
        <v>0</v>
      </c>
      <c r="BB172">
        <v>0</v>
      </c>
      <c r="BC172">
        <v>0</v>
      </c>
      <c r="BD172">
        <v>0</v>
      </c>
      <c r="BE172">
        <v>0</v>
      </c>
      <c r="BF172">
        <v>0</v>
      </c>
      <c r="BG172">
        <v>0</v>
      </c>
      <c r="BH172">
        <v>2</v>
      </c>
      <c r="BI172">
        <v>0</v>
      </c>
      <c r="BJ172">
        <v>0</v>
      </c>
      <c r="BK172">
        <v>0</v>
      </c>
      <c r="BL172">
        <v>2</v>
      </c>
      <c r="BM172">
        <v>0</v>
      </c>
      <c r="BN172">
        <v>0</v>
      </c>
      <c r="BO172">
        <v>0</v>
      </c>
      <c r="BP172">
        <v>0</v>
      </c>
      <c r="BQ172">
        <v>0</v>
      </c>
      <c r="BR172">
        <v>0</v>
      </c>
      <c r="BS172">
        <v>0</v>
      </c>
      <c r="BT172">
        <v>0</v>
      </c>
      <c r="BU172">
        <v>0</v>
      </c>
      <c r="BV172">
        <v>0</v>
      </c>
      <c r="BW172">
        <v>0</v>
      </c>
      <c r="BX172">
        <v>10</v>
      </c>
      <c r="BY172">
        <v>0</v>
      </c>
      <c r="BZ172">
        <v>0</v>
      </c>
      <c r="CA172">
        <v>0</v>
      </c>
      <c r="CB172">
        <v>7</v>
      </c>
      <c r="CC172">
        <v>0</v>
      </c>
      <c r="CD172">
        <v>0</v>
      </c>
      <c r="CE172">
        <v>0</v>
      </c>
      <c r="CF172">
        <v>12</v>
      </c>
      <c r="CG172">
        <v>0</v>
      </c>
      <c r="CH172">
        <v>0</v>
      </c>
      <c r="CI172">
        <v>0</v>
      </c>
      <c r="CJ172">
        <v>9</v>
      </c>
      <c r="CK172">
        <v>0</v>
      </c>
      <c r="CL172">
        <v>0</v>
      </c>
      <c r="CM172">
        <v>0</v>
      </c>
      <c r="CN172">
        <v>0</v>
      </c>
      <c r="CO172">
        <v>3</v>
      </c>
      <c r="CP172">
        <v>1</v>
      </c>
      <c r="CQ172">
        <v>2</v>
      </c>
      <c r="CR172">
        <v>0.25</v>
      </c>
      <c r="CS172">
        <v>0</v>
      </c>
      <c r="CT172">
        <v>0</v>
      </c>
      <c r="CU172">
        <v>0</v>
      </c>
      <c r="CV172">
        <v>0</v>
      </c>
      <c r="CW172">
        <v>0</v>
      </c>
      <c r="CX172">
        <v>0</v>
      </c>
      <c r="CY172">
        <v>0</v>
      </c>
      <c r="CZ172">
        <v>0</v>
      </c>
      <c r="DA172">
        <v>0</v>
      </c>
      <c r="DB172">
        <v>1</v>
      </c>
      <c r="DC172">
        <v>0</v>
      </c>
      <c r="DD172">
        <v>0</v>
      </c>
      <c r="DE172">
        <v>1</v>
      </c>
      <c r="DF172">
        <v>0</v>
      </c>
      <c r="DG172">
        <v>1</v>
      </c>
      <c r="DH172">
        <v>0</v>
      </c>
      <c r="DI172">
        <v>0</v>
      </c>
      <c r="DJ172">
        <v>0</v>
      </c>
      <c r="DK172" s="664"/>
      <c r="DL172" s="398">
        <v>0</v>
      </c>
      <c r="DM172" s="303">
        <v>0</v>
      </c>
      <c r="DN172" s="303">
        <v>0</v>
      </c>
      <c r="DO172" s="393">
        <v>0</v>
      </c>
      <c r="DP172" s="303">
        <v>0</v>
      </c>
      <c r="DQ172" s="303">
        <v>0</v>
      </c>
      <c r="DR172" s="303">
        <v>0</v>
      </c>
      <c r="DS172" s="393">
        <v>0</v>
      </c>
      <c r="DT172" s="303">
        <v>0</v>
      </c>
      <c r="DU172" s="303">
        <v>0</v>
      </c>
      <c r="DV172" s="303">
        <v>0</v>
      </c>
      <c r="DW172" s="303">
        <v>0</v>
      </c>
      <c r="DX172" s="303">
        <v>0</v>
      </c>
      <c r="DY172" s="303">
        <v>0</v>
      </c>
      <c r="DZ172" s="303">
        <v>0</v>
      </c>
      <c r="EA172" s="303">
        <v>0</v>
      </c>
      <c r="EB172" s="303">
        <v>0</v>
      </c>
      <c r="EC172" s="303">
        <v>0</v>
      </c>
      <c r="ED172" s="398">
        <v>0</v>
      </c>
      <c r="EE172" s="303">
        <v>0</v>
      </c>
      <c r="EF172" s="303">
        <v>0</v>
      </c>
      <c r="EG172" s="393">
        <v>0</v>
      </c>
      <c r="EH172" s="910">
        <v>0</v>
      </c>
      <c r="EI172" s="398">
        <v>12</v>
      </c>
      <c r="EJ172" s="393" t="b">
        <v>0</v>
      </c>
      <c r="EK172" s="971">
        <v>8</v>
      </c>
      <c r="EL172" s="971">
        <v>0</v>
      </c>
      <c r="EM172" s="396">
        <v>0</v>
      </c>
      <c r="EN172" s="396">
        <v>0</v>
      </c>
      <c r="EO172" s="396">
        <v>0</v>
      </c>
      <c r="EP172" s="971">
        <v>9</v>
      </c>
      <c r="EQ172" s="396">
        <v>0</v>
      </c>
      <c r="ER172" s="396">
        <v>1</v>
      </c>
      <c r="ES172" s="396">
        <v>0</v>
      </c>
      <c r="ET172" s="664"/>
      <c r="EU172" s="303"/>
      <c r="EV172" s="396" t="s">
        <v>658</v>
      </c>
      <c r="EW172" s="396" t="s">
        <v>353</v>
      </c>
      <c r="EX172" s="396" t="s">
        <v>354</v>
      </c>
      <c r="EY172" s="396">
        <v>9</v>
      </c>
      <c r="EZ172" s="396" t="s">
        <v>11</v>
      </c>
      <c r="FA172" s="396" t="s">
        <v>232</v>
      </c>
      <c r="FB172" s="396" t="s">
        <v>9</v>
      </c>
      <c r="FC172" s="396" t="s">
        <v>232</v>
      </c>
      <c r="FD172" s="396" t="s">
        <v>358</v>
      </c>
    </row>
    <row r="173" spans="1:160" customFormat="1">
      <c r="A173">
        <v>2454</v>
      </c>
      <c r="B173">
        <v>1</v>
      </c>
      <c r="H173">
        <v>700</v>
      </c>
      <c r="I173">
        <v>41</v>
      </c>
      <c r="J173">
        <v>1</v>
      </c>
      <c r="K173">
        <v>0</v>
      </c>
      <c r="L173">
        <v>1</v>
      </c>
      <c r="M173">
        <v>0</v>
      </c>
      <c r="N173" s="1250" t="s">
        <v>668</v>
      </c>
      <c r="O173" s="1250">
        <v>0</v>
      </c>
      <c r="P173">
        <v>6</v>
      </c>
      <c r="Q173">
        <v>1</v>
      </c>
      <c r="R173">
        <v>8</v>
      </c>
      <c r="S173">
        <v>1</v>
      </c>
      <c r="T173">
        <v>0</v>
      </c>
      <c r="U173">
        <v>0</v>
      </c>
      <c r="V173">
        <v>0</v>
      </c>
      <c r="W173">
        <v>0</v>
      </c>
      <c r="X173">
        <v>6</v>
      </c>
      <c r="Y173">
        <v>1</v>
      </c>
      <c r="Z173">
        <v>8</v>
      </c>
      <c r="AA173">
        <v>1</v>
      </c>
      <c r="AB173">
        <v>0</v>
      </c>
      <c r="AC173">
        <v>0</v>
      </c>
      <c r="AD173">
        <v>0</v>
      </c>
      <c r="AE173">
        <v>0</v>
      </c>
      <c r="AF173">
        <v>0</v>
      </c>
      <c r="AG173">
        <v>0</v>
      </c>
      <c r="AH173">
        <v>0</v>
      </c>
      <c r="AI173">
        <v>0</v>
      </c>
      <c r="AJ173">
        <v>0</v>
      </c>
      <c r="AK173">
        <v>0</v>
      </c>
      <c r="AL173">
        <v>0</v>
      </c>
      <c r="AM173">
        <v>0</v>
      </c>
      <c r="AN173">
        <v>6</v>
      </c>
      <c r="AO173">
        <v>1</v>
      </c>
      <c r="AP173">
        <v>8</v>
      </c>
      <c r="AQ173">
        <v>1</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1</v>
      </c>
      <c r="BK173">
        <v>0</v>
      </c>
      <c r="BL173">
        <v>0</v>
      </c>
      <c r="BM173">
        <v>0</v>
      </c>
      <c r="BN173">
        <v>1</v>
      </c>
      <c r="BO173">
        <v>0</v>
      </c>
      <c r="BP173">
        <v>0</v>
      </c>
      <c r="BQ173">
        <v>0</v>
      </c>
      <c r="BR173">
        <v>0</v>
      </c>
      <c r="BS173">
        <v>0</v>
      </c>
      <c r="BT173">
        <v>0</v>
      </c>
      <c r="BU173">
        <v>0</v>
      </c>
      <c r="BV173">
        <v>0</v>
      </c>
      <c r="BW173">
        <v>0</v>
      </c>
      <c r="BX173">
        <v>6</v>
      </c>
      <c r="BY173">
        <v>0</v>
      </c>
      <c r="BZ173">
        <v>0</v>
      </c>
      <c r="CA173">
        <v>0</v>
      </c>
      <c r="CB173">
        <v>8</v>
      </c>
      <c r="CC173">
        <v>0</v>
      </c>
      <c r="CD173">
        <v>0</v>
      </c>
      <c r="CE173">
        <v>0</v>
      </c>
      <c r="CF173">
        <v>6</v>
      </c>
      <c r="CG173">
        <v>0</v>
      </c>
      <c r="CH173">
        <v>1</v>
      </c>
      <c r="CI173">
        <v>0</v>
      </c>
      <c r="CJ173">
        <v>8</v>
      </c>
      <c r="CK173">
        <v>0</v>
      </c>
      <c r="CL173">
        <v>1</v>
      </c>
      <c r="CM173">
        <v>0</v>
      </c>
      <c r="CN173">
        <v>2</v>
      </c>
      <c r="CO173">
        <v>0</v>
      </c>
      <c r="CP173">
        <v>0</v>
      </c>
      <c r="CQ173">
        <v>0</v>
      </c>
      <c r="CR173">
        <v>0.2857142857142857</v>
      </c>
      <c r="CS173">
        <v>1</v>
      </c>
      <c r="CT173">
        <v>0</v>
      </c>
      <c r="CU173">
        <v>0</v>
      </c>
      <c r="CV173">
        <v>0</v>
      </c>
      <c r="CW173">
        <v>0</v>
      </c>
      <c r="CX173">
        <v>0</v>
      </c>
      <c r="CY173">
        <v>0</v>
      </c>
      <c r="CZ173">
        <v>1</v>
      </c>
      <c r="DA173">
        <v>0</v>
      </c>
      <c r="DB173">
        <v>3</v>
      </c>
      <c r="DC173">
        <v>0</v>
      </c>
      <c r="DD173">
        <v>0</v>
      </c>
      <c r="DE173">
        <v>0</v>
      </c>
      <c r="DF173">
        <v>0</v>
      </c>
      <c r="DG173">
        <v>1</v>
      </c>
      <c r="DH173">
        <v>0</v>
      </c>
      <c r="DI173">
        <v>0</v>
      </c>
      <c r="DJ173">
        <v>0</v>
      </c>
      <c r="DK173" s="664"/>
      <c r="DL173" s="398">
        <v>0</v>
      </c>
      <c r="DM173" s="303">
        <v>0</v>
      </c>
      <c r="DN173" s="303">
        <v>0</v>
      </c>
      <c r="DO173" s="393">
        <v>0</v>
      </c>
      <c r="DP173" s="303">
        <v>0</v>
      </c>
      <c r="DQ173" s="303">
        <v>0</v>
      </c>
      <c r="DR173" s="303">
        <v>0</v>
      </c>
      <c r="DS173" s="393">
        <v>0</v>
      </c>
      <c r="DT173" s="303">
        <v>0</v>
      </c>
      <c r="DU173" s="303">
        <v>0</v>
      </c>
      <c r="DV173" s="303">
        <v>0</v>
      </c>
      <c r="DW173" s="303">
        <v>0</v>
      </c>
      <c r="DX173" s="303">
        <v>0</v>
      </c>
      <c r="DY173" s="303">
        <v>0</v>
      </c>
      <c r="DZ173" s="303">
        <v>0</v>
      </c>
      <c r="EA173" s="303">
        <v>0</v>
      </c>
      <c r="EB173" s="303">
        <v>0</v>
      </c>
      <c r="EC173" s="303">
        <v>0</v>
      </c>
      <c r="ED173" s="398">
        <v>0</v>
      </c>
      <c r="EE173" s="303">
        <v>0</v>
      </c>
      <c r="EF173" s="303">
        <v>0</v>
      </c>
      <c r="EG173" s="393">
        <v>0</v>
      </c>
      <c r="EH173" s="910">
        <v>0</v>
      </c>
      <c r="EI173" s="398">
        <v>7</v>
      </c>
      <c r="EJ173" s="393" t="b">
        <v>0</v>
      </c>
      <c r="EK173" s="971">
        <v>5</v>
      </c>
      <c r="EL173" s="971">
        <v>9</v>
      </c>
      <c r="EM173" s="396">
        <v>0</v>
      </c>
      <c r="EN173" s="396">
        <v>1</v>
      </c>
      <c r="EO173" s="396">
        <v>0</v>
      </c>
      <c r="EP173" s="971">
        <v>9</v>
      </c>
      <c r="EQ173" s="396">
        <v>0</v>
      </c>
      <c r="ER173" s="396">
        <v>1</v>
      </c>
      <c r="ES173" s="396">
        <v>0</v>
      </c>
      <c r="ET173" s="664"/>
      <c r="EU173" s="303"/>
      <c r="EV173" s="396" t="s">
        <v>668</v>
      </c>
      <c r="EW173" s="396" t="s">
        <v>353</v>
      </c>
      <c r="EX173" s="396" t="s">
        <v>354</v>
      </c>
      <c r="EY173" s="396">
        <v>9</v>
      </c>
      <c r="EZ173" s="396" t="s">
        <v>11</v>
      </c>
      <c r="FA173" s="396" t="s">
        <v>232</v>
      </c>
      <c r="FB173" s="396" t="s">
        <v>9</v>
      </c>
      <c r="FC173" s="396" t="s">
        <v>232</v>
      </c>
      <c r="FD173" s="396" t="s">
        <v>358</v>
      </c>
    </row>
    <row r="174" spans="1:160" customFormat="1">
      <c r="A174">
        <v>2455</v>
      </c>
      <c r="B174">
        <v>1</v>
      </c>
      <c r="H174">
        <v>700</v>
      </c>
      <c r="I174">
        <v>41</v>
      </c>
      <c r="J174">
        <v>0</v>
      </c>
      <c r="K174">
        <v>1</v>
      </c>
      <c r="L174">
        <v>1</v>
      </c>
      <c r="M174">
        <v>0</v>
      </c>
      <c r="N174" s="1250" t="s">
        <v>668</v>
      </c>
      <c r="O174" s="1250">
        <v>0</v>
      </c>
      <c r="P174">
        <v>165</v>
      </c>
      <c r="Q174">
        <v>14</v>
      </c>
      <c r="R174">
        <v>177</v>
      </c>
      <c r="S174">
        <v>14</v>
      </c>
      <c r="T174">
        <v>0</v>
      </c>
      <c r="U174">
        <v>4</v>
      </c>
      <c r="V174">
        <v>0</v>
      </c>
      <c r="W174">
        <v>6</v>
      </c>
      <c r="X174">
        <v>165</v>
      </c>
      <c r="Y174">
        <v>18</v>
      </c>
      <c r="Z174">
        <v>177</v>
      </c>
      <c r="AA174">
        <v>20</v>
      </c>
      <c r="AB174">
        <v>25</v>
      </c>
      <c r="AC174">
        <v>1</v>
      </c>
      <c r="AD174">
        <v>19</v>
      </c>
      <c r="AE174">
        <v>1</v>
      </c>
      <c r="AF174">
        <v>1</v>
      </c>
      <c r="AG174">
        <v>2</v>
      </c>
      <c r="AH174">
        <v>2</v>
      </c>
      <c r="AI174">
        <v>0</v>
      </c>
      <c r="AJ174">
        <v>2</v>
      </c>
      <c r="AK174">
        <v>0</v>
      </c>
      <c r="AL174">
        <v>2</v>
      </c>
      <c r="AM174">
        <v>0</v>
      </c>
      <c r="AN174">
        <v>193</v>
      </c>
      <c r="AO174">
        <v>21</v>
      </c>
      <c r="AP174">
        <v>200</v>
      </c>
      <c r="AQ174">
        <v>21</v>
      </c>
      <c r="AR174">
        <v>0</v>
      </c>
      <c r="AS174">
        <v>0</v>
      </c>
      <c r="AT174">
        <v>0</v>
      </c>
      <c r="AU174">
        <v>0</v>
      </c>
      <c r="AV174">
        <v>0</v>
      </c>
      <c r="AW174">
        <v>0</v>
      </c>
      <c r="AX174">
        <v>0</v>
      </c>
      <c r="AY174">
        <v>0</v>
      </c>
      <c r="AZ174">
        <v>3</v>
      </c>
      <c r="BA174">
        <v>0</v>
      </c>
      <c r="BB174">
        <v>0</v>
      </c>
      <c r="BC174">
        <v>0</v>
      </c>
      <c r="BD174">
        <v>3</v>
      </c>
      <c r="BE174">
        <v>0</v>
      </c>
      <c r="BF174">
        <v>0</v>
      </c>
      <c r="BG174">
        <v>0</v>
      </c>
      <c r="BH174">
        <v>41</v>
      </c>
      <c r="BI174">
        <v>0</v>
      </c>
      <c r="BJ174">
        <v>17</v>
      </c>
      <c r="BK174">
        <v>3</v>
      </c>
      <c r="BL174">
        <v>47</v>
      </c>
      <c r="BM174">
        <v>0</v>
      </c>
      <c r="BN174">
        <v>18</v>
      </c>
      <c r="BO174">
        <v>4</v>
      </c>
      <c r="BP174">
        <v>0</v>
      </c>
      <c r="BQ174">
        <v>0</v>
      </c>
      <c r="BR174">
        <v>0</v>
      </c>
      <c r="BS174">
        <v>0</v>
      </c>
      <c r="BT174">
        <v>0</v>
      </c>
      <c r="BU174">
        <v>0</v>
      </c>
      <c r="BV174">
        <v>0</v>
      </c>
      <c r="BW174">
        <v>0</v>
      </c>
      <c r="BX174">
        <v>121</v>
      </c>
      <c r="BY174">
        <v>0</v>
      </c>
      <c r="BZ174">
        <v>1</v>
      </c>
      <c r="CA174">
        <v>1</v>
      </c>
      <c r="CB174">
        <v>127</v>
      </c>
      <c r="CC174">
        <v>0</v>
      </c>
      <c r="CD174">
        <v>2</v>
      </c>
      <c r="CE174">
        <v>2</v>
      </c>
      <c r="CF174">
        <v>165</v>
      </c>
      <c r="CG174">
        <v>0</v>
      </c>
      <c r="CH174">
        <v>18</v>
      </c>
      <c r="CI174">
        <v>4</v>
      </c>
      <c r="CJ174">
        <v>177</v>
      </c>
      <c r="CK174">
        <v>0</v>
      </c>
      <c r="CL174">
        <v>20</v>
      </c>
      <c r="CM174">
        <v>6</v>
      </c>
      <c r="CN174">
        <v>55</v>
      </c>
      <c r="CO174">
        <v>48</v>
      </c>
      <c r="CP174">
        <v>10</v>
      </c>
      <c r="CQ174">
        <v>0</v>
      </c>
      <c r="CR174">
        <v>0.48130841121495327</v>
      </c>
      <c r="CS174">
        <v>14</v>
      </c>
      <c r="CT174">
        <v>0</v>
      </c>
      <c r="CU174">
        <v>0</v>
      </c>
      <c r="CV174">
        <v>0</v>
      </c>
      <c r="CW174">
        <v>0</v>
      </c>
      <c r="CX174">
        <v>0</v>
      </c>
      <c r="CY174">
        <v>0</v>
      </c>
      <c r="CZ174">
        <v>1</v>
      </c>
      <c r="DA174">
        <v>0</v>
      </c>
      <c r="DB174">
        <v>17</v>
      </c>
      <c r="DC174">
        <v>0</v>
      </c>
      <c r="DD174">
        <v>0</v>
      </c>
      <c r="DE174">
        <v>0</v>
      </c>
      <c r="DF174">
        <v>0</v>
      </c>
      <c r="DG174">
        <v>1</v>
      </c>
      <c r="DH174">
        <v>0</v>
      </c>
      <c r="DI174">
        <v>1</v>
      </c>
      <c r="DJ174">
        <v>0</v>
      </c>
      <c r="DK174" s="664"/>
      <c r="DL174" s="398">
        <v>0</v>
      </c>
      <c r="DM174" s="303">
        <v>0</v>
      </c>
      <c r="DN174" s="303">
        <v>0</v>
      </c>
      <c r="DO174" s="393">
        <v>0</v>
      </c>
      <c r="DP174" s="303">
        <v>0</v>
      </c>
      <c r="DQ174" s="303">
        <v>0</v>
      </c>
      <c r="DR174" s="303">
        <v>0</v>
      </c>
      <c r="DS174" s="393">
        <v>0</v>
      </c>
      <c r="DT174" s="303">
        <v>0</v>
      </c>
      <c r="DU174" s="303">
        <v>0</v>
      </c>
      <c r="DV174" s="303">
        <v>0</v>
      </c>
      <c r="DW174" s="303">
        <v>0</v>
      </c>
      <c r="DX174" s="303">
        <v>0</v>
      </c>
      <c r="DY174" s="303">
        <v>0</v>
      </c>
      <c r="DZ174" s="303">
        <v>0</v>
      </c>
      <c r="EA174" s="303">
        <v>0</v>
      </c>
      <c r="EB174" s="303">
        <v>0</v>
      </c>
      <c r="EC174" s="303">
        <v>0</v>
      </c>
      <c r="ED174" s="398">
        <v>0</v>
      </c>
      <c r="EE174" s="303">
        <v>0</v>
      </c>
      <c r="EF174" s="303">
        <v>0</v>
      </c>
      <c r="EG174" s="393">
        <v>0</v>
      </c>
      <c r="EH174" s="910">
        <v>0</v>
      </c>
      <c r="EI174" s="398">
        <v>214</v>
      </c>
      <c r="EJ174" s="393" t="b">
        <v>0</v>
      </c>
      <c r="EK174" s="971">
        <v>190</v>
      </c>
      <c r="EL174" s="971">
        <v>221</v>
      </c>
      <c r="EM174" s="396">
        <v>0</v>
      </c>
      <c r="EN174" s="396">
        <v>1</v>
      </c>
      <c r="EO174" s="396">
        <v>0</v>
      </c>
      <c r="EP174" s="971">
        <v>221</v>
      </c>
      <c r="EQ174" s="396">
        <v>0</v>
      </c>
      <c r="ER174" s="396">
        <v>1</v>
      </c>
      <c r="ES174" s="396">
        <v>0</v>
      </c>
      <c r="ET174" s="664"/>
      <c r="EU174" s="303"/>
      <c r="EV174" s="396" t="s">
        <v>668</v>
      </c>
      <c r="EW174" s="396" t="s">
        <v>353</v>
      </c>
      <c r="EX174" s="396" t="s">
        <v>354</v>
      </c>
      <c r="EY174" s="396">
        <v>221</v>
      </c>
      <c r="EZ174" s="396" t="s">
        <v>13</v>
      </c>
      <c r="FA174" s="396" t="s">
        <v>232</v>
      </c>
      <c r="FB174" s="396" t="s">
        <v>9</v>
      </c>
      <c r="FC174" s="396" t="s">
        <v>232</v>
      </c>
      <c r="FD174" s="396" t="s">
        <v>358</v>
      </c>
    </row>
    <row r="175" spans="1:160" customFormat="1">
      <c r="A175">
        <v>2456</v>
      </c>
      <c r="B175">
        <v>1</v>
      </c>
      <c r="H175">
        <v>700</v>
      </c>
      <c r="I175">
        <v>42</v>
      </c>
      <c r="J175">
        <v>1</v>
      </c>
      <c r="K175">
        <v>0</v>
      </c>
      <c r="L175">
        <v>1</v>
      </c>
      <c r="M175">
        <v>0</v>
      </c>
      <c r="N175" s="1250" t="s">
        <v>668</v>
      </c>
      <c r="O175" s="1250">
        <v>0</v>
      </c>
      <c r="P175">
        <v>24</v>
      </c>
      <c r="Q175">
        <v>0</v>
      </c>
      <c r="R175">
        <v>22</v>
      </c>
      <c r="S175">
        <v>0</v>
      </c>
      <c r="T175">
        <v>0</v>
      </c>
      <c r="U175">
        <v>2</v>
      </c>
      <c r="V175">
        <v>0</v>
      </c>
      <c r="W175">
        <v>2</v>
      </c>
      <c r="X175">
        <v>24</v>
      </c>
      <c r="Y175">
        <v>2</v>
      </c>
      <c r="Z175">
        <v>22</v>
      </c>
      <c r="AA175">
        <v>2</v>
      </c>
      <c r="AB175">
        <v>0</v>
      </c>
      <c r="AC175">
        <v>0</v>
      </c>
      <c r="AD175">
        <v>1</v>
      </c>
      <c r="AE175">
        <v>0</v>
      </c>
      <c r="AF175">
        <v>1</v>
      </c>
      <c r="AG175">
        <v>0</v>
      </c>
      <c r="AH175">
        <v>2</v>
      </c>
      <c r="AI175">
        <v>0</v>
      </c>
      <c r="AJ175">
        <v>0</v>
      </c>
      <c r="AK175">
        <v>0</v>
      </c>
      <c r="AL175">
        <v>0</v>
      </c>
      <c r="AM175">
        <v>0</v>
      </c>
      <c r="AN175">
        <v>25</v>
      </c>
      <c r="AO175">
        <v>2</v>
      </c>
      <c r="AP175">
        <v>25</v>
      </c>
      <c r="AQ175">
        <v>2</v>
      </c>
      <c r="AR175">
        <v>0</v>
      </c>
      <c r="AS175">
        <v>0</v>
      </c>
      <c r="AT175">
        <v>0</v>
      </c>
      <c r="AU175">
        <v>0</v>
      </c>
      <c r="AV175">
        <v>0</v>
      </c>
      <c r="AW175">
        <v>0</v>
      </c>
      <c r="AX175">
        <v>0</v>
      </c>
      <c r="AY175">
        <v>0</v>
      </c>
      <c r="AZ175">
        <v>0</v>
      </c>
      <c r="BA175">
        <v>0</v>
      </c>
      <c r="BB175">
        <v>0</v>
      </c>
      <c r="BC175">
        <v>0</v>
      </c>
      <c r="BD175">
        <v>0</v>
      </c>
      <c r="BE175">
        <v>0</v>
      </c>
      <c r="BF175">
        <v>0</v>
      </c>
      <c r="BG175">
        <v>0</v>
      </c>
      <c r="BH175">
        <v>3</v>
      </c>
      <c r="BI175">
        <v>0</v>
      </c>
      <c r="BJ175">
        <v>2</v>
      </c>
      <c r="BK175">
        <v>2</v>
      </c>
      <c r="BL175">
        <v>3</v>
      </c>
      <c r="BM175">
        <v>0</v>
      </c>
      <c r="BN175">
        <v>2</v>
      </c>
      <c r="BO175">
        <v>2</v>
      </c>
      <c r="BP175">
        <v>0</v>
      </c>
      <c r="BQ175">
        <v>0</v>
      </c>
      <c r="BR175">
        <v>0</v>
      </c>
      <c r="BS175">
        <v>0</v>
      </c>
      <c r="BT175">
        <v>0</v>
      </c>
      <c r="BU175">
        <v>0</v>
      </c>
      <c r="BV175">
        <v>0</v>
      </c>
      <c r="BW175">
        <v>0</v>
      </c>
      <c r="BX175">
        <v>21</v>
      </c>
      <c r="BY175">
        <v>0</v>
      </c>
      <c r="BZ175">
        <v>0</v>
      </c>
      <c r="CA175">
        <v>0</v>
      </c>
      <c r="CB175">
        <v>19</v>
      </c>
      <c r="CC175">
        <v>0</v>
      </c>
      <c r="CD175">
        <v>0</v>
      </c>
      <c r="CE175">
        <v>0</v>
      </c>
      <c r="CF175">
        <v>24</v>
      </c>
      <c r="CG175">
        <v>0</v>
      </c>
      <c r="CH175">
        <v>2</v>
      </c>
      <c r="CI175">
        <v>2</v>
      </c>
      <c r="CJ175">
        <v>22</v>
      </c>
      <c r="CK175">
        <v>0</v>
      </c>
      <c r="CL175">
        <v>2</v>
      </c>
      <c r="CM175">
        <v>2</v>
      </c>
      <c r="CN175">
        <v>9</v>
      </c>
      <c r="CO175">
        <v>9</v>
      </c>
      <c r="CP175">
        <v>9</v>
      </c>
      <c r="CQ175">
        <v>0</v>
      </c>
      <c r="CR175">
        <v>0.66666666666666663</v>
      </c>
      <c r="CS175">
        <v>1</v>
      </c>
      <c r="CT175">
        <v>1</v>
      </c>
      <c r="CU175">
        <v>0</v>
      </c>
      <c r="CV175">
        <v>0</v>
      </c>
      <c r="CW175">
        <v>0</v>
      </c>
      <c r="CX175">
        <v>0</v>
      </c>
      <c r="CY175">
        <v>0</v>
      </c>
      <c r="CZ175">
        <v>0</v>
      </c>
      <c r="DA175">
        <v>0</v>
      </c>
      <c r="DB175">
        <v>1</v>
      </c>
      <c r="DC175">
        <v>0</v>
      </c>
      <c r="DD175">
        <v>0</v>
      </c>
      <c r="DE175">
        <v>0</v>
      </c>
      <c r="DF175">
        <v>0</v>
      </c>
      <c r="DG175">
        <v>1</v>
      </c>
      <c r="DH175">
        <v>0</v>
      </c>
      <c r="DI175">
        <v>0</v>
      </c>
      <c r="DJ175">
        <v>0</v>
      </c>
      <c r="DK175" s="664"/>
      <c r="DL175" s="398">
        <v>0</v>
      </c>
      <c r="DM175" s="303">
        <v>0</v>
      </c>
      <c r="DN175" s="303">
        <v>0</v>
      </c>
      <c r="DO175" s="393">
        <v>0</v>
      </c>
      <c r="DP175" s="303">
        <v>0</v>
      </c>
      <c r="DQ175" s="303">
        <v>0</v>
      </c>
      <c r="DR175" s="303">
        <v>0</v>
      </c>
      <c r="DS175" s="393">
        <v>0</v>
      </c>
      <c r="DT175" s="303">
        <v>0</v>
      </c>
      <c r="DU175" s="303">
        <v>0</v>
      </c>
      <c r="DV175" s="303">
        <v>0</v>
      </c>
      <c r="DW175" s="303">
        <v>0</v>
      </c>
      <c r="DX175" s="303">
        <v>0</v>
      </c>
      <c r="DY175" s="303">
        <v>0</v>
      </c>
      <c r="DZ175" s="303">
        <v>0</v>
      </c>
      <c r="EA175" s="303">
        <v>0</v>
      </c>
      <c r="EB175" s="303">
        <v>0</v>
      </c>
      <c r="EC175" s="303">
        <v>0</v>
      </c>
      <c r="ED175" s="398">
        <v>0</v>
      </c>
      <c r="EE175" s="303">
        <v>0</v>
      </c>
      <c r="EF175" s="303">
        <v>0</v>
      </c>
      <c r="EG175" s="393">
        <v>0</v>
      </c>
      <c r="EH175" s="910">
        <v>0</v>
      </c>
      <c r="EI175" s="398">
        <v>27</v>
      </c>
      <c r="EJ175" s="393" t="b">
        <v>1</v>
      </c>
      <c r="EK175" s="971">
        <v>25</v>
      </c>
      <c r="EL175" s="971">
        <v>27</v>
      </c>
      <c r="EM175" s="396">
        <v>0</v>
      </c>
      <c r="EN175" s="396">
        <v>1</v>
      </c>
      <c r="EO175" s="396">
        <v>0</v>
      </c>
      <c r="EP175" s="971">
        <v>27</v>
      </c>
      <c r="EQ175" s="396">
        <v>0</v>
      </c>
      <c r="ER175" s="396">
        <v>1</v>
      </c>
      <c r="ES175" s="396">
        <v>0</v>
      </c>
      <c r="ET175" s="664"/>
      <c r="EU175" s="303"/>
      <c r="EV175" s="396" t="s">
        <v>668</v>
      </c>
      <c r="EW175" s="396" t="s">
        <v>353</v>
      </c>
      <c r="EX175" s="396" t="s">
        <v>354</v>
      </c>
      <c r="EY175" s="396">
        <v>27</v>
      </c>
      <c r="EZ175" s="396" t="s">
        <v>12</v>
      </c>
      <c r="FA175" s="396" t="s">
        <v>232</v>
      </c>
      <c r="FB175" s="396" t="s">
        <v>9</v>
      </c>
      <c r="FC175" s="396" t="s">
        <v>232</v>
      </c>
      <c r="FD175" s="396" t="s">
        <v>358</v>
      </c>
    </row>
    <row r="176" spans="1:160" customFormat="1">
      <c r="A176">
        <v>2516</v>
      </c>
      <c r="B176">
        <v>1</v>
      </c>
      <c r="H176">
        <v>700</v>
      </c>
      <c r="I176">
        <v>41</v>
      </c>
      <c r="J176">
        <v>1</v>
      </c>
      <c r="K176">
        <v>0</v>
      </c>
      <c r="L176">
        <v>1</v>
      </c>
      <c r="M176">
        <v>0</v>
      </c>
      <c r="N176" s="1250" t="s">
        <v>518</v>
      </c>
      <c r="O176" s="1250">
        <v>0</v>
      </c>
      <c r="P176">
        <v>8</v>
      </c>
      <c r="Q176">
        <v>1</v>
      </c>
      <c r="R176">
        <v>7</v>
      </c>
      <c r="S176">
        <v>1</v>
      </c>
      <c r="T176">
        <v>0</v>
      </c>
      <c r="U176">
        <v>2</v>
      </c>
      <c r="V176">
        <v>0</v>
      </c>
      <c r="W176">
        <v>2</v>
      </c>
      <c r="X176">
        <v>8</v>
      </c>
      <c r="Y176">
        <v>3</v>
      </c>
      <c r="Z176">
        <v>7</v>
      </c>
      <c r="AA176">
        <v>3</v>
      </c>
      <c r="AB176">
        <v>0</v>
      </c>
      <c r="AC176">
        <v>0</v>
      </c>
      <c r="AD176">
        <v>0</v>
      </c>
      <c r="AE176">
        <v>0</v>
      </c>
      <c r="AF176">
        <v>0</v>
      </c>
      <c r="AG176">
        <v>0</v>
      </c>
      <c r="AH176">
        <v>0</v>
      </c>
      <c r="AI176">
        <v>0</v>
      </c>
      <c r="AJ176">
        <v>0</v>
      </c>
      <c r="AK176">
        <v>0</v>
      </c>
      <c r="AL176">
        <v>0</v>
      </c>
      <c r="AM176">
        <v>0</v>
      </c>
      <c r="AN176">
        <v>8</v>
      </c>
      <c r="AO176">
        <v>3</v>
      </c>
      <c r="AP176">
        <v>7</v>
      </c>
      <c r="AQ176">
        <v>3</v>
      </c>
      <c r="AR176">
        <v>0</v>
      </c>
      <c r="AS176">
        <v>0</v>
      </c>
      <c r="AT176">
        <v>0</v>
      </c>
      <c r="AU176">
        <v>0</v>
      </c>
      <c r="AV176">
        <v>0</v>
      </c>
      <c r="AW176">
        <v>0</v>
      </c>
      <c r="AX176">
        <v>0</v>
      </c>
      <c r="AY176">
        <v>0</v>
      </c>
      <c r="AZ176">
        <v>0</v>
      </c>
      <c r="BA176">
        <v>0</v>
      </c>
      <c r="BB176">
        <v>0</v>
      </c>
      <c r="BC176">
        <v>0</v>
      </c>
      <c r="BD176">
        <v>0</v>
      </c>
      <c r="BE176">
        <v>0</v>
      </c>
      <c r="BF176">
        <v>0</v>
      </c>
      <c r="BG176">
        <v>0</v>
      </c>
      <c r="BH176">
        <v>3</v>
      </c>
      <c r="BI176">
        <v>0</v>
      </c>
      <c r="BJ176">
        <v>3</v>
      </c>
      <c r="BK176">
        <v>2</v>
      </c>
      <c r="BL176">
        <v>3</v>
      </c>
      <c r="BM176">
        <v>0</v>
      </c>
      <c r="BN176">
        <v>3</v>
      </c>
      <c r="BO176">
        <v>2</v>
      </c>
      <c r="BP176">
        <v>0</v>
      </c>
      <c r="BQ176">
        <v>0</v>
      </c>
      <c r="BR176">
        <v>0</v>
      </c>
      <c r="BS176">
        <v>0</v>
      </c>
      <c r="BT176">
        <v>0</v>
      </c>
      <c r="BU176">
        <v>0</v>
      </c>
      <c r="BV176">
        <v>0</v>
      </c>
      <c r="BW176">
        <v>0</v>
      </c>
      <c r="BX176">
        <v>5</v>
      </c>
      <c r="BY176">
        <v>0</v>
      </c>
      <c r="BZ176">
        <v>0</v>
      </c>
      <c r="CA176">
        <v>0</v>
      </c>
      <c r="CB176">
        <v>4</v>
      </c>
      <c r="CC176">
        <v>0</v>
      </c>
      <c r="CD176">
        <v>0</v>
      </c>
      <c r="CE176">
        <v>0</v>
      </c>
      <c r="CF176">
        <v>8</v>
      </c>
      <c r="CG176">
        <v>0</v>
      </c>
      <c r="CH176">
        <v>3</v>
      </c>
      <c r="CI176">
        <v>2</v>
      </c>
      <c r="CJ176">
        <v>7</v>
      </c>
      <c r="CK176">
        <v>0</v>
      </c>
      <c r="CL176">
        <v>3</v>
      </c>
      <c r="CM176">
        <v>2</v>
      </c>
      <c r="CN176">
        <v>0</v>
      </c>
      <c r="CO176">
        <v>1</v>
      </c>
      <c r="CP176">
        <v>1</v>
      </c>
      <c r="CQ176">
        <v>0</v>
      </c>
      <c r="CR176">
        <v>9.0909090909090912E-2</v>
      </c>
      <c r="CS176">
        <v>2</v>
      </c>
      <c r="CT176">
        <v>1</v>
      </c>
      <c r="CU176">
        <v>0</v>
      </c>
      <c r="CV176">
        <v>0</v>
      </c>
      <c r="CW176">
        <v>0</v>
      </c>
      <c r="CX176">
        <v>0</v>
      </c>
      <c r="CY176">
        <v>0</v>
      </c>
      <c r="CZ176">
        <v>1</v>
      </c>
      <c r="DA176">
        <v>0</v>
      </c>
      <c r="DB176">
        <v>0</v>
      </c>
      <c r="DC176">
        <v>0</v>
      </c>
      <c r="DD176">
        <v>0</v>
      </c>
      <c r="DE176">
        <v>0</v>
      </c>
      <c r="DF176">
        <v>0</v>
      </c>
      <c r="DG176">
        <v>0</v>
      </c>
      <c r="DH176">
        <v>0</v>
      </c>
      <c r="DI176">
        <v>0</v>
      </c>
      <c r="DJ176">
        <v>0</v>
      </c>
      <c r="DK176" s="664"/>
      <c r="DL176" s="398">
        <v>0</v>
      </c>
      <c r="DM176" s="303">
        <v>0</v>
      </c>
      <c r="DN176" s="303">
        <v>0</v>
      </c>
      <c r="DO176" s="393">
        <v>0</v>
      </c>
      <c r="DP176" s="303">
        <v>0</v>
      </c>
      <c r="DQ176" s="303">
        <v>0</v>
      </c>
      <c r="DR176" s="303">
        <v>0</v>
      </c>
      <c r="DS176" s="393">
        <v>0</v>
      </c>
      <c r="DT176" s="303">
        <v>0</v>
      </c>
      <c r="DU176" s="303">
        <v>0</v>
      </c>
      <c r="DV176" s="303">
        <v>0</v>
      </c>
      <c r="DW176" s="303">
        <v>0</v>
      </c>
      <c r="DX176" s="303">
        <v>0</v>
      </c>
      <c r="DY176" s="303">
        <v>0</v>
      </c>
      <c r="DZ176" s="303">
        <v>0</v>
      </c>
      <c r="EA176" s="303">
        <v>0</v>
      </c>
      <c r="EB176" s="303">
        <v>0</v>
      </c>
      <c r="EC176" s="303">
        <v>0</v>
      </c>
      <c r="ED176" s="398">
        <v>0</v>
      </c>
      <c r="EE176" s="303">
        <v>0</v>
      </c>
      <c r="EF176" s="303">
        <v>0</v>
      </c>
      <c r="EG176" s="393">
        <v>0</v>
      </c>
      <c r="EH176" s="910">
        <v>0</v>
      </c>
      <c r="EI176" s="398">
        <v>11</v>
      </c>
      <c r="EJ176" s="393" t="b">
        <v>0</v>
      </c>
      <c r="EK176" s="971">
        <v>8</v>
      </c>
      <c r="EL176" s="971">
        <v>10</v>
      </c>
      <c r="EM176" s="396">
        <v>0</v>
      </c>
      <c r="EN176" s="396">
        <v>1</v>
      </c>
      <c r="EO176" s="396">
        <v>0</v>
      </c>
      <c r="EP176" s="971">
        <v>0</v>
      </c>
      <c r="EQ176" s="396">
        <v>0</v>
      </c>
      <c r="ER176" s="396">
        <v>0</v>
      </c>
      <c r="ES176" s="396">
        <v>0</v>
      </c>
      <c r="ET176" s="664"/>
      <c r="EU176" s="303"/>
      <c r="EV176" s="396" t="s">
        <v>518</v>
      </c>
      <c r="EW176" s="396" t="s">
        <v>342</v>
      </c>
      <c r="EX176" s="396" t="s">
        <v>343</v>
      </c>
      <c r="EY176" s="396">
        <v>10</v>
      </c>
      <c r="EZ176" s="396" t="s">
        <v>11</v>
      </c>
      <c r="FA176" s="396" t="s">
        <v>232</v>
      </c>
      <c r="FB176" s="396" t="s">
        <v>9</v>
      </c>
      <c r="FC176" s="396" t="s">
        <v>232</v>
      </c>
      <c r="FD176" s="396" t="s">
        <v>358</v>
      </c>
    </row>
    <row r="177" spans="1:160" customFormat="1">
      <c r="A177">
        <v>2559</v>
      </c>
      <c r="B177">
        <v>1</v>
      </c>
      <c r="H177">
        <v>700</v>
      </c>
      <c r="I177">
        <v>41</v>
      </c>
      <c r="J177">
        <v>0</v>
      </c>
      <c r="K177">
        <v>1</v>
      </c>
      <c r="L177">
        <v>1</v>
      </c>
      <c r="M177">
        <v>0</v>
      </c>
      <c r="N177" s="1250" t="s">
        <v>525</v>
      </c>
      <c r="O177" s="1250">
        <v>0</v>
      </c>
      <c r="P177">
        <v>0</v>
      </c>
      <c r="Q177">
        <v>0</v>
      </c>
      <c r="R177">
        <v>0</v>
      </c>
      <c r="S177">
        <v>0</v>
      </c>
      <c r="T177">
        <v>0</v>
      </c>
      <c r="U177">
        <v>4</v>
      </c>
      <c r="V177">
        <v>0</v>
      </c>
      <c r="W177">
        <v>3</v>
      </c>
      <c r="X177">
        <v>0</v>
      </c>
      <c r="Y177">
        <v>4</v>
      </c>
      <c r="Z177">
        <v>0</v>
      </c>
      <c r="AA177">
        <v>3</v>
      </c>
      <c r="AB177">
        <v>0</v>
      </c>
      <c r="AC177">
        <v>0</v>
      </c>
      <c r="AD177">
        <v>0</v>
      </c>
      <c r="AE177">
        <v>0</v>
      </c>
      <c r="AF177">
        <v>0</v>
      </c>
      <c r="AG177">
        <v>0</v>
      </c>
      <c r="AH177">
        <v>0</v>
      </c>
      <c r="AI177">
        <v>0</v>
      </c>
      <c r="AJ177">
        <v>0</v>
      </c>
      <c r="AK177">
        <v>0</v>
      </c>
      <c r="AL177">
        <v>0</v>
      </c>
      <c r="AM177">
        <v>0</v>
      </c>
      <c r="AN177">
        <v>0</v>
      </c>
      <c r="AO177">
        <v>4</v>
      </c>
      <c r="AP177">
        <v>0</v>
      </c>
      <c r="AQ177">
        <v>3</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4</v>
      </c>
      <c r="BK177">
        <v>4</v>
      </c>
      <c r="BL177">
        <v>0</v>
      </c>
      <c r="BM177">
        <v>0</v>
      </c>
      <c r="BN177">
        <v>3</v>
      </c>
      <c r="BO177">
        <v>3</v>
      </c>
      <c r="BP177">
        <v>0</v>
      </c>
      <c r="BQ177">
        <v>0</v>
      </c>
      <c r="BR177">
        <v>0</v>
      </c>
      <c r="BS177">
        <v>0</v>
      </c>
      <c r="BT177">
        <v>0</v>
      </c>
      <c r="BU177">
        <v>0</v>
      </c>
      <c r="BV177">
        <v>0</v>
      </c>
      <c r="BW177">
        <v>0</v>
      </c>
      <c r="BX177">
        <v>0</v>
      </c>
      <c r="BY177">
        <v>0</v>
      </c>
      <c r="BZ177">
        <v>0</v>
      </c>
      <c r="CA177">
        <v>0</v>
      </c>
      <c r="CB177">
        <v>0</v>
      </c>
      <c r="CC177">
        <v>0</v>
      </c>
      <c r="CD177">
        <v>0</v>
      </c>
      <c r="CE177">
        <v>0</v>
      </c>
      <c r="CF177">
        <v>0</v>
      </c>
      <c r="CG177">
        <v>0</v>
      </c>
      <c r="CH177">
        <v>4</v>
      </c>
      <c r="CI177">
        <v>4</v>
      </c>
      <c r="CJ177">
        <v>0</v>
      </c>
      <c r="CK177">
        <v>0</v>
      </c>
      <c r="CL177">
        <v>3</v>
      </c>
      <c r="CM177">
        <v>3</v>
      </c>
      <c r="CN177">
        <v>0</v>
      </c>
      <c r="CO177">
        <v>1</v>
      </c>
      <c r="CP177">
        <v>0</v>
      </c>
      <c r="CQ177">
        <v>1</v>
      </c>
      <c r="CR177">
        <v>0.25</v>
      </c>
      <c r="CS177">
        <v>1</v>
      </c>
      <c r="CT177">
        <v>0</v>
      </c>
      <c r="CU177">
        <v>0</v>
      </c>
      <c r="CV177">
        <v>0</v>
      </c>
      <c r="CW177">
        <v>0</v>
      </c>
      <c r="CX177">
        <v>0</v>
      </c>
      <c r="CY177">
        <v>0</v>
      </c>
      <c r="CZ177">
        <v>0</v>
      </c>
      <c r="DA177">
        <v>1</v>
      </c>
      <c r="DB177">
        <v>0</v>
      </c>
      <c r="DC177">
        <v>0</v>
      </c>
      <c r="DD177">
        <v>0</v>
      </c>
      <c r="DE177">
        <v>0</v>
      </c>
      <c r="DF177">
        <v>0</v>
      </c>
      <c r="DG177">
        <v>0</v>
      </c>
      <c r="DH177">
        <v>0</v>
      </c>
      <c r="DI177">
        <v>0</v>
      </c>
      <c r="DJ177">
        <v>0</v>
      </c>
      <c r="DK177" s="664"/>
      <c r="DL177" s="398">
        <v>0</v>
      </c>
      <c r="DM177" s="303">
        <v>0</v>
      </c>
      <c r="DN177" s="303">
        <v>0</v>
      </c>
      <c r="DO177" s="393">
        <v>0</v>
      </c>
      <c r="DP177" s="303">
        <v>0</v>
      </c>
      <c r="DQ177" s="303">
        <v>0</v>
      </c>
      <c r="DR177" s="303">
        <v>0</v>
      </c>
      <c r="DS177" s="393">
        <v>0</v>
      </c>
      <c r="DT177" s="303">
        <v>0</v>
      </c>
      <c r="DU177" s="303">
        <v>0</v>
      </c>
      <c r="DV177" s="303">
        <v>0</v>
      </c>
      <c r="DW177" s="303">
        <v>0</v>
      </c>
      <c r="DX177" s="303">
        <v>0</v>
      </c>
      <c r="DY177" s="303">
        <v>0</v>
      </c>
      <c r="DZ177" s="303">
        <v>0</v>
      </c>
      <c r="EA177" s="303">
        <v>0</v>
      </c>
      <c r="EB177" s="303">
        <v>0</v>
      </c>
      <c r="EC177" s="303">
        <v>0</v>
      </c>
      <c r="ED177" s="398">
        <v>0</v>
      </c>
      <c r="EE177" s="303">
        <v>0</v>
      </c>
      <c r="EF177" s="303">
        <v>0</v>
      </c>
      <c r="EG177" s="393">
        <v>0</v>
      </c>
      <c r="EH177" s="910">
        <v>0</v>
      </c>
      <c r="EI177" s="398">
        <v>4</v>
      </c>
      <c r="EJ177" s="393" t="b">
        <v>0</v>
      </c>
      <c r="EK177" s="971">
        <v>2</v>
      </c>
      <c r="EL177" s="971">
        <v>3</v>
      </c>
      <c r="EM177" s="396">
        <v>0</v>
      </c>
      <c r="EN177" s="396">
        <v>1</v>
      </c>
      <c r="EO177" s="396">
        <v>0</v>
      </c>
      <c r="EP177" s="971">
        <v>0</v>
      </c>
      <c r="EQ177" s="396">
        <v>0</v>
      </c>
      <c r="ER177" s="396">
        <v>0</v>
      </c>
      <c r="ES177" s="396">
        <v>0</v>
      </c>
      <c r="ET177" s="664"/>
      <c r="EU177" s="303"/>
      <c r="EV177" s="396" t="s">
        <v>525</v>
      </c>
      <c r="EW177" s="396" t="s">
        <v>342</v>
      </c>
      <c r="EX177" s="396" t="s">
        <v>343</v>
      </c>
      <c r="EY177" s="396">
        <v>3</v>
      </c>
      <c r="EZ177" s="396" t="s">
        <v>11</v>
      </c>
      <c r="FA177" s="396" t="s">
        <v>232</v>
      </c>
      <c r="FB177" s="396" t="s">
        <v>9</v>
      </c>
      <c r="FC177" s="396" t="s">
        <v>232</v>
      </c>
      <c r="FD177" s="396" t="s">
        <v>358</v>
      </c>
    </row>
    <row r="178" spans="1:160" customFormat="1">
      <c r="A178">
        <v>2560</v>
      </c>
      <c r="B178">
        <v>1</v>
      </c>
      <c r="H178">
        <v>700</v>
      </c>
      <c r="I178">
        <v>43</v>
      </c>
      <c r="J178">
        <v>1</v>
      </c>
      <c r="K178">
        <v>0</v>
      </c>
      <c r="L178">
        <v>1</v>
      </c>
      <c r="M178">
        <v>0</v>
      </c>
      <c r="N178" s="1250" t="s">
        <v>525</v>
      </c>
      <c r="O178" s="1250">
        <v>0</v>
      </c>
      <c r="P178">
        <v>6</v>
      </c>
      <c r="Q178">
        <v>3</v>
      </c>
      <c r="R178">
        <v>6</v>
      </c>
      <c r="S178">
        <v>3</v>
      </c>
      <c r="T178">
        <v>0</v>
      </c>
      <c r="U178">
        <v>0</v>
      </c>
      <c r="V178">
        <v>0</v>
      </c>
      <c r="W178">
        <v>0</v>
      </c>
      <c r="X178">
        <v>6</v>
      </c>
      <c r="Y178">
        <v>3</v>
      </c>
      <c r="Z178">
        <v>6</v>
      </c>
      <c r="AA178">
        <v>3</v>
      </c>
      <c r="AB178">
        <v>0</v>
      </c>
      <c r="AC178">
        <v>0</v>
      </c>
      <c r="AD178">
        <v>0</v>
      </c>
      <c r="AE178">
        <v>0</v>
      </c>
      <c r="AF178">
        <v>0</v>
      </c>
      <c r="AG178">
        <v>0</v>
      </c>
      <c r="AH178">
        <v>0</v>
      </c>
      <c r="AI178">
        <v>0</v>
      </c>
      <c r="AJ178">
        <v>5</v>
      </c>
      <c r="AK178">
        <v>1</v>
      </c>
      <c r="AL178">
        <v>6</v>
      </c>
      <c r="AM178">
        <v>2</v>
      </c>
      <c r="AN178">
        <v>11</v>
      </c>
      <c r="AO178">
        <v>4</v>
      </c>
      <c r="AP178">
        <v>12</v>
      </c>
      <c r="AQ178">
        <v>5</v>
      </c>
      <c r="AR178">
        <v>0</v>
      </c>
      <c r="AS178">
        <v>0</v>
      </c>
      <c r="AT178">
        <v>0</v>
      </c>
      <c r="AU178">
        <v>0</v>
      </c>
      <c r="AV178">
        <v>0</v>
      </c>
      <c r="AW178">
        <v>0</v>
      </c>
      <c r="AX178">
        <v>0</v>
      </c>
      <c r="AY178">
        <v>0</v>
      </c>
      <c r="AZ178">
        <v>0</v>
      </c>
      <c r="BA178">
        <v>0</v>
      </c>
      <c r="BB178">
        <v>0</v>
      </c>
      <c r="BC178">
        <v>0</v>
      </c>
      <c r="BD178">
        <v>0</v>
      </c>
      <c r="BE178">
        <v>0</v>
      </c>
      <c r="BF178">
        <v>0</v>
      </c>
      <c r="BG178">
        <v>0</v>
      </c>
      <c r="BH178">
        <v>0</v>
      </c>
      <c r="BI178">
        <v>0</v>
      </c>
      <c r="BJ178">
        <v>3</v>
      </c>
      <c r="BK178">
        <v>0</v>
      </c>
      <c r="BL178">
        <v>1</v>
      </c>
      <c r="BM178">
        <v>0</v>
      </c>
      <c r="BN178">
        <v>3</v>
      </c>
      <c r="BO178">
        <v>0</v>
      </c>
      <c r="BP178">
        <v>0</v>
      </c>
      <c r="BQ178">
        <v>0</v>
      </c>
      <c r="BR178">
        <v>0</v>
      </c>
      <c r="BS178">
        <v>0</v>
      </c>
      <c r="BT178">
        <v>0</v>
      </c>
      <c r="BU178">
        <v>0</v>
      </c>
      <c r="BV178">
        <v>0</v>
      </c>
      <c r="BW178">
        <v>0</v>
      </c>
      <c r="BX178">
        <v>6</v>
      </c>
      <c r="BY178">
        <v>0</v>
      </c>
      <c r="BZ178">
        <v>0</v>
      </c>
      <c r="CA178">
        <v>0</v>
      </c>
      <c r="CB178">
        <v>5</v>
      </c>
      <c r="CC178">
        <v>0</v>
      </c>
      <c r="CD178">
        <v>0</v>
      </c>
      <c r="CE178">
        <v>0</v>
      </c>
      <c r="CF178">
        <v>6</v>
      </c>
      <c r="CG178">
        <v>0</v>
      </c>
      <c r="CH178">
        <v>3</v>
      </c>
      <c r="CI178">
        <v>0</v>
      </c>
      <c r="CJ178">
        <v>6</v>
      </c>
      <c r="CK178">
        <v>0</v>
      </c>
      <c r="CL178">
        <v>3</v>
      </c>
      <c r="CM178">
        <v>0</v>
      </c>
      <c r="CN178">
        <v>10</v>
      </c>
      <c r="CO178">
        <v>8</v>
      </c>
      <c r="CP178">
        <v>5</v>
      </c>
      <c r="CQ178">
        <v>3</v>
      </c>
      <c r="CR178">
        <v>1.2</v>
      </c>
      <c r="CS178">
        <v>0</v>
      </c>
      <c r="CT178">
        <v>0</v>
      </c>
      <c r="CU178">
        <v>0</v>
      </c>
      <c r="CV178">
        <v>0</v>
      </c>
      <c r="CW178">
        <v>0</v>
      </c>
      <c r="CX178">
        <v>0</v>
      </c>
      <c r="CY178">
        <v>0</v>
      </c>
      <c r="CZ178">
        <v>0</v>
      </c>
      <c r="DA178">
        <v>0</v>
      </c>
      <c r="DB178">
        <v>10</v>
      </c>
      <c r="DC178">
        <v>0</v>
      </c>
      <c r="DD178">
        <v>0</v>
      </c>
      <c r="DE178">
        <v>0</v>
      </c>
      <c r="DF178">
        <v>1</v>
      </c>
      <c r="DG178">
        <v>1</v>
      </c>
      <c r="DH178">
        <v>1</v>
      </c>
      <c r="DI178">
        <v>0</v>
      </c>
      <c r="DJ178">
        <v>0</v>
      </c>
      <c r="DK178" s="664"/>
      <c r="DL178" s="398">
        <v>0</v>
      </c>
      <c r="DM178" s="303">
        <v>0</v>
      </c>
      <c r="DN178" s="303">
        <v>0</v>
      </c>
      <c r="DO178" s="393">
        <v>0</v>
      </c>
      <c r="DP178" s="303">
        <v>0</v>
      </c>
      <c r="DQ178" s="303">
        <v>0</v>
      </c>
      <c r="DR178" s="303">
        <v>0</v>
      </c>
      <c r="DS178" s="393">
        <v>0</v>
      </c>
      <c r="DT178" s="303">
        <v>0</v>
      </c>
      <c r="DU178" s="303">
        <v>0</v>
      </c>
      <c r="DV178" s="303">
        <v>0</v>
      </c>
      <c r="DW178" s="303">
        <v>0</v>
      </c>
      <c r="DX178" s="303">
        <v>0</v>
      </c>
      <c r="DY178" s="303">
        <v>0</v>
      </c>
      <c r="DZ178" s="303">
        <v>0</v>
      </c>
      <c r="EA178" s="303">
        <v>0</v>
      </c>
      <c r="EB178" s="303">
        <v>0</v>
      </c>
      <c r="EC178" s="303">
        <v>0</v>
      </c>
      <c r="ED178" s="398">
        <v>0</v>
      </c>
      <c r="EE178" s="303">
        <v>0</v>
      </c>
      <c r="EF178" s="303">
        <v>0</v>
      </c>
      <c r="EG178" s="393">
        <v>0</v>
      </c>
      <c r="EH178" s="910">
        <v>0</v>
      </c>
      <c r="EI178" s="398">
        <v>15</v>
      </c>
      <c r="EJ178" s="393" t="b">
        <v>0</v>
      </c>
      <c r="EK178" s="971">
        <v>7</v>
      </c>
      <c r="EL178" s="971">
        <v>0</v>
      </c>
      <c r="EM178" s="396">
        <v>0</v>
      </c>
      <c r="EN178" s="396">
        <v>0</v>
      </c>
      <c r="EO178" s="396">
        <v>0</v>
      </c>
      <c r="EP178" s="971">
        <v>17</v>
      </c>
      <c r="EQ178" s="396">
        <v>0</v>
      </c>
      <c r="ER178" s="396">
        <v>0</v>
      </c>
      <c r="ES178" s="396">
        <v>1</v>
      </c>
      <c r="ET178" s="664"/>
      <c r="EU178" s="303"/>
      <c r="EV178" s="396" t="s">
        <v>525</v>
      </c>
      <c r="EW178" s="396" t="s">
        <v>342</v>
      </c>
      <c r="EX178" s="396" t="s">
        <v>343</v>
      </c>
      <c r="EY178" s="396">
        <v>17</v>
      </c>
      <c r="EZ178" s="396" t="s">
        <v>12</v>
      </c>
      <c r="FA178" s="396" t="s">
        <v>232</v>
      </c>
      <c r="FB178" s="396" t="s">
        <v>9</v>
      </c>
      <c r="FC178" s="396" t="s">
        <v>232</v>
      </c>
      <c r="FD178" s="396" t="s">
        <v>358</v>
      </c>
    </row>
    <row r="179" spans="1:160" customFormat="1">
      <c r="A179">
        <v>2615</v>
      </c>
      <c r="B179">
        <v>1</v>
      </c>
      <c r="H179">
        <v>700</v>
      </c>
      <c r="I179">
        <v>41</v>
      </c>
      <c r="J179">
        <v>1</v>
      </c>
      <c r="K179">
        <v>0</v>
      </c>
      <c r="L179">
        <v>1</v>
      </c>
      <c r="M179">
        <v>0</v>
      </c>
      <c r="N179" s="1250" t="s">
        <v>528</v>
      </c>
      <c r="O179" s="1250">
        <v>0</v>
      </c>
      <c r="P179">
        <v>6</v>
      </c>
      <c r="Q179">
        <v>0</v>
      </c>
      <c r="R179">
        <v>6</v>
      </c>
      <c r="S179">
        <v>0</v>
      </c>
      <c r="T179">
        <v>0</v>
      </c>
      <c r="U179">
        <v>0</v>
      </c>
      <c r="V179">
        <v>0</v>
      </c>
      <c r="W179">
        <v>0</v>
      </c>
      <c r="X179">
        <v>6</v>
      </c>
      <c r="Y179">
        <v>0</v>
      </c>
      <c r="Z179">
        <v>6</v>
      </c>
      <c r="AA179">
        <v>0</v>
      </c>
      <c r="AB179">
        <v>0</v>
      </c>
      <c r="AC179">
        <v>0</v>
      </c>
      <c r="AD179">
        <v>0</v>
      </c>
      <c r="AE179">
        <v>0</v>
      </c>
      <c r="AF179">
        <v>0</v>
      </c>
      <c r="AG179">
        <v>0</v>
      </c>
      <c r="AH179">
        <v>0</v>
      </c>
      <c r="AI179">
        <v>0</v>
      </c>
      <c r="AJ179">
        <v>0</v>
      </c>
      <c r="AK179">
        <v>0</v>
      </c>
      <c r="AL179">
        <v>0</v>
      </c>
      <c r="AM179">
        <v>0</v>
      </c>
      <c r="AN179">
        <v>6</v>
      </c>
      <c r="AO179">
        <v>0</v>
      </c>
      <c r="AP179">
        <v>6</v>
      </c>
      <c r="AQ179">
        <v>0</v>
      </c>
      <c r="AR179">
        <v>0</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BN179">
        <v>0</v>
      </c>
      <c r="BO179">
        <v>0</v>
      </c>
      <c r="BP179">
        <v>0</v>
      </c>
      <c r="BQ179">
        <v>0</v>
      </c>
      <c r="BR179">
        <v>0</v>
      </c>
      <c r="BS179">
        <v>0</v>
      </c>
      <c r="BT179">
        <v>0</v>
      </c>
      <c r="BU179">
        <v>0</v>
      </c>
      <c r="BV179">
        <v>0</v>
      </c>
      <c r="BW179">
        <v>0</v>
      </c>
      <c r="BX179">
        <v>6</v>
      </c>
      <c r="BY179">
        <v>0</v>
      </c>
      <c r="BZ179">
        <v>0</v>
      </c>
      <c r="CA179">
        <v>0</v>
      </c>
      <c r="CB179">
        <v>6</v>
      </c>
      <c r="CC179">
        <v>0</v>
      </c>
      <c r="CD179">
        <v>0</v>
      </c>
      <c r="CE179">
        <v>0</v>
      </c>
      <c r="CF179">
        <v>6</v>
      </c>
      <c r="CG179">
        <v>0</v>
      </c>
      <c r="CH179">
        <v>0</v>
      </c>
      <c r="CI179">
        <v>0</v>
      </c>
      <c r="CJ179">
        <v>6</v>
      </c>
      <c r="CK179">
        <v>0</v>
      </c>
      <c r="CL179">
        <v>0</v>
      </c>
      <c r="CM179">
        <v>0</v>
      </c>
      <c r="CN179">
        <v>0</v>
      </c>
      <c r="CO179">
        <v>0</v>
      </c>
      <c r="CP179">
        <v>0</v>
      </c>
      <c r="CQ179">
        <v>0</v>
      </c>
      <c r="CR179">
        <v>0</v>
      </c>
      <c r="CS179">
        <v>2</v>
      </c>
      <c r="CT179">
        <v>0</v>
      </c>
      <c r="CU179">
        <v>0</v>
      </c>
      <c r="CV179">
        <v>0</v>
      </c>
      <c r="CW179">
        <v>0</v>
      </c>
      <c r="CX179">
        <v>0</v>
      </c>
      <c r="CY179">
        <v>0</v>
      </c>
      <c r="CZ179">
        <v>1</v>
      </c>
      <c r="DA179">
        <v>0</v>
      </c>
      <c r="DB179">
        <v>0</v>
      </c>
      <c r="DC179">
        <v>0</v>
      </c>
      <c r="DD179">
        <v>0</v>
      </c>
      <c r="DE179">
        <v>0</v>
      </c>
      <c r="DF179">
        <v>0</v>
      </c>
      <c r="DG179">
        <v>0</v>
      </c>
      <c r="DH179">
        <v>0</v>
      </c>
      <c r="DI179">
        <v>0</v>
      </c>
      <c r="DJ179">
        <v>0</v>
      </c>
      <c r="DK179" s="664"/>
      <c r="DL179" s="398">
        <v>0</v>
      </c>
      <c r="DM179" s="303">
        <v>0</v>
      </c>
      <c r="DN179" s="303">
        <v>0</v>
      </c>
      <c r="DO179" s="393">
        <v>0</v>
      </c>
      <c r="DP179" s="303">
        <v>0</v>
      </c>
      <c r="DQ179" s="303">
        <v>0</v>
      </c>
      <c r="DR179" s="303">
        <v>0</v>
      </c>
      <c r="DS179" s="393">
        <v>0</v>
      </c>
      <c r="DT179" s="303">
        <v>0</v>
      </c>
      <c r="DU179" s="303">
        <v>0</v>
      </c>
      <c r="DV179" s="303">
        <v>0</v>
      </c>
      <c r="DW179" s="303">
        <v>0</v>
      </c>
      <c r="DX179" s="303">
        <v>0</v>
      </c>
      <c r="DY179" s="303">
        <v>0</v>
      </c>
      <c r="DZ179" s="303">
        <v>0</v>
      </c>
      <c r="EA179" s="303">
        <v>0</v>
      </c>
      <c r="EB179" s="303">
        <v>0</v>
      </c>
      <c r="EC179" s="303">
        <v>0</v>
      </c>
      <c r="ED179" s="398">
        <v>0</v>
      </c>
      <c r="EE179" s="303">
        <v>0</v>
      </c>
      <c r="EF179" s="303">
        <v>0</v>
      </c>
      <c r="EG179" s="393">
        <v>0</v>
      </c>
      <c r="EH179" s="910">
        <v>0</v>
      </c>
      <c r="EI179" s="398">
        <v>6</v>
      </c>
      <c r="EJ179" s="393" t="b">
        <v>1</v>
      </c>
      <c r="EK179" s="971">
        <v>4</v>
      </c>
      <c r="EL179" s="971">
        <v>6</v>
      </c>
      <c r="EM179" s="396">
        <v>0</v>
      </c>
      <c r="EN179" s="396">
        <v>1</v>
      </c>
      <c r="EO179" s="396">
        <v>0</v>
      </c>
      <c r="EP179" s="971">
        <v>0</v>
      </c>
      <c r="EQ179" s="396">
        <v>0</v>
      </c>
      <c r="ER179" s="396">
        <v>0</v>
      </c>
      <c r="ES179" s="396">
        <v>0</v>
      </c>
      <c r="ET179" s="664"/>
      <c r="EU179" s="303"/>
      <c r="EV179" s="396" t="s">
        <v>528</v>
      </c>
      <c r="EW179" s="396" t="s">
        <v>342</v>
      </c>
      <c r="EX179" s="396" t="s">
        <v>343</v>
      </c>
      <c r="EY179" s="396">
        <v>6</v>
      </c>
      <c r="EZ179" s="396" t="s">
        <v>11</v>
      </c>
      <c r="FA179" s="396" t="s">
        <v>232</v>
      </c>
      <c r="FB179" s="396" t="s">
        <v>9</v>
      </c>
      <c r="FC179" s="396" t="s">
        <v>232</v>
      </c>
      <c r="FD179" s="396" t="s">
        <v>358</v>
      </c>
    </row>
    <row r="180" spans="1:160" customFormat="1">
      <c r="A180">
        <v>2616</v>
      </c>
      <c r="B180">
        <v>1</v>
      </c>
      <c r="H180">
        <v>700</v>
      </c>
      <c r="I180">
        <v>42</v>
      </c>
      <c r="J180">
        <v>0</v>
      </c>
      <c r="K180">
        <v>1</v>
      </c>
      <c r="L180">
        <v>1</v>
      </c>
      <c r="M180">
        <v>0</v>
      </c>
      <c r="N180" s="1250" t="s">
        <v>528</v>
      </c>
      <c r="O180" s="1250">
        <v>0</v>
      </c>
      <c r="P180">
        <v>53</v>
      </c>
      <c r="Q180">
        <v>9</v>
      </c>
      <c r="R180">
        <v>62</v>
      </c>
      <c r="S180">
        <v>9</v>
      </c>
      <c r="T180">
        <v>0</v>
      </c>
      <c r="U180">
        <v>0</v>
      </c>
      <c r="V180">
        <v>2</v>
      </c>
      <c r="W180">
        <v>0</v>
      </c>
      <c r="X180">
        <v>53</v>
      </c>
      <c r="Y180">
        <v>9</v>
      </c>
      <c r="Z180">
        <v>64</v>
      </c>
      <c r="AA180">
        <v>9</v>
      </c>
      <c r="AB180">
        <v>38</v>
      </c>
      <c r="AC180">
        <v>1</v>
      </c>
      <c r="AD180">
        <v>50</v>
      </c>
      <c r="AE180">
        <v>0</v>
      </c>
      <c r="AF180">
        <v>0</v>
      </c>
      <c r="AG180">
        <v>0</v>
      </c>
      <c r="AH180">
        <v>2</v>
      </c>
      <c r="AI180">
        <v>2</v>
      </c>
      <c r="AJ180">
        <v>0</v>
      </c>
      <c r="AK180">
        <v>0</v>
      </c>
      <c r="AL180">
        <v>0</v>
      </c>
      <c r="AM180">
        <v>0</v>
      </c>
      <c r="AN180">
        <v>91</v>
      </c>
      <c r="AO180">
        <v>10</v>
      </c>
      <c r="AP180">
        <v>116</v>
      </c>
      <c r="AQ180">
        <v>11</v>
      </c>
      <c r="AR180">
        <v>0</v>
      </c>
      <c r="AS180">
        <v>0</v>
      </c>
      <c r="AT180">
        <v>0</v>
      </c>
      <c r="AU180">
        <v>0</v>
      </c>
      <c r="AV180">
        <v>2</v>
      </c>
      <c r="AW180">
        <v>0</v>
      </c>
      <c r="AX180">
        <v>0</v>
      </c>
      <c r="AY180">
        <v>0</v>
      </c>
      <c r="AZ180">
        <v>1</v>
      </c>
      <c r="BA180">
        <v>0</v>
      </c>
      <c r="BB180">
        <v>0</v>
      </c>
      <c r="BC180">
        <v>0</v>
      </c>
      <c r="BD180">
        <v>1</v>
      </c>
      <c r="BE180">
        <v>0</v>
      </c>
      <c r="BF180">
        <v>0</v>
      </c>
      <c r="BG180">
        <v>0</v>
      </c>
      <c r="BH180">
        <v>14</v>
      </c>
      <c r="BI180">
        <v>0</v>
      </c>
      <c r="BJ180">
        <v>9</v>
      </c>
      <c r="BK180">
        <v>0</v>
      </c>
      <c r="BL180">
        <v>13</v>
      </c>
      <c r="BM180">
        <v>2</v>
      </c>
      <c r="BN180">
        <v>9</v>
      </c>
      <c r="BO180">
        <v>0</v>
      </c>
      <c r="BP180">
        <v>0</v>
      </c>
      <c r="BQ180">
        <v>0</v>
      </c>
      <c r="BR180">
        <v>0</v>
      </c>
      <c r="BS180">
        <v>0</v>
      </c>
      <c r="BT180">
        <v>0</v>
      </c>
      <c r="BU180">
        <v>0</v>
      </c>
      <c r="BV180">
        <v>0</v>
      </c>
      <c r="BW180">
        <v>0</v>
      </c>
      <c r="BX180">
        <v>38</v>
      </c>
      <c r="BY180">
        <v>0</v>
      </c>
      <c r="BZ180">
        <v>0</v>
      </c>
      <c r="CA180">
        <v>0</v>
      </c>
      <c r="CB180">
        <v>48</v>
      </c>
      <c r="CC180">
        <v>0</v>
      </c>
      <c r="CD180">
        <v>0</v>
      </c>
      <c r="CE180">
        <v>0</v>
      </c>
      <c r="CF180">
        <v>53</v>
      </c>
      <c r="CG180">
        <v>0</v>
      </c>
      <c r="CH180">
        <v>9</v>
      </c>
      <c r="CI180">
        <v>0</v>
      </c>
      <c r="CJ180">
        <v>64</v>
      </c>
      <c r="CK180">
        <v>2</v>
      </c>
      <c r="CL180">
        <v>9</v>
      </c>
      <c r="CM180">
        <v>0</v>
      </c>
      <c r="CN180">
        <v>127</v>
      </c>
      <c r="CO180">
        <v>101</v>
      </c>
      <c r="CP180">
        <v>0</v>
      </c>
      <c r="CQ180">
        <v>0</v>
      </c>
      <c r="CR180">
        <v>2.2574257425742572</v>
      </c>
      <c r="CS180">
        <v>24</v>
      </c>
      <c r="CT180">
        <v>1</v>
      </c>
      <c r="CU180">
        <v>0</v>
      </c>
      <c r="CV180">
        <v>0</v>
      </c>
      <c r="CW180">
        <v>0</v>
      </c>
      <c r="CX180">
        <v>0</v>
      </c>
      <c r="CY180">
        <v>0</v>
      </c>
      <c r="CZ180">
        <v>1</v>
      </c>
      <c r="DA180">
        <v>0</v>
      </c>
      <c r="DB180">
        <v>10</v>
      </c>
      <c r="DC180">
        <v>1</v>
      </c>
      <c r="DD180">
        <v>1</v>
      </c>
      <c r="DE180">
        <v>0</v>
      </c>
      <c r="DF180">
        <v>1</v>
      </c>
      <c r="DG180">
        <v>0</v>
      </c>
      <c r="DH180">
        <v>0</v>
      </c>
      <c r="DI180">
        <v>0</v>
      </c>
      <c r="DJ180">
        <v>0</v>
      </c>
      <c r="DK180" s="664"/>
      <c r="DL180" s="398">
        <v>0</v>
      </c>
      <c r="DM180" s="303">
        <v>0</v>
      </c>
      <c r="DN180" s="303">
        <v>0</v>
      </c>
      <c r="DO180" s="393">
        <v>0</v>
      </c>
      <c r="DP180" s="303">
        <v>0</v>
      </c>
      <c r="DQ180" s="303">
        <v>0</v>
      </c>
      <c r="DR180" s="303">
        <v>0</v>
      </c>
      <c r="DS180" s="393">
        <v>0</v>
      </c>
      <c r="DT180" s="303">
        <v>0</v>
      </c>
      <c r="DU180" s="303">
        <v>0</v>
      </c>
      <c r="DV180" s="303">
        <v>0</v>
      </c>
      <c r="DW180" s="303">
        <v>0</v>
      </c>
      <c r="DX180" s="303">
        <v>0</v>
      </c>
      <c r="DY180" s="303">
        <v>0</v>
      </c>
      <c r="DZ180" s="303">
        <v>0</v>
      </c>
      <c r="EA180" s="303">
        <v>0</v>
      </c>
      <c r="EB180" s="303">
        <v>0</v>
      </c>
      <c r="EC180" s="303">
        <v>0</v>
      </c>
      <c r="ED180" s="398">
        <v>0</v>
      </c>
      <c r="EE180" s="303">
        <v>0</v>
      </c>
      <c r="EF180" s="303">
        <v>0</v>
      </c>
      <c r="EG180" s="393">
        <v>0</v>
      </c>
      <c r="EH180" s="910">
        <v>0</v>
      </c>
      <c r="EI180" s="398">
        <v>101</v>
      </c>
      <c r="EJ180" s="393" t="b">
        <v>0</v>
      </c>
      <c r="EK180" s="971">
        <v>93</v>
      </c>
      <c r="EL180" s="971">
        <v>127</v>
      </c>
      <c r="EM180" s="396">
        <v>0</v>
      </c>
      <c r="EN180" s="396">
        <v>1</v>
      </c>
      <c r="EO180" s="396">
        <v>0</v>
      </c>
      <c r="EP180" s="971">
        <v>127</v>
      </c>
      <c r="EQ180" s="396">
        <v>0</v>
      </c>
      <c r="ER180" s="396">
        <v>0</v>
      </c>
      <c r="ES180" s="396">
        <v>1</v>
      </c>
      <c r="ET180" s="664"/>
      <c r="EU180" s="303"/>
      <c r="EV180" s="396" t="s">
        <v>528</v>
      </c>
      <c r="EW180" s="396" t="s">
        <v>342</v>
      </c>
      <c r="EX180" s="396" t="s">
        <v>343</v>
      </c>
      <c r="EY180" s="396">
        <v>127</v>
      </c>
      <c r="EZ180" s="396" t="s">
        <v>13</v>
      </c>
      <c r="FA180" s="396" t="s">
        <v>232</v>
      </c>
      <c r="FB180" s="396" t="s">
        <v>9</v>
      </c>
      <c r="FC180" s="396" t="s">
        <v>232</v>
      </c>
      <c r="FD180" s="396" t="s">
        <v>358</v>
      </c>
    </row>
    <row r="181" spans="1:160" customFormat="1">
      <c r="A181">
        <v>2670</v>
      </c>
      <c r="B181">
        <v>1</v>
      </c>
      <c r="H181">
        <v>700</v>
      </c>
      <c r="I181">
        <v>41</v>
      </c>
      <c r="J181">
        <v>1</v>
      </c>
      <c r="K181">
        <v>0</v>
      </c>
      <c r="L181">
        <v>1</v>
      </c>
      <c r="M181">
        <v>0</v>
      </c>
      <c r="N181" s="1250" t="s">
        <v>532</v>
      </c>
      <c r="O181" s="1250">
        <v>0</v>
      </c>
      <c r="P181">
        <v>179</v>
      </c>
      <c r="Q181">
        <v>5</v>
      </c>
      <c r="R181">
        <v>183</v>
      </c>
      <c r="S181">
        <v>5</v>
      </c>
      <c r="T181">
        <v>1</v>
      </c>
      <c r="U181">
        <v>61</v>
      </c>
      <c r="V181">
        <v>1</v>
      </c>
      <c r="W181">
        <v>56</v>
      </c>
      <c r="X181">
        <v>180</v>
      </c>
      <c r="Y181">
        <v>66</v>
      </c>
      <c r="Z181">
        <v>184</v>
      </c>
      <c r="AA181">
        <v>61</v>
      </c>
      <c r="AB181">
        <v>41</v>
      </c>
      <c r="AC181">
        <v>0</v>
      </c>
      <c r="AD181">
        <v>27</v>
      </c>
      <c r="AE181">
        <v>0</v>
      </c>
      <c r="AF181">
        <v>0</v>
      </c>
      <c r="AG181">
        <v>9</v>
      </c>
      <c r="AH181">
        <v>0</v>
      </c>
      <c r="AI181">
        <v>12</v>
      </c>
      <c r="AJ181">
        <v>0</v>
      </c>
      <c r="AK181">
        <v>0</v>
      </c>
      <c r="AL181">
        <v>0</v>
      </c>
      <c r="AM181">
        <v>0</v>
      </c>
      <c r="AN181">
        <v>221</v>
      </c>
      <c r="AO181">
        <v>75</v>
      </c>
      <c r="AP181">
        <v>211</v>
      </c>
      <c r="AQ181">
        <v>73</v>
      </c>
      <c r="AR181">
        <v>0</v>
      </c>
      <c r="AS181">
        <v>0</v>
      </c>
      <c r="AT181">
        <v>0</v>
      </c>
      <c r="AU181">
        <v>0</v>
      </c>
      <c r="AV181">
        <v>0</v>
      </c>
      <c r="AW181">
        <v>0</v>
      </c>
      <c r="AX181">
        <v>0</v>
      </c>
      <c r="AY181">
        <v>0</v>
      </c>
      <c r="AZ181">
        <v>0</v>
      </c>
      <c r="BA181">
        <v>0</v>
      </c>
      <c r="BB181">
        <v>0</v>
      </c>
      <c r="BC181">
        <v>0</v>
      </c>
      <c r="BD181">
        <v>0</v>
      </c>
      <c r="BE181">
        <v>0</v>
      </c>
      <c r="BF181">
        <v>0</v>
      </c>
      <c r="BG181">
        <v>0</v>
      </c>
      <c r="BH181">
        <v>14</v>
      </c>
      <c r="BI181">
        <v>0</v>
      </c>
      <c r="BJ181">
        <v>4</v>
      </c>
      <c r="BK181">
        <v>1</v>
      </c>
      <c r="BL181">
        <v>14</v>
      </c>
      <c r="BM181">
        <v>0</v>
      </c>
      <c r="BN181">
        <v>5</v>
      </c>
      <c r="BO181">
        <v>0</v>
      </c>
      <c r="BP181">
        <v>0</v>
      </c>
      <c r="BQ181">
        <v>0</v>
      </c>
      <c r="BR181">
        <v>0</v>
      </c>
      <c r="BS181">
        <v>0</v>
      </c>
      <c r="BT181">
        <v>0</v>
      </c>
      <c r="BU181">
        <v>0</v>
      </c>
      <c r="BV181">
        <v>0</v>
      </c>
      <c r="BW181">
        <v>0</v>
      </c>
      <c r="BX181">
        <v>166</v>
      </c>
      <c r="BY181">
        <v>1</v>
      </c>
      <c r="BZ181">
        <v>62</v>
      </c>
      <c r="CA181">
        <v>60</v>
      </c>
      <c r="CB181">
        <v>170</v>
      </c>
      <c r="CC181">
        <v>1</v>
      </c>
      <c r="CD181">
        <v>56</v>
      </c>
      <c r="CE181">
        <v>56</v>
      </c>
      <c r="CF181">
        <v>180</v>
      </c>
      <c r="CG181">
        <v>1</v>
      </c>
      <c r="CH181">
        <v>66</v>
      </c>
      <c r="CI181">
        <v>61</v>
      </c>
      <c r="CJ181">
        <v>184</v>
      </c>
      <c r="CK181">
        <v>1</v>
      </c>
      <c r="CL181">
        <v>61</v>
      </c>
      <c r="CM181">
        <v>56</v>
      </c>
      <c r="CN181">
        <v>33</v>
      </c>
      <c r="CO181">
        <v>45</v>
      </c>
      <c r="CP181">
        <v>35</v>
      </c>
      <c r="CQ181">
        <v>0</v>
      </c>
      <c r="CR181">
        <v>0.26351351351351349</v>
      </c>
      <c r="CS181">
        <v>45</v>
      </c>
      <c r="CT181">
        <v>1</v>
      </c>
      <c r="CU181">
        <v>0</v>
      </c>
      <c r="CV181">
        <v>0</v>
      </c>
      <c r="CW181">
        <v>0</v>
      </c>
      <c r="CX181">
        <v>0</v>
      </c>
      <c r="CY181">
        <v>0</v>
      </c>
      <c r="CZ181">
        <v>0</v>
      </c>
      <c r="DA181">
        <v>0</v>
      </c>
      <c r="DB181">
        <v>12</v>
      </c>
      <c r="DC181">
        <v>0</v>
      </c>
      <c r="DD181">
        <v>0</v>
      </c>
      <c r="DE181">
        <v>0</v>
      </c>
      <c r="DF181">
        <v>1</v>
      </c>
      <c r="DG181">
        <v>0</v>
      </c>
      <c r="DH181">
        <v>0</v>
      </c>
      <c r="DI181">
        <v>0</v>
      </c>
      <c r="DJ181">
        <v>0</v>
      </c>
      <c r="DK181" s="664"/>
      <c r="DL181" s="398">
        <v>0</v>
      </c>
      <c r="DM181" s="303">
        <v>0</v>
      </c>
      <c r="DN181" s="303">
        <v>0</v>
      </c>
      <c r="DO181" s="393">
        <v>0</v>
      </c>
      <c r="DP181" s="303">
        <v>0</v>
      </c>
      <c r="DQ181" s="303">
        <v>0</v>
      </c>
      <c r="DR181" s="303">
        <v>0</v>
      </c>
      <c r="DS181" s="393">
        <v>0</v>
      </c>
      <c r="DT181" s="303">
        <v>0</v>
      </c>
      <c r="DU181" s="303">
        <v>0</v>
      </c>
      <c r="DV181" s="303">
        <v>0</v>
      </c>
      <c r="DW181" s="303">
        <v>0</v>
      </c>
      <c r="DX181" s="303">
        <v>0</v>
      </c>
      <c r="DY181" s="303">
        <v>0</v>
      </c>
      <c r="DZ181" s="303">
        <v>0</v>
      </c>
      <c r="EA181" s="303">
        <v>0</v>
      </c>
      <c r="EB181" s="303">
        <v>0</v>
      </c>
      <c r="EC181" s="303">
        <v>0</v>
      </c>
      <c r="ED181" s="398">
        <v>0</v>
      </c>
      <c r="EE181" s="303">
        <v>0</v>
      </c>
      <c r="EF181" s="303">
        <v>0</v>
      </c>
      <c r="EG181" s="393">
        <v>0</v>
      </c>
      <c r="EH181" s="910">
        <v>0</v>
      </c>
      <c r="EI181" s="398">
        <v>296</v>
      </c>
      <c r="EJ181" s="393" t="b">
        <v>0</v>
      </c>
      <c r="EK181" s="971">
        <v>227</v>
      </c>
      <c r="EL181" s="971">
        <v>284</v>
      </c>
      <c r="EM181" s="396">
        <v>0</v>
      </c>
      <c r="EN181" s="396">
        <v>1</v>
      </c>
      <c r="EO181" s="396">
        <v>0</v>
      </c>
      <c r="EP181" s="971">
        <v>284</v>
      </c>
      <c r="EQ181" s="396">
        <v>0</v>
      </c>
      <c r="ER181" s="396">
        <v>1</v>
      </c>
      <c r="ES181" s="396">
        <v>0</v>
      </c>
      <c r="ET181" s="664"/>
      <c r="EU181" s="303"/>
      <c r="EV181" s="396" t="s">
        <v>532</v>
      </c>
      <c r="EW181" s="396" t="s">
        <v>390</v>
      </c>
      <c r="EX181" s="396" t="s">
        <v>350</v>
      </c>
      <c r="EY181" s="396">
        <v>284</v>
      </c>
      <c r="EZ181" s="396" t="s">
        <v>13</v>
      </c>
      <c r="FA181" s="396" t="s">
        <v>232</v>
      </c>
      <c r="FB181" s="396" t="s">
        <v>9</v>
      </c>
      <c r="FC181" s="396" t="s">
        <v>232</v>
      </c>
      <c r="FD181" s="396" t="s">
        <v>358</v>
      </c>
    </row>
    <row r="182" spans="1:160" customFormat="1">
      <c r="A182">
        <v>2671</v>
      </c>
      <c r="B182">
        <v>1</v>
      </c>
      <c r="H182">
        <v>700</v>
      </c>
      <c r="I182">
        <v>41</v>
      </c>
      <c r="J182">
        <v>1</v>
      </c>
      <c r="K182">
        <v>0</v>
      </c>
      <c r="L182">
        <v>1</v>
      </c>
      <c r="M182">
        <v>0</v>
      </c>
      <c r="N182" s="1250" t="s">
        <v>532</v>
      </c>
      <c r="O182" s="1250">
        <v>0</v>
      </c>
      <c r="P182">
        <v>30</v>
      </c>
      <c r="Q182">
        <v>3</v>
      </c>
      <c r="R182">
        <v>32</v>
      </c>
      <c r="S182">
        <v>3</v>
      </c>
      <c r="T182">
        <v>0</v>
      </c>
      <c r="U182">
        <v>0</v>
      </c>
      <c r="V182">
        <v>0</v>
      </c>
      <c r="W182">
        <v>1</v>
      </c>
      <c r="X182">
        <v>30</v>
      </c>
      <c r="Y182">
        <v>3</v>
      </c>
      <c r="Z182">
        <v>32</v>
      </c>
      <c r="AA182">
        <v>4</v>
      </c>
      <c r="AB182">
        <v>4</v>
      </c>
      <c r="AC182">
        <v>0</v>
      </c>
      <c r="AD182">
        <v>4</v>
      </c>
      <c r="AE182">
        <v>0</v>
      </c>
      <c r="AF182">
        <v>0</v>
      </c>
      <c r="AG182">
        <v>0</v>
      </c>
      <c r="AH182">
        <v>0</v>
      </c>
      <c r="AI182">
        <v>0</v>
      </c>
      <c r="AJ182">
        <v>4</v>
      </c>
      <c r="AK182">
        <v>1</v>
      </c>
      <c r="AL182">
        <v>2</v>
      </c>
      <c r="AM182">
        <v>0</v>
      </c>
      <c r="AN182">
        <v>38</v>
      </c>
      <c r="AO182">
        <v>4</v>
      </c>
      <c r="AP182">
        <v>38</v>
      </c>
      <c r="AQ182">
        <v>4</v>
      </c>
      <c r="AR182">
        <v>0</v>
      </c>
      <c r="AS182">
        <v>0</v>
      </c>
      <c r="AT182">
        <v>0</v>
      </c>
      <c r="AU182">
        <v>0</v>
      </c>
      <c r="AV182">
        <v>0</v>
      </c>
      <c r="AW182">
        <v>0</v>
      </c>
      <c r="AX182">
        <v>0</v>
      </c>
      <c r="AY182">
        <v>0</v>
      </c>
      <c r="AZ182">
        <v>1</v>
      </c>
      <c r="BA182">
        <v>0</v>
      </c>
      <c r="BB182">
        <v>0</v>
      </c>
      <c r="BC182">
        <v>0</v>
      </c>
      <c r="BD182">
        <v>1</v>
      </c>
      <c r="BE182">
        <v>0</v>
      </c>
      <c r="BF182">
        <v>0</v>
      </c>
      <c r="BG182">
        <v>0</v>
      </c>
      <c r="BH182">
        <v>10</v>
      </c>
      <c r="BI182">
        <v>0</v>
      </c>
      <c r="BJ182">
        <v>3</v>
      </c>
      <c r="BK182">
        <v>0</v>
      </c>
      <c r="BL182">
        <v>11</v>
      </c>
      <c r="BM182">
        <v>0</v>
      </c>
      <c r="BN182">
        <v>4</v>
      </c>
      <c r="BO182">
        <v>1</v>
      </c>
      <c r="BP182">
        <v>0</v>
      </c>
      <c r="BQ182">
        <v>0</v>
      </c>
      <c r="BR182">
        <v>0</v>
      </c>
      <c r="BS182">
        <v>0</v>
      </c>
      <c r="BT182">
        <v>0</v>
      </c>
      <c r="BU182">
        <v>0</v>
      </c>
      <c r="BV182">
        <v>0</v>
      </c>
      <c r="BW182">
        <v>0</v>
      </c>
      <c r="BX182">
        <v>19</v>
      </c>
      <c r="BY182">
        <v>0</v>
      </c>
      <c r="BZ182">
        <v>0</v>
      </c>
      <c r="CA182">
        <v>0</v>
      </c>
      <c r="CB182">
        <v>20</v>
      </c>
      <c r="CC182">
        <v>0</v>
      </c>
      <c r="CD182">
        <v>0</v>
      </c>
      <c r="CE182">
        <v>0</v>
      </c>
      <c r="CF182">
        <v>30</v>
      </c>
      <c r="CG182">
        <v>0</v>
      </c>
      <c r="CH182">
        <v>3</v>
      </c>
      <c r="CI182">
        <v>0</v>
      </c>
      <c r="CJ182">
        <v>32</v>
      </c>
      <c r="CK182">
        <v>0</v>
      </c>
      <c r="CL182">
        <v>4</v>
      </c>
      <c r="CM182">
        <v>1</v>
      </c>
      <c r="CN182">
        <v>6</v>
      </c>
      <c r="CO182">
        <v>6</v>
      </c>
      <c r="CP182">
        <v>3</v>
      </c>
      <c r="CQ182">
        <v>0</v>
      </c>
      <c r="CR182">
        <v>0.2857142857142857</v>
      </c>
      <c r="CS182">
        <v>10</v>
      </c>
      <c r="CT182">
        <v>1</v>
      </c>
      <c r="CU182">
        <v>1</v>
      </c>
      <c r="CV182">
        <v>0</v>
      </c>
      <c r="CW182">
        <v>0</v>
      </c>
      <c r="CX182">
        <v>1</v>
      </c>
      <c r="CY182">
        <v>0</v>
      </c>
      <c r="CZ182">
        <v>1</v>
      </c>
      <c r="DA182">
        <v>0</v>
      </c>
      <c r="DB182">
        <v>6</v>
      </c>
      <c r="DC182">
        <v>0</v>
      </c>
      <c r="DD182">
        <v>0</v>
      </c>
      <c r="DE182">
        <v>1</v>
      </c>
      <c r="DF182">
        <v>1</v>
      </c>
      <c r="DG182">
        <v>1</v>
      </c>
      <c r="DH182">
        <v>1</v>
      </c>
      <c r="DI182">
        <v>1</v>
      </c>
      <c r="DJ182">
        <v>0</v>
      </c>
      <c r="DK182" s="664"/>
      <c r="DL182" s="398">
        <v>0</v>
      </c>
      <c r="DM182" s="303">
        <v>0</v>
      </c>
      <c r="DN182" s="303">
        <v>0</v>
      </c>
      <c r="DO182" s="393">
        <v>0</v>
      </c>
      <c r="DP182" s="303">
        <v>0</v>
      </c>
      <c r="DQ182" s="303">
        <v>0</v>
      </c>
      <c r="DR182" s="303">
        <v>0</v>
      </c>
      <c r="DS182" s="393">
        <v>0</v>
      </c>
      <c r="DT182" s="303">
        <v>0</v>
      </c>
      <c r="DU182" s="303">
        <v>0</v>
      </c>
      <c r="DV182" s="303">
        <v>0</v>
      </c>
      <c r="DW182" s="303">
        <v>0</v>
      </c>
      <c r="DX182" s="303">
        <v>0</v>
      </c>
      <c r="DY182" s="303">
        <v>0</v>
      </c>
      <c r="DZ182" s="303">
        <v>0</v>
      </c>
      <c r="EA182" s="303">
        <v>0</v>
      </c>
      <c r="EB182" s="303">
        <v>0</v>
      </c>
      <c r="EC182" s="303">
        <v>0</v>
      </c>
      <c r="ED182" s="398">
        <v>0</v>
      </c>
      <c r="EE182" s="303">
        <v>0</v>
      </c>
      <c r="EF182" s="303">
        <v>0</v>
      </c>
      <c r="EG182" s="393">
        <v>0</v>
      </c>
      <c r="EH182" s="910">
        <v>0</v>
      </c>
      <c r="EI182" s="398">
        <v>42</v>
      </c>
      <c r="EJ182" s="393" t="b">
        <v>1</v>
      </c>
      <c r="EK182" s="971">
        <v>26</v>
      </c>
      <c r="EL182" s="971">
        <v>42</v>
      </c>
      <c r="EM182" s="396">
        <v>0</v>
      </c>
      <c r="EN182" s="396">
        <v>0</v>
      </c>
      <c r="EO182" s="396">
        <v>1</v>
      </c>
      <c r="EP182" s="971">
        <v>42</v>
      </c>
      <c r="EQ182" s="396">
        <v>0</v>
      </c>
      <c r="ER182" s="396">
        <v>0</v>
      </c>
      <c r="ES182" s="396">
        <v>1</v>
      </c>
      <c r="ET182" s="664"/>
      <c r="EU182" s="303"/>
      <c r="EV182" s="396" t="s">
        <v>532</v>
      </c>
      <c r="EW182" s="396" t="s">
        <v>390</v>
      </c>
      <c r="EX182" s="396" t="s">
        <v>350</v>
      </c>
      <c r="EY182" s="396">
        <v>42</v>
      </c>
      <c r="EZ182" s="396" t="s">
        <v>12</v>
      </c>
      <c r="FA182" s="396" t="s">
        <v>232</v>
      </c>
      <c r="FB182" s="396" t="s">
        <v>9</v>
      </c>
      <c r="FC182" s="396" t="s">
        <v>232</v>
      </c>
      <c r="FD182" s="396" t="s">
        <v>358</v>
      </c>
    </row>
    <row r="183" spans="1:160" customFormat="1">
      <c r="A183">
        <v>2799</v>
      </c>
      <c r="B183">
        <v>1</v>
      </c>
      <c r="H183">
        <v>700</v>
      </c>
      <c r="I183">
        <v>41</v>
      </c>
      <c r="J183">
        <v>1</v>
      </c>
      <c r="K183">
        <v>0</v>
      </c>
      <c r="L183">
        <v>1</v>
      </c>
      <c r="M183">
        <v>0</v>
      </c>
      <c r="N183" s="1250" t="s">
        <v>402</v>
      </c>
      <c r="O183" s="1250">
        <v>0</v>
      </c>
      <c r="P183">
        <v>34</v>
      </c>
      <c r="Q183">
        <v>11</v>
      </c>
      <c r="R183">
        <v>35</v>
      </c>
      <c r="S183">
        <v>10</v>
      </c>
      <c r="T183">
        <v>0</v>
      </c>
      <c r="U183">
        <v>5</v>
      </c>
      <c r="V183">
        <v>0</v>
      </c>
      <c r="W183">
        <v>6</v>
      </c>
      <c r="X183">
        <v>34</v>
      </c>
      <c r="Y183">
        <v>16</v>
      </c>
      <c r="Z183">
        <v>35</v>
      </c>
      <c r="AA183">
        <v>16</v>
      </c>
      <c r="AB183">
        <v>0</v>
      </c>
      <c r="AC183">
        <v>1</v>
      </c>
      <c r="AD183">
        <v>0</v>
      </c>
      <c r="AE183">
        <v>3</v>
      </c>
      <c r="AF183">
        <v>1</v>
      </c>
      <c r="AG183">
        <v>0</v>
      </c>
      <c r="AH183">
        <v>0</v>
      </c>
      <c r="AI183">
        <v>0</v>
      </c>
      <c r="AJ183">
        <v>0</v>
      </c>
      <c r="AK183">
        <v>0</v>
      </c>
      <c r="AL183">
        <v>0</v>
      </c>
      <c r="AM183">
        <v>0</v>
      </c>
      <c r="AN183">
        <v>35</v>
      </c>
      <c r="AO183">
        <v>17</v>
      </c>
      <c r="AP183">
        <v>35</v>
      </c>
      <c r="AQ183">
        <v>19</v>
      </c>
      <c r="AR183">
        <v>0</v>
      </c>
      <c r="AS183">
        <v>0</v>
      </c>
      <c r="AT183">
        <v>0</v>
      </c>
      <c r="AU183">
        <v>0</v>
      </c>
      <c r="AV183">
        <v>0</v>
      </c>
      <c r="AW183">
        <v>0</v>
      </c>
      <c r="AX183">
        <v>0</v>
      </c>
      <c r="AY183">
        <v>0</v>
      </c>
      <c r="AZ183">
        <v>0</v>
      </c>
      <c r="BA183">
        <v>0</v>
      </c>
      <c r="BB183">
        <v>0</v>
      </c>
      <c r="BC183">
        <v>0</v>
      </c>
      <c r="BD183">
        <v>0</v>
      </c>
      <c r="BE183">
        <v>0</v>
      </c>
      <c r="BF183">
        <v>0</v>
      </c>
      <c r="BG183">
        <v>0</v>
      </c>
      <c r="BH183">
        <v>5</v>
      </c>
      <c r="BI183">
        <v>0</v>
      </c>
      <c r="BJ183">
        <v>6</v>
      </c>
      <c r="BK183">
        <v>2</v>
      </c>
      <c r="BL183">
        <v>6</v>
      </c>
      <c r="BM183">
        <v>0</v>
      </c>
      <c r="BN183">
        <v>6</v>
      </c>
      <c r="BO183">
        <v>3</v>
      </c>
      <c r="BP183">
        <v>0</v>
      </c>
      <c r="BQ183">
        <v>0</v>
      </c>
      <c r="BR183">
        <v>0</v>
      </c>
      <c r="BS183">
        <v>0</v>
      </c>
      <c r="BT183">
        <v>0</v>
      </c>
      <c r="BU183">
        <v>0</v>
      </c>
      <c r="BV183">
        <v>0</v>
      </c>
      <c r="BW183">
        <v>0</v>
      </c>
      <c r="BX183">
        <v>29</v>
      </c>
      <c r="BY183">
        <v>0</v>
      </c>
      <c r="BZ183">
        <v>10</v>
      </c>
      <c r="CA183">
        <v>3</v>
      </c>
      <c r="CB183">
        <v>29</v>
      </c>
      <c r="CC183">
        <v>0</v>
      </c>
      <c r="CD183">
        <v>10</v>
      </c>
      <c r="CE183">
        <v>3</v>
      </c>
      <c r="CF183">
        <v>34</v>
      </c>
      <c r="CG183">
        <v>0</v>
      </c>
      <c r="CH183">
        <v>16</v>
      </c>
      <c r="CI183">
        <v>5</v>
      </c>
      <c r="CJ183">
        <v>35</v>
      </c>
      <c r="CK183">
        <v>0</v>
      </c>
      <c r="CL183">
        <v>16</v>
      </c>
      <c r="CM183">
        <v>6</v>
      </c>
      <c r="CN183">
        <v>3</v>
      </c>
      <c r="CO183">
        <v>1</v>
      </c>
      <c r="CP183">
        <v>1</v>
      </c>
      <c r="CQ183">
        <v>0</v>
      </c>
      <c r="CR183">
        <v>7.6923076923076927E-2</v>
      </c>
      <c r="CS183">
        <v>3</v>
      </c>
      <c r="CT183">
        <v>0</v>
      </c>
      <c r="CU183">
        <v>0</v>
      </c>
      <c r="CV183">
        <v>0</v>
      </c>
      <c r="CW183">
        <v>0</v>
      </c>
      <c r="CX183">
        <v>0</v>
      </c>
      <c r="CY183">
        <v>0</v>
      </c>
      <c r="CZ183">
        <v>1</v>
      </c>
      <c r="DA183">
        <v>0</v>
      </c>
      <c r="DB183">
        <v>5</v>
      </c>
      <c r="DC183">
        <v>0</v>
      </c>
      <c r="DD183">
        <v>0</v>
      </c>
      <c r="DE183">
        <v>1</v>
      </c>
      <c r="DF183">
        <v>0</v>
      </c>
      <c r="DG183">
        <v>0</v>
      </c>
      <c r="DH183">
        <v>0</v>
      </c>
      <c r="DI183">
        <v>0</v>
      </c>
      <c r="DJ183">
        <v>0</v>
      </c>
      <c r="DK183" s="664"/>
      <c r="DL183" s="398">
        <v>0</v>
      </c>
      <c r="DM183" s="303">
        <v>0</v>
      </c>
      <c r="DN183" s="303">
        <v>0</v>
      </c>
      <c r="DO183" s="393">
        <v>0</v>
      </c>
      <c r="DP183" s="303">
        <v>0</v>
      </c>
      <c r="DQ183" s="303">
        <v>0</v>
      </c>
      <c r="DR183" s="303">
        <v>0</v>
      </c>
      <c r="DS183" s="393">
        <v>0</v>
      </c>
      <c r="DT183" s="303">
        <v>0</v>
      </c>
      <c r="DU183" s="303">
        <v>0</v>
      </c>
      <c r="DV183" s="303">
        <v>0</v>
      </c>
      <c r="DW183" s="303">
        <v>0</v>
      </c>
      <c r="DX183" s="303">
        <v>0</v>
      </c>
      <c r="DY183" s="303">
        <v>0</v>
      </c>
      <c r="DZ183" s="303">
        <v>0</v>
      </c>
      <c r="EA183" s="303">
        <v>0</v>
      </c>
      <c r="EB183" s="303">
        <v>0</v>
      </c>
      <c r="EC183" s="303">
        <v>0</v>
      </c>
      <c r="ED183" s="398">
        <v>0</v>
      </c>
      <c r="EE183" s="303">
        <v>0</v>
      </c>
      <c r="EF183" s="303">
        <v>0</v>
      </c>
      <c r="EG183" s="393">
        <v>0</v>
      </c>
      <c r="EH183" s="910">
        <v>0</v>
      </c>
      <c r="EI183" s="398">
        <v>52</v>
      </c>
      <c r="EJ183" s="393" t="b">
        <v>0</v>
      </c>
      <c r="EK183" s="971">
        <v>46</v>
      </c>
      <c r="EL183" s="971">
        <v>54</v>
      </c>
      <c r="EM183" s="396">
        <v>0</v>
      </c>
      <c r="EN183" s="396">
        <v>1</v>
      </c>
      <c r="EO183" s="396">
        <v>0</v>
      </c>
      <c r="EP183" s="971">
        <v>54</v>
      </c>
      <c r="EQ183" s="396">
        <v>0</v>
      </c>
      <c r="ER183" s="396">
        <v>1</v>
      </c>
      <c r="ES183" s="396">
        <v>0</v>
      </c>
      <c r="ET183" s="664"/>
      <c r="EU183" s="303"/>
      <c r="EV183" s="396" t="s">
        <v>402</v>
      </c>
      <c r="EW183" s="396" t="s">
        <v>363</v>
      </c>
      <c r="EX183" s="396" t="s">
        <v>354</v>
      </c>
      <c r="EY183" s="396">
        <v>54</v>
      </c>
      <c r="EZ183" s="396" t="s">
        <v>12</v>
      </c>
      <c r="FA183" s="396" t="s">
        <v>232</v>
      </c>
      <c r="FB183" s="396" t="s">
        <v>9</v>
      </c>
      <c r="FC183" s="396" t="s">
        <v>232</v>
      </c>
      <c r="FD183" s="396" t="s">
        <v>358</v>
      </c>
    </row>
    <row r="184" spans="1:160" customFormat="1">
      <c r="A184">
        <v>2991</v>
      </c>
      <c r="B184">
        <v>1</v>
      </c>
      <c r="H184">
        <v>700</v>
      </c>
      <c r="I184">
        <v>32</v>
      </c>
      <c r="J184">
        <v>0</v>
      </c>
      <c r="K184">
        <v>1</v>
      </c>
      <c r="L184">
        <v>0</v>
      </c>
      <c r="M184">
        <v>1</v>
      </c>
      <c r="N184" s="1250">
        <v>0</v>
      </c>
      <c r="O184" s="1250" t="s">
        <v>498</v>
      </c>
      <c r="P184">
        <v>100</v>
      </c>
      <c r="Q184">
        <v>4</v>
      </c>
      <c r="R184">
        <v>101</v>
      </c>
      <c r="S184">
        <v>5</v>
      </c>
      <c r="T184">
        <v>0</v>
      </c>
      <c r="U184">
        <v>0</v>
      </c>
      <c r="V184">
        <v>0</v>
      </c>
      <c r="W184">
        <v>0</v>
      </c>
      <c r="X184">
        <v>100</v>
      </c>
      <c r="Y184">
        <v>4</v>
      </c>
      <c r="Z184">
        <v>101</v>
      </c>
      <c r="AA184">
        <v>5</v>
      </c>
      <c r="AB184">
        <v>0</v>
      </c>
      <c r="AC184">
        <v>0</v>
      </c>
      <c r="AD184">
        <v>0</v>
      </c>
      <c r="AE184">
        <v>0</v>
      </c>
      <c r="AF184">
        <v>0</v>
      </c>
      <c r="AG184">
        <v>0</v>
      </c>
      <c r="AH184">
        <v>0</v>
      </c>
      <c r="AI184">
        <v>0</v>
      </c>
      <c r="AJ184">
        <v>3</v>
      </c>
      <c r="AK184">
        <v>0</v>
      </c>
      <c r="AL184">
        <v>0</v>
      </c>
      <c r="AM184">
        <v>0</v>
      </c>
      <c r="AN184">
        <v>103</v>
      </c>
      <c r="AO184">
        <v>4</v>
      </c>
      <c r="AP184">
        <v>101</v>
      </c>
      <c r="AQ184">
        <v>5</v>
      </c>
      <c r="AR184">
        <v>1</v>
      </c>
      <c r="AS184">
        <v>0</v>
      </c>
      <c r="AT184">
        <v>0</v>
      </c>
      <c r="AU184">
        <v>0</v>
      </c>
      <c r="AV184">
        <v>1</v>
      </c>
      <c r="AW184">
        <v>0</v>
      </c>
      <c r="AX184">
        <v>0</v>
      </c>
      <c r="AY184">
        <v>0</v>
      </c>
      <c r="AZ184">
        <v>4</v>
      </c>
      <c r="BA184">
        <v>0</v>
      </c>
      <c r="BB184">
        <v>0</v>
      </c>
      <c r="BC184">
        <v>0</v>
      </c>
      <c r="BD184">
        <v>4</v>
      </c>
      <c r="BE184">
        <v>0</v>
      </c>
      <c r="BF184">
        <v>0</v>
      </c>
      <c r="BG184">
        <v>0</v>
      </c>
      <c r="BH184">
        <v>24</v>
      </c>
      <c r="BI184">
        <v>0</v>
      </c>
      <c r="BJ184">
        <v>4</v>
      </c>
      <c r="BK184">
        <v>0</v>
      </c>
      <c r="BL184">
        <v>24</v>
      </c>
      <c r="BM184">
        <v>0</v>
      </c>
      <c r="BN184">
        <v>5</v>
      </c>
      <c r="BO184">
        <v>0</v>
      </c>
      <c r="BP184">
        <v>9</v>
      </c>
      <c r="BQ184">
        <v>0</v>
      </c>
      <c r="BR184">
        <v>0</v>
      </c>
      <c r="BS184">
        <v>0</v>
      </c>
      <c r="BT184">
        <v>9</v>
      </c>
      <c r="BU184">
        <v>0</v>
      </c>
      <c r="BV184">
        <v>0</v>
      </c>
      <c r="BW184">
        <v>0</v>
      </c>
      <c r="BX184">
        <v>62</v>
      </c>
      <c r="BY184">
        <v>0</v>
      </c>
      <c r="BZ184">
        <v>0</v>
      </c>
      <c r="CA184">
        <v>0</v>
      </c>
      <c r="CB184">
        <v>63</v>
      </c>
      <c r="CC184">
        <v>0</v>
      </c>
      <c r="CD184">
        <v>0</v>
      </c>
      <c r="CE184">
        <v>0</v>
      </c>
      <c r="CF184">
        <v>100</v>
      </c>
      <c r="CG184">
        <v>0</v>
      </c>
      <c r="CH184">
        <v>4</v>
      </c>
      <c r="CI184">
        <v>0</v>
      </c>
      <c r="CJ184">
        <v>101</v>
      </c>
      <c r="CK184">
        <v>0</v>
      </c>
      <c r="CL184">
        <v>5</v>
      </c>
      <c r="CM184">
        <v>0</v>
      </c>
      <c r="CN184">
        <v>6</v>
      </c>
      <c r="CO184">
        <v>7</v>
      </c>
      <c r="CP184">
        <v>0</v>
      </c>
      <c r="CQ184">
        <v>0</v>
      </c>
      <c r="CR184">
        <v>0.12149532710280374</v>
      </c>
      <c r="CS184">
        <v>5</v>
      </c>
      <c r="CT184">
        <v>1</v>
      </c>
      <c r="CU184">
        <v>1</v>
      </c>
      <c r="CV184">
        <v>0</v>
      </c>
      <c r="CW184">
        <v>0</v>
      </c>
      <c r="CX184">
        <v>0</v>
      </c>
      <c r="CY184">
        <v>0</v>
      </c>
      <c r="CZ184">
        <v>1</v>
      </c>
      <c r="DA184">
        <v>0</v>
      </c>
      <c r="DB184">
        <v>6</v>
      </c>
      <c r="DC184">
        <v>0</v>
      </c>
      <c r="DD184">
        <v>0</v>
      </c>
      <c r="DE184">
        <v>1</v>
      </c>
      <c r="DF184">
        <v>1</v>
      </c>
      <c r="DG184">
        <v>1</v>
      </c>
      <c r="DH184">
        <v>0</v>
      </c>
      <c r="DI184">
        <v>0</v>
      </c>
      <c r="DJ184">
        <v>0</v>
      </c>
      <c r="DK184" s="664"/>
      <c r="DL184" s="398">
        <v>0</v>
      </c>
      <c r="DM184" s="303">
        <v>0</v>
      </c>
      <c r="DN184" s="303">
        <v>0</v>
      </c>
      <c r="DO184" s="393">
        <v>0</v>
      </c>
      <c r="DP184" s="303">
        <v>0</v>
      </c>
      <c r="DQ184" s="303">
        <v>0</v>
      </c>
      <c r="DR184" s="303">
        <v>0</v>
      </c>
      <c r="DS184" s="393">
        <v>0</v>
      </c>
      <c r="DT184" s="303">
        <v>0</v>
      </c>
      <c r="DU184" s="303">
        <v>0</v>
      </c>
      <c r="DV184" s="303">
        <v>0</v>
      </c>
      <c r="DW184" s="303">
        <v>0</v>
      </c>
      <c r="DX184" s="303">
        <v>0</v>
      </c>
      <c r="DY184" s="303">
        <v>0</v>
      </c>
      <c r="DZ184" s="303">
        <v>0</v>
      </c>
      <c r="EA184" s="303">
        <v>0</v>
      </c>
      <c r="EB184" s="303">
        <v>0</v>
      </c>
      <c r="EC184" s="303">
        <v>0</v>
      </c>
      <c r="ED184" s="398">
        <v>0</v>
      </c>
      <c r="EE184" s="303">
        <v>0</v>
      </c>
      <c r="EF184" s="303">
        <v>0</v>
      </c>
      <c r="EG184" s="393">
        <v>0</v>
      </c>
      <c r="EH184" s="910">
        <v>0</v>
      </c>
      <c r="EI184" s="398">
        <v>107</v>
      </c>
      <c r="EJ184" s="393" t="b">
        <v>0</v>
      </c>
      <c r="EK184" s="971">
        <v>95</v>
      </c>
      <c r="EL184" s="971">
        <v>106</v>
      </c>
      <c r="EM184" s="396">
        <v>0</v>
      </c>
      <c r="EN184" s="396">
        <v>0</v>
      </c>
      <c r="EO184" s="396">
        <v>1</v>
      </c>
      <c r="EP184" s="971">
        <v>106</v>
      </c>
      <c r="EQ184" s="396">
        <v>0</v>
      </c>
      <c r="ER184" s="396">
        <v>0</v>
      </c>
      <c r="ES184" s="396">
        <v>1</v>
      </c>
      <c r="ET184" s="664"/>
      <c r="EU184" s="303"/>
      <c r="EV184" s="396" t="s">
        <v>498</v>
      </c>
      <c r="EW184" s="396" t="s">
        <v>449</v>
      </c>
      <c r="EX184" s="396" t="s">
        <v>343</v>
      </c>
      <c r="EY184" s="396">
        <v>106</v>
      </c>
      <c r="EZ184" s="396" t="s">
        <v>13</v>
      </c>
      <c r="FA184" s="396" t="s">
        <v>232</v>
      </c>
      <c r="FB184" s="396" t="s">
        <v>9</v>
      </c>
      <c r="FC184" s="396" t="s">
        <v>232</v>
      </c>
      <c r="FD184" s="396" t="s">
        <v>346</v>
      </c>
    </row>
    <row r="185" spans="1:160" customFormat="1">
      <c r="A185">
        <v>2992</v>
      </c>
      <c r="B185">
        <v>1</v>
      </c>
      <c r="H185">
        <v>700</v>
      </c>
      <c r="I185">
        <v>41</v>
      </c>
      <c r="J185">
        <v>1</v>
      </c>
      <c r="K185">
        <v>0</v>
      </c>
      <c r="L185">
        <v>1</v>
      </c>
      <c r="M185">
        <v>0</v>
      </c>
      <c r="N185" s="1250" t="s">
        <v>531</v>
      </c>
      <c r="O185" s="1250">
        <v>0</v>
      </c>
      <c r="P185">
        <v>18</v>
      </c>
      <c r="Q185">
        <v>2</v>
      </c>
      <c r="R185">
        <v>22</v>
      </c>
      <c r="S185">
        <v>2</v>
      </c>
      <c r="T185">
        <v>0</v>
      </c>
      <c r="U185">
        <v>0</v>
      </c>
      <c r="V185">
        <v>0</v>
      </c>
      <c r="W185">
        <v>0</v>
      </c>
      <c r="X185">
        <v>18</v>
      </c>
      <c r="Y185">
        <v>2</v>
      </c>
      <c r="Z185">
        <v>22</v>
      </c>
      <c r="AA185">
        <v>2</v>
      </c>
      <c r="AB185">
        <v>1</v>
      </c>
      <c r="AC185">
        <v>0</v>
      </c>
      <c r="AD185">
        <v>1</v>
      </c>
      <c r="AE185">
        <v>0</v>
      </c>
      <c r="AF185">
        <v>0</v>
      </c>
      <c r="AG185">
        <v>0</v>
      </c>
      <c r="AH185">
        <v>0</v>
      </c>
      <c r="AI185">
        <v>0</v>
      </c>
      <c r="AJ185">
        <v>0</v>
      </c>
      <c r="AK185">
        <v>0</v>
      </c>
      <c r="AL185">
        <v>1</v>
      </c>
      <c r="AM185">
        <v>0</v>
      </c>
      <c r="AN185">
        <v>19</v>
      </c>
      <c r="AO185">
        <v>2</v>
      </c>
      <c r="AP185">
        <v>24</v>
      </c>
      <c r="AQ185">
        <v>2</v>
      </c>
      <c r="AR185">
        <v>0</v>
      </c>
      <c r="AS185">
        <v>0</v>
      </c>
      <c r="AT185">
        <v>0</v>
      </c>
      <c r="AU185">
        <v>0</v>
      </c>
      <c r="AV185">
        <v>0</v>
      </c>
      <c r="AW185">
        <v>0</v>
      </c>
      <c r="AX185">
        <v>0</v>
      </c>
      <c r="AY185">
        <v>0</v>
      </c>
      <c r="AZ185">
        <v>0</v>
      </c>
      <c r="BA185">
        <v>0</v>
      </c>
      <c r="BB185">
        <v>0</v>
      </c>
      <c r="BC185">
        <v>0</v>
      </c>
      <c r="BD185">
        <v>0</v>
      </c>
      <c r="BE185">
        <v>0</v>
      </c>
      <c r="BF185">
        <v>0</v>
      </c>
      <c r="BG185">
        <v>0</v>
      </c>
      <c r="BH185">
        <v>6</v>
      </c>
      <c r="BI185">
        <v>0</v>
      </c>
      <c r="BJ185">
        <v>2</v>
      </c>
      <c r="BK185">
        <v>0</v>
      </c>
      <c r="BL185">
        <v>6</v>
      </c>
      <c r="BM185">
        <v>0</v>
      </c>
      <c r="BN185">
        <v>2</v>
      </c>
      <c r="BO185">
        <v>0</v>
      </c>
      <c r="BP185">
        <v>0</v>
      </c>
      <c r="BQ185">
        <v>0</v>
      </c>
      <c r="BR185">
        <v>0</v>
      </c>
      <c r="BS185">
        <v>0</v>
      </c>
      <c r="BT185">
        <v>0</v>
      </c>
      <c r="BU185">
        <v>0</v>
      </c>
      <c r="BV185">
        <v>0</v>
      </c>
      <c r="BW185">
        <v>0</v>
      </c>
      <c r="BX185">
        <v>12</v>
      </c>
      <c r="BY185">
        <v>0</v>
      </c>
      <c r="BZ185">
        <v>0</v>
      </c>
      <c r="CA185">
        <v>0</v>
      </c>
      <c r="CB185">
        <v>16</v>
      </c>
      <c r="CC185">
        <v>0</v>
      </c>
      <c r="CD185">
        <v>0</v>
      </c>
      <c r="CE185">
        <v>0</v>
      </c>
      <c r="CF185">
        <v>18</v>
      </c>
      <c r="CG185">
        <v>0</v>
      </c>
      <c r="CH185">
        <v>2</v>
      </c>
      <c r="CI185">
        <v>0</v>
      </c>
      <c r="CJ185">
        <v>22</v>
      </c>
      <c r="CK185">
        <v>0</v>
      </c>
      <c r="CL185">
        <v>2</v>
      </c>
      <c r="CM185">
        <v>0</v>
      </c>
      <c r="CN185">
        <v>8</v>
      </c>
      <c r="CO185">
        <v>3</v>
      </c>
      <c r="CP185">
        <v>2</v>
      </c>
      <c r="CQ185">
        <v>0</v>
      </c>
      <c r="CR185">
        <v>0.52380952380952384</v>
      </c>
      <c r="CS185">
        <v>3</v>
      </c>
      <c r="CT185">
        <v>0</v>
      </c>
      <c r="CU185">
        <v>0</v>
      </c>
      <c r="CV185">
        <v>0</v>
      </c>
      <c r="CW185">
        <v>0</v>
      </c>
      <c r="CX185">
        <v>0</v>
      </c>
      <c r="CY185">
        <v>0</v>
      </c>
      <c r="CZ185">
        <v>1</v>
      </c>
      <c r="DA185">
        <v>0</v>
      </c>
      <c r="DB185">
        <v>1</v>
      </c>
      <c r="DC185">
        <v>0</v>
      </c>
      <c r="DD185">
        <v>0</v>
      </c>
      <c r="DE185">
        <v>0</v>
      </c>
      <c r="DF185">
        <v>0</v>
      </c>
      <c r="DG185">
        <v>0</v>
      </c>
      <c r="DH185">
        <v>0</v>
      </c>
      <c r="DI185">
        <v>0</v>
      </c>
      <c r="DJ185">
        <v>0</v>
      </c>
      <c r="DK185" s="664"/>
      <c r="DL185" s="398">
        <v>0</v>
      </c>
      <c r="DM185" s="303">
        <v>0</v>
      </c>
      <c r="DN185" s="303">
        <v>0</v>
      </c>
      <c r="DO185" s="393">
        <v>0</v>
      </c>
      <c r="DP185" s="303">
        <v>0</v>
      </c>
      <c r="DQ185" s="303">
        <v>0</v>
      </c>
      <c r="DR185" s="303">
        <v>0</v>
      </c>
      <c r="DS185" s="393">
        <v>0</v>
      </c>
      <c r="DT185" s="303">
        <v>0</v>
      </c>
      <c r="DU185" s="303">
        <v>0</v>
      </c>
      <c r="DV185" s="303">
        <v>0</v>
      </c>
      <c r="DW185" s="303">
        <v>0</v>
      </c>
      <c r="DX185" s="303">
        <v>0</v>
      </c>
      <c r="DY185" s="303">
        <v>0</v>
      </c>
      <c r="DZ185" s="303">
        <v>0</v>
      </c>
      <c r="EA185" s="303">
        <v>0</v>
      </c>
      <c r="EB185" s="303">
        <v>0</v>
      </c>
      <c r="EC185" s="303">
        <v>0</v>
      </c>
      <c r="ED185" s="398">
        <v>0</v>
      </c>
      <c r="EE185" s="303">
        <v>0</v>
      </c>
      <c r="EF185" s="303">
        <v>0</v>
      </c>
      <c r="EG185" s="393">
        <v>0</v>
      </c>
      <c r="EH185" s="910">
        <v>0</v>
      </c>
      <c r="EI185" s="398">
        <v>21</v>
      </c>
      <c r="EJ185" s="393" t="b">
        <v>0</v>
      </c>
      <c r="EK185" s="971">
        <v>22</v>
      </c>
      <c r="EL185" s="971">
        <v>26</v>
      </c>
      <c r="EM185" s="396">
        <v>0</v>
      </c>
      <c r="EN185" s="396">
        <v>1</v>
      </c>
      <c r="EO185" s="396">
        <v>0</v>
      </c>
      <c r="EP185" s="971">
        <v>26</v>
      </c>
      <c r="EQ185" s="396">
        <v>1</v>
      </c>
      <c r="ER185" s="396">
        <v>0</v>
      </c>
      <c r="ES185" s="396">
        <v>0</v>
      </c>
      <c r="ET185" s="664"/>
      <c r="EU185" s="303"/>
      <c r="EV185" s="396" t="s">
        <v>531</v>
      </c>
      <c r="EW185" s="396" t="s">
        <v>449</v>
      </c>
      <c r="EX185" s="396" t="s">
        <v>343</v>
      </c>
      <c r="EY185" s="396">
        <v>26</v>
      </c>
      <c r="EZ185" s="396" t="s">
        <v>12</v>
      </c>
      <c r="FA185" s="396" t="s">
        <v>232</v>
      </c>
      <c r="FB185" s="396" t="s">
        <v>9</v>
      </c>
      <c r="FC185" s="396" t="s">
        <v>232</v>
      </c>
      <c r="FD185" s="396" t="s">
        <v>358</v>
      </c>
    </row>
    <row r="186" spans="1:160" customFormat="1">
      <c r="A186">
        <v>2993</v>
      </c>
      <c r="B186">
        <v>1</v>
      </c>
      <c r="H186">
        <v>700</v>
      </c>
      <c r="I186">
        <v>41</v>
      </c>
      <c r="J186">
        <v>1</v>
      </c>
      <c r="K186">
        <v>0</v>
      </c>
      <c r="L186">
        <v>1</v>
      </c>
      <c r="M186">
        <v>0</v>
      </c>
      <c r="N186" s="1250" t="s">
        <v>531</v>
      </c>
      <c r="O186" s="1250">
        <v>0</v>
      </c>
      <c r="P186">
        <v>6</v>
      </c>
      <c r="Q186">
        <v>0</v>
      </c>
      <c r="R186">
        <v>7</v>
      </c>
      <c r="S186">
        <v>0</v>
      </c>
      <c r="T186">
        <v>0</v>
      </c>
      <c r="U186">
        <v>2</v>
      </c>
      <c r="V186">
        <v>0</v>
      </c>
      <c r="W186">
        <v>2</v>
      </c>
      <c r="X186">
        <v>6</v>
      </c>
      <c r="Y186">
        <v>2</v>
      </c>
      <c r="Z186">
        <v>7</v>
      </c>
      <c r="AA186">
        <v>2</v>
      </c>
      <c r="AB186">
        <v>2</v>
      </c>
      <c r="AC186">
        <v>0</v>
      </c>
      <c r="AD186">
        <v>1</v>
      </c>
      <c r="AE186">
        <v>0</v>
      </c>
      <c r="AF186">
        <v>0</v>
      </c>
      <c r="AG186">
        <v>0</v>
      </c>
      <c r="AH186">
        <v>0</v>
      </c>
      <c r="AI186">
        <v>0</v>
      </c>
      <c r="AJ186">
        <v>2</v>
      </c>
      <c r="AK186">
        <v>0</v>
      </c>
      <c r="AL186">
        <v>2</v>
      </c>
      <c r="AM186">
        <v>0</v>
      </c>
      <c r="AN186">
        <v>10</v>
      </c>
      <c r="AO186">
        <v>2</v>
      </c>
      <c r="AP186">
        <v>10</v>
      </c>
      <c r="AQ186">
        <v>2</v>
      </c>
      <c r="AR186">
        <v>0</v>
      </c>
      <c r="AS186">
        <v>0</v>
      </c>
      <c r="AT186">
        <v>0</v>
      </c>
      <c r="AU186">
        <v>0</v>
      </c>
      <c r="AV186">
        <v>0</v>
      </c>
      <c r="AW186">
        <v>0</v>
      </c>
      <c r="AX186">
        <v>0</v>
      </c>
      <c r="AY186">
        <v>0</v>
      </c>
      <c r="AZ186">
        <v>0</v>
      </c>
      <c r="BA186">
        <v>0</v>
      </c>
      <c r="BB186">
        <v>0</v>
      </c>
      <c r="BC186">
        <v>0</v>
      </c>
      <c r="BD186">
        <v>0</v>
      </c>
      <c r="BE186">
        <v>0</v>
      </c>
      <c r="BF186">
        <v>0</v>
      </c>
      <c r="BG186">
        <v>0</v>
      </c>
      <c r="BH186">
        <v>1</v>
      </c>
      <c r="BI186">
        <v>0</v>
      </c>
      <c r="BJ186">
        <v>2</v>
      </c>
      <c r="BK186">
        <v>2</v>
      </c>
      <c r="BL186">
        <v>1</v>
      </c>
      <c r="BM186">
        <v>0</v>
      </c>
      <c r="BN186">
        <v>2</v>
      </c>
      <c r="BO186">
        <v>2</v>
      </c>
      <c r="BP186">
        <v>0</v>
      </c>
      <c r="BQ186">
        <v>0</v>
      </c>
      <c r="BR186">
        <v>0</v>
      </c>
      <c r="BS186">
        <v>0</v>
      </c>
      <c r="BT186">
        <v>0</v>
      </c>
      <c r="BU186">
        <v>0</v>
      </c>
      <c r="BV186">
        <v>0</v>
      </c>
      <c r="BW186">
        <v>0</v>
      </c>
      <c r="BX186">
        <v>5</v>
      </c>
      <c r="BY186">
        <v>0</v>
      </c>
      <c r="BZ186">
        <v>0</v>
      </c>
      <c r="CA186">
        <v>0</v>
      </c>
      <c r="CB186">
        <v>6</v>
      </c>
      <c r="CC186">
        <v>0</v>
      </c>
      <c r="CD186">
        <v>0</v>
      </c>
      <c r="CE186">
        <v>0</v>
      </c>
      <c r="CF186">
        <v>6</v>
      </c>
      <c r="CG186">
        <v>0</v>
      </c>
      <c r="CH186">
        <v>2</v>
      </c>
      <c r="CI186">
        <v>2</v>
      </c>
      <c r="CJ186">
        <v>7</v>
      </c>
      <c r="CK186">
        <v>0</v>
      </c>
      <c r="CL186">
        <v>2</v>
      </c>
      <c r="CM186">
        <v>2</v>
      </c>
      <c r="CN186">
        <v>0</v>
      </c>
      <c r="CO186">
        <v>0</v>
      </c>
      <c r="CP186">
        <v>0</v>
      </c>
      <c r="CQ186">
        <v>0</v>
      </c>
      <c r="CR186">
        <v>0</v>
      </c>
      <c r="CS186">
        <v>1</v>
      </c>
      <c r="CT186">
        <v>0</v>
      </c>
      <c r="CU186">
        <v>0</v>
      </c>
      <c r="CV186">
        <v>0</v>
      </c>
      <c r="CW186">
        <v>0</v>
      </c>
      <c r="CX186">
        <v>0</v>
      </c>
      <c r="CY186">
        <v>0</v>
      </c>
      <c r="CZ186">
        <v>1</v>
      </c>
      <c r="DA186">
        <v>0</v>
      </c>
      <c r="DB186">
        <v>1</v>
      </c>
      <c r="DC186">
        <v>0</v>
      </c>
      <c r="DD186">
        <v>0</v>
      </c>
      <c r="DE186">
        <v>0</v>
      </c>
      <c r="DF186">
        <v>1</v>
      </c>
      <c r="DG186">
        <v>0</v>
      </c>
      <c r="DH186">
        <v>0</v>
      </c>
      <c r="DI186">
        <v>0</v>
      </c>
      <c r="DJ186">
        <v>0</v>
      </c>
      <c r="DK186" s="664"/>
      <c r="DL186" s="398">
        <v>0</v>
      </c>
      <c r="DM186" s="303">
        <v>0</v>
      </c>
      <c r="DN186" s="303">
        <v>0</v>
      </c>
      <c r="DO186" s="393">
        <v>0</v>
      </c>
      <c r="DP186" s="303">
        <v>0</v>
      </c>
      <c r="DQ186" s="303">
        <v>0</v>
      </c>
      <c r="DR186" s="303">
        <v>0</v>
      </c>
      <c r="DS186" s="393">
        <v>0</v>
      </c>
      <c r="DT186" s="303">
        <v>0</v>
      </c>
      <c r="DU186" s="303">
        <v>0</v>
      </c>
      <c r="DV186" s="303">
        <v>0</v>
      </c>
      <c r="DW186" s="303">
        <v>0</v>
      </c>
      <c r="DX186" s="303">
        <v>0</v>
      </c>
      <c r="DY186" s="303">
        <v>0</v>
      </c>
      <c r="DZ186" s="303">
        <v>0</v>
      </c>
      <c r="EA186" s="303">
        <v>0</v>
      </c>
      <c r="EB186" s="303">
        <v>0</v>
      </c>
      <c r="EC186" s="303">
        <v>0</v>
      </c>
      <c r="ED186" s="398">
        <v>0</v>
      </c>
      <c r="EE186" s="303">
        <v>0</v>
      </c>
      <c r="EF186" s="303">
        <v>0</v>
      </c>
      <c r="EG186" s="393">
        <v>0</v>
      </c>
      <c r="EH186" s="910">
        <v>0</v>
      </c>
      <c r="EI186" s="398">
        <v>12</v>
      </c>
      <c r="EJ186" s="393" t="b">
        <v>1</v>
      </c>
      <c r="EK186" s="971">
        <v>10</v>
      </c>
      <c r="EL186" s="971">
        <v>12</v>
      </c>
      <c r="EM186" s="396">
        <v>0</v>
      </c>
      <c r="EN186" s="396">
        <v>1</v>
      </c>
      <c r="EO186" s="396">
        <v>0</v>
      </c>
      <c r="EP186" s="971">
        <v>12</v>
      </c>
      <c r="EQ186" s="396">
        <v>0</v>
      </c>
      <c r="ER186" s="396">
        <v>1</v>
      </c>
      <c r="ES186" s="396">
        <v>0</v>
      </c>
      <c r="ET186" s="664"/>
      <c r="EU186" s="303"/>
      <c r="EV186" s="396" t="s">
        <v>531</v>
      </c>
      <c r="EW186" s="396" t="s">
        <v>449</v>
      </c>
      <c r="EX186" s="396" t="s">
        <v>343</v>
      </c>
      <c r="EY186" s="396">
        <v>12</v>
      </c>
      <c r="EZ186" s="396" t="s">
        <v>11</v>
      </c>
      <c r="FA186" s="396" t="s">
        <v>232</v>
      </c>
      <c r="FB186" s="396" t="s">
        <v>9</v>
      </c>
      <c r="FC186" s="396" t="s">
        <v>232</v>
      </c>
      <c r="FD186" s="396" t="s">
        <v>358</v>
      </c>
    </row>
    <row r="187" spans="1:160" customFormat="1">
      <c r="A187">
        <v>2994</v>
      </c>
      <c r="B187">
        <v>1</v>
      </c>
      <c r="H187">
        <v>700</v>
      </c>
      <c r="I187">
        <v>41</v>
      </c>
      <c r="J187">
        <v>1</v>
      </c>
      <c r="K187">
        <v>0</v>
      </c>
      <c r="L187">
        <v>1</v>
      </c>
      <c r="M187">
        <v>0</v>
      </c>
      <c r="N187" s="1250" t="s">
        <v>531</v>
      </c>
      <c r="O187" s="1250">
        <v>0</v>
      </c>
      <c r="P187">
        <v>8</v>
      </c>
      <c r="Q187">
        <v>0</v>
      </c>
      <c r="R187">
        <v>10</v>
      </c>
      <c r="S187">
        <v>0</v>
      </c>
      <c r="T187">
        <v>0</v>
      </c>
      <c r="U187">
        <v>2</v>
      </c>
      <c r="V187">
        <v>0</v>
      </c>
      <c r="W187">
        <v>2</v>
      </c>
      <c r="X187">
        <v>8</v>
      </c>
      <c r="Y187">
        <v>2</v>
      </c>
      <c r="Z187">
        <v>10</v>
      </c>
      <c r="AA187">
        <v>2</v>
      </c>
      <c r="AB187">
        <v>3</v>
      </c>
      <c r="AC187">
        <v>0</v>
      </c>
      <c r="AD187">
        <v>1</v>
      </c>
      <c r="AE187">
        <v>0</v>
      </c>
      <c r="AF187">
        <v>0</v>
      </c>
      <c r="AG187">
        <v>0</v>
      </c>
      <c r="AH187">
        <v>0</v>
      </c>
      <c r="AI187">
        <v>0</v>
      </c>
      <c r="AJ187">
        <v>0</v>
      </c>
      <c r="AK187">
        <v>0</v>
      </c>
      <c r="AL187">
        <v>1</v>
      </c>
      <c r="AM187">
        <v>0</v>
      </c>
      <c r="AN187">
        <v>11</v>
      </c>
      <c r="AO187">
        <v>2</v>
      </c>
      <c r="AP187">
        <v>12</v>
      </c>
      <c r="AQ187">
        <v>2</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2</v>
      </c>
      <c r="BK187">
        <v>2</v>
      </c>
      <c r="BL187">
        <v>0</v>
      </c>
      <c r="BM187">
        <v>0</v>
      </c>
      <c r="BN187">
        <v>2</v>
      </c>
      <c r="BO187">
        <v>2</v>
      </c>
      <c r="BP187">
        <v>0</v>
      </c>
      <c r="BQ187">
        <v>0</v>
      </c>
      <c r="BR187">
        <v>0</v>
      </c>
      <c r="BS187">
        <v>0</v>
      </c>
      <c r="BT187">
        <v>0</v>
      </c>
      <c r="BU187">
        <v>0</v>
      </c>
      <c r="BV187">
        <v>0</v>
      </c>
      <c r="BW187">
        <v>0</v>
      </c>
      <c r="BX187">
        <v>8</v>
      </c>
      <c r="BY187">
        <v>0</v>
      </c>
      <c r="BZ187">
        <v>0</v>
      </c>
      <c r="CA187">
        <v>0</v>
      </c>
      <c r="CB187">
        <v>10</v>
      </c>
      <c r="CC187">
        <v>0</v>
      </c>
      <c r="CD187">
        <v>0</v>
      </c>
      <c r="CE187">
        <v>0</v>
      </c>
      <c r="CF187">
        <v>8</v>
      </c>
      <c r="CG187">
        <v>0</v>
      </c>
      <c r="CH187">
        <v>2</v>
      </c>
      <c r="CI187">
        <v>2</v>
      </c>
      <c r="CJ187">
        <v>10</v>
      </c>
      <c r="CK187">
        <v>0</v>
      </c>
      <c r="CL187">
        <v>2</v>
      </c>
      <c r="CM187">
        <v>2</v>
      </c>
      <c r="CN187">
        <v>3</v>
      </c>
      <c r="CO187">
        <v>2</v>
      </c>
      <c r="CP187">
        <v>1</v>
      </c>
      <c r="CQ187">
        <v>0</v>
      </c>
      <c r="CR187">
        <v>0.38461538461538464</v>
      </c>
      <c r="CS187">
        <v>0</v>
      </c>
      <c r="CT187">
        <v>0</v>
      </c>
      <c r="CU187">
        <v>0</v>
      </c>
      <c r="CV187">
        <v>0</v>
      </c>
      <c r="CW187">
        <v>0</v>
      </c>
      <c r="CX187">
        <v>0</v>
      </c>
      <c r="CY187">
        <v>0</v>
      </c>
      <c r="CZ187">
        <v>0</v>
      </c>
      <c r="DA187">
        <v>0</v>
      </c>
      <c r="DB187">
        <v>1</v>
      </c>
      <c r="DC187">
        <v>0</v>
      </c>
      <c r="DD187">
        <v>0</v>
      </c>
      <c r="DE187">
        <v>1</v>
      </c>
      <c r="DF187">
        <v>0</v>
      </c>
      <c r="DG187">
        <v>0</v>
      </c>
      <c r="DH187">
        <v>0</v>
      </c>
      <c r="DI187">
        <v>0</v>
      </c>
      <c r="DJ187">
        <v>0</v>
      </c>
      <c r="DK187" s="664"/>
      <c r="DL187" s="398">
        <v>0</v>
      </c>
      <c r="DM187" s="303">
        <v>0</v>
      </c>
      <c r="DN187" s="303">
        <v>0</v>
      </c>
      <c r="DO187" s="393">
        <v>0</v>
      </c>
      <c r="DP187" s="303">
        <v>0</v>
      </c>
      <c r="DQ187" s="303">
        <v>0</v>
      </c>
      <c r="DR187" s="303">
        <v>0</v>
      </c>
      <c r="DS187" s="393">
        <v>0</v>
      </c>
      <c r="DT187" s="303">
        <v>0</v>
      </c>
      <c r="DU187" s="303">
        <v>0</v>
      </c>
      <c r="DV187" s="303">
        <v>0</v>
      </c>
      <c r="DW187" s="303">
        <v>0</v>
      </c>
      <c r="DX187" s="303">
        <v>0</v>
      </c>
      <c r="DY187" s="303">
        <v>0</v>
      </c>
      <c r="DZ187" s="303">
        <v>0</v>
      </c>
      <c r="EA187" s="303">
        <v>0</v>
      </c>
      <c r="EB187" s="303">
        <v>0</v>
      </c>
      <c r="EC187" s="303">
        <v>0</v>
      </c>
      <c r="ED187" s="398">
        <v>0</v>
      </c>
      <c r="EE187" s="303">
        <v>0</v>
      </c>
      <c r="EF187" s="303">
        <v>0</v>
      </c>
      <c r="EG187" s="393">
        <v>0</v>
      </c>
      <c r="EH187" s="910">
        <v>0</v>
      </c>
      <c r="EI187" s="398">
        <v>13</v>
      </c>
      <c r="EJ187" s="393" t="b">
        <v>0</v>
      </c>
      <c r="EK187" s="971">
        <v>13</v>
      </c>
      <c r="EL187" s="971">
        <v>0</v>
      </c>
      <c r="EM187" s="396">
        <v>0</v>
      </c>
      <c r="EN187" s="396">
        <v>0</v>
      </c>
      <c r="EO187" s="396">
        <v>0</v>
      </c>
      <c r="EP187" s="971">
        <v>14</v>
      </c>
      <c r="EQ187" s="396">
        <v>0</v>
      </c>
      <c r="ER187" s="396">
        <v>1</v>
      </c>
      <c r="ES187" s="396">
        <v>0</v>
      </c>
      <c r="ET187" s="664"/>
      <c r="EU187" s="303"/>
      <c r="EV187" s="396" t="s">
        <v>531</v>
      </c>
      <c r="EW187" s="396" t="s">
        <v>449</v>
      </c>
      <c r="EX187" s="396" t="s">
        <v>343</v>
      </c>
      <c r="EY187" s="396">
        <v>14</v>
      </c>
      <c r="EZ187" s="396" t="s">
        <v>11</v>
      </c>
      <c r="FA187" s="396" t="s">
        <v>232</v>
      </c>
      <c r="FB187" s="396" t="s">
        <v>9</v>
      </c>
      <c r="FC187" s="396" t="s">
        <v>232</v>
      </c>
      <c r="FD187" s="396" t="s">
        <v>358</v>
      </c>
    </row>
    <row r="188" spans="1:160" customFormat="1">
      <c r="A188">
        <v>2995</v>
      </c>
      <c r="B188">
        <v>1</v>
      </c>
      <c r="H188">
        <v>700</v>
      </c>
      <c r="I188">
        <v>41</v>
      </c>
      <c r="J188">
        <v>1</v>
      </c>
      <c r="K188">
        <v>0</v>
      </c>
      <c r="L188">
        <v>1</v>
      </c>
      <c r="M188">
        <v>0</v>
      </c>
      <c r="N188" s="1250" t="s">
        <v>531</v>
      </c>
      <c r="O188" s="1250">
        <v>0</v>
      </c>
      <c r="P188">
        <v>4</v>
      </c>
      <c r="Q188">
        <v>0</v>
      </c>
      <c r="R188">
        <v>5</v>
      </c>
      <c r="S188">
        <v>0</v>
      </c>
      <c r="T188">
        <v>0</v>
      </c>
      <c r="U188">
        <v>0</v>
      </c>
      <c r="V188">
        <v>0</v>
      </c>
      <c r="W188">
        <v>0</v>
      </c>
      <c r="X188">
        <v>4</v>
      </c>
      <c r="Y188">
        <v>0</v>
      </c>
      <c r="Z188">
        <v>5</v>
      </c>
      <c r="AA188">
        <v>0</v>
      </c>
      <c r="AB188">
        <v>1</v>
      </c>
      <c r="AC188">
        <v>0</v>
      </c>
      <c r="AD188">
        <v>1</v>
      </c>
      <c r="AE188">
        <v>0</v>
      </c>
      <c r="AF188">
        <v>0</v>
      </c>
      <c r="AG188">
        <v>0</v>
      </c>
      <c r="AH188">
        <v>0</v>
      </c>
      <c r="AI188">
        <v>0</v>
      </c>
      <c r="AJ188">
        <v>0</v>
      </c>
      <c r="AK188">
        <v>0</v>
      </c>
      <c r="AL188">
        <v>0</v>
      </c>
      <c r="AM188">
        <v>0</v>
      </c>
      <c r="AN188">
        <v>5</v>
      </c>
      <c r="AO188">
        <v>0</v>
      </c>
      <c r="AP188">
        <v>6</v>
      </c>
      <c r="AQ188">
        <v>0</v>
      </c>
      <c r="AR188">
        <v>0</v>
      </c>
      <c r="AS188">
        <v>0</v>
      </c>
      <c r="AT188">
        <v>0</v>
      </c>
      <c r="AU188">
        <v>0</v>
      </c>
      <c r="AV188">
        <v>0</v>
      </c>
      <c r="AW188">
        <v>0</v>
      </c>
      <c r="AX188">
        <v>0</v>
      </c>
      <c r="AY188">
        <v>0</v>
      </c>
      <c r="AZ188">
        <v>0</v>
      </c>
      <c r="BA188">
        <v>0</v>
      </c>
      <c r="BB188">
        <v>0</v>
      </c>
      <c r="BC188">
        <v>0</v>
      </c>
      <c r="BD188">
        <v>0</v>
      </c>
      <c r="BE188">
        <v>0</v>
      </c>
      <c r="BF188">
        <v>0</v>
      </c>
      <c r="BG188">
        <v>0</v>
      </c>
      <c r="BH188">
        <v>1</v>
      </c>
      <c r="BI188">
        <v>0</v>
      </c>
      <c r="BJ188">
        <v>0</v>
      </c>
      <c r="BK188">
        <v>0</v>
      </c>
      <c r="BL188">
        <v>1</v>
      </c>
      <c r="BM188">
        <v>0</v>
      </c>
      <c r="BN188">
        <v>0</v>
      </c>
      <c r="BO188">
        <v>0</v>
      </c>
      <c r="BP188">
        <v>0</v>
      </c>
      <c r="BQ188">
        <v>0</v>
      </c>
      <c r="BR188">
        <v>0</v>
      </c>
      <c r="BS188">
        <v>0</v>
      </c>
      <c r="BT188">
        <v>0</v>
      </c>
      <c r="BU188">
        <v>0</v>
      </c>
      <c r="BV188">
        <v>0</v>
      </c>
      <c r="BW188">
        <v>0</v>
      </c>
      <c r="BX188">
        <v>3</v>
      </c>
      <c r="BY188">
        <v>0</v>
      </c>
      <c r="BZ188">
        <v>0</v>
      </c>
      <c r="CA188">
        <v>0</v>
      </c>
      <c r="CB188">
        <v>4</v>
      </c>
      <c r="CC188">
        <v>0</v>
      </c>
      <c r="CD188">
        <v>0</v>
      </c>
      <c r="CE188">
        <v>0</v>
      </c>
      <c r="CF188">
        <v>4</v>
      </c>
      <c r="CG188">
        <v>0</v>
      </c>
      <c r="CH188">
        <v>0</v>
      </c>
      <c r="CI188">
        <v>0</v>
      </c>
      <c r="CJ188">
        <v>5</v>
      </c>
      <c r="CK188">
        <v>0</v>
      </c>
      <c r="CL188">
        <v>0</v>
      </c>
      <c r="CM188">
        <v>0</v>
      </c>
      <c r="CN188">
        <v>2</v>
      </c>
      <c r="CO188">
        <v>1</v>
      </c>
      <c r="CP188">
        <v>1</v>
      </c>
      <c r="CQ188">
        <v>0</v>
      </c>
      <c r="CR188">
        <v>0.6</v>
      </c>
      <c r="CS188">
        <v>1</v>
      </c>
      <c r="CT188">
        <v>0</v>
      </c>
      <c r="CU188">
        <v>0</v>
      </c>
      <c r="CV188">
        <v>0</v>
      </c>
      <c r="CW188">
        <v>0</v>
      </c>
      <c r="CX188">
        <v>1</v>
      </c>
      <c r="CY188">
        <v>0</v>
      </c>
      <c r="CZ188">
        <v>0</v>
      </c>
      <c r="DA188">
        <v>0</v>
      </c>
      <c r="DB188">
        <v>2</v>
      </c>
      <c r="DC188">
        <v>0</v>
      </c>
      <c r="DD188">
        <v>0</v>
      </c>
      <c r="DE188">
        <v>1</v>
      </c>
      <c r="DF188">
        <v>1</v>
      </c>
      <c r="DG188">
        <v>0</v>
      </c>
      <c r="DH188">
        <v>0</v>
      </c>
      <c r="DI188">
        <v>0</v>
      </c>
      <c r="DJ188">
        <v>0</v>
      </c>
      <c r="DK188" s="664"/>
      <c r="DL188" s="398">
        <v>0</v>
      </c>
      <c r="DM188" s="303">
        <v>0</v>
      </c>
      <c r="DN188" s="303">
        <v>0</v>
      </c>
      <c r="DO188" s="393">
        <v>0</v>
      </c>
      <c r="DP188" s="303">
        <v>0</v>
      </c>
      <c r="DQ188" s="303">
        <v>0</v>
      </c>
      <c r="DR188" s="303">
        <v>0</v>
      </c>
      <c r="DS188" s="393">
        <v>0</v>
      </c>
      <c r="DT188" s="303">
        <v>0</v>
      </c>
      <c r="DU188" s="303">
        <v>0</v>
      </c>
      <c r="DV188" s="303">
        <v>0</v>
      </c>
      <c r="DW188" s="303">
        <v>0</v>
      </c>
      <c r="DX188" s="303">
        <v>0</v>
      </c>
      <c r="DY188" s="303">
        <v>0</v>
      </c>
      <c r="DZ188" s="303">
        <v>0</v>
      </c>
      <c r="EA188" s="303">
        <v>0</v>
      </c>
      <c r="EB188" s="303">
        <v>0</v>
      </c>
      <c r="EC188" s="303">
        <v>0</v>
      </c>
      <c r="ED188" s="398">
        <v>0</v>
      </c>
      <c r="EE188" s="303">
        <v>0</v>
      </c>
      <c r="EF188" s="303">
        <v>0</v>
      </c>
      <c r="EG188" s="393">
        <v>0</v>
      </c>
      <c r="EH188" s="910">
        <v>0</v>
      </c>
      <c r="EI188" s="398">
        <v>5</v>
      </c>
      <c r="EJ188" s="393" t="b">
        <v>0</v>
      </c>
      <c r="EK188" s="971">
        <v>3</v>
      </c>
      <c r="EL188" s="971">
        <v>6</v>
      </c>
      <c r="EM188" s="396">
        <v>0</v>
      </c>
      <c r="EN188" s="396">
        <v>1</v>
      </c>
      <c r="EO188" s="396">
        <v>0</v>
      </c>
      <c r="EP188" s="971">
        <v>6</v>
      </c>
      <c r="EQ188" s="396">
        <v>0</v>
      </c>
      <c r="ER188" s="396">
        <v>1</v>
      </c>
      <c r="ES188" s="396">
        <v>0</v>
      </c>
      <c r="ET188" s="664"/>
      <c r="EU188" s="303"/>
      <c r="EV188" s="396" t="s">
        <v>531</v>
      </c>
      <c r="EW188" s="396" t="s">
        <v>449</v>
      </c>
      <c r="EX188" s="396" t="s">
        <v>343</v>
      </c>
      <c r="EY188" s="396">
        <v>6</v>
      </c>
      <c r="EZ188" s="396" t="s">
        <v>11</v>
      </c>
      <c r="FA188" s="396" t="s">
        <v>232</v>
      </c>
      <c r="FB188" s="396" t="s">
        <v>9</v>
      </c>
      <c r="FC188" s="396" t="s">
        <v>232</v>
      </c>
      <c r="FD188" s="396" t="s">
        <v>358</v>
      </c>
    </row>
    <row r="189" spans="1:160" customFormat="1">
      <c r="A189">
        <v>2996</v>
      </c>
      <c r="B189">
        <v>1</v>
      </c>
      <c r="H189">
        <v>700</v>
      </c>
      <c r="I189">
        <v>41</v>
      </c>
      <c r="J189">
        <v>1</v>
      </c>
      <c r="K189">
        <v>0</v>
      </c>
      <c r="L189">
        <v>1</v>
      </c>
      <c r="M189">
        <v>0</v>
      </c>
      <c r="N189" s="1250" t="s">
        <v>498</v>
      </c>
      <c r="O189" s="1250">
        <v>0</v>
      </c>
      <c r="P189">
        <v>174</v>
      </c>
      <c r="Q189">
        <v>30</v>
      </c>
      <c r="R189">
        <v>179</v>
      </c>
      <c r="S189">
        <v>28</v>
      </c>
      <c r="T189">
        <v>2</v>
      </c>
      <c r="U189">
        <v>8</v>
      </c>
      <c r="V189">
        <v>3</v>
      </c>
      <c r="W189">
        <v>9</v>
      </c>
      <c r="X189">
        <v>176</v>
      </c>
      <c r="Y189">
        <v>38</v>
      </c>
      <c r="Z189">
        <v>182</v>
      </c>
      <c r="AA189">
        <v>37</v>
      </c>
      <c r="AB189">
        <v>1</v>
      </c>
      <c r="AC189">
        <v>1</v>
      </c>
      <c r="AD189">
        <v>2</v>
      </c>
      <c r="AE189">
        <v>0</v>
      </c>
      <c r="AF189">
        <v>1</v>
      </c>
      <c r="AG189">
        <v>0</v>
      </c>
      <c r="AH189">
        <v>1</v>
      </c>
      <c r="AI189">
        <v>0</v>
      </c>
      <c r="AJ189">
        <v>3</v>
      </c>
      <c r="AK189">
        <v>0</v>
      </c>
      <c r="AL189">
        <v>1</v>
      </c>
      <c r="AM189">
        <v>0</v>
      </c>
      <c r="AN189">
        <v>181</v>
      </c>
      <c r="AO189">
        <v>39</v>
      </c>
      <c r="AP189">
        <v>186</v>
      </c>
      <c r="AQ189">
        <v>37</v>
      </c>
      <c r="AR189">
        <v>5</v>
      </c>
      <c r="AS189">
        <v>0</v>
      </c>
      <c r="AT189">
        <v>0</v>
      </c>
      <c r="AU189">
        <v>0</v>
      </c>
      <c r="AV189">
        <v>3</v>
      </c>
      <c r="AW189">
        <v>0</v>
      </c>
      <c r="AX189">
        <v>0</v>
      </c>
      <c r="AY189">
        <v>0</v>
      </c>
      <c r="AZ189">
        <v>12</v>
      </c>
      <c r="BA189">
        <v>0</v>
      </c>
      <c r="BB189">
        <v>1</v>
      </c>
      <c r="BC189">
        <v>0</v>
      </c>
      <c r="BD189">
        <v>12</v>
      </c>
      <c r="BE189">
        <v>0</v>
      </c>
      <c r="BF189">
        <v>1</v>
      </c>
      <c r="BG189">
        <v>0</v>
      </c>
      <c r="BH189">
        <v>115</v>
      </c>
      <c r="BI189">
        <v>1</v>
      </c>
      <c r="BJ189">
        <v>37</v>
      </c>
      <c r="BK189">
        <v>8</v>
      </c>
      <c r="BL189">
        <v>123</v>
      </c>
      <c r="BM189">
        <v>2</v>
      </c>
      <c r="BN189">
        <v>36</v>
      </c>
      <c r="BO189">
        <v>9</v>
      </c>
      <c r="BP189">
        <v>0</v>
      </c>
      <c r="BQ189">
        <v>0</v>
      </c>
      <c r="BR189">
        <v>0</v>
      </c>
      <c r="BS189">
        <v>0</v>
      </c>
      <c r="BT189">
        <v>0</v>
      </c>
      <c r="BU189">
        <v>0</v>
      </c>
      <c r="BV189">
        <v>0</v>
      </c>
      <c r="BW189">
        <v>0</v>
      </c>
      <c r="BX189">
        <v>44</v>
      </c>
      <c r="BY189">
        <v>1</v>
      </c>
      <c r="BZ189">
        <v>0</v>
      </c>
      <c r="CA189">
        <v>0</v>
      </c>
      <c r="CB189">
        <v>44</v>
      </c>
      <c r="CC189">
        <v>1</v>
      </c>
      <c r="CD189">
        <v>0</v>
      </c>
      <c r="CE189">
        <v>0</v>
      </c>
      <c r="CF189">
        <v>176</v>
      </c>
      <c r="CG189">
        <v>2</v>
      </c>
      <c r="CH189">
        <v>38</v>
      </c>
      <c r="CI189">
        <v>8</v>
      </c>
      <c r="CJ189">
        <v>182</v>
      </c>
      <c r="CK189">
        <v>3</v>
      </c>
      <c r="CL189">
        <v>37</v>
      </c>
      <c r="CM189">
        <v>9</v>
      </c>
      <c r="CN189">
        <v>17</v>
      </c>
      <c r="CO189">
        <v>14</v>
      </c>
      <c r="CP189">
        <v>13</v>
      </c>
      <c r="CQ189">
        <v>1</v>
      </c>
      <c r="CR189">
        <v>0.1409090909090909</v>
      </c>
      <c r="CS189">
        <v>13</v>
      </c>
      <c r="CT189">
        <v>1</v>
      </c>
      <c r="CU189">
        <v>1</v>
      </c>
      <c r="CV189">
        <v>0</v>
      </c>
      <c r="CW189">
        <v>1</v>
      </c>
      <c r="CX189">
        <v>0</v>
      </c>
      <c r="CY189">
        <v>0</v>
      </c>
      <c r="CZ189">
        <v>1</v>
      </c>
      <c r="DA189">
        <v>1</v>
      </c>
      <c r="DB189">
        <v>14</v>
      </c>
      <c r="DC189">
        <v>1</v>
      </c>
      <c r="DD189">
        <v>0</v>
      </c>
      <c r="DE189">
        <v>0</v>
      </c>
      <c r="DF189">
        <v>1</v>
      </c>
      <c r="DG189">
        <v>1</v>
      </c>
      <c r="DH189">
        <v>0</v>
      </c>
      <c r="DI189">
        <v>0</v>
      </c>
      <c r="DJ189">
        <v>0</v>
      </c>
      <c r="DK189" s="664"/>
      <c r="DL189" s="398">
        <v>0</v>
      </c>
      <c r="DM189" s="303">
        <v>0</v>
      </c>
      <c r="DN189" s="303">
        <v>0</v>
      </c>
      <c r="DO189" s="393">
        <v>0</v>
      </c>
      <c r="DP189" s="303">
        <v>0</v>
      </c>
      <c r="DQ189" s="303">
        <v>0</v>
      </c>
      <c r="DR189" s="303">
        <v>0</v>
      </c>
      <c r="DS189" s="393">
        <v>0</v>
      </c>
      <c r="DT189" s="303">
        <v>0</v>
      </c>
      <c r="DU189" s="303">
        <v>0</v>
      </c>
      <c r="DV189" s="303">
        <v>0</v>
      </c>
      <c r="DW189" s="303">
        <v>0</v>
      </c>
      <c r="DX189" s="303">
        <v>0</v>
      </c>
      <c r="DY189" s="303">
        <v>0</v>
      </c>
      <c r="DZ189" s="303">
        <v>0</v>
      </c>
      <c r="EA189" s="303">
        <v>0</v>
      </c>
      <c r="EB189" s="303">
        <v>0</v>
      </c>
      <c r="EC189" s="303">
        <v>0</v>
      </c>
      <c r="ED189" s="398">
        <v>0</v>
      </c>
      <c r="EE189" s="303">
        <v>0</v>
      </c>
      <c r="EF189" s="303">
        <v>0</v>
      </c>
      <c r="EG189" s="393">
        <v>0</v>
      </c>
      <c r="EH189" s="910">
        <v>0</v>
      </c>
      <c r="EI189" s="398">
        <v>220</v>
      </c>
      <c r="EJ189" s="393" t="b">
        <v>0</v>
      </c>
      <c r="EK189" s="971">
        <v>196</v>
      </c>
      <c r="EL189" s="971">
        <v>223</v>
      </c>
      <c r="EM189" s="396">
        <v>0</v>
      </c>
      <c r="EN189" s="396">
        <v>0</v>
      </c>
      <c r="EO189" s="396">
        <v>1</v>
      </c>
      <c r="EP189" s="971">
        <v>223</v>
      </c>
      <c r="EQ189" s="396">
        <v>0</v>
      </c>
      <c r="ER189" s="396">
        <v>0</v>
      </c>
      <c r="ES189" s="396">
        <v>1</v>
      </c>
      <c r="ET189" s="664"/>
      <c r="EU189" s="303"/>
      <c r="EV189" s="396" t="s">
        <v>498</v>
      </c>
      <c r="EW189" s="396" t="s">
        <v>449</v>
      </c>
      <c r="EX189" s="396" t="s">
        <v>343</v>
      </c>
      <c r="EY189" s="396">
        <v>223</v>
      </c>
      <c r="EZ189" s="396" t="s">
        <v>13</v>
      </c>
      <c r="FA189" s="396" t="s">
        <v>232</v>
      </c>
      <c r="FB189" s="396" t="s">
        <v>9</v>
      </c>
      <c r="FC189" s="396" t="s">
        <v>232</v>
      </c>
      <c r="FD189" s="396" t="s">
        <v>358</v>
      </c>
    </row>
    <row r="190" spans="1:160" customFormat="1">
      <c r="A190">
        <v>2997</v>
      </c>
      <c r="B190">
        <v>1</v>
      </c>
      <c r="H190">
        <v>700</v>
      </c>
      <c r="I190">
        <v>41</v>
      </c>
      <c r="J190">
        <v>1</v>
      </c>
      <c r="K190">
        <v>0</v>
      </c>
      <c r="L190">
        <v>1</v>
      </c>
      <c r="M190">
        <v>0</v>
      </c>
      <c r="N190" s="1250" t="s">
        <v>482</v>
      </c>
      <c r="O190" s="1250">
        <v>0</v>
      </c>
      <c r="P190">
        <v>11</v>
      </c>
      <c r="Q190">
        <v>2</v>
      </c>
      <c r="R190">
        <v>10</v>
      </c>
      <c r="S190">
        <v>2</v>
      </c>
      <c r="T190">
        <v>0</v>
      </c>
      <c r="U190">
        <v>1</v>
      </c>
      <c r="V190">
        <v>0</v>
      </c>
      <c r="W190">
        <v>1</v>
      </c>
      <c r="X190">
        <v>11</v>
      </c>
      <c r="Y190">
        <v>3</v>
      </c>
      <c r="Z190">
        <v>10</v>
      </c>
      <c r="AA190">
        <v>3</v>
      </c>
      <c r="AB190">
        <v>0</v>
      </c>
      <c r="AC190">
        <v>0</v>
      </c>
      <c r="AD190">
        <v>2</v>
      </c>
      <c r="AE190">
        <v>0</v>
      </c>
      <c r="AF190">
        <v>0</v>
      </c>
      <c r="AG190">
        <v>0</v>
      </c>
      <c r="AH190">
        <v>0</v>
      </c>
      <c r="AI190">
        <v>0</v>
      </c>
      <c r="AJ190">
        <v>0</v>
      </c>
      <c r="AK190">
        <v>0</v>
      </c>
      <c r="AL190">
        <v>0</v>
      </c>
      <c r="AM190">
        <v>0</v>
      </c>
      <c r="AN190">
        <v>11</v>
      </c>
      <c r="AO190">
        <v>3</v>
      </c>
      <c r="AP190">
        <v>12</v>
      </c>
      <c r="AQ190">
        <v>3</v>
      </c>
      <c r="AR190">
        <v>0</v>
      </c>
      <c r="AS190">
        <v>0</v>
      </c>
      <c r="AT190">
        <v>0</v>
      </c>
      <c r="AU190">
        <v>0</v>
      </c>
      <c r="AV190">
        <v>0</v>
      </c>
      <c r="AW190">
        <v>0</v>
      </c>
      <c r="AX190">
        <v>0</v>
      </c>
      <c r="AY190">
        <v>0</v>
      </c>
      <c r="AZ190">
        <v>0</v>
      </c>
      <c r="BA190">
        <v>0</v>
      </c>
      <c r="BB190">
        <v>0</v>
      </c>
      <c r="BC190">
        <v>0</v>
      </c>
      <c r="BD190">
        <v>0</v>
      </c>
      <c r="BE190">
        <v>0</v>
      </c>
      <c r="BF190">
        <v>0</v>
      </c>
      <c r="BG190">
        <v>0</v>
      </c>
      <c r="BH190">
        <v>3</v>
      </c>
      <c r="BI190">
        <v>0</v>
      </c>
      <c r="BJ190">
        <v>3</v>
      </c>
      <c r="BK190">
        <v>1</v>
      </c>
      <c r="BL190">
        <v>2</v>
      </c>
      <c r="BM190">
        <v>0</v>
      </c>
      <c r="BN190">
        <v>3</v>
      </c>
      <c r="BO190">
        <v>1</v>
      </c>
      <c r="BP190">
        <v>0</v>
      </c>
      <c r="BQ190">
        <v>0</v>
      </c>
      <c r="BR190">
        <v>0</v>
      </c>
      <c r="BS190">
        <v>0</v>
      </c>
      <c r="BT190">
        <v>0</v>
      </c>
      <c r="BU190">
        <v>0</v>
      </c>
      <c r="BV190">
        <v>0</v>
      </c>
      <c r="BW190">
        <v>0</v>
      </c>
      <c r="BX190">
        <v>8</v>
      </c>
      <c r="BY190">
        <v>0</v>
      </c>
      <c r="BZ190">
        <v>0</v>
      </c>
      <c r="CA190">
        <v>0</v>
      </c>
      <c r="CB190">
        <v>8</v>
      </c>
      <c r="CC190">
        <v>0</v>
      </c>
      <c r="CD190">
        <v>0</v>
      </c>
      <c r="CE190">
        <v>0</v>
      </c>
      <c r="CF190">
        <v>11</v>
      </c>
      <c r="CG190">
        <v>0</v>
      </c>
      <c r="CH190">
        <v>3</v>
      </c>
      <c r="CI190">
        <v>1</v>
      </c>
      <c r="CJ190">
        <v>10</v>
      </c>
      <c r="CK190">
        <v>0</v>
      </c>
      <c r="CL190">
        <v>3</v>
      </c>
      <c r="CM190">
        <v>1</v>
      </c>
      <c r="CN190">
        <v>12</v>
      </c>
      <c r="CO190">
        <v>11</v>
      </c>
      <c r="CP190">
        <v>11</v>
      </c>
      <c r="CQ190">
        <v>0</v>
      </c>
      <c r="CR190">
        <v>1.6428571428571428</v>
      </c>
      <c r="CS190">
        <v>6</v>
      </c>
      <c r="CT190">
        <v>1</v>
      </c>
      <c r="CU190">
        <v>0</v>
      </c>
      <c r="CV190">
        <v>0</v>
      </c>
      <c r="CW190">
        <v>0</v>
      </c>
      <c r="CX190">
        <v>0</v>
      </c>
      <c r="CY190">
        <v>0</v>
      </c>
      <c r="CZ190">
        <v>1</v>
      </c>
      <c r="DA190">
        <v>1</v>
      </c>
      <c r="DB190">
        <v>1</v>
      </c>
      <c r="DC190">
        <v>1</v>
      </c>
      <c r="DD190">
        <v>1</v>
      </c>
      <c r="DE190">
        <v>0</v>
      </c>
      <c r="DF190">
        <v>0</v>
      </c>
      <c r="DG190">
        <v>0</v>
      </c>
      <c r="DH190">
        <v>0</v>
      </c>
      <c r="DI190">
        <v>0</v>
      </c>
      <c r="DJ190">
        <v>0</v>
      </c>
      <c r="DK190" s="664"/>
      <c r="DL190" s="398">
        <v>0</v>
      </c>
      <c r="DM190" s="303">
        <v>0</v>
      </c>
      <c r="DN190" s="303">
        <v>0</v>
      </c>
      <c r="DO190" s="393">
        <v>0</v>
      </c>
      <c r="DP190" s="303">
        <v>0</v>
      </c>
      <c r="DQ190" s="303">
        <v>0</v>
      </c>
      <c r="DR190" s="303">
        <v>0</v>
      </c>
      <c r="DS190" s="393">
        <v>0</v>
      </c>
      <c r="DT190" s="303">
        <v>0</v>
      </c>
      <c r="DU190" s="303">
        <v>0</v>
      </c>
      <c r="DV190" s="303">
        <v>0</v>
      </c>
      <c r="DW190" s="303">
        <v>0</v>
      </c>
      <c r="DX190" s="303">
        <v>0</v>
      </c>
      <c r="DY190" s="303">
        <v>0</v>
      </c>
      <c r="DZ190" s="303">
        <v>0</v>
      </c>
      <c r="EA190" s="303">
        <v>0</v>
      </c>
      <c r="EB190" s="303">
        <v>0</v>
      </c>
      <c r="EC190" s="303">
        <v>0</v>
      </c>
      <c r="ED190" s="398">
        <v>0</v>
      </c>
      <c r="EE190" s="303">
        <v>0</v>
      </c>
      <c r="EF190" s="303">
        <v>0</v>
      </c>
      <c r="EG190" s="393">
        <v>0</v>
      </c>
      <c r="EH190" s="910">
        <v>0</v>
      </c>
      <c r="EI190" s="398">
        <v>14</v>
      </c>
      <c r="EJ190" s="393" t="b">
        <v>0</v>
      </c>
      <c r="EK190" s="971">
        <v>8</v>
      </c>
      <c r="EL190" s="971">
        <v>15</v>
      </c>
      <c r="EM190" s="396">
        <v>0</v>
      </c>
      <c r="EN190" s="396">
        <v>0</v>
      </c>
      <c r="EO190" s="396">
        <v>1</v>
      </c>
      <c r="EP190" s="971">
        <v>15</v>
      </c>
      <c r="EQ190" s="396">
        <v>0</v>
      </c>
      <c r="ER190" s="396">
        <v>1</v>
      </c>
      <c r="ES190" s="396">
        <v>0</v>
      </c>
      <c r="ET190" s="664"/>
      <c r="EU190" s="303"/>
      <c r="EV190" s="396" t="s">
        <v>482</v>
      </c>
      <c r="EW190" s="396" t="s">
        <v>449</v>
      </c>
      <c r="EX190" s="396" t="s">
        <v>343</v>
      </c>
      <c r="EY190" s="396">
        <v>15</v>
      </c>
      <c r="EZ190" s="396" t="s">
        <v>11</v>
      </c>
      <c r="FA190" s="396" t="s">
        <v>232</v>
      </c>
      <c r="FB190" s="396" t="s">
        <v>9</v>
      </c>
      <c r="FC190" s="396" t="s">
        <v>232</v>
      </c>
      <c r="FD190" s="396" t="s">
        <v>358</v>
      </c>
    </row>
    <row r="191" spans="1:160" customFormat="1">
      <c r="A191">
        <v>2998</v>
      </c>
      <c r="B191">
        <v>1</v>
      </c>
      <c r="H191">
        <v>700</v>
      </c>
      <c r="I191">
        <v>41</v>
      </c>
      <c r="J191">
        <v>1</v>
      </c>
      <c r="K191">
        <v>0</v>
      </c>
      <c r="L191">
        <v>1</v>
      </c>
      <c r="M191">
        <v>0</v>
      </c>
      <c r="N191" s="1250" t="s">
        <v>498</v>
      </c>
      <c r="O191" s="1250">
        <v>0</v>
      </c>
      <c r="P191">
        <v>8</v>
      </c>
      <c r="Q191">
        <v>1</v>
      </c>
      <c r="R191">
        <v>9</v>
      </c>
      <c r="S191">
        <v>1</v>
      </c>
      <c r="T191">
        <v>0</v>
      </c>
      <c r="U191">
        <v>0</v>
      </c>
      <c r="V191">
        <v>0</v>
      </c>
      <c r="W191">
        <v>0</v>
      </c>
      <c r="X191">
        <v>8</v>
      </c>
      <c r="Y191">
        <v>1</v>
      </c>
      <c r="Z191">
        <v>9</v>
      </c>
      <c r="AA191">
        <v>1</v>
      </c>
      <c r="AB191">
        <v>1</v>
      </c>
      <c r="AC191">
        <v>0</v>
      </c>
      <c r="AD191">
        <v>2</v>
      </c>
      <c r="AE191">
        <v>0</v>
      </c>
      <c r="AF191">
        <v>1</v>
      </c>
      <c r="AG191">
        <v>1</v>
      </c>
      <c r="AH191">
        <v>0</v>
      </c>
      <c r="AI191">
        <v>1</v>
      </c>
      <c r="AJ191">
        <v>1</v>
      </c>
      <c r="AK191">
        <v>0</v>
      </c>
      <c r="AL191">
        <v>0</v>
      </c>
      <c r="AM191">
        <v>0</v>
      </c>
      <c r="AN191">
        <v>11</v>
      </c>
      <c r="AO191">
        <v>2</v>
      </c>
      <c r="AP191">
        <v>11</v>
      </c>
      <c r="AQ191">
        <v>2</v>
      </c>
      <c r="AR191">
        <v>0</v>
      </c>
      <c r="AS191">
        <v>0</v>
      </c>
      <c r="AT191">
        <v>0</v>
      </c>
      <c r="AU191">
        <v>0</v>
      </c>
      <c r="AV191">
        <v>0</v>
      </c>
      <c r="AW191">
        <v>0</v>
      </c>
      <c r="AX191">
        <v>0</v>
      </c>
      <c r="AY191">
        <v>0</v>
      </c>
      <c r="AZ191">
        <v>0</v>
      </c>
      <c r="BA191">
        <v>0</v>
      </c>
      <c r="BB191">
        <v>0</v>
      </c>
      <c r="BC191">
        <v>0</v>
      </c>
      <c r="BD191">
        <v>0</v>
      </c>
      <c r="BE191">
        <v>0</v>
      </c>
      <c r="BF191">
        <v>0</v>
      </c>
      <c r="BG191">
        <v>0</v>
      </c>
      <c r="BH191">
        <v>2</v>
      </c>
      <c r="BI191">
        <v>0</v>
      </c>
      <c r="BJ191">
        <v>1</v>
      </c>
      <c r="BK191">
        <v>0</v>
      </c>
      <c r="BL191">
        <v>3</v>
      </c>
      <c r="BM191">
        <v>0</v>
      </c>
      <c r="BN191">
        <v>1</v>
      </c>
      <c r="BO191">
        <v>0</v>
      </c>
      <c r="BP191">
        <v>0</v>
      </c>
      <c r="BQ191">
        <v>0</v>
      </c>
      <c r="BR191">
        <v>0</v>
      </c>
      <c r="BS191">
        <v>0</v>
      </c>
      <c r="BT191">
        <v>0</v>
      </c>
      <c r="BU191">
        <v>0</v>
      </c>
      <c r="BV191">
        <v>0</v>
      </c>
      <c r="BW191">
        <v>0</v>
      </c>
      <c r="BX191">
        <v>6</v>
      </c>
      <c r="BY191">
        <v>0</v>
      </c>
      <c r="BZ191">
        <v>0</v>
      </c>
      <c r="CA191">
        <v>0</v>
      </c>
      <c r="CB191">
        <v>6</v>
      </c>
      <c r="CC191">
        <v>0</v>
      </c>
      <c r="CD191">
        <v>0</v>
      </c>
      <c r="CE191">
        <v>0</v>
      </c>
      <c r="CF191">
        <v>8</v>
      </c>
      <c r="CG191">
        <v>0</v>
      </c>
      <c r="CH191">
        <v>1</v>
      </c>
      <c r="CI191">
        <v>0</v>
      </c>
      <c r="CJ191">
        <v>9</v>
      </c>
      <c r="CK191">
        <v>0</v>
      </c>
      <c r="CL191">
        <v>1</v>
      </c>
      <c r="CM191">
        <v>0</v>
      </c>
      <c r="CN191">
        <v>1</v>
      </c>
      <c r="CO191">
        <v>1</v>
      </c>
      <c r="CP191">
        <v>1</v>
      </c>
      <c r="CQ191">
        <v>0</v>
      </c>
      <c r="CR191">
        <v>0.15384615384615385</v>
      </c>
      <c r="CS191">
        <v>1</v>
      </c>
      <c r="CT191">
        <v>0</v>
      </c>
      <c r="CU191">
        <v>0</v>
      </c>
      <c r="CV191">
        <v>0</v>
      </c>
      <c r="CW191">
        <v>0</v>
      </c>
      <c r="CX191">
        <v>0</v>
      </c>
      <c r="CY191">
        <v>0</v>
      </c>
      <c r="CZ191">
        <v>0</v>
      </c>
      <c r="DA191">
        <v>0</v>
      </c>
      <c r="DB191">
        <v>0</v>
      </c>
      <c r="DC191">
        <v>0</v>
      </c>
      <c r="DD191">
        <v>0</v>
      </c>
      <c r="DE191">
        <v>0</v>
      </c>
      <c r="DF191">
        <v>0</v>
      </c>
      <c r="DG191">
        <v>0</v>
      </c>
      <c r="DH191">
        <v>0</v>
      </c>
      <c r="DI191">
        <v>0</v>
      </c>
      <c r="DJ191">
        <v>0</v>
      </c>
      <c r="DK191" s="664"/>
      <c r="DL191" s="398">
        <v>0</v>
      </c>
      <c r="DM191" s="303">
        <v>0</v>
      </c>
      <c r="DN191" s="303">
        <v>0</v>
      </c>
      <c r="DO191" s="393">
        <v>0</v>
      </c>
      <c r="DP191" s="303">
        <v>0</v>
      </c>
      <c r="DQ191" s="303">
        <v>0</v>
      </c>
      <c r="DR191" s="303">
        <v>0</v>
      </c>
      <c r="DS191" s="393">
        <v>0</v>
      </c>
      <c r="DT191" s="303">
        <v>0</v>
      </c>
      <c r="DU191" s="303">
        <v>0</v>
      </c>
      <c r="DV191" s="303">
        <v>0</v>
      </c>
      <c r="DW191" s="303">
        <v>0</v>
      </c>
      <c r="DX191" s="303">
        <v>0</v>
      </c>
      <c r="DY191" s="303">
        <v>0</v>
      </c>
      <c r="DZ191" s="303">
        <v>0</v>
      </c>
      <c r="EA191" s="303">
        <v>0</v>
      </c>
      <c r="EB191" s="303">
        <v>0</v>
      </c>
      <c r="EC191" s="303">
        <v>0</v>
      </c>
      <c r="ED191" s="398">
        <v>0</v>
      </c>
      <c r="EE191" s="303">
        <v>0</v>
      </c>
      <c r="EF191" s="303">
        <v>0</v>
      </c>
      <c r="EG191" s="393">
        <v>0</v>
      </c>
      <c r="EH191" s="910">
        <v>0</v>
      </c>
      <c r="EI191" s="398">
        <v>13</v>
      </c>
      <c r="EJ191" s="393" t="b">
        <v>1</v>
      </c>
      <c r="EK191" s="971">
        <v>12</v>
      </c>
      <c r="EL191" s="971">
        <v>13</v>
      </c>
      <c r="EM191" s="396">
        <v>1</v>
      </c>
      <c r="EN191" s="396">
        <v>0</v>
      </c>
      <c r="EO191" s="396">
        <v>0</v>
      </c>
      <c r="EP191" s="971">
        <v>0</v>
      </c>
      <c r="EQ191" s="396">
        <v>0</v>
      </c>
      <c r="ER191" s="396">
        <v>0</v>
      </c>
      <c r="ES191" s="396">
        <v>0</v>
      </c>
      <c r="ET191" s="664"/>
      <c r="EU191" s="303"/>
      <c r="EV191" s="396" t="s">
        <v>498</v>
      </c>
      <c r="EW191" s="396" t="s">
        <v>449</v>
      </c>
      <c r="EX191" s="396" t="s">
        <v>343</v>
      </c>
      <c r="EY191" s="396">
        <v>13</v>
      </c>
      <c r="EZ191" s="396" t="s">
        <v>11</v>
      </c>
      <c r="FA191" s="396" t="s">
        <v>232</v>
      </c>
      <c r="FB191" s="396" t="s">
        <v>9</v>
      </c>
      <c r="FC191" s="396" t="s">
        <v>232</v>
      </c>
      <c r="FD191" s="396" t="s">
        <v>358</v>
      </c>
    </row>
    <row r="192" spans="1:160" customFormat="1">
      <c r="A192">
        <v>2999</v>
      </c>
      <c r="B192">
        <v>1</v>
      </c>
      <c r="H192">
        <v>700</v>
      </c>
      <c r="I192">
        <v>41</v>
      </c>
      <c r="J192">
        <v>1</v>
      </c>
      <c r="K192">
        <v>0</v>
      </c>
      <c r="L192">
        <v>1</v>
      </c>
      <c r="M192">
        <v>0</v>
      </c>
      <c r="N192" s="1250" t="s">
        <v>498</v>
      </c>
      <c r="O192" s="1250">
        <v>0</v>
      </c>
      <c r="P192">
        <v>21</v>
      </c>
      <c r="Q192">
        <v>1</v>
      </c>
      <c r="R192">
        <v>21</v>
      </c>
      <c r="S192">
        <v>1</v>
      </c>
      <c r="T192">
        <v>1</v>
      </c>
      <c r="U192">
        <v>0</v>
      </c>
      <c r="V192">
        <v>1</v>
      </c>
      <c r="W192">
        <v>0</v>
      </c>
      <c r="X192">
        <v>22</v>
      </c>
      <c r="Y192">
        <v>1</v>
      </c>
      <c r="Z192">
        <v>22</v>
      </c>
      <c r="AA192">
        <v>1</v>
      </c>
      <c r="AB192">
        <v>0</v>
      </c>
      <c r="AC192">
        <v>0</v>
      </c>
      <c r="AD192">
        <v>0</v>
      </c>
      <c r="AE192">
        <v>0</v>
      </c>
      <c r="AF192">
        <v>0</v>
      </c>
      <c r="AG192">
        <v>0</v>
      </c>
      <c r="AH192">
        <v>0</v>
      </c>
      <c r="AI192">
        <v>0</v>
      </c>
      <c r="AJ192">
        <v>0</v>
      </c>
      <c r="AK192">
        <v>0</v>
      </c>
      <c r="AL192">
        <v>0</v>
      </c>
      <c r="AM192">
        <v>0</v>
      </c>
      <c r="AN192">
        <v>22</v>
      </c>
      <c r="AO192">
        <v>1</v>
      </c>
      <c r="AP192">
        <v>22</v>
      </c>
      <c r="AQ192">
        <v>1</v>
      </c>
      <c r="AR192">
        <v>0</v>
      </c>
      <c r="AS192">
        <v>0</v>
      </c>
      <c r="AT192">
        <v>0</v>
      </c>
      <c r="AU192">
        <v>0</v>
      </c>
      <c r="AV192">
        <v>0</v>
      </c>
      <c r="AW192">
        <v>0</v>
      </c>
      <c r="AX192">
        <v>0</v>
      </c>
      <c r="AY192">
        <v>0</v>
      </c>
      <c r="AZ192">
        <v>0</v>
      </c>
      <c r="BA192">
        <v>0</v>
      </c>
      <c r="BB192">
        <v>0</v>
      </c>
      <c r="BC192">
        <v>0</v>
      </c>
      <c r="BD192">
        <v>0</v>
      </c>
      <c r="BE192">
        <v>0</v>
      </c>
      <c r="BF192">
        <v>0</v>
      </c>
      <c r="BG192">
        <v>0</v>
      </c>
      <c r="BH192">
        <v>5</v>
      </c>
      <c r="BI192">
        <v>1</v>
      </c>
      <c r="BJ192">
        <v>1</v>
      </c>
      <c r="BK192">
        <v>0</v>
      </c>
      <c r="BL192">
        <v>5</v>
      </c>
      <c r="BM192">
        <v>1</v>
      </c>
      <c r="BN192">
        <v>1</v>
      </c>
      <c r="BO192">
        <v>0</v>
      </c>
      <c r="BP192">
        <v>0</v>
      </c>
      <c r="BQ192">
        <v>0</v>
      </c>
      <c r="BR192">
        <v>0</v>
      </c>
      <c r="BS192">
        <v>0</v>
      </c>
      <c r="BT192">
        <v>0</v>
      </c>
      <c r="BU192">
        <v>0</v>
      </c>
      <c r="BV192">
        <v>0</v>
      </c>
      <c r="BW192">
        <v>0</v>
      </c>
      <c r="BX192">
        <v>17</v>
      </c>
      <c r="BY192">
        <v>0</v>
      </c>
      <c r="BZ192">
        <v>0</v>
      </c>
      <c r="CA192">
        <v>0</v>
      </c>
      <c r="CB192">
        <v>17</v>
      </c>
      <c r="CC192">
        <v>0</v>
      </c>
      <c r="CD192">
        <v>0</v>
      </c>
      <c r="CE192">
        <v>0</v>
      </c>
      <c r="CF192">
        <v>22</v>
      </c>
      <c r="CG192">
        <v>1</v>
      </c>
      <c r="CH192">
        <v>1</v>
      </c>
      <c r="CI192">
        <v>0</v>
      </c>
      <c r="CJ192">
        <v>22</v>
      </c>
      <c r="CK192">
        <v>1</v>
      </c>
      <c r="CL192">
        <v>1</v>
      </c>
      <c r="CM192">
        <v>0</v>
      </c>
      <c r="CN192">
        <v>0</v>
      </c>
      <c r="CO192">
        <v>0</v>
      </c>
      <c r="CP192">
        <v>0</v>
      </c>
      <c r="CQ192">
        <v>0</v>
      </c>
      <c r="CR192">
        <v>0</v>
      </c>
      <c r="CS192">
        <v>0</v>
      </c>
      <c r="CT192">
        <v>0</v>
      </c>
      <c r="CU192">
        <v>0</v>
      </c>
      <c r="CV192">
        <v>0</v>
      </c>
      <c r="CW192">
        <v>0</v>
      </c>
      <c r="CX192">
        <v>0</v>
      </c>
      <c r="CY192">
        <v>0</v>
      </c>
      <c r="CZ192">
        <v>0</v>
      </c>
      <c r="DA192">
        <v>0</v>
      </c>
      <c r="DB192">
        <v>1</v>
      </c>
      <c r="DC192">
        <v>0</v>
      </c>
      <c r="DD192">
        <v>0</v>
      </c>
      <c r="DE192">
        <v>0</v>
      </c>
      <c r="DF192">
        <v>1</v>
      </c>
      <c r="DG192">
        <v>0</v>
      </c>
      <c r="DH192">
        <v>0</v>
      </c>
      <c r="DI192">
        <v>0</v>
      </c>
      <c r="DJ192">
        <v>0</v>
      </c>
      <c r="DK192" s="664"/>
      <c r="DL192" s="398">
        <v>0</v>
      </c>
      <c r="DM192" s="303">
        <v>0</v>
      </c>
      <c r="DN192" s="303">
        <v>0</v>
      </c>
      <c r="DO192" s="393">
        <v>0</v>
      </c>
      <c r="DP192" s="303">
        <v>0</v>
      </c>
      <c r="DQ192" s="303">
        <v>0</v>
      </c>
      <c r="DR192" s="303">
        <v>0</v>
      </c>
      <c r="DS192" s="393">
        <v>0</v>
      </c>
      <c r="DT192" s="303">
        <v>0</v>
      </c>
      <c r="DU192" s="303">
        <v>0</v>
      </c>
      <c r="DV192" s="303">
        <v>0</v>
      </c>
      <c r="DW192" s="303">
        <v>0</v>
      </c>
      <c r="DX192" s="303">
        <v>0</v>
      </c>
      <c r="DY192" s="303">
        <v>0</v>
      </c>
      <c r="DZ192" s="303">
        <v>0</v>
      </c>
      <c r="EA192" s="303">
        <v>0</v>
      </c>
      <c r="EB192" s="303">
        <v>0</v>
      </c>
      <c r="EC192" s="303">
        <v>0</v>
      </c>
      <c r="ED192" s="398">
        <v>0</v>
      </c>
      <c r="EE192" s="303">
        <v>0</v>
      </c>
      <c r="EF192" s="303">
        <v>0</v>
      </c>
      <c r="EG192" s="393">
        <v>0</v>
      </c>
      <c r="EH192" s="910">
        <v>0</v>
      </c>
      <c r="EI192" s="398">
        <v>23</v>
      </c>
      <c r="EJ192" s="393" t="b">
        <v>1</v>
      </c>
      <c r="EK192" s="971">
        <v>22</v>
      </c>
      <c r="EL192" s="971">
        <v>0</v>
      </c>
      <c r="EM192" s="396">
        <v>0</v>
      </c>
      <c r="EN192" s="396">
        <v>0</v>
      </c>
      <c r="EO192" s="396">
        <v>0</v>
      </c>
      <c r="EP192" s="971">
        <v>23</v>
      </c>
      <c r="EQ192" s="396">
        <v>0</v>
      </c>
      <c r="ER192" s="396">
        <v>1</v>
      </c>
      <c r="ES192" s="396">
        <v>0</v>
      </c>
      <c r="ET192" s="664"/>
      <c r="EU192" s="303"/>
      <c r="EV192" s="396" t="s">
        <v>498</v>
      </c>
      <c r="EW192" s="396" t="s">
        <v>449</v>
      </c>
      <c r="EX192" s="396" t="s">
        <v>343</v>
      </c>
      <c r="EY192" s="396">
        <v>23</v>
      </c>
      <c r="EZ192" s="396" t="s">
        <v>12</v>
      </c>
      <c r="FA192" s="396" t="s">
        <v>232</v>
      </c>
      <c r="FB192" s="396" t="s">
        <v>9</v>
      </c>
      <c r="FC192" s="396" t="s">
        <v>232</v>
      </c>
      <c r="FD192" s="396" t="s">
        <v>358</v>
      </c>
    </row>
    <row r="193" spans="1:160" customFormat="1">
      <c r="A193">
        <v>3000</v>
      </c>
      <c r="B193">
        <v>1</v>
      </c>
      <c r="H193">
        <v>700</v>
      </c>
      <c r="I193">
        <v>41</v>
      </c>
      <c r="J193">
        <v>0</v>
      </c>
      <c r="K193">
        <v>1</v>
      </c>
      <c r="L193">
        <v>1</v>
      </c>
      <c r="M193">
        <v>0</v>
      </c>
      <c r="N193" s="1250" t="s">
        <v>509</v>
      </c>
      <c r="O193" s="1250">
        <v>0</v>
      </c>
      <c r="P193">
        <v>0</v>
      </c>
      <c r="Q193">
        <v>3</v>
      </c>
      <c r="R193">
        <v>0</v>
      </c>
      <c r="S193">
        <v>3</v>
      </c>
      <c r="T193">
        <v>0</v>
      </c>
      <c r="U193">
        <v>0</v>
      </c>
      <c r="V193">
        <v>0</v>
      </c>
      <c r="W193">
        <v>0</v>
      </c>
      <c r="X193">
        <v>0</v>
      </c>
      <c r="Y193">
        <v>3</v>
      </c>
      <c r="Z193">
        <v>0</v>
      </c>
      <c r="AA193">
        <v>3</v>
      </c>
      <c r="AB193">
        <v>0</v>
      </c>
      <c r="AC193">
        <v>0</v>
      </c>
      <c r="AD193">
        <v>0</v>
      </c>
      <c r="AE193">
        <v>0</v>
      </c>
      <c r="AF193">
        <v>0</v>
      </c>
      <c r="AG193">
        <v>0</v>
      </c>
      <c r="AH193">
        <v>0</v>
      </c>
      <c r="AI193">
        <v>0</v>
      </c>
      <c r="AJ193">
        <v>0</v>
      </c>
      <c r="AK193">
        <v>0</v>
      </c>
      <c r="AL193">
        <v>0</v>
      </c>
      <c r="AM193">
        <v>0</v>
      </c>
      <c r="AN193">
        <v>0</v>
      </c>
      <c r="AO193">
        <v>3</v>
      </c>
      <c r="AP193">
        <v>0</v>
      </c>
      <c r="AQ193">
        <v>3</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3</v>
      </c>
      <c r="BK193">
        <v>0</v>
      </c>
      <c r="BL193">
        <v>0</v>
      </c>
      <c r="BM193">
        <v>0</v>
      </c>
      <c r="BN193">
        <v>3</v>
      </c>
      <c r="BO193">
        <v>0</v>
      </c>
      <c r="BP193">
        <v>0</v>
      </c>
      <c r="BQ193">
        <v>0</v>
      </c>
      <c r="BR193">
        <v>0</v>
      </c>
      <c r="BS193">
        <v>0</v>
      </c>
      <c r="BT193">
        <v>0</v>
      </c>
      <c r="BU193">
        <v>0</v>
      </c>
      <c r="BV193">
        <v>0</v>
      </c>
      <c r="BW193">
        <v>0</v>
      </c>
      <c r="BX193">
        <v>0</v>
      </c>
      <c r="BY193">
        <v>0</v>
      </c>
      <c r="BZ193">
        <v>0</v>
      </c>
      <c r="CA193">
        <v>0</v>
      </c>
      <c r="CB193">
        <v>0</v>
      </c>
      <c r="CC193">
        <v>0</v>
      </c>
      <c r="CD193">
        <v>0</v>
      </c>
      <c r="CE193">
        <v>0</v>
      </c>
      <c r="CF193">
        <v>0</v>
      </c>
      <c r="CG193">
        <v>0</v>
      </c>
      <c r="CH193">
        <v>3</v>
      </c>
      <c r="CI193">
        <v>0</v>
      </c>
      <c r="CJ193">
        <v>0</v>
      </c>
      <c r="CK193">
        <v>0</v>
      </c>
      <c r="CL193">
        <v>3</v>
      </c>
      <c r="CM193">
        <v>0</v>
      </c>
      <c r="CN193">
        <v>0</v>
      </c>
      <c r="CO193">
        <v>0</v>
      </c>
      <c r="CP193">
        <v>0</v>
      </c>
      <c r="CQ193">
        <v>0</v>
      </c>
      <c r="CR193">
        <v>0</v>
      </c>
      <c r="CS193">
        <v>0</v>
      </c>
      <c r="CT193">
        <v>0</v>
      </c>
      <c r="CU193">
        <v>0</v>
      </c>
      <c r="CV193">
        <v>0</v>
      </c>
      <c r="CW193">
        <v>0</v>
      </c>
      <c r="CX193">
        <v>0</v>
      </c>
      <c r="CY193">
        <v>0</v>
      </c>
      <c r="CZ193">
        <v>0</v>
      </c>
      <c r="DA193">
        <v>0</v>
      </c>
      <c r="DB193">
        <v>1</v>
      </c>
      <c r="DC193">
        <v>0</v>
      </c>
      <c r="DD193">
        <v>0</v>
      </c>
      <c r="DE193">
        <v>0</v>
      </c>
      <c r="DF193">
        <v>1</v>
      </c>
      <c r="DG193">
        <v>1</v>
      </c>
      <c r="DH193">
        <v>0</v>
      </c>
      <c r="DI193">
        <v>0</v>
      </c>
      <c r="DJ193">
        <v>0</v>
      </c>
      <c r="DK193" s="664"/>
      <c r="DL193" s="398">
        <v>0</v>
      </c>
      <c r="DM193" s="303">
        <v>0</v>
      </c>
      <c r="DN193" s="303">
        <v>0</v>
      </c>
      <c r="DO193" s="393">
        <v>0</v>
      </c>
      <c r="DP193" s="303">
        <v>0</v>
      </c>
      <c r="DQ193" s="303">
        <v>0</v>
      </c>
      <c r="DR193" s="303">
        <v>0</v>
      </c>
      <c r="DS193" s="393">
        <v>0</v>
      </c>
      <c r="DT193" s="303">
        <v>0</v>
      </c>
      <c r="DU193" s="303">
        <v>0</v>
      </c>
      <c r="DV193" s="303">
        <v>0</v>
      </c>
      <c r="DW193" s="303">
        <v>0</v>
      </c>
      <c r="DX193" s="303">
        <v>0</v>
      </c>
      <c r="DY193" s="303">
        <v>0</v>
      </c>
      <c r="DZ193" s="303">
        <v>0</v>
      </c>
      <c r="EA193" s="303">
        <v>0</v>
      </c>
      <c r="EB193" s="303">
        <v>0</v>
      </c>
      <c r="EC193" s="303">
        <v>0</v>
      </c>
      <c r="ED193" s="398">
        <v>0</v>
      </c>
      <c r="EE193" s="303">
        <v>0</v>
      </c>
      <c r="EF193" s="303">
        <v>0</v>
      </c>
      <c r="EG193" s="393">
        <v>0</v>
      </c>
      <c r="EH193" s="910">
        <v>0</v>
      </c>
      <c r="EI193" s="398">
        <v>3</v>
      </c>
      <c r="EJ193" s="393" t="b">
        <v>1</v>
      </c>
      <c r="EK193" s="971">
        <v>2</v>
      </c>
      <c r="EL193" s="971">
        <v>0</v>
      </c>
      <c r="EM193" s="396">
        <v>0</v>
      </c>
      <c r="EN193" s="396">
        <v>0</v>
      </c>
      <c r="EO193" s="396">
        <v>0</v>
      </c>
      <c r="EP193" s="971">
        <v>3</v>
      </c>
      <c r="EQ193" s="396">
        <v>0</v>
      </c>
      <c r="ER193" s="396">
        <v>1</v>
      </c>
      <c r="ES193" s="396">
        <v>0</v>
      </c>
      <c r="ET193" s="664"/>
      <c r="EU193" s="303"/>
      <c r="EV193" s="396" t="s">
        <v>509</v>
      </c>
      <c r="EW193" s="396" t="s">
        <v>449</v>
      </c>
      <c r="EX193" s="396" t="s">
        <v>343</v>
      </c>
      <c r="EY193" s="396">
        <v>3</v>
      </c>
      <c r="EZ193" s="396" t="s">
        <v>11</v>
      </c>
      <c r="FA193" s="396" t="s">
        <v>232</v>
      </c>
      <c r="FB193" s="396" t="s">
        <v>9</v>
      </c>
      <c r="FC193" s="396" t="s">
        <v>232</v>
      </c>
      <c r="FD193" s="396" t="s">
        <v>358</v>
      </c>
    </row>
    <row r="194" spans="1:160" customFormat="1">
      <c r="A194">
        <v>3001</v>
      </c>
      <c r="B194">
        <v>1</v>
      </c>
      <c r="H194">
        <v>700</v>
      </c>
      <c r="I194">
        <v>43</v>
      </c>
      <c r="J194">
        <v>1</v>
      </c>
      <c r="K194">
        <v>0</v>
      </c>
      <c r="L194">
        <v>1</v>
      </c>
      <c r="M194">
        <v>0</v>
      </c>
      <c r="N194" s="1250" t="s">
        <v>482</v>
      </c>
      <c r="O194" s="1250">
        <v>0</v>
      </c>
      <c r="P194">
        <v>18</v>
      </c>
      <c r="Q194">
        <v>6</v>
      </c>
      <c r="R194">
        <v>20</v>
      </c>
      <c r="S194">
        <v>7</v>
      </c>
      <c r="T194">
        <v>0</v>
      </c>
      <c r="U194">
        <v>1</v>
      </c>
      <c r="V194">
        <v>0</v>
      </c>
      <c r="W194">
        <v>1</v>
      </c>
      <c r="X194">
        <v>18</v>
      </c>
      <c r="Y194">
        <v>7</v>
      </c>
      <c r="Z194">
        <v>20</v>
      </c>
      <c r="AA194">
        <v>8</v>
      </c>
      <c r="AB194">
        <v>3</v>
      </c>
      <c r="AC194">
        <v>0</v>
      </c>
      <c r="AD194">
        <v>8</v>
      </c>
      <c r="AE194">
        <v>0</v>
      </c>
      <c r="AF194">
        <v>0</v>
      </c>
      <c r="AG194">
        <v>0</v>
      </c>
      <c r="AH194">
        <v>0</v>
      </c>
      <c r="AI194">
        <v>0</v>
      </c>
      <c r="AJ194">
        <v>0</v>
      </c>
      <c r="AK194">
        <v>0</v>
      </c>
      <c r="AL194">
        <v>0</v>
      </c>
      <c r="AM194">
        <v>1</v>
      </c>
      <c r="AN194">
        <v>21</v>
      </c>
      <c r="AO194">
        <v>7</v>
      </c>
      <c r="AP194">
        <v>28</v>
      </c>
      <c r="AQ194">
        <v>9</v>
      </c>
      <c r="AR194">
        <v>0</v>
      </c>
      <c r="AS194">
        <v>0</v>
      </c>
      <c r="AT194">
        <v>0</v>
      </c>
      <c r="AU194">
        <v>0</v>
      </c>
      <c r="AV194">
        <v>0</v>
      </c>
      <c r="AW194">
        <v>0</v>
      </c>
      <c r="AX194">
        <v>0</v>
      </c>
      <c r="AY194">
        <v>0</v>
      </c>
      <c r="AZ194">
        <v>0</v>
      </c>
      <c r="BA194">
        <v>0</v>
      </c>
      <c r="BB194">
        <v>0</v>
      </c>
      <c r="BC194">
        <v>0</v>
      </c>
      <c r="BD194">
        <v>0</v>
      </c>
      <c r="BE194">
        <v>0</v>
      </c>
      <c r="BF194">
        <v>0</v>
      </c>
      <c r="BG194">
        <v>0</v>
      </c>
      <c r="BH194">
        <v>2</v>
      </c>
      <c r="BI194">
        <v>0</v>
      </c>
      <c r="BJ194">
        <v>7</v>
      </c>
      <c r="BK194">
        <v>1</v>
      </c>
      <c r="BL194">
        <v>2</v>
      </c>
      <c r="BM194">
        <v>0</v>
      </c>
      <c r="BN194">
        <v>8</v>
      </c>
      <c r="BO194">
        <v>1</v>
      </c>
      <c r="BP194">
        <v>0</v>
      </c>
      <c r="BQ194">
        <v>0</v>
      </c>
      <c r="BR194">
        <v>0</v>
      </c>
      <c r="BS194">
        <v>0</v>
      </c>
      <c r="BT194">
        <v>0</v>
      </c>
      <c r="BU194">
        <v>0</v>
      </c>
      <c r="BV194">
        <v>0</v>
      </c>
      <c r="BW194">
        <v>0</v>
      </c>
      <c r="BX194">
        <v>16</v>
      </c>
      <c r="BY194">
        <v>0</v>
      </c>
      <c r="BZ194">
        <v>0</v>
      </c>
      <c r="CA194">
        <v>0</v>
      </c>
      <c r="CB194">
        <v>18</v>
      </c>
      <c r="CC194">
        <v>0</v>
      </c>
      <c r="CD194">
        <v>0</v>
      </c>
      <c r="CE194">
        <v>0</v>
      </c>
      <c r="CF194">
        <v>18</v>
      </c>
      <c r="CG194">
        <v>0</v>
      </c>
      <c r="CH194">
        <v>7</v>
      </c>
      <c r="CI194">
        <v>1</v>
      </c>
      <c r="CJ194">
        <v>20</v>
      </c>
      <c r="CK194">
        <v>0</v>
      </c>
      <c r="CL194">
        <v>8</v>
      </c>
      <c r="CM194">
        <v>1</v>
      </c>
      <c r="CN194">
        <v>15</v>
      </c>
      <c r="CO194">
        <v>6</v>
      </c>
      <c r="CP194">
        <v>6</v>
      </c>
      <c r="CQ194">
        <v>0</v>
      </c>
      <c r="CR194">
        <v>0.75</v>
      </c>
      <c r="CS194">
        <v>1</v>
      </c>
      <c r="CT194">
        <v>0</v>
      </c>
      <c r="CU194">
        <v>0</v>
      </c>
      <c r="CV194">
        <v>0</v>
      </c>
      <c r="CW194">
        <v>0</v>
      </c>
      <c r="CX194">
        <v>0</v>
      </c>
      <c r="CY194">
        <v>0</v>
      </c>
      <c r="CZ194">
        <v>1</v>
      </c>
      <c r="DA194">
        <v>0</v>
      </c>
      <c r="DB194">
        <v>8</v>
      </c>
      <c r="DC194">
        <v>0</v>
      </c>
      <c r="DD194">
        <v>0</v>
      </c>
      <c r="DE194">
        <v>1</v>
      </c>
      <c r="DF194">
        <v>0</v>
      </c>
      <c r="DG194">
        <v>0</v>
      </c>
      <c r="DH194">
        <v>0</v>
      </c>
      <c r="DI194">
        <v>0</v>
      </c>
      <c r="DJ194">
        <v>0</v>
      </c>
      <c r="DK194" s="664"/>
      <c r="DL194" s="398">
        <v>0</v>
      </c>
      <c r="DM194" s="303">
        <v>0</v>
      </c>
      <c r="DN194" s="303">
        <v>0</v>
      </c>
      <c r="DO194" s="393">
        <v>0</v>
      </c>
      <c r="DP194" s="303">
        <v>0</v>
      </c>
      <c r="DQ194" s="303">
        <v>0</v>
      </c>
      <c r="DR194" s="303">
        <v>0</v>
      </c>
      <c r="DS194" s="393">
        <v>0</v>
      </c>
      <c r="DT194" s="303">
        <v>0</v>
      </c>
      <c r="DU194" s="303">
        <v>0</v>
      </c>
      <c r="DV194" s="303">
        <v>0</v>
      </c>
      <c r="DW194" s="303">
        <v>0</v>
      </c>
      <c r="DX194" s="303">
        <v>0</v>
      </c>
      <c r="DY194" s="303">
        <v>0</v>
      </c>
      <c r="DZ194" s="303">
        <v>0</v>
      </c>
      <c r="EA194" s="303">
        <v>0</v>
      </c>
      <c r="EB194" s="303">
        <v>0</v>
      </c>
      <c r="EC194" s="303">
        <v>0</v>
      </c>
      <c r="ED194" s="398">
        <v>0</v>
      </c>
      <c r="EE194" s="303">
        <v>0</v>
      </c>
      <c r="EF194" s="303">
        <v>0</v>
      </c>
      <c r="EG194" s="393">
        <v>0</v>
      </c>
      <c r="EH194" s="910">
        <v>0</v>
      </c>
      <c r="EI194" s="398">
        <v>28</v>
      </c>
      <c r="EJ194" s="393" t="b">
        <v>0</v>
      </c>
      <c r="EK194" s="971">
        <v>28</v>
      </c>
      <c r="EL194" s="971">
        <v>37</v>
      </c>
      <c r="EM194" s="396">
        <v>0</v>
      </c>
      <c r="EN194" s="396">
        <v>1</v>
      </c>
      <c r="EO194" s="396">
        <v>0</v>
      </c>
      <c r="EP194" s="971">
        <v>37</v>
      </c>
      <c r="EQ194" s="396">
        <v>0</v>
      </c>
      <c r="ER194" s="396">
        <v>1</v>
      </c>
      <c r="ES194" s="396">
        <v>0</v>
      </c>
      <c r="ET194" s="664"/>
      <c r="EU194" s="303"/>
      <c r="EV194" s="396" t="s">
        <v>482</v>
      </c>
      <c r="EW194" s="396" t="s">
        <v>449</v>
      </c>
      <c r="EX194" s="396" t="s">
        <v>343</v>
      </c>
      <c r="EY194" s="396">
        <v>37</v>
      </c>
      <c r="EZ194" s="396" t="s">
        <v>12</v>
      </c>
      <c r="FA194" s="396" t="s">
        <v>232</v>
      </c>
      <c r="FB194" s="396" t="s">
        <v>9</v>
      </c>
      <c r="FC194" s="396" t="s">
        <v>232</v>
      </c>
      <c r="FD194" s="396" t="s">
        <v>358</v>
      </c>
    </row>
    <row r="195" spans="1:160" customFormat="1">
      <c r="A195">
        <v>3002</v>
      </c>
      <c r="B195">
        <v>1</v>
      </c>
      <c r="H195">
        <v>700</v>
      </c>
      <c r="I195">
        <v>41</v>
      </c>
      <c r="J195">
        <v>1</v>
      </c>
      <c r="K195">
        <v>0</v>
      </c>
      <c r="L195">
        <v>1</v>
      </c>
      <c r="M195">
        <v>0</v>
      </c>
      <c r="N195" s="1250" t="s">
        <v>498</v>
      </c>
      <c r="O195" s="1250">
        <v>0</v>
      </c>
      <c r="P195">
        <v>73</v>
      </c>
      <c r="Q195">
        <v>6</v>
      </c>
      <c r="R195">
        <v>86</v>
      </c>
      <c r="S195">
        <v>7</v>
      </c>
      <c r="T195">
        <v>2</v>
      </c>
      <c r="U195">
        <v>2</v>
      </c>
      <c r="V195">
        <v>2</v>
      </c>
      <c r="W195">
        <v>2</v>
      </c>
      <c r="X195">
        <v>75</v>
      </c>
      <c r="Y195">
        <v>8</v>
      </c>
      <c r="Z195">
        <v>88</v>
      </c>
      <c r="AA195">
        <v>9</v>
      </c>
      <c r="AB195">
        <v>3</v>
      </c>
      <c r="AC195">
        <v>0</v>
      </c>
      <c r="AD195">
        <v>2</v>
      </c>
      <c r="AE195">
        <v>0</v>
      </c>
      <c r="AF195">
        <v>0</v>
      </c>
      <c r="AG195">
        <v>0</v>
      </c>
      <c r="AH195">
        <v>0</v>
      </c>
      <c r="AI195">
        <v>0</v>
      </c>
      <c r="AJ195">
        <v>0</v>
      </c>
      <c r="AK195">
        <v>0</v>
      </c>
      <c r="AL195">
        <v>0</v>
      </c>
      <c r="AM195">
        <v>0</v>
      </c>
      <c r="AN195">
        <v>78</v>
      </c>
      <c r="AO195">
        <v>8</v>
      </c>
      <c r="AP195">
        <v>90</v>
      </c>
      <c r="AQ195">
        <v>9</v>
      </c>
      <c r="AR195">
        <v>0</v>
      </c>
      <c r="AS195">
        <v>0</v>
      </c>
      <c r="AT195">
        <v>0</v>
      </c>
      <c r="AU195">
        <v>0</v>
      </c>
      <c r="AV195">
        <v>0</v>
      </c>
      <c r="AW195">
        <v>0</v>
      </c>
      <c r="AX195">
        <v>0</v>
      </c>
      <c r="AY195">
        <v>0</v>
      </c>
      <c r="AZ195">
        <v>0</v>
      </c>
      <c r="BA195">
        <v>0</v>
      </c>
      <c r="BB195">
        <v>0</v>
      </c>
      <c r="BC195">
        <v>0</v>
      </c>
      <c r="BD195">
        <v>0</v>
      </c>
      <c r="BE195">
        <v>0</v>
      </c>
      <c r="BF195">
        <v>0</v>
      </c>
      <c r="BG195">
        <v>0</v>
      </c>
      <c r="BH195">
        <v>29</v>
      </c>
      <c r="BI195">
        <v>2</v>
      </c>
      <c r="BJ195">
        <v>8</v>
      </c>
      <c r="BK195">
        <v>2</v>
      </c>
      <c r="BL195">
        <v>34</v>
      </c>
      <c r="BM195">
        <v>2</v>
      </c>
      <c r="BN195">
        <v>9</v>
      </c>
      <c r="BO195">
        <v>2</v>
      </c>
      <c r="BP195">
        <v>0</v>
      </c>
      <c r="BQ195">
        <v>0</v>
      </c>
      <c r="BR195">
        <v>0</v>
      </c>
      <c r="BS195">
        <v>0</v>
      </c>
      <c r="BT195">
        <v>0</v>
      </c>
      <c r="BU195">
        <v>0</v>
      </c>
      <c r="BV195">
        <v>0</v>
      </c>
      <c r="BW195">
        <v>0</v>
      </c>
      <c r="BX195">
        <v>46</v>
      </c>
      <c r="BY195">
        <v>0</v>
      </c>
      <c r="BZ195">
        <v>0</v>
      </c>
      <c r="CA195">
        <v>0</v>
      </c>
      <c r="CB195">
        <v>54</v>
      </c>
      <c r="CC195">
        <v>0</v>
      </c>
      <c r="CD195">
        <v>0</v>
      </c>
      <c r="CE195">
        <v>0</v>
      </c>
      <c r="CF195">
        <v>75</v>
      </c>
      <c r="CG195">
        <v>2</v>
      </c>
      <c r="CH195">
        <v>8</v>
      </c>
      <c r="CI195">
        <v>2</v>
      </c>
      <c r="CJ195">
        <v>88</v>
      </c>
      <c r="CK195">
        <v>2</v>
      </c>
      <c r="CL195">
        <v>9</v>
      </c>
      <c r="CM195">
        <v>2</v>
      </c>
      <c r="CN195">
        <v>15</v>
      </c>
      <c r="CO195">
        <v>2</v>
      </c>
      <c r="CP195">
        <v>2</v>
      </c>
      <c r="CQ195">
        <v>0</v>
      </c>
      <c r="CR195">
        <v>0.19767441860465115</v>
      </c>
      <c r="CS195">
        <v>15</v>
      </c>
      <c r="CT195">
        <v>0</v>
      </c>
      <c r="CU195">
        <v>0</v>
      </c>
      <c r="CV195">
        <v>0</v>
      </c>
      <c r="CW195">
        <v>0</v>
      </c>
      <c r="CX195">
        <v>0</v>
      </c>
      <c r="CY195">
        <v>0</v>
      </c>
      <c r="CZ195">
        <v>0</v>
      </c>
      <c r="DA195">
        <v>0</v>
      </c>
      <c r="DB195">
        <v>20</v>
      </c>
      <c r="DC195">
        <v>0</v>
      </c>
      <c r="DD195">
        <v>0</v>
      </c>
      <c r="DE195">
        <v>0</v>
      </c>
      <c r="DF195">
        <v>0</v>
      </c>
      <c r="DG195">
        <v>0</v>
      </c>
      <c r="DH195">
        <v>0</v>
      </c>
      <c r="DI195">
        <v>0</v>
      </c>
      <c r="DJ195">
        <v>0</v>
      </c>
      <c r="DK195" s="664"/>
      <c r="DL195" s="398">
        <v>0</v>
      </c>
      <c r="DM195" s="303">
        <v>0</v>
      </c>
      <c r="DN195" s="303">
        <v>0</v>
      </c>
      <c r="DO195" s="393">
        <v>0</v>
      </c>
      <c r="DP195" s="303">
        <v>0</v>
      </c>
      <c r="DQ195" s="303">
        <v>0</v>
      </c>
      <c r="DR195" s="303">
        <v>0</v>
      </c>
      <c r="DS195" s="393">
        <v>0</v>
      </c>
      <c r="DT195" s="303">
        <v>0</v>
      </c>
      <c r="DU195" s="303">
        <v>0</v>
      </c>
      <c r="DV195" s="303">
        <v>0</v>
      </c>
      <c r="DW195" s="303">
        <v>0</v>
      </c>
      <c r="DX195" s="303">
        <v>0</v>
      </c>
      <c r="DY195" s="303">
        <v>0</v>
      </c>
      <c r="DZ195" s="303">
        <v>0</v>
      </c>
      <c r="EA195" s="303">
        <v>0</v>
      </c>
      <c r="EB195" s="303">
        <v>0</v>
      </c>
      <c r="EC195" s="303">
        <v>0</v>
      </c>
      <c r="ED195" s="398">
        <v>0</v>
      </c>
      <c r="EE195" s="303">
        <v>0</v>
      </c>
      <c r="EF195" s="303">
        <v>0</v>
      </c>
      <c r="EG195" s="393">
        <v>0</v>
      </c>
      <c r="EH195" s="910">
        <v>0</v>
      </c>
      <c r="EI195" s="398">
        <v>86</v>
      </c>
      <c r="EJ195" s="393" t="b">
        <v>0</v>
      </c>
      <c r="EK195" s="971">
        <v>64</v>
      </c>
      <c r="EL195" s="971">
        <v>99</v>
      </c>
      <c r="EM195" s="396">
        <v>1</v>
      </c>
      <c r="EN195" s="396">
        <v>0</v>
      </c>
      <c r="EO195" s="396">
        <v>0</v>
      </c>
      <c r="EP195" s="971">
        <v>99</v>
      </c>
      <c r="EQ195" s="396">
        <v>1</v>
      </c>
      <c r="ER195" s="396">
        <v>0</v>
      </c>
      <c r="ES195" s="396">
        <v>0</v>
      </c>
      <c r="ET195" s="664"/>
      <c r="EU195" s="303"/>
      <c r="EV195" s="396" t="s">
        <v>498</v>
      </c>
      <c r="EW195" s="396" t="s">
        <v>449</v>
      </c>
      <c r="EX195" s="396" t="s">
        <v>343</v>
      </c>
      <c r="EY195" s="396">
        <v>99</v>
      </c>
      <c r="EZ195" s="396" t="s">
        <v>12</v>
      </c>
      <c r="FA195" s="396" t="s">
        <v>232</v>
      </c>
      <c r="FB195" s="396" t="s">
        <v>9</v>
      </c>
      <c r="FC195" s="396" t="s">
        <v>232</v>
      </c>
      <c r="FD195" s="396" t="s">
        <v>358</v>
      </c>
    </row>
    <row r="196" spans="1:160" customFormat="1">
      <c r="A196">
        <v>3003</v>
      </c>
      <c r="B196">
        <v>1</v>
      </c>
      <c r="H196">
        <v>700</v>
      </c>
      <c r="I196">
        <v>42</v>
      </c>
      <c r="J196">
        <v>1</v>
      </c>
      <c r="K196">
        <v>0</v>
      </c>
      <c r="L196">
        <v>1</v>
      </c>
      <c r="M196">
        <v>0</v>
      </c>
      <c r="N196" s="1250" t="s">
        <v>498</v>
      </c>
      <c r="O196" s="1250">
        <v>0</v>
      </c>
      <c r="P196">
        <v>37</v>
      </c>
      <c r="Q196">
        <v>2</v>
      </c>
      <c r="R196">
        <v>41</v>
      </c>
      <c r="S196">
        <v>4</v>
      </c>
      <c r="T196">
        <v>0</v>
      </c>
      <c r="U196">
        <v>1</v>
      </c>
      <c r="V196">
        <v>0</v>
      </c>
      <c r="W196">
        <v>1</v>
      </c>
      <c r="X196">
        <v>37</v>
      </c>
      <c r="Y196">
        <v>3</v>
      </c>
      <c r="Z196">
        <v>41</v>
      </c>
      <c r="AA196">
        <v>5</v>
      </c>
      <c r="AB196">
        <v>0</v>
      </c>
      <c r="AC196">
        <v>0</v>
      </c>
      <c r="AD196">
        <v>0</v>
      </c>
      <c r="AE196">
        <v>0</v>
      </c>
      <c r="AF196">
        <v>0</v>
      </c>
      <c r="AG196">
        <v>0</v>
      </c>
      <c r="AH196">
        <v>0</v>
      </c>
      <c r="AI196">
        <v>0</v>
      </c>
      <c r="AJ196">
        <v>0</v>
      </c>
      <c r="AK196">
        <v>0</v>
      </c>
      <c r="AL196">
        <v>0</v>
      </c>
      <c r="AM196">
        <v>0</v>
      </c>
      <c r="AN196">
        <v>37</v>
      </c>
      <c r="AO196">
        <v>3</v>
      </c>
      <c r="AP196">
        <v>41</v>
      </c>
      <c r="AQ196">
        <v>5</v>
      </c>
      <c r="AR196">
        <v>1</v>
      </c>
      <c r="AS196">
        <v>0</v>
      </c>
      <c r="AT196">
        <v>0</v>
      </c>
      <c r="AU196">
        <v>0</v>
      </c>
      <c r="AV196">
        <v>1</v>
      </c>
      <c r="AW196">
        <v>0</v>
      </c>
      <c r="AX196">
        <v>0</v>
      </c>
      <c r="AY196">
        <v>0</v>
      </c>
      <c r="AZ196">
        <v>0</v>
      </c>
      <c r="BA196">
        <v>0</v>
      </c>
      <c r="BB196">
        <v>0</v>
      </c>
      <c r="BC196">
        <v>0</v>
      </c>
      <c r="BD196">
        <v>1</v>
      </c>
      <c r="BE196">
        <v>0</v>
      </c>
      <c r="BF196">
        <v>0</v>
      </c>
      <c r="BG196">
        <v>0</v>
      </c>
      <c r="BH196">
        <v>2</v>
      </c>
      <c r="BI196">
        <v>0</v>
      </c>
      <c r="BJ196">
        <v>2</v>
      </c>
      <c r="BK196">
        <v>0</v>
      </c>
      <c r="BL196">
        <v>1</v>
      </c>
      <c r="BM196">
        <v>0</v>
      </c>
      <c r="BN196">
        <v>4</v>
      </c>
      <c r="BO196">
        <v>0</v>
      </c>
      <c r="BP196">
        <v>0</v>
      </c>
      <c r="BQ196">
        <v>0</v>
      </c>
      <c r="BR196">
        <v>0</v>
      </c>
      <c r="BS196">
        <v>0</v>
      </c>
      <c r="BT196">
        <v>0</v>
      </c>
      <c r="BU196">
        <v>0</v>
      </c>
      <c r="BV196">
        <v>0</v>
      </c>
      <c r="BW196">
        <v>0</v>
      </c>
      <c r="BX196">
        <v>34</v>
      </c>
      <c r="BY196">
        <v>0</v>
      </c>
      <c r="BZ196">
        <v>1</v>
      </c>
      <c r="CA196">
        <v>1</v>
      </c>
      <c r="CB196">
        <v>38</v>
      </c>
      <c r="CC196">
        <v>0</v>
      </c>
      <c r="CD196">
        <v>1</v>
      </c>
      <c r="CE196">
        <v>1</v>
      </c>
      <c r="CF196">
        <v>37</v>
      </c>
      <c r="CG196">
        <v>0</v>
      </c>
      <c r="CH196">
        <v>3</v>
      </c>
      <c r="CI196">
        <v>1</v>
      </c>
      <c r="CJ196">
        <v>41</v>
      </c>
      <c r="CK196">
        <v>0</v>
      </c>
      <c r="CL196">
        <v>5</v>
      </c>
      <c r="CM196">
        <v>1</v>
      </c>
      <c r="CN196">
        <v>22</v>
      </c>
      <c r="CO196">
        <v>16</v>
      </c>
      <c r="CP196">
        <v>16</v>
      </c>
      <c r="CQ196">
        <v>0</v>
      </c>
      <c r="CR196">
        <v>0.95</v>
      </c>
      <c r="CS196">
        <v>7</v>
      </c>
      <c r="CT196">
        <v>1</v>
      </c>
      <c r="CU196">
        <v>0</v>
      </c>
      <c r="CV196">
        <v>0</v>
      </c>
      <c r="CW196">
        <v>0</v>
      </c>
      <c r="CX196">
        <v>0</v>
      </c>
      <c r="CY196">
        <v>0</v>
      </c>
      <c r="CZ196">
        <v>0</v>
      </c>
      <c r="DA196">
        <v>0</v>
      </c>
      <c r="DB196">
        <v>11</v>
      </c>
      <c r="DC196">
        <v>0</v>
      </c>
      <c r="DD196">
        <v>0</v>
      </c>
      <c r="DE196">
        <v>1</v>
      </c>
      <c r="DF196">
        <v>0</v>
      </c>
      <c r="DG196">
        <v>1</v>
      </c>
      <c r="DH196">
        <v>0</v>
      </c>
      <c r="DI196">
        <v>0</v>
      </c>
      <c r="DJ196">
        <v>0</v>
      </c>
      <c r="DK196" s="664"/>
      <c r="DL196" s="398">
        <v>0</v>
      </c>
      <c r="DM196" s="303">
        <v>0</v>
      </c>
      <c r="DN196" s="303">
        <v>0</v>
      </c>
      <c r="DO196" s="393">
        <v>0</v>
      </c>
      <c r="DP196" s="303">
        <v>0</v>
      </c>
      <c r="DQ196" s="303">
        <v>0</v>
      </c>
      <c r="DR196" s="303">
        <v>0</v>
      </c>
      <c r="DS196" s="393">
        <v>0</v>
      </c>
      <c r="DT196" s="303">
        <v>0</v>
      </c>
      <c r="DU196" s="303">
        <v>0</v>
      </c>
      <c r="DV196" s="303">
        <v>0</v>
      </c>
      <c r="DW196" s="303">
        <v>0</v>
      </c>
      <c r="DX196" s="303">
        <v>0</v>
      </c>
      <c r="DY196" s="303">
        <v>0</v>
      </c>
      <c r="DZ196" s="303">
        <v>0</v>
      </c>
      <c r="EA196" s="303">
        <v>0</v>
      </c>
      <c r="EB196" s="303">
        <v>0</v>
      </c>
      <c r="EC196" s="303">
        <v>0</v>
      </c>
      <c r="ED196" s="398">
        <v>0</v>
      </c>
      <c r="EE196" s="303">
        <v>0</v>
      </c>
      <c r="EF196" s="303">
        <v>0</v>
      </c>
      <c r="EG196" s="393">
        <v>0</v>
      </c>
      <c r="EH196" s="910">
        <v>0</v>
      </c>
      <c r="EI196" s="398">
        <v>40</v>
      </c>
      <c r="EJ196" s="393" t="b">
        <v>0</v>
      </c>
      <c r="EK196" s="971">
        <v>28</v>
      </c>
      <c r="EL196" s="971">
        <v>46</v>
      </c>
      <c r="EM196" s="396">
        <v>0</v>
      </c>
      <c r="EN196" s="396">
        <v>1</v>
      </c>
      <c r="EO196" s="396">
        <v>0</v>
      </c>
      <c r="EP196" s="971">
        <v>46</v>
      </c>
      <c r="EQ196" s="396">
        <v>0</v>
      </c>
      <c r="ER196" s="396">
        <v>1</v>
      </c>
      <c r="ES196" s="396">
        <v>0</v>
      </c>
      <c r="ET196" s="664"/>
      <c r="EU196" s="303"/>
      <c r="EV196" s="396" t="s">
        <v>498</v>
      </c>
      <c r="EW196" s="396" t="s">
        <v>449</v>
      </c>
      <c r="EX196" s="396" t="s">
        <v>343</v>
      </c>
      <c r="EY196" s="396">
        <v>46</v>
      </c>
      <c r="EZ196" s="396" t="s">
        <v>12</v>
      </c>
      <c r="FA196" s="396" t="s">
        <v>232</v>
      </c>
      <c r="FB196" s="396" t="s">
        <v>9</v>
      </c>
      <c r="FC196" s="396" t="s">
        <v>232</v>
      </c>
      <c r="FD196" s="396" t="s">
        <v>358</v>
      </c>
    </row>
    <row r="197" spans="1:160" customFormat="1">
      <c r="A197">
        <v>3004</v>
      </c>
      <c r="B197">
        <v>1</v>
      </c>
      <c r="H197">
        <v>700</v>
      </c>
      <c r="I197">
        <v>41</v>
      </c>
      <c r="J197">
        <v>1</v>
      </c>
      <c r="K197">
        <v>0</v>
      </c>
      <c r="L197">
        <v>1</v>
      </c>
      <c r="M197">
        <v>0</v>
      </c>
      <c r="N197" s="1250" t="s">
        <v>498</v>
      </c>
      <c r="O197" s="1250">
        <v>0</v>
      </c>
      <c r="P197">
        <v>109</v>
      </c>
      <c r="Q197">
        <v>15</v>
      </c>
      <c r="R197">
        <v>116</v>
      </c>
      <c r="S197">
        <v>19</v>
      </c>
      <c r="T197">
        <v>1</v>
      </c>
      <c r="U197">
        <v>7</v>
      </c>
      <c r="V197">
        <v>1</v>
      </c>
      <c r="W197">
        <v>8</v>
      </c>
      <c r="X197">
        <v>110</v>
      </c>
      <c r="Y197">
        <v>22</v>
      </c>
      <c r="Z197">
        <v>117</v>
      </c>
      <c r="AA197">
        <v>27</v>
      </c>
      <c r="AB197">
        <v>4</v>
      </c>
      <c r="AC197">
        <v>1</v>
      </c>
      <c r="AD197">
        <v>9</v>
      </c>
      <c r="AE197">
        <v>0</v>
      </c>
      <c r="AF197">
        <v>0</v>
      </c>
      <c r="AG197">
        <v>0</v>
      </c>
      <c r="AH197">
        <v>0</v>
      </c>
      <c r="AI197">
        <v>0</v>
      </c>
      <c r="AJ197">
        <v>1</v>
      </c>
      <c r="AK197">
        <v>0</v>
      </c>
      <c r="AL197">
        <v>2</v>
      </c>
      <c r="AM197">
        <v>0</v>
      </c>
      <c r="AN197">
        <v>115</v>
      </c>
      <c r="AO197">
        <v>23</v>
      </c>
      <c r="AP197">
        <v>128</v>
      </c>
      <c r="AQ197">
        <v>27</v>
      </c>
      <c r="AR197">
        <v>4</v>
      </c>
      <c r="AS197">
        <v>0</v>
      </c>
      <c r="AT197">
        <v>0</v>
      </c>
      <c r="AU197">
        <v>0</v>
      </c>
      <c r="AV197">
        <v>3</v>
      </c>
      <c r="AW197">
        <v>0</v>
      </c>
      <c r="AX197">
        <v>0</v>
      </c>
      <c r="AY197">
        <v>0</v>
      </c>
      <c r="AZ197">
        <v>4</v>
      </c>
      <c r="BA197">
        <v>0</v>
      </c>
      <c r="BB197">
        <v>0</v>
      </c>
      <c r="BC197">
        <v>0</v>
      </c>
      <c r="BD197">
        <v>5</v>
      </c>
      <c r="BE197">
        <v>0</v>
      </c>
      <c r="BF197">
        <v>1</v>
      </c>
      <c r="BG197">
        <v>1</v>
      </c>
      <c r="BH197">
        <v>46</v>
      </c>
      <c r="BI197">
        <v>1</v>
      </c>
      <c r="BJ197">
        <v>22</v>
      </c>
      <c r="BK197">
        <v>7</v>
      </c>
      <c r="BL197">
        <v>47</v>
      </c>
      <c r="BM197">
        <v>1</v>
      </c>
      <c r="BN197">
        <v>26</v>
      </c>
      <c r="BO197">
        <v>7</v>
      </c>
      <c r="BP197">
        <v>0</v>
      </c>
      <c r="BQ197">
        <v>0</v>
      </c>
      <c r="BR197">
        <v>0</v>
      </c>
      <c r="BS197">
        <v>0</v>
      </c>
      <c r="BT197">
        <v>0</v>
      </c>
      <c r="BU197">
        <v>0</v>
      </c>
      <c r="BV197">
        <v>0</v>
      </c>
      <c r="BW197">
        <v>0</v>
      </c>
      <c r="BX197">
        <v>56</v>
      </c>
      <c r="BY197">
        <v>0</v>
      </c>
      <c r="BZ197">
        <v>0</v>
      </c>
      <c r="CA197">
        <v>0</v>
      </c>
      <c r="CB197">
        <v>62</v>
      </c>
      <c r="CC197">
        <v>0</v>
      </c>
      <c r="CD197">
        <v>0</v>
      </c>
      <c r="CE197">
        <v>0</v>
      </c>
      <c r="CF197">
        <v>110</v>
      </c>
      <c r="CG197">
        <v>1</v>
      </c>
      <c r="CH197">
        <v>22</v>
      </c>
      <c r="CI197">
        <v>7</v>
      </c>
      <c r="CJ197">
        <v>117</v>
      </c>
      <c r="CK197">
        <v>1</v>
      </c>
      <c r="CL197">
        <v>27</v>
      </c>
      <c r="CM197">
        <v>8</v>
      </c>
      <c r="CN197">
        <v>34</v>
      </c>
      <c r="CO197">
        <v>17</v>
      </c>
      <c r="CP197">
        <v>11</v>
      </c>
      <c r="CQ197">
        <v>0</v>
      </c>
      <c r="CR197">
        <v>0.36956521739130432</v>
      </c>
      <c r="CS197">
        <v>16</v>
      </c>
      <c r="CT197">
        <v>0</v>
      </c>
      <c r="CU197">
        <v>0</v>
      </c>
      <c r="CV197">
        <v>0</v>
      </c>
      <c r="CW197">
        <v>1</v>
      </c>
      <c r="CX197">
        <v>0</v>
      </c>
      <c r="CY197">
        <v>0</v>
      </c>
      <c r="CZ197">
        <v>0</v>
      </c>
      <c r="DA197">
        <v>1</v>
      </c>
      <c r="DB197">
        <v>23</v>
      </c>
      <c r="DC197">
        <v>1</v>
      </c>
      <c r="DD197">
        <v>0</v>
      </c>
      <c r="DE197">
        <v>0</v>
      </c>
      <c r="DF197">
        <v>0</v>
      </c>
      <c r="DG197">
        <v>0</v>
      </c>
      <c r="DH197">
        <v>0</v>
      </c>
      <c r="DI197">
        <v>1</v>
      </c>
      <c r="DJ197">
        <v>0</v>
      </c>
      <c r="DK197" s="664"/>
      <c r="DL197" s="398">
        <v>0</v>
      </c>
      <c r="DM197" s="303">
        <v>0</v>
      </c>
      <c r="DN197" s="303">
        <v>0</v>
      </c>
      <c r="DO197" s="393">
        <v>0</v>
      </c>
      <c r="DP197" s="303">
        <v>0</v>
      </c>
      <c r="DQ197" s="303">
        <v>0</v>
      </c>
      <c r="DR197" s="303">
        <v>0</v>
      </c>
      <c r="DS197" s="393">
        <v>0</v>
      </c>
      <c r="DT197" s="303">
        <v>0</v>
      </c>
      <c r="DU197" s="303">
        <v>0</v>
      </c>
      <c r="DV197" s="303">
        <v>0</v>
      </c>
      <c r="DW197" s="303">
        <v>0</v>
      </c>
      <c r="DX197" s="303">
        <v>0</v>
      </c>
      <c r="DY197" s="303">
        <v>0</v>
      </c>
      <c r="DZ197" s="303">
        <v>0</v>
      </c>
      <c r="EA197" s="303">
        <v>0</v>
      </c>
      <c r="EB197" s="303">
        <v>0</v>
      </c>
      <c r="EC197" s="303">
        <v>0</v>
      </c>
      <c r="ED197" s="398">
        <v>0</v>
      </c>
      <c r="EE197" s="303">
        <v>0</v>
      </c>
      <c r="EF197" s="303">
        <v>0</v>
      </c>
      <c r="EG197" s="393">
        <v>0</v>
      </c>
      <c r="EH197" s="910">
        <v>0</v>
      </c>
      <c r="EI197" s="398">
        <v>138</v>
      </c>
      <c r="EJ197" s="393" t="b">
        <v>0</v>
      </c>
      <c r="EK197" s="971">
        <v>116</v>
      </c>
      <c r="EL197" s="971">
        <v>155</v>
      </c>
      <c r="EM197" s="396">
        <v>0</v>
      </c>
      <c r="EN197" s="396">
        <v>1</v>
      </c>
      <c r="EO197" s="396">
        <v>0</v>
      </c>
      <c r="EP197" s="971">
        <v>155</v>
      </c>
      <c r="EQ197" s="396">
        <v>0</v>
      </c>
      <c r="ER197" s="396">
        <v>1</v>
      </c>
      <c r="ES197" s="396">
        <v>0</v>
      </c>
      <c r="ET197" s="664"/>
      <c r="EU197" s="303"/>
      <c r="EV197" s="396" t="s">
        <v>498</v>
      </c>
      <c r="EW197" s="396" t="s">
        <v>449</v>
      </c>
      <c r="EX197" s="396" t="s">
        <v>343</v>
      </c>
      <c r="EY197" s="396">
        <v>155</v>
      </c>
      <c r="EZ197" s="396" t="s">
        <v>13</v>
      </c>
      <c r="FA197" s="396" t="s">
        <v>232</v>
      </c>
      <c r="FB197" s="396" t="s">
        <v>9</v>
      </c>
      <c r="FC197" s="396" t="s">
        <v>232</v>
      </c>
      <c r="FD197" s="396" t="s">
        <v>358</v>
      </c>
    </row>
    <row r="198" spans="1:160" customFormat="1">
      <c r="A198">
        <v>3005</v>
      </c>
      <c r="B198">
        <v>1</v>
      </c>
      <c r="H198">
        <v>700</v>
      </c>
      <c r="I198">
        <v>41</v>
      </c>
      <c r="J198">
        <v>1</v>
      </c>
      <c r="K198">
        <v>0</v>
      </c>
      <c r="L198">
        <v>1</v>
      </c>
      <c r="M198">
        <v>0</v>
      </c>
      <c r="N198" s="1250" t="s">
        <v>482</v>
      </c>
      <c r="O198" s="1250">
        <v>0</v>
      </c>
      <c r="P198">
        <v>6</v>
      </c>
      <c r="Q198">
        <v>1</v>
      </c>
      <c r="R198">
        <v>6</v>
      </c>
      <c r="S198">
        <v>1</v>
      </c>
      <c r="T198">
        <v>0</v>
      </c>
      <c r="U198">
        <v>1</v>
      </c>
      <c r="V198">
        <v>0</v>
      </c>
      <c r="W198">
        <v>1</v>
      </c>
      <c r="X198">
        <v>6</v>
      </c>
      <c r="Y198">
        <v>2</v>
      </c>
      <c r="Z198">
        <v>6</v>
      </c>
      <c r="AA198">
        <v>2</v>
      </c>
      <c r="AB198">
        <v>0</v>
      </c>
      <c r="AC198">
        <v>0</v>
      </c>
      <c r="AD198">
        <v>0</v>
      </c>
      <c r="AE198">
        <v>0</v>
      </c>
      <c r="AF198">
        <v>0</v>
      </c>
      <c r="AG198">
        <v>0</v>
      </c>
      <c r="AH198">
        <v>0</v>
      </c>
      <c r="AI198">
        <v>0</v>
      </c>
      <c r="AJ198">
        <v>0</v>
      </c>
      <c r="AK198">
        <v>0</v>
      </c>
      <c r="AL198">
        <v>0</v>
      </c>
      <c r="AM198">
        <v>0</v>
      </c>
      <c r="AN198">
        <v>6</v>
      </c>
      <c r="AO198">
        <v>2</v>
      </c>
      <c r="AP198">
        <v>6</v>
      </c>
      <c r="AQ198">
        <v>2</v>
      </c>
      <c r="AR198">
        <v>0</v>
      </c>
      <c r="AS198">
        <v>0</v>
      </c>
      <c r="AT198">
        <v>0</v>
      </c>
      <c r="AU198">
        <v>0</v>
      </c>
      <c r="AV198">
        <v>0</v>
      </c>
      <c r="AW198">
        <v>0</v>
      </c>
      <c r="AX198">
        <v>0</v>
      </c>
      <c r="AY198">
        <v>0</v>
      </c>
      <c r="AZ198">
        <v>0</v>
      </c>
      <c r="BA198">
        <v>0</v>
      </c>
      <c r="BB198">
        <v>0</v>
      </c>
      <c r="BC198">
        <v>0</v>
      </c>
      <c r="BD198">
        <v>0</v>
      </c>
      <c r="BE198">
        <v>0</v>
      </c>
      <c r="BF198">
        <v>0</v>
      </c>
      <c r="BG198">
        <v>0</v>
      </c>
      <c r="BH198">
        <v>1</v>
      </c>
      <c r="BI198">
        <v>0</v>
      </c>
      <c r="BJ198">
        <v>1</v>
      </c>
      <c r="BK198">
        <v>0</v>
      </c>
      <c r="BL198">
        <v>1</v>
      </c>
      <c r="BM198">
        <v>0</v>
      </c>
      <c r="BN198">
        <v>1</v>
      </c>
      <c r="BO198">
        <v>0</v>
      </c>
      <c r="BP198">
        <v>0</v>
      </c>
      <c r="BQ198">
        <v>0</v>
      </c>
      <c r="BR198">
        <v>0</v>
      </c>
      <c r="BS198">
        <v>0</v>
      </c>
      <c r="BT198">
        <v>0</v>
      </c>
      <c r="BU198">
        <v>0</v>
      </c>
      <c r="BV198">
        <v>0</v>
      </c>
      <c r="BW198">
        <v>0</v>
      </c>
      <c r="BX198">
        <v>5</v>
      </c>
      <c r="BY198">
        <v>0</v>
      </c>
      <c r="BZ198">
        <v>1</v>
      </c>
      <c r="CA198">
        <v>1</v>
      </c>
      <c r="CB198">
        <v>5</v>
      </c>
      <c r="CC198">
        <v>0</v>
      </c>
      <c r="CD198">
        <v>1</v>
      </c>
      <c r="CE198">
        <v>1</v>
      </c>
      <c r="CF198">
        <v>6</v>
      </c>
      <c r="CG198">
        <v>0</v>
      </c>
      <c r="CH198">
        <v>2</v>
      </c>
      <c r="CI198">
        <v>1</v>
      </c>
      <c r="CJ198">
        <v>6</v>
      </c>
      <c r="CK198">
        <v>0</v>
      </c>
      <c r="CL198">
        <v>2</v>
      </c>
      <c r="CM198">
        <v>1</v>
      </c>
      <c r="CN198">
        <v>2</v>
      </c>
      <c r="CO198">
        <v>2</v>
      </c>
      <c r="CP198">
        <v>1</v>
      </c>
      <c r="CQ198">
        <v>0</v>
      </c>
      <c r="CR198">
        <v>0.5</v>
      </c>
      <c r="CS198">
        <v>3</v>
      </c>
      <c r="CT198">
        <v>1</v>
      </c>
      <c r="CU198">
        <v>0</v>
      </c>
      <c r="CV198">
        <v>0</v>
      </c>
      <c r="CW198">
        <v>0</v>
      </c>
      <c r="CX198">
        <v>0</v>
      </c>
      <c r="CY198">
        <v>0</v>
      </c>
      <c r="CZ198">
        <v>1</v>
      </c>
      <c r="DA198">
        <v>0</v>
      </c>
      <c r="DB198">
        <v>0</v>
      </c>
      <c r="DC198">
        <v>0</v>
      </c>
      <c r="DD198">
        <v>0</v>
      </c>
      <c r="DE198">
        <v>0</v>
      </c>
      <c r="DF198">
        <v>0</v>
      </c>
      <c r="DG198">
        <v>0</v>
      </c>
      <c r="DH198">
        <v>0</v>
      </c>
      <c r="DI198">
        <v>0</v>
      </c>
      <c r="DJ198">
        <v>0</v>
      </c>
      <c r="DK198" s="664"/>
      <c r="DL198" s="398">
        <v>0</v>
      </c>
      <c r="DM198" s="303">
        <v>0</v>
      </c>
      <c r="DN198" s="303">
        <v>0</v>
      </c>
      <c r="DO198" s="393">
        <v>0</v>
      </c>
      <c r="DP198" s="303">
        <v>0</v>
      </c>
      <c r="DQ198" s="303">
        <v>0</v>
      </c>
      <c r="DR198" s="303">
        <v>0</v>
      </c>
      <c r="DS198" s="393">
        <v>0</v>
      </c>
      <c r="DT198" s="303">
        <v>0</v>
      </c>
      <c r="DU198" s="303">
        <v>0</v>
      </c>
      <c r="DV198" s="303">
        <v>0</v>
      </c>
      <c r="DW198" s="303">
        <v>0</v>
      </c>
      <c r="DX198" s="303">
        <v>0</v>
      </c>
      <c r="DY198" s="303">
        <v>0</v>
      </c>
      <c r="DZ198" s="303">
        <v>0</v>
      </c>
      <c r="EA198" s="303">
        <v>0</v>
      </c>
      <c r="EB198" s="303">
        <v>0</v>
      </c>
      <c r="EC198" s="303">
        <v>0</v>
      </c>
      <c r="ED198" s="398">
        <v>0</v>
      </c>
      <c r="EE198" s="303">
        <v>0</v>
      </c>
      <c r="EF198" s="303">
        <v>0</v>
      </c>
      <c r="EG198" s="393">
        <v>0</v>
      </c>
      <c r="EH198" s="910">
        <v>0</v>
      </c>
      <c r="EI198" s="398">
        <v>8</v>
      </c>
      <c r="EJ198" s="393" t="b">
        <v>1</v>
      </c>
      <c r="EK198" s="971">
        <v>5</v>
      </c>
      <c r="EL198" s="971">
        <v>8</v>
      </c>
      <c r="EM198" s="396">
        <v>0</v>
      </c>
      <c r="EN198" s="396">
        <v>1</v>
      </c>
      <c r="EO198" s="396">
        <v>0</v>
      </c>
      <c r="EP198" s="971">
        <v>0</v>
      </c>
      <c r="EQ198" s="396">
        <v>0</v>
      </c>
      <c r="ER198" s="396">
        <v>0</v>
      </c>
      <c r="ES198" s="396">
        <v>0</v>
      </c>
      <c r="ET198" s="664"/>
      <c r="EU198" s="303"/>
      <c r="EV198" s="396" t="s">
        <v>482</v>
      </c>
      <c r="EW198" s="396" t="s">
        <v>449</v>
      </c>
      <c r="EX198" s="396" t="s">
        <v>343</v>
      </c>
      <c r="EY198" s="396">
        <v>8</v>
      </c>
      <c r="EZ198" s="396" t="s">
        <v>11</v>
      </c>
      <c r="FA198" s="396" t="s">
        <v>232</v>
      </c>
      <c r="FB198" s="396" t="s">
        <v>9</v>
      </c>
      <c r="FC198" s="396" t="s">
        <v>232</v>
      </c>
      <c r="FD198" s="396" t="s">
        <v>358</v>
      </c>
    </row>
    <row r="199" spans="1:160" customFormat="1">
      <c r="A199">
        <v>3202</v>
      </c>
      <c r="B199">
        <v>1</v>
      </c>
      <c r="H199">
        <v>700</v>
      </c>
      <c r="I199">
        <v>42</v>
      </c>
      <c r="J199">
        <v>0</v>
      </c>
      <c r="K199">
        <v>1</v>
      </c>
      <c r="L199">
        <v>1</v>
      </c>
      <c r="M199">
        <v>0</v>
      </c>
      <c r="N199" s="1250" t="s">
        <v>507</v>
      </c>
      <c r="O199" s="1250">
        <v>0</v>
      </c>
      <c r="P199">
        <v>26</v>
      </c>
      <c r="Q199">
        <v>1</v>
      </c>
      <c r="R199">
        <v>24</v>
      </c>
      <c r="S199">
        <v>1</v>
      </c>
      <c r="T199">
        <v>3</v>
      </c>
      <c r="U199">
        <v>3</v>
      </c>
      <c r="V199">
        <v>4</v>
      </c>
      <c r="W199">
        <v>4</v>
      </c>
      <c r="X199">
        <v>29</v>
      </c>
      <c r="Y199">
        <v>4</v>
      </c>
      <c r="Z199">
        <v>28</v>
      </c>
      <c r="AA199">
        <v>5</v>
      </c>
      <c r="AB199">
        <v>0</v>
      </c>
      <c r="AC199">
        <v>0</v>
      </c>
      <c r="AD199">
        <v>0</v>
      </c>
      <c r="AE199">
        <v>0</v>
      </c>
      <c r="AF199">
        <v>0</v>
      </c>
      <c r="AG199">
        <v>0</v>
      </c>
      <c r="AH199">
        <v>0</v>
      </c>
      <c r="AI199">
        <v>0</v>
      </c>
      <c r="AJ199">
        <v>0</v>
      </c>
      <c r="AK199">
        <v>1</v>
      </c>
      <c r="AL199">
        <v>0</v>
      </c>
      <c r="AM199">
        <v>0</v>
      </c>
      <c r="AN199">
        <v>29</v>
      </c>
      <c r="AO199">
        <v>5</v>
      </c>
      <c r="AP199">
        <v>28</v>
      </c>
      <c r="AQ199">
        <v>5</v>
      </c>
      <c r="AR199">
        <v>0</v>
      </c>
      <c r="AS199">
        <v>0</v>
      </c>
      <c r="AT199">
        <v>0</v>
      </c>
      <c r="AU199">
        <v>0</v>
      </c>
      <c r="AV199">
        <v>0</v>
      </c>
      <c r="AW199">
        <v>0</v>
      </c>
      <c r="AX199">
        <v>0</v>
      </c>
      <c r="AY199">
        <v>0</v>
      </c>
      <c r="AZ199">
        <v>0</v>
      </c>
      <c r="BA199">
        <v>0</v>
      </c>
      <c r="BB199">
        <v>0</v>
      </c>
      <c r="BC199">
        <v>0</v>
      </c>
      <c r="BD199">
        <v>0</v>
      </c>
      <c r="BE199">
        <v>0</v>
      </c>
      <c r="BF199">
        <v>0</v>
      </c>
      <c r="BG199">
        <v>0</v>
      </c>
      <c r="BH199">
        <v>7</v>
      </c>
      <c r="BI199">
        <v>2</v>
      </c>
      <c r="BJ199">
        <v>4</v>
      </c>
      <c r="BK199">
        <v>3</v>
      </c>
      <c r="BL199">
        <v>7</v>
      </c>
      <c r="BM199">
        <v>2</v>
      </c>
      <c r="BN199">
        <v>5</v>
      </c>
      <c r="BO199">
        <v>4</v>
      </c>
      <c r="BP199">
        <v>0</v>
      </c>
      <c r="BQ199">
        <v>0</v>
      </c>
      <c r="BR199">
        <v>0</v>
      </c>
      <c r="BS199">
        <v>0</v>
      </c>
      <c r="BT199">
        <v>0</v>
      </c>
      <c r="BU199">
        <v>0</v>
      </c>
      <c r="BV199">
        <v>0</v>
      </c>
      <c r="BW199">
        <v>0</v>
      </c>
      <c r="BX199">
        <v>22</v>
      </c>
      <c r="BY199">
        <v>1</v>
      </c>
      <c r="BZ199">
        <v>0</v>
      </c>
      <c r="CA199">
        <v>0</v>
      </c>
      <c r="CB199">
        <v>21</v>
      </c>
      <c r="CC199">
        <v>2</v>
      </c>
      <c r="CD199">
        <v>0</v>
      </c>
      <c r="CE199">
        <v>0</v>
      </c>
      <c r="CF199">
        <v>29</v>
      </c>
      <c r="CG199">
        <v>3</v>
      </c>
      <c r="CH199">
        <v>4</v>
      </c>
      <c r="CI199">
        <v>3</v>
      </c>
      <c r="CJ199">
        <v>28</v>
      </c>
      <c r="CK199">
        <v>4</v>
      </c>
      <c r="CL199">
        <v>5</v>
      </c>
      <c r="CM199">
        <v>4</v>
      </c>
      <c r="CN199">
        <v>1</v>
      </c>
      <c r="CO199">
        <v>2</v>
      </c>
      <c r="CP199">
        <v>2</v>
      </c>
      <c r="CQ199">
        <v>0</v>
      </c>
      <c r="CR199">
        <v>8.8235294117647065E-2</v>
      </c>
      <c r="CS199">
        <v>8</v>
      </c>
      <c r="CT199">
        <v>1</v>
      </c>
      <c r="CU199">
        <v>0</v>
      </c>
      <c r="CV199">
        <v>0</v>
      </c>
      <c r="CW199">
        <v>1</v>
      </c>
      <c r="CX199">
        <v>0</v>
      </c>
      <c r="CY199">
        <v>0</v>
      </c>
      <c r="CZ199">
        <v>1</v>
      </c>
      <c r="DA199">
        <v>1</v>
      </c>
      <c r="DB199">
        <v>3</v>
      </c>
      <c r="DC199">
        <v>0</v>
      </c>
      <c r="DD199">
        <v>0</v>
      </c>
      <c r="DE199">
        <v>1</v>
      </c>
      <c r="DF199">
        <v>1</v>
      </c>
      <c r="DG199">
        <v>1</v>
      </c>
      <c r="DH199">
        <v>0</v>
      </c>
      <c r="DI199">
        <v>0</v>
      </c>
      <c r="DJ199">
        <v>0</v>
      </c>
      <c r="DK199" s="664"/>
      <c r="DL199" s="398">
        <v>0</v>
      </c>
      <c r="DM199" s="303">
        <v>0</v>
      </c>
      <c r="DN199" s="303">
        <v>0</v>
      </c>
      <c r="DO199" s="393">
        <v>0</v>
      </c>
      <c r="DP199" s="303">
        <v>0</v>
      </c>
      <c r="DQ199" s="303">
        <v>0</v>
      </c>
      <c r="DR199" s="303">
        <v>0</v>
      </c>
      <c r="DS199" s="393">
        <v>0</v>
      </c>
      <c r="DT199" s="303">
        <v>0</v>
      </c>
      <c r="DU199" s="303">
        <v>0</v>
      </c>
      <c r="DV199" s="303">
        <v>0</v>
      </c>
      <c r="DW199" s="303">
        <v>0</v>
      </c>
      <c r="DX199" s="303">
        <v>0</v>
      </c>
      <c r="DY199" s="303">
        <v>0</v>
      </c>
      <c r="DZ199" s="303">
        <v>0</v>
      </c>
      <c r="EA199" s="303">
        <v>0</v>
      </c>
      <c r="EB199" s="303">
        <v>0</v>
      </c>
      <c r="EC199" s="303">
        <v>0</v>
      </c>
      <c r="ED199" s="398">
        <v>0</v>
      </c>
      <c r="EE199" s="303">
        <v>0</v>
      </c>
      <c r="EF199" s="303">
        <v>0</v>
      </c>
      <c r="EG199" s="393">
        <v>0</v>
      </c>
      <c r="EH199" s="910">
        <v>0</v>
      </c>
      <c r="EI199" s="398">
        <v>34</v>
      </c>
      <c r="EJ199" s="393" t="b">
        <v>0</v>
      </c>
      <c r="EK199" s="971">
        <v>22</v>
      </c>
      <c r="EL199" s="971">
        <v>33</v>
      </c>
      <c r="EM199" s="396">
        <v>0</v>
      </c>
      <c r="EN199" s="396">
        <v>0</v>
      </c>
      <c r="EO199" s="396">
        <v>1</v>
      </c>
      <c r="EP199" s="971">
        <v>33</v>
      </c>
      <c r="EQ199" s="396">
        <v>0</v>
      </c>
      <c r="ER199" s="396">
        <v>0</v>
      </c>
      <c r="ES199" s="396">
        <v>1</v>
      </c>
      <c r="ET199" s="664"/>
      <c r="EU199" s="303"/>
      <c r="EV199" s="396" t="s">
        <v>507</v>
      </c>
      <c r="EW199" s="396" t="s">
        <v>449</v>
      </c>
      <c r="EX199" s="396" t="s">
        <v>343</v>
      </c>
      <c r="EY199" s="396">
        <v>33</v>
      </c>
      <c r="EZ199" s="396" t="s">
        <v>12</v>
      </c>
      <c r="FA199" s="396" t="s">
        <v>232</v>
      </c>
      <c r="FB199" s="396" t="s">
        <v>9</v>
      </c>
      <c r="FC199" s="396" t="s">
        <v>232</v>
      </c>
      <c r="FD199" s="396" t="s">
        <v>358</v>
      </c>
    </row>
    <row r="200" spans="1:160" customFormat="1">
      <c r="A200">
        <v>3342</v>
      </c>
      <c r="B200">
        <v>1</v>
      </c>
      <c r="H200">
        <v>700</v>
      </c>
      <c r="I200">
        <v>38</v>
      </c>
      <c r="J200">
        <v>1</v>
      </c>
      <c r="K200">
        <v>0</v>
      </c>
      <c r="L200">
        <v>1</v>
      </c>
      <c r="M200">
        <v>0</v>
      </c>
      <c r="N200" s="1250" t="s">
        <v>544</v>
      </c>
      <c r="O200" s="1250">
        <v>0</v>
      </c>
      <c r="P200">
        <v>5</v>
      </c>
      <c r="Q200">
        <v>2</v>
      </c>
      <c r="R200">
        <v>4</v>
      </c>
      <c r="S200">
        <v>2</v>
      </c>
      <c r="T200">
        <v>0</v>
      </c>
      <c r="U200">
        <v>0</v>
      </c>
      <c r="V200">
        <v>0</v>
      </c>
      <c r="W200">
        <v>0</v>
      </c>
      <c r="X200">
        <v>5</v>
      </c>
      <c r="Y200">
        <v>2</v>
      </c>
      <c r="Z200">
        <v>4</v>
      </c>
      <c r="AA200">
        <v>2</v>
      </c>
      <c r="AB200">
        <v>2</v>
      </c>
      <c r="AC200">
        <v>0</v>
      </c>
      <c r="AD200">
        <v>1</v>
      </c>
      <c r="AE200">
        <v>0</v>
      </c>
      <c r="AF200">
        <v>0</v>
      </c>
      <c r="AG200">
        <v>0</v>
      </c>
      <c r="AH200">
        <v>0</v>
      </c>
      <c r="AI200">
        <v>0</v>
      </c>
      <c r="AJ200">
        <v>0</v>
      </c>
      <c r="AK200">
        <v>0</v>
      </c>
      <c r="AL200">
        <v>0</v>
      </c>
      <c r="AM200">
        <v>0</v>
      </c>
      <c r="AN200">
        <v>7</v>
      </c>
      <c r="AO200">
        <v>2</v>
      </c>
      <c r="AP200">
        <v>5</v>
      </c>
      <c r="AQ200">
        <v>2</v>
      </c>
      <c r="AR200">
        <v>0</v>
      </c>
      <c r="AS200">
        <v>0</v>
      </c>
      <c r="AT200">
        <v>0</v>
      </c>
      <c r="AU200">
        <v>0</v>
      </c>
      <c r="AV200">
        <v>0</v>
      </c>
      <c r="AW200">
        <v>0</v>
      </c>
      <c r="AX200">
        <v>0</v>
      </c>
      <c r="AY200">
        <v>0</v>
      </c>
      <c r="AZ200">
        <v>0</v>
      </c>
      <c r="BA200">
        <v>0</v>
      </c>
      <c r="BB200">
        <v>0</v>
      </c>
      <c r="BC200">
        <v>0</v>
      </c>
      <c r="BD200">
        <v>0</v>
      </c>
      <c r="BE200">
        <v>0</v>
      </c>
      <c r="BF200">
        <v>0</v>
      </c>
      <c r="BG200">
        <v>0</v>
      </c>
      <c r="BH200">
        <v>2</v>
      </c>
      <c r="BI200">
        <v>0</v>
      </c>
      <c r="BJ200">
        <v>2</v>
      </c>
      <c r="BK200">
        <v>0</v>
      </c>
      <c r="BL200">
        <v>1</v>
      </c>
      <c r="BM200">
        <v>0</v>
      </c>
      <c r="BN200">
        <v>2</v>
      </c>
      <c r="BO200">
        <v>0</v>
      </c>
      <c r="BP200">
        <v>0</v>
      </c>
      <c r="BQ200">
        <v>0</v>
      </c>
      <c r="BR200">
        <v>0</v>
      </c>
      <c r="BS200">
        <v>0</v>
      </c>
      <c r="BT200">
        <v>0</v>
      </c>
      <c r="BU200">
        <v>0</v>
      </c>
      <c r="BV200">
        <v>0</v>
      </c>
      <c r="BW200">
        <v>0</v>
      </c>
      <c r="BX200">
        <v>3</v>
      </c>
      <c r="BY200">
        <v>0</v>
      </c>
      <c r="BZ200">
        <v>0</v>
      </c>
      <c r="CA200">
        <v>0</v>
      </c>
      <c r="CB200">
        <v>3</v>
      </c>
      <c r="CC200">
        <v>0</v>
      </c>
      <c r="CD200">
        <v>0</v>
      </c>
      <c r="CE200">
        <v>0</v>
      </c>
      <c r="CF200">
        <v>5</v>
      </c>
      <c r="CG200">
        <v>0</v>
      </c>
      <c r="CH200">
        <v>2</v>
      </c>
      <c r="CI200">
        <v>0</v>
      </c>
      <c r="CJ200">
        <v>4</v>
      </c>
      <c r="CK200">
        <v>0</v>
      </c>
      <c r="CL200">
        <v>2</v>
      </c>
      <c r="CM200">
        <v>0</v>
      </c>
      <c r="CN200">
        <v>0</v>
      </c>
      <c r="CO200">
        <v>2</v>
      </c>
      <c r="CP200">
        <v>1</v>
      </c>
      <c r="CQ200">
        <v>1</v>
      </c>
      <c r="CR200">
        <v>0.22222222222222221</v>
      </c>
      <c r="CS200">
        <v>0</v>
      </c>
      <c r="CT200">
        <v>0</v>
      </c>
      <c r="CU200">
        <v>0</v>
      </c>
      <c r="CV200">
        <v>0</v>
      </c>
      <c r="CW200">
        <v>0</v>
      </c>
      <c r="CX200">
        <v>0</v>
      </c>
      <c r="CY200">
        <v>0</v>
      </c>
      <c r="CZ200">
        <v>0</v>
      </c>
      <c r="DA200">
        <v>0</v>
      </c>
      <c r="DB200">
        <v>0</v>
      </c>
      <c r="DC200">
        <v>0</v>
      </c>
      <c r="DD200">
        <v>0</v>
      </c>
      <c r="DE200">
        <v>0</v>
      </c>
      <c r="DF200">
        <v>0</v>
      </c>
      <c r="DG200">
        <v>0</v>
      </c>
      <c r="DH200">
        <v>0</v>
      </c>
      <c r="DI200">
        <v>0</v>
      </c>
      <c r="DJ200">
        <v>0</v>
      </c>
      <c r="DK200" s="664"/>
      <c r="DL200" s="398">
        <v>0</v>
      </c>
      <c r="DM200" s="303">
        <v>0</v>
      </c>
      <c r="DN200" s="303">
        <v>0</v>
      </c>
      <c r="DO200" s="393">
        <v>0</v>
      </c>
      <c r="DP200" s="303">
        <v>0</v>
      </c>
      <c r="DQ200" s="303">
        <v>0</v>
      </c>
      <c r="DR200" s="303">
        <v>0</v>
      </c>
      <c r="DS200" s="393">
        <v>0</v>
      </c>
      <c r="DT200" s="303">
        <v>0</v>
      </c>
      <c r="DU200" s="303">
        <v>0</v>
      </c>
      <c r="DV200" s="303">
        <v>0</v>
      </c>
      <c r="DW200" s="303">
        <v>0</v>
      </c>
      <c r="DX200" s="303">
        <v>0</v>
      </c>
      <c r="DY200" s="303">
        <v>0</v>
      </c>
      <c r="DZ200" s="303">
        <v>0</v>
      </c>
      <c r="EA200" s="303">
        <v>0</v>
      </c>
      <c r="EB200" s="303">
        <v>0</v>
      </c>
      <c r="EC200" s="303">
        <v>0</v>
      </c>
      <c r="ED200" s="398">
        <v>0</v>
      </c>
      <c r="EE200" s="303">
        <v>0</v>
      </c>
      <c r="EF200" s="303">
        <v>0</v>
      </c>
      <c r="EG200" s="393">
        <v>0</v>
      </c>
      <c r="EH200" s="910">
        <v>0</v>
      </c>
      <c r="EI200" s="398">
        <v>9</v>
      </c>
      <c r="EJ200" s="393" t="b">
        <v>0</v>
      </c>
      <c r="EK200" s="971">
        <v>0</v>
      </c>
      <c r="EL200" s="971">
        <v>0</v>
      </c>
      <c r="EM200" s="396">
        <v>0</v>
      </c>
      <c r="EN200" s="396">
        <v>0</v>
      </c>
      <c r="EO200" s="396">
        <v>0</v>
      </c>
      <c r="EP200" s="971">
        <v>0</v>
      </c>
      <c r="EQ200" s="396">
        <v>0</v>
      </c>
      <c r="ER200" s="396">
        <v>0</v>
      </c>
      <c r="ES200" s="396">
        <v>0</v>
      </c>
      <c r="ET200" s="664"/>
      <c r="EU200" s="303"/>
      <c r="EV200" s="396" t="s">
        <v>544</v>
      </c>
      <c r="EW200" s="396" t="s">
        <v>349</v>
      </c>
      <c r="EX200" s="396" t="s">
        <v>350</v>
      </c>
      <c r="EY200" s="396">
        <v>7</v>
      </c>
      <c r="EZ200" s="396" t="s">
        <v>11</v>
      </c>
      <c r="FA200" s="396" t="s">
        <v>232</v>
      </c>
      <c r="FB200" s="396" t="s">
        <v>9</v>
      </c>
      <c r="FC200" s="396" t="s">
        <v>232</v>
      </c>
      <c r="FD200" s="396" t="s">
        <v>546</v>
      </c>
    </row>
    <row r="201" spans="1:160" customFormat="1">
      <c r="A201">
        <v>3343</v>
      </c>
      <c r="B201">
        <v>1</v>
      </c>
      <c r="H201">
        <v>700</v>
      </c>
      <c r="I201">
        <v>41</v>
      </c>
      <c r="J201">
        <v>0</v>
      </c>
      <c r="K201">
        <v>1</v>
      </c>
      <c r="L201">
        <v>1</v>
      </c>
      <c r="M201">
        <v>0</v>
      </c>
      <c r="N201" s="1250" t="s">
        <v>348</v>
      </c>
      <c r="O201" s="1250">
        <v>0</v>
      </c>
      <c r="P201">
        <v>17</v>
      </c>
      <c r="Q201">
        <v>2</v>
      </c>
      <c r="R201">
        <v>19</v>
      </c>
      <c r="S201">
        <v>3</v>
      </c>
      <c r="T201">
        <v>0</v>
      </c>
      <c r="U201">
        <v>1</v>
      </c>
      <c r="V201">
        <v>0</v>
      </c>
      <c r="W201">
        <v>1</v>
      </c>
      <c r="X201">
        <v>17</v>
      </c>
      <c r="Y201">
        <v>3</v>
      </c>
      <c r="Z201">
        <v>19</v>
      </c>
      <c r="AA201">
        <v>4</v>
      </c>
      <c r="AB201">
        <v>3</v>
      </c>
      <c r="AC201">
        <v>1</v>
      </c>
      <c r="AD201">
        <v>2</v>
      </c>
      <c r="AE201">
        <v>0</v>
      </c>
      <c r="AF201">
        <v>0</v>
      </c>
      <c r="AG201">
        <v>0</v>
      </c>
      <c r="AH201">
        <v>0</v>
      </c>
      <c r="AI201">
        <v>0</v>
      </c>
      <c r="AJ201">
        <v>4</v>
      </c>
      <c r="AK201">
        <v>1</v>
      </c>
      <c r="AL201">
        <v>2</v>
      </c>
      <c r="AM201">
        <v>1</v>
      </c>
      <c r="AN201">
        <v>24</v>
      </c>
      <c r="AO201">
        <v>5</v>
      </c>
      <c r="AP201">
        <v>23</v>
      </c>
      <c r="AQ201">
        <v>5</v>
      </c>
      <c r="AR201">
        <v>0</v>
      </c>
      <c r="AS201">
        <v>0</v>
      </c>
      <c r="AT201">
        <v>0</v>
      </c>
      <c r="AU201">
        <v>0</v>
      </c>
      <c r="AV201">
        <v>0</v>
      </c>
      <c r="AW201">
        <v>0</v>
      </c>
      <c r="AX201">
        <v>0</v>
      </c>
      <c r="AY201">
        <v>0</v>
      </c>
      <c r="AZ201">
        <v>0</v>
      </c>
      <c r="BA201">
        <v>0</v>
      </c>
      <c r="BB201">
        <v>0</v>
      </c>
      <c r="BC201">
        <v>0</v>
      </c>
      <c r="BD201">
        <v>0</v>
      </c>
      <c r="BE201">
        <v>0</v>
      </c>
      <c r="BF201">
        <v>0</v>
      </c>
      <c r="BG201">
        <v>0</v>
      </c>
      <c r="BH201">
        <v>6</v>
      </c>
      <c r="BI201">
        <v>0</v>
      </c>
      <c r="BJ201">
        <v>3</v>
      </c>
      <c r="BK201">
        <v>1</v>
      </c>
      <c r="BL201">
        <v>6</v>
      </c>
      <c r="BM201">
        <v>0</v>
      </c>
      <c r="BN201">
        <v>4</v>
      </c>
      <c r="BO201">
        <v>1</v>
      </c>
      <c r="BP201">
        <v>0</v>
      </c>
      <c r="BQ201">
        <v>0</v>
      </c>
      <c r="BR201">
        <v>0</v>
      </c>
      <c r="BS201">
        <v>0</v>
      </c>
      <c r="BT201">
        <v>0</v>
      </c>
      <c r="BU201">
        <v>0</v>
      </c>
      <c r="BV201">
        <v>0</v>
      </c>
      <c r="BW201">
        <v>0</v>
      </c>
      <c r="BX201">
        <v>11</v>
      </c>
      <c r="BY201">
        <v>0</v>
      </c>
      <c r="BZ201">
        <v>0</v>
      </c>
      <c r="CA201">
        <v>0</v>
      </c>
      <c r="CB201">
        <v>13</v>
      </c>
      <c r="CC201">
        <v>0</v>
      </c>
      <c r="CD201">
        <v>0</v>
      </c>
      <c r="CE201">
        <v>0</v>
      </c>
      <c r="CF201">
        <v>17</v>
      </c>
      <c r="CG201">
        <v>0</v>
      </c>
      <c r="CH201">
        <v>3</v>
      </c>
      <c r="CI201">
        <v>1</v>
      </c>
      <c r="CJ201">
        <v>19</v>
      </c>
      <c r="CK201">
        <v>0</v>
      </c>
      <c r="CL201">
        <v>4</v>
      </c>
      <c r="CM201">
        <v>1</v>
      </c>
      <c r="CN201">
        <v>3</v>
      </c>
      <c r="CO201">
        <v>4</v>
      </c>
      <c r="CP201">
        <v>2</v>
      </c>
      <c r="CQ201">
        <v>0</v>
      </c>
      <c r="CR201">
        <v>0.2413793103448276</v>
      </c>
      <c r="CS201">
        <v>3</v>
      </c>
      <c r="CT201">
        <v>1</v>
      </c>
      <c r="CU201">
        <v>0</v>
      </c>
      <c r="CV201">
        <v>0</v>
      </c>
      <c r="CW201">
        <v>0</v>
      </c>
      <c r="CX201">
        <v>0</v>
      </c>
      <c r="CY201">
        <v>0</v>
      </c>
      <c r="CZ201">
        <v>0</v>
      </c>
      <c r="DA201">
        <v>0</v>
      </c>
      <c r="DB201">
        <v>4</v>
      </c>
      <c r="DC201">
        <v>0</v>
      </c>
      <c r="DD201">
        <v>0</v>
      </c>
      <c r="DE201">
        <v>0</v>
      </c>
      <c r="DF201">
        <v>1</v>
      </c>
      <c r="DG201">
        <v>0</v>
      </c>
      <c r="DH201">
        <v>0</v>
      </c>
      <c r="DI201">
        <v>0</v>
      </c>
      <c r="DJ201">
        <v>0</v>
      </c>
      <c r="DK201" s="664"/>
      <c r="DL201" s="398">
        <v>0</v>
      </c>
      <c r="DM201" s="303">
        <v>0</v>
      </c>
      <c r="DN201" s="303">
        <v>0</v>
      </c>
      <c r="DO201" s="393">
        <v>0</v>
      </c>
      <c r="DP201" s="303">
        <v>0</v>
      </c>
      <c r="DQ201" s="303">
        <v>0</v>
      </c>
      <c r="DR201" s="303">
        <v>0</v>
      </c>
      <c r="DS201" s="393">
        <v>0</v>
      </c>
      <c r="DT201" s="303">
        <v>0</v>
      </c>
      <c r="DU201" s="303">
        <v>0</v>
      </c>
      <c r="DV201" s="303">
        <v>0</v>
      </c>
      <c r="DW201" s="303">
        <v>0</v>
      </c>
      <c r="DX201" s="303">
        <v>0</v>
      </c>
      <c r="DY201" s="303">
        <v>0</v>
      </c>
      <c r="DZ201" s="303">
        <v>0</v>
      </c>
      <c r="EA201" s="303">
        <v>0</v>
      </c>
      <c r="EB201" s="303">
        <v>0</v>
      </c>
      <c r="EC201" s="303">
        <v>0</v>
      </c>
      <c r="ED201" s="398">
        <v>0</v>
      </c>
      <c r="EE201" s="303">
        <v>0</v>
      </c>
      <c r="EF201" s="303">
        <v>0</v>
      </c>
      <c r="EG201" s="393">
        <v>0</v>
      </c>
      <c r="EH201" s="910">
        <v>0</v>
      </c>
      <c r="EI201" s="398">
        <v>29</v>
      </c>
      <c r="EJ201" s="393" t="b">
        <v>0</v>
      </c>
      <c r="EK201" s="971">
        <v>21</v>
      </c>
      <c r="EL201" s="971">
        <v>28</v>
      </c>
      <c r="EM201" s="396">
        <v>0</v>
      </c>
      <c r="EN201" s="396">
        <v>1</v>
      </c>
      <c r="EO201" s="396">
        <v>0</v>
      </c>
      <c r="EP201" s="971">
        <v>28</v>
      </c>
      <c r="EQ201" s="396">
        <v>0</v>
      </c>
      <c r="ER201" s="396">
        <v>1</v>
      </c>
      <c r="ES201" s="396">
        <v>0</v>
      </c>
      <c r="ET201" s="664"/>
      <c r="EU201" s="303"/>
      <c r="EV201" s="396" t="s">
        <v>348</v>
      </c>
      <c r="EW201" s="396" t="s">
        <v>349</v>
      </c>
      <c r="EX201" s="396" t="s">
        <v>350</v>
      </c>
      <c r="EY201" s="396">
        <v>28</v>
      </c>
      <c r="EZ201" s="396" t="s">
        <v>12</v>
      </c>
      <c r="FA201" s="396" t="s">
        <v>232</v>
      </c>
      <c r="FB201" s="396" t="s">
        <v>9</v>
      </c>
      <c r="FC201" s="396" t="s">
        <v>232</v>
      </c>
      <c r="FD201" s="396" t="s">
        <v>358</v>
      </c>
    </row>
    <row r="202" spans="1:160" customFormat="1">
      <c r="A202">
        <v>3448</v>
      </c>
      <c r="B202">
        <v>1</v>
      </c>
      <c r="H202">
        <v>700</v>
      </c>
      <c r="I202">
        <v>43</v>
      </c>
      <c r="J202">
        <v>1</v>
      </c>
      <c r="K202">
        <v>0</v>
      </c>
      <c r="L202">
        <v>1</v>
      </c>
      <c r="M202">
        <v>0</v>
      </c>
      <c r="N202" s="1250" t="s">
        <v>642</v>
      </c>
      <c r="O202" s="1250">
        <v>0</v>
      </c>
      <c r="P202">
        <v>10</v>
      </c>
      <c r="Q202">
        <v>1</v>
      </c>
      <c r="R202">
        <v>9</v>
      </c>
      <c r="S202">
        <v>1</v>
      </c>
      <c r="T202">
        <v>0</v>
      </c>
      <c r="U202">
        <v>0</v>
      </c>
      <c r="V202">
        <v>0</v>
      </c>
      <c r="W202">
        <v>0</v>
      </c>
      <c r="X202">
        <v>10</v>
      </c>
      <c r="Y202">
        <v>1</v>
      </c>
      <c r="Z202">
        <v>9</v>
      </c>
      <c r="AA202">
        <v>1</v>
      </c>
      <c r="AB202">
        <v>0</v>
      </c>
      <c r="AC202">
        <v>0</v>
      </c>
      <c r="AD202">
        <v>0</v>
      </c>
      <c r="AE202">
        <v>0</v>
      </c>
      <c r="AF202">
        <v>0</v>
      </c>
      <c r="AG202">
        <v>0</v>
      </c>
      <c r="AH202">
        <v>0</v>
      </c>
      <c r="AI202">
        <v>0</v>
      </c>
      <c r="AJ202">
        <v>1</v>
      </c>
      <c r="AK202">
        <v>0</v>
      </c>
      <c r="AL202">
        <v>1</v>
      </c>
      <c r="AM202">
        <v>0</v>
      </c>
      <c r="AN202">
        <v>11</v>
      </c>
      <c r="AO202">
        <v>1</v>
      </c>
      <c r="AP202">
        <v>10</v>
      </c>
      <c r="AQ202">
        <v>1</v>
      </c>
      <c r="AR202">
        <v>2</v>
      </c>
      <c r="AS202">
        <v>0</v>
      </c>
      <c r="AT202">
        <v>0</v>
      </c>
      <c r="AU202">
        <v>0</v>
      </c>
      <c r="AV202">
        <v>2</v>
      </c>
      <c r="AW202">
        <v>0</v>
      </c>
      <c r="AX202">
        <v>0</v>
      </c>
      <c r="AY202">
        <v>0</v>
      </c>
      <c r="AZ202">
        <v>0</v>
      </c>
      <c r="BA202">
        <v>0</v>
      </c>
      <c r="BB202">
        <v>0</v>
      </c>
      <c r="BC202">
        <v>0</v>
      </c>
      <c r="BD202">
        <v>0</v>
      </c>
      <c r="BE202">
        <v>0</v>
      </c>
      <c r="BF202">
        <v>0</v>
      </c>
      <c r="BG202">
        <v>0</v>
      </c>
      <c r="BH202">
        <v>0</v>
      </c>
      <c r="BI202">
        <v>0</v>
      </c>
      <c r="BJ202">
        <v>1</v>
      </c>
      <c r="BK202">
        <v>0</v>
      </c>
      <c r="BL202">
        <v>0</v>
      </c>
      <c r="BM202">
        <v>0</v>
      </c>
      <c r="BN202">
        <v>1</v>
      </c>
      <c r="BO202">
        <v>0</v>
      </c>
      <c r="BP202">
        <v>0</v>
      </c>
      <c r="BQ202">
        <v>0</v>
      </c>
      <c r="BR202">
        <v>0</v>
      </c>
      <c r="BS202">
        <v>0</v>
      </c>
      <c r="BT202">
        <v>0</v>
      </c>
      <c r="BU202">
        <v>0</v>
      </c>
      <c r="BV202">
        <v>0</v>
      </c>
      <c r="BW202">
        <v>0</v>
      </c>
      <c r="BX202">
        <v>8</v>
      </c>
      <c r="BY202">
        <v>0</v>
      </c>
      <c r="BZ202">
        <v>0</v>
      </c>
      <c r="CA202">
        <v>0</v>
      </c>
      <c r="CB202">
        <v>7</v>
      </c>
      <c r="CC202">
        <v>0</v>
      </c>
      <c r="CD202">
        <v>0</v>
      </c>
      <c r="CE202">
        <v>0</v>
      </c>
      <c r="CF202">
        <v>10</v>
      </c>
      <c r="CG202">
        <v>0</v>
      </c>
      <c r="CH202">
        <v>1</v>
      </c>
      <c r="CI202">
        <v>0</v>
      </c>
      <c r="CJ202">
        <v>9</v>
      </c>
      <c r="CK202">
        <v>0</v>
      </c>
      <c r="CL202">
        <v>1</v>
      </c>
      <c r="CM202">
        <v>0</v>
      </c>
      <c r="CN202">
        <v>0</v>
      </c>
      <c r="CO202">
        <v>1</v>
      </c>
      <c r="CP202">
        <v>1</v>
      </c>
      <c r="CQ202">
        <v>0</v>
      </c>
      <c r="CR202">
        <v>8.3333333333333329E-2</v>
      </c>
      <c r="CS202">
        <v>1</v>
      </c>
      <c r="CT202">
        <v>0</v>
      </c>
      <c r="CU202">
        <v>0</v>
      </c>
      <c r="CV202">
        <v>0</v>
      </c>
      <c r="CW202">
        <v>0</v>
      </c>
      <c r="CX202">
        <v>0</v>
      </c>
      <c r="CY202">
        <v>0</v>
      </c>
      <c r="CZ202">
        <v>1</v>
      </c>
      <c r="DA202">
        <v>0</v>
      </c>
      <c r="DB202">
        <v>1</v>
      </c>
      <c r="DC202">
        <v>0</v>
      </c>
      <c r="DD202">
        <v>0</v>
      </c>
      <c r="DE202">
        <v>1</v>
      </c>
      <c r="DF202">
        <v>0</v>
      </c>
      <c r="DG202">
        <v>0</v>
      </c>
      <c r="DH202">
        <v>0</v>
      </c>
      <c r="DI202">
        <v>0</v>
      </c>
      <c r="DJ202">
        <v>0</v>
      </c>
      <c r="DK202" s="664"/>
      <c r="DL202" s="398">
        <v>0</v>
      </c>
      <c r="DM202" s="303">
        <v>0</v>
      </c>
      <c r="DN202" s="303">
        <v>0</v>
      </c>
      <c r="DO202" s="393">
        <v>0</v>
      </c>
      <c r="DP202" s="303">
        <v>0</v>
      </c>
      <c r="DQ202" s="303">
        <v>0</v>
      </c>
      <c r="DR202" s="303">
        <v>0</v>
      </c>
      <c r="DS202" s="393">
        <v>0</v>
      </c>
      <c r="DT202" s="303">
        <v>0</v>
      </c>
      <c r="DU202" s="303">
        <v>0</v>
      </c>
      <c r="DV202" s="303">
        <v>0</v>
      </c>
      <c r="DW202" s="303">
        <v>0</v>
      </c>
      <c r="DX202" s="303">
        <v>0</v>
      </c>
      <c r="DY202" s="303">
        <v>0</v>
      </c>
      <c r="DZ202" s="303">
        <v>0</v>
      </c>
      <c r="EA202" s="303">
        <v>0</v>
      </c>
      <c r="EB202" s="303">
        <v>0</v>
      </c>
      <c r="EC202" s="303">
        <v>0</v>
      </c>
      <c r="ED202" s="398">
        <v>0</v>
      </c>
      <c r="EE202" s="303">
        <v>0</v>
      </c>
      <c r="EF202" s="303">
        <v>0</v>
      </c>
      <c r="EG202" s="393">
        <v>0</v>
      </c>
      <c r="EH202" s="910">
        <v>0</v>
      </c>
      <c r="EI202" s="398">
        <v>12</v>
      </c>
      <c r="EJ202" s="393" t="b">
        <v>0</v>
      </c>
      <c r="EK202" s="971">
        <v>9</v>
      </c>
      <c r="EL202" s="971">
        <v>11</v>
      </c>
      <c r="EM202" s="396">
        <v>0</v>
      </c>
      <c r="EN202" s="396">
        <v>1</v>
      </c>
      <c r="EO202" s="396">
        <v>0</v>
      </c>
      <c r="EP202" s="971">
        <v>11</v>
      </c>
      <c r="EQ202" s="396">
        <v>0</v>
      </c>
      <c r="ER202" s="396">
        <v>1</v>
      </c>
      <c r="ES202" s="396">
        <v>0</v>
      </c>
      <c r="ET202" s="664"/>
      <c r="EU202" s="303"/>
      <c r="EV202" s="396" t="s">
        <v>642</v>
      </c>
      <c r="EW202" s="396" t="s">
        <v>390</v>
      </c>
      <c r="EX202" s="396" t="s">
        <v>350</v>
      </c>
      <c r="EY202" s="396">
        <v>11</v>
      </c>
      <c r="EZ202" s="396" t="s">
        <v>11</v>
      </c>
      <c r="FA202" s="396" t="s">
        <v>232</v>
      </c>
      <c r="FB202" s="396" t="s">
        <v>9</v>
      </c>
      <c r="FC202" s="396" t="s">
        <v>232</v>
      </c>
      <c r="FD202" s="396" t="s">
        <v>358</v>
      </c>
    </row>
    <row r="203" spans="1:160" customFormat="1">
      <c r="A203">
        <v>3476</v>
      </c>
      <c r="B203">
        <v>1</v>
      </c>
      <c r="H203">
        <v>700</v>
      </c>
      <c r="I203">
        <v>41</v>
      </c>
      <c r="J203">
        <v>1</v>
      </c>
      <c r="K203">
        <v>0</v>
      </c>
      <c r="L203">
        <v>1</v>
      </c>
      <c r="M203">
        <v>0</v>
      </c>
      <c r="N203" s="1250" t="s">
        <v>552</v>
      </c>
      <c r="O203" s="1250">
        <v>0</v>
      </c>
      <c r="P203">
        <v>38</v>
      </c>
      <c r="Q203">
        <v>3</v>
      </c>
      <c r="R203">
        <v>38</v>
      </c>
      <c r="S203">
        <v>3</v>
      </c>
      <c r="T203">
        <v>0</v>
      </c>
      <c r="U203">
        <v>0</v>
      </c>
      <c r="V203">
        <v>0</v>
      </c>
      <c r="W203">
        <v>0</v>
      </c>
      <c r="X203">
        <v>38</v>
      </c>
      <c r="Y203">
        <v>3</v>
      </c>
      <c r="Z203">
        <v>38</v>
      </c>
      <c r="AA203">
        <v>3</v>
      </c>
      <c r="AB203">
        <v>0</v>
      </c>
      <c r="AC203">
        <v>0</v>
      </c>
      <c r="AD203">
        <v>3</v>
      </c>
      <c r="AE203">
        <v>0</v>
      </c>
      <c r="AF203">
        <v>0</v>
      </c>
      <c r="AG203">
        <v>0</v>
      </c>
      <c r="AH203">
        <v>0</v>
      </c>
      <c r="AI203">
        <v>0</v>
      </c>
      <c r="AJ203">
        <v>4</v>
      </c>
      <c r="AK203">
        <v>0</v>
      </c>
      <c r="AL203">
        <v>4</v>
      </c>
      <c r="AM203">
        <v>0</v>
      </c>
      <c r="AN203">
        <v>42</v>
      </c>
      <c r="AO203">
        <v>3</v>
      </c>
      <c r="AP203">
        <v>45</v>
      </c>
      <c r="AQ203">
        <v>3</v>
      </c>
      <c r="AR203">
        <v>0</v>
      </c>
      <c r="AS203">
        <v>0</v>
      </c>
      <c r="AT203">
        <v>0</v>
      </c>
      <c r="AU203">
        <v>0</v>
      </c>
      <c r="AV203">
        <v>0</v>
      </c>
      <c r="AW203">
        <v>0</v>
      </c>
      <c r="AX203">
        <v>0</v>
      </c>
      <c r="AY203">
        <v>0</v>
      </c>
      <c r="AZ203">
        <v>1</v>
      </c>
      <c r="BA203">
        <v>0</v>
      </c>
      <c r="BB203">
        <v>0</v>
      </c>
      <c r="BC203">
        <v>0</v>
      </c>
      <c r="BD203">
        <v>1</v>
      </c>
      <c r="BE203">
        <v>0</v>
      </c>
      <c r="BF203">
        <v>0</v>
      </c>
      <c r="BG203">
        <v>0</v>
      </c>
      <c r="BH203">
        <v>11</v>
      </c>
      <c r="BI203">
        <v>0</v>
      </c>
      <c r="BJ203">
        <v>3</v>
      </c>
      <c r="BK203">
        <v>0</v>
      </c>
      <c r="BL203">
        <v>10</v>
      </c>
      <c r="BM203">
        <v>0</v>
      </c>
      <c r="BN203">
        <v>3</v>
      </c>
      <c r="BO203">
        <v>0</v>
      </c>
      <c r="BP203">
        <v>0</v>
      </c>
      <c r="BQ203">
        <v>0</v>
      </c>
      <c r="BR203">
        <v>0</v>
      </c>
      <c r="BS203">
        <v>0</v>
      </c>
      <c r="BT203">
        <v>0</v>
      </c>
      <c r="BU203">
        <v>0</v>
      </c>
      <c r="BV203">
        <v>0</v>
      </c>
      <c r="BW203">
        <v>0</v>
      </c>
      <c r="BX203">
        <v>26</v>
      </c>
      <c r="BY203">
        <v>0</v>
      </c>
      <c r="BZ203">
        <v>0</v>
      </c>
      <c r="CA203">
        <v>0</v>
      </c>
      <c r="CB203">
        <v>27</v>
      </c>
      <c r="CC203">
        <v>0</v>
      </c>
      <c r="CD203">
        <v>0</v>
      </c>
      <c r="CE203">
        <v>0</v>
      </c>
      <c r="CF203">
        <v>38</v>
      </c>
      <c r="CG203">
        <v>0</v>
      </c>
      <c r="CH203">
        <v>3</v>
      </c>
      <c r="CI203">
        <v>0</v>
      </c>
      <c r="CJ203">
        <v>38</v>
      </c>
      <c r="CK203">
        <v>0</v>
      </c>
      <c r="CL203">
        <v>3</v>
      </c>
      <c r="CM203">
        <v>0</v>
      </c>
      <c r="CN203">
        <v>7</v>
      </c>
      <c r="CO203">
        <v>4</v>
      </c>
      <c r="CP203">
        <v>3</v>
      </c>
      <c r="CQ203">
        <v>1</v>
      </c>
      <c r="CR203">
        <v>0.24444444444444444</v>
      </c>
      <c r="CS203">
        <v>5</v>
      </c>
      <c r="CT203">
        <v>0</v>
      </c>
      <c r="CU203">
        <v>0</v>
      </c>
      <c r="CV203">
        <v>0</v>
      </c>
      <c r="CW203">
        <v>0</v>
      </c>
      <c r="CX203">
        <v>0</v>
      </c>
      <c r="CY203">
        <v>0</v>
      </c>
      <c r="CZ203">
        <v>1</v>
      </c>
      <c r="DA203">
        <v>0</v>
      </c>
      <c r="DB203">
        <v>4</v>
      </c>
      <c r="DC203">
        <v>0</v>
      </c>
      <c r="DD203">
        <v>0</v>
      </c>
      <c r="DE203">
        <v>0</v>
      </c>
      <c r="DF203">
        <v>0</v>
      </c>
      <c r="DG203">
        <v>0</v>
      </c>
      <c r="DH203">
        <v>0</v>
      </c>
      <c r="DI203">
        <v>0</v>
      </c>
      <c r="DJ203">
        <v>0</v>
      </c>
      <c r="DK203" s="664"/>
      <c r="DL203" s="398">
        <v>0</v>
      </c>
      <c r="DM203" s="303">
        <v>0</v>
      </c>
      <c r="DN203" s="303">
        <v>0</v>
      </c>
      <c r="DO203" s="393">
        <v>0</v>
      </c>
      <c r="DP203" s="303">
        <v>0</v>
      </c>
      <c r="DQ203" s="303">
        <v>0</v>
      </c>
      <c r="DR203" s="303">
        <v>0</v>
      </c>
      <c r="DS203" s="393">
        <v>0</v>
      </c>
      <c r="DT203" s="303">
        <v>0</v>
      </c>
      <c r="DU203" s="303">
        <v>0</v>
      </c>
      <c r="DV203" s="303">
        <v>0</v>
      </c>
      <c r="DW203" s="303">
        <v>0</v>
      </c>
      <c r="DX203" s="303">
        <v>0</v>
      </c>
      <c r="DY203" s="303">
        <v>0</v>
      </c>
      <c r="DZ203" s="303">
        <v>0</v>
      </c>
      <c r="EA203" s="303">
        <v>0</v>
      </c>
      <c r="EB203" s="303">
        <v>0</v>
      </c>
      <c r="EC203" s="303">
        <v>0</v>
      </c>
      <c r="ED203" s="398">
        <v>0</v>
      </c>
      <c r="EE203" s="303">
        <v>0</v>
      </c>
      <c r="EF203" s="303">
        <v>0</v>
      </c>
      <c r="EG203" s="393">
        <v>0</v>
      </c>
      <c r="EH203" s="910">
        <v>0</v>
      </c>
      <c r="EI203" s="398">
        <v>45</v>
      </c>
      <c r="EJ203" s="393" t="b">
        <v>0</v>
      </c>
      <c r="EK203" s="971">
        <v>39</v>
      </c>
      <c r="EL203" s="971">
        <v>48</v>
      </c>
      <c r="EM203" s="396">
        <v>0</v>
      </c>
      <c r="EN203" s="396">
        <v>1</v>
      </c>
      <c r="EO203" s="396">
        <v>0</v>
      </c>
      <c r="EP203" s="971">
        <v>48</v>
      </c>
      <c r="EQ203" s="396">
        <v>1</v>
      </c>
      <c r="ER203" s="396">
        <v>0</v>
      </c>
      <c r="ES203" s="396">
        <v>0</v>
      </c>
      <c r="ET203" s="664"/>
      <c r="EU203" s="303"/>
      <c r="EV203" s="396" t="s">
        <v>552</v>
      </c>
      <c r="EW203" s="396" t="s">
        <v>480</v>
      </c>
      <c r="EX203" s="396" t="s">
        <v>354</v>
      </c>
      <c r="EY203" s="396">
        <v>48</v>
      </c>
      <c r="EZ203" s="396" t="s">
        <v>12</v>
      </c>
      <c r="FA203" s="396" t="s">
        <v>232</v>
      </c>
      <c r="FB203" s="396" t="s">
        <v>9</v>
      </c>
      <c r="FC203" s="396" t="s">
        <v>232</v>
      </c>
      <c r="FD203" s="396" t="s">
        <v>358</v>
      </c>
    </row>
    <row r="204" spans="1:160" customFormat="1">
      <c r="A204">
        <v>3477</v>
      </c>
      <c r="B204">
        <v>1</v>
      </c>
      <c r="H204">
        <v>700</v>
      </c>
      <c r="I204">
        <v>41</v>
      </c>
      <c r="J204">
        <v>1</v>
      </c>
      <c r="K204">
        <v>0</v>
      </c>
      <c r="L204">
        <v>1</v>
      </c>
      <c r="M204">
        <v>0</v>
      </c>
      <c r="N204" s="1250" t="s">
        <v>552</v>
      </c>
      <c r="O204" s="1250">
        <v>0</v>
      </c>
      <c r="P204">
        <v>4</v>
      </c>
      <c r="Q204">
        <v>0</v>
      </c>
      <c r="R204">
        <v>4</v>
      </c>
      <c r="S204">
        <v>0</v>
      </c>
      <c r="T204">
        <v>0</v>
      </c>
      <c r="U204">
        <v>1</v>
      </c>
      <c r="V204">
        <v>0</v>
      </c>
      <c r="W204">
        <v>1</v>
      </c>
      <c r="X204">
        <v>4</v>
      </c>
      <c r="Y204">
        <v>1</v>
      </c>
      <c r="Z204">
        <v>4</v>
      </c>
      <c r="AA204">
        <v>1</v>
      </c>
      <c r="AB204">
        <v>1</v>
      </c>
      <c r="AC204">
        <v>0</v>
      </c>
      <c r="AD204">
        <v>1</v>
      </c>
      <c r="AE204">
        <v>0</v>
      </c>
      <c r="AF204">
        <v>0</v>
      </c>
      <c r="AG204">
        <v>0</v>
      </c>
      <c r="AH204">
        <v>0</v>
      </c>
      <c r="AI204">
        <v>0</v>
      </c>
      <c r="AJ204">
        <v>0</v>
      </c>
      <c r="AK204">
        <v>0</v>
      </c>
      <c r="AL204">
        <v>0</v>
      </c>
      <c r="AM204">
        <v>0</v>
      </c>
      <c r="AN204">
        <v>5</v>
      </c>
      <c r="AO204">
        <v>1</v>
      </c>
      <c r="AP204">
        <v>5</v>
      </c>
      <c r="AQ204">
        <v>1</v>
      </c>
      <c r="AR204">
        <v>0</v>
      </c>
      <c r="AS204">
        <v>0</v>
      </c>
      <c r="AT204">
        <v>0</v>
      </c>
      <c r="AU204">
        <v>0</v>
      </c>
      <c r="AV204">
        <v>0</v>
      </c>
      <c r="AW204">
        <v>0</v>
      </c>
      <c r="AX204">
        <v>0</v>
      </c>
      <c r="AY204">
        <v>0</v>
      </c>
      <c r="AZ204">
        <v>0</v>
      </c>
      <c r="BA204">
        <v>0</v>
      </c>
      <c r="BB204">
        <v>0</v>
      </c>
      <c r="BC204">
        <v>0</v>
      </c>
      <c r="BD204">
        <v>0</v>
      </c>
      <c r="BE204">
        <v>0</v>
      </c>
      <c r="BF204">
        <v>0</v>
      </c>
      <c r="BG204">
        <v>0</v>
      </c>
      <c r="BH204">
        <v>1</v>
      </c>
      <c r="BI204">
        <v>0</v>
      </c>
      <c r="BJ204">
        <v>1</v>
      </c>
      <c r="BK204">
        <v>1</v>
      </c>
      <c r="BL204">
        <v>2</v>
      </c>
      <c r="BM204">
        <v>0</v>
      </c>
      <c r="BN204">
        <v>1</v>
      </c>
      <c r="BO204">
        <v>1</v>
      </c>
      <c r="BP204">
        <v>0</v>
      </c>
      <c r="BQ204">
        <v>0</v>
      </c>
      <c r="BR204">
        <v>0</v>
      </c>
      <c r="BS204">
        <v>0</v>
      </c>
      <c r="BT204">
        <v>0</v>
      </c>
      <c r="BU204">
        <v>0</v>
      </c>
      <c r="BV204">
        <v>0</v>
      </c>
      <c r="BW204">
        <v>0</v>
      </c>
      <c r="BX204">
        <v>3</v>
      </c>
      <c r="BY204">
        <v>0</v>
      </c>
      <c r="BZ204">
        <v>0</v>
      </c>
      <c r="CA204">
        <v>0</v>
      </c>
      <c r="CB204">
        <v>2</v>
      </c>
      <c r="CC204">
        <v>0</v>
      </c>
      <c r="CD204">
        <v>0</v>
      </c>
      <c r="CE204">
        <v>0</v>
      </c>
      <c r="CF204">
        <v>4</v>
      </c>
      <c r="CG204">
        <v>0</v>
      </c>
      <c r="CH204">
        <v>1</v>
      </c>
      <c r="CI204">
        <v>1</v>
      </c>
      <c r="CJ204">
        <v>4</v>
      </c>
      <c r="CK204">
        <v>0</v>
      </c>
      <c r="CL204">
        <v>1</v>
      </c>
      <c r="CM204">
        <v>1</v>
      </c>
      <c r="CN204">
        <v>8</v>
      </c>
      <c r="CO204">
        <v>8</v>
      </c>
      <c r="CP204">
        <v>6</v>
      </c>
      <c r="CQ204">
        <v>0</v>
      </c>
      <c r="CR204">
        <v>2.6666666666666665</v>
      </c>
      <c r="CS204">
        <v>1</v>
      </c>
      <c r="CT204">
        <v>0</v>
      </c>
      <c r="CU204">
        <v>0</v>
      </c>
      <c r="CV204">
        <v>0</v>
      </c>
      <c r="CW204">
        <v>0</v>
      </c>
      <c r="CX204">
        <v>0</v>
      </c>
      <c r="CY204">
        <v>0</v>
      </c>
      <c r="CZ204">
        <v>0</v>
      </c>
      <c r="DA204">
        <v>1</v>
      </c>
      <c r="DB204">
        <v>1</v>
      </c>
      <c r="DC204">
        <v>0</v>
      </c>
      <c r="DD204">
        <v>0</v>
      </c>
      <c r="DE204">
        <v>0</v>
      </c>
      <c r="DF204">
        <v>1</v>
      </c>
      <c r="DG204">
        <v>1</v>
      </c>
      <c r="DH204">
        <v>0</v>
      </c>
      <c r="DI204">
        <v>0</v>
      </c>
      <c r="DJ204">
        <v>0</v>
      </c>
      <c r="DK204" s="664"/>
      <c r="DL204" s="398">
        <v>0</v>
      </c>
      <c r="DM204" s="303">
        <v>0</v>
      </c>
      <c r="DN204" s="303">
        <v>0</v>
      </c>
      <c r="DO204" s="393">
        <v>0</v>
      </c>
      <c r="DP204" s="303">
        <v>0</v>
      </c>
      <c r="DQ204" s="303">
        <v>0</v>
      </c>
      <c r="DR204" s="303">
        <v>0</v>
      </c>
      <c r="DS204" s="393">
        <v>0</v>
      </c>
      <c r="DT204" s="303">
        <v>0</v>
      </c>
      <c r="DU204" s="303">
        <v>0</v>
      </c>
      <c r="DV204" s="303">
        <v>0</v>
      </c>
      <c r="DW204" s="303">
        <v>0</v>
      </c>
      <c r="DX204" s="303">
        <v>0</v>
      </c>
      <c r="DY204" s="303">
        <v>0</v>
      </c>
      <c r="DZ204" s="303">
        <v>0</v>
      </c>
      <c r="EA204" s="303">
        <v>0</v>
      </c>
      <c r="EB204" s="303">
        <v>0</v>
      </c>
      <c r="EC204" s="303">
        <v>0</v>
      </c>
      <c r="ED204" s="398">
        <v>0</v>
      </c>
      <c r="EE204" s="303">
        <v>0</v>
      </c>
      <c r="EF204" s="303">
        <v>0</v>
      </c>
      <c r="EG204" s="393">
        <v>0</v>
      </c>
      <c r="EH204" s="910">
        <v>0</v>
      </c>
      <c r="EI204" s="398">
        <v>6</v>
      </c>
      <c r="EJ204" s="393" t="b">
        <v>1</v>
      </c>
      <c r="EK204" s="971">
        <v>4</v>
      </c>
      <c r="EL204" s="971">
        <v>6</v>
      </c>
      <c r="EM204" s="396">
        <v>0</v>
      </c>
      <c r="EN204" s="396">
        <v>1</v>
      </c>
      <c r="EO204" s="396">
        <v>0</v>
      </c>
      <c r="EP204" s="971">
        <v>6</v>
      </c>
      <c r="EQ204" s="396">
        <v>0</v>
      </c>
      <c r="ER204" s="396">
        <v>1</v>
      </c>
      <c r="ES204" s="396">
        <v>0</v>
      </c>
      <c r="ET204" s="664"/>
      <c r="EU204" s="303"/>
      <c r="EV204" s="396" t="s">
        <v>552</v>
      </c>
      <c r="EW204" s="396" t="s">
        <v>480</v>
      </c>
      <c r="EX204" s="396" t="s">
        <v>354</v>
      </c>
      <c r="EY204" s="396">
        <v>6</v>
      </c>
      <c r="EZ204" s="396" t="s">
        <v>11</v>
      </c>
      <c r="FA204" s="396" t="s">
        <v>232</v>
      </c>
      <c r="FB204" s="396" t="s">
        <v>9</v>
      </c>
      <c r="FC204" s="396" t="s">
        <v>232</v>
      </c>
      <c r="FD204" s="396" t="s">
        <v>358</v>
      </c>
    </row>
    <row r="205" spans="1:160" customFormat="1">
      <c r="A205">
        <v>3478</v>
      </c>
      <c r="B205">
        <v>1</v>
      </c>
      <c r="H205">
        <v>700</v>
      </c>
      <c r="I205">
        <v>41</v>
      </c>
      <c r="J205">
        <v>1</v>
      </c>
      <c r="K205">
        <v>0</v>
      </c>
      <c r="L205">
        <v>1</v>
      </c>
      <c r="M205">
        <v>0</v>
      </c>
      <c r="N205" s="1250" t="s">
        <v>552</v>
      </c>
      <c r="O205" s="1250">
        <v>0</v>
      </c>
      <c r="P205">
        <v>5</v>
      </c>
      <c r="Q205">
        <v>1</v>
      </c>
      <c r="R205">
        <v>5</v>
      </c>
      <c r="S205">
        <v>1</v>
      </c>
      <c r="T205">
        <v>3</v>
      </c>
      <c r="U205">
        <v>1</v>
      </c>
      <c r="V205">
        <v>2</v>
      </c>
      <c r="W205">
        <v>1</v>
      </c>
      <c r="X205">
        <v>8</v>
      </c>
      <c r="Y205">
        <v>2</v>
      </c>
      <c r="Z205">
        <v>7</v>
      </c>
      <c r="AA205">
        <v>2</v>
      </c>
      <c r="AB205">
        <v>2</v>
      </c>
      <c r="AC205">
        <v>0</v>
      </c>
      <c r="AD205">
        <v>3</v>
      </c>
      <c r="AE205">
        <v>0</v>
      </c>
      <c r="AF205">
        <v>0</v>
      </c>
      <c r="AG205">
        <v>0</v>
      </c>
      <c r="AH205">
        <v>0</v>
      </c>
      <c r="AI205">
        <v>0</v>
      </c>
      <c r="AJ205">
        <v>0</v>
      </c>
      <c r="AK205">
        <v>0</v>
      </c>
      <c r="AL205">
        <v>0</v>
      </c>
      <c r="AM205">
        <v>0</v>
      </c>
      <c r="AN205">
        <v>10</v>
      </c>
      <c r="AO205">
        <v>2</v>
      </c>
      <c r="AP205">
        <v>10</v>
      </c>
      <c r="AQ205">
        <v>2</v>
      </c>
      <c r="AR205">
        <v>0</v>
      </c>
      <c r="AS205">
        <v>0</v>
      </c>
      <c r="AT205">
        <v>0</v>
      </c>
      <c r="AU205">
        <v>0</v>
      </c>
      <c r="AV205">
        <v>0</v>
      </c>
      <c r="AW205">
        <v>0</v>
      </c>
      <c r="AX205">
        <v>0</v>
      </c>
      <c r="AY205">
        <v>0</v>
      </c>
      <c r="AZ205">
        <v>0</v>
      </c>
      <c r="BA205">
        <v>0</v>
      </c>
      <c r="BB205">
        <v>0</v>
      </c>
      <c r="BC205">
        <v>0</v>
      </c>
      <c r="BD205">
        <v>0</v>
      </c>
      <c r="BE205">
        <v>0</v>
      </c>
      <c r="BF205">
        <v>0</v>
      </c>
      <c r="BG205">
        <v>0</v>
      </c>
      <c r="BH205">
        <v>3</v>
      </c>
      <c r="BI205">
        <v>2</v>
      </c>
      <c r="BJ205">
        <v>2</v>
      </c>
      <c r="BK205">
        <v>1</v>
      </c>
      <c r="BL205">
        <v>3</v>
      </c>
      <c r="BM205">
        <v>2</v>
      </c>
      <c r="BN205">
        <v>2</v>
      </c>
      <c r="BO205">
        <v>1</v>
      </c>
      <c r="BP205">
        <v>0</v>
      </c>
      <c r="BQ205">
        <v>0</v>
      </c>
      <c r="BR205">
        <v>0</v>
      </c>
      <c r="BS205">
        <v>0</v>
      </c>
      <c r="BT205">
        <v>0</v>
      </c>
      <c r="BU205">
        <v>0</v>
      </c>
      <c r="BV205">
        <v>0</v>
      </c>
      <c r="BW205">
        <v>0</v>
      </c>
      <c r="BX205">
        <v>5</v>
      </c>
      <c r="BY205">
        <v>1</v>
      </c>
      <c r="BZ205">
        <v>0</v>
      </c>
      <c r="CA205">
        <v>0</v>
      </c>
      <c r="CB205">
        <v>4</v>
      </c>
      <c r="CC205">
        <v>0</v>
      </c>
      <c r="CD205">
        <v>0</v>
      </c>
      <c r="CE205">
        <v>0</v>
      </c>
      <c r="CF205">
        <v>8</v>
      </c>
      <c r="CG205">
        <v>3</v>
      </c>
      <c r="CH205">
        <v>2</v>
      </c>
      <c r="CI205">
        <v>1</v>
      </c>
      <c r="CJ205">
        <v>7</v>
      </c>
      <c r="CK205">
        <v>2</v>
      </c>
      <c r="CL205">
        <v>2</v>
      </c>
      <c r="CM205">
        <v>1</v>
      </c>
      <c r="CN205">
        <v>4</v>
      </c>
      <c r="CO205">
        <v>4</v>
      </c>
      <c r="CP205">
        <v>2</v>
      </c>
      <c r="CQ205">
        <v>0</v>
      </c>
      <c r="CR205">
        <v>0.66666666666666663</v>
      </c>
      <c r="CS205">
        <v>2</v>
      </c>
      <c r="CT205">
        <v>0</v>
      </c>
      <c r="CU205">
        <v>0</v>
      </c>
      <c r="CV205">
        <v>0</v>
      </c>
      <c r="CW205">
        <v>1</v>
      </c>
      <c r="CX205">
        <v>0</v>
      </c>
      <c r="CY205">
        <v>0</v>
      </c>
      <c r="CZ205">
        <v>0</v>
      </c>
      <c r="DA205">
        <v>1</v>
      </c>
      <c r="DB205">
        <v>0</v>
      </c>
      <c r="DC205">
        <v>0</v>
      </c>
      <c r="DD205">
        <v>0</v>
      </c>
      <c r="DE205">
        <v>0</v>
      </c>
      <c r="DF205">
        <v>0</v>
      </c>
      <c r="DG205">
        <v>0</v>
      </c>
      <c r="DH205">
        <v>0</v>
      </c>
      <c r="DI205">
        <v>0</v>
      </c>
      <c r="DJ205">
        <v>0</v>
      </c>
      <c r="DK205" s="664"/>
      <c r="DL205" s="398">
        <v>0</v>
      </c>
      <c r="DM205" s="303">
        <v>0</v>
      </c>
      <c r="DN205" s="303">
        <v>0</v>
      </c>
      <c r="DO205" s="393">
        <v>0</v>
      </c>
      <c r="DP205" s="303">
        <v>0</v>
      </c>
      <c r="DQ205" s="303">
        <v>0</v>
      </c>
      <c r="DR205" s="303">
        <v>0</v>
      </c>
      <c r="DS205" s="393">
        <v>0</v>
      </c>
      <c r="DT205" s="303">
        <v>0</v>
      </c>
      <c r="DU205" s="303">
        <v>0</v>
      </c>
      <c r="DV205" s="303">
        <v>0</v>
      </c>
      <c r="DW205" s="303">
        <v>0</v>
      </c>
      <c r="DX205" s="303">
        <v>0</v>
      </c>
      <c r="DY205" s="303">
        <v>0</v>
      </c>
      <c r="DZ205" s="303">
        <v>0</v>
      </c>
      <c r="EA205" s="303">
        <v>0</v>
      </c>
      <c r="EB205" s="303">
        <v>0</v>
      </c>
      <c r="EC205" s="303">
        <v>0</v>
      </c>
      <c r="ED205" s="398">
        <v>0</v>
      </c>
      <c r="EE205" s="303">
        <v>0</v>
      </c>
      <c r="EF205" s="303">
        <v>0</v>
      </c>
      <c r="EG205" s="393">
        <v>0</v>
      </c>
      <c r="EH205" s="910">
        <v>0</v>
      </c>
      <c r="EI205" s="398">
        <v>12</v>
      </c>
      <c r="EJ205" s="393" t="b">
        <v>1</v>
      </c>
      <c r="EK205" s="971">
        <v>10</v>
      </c>
      <c r="EL205" s="971">
        <v>12</v>
      </c>
      <c r="EM205" s="396">
        <v>0</v>
      </c>
      <c r="EN205" s="396">
        <v>1</v>
      </c>
      <c r="EO205" s="396">
        <v>0</v>
      </c>
      <c r="EP205" s="971">
        <v>0</v>
      </c>
      <c r="EQ205" s="396">
        <v>0</v>
      </c>
      <c r="ER205" s="396">
        <v>0</v>
      </c>
      <c r="ES205" s="396">
        <v>0</v>
      </c>
      <c r="ET205" s="664"/>
      <c r="EU205" s="303"/>
      <c r="EV205" s="396" t="s">
        <v>552</v>
      </c>
      <c r="EW205" s="396" t="s">
        <v>480</v>
      </c>
      <c r="EX205" s="396" t="s">
        <v>354</v>
      </c>
      <c r="EY205" s="396">
        <v>12</v>
      </c>
      <c r="EZ205" s="396" t="s">
        <v>11</v>
      </c>
      <c r="FA205" s="396" t="s">
        <v>232</v>
      </c>
      <c r="FB205" s="396" t="s">
        <v>9</v>
      </c>
      <c r="FC205" s="396" t="s">
        <v>232</v>
      </c>
      <c r="FD205" s="396" t="s">
        <v>358</v>
      </c>
    </row>
    <row r="206" spans="1:160" customFormat="1">
      <c r="A206">
        <v>3479</v>
      </c>
      <c r="B206">
        <v>1</v>
      </c>
      <c r="H206">
        <v>700</v>
      </c>
      <c r="I206">
        <v>43</v>
      </c>
      <c r="J206">
        <v>1</v>
      </c>
      <c r="K206">
        <v>0</v>
      </c>
      <c r="L206">
        <v>1</v>
      </c>
      <c r="M206">
        <v>0</v>
      </c>
      <c r="N206" s="1250" t="s">
        <v>552</v>
      </c>
      <c r="O206" s="1250">
        <v>0</v>
      </c>
      <c r="P206">
        <v>35</v>
      </c>
      <c r="Q206">
        <v>2</v>
      </c>
      <c r="R206">
        <v>39</v>
      </c>
      <c r="S206">
        <v>3</v>
      </c>
      <c r="T206">
        <v>0</v>
      </c>
      <c r="U206">
        <v>2</v>
      </c>
      <c r="V206">
        <v>0</v>
      </c>
      <c r="W206">
        <v>2</v>
      </c>
      <c r="X206">
        <v>35</v>
      </c>
      <c r="Y206">
        <v>4</v>
      </c>
      <c r="Z206">
        <v>39</v>
      </c>
      <c r="AA206">
        <v>5</v>
      </c>
      <c r="AB206">
        <v>6</v>
      </c>
      <c r="AC206">
        <v>0</v>
      </c>
      <c r="AD206">
        <v>4</v>
      </c>
      <c r="AE206">
        <v>0</v>
      </c>
      <c r="AF206">
        <v>0</v>
      </c>
      <c r="AG206">
        <v>2</v>
      </c>
      <c r="AH206">
        <v>0</v>
      </c>
      <c r="AI206">
        <v>1</v>
      </c>
      <c r="AJ206">
        <v>0</v>
      </c>
      <c r="AK206">
        <v>0</v>
      </c>
      <c r="AL206">
        <v>1</v>
      </c>
      <c r="AM206">
        <v>0</v>
      </c>
      <c r="AN206">
        <v>41</v>
      </c>
      <c r="AO206">
        <v>6</v>
      </c>
      <c r="AP206">
        <v>44</v>
      </c>
      <c r="AQ206">
        <v>6</v>
      </c>
      <c r="AR206">
        <v>0</v>
      </c>
      <c r="AS206">
        <v>0</v>
      </c>
      <c r="AT206">
        <v>0</v>
      </c>
      <c r="AU206">
        <v>0</v>
      </c>
      <c r="AV206">
        <v>0</v>
      </c>
      <c r="AW206">
        <v>0</v>
      </c>
      <c r="AX206">
        <v>0</v>
      </c>
      <c r="AY206">
        <v>0</v>
      </c>
      <c r="AZ206">
        <v>0</v>
      </c>
      <c r="BA206">
        <v>0</v>
      </c>
      <c r="BB206">
        <v>0</v>
      </c>
      <c r="BC206">
        <v>0</v>
      </c>
      <c r="BD206">
        <v>0</v>
      </c>
      <c r="BE206">
        <v>0</v>
      </c>
      <c r="BF206">
        <v>0</v>
      </c>
      <c r="BG206">
        <v>0</v>
      </c>
      <c r="BH206">
        <v>3</v>
      </c>
      <c r="BI206">
        <v>0</v>
      </c>
      <c r="BJ206">
        <v>4</v>
      </c>
      <c r="BK206">
        <v>2</v>
      </c>
      <c r="BL206">
        <v>4</v>
      </c>
      <c r="BM206">
        <v>0</v>
      </c>
      <c r="BN206">
        <v>5</v>
      </c>
      <c r="BO206">
        <v>2</v>
      </c>
      <c r="BP206">
        <v>0</v>
      </c>
      <c r="BQ206">
        <v>0</v>
      </c>
      <c r="BR206">
        <v>0</v>
      </c>
      <c r="BS206">
        <v>0</v>
      </c>
      <c r="BT206">
        <v>0</v>
      </c>
      <c r="BU206">
        <v>0</v>
      </c>
      <c r="BV206">
        <v>0</v>
      </c>
      <c r="BW206">
        <v>0</v>
      </c>
      <c r="BX206">
        <v>32</v>
      </c>
      <c r="BY206">
        <v>0</v>
      </c>
      <c r="BZ206">
        <v>0</v>
      </c>
      <c r="CA206">
        <v>0</v>
      </c>
      <c r="CB206">
        <v>35</v>
      </c>
      <c r="CC206">
        <v>0</v>
      </c>
      <c r="CD206">
        <v>0</v>
      </c>
      <c r="CE206">
        <v>0</v>
      </c>
      <c r="CF206">
        <v>35</v>
      </c>
      <c r="CG206">
        <v>0</v>
      </c>
      <c r="CH206">
        <v>4</v>
      </c>
      <c r="CI206">
        <v>2</v>
      </c>
      <c r="CJ206">
        <v>39</v>
      </c>
      <c r="CK206">
        <v>0</v>
      </c>
      <c r="CL206">
        <v>5</v>
      </c>
      <c r="CM206">
        <v>2</v>
      </c>
      <c r="CN206">
        <v>22</v>
      </c>
      <c r="CO206">
        <v>19</v>
      </c>
      <c r="CP206">
        <v>12</v>
      </c>
      <c r="CQ206">
        <v>0</v>
      </c>
      <c r="CR206">
        <v>0.87234042553191493</v>
      </c>
      <c r="CS206">
        <v>7</v>
      </c>
      <c r="CT206">
        <v>0</v>
      </c>
      <c r="CU206">
        <v>0</v>
      </c>
      <c r="CV206">
        <v>0</v>
      </c>
      <c r="CW206">
        <v>0</v>
      </c>
      <c r="CX206">
        <v>0</v>
      </c>
      <c r="CY206">
        <v>0</v>
      </c>
      <c r="CZ206">
        <v>1</v>
      </c>
      <c r="DA206">
        <v>0</v>
      </c>
      <c r="DB206">
        <v>9</v>
      </c>
      <c r="DC206">
        <v>0</v>
      </c>
      <c r="DD206">
        <v>0</v>
      </c>
      <c r="DE206">
        <v>0</v>
      </c>
      <c r="DF206">
        <v>0</v>
      </c>
      <c r="DG206">
        <v>0</v>
      </c>
      <c r="DH206">
        <v>0</v>
      </c>
      <c r="DI206">
        <v>0</v>
      </c>
      <c r="DJ206">
        <v>0</v>
      </c>
      <c r="DK206" s="664"/>
      <c r="DL206" s="398">
        <v>0</v>
      </c>
      <c r="DM206" s="303">
        <v>0</v>
      </c>
      <c r="DN206" s="303">
        <v>0</v>
      </c>
      <c r="DO206" s="393">
        <v>0</v>
      </c>
      <c r="DP206" s="303">
        <v>0</v>
      </c>
      <c r="DQ206" s="303">
        <v>0</v>
      </c>
      <c r="DR206" s="303">
        <v>0</v>
      </c>
      <c r="DS206" s="393">
        <v>0</v>
      </c>
      <c r="DT206" s="303">
        <v>0</v>
      </c>
      <c r="DU206" s="303">
        <v>0</v>
      </c>
      <c r="DV206" s="303">
        <v>0</v>
      </c>
      <c r="DW206" s="303">
        <v>0</v>
      </c>
      <c r="DX206" s="303">
        <v>0</v>
      </c>
      <c r="DY206" s="303">
        <v>0</v>
      </c>
      <c r="DZ206" s="303">
        <v>0</v>
      </c>
      <c r="EA206" s="303">
        <v>0</v>
      </c>
      <c r="EB206" s="303">
        <v>0</v>
      </c>
      <c r="EC206" s="303">
        <v>0</v>
      </c>
      <c r="ED206" s="398">
        <v>0</v>
      </c>
      <c r="EE206" s="303">
        <v>0</v>
      </c>
      <c r="EF206" s="303">
        <v>0</v>
      </c>
      <c r="EG206" s="393">
        <v>0</v>
      </c>
      <c r="EH206" s="910">
        <v>0</v>
      </c>
      <c r="EI206" s="398">
        <v>47</v>
      </c>
      <c r="EJ206" s="393" t="b">
        <v>0</v>
      </c>
      <c r="EK206" s="971">
        <v>34</v>
      </c>
      <c r="EL206" s="971">
        <v>50</v>
      </c>
      <c r="EM206" s="396">
        <v>0</v>
      </c>
      <c r="EN206" s="396">
        <v>1</v>
      </c>
      <c r="EO206" s="396">
        <v>0</v>
      </c>
      <c r="EP206" s="971">
        <v>50</v>
      </c>
      <c r="EQ206" s="396">
        <v>1</v>
      </c>
      <c r="ER206" s="396">
        <v>0</v>
      </c>
      <c r="ES206" s="396">
        <v>0</v>
      </c>
      <c r="ET206" s="664"/>
      <c r="EU206" s="303"/>
      <c r="EV206" s="396" t="s">
        <v>552</v>
      </c>
      <c r="EW206" s="396" t="s">
        <v>480</v>
      </c>
      <c r="EX206" s="396" t="s">
        <v>354</v>
      </c>
      <c r="EY206" s="396">
        <v>50</v>
      </c>
      <c r="EZ206" s="396" t="s">
        <v>12</v>
      </c>
      <c r="FA206" s="396" t="s">
        <v>232</v>
      </c>
      <c r="FB206" s="396" t="s">
        <v>9</v>
      </c>
      <c r="FC206" s="396" t="s">
        <v>232</v>
      </c>
      <c r="FD206" s="396" t="s">
        <v>358</v>
      </c>
    </row>
    <row r="207" spans="1:160" customFormat="1">
      <c r="A207">
        <v>3480</v>
      </c>
      <c r="B207">
        <v>1</v>
      </c>
      <c r="H207">
        <v>700</v>
      </c>
      <c r="I207">
        <v>43</v>
      </c>
      <c r="J207">
        <v>1</v>
      </c>
      <c r="K207">
        <v>0</v>
      </c>
      <c r="L207">
        <v>1</v>
      </c>
      <c r="M207">
        <v>0</v>
      </c>
      <c r="N207" s="1250" t="s">
        <v>552</v>
      </c>
      <c r="O207" s="1250">
        <v>0</v>
      </c>
      <c r="P207">
        <v>9</v>
      </c>
      <c r="Q207">
        <v>0</v>
      </c>
      <c r="R207">
        <v>10</v>
      </c>
      <c r="S207">
        <v>0</v>
      </c>
      <c r="T207">
        <v>0</v>
      </c>
      <c r="U207">
        <v>0</v>
      </c>
      <c r="V207">
        <v>0</v>
      </c>
      <c r="W207">
        <v>0</v>
      </c>
      <c r="X207">
        <v>9</v>
      </c>
      <c r="Y207">
        <v>0</v>
      </c>
      <c r="Z207">
        <v>10</v>
      </c>
      <c r="AA207">
        <v>0</v>
      </c>
      <c r="AB207">
        <v>3</v>
      </c>
      <c r="AC207">
        <v>0</v>
      </c>
      <c r="AD207">
        <v>0</v>
      </c>
      <c r="AE207">
        <v>0</v>
      </c>
      <c r="AF207">
        <v>0</v>
      </c>
      <c r="AG207">
        <v>0</v>
      </c>
      <c r="AH207">
        <v>0</v>
      </c>
      <c r="AI207">
        <v>0</v>
      </c>
      <c r="AJ207">
        <v>0</v>
      </c>
      <c r="AK207">
        <v>0</v>
      </c>
      <c r="AL207">
        <v>0</v>
      </c>
      <c r="AM207">
        <v>0</v>
      </c>
      <c r="AN207">
        <v>12</v>
      </c>
      <c r="AO207">
        <v>0</v>
      </c>
      <c r="AP207">
        <v>10</v>
      </c>
      <c r="AQ207">
        <v>0</v>
      </c>
      <c r="AR207">
        <v>0</v>
      </c>
      <c r="AS207">
        <v>0</v>
      </c>
      <c r="AT207">
        <v>0</v>
      </c>
      <c r="AU207">
        <v>0</v>
      </c>
      <c r="AV207">
        <v>0</v>
      </c>
      <c r="AW207">
        <v>0</v>
      </c>
      <c r="AX207">
        <v>0</v>
      </c>
      <c r="AY207">
        <v>0</v>
      </c>
      <c r="AZ207">
        <v>0</v>
      </c>
      <c r="BA207">
        <v>0</v>
      </c>
      <c r="BB207">
        <v>0</v>
      </c>
      <c r="BC207">
        <v>0</v>
      </c>
      <c r="BD207">
        <v>0</v>
      </c>
      <c r="BE207">
        <v>0</v>
      </c>
      <c r="BF207">
        <v>0</v>
      </c>
      <c r="BG207">
        <v>0</v>
      </c>
      <c r="BH207">
        <v>0</v>
      </c>
      <c r="BI207">
        <v>0</v>
      </c>
      <c r="BJ207">
        <v>0</v>
      </c>
      <c r="BK207">
        <v>0</v>
      </c>
      <c r="BL207">
        <v>0</v>
      </c>
      <c r="BM207">
        <v>0</v>
      </c>
      <c r="BN207">
        <v>0</v>
      </c>
      <c r="BO207">
        <v>0</v>
      </c>
      <c r="BP207">
        <v>0</v>
      </c>
      <c r="BQ207">
        <v>0</v>
      </c>
      <c r="BR207">
        <v>0</v>
      </c>
      <c r="BS207">
        <v>0</v>
      </c>
      <c r="BT207">
        <v>0</v>
      </c>
      <c r="BU207">
        <v>0</v>
      </c>
      <c r="BV207">
        <v>0</v>
      </c>
      <c r="BW207">
        <v>0</v>
      </c>
      <c r="BX207">
        <v>9</v>
      </c>
      <c r="BY207">
        <v>0</v>
      </c>
      <c r="BZ207">
        <v>0</v>
      </c>
      <c r="CA207">
        <v>0</v>
      </c>
      <c r="CB207">
        <v>10</v>
      </c>
      <c r="CC207">
        <v>0</v>
      </c>
      <c r="CD207">
        <v>0</v>
      </c>
      <c r="CE207">
        <v>0</v>
      </c>
      <c r="CF207">
        <v>9</v>
      </c>
      <c r="CG207">
        <v>0</v>
      </c>
      <c r="CH207">
        <v>0</v>
      </c>
      <c r="CI207">
        <v>0</v>
      </c>
      <c r="CJ207">
        <v>10</v>
      </c>
      <c r="CK207">
        <v>0</v>
      </c>
      <c r="CL207">
        <v>0</v>
      </c>
      <c r="CM207">
        <v>0</v>
      </c>
      <c r="CN207">
        <v>1</v>
      </c>
      <c r="CO207">
        <v>3</v>
      </c>
      <c r="CP207">
        <v>0</v>
      </c>
      <c r="CQ207">
        <v>0</v>
      </c>
      <c r="CR207">
        <v>0.33333333333333331</v>
      </c>
      <c r="CS207">
        <v>1</v>
      </c>
      <c r="CT207">
        <v>1</v>
      </c>
      <c r="CU207">
        <v>0</v>
      </c>
      <c r="CV207">
        <v>0</v>
      </c>
      <c r="CW207">
        <v>0</v>
      </c>
      <c r="CX207">
        <v>0</v>
      </c>
      <c r="CY207">
        <v>0</v>
      </c>
      <c r="CZ207">
        <v>0</v>
      </c>
      <c r="DA207">
        <v>0</v>
      </c>
      <c r="DB207">
        <v>0</v>
      </c>
      <c r="DC207">
        <v>0</v>
      </c>
      <c r="DD207">
        <v>0</v>
      </c>
      <c r="DE207">
        <v>0</v>
      </c>
      <c r="DF207">
        <v>0</v>
      </c>
      <c r="DG207">
        <v>0</v>
      </c>
      <c r="DH207">
        <v>0</v>
      </c>
      <c r="DI207">
        <v>0</v>
      </c>
      <c r="DJ207">
        <v>0</v>
      </c>
      <c r="DK207" s="664"/>
      <c r="DL207" s="398">
        <v>0</v>
      </c>
      <c r="DM207" s="303">
        <v>0</v>
      </c>
      <c r="DN207" s="303">
        <v>0</v>
      </c>
      <c r="DO207" s="393">
        <v>0</v>
      </c>
      <c r="DP207" s="303">
        <v>0</v>
      </c>
      <c r="DQ207" s="303">
        <v>0</v>
      </c>
      <c r="DR207" s="303">
        <v>0</v>
      </c>
      <c r="DS207" s="393">
        <v>0</v>
      </c>
      <c r="DT207" s="303">
        <v>0</v>
      </c>
      <c r="DU207" s="303">
        <v>0</v>
      </c>
      <c r="DV207" s="303">
        <v>0</v>
      </c>
      <c r="DW207" s="303">
        <v>0</v>
      </c>
      <c r="DX207" s="303">
        <v>0</v>
      </c>
      <c r="DY207" s="303">
        <v>0</v>
      </c>
      <c r="DZ207" s="303">
        <v>0</v>
      </c>
      <c r="EA207" s="303">
        <v>0</v>
      </c>
      <c r="EB207" s="303">
        <v>0</v>
      </c>
      <c r="EC207" s="303">
        <v>0</v>
      </c>
      <c r="ED207" s="398">
        <v>0</v>
      </c>
      <c r="EE207" s="303">
        <v>0</v>
      </c>
      <c r="EF207" s="303">
        <v>0</v>
      </c>
      <c r="EG207" s="393">
        <v>0</v>
      </c>
      <c r="EH207" s="910">
        <v>0</v>
      </c>
      <c r="EI207" s="398">
        <v>12</v>
      </c>
      <c r="EJ207" s="393" t="b">
        <v>0</v>
      </c>
      <c r="EK207" s="971">
        <v>9</v>
      </c>
      <c r="EL207" s="971">
        <v>10</v>
      </c>
      <c r="EM207" s="396">
        <v>0</v>
      </c>
      <c r="EN207" s="396">
        <v>1</v>
      </c>
      <c r="EO207" s="396">
        <v>0</v>
      </c>
      <c r="EP207" s="971">
        <v>0</v>
      </c>
      <c r="EQ207" s="396">
        <v>0</v>
      </c>
      <c r="ER207" s="396">
        <v>0</v>
      </c>
      <c r="ES207" s="396">
        <v>0</v>
      </c>
      <c r="ET207" s="664"/>
      <c r="EU207" s="303"/>
      <c r="EV207" s="396" t="s">
        <v>552</v>
      </c>
      <c r="EW207" s="396" t="s">
        <v>480</v>
      </c>
      <c r="EX207" s="396" t="s">
        <v>354</v>
      </c>
      <c r="EY207" s="396">
        <v>10</v>
      </c>
      <c r="EZ207" s="396" t="s">
        <v>11</v>
      </c>
      <c r="FA207" s="396" t="s">
        <v>232</v>
      </c>
      <c r="FB207" s="396" t="s">
        <v>9</v>
      </c>
      <c r="FC207" s="396" t="s">
        <v>232</v>
      </c>
      <c r="FD207" s="396" t="s">
        <v>358</v>
      </c>
    </row>
    <row r="208" spans="1:160" customFormat="1">
      <c r="A208">
        <v>3481</v>
      </c>
      <c r="B208">
        <v>1</v>
      </c>
      <c r="H208">
        <v>700</v>
      </c>
      <c r="I208">
        <v>42</v>
      </c>
      <c r="J208">
        <v>1</v>
      </c>
      <c r="K208">
        <v>0</v>
      </c>
      <c r="L208">
        <v>1</v>
      </c>
      <c r="M208">
        <v>0</v>
      </c>
      <c r="N208" s="1250" t="s">
        <v>552</v>
      </c>
      <c r="O208" s="1250">
        <v>0</v>
      </c>
      <c r="P208">
        <v>10</v>
      </c>
      <c r="Q208">
        <v>2</v>
      </c>
      <c r="R208">
        <v>9</v>
      </c>
      <c r="S208">
        <v>1</v>
      </c>
      <c r="T208">
        <v>0</v>
      </c>
      <c r="U208">
        <v>0</v>
      </c>
      <c r="V208">
        <v>0</v>
      </c>
      <c r="W208">
        <v>0</v>
      </c>
      <c r="X208">
        <v>10</v>
      </c>
      <c r="Y208">
        <v>2</v>
      </c>
      <c r="Z208">
        <v>9</v>
      </c>
      <c r="AA208">
        <v>1</v>
      </c>
      <c r="AB208">
        <v>0</v>
      </c>
      <c r="AC208">
        <v>0</v>
      </c>
      <c r="AD208">
        <v>1</v>
      </c>
      <c r="AE208">
        <v>0</v>
      </c>
      <c r="AF208">
        <v>0</v>
      </c>
      <c r="AG208">
        <v>0</v>
      </c>
      <c r="AH208">
        <v>0</v>
      </c>
      <c r="AI208">
        <v>0</v>
      </c>
      <c r="AJ208">
        <v>0</v>
      </c>
      <c r="AK208">
        <v>0</v>
      </c>
      <c r="AL208">
        <v>0</v>
      </c>
      <c r="AM208">
        <v>0</v>
      </c>
      <c r="AN208">
        <v>10</v>
      </c>
      <c r="AO208">
        <v>2</v>
      </c>
      <c r="AP208">
        <v>10</v>
      </c>
      <c r="AQ208">
        <v>1</v>
      </c>
      <c r="AR208">
        <v>0</v>
      </c>
      <c r="AS208">
        <v>0</v>
      </c>
      <c r="AT208">
        <v>2</v>
      </c>
      <c r="AU208">
        <v>0</v>
      </c>
      <c r="AV208">
        <v>0</v>
      </c>
      <c r="AW208">
        <v>0</v>
      </c>
      <c r="AX208">
        <v>1</v>
      </c>
      <c r="AY208">
        <v>0</v>
      </c>
      <c r="AZ208">
        <v>0</v>
      </c>
      <c r="BA208">
        <v>0</v>
      </c>
      <c r="BB208">
        <v>0</v>
      </c>
      <c r="BC208">
        <v>0</v>
      </c>
      <c r="BD208">
        <v>0</v>
      </c>
      <c r="BE208">
        <v>0</v>
      </c>
      <c r="BF208">
        <v>0</v>
      </c>
      <c r="BG208">
        <v>0</v>
      </c>
      <c r="BH208">
        <v>1</v>
      </c>
      <c r="BI208">
        <v>0</v>
      </c>
      <c r="BJ208">
        <v>0</v>
      </c>
      <c r="BK208">
        <v>0</v>
      </c>
      <c r="BL208">
        <v>1</v>
      </c>
      <c r="BM208">
        <v>0</v>
      </c>
      <c r="BN208">
        <v>0</v>
      </c>
      <c r="BO208">
        <v>0</v>
      </c>
      <c r="BP208">
        <v>0</v>
      </c>
      <c r="BQ208">
        <v>0</v>
      </c>
      <c r="BR208">
        <v>0</v>
      </c>
      <c r="BS208">
        <v>0</v>
      </c>
      <c r="BT208">
        <v>0</v>
      </c>
      <c r="BU208">
        <v>0</v>
      </c>
      <c r="BV208">
        <v>0</v>
      </c>
      <c r="BW208">
        <v>0</v>
      </c>
      <c r="BX208">
        <v>9</v>
      </c>
      <c r="BY208">
        <v>0</v>
      </c>
      <c r="BZ208">
        <v>0</v>
      </c>
      <c r="CA208">
        <v>0</v>
      </c>
      <c r="CB208">
        <v>8</v>
      </c>
      <c r="CC208">
        <v>0</v>
      </c>
      <c r="CD208">
        <v>0</v>
      </c>
      <c r="CE208">
        <v>0</v>
      </c>
      <c r="CF208">
        <v>10</v>
      </c>
      <c r="CG208">
        <v>0</v>
      </c>
      <c r="CH208">
        <v>2</v>
      </c>
      <c r="CI208">
        <v>0</v>
      </c>
      <c r="CJ208">
        <v>9</v>
      </c>
      <c r="CK208">
        <v>0</v>
      </c>
      <c r="CL208">
        <v>1</v>
      </c>
      <c r="CM208">
        <v>0</v>
      </c>
      <c r="CN208">
        <v>0</v>
      </c>
      <c r="CO208">
        <v>1</v>
      </c>
      <c r="CP208">
        <v>0</v>
      </c>
      <c r="CQ208">
        <v>0</v>
      </c>
      <c r="CR208">
        <v>8.3333333333333329E-2</v>
      </c>
      <c r="CS208">
        <v>0</v>
      </c>
      <c r="CT208">
        <v>0</v>
      </c>
      <c r="CU208">
        <v>0</v>
      </c>
      <c r="CV208">
        <v>0</v>
      </c>
      <c r="CW208">
        <v>0</v>
      </c>
      <c r="CX208">
        <v>0</v>
      </c>
      <c r="CY208">
        <v>0</v>
      </c>
      <c r="CZ208">
        <v>0</v>
      </c>
      <c r="DA208">
        <v>0</v>
      </c>
      <c r="DB208">
        <v>1</v>
      </c>
      <c r="DC208">
        <v>0</v>
      </c>
      <c r="DD208">
        <v>0</v>
      </c>
      <c r="DE208">
        <v>0</v>
      </c>
      <c r="DF208">
        <v>0</v>
      </c>
      <c r="DG208">
        <v>0</v>
      </c>
      <c r="DH208">
        <v>0</v>
      </c>
      <c r="DI208">
        <v>0</v>
      </c>
      <c r="DJ208">
        <v>0</v>
      </c>
      <c r="DK208" s="664"/>
      <c r="DL208" s="398">
        <v>0</v>
      </c>
      <c r="DM208" s="303">
        <v>0</v>
      </c>
      <c r="DN208" s="303">
        <v>0</v>
      </c>
      <c r="DO208" s="393">
        <v>0</v>
      </c>
      <c r="DP208" s="303">
        <v>0</v>
      </c>
      <c r="DQ208" s="303">
        <v>0</v>
      </c>
      <c r="DR208" s="303">
        <v>0</v>
      </c>
      <c r="DS208" s="393">
        <v>0</v>
      </c>
      <c r="DT208" s="303">
        <v>0</v>
      </c>
      <c r="DU208" s="303">
        <v>0</v>
      </c>
      <c r="DV208" s="303">
        <v>0</v>
      </c>
      <c r="DW208" s="303">
        <v>0</v>
      </c>
      <c r="DX208" s="303">
        <v>0</v>
      </c>
      <c r="DY208" s="303">
        <v>0</v>
      </c>
      <c r="DZ208" s="303">
        <v>0</v>
      </c>
      <c r="EA208" s="303">
        <v>0</v>
      </c>
      <c r="EB208" s="303">
        <v>0</v>
      </c>
      <c r="EC208" s="303">
        <v>0</v>
      </c>
      <c r="ED208" s="398">
        <v>0</v>
      </c>
      <c r="EE208" s="303">
        <v>0</v>
      </c>
      <c r="EF208" s="303">
        <v>0</v>
      </c>
      <c r="EG208" s="393">
        <v>0</v>
      </c>
      <c r="EH208" s="910">
        <v>0</v>
      </c>
      <c r="EI208" s="398">
        <v>12</v>
      </c>
      <c r="EJ208" s="393" t="b">
        <v>0</v>
      </c>
      <c r="EK208" s="971">
        <v>10</v>
      </c>
      <c r="EL208" s="971">
        <v>0</v>
      </c>
      <c r="EM208" s="396">
        <v>0</v>
      </c>
      <c r="EN208" s="396">
        <v>0</v>
      </c>
      <c r="EO208" s="396">
        <v>0</v>
      </c>
      <c r="EP208" s="971">
        <v>11</v>
      </c>
      <c r="EQ208" s="396">
        <v>1</v>
      </c>
      <c r="ER208" s="396">
        <v>0</v>
      </c>
      <c r="ES208" s="396">
        <v>0</v>
      </c>
      <c r="ET208" s="664"/>
      <c r="EU208" s="303"/>
      <c r="EV208" s="396" t="s">
        <v>552</v>
      </c>
      <c r="EW208" s="396" t="s">
        <v>480</v>
      </c>
      <c r="EX208" s="396" t="s">
        <v>354</v>
      </c>
      <c r="EY208" s="396">
        <v>11</v>
      </c>
      <c r="EZ208" s="396" t="s">
        <v>11</v>
      </c>
      <c r="FA208" s="396" t="s">
        <v>232</v>
      </c>
      <c r="FB208" s="396" t="s">
        <v>9</v>
      </c>
      <c r="FC208" s="396" t="s">
        <v>232</v>
      </c>
      <c r="FD208" s="396" t="s">
        <v>358</v>
      </c>
    </row>
    <row r="209" spans="1:160" customFormat="1">
      <c r="A209">
        <v>3482</v>
      </c>
      <c r="B209">
        <v>1</v>
      </c>
      <c r="H209">
        <v>700</v>
      </c>
      <c r="I209">
        <v>41</v>
      </c>
      <c r="J209">
        <v>1</v>
      </c>
      <c r="K209">
        <v>0</v>
      </c>
      <c r="L209">
        <v>1</v>
      </c>
      <c r="M209">
        <v>0</v>
      </c>
      <c r="N209" s="1250" t="s">
        <v>552</v>
      </c>
      <c r="O209" s="1250">
        <v>0</v>
      </c>
      <c r="P209">
        <v>0</v>
      </c>
      <c r="Q209">
        <v>1</v>
      </c>
      <c r="R209">
        <v>0</v>
      </c>
      <c r="S209">
        <v>1</v>
      </c>
      <c r="T209">
        <v>0</v>
      </c>
      <c r="U209">
        <v>0</v>
      </c>
      <c r="V209">
        <v>0</v>
      </c>
      <c r="W209">
        <v>0</v>
      </c>
      <c r="X209">
        <v>0</v>
      </c>
      <c r="Y209">
        <v>1</v>
      </c>
      <c r="Z209">
        <v>0</v>
      </c>
      <c r="AA209">
        <v>1</v>
      </c>
      <c r="AB209">
        <v>0</v>
      </c>
      <c r="AC209">
        <v>0</v>
      </c>
      <c r="AD209">
        <v>0</v>
      </c>
      <c r="AE209">
        <v>0</v>
      </c>
      <c r="AF209">
        <v>0</v>
      </c>
      <c r="AG209">
        <v>0</v>
      </c>
      <c r="AH209">
        <v>0</v>
      </c>
      <c r="AI209">
        <v>0</v>
      </c>
      <c r="AJ209">
        <v>0</v>
      </c>
      <c r="AK209">
        <v>0</v>
      </c>
      <c r="AL209">
        <v>0</v>
      </c>
      <c r="AM209">
        <v>0</v>
      </c>
      <c r="AN209">
        <v>0</v>
      </c>
      <c r="AO209">
        <v>1</v>
      </c>
      <c r="AP209">
        <v>0</v>
      </c>
      <c r="AQ209">
        <v>1</v>
      </c>
      <c r="AR209">
        <v>0</v>
      </c>
      <c r="AS209">
        <v>0</v>
      </c>
      <c r="AT209">
        <v>0</v>
      </c>
      <c r="AU209">
        <v>0</v>
      </c>
      <c r="AV209">
        <v>0</v>
      </c>
      <c r="AW209">
        <v>0</v>
      </c>
      <c r="AX209">
        <v>0</v>
      </c>
      <c r="AY209">
        <v>0</v>
      </c>
      <c r="AZ209">
        <v>0</v>
      </c>
      <c r="BA209">
        <v>0</v>
      </c>
      <c r="BB209">
        <v>0</v>
      </c>
      <c r="BC209">
        <v>0</v>
      </c>
      <c r="BD209">
        <v>0</v>
      </c>
      <c r="BE209">
        <v>0</v>
      </c>
      <c r="BF209">
        <v>0</v>
      </c>
      <c r="BG209">
        <v>0</v>
      </c>
      <c r="BH209">
        <v>0</v>
      </c>
      <c r="BI209">
        <v>0</v>
      </c>
      <c r="BJ209">
        <v>1</v>
      </c>
      <c r="BK209">
        <v>0</v>
      </c>
      <c r="BL209">
        <v>0</v>
      </c>
      <c r="BM209">
        <v>0</v>
      </c>
      <c r="BN209">
        <v>1</v>
      </c>
      <c r="BO209">
        <v>0</v>
      </c>
      <c r="BP209">
        <v>0</v>
      </c>
      <c r="BQ209">
        <v>0</v>
      </c>
      <c r="BR209">
        <v>0</v>
      </c>
      <c r="BS209">
        <v>0</v>
      </c>
      <c r="BT209">
        <v>0</v>
      </c>
      <c r="BU209">
        <v>0</v>
      </c>
      <c r="BV209">
        <v>0</v>
      </c>
      <c r="BW209">
        <v>0</v>
      </c>
      <c r="BX209">
        <v>0</v>
      </c>
      <c r="BY209">
        <v>0</v>
      </c>
      <c r="BZ209">
        <v>0</v>
      </c>
      <c r="CA209">
        <v>0</v>
      </c>
      <c r="CB209">
        <v>0</v>
      </c>
      <c r="CC209">
        <v>0</v>
      </c>
      <c r="CD209">
        <v>0</v>
      </c>
      <c r="CE209">
        <v>0</v>
      </c>
      <c r="CF209">
        <v>0</v>
      </c>
      <c r="CG209">
        <v>0</v>
      </c>
      <c r="CH209">
        <v>1</v>
      </c>
      <c r="CI209">
        <v>0</v>
      </c>
      <c r="CJ209">
        <v>0</v>
      </c>
      <c r="CK209">
        <v>0</v>
      </c>
      <c r="CL209">
        <v>1</v>
      </c>
      <c r="CM209">
        <v>0</v>
      </c>
      <c r="CN209">
        <v>0</v>
      </c>
      <c r="CO209">
        <v>0</v>
      </c>
      <c r="CP209">
        <v>0</v>
      </c>
      <c r="CQ209">
        <v>0</v>
      </c>
      <c r="CR209">
        <v>0</v>
      </c>
      <c r="CS209">
        <v>0</v>
      </c>
      <c r="CT209">
        <v>0</v>
      </c>
      <c r="CU209">
        <v>0</v>
      </c>
      <c r="CV209">
        <v>0</v>
      </c>
      <c r="CW209">
        <v>0</v>
      </c>
      <c r="CX209">
        <v>0</v>
      </c>
      <c r="CY209">
        <v>0</v>
      </c>
      <c r="CZ209">
        <v>0</v>
      </c>
      <c r="DA209">
        <v>0</v>
      </c>
      <c r="DB209">
        <v>0</v>
      </c>
      <c r="DC209">
        <v>0</v>
      </c>
      <c r="DD209">
        <v>0</v>
      </c>
      <c r="DE209">
        <v>0</v>
      </c>
      <c r="DF209">
        <v>0</v>
      </c>
      <c r="DG209">
        <v>0</v>
      </c>
      <c r="DH209">
        <v>0</v>
      </c>
      <c r="DI209">
        <v>0</v>
      </c>
      <c r="DJ209">
        <v>0</v>
      </c>
      <c r="DK209" s="664"/>
      <c r="DL209" s="398">
        <v>0</v>
      </c>
      <c r="DM209" s="303">
        <v>0</v>
      </c>
      <c r="DN209" s="303">
        <v>0</v>
      </c>
      <c r="DO209" s="393">
        <v>0</v>
      </c>
      <c r="DP209" s="303">
        <v>0</v>
      </c>
      <c r="DQ209" s="303">
        <v>0</v>
      </c>
      <c r="DR209" s="303">
        <v>0</v>
      </c>
      <c r="DS209" s="393">
        <v>0</v>
      </c>
      <c r="DT209" s="303">
        <v>0</v>
      </c>
      <c r="DU209" s="303">
        <v>0</v>
      </c>
      <c r="DV209" s="303">
        <v>0</v>
      </c>
      <c r="DW209" s="303">
        <v>0</v>
      </c>
      <c r="DX209" s="303">
        <v>0</v>
      </c>
      <c r="DY209" s="303">
        <v>0</v>
      </c>
      <c r="DZ209" s="303">
        <v>0</v>
      </c>
      <c r="EA209" s="303">
        <v>0</v>
      </c>
      <c r="EB209" s="303">
        <v>0</v>
      </c>
      <c r="EC209" s="303">
        <v>0</v>
      </c>
      <c r="ED209" s="398">
        <v>0</v>
      </c>
      <c r="EE209" s="303">
        <v>0</v>
      </c>
      <c r="EF209" s="303">
        <v>0</v>
      </c>
      <c r="EG209" s="393">
        <v>0</v>
      </c>
      <c r="EH209" s="910">
        <v>0</v>
      </c>
      <c r="EI209" s="398">
        <v>1</v>
      </c>
      <c r="EJ209" s="393" t="b">
        <v>1</v>
      </c>
      <c r="EK209" s="971">
        <v>0</v>
      </c>
      <c r="EL209" s="971">
        <v>0</v>
      </c>
      <c r="EM209" s="396">
        <v>0</v>
      </c>
      <c r="EN209" s="396">
        <v>0</v>
      </c>
      <c r="EO209" s="396">
        <v>0</v>
      </c>
      <c r="EP209" s="971">
        <v>0</v>
      </c>
      <c r="EQ209" s="396">
        <v>0</v>
      </c>
      <c r="ER209" s="396">
        <v>0</v>
      </c>
      <c r="ES209" s="396">
        <v>0</v>
      </c>
      <c r="ET209" s="664"/>
      <c r="EU209" s="303"/>
      <c r="EV209" s="396" t="s">
        <v>552</v>
      </c>
      <c r="EW209" s="396" t="s">
        <v>480</v>
      </c>
      <c r="EX209" s="396" t="s">
        <v>354</v>
      </c>
      <c r="EY209" s="396">
        <v>1</v>
      </c>
      <c r="EZ209" s="396" t="s">
        <v>11</v>
      </c>
      <c r="FA209" s="396" t="s">
        <v>232</v>
      </c>
      <c r="FB209" s="396" t="s">
        <v>9</v>
      </c>
      <c r="FC209" s="396" t="s">
        <v>232</v>
      </c>
      <c r="FD209" s="396" t="s">
        <v>358</v>
      </c>
    </row>
    <row r="210" spans="1:160" customFormat="1">
      <c r="A210">
        <v>3483</v>
      </c>
      <c r="B210">
        <v>1</v>
      </c>
      <c r="H210">
        <v>700</v>
      </c>
      <c r="I210">
        <v>41</v>
      </c>
      <c r="J210">
        <v>1</v>
      </c>
      <c r="K210">
        <v>0</v>
      </c>
      <c r="L210">
        <v>1</v>
      </c>
      <c r="M210">
        <v>0</v>
      </c>
      <c r="N210" s="1250" t="s">
        <v>552</v>
      </c>
      <c r="O210" s="1250">
        <v>0</v>
      </c>
      <c r="P210">
        <v>3</v>
      </c>
      <c r="Q210">
        <v>0</v>
      </c>
      <c r="R210">
        <v>2</v>
      </c>
      <c r="S210">
        <v>0</v>
      </c>
      <c r="T210">
        <v>0</v>
      </c>
      <c r="U210">
        <v>0</v>
      </c>
      <c r="V210">
        <v>0</v>
      </c>
      <c r="W210">
        <v>0</v>
      </c>
      <c r="X210">
        <v>3</v>
      </c>
      <c r="Y210">
        <v>0</v>
      </c>
      <c r="Z210">
        <v>2</v>
      </c>
      <c r="AA210">
        <v>0</v>
      </c>
      <c r="AB210">
        <v>0</v>
      </c>
      <c r="AC210">
        <v>0</v>
      </c>
      <c r="AD210">
        <v>0</v>
      </c>
      <c r="AE210">
        <v>0</v>
      </c>
      <c r="AF210">
        <v>0</v>
      </c>
      <c r="AG210">
        <v>0</v>
      </c>
      <c r="AH210">
        <v>0</v>
      </c>
      <c r="AI210">
        <v>0</v>
      </c>
      <c r="AJ210">
        <v>1</v>
      </c>
      <c r="AK210">
        <v>0</v>
      </c>
      <c r="AL210">
        <v>1</v>
      </c>
      <c r="AM210">
        <v>0</v>
      </c>
      <c r="AN210">
        <v>4</v>
      </c>
      <c r="AO210">
        <v>0</v>
      </c>
      <c r="AP210">
        <v>3</v>
      </c>
      <c r="AQ210">
        <v>0</v>
      </c>
      <c r="AR210">
        <v>0</v>
      </c>
      <c r="AS210">
        <v>0</v>
      </c>
      <c r="AT210">
        <v>0</v>
      </c>
      <c r="AU210">
        <v>0</v>
      </c>
      <c r="AV210">
        <v>0</v>
      </c>
      <c r="AW210">
        <v>0</v>
      </c>
      <c r="AX210">
        <v>0</v>
      </c>
      <c r="AY210">
        <v>0</v>
      </c>
      <c r="AZ210">
        <v>0</v>
      </c>
      <c r="BA210">
        <v>0</v>
      </c>
      <c r="BB210">
        <v>0</v>
      </c>
      <c r="BC210">
        <v>0</v>
      </c>
      <c r="BD210">
        <v>0</v>
      </c>
      <c r="BE210">
        <v>0</v>
      </c>
      <c r="BF210">
        <v>0</v>
      </c>
      <c r="BG210">
        <v>0</v>
      </c>
      <c r="BH210">
        <v>0</v>
      </c>
      <c r="BI210">
        <v>0</v>
      </c>
      <c r="BJ210">
        <v>0</v>
      </c>
      <c r="BK210">
        <v>0</v>
      </c>
      <c r="BL210">
        <v>0</v>
      </c>
      <c r="BM210">
        <v>0</v>
      </c>
      <c r="BN210">
        <v>0</v>
      </c>
      <c r="BO210">
        <v>0</v>
      </c>
      <c r="BP210">
        <v>0</v>
      </c>
      <c r="BQ210">
        <v>0</v>
      </c>
      <c r="BR210">
        <v>0</v>
      </c>
      <c r="BS210">
        <v>0</v>
      </c>
      <c r="BT210">
        <v>0</v>
      </c>
      <c r="BU210">
        <v>0</v>
      </c>
      <c r="BV210">
        <v>0</v>
      </c>
      <c r="BW210">
        <v>0</v>
      </c>
      <c r="BX210">
        <v>3</v>
      </c>
      <c r="BY210">
        <v>0</v>
      </c>
      <c r="BZ210">
        <v>0</v>
      </c>
      <c r="CA210">
        <v>0</v>
      </c>
      <c r="CB210">
        <v>2</v>
      </c>
      <c r="CC210">
        <v>0</v>
      </c>
      <c r="CD210">
        <v>0</v>
      </c>
      <c r="CE210">
        <v>0</v>
      </c>
      <c r="CF210">
        <v>3</v>
      </c>
      <c r="CG210">
        <v>0</v>
      </c>
      <c r="CH210">
        <v>0</v>
      </c>
      <c r="CI210">
        <v>0</v>
      </c>
      <c r="CJ210">
        <v>2</v>
      </c>
      <c r="CK210">
        <v>0</v>
      </c>
      <c r="CL210">
        <v>0</v>
      </c>
      <c r="CM210">
        <v>0</v>
      </c>
      <c r="CN210">
        <v>0</v>
      </c>
      <c r="CO210">
        <v>1</v>
      </c>
      <c r="CP210">
        <v>1</v>
      </c>
      <c r="CQ210">
        <v>0</v>
      </c>
      <c r="CR210">
        <v>0.25</v>
      </c>
      <c r="CS210">
        <v>0</v>
      </c>
      <c r="CT210">
        <v>0</v>
      </c>
      <c r="CU210">
        <v>0</v>
      </c>
      <c r="CV210">
        <v>0</v>
      </c>
      <c r="CW210">
        <v>0</v>
      </c>
      <c r="CX210">
        <v>0</v>
      </c>
      <c r="CY210">
        <v>0</v>
      </c>
      <c r="CZ210">
        <v>0</v>
      </c>
      <c r="DA210">
        <v>0</v>
      </c>
      <c r="DB210">
        <v>1</v>
      </c>
      <c r="DC210">
        <v>0</v>
      </c>
      <c r="DD210">
        <v>0</v>
      </c>
      <c r="DE210">
        <v>0</v>
      </c>
      <c r="DF210">
        <v>0</v>
      </c>
      <c r="DG210">
        <v>0</v>
      </c>
      <c r="DH210">
        <v>0</v>
      </c>
      <c r="DI210">
        <v>0</v>
      </c>
      <c r="DJ210">
        <v>0</v>
      </c>
      <c r="DK210" s="664"/>
      <c r="DL210" s="398">
        <v>0</v>
      </c>
      <c r="DM210" s="303">
        <v>0</v>
      </c>
      <c r="DN210" s="303">
        <v>0</v>
      </c>
      <c r="DO210" s="393">
        <v>0</v>
      </c>
      <c r="DP210" s="303">
        <v>0</v>
      </c>
      <c r="DQ210" s="303">
        <v>0</v>
      </c>
      <c r="DR210" s="303">
        <v>0</v>
      </c>
      <c r="DS210" s="393">
        <v>0</v>
      </c>
      <c r="DT210" s="303">
        <v>0</v>
      </c>
      <c r="DU210" s="303">
        <v>0</v>
      </c>
      <c r="DV210" s="303">
        <v>0</v>
      </c>
      <c r="DW210" s="303">
        <v>0</v>
      </c>
      <c r="DX210" s="303">
        <v>0</v>
      </c>
      <c r="DY210" s="303">
        <v>0</v>
      </c>
      <c r="DZ210" s="303">
        <v>0</v>
      </c>
      <c r="EA210" s="303">
        <v>0</v>
      </c>
      <c r="EB210" s="303">
        <v>0</v>
      </c>
      <c r="EC210" s="303">
        <v>0</v>
      </c>
      <c r="ED210" s="398">
        <v>0</v>
      </c>
      <c r="EE210" s="303">
        <v>0</v>
      </c>
      <c r="EF210" s="303">
        <v>0</v>
      </c>
      <c r="EG210" s="393">
        <v>0</v>
      </c>
      <c r="EH210" s="910">
        <v>0</v>
      </c>
      <c r="EI210" s="398">
        <v>4</v>
      </c>
      <c r="EJ210" s="393" t="b">
        <v>0</v>
      </c>
      <c r="EK210" s="971">
        <v>2</v>
      </c>
      <c r="EL210" s="971">
        <v>0</v>
      </c>
      <c r="EM210" s="396">
        <v>0</v>
      </c>
      <c r="EN210" s="396">
        <v>0</v>
      </c>
      <c r="EO210" s="396">
        <v>0</v>
      </c>
      <c r="EP210" s="971">
        <v>3</v>
      </c>
      <c r="EQ210" s="396">
        <v>1</v>
      </c>
      <c r="ER210" s="396">
        <v>0</v>
      </c>
      <c r="ES210" s="396">
        <v>0</v>
      </c>
      <c r="ET210" s="664"/>
      <c r="EU210" s="303"/>
      <c r="EV210" s="396" t="s">
        <v>552</v>
      </c>
      <c r="EW210" s="396" t="s">
        <v>480</v>
      </c>
      <c r="EX210" s="396" t="s">
        <v>354</v>
      </c>
      <c r="EY210" s="396">
        <v>3</v>
      </c>
      <c r="EZ210" s="396" t="s">
        <v>11</v>
      </c>
      <c r="FA210" s="396" t="s">
        <v>232</v>
      </c>
      <c r="FB210" s="396" t="s">
        <v>9</v>
      </c>
      <c r="FC210" s="396" t="s">
        <v>232</v>
      </c>
      <c r="FD210" s="396" t="s">
        <v>358</v>
      </c>
    </row>
    <row r="211" spans="1:160" customFormat="1">
      <c r="A211">
        <v>3484</v>
      </c>
      <c r="B211">
        <v>1</v>
      </c>
      <c r="H211">
        <v>700</v>
      </c>
      <c r="I211">
        <v>41</v>
      </c>
      <c r="J211">
        <v>1</v>
      </c>
      <c r="K211">
        <v>0</v>
      </c>
      <c r="L211">
        <v>1</v>
      </c>
      <c r="M211">
        <v>0</v>
      </c>
      <c r="N211" s="1250" t="s">
        <v>552</v>
      </c>
      <c r="O211" s="1250">
        <v>0</v>
      </c>
      <c r="P211">
        <v>4</v>
      </c>
      <c r="Q211">
        <v>1</v>
      </c>
      <c r="R211">
        <v>2</v>
      </c>
      <c r="S211">
        <v>1</v>
      </c>
      <c r="T211">
        <v>0</v>
      </c>
      <c r="U211">
        <v>1</v>
      </c>
      <c r="V211">
        <v>0</v>
      </c>
      <c r="W211">
        <v>1</v>
      </c>
      <c r="X211">
        <v>4</v>
      </c>
      <c r="Y211">
        <v>2</v>
      </c>
      <c r="Z211">
        <v>2</v>
      </c>
      <c r="AA211">
        <v>2</v>
      </c>
      <c r="AB211">
        <v>0</v>
      </c>
      <c r="AC211">
        <v>0</v>
      </c>
      <c r="AD211">
        <v>0</v>
      </c>
      <c r="AE211">
        <v>0</v>
      </c>
      <c r="AF211">
        <v>0</v>
      </c>
      <c r="AG211">
        <v>0</v>
      </c>
      <c r="AH211">
        <v>0</v>
      </c>
      <c r="AI211">
        <v>0</v>
      </c>
      <c r="AJ211">
        <v>0</v>
      </c>
      <c r="AK211">
        <v>0</v>
      </c>
      <c r="AL211">
        <v>0</v>
      </c>
      <c r="AM211">
        <v>0</v>
      </c>
      <c r="AN211">
        <v>4</v>
      </c>
      <c r="AO211">
        <v>2</v>
      </c>
      <c r="AP211">
        <v>2</v>
      </c>
      <c r="AQ211">
        <v>2</v>
      </c>
      <c r="AR211">
        <v>0</v>
      </c>
      <c r="AS211">
        <v>0</v>
      </c>
      <c r="AT211">
        <v>0</v>
      </c>
      <c r="AU211">
        <v>0</v>
      </c>
      <c r="AV211">
        <v>0</v>
      </c>
      <c r="AW211">
        <v>0</v>
      </c>
      <c r="AX211">
        <v>0</v>
      </c>
      <c r="AY211">
        <v>0</v>
      </c>
      <c r="AZ211">
        <v>1</v>
      </c>
      <c r="BA211">
        <v>0</v>
      </c>
      <c r="BB211">
        <v>0</v>
      </c>
      <c r="BC211">
        <v>0</v>
      </c>
      <c r="BD211">
        <v>0</v>
      </c>
      <c r="BE211">
        <v>0</v>
      </c>
      <c r="BF211">
        <v>0</v>
      </c>
      <c r="BG211">
        <v>0</v>
      </c>
      <c r="BH211">
        <v>2</v>
      </c>
      <c r="BI211">
        <v>0</v>
      </c>
      <c r="BJ211">
        <v>2</v>
      </c>
      <c r="BK211">
        <v>1</v>
      </c>
      <c r="BL211">
        <v>1</v>
      </c>
      <c r="BM211">
        <v>0</v>
      </c>
      <c r="BN211">
        <v>2</v>
      </c>
      <c r="BO211">
        <v>1</v>
      </c>
      <c r="BP211">
        <v>0</v>
      </c>
      <c r="BQ211">
        <v>0</v>
      </c>
      <c r="BR211">
        <v>0</v>
      </c>
      <c r="BS211">
        <v>0</v>
      </c>
      <c r="BT211">
        <v>0</v>
      </c>
      <c r="BU211">
        <v>0</v>
      </c>
      <c r="BV211">
        <v>0</v>
      </c>
      <c r="BW211">
        <v>0</v>
      </c>
      <c r="BX211">
        <v>1</v>
      </c>
      <c r="BY211">
        <v>0</v>
      </c>
      <c r="BZ211">
        <v>0</v>
      </c>
      <c r="CA211">
        <v>0</v>
      </c>
      <c r="CB211">
        <v>1</v>
      </c>
      <c r="CC211">
        <v>0</v>
      </c>
      <c r="CD211">
        <v>0</v>
      </c>
      <c r="CE211">
        <v>0</v>
      </c>
      <c r="CF211">
        <v>4</v>
      </c>
      <c r="CG211">
        <v>0</v>
      </c>
      <c r="CH211">
        <v>2</v>
      </c>
      <c r="CI211">
        <v>1</v>
      </c>
      <c r="CJ211">
        <v>2</v>
      </c>
      <c r="CK211">
        <v>0</v>
      </c>
      <c r="CL211">
        <v>2</v>
      </c>
      <c r="CM211">
        <v>1</v>
      </c>
      <c r="CN211">
        <v>0</v>
      </c>
      <c r="CO211">
        <v>2</v>
      </c>
      <c r="CP211">
        <v>0</v>
      </c>
      <c r="CQ211">
        <v>1</v>
      </c>
      <c r="CR211">
        <v>0.33333333333333331</v>
      </c>
      <c r="CS211">
        <v>1</v>
      </c>
      <c r="CT211">
        <v>0</v>
      </c>
      <c r="CU211">
        <v>0</v>
      </c>
      <c r="CV211">
        <v>0</v>
      </c>
      <c r="CW211">
        <v>0</v>
      </c>
      <c r="CX211">
        <v>0</v>
      </c>
      <c r="CY211">
        <v>0</v>
      </c>
      <c r="CZ211">
        <v>1</v>
      </c>
      <c r="DA211">
        <v>0</v>
      </c>
      <c r="DB211">
        <v>0</v>
      </c>
      <c r="DC211">
        <v>0</v>
      </c>
      <c r="DD211">
        <v>0</v>
      </c>
      <c r="DE211">
        <v>0</v>
      </c>
      <c r="DF211">
        <v>0</v>
      </c>
      <c r="DG211">
        <v>0</v>
      </c>
      <c r="DH211">
        <v>0</v>
      </c>
      <c r="DI211">
        <v>0</v>
      </c>
      <c r="DJ211">
        <v>0</v>
      </c>
      <c r="DK211" s="664"/>
      <c r="DL211" s="398">
        <v>0</v>
      </c>
      <c r="DM211" s="303">
        <v>0</v>
      </c>
      <c r="DN211" s="303">
        <v>0</v>
      </c>
      <c r="DO211" s="393">
        <v>0</v>
      </c>
      <c r="DP211" s="303">
        <v>0</v>
      </c>
      <c r="DQ211" s="303">
        <v>0</v>
      </c>
      <c r="DR211" s="303">
        <v>0</v>
      </c>
      <c r="DS211" s="393">
        <v>0</v>
      </c>
      <c r="DT211" s="303">
        <v>0</v>
      </c>
      <c r="DU211" s="303">
        <v>0</v>
      </c>
      <c r="DV211" s="303">
        <v>0</v>
      </c>
      <c r="DW211" s="303">
        <v>0</v>
      </c>
      <c r="DX211" s="303">
        <v>0</v>
      </c>
      <c r="DY211" s="303">
        <v>0</v>
      </c>
      <c r="DZ211" s="303">
        <v>0</v>
      </c>
      <c r="EA211" s="303">
        <v>0</v>
      </c>
      <c r="EB211" s="303">
        <v>0</v>
      </c>
      <c r="EC211" s="303">
        <v>0</v>
      </c>
      <c r="ED211" s="398">
        <v>0</v>
      </c>
      <c r="EE211" s="303">
        <v>0</v>
      </c>
      <c r="EF211" s="303">
        <v>0</v>
      </c>
      <c r="EG211" s="393">
        <v>0</v>
      </c>
      <c r="EH211" s="910">
        <v>0</v>
      </c>
      <c r="EI211" s="398">
        <v>6</v>
      </c>
      <c r="EJ211" s="393" t="b">
        <v>0</v>
      </c>
      <c r="EK211" s="971">
        <v>3</v>
      </c>
      <c r="EL211" s="971">
        <v>4</v>
      </c>
      <c r="EM211" s="396">
        <v>0</v>
      </c>
      <c r="EN211" s="396">
        <v>1</v>
      </c>
      <c r="EO211" s="396">
        <v>0</v>
      </c>
      <c r="EP211" s="971">
        <v>0</v>
      </c>
      <c r="EQ211" s="396">
        <v>0</v>
      </c>
      <c r="ER211" s="396">
        <v>0</v>
      </c>
      <c r="ES211" s="396">
        <v>0</v>
      </c>
      <c r="ET211" s="664"/>
      <c r="EU211" s="303"/>
      <c r="EV211" s="396" t="s">
        <v>552</v>
      </c>
      <c r="EW211" s="396" t="s">
        <v>480</v>
      </c>
      <c r="EX211" s="396" t="s">
        <v>354</v>
      </c>
      <c r="EY211" s="396">
        <v>4</v>
      </c>
      <c r="EZ211" s="396" t="s">
        <v>11</v>
      </c>
      <c r="FA211" s="396" t="s">
        <v>232</v>
      </c>
      <c r="FB211" s="396" t="s">
        <v>9</v>
      </c>
      <c r="FC211" s="396" t="s">
        <v>232</v>
      </c>
      <c r="FD211" s="396" t="s">
        <v>358</v>
      </c>
    </row>
    <row r="212" spans="1:160" customFormat="1">
      <c r="A212">
        <v>3485</v>
      </c>
      <c r="B212">
        <v>1</v>
      </c>
      <c r="H212">
        <v>700</v>
      </c>
      <c r="I212">
        <v>43</v>
      </c>
      <c r="J212">
        <v>1</v>
      </c>
      <c r="K212">
        <v>0</v>
      </c>
      <c r="L212">
        <v>1</v>
      </c>
      <c r="M212">
        <v>0</v>
      </c>
      <c r="N212" s="1250" t="s">
        <v>552</v>
      </c>
      <c r="O212" s="1250">
        <v>0</v>
      </c>
      <c r="P212">
        <v>1</v>
      </c>
      <c r="Q212">
        <v>0</v>
      </c>
      <c r="R212">
        <v>1</v>
      </c>
      <c r="S212">
        <v>0</v>
      </c>
      <c r="T212">
        <v>0</v>
      </c>
      <c r="U212">
        <v>1</v>
      </c>
      <c r="V212">
        <v>0</v>
      </c>
      <c r="W212">
        <v>1</v>
      </c>
      <c r="X212">
        <v>1</v>
      </c>
      <c r="Y212">
        <v>1</v>
      </c>
      <c r="Z212">
        <v>1</v>
      </c>
      <c r="AA212">
        <v>1</v>
      </c>
      <c r="AB212">
        <v>0</v>
      </c>
      <c r="AC212">
        <v>0</v>
      </c>
      <c r="AD212">
        <v>0</v>
      </c>
      <c r="AE212">
        <v>0</v>
      </c>
      <c r="AF212">
        <v>0</v>
      </c>
      <c r="AG212">
        <v>0</v>
      </c>
      <c r="AH212">
        <v>0</v>
      </c>
      <c r="AI212">
        <v>0</v>
      </c>
      <c r="AJ212">
        <v>0</v>
      </c>
      <c r="AK212">
        <v>0</v>
      </c>
      <c r="AL212">
        <v>0</v>
      </c>
      <c r="AM212">
        <v>0</v>
      </c>
      <c r="AN212">
        <v>1</v>
      </c>
      <c r="AO212">
        <v>1</v>
      </c>
      <c r="AP212">
        <v>1</v>
      </c>
      <c r="AQ212">
        <v>1</v>
      </c>
      <c r="AR212">
        <v>0</v>
      </c>
      <c r="AS212">
        <v>0</v>
      </c>
      <c r="AT212">
        <v>0</v>
      </c>
      <c r="AU212">
        <v>0</v>
      </c>
      <c r="AV212">
        <v>0</v>
      </c>
      <c r="AW212">
        <v>0</v>
      </c>
      <c r="AX212">
        <v>0</v>
      </c>
      <c r="AY212">
        <v>0</v>
      </c>
      <c r="AZ212">
        <v>0</v>
      </c>
      <c r="BA212">
        <v>0</v>
      </c>
      <c r="BB212">
        <v>0</v>
      </c>
      <c r="BC212">
        <v>0</v>
      </c>
      <c r="BD212">
        <v>0</v>
      </c>
      <c r="BE212">
        <v>0</v>
      </c>
      <c r="BF212">
        <v>0</v>
      </c>
      <c r="BG212">
        <v>0</v>
      </c>
      <c r="BH212">
        <v>1</v>
      </c>
      <c r="BI212">
        <v>0</v>
      </c>
      <c r="BJ212">
        <v>1</v>
      </c>
      <c r="BK212">
        <v>1</v>
      </c>
      <c r="BL212">
        <v>1</v>
      </c>
      <c r="BM212">
        <v>0</v>
      </c>
      <c r="BN212">
        <v>1</v>
      </c>
      <c r="BO212">
        <v>1</v>
      </c>
      <c r="BP212">
        <v>0</v>
      </c>
      <c r="BQ212">
        <v>0</v>
      </c>
      <c r="BR212">
        <v>0</v>
      </c>
      <c r="BS212">
        <v>0</v>
      </c>
      <c r="BT212">
        <v>0</v>
      </c>
      <c r="BU212">
        <v>0</v>
      </c>
      <c r="BV212">
        <v>0</v>
      </c>
      <c r="BW212">
        <v>0</v>
      </c>
      <c r="BX212">
        <v>0</v>
      </c>
      <c r="BY212">
        <v>0</v>
      </c>
      <c r="BZ212">
        <v>0</v>
      </c>
      <c r="CA212">
        <v>0</v>
      </c>
      <c r="CB212">
        <v>0</v>
      </c>
      <c r="CC212">
        <v>0</v>
      </c>
      <c r="CD212">
        <v>0</v>
      </c>
      <c r="CE212">
        <v>0</v>
      </c>
      <c r="CF212">
        <v>1</v>
      </c>
      <c r="CG212">
        <v>0</v>
      </c>
      <c r="CH212">
        <v>1</v>
      </c>
      <c r="CI212">
        <v>1</v>
      </c>
      <c r="CJ212">
        <v>1</v>
      </c>
      <c r="CK212">
        <v>0</v>
      </c>
      <c r="CL212">
        <v>1</v>
      </c>
      <c r="CM212">
        <v>1</v>
      </c>
      <c r="CN212">
        <v>0</v>
      </c>
      <c r="CO212">
        <v>0</v>
      </c>
      <c r="CP212">
        <v>0</v>
      </c>
      <c r="CQ212">
        <v>0</v>
      </c>
      <c r="CR212">
        <v>0</v>
      </c>
      <c r="CS212">
        <v>0</v>
      </c>
      <c r="CT212">
        <v>0</v>
      </c>
      <c r="CU212">
        <v>0</v>
      </c>
      <c r="CV212">
        <v>0</v>
      </c>
      <c r="CW212">
        <v>0</v>
      </c>
      <c r="CX212">
        <v>0</v>
      </c>
      <c r="CY212">
        <v>0</v>
      </c>
      <c r="CZ212">
        <v>0</v>
      </c>
      <c r="DA212">
        <v>0</v>
      </c>
      <c r="DB212">
        <v>0</v>
      </c>
      <c r="DC212">
        <v>0</v>
      </c>
      <c r="DD212">
        <v>0</v>
      </c>
      <c r="DE212">
        <v>0</v>
      </c>
      <c r="DF212">
        <v>0</v>
      </c>
      <c r="DG212">
        <v>0</v>
      </c>
      <c r="DH212">
        <v>0</v>
      </c>
      <c r="DI212">
        <v>0</v>
      </c>
      <c r="DJ212">
        <v>0</v>
      </c>
      <c r="DK212" s="664"/>
      <c r="DL212" s="398">
        <v>0</v>
      </c>
      <c r="DM212" s="303">
        <v>0</v>
      </c>
      <c r="DN212" s="303">
        <v>0</v>
      </c>
      <c r="DO212" s="393">
        <v>0</v>
      </c>
      <c r="DP212" s="303">
        <v>0</v>
      </c>
      <c r="DQ212" s="303">
        <v>0</v>
      </c>
      <c r="DR212" s="303">
        <v>0</v>
      </c>
      <c r="DS212" s="393">
        <v>0</v>
      </c>
      <c r="DT212" s="303">
        <v>0</v>
      </c>
      <c r="DU212" s="303">
        <v>0</v>
      </c>
      <c r="DV212" s="303">
        <v>0</v>
      </c>
      <c r="DW212" s="303">
        <v>0</v>
      </c>
      <c r="DX212" s="303">
        <v>0</v>
      </c>
      <c r="DY212" s="303">
        <v>0</v>
      </c>
      <c r="DZ212" s="303">
        <v>0</v>
      </c>
      <c r="EA212" s="303">
        <v>0</v>
      </c>
      <c r="EB212" s="303">
        <v>0</v>
      </c>
      <c r="EC212" s="303">
        <v>0</v>
      </c>
      <c r="ED212" s="398">
        <v>0</v>
      </c>
      <c r="EE212" s="303">
        <v>0</v>
      </c>
      <c r="EF212" s="303">
        <v>0</v>
      </c>
      <c r="EG212" s="393">
        <v>0</v>
      </c>
      <c r="EH212" s="910">
        <v>0</v>
      </c>
      <c r="EI212" s="398">
        <v>2</v>
      </c>
      <c r="EJ212" s="393" t="b">
        <v>1</v>
      </c>
      <c r="EK212" s="971">
        <v>0</v>
      </c>
      <c r="EL212" s="971">
        <v>0</v>
      </c>
      <c r="EM212" s="396">
        <v>0</v>
      </c>
      <c r="EN212" s="396">
        <v>0</v>
      </c>
      <c r="EO212" s="396">
        <v>0</v>
      </c>
      <c r="EP212" s="971">
        <v>0</v>
      </c>
      <c r="EQ212" s="396">
        <v>0</v>
      </c>
      <c r="ER212" s="396">
        <v>0</v>
      </c>
      <c r="ES212" s="396">
        <v>0</v>
      </c>
      <c r="ET212" s="664"/>
      <c r="EU212" s="303"/>
      <c r="EV212" s="396" t="s">
        <v>552</v>
      </c>
      <c r="EW212" s="396" t="s">
        <v>480</v>
      </c>
      <c r="EX212" s="396" t="s">
        <v>354</v>
      </c>
      <c r="EY212" s="396">
        <v>2</v>
      </c>
      <c r="EZ212" s="396" t="s">
        <v>11</v>
      </c>
      <c r="FA212" s="396" t="s">
        <v>232</v>
      </c>
      <c r="FB212" s="396" t="s">
        <v>9</v>
      </c>
      <c r="FC212" s="396" t="s">
        <v>232</v>
      </c>
      <c r="FD212" s="396" t="s">
        <v>358</v>
      </c>
    </row>
    <row r="213" spans="1:160" customFormat="1">
      <c r="A213">
        <v>3486</v>
      </c>
      <c r="B213">
        <v>1</v>
      </c>
      <c r="H213">
        <v>700</v>
      </c>
      <c r="I213">
        <v>8</v>
      </c>
      <c r="J213">
        <v>0</v>
      </c>
      <c r="K213">
        <v>1</v>
      </c>
      <c r="L213">
        <v>1</v>
      </c>
      <c r="M213">
        <v>0</v>
      </c>
      <c r="N213" s="1250" t="s">
        <v>552</v>
      </c>
      <c r="O213" s="1250">
        <v>0</v>
      </c>
      <c r="P213">
        <v>100</v>
      </c>
      <c r="Q213">
        <v>6</v>
      </c>
      <c r="R213">
        <v>106</v>
      </c>
      <c r="S213">
        <v>6</v>
      </c>
      <c r="T213">
        <v>2</v>
      </c>
      <c r="U213">
        <v>1</v>
      </c>
      <c r="V213">
        <v>1</v>
      </c>
      <c r="W213">
        <v>0</v>
      </c>
      <c r="X213">
        <v>102</v>
      </c>
      <c r="Y213">
        <v>7</v>
      </c>
      <c r="Z213">
        <v>107</v>
      </c>
      <c r="AA213">
        <v>6</v>
      </c>
      <c r="AB213">
        <v>7</v>
      </c>
      <c r="AC213">
        <v>0</v>
      </c>
      <c r="AD213">
        <v>9</v>
      </c>
      <c r="AE213">
        <v>0</v>
      </c>
      <c r="AF213">
        <v>0</v>
      </c>
      <c r="AG213">
        <v>0</v>
      </c>
      <c r="AH213">
        <v>0</v>
      </c>
      <c r="AI213">
        <v>0</v>
      </c>
      <c r="AJ213">
        <v>11</v>
      </c>
      <c r="AK213">
        <v>1</v>
      </c>
      <c r="AL213">
        <v>8</v>
      </c>
      <c r="AM213">
        <v>1</v>
      </c>
      <c r="AN213">
        <v>120</v>
      </c>
      <c r="AO213">
        <v>8</v>
      </c>
      <c r="AP213">
        <v>124</v>
      </c>
      <c r="AQ213">
        <v>7</v>
      </c>
      <c r="AR213">
        <v>2</v>
      </c>
      <c r="AS213">
        <v>0</v>
      </c>
      <c r="AT213">
        <v>0</v>
      </c>
      <c r="AU213">
        <v>0</v>
      </c>
      <c r="AV213">
        <v>2</v>
      </c>
      <c r="AW213">
        <v>0</v>
      </c>
      <c r="AX213">
        <v>0</v>
      </c>
      <c r="AY213">
        <v>0</v>
      </c>
      <c r="AZ213">
        <v>0</v>
      </c>
      <c r="BA213">
        <v>0</v>
      </c>
      <c r="BB213">
        <v>0</v>
      </c>
      <c r="BC213">
        <v>0</v>
      </c>
      <c r="BD213">
        <v>0</v>
      </c>
      <c r="BE213">
        <v>0</v>
      </c>
      <c r="BF213">
        <v>0</v>
      </c>
      <c r="BG213">
        <v>0</v>
      </c>
      <c r="BH213">
        <v>23</v>
      </c>
      <c r="BI213">
        <v>1</v>
      </c>
      <c r="BJ213">
        <v>6</v>
      </c>
      <c r="BK213">
        <v>0</v>
      </c>
      <c r="BL213">
        <v>26</v>
      </c>
      <c r="BM213">
        <v>1</v>
      </c>
      <c r="BN213">
        <v>6</v>
      </c>
      <c r="BO213">
        <v>0</v>
      </c>
      <c r="BP213">
        <v>0</v>
      </c>
      <c r="BQ213">
        <v>0</v>
      </c>
      <c r="BR213">
        <v>0</v>
      </c>
      <c r="BS213">
        <v>0</v>
      </c>
      <c r="BT213">
        <v>0</v>
      </c>
      <c r="BU213">
        <v>0</v>
      </c>
      <c r="BV213">
        <v>0</v>
      </c>
      <c r="BW213">
        <v>0</v>
      </c>
      <c r="BX213">
        <v>77</v>
      </c>
      <c r="BY213">
        <v>1</v>
      </c>
      <c r="BZ213">
        <v>1</v>
      </c>
      <c r="CA213">
        <v>1</v>
      </c>
      <c r="CB213">
        <v>79</v>
      </c>
      <c r="CC213">
        <v>0</v>
      </c>
      <c r="CD213">
        <v>0</v>
      </c>
      <c r="CE213">
        <v>0</v>
      </c>
      <c r="CF213">
        <v>102</v>
      </c>
      <c r="CG213">
        <v>2</v>
      </c>
      <c r="CH213">
        <v>7</v>
      </c>
      <c r="CI213">
        <v>1</v>
      </c>
      <c r="CJ213">
        <v>107</v>
      </c>
      <c r="CK213">
        <v>1</v>
      </c>
      <c r="CL213">
        <v>6</v>
      </c>
      <c r="CM213">
        <v>0</v>
      </c>
      <c r="CN213">
        <v>23</v>
      </c>
      <c r="CO213">
        <v>20</v>
      </c>
      <c r="CP213">
        <v>13</v>
      </c>
      <c r="CQ213">
        <v>0</v>
      </c>
      <c r="CR213">
        <v>0.3359375</v>
      </c>
      <c r="CS213">
        <v>22</v>
      </c>
      <c r="CT213">
        <v>0</v>
      </c>
      <c r="CU213">
        <v>0</v>
      </c>
      <c r="CV213">
        <v>0</v>
      </c>
      <c r="CW213">
        <v>0</v>
      </c>
      <c r="CX213">
        <v>0</v>
      </c>
      <c r="CY213">
        <v>0</v>
      </c>
      <c r="CZ213">
        <v>0</v>
      </c>
      <c r="DA213">
        <v>0</v>
      </c>
      <c r="DB213">
        <v>17</v>
      </c>
      <c r="DC213">
        <v>0</v>
      </c>
      <c r="DD213">
        <v>0</v>
      </c>
      <c r="DE213">
        <v>0</v>
      </c>
      <c r="DF213">
        <v>0</v>
      </c>
      <c r="DG213">
        <v>0</v>
      </c>
      <c r="DH213">
        <v>0</v>
      </c>
      <c r="DI213">
        <v>1</v>
      </c>
      <c r="DJ213">
        <v>1</v>
      </c>
      <c r="DK213" s="664"/>
      <c r="DL213" s="398">
        <v>0</v>
      </c>
      <c r="DM213" s="303">
        <v>0</v>
      </c>
      <c r="DN213" s="303">
        <v>0</v>
      </c>
      <c r="DO213" s="393">
        <v>0</v>
      </c>
      <c r="DP213" s="303">
        <v>0</v>
      </c>
      <c r="DQ213" s="303">
        <v>0</v>
      </c>
      <c r="DR213" s="303">
        <v>0</v>
      </c>
      <c r="DS213" s="393">
        <v>0</v>
      </c>
      <c r="DT213" s="303">
        <v>0</v>
      </c>
      <c r="DU213" s="303">
        <v>0</v>
      </c>
      <c r="DV213" s="303">
        <v>0</v>
      </c>
      <c r="DW213" s="303">
        <v>0</v>
      </c>
      <c r="DX213" s="303">
        <v>0</v>
      </c>
      <c r="DY213" s="303">
        <v>0</v>
      </c>
      <c r="DZ213" s="303">
        <v>0</v>
      </c>
      <c r="EA213" s="303">
        <v>0</v>
      </c>
      <c r="EB213" s="303">
        <v>0</v>
      </c>
      <c r="EC213" s="303">
        <v>0</v>
      </c>
      <c r="ED213" s="398">
        <v>0</v>
      </c>
      <c r="EE213" s="303">
        <v>0</v>
      </c>
      <c r="EF213" s="303">
        <v>0</v>
      </c>
      <c r="EG213" s="393">
        <v>0</v>
      </c>
      <c r="EH213" s="910">
        <v>0</v>
      </c>
      <c r="EI213" s="398">
        <v>128</v>
      </c>
      <c r="EJ213" s="393" t="b">
        <v>0</v>
      </c>
      <c r="EK213" s="971">
        <v>92</v>
      </c>
      <c r="EL213" s="971">
        <v>131</v>
      </c>
      <c r="EM213" s="396">
        <v>1</v>
      </c>
      <c r="EN213" s="396">
        <v>0</v>
      </c>
      <c r="EO213" s="396">
        <v>0</v>
      </c>
      <c r="EP213" s="971">
        <v>131</v>
      </c>
      <c r="EQ213" s="396">
        <v>0</v>
      </c>
      <c r="ER213" s="396">
        <v>1</v>
      </c>
      <c r="ES213" s="396">
        <v>0</v>
      </c>
      <c r="ET213" s="664"/>
      <c r="EU213" s="303"/>
      <c r="EV213" s="396" t="s">
        <v>552</v>
      </c>
      <c r="EW213" s="396" t="s">
        <v>480</v>
      </c>
      <c r="EX213" s="396" t="s">
        <v>354</v>
      </c>
      <c r="EY213" s="396">
        <v>131</v>
      </c>
      <c r="EZ213" s="396" t="s">
        <v>13</v>
      </c>
      <c r="FA213" s="396" t="s">
        <v>232</v>
      </c>
      <c r="FB213" s="396" t="s">
        <v>9</v>
      </c>
      <c r="FC213" s="396" t="s">
        <v>232</v>
      </c>
      <c r="FD213" s="396" t="s">
        <v>366</v>
      </c>
    </row>
    <row r="214" spans="1:160" customFormat="1">
      <c r="A214">
        <v>3556</v>
      </c>
      <c r="B214">
        <v>1</v>
      </c>
      <c r="H214">
        <v>700</v>
      </c>
      <c r="I214">
        <v>43</v>
      </c>
      <c r="J214">
        <v>1</v>
      </c>
      <c r="K214">
        <v>0</v>
      </c>
      <c r="L214">
        <v>1</v>
      </c>
      <c r="M214">
        <v>0</v>
      </c>
      <c r="N214" s="1250" t="s">
        <v>443</v>
      </c>
      <c r="O214" s="1250">
        <v>0</v>
      </c>
      <c r="P214">
        <v>12</v>
      </c>
      <c r="Q214">
        <v>1</v>
      </c>
      <c r="R214">
        <v>12</v>
      </c>
      <c r="S214">
        <v>1</v>
      </c>
      <c r="T214">
        <v>0</v>
      </c>
      <c r="U214">
        <v>0</v>
      </c>
      <c r="V214">
        <v>0</v>
      </c>
      <c r="W214">
        <v>0</v>
      </c>
      <c r="X214">
        <v>12</v>
      </c>
      <c r="Y214">
        <v>1</v>
      </c>
      <c r="Z214">
        <v>12</v>
      </c>
      <c r="AA214">
        <v>1</v>
      </c>
      <c r="AB214">
        <v>2</v>
      </c>
      <c r="AC214">
        <v>0</v>
      </c>
      <c r="AD214">
        <v>2</v>
      </c>
      <c r="AE214">
        <v>0</v>
      </c>
      <c r="AF214">
        <v>0</v>
      </c>
      <c r="AG214">
        <v>0</v>
      </c>
      <c r="AH214">
        <v>0</v>
      </c>
      <c r="AI214">
        <v>0</v>
      </c>
      <c r="AJ214">
        <v>0</v>
      </c>
      <c r="AK214">
        <v>0</v>
      </c>
      <c r="AL214">
        <v>0</v>
      </c>
      <c r="AM214">
        <v>0</v>
      </c>
      <c r="AN214">
        <v>14</v>
      </c>
      <c r="AO214">
        <v>1</v>
      </c>
      <c r="AP214">
        <v>14</v>
      </c>
      <c r="AQ214">
        <v>1</v>
      </c>
      <c r="AR214">
        <v>0</v>
      </c>
      <c r="AS214">
        <v>0</v>
      </c>
      <c r="AT214">
        <v>0</v>
      </c>
      <c r="AU214">
        <v>0</v>
      </c>
      <c r="AV214">
        <v>0</v>
      </c>
      <c r="AW214">
        <v>0</v>
      </c>
      <c r="AX214">
        <v>0</v>
      </c>
      <c r="AY214">
        <v>0</v>
      </c>
      <c r="AZ214">
        <v>0</v>
      </c>
      <c r="BA214">
        <v>0</v>
      </c>
      <c r="BB214">
        <v>0</v>
      </c>
      <c r="BC214">
        <v>0</v>
      </c>
      <c r="BD214">
        <v>0</v>
      </c>
      <c r="BE214">
        <v>0</v>
      </c>
      <c r="BF214">
        <v>0</v>
      </c>
      <c r="BG214">
        <v>0</v>
      </c>
      <c r="BH214">
        <v>2</v>
      </c>
      <c r="BI214">
        <v>0</v>
      </c>
      <c r="BJ214">
        <v>1</v>
      </c>
      <c r="BK214">
        <v>0</v>
      </c>
      <c r="BL214">
        <v>2</v>
      </c>
      <c r="BM214">
        <v>0</v>
      </c>
      <c r="BN214">
        <v>1</v>
      </c>
      <c r="BO214">
        <v>0</v>
      </c>
      <c r="BP214">
        <v>0</v>
      </c>
      <c r="BQ214">
        <v>0</v>
      </c>
      <c r="BR214">
        <v>0</v>
      </c>
      <c r="BS214">
        <v>0</v>
      </c>
      <c r="BT214">
        <v>0</v>
      </c>
      <c r="BU214">
        <v>0</v>
      </c>
      <c r="BV214">
        <v>0</v>
      </c>
      <c r="BW214">
        <v>0</v>
      </c>
      <c r="BX214">
        <v>10</v>
      </c>
      <c r="BY214">
        <v>0</v>
      </c>
      <c r="BZ214">
        <v>0</v>
      </c>
      <c r="CA214">
        <v>0</v>
      </c>
      <c r="CB214">
        <v>10</v>
      </c>
      <c r="CC214">
        <v>0</v>
      </c>
      <c r="CD214">
        <v>0</v>
      </c>
      <c r="CE214">
        <v>0</v>
      </c>
      <c r="CF214">
        <v>12</v>
      </c>
      <c r="CG214">
        <v>0</v>
      </c>
      <c r="CH214">
        <v>1</v>
      </c>
      <c r="CI214">
        <v>0</v>
      </c>
      <c r="CJ214">
        <v>12</v>
      </c>
      <c r="CK214">
        <v>0</v>
      </c>
      <c r="CL214">
        <v>1</v>
      </c>
      <c r="CM214">
        <v>0</v>
      </c>
      <c r="CN214">
        <v>3</v>
      </c>
      <c r="CO214">
        <v>3</v>
      </c>
      <c r="CP214">
        <v>2</v>
      </c>
      <c r="CQ214">
        <v>0</v>
      </c>
      <c r="CR214">
        <v>0.4</v>
      </c>
      <c r="CS214">
        <v>1</v>
      </c>
      <c r="CT214">
        <v>1</v>
      </c>
      <c r="CU214">
        <v>0</v>
      </c>
      <c r="CV214">
        <v>0</v>
      </c>
      <c r="CW214">
        <v>0</v>
      </c>
      <c r="CX214">
        <v>0</v>
      </c>
      <c r="CY214">
        <v>0</v>
      </c>
      <c r="CZ214">
        <v>1</v>
      </c>
      <c r="DA214">
        <v>1</v>
      </c>
      <c r="DB214">
        <v>0</v>
      </c>
      <c r="DC214">
        <v>0</v>
      </c>
      <c r="DD214">
        <v>0</v>
      </c>
      <c r="DE214">
        <v>0</v>
      </c>
      <c r="DF214">
        <v>0</v>
      </c>
      <c r="DG214">
        <v>0</v>
      </c>
      <c r="DH214">
        <v>0</v>
      </c>
      <c r="DI214">
        <v>0</v>
      </c>
      <c r="DJ214">
        <v>0</v>
      </c>
      <c r="DK214" s="664"/>
      <c r="DL214" s="398">
        <v>0</v>
      </c>
      <c r="DM214" s="303">
        <v>0</v>
      </c>
      <c r="DN214" s="303">
        <v>0</v>
      </c>
      <c r="DO214" s="393">
        <v>0</v>
      </c>
      <c r="DP214" s="303">
        <v>0</v>
      </c>
      <c r="DQ214" s="303">
        <v>0</v>
      </c>
      <c r="DR214" s="303">
        <v>0</v>
      </c>
      <c r="DS214" s="393">
        <v>0</v>
      </c>
      <c r="DT214" s="303">
        <v>0</v>
      </c>
      <c r="DU214" s="303">
        <v>0</v>
      </c>
      <c r="DV214" s="303">
        <v>0</v>
      </c>
      <c r="DW214" s="303">
        <v>0</v>
      </c>
      <c r="DX214" s="303">
        <v>0</v>
      </c>
      <c r="DY214" s="303">
        <v>0</v>
      </c>
      <c r="DZ214" s="303">
        <v>0</v>
      </c>
      <c r="EA214" s="303">
        <v>0</v>
      </c>
      <c r="EB214" s="303">
        <v>0</v>
      </c>
      <c r="EC214" s="303">
        <v>0</v>
      </c>
      <c r="ED214" s="398">
        <v>0</v>
      </c>
      <c r="EE214" s="303">
        <v>0</v>
      </c>
      <c r="EF214" s="303">
        <v>0</v>
      </c>
      <c r="EG214" s="393">
        <v>0</v>
      </c>
      <c r="EH214" s="910">
        <v>0</v>
      </c>
      <c r="EI214" s="398">
        <v>15</v>
      </c>
      <c r="EJ214" s="393" t="b">
        <v>1</v>
      </c>
      <c r="EK214" s="971">
        <v>14</v>
      </c>
      <c r="EL214" s="971">
        <v>15</v>
      </c>
      <c r="EM214" s="396">
        <v>0</v>
      </c>
      <c r="EN214" s="396">
        <v>0</v>
      </c>
      <c r="EO214" s="396">
        <v>1</v>
      </c>
      <c r="EP214" s="971">
        <v>0</v>
      </c>
      <c r="EQ214" s="396">
        <v>0</v>
      </c>
      <c r="ER214" s="396">
        <v>0</v>
      </c>
      <c r="ES214" s="396">
        <v>0</v>
      </c>
      <c r="ET214" s="664"/>
      <c r="EU214" s="303"/>
      <c r="EV214" s="396" t="s">
        <v>443</v>
      </c>
      <c r="EW214" s="396" t="s">
        <v>353</v>
      </c>
      <c r="EX214" s="396" t="s">
        <v>354</v>
      </c>
      <c r="EY214" s="396">
        <v>15</v>
      </c>
      <c r="EZ214" s="396" t="s">
        <v>11</v>
      </c>
      <c r="FA214" s="396" t="s">
        <v>232</v>
      </c>
      <c r="FB214" s="396" t="s">
        <v>9</v>
      </c>
      <c r="FC214" s="396" t="s">
        <v>232</v>
      </c>
      <c r="FD214" s="396" t="s">
        <v>358</v>
      </c>
    </row>
    <row r="215" spans="1:160" customFormat="1">
      <c r="A215">
        <v>3658</v>
      </c>
      <c r="B215">
        <v>1</v>
      </c>
      <c r="H215">
        <v>700</v>
      </c>
      <c r="I215">
        <v>41</v>
      </c>
      <c r="J215">
        <v>1</v>
      </c>
      <c r="K215">
        <v>0</v>
      </c>
      <c r="L215">
        <v>1</v>
      </c>
      <c r="M215">
        <v>0</v>
      </c>
      <c r="N215" s="1250" t="s">
        <v>491</v>
      </c>
      <c r="O215" s="1250">
        <v>0</v>
      </c>
      <c r="P215">
        <v>14</v>
      </c>
      <c r="Q215">
        <v>0</v>
      </c>
      <c r="R215">
        <v>13</v>
      </c>
      <c r="S215">
        <v>0</v>
      </c>
      <c r="T215">
        <v>0</v>
      </c>
      <c r="U215">
        <v>0</v>
      </c>
      <c r="V215">
        <v>0</v>
      </c>
      <c r="W215">
        <v>1</v>
      </c>
      <c r="X215">
        <v>14</v>
      </c>
      <c r="Y215">
        <v>0</v>
      </c>
      <c r="Z215">
        <v>13</v>
      </c>
      <c r="AA215">
        <v>1</v>
      </c>
      <c r="AB215">
        <v>1</v>
      </c>
      <c r="AC215">
        <v>0</v>
      </c>
      <c r="AD215">
        <v>2</v>
      </c>
      <c r="AE215">
        <v>0</v>
      </c>
      <c r="AF215">
        <v>0</v>
      </c>
      <c r="AG215">
        <v>0</v>
      </c>
      <c r="AH215">
        <v>0</v>
      </c>
      <c r="AI215">
        <v>0</v>
      </c>
      <c r="AJ215">
        <v>0</v>
      </c>
      <c r="AK215">
        <v>0</v>
      </c>
      <c r="AL215">
        <v>0</v>
      </c>
      <c r="AM215">
        <v>0</v>
      </c>
      <c r="AN215">
        <v>15</v>
      </c>
      <c r="AO215">
        <v>0</v>
      </c>
      <c r="AP215">
        <v>15</v>
      </c>
      <c r="AQ215">
        <v>1</v>
      </c>
      <c r="AR215">
        <v>0</v>
      </c>
      <c r="AS215">
        <v>0</v>
      </c>
      <c r="AT215">
        <v>0</v>
      </c>
      <c r="AU215">
        <v>0</v>
      </c>
      <c r="AV215">
        <v>0</v>
      </c>
      <c r="AW215">
        <v>0</v>
      </c>
      <c r="AX215">
        <v>0</v>
      </c>
      <c r="AY215">
        <v>0</v>
      </c>
      <c r="AZ215">
        <v>0</v>
      </c>
      <c r="BA215">
        <v>0</v>
      </c>
      <c r="BB215">
        <v>0</v>
      </c>
      <c r="BC215">
        <v>0</v>
      </c>
      <c r="BD215">
        <v>0</v>
      </c>
      <c r="BE215">
        <v>0</v>
      </c>
      <c r="BF215">
        <v>0</v>
      </c>
      <c r="BG215">
        <v>0</v>
      </c>
      <c r="BH215">
        <v>4</v>
      </c>
      <c r="BI215">
        <v>0</v>
      </c>
      <c r="BJ215">
        <v>0</v>
      </c>
      <c r="BK215">
        <v>0</v>
      </c>
      <c r="BL215">
        <v>3</v>
      </c>
      <c r="BM215">
        <v>0</v>
      </c>
      <c r="BN215">
        <v>1</v>
      </c>
      <c r="BO215">
        <v>1</v>
      </c>
      <c r="BP215">
        <v>0</v>
      </c>
      <c r="BQ215">
        <v>0</v>
      </c>
      <c r="BR215">
        <v>0</v>
      </c>
      <c r="BS215">
        <v>0</v>
      </c>
      <c r="BT215">
        <v>0</v>
      </c>
      <c r="BU215">
        <v>0</v>
      </c>
      <c r="BV215">
        <v>0</v>
      </c>
      <c r="BW215">
        <v>0</v>
      </c>
      <c r="BX215">
        <v>10</v>
      </c>
      <c r="BY215">
        <v>0</v>
      </c>
      <c r="BZ215">
        <v>0</v>
      </c>
      <c r="CA215">
        <v>0</v>
      </c>
      <c r="CB215">
        <v>10</v>
      </c>
      <c r="CC215">
        <v>0</v>
      </c>
      <c r="CD215">
        <v>0</v>
      </c>
      <c r="CE215">
        <v>0</v>
      </c>
      <c r="CF215">
        <v>14</v>
      </c>
      <c r="CG215">
        <v>0</v>
      </c>
      <c r="CH215">
        <v>0</v>
      </c>
      <c r="CI215">
        <v>0</v>
      </c>
      <c r="CJ215">
        <v>13</v>
      </c>
      <c r="CK215">
        <v>0</v>
      </c>
      <c r="CL215">
        <v>1</v>
      </c>
      <c r="CM215">
        <v>1</v>
      </c>
      <c r="CN215">
        <v>9</v>
      </c>
      <c r="CO215">
        <v>8</v>
      </c>
      <c r="CP215">
        <v>5</v>
      </c>
      <c r="CQ215">
        <v>0</v>
      </c>
      <c r="CR215">
        <v>1.1333333333333333</v>
      </c>
      <c r="CS215">
        <v>1</v>
      </c>
      <c r="CT215">
        <v>1</v>
      </c>
      <c r="CU215">
        <v>0</v>
      </c>
      <c r="CV215">
        <v>0</v>
      </c>
      <c r="CW215">
        <v>0</v>
      </c>
      <c r="CX215">
        <v>0</v>
      </c>
      <c r="CY215">
        <v>0</v>
      </c>
      <c r="CZ215">
        <v>0</v>
      </c>
      <c r="DA215">
        <v>1</v>
      </c>
      <c r="DB215">
        <v>1</v>
      </c>
      <c r="DC215">
        <v>0</v>
      </c>
      <c r="DD215">
        <v>0</v>
      </c>
      <c r="DE215">
        <v>1</v>
      </c>
      <c r="DF215">
        <v>1</v>
      </c>
      <c r="DG215">
        <v>0</v>
      </c>
      <c r="DH215">
        <v>0</v>
      </c>
      <c r="DI215">
        <v>0</v>
      </c>
      <c r="DJ215">
        <v>0</v>
      </c>
      <c r="DK215" s="664"/>
      <c r="DL215" s="398">
        <v>0</v>
      </c>
      <c r="DM215" s="303">
        <v>0</v>
      </c>
      <c r="DN215" s="303">
        <v>0</v>
      </c>
      <c r="DO215" s="393">
        <v>0</v>
      </c>
      <c r="DP215" s="303">
        <v>0</v>
      </c>
      <c r="DQ215" s="303">
        <v>0</v>
      </c>
      <c r="DR215" s="303">
        <v>0</v>
      </c>
      <c r="DS215" s="393">
        <v>0</v>
      </c>
      <c r="DT215" s="303">
        <v>0</v>
      </c>
      <c r="DU215" s="303">
        <v>0</v>
      </c>
      <c r="DV215" s="303">
        <v>0</v>
      </c>
      <c r="DW215" s="303">
        <v>0</v>
      </c>
      <c r="DX215" s="303">
        <v>0</v>
      </c>
      <c r="DY215" s="303">
        <v>0</v>
      </c>
      <c r="DZ215" s="303">
        <v>0</v>
      </c>
      <c r="EA215" s="303">
        <v>0</v>
      </c>
      <c r="EB215" s="303">
        <v>0</v>
      </c>
      <c r="EC215" s="303">
        <v>0</v>
      </c>
      <c r="ED215" s="398">
        <v>0</v>
      </c>
      <c r="EE215" s="303">
        <v>0</v>
      </c>
      <c r="EF215" s="303">
        <v>0</v>
      </c>
      <c r="EG215" s="393">
        <v>0</v>
      </c>
      <c r="EH215" s="910">
        <v>0</v>
      </c>
      <c r="EI215" s="398">
        <v>15</v>
      </c>
      <c r="EJ215" s="393" t="b">
        <v>0</v>
      </c>
      <c r="EK215" s="971">
        <v>14</v>
      </c>
      <c r="EL215" s="971">
        <v>16</v>
      </c>
      <c r="EM215" s="396">
        <v>0</v>
      </c>
      <c r="EN215" s="396">
        <v>1</v>
      </c>
      <c r="EO215" s="396">
        <v>0</v>
      </c>
      <c r="EP215" s="971">
        <v>16</v>
      </c>
      <c r="EQ215" s="396">
        <v>0</v>
      </c>
      <c r="ER215" s="396">
        <v>1</v>
      </c>
      <c r="ES215" s="396">
        <v>0</v>
      </c>
      <c r="ET215" s="664"/>
      <c r="EU215" s="303"/>
      <c r="EV215" s="396" t="s">
        <v>491</v>
      </c>
      <c r="EW215" s="396" t="s">
        <v>342</v>
      </c>
      <c r="EX215" s="396" t="s">
        <v>343</v>
      </c>
      <c r="EY215" s="396">
        <v>16</v>
      </c>
      <c r="EZ215" s="396" t="s">
        <v>12</v>
      </c>
      <c r="FA215" s="396" t="s">
        <v>232</v>
      </c>
      <c r="FB215" s="396" t="s">
        <v>9</v>
      </c>
      <c r="FC215" s="396" t="s">
        <v>232</v>
      </c>
      <c r="FD215" s="396" t="s">
        <v>358</v>
      </c>
    </row>
    <row r="216" spans="1:160" customFormat="1">
      <c r="A216">
        <v>3659</v>
      </c>
      <c r="B216">
        <v>1</v>
      </c>
      <c r="H216">
        <v>700</v>
      </c>
      <c r="I216">
        <v>41</v>
      </c>
      <c r="J216">
        <v>1</v>
      </c>
      <c r="K216">
        <v>0</v>
      </c>
      <c r="L216">
        <v>1</v>
      </c>
      <c r="M216">
        <v>0</v>
      </c>
      <c r="N216" s="1250" t="s">
        <v>491</v>
      </c>
      <c r="O216" s="1250">
        <v>0</v>
      </c>
      <c r="P216">
        <v>28</v>
      </c>
      <c r="Q216">
        <v>1</v>
      </c>
      <c r="R216">
        <v>27</v>
      </c>
      <c r="S216">
        <v>1</v>
      </c>
      <c r="T216">
        <v>0</v>
      </c>
      <c r="U216">
        <v>0</v>
      </c>
      <c r="V216">
        <v>0</v>
      </c>
      <c r="W216">
        <v>0</v>
      </c>
      <c r="X216">
        <v>28</v>
      </c>
      <c r="Y216">
        <v>1</v>
      </c>
      <c r="Z216">
        <v>27</v>
      </c>
      <c r="AA216">
        <v>1</v>
      </c>
      <c r="AB216">
        <v>0</v>
      </c>
      <c r="AC216">
        <v>0</v>
      </c>
      <c r="AD216">
        <v>0</v>
      </c>
      <c r="AE216">
        <v>0</v>
      </c>
      <c r="AF216">
        <v>0</v>
      </c>
      <c r="AG216">
        <v>0</v>
      </c>
      <c r="AH216">
        <v>0</v>
      </c>
      <c r="AI216">
        <v>0</v>
      </c>
      <c r="AJ216">
        <v>1</v>
      </c>
      <c r="AK216">
        <v>0</v>
      </c>
      <c r="AL216">
        <v>2</v>
      </c>
      <c r="AM216">
        <v>0</v>
      </c>
      <c r="AN216">
        <v>29</v>
      </c>
      <c r="AO216">
        <v>1</v>
      </c>
      <c r="AP216">
        <v>29</v>
      </c>
      <c r="AQ216">
        <v>1</v>
      </c>
      <c r="AR216">
        <v>0</v>
      </c>
      <c r="AS216">
        <v>0</v>
      </c>
      <c r="AT216">
        <v>0</v>
      </c>
      <c r="AU216">
        <v>0</v>
      </c>
      <c r="AV216">
        <v>0</v>
      </c>
      <c r="AW216">
        <v>0</v>
      </c>
      <c r="AX216">
        <v>0</v>
      </c>
      <c r="AY216">
        <v>0</v>
      </c>
      <c r="AZ216">
        <v>0</v>
      </c>
      <c r="BA216">
        <v>0</v>
      </c>
      <c r="BB216">
        <v>0</v>
      </c>
      <c r="BC216">
        <v>0</v>
      </c>
      <c r="BD216">
        <v>0</v>
      </c>
      <c r="BE216">
        <v>0</v>
      </c>
      <c r="BF216">
        <v>0</v>
      </c>
      <c r="BG216">
        <v>0</v>
      </c>
      <c r="BH216">
        <v>9</v>
      </c>
      <c r="BI216">
        <v>0</v>
      </c>
      <c r="BJ216">
        <v>1</v>
      </c>
      <c r="BK216">
        <v>0</v>
      </c>
      <c r="BL216">
        <v>9</v>
      </c>
      <c r="BM216">
        <v>0</v>
      </c>
      <c r="BN216">
        <v>1</v>
      </c>
      <c r="BO216">
        <v>0</v>
      </c>
      <c r="BP216">
        <v>0</v>
      </c>
      <c r="BQ216">
        <v>0</v>
      </c>
      <c r="BR216">
        <v>0</v>
      </c>
      <c r="BS216">
        <v>0</v>
      </c>
      <c r="BT216">
        <v>0</v>
      </c>
      <c r="BU216">
        <v>0</v>
      </c>
      <c r="BV216">
        <v>0</v>
      </c>
      <c r="BW216">
        <v>0</v>
      </c>
      <c r="BX216">
        <v>19</v>
      </c>
      <c r="BY216">
        <v>0</v>
      </c>
      <c r="BZ216">
        <v>0</v>
      </c>
      <c r="CA216">
        <v>0</v>
      </c>
      <c r="CB216">
        <v>18</v>
      </c>
      <c r="CC216">
        <v>0</v>
      </c>
      <c r="CD216">
        <v>0</v>
      </c>
      <c r="CE216">
        <v>0</v>
      </c>
      <c r="CF216">
        <v>28</v>
      </c>
      <c r="CG216">
        <v>0</v>
      </c>
      <c r="CH216">
        <v>1</v>
      </c>
      <c r="CI216">
        <v>0</v>
      </c>
      <c r="CJ216">
        <v>27</v>
      </c>
      <c r="CK216">
        <v>0</v>
      </c>
      <c r="CL216">
        <v>1</v>
      </c>
      <c r="CM216">
        <v>0</v>
      </c>
      <c r="CN216">
        <v>2</v>
      </c>
      <c r="CO216">
        <v>2</v>
      </c>
      <c r="CP216">
        <v>2</v>
      </c>
      <c r="CQ216">
        <v>0</v>
      </c>
      <c r="CR216">
        <v>0.13333333333333333</v>
      </c>
      <c r="CS216">
        <v>5</v>
      </c>
      <c r="CT216">
        <v>1</v>
      </c>
      <c r="CU216">
        <v>0</v>
      </c>
      <c r="CV216">
        <v>0</v>
      </c>
      <c r="CW216">
        <v>0</v>
      </c>
      <c r="CX216">
        <v>0</v>
      </c>
      <c r="CY216">
        <v>0</v>
      </c>
      <c r="CZ216">
        <v>1</v>
      </c>
      <c r="DA216">
        <v>0</v>
      </c>
      <c r="DB216">
        <v>4</v>
      </c>
      <c r="DC216">
        <v>0</v>
      </c>
      <c r="DD216">
        <v>0</v>
      </c>
      <c r="DE216">
        <v>0</v>
      </c>
      <c r="DF216">
        <v>1</v>
      </c>
      <c r="DG216">
        <v>1</v>
      </c>
      <c r="DH216">
        <v>0</v>
      </c>
      <c r="DI216">
        <v>0</v>
      </c>
      <c r="DJ216">
        <v>0</v>
      </c>
      <c r="DK216" s="664"/>
      <c r="DL216" s="398">
        <v>0</v>
      </c>
      <c r="DM216" s="303">
        <v>0</v>
      </c>
      <c r="DN216" s="303">
        <v>0</v>
      </c>
      <c r="DO216" s="393">
        <v>0</v>
      </c>
      <c r="DP216" s="303">
        <v>0</v>
      </c>
      <c r="DQ216" s="303">
        <v>0</v>
      </c>
      <c r="DR216" s="303">
        <v>0</v>
      </c>
      <c r="DS216" s="393">
        <v>0</v>
      </c>
      <c r="DT216" s="303">
        <v>0</v>
      </c>
      <c r="DU216" s="303">
        <v>0</v>
      </c>
      <c r="DV216" s="303">
        <v>0</v>
      </c>
      <c r="DW216" s="303">
        <v>0</v>
      </c>
      <c r="DX216" s="303">
        <v>0</v>
      </c>
      <c r="DY216" s="303">
        <v>0</v>
      </c>
      <c r="DZ216" s="303">
        <v>0</v>
      </c>
      <c r="EA216" s="303">
        <v>0</v>
      </c>
      <c r="EB216" s="303">
        <v>0</v>
      </c>
      <c r="EC216" s="303">
        <v>0</v>
      </c>
      <c r="ED216" s="398">
        <v>0</v>
      </c>
      <c r="EE216" s="303">
        <v>0</v>
      </c>
      <c r="EF216" s="303">
        <v>0</v>
      </c>
      <c r="EG216" s="393">
        <v>0</v>
      </c>
      <c r="EH216" s="910">
        <v>0</v>
      </c>
      <c r="EI216" s="398">
        <v>30</v>
      </c>
      <c r="EJ216" s="393" t="b">
        <v>1</v>
      </c>
      <c r="EK216" s="971">
        <v>21</v>
      </c>
      <c r="EL216" s="971">
        <v>30</v>
      </c>
      <c r="EM216" s="396">
        <v>0</v>
      </c>
      <c r="EN216" s="396">
        <v>1</v>
      </c>
      <c r="EO216" s="396">
        <v>0</v>
      </c>
      <c r="EP216" s="971">
        <v>30</v>
      </c>
      <c r="EQ216" s="396">
        <v>0</v>
      </c>
      <c r="ER216" s="396">
        <v>1</v>
      </c>
      <c r="ES216" s="396">
        <v>0</v>
      </c>
      <c r="ET216" s="664"/>
      <c r="EU216" s="303"/>
      <c r="EV216" s="396" t="s">
        <v>491</v>
      </c>
      <c r="EW216" s="396" t="s">
        <v>342</v>
      </c>
      <c r="EX216" s="396" t="s">
        <v>343</v>
      </c>
      <c r="EY216" s="396">
        <v>30</v>
      </c>
      <c r="EZ216" s="396" t="s">
        <v>12</v>
      </c>
      <c r="FA216" s="396" t="s">
        <v>232</v>
      </c>
      <c r="FB216" s="396" t="s">
        <v>9</v>
      </c>
      <c r="FC216" s="396" t="s">
        <v>232</v>
      </c>
      <c r="FD216" s="396" t="s">
        <v>358</v>
      </c>
    </row>
    <row r="217" spans="1:160" customFormat="1">
      <c r="A217">
        <v>3660</v>
      </c>
      <c r="B217">
        <v>1</v>
      </c>
      <c r="H217">
        <v>700</v>
      </c>
      <c r="I217">
        <v>41</v>
      </c>
      <c r="J217">
        <v>1</v>
      </c>
      <c r="K217">
        <v>0</v>
      </c>
      <c r="L217">
        <v>1</v>
      </c>
      <c r="M217">
        <v>0</v>
      </c>
      <c r="N217" s="1250" t="s">
        <v>491</v>
      </c>
      <c r="O217" s="1250">
        <v>0</v>
      </c>
      <c r="P217">
        <v>23</v>
      </c>
      <c r="Q217">
        <v>4</v>
      </c>
      <c r="R217">
        <v>25</v>
      </c>
      <c r="S217">
        <v>6</v>
      </c>
      <c r="T217">
        <v>0</v>
      </c>
      <c r="U217">
        <v>1</v>
      </c>
      <c r="V217">
        <v>0</v>
      </c>
      <c r="W217">
        <v>1</v>
      </c>
      <c r="X217">
        <v>23</v>
      </c>
      <c r="Y217">
        <v>5</v>
      </c>
      <c r="Z217">
        <v>25</v>
      </c>
      <c r="AA217">
        <v>7</v>
      </c>
      <c r="AB217">
        <v>2</v>
      </c>
      <c r="AC217">
        <v>0</v>
      </c>
      <c r="AD217">
        <v>0</v>
      </c>
      <c r="AE217">
        <v>0</v>
      </c>
      <c r="AF217">
        <v>0</v>
      </c>
      <c r="AG217">
        <v>0</v>
      </c>
      <c r="AH217">
        <v>0</v>
      </c>
      <c r="AI217">
        <v>0</v>
      </c>
      <c r="AJ217">
        <v>0</v>
      </c>
      <c r="AK217">
        <v>0</v>
      </c>
      <c r="AL217">
        <v>1</v>
      </c>
      <c r="AM217">
        <v>1</v>
      </c>
      <c r="AN217">
        <v>25</v>
      </c>
      <c r="AO217">
        <v>5</v>
      </c>
      <c r="AP217">
        <v>26</v>
      </c>
      <c r="AQ217">
        <v>8</v>
      </c>
      <c r="AR217">
        <v>0</v>
      </c>
      <c r="AS217">
        <v>0</v>
      </c>
      <c r="AT217">
        <v>0</v>
      </c>
      <c r="AU217">
        <v>0</v>
      </c>
      <c r="AV217">
        <v>0</v>
      </c>
      <c r="AW217">
        <v>0</v>
      </c>
      <c r="AX217">
        <v>0</v>
      </c>
      <c r="AY217">
        <v>0</v>
      </c>
      <c r="AZ217">
        <v>3</v>
      </c>
      <c r="BA217">
        <v>0</v>
      </c>
      <c r="BB217">
        <v>1</v>
      </c>
      <c r="BC217">
        <v>0</v>
      </c>
      <c r="BD217">
        <v>3</v>
      </c>
      <c r="BE217">
        <v>0</v>
      </c>
      <c r="BF217">
        <v>1</v>
      </c>
      <c r="BG217">
        <v>0</v>
      </c>
      <c r="BH217">
        <v>6</v>
      </c>
      <c r="BI217">
        <v>0</v>
      </c>
      <c r="BJ217">
        <v>4</v>
      </c>
      <c r="BK217">
        <v>1</v>
      </c>
      <c r="BL217">
        <v>8</v>
      </c>
      <c r="BM217">
        <v>0</v>
      </c>
      <c r="BN217">
        <v>6</v>
      </c>
      <c r="BO217">
        <v>1</v>
      </c>
      <c r="BP217">
        <v>0</v>
      </c>
      <c r="BQ217">
        <v>0</v>
      </c>
      <c r="BR217">
        <v>0</v>
      </c>
      <c r="BS217">
        <v>0</v>
      </c>
      <c r="BT217">
        <v>0</v>
      </c>
      <c r="BU217">
        <v>0</v>
      </c>
      <c r="BV217">
        <v>0</v>
      </c>
      <c r="BW217">
        <v>0</v>
      </c>
      <c r="BX217">
        <v>14</v>
      </c>
      <c r="BY217">
        <v>0</v>
      </c>
      <c r="BZ217">
        <v>0</v>
      </c>
      <c r="CA217">
        <v>0</v>
      </c>
      <c r="CB217">
        <v>14</v>
      </c>
      <c r="CC217">
        <v>0</v>
      </c>
      <c r="CD217">
        <v>0</v>
      </c>
      <c r="CE217">
        <v>0</v>
      </c>
      <c r="CF217">
        <v>23</v>
      </c>
      <c r="CG217">
        <v>0</v>
      </c>
      <c r="CH217">
        <v>5</v>
      </c>
      <c r="CI217">
        <v>1</v>
      </c>
      <c r="CJ217">
        <v>25</v>
      </c>
      <c r="CK217">
        <v>0</v>
      </c>
      <c r="CL217">
        <v>7</v>
      </c>
      <c r="CM217">
        <v>1</v>
      </c>
      <c r="CN217">
        <v>7</v>
      </c>
      <c r="CO217">
        <v>3</v>
      </c>
      <c r="CP217">
        <v>3</v>
      </c>
      <c r="CQ217">
        <v>0</v>
      </c>
      <c r="CR217">
        <v>0.33333333333333331</v>
      </c>
      <c r="CS217">
        <v>2</v>
      </c>
      <c r="CT217">
        <v>0</v>
      </c>
      <c r="CU217">
        <v>0</v>
      </c>
      <c r="CV217">
        <v>0</v>
      </c>
      <c r="CW217">
        <v>0</v>
      </c>
      <c r="CX217">
        <v>0</v>
      </c>
      <c r="CY217">
        <v>1</v>
      </c>
      <c r="CZ217">
        <v>1</v>
      </c>
      <c r="DA217">
        <v>0</v>
      </c>
      <c r="DB217">
        <v>2</v>
      </c>
      <c r="DC217">
        <v>0</v>
      </c>
      <c r="DD217">
        <v>0</v>
      </c>
      <c r="DE217">
        <v>1</v>
      </c>
      <c r="DF217">
        <v>1</v>
      </c>
      <c r="DG217">
        <v>0</v>
      </c>
      <c r="DH217">
        <v>0</v>
      </c>
      <c r="DI217">
        <v>0</v>
      </c>
      <c r="DJ217">
        <v>0</v>
      </c>
      <c r="DK217" s="664"/>
      <c r="DL217" s="398">
        <v>0</v>
      </c>
      <c r="DM217" s="303">
        <v>0</v>
      </c>
      <c r="DN217" s="303">
        <v>0</v>
      </c>
      <c r="DO217" s="393">
        <v>0</v>
      </c>
      <c r="DP217" s="303">
        <v>0</v>
      </c>
      <c r="DQ217" s="303">
        <v>0</v>
      </c>
      <c r="DR217" s="303">
        <v>0</v>
      </c>
      <c r="DS217" s="393">
        <v>0</v>
      </c>
      <c r="DT217" s="303">
        <v>0</v>
      </c>
      <c r="DU217" s="303">
        <v>0</v>
      </c>
      <c r="DV217" s="303">
        <v>0</v>
      </c>
      <c r="DW217" s="303">
        <v>0</v>
      </c>
      <c r="DX217" s="303">
        <v>0</v>
      </c>
      <c r="DY217" s="303">
        <v>0</v>
      </c>
      <c r="DZ217" s="303">
        <v>0</v>
      </c>
      <c r="EA217" s="303">
        <v>0</v>
      </c>
      <c r="EB217" s="303">
        <v>0</v>
      </c>
      <c r="EC217" s="303">
        <v>0</v>
      </c>
      <c r="ED217" s="398">
        <v>0</v>
      </c>
      <c r="EE217" s="303">
        <v>0</v>
      </c>
      <c r="EF217" s="303">
        <v>0</v>
      </c>
      <c r="EG217" s="393">
        <v>0</v>
      </c>
      <c r="EH217" s="910">
        <v>0</v>
      </c>
      <c r="EI217" s="398">
        <v>30</v>
      </c>
      <c r="EJ217" s="393" t="b">
        <v>0</v>
      </c>
      <c r="EK217" s="971">
        <v>30</v>
      </c>
      <c r="EL217" s="971">
        <v>34</v>
      </c>
      <c r="EM217" s="396">
        <v>0</v>
      </c>
      <c r="EN217" s="396">
        <v>1</v>
      </c>
      <c r="EO217" s="396">
        <v>0</v>
      </c>
      <c r="EP217" s="971">
        <v>34</v>
      </c>
      <c r="EQ217" s="396">
        <v>0</v>
      </c>
      <c r="ER217" s="396">
        <v>1</v>
      </c>
      <c r="ES217" s="396">
        <v>0</v>
      </c>
      <c r="ET217" s="664"/>
      <c r="EU217" s="303"/>
      <c r="EV217" s="396" t="s">
        <v>491</v>
      </c>
      <c r="EW217" s="396" t="s">
        <v>342</v>
      </c>
      <c r="EX217" s="396" t="s">
        <v>343</v>
      </c>
      <c r="EY217" s="396">
        <v>34</v>
      </c>
      <c r="EZ217" s="396" t="s">
        <v>12</v>
      </c>
      <c r="FA217" s="396" t="s">
        <v>232</v>
      </c>
      <c r="FB217" s="396" t="s">
        <v>9</v>
      </c>
      <c r="FC217" s="396" t="s">
        <v>232</v>
      </c>
      <c r="FD217" s="396" t="s">
        <v>358</v>
      </c>
    </row>
    <row r="218" spans="1:160" customFormat="1">
      <c r="A218">
        <v>3661</v>
      </c>
      <c r="B218">
        <v>1</v>
      </c>
      <c r="H218">
        <v>700</v>
      </c>
      <c r="I218">
        <v>41</v>
      </c>
      <c r="J218">
        <v>1</v>
      </c>
      <c r="K218">
        <v>0</v>
      </c>
      <c r="L218">
        <v>1</v>
      </c>
      <c r="M218">
        <v>0</v>
      </c>
      <c r="N218" s="1250" t="s">
        <v>491</v>
      </c>
      <c r="O218" s="1250">
        <v>0</v>
      </c>
      <c r="P218">
        <v>4</v>
      </c>
      <c r="Q218">
        <v>0</v>
      </c>
      <c r="R218">
        <v>4</v>
      </c>
      <c r="S218">
        <v>0</v>
      </c>
      <c r="T218">
        <v>0</v>
      </c>
      <c r="U218">
        <v>2</v>
      </c>
      <c r="V218">
        <v>0</v>
      </c>
      <c r="W218">
        <v>2</v>
      </c>
      <c r="X218">
        <v>4</v>
      </c>
      <c r="Y218">
        <v>2</v>
      </c>
      <c r="Z218">
        <v>4</v>
      </c>
      <c r="AA218">
        <v>2</v>
      </c>
      <c r="AB218">
        <v>0</v>
      </c>
      <c r="AC218">
        <v>0</v>
      </c>
      <c r="AD218">
        <v>0</v>
      </c>
      <c r="AE218">
        <v>0</v>
      </c>
      <c r="AF218">
        <v>0</v>
      </c>
      <c r="AG218">
        <v>0</v>
      </c>
      <c r="AH218">
        <v>0</v>
      </c>
      <c r="AI218">
        <v>0</v>
      </c>
      <c r="AJ218">
        <v>0</v>
      </c>
      <c r="AK218">
        <v>0</v>
      </c>
      <c r="AL218">
        <v>0</v>
      </c>
      <c r="AM218">
        <v>0</v>
      </c>
      <c r="AN218">
        <v>4</v>
      </c>
      <c r="AO218">
        <v>2</v>
      </c>
      <c r="AP218">
        <v>4</v>
      </c>
      <c r="AQ218">
        <v>2</v>
      </c>
      <c r="AR218">
        <v>0</v>
      </c>
      <c r="AS218">
        <v>0</v>
      </c>
      <c r="AT218">
        <v>0</v>
      </c>
      <c r="AU218">
        <v>0</v>
      </c>
      <c r="AV218">
        <v>0</v>
      </c>
      <c r="AW218">
        <v>0</v>
      </c>
      <c r="AX218">
        <v>0</v>
      </c>
      <c r="AY218">
        <v>0</v>
      </c>
      <c r="AZ218">
        <v>0</v>
      </c>
      <c r="BA218">
        <v>0</v>
      </c>
      <c r="BB218">
        <v>0</v>
      </c>
      <c r="BC218">
        <v>0</v>
      </c>
      <c r="BD218">
        <v>0</v>
      </c>
      <c r="BE218">
        <v>0</v>
      </c>
      <c r="BF218">
        <v>0</v>
      </c>
      <c r="BG218">
        <v>0</v>
      </c>
      <c r="BH218">
        <v>0</v>
      </c>
      <c r="BI218">
        <v>0</v>
      </c>
      <c r="BJ218">
        <v>2</v>
      </c>
      <c r="BK218">
        <v>2</v>
      </c>
      <c r="BL218">
        <v>0</v>
      </c>
      <c r="BM218">
        <v>0</v>
      </c>
      <c r="BN218">
        <v>2</v>
      </c>
      <c r="BO218">
        <v>2</v>
      </c>
      <c r="BP218">
        <v>0</v>
      </c>
      <c r="BQ218">
        <v>0</v>
      </c>
      <c r="BR218">
        <v>0</v>
      </c>
      <c r="BS218">
        <v>0</v>
      </c>
      <c r="BT218">
        <v>0</v>
      </c>
      <c r="BU218">
        <v>0</v>
      </c>
      <c r="BV218">
        <v>0</v>
      </c>
      <c r="BW218">
        <v>0</v>
      </c>
      <c r="BX218">
        <v>4</v>
      </c>
      <c r="BY218">
        <v>0</v>
      </c>
      <c r="BZ218">
        <v>0</v>
      </c>
      <c r="CA218">
        <v>0</v>
      </c>
      <c r="CB218">
        <v>4</v>
      </c>
      <c r="CC218">
        <v>0</v>
      </c>
      <c r="CD218">
        <v>0</v>
      </c>
      <c r="CE218">
        <v>0</v>
      </c>
      <c r="CF218">
        <v>4</v>
      </c>
      <c r="CG218">
        <v>0</v>
      </c>
      <c r="CH218">
        <v>2</v>
      </c>
      <c r="CI218">
        <v>2</v>
      </c>
      <c r="CJ218">
        <v>4</v>
      </c>
      <c r="CK218">
        <v>0</v>
      </c>
      <c r="CL218">
        <v>2</v>
      </c>
      <c r="CM218">
        <v>2</v>
      </c>
      <c r="CN218">
        <v>1</v>
      </c>
      <c r="CO218">
        <v>1</v>
      </c>
      <c r="CP218">
        <v>1</v>
      </c>
      <c r="CQ218">
        <v>0</v>
      </c>
      <c r="CR218">
        <v>0.33333333333333331</v>
      </c>
      <c r="CS218">
        <v>0</v>
      </c>
      <c r="CT218">
        <v>0</v>
      </c>
      <c r="CU218">
        <v>0</v>
      </c>
      <c r="CV218">
        <v>0</v>
      </c>
      <c r="CW218">
        <v>0</v>
      </c>
      <c r="CX218">
        <v>0</v>
      </c>
      <c r="CY218">
        <v>0</v>
      </c>
      <c r="CZ218">
        <v>0</v>
      </c>
      <c r="DA218">
        <v>0</v>
      </c>
      <c r="DB218">
        <v>0</v>
      </c>
      <c r="DC218">
        <v>0</v>
      </c>
      <c r="DD218">
        <v>0</v>
      </c>
      <c r="DE218">
        <v>0</v>
      </c>
      <c r="DF218">
        <v>0</v>
      </c>
      <c r="DG218">
        <v>0</v>
      </c>
      <c r="DH218">
        <v>0</v>
      </c>
      <c r="DI218">
        <v>0</v>
      </c>
      <c r="DJ218">
        <v>0</v>
      </c>
      <c r="DK218" s="664"/>
      <c r="DL218" s="398">
        <v>0</v>
      </c>
      <c r="DM218" s="303">
        <v>0</v>
      </c>
      <c r="DN218" s="303">
        <v>0</v>
      </c>
      <c r="DO218" s="393">
        <v>0</v>
      </c>
      <c r="DP218" s="303">
        <v>0</v>
      </c>
      <c r="DQ218" s="303">
        <v>0</v>
      </c>
      <c r="DR218" s="303">
        <v>0</v>
      </c>
      <c r="DS218" s="393">
        <v>0</v>
      </c>
      <c r="DT218" s="303">
        <v>0</v>
      </c>
      <c r="DU218" s="303">
        <v>0</v>
      </c>
      <c r="DV218" s="303">
        <v>0</v>
      </c>
      <c r="DW218" s="303">
        <v>0</v>
      </c>
      <c r="DX218" s="303">
        <v>0</v>
      </c>
      <c r="DY218" s="303">
        <v>0</v>
      </c>
      <c r="DZ218" s="303">
        <v>0</v>
      </c>
      <c r="EA218" s="303">
        <v>0</v>
      </c>
      <c r="EB218" s="303">
        <v>0</v>
      </c>
      <c r="EC218" s="303">
        <v>0</v>
      </c>
      <c r="ED218" s="398">
        <v>0</v>
      </c>
      <c r="EE218" s="303">
        <v>0</v>
      </c>
      <c r="EF218" s="303">
        <v>0</v>
      </c>
      <c r="EG218" s="393">
        <v>0</v>
      </c>
      <c r="EH218" s="910">
        <v>0</v>
      </c>
      <c r="EI218" s="398">
        <v>6</v>
      </c>
      <c r="EJ218" s="393" t="b">
        <v>1</v>
      </c>
      <c r="EK218" s="971">
        <v>0</v>
      </c>
      <c r="EL218" s="971">
        <v>0</v>
      </c>
      <c r="EM218" s="396">
        <v>0</v>
      </c>
      <c r="EN218" s="396">
        <v>0</v>
      </c>
      <c r="EO218" s="396">
        <v>0</v>
      </c>
      <c r="EP218" s="971">
        <v>0</v>
      </c>
      <c r="EQ218" s="396">
        <v>0</v>
      </c>
      <c r="ER218" s="396">
        <v>0</v>
      </c>
      <c r="ES218" s="396">
        <v>0</v>
      </c>
      <c r="ET218" s="664"/>
      <c r="EU218" s="303"/>
      <c r="EV218" s="396" t="s">
        <v>491</v>
      </c>
      <c r="EW218" s="396" t="s">
        <v>342</v>
      </c>
      <c r="EX218" s="396" t="s">
        <v>343</v>
      </c>
      <c r="EY218" s="396">
        <v>6</v>
      </c>
      <c r="EZ218" s="396" t="s">
        <v>11</v>
      </c>
      <c r="FA218" s="396" t="s">
        <v>232</v>
      </c>
      <c r="FB218" s="396" t="s">
        <v>9</v>
      </c>
      <c r="FC218" s="396" t="s">
        <v>232</v>
      </c>
      <c r="FD218" s="396" t="s">
        <v>358</v>
      </c>
    </row>
    <row r="219" spans="1:160" customFormat="1">
      <c r="A219">
        <v>3662</v>
      </c>
      <c r="B219">
        <v>1</v>
      </c>
      <c r="H219">
        <v>700</v>
      </c>
      <c r="I219">
        <v>41</v>
      </c>
      <c r="J219">
        <v>1</v>
      </c>
      <c r="K219">
        <v>0</v>
      </c>
      <c r="L219">
        <v>1</v>
      </c>
      <c r="M219">
        <v>0</v>
      </c>
      <c r="N219" s="1250" t="s">
        <v>491</v>
      </c>
      <c r="O219" s="1250">
        <v>0</v>
      </c>
      <c r="P219">
        <v>11</v>
      </c>
      <c r="Q219">
        <v>2</v>
      </c>
      <c r="R219">
        <v>11</v>
      </c>
      <c r="S219">
        <v>3</v>
      </c>
      <c r="T219">
        <v>0</v>
      </c>
      <c r="U219">
        <v>1</v>
      </c>
      <c r="V219">
        <v>0</v>
      </c>
      <c r="W219">
        <v>1</v>
      </c>
      <c r="X219">
        <v>11</v>
      </c>
      <c r="Y219">
        <v>3</v>
      </c>
      <c r="Z219">
        <v>11</v>
      </c>
      <c r="AA219">
        <v>4</v>
      </c>
      <c r="AB219">
        <v>3</v>
      </c>
      <c r="AC219">
        <v>0</v>
      </c>
      <c r="AD219">
        <v>3</v>
      </c>
      <c r="AE219">
        <v>0</v>
      </c>
      <c r="AF219">
        <v>0</v>
      </c>
      <c r="AG219">
        <v>1</v>
      </c>
      <c r="AH219">
        <v>0</v>
      </c>
      <c r="AI219">
        <v>0</v>
      </c>
      <c r="AJ219">
        <v>0</v>
      </c>
      <c r="AK219">
        <v>0</v>
      </c>
      <c r="AL219">
        <v>0</v>
      </c>
      <c r="AM219">
        <v>0</v>
      </c>
      <c r="AN219">
        <v>14</v>
      </c>
      <c r="AO219">
        <v>4</v>
      </c>
      <c r="AP219">
        <v>14</v>
      </c>
      <c r="AQ219">
        <v>4</v>
      </c>
      <c r="AR219">
        <v>0</v>
      </c>
      <c r="AS219">
        <v>0</v>
      </c>
      <c r="AT219">
        <v>0</v>
      </c>
      <c r="AU219">
        <v>0</v>
      </c>
      <c r="AV219">
        <v>0</v>
      </c>
      <c r="AW219">
        <v>0</v>
      </c>
      <c r="AX219">
        <v>0</v>
      </c>
      <c r="AY219">
        <v>0</v>
      </c>
      <c r="AZ219">
        <v>0</v>
      </c>
      <c r="BA219">
        <v>0</v>
      </c>
      <c r="BB219">
        <v>0</v>
      </c>
      <c r="BC219">
        <v>0</v>
      </c>
      <c r="BD219">
        <v>0</v>
      </c>
      <c r="BE219">
        <v>0</v>
      </c>
      <c r="BF219">
        <v>0</v>
      </c>
      <c r="BG219">
        <v>0</v>
      </c>
      <c r="BH219">
        <v>2</v>
      </c>
      <c r="BI219">
        <v>0</v>
      </c>
      <c r="BJ219">
        <v>3</v>
      </c>
      <c r="BK219">
        <v>1</v>
      </c>
      <c r="BL219">
        <v>2</v>
      </c>
      <c r="BM219">
        <v>0</v>
      </c>
      <c r="BN219">
        <v>4</v>
      </c>
      <c r="BO219">
        <v>1</v>
      </c>
      <c r="BP219">
        <v>0</v>
      </c>
      <c r="BQ219">
        <v>0</v>
      </c>
      <c r="BR219">
        <v>0</v>
      </c>
      <c r="BS219">
        <v>0</v>
      </c>
      <c r="BT219">
        <v>0</v>
      </c>
      <c r="BU219">
        <v>0</v>
      </c>
      <c r="BV219">
        <v>0</v>
      </c>
      <c r="BW219">
        <v>0</v>
      </c>
      <c r="BX219">
        <v>9</v>
      </c>
      <c r="BY219">
        <v>0</v>
      </c>
      <c r="BZ219">
        <v>0</v>
      </c>
      <c r="CA219">
        <v>0</v>
      </c>
      <c r="CB219">
        <v>9</v>
      </c>
      <c r="CC219">
        <v>0</v>
      </c>
      <c r="CD219">
        <v>0</v>
      </c>
      <c r="CE219">
        <v>0</v>
      </c>
      <c r="CF219">
        <v>11</v>
      </c>
      <c r="CG219">
        <v>0</v>
      </c>
      <c r="CH219">
        <v>3</v>
      </c>
      <c r="CI219">
        <v>1</v>
      </c>
      <c r="CJ219">
        <v>11</v>
      </c>
      <c r="CK219">
        <v>0</v>
      </c>
      <c r="CL219">
        <v>4</v>
      </c>
      <c r="CM219">
        <v>1</v>
      </c>
      <c r="CN219">
        <v>2</v>
      </c>
      <c r="CO219">
        <v>2</v>
      </c>
      <c r="CP219">
        <v>1</v>
      </c>
      <c r="CQ219">
        <v>0</v>
      </c>
      <c r="CR219">
        <v>0.22222222222222221</v>
      </c>
      <c r="CS219">
        <v>2</v>
      </c>
      <c r="CT219">
        <v>0</v>
      </c>
      <c r="CU219">
        <v>0</v>
      </c>
      <c r="CV219">
        <v>0</v>
      </c>
      <c r="CW219">
        <v>0</v>
      </c>
      <c r="CX219">
        <v>0</v>
      </c>
      <c r="CY219">
        <v>0</v>
      </c>
      <c r="CZ219">
        <v>1</v>
      </c>
      <c r="DA219">
        <v>1</v>
      </c>
      <c r="DB219">
        <v>3</v>
      </c>
      <c r="DC219">
        <v>0</v>
      </c>
      <c r="DD219">
        <v>0</v>
      </c>
      <c r="DE219">
        <v>0</v>
      </c>
      <c r="DF219">
        <v>0</v>
      </c>
      <c r="DG219">
        <v>1</v>
      </c>
      <c r="DH219">
        <v>0</v>
      </c>
      <c r="DI219">
        <v>0</v>
      </c>
      <c r="DJ219">
        <v>0</v>
      </c>
      <c r="DK219" s="664"/>
      <c r="DL219" s="398">
        <v>0</v>
      </c>
      <c r="DM219" s="303">
        <v>0</v>
      </c>
      <c r="DN219" s="303">
        <v>0</v>
      </c>
      <c r="DO219" s="393">
        <v>0</v>
      </c>
      <c r="DP219" s="303">
        <v>0</v>
      </c>
      <c r="DQ219" s="303">
        <v>0</v>
      </c>
      <c r="DR219" s="303">
        <v>0</v>
      </c>
      <c r="DS219" s="393">
        <v>0</v>
      </c>
      <c r="DT219" s="303">
        <v>0</v>
      </c>
      <c r="DU219" s="303">
        <v>0</v>
      </c>
      <c r="DV219" s="303">
        <v>0</v>
      </c>
      <c r="DW219" s="303">
        <v>0</v>
      </c>
      <c r="DX219" s="303">
        <v>0</v>
      </c>
      <c r="DY219" s="303">
        <v>0</v>
      </c>
      <c r="DZ219" s="303">
        <v>0</v>
      </c>
      <c r="EA219" s="303">
        <v>0</v>
      </c>
      <c r="EB219" s="303">
        <v>0</v>
      </c>
      <c r="EC219" s="303">
        <v>0</v>
      </c>
      <c r="ED219" s="398">
        <v>0</v>
      </c>
      <c r="EE219" s="303">
        <v>0</v>
      </c>
      <c r="EF219" s="303">
        <v>0</v>
      </c>
      <c r="EG219" s="393">
        <v>0</v>
      </c>
      <c r="EH219" s="910">
        <v>0</v>
      </c>
      <c r="EI219" s="398">
        <v>18</v>
      </c>
      <c r="EJ219" s="393" t="b">
        <v>1</v>
      </c>
      <c r="EK219" s="971">
        <v>13</v>
      </c>
      <c r="EL219" s="971">
        <v>18</v>
      </c>
      <c r="EM219" s="396">
        <v>0</v>
      </c>
      <c r="EN219" s="396">
        <v>1</v>
      </c>
      <c r="EO219" s="396">
        <v>0</v>
      </c>
      <c r="EP219" s="971">
        <v>18</v>
      </c>
      <c r="EQ219" s="396">
        <v>0</v>
      </c>
      <c r="ER219" s="396">
        <v>1</v>
      </c>
      <c r="ES219" s="396">
        <v>0</v>
      </c>
      <c r="ET219" s="664"/>
      <c r="EU219" s="303"/>
      <c r="EV219" s="396" t="s">
        <v>491</v>
      </c>
      <c r="EW219" s="396" t="s">
        <v>342</v>
      </c>
      <c r="EX219" s="396" t="s">
        <v>343</v>
      </c>
      <c r="EY219" s="396">
        <v>18</v>
      </c>
      <c r="EZ219" s="396" t="s">
        <v>12</v>
      </c>
      <c r="FA219" s="396" t="s">
        <v>232</v>
      </c>
      <c r="FB219" s="396" t="s">
        <v>9</v>
      </c>
      <c r="FC219" s="396" t="s">
        <v>232</v>
      </c>
      <c r="FD219" s="396" t="s">
        <v>358</v>
      </c>
    </row>
    <row r="220" spans="1:160" customFormat="1">
      <c r="A220">
        <v>3663</v>
      </c>
      <c r="B220">
        <v>1</v>
      </c>
      <c r="H220">
        <v>700</v>
      </c>
      <c r="I220">
        <v>41</v>
      </c>
      <c r="J220">
        <v>1</v>
      </c>
      <c r="K220">
        <v>0</v>
      </c>
      <c r="L220">
        <v>1</v>
      </c>
      <c r="M220">
        <v>0</v>
      </c>
      <c r="N220" s="1250" t="s">
        <v>491</v>
      </c>
      <c r="O220" s="1250">
        <v>0</v>
      </c>
      <c r="P220">
        <v>5</v>
      </c>
      <c r="Q220">
        <v>2</v>
      </c>
      <c r="R220">
        <v>5</v>
      </c>
      <c r="S220">
        <v>1</v>
      </c>
      <c r="T220">
        <v>1</v>
      </c>
      <c r="U220">
        <v>2</v>
      </c>
      <c r="V220">
        <v>1</v>
      </c>
      <c r="W220">
        <v>2</v>
      </c>
      <c r="X220">
        <v>6</v>
      </c>
      <c r="Y220">
        <v>4</v>
      </c>
      <c r="Z220">
        <v>6</v>
      </c>
      <c r="AA220">
        <v>3</v>
      </c>
      <c r="AB220">
        <v>0</v>
      </c>
      <c r="AC220">
        <v>0</v>
      </c>
      <c r="AD220">
        <v>0</v>
      </c>
      <c r="AE220">
        <v>1</v>
      </c>
      <c r="AF220">
        <v>0</v>
      </c>
      <c r="AG220">
        <v>0</v>
      </c>
      <c r="AH220">
        <v>0</v>
      </c>
      <c r="AI220">
        <v>0</v>
      </c>
      <c r="AJ220">
        <v>0</v>
      </c>
      <c r="AK220">
        <v>0</v>
      </c>
      <c r="AL220">
        <v>0</v>
      </c>
      <c r="AM220">
        <v>0</v>
      </c>
      <c r="AN220">
        <v>6</v>
      </c>
      <c r="AO220">
        <v>4</v>
      </c>
      <c r="AP220">
        <v>6</v>
      </c>
      <c r="AQ220">
        <v>4</v>
      </c>
      <c r="AR220">
        <v>0</v>
      </c>
      <c r="AS220">
        <v>0</v>
      </c>
      <c r="AT220">
        <v>0</v>
      </c>
      <c r="AU220">
        <v>0</v>
      </c>
      <c r="AV220">
        <v>0</v>
      </c>
      <c r="AW220">
        <v>0</v>
      </c>
      <c r="AX220">
        <v>0</v>
      </c>
      <c r="AY220">
        <v>0</v>
      </c>
      <c r="AZ220">
        <v>1</v>
      </c>
      <c r="BA220">
        <v>1</v>
      </c>
      <c r="BB220">
        <v>0</v>
      </c>
      <c r="BC220">
        <v>0</v>
      </c>
      <c r="BD220">
        <v>2</v>
      </c>
      <c r="BE220">
        <v>1</v>
      </c>
      <c r="BF220">
        <v>0</v>
      </c>
      <c r="BG220">
        <v>0</v>
      </c>
      <c r="BH220">
        <v>5</v>
      </c>
      <c r="BI220">
        <v>0</v>
      </c>
      <c r="BJ220">
        <v>4</v>
      </c>
      <c r="BK220">
        <v>2</v>
      </c>
      <c r="BL220">
        <v>4</v>
      </c>
      <c r="BM220">
        <v>0</v>
      </c>
      <c r="BN220">
        <v>3</v>
      </c>
      <c r="BO220">
        <v>2</v>
      </c>
      <c r="BP220">
        <v>0</v>
      </c>
      <c r="BQ220">
        <v>0</v>
      </c>
      <c r="BR220">
        <v>0</v>
      </c>
      <c r="BS220">
        <v>0</v>
      </c>
      <c r="BT220">
        <v>0</v>
      </c>
      <c r="BU220">
        <v>0</v>
      </c>
      <c r="BV220">
        <v>0</v>
      </c>
      <c r="BW220">
        <v>0</v>
      </c>
      <c r="BX220">
        <v>0</v>
      </c>
      <c r="BY220">
        <v>0</v>
      </c>
      <c r="BZ220">
        <v>0</v>
      </c>
      <c r="CA220">
        <v>0</v>
      </c>
      <c r="CB220">
        <v>0</v>
      </c>
      <c r="CC220">
        <v>0</v>
      </c>
      <c r="CD220">
        <v>0</v>
      </c>
      <c r="CE220">
        <v>0</v>
      </c>
      <c r="CF220">
        <v>6</v>
      </c>
      <c r="CG220">
        <v>1</v>
      </c>
      <c r="CH220">
        <v>4</v>
      </c>
      <c r="CI220">
        <v>2</v>
      </c>
      <c r="CJ220">
        <v>6</v>
      </c>
      <c r="CK220">
        <v>1</v>
      </c>
      <c r="CL220">
        <v>3</v>
      </c>
      <c r="CM220">
        <v>2</v>
      </c>
      <c r="CN220">
        <v>3</v>
      </c>
      <c r="CO220">
        <v>3</v>
      </c>
      <c r="CP220">
        <v>3</v>
      </c>
      <c r="CQ220">
        <v>0</v>
      </c>
      <c r="CR220">
        <v>0.6</v>
      </c>
      <c r="CS220">
        <v>1</v>
      </c>
      <c r="CT220">
        <v>1</v>
      </c>
      <c r="CU220">
        <v>0</v>
      </c>
      <c r="CV220">
        <v>0</v>
      </c>
      <c r="CW220">
        <v>1</v>
      </c>
      <c r="CX220">
        <v>0</v>
      </c>
      <c r="CY220">
        <v>0</v>
      </c>
      <c r="CZ220">
        <v>0</v>
      </c>
      <c r="DA220">
        <v>0</v>
      </c>
      <c r="DB220">
        <v>1</v>
      </c>
      <c r="DC220">
        <v>0</v>
      </c>
      <c r="DD220">
        <v>0</v>
      </c>
      <c r="DE220">
        <v>1</v>
      </c>
      <c r="DF220">
        <v>0</v>
      </c>
      <c r="DG220">
        <v>0</v>
      </c>
      <c r="DH220">
        <v>0</v>
      </c>
      <c r="DI220">
        <v>0</v>
      </c>
      <c r="DJ220">
        <v>0</v>
      </c>
      <c r="DK220" s="664"/>
      <c r="DL220" s="398">
        <v>0</v>
      </c>
      <c r="DM220" s="303">
        <v>0</v>
      </c>
      <c r="DN220" s="303">
        <v>0</v>
      </c>
      <c r="DO220" s="393">
        <v>0</v>
      </c>
      <c r="DP220" s="303">
        <v>0</v>
      </c>
      <c r="DQ220" s="303">
        <v>0</v>
      </c>
      <c r="DR220" s="303">
        <v>0</v>
      </c>
      <c r="DS220" s="393">
        <v>0</v>
      </c>
      <c r="DT220" s="303">
        <v>0</v>
      </c>
      <c r="DU220" s="303">
        <v>0</v>
      </c>
      <c r="DV220" s="303">
        <v>0</v>
      </c>
      <c r="DW220" s="303">
        <v>0</v>
      </c>
      <c r="DX220" s="303">
        <v>0</v>
      </c>
      <c r="DY220" s="303">
        <v>0</v>
      </c>
      <c r="DZ220" s="303">
        <v>0</v>
      </c>
      <c r="EA220" s="303">
        <v>0</v>
      </c>
      <c r="EB220" s="303">
        <v>0</v>
      </c>
      <c r="EC220" s="303">
        <v>0</v>
      </c>
      <c r="ED220" s="398">
        <v>0</v>
      </c>
      <c r="EE220" s="303">
        <v>0</v>
      </c>
      <c r="EF220" s="303">
        <v>0</v>
      </c>
      <c r="EG220" s="393">
        <v>0</v>
      </c>
      <c r="EH220" s="910">
        <v>0</v>
      </c>
      <c r="EI220" s="398">
        <v>10</v>
      </c>
      <c r="EJ220" s="393" t="b">
        <v>1</v>
      </c>
      <c r="EK220" s="971">
        <v>8</v>
      </c>
      <c r="EL220" s="971">
        <v>10</v>
      </c>
      <c r="EM220" s="396">
        <v>0</v>
      </c>
      <c r="EN220" s="396">
        <v>1</v>
      </c>
      <c r="EO220" s="396">
        <v>0</v>
      </c>
      <c r="EP220" s="971">
        <v>10</v>
      </c>
      <c r="EQ220" s="396">
        <v>0</v>
      </c>
      <c r="ER220" s="396">
        <v>1</v>
      </c>
      <c r="ES220" s="396">
        <v>0</v>
      </c>
      <c r="ET220" s="664"/>
      <c r="EU220" s="303"/>
      <c r="EV220" s="396" t="s">
        <v>491</v>
      </c>
      <c r="EW220" s="396" t="s">
        <v>342</v>
      </c>
      <c r="EX220" s="396" t="s">
        <v>343</v>
      </c>
      <c r="EY220" s="396">
        <v>10</v>
      </c>
      <c r="EZ220" s="396" t="s">
        <v>11</v>
      </c>
      <c r="FA220" s="396" t="s">
        <v>232</v>
      </c>
      <c r="FB220" s="396" t="s">
        <v>9</v>
      </c>
      <c r="FC220" s="396" t="s">
        <v>232</v>
      </c>
      <c r="FD220" s="396" t="s">
        <v>358</v>
      </c>
    </row>
    <row r="221" spans="1:160" customFormat="1">
      <c r="A221">
        <v>3664</v>
      </c>
      <c r="B221">
        <v>1</v>
      </c>
      <c r="H221">
        <v>700</v>
      </c>
      <c r="I221">
        <v>41</v>
      </c>
      <c r="J221">
        <v>1</v>
      </c>
      <c r="K221">
        <v>0</v>
      </c>
      <c r="L221">
        <v>1</v>
      </c>
      <c r="M221">
        <v>0</v>
      </c>
      <c r="N221" s="1250" t="s">
        <v>491</v>
      </c>
      <c r="O221" s="1250">
        <v>0</v>
      </c>
      <c r="P221">
        <v>16</v>
      </c>
      <c r="Q221">
        <v>5</v>
      </c>
      <c r="R221">
        <v>21</v>
      </c>
      <c r="S221">
        <v>5</v>
      </c>
      <c r="T221">
        <v>0</v>
      </c>
      <c r="U221">
        <v>1</v>
      </c>
      <c r="V221">
        <v>0</v>
      </c>
      <c r="W221">
        <v>0</v>
      </c>
      <c r="X221">
        <v>16</v>
      </c>
      <c r="Y221">
        <v>6</v>
      </c>
      <c r="Z221">
        <v>21</v>
      </c>
      <c r="AA221">
        <v>5</v>
      </c>
      <c r="AB221">
        <v>0</v>
      </c>
      <c r="AC221">
        <v>2</v>
      </c>
      <c r="AD221">
        <v>1</v>
      </c>
      <c r="AE221">
        <v>0</v>
      </c>
      <c r="AF221">
        <v>0</v>
      </c>
      <c r="AG221">
        <v>1</v>
      </c>
      <c r="AH221">
        <v>0</v>
      </c>
      <c r="AI221">
        <v>0</v>
      </c>
      <c r="AJ221">
        <v>0</v>
      </c>
      <c r="AK221">
        <v>1</v>
      </c>
      <c r="AL221">
        <v>0</v>
      </c>
      <c r="AM221">
        <v>2</v>
      </c>
      <c r="AN221">
        <v>16</v>
      </c>
      <c r="AO221">
        <v>10</v>
      </c>
      <c r="AP221">
        <v>22</v>
      </c>
      <c r="AQ221">
        <v>7</v>
      </c>
      <c r="AR221">
        <v>2</v>
      </c>
      <c r="AS221">
        <v>0</v>
      </c>
      <c r="AT221">
        <v>0</v>
      </c>
      <c r="AU221">
        <v>0</v>
      </c>
      <c r="AV221">
        <v>2</v>
      </c>
      <c r="AW221">
        <v>0</v>
      </c>
      <c r="AX221">
        <v>0</v>
      </c>
      <c r="AY221">
        <v>0</v>
      </c>
      <c r="AZ221">
        <v>2</v>
      </c>
      <c r="BA221">
        <v>0</v>
      </c>
      <c r="BB221">
        <v>0</v>
      </c>
      <c r="BC221">
        <v>0</v>
      </c>
      <c r="BD221">
        <v>3</v>
      </c>
      <c r="BE221">
        <v>0</v>
      </c>
      <c r="BF221">
        <v>0</v>
      </c>
      <c r="BG221">
        <v>0</v>
      </c>
      <c r="BH221">
        <v>9</v>
      </c>
      <c r="BI221">
        <v>0</v>
      </c>
      <c r="BJ221">
        <v>6</v>
      </c>
      <c r="BK221">
        <v>1</v>
      </c>
      <c r="BL221">
        <v>12</v>
      </c>
      <c r="BM221">
        <v>0</v>
      </c>
      <c r="BN221">
        <v>5</v>
      </c>
      <c r="BO221">
        <v>0</v>
      </c>
      <c r="BP221">
        <v>0</v>
      </c>
      <c r="BQ221">
        <v>0</v>
      </c>
      <c r="BR221">
        <v>0</v>
      </c>
      <c r="BS221">
        <v>0</v>
      </c>
      <c r="BT221">
        <v>0</v>
      </c>
      <c r="BU221">
        <v>0</v>
      </c>
      <c r="BV221">
        <v>0</v>
      </c>
      <c r="BW221">
        <v>0</v>
      </c>
      <c r="BX221">
        <v>3</v>
      </c>
      <c r="BY221">
        <v>0</v>
      </c>
      <c r="BZ221">
        <v>0</v>
      </c>
      <c r="CA221">
        <v>0</v>
      </c>
      <c r="CB221">
        <v>4</v>
      </c>
      <c r="CC221">
        <v>0</v>
      </c>
      <c r="CD221">
        <v>0</v>
      </c>
      <c r="CE221">
        <v>0</v>
      </c>
      <c r="CF221">
        <v>16</v>
      </c>
      <c r="CG221">
        <v>0</v>
      </c>
      <c r="CH221">
        <v>6</v>
      </c>
      <c r="CI221">
        <v>1</v>
      </c>
      <c r="CJ221">
        <v>21</v>
      </c>
      <c r="CK221">
        <v>0</v>
      </c>
      <c r="CL221">
        <v>5</v>
      </c>
      <c r="CM221">
        <v>0</v>
      </c>
      <c r="CN221">
        <v>9</v>
      </c>
      <c r="CO221">
        <v>6</v>
      </c>
      <c r="CP221">
        <v>0</v>
      </c>
      <c r="CQ221">
        <v>0</v>
      </c>
      <c r="CR221">
        <v>0.57692307692307687</v>
      </c>
      <c r="CS221">
        <v>3</v>
      </c>
      <c r="CT221">
        <v>1</v>
      </c>
      <c r="CU221">
        <v>0</v>
      </c>
      <c r="CV221">
        <v>0</v>
      </c>
      <c r="CW221">
        <v>0</v>
      </c>
      <c r="CX221">
        <v>0</v>
      </c>
      <c r="CY221">
        <v>0</v>
      </c>
      <c r="CZ221">
        <v>0</v>
      </c>
      <c r="DA221">
        <v>1</v>
      </c>
      <c r="DB221">
        <v>3</v>
      </c>
      <c r="DC221">
        <v>0</v>
      </c>
      <c r="DD221">
        <v>0</v>
      </c>
      <c r="DE221">
        <v>0</v>
      </c>
      <c r="DF221">
        <v>1</v>
      </c>
      <c r="DG221">
        <v>1</v>
      </c>
      <c r="DH221">
        <v>0</v>
      </c>
      <c r="DI221">
        <v>1</v>
      </c>
      <c r="DJ221">
        <v>0</v>
      </c>
      <c r="DK221" s="664"/>
      <c r="DL221" s="398">
        <v>0</v>
      </c>
      <c r="DM221" s="303">
        <v>0</v>
      </c>
      <c r="DN221" s="303">
        <v>0</v>
      </c>
      <c r="DO221" s="393">
        <v>0</v>
      </c>
      <c r="DP221" s="303">
        <v>0</v>
      </c>
      <c r="DQ221" s="303">
        <v>0</v>
      </c>
      <c r="DR221" s="303">
        <v>0</v>
      </c>
      <c r="DS221" s="393">
        <v>0</v>
      </c>
      <c r="DT221" s="303">
        <v>0</v>
      </c>
      <c r="DU221" s="303">
        <v>0</v>
      </c>
      <c r="DV221" s="303">
        <v>0</v>
      </c>
      <c r="DW221" s="303">
        <v>0</v>
      </c>
      <c r="DX221" s="303">
        <v>0</v>
      </c>
      <c r="DY221" s="303">
        <v>0</v>
      </c>
      <c r="DZ221" s="303">
        <v>0</v>
      </c>
      <c r="EA221" s="303">
        <v>0</v>
      </c>
      <c r="EB221" s="303">
        <v>0</v>
      </c>
      <c r="EC221" s="303">
        <v>0</v>
      </c>
      <c r="ED221" s="398">
        <v>0</v>
      </c>
      <c r="EE221" s="303">
        <v>0</v>
      </c>
      <c r="EF221" s="303">
        <v>0</v>
      </c>
      <c r="EG221" s="393">
        <v>0</v>
      </c>
      <c r="EH221" s="910">
        <v>0</v>
      </c>
      <c r="EI221" s="398">
        <v>26</v>
      </c>
      <c r="EJ221" s="393" t="b">
        <v>0</v>
      </c>
      <c r="EK221" s="971">
        <v>23</v>
      </c>
      <c r="EL221" s="971">
        <v>29</v>
      </c>
      <c r="EM221" s="396">
        <v>0</v>
      </c>
      <c r="EN221" s="396">
        <v>1</v>
      </c>
      <c r="EO221" s="396">
        <v>0</v>
      </c>
      <c r="EP221" s="971">
        <v>29</v>
      </c>
      <c r="EQ221" s="396">
        <v>0</v>
      </c>
      <c r="ER221" s="396">
        <v>0</v>
      </c>
      <c r="ES221" s="396">
        <v>1</v>
      </c>
      <c r="ET221" s="664"/>
      <c r="EU221" s="303"/>
      <c r="EV221" s="396" t="s">
        <v>491</v>
      </c>
      <c r="EW221" s="396" t="s">
        <v>342</v>
      </c>
      <c r="EX221" s="396" t="s">
        <v>343</v>
      </c>
      <c r="EY221" s="396">
        <v>29</v>
      </c>
      <c r="EZ221" s="396" t="s">
        <v>12</v>
      </c>
      <c r="FA221" s="396" t="s">
        <v>232</v>
      </c>
      <c r="FB221" s="396" t="s">
        <v>9</v>
      </c>
      <c r="FC221" s="396" t="s">
        <v>232</v>
      </c>
      <c r="FD221" s="396" t="s">
        <v>358</v>
      </c>
    </row>
    <row r="222" spans="1:160" s="38" customFormat="1" ht="13.2">
      <c r="A222" s="54"/>
      <c r="B222" s="54"/>
      <c r="C222" s="54"/>
      <c r="D222" s="54"/>
      <c r="E222" s="54"/>
      <c r="F222" s="54"/>
      <c r="G222" s="54"/>
      <c r="H222" s="54"/>
      <c r="I222" s="54"/>
      <c r="J222" s="54"/>
      <c r="K222" s="54"/>
      <c r="L222" s="54"/>
      <c r="M222" s="54"/>
      <c r="N222" s="1249"/>
      <c r="O222" s="1249"/>
      <c r="P222" s="54"/>
      <c r="Q222" s="54"/>
      <c r="R222" s="54"/>
      <c r="S222" s="54"/>
      <c r="T222" s="54"/>
      <c r="U222" s="54"/>
      <c r="V222" s="54"/>
      <c r="W222" s="54"/>
      <c r="X222" s="54"/>
      <c r="Y222" s="54"/>
      <c r="Z222" s="54"/>
      <c r="AA222" s="54"/>
      <c r="AB222" s="54"/>
      <c r="AC222" s="54"/>
      <c r="AD222" s="54"/>
      <c r="AE222" s="54"/>
      <c r="AF222" s="54"/>
      <c r="AG222" s="54"/>
      <c r="AH222" s="54"/>
      <c r="AI222" s="54"/>
      <c r="AJ222" s="54"/>
      <c r="AK222" s="54"/>
      <c r="AL222" s="54"/>
      <c r="AM222" s="54"/>
      <c r="AN222" s="54"/>
      <c r="AO222" s="54"/>
      <c r="AP222" s="54"/>
      <c r="AQ222" s="54"/>
      <c r="AR222" s="54"/>
      <c r="AS222" s="54"/>
      <c r="AT222" s="54"/>
      <c r="AU222" s="54"/>
      <c r="AV222" s="54"/>
      <c r="AW222" s="54"/>
      <c r="AX222" s="54"/>
      <c r="AY222" s="54"/>
      <c r="AZ222" s="54"/>
      <c r="BA222" s="54"/>
      <c r="BB222" s="54"/>
      <c r="BC222" s="54"/>
      <c r="BD222" s="54"/>
      <c r="BE222" s="54"/>
      <c r="BF222" s="54"/>
      <c r="BG222" s="54"/>
      <c r="BH222" s="54"/>
      <c r="BI222" s="54"/>
      <c r="BJ222" s="54"/>
      <c r="BK222" s="54"/>
      <c r="BL222" s="54"/>
      <c r="BM222" s="54"/>
      <c r="BN222" s="54"/>
      <c r="BO222" s="54"/>
      <c r="BP222" s="54"/>
      <c r="BQ222" s="54"/>
      <c r="BR222" s="54"/>
      <c r="BS222" s="54"/>
      <c r="BT222" s="54"/>
      <c r="BU222" s="54"/>
      <c r="BV222" s="54"/>
      <c r="BW222" s="54"/>
      <c r="BX222" s="54"/>
      <c r="BY222" s="54"/>
      <c r="BZ222" s="54"/>
      <c r="CA222" s="54"/>
      <c r="CB222" s="54"/>
      <c r="CC222" s="54"/>
      <c r="CD222" s="54"/>
      <c r="CE222" s="54"/>
      <c r="CF222" s="54"/>
      <c r="CG222" s="54"/>
      <c r="CH222" s="54"/>
      <c r="CI222" s="54"/>
      <c r="CJ222" s="54"/>
      <c r="CK222" s="54"/>
      <c r="CL222" s="54"/>
      <c r="CM222" s="54"/>
      <c r="CN222" s="54"/>
      <c r="CO222" s="54"/>
      <c r="CP222" s="54"/>
      <c r="CQ222" s="54"/>
      <c r="CR222" s="54"/>
      <c r="CS222" s="54"/>
      <c r="CT222" s="54"/>
      <c r="CU222" s="54"/>
      <c r="CV222" s="54"/>
      <c r="CW222" s="54"/>
      <c r="CX222" s="54"/>
      <c r="CY222" s="54"/>
      <c r="CZ222" s="54"/>
      <c r="DA222" s="54"/>
      <c r="DB222" s="54"/>
      <c r="DC222" s="54"/>
      <c r="DD222" s="54"/>
      <c r="DE222" s="54"/>
      <c r="DF222" s="54"/>
      <c r="DG222" s="54"/>
      <c r="DH222" s="54"/>
      <c r="DI222" s="54"/>
      <c r="DJ222" s="54"/>
      <c r="DK222" s="664"/>
      <c r="DL222" s="386"/>
      <c r="DM222" s="54"/>
      <c r="DN222" s="54"/>
      <c r="DO222" s="378"/>
      <c r="DP222" s="54"/>
      <c r="DQ222" s="54"/>
      <c r="DR222" s="54"/>
      <c r="DS222" s="378"/>
      <c r="DT222" s="54"/>
      <c r="DU222" s="54"/>
      <c r="DV222" s="54"/>
      <c r="DW222" s="54"/>
      <c r="DX222" s="54"/>
      <c r="DY222" s="54"/>
      <c r="DZ222" s="54"/>
      <c r="EA222" s="54"/>
      <c r="EB222" s="54"/>
      <c r="EC222" s="54"/>
      <c r="ED222" s="386"/>
      <c r="EE222" s="54"/>
      <c r="EF222" s="54"/>
      <c r="EG222" s="378"/>
      <c r="EH222" s="664"/>
      <c r="EI222" s="54"/>
      <c r="EJ222" s="378"/>
      <c r="EK222" s="54"/>
      <c r="EL222" s="54"/>
      <c r="EM222" s="54"/>
      <c r="EN222" s="54"/>
      <c r="EO222" s="54"/>
      <c r="EP222" s="54"/>
      <c r="EQ222" s="54"/>
      <c r="ER222" s="54"/>
      <c r="ES222" s="54"/>
      <c r="ET222" s="438"/>
      <c r="EU222" s="54"/>
      <c r="EV222" s="54"/>
      <c r="EW222" s="54"/>
      <c r="EX222" s="54"/>
      <c r="EY222" s="54"/>
      <c r="EZ222" s="54"/>
      <c r="FA222" s="54"/>
      <c r="FB222" s="54"/>
      <c r="FC222" s="54"/>
      <c r="FD222" s="54"/>
    </row>
    <row r="223" spans="1:160">
      <c r="A223" s="1"/>
      <c r="B223" s="1"/>
      <c r="C223" s="1"/>
      <c r="D223" s="1"/>
      <c r="E223" s="1"/>
      <c r="F223" s="1"/>
      <c r="G223" s="1"/>
      <c r="H223" s="8"/>
      <c r="I223" s="8"/>
      <c r="J223" s="30">
        <f>COUNTIF(J5:J222,"1")</f>
        <v>182</v>
      </c>
      <c r="K223" s="30">
        <f>COUNTIF(K5:K222,"1")</f>
        <v>34</v>
      </c>
      <c r="L223" s="30">
        <f>COUNTIF(L5:L222,"1")</f>
        <v>211</v>
      </c>
      <c r="M223" s="30">
        <f>COUNTIF(M5:M222,"1")</f>
        <v>5</v>
      </c>
      <c r="N223" s="30"/>
      <c r="O223" s="30"/>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U223" s="11"/>
      <c r="CW223" s="11"/>
      <c r="DK223" s="460"/>
      <c r="DL223" s="682"/>
      <c r="DM223" s="1"/>
      <c r="DN223" s="1"/>
      <c r="DO223" s="660"/>
      <c r="DP223" s="1"/>
      <c r="DQ223" s="1"/>
      <c r="DR223" s="1"/>
      <c r="DS223" s="660"/>
      <c r="DT223" s="1"/>
      <c r="DU223" s="1"/>
      <c r="DV223" s="1"/>
      <c r="DW223" s="1"/>
      <c r="DX223" s="1"/>
      <c r="DY223" s="1"/>
      <c r="DZ223" s="1"/>
      <c r="EA223" s="1"/>
      <c r="EB223" s="1"/>
      <c r="EC223" s="1"/>
      <c r="ED223" s="682"/>
      <c r="EE223" s="1"/>
      <c r="EF223" s="1"/>
      <c r="EG223" s="660"/>
      <c r="EH223" s="665"/>
      <c r="EI223" s="1"/>
      <c r="EJ223" s="660"/>
      <c r="EK223" s="1"/>
      <c r="EL223" s="1"/>
      <c r="EM223" s="1"/>
      <c r="EN223" s="1"/>
      <c r="EO223" s="1"/>
      <c r="EP223" s="1"/>
      <c r="EQ223" s="1"/>
      <c r="ER223" s="1"/>
      <c r="ES223" s="1"/>
      <c r="ET223" s="72"/>
    </row>
    <row r="224" spans="1:160">
      <c r="A224" s="1"/>
      <c r="B224" s="1"/>
      <c r="C224" s="1"/>
      <c r="D224" s="1"/>
      <c r="E224" s="1"/>
      <c r="F224" s="1"/>
      <c r="G224" s="1"/>
      <c r="H224" s="8"/>
      <c r="I224" s="8"/>
      <c r="J224" s="8"/>
      <c r="K224" s="8"/>
      <c r="L224" s="8"/>
      <c r="M224" s="8"/>
      <c r="N224" s="30"/>
      <c r="O224" s="30"/>
      <c r="P224" s="51"/>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U224" s="11"/>
      <c r="CW224" s="11"/>
      <c r="DK224" s="460"/>
      <c r="DL224" s="682"/>
      <c r="DM224" s="1"/>
      <c r="DN224" s="1"/>
      <c r="DO224" s="660"/>
      <c r="DP224" s="1"/>
      <c r="DQ224" s="1"/>
      <c r="DR224" s="1"/>
      <c r="DS224" s="660"/>
      <c r="DT224" s="1"/>
      <c r="DU224" s="1"/>
      <c r="DV224" s="1"/>
      <c r="DW224" s="1"/>
      <c r="DX224" s="1"/>
      <c r="DY224" s="1"/>
      <c r="DZ224" s="1"/>
      <c r="EA224" s="1"/>
      <c r="EB224" s="1"/>
      <c r="EC224" s="1"/>
      <c r="ED224" s="682"/>
      <c r="EE224" s="1"/>
      <c r="EF224" s="1"/>
      <c r="EG224" s="660"/>
      <c r="EH224" s="913"/>
      <c r="EI224" s="270"/>
      <c r="EJ224" s="662"/>
      <c r="EK224" s="52"/>
      <c r="EL224" s="30"/>
      <c r="EM224" s="30"/>
      <c r="EN224" s="1"/>
      <c r="EO224" s="1"/>
      <c r="EP224" s="1"/>
      <c r="EQ224" s="1"/>
      <c r="ER224" s="1"/>
      <c r="ES224" s="1"/>
      <c r="ET224" s="72"/>
    </row>
    <row r="225" spans="1:160">
      <c r="A225" s="49">
        <f>+COUNT(A$5:A$222)</f>
        <v>216</v>
      </c>
      <c r="B225" s="49"/>
      <c r="C225" s="461"/>
      <c r="D225" s="461"/>
      <c r="E225" s="461"/>
      <c r="F225" s="462"/>
      <c r="G225" s="461"/>
      <c r="H225" s="463"/>
      <c r="I225" s="463"/>
      <c r="J225" s="53">
        <f>+J223/($J$223+$K$223)</f>
        <v>0.84259259259259256</v>
      </c>
      <c r="K225" s="53">
        <f>+K223/($J$223+$K$223)</f>
        <v>0.15740740740740741</v>
      </c>
      <c r="L225" s="53">
        <f>+L223/($J$223+$K$223)</f>
        <v>0.97685185185185186</v>
      </c>
      <c r="M225" s="53">
        <f>+M223/($J$223+$K$223)</f>
        <v>2.3148148148148147E-2</v>
      </c>
      <c r="N225" s="50"/>
      <c r="O225" s="50"/>
      <c r="P225" s="464">
        <f>SUM(P$5:P$222)</f>
        <v>5624</v>
      </c>
      <c r="Q225" s="464">
        <f>SUM(Q$5:Q$222)</f>
        <v>472</v>
      </c>
      <c r="R225" s="464">
        <f>SUM(R$5:R$222)</f>
        <v>5788</v>
      </c>
      <c r="S225" s="464">
        <f>SUM(S$5:S$222)</f>
        <v>496</v>
      </c>
      <c r="T225" s="464">
        <f>SUM(T$5:T$222)</f>
        <v>80</v>
      </c>
      <c r="U225" s="464">
        <f>SUM(U$5:U$222)</f>
        <v>275</v>
      </c>
      <c r="V225" s="464">
        <f>SUM(V$5:V$222)</f>
        <v>86</v>
      </c>
      <c r="W225" s="464">
        <f>SUM(W$5:W$222)</f>
        <v>286</v>
      </c>
      <c r="X225" s="464">
        <f>SUM(X$5:X$222)</f>
        <v>5704</v>
      </c>
      <c r="Y225" s="464">
        <f>SUM(Y$5:Y$222)</f>
        <v>747</v>
      </c>
      <c r="Z225" s="464">
        <f>SUM(Z$5:Z$222)</f>
        <v>5874</v>
      </c>
      <c r="AA225" s="464">
        <f>SUM(AA$5:AA$222)</f>
        <v>782</v>
      </c>
      <c r="AB225" s="464">
        <f>SUM(AB$5:AB$222)</f>
        <v>625</v>
      </c>
      <c r="AC225" s="464">
        <f>SUM(AC$5:AC$222)</f>
        <v>22</v>
      </c>
      <c r="AD225" s="464">
        <f>SUM(AD$5:AD$222)</f>
        <v>723</v>
      </c>
      <c r="AE225" s="464">
        <f>SUM(AE$5:AE$222)</f>
        <v>33</v>
      </c>
      <c r="AF225" s="464">
        <f>SUM(AF$5:AF$222)</f>
        <v>31</v>
      </c>
      <c r="AG225" s="464">
        <f>SUM(AG$5:AG$222)</f>
        <v>28</v>
      </c>
      <c r="AH225" s="464">
        <f>SUM(AH$5:AH$222)</f>
        <v>118</v>
      </c>
      <c r="AI225" s="464">
        <f>SUM(AI$5:AI$222)</f>
        <v>23</v>
      </c>
      <c r="AJ225" s="464">
        <f>SUM(AJ$5:AJ$222)</f>
        <v>166</v>
      </c>
      <c r="AK225" s="464">
        <f>SUM(AK$5:AK$222)</f>
        <v>35</v>
      </c>
      <c r="AL225" s="464">
        <f>SUM(AL$5:AL$222)</f>
        <v>183</v>
      </c>
      <c r="AM225" s="464">
        <f>SUM(AM$5:AM$222)</f>
        <v>42</v>
      </c>
      <c r="AN225" s="464">
        <f>SUM(AN$5:AN$222)</f>
        <v>6526</v>
      </c>
      <c r="AO225" s="464">
        <f>SUM(AO$5:AO$222)</f>
        <v>832</v>
      </c>
      <c r="AP225" s="464">
        <f>SUM(AP$5:AP$222)</f>
        <v>6898</v>
      </c>
      <c r="AQ225" s="464">
        <f>SUM(AQ$5:AQ$222)</f>
        <v>880</v>
      </c>
      <c r="AR225" s="464">
        <f>SUM(AR$5:AR$222)</f>
        <v>82</v>
      </c>
      <c r="AS225" s="464">
        <f>SUM(AS$5:AS$222)</f>
        <v>0</v>
      </c>
      <c r="AT225" s="464">
        <f>SUM(AT$5:AT$222)</f>
        <v>16</v>
      </c>
      <c r="AU225" s="464">
        <f>SUM(AU$5:AU$222)</f>
        <v>1</v>
      </c>
      <c r="AV225" s="464">
        <f>SUM(AV$5:AV$222)</f>
        <v>86</v>
      </c>
      <c r="AW225" s="464">
        <f>SUM(AW$5:AW$222)</f>
        <v>1</v>
      </c>
      <c r="AX225" s="464">
        <f>SUM(AX$5:AX$222)</f>
        <v>15</v>
      </c>
      <c r="AY225" s="464">
        <f>SUM(AY$5:AY$222)</f>
        <v>1</v>
      </c>
      <c r="AZ225" s="464">
        <f>SUM(AZ$5:AZ$222)</f>
        <v>109</v>
      </c>
      <c r="BA225" s="464">
        <f>SUM(BA$5:BA$222)</f>
        <v>3</v>
      </c>
      <c r="BB225" s="464">
        <f>SUM(BB$5:BB$222)</f>
        <v>16</v>
      </c>
      <c r="BC225" s="464">
        <f>SUM(BC$5:BC$222)</f>
        <v>2</v>
      </c>
      <c r="BD225" s="464">
        <f>SUM(BD$5:BD$222)</f>
        <v>113</v>
      </c>
      <c r="BE225" s="464">
        <f>SUM(BE$5:BE$222)</f>
        <v>3</v>
      </c>
      <c r="BF225" s="464">
        <f>SUM(BF$5:BF$222)</f>
        <v>17</v>
      </c>
      <c r="BG225" s="464">
        <f>SUM(BG$5:BG$222)</f>
        <v>3</v>
      </c>
      <c r="BH225" s="464">
        <f>SUM(BH$5:BH$222)</f>
        <v>1315</v>
      </c>
      <c r="BI225" s="464">
        <f>SUM(BI$5:BI$222)</f>
        <v>43</v>
      </c>
      <c r="BJ225" s="464">
        <f>SUM(BJ$5:BJ$222)</f>
        <v>626</v>
      </c>
      <c r="BK225" s="464">
        <f>SUM(BK$5:BK$222)</f>
        <v>192</v>
      </c>
      <c r="BL225" s="464">
        <f>SUM(BL$5:BL$222)</f>
        <v>1388</v>
      </c>
      <c r="BM225" s="464">
        <f>SUM(BM$5:BM$222)</f>
        <v>44</v>
      </c>
      <c r="BN225" s="464">
        <f>SUM(BN$5:BN$222)</f>
        <v>666</v>
      </c>
      <c r="BO225" s="464">
        <f>SUM(BO$5:BO$222)</f>
        <v>207</v>
      </c>
      <c r="BP225" s="464">
        <f>SUM(BP$5:BP$222)</f>
        <v>142</v>
      </c>
      <c r="BQ225" s="464">
        <f>SUM(BQ$5:BQ$222)</f>
        <v>1</v>
      </c>
      <c r="BR225" s="464">
        <f>SUM(BR$5:BR$222)</f>
        <v>0</v>
      </c>
      <c r="BS225" s="464">
        <f>SUM(BS$5:BS$222)</f>
        <v>0</v>
      </c>
      <c r="BT225" s="464">
        <f>SUM(BT$5:BT$222)</f>
        <v>151</v>
      </c>
      <c r="BU225" s="464">
        <f>SUM(BU$5:BU$222)</f>
        <v>0</v>
      </c>
      <c r="BV225" s="464">
        <f>SUM(BV$5:BV$222)</f>
        <v>0</v>
      </c>
      <c r="BW225" s="464">
        <f>SUM(BW$5:BW$222)</f>
        <v>0</v>
      </c>
      <c r="BX225" s="464">
        <f>SUM(BX$5:BX$222)</f>
        <v>4056</v>
      </c>
      <c r="BY225" s="464">
        <f>SUM(BY$5:BY$222)</f>
        <v>33</v>
      </c>
      <c r="BZ225" s="464">
        <f>SUM(BZ$5:BZ$222)</f>
        <v>89</v>
      </c>
      <c r="CA225" s="464">
        <f>SUM(CA$5:CA$222)</f>
        <v>80</v>
      </c>
      <c r="CB225" s="464">
        <f>SUM(CB$5:CB$222)</f>
        <v>4136</v>
      </c>
      <c r="CC225" s="464">
        <f>SUM(CC$5:CC$222)</f>
        <v>38</v>
      </c>
      <c r="CD225" s="464">
        <f>SUM(CD$5:CD$222)</f>
        <v>84</v>
      </c>
      <c r="CE225" s="464">
        <f>SUM(CE$5:CE$222)</f>
        <v>75</v>
      </c>
      <c r="CF225" s="464">
        <f>SUM(CF$5:CF$222)</f>
        <v>5704</v>
      </c>
      <c r="CG225" s="464">
        <f>SUM(CG$5:CG$222)</f>
        <v>80</v>
      </c>
      <c r="CH225" s="464">
        <f>SUM(CH$5:CH$222)</f>
        <v>747</v>
      </c>
      <c r="CI225" s="464">
        <f>SUM(CI$5:CI$222)</f>
        <v>275</v>
      </c>
      <c r="CJ225" s="464">
        <f>SUM(CJ$5:CJ$222)</f>
        <v>5874</v>
      </c>
      <c r="CK225" s="464">
        <f>SUM(CK$5:CK$222)</f>
        <v>86</v>
      </c>
      <c r="CL225" s="464">
        <f>SUM(CL$5:CL$222)</f>
        <v>782</v>
      </c>
      <c r="CM225" s="464">
        <f>SUM(CM$5:CM$222)</f>
        <v>286</v>
      </c>
      <c r="CN225" s="464">
        <f>SUM(CN$5:CN$222)</f>
        <v>1870</v>
      </c>
      <c r="CO225" s="464">
        <f>SUM(CO$5:CO$222)</f>
        <v>1547</v>
      </c>
      <c r="CP225" s="464">
        <f>SUM(CP$5:CP$222)</f>
        <v>969</v>
      </c>
      <c r="CQ225" s="464">
        <f>SUM(CQ$5:CQ$222)</f>
        <v>40</v>
      </c>
      <c r="CR225" s="383"/>
      <c r="CS225" s="464">
        <f>SUM(CS$5:CS$222)</f>
        <v>954</v>
      </c>
      <c r="CT225" s="464">
        <f>SUM(CT$5:CT$222)</f>
        <v>73</v>
      </c>
      <c r="CU225" s="464">
        <f>SUM(CU$5:CU$222)</f>
        <v>19</v>
      </c>
      <c r="CV225" s="464">
        <f>SUM(CV$5:CV$222)</f>
        <v>3</v>
      </c>
      <c r="CW225" s="464">
        <f>SUM(CW$5:CW$222)</f>
        <v>13</v>
      </c>
      <c r="CX225" s="464">
        <f>SUM(CX$5:CX$222)</f>
        <v>7</v>
      </c>
      <c r="CY225" s="464">
        <f>SUM(CY$5:CY$222)</f>
        <v>4</v>
      </c>
      <c r="CZ225" s="464">
        <f>SUM(CZ$5:CZ$222)</f>
        <v>76</v>
      </c>
      <c r="DA225" s="464">
        <f>SUM(DA$5:DA$222)</f>
        <v>45</v>
      </c>
      <c r="DB225" s="464">
        <f>SUM(DB$5:DB$222)</f>
        <v>949</v>
      </c>
      <c r="DC225" s="464">
        <f>SUM(DC$5:DC$222)</f>
        <v>12</v>
      </c>
      <c r="DD225" s="464">
        <f>SUM(DD$5:DD$222)</f>
        <v>8</v>
      </c>
      <c r="DE225" s="464">
        <f>SUM(DE$5:DE$222)</f>
        <v>50</v>
      </c>
      <c r="DF225" s="464">
        <f>SUM(DF$5:DF$222)</f>
        <v>83</v>
      </c>
      <c r="DG225" s="464">
        <f>SUM(DG$5:DG$222)</f>
        <v>68</v>
      </c>
      <c r="DH225" s="464">
        <f>SUM(DH$5:DH$222)</f>
        <v>7</v>
      </c>
      <c r="DI225" s="464">
        <f>SUM(DI$5:DI$222)</f>
        <v>7</v>
      </c>
      <c r="DJ225" s="464">
        <f>SUM(DJ$5:DJ$222)</f>
        <v>6</v>
      </c>
      <c r="DK225" s="460"/>
      <c r="DL225" s="683">
        <f>SUM(DL$5:DL$222)</f>
        <v>0</v>
      </c>
      <c r="DM225" s="464">
        <f>SUM(DM$5:DM$222)</f>
        <v>0</v>
      </c>
      <c r="DN225" s="464">
        <f>SUM(DN$5:DN$222)</f>
        <v>0</v>
      </c>
      <c r="DO225" s="661">
        <f>SUM(DO$5:DO$222)</f>
        <v>0</v>
      </c>
      <c r="DP225" s="464">
        <f>SUM(DP$5:DP$222)</f>
        <v>0</v>
      </c>
      <c r="DQ225" s="464">
        <f>SUM(DQ$5:DQ$222)</f>
        <v>0</v>
      </c>
      <c r="DR225" s="464">
        <f>SUM(DR$5:DR$222)</f>
        <v>0</v>
      </c>
      <c r="DS225" s="661">
        <f>SUM(DS$5:DS$222)</f>
        <v>0</v>
      </c>
      <c r="DT225" s="464">
        <f>SUM(DT$5:DT$222)</f>
        <v>0</v>
      </c>
      <c r="DU225" s="464">
        <f>SUM(DU$5:DU$222)</f>
        <v>0</v>
      </c>
      <c r="DV225" s="464">
        <f>SUM(DV$5:DV$222)</f>
        <v>0</v>
      </c>
      <c r="DW225" s="464">
        <f>SUM(DW$5:DW$222)</f>
        <v>0</v>
      </c>
      <c r="DX225" s="464">
        <f>SUM(DX$5:DX$222)</f>
        <v>0</v>
      </c>
      <c r="DY225" s="464">
        <f>SUM(DY$5:DY$222)</f>
        <v>0</v>
      </c>
      <c r="DZ225" s="464">
        <f>SUM(DZ$5:DZ$222)</f>
        <v>0</v>
      </c>
      <c r="EA225" s="464">
        <f>SUM(EA$5:EA$222)</f>
        <v>0</v>
      </c>
      <c r="EB225" s="464">
        <f>SUM(EB$5:EB$222)</f>
        <v>0</v>
      </c>
      <c r="EC225" s="464">
        <f>SUM(EC$5:EC$222)</f>
        <v>0</v>
      </c>
      <c r="ED225" s="683"/>
      <c r="EE225" s="464"/>
      <c r="EF225" s="464"/>
      <c r="EG225" s="661"/>
      <c r="EH225" s="661">
        <f>SUM(EH$5:EH$222)</f>
        <v>0</v>
      </c>
      <c r="EI225" s="464">
        <f>SUM(EI$5:EI$222)</f>
        <v>7162</v>
      </c>
      <c r="EJ225" s="661">
        <f>COUNTIF(EJ$5:EJ$222,"VERO")</f>
        <v>65</v>
      </c>
      <c r="EK225" s="464"/>
      <c r="EL225" s="464">
        <f>SUM(EL5:EL222)</f>
        <v>7275</v>
      </c>
      <c r="EM225" s="464">
        <f>SUM(EM$5:EM$222)</f>
        <v>24</v>
      </c>
      <c r="EN225" s="464">
        <f>SUM(EN$5:EN$222)</f>
        <v>121</v>
      </c>
      <c r="EO225" s="464">
        <f>SUM(EO$5:EO$222)</f>
        <v>21</v>
      </c>
      <c r="EP225" s="464">
        <f>SUM(EP$5:EP$222)</f>
        <v>7306</v>
      </c>
      <c r="EQ225" s="464">
        <f>SUM(EQ$5:EQ$222)</f>
        <v>25</v>
      </c>
      <c r="ER225" s="464">
        <f>SUM(ER$5:ER$222)</f>
        <v>108</v>
      </c>
      <c r="ES225" s="464">
        <f>SUM(ES$5:ES$222)</f>
        <v>27</v>
      </c>
      <c r="ET225" s="72"/>
      <c r="EU225" s="79"/>
      <c r="EV225" s="79"/>
      <c r="EW225" s="79"/>
      <c r="EX225" s="79"/>
      <c r="EY225" s="79"/>
      <c r="EZ225" s="79"/>
      <c r="FA225" s="79"/>
      <c r="FB225" s="79"/>
      <c r="FC225" s="79"/>
      <c r="FD225" s="79"/>
    </row>
    <row r="226" spans="1:160">
      <c r="A226" s="1"/>
      <c r="B226" s="1"/>
      <c r="C226" s="1"/>
      <c r="D226" s="1"/>
      <c r="E226" s="1"/>
      <c r="F226" s="1"/>
      <c r="G226" s="1"/>
      <c r="H226" s="8"/>
      <c r="I226" s="8"/>
      <c r="J226" s="8"/>
      <c r="K226" s="8"/>
      <c r="L226" s="8"/>
      <c r="M226" s="8"/>
      <c r="N226" s="30"/>
      <c r="O226" s="30"/>
      <c r="P226" s="8"/>
      <c r="Q226" s="8"/>
      <c r="R226" s="8"/>
      <c r="S226" s="8"/>
      <c r="T226" s="8"/>
      <c r="U226" s="8"/>
      <c r="V226" s="8"/>
      <c r="W226" s="8"/>
      <c r="X226" s="8"/>
      <c r="Y226" s="8"/>
      <c r="Z226" s="8"/>
      <c r="AA226" s="8"/>
      <c r="AB226" s="8"/>
      <c r="AC226" s="8"/>
      <c r="AD226" s="8"/>
      <c r="AE226" s="8"/>
      <c r="AF226" s="8"/>
      <c r="AG226" s="8"/>
      <c r="AH226" s="8"/>
      <c r="AI226" s="8"/>
      <c r="AJ226" s="8"/>
      <c r="AK226" s="8"/>
      <c r="AL226" s="8"/>
      <c r="AM226" s="465"/>
      <c r="AN226" s="8"/>
      <c r="AO226" s="465"/>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U226" s="11"/>
      <c r="CW226" s="1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865">
        <f>COUNTBLANK(EI5:EI222)-2</f>
        <v>3</v>
      </c>
      <c r="EJ226" s="1"/>
      <c r="EK226" s="1"/>
      <c r="EL226" s="1"/>
      <c r="EM226" s="1"/>
      <c r="EN226" s="307"/>
      <c r="EO226" s="307"/>
    </row>
    <row r="227" spans="1:160" s="303" customFormat="1">
      <c r="A227" s="395"/>
      <c r="B227" s="395"/>
      <c r="C227" s="395"/>
      <c r="D227" s="395"/>
      <c r="E227" s="395"/>
      <c r="F227" s="395"/>
      <c r="G227" s="396"/>
      <c r="H227" s="396"/>
      <c r="I227" s="396"/>
      <c r="J227" s="396"/>
      <c r="K227" s="396"/>
      <c r="L227" s="396"/>
      <c r="M227" s="396"/>
      <c r="N227" s="396"/>
      <c r="O227" s="396"/>
      <c r="P227" s="396"/>
      <c r="Q227" s="396"/>
      <c r="R227" s="396"/>
      <c r="S227" s="396"/>
      <c r="T227" s="396"/>
      <c r="U227" s="396"/>
      <c r="V227" s="396"/>
      <c r="W227" s="396"/>
      <c r="X227" s="396"/>
      <c r="Y227" s="396"/>
      <c r="Z227" s="396"/>
      <c r="AA227" s="396"/>
      <c r="AB227" s="396"/>
      <c r="AC227" s="396"/>
      <c r="AD227" s="396"/>
      <c r="AE227" s="396"/>
      <c r="AF227" s="396"/>
      <c r="AG227" s="396"/>
      <c r="AH227" s="396"/>
      <c r="AI227" s="396"/>
      <c r="AJ227" s="396"/>
      <c r="AK227" s="396"/>
      <c r="AL227" s="396"/>
      <c r="AM227" s="396"/>
      <c r="AN227" s="396"/>
      <c r="AO227" s="396"/>
      <c r="AP227" s="396"/>
      <c r="AQ227" s="396"/>
      <c r="AR227" s="396"/>
      <c r="AS227" s="396"/>
      <c r="AT227" s="396"/>
      <c r="AU227" s="396"/>
      <c r="AV227" s="396"/>
      <c r="AW227" s="396"/>
      <c r="AX227" s="396"/>
      <c r="AY227" s="396"/>
      <c r="AZ227" s="396"/>
      <c r="BA227" s="396"/>
      <c r="BB227" s="396"/>
      <c r="BC227" s="396"/>
      <c r="BD227" s="396"/>
      <c r="BE227" s="396"/>
      <c r="BF227" s="396"/>
      <c r="BG227" s="396"/>
      <c r="BH227" s="396"/>
      <c r="BI227" s="396"/>
      <c r="BJ227" s="396"/>
      <c r="BK227" s="396"/>
      <c r="BL227" s="396"/>
      <c r="BM227" s="396"/>
      <c r="BN227" s="396"/>
      <c r="BO227" s="396"/>
      <c r="BP227" s="396"/>
      <c r="BQ227" s="396"/>
      <c r="BR227" s="396"/>
      <c r="BS227" s="396"/>
      <c r="BT227" s="396"/>
      <c r="BU227" s="396"/>
      <c r="BV227" s="396"/>
      <c r="BW227" s="396"/>
      <c r="BX227" s="396"/>
      <c r="BY227" s="396"/>
      <c r="BZ227" s="396"/>
      <c r="CA227" s="396"/>
      <c r="CB227" s="396"/>
      <c r="CC227" s="396"/>
      <c r="CD227" s="396"/>
      <c r="CE227" s="396"/>
      <c r="CF227" s="396"/>
      <c r="CG227" s="396"/>
      <c r="CH227" s="396"/>
      <c r="CI227" s="396"/>
      <c r="EM227" s="303" t="s">
        <v>897</v>
      </c>
      <c r="EN227" s="303">
        <v>2642</v>
      </c>
      <c r="EP227" s="303" t="s">
        <v>897</v>
      </c>
      <c r="ER227" s="303">
        <v>2842</v>
      </c>
    </row>
    <row r="324" spans="28:28">
      <c r="AB324" s="12">
        <v>0</v>
      </c>
    </row>
  </sheetData>
  <autoFilter ref="A5:FD5" xr:uid="{00000000-0001-0000-0A00-000000000000}"/>
  <mergeCells count="18">
    <mergeCell ref="AB2:AE2"/>
    <mergeCell ref="AF2:AI2"/>
    <mergeCell ref="A2:D2"/>
    <mergeCell ref="N2:O2"/>
    <mergeCell ref="P2:S2"/>
    <mergeCell ref="T2:W2"/>
    <mergeCell ref="J2:K2"/>
    <mergeCell ref="L2:M2"/>
    <mergeCell ref="E2:I2"/>
    <mergeCell ref="AJ2:AM2"/>
    <mergeCell ref="BX2:CE2"/>
    <mergeCell ref="CF2:CM2"/>
    <mergeCell ref="CN2:CR2"/>
    <mergeCell ref="AN2:AQ2"/>
    <mergeCell ref="AR2:AY2"/>
    <mergeCell ref="AZ2:BG2"/>
    <mergeCell ref="BH2:BO2"/>
    <mergeCell ref="BP2:BW2"/>
  </mergeCells>
  <conditionalFormatting sqref="DL4:EH4 EK4 DL5">
    <cfRule type="cellIs" dxfId="232" priority="757" stopIfTrue="1" operator="equal">
      <formula>"OK"</formula>
    </cfRule>
    <cfRule type="cellIs" dxfId="231" priority="758" stopIfTrue="1" operator="equal">
      <formula>"ERR"</formula>
    </cfRule>
  </conditionalFormatting>
  <conditionalFormatting sqref="ED4:EG4">
    <cfRule type="cellIs" dxfId="230" priority="293" operator="notEqual">
      <formula>0</formula>
    </cfRule>
    <cfRule type="cellIs" dxfId="229" priority="294" operator="equal">
      <formula>0</formula>
    </cfRule>
  </conditionalFormatting>
  <conditionalFormatting sqref="CV6:CZ221 DE6:DI221 DL6:EH221">
    <cfRule type="cellIs" dxfId="228" priority="1" stopIfTrue="1" operator="equal">
      <formula>"OK"</formula>
    </cfRule>
    <cfRule type="cellIs" dxfId="227" priority="2" stopIfTrue="1" operator="equal">
      <formula>"ERR"</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glio10">
    <tabColor rgb="FF6DFF6D"/>
  </sheetPr>
  <dimension ref="A1:JG232"/>
  <sheetViews>
    <sheetView zoomScale="99" zoomScaleNormal="99" workbookViewId="0">
      <pane xSplit="1" ySplit="5" topLeftCell="B201" activePane="bottomRight" state="frozen"/>
      <selection activeCell="C1" sqref="C1:E1048576"/>
      <selection pane="topRight" activeCell="C1" sqref="C1:E1048576"/>
      <selection pane="bottomLeft" activeCell="C1" sqref="C1:E1048576"/>
      <selection pane="bottomRight" activeCell="C1" sqref="C1:E1048576"/>
    </sheetView>
  </sheetViews>
  <sheetFormatPr defaultColWidth="8.69921875" defaultRowHeight="13.8"/>
  <cols>
    <col min="1" max="2" width="10.69921875" style="10" customWidth="1"/>
    <col min="3" max="4" width="15.69921875" style="10" hidden="1" customWidth="1"/>
    <col min="5" max="5" width="15.69921875" style="12" hidden="1" customWidth="1"/>
    <col min="6" max="21" width="15.69921875" style="12" customWidth="1"/>
    <col min="22" max="22" width="15.69921875" style="10" customWidth="1"/>
    <col min="23" max="28" width="15.69921875" style="340" customWidth="1"/>
    <col min="29" max="84" width="15.69921875" style="12" customWidth="1"/>
    <col min="85" max="85" width="2.5" style="12" customWidth="1"/>
    <col min="86" max="86" width="16.19921875" style="12" customWidth="1"/>
    <col min="87" max="89" width="16.19921875" style="11" customWidth="1"/>
    <col min="90" max="96" width="15.69921875" style="11" customWidth="1"/>
    <col min="97" max="98" width="16.69921875" style="11" customWidth="1"/>
    <col min="99" max="99" width="23.19921875" style="293" customWidth="1"/>
    <col min="100" max="100" width="18.5" style="293" customWidth="1"/>
    <col min="101" max="101" width="18.19921875" style="293" customWidth="1"/>
    <col min="102" max="246" width="15.69921875" style="11" customWidth="1"/>
    <col min="247" max="247" width="2.19921875" style="11" customWidth="1"/>
    <col min="248" max="250" width="14.69921875" style="11" customWidth="1"/>
    <col min="251" max="256" width="15.69921875" style="11" customWidth="1"/>
    <col min="257" max="257" width="2.19921875" style="11" customWidth="1"/>
    <col min="258" max="260" width="13.69921875" style="11" customWidth="1"/>
    <col min="261" max="267" width="15.69921875" style="11" customWidth="1"/>
    <col min="268" max="16384" width="8.69921875" style="11"/>
  </cols>
  <sheetData>
    <row r="1" spans="1:267" ht="33.75" customHeight="1">
      <c r="T1" s="10"/>
      <c r="U1" s="1757" t="s">
        <v>670</v>
      </c>
      <c r="V1" s="1757"/>
      <c r="W1" s="1757"/>
      <c r="X1" s="1757"/>
      <c r="Y1" s="1757"/>
      <c r="Z1" s="1757"/>
      <c r="AA1" s="12"/>
      <c r="AB1" s="12"/>
      <c r="CF1" s="167"/>
      <c r="CG1" s="66"/>
      <c r="CH1" s="11"/>
      <c r="CS1" s="293"/>
      <c r="CT1" s="293"/>
      <c r="CV1" s="11"/>
      <c r="CW1" s="11"/>
      <c r="IH1" s="272"/>
      <c r="IW1" s="405"/>
    </row>
    <row r="2" spans="1:267" ht="30" customHeight="1">
      <c r="A2" s="22" t="s">
        <v>671</v>
      </c>
      <c r="B2" s="22"/>
      <c r="C2" s="23"/>
      <c r="D2" s="13"/>
      <c r="E2" s="14"/>
      <c r="F2" s="14"/>
      <c r="G2" s="14"/>
      <c r="H2" s="1758" t="s">
        <v>239</v>
      </c>
      <c r="I2" s="1759"/>
      <c r="J2" s="1758" t="s">
        <v>240</v>
      </c>
      <c r="K2" s="1759"/>
      <c r="L2" s="1760" t="s">
        <v>241</v>
      </c>
      <c r="M2" s="1761"/>
      <c r="N2" s="1762" t="s">
        <v>672</v>
      </c>
      <c r="O2" s="1763"/>
      <c r="P2" s="1762" t="s">
        <v>673</v>
      </c>
      <c r="Q2" s="1763"/>
      <c r="R2" s="1762" t="s">
        <v>674</v>
      </c>
      <c r="S2" s="1763"/>
      <c r="T2" s="30"/>
      <c r="U2" s="1762" t="s">
        <v>675</v>
      </c>
      <c r="V2" s="1763"/>
      <c r="W2" s="1762" t="s">
        <v>676</v>
      </c>
      <c r="X2" s="1763"/>
      <c r="Y2" s="1762" t="s">
        <v>677</v>
      </c>
      <c r="Z2" s="1763"/>
      <c r="AA2" s="1754" t="s">
        <v>678</v>
      </c>
      <c r="AB2" s="1755"/>
      <c r="AC2" s="1755"/>
      <c r="AD2" s="1755"/>
      <c r="AE2" s="1755"/>
      <c r="AF2" s="1756"/>
      <c r="AG2" s="1754" t="s">
        <v>679</v>
      </c>
      <c r="AH2" s="1755"/>
      <c r="AI2" s="1755"/>
      <c r="AJ2" s="1755"/>
      <c r="AK2" s="1755"/>
      <c r="AL2" s="1756"/>
      <c r="AM2" s="1764" t="s">
        <v>680</v>
      </c>
      <c r="AN2" s="1765"/>
      <c r="AO2" s="1765"/>
      <c r="AP2" s="1765"/>
      <c r="AQ2" s="1765"/>
      <c r="AR2" s="1766"/>
      <c r="AS2" s="1754" t="s">
        <v>681</v>
      </c>
      <c r="AT2" s="1755"/>
      <c r="AU2" s="1755"/>
      <c r="AV2" s="1755"/>
      <c r="AW2" s="1755"/>
      <c r="AX2" s="1756"/>
      <c r="AY2" s="1754" t="s">
        <v>682</v>
      </c>
      <c r="AZ2" s="1755"/>
      <c r="BA2" s="1755"/>
      <c r="BB2" s="1755"/>
      <c r="BC2" s="1755"/>
      <c r="BD2" s="1756"/>
      <c r="BE2" s="1754" t="s">
        <v>683</v>
      </c>
      <c r="BF2" s="1755"/>
      <c r="BG2" s="1755"/>
      <c r="BH2" s="1755"/>
      <c r="BI2" s="1755"/>
      <c r="BJ2" s="1756"/>
      <c r="BK2" s="1754" t="s">
        <v>684</v>
      </c>
      <c r="BL2" s="1755"/>
      <c r="BM2" s="1755"/>
      <c r="BN2" s="1755"/>
      <c r="BO2" s="1755"/>
      <c r="BP2" s="1756"/>
      <c r="BQ2" s="1754" t="s">
        <v>685</v>
      </c>
      <c r="BR2" s="1755"/>
      <c r="BS2" s="1755"/>
      <c r="BT2" s="1755"/>
      <c r="BU2" s="1755"/>
      <c r="BV2" s="1756"/>
      <c r="BW2" s="1754" t="s">
        <v>686</v>
      </c>
      <c r="BX2" s="1755"/>
      <c r="BY2" s="1755"/>
      <c r="BZ2" s="1755"/>
      <c r="CA2" s="1755"/>
      <c r="CB2" s="1756"/>
      <c r="CC2" s="1754" t="s">
        <v>687</v>
      </c>
      <c r="CD2" s="1755"/>
      <c r="CE2" s="1755"/>
      <c r="CF2" s="1756"/>
      <c r="CG2" s="402"/>
      <c r="CH2" s="1767" t="s">
        <v>688</v>
      </c>
      <c r="CI2" s="1763"/>
      <c r="CJ2" s="1762" t="s">
        <v>689</v>
      </c>
      <c r="CK2" s="1763"/>
      <c r="CL2" s="1762" t="s">
        <v>690</v>
      </c>
      <c r="CM2" s="1763"/>
      <c r="CN2" s="1762" t="s">
        <v>691</v>
      </c>
      <c r="CO2" s="1763"/>
      <c r="CP2" s="69" t="s">
        <v>692</v>
      </c>
      <c r="CQ2" s="1762" t="s">
        <v>693</v>
      </c>
      <c r="CR2" s="1763"/>
      <c r="CS2" s="274" t="s">
        <v>694</v>
      </c>
      <c r="CT2" s="1768" t="s">
        <v>695</v>
      </c>
      <c r="CU2" s="1769"/>
      <c r="CV2" s="1754" t="s">
        <v>696</v>
      </c>
      <c r="CW2" s="1755"/>
      <c r="CX2" s="1755"/>
      <c r="CY2" s="1755"/>
      <c r="CZ2" s="1755"/>
      <c r="DA2" s="1755"/>
      <c r="DB2" s="1755"/>
      <c r="DC2" s="1755"/>
      <c r="DD2" s="1755"/>
      <c r="DE2" s="1755"/>
      <c r="DF2" s="1755"/>
      <c r="DG2" s="1756"/>
      <c r="DH2" s="1754" t="s">
        <v>697</v>
      </c>
      <c r="DI2" s="1755"/>
      <c r="DJ2" s="1756"/>
      <c r="DK2" s="1754" t="s">
        <v>698</v>
      </c>
      <c r="DL2" s="1755"/>
      <c r="DM2" s="1755"/>
      <c r="DN2" s="1755"/>
      <c r="DO2" s="1755"/>
      <c r="DP2" s="1755"/>
      <c r="DQ2" s="1755"/>
      <c r="DR2" s="1755"/>
      <c r="DS2" s="1755"/>
      <c r="DT2" s="1755"/>
      <c r="DU2" s="1755"/>
      <c r="DV2" s="1756"/>
      <c r="DW2" s="1754" t="s">
        <v>699</v>
      </c>
      <c r="DX2" s="1755"/>
      <c r="DY2" s="1756"/>
      <c r="DZ2" s="1754" t="s">
        <v>700</v>
      </c>
      <c r="EA2" s="1755"/>
      <c r="EB2" s="1755"/>
      <c r="EC2" s="1755"/>
      <c r="ED2" s="1755"/>
      <c r="EE2" s="1755"/>
      <c r="EF2" s="1755"/>
      <c r="EG2" s="1755"/>
      <c r="EH2" s="1755"/>
      <c r="EI2" s="1755"/>
      <c r="EJ2" s="1755"/>
      <c r="EK2" s="1756"/>
      <c r="EL2" s="1754" t="s">
        <v>701</v>
      </c>
      <c r="EM2" s="1755"/>
      <c r="EN2" s="1756"/>
      <c r="EO2" s="1754" t="s">
        <v>702</v>
      </c>
      <c r="EP2" s="1755"/>
      <c r="EQ2" s="1755"/>
      <c r="ER2" s="1755"/>
      <c r="ES2" s="1755"/>
      <c r="ET2" s="1755"/>
      <c r="EU2" s="1755"/>
      <c r="EV2" s="1755"/>
      <c r="EW2" s="1755"/>
      <c r="EX2" s="1755"/>
      <c r="EY2" s="1755"/>
      <c r="EZ2" s="1755"/>
      <c r="FA2" s="1756"/>
      <c r="FB2" s="1754" t="s">
        <v>703</v>
      </c>
      <c r="FC2" s="1755"/>
      <c r="FD2" s="1755"/>
      <c r="FE2" s="1756"/>
      <c r="FF2" s="1754" t="s">
        <v>704</v>
      </c>
      <c r="FG2" s="1755"/>
      <c r="FH2" s="1755"/>
      <c r="FI2" s="1755"/>
      <c r="FJ2" s="1755"/>
      <c r="FK2" s="1755"/>
      <c r="FL2" s="1755"/>
      <c r="FM2" s="1755"/>
      <c r="FN2" s="1755"/>
      <c r="FO2" s="1755"/>
      <c r="FP2" s="1755"/>
      <c r="FQ2" s="1755"/>
      <c r="FR2" s="1756"/>
      <c r="FS2" s="1754" t="s">
        <v>705</v>
      </c>
      <c r="FT2" s="1755"/>
      <c r="FU2" s="1755"/>
      <c r="FV2" s="1756"/>
      <c r="FW2" s="1754" t="s">
        <v>706</v>
      </c>
      <c r="FX2" s="1755"/>
      <c r="FY2" s="1755"/>
      <c r="FZ2" s="1755"/>
      <c r="GA2" s="1755"/>
      <c r="GB2" s="1755"/>
      <c r="GC2" s="1755"/>
      <c r="GD2" s="1755"/>
      <c r="GE2" s="1755"/>
      <c r="GF2" s="1755"/>
      <c r="GG2" s="1755"/>
      <c r="GH2" s="1755"/>
      <c r="GI2" s="1756"/>
      <c r="GJ2" s="1754" t="s">
        <v>707</v>
      </c>
      <c r="GK2" s="1755"/>
      <c r="GL2" s="1755"/>
      <c r="GM2" s="1756"/>
      <c r="GN2" s="1754" t="s">
        <v>708</v>
      </c>
      <c r="GO2" s="1755"/>
      <c r="GP2" s="1755"/>
      <c r="GQ2" s="1755"/>
      <c r="GR2" s="1755"/>
      <c r="GS2" s="1755"/>
      <c r="GT2" s="1755"/>
      <c r="GU2" s="1755"/>
      <c r="GV2" s="1755"/>
      <c r="GW2" s="1755"/>
      <c r="GX2" s="1755"/>
      <c r="GY2" s="1755"/>
      <c r="GZ2" s="1756"/>
      <c r="HA2" s="1754" t="s">
        <v>709</v>
      </c>
      <c r="HB2" s="1755"/>
      <c r="HC2" s="1755"/>
      <c r="HD2" s="1756"/>
      <c r="HE2" s="1754" t="s">
        <v>710</v>
      </c>
      <c r="HF2" s="1755"/>
      <c r="HG2" s="1755"/>
      <c r="HH2" s="1755"/>
      <c r="HI2" s="1755"/>
      <c r="HJ2" s="1755"/>
      <c r="HK2" s="1755"/>
      <c r="HL2" s="1755"/>
      <c r="HM2" s="1755"/>
      <c r="HN2" s="1755"/>
      <c r="HO2" s="1755"/>
      <c r="HP2" s="1755"/>
      <c r="HQ2" s="1756"/>
      <c r="HR2" s="1754" t="s">
        <v>711</v>
      </c>
      <c r="HS2" s="1755"/>
      <c r="HT2" s="1755"/>
      <c r="HU2" s="1756"/>
      <c r="HV2" s="1754" t="s">
        <v>712</v>
      </c>
      <c r="HW2" s="1755"/>
      <c r="HX2" s="1755"/>
      <c r="HY2" s="1755"/>
      <c r="HZ2" s="1755"/>
      <c r="IA2" s="1755"/>
      <c r="IB2" s="1755"/>
      <c r="IC2" s="1755"/>
      <c r="ID2" s="1755"/>
      <c r="IE2" s="1755"/>
      <c r="IF2" s="1755"/>
      <c r="IG2" s="1755"/>
      <c r="IH2" s="1756"/>
      <c r="II2" s="1754" t="s">
        <v>713</v>
      </c>
      <c r="IJ2" s="1755"/>
      <c r="IK2" s="1755"/>
      <c r="IL2" s="1756"/>
      <c r="IM2" s="8"/>
      <c r="IN2" s="1755" t="s">
        <v>714</v>
      </c>
      <c r="IO2" s="1755"/>
      <c r="IP2" s="1756"/>
      <c r="IQ2" s="1754" t="s">
        <v>715</v>
      </c>
      <c r="IR2" s="1755"/>
      <c r="IS2" s="1756"/>
      <c r="IT2" s="1762" t="s">
        <v>716</v>
      </c>
      <c r="IU2" s="1767"/>
      <c r="IV2" s="1767"/>
      <c r="IW2" s="406"/>
      <c r="IX2" s="410" t="s">
        <v>717</v>
      </c>
      <c r="IY2" s="410"/>
      <c r="IZ2" s="410"/>
      <c r="JA2" s="410"/>
      <c r="JB2" s="410"/>
      <c r="JC2" s="410"/>
      <c r="JD2" s="410"/>
      <c r="JE2" s="410"/>
      <c r="JF2" s="410"/>
    </row>
    <row r="3" spans="1:267" ht="79.2" customHeight="1">
      <c r="A3" s="15" t="s">
        <v>264</v>
      </c>
      <c r="B3" s="15" t="s">
        <v>265</v>
      </c>
      <c r="C3" s="24" t="s">
        <v>268</v>
      </c>
      <c r="D3" s="15" t="s">
        <v>269</v>
      </c>
      <c r="E3" s="16" t="s">
        <v>270</v>
      </c>
      <c r="F3" s="17" t="s">
        <v>271</v>
      </c>
      <c r="G3" s="17" t="s">
        <v>272</v>
      </c>
      <c r="H3" s="26" t="s">
        <v>273</v>
      </c>
      <c r="I3" s="28" t="s">
        <v>274</v>
      </c>
      <c r="J3" s="26" t="s">
        <v>275</v>
      </c>
      <c r="K3" s="28" t="s">
        <v>276</v>
      </c>
      <c r="L3" s="26" t="s">
        <v>277</v>
      </c>
      <c r="M3" s="28" t="s">
        <v>276</v>
      </c>
      <c r="N3" s="26" t="s">
        <v>718</v>
      </c>
      <c r="O3" s="28" t="s">
        <v>28</v>
      </c>
      <c r="P3" s="26" t="s">
        <v>718</v>
      </c>
      <c r="Q3" s="28" t="s">
        <v>28</v>
      </c>
      <c r="R3" s="26" t="s">
        <v>718</v>
      </c>
      <c r="S3" s="28" t="s">
        <v>28</v>
      </c>
      <c r="T3" s="568" t="s">
        <v>719</v>
      </c>
      <c r="U3" s="17" t="s">
        <v>68</v>
      </c>
      <c r="V3" s="28" t="s">
        <v>69</v>
      </c>
      <c r="W3" s="26" t="s">
        <v>68</v>
      </c>
      <c r="X3" s="28" t="s">
        <v>69</v>
      </c>
      <c r="Y3" s="26" t="s">
        <v>68</v>
      </c>
      <c r="Z3" s="28" t="s">
        <v>69</v>
      </c>
      <c r="AA3" s="26" t="s">
        <v>720</v>
      </c>
      <c r="AB3" s="17" t="s">
        <v>721</v>
      </c>
      <c r="AC3" s="17" t="s">
        <v>722</v>
      </c>
      <c r="AD3" s="17" t="s">
        <v>723</v>
      </c>
      <c r="AE3" s="17" t="s">
        <v>724</v>
      </c>
      <c r="AF3" s="28" t="s">
        <v>725</v>
      </c>
      <c r="AG3" s="26" t="s">
        <v>720</v>
      </c>
      <c r="AH3" s="17" t="s">
        <v>721</v>
      </c>
      <c r="AI3" s="17" t="s">
        <v>722</v>
      </c>
      <c r="AJ3" s="17" t="s">
        <v>723</v>
      </c>
      <c r="AK3" s="17" t="s">
        <v>724</v>
      </c>
      <c r="AL3" s="28" t="s">
        <v>725</v>
      </c>
      <c r="AM3" s="304" t="s">
        <v>720</v>
      </c>
      <c r="AN3" s="305" t="s">
        <v>721</v>
      </c>
      <c r="AO3" s="305" t="s">
        <v>722</v>
      </c>
      <c r="AP3" s="305" t="s">
        <v>723</v>
      </c>
      <c r="AQ3" s="305" t="s">
        <v>724</v>
      </c>
      <c r="AR3" s="372" t="s">
        <v>725</v>
      </c>
      <c r="AS3" s="26" t="s">
        <v>720</v>
      </c>
      <c r="AT3" s="17" t="s">
        <v>721</v>
      </c>
      <c r="AU3" s="17" t="s">
        <v>722</v>
      </c>
      <c r="AV3" s="17" t="s">
        <v>723</v>
      </c>
      <c r="AW3" s="17" t="s">
        <v>724</v>
      </c>
      <c r="AX3" s="28" t="s">
        <v>725</v>
      </c>
      <c r="AY3" s="26" t="s">
        <v>720</v>
      </c>
      <c r="AZ3" s="17" t="s">
        <v>721</v>
      </c>
      <c r="BA3" s="17" t="s">
        <v>722</v>
      </c>
      <c r="BB3" s="17" t="s">
        <v>723</v>
      </c>
      <c r="BC3" s="17" t="s">
        <v>724</v>
      </c>
      <c r="BD3" s="28" t="s">
        <v>725</v>
      </c>
      <c r="BE3" s="26" t="s">
        <v>720</v>
      </c>
      <c r="BF3" s="17" t="s">
        <v>721</v>
      </c>
      <c r="BG3" s="17" t="s">
        <v>722</v>
      </c>
      <c r="BH3" s="17" t="s">
        <v>723</v>
      </c>
      <c r="BI3" s="17" t="s">
        <v>724</v>
      </c>
      <c r="BJ3" s="28" t="s">
        <v>725</v>
      </c>
      <c r="BK3" s="26" t="s">
        <v>720</v>
      </c>
      <c r="BL3" s="17" t="s">
        <v>721</v>
      </c>
      <c r="BM3" s="17" t="s">
        <v>722</v>
      </c>
      <c r="BN3" s="17" t="s">
        <v>723</v>
      </c>
      <c r="BO3" s="17" t="s">
        <v>724</v>
      </c>
      <c r="BP3" s="28" t="s">
        <v>725</v>
      </c>
      <c r="BQ3" s="26" t="s">
        <v>720</v>
      </c>
      <c r="BR3" s="17" t="s">
        <v>721</v>
      </c>
      <c r="BS3" s="17" t="s">
        <v>722</v>
      </c>
      <c r="BT3" s="17" t="s">
        <v>723</v>
      </c>
      <c r="BU3" s="17" t="s">
        <v>724</v>
      </c>
      <c r="BV3" s="28" t="s">
        <v>725</v>
      </c>
      <c r="BW3" s="26" t="s">
        <v>720</v>
      </c>
      <c r="BX3" s="17" t="s">
        <v>721</v>
      </c>
      <c r="BY3" s="17" t="s">
        <v>722</v>
      </c>
      <c r="BZ3" s="17" t="s">
        <v>723</v>
      </c>
      <c r="CA3" s="17" t="s">
        <v>724</v>
      </c>
      <c r="CB3" s="28" t="s">
        <v>725</v>
      </c>
      <c r="CC3" s="17" t="s">
        <v>722</v>
      </c>
      <c r="CD3" s="17" t="s">
        <v>723</v>
      </c>
      <c r="CE3" s="17" t="s">
        <v>724</v>
      </c>
      <c r="CF3" s="17" t="s">
        <v>725</v>
      </c>
      <c r="CG3" s="438"/>
      <c r="CH3" s="17" t="s">
        <v>718</v>
      </c>
      <c r="CI3" s="28" t="s">
        <v>28</v>
      </c>
      <c r="CJ3" s="26" t="s">
        <v>718</v>
      </c>
      <c r="CK3" s="28" t="s">
        <v>28</v>
      </c>
      <c r="CL3" s="26" t="s">
        <v>718</v>
      </c>
      <c r="CM3" s="28" t="s">
        <v>28</v>
      </c>
      <c r="CN3" s="26" t="s">
        <v>718</v>
      </c>
      <c r="CO3" s="28" t="s">
        <v>28</v>
      </c>
      <c r="CP3" s="70" t="s">
        <v>726</v>
      </c>
      <c r="CQ3" s="26" t="s">
        <v>727</v>
      </c>
      <c r="CR3" s="28" t="s">
        <v>728</v>
      </c>
      <c r="CS3" s="563" t="s">
        <v>729</v>
      </c>
      <c r="CT3" s="564" t="s">
        <v>727</v>
      </c>
      <c r="CU3" s="565" t="s">
        <v>728</v>
      </c>
      <c r="CV3" s="566" t="s">
        <v>730</v>
      </c>
      <c r="CW3" s="61" t="s">
        <v>731</v>
      </c>
      <c r="CX3" s="61" t="s">
        <v>732</v>
      </c>
      <c r="CY3" s="61" t="s">
        <v>733</v>
      </c>
      <c r="CZ3" s="673" t="s">
        <v>680</v>
      </c>
      <c r="DA3" s="61" t="s">
        <v>734</v>
      </c>
      <c r="DB3" s="61" t="s">
        <v>75</v>
      </c>
      <c r="DC3" s="61" t="s">
        <v>735</v>
      </c>
      <c r="DD3" s="61" t="s">
        <v>736</v>
      </c>
      <c r="DE3" s="61" t="s">
        <v>737</v>
      </c>
      <c r="DF3" s="61" t="s">
        <v>738</v>
      </c>
      <c r="DG3" s="73" t="s">
        <v>727</v>
      </c>
      <c r="DH3" s="26" t="s">
        <v>739</v>
      </c>
      <c r="DI3" s="17" t="s">
        <v>740</v>
      </c>
      <c r="DJ3" s="1260" t="s">
        <v>741</v>
      </c>
      <c r="DK3" s="61" t="s">
        <v>730</v>
      </c>
      <c r="DL3" s="61" t="s">
        <v>731</v>
      </c>
      <c r="DM3" s="61" t="s">
        <v>732</v>
      </c>
      <c r="DN3" s="61" t="s">
        <v>733</v>
      </c>
      <c r="DO3" s="673" t="s">
        <v>680</v>
      </c>
      <c r="DP3" s="61" t="s">
        <v>734</v>
      </c>
      <c r="DQ3" s="61" t="s">
        <v>75</v>
      </c>
      <c r="DR3" s="61" t="s">
        <v>735</v>
      </c>
      <c r="DS3" s="61" t="s">
        <v>736</v>
      </c>
      <c r="DT3" s="61" t="s">
        <v>737</v>
      </c>
      <c r="DU3" s="61" t="s">
        <v>738</v>
      </c>
      <c r="DV3" s="73" t="s">
        <v>727</v>
      </c>
      <c r="DW3" s="26" t="s">
        <v>739</v>
      </c>
      <c r="DX3" s="17" t="s">
        <v>740</v>
      </c>
      <c r="DY3" s="1260" t="s">
        <v>741</v>
      </c>
      <c r="DZ3" s="566" t="s">
        <v>730</v>
      </c>
      <c r="EA3" s="61" t="s">
        <v>731</v>
      </c>
      <c r="EB3" s="61" t="s">
        <v>732</v>
      </c>
      <c r="EC3" s="61" t="s">
        <v>733</v>
      </c>
      <c r="ED3" s="673" t="s">
        <v>680</v>
      </c>
      <c r="EE3" s="61" t="s">
        <v>734</v>
      </c>
      <c r="EF3" s="61" t="s">
        <v>75</v>
      </c>
      <c r="EG3" s="61" t="s">
        <v>735</v>
      </c>
      <c r="EH3" s="61" t="s">
        <v>736</v>
      </c>
      <c r="EI3" s="61" t="s">
        <v>737</v>
      </c>
      <c r="EJ3" s="61" t="s">
        <v>738</v>
      </c>
      <c r="EK3" s="73" t="s">
        <v>727</v>
      </c>
      <c r="EL3" s="26" t="s">
        <v>739</v>
      </c>
      <c r="EM3" s="17" t="s">
        <v>740</v>
      </c>
      <c r="EN3" s="1260" t="s">
        <v>741</v>
      </c>
      <c r="EO3" s="26" t="s">
        <v>730</v>
      </c>
      <c r="EP3" s="17" t="s">
        <v>731</v>
      </c>
      <c r="EQ3" s="17" t="s">
        <v>732</v>
      </c>
      <c r="ER3" s="17" t="s">
        <v>733</v>
      </c>
      <c r="ES3" s="673" t="s">
        <v>680</v>
      </c>
      <c r="ET3" s="17" t="s">
        <v>734</v>
      </c>
      <c r="EU3" s="17" t="s">
        <v>75</v>
      </c>
      <c r="EV3" s="17" t="s">
        <v>735</v>
      </c>
      <c r="EW3" s="17" t="s">
        <v>736</v>
      </c>
      <c r="EX3" s="17" t="s">
        <v>737</v>
      </c>
      <c r="EY3" s="17" t="s">
        <v>738</v>
      </c>
      <c r="EZ3" s="17" t="s">
        <v>728</v>
      </c>
      <c r="FA3" s="28" t="s">
        <v>727</v>
      </c>
      <c r="FB3" s="26" t="s">
        <v>739</v>
      </c>
      <c r="FC3" s="17" t="s">
        <v>740</v>
      </c>
      <c r="FD3" s="17" t="s">
        <v>742</v>
      </c>
      <c r="FE3" s="1260" t="s">
        <v>741</v>
      </c>
      <c r="FF3" s="26" t="s">
        <v>730</v>
      </c>
      <c r="FG3" s="17" t="s">
        <v>731</v>
      </c>
      <c r="FH3" s="17" t="s">
        <v>732</v>
      </c>
      <c r="FI3" s="17" t="s">
        <v>733</v>
      </c>
      <c r="FJ3" s="673" t="s">
        <v>680</v>
      </c>
      <c r="FK3" s="17" t="s">
        <v>734</v>
      </c>
      <c r="FL3" s="17" t="s">
        <v>75</v>
      </c>
      <c r="FM3" s="17" t="s">
        <v>735</v>
      </c>
      <c r="FN3" s="17" t="s">
        <v>736</v>
      </c>
      <c r="FO3" s="17" t="s">
        <v>737</v>
      </c>
      <c r="FP3" s="17" t="s">
        <v>738</v>
      </c>
      <c r="FQ3" s="17" t="s">
        <v>728</v>
      </c>
      <c r="FR3" s="28" t="s">
        <v>727</v>
      </c>
      <c r="FS3" s="26" t="s">
        <v>739</v>
      </c>
      <c r="FT3" s="17" t="s">
        <v>740</v>
      </c>
      <c r="FU3" s="17" t="s">
        <v>742</v>
      </c>
      <c r="FV3" s="1260" t="s">
        <v>741</v>
      </c>
      <c r="FW3" s="26" t="s">
        <v>730</v>
      </c>
      <c r="FX3" s="17" t="s">
        <v>731</v>
      </c>
      <c r="FY3" s="17" t="s">
        <v>732</v>
      </c>
      <c r="FZ3" s="17" t="s">
        <v>733</v>
      </c>
      <c r="GA3" s="673" t="s">
        <v>680</v>
      </c>
      <c r="GB3" s="17" t="s">
        <v>734</v>
      </c>
      <c r="GC3" s="17" t="s">
        <v>75</v>
      </c>
      <c r="GD3" s="17" t="s">
        <v>735</v>
      </c>
      <c r="GE3" s="17" t="s">
        <v>736</v>
      </c>
      <c r="GF3" s="17" t="s">
        <v>737</v>
      </c>
      <c r="GG3" s="17" t="s">
        <v>738</v>
      </c>
      <c r="GH3" s="17" t="s">
        <v>728</v>
      </c>
      <c r="GI3" s="28" t="s">
        <v>727</v>
      </c>
      <c r="GJ3" s="26" t="s">
        <v>739</v>
      </c>
      <c r="GK3" s="17" t="s">
        <v>740</v>
      </c>
      <c r="GL3" s="17" t="s">
        <v>742</v>
      </c>
      <c r="GM3" s="1260" t="s">
        <v>741</v>
      </c>
      <c r="GN3" s="26" t="s">
        <v>730</v>
      </c>
      <c r="GO3" s="17" t="s">
        <v>731</v>
      </c>
      <c r="GP3" s="17" t="s">
        <v>732</v>
      </c>
      <c r="GQ3" s="17" t="s">
        <v>733</v>
      </c>
      <c r="GR3" s="673" t="s">
        <v>680</v>
      </c>
      <c r="GS3" s="17" t="s">
        <v>734</v>
      </c>
      <c r="GT3" s="17" t="s">
        <v>75</v>
      </c>
      <c r="GU3" s="17" t="s">
        <v>735</v>
      </c>
      <c r="GV3" s="17" t="s">
        <v>736</v>
      </c>
      <c r="GW3" s="17" t="s">
        <v>737</v>
      </c>
      <c r="GX3" s="17" t="s">
        <v>738</v>
      </c>
      <c r="GY3" s="17" t="s">
        <v>728</v>
      </c>
      <c r="GZ3" s="28" t="s">
        <v>727</v>
      </c>
      <c r="HA3" s="26" t="s">
        <v>739</v>
      </c>
      <c r="HB3" s="17" t="s">
        <v>740</v>
      </c>
      <c r="HC3" s="17" t="s">
        <v>742</v>
      </c>
      <c r="HD3" s="1260" t="s">
        <v>741</v>
      </c>
      <c r="HE3" s="26" t="s">
        <v>730</v>
      </c>
      <c r="HF3" s="17" t="s">
        <v>731</v>
      </c>
      <c r="HG3" s="17" t="s">
        <v>732</v>
      </c>
      <c r="HH3" s="17" t="s">
        <v>733</v>
      </c>
      <c r="HI3" s="673" t="s">
        <v>680</v>
      </c>
      <c r="HJ3" s="17" t="s">
        <v>734</v>
      </c>
      <c r="HK3" s="17" t="s">
        <v>75</v>
      </c>
      <c r="HL3" s="17" t="s">
        <v>735</v>
      </c>
      <c r="HM3" s="17" t="s">
        <v>736</v>
      </c>
      <c r="HN3" s="17" t="s">
        <v>737</v>
      </c>
      <c r="HO3" s="17" t="s">
        <v>738</v>
      </c>
      <c r="HP3" s="17" t="s">
        <v>728</v>
      </c>
      <c r="HQ3" s="28" t="s">
        <v>727</v>
      </c>
      <c r="HR3" s="26" t="s">
        <v>739</v>
      </c>
      <c r="HS3" s="17" t="s">
        <v>740</v>
      </c>
      <c r="HT3" s="17" t="s">
        <v>742</v>
      </c>
      <c r="HU3" s="1260" t="s">
        <v>741</v>
      </c>
      <c r="HV3" s="26" t="s">
        <v>730</v>
      </c>
      <c r="HW3" s="17" t="s">
        <v>731</v>
      </c>
      <c r="HX3" s="17" t="s">
        <v>732</v>
      </c>
      <c r="HY3" s="17" t="s">
        <v>733</v>
      </c>
      <c r="HZ3" s="673" t="s">
        <v>680</v>
      </c>
      <c r="IA3" s="17" t="s">
        <v>734</v>
      </c>
      <c r="IB3" s="17" t="s">
        <v>75</v>
      </c>
      <c r="IC3" s="17" t="s">
        <v>735</v>
      </c>
      <c r="ID3" s="17" t="s">
        <v>736</v>
      </c>
      <c r="IE3" s="17" t="s">
        <v>737</v>
      </c>
      <c r="IF3" s="17" t="s">
        <v>738</v>
      </c>
      <c r="IG3" s="17" t="s">
        <v>728</v>
      </c>
      <c r="IH3" s="28" t="s">
        <v>727</v>
      </c>
      <c r="II3" s="17" t="s">
        <v>739</v>
      </c>
      <c r="IJ3" s="17" t="s">
        <v>740</v>
      </c>
      <c r="IK3" s="17" t="s">
        <v>742</v>
      </c>
      <c r="IL3" s="1260" t="s">
        <v>741</v>
      </c>
      <c r="IM3" s="567"/>
      <c r="IN3" s="17" t="s">
        <v>739</v>
      </c>
      <c r="IO3" s="17" t="s">
        <v>740</v>
      </c>
      <c r="IP3" s="1260" t="s">
        <v>741</v>
      </c>
      <c r="IQ3" s="26" t="s">
        <v>739</v>
      </c>
      <c r="IR3" s="17" t="s">
        <v>740</v>
      </c>
      <c r="IS3" s="1260" t="s">
        <v>741</v>
      </c>
      <c r="IT3" s="26" t="s">
        <v>739</v>
      </c>
      <c r="IU3" s="17" t="s">
        <v>740</v>
      </c>
      <c r="IV3" s="1260" t="s">
        <v>741</v>
      </c>
      <c r="IW3" s="407"/>
      <c r="IX3" s="17" t="s">
        <v>332</v>
      </c>
      <c r="IY3" s="17" t="s">
        <v>333</v>
      </c>
      <c r="IZ3" s="17" t="s">
        <v>334</v>
      </c>
      <c r="JA3" s="17" t="s">
        <v>335</v>
      </c>
      <c r="JB3" s="18" t="s">
        <v>336</v>
      </c>
      <c r="JC3" s="17" t="s">
        <v>337</v>
      </c>
      <c r="JD3" s="17" t="s">
        <v>6</v>
      </c>
      <c r="JE3" s="17" t="s">
        <v>338</v>
      </c>
      <c r="JF3" s="17" t="s">
        <v>339</v>
      </c>
      <c r="JG3" s="17" t="s">
        <v>743</v>
      </c>
    </row>
    <row r="4" spans="1:267">
      <c r="A4" s="19"/>
      <c r="B4" s="19"/>
      <c r="C4" s="25"/>
      <c r="D4" s="20"/>
      <c r="E4" s="21"/>
      <c r="F4" s="21"/>
      <c r="G4" s="21"/>
      <c r="H4" s="27"/>
      <c r="I4" s="29"/>
      <c r="J4" s="27"/>
      <c r="K4" s="29"/>
      <c r="L4" s="27"/>
      <c r="M4" s="29"/>
      <c r="N4" s="27"/>
      <c r="O4" s="29"/>
      <c r="P4" s="27"/>
      <c r="Q4" s="29"/>
      <c r="R4" s="27"/>
      <c r="S4" s="29"/>
      <c r="T4" s="569"/>
      <c r="U4" s="21"/>
      <c r="V4" s="29"/>
      <c r="W4" s="27"/>
      <c r="X4" s="29"/>
      <c r="Y4" s="27"/>
      <c r="Z4" s="29"/>
      <c r="AA4" s="27"/>
      <c r="AB4" s="21"/>
      <c r="AC4" s="21"/>
      <c r="AD4" s="21"/>
      <c r="AE4" s="21"/>
      <c r="AF4" s="29"/>
      <c r="AG4" s="27"/>
      <c r="AH4" s="21"/>
      <c r="AI4" s="21"/>
      <c r="AJ4" s="21"/>
      <c r="AK4" s="21"/>
      <c r="AL4" s="29"/>
      <c r="AM4" s="337"/>
      <c r="AN4" s="337"/>
      <c r="AO4" s="337"/>
      <c r="AP4" s="337"/>
      <c r="AQ4" s="337"/>
      <c r="AR4" s="337"/>
      <c r="AS4" s="27"/>
      <c r="AT4" s="21"/>
      <c r="AU4" s="21"/>
      <c r="AV4" s="21"/>
      <c r="AW4" s="21"/>
      <c r="AX4" s="29"/>
      <c r="AY4" s="27"/>
      <c r="AZ4" s="21"/>
      <c r="BA4" s="21"/>
      <c r="BB4" s="21"/>
      <c r="BC4" s="21"/>
      <c r="BD4" s="29"/>
      <c r="BE4" s="27"/>
      <c r="BF4" s="21"/>
      <c r="BG4" s="21"/>
      <c r="BH4" s="21"/>
      <c r="BI4" s="21"/>
      <c r="BJ4" s="29"/>
      <c r="BK4" s="27"/>
      <c r="BL4" s="21"/>
      <c r="BM4" s="21"/>
      <c r="BN4" s="21"/>
      <c r="BO4" s="21"/>
      <c r="BP4" s="29"/>
      <c r="BQ4" s="27"/>
      <c r="BR4" s="21"/>
      <c r="BS4" s="21"/>
      <c r="BT4" s="21"/>
      <c r="BU4" s="21"/>
      <c r="BV4" s="29"/>
      <c r="BW4" s="27"/>
      <c r="BX4" s="21"/>
      <c r="BY4" s="21"/>
      <c r="BZ4" s="21"/>
      <c r="CA4" s="21"/>
      <c r="CB4" s="29"/>
      <c r="CC4" s="21"/>
      <c r="CD4" s="21"/>
      <c r="CE4" s="21"/>
      <c r="CF4" s="21"/>
      <c r="CG4" s="438"/>
      <c r="CH4" s="46"/>
      <c r="CI4" s="47"/>
      <c r="CJ4" s="45"/>
      <c r="CK4" s="47"/>
      <c r="CL4" s="45"/>
      <c r="CM4" s="47"/>
      <c r="CN4" s="45"/>
      <c r="CO4" s="47"/>
      <c r="CP4" s="48"/>
      <c r="CQ4" s="45"/>
      <c r="CR4" s="47"/>
      <c r="CS4" s="275"/>
      <c r="CT4" s="276"/>
      <c r="CU4" s="277"/>
      <c r="CV4" s="45"/>
      <c r="CW4" s="46"/>
      <c r="CX4" s="46"/>
      <c r="CY4" s="46"/>
      <c r="CZ4" s="46"/>
      <c r="DA4" s="46"/>
      <c r="DB4" s="46"/>
      <c r="DC4" s="46"/>
      <c r="DD4" s="46"/>
      <c r="DE4" s="46"/>
      <c r="DF4" s="46"/>
      <c r="DG4" s="47"/>
      <c r="DH4" s="45"/>
      <c r="DI4" s="46"/>
      <c r="DJ4" s="47"/>
      <c r="DK4" s="46"/>
      <c r="DL4" s="46"/>
      <c r="DM4" s="46"/>
      <c r="DN4" s="46"/>
      <c r="DO4" s="46"/>
      <c r="DP4" s="46"/>
      <c r="DQ4" s="46"/>
      <c r="DR4" s="46"/>
      <c r="DS4" s="46"/>
      <c r="DT4" s="46"/>
      <c r="DU4" s="46"/>
      <c r="DV4" s="47"/>
      <c r="DW4" s="45"/>
      <c r="DX4" s="46"/>
      <c r="DY4" s="47"/>
      <c r="DZ4" s="45"/>
      <c r="EA4" s="46"/>
      <c r="EB4" s="46"/>
      <c r="EC4" s="46"/>
      <c r="ED4" s="46"/>
      <c r="EE4" s="46"/>
      <c r="EF4" s="46"/>
      <c r="EG4" s="46"/>
      <c r="EH4" s="46"/>
      <c r="EI4" s="46"/>
      <c r="EJ4" s="46"/>
      <c r="EK4" s="47"/>
      <c r="EL4" s="45"/>
      <c r="EM4" s="46"/>
      <c r="EN4" s="47"/>
      <c r="EO4" s="45"/>
      <c r="EP4" s="46"/>
      <c r="EQ4" s="46"/>
      <c r="ER4" s="46"/>
      <c r="ES4" s="46"/>
      <c r="ET4" s="46"/>
      <c r="EU4" s="46"/>
      <c r="EV4" s="46"/>
      <c r="EW4" s="46"/>
      <c r="EX4" s="46"/>
      <c r="EY4" s="46"/>
      <c r="EZ4" s="46"/>
      <c r="FA4" s="47"/>
      <c r="FB4" s="45"/>
      <c r="FC4" s="46"/>
      <c r="FD4" s="46"/>
      <c r="FE4" s="47"/>
      <c r="FF4" s="45"/>
      <c r="FG4" s="46"/>
      <c r="FH4" s="46"/>
      <c r="FI4" s="46"/>
      <c r="FJ4" s="46"/>
      <c r="FK4" s="46"/>
      <c r="FL4" s="46"/>
      <c r="FM4" s="46"/>
      <c r="FN4" s="46"/>
      <c r="FO4" s="46"/>
      <c r="FP4" s="46"/>
      <c r="FQ4" s="46"/>
      <c r="FR4" s="47"/>
      <c r="FS4" s="45"/>
      <c r="FT4" s="46"/>
      <c r="FU4" s="46"/>
      <c r="FV4" s="47"/>
      <c r="FW4" s="45"/>
      <c r="FX4" s="46"/>
      <c r="FY4" s="46"/>
      <c r="FZ4" s="46"/>
      <c r="GA4" s="46"/>
      <c r="GB4" s="46"/>
      <c r="GC4" s="46"/>
      <c r="GD4" s="46"/>
      <c r="GE4" s="46"/>
      <c r="GF4" s="46"/>
      <c r="GG4" s="46"/>
      <c r="GH4" s="46"/>
      <c r="GI4" s="47"/>
      <c r="GJ4" s="45"/>
      <c r="GK4" s="46"/>
      <c r="GL4" s="46"/>
      <c r="GM4" s="47"/>
      <c r="GN4" s="45"/>
      <c r="GO4" s="46"/>
      <c r="GP4" s="46"/>
      <c r="GQ4" s="46"/>
      <c r="GR4" s="46"/>
      <c r="GS4" s="46"/>
      <c r="GT4" s="46"/>
      <c r="GU4" s="46"/>
      <c r="GV4" s="46"/>
      <c r="GW4" s="46"/>
      <c r="GX4" s="46"/>
      <c r="GY4" s="46"/>
      <c r="GZ4" s="47"/>
      <c r="HA4" s="45"/>
      <c r="HB4" s="46"/>
      <c r="HC4" s="46"/>
      <c r="HD4" s="47"/>
      <c r="HE4" s="45"/>
      <c r="HF4" s="46"/>
      <c r="HG4" s="46"/>
      <c r="HH4" s="46"/>
      <c r="HI4" s="46"/>
      <c r="HJ4" s="46"/>
      <c r="HK4" s="46"/>
      <c r="HL4" s="46"/>
      <c r="HM4" s="46"/>
      <c r="HN4" s="46"/>
      <c r="HO4" s="46"/>
      <c r="HP4" s="46"/>
      <c r="HQ4" s="47"/>
      <c r="HR4" s="45"/>
      <c r="HS4" s="46"/>
      <c r="HT4" s="46"/>
      <c r="HU4" s="46"/>
      <c r="HV4" s="45"/>
      <c r="HW4" s="46"/>
      <c r="HX4" s="46"/>
      <c r="HY4" s="46"/>
      <c r="HZ4" s="46"/>
      <c r="IA4" s="46"/>
      <c r="IB4" s="46"/>
      <c r="IC4" s="46"/>
      <c r="ID4" s="46"/>
      <c r="IE4" s="46"/>
      <c r="IF4" s="46"/>
      <c r="IG4" s="46"/>
      <c r="IH4" s="47"/>
      <c r="II4" s="46"/>
      <c r="IJ4" s="46"/>
      <c r="IK4" s="46"/>
      <c r="IL4" s="47"/>
      <c r="IM4" s="8"/>
      <c r="IN4" s="46"/>
      <c r="IO4" s="46"/>
      <c r="IP4" s="47"/>
      <c r="IQ4" s="45"/>
      <c r="IR4" s="46"/>
      <c r="IS4" s="47"/>
      <c r="IT4" s="45"/>
      <c r="IU4" s="46"/>
      <c r="IV4" s="46"/>
      <c r="IW4" s="406"/>
      <c r="IX4" s="46"/>
      <c r="IY4" s="365"/>
      <c r="IZ4" s="365"/>
      <c r="JA4" s="365"/>
      <c r="JB4" s="46"/>
      <c r="JC4" s="365"/>
      <c r="JD4" s="365"/>
      <c r="JE4" s="365"/>
      <c r="JF4" s="365"/>
      <c r="JG4" s="365"/>
    </row>
    <row r="5" spans="1:267">
      <c r="A5" s="87"/>
      <c r="B5" s="87"/>
      <c r="C5" s="88"/>
      <c r="D5" s="87"/>
      <c r="E5" s="89"/>
      <c r="F5" s="89"/>
      <c r="G5" s="89"/>
      <c r="H5" s="90"/>
      <c r="I5" s="91"/>
      <c r="J5" s="90"/>
      <c r="K5" s="91"/>
      <c r="L5" s="90"/>
      <c r="M5" s="91"/>
      <c r="N5" s="775"/>
      <c r="O5" s="776"/>
      <c r="P5" s="90"/>
      <c r="Q5" s="91"/>
      <c r="R5" s="90">
        <v>0</v>
      </c>
      <c r="S5" s="91">
        <v>0</v>
      </c>
      <c r="T5" s="570"/>
      <c r="U5" s="362"/>
      <c r="V5" s="363"/>
      <c r="W5" s="364"/>
      <c r="X5" s="363"/>
      <c r="Y5" s="364"/>
      <c r="Z5" s="363"/>
      <c r="AA5" s="90"/>
      <c r="AB5" s="86"/>
      <c r="AC5" s="86"/>
      <c r="AD5" s="86"/>
      <c r="AE5" s="86"/>
      <c r="AF5" s="86"/>
      <c r="AG5" s="90"/>
      <c r="AH5" s="86"/>
      <c r="AI5" s="86"/>
      <c r="AJ5" s="86"/>
      <c r="AK5" s="86"/>
      <c r="AL5" s="86"/>
      <c r="AM5" s="674">
        <v>0</v>
      </c>
      <c r="AN5" s="674">
        <v>0</v>
      </c>
      <c r="AO5" s="674">
        <v>0</v>
      </c>
      <c r="AP5" s="674">
        <v>0</v>
      </c>
      <c r="AQ5" s="674">
        <v>0</v>
      </c>
      <c r="AR5" s="674">
        <v>0</v>
      </c>
      <c r="AS5" s="90"/>
      <c r="AT5" s="86"/>
      <c r="AU5" s="86"/>
      <c r="AV5" s="86"/>
      <c r="AW5" s="86"/>
      <c r="AX5" s="86"/>
      <c r="AY5" s="90"/>
      <c r="AZ5" s="86"/>
      <c r="BA5" s="86"/>
      <c r="BB5" s="86"/>
      <c r="BC5" s="86"/>
      <c r="BD5" s="86"/>
      <c r="BE5" s="90"/>
      <c r="BF5" s="86"/>
      <c r="BG5" s="86"/>
      <c r="BH5" s="86"/>
      <c r="BI5" s="86"/>
      <c r="BJ5" s="86"/>
      <c r="BK5" s="90"/>
      <c r="BL5" s="86"/>
      <c r="BM5" s="86"/>
      <c r="BN5" s="86"/>
      <c r="BO5" s="86"/>
      <c r="BP5" s="86"/>
      <c r="BQ5" s="90"/>
      <c r="BR5" s="86"/>
      <c r="BS5" s="86"/>
      <c r="BT5" s="86"/>
      <c r="BU5" s="86"/>
      <c r="BV5" s="86"/>
      <c r="BW5" s="90"/>
      <c r="BX5" s="86"/>
      <c r="BY5" s="86"/>
      <c r="BZ5" s="86"/>
      <c r="CA5" s="86"/>
      <c r="CB5" s="86"/>
      <c r="CC5" s="90"/>
      <c r="CD5" s="86"/>
      <c r="CE5" s="86"/>
      <c r="CF5" s="86"/>
      <c r="CG5" s="438"/>
      <c r="CH5" s="63"/>
      <c r="CI5" s="65"/>
      <c r="CJ5" s="67"/>
      <c r="CK5" s="65"/>
      <c r="CL5" s="67"/>
      <c r="CM5" s="65"/>
      <c r="CN5" s="67"/>
      <c r="CO5" s="65"/>
      <c r="CP5" s="71"/>
      <c r="CQ5" s="67"/>
      <c r="CR5" s="65"/>
      <c r="CS5" s="278"/>
      <c r="CT5" s="279"/>
      <c r="CU5" s="280"/>
      <c r="CV5" s="67"/>
      <c r="CW5" s="63"/>
      <c r="CX5" s="63"/>
      <c r="CY5" s="63"/>
      <c r="CZ5" s="63"/>
      <c r="DA5" s="63"/>
      <c r="DB5" s="63"/>
      <c r="DC5" s="63"/>
      <c r="DD5" s="63"/>
      <c r="DE5" s="63"/>
      <c r="DF5" s="63"/>
      <c r="DG5" s="65"/>
      <c r="DH5" s="67"/>
      <c r="DI5" s="63"/>
      <c r="DJ5" s="65"/>
      <c r="DK5" s="63"/>
      <c r="DL5" s="63"/>
      <c r="DM5" s="63"/>
      <c r="DN5" s="63"/>
      <c r="DO5" s="63"/>
      <c r="DP5" s="63"/>
      <c r="DQ5" s="63"/>
      <c r="DR5" s="63"/>
      <c r="DS5" s="63"/>
      <c r="DT5" s="63"/>
      <c r="DU5" s="63"/>
      <c r="DV5" s="65"/>
      <c r="DW5" s="67"/>
      <c r="DX5" s="63"/>
      <c r="DY5" s="65"/>
      <c r="DZ5" s="67"/>
      <c r="EA5" s="63"/>
      <c r="EB5" s="63"/>
      <c r="EC5" s="63"/>
      <c r="ED5" s="63"/>
      <c r="EE5" s="63"/>
      <c r="EF5" s="63"/>
      <c r="EG5" s="63"/>
      <c r="EH5" s="63"/>
      <c r="EI5" s="63"/>
      <c r="EJ5" s="63"/>
      <c r="EK5" s="65"/>
      <c r="EL5" s="67"/>
      <c r="EM5" s="63"/>
      <c r="EN5" s="65"/>
      <c r="EO5" s="67"/>
      <c r="EP5" s="63"/>
      <c r="EQ5" s="63"/>
      <c r="ER5" s="63"/>
      <c r="ES5" s="63"/>
      <c r="ET5" s="63"/>
      <c r="EU5" s="63"/>
      <c r="EV5" s="63"/>
      <c r="EW5" s="63"/>
      <c r="EX5" s="63"/>
      <c r="EY5" s="63"/>
      <c r="EZ5" s="63"/>
      <c r="FA5" s="65"/>
      <c r="FB5" s="67"/>
      <c r="FC5" s="63"/>
      <c r="FD5" s="63"/>
      <c r="FE5" s="65"/>
      <c r="FF5" s="67"/>
      <c r="FG5" s="63"/>
      <c r="FH5" s="63"/>
      <c r="FI5" s="63"/>
      <c r="FJ5" s="63"/>
      <c r="FK5" s="63"/>
      <c r="FL5" s="63"/>
      <c r="FM5" s="63"/>
      <c r="FN5" s="63"/>
      <c r="FO5" s="63"/>
      <c r="FP5" s="63"/>
      <c r="FQ5" s="63"/>
      <c r="FR5" s="65"/>
      <c r="FS5" s="67"/>
      <c r="FT5" s="63"/>
      <c r="FU5" s="63"/>
      <c r="FV5" s="65"/>
      <c r="FW5" s="67"/>
      <c r="FX5" s="63"/>
      <c r="FY5" s="63"/>
      <c r="FZ5" s="63"/>
      <c r="GA5" s="63"/>
      <c r="GB5" s="63"/>
      <c r="GC5" s="63"/>
      <c r="GD5" s="63"/>
      <c r="GE5" s="63"/>
      <c r="GF5" s="63"/>
      <c r="GG5" s="63"/>
      <c r="GH5" s="63"/>
      <c r="GI5" s="65"/>
      <c r="GJ5" s="67"/>
      <c r="GK5" s="63"/>
      <c r="GL5" s="63"/>
      <c r="GM5" s="65"/>
      <c r="GN5" s="67"/>
      <c r="GO5" s="63"/>
      <c r="GP5" s="63"/>
      <c r="GQ5" s="63"/>
      <c r="GR5" s="63"/>
      <c r="GS5" s="63"/>
      <c r="GT5" s="63"/>
      <c r="GU5" s="63"/>
      <c r="GV5" s="63"/>
      <c r="GW5" s="63"/>
      <c r="GX5" s="63"/>
      <c r="GY5" s="63"/>
      <c r="GZ5" s="65"/>
      <c r="HA5" s="67"/>
      <c r="HB5" s="63"/>
      <c r="HC5" s="63"/>
      <c r="HD5" s="65"/>
      <c r="HE5" s="67"/>
      <c r="HF5" s="63"/>
      <c r="HG5" s="63"/>
      <c r="HH5" s="63"/>
      <c r="HI5" s="63"/>
      <c r="HJ5" s="63"/>
      <c r="HK5" s="63"/>
      <c r="HL5" s="63"/>
      <c r="HM5" s="63"/>
      <c r="HN5" s="63"/>
      <c r="HO5" s="63"/>
      <c r="HP5" s="63"/>
      <c r="HQ5" s="65"/>
      <c r="HR5" s="67"/>
      <c r="HS5" s="63"/>
      <c r="HT5" s="63"/>
      <c r="HU5" s="63"/>
      <c r="HV5" s="67"/>
      <c r="HW5" s="63"/>
      <c r="HX5" s="63"/>
      <c r="HY5" s="63"/>
      <c r="HZ5" s="63"/>
      <c r="IA5" s="63"/>
      <c r="IB5" s="63"/>
      <c r="IC5" s="63"/>
      <c r="ID5" s="63"/>
      <c r="IE5" s="63"/>
      <c r="IF5" s="63"/>
      <c r="IG5" s="63"/>
      <c r="IH5" s="65"/>
      <c r="II5" s="63"/>
      <c r="IJ5" s="63"/>
      <c r="IK5" s="63"/>
      <c r="IL5" s="63"/>
      <c r="IM5" s="63"/>
      <c r="IN5" s="63"/>
      <c r="IO5" s="63"/>
      <c r="IP5" s="65"/>
      <c r="IQ5" s="67"/>
      <c r="IR5" s="63"/>
      <c r="IS5" s="65"/>
      <c r="IT5" s="67"/>
      <c r="IU5" s="63"/>
      <c r="IV5" s="63"/>
      <c r="IW5" s="408"/>
      <c r="IX5" s="54"/>
      <c r="IY5" s="54"/>
      <c r="IZ5" s="54"/>
      <c r="JA5" s="54"/>
      <c r="JB5" s="54"/>
      <c r="JC5" s="54"/>
      <c r="JD5" s="54"/>
      <c r="JE5" s="54"/>
      <c r="JF5" s="54"/>
      <c r="JG5" s="54"/>
    </row>
    <row r="6" spans="1:267" customFormat="1">
      <c r="A6">
        <v>4</v>
      </c>
      <c r="B6">
        <v>1</v>
      </c>
      <c r="F6">
        <v>700</v>
      </c>
      <c r="G6">
        <v>68</v>
      </c>
      <c r="H6">
        <v>1</v>
      </c>
      <c r="I6">
        <v>0</v>
      </c>
      <c r="J6">
        <v>1</v>
      </c>
      <c r="K6">
        <v>0</v>
      </c>
      <c r="L6" t="s">
        <v>352</v>
      </c>
      <c r="M6">
        <v>0</v>
      </c>
      <c r="N6">
        <v>0</v>
      </c>
      <c r="O6">
        <v>0</v>
      </c>
      <c r="P6">
        <v>0</v>
      </c>
      <c r="Q6">
        <v>0</v>
      </c>
      <c r="R6">
        <v>0</v>
      </c>
      <c r="S6">
        <v>0</v>
      </c>
      <c r="T6" t="s">
        <v>745</v>
      </c>
      <c r="U6">
        <v>0</v>
      </c>
      <c r="V6">
        <v>0</v>
      </c>
      <c r="W6">
        <v>0</v>
      </c>
      <c r="X6">
        <v>1</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s="439"/>
      <c r="CH6" s="303" t="s">
        <v>744</v>
      </c>
      <c r="CI6" s="393" t="s">
        <v>744</v>
      </c>
      <c r="CJ6" s="303" t="s">
        <v>744</v>
      </c>
      <c r="CK6" s="393" t="s">
        <v>744</v>
      </c>
      <c r="CL6" s="303" t="s">
        <v>744</v>
      </c>
      <c r="CM6" s="393" t="s">
        <v>744</v>
      </c>
      <c r="CN6" s="303"/>
      <c r="CO6" s="303"/>
      <c r="CP6" s="393" t="s">
        <v>658</v>
      </c>
      <c r="CQ6" s="303" t="s">
        <v>744</v>
      </c>
      <c r="CR6" s="393" t="s">
        <v>744</v>
      </c>
      <c r="CS6" s="393" t="s">
        <v>658</v>
      </c>
      <c r="CT6" s="303" t="s">
        <v>744</v>
      </c>
      <c r="CU6" s="393" t="s">
        <v>744</v>
      </c>
      <c r="CV6" s="303" t="s">
        <v>744</v>
      </c>
      <c r="CW6" s="303" t="s">
        <v>744</v>
      </c>
      <c r="CX6" s="303" t="s">
        <v>744</v>
      </c>
      <c r="CY6" s="303" t="s">
        <v>744</v>
      </c>
      <c r="CZ6" s="303" t="s">
        <v>744</v>
      </c>
      <c r="DA6" s="303" t="s">
        <v>744</v>
      </c>
      <c r="DB6" s="303" t="s">
        <v>744</v>
      </c>
      <c r="DC6" s="303" t="s">
        <v>744</v>
      </c>
      <c r="DD6" s="303" t="s">
        <v>744</v>
      </c>
      <c r="DE6" s="303" t="s">
        <v>744</v>
      </c>
      <c r="DF6" s="303" t="s">
        <v>744</v>
      </c>
      <c r="DG6" s="393" t="s">
        <v>744</v>
      </c>
      <c r="DH6" s="303" t="s">
        <v>744</v>
      </c>
      <c r="DI6" s="303" t="s">
        <v>744</v>
      </c>
      <c r="DJ6" s="393" t="s">
        <v>744</v>
      </c>
      <c r="DK6" s="303" t="s">
        <v>744</v>
      </c>
      <c r="DL6" s="303" t="s">
        <v>744</v>
      </c>
      <c r="DM6" s="303" t="s">
        <v>744</v>
      </c>
      <c r="DN6" s="303" t="s">
        <v>744</v>
      </c>
      <c r="DO6" s="303" t="s">
        <v>744</v>
      </c>
      <c r="DP6" s="303" t="s">
        <v>744</v>
      </c>
      <c r="DQ6" s="303" t="s">
        <v>744</v>
      </c>
      <c r="DR6" s="303" t="s">
        <v>744</v>
      </c>
      <c r="DS6" s="303" t="s">
        <v>744</v>
      </c>
      <c r="DT6" s="303" t="s">
        <v>744</v>
      </c>
      <c r="DU6" s="303" t="s">
        <v>744</v>
      </c>
      <c r="DV6" s="393" t="s">
        <v>744</v>
      </c>
      <c r="DW6" s="303" t="s">
        <v>744</v>
      </c>
      <c r="DX6" s="303" t="s">
        <v>744</v>
      </c>
      <c r="DY6" s="393" t="s">
        <v>744</v>
      </c>
      <c r="DZ6" s="303" t="s">
        <v>744</v>
      </c>
      <c r="EA6" s="303" t="s">
        <v>744</v>
      </c>
      <c r="EB6" s="303" t="s">
        <v>744</v>
      </c>
      <c r="EC6" s="303" t="s">
        <v>744</v>
      </c>
      <c r="ED6" s="303" t="s">
        <v>744</v>
      </c>
      <c r="EE6" s="303" t="s">
        <v>744</v>
      </c>
      <c r="EF6" s="303" t="s">
        <v>744</v>
      </c>
      <c r="EG6" s="303" t="s">
        <v>744</v>
      </c>
      <c r="EH6" s="303" t="s">
        <v>744</v>
      </c>
      <c r="EI6" s="303" t="s">
        <v>744</v>
      </c>
      <c r="EJ6" s="303" t="s">
        <v>744</v>
      </c>
      <c r="EK6" s="393" t="s">
        <v>744</v>
      </c>
      <c r="EL6" s="303" t="s">
        <v>744</v>
      </c>
      <c r="EM6" s="303" t="s">
        <v>744</v>
      </c>
      <c r="EN6" s="393" t="s">
        <v>744</v>
      </c>
      <c r="EO6" s="303" t="s">
        <v>744</v>
      </c>
      <c r="EP6" s="303" t="s">
        <v>744</v>
      </c>
      <c r="EQ6" s="303" t="s">
        <v>744</v>
      </c>
      <c r="ER6" s="303" t="s">
        <v>744</v>
      </c>
      <c r="ES6" s="303" t="s">
        <v>744</v>
      </c>
      <c r="ET6" s="303" t="s">
        <v>744</v>
      </c>
      <c r="EU6" s="303" t="s">
        <v>744</v>
      </c>
      <c r="EV6" s="303" t="s">
        <v>744</v>
      </c>
      <c r="EW6" s="303" t="s">
        <v>744</v>
      </c>
      <c r="EX6" s="303" t="s">
        <v>744</v>
      </c>
      <c r="EY6" s="303" t="s">
        <v>744</v>
      </c>
      <c r="EZ6" s="303" t="s">
        <v>744</v>
      </c>
      <c r="FA6" s="393" t="s">
        <v>744</v>
      </c>
      <c r="FB6" s="303" t="s">
        <v>744</v>
      </c>
      <c r="FC6" s="303" t="s">
        <v>744</v>
      </c>
      <c r="FD6" s="303" t="s">
        <v>744</v>
      </c>
      <c r="FE6" s="393" t="s">
        <v>744</v>
      </c>
      <c r="FF6" s="303" t="s">
        <v>744</v>
      </c>
      <c r="FG6" s="303" t="s">
        <v>744</v>
      </c>
      <c r="FH6" s="303" t="s">
        <v>744</v>
      </c>
      <c r="FI6" s="303" t="s">
        <v>744</v>
      </c>
      <c r="FJ6" s="303" t="s">
        <v>744</v>
      </c>
      <c r="FK6" s="303" t="s">
        <v>744</v>
      </c>
      <c r="FL6" s="303" t="s">
        <v>744</v>
      </c>
      <c r="FM6" s="303" t="s">
        <v>744</v>
      </c>
      <c r="FN6" s="303" t="s">
        <v>744</v>
      </c>
      <c r="FO6" s="303" t="s">
        <v>744</v>
      </c>
      <c r="FP6" s="303" t="s">
        <v>744</v>
      </c>
      <c r="FQ6" s="303" t="s">
        <v>744</v>
      </c>
      <c r="FR6" s="393" t="s">
        <v>744</v>
      </c>
      <c r="FS6" s="303" t="s">
        <v>744</v>
      </c>
      <c r="FT6" s="303" t="s">
        <v>744</v>
      </c>
      <c r="FU6" s="303" t="s">
        <v>744</v>
      </c>
      <c r="FV6" s="393" t="s">
        <v>744</v>
      </c>
      <c r="FW6" s="303" t="s">
        <v>744</v>
      </c>
      <c r="FX6" s="303" t="s">
        <v>744</v>
      </c>
      <c r="FY6" s="303" t="s">
        <v>744</v>
      </c>
      <c r="FZ6" s="303" t="s">
        <v>744</v>
      </c>
      <c r="GA6" s="303" t="s">
        <v>744</v>
      </c>
      <c r="GB6" s="303" t="s">
        <v>744</v>
      </c>
      <c r="GC6" s="303" t="s">
        <v>744</v>
      </c>
      <c r="GD6" s="303" t="s">
        <v>744</v>
      </c>
      <c r="GE6" s="303" t="s">
        <v>744</v>
      </c>
      <c r="GF6" s="303" t="s">
        <v>744</v>
      </c>
      <c r="GG6" s="303" t="s">
        <v>744</v>
      </c>
      <c r="GH6" s="303" t="s">
        <v>744</v>
      </c>
      <c r="GI6" s="393" t="s">
        <v>744</v>
      </c>
      <c r="GJ6" s="303" t="s">
        <v>744</v>
      </c>
      <c r="GK6" s="303" t="s">
        <v>744</v>
      </c>
      <c r="GL6" s="303" t="s">
        <v>744</v>
      </c>
      <c r="GM6" s="393" t="s">
        <v>744</v>
      </c>
      <c r="GN6" s="303" t="s">
        <v>744</v>
      </c>
      <c r="GO6" s="303" t="s">
        <v>744</v>
      </c>
      <c r="GP6" s="303" t="s">
        <v>744</v>
      </c>
      <c r="GQ6" s="303" t="s">
        <v>744</v>
      </c>
      <c r="GR6" s="303" t="s">
        <v>744</v>
      </c>
      <c r="GS6" s="303" t="s">
        <v>744</v>
      </c>
      <c r="GT6" s="303" t="s">
        <v>744</v>
      </c>
      <c r="GU6" s="303" t="s">
        <v>744</v>
      </c>
      <c r="GV6" s="303" t="s">
        <v>744</v>
      </c>
      <c r="GW6" s="303" t="s">
        <v>744</v>
      </c>
      <c r="GX6" s="303" t="s">
        <v>744</v>
      </c>
      <c r="GY6" s="303" t="s">
        <v>744</v>
      </c>
      <c r="GZ6" s="393" t="s">
        <v>744</v>
      </c>
      <c r="HA6" s="303" t="s">
        <v>744</v>
      </c>
      <c r="HB6" s="303" t="s">
        <v>744</v>
      </c>
      <c r="HC6" s="303" t="s">
        <v>744</v>
      </c>
      <c r="HD6" s="393" t="s">
        <v>744</v>
      </c>
      <c r="HE6" s="303" t="s">
        <v>744</v>
      </c>
      <c r="HF6" s="303" t="s">
        <v>744</v>
      </c>
      <c r="HG6" s="303" t="s">
        <v>744</v>
      </c>
      <c r="HH6" s="303" t="s">
        <v>744</v>
      </c>
      <c r="HI6" s="303" t="s">
        <v>744</v>
      </c>
      <c r="HJ6" s="303" t="s">
        <v>744</v>
      </c>
      <c r="HK6" s="303" t="s">
        <v>744</v>
      </c>
      <c r="HL6" s="303" t="s">
        <v>744</v>
      </c>
      <c r="HM6" s="303" t="s">
        <v>744</v>
      </c>
      <c r="HN6" s="303" t="s">
        <v>744</v>
      </c>
      <c r="HO6" s="303" t="s">
        <v>744</v>
      </c>
      <c r="HP6" s="303" t="s">
        <v>744</v>
      </c>
      <c r="HQ6" s="393" t="s">
        <v>744</v>
      </c>
      <c r="HR6" s="303" t="s">
        <v>744</v>
      </c>
      <c r="HS6" s="303" t="s">
        <v>744</v>
      </c>
      <c r="HT6" s="303" t="s">
        <v>744</v>
      </c>
      <c r="HU6" s="393" t="s">
        <v>744</v>
      </c>
      <c r="HV6" s="303" t="s">
        <v>744</v>
      </c>
      <c r="HW6" s="303" t="s">
        <v>744</v>
      </c>
      <c r="HX6" s="303" t="s">
        <v>744</v>
      </c>
      <c r="HY6" s="303" t="s">
        <v>744</v>
      </c>
      <c r="HZ6" s="303" t="s">
        <v>744</v>
      </c>
      <c r="IA6" s="303" t="s">
        <v>744</v>
      </c>
      <c r="IB6" s="303" t="s">
        <v>744</v>
      </c>
      <c r="IC6" s="303" t="s">
        <v>744</v>
      </c>
      <c r="ID6" s="303" t="s">
        <v>744</v>
      </c>
      <c r="IE6" s="303" t="s">
        <v>744</v>
      </c>
      <c r="IF6" s="303" t="s">
        <v>744</v>
      </c>
      <c r="IG6" s="303" t="s">
        <v>744</v>
      </c>
      <c r="IH6" s="393" t="s">
        <v>744</v>
      </c>
      <c r="II6" s="303" t="s">
        <v>744</v>
      </c>
      <c r="IJ6" s="303" t="s">
        <v>744</v>
      </c>
      <c r="IK6" s="303" t="s">
        <v>744</v>
      </c>
      <c r="IL6" s="393" t="s">
        <v>744</v>
      </c>
      <c r="IM6" s="303"/>
      <c r="IN6" s="303" t="s">
        <v>744</v>
      </c>
      <c r="IO6" s="303" t="s">
        <v>744</v>
      </c>
      <c r="IP6" s="393" t="s">
        <v>744</v>
      </c>
      <c r="IQ6" s="303" t="s">
        <v>744</v>
      </c>
      <c r="IR6" s="303" t="s">
        <v>744</v>
      </c>
      <c r="IS6" s="393" t="s">
        <v>744</v>
      </c>
      <c r="IT6" s="303" t="s">
        <v>744</v>
      </c>
      <c r="IU6" s="303" t="s">
        <v>744</v>
      </c>
      <c r="IV6" s="393" t="s">
        <v>495</v>
      </c>
      <c r="IW6" s="735"/>
      <c r="IX6" s="303"/>
      <c r="IY6" s="396" t="s">
        <v>352</v>
      </c>
      <c r="IZ6" s="396" t="s">
        <v>353</v>
      </c>
      <c r="JA6" s="396" t="s">
        <v>354</v>
      </c>
      <c r="JB6" s="396">
        <v>1</v>
      </c>
      <c r="JC6" s="396" t="s">
        <v>11</v>
      </c>
      <c r="JD6" s="396" t="s">
        <v>232</v>
      </c>
      <c r="JE6" s="396" t="s">
        <v>9</v>
      </c>
      <c r="JF6" s="396" t="s">
        <v>232</v>
      </c>
      <c r="JG6" s="396" t="s">
        <v>355</v>
      </c>
    </row>
    <row r="7" spans="1:267" customFormat="1">
      <c r="A7">
        <v>5</v>
      </c>
      <c r="B7">
        <v>1</v>
      </c>
      <c r="F7">
        <v>700</v>
      </c>
      <c r="G7">
        <v>41</v>
      </c>
      <c r="H7">
        <v>0</v>
      </c>
      <c r="I7">
        <v>1</v>
      </c>
      <c r="J7">
        <v>0</v>
      </c>
      <c r="K7">
        <v>1</v>
      </c>
      <c r="L7">
        <v>0</v>
      </c>
      <c r="M7" t="s">
        <v>352</v>
      </c>
      <c r="N7">
        <v>30</v>
      </c>
      <c r="O7">
        <v>25</v>
      </c>
      <c r="P7">
        <v>40</v>
      </c>
      <c r="Q7">
        <v>35</v>
      </c>
      <c r="R7">
        <v>50</v>
      </c>
      <c r="S7">
        <v>50</v>
      </c>
      <c r="T7" t="s">
        <v>746</v>
      </c>
      <c r="U7">
        <v>0</v>
      </c>
      <c r="V7">
        <v>0</v>
      </c>
      <c r="W7">
        <v>0</v>
      </c>
      <c r="X7">
        <v>1.5</v>
      </c>
      <c r="Y7">
        <v>7</v>
      </c>
      <c r="Z7">
        <v>0</v>
      </c>
      <c r="AA7">
        <v>0</v>
      </c>
      <c r="AB7">
        <v>0</v>
      </c>
      <c r="AC7">
        <v>0</v>
      </c>
      <c r="AD7">
        <v>0</v>
      </c>
      <c r="AE7">
        <v>0</v>
      </c>
      <c r="AF7">
        <v>0</v>
      </c>
      <c r="AG7">
        <v>0</v>
      </c>
      <c r="AH7">
        <v>0</v>
      </c>
      <c r="AI7">
        <v>0</v>
      </c>
      <c r="AJ7">
        <v>20</v>
      </c>
      <c r="AK7">
        <v>40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52</v>
      </c>
      <c r="BI7">
        <v>405</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s="439"/>
      <c r="CH7" s="303">
        <v>30</v>
      </c>
      <c r="CI7" s="393">
        <v>25</v>
      </c>
      <c r="CJ7" s="303">
        <v>40</v>
      </c>
      <c r="CK7" s="393">
        <v>35</v>
      </c>
      <c r="CL7" s="303">
        <v>50</v>
      </c>
      <c r="CM7" s="393">
        <v>50</v>
      </c>
      <c r="CN7" s="303"/>
      <c r="CO7" s="303"/>
      <c r="CP7" s="393" t="s">
        <v>744</v>
      </c>
      <c r="CQ7" s="303" t="s">
        <v>744</v>
      </c>
      <c r="CR7" s="393" t="s">
        <v>744</v>
      </c>
      <c r="CS7" s="393" t="s">
        <v>744</v>
      </c>
      <c r="CT7" s="303" t="s">
        <v>744</v>
      </c>
      <c r="CU7" s="393" t="s">
        <v>744</v>
      </c>
      <c r="CV7" s="303" t="s">
        <v>744</v>
      </c>
      <c r="CW7" s="303" t="s">
        <v>744</v>
      </c>
      <c r="CX7" s="303" t="s">
        <v>744</v>
      </c>
      <c r="CY7" s="303" t="s">
        <v>744</v>
      </c>
      <c r="CZ7" s="303" t="s">
        <v>744</v>
      </c>
      <c r="DA7" s="303" t="s">
        <v>744</v>
      </c>
      <c r="DB7" s="303" t="s">
        <v>744</v>
      </c>
      <c r="DC7" s="303" t="s">
        <v>744</v>
      </c>
      <c r="DD7" s="303" t="s">
        <v>744</v>
      </c>
      <c r="DE7" s="303" t="s">
        <v>744</v>
      </c>
      <c r="DF7" s="303" t="s">
        <v>744</v>
      </c>
      <c r="DG7" s="393" t="s">
        <v>744</v>
      </c>
      <c r="DH7" s="303" t="s">
        <v>744</v>
      </c>
      <c r="DI7" s="303" t="s">
        <v>744</v>
      </c>
      <c r="DJ7" s="393" t="s">
        <v>744</v>
      </c>
      <c r="DK7" s="303" t="s">
        <v>744</v>
      </c>
      <c r="DL7" s="303" t="s">
        <v>744</v>
      </c>
      <c r="DM7" s="303" t="s">
        <v>744</v>
      </c>
      <c r="DN7" s="303" t="s">
        <v>744</v>
      </c>
      <c r="DO7" s="303" t="s">
        <v>744</v>
      </c>
      <c r="DP7" s="303" t="s">
        <v>744</v>
      </c>
      <c r="DQ7" s="303" t="s">
        <v>744</v>
      </c>
      <c r="DR7" s="303" t="s">
        <v>744</v>
      </c>
      <c r="DS7" s="303" t="s">
        <v>744</v>
      </c>
      <c r="DT7" s="303" t="s">
        <v>744</v>
      </c>
      <c r="DU7" s="303" t="s">
        <v>744</v>
      </c>
      <c r="DV7" s="393" t="s">
        <v>744</v>
      </c>
      <c r="DW7" s="303" t="s">
        <v>744</v>
      </c>
      <c r="DX7" s="303" t="s">
        <v>744</v>
      </c>
      <c r="DY7" s="393" t="s">
        <v>744</v>
      </c>
      <c r="DZ7" s="303" t="s">
        <v>744</v>
      </c>
      <c r="EA7" s="303" t="s">
        <v>744</v>
      </c>
      <c r="EB7" s="303" t="s">
        <v>744</v>
      </c>
      <c r="EC7" s="303" t="s">
        <v>744</v>
      </c>
      <c r="ED7" s="303" t="s">
        <v>744</v>
      </c>
      <c r="EE7" s="303" t="s">
        <v>744</v>
      </c>
      <c r="EF7" s="303" t="s">
        <v>744</v>
      </c>
      <c r="EG7" s="303" t="s">
        <v>744</v>
      </c>
      <c r="EH7" s="303" t="s">
        <v>744</v>
      </c>
      <c r="EI7" s="303" t="s">
        <v>744</v>
      </c>
      <c r="EJ7" s="303" t="s">
        <v>744</v>
      </c>
      <c r="EK7" s="393" t="s">
        <v>744</v>
      </c>
      <c r="EL7" s="303" t="s">
        <v>744</v>
      </c>
      <c r="EM7" s="303" t="s">
        <v>744</v>
      </c>
      <c r="EN7" s="393" t="s">
        <v>744</v>
      </c>
      <c r="EO7" s="303" t="s">
        <v>744</v>
      </c>
      <c r="EP7" s="303" t="s">
        <v>744</v>
      </c>
      <c r="EQ7" s="303" t="s">
        <v>744</v>
      </c>
      <c r="ER7" s="303" t="s">
        <v>744</v>
      </c>
      <c r="ES7" s="303" t="s">
        <v>744</v>
      </c>
      <c r="ET7" s="303" t="s">
        <v>744</v>
      </c>
      <c r="EU7" s="303" t="s">
        <v>744</v>
      </c>
      <c r="EV7" s="303" t="s">
        <v>744</v>
      </c>
      <c r="EW7" s="303" t="s">
        <v>744</v>
      </c>
      <c r="EX7" s="303" t="s">
        <v>744</v>
      </c>
      <c r="EY7" s="303" t="s">
        <v>744</v>
      </c>
      <c r="EZ7" s="303" t="s">
        <v>744</v>
      </c>
      <c r="FA7" s="393" t="s">
        <v>744</v>
      </c>
      <c r="FB7" s="303" t="s">
        <v>744</v>
      </c>
      <c r="FC7" s="303" t="s">
        <v>744</v>
      </c>
      <c r="FD7" s="303" t="s">
        <v>744</v>
      </c>
      <c r="FE7" s="393" t="s">
        <v>744</v>
      </c>
      <c r="FF7" s="303">
        <v>1.5</v>
      </c>
      <c r="FG7" s="303">
        <v>2585</v>
      </c>
      <c r="FH7" s="303">
        <v>0</v>
      </c>
      <c r="FI7" s="303">
        <v>20</v>
      </c>
      <c r="FJ7" s="303">
        <v>0</v>
      </c>
      <c r="FK7" s="303">
        <v>0</v>
      </c>
      <c r="FL7" s="303">
        <v>0</v>
      </c>
      <c r="FM7" s="303">
        <v>52</v>
      </c>
      <c r="FN7" s="303">
        <v>0</v>
      </c>
      <c r="FO7" s="303">
        <v>0</v>
      </c>
      <c r="FP7" s="303">
        <v>2513</v>
      </c>
      <c r="FQ7" s="303">
        <v>0</v>
      </c>
      <c r="FR7" s="393">
        <v>0</v>
      </c>
      <c r="FS7" s="303">
        <v>1723.3333333333333</v>
      </c>
      <c r="FT7" s="303">
        <v>1675.3333333333333</v>
      </c>
      <c r="FU7" s="303">
        <v>0</v>
      </c>
      <c r="FV7" s="393">
        <v>2.7852998065764023E-2</v>
      </c>
      <c r="FW7" s="303">
        <v>1.5</v>
      </c>
      <c r="FX7" s="303">
        <v>2585</v>
      </c>
      <c r="FY7" s="303">
        <v>0</v>
      </c>
      <c r="FZ7" s="303">
        <v>20</v>
      </c>
      <c r="GA7" s="303">
        <v>0</v>
      </c>
      <c r="GB7" s="303">
        <v>0</v>
      </c>
      <c r="GC7" s="303">
        <v>0</v>
      </c>
      <c r="GD7" s="303">
        <v>52</v>
      </c>
      <c r="GE7" s="303">
        <v>0</v>
      </c>
      <c r="GF7" s="303">
        <v>0</v>
      </c>
      <c r="GG7" s="303">
        <v>2513</v>
      </c>
      <c r="GH7" s="303">
        <v>0</v>
      </c>
      <c r="GI7" s="393">
        <v>0</v>
      </c>
      <c r="GJ7" s="303">
        <v>1723.3333333333333</v>
      </c>
      <c r="GK7" s="303">
        <v>1675.3333333333333</v>
      </c>
      <c r="GL7" s="303">
        <v>0</v>
      </c>
      <c r="GM7" s="393">
        <v>2.7852998065764023E-2</v>
      </c>
      <c r="GN7" s="303">
        <v>7</v>
      </c>
      <c r="GO7" s="303">
        <v>10762.5</v>
      </c>
      <c r="GP7" s="303">
        <v>0</v>
      </c>
      <c r="GQ7" s="303">
        <v>40</v>
      </c>
      <c r="GR7" s="303">
        <v>0</v>
      </c>
      <c r="GS7" s="303">
        <v>0</v>
      </c>
      <c r="GT7" s="303">
        <v>0</v>
      </c>
      <c r="GU7" s="303">
        <v>405</v>
      </c>
      <c r="GV7" s="303">
        <v>0</v>
      </c>
      <c r="GW7" s="303">
        <v>0</v>
      </c>
      <c r="GX7" s="303">
        <v>10317.5</v>
      </c>
      <c r="GY7" s="303">
        <v>0</v>
      </c>
      <c r="GZ7" s="393">
        <v>0</v>
      </c>
      <c r="HA7" s="303">
        <v>1537.5</v>
      </c>
      <c r="HB7" s="303">
        <v>1473.9285714285713</v>
      </c>
      <c r="HC7" s="303">
        <v>0</v>
      </c>
      <c r="HD7" s="393">
        <v>4.1347270615563314E-2</v>
      </c>
      <c r="HE7" s="303" t="s">
        <v>744</v>
      </c>
      <c r="HF7" s="303" t="s">
        <v>744</v>
      </c>
      <c r="HG7" s="303" t="s">
        <v>744</v>
      </c>
      <c r="HH7" s="303" t="s">
        <v>744</v>
      </c>
      <c r="HI7" s="303" t="s">
        <v>744</v>
      </c>
      <c r="HJ7" s="303" t="s">
        <v>744</v>
      </c>
      <c r="HK7" s="303" t="s">
        <v>744</v>
      </c>
      <c r="HL7" s="303" t="s">
        <v>744</v>
      </c>
      <c r="HM7" s="303" t="s">
        <v>744</v>
      </c>
      <c r="HN7" s="303" t="s">
        <v>744</v>
      </c>
      <c r="HO7" s="303" t="s">
        <v>744</v>
      </c>
      <c r="HP7" s="303" t="s">
        <v>744</v>
      </c>
      <c r="HQ7" s="393" t="s">
        <v>744</v>
      </c>
      <c r="HR7" s="303" t="s">
        <v>744</v>
      </c>
      <c r="HS7" s="303" t="s">
        <v>744</v>
      </c>
      <c r="HT7" s="303" t="s">
        <v>744</v>
      </c>
      <c r="HU7" s="393" t="s">
        <v>744</v>
      </c>
      <c r="HV7" s="303">
        <v>7</v>
      </c>
      <c r="HW7" s="303">
        <v>10762.5</v>
      </c>
      <c r="HX7" s="303">
        <v>0</v>
      </c>
      <c r="HY7" s="303">
        <v>40</v>
      </c>
      <c r="HZ7" s="303">
        <v>0</v>
      </c>
      <c r="IA7" s="303">
        <v>0</v>
      </c>
      <c r="IB7" s="303">
        <v>0</v>
      </c>
      <c r="IC7" s="303">
        <v>405</v>
      </c>
      <c r="ID7" s="303">
        <v>0</v>
      </c>
      <c r="IE7" s="303">
        <v>0</v>
      </c>
      <c r="IF7" s="303">
        <v>10317.5</v>
      </c>
      <c r="IG7" s="303">
        <v>0</v>
      </c>
      <c r="IH7" s="393">
        <v>0</v>
      </c>
      <c r="II7" s="303">
        <v>1537.5</v>
      </c>
      <c r="IJ7" s="303">
        <v>1473.9285714285713</v>
      </c>
      <c r="IK7" s="303">
        <v>0</v>
      </c>
      <c r="IL7" s="393">
        <v>4.1347270615563314E-2</v>
      </c>
      <c r="IM7" s="303"/>
      <c r="IN7" s="303">
        <v>1537.5</v>
      </c>
      <c r="IO7" s="303">
        <v>1473.9285714285713</v>
      </c>
      <c r="IP7" s="393">
        <v>4.1347270615563314E-2</v>
      </c>
      <c r="IQ7" s="303">
        <v>1723.3333333333333</v>
      </c>
      <c r="IR7" s="303">
        <v>1675.3333333333333</v>
      </c>
      <c r="IS7" s="393">
        <v>2.7852998065764023E-2</v>
      </c>
      <c r="IT7" s="303">
        <v>1570.2941176470588</v>
      </c>
      <c r="IU7" s="303">
        <v>1509.4705882352941</v>
      </c>
      <c r="IV7" s="393">
        <v>3.8733845289379953E-2</v>
      </c>
      <c r="IW7" s="735"/>
      <c r="IX7" s="303"/>
      <c r="IY7" s="396" t="s">
        <v>352</v>
      </c>
      <c r="IZ7" s="396" t="s">
        <v>353</v>
      </c>
      <c r="JA7" s="396" t="s">
        <v>354</v>
      </c>
      <c r="JB7" s="396">
        <v>16</v>
      </c>
      <c r="JC7" s="396" t="s">
        <v>12</v>
      </c>
      <c r="JD7" s="396" t="s">
        <v>232</v>
      </c>
      <c r="JE7" s="396" t="s">
        <v>9</v>
      </c>
      <c r="JF7" s="396" t="s">
        <v>232</v>
      </c>
      <c r="JG7" s="396" t="s">
        <v>358</v>
      </c>
    </row>
    <row r="8" spans="1:267" customFormat="1">
      <c r="A8">
        <v>6</v>
      </c>
      <c r="B8">
        <v>1</v>
      </c>
      <c r="F8">
        <v>700</v>
      </c>
      <c r="G8">
        <v>41</v>
      </c>
      <c r="H8">
        <v>1</v>
      </c>
      <c r="I8">
        <v>0</v>
      </c>
      <c r="J8">
        <v>1</v>
      </c>
      <c r="K8">
        <v>0</v>
      </c>
      <c r="L8" t="s">
        <v>352</v>
      </c>
      <c r="M8">
        <v>0</v>
      </c>
      <c r="N8">
        <v>21</v>
      </c>
      <c r="O8">
        <v>31</v>
      </c>
      <c r="P8">
        <v>40</v>
      </c>
      <c r="Q8">
        <v>40</v>
      </c>
      <c r="R8">
        <v>0</v>
      </c>
      <c r="S8">
        <v>0</v>
      </c>
      <c r="T8" t="s">
        <v>745</v>
      </c>
      <c r="U8">
        <v>0</v>
      </c>
      <c r="V8">
        <v>0</v>
      </c>
      <c r="W8">
        <v>0</v>
      </c>
      <c r="X8">
        <v>1</v>
      </c>
      <c r="Y8">
        <v>3</v>
      </c>
      <c r="Z8">
        <v>0</v>
      </c>
      <c r="AA8">
        <v>0</v>
      </c>
      <c r="AB8">
        <v>0</v>
      </c>
      <c r="AC8">
        <v>0</v>
      </c>
      <c r="AD8">
        <v>0</v>
      </c>
      <c r="AE8">
        <v>0</v>
      </c>
      <c r="AF8">
        <v>0</v>
      </c>
      <c r="AG8">
        <v>0</v>
      </c>
      <c r="AH8">
        <v>0</v>
      </c>
      <c r="AI8">
        <v>0</v>
      </c>
      <c r="AJ8">
        <v>24</v>
      </c>
      <c r="AK8">
        <v>408</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s="439"/>
      <c r="CH8" s="303">
        <v>21</v>
      </c>
      <c r="CI8" s="393">
        <v>31</v>
      </c>
      <c r="CJ8" s="303">
        <v>40</v>
      </c>
      <c r="CK8" s="393">
        <v>40</v>
      </c>
      <c r="CL8" s="303">
        <v>0</v>
      </c>
      <c r="CM8" s="393">
        <v>0</v>
      </c>
      <c r="CN8" s="303"/>
      <c r="CO8" s="303"/>
      <c r="CP8" s="393" t="s">
        <v>744</v>
      </c>
      <c r="CQ8" s="303" t="s">
        <v>744</v>
      </c>
      <c r="CR8" s="393" t="s">
        <v>744</v>
      </c>
      <c r="CS8" s="393" t="s">
        <v>744</v>
      </c>
      <c r="CT8" s="303" t="s">
        <v>744</v>
      </c>
      <c r="CU8" s="393" t="s">
        <v>744</v>
      </c>
      <c r="CV8" s="303" t="s">
        <v>744</v>
      </c>
      <c r="CW8" s="303" t="s">
        <v>744</v>
      </c>
      <c r="CX8" s="303" t="s">
        <v>744</v>
      </c>
      <c r="CY8" s="303" t="s">
        <v>744</v>
      </c>
      <c r="CZ8" s="303" t="s">
        <v>744</v>
      </c>
      <c r="DA8" s="303" t="s">
        <v>744</v>
      </c>
      <c r="DB8" s="303" t="s">
        <v>744</v>
      </c>
      <c r="DC8" s="303" t="s">
        <v>744</v>
      </c>
      <c r="DD8" s="303" t="s">
        <v>744</v>
      </c>
      <c r="DE8" s="303" t="s">
        <v>744</v>
      </c>
      <c r="DF8" s="303" t="s">
        <v>744</v>
      </c>
      <c r="DG8" s="393" t="s">
        <v>744</v>
      </c>
      <c r="DH8" s="303" t="s">
        <v>744</v>
      </c>
      <c r="DI8" s="303" t="s">
        <v>744</v>
      </c>
      <c r="DJ8" s="393" t="s">
        <v>744</v>
      </c>
      <c r="DK8" s="303" t="s">
        <v>744</v>
      </c>
      <c r="DL8" s="303" t="s">
        <v>744</v>
      </c>
      <c r="DM8" s="303" t="s">
        <v>744</v>
      </c>
      <c r="DN8" s="303" t="s">
        <v>744</v>
      </c>
      <c r="DO8" s="303" t="s">
        <v>744</v>
      </c>
      <c r="DP8" s="303" t="s">
        <v>744</v>
      </c>
      <c r="DQ8" s="303" t="s">
        <v>744</v>
      </c>
      <c r="DR8" s="303" t="s">
        <v>744</v>
      </c>
      <c r="DS8" s="303" t="s">
        <v>744</v>
      </c>
      <c r="DT8" s="303" t="s">
        <v>744</v>
      </c>
      <c r="DU8" s="303" t="s">
        <v>744</v>
      </c>
      <c r="DV8" s="393" t="s">
        <v>744</v>
      </c>
      <c r="DW8" s="303" t="s">
        <v>744</v>
      </c>
      <c r="DX8" s="303" t="s">
        <v>744</v>
      </c>
      <c r="DY8" s="393" t="s">
        <v>744</v>
      </c>
      <c r="DZ8" s="303" t="s">
        <v>744</v>
      </c>
      <c r="EA8" s="303" t="s">
        <v>744</v>
      </c>
      <c r="EB8" s="303" t="s">
        <v>744</v>
      </c>
      <c r="EC8" s="303" t="s">
        <v>744</v>
      </c>
      <c r="ED8" s="303" t="s">
        <v>744</v>
      </c>
      <c r="EE8" s="303" t="s">
        <v>744</v>
      </c>
      <c r="EF8" s="303" t="s">
        <v>744</v>
      </c>
      <c r="EG8" s="303" t="s">
        <v>744</v>
      </c>
      <c r="EH8" s="303" t="s">
        <v>744</v>
      </c>
      <c r="EI8" s="303" t="s">
        <v>744</v>
      </c>
      <c r="EJ8" s="303" t="s">
        <v>744</v>
      </c>
      <c r="EK8" s="393" t="s">
        <v>744</v>
      </c>
      <c r="EL8" s="303" t="s">
        <v>744</v>
      </c>
      <c r="EM8" s="303" t="s">
        <v>744</v>
      </c>
      <c r="EN8" s="393" t="s">
        <v>744</v>
      </c>
      <c r="EO8" s="303" t="s">
        <v>744</v>
      </c>
      <c r="EP8" s="303" t="s">
        <v>744</v>
      </c>
      <c r="EQ8" s="303" t="s">
        <v>744</v>
      </c>
      <c r="ER8" s="303" t="s">
        <v>744</v>
      </c>
      <c r="ES8" s="303" t="s">
        <v>744</v>
      </c>
      <c r="ET8" s="303" t="s">
        <v>744</v>
      </c>
      <c r="EU8" s="303" t="s">
        <v>744</v>
      </c>
      <c r="EV8" s="303" t="s">
        <v>744</v>
      </c>
      <c r="EW8" s="303" t="s">
        <v>744</v>
      </c>
      <c r="EX8" s="303" t="s">
        <v>744</v>
      </c>
      <c r="EY8" s="303" t="s">
        <v>744</v>
      </c>
      <c r="EZ8" s="303" t="s">
        <v>744</v>
      </c>
      <c r="FA8" s="393" t="s">
        <v>744</v>
      </c>
      <c r="FB8" s="303" t="s">
        <v>744</v>
      </c>
      <c r="FC8" s="303" t="s">
        <v>744</v>
      </c>
      <c r="FD8" s="303" t="s">
        <v>744</v>
      </c>
      <c r="FE8" s="393" t="s">
        <v>744</v>
      </c>
      <c r="FF8" s="303">
        <v>1</v>
      </c>
      <c r="FG8" s="303">
        <v>1832</v>
      </c>
      <c r="FH8" s="303">
        <v>0</v>
      </c>
      <c r="FI8" s="303">
        <v>24</v>
      </c>
      <c r="FJ8" s="303">
        <v>0</v>
      </c>
      <c r="FK8" s="303">
        <v>0</v>
      </c>
      <c r="FL8" s="303">
        <v>0</v>
      </c>
      <c r="FM8" s="303">
        <v>0</v>
      </c>
      <c r="FN8" s="303">
        <v>0</v>
      </c>
      <c r="FO8" s="303">
        <v>0</v>
      </c>
      <c r="FP8" s="303">
        <v>1808</v>
      </c>
      <c r="FQ8" s="303">
        <v>0</v>
      </c>
      <c r="FR8" s="393">
        <v>0</v>
      </c>
      <c r="FS8" s="303">
        <v>1832</v>
      </c>
      <c r="FT8" s="303">
        <v>1808</v>
      </c>
      <c r="FU8" s="303">
        <v>0</v>
      </c>
      <c r="FV8" s="393">
        <v>1.3100436681222738E-2</v>
      </c>
      <c r="FW8" s="303">
        <v>1</v>
      </c>
      <c r="FX8" s="303">
        <v>1832</v>
      </c>
      <c r="FY8" s="303">
        <v>0</v>
      </c>
      <c r="FZ8" s="303">
        <v>24</v>
      </c>
      <c r="GA8" s="303">
        <v>0</v>
      </c>
      <c r="GB8" s="303">
        <v>0</v>
      </c>
      <c r="GC8" s="303">
        <v>0</v>
      </c>
      <c r="GD8" s="303">
        <v>0</v>
      </c>
      <c r="GE8" s="303">
        <v>0</v>
      </c>
      <c r="GF8" s="303">
        <v>0</v>
      </c>
      <c r="GG8" s="303">
        <v>1808</v>
      </c>
      <c r="GH8" s="303">
        <v>0</v>
      </c>
      <c r="GI8" s="393">
        <v>0</v>
      </c>
      <c r="GJ8" s="303">
        <v>1832</v>
      </c>
      <c r="GK8" s="303">
        <v>1808</v>
      </c>
      <c r="GL8" s="303">
        <v>0</v>
      </c>
      <c r="GM8" s="393">
        <v>1.3100436681222738E-2</v>
      </c>
      <c r="GN8" s="303">
        <v>3</v>
      </c>
      <c r="GO8" s="303">
        <v>5256</v>
      </c>
      <c r="GP8" s="303">
        <v>0</v>
      </c>
      <c r="GQ8" s="303">
        <v>408</v>
      </c>
      <c r="GR8" s="303">
        <v>0</v>
      </c>
      <c r="GS8" s="303">
        <v>0</v>
      </c>
      <c r="GT8" s="303">
        <v>0</v>
      </c>
      <c r="GU8" s="303">
        <v>0</v>
      </c>
      <c r="GV8" s="303">
        <v>0</v>
      </c>
      <c r="GW8" s="303">
        <v>0</v>
      </c>
      <c r="GX8" s="303">
        <v>4848</v>
      </c>
      <c r="GY8" s="303">
        <v>0</v>
      </c>
      <c r="GZ8" s="393">
        <v>0</v>
      </c>
      <c r="HA8" s="303">
        <v>1752</v>
      </c>
      <c r="HB8" s="303">
        <v>1616</v>
      </c>
      <c r="HC8" s="303">
        <v>0</v>
      </c>
      <c r="HD8" s="393">
        <v>7.7625570776255759E-2</v>
      </c>
      <c r="HE8" s="303" t="s">
        <v>744</v>
      </c>
      <c r="HF8" s="303" t="s">
        <v>744</v>
      </c>
      <c r="HG8" s="303" t="s">
        <v>744</v>
      </c>
      <c r="HH8" s="303" t="s">
        <v>744</v>
      </c>
      <c r="HI8" s="303" t="s">
        <v>744</v>
      </c>
      <c r="HJ8" s="303" t="s">
        <v>744</v>
      </c>
      <c r="HK8" s="303" t="s">
        <v>744</v>
      </c>
      <c r="HL8" s="303" t="s">
        <v>744</v>
      </c>
      <c r="HM8" s="303" t="s">
        <v>744</v>
      </c>
      <c r="HN8" s="303" t="s">
        <v>744</v>
      </c>
      <c r="HO8" s="303" t="s">
        <v>744</v>
      </c>
      <c r="HP8" s="303" t="s">
        <v>744</v>
      </c>
      <c r="HQ8" s="393" t="s">
        <v>744</v>
      </c>
      <c r="HR8" s="303" t="s">
        <v>744</v>
      </c>
      <c r="HS8" s="303" t="s">
        <v>744</v>
      </c>
      <c r="HT8" s="303" t="s">
        <v>744</v>
      </c>
      <c r="HU8" s="393" t="s">
        <v>744</v>
      </c>
      <c r="HV8" s="303">
        <v>3</v>
      </c>
      <c r="HW8" s="303">
        <v>5256</v>
      </c>
      <c r="HX8" s="303">
        <v>0</v>
      </c>
      <c r="HY8" s="303">
        <v>408</v>
      </c>
      <c r="HZ8" s="303">
        <v>0</v>
      </c>
      <c r="IA8" s="303">
        <v>0</v>
      </c>
      <c r="IB8" s="303">
        <v>0</v>
      </c>
      <c r="IC8" s="303">
        <v>0</v>
      </c>
      <c r="ID8" s="303">
        <v>0</v>
      </c>
      <c r="IE8" s="303">
        <v>0</v>
      </c>
      <c r="IF8" s="303">
        <v>4848</v>
      </c>
      <c r="IG8" s="303">
        <v>0</v>
      </c>
      <c r="IH8" s="393">
        <v>0</v>
      </c>
      <c r="II8" s="303">
        <v>1752</v>
      </c>
      <c r="IJ8" s="303">
        <v>1616</v>
      </c>
      <c r="IK8" s="303">
        <v>0</v>
      </c>
      <c r="IL8" s="393">
        <v>7.7625570776255759E-2</v>
      </c>
      <c r="IM8" s="303"/>
      <c r="IN8" s="303">
        <v>1752</v>
      </c>
      <c r="IO8" s="303">
        <v>1616</v>
      </c>
      <c r="IP8" s="393">
        <v>7.7625570776255759E-2</v>
      </c>
      <c r="IQ8" s="303">
        <v>1832</v>
      </c>
      <c r="IR8" s="303">
        <v>1808</v>
      </c>
      <c r="IS8" s="393">
        <v>1.3100436681222738E-2</v>
      </c>
      <c r="IT8" s="303">
        <v>1772</v>
      </c>
      <c r="IU8" s="303">
        <v>1664</v>
      </c>
      <c r="IV8" s="393">
        <v>6.0948081264108334E-2</v>
      </c>
      <c r="IW8" s="735"/>
      <c r="IX8" s="303"/>
      <c r="IY8" s="396" t="s">
        <v>352</v>
      </c>
      <c r="IZ8" s="396" t="s">
        <v>353</v>
      </c>
      <c r="JA8" s="396" t="s">
        <v>354</v>
      </c>
      <c r="JB8" s="396">
        <v>5</v>
      </c>
      <c r="JC8" s="396" t="s">
        <v>11</v>
      </c>
      <c r="JD8" s="396" t="s">
        <v>232</v>
      </c>
      <c r="JE8" s="396" t="s">
        <v>9</v>
      </c>
      <c r="JF8" s="396" t="s">
        <v>232</v>
      </c>
      <c r="JG8" s="396" t="s">
        <v>358</v>
      </c>
    </row>
    <row r="9" spans="1:267" customFormat="1">
      <c r="A9">
        <v>7</v>
      </c>
      <c r="B9">
        <v>1</v>
      </c>
      <c r="F9">
        <v>700</v>
      </c>
      <c r="G9">
        <v>41</v>
      </c>
      <c r="H9">
        <v>1</v>
      </c>
      <c r="I9">
        <v>0</v>
      </c>
      <c r="J9">
        <v>1</v>
      </c>
      <c r="K9">
        <v>0</v>
      </c>
      <c r="L9" t="s">
        <v>352</v>
      </c>
      <c r="M9">
        <v>0</v>
      </c>
      <c r="N9">
        <v>22.67</v>
      </c>
      <c r="O9">
        <v>40</v>
      </c>
      <c r="P9">
        <v>40</v>
      </c>
      <c r="Q9">
        <v>40</v>
      </c>
      <c r="R9">
        <v>0</v>
      </c>
      <c r="S9">
        <v>0</v>
      </c>
      <c r="T9" t="s">
        <v>745</v>
      </c>
      <c r="U9">
        <v>0</v>
      </c>
      <c r="V9">
        <v>0</v>
      </c>
      <c r="W9">
        <v>1</v>
      </c>
      <c r="X9">
        <v>2</v>
      </c>
      <c r="Y9">
        <v>6.5</v>
      </c>
      <c r="Z9">
        <v>0</v>
      </c>
      <c r="AA9">
        <v>0</v>
      </c>
      <c r="AB9">
        <v>0</v>
      </c>
      <c r="AC9">
        <v>0</v>
      </c>
      <c r="AD9">
        <v>0</v>
      </c>
      <c r="AE9">
        <v>0</v>
      </c>
      <c r="AF9">
        <v>0</v>
      </c>
      <c r="AG9">
        <v>0</v>
      </c>
      <c r="AH9">
        <v>0</v>
      </c>
      <c r="AI9">
        <v>0</v>
      </c>
      <c r="AJ9">
        <v>0</v>
      </c>
      <c r="AK9">
        <v>304</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294</v>
      </c>
      <c r="CF9">
        <v>0</v>
      </c>
      <c r="CG9" s="439"/>
      <c r="CH9" s="303">
        <v>22.67</v>
      </c>
      <c r="CI9" s="393">
        <v>40</v>
      </c>
      <c r="CJ9" s="303">
        <v>40</v>
      </c>
      <c r="CK9" s="393">
        <v>40</v>
      </c>
      <c r="CL9" s="303">
        <v>0</v>
      </c>
      <c r="CM9" s="393">
        <v>0</v>
      </c>
      <c r="CN9" s="303"/>
      <c r="CO9" s="303"/>
      <c r="CP9" s="393" t="s">
        <v>744</v>
      </c>
      <c r="CQ9" s="303" t="s">
        <v>744</v>
      </c>
      <c r="CR9" s="393" t="s">
        <v>389</v>
      </c>
      <c r="CS9" s="393" t="s">
        <v>744</v>
      </c>
      <c r="CT9" s="303" t="s">
        <v>744</v>
      </c>
      <c r="CU9" s="393" t="s">
        <v>389</v>
      </c>
      <c r="CV9" s="303" t="s">
        <v>744</v>
      </c>
      <c r="CW9" s="303" t="s">
        <v>744</v>
      </c>
      <c r="CX9" s="303" t="s">
        <v>744</v>
      </c>
      <c r="CY9" s="303" t="s">
        <v>744</v>
      </c>
      <c r="CZ9" s="303" t="s">
        <v>744</v>
      </c>
      <c r="DA9" s="303" t="s">
        <v>744</v>
      </c>
      <c r="DB9" s="303" t="s">
        <v>744</v>
      </c>
      <c r="DC9" s="303" t="s">
        <v>744</v>
      </c>
      <c r="DD9" s="303" t="s">
        <v>744</v>
      </c>
      <c r="DE9" s="303" t="s">
        <v>744</v>
      </c>
      <c r="DF9" s="303" t="s">
        <v>744</v>
      </c>
      <c r="DG9" s="393" t="s">
        <v>744</v>
      </c>
      <c r="DH9" s="303" t="s">
        <v>744</v>
      </c>
      <c r="DI9" s="303" t="s">
        <v>744</v>
      </c>
      <c r="DJ9" s="393" t="s">
        <v>744</v>
      </c>
      <c r="DK9" s="303" t="s">
        <v>744</v>
      </c>
      <c r="DL9" s="303" t="s">
        <v>744</v>
      </c>
      <c r="DM9" s="303" t="s">
        <v>744</v>
      </c>
      <c r="DN9" s="303" t="s">
        <v>744</v>
      </c>
      <c r="DO9" s="303" t="s">
        <v>744</v>
      </c>
      <c r="DP9" s="303" t="s">
        <v>744</v>
      </c>
      <c r="DQ9" s="303" t="s">
        <v>744</v>
      </c>
      <c r="DR9" s="303" t="s">
        <v>744</v>
      </c>
      <c r="DS9" s="303" t="s">
        <v>744</v>
      </c>
      <c r="DT9" s="303" t="s">
        <v>744</v>
      </c>
      <c r="DU9" s="303" t="s">
        <v>744</v>
      </c>
      <c r="DV9" s="393" t="s">
        <v>744</v>
      </c>
      <c r="DW9" s="303" t="s">
        <v>744</v>
      </c>
      <c r="DX9" s="303" t="s">
        <v>744</v>
      </c>
      <c r="DY9" s="393" t="s">
        <v>744</v>
      </c>
      <c r="DZ9" s="303" t="s">
        <v>744</v>
      </c>
      <c r="EA9" s="303" t="s">
        <v>744</v>
      </c>
      <c r="EB9" s="303" t="s">
        <v>744</v>
      </c>
      <c r="EC9" s="303" t="s">
        <v>744</v>
      </c>
      <c r="ED9" s="303" t="s">
        <v>744</v>
      </c>
      <c r="EE9" s="303" t="s">
        <v>744</v>
      </c>
      <c r="EF9" s="303" t="s">
        <v>744</v>
      </c>
      <c r="EG9" s="303" t="s">
        <v>744</v>
      </c>
      <c r="EH9" s="303" t="s">
        <v>744</v>
      </c>
      <c r="EI9" s="303" t="s">
        <v>744</v>
      </c>
      <c r="EJ9" s="303" t="s">
        <v>744</v>
      </c>
      <c r="EK9" s="393" t="s">
        <v>744</v>
      </c>
      <c r="EL9" s="303" t="s">
        <v>744</v>
      </c>
      <c r="EM9" s="303" t="s">
        <v>744</v>
      </c>
      <c r="EN9" s="393" t="s">
        <v>744</v>
      </c>
      <c r="EO9" s="303">
        <v>1</v>
      </c>
      <c r="EP9" s="303">
        <v>1818.6399999999999</v>
      </c>
      <c r="EQ9" s="303">
        <v>0</v>
      </c>
      <c r="ER9" s="303">
        <v>0</v>
      </c>
      <c r="ES9" s="303">
        <v>0</v>
      </c>
      <c r="ET9" s="303">
        <v>0</v>
      </c>
      <c r="EU9" s="303">
        <v>0</v>
      </c>
      <c r="EV9" s="303">
        <v>0</v>
      </c>
      <c r="EW9" s="303">
        <v>0</v>
      </c>
      <c r="EX9" s="303">
        <v>0</v>
      </c>
      <c r="EY9" s="303">
        <v>1818.6399999999999</v>
      </c>
      <c r="EZ9" s="303">
        <v>0</v>
      </c>
      <c r="FA9" s="393">
        <v>0</v>
      </c>
      <c r="FB9" s="303">
        <v>1818.6399999999999</v>
      </c>
      <c r="FC9" s="303">
        <v>1818.6399999999999</v>
      </c>
      <c r="FD9" s="303">
        <v>0</v>
      </c>
      <c r="FE9" s="393">
        <v>0</v>
      </c>
      <c r="FF9" s="303">
        <v>2</v>
      </c>
      <c r="FG9" s="303">
        <v>3637.2799999999997</v>
      </c>
      <c r="FH9" s="303">
        <v>0</v>
      </c>
      <c r="FI9" s="303">
        <v>0</v>
      </c>
      <c r="FJ9" s="303">
        <v>0</v>
      </c>
      <c r="FK9" s="303">
        <v>0</v>
      </c>
      <c r="FL9" s="303">
        <v>0</v>
      </c>
      <c r="FM9" s="303">
        <v>0</v>
      </c>
      <c r="FN9" s="303">
        <v>0</v>
      </c>
      <c r="FO9" s="303">
        <v>0</v>
      </c>
      <c r="FP9" s="303">
        <v>3637.2799999999997</v>
      </c>
      <c r="FQ9" s="303">
        <v>0</v>
      </c>
      <c r="FR9" s="393">
        <v>0</v>
      </c>
      <c r="FS9" s="303">
        <v>1818.6399999999999</v>
      </c>
      <c r="FT9" s="303">
        <v>1818.6399999999999</v>
      </c>
      <c r="FU9" s="303">
        <v>0</v>
      </c>
      <c r="FV9" s="393">
        <v>0</v>
      </c>
      <c r="FW9" s="303">
        <v>3</v>
      </c>
      <c r="FX9" s="303">
        <v>5455.92</v>
      </c>
      <c r="FY9" s="303">
        <v>0</v>
      </c>
      <c r="FZ9" s="303">
        <v>0</v>
      </c>
      <c r="GA9" s="303">
        <v>0</v>
      </c>
      <c r="GB9" s="303">
        <v>0</v>
      </c>
      <c r="GC9" s="303">
        <v>0</v>
      </c>
      <c r="GD9" s="303">
        <v>0</v>
      </c>
      <c r="GE9" s="303">
        <v>0</v>
      </c>
      <c r="GF9" s="303">
        <v>0</v>
      </c>
      <c r="GG9" s="303">
        <v>5455.92</v>
      </c>
      <c r="GH9" s="303">
        <v>0</v>
      </c>
      <c r="GI9" s="393">
        <v>0</v>
      </c>
      <c r="GJ9" s="303">
        <v>1818.64</v>
      </c>
      <c r="GK9" s="303">
        <v>1818.64</v>
      </c>
      <c r="GL9" s="303">
        <v>0</v>
      </c>
      <c r="GM9" s="393">
        <v>0</v>
      </c>
      <c r="GN9" s="303">
        <v>6.5</v>
      </c>
      <c r="GO9" s="303">
        <v>10920</v>
      </c>
      <c r="GP9" s="303">
        <v>0</v>
      </c>
      <c r="GQ9" s="303">
        <v>304</v>
      </c>
      <c r="GR9" s="303">
        <v>0</v>
      </c>
      <c r="GS9" s="303">
        <v>0</v>
      </c>
      <c r="GT9" s="303">
        <v>0</v>
      </c>
      <c r="GU9" s="303">
        <v>0</v>
      </c>
      <c r="GV9" s="303">
        <v>0</v>
      </c>
      <c r="GW9" s="303">
        <v>0</v>
      </c>
      <c r="GX9" s="303">
        <v>10616</v>
      </c>
      <c r="GY9" s="303">
        <v>294</v>
      </c>
      <c r="GZ9" s="393">
        <v>0</v>
      </c>
      <c r="HA9" s="303">
        <v>1680</v>
      </c>
      <c r="HB9" s="303">
        <v>1633.2307692307693</v>
      </c>
      <c r="HC9" s="303">
        <v>45.230769230769234</v>
      </c>
      <c r="HD9" s="393">
        <v>2.7838827838827851E-2</v>
      </c>
      <c r="HE9" s="303" t="s">
        <v>744</v>
      </c>
      <c r="HF9" s="303" t="s">
        <v>744</v>
      </c>
      <c r="HG9" s="303" t="s">
        <v>744</v>
      </c>
      <c r="HH9" s="303" t="s">
        <v>744</v>
      </c>
      <c r="HI9" s="303" t="s">
        <v>744</v>
      </c>
      <c r="HJ9" s="303" t="s">
        <v>744</v>
      </c>
      <c r="HK9" s="303" t="s">
        <v>744</v>
      </c>
      <c r="HL9" s="303" t="s">
        <v>744</v>
      </c>
      <c r="HM9" s="303" t="s">
        <v>744</v>
      </c>
      <c r="HN9" s="303" t="s">
        <v>744</v>
      </c>
      <c r="HO9" s="303" t="s">
        <v>744</v>
      </c>
      <c r="HP9" s="303" t="s">
        <v>744</v>
      </c>
      <c r="HQ9" s="393" t="s">
        <v>744</v>
      </c>
      <c r="HR9" s="303" t="s">
        <v>744</v>
      </c>
      <c r="HS9" s="303" t="s">
        <v>744</v>
      </c>
      <c r="HT9" s="303" t="s">
        <v>744</v>
      </c>
      <c r="HU9" s="393" t="s">
        <v>744</v>
      </c>
      <c r="HV9" s="303">
        <v>6.5</v>
      </c>
      <c r="HW9" s="303">
        <v>10920</v>
      </c>
      <c r="HX9" s="303">
        <v>0</v>
      </c>
      <c r="HY9" s="303">
        <v>304</v>
      </c>
      <c r="HZ9" s="303">
        <v>0</v>
      </c>
      <c r="IA9" s="303">
        <v>0</v>
      </c>
      <c r="IB9" s="303">
        <v>0</v>
      </c>
      <c r="IC9" s="303">
        <v>0</v>
      </c>
      <c r="ID9" s="303">
        <v>0</v>
      </c>
      <c r="IE9" s="303">
        <v>0</v>
      </c>
      <c r="IF9" s="303">
        <v>10616</v>
      </c>
      <c r="IG9" s="303">
        <v>294</v>
      </c>
      <c r="IH9" s="393">
        <v>0</v>
      </c>
      <c r="II9" s="303">
        <v>1680</v>
      </c>
      <c r="IJ9" s="303">
        <v>1633.2307692307693</v>
      </c>
      <c r="IK9" s="303">
        <v>45.230769230769234</v>
      </c>
      <c r="IL9" s="393">
        <v>2.7838827838827851E-2</v>
      </c>
      <c r="IM9" s="303"/>
      <c r="IN9" s="303">
        <v>1698.4853333333333</v>
      </c>
      <c r="IO9" s="303">
        <v>1657.952</v>
      </c>
      <c r="IP9" s="393">
        <v>2.3864399967343464E-2</v>
      </c>
      <c r="IQ9" s="303">
        <v>1818.6399999999999</v>
      </c>
      <c r="IR9" s="303">
        <v>1818.6399999999999</v>
      </c>
      <c r="IS9" s="393">
        <v>0</v>
      </c>
      <c r="IT9" s="303">
        <v>1723.7810526315789</v>
      </c>
      <c r="IU9" s="303">
        <v>1691.7810526315789</v>
      </c>
      <c r="IV9" s="393">
        <v>1.8563842519992768E-2</v>
      </c>
      <c r="IW9" s="735"/>
      <c r="IX9" s="303"/>
      <c r="IY9" s="396" t="s">
        <v>352</v>
      </c>
      <c r="IZ9" s="396" t="s">
        <v>353</v>
      </c>
      <c r="JA9" s="396" t="s">
        <v>354</v>
      </c>
      <c r="JB9" s="396">
        <v>13</v>
      </c>
      <c r="JC9" s="396" t="s">
        <v>11</v>
      </c>
      <c r="JD9" s="396" t="s">
        <v>232</v>
      </c>
      <c r="JE9" s="396" t="s">
        <v>9</v>
      </c>
      <c r="JF9" s="396" t="s">
        <v>232</v>
      </c>
      <c r="JG9" s="396" t="s">
        <v>358</v>
      </c>
    </row>
    <row r="10" spans="1:267" customFormat="1">
      <c r="A10">
        <v>8</v>
      </c>
      <c r="B10">
        <v>1</v>
      </c>
      <c r="F10">
        <v>700</v>
      </c>
      <c r="G10">
        <v>42</v>
      </c>
      <c r="H10">
        <v>1</v>
      </c>
      <c r="I10">
        <v>0</v>
      </c>
      <c r="J10">
        <v>1</v>
      </c>
      <c r="K10">
        <v>0</v>
      </c>
      <c r="L10" t="s">
        <v>362</v>
      </c>
      <c r="M10">
        <v>0</v>
      </c>
      <c r="N10">
        <v>35</v>
      </c>
      <c r="O10">
        <v>25</v>
      </c>
      <c r="P10">
        <v>40</v>
      </c>
      <c r="Q10">
        <v>40</v>
      </c>
      <c r="R10">
        <v>50</v>
      </c>
      <c r="S10">
        <v>50</v>
      </c>
      <c r="T10" t="s">
        <v>745</v>
      </c>
      <c r="U10">
        <v>0</v>
      </c>
      <c r="V10">
        <v>0</v>
      </c>
      <c r="W10">
        <v>1</v>
      </c>
      <c r="X10">
        <v>0</v>
      </c>
      <c r="Y10">
        <v>16</v>
      </c>
      <c r="Z10">
        <v>0</v>
      </c>
      <c r="AA10">
        <v>0</v>
      </c>
      <c r="AB10">
        <v>0</v>
      </c>
      <c r="AC10">
        <v>0</v>
      </c>
      <c r="AD10">
        <v>0</v>
      </c>
      <c r="AE10">
        <v>256</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16</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1808</v>
      </c>
      <c r="CB10">
        <v>0</v>
      </c>
      <c r="CC10">
        <v>0</v>
      </c>
      <c r="CD10">
        <v>0</v>
      </c>
      <c r="CE10">
        <v>456</v>
      </c>
      <c r="CF10">
        <v>0</v>
      </c>
      <c r="CG10" s="439"/>
      <c r="CH10" s="303">
        <v>35</v>
      </c>
      <c r="CI10" s="393">
        <v>25</v>
      </c>
      <c r="CJ10" s="303">
        <v>40</v>
      </c>
      <c r="CK10" s="393">
        <v>40</v>
      </c>
      <c r="CL10" s="303">
        <v>50</v>
      </c>
      <c r="CM10" s="393">
        <v>50</v>
      </c>
      <c r="CN10" s="303"/>
      <c r="CO10" s="303"/>
      <c r="CP10" s="393" t="s">
        <v>744</v>
      </c>
      <c r="CQ10" s="303" t="s">
        <v>389</v>
      </c>
      <c r="CR10" s="393" t="s">
        <v>389</v>
      </c>
      <c r="CS10" s="393" t="s">
        <v>744</v>
      </c>
      <c r="CT10" s="303" t="s">
        <v>389</v>
      </c>
      <c r="CU10" s="393" t="s">
        <v>389</v>
      </c>
      <c r="CV10" s="303" t="s">
        <v>744</v>
      </c>
      <c r="CW10" s="303" t="s">
        <v>744</v>
      </c>
      <c r="CX10" s="303" t="s">
        <v>744</v>
      </c>
      <c r="CY10" s="303" t="s">
        <v>744</v>
      </c>
      <c r="CZ10" s="303" t="s">
        <v>744</v>
      </c>
      <c r="DA10" s="303" t="s">
        <v>744</v>
      </c>
      <c r="DB10" s="303" t="s">
        <v>744</v>
      </c>
      <c r="DC10" s="303" t="s">
        <v>744</v>
      </c>
      <c r="DD10" s="303" t="s">
        <v>744</v>
      </c>
      <c r="DE10" s="303" t="s">
        <v>744</v>
      </c>
      <c r="DF10" s="303" t="s">
        <v>744</v>
      </c>
      <c r="DG10" s="393" t="s">
        <v>744</v>
      </c>
      <c r="DH10" s="303" t="s">
        <v>744</v>
      </c>
      <c r="DI10" s="303" t="s">
        <v>744</v>
      </c>
      <c r="DJ10" s="393" t="s">
        <v>744</v>
      </c>
      <c r="DK10" s="303" t="s">
        <v>744</v>
      </c>
      <c r="DL10" s="303" t="s">
        <v>744</v>
      </c>
      <c r="DM10" s="303" t="s">
        <v>744</v>
      </c>
      <c r="DN10" s="303" t="s">
        <v>744</v>
      </c>
      <c r="DO10" s="303" t="s">
        <v>744</v>
      </c>
      <c r="DP10" s="303" t="s">
        <v>744</v>
      </c>
      <c r="DQ10" s="303" t="s">
        <v>744</v>
      </c>
      <c r="DR10" s="303" t="s">
        <v>744</v>
      </c>
      <c r="DS10" s="303" t="s">
        <v>744</v>
      </c>
      <c r="DT10" s="303" t="s">
        <v>744</v>
      </c>
      <c r="DU10" s="303" t="s">
        <v>744</v>
      </c>
      <c r="DV10" s="393" t="s">
        <v>744</v>
      </c>
      <c r="DW10" s="303" t="s">
        <v>744</v>
      </c>
      <c r="DX10" s="303" t="s">
        <v>744</v>
      </c>
      <c r="DY10" s="393" t="s">
        <v>744</v>
      </c>
      <c r="DZ10" s="303" t="s">
        <v>744</v>
      </c>
      <c r="EA10" s="303" t="s">
        <v>744</v>
      </c>
      <c r="EB10" s="303" t="s">
        <v>744</v>
      </c>
      <c r="EC10" s="303" t="s">
        <v>744</v>
      </c>
      <c r="ED10" s="303" t="s">
        <v>744</v>
      </c>
      <c r="EE10" s="303" t="s">
        <v>744</v>
      </c>
      <c r="EF10" s="303" t="s">
        <v>744</v>
      </c>
      <c r="EG10" s="303" t="s">
        <v>744</v>
      </c>
      <c r="EH10" s="303" t="s">
        <v>744</v>
      </c>
      <c r="EI10" s="303" t="s">
        <v>744</v>
      </c>
      <c r="EJ10" s="303" t="s">
        <v>744</v>
      </c>
      <c r="EK10" s="393" t="s">
        <v>744</v>
      </c>
      <c r="EL10" s="303" t="s">
        <v>744</v>
      </c>
      <c r="EM10" s="303" t="s">
        <v>744</v>
      </c>
      <c r="EN10" s="393" t="s">
        <v>744</v>
      </c>
      <c r="EO10" s="303">
        <v>1</v>
      </c>
      <c r="EP10" s="303">
        <v>1684.1666666666665</v>
      </c>
      <c r="EQ10" s="303">
        <v>0</v>
      </c>
      <c r="ER10" s="303">
        <v>0</v>
      </c>
      <c r="ES10" s="303">
        <v>0</v>
      </c>
      <c r="ET10" s="303">
        <v>0</v>
      </c>
      <c r="EU10" s="303">
        <v>0</v>
      </c>
      <c r="EV10" s="303">
        <v>0</v>
      </c>
      <c r="EW10" s="303">
        <v>0</v>
      </c>
      <c r="EX10" s="303">
        <v>0</v>
      </c>
      <c r="EY10" s="303">
        <v>1684.1666666666665</v>
      </c>
      <c r="EZ10" s="303">
        <v>0</v>
      </c>
      <c r="FA10" s="393">
        <v>0</v>
      </c>
      <c r="FB10" s="303">
        <v>1684.1666666666665</v>
      </c>
      <c r="FC10" s="303">
        <v>1684.1666666666665</v>
      </c>
      <c r="FD10" s="303">
        <v>0</v>
      </c>
      <c r="FE10" s="393">
        <v>0</v>
      </c>
      <c r="FF10" s="303" t="s">
        <v>744</v>
      </c>
      <c r="FG10" s="303" t="s">
        <v>744</v>
      </c>
      <c r="FH10" s="303" t="s">
        <v>744</v>
      </c>
      <c r="FI10" s="303" t="s">
        <v>744</v>
      </c>
      <c r="FJ10" s="303" t="s">
        <v>744</v>
      </c>
      <c r="FK10" s="303" t="s">
        <v>744</v>
      </c>
      <c r="FL10" s="303" t="s">
        <v>744</v>
      </c>
      <c r="FM10" s="303" t="s">
        <v>744</v>
      </c>
      <c r="FN10" s="303" t="s">
        <v>744</v>
      </c>
      <c r="FO10" s="303" t="s">
        <v>744</v>
      </c>
      <c r="FP10" s="303" t="s">
        <v>744</v>
      </c>
      <c r="FQ10" s="303" t="s">
        <v>744</v>
      </c>
      <c r="FR10" s="393" t="s">
        <v>744</v>
      </c>
      <c r="FS10" s="303" t="s">
        <v>744</v>
      </c>
      <c r="FT10" s="303" t="s">
        <v>744</v>
      </c>
      <c r="FU10" s="303" t="s">
        <v>744</v>
      </c>
      <c r="FV10" s="393" t="s">
        <v>744</v>
      </c>
      <c r="FW10" s="303">
        <v>1</v>
      </c>
      <c r="FX10" s="303">
        <v>1684.1666666666665</v>
      </c>
      <c r="FY10" s="303">
        <v>0</v>
      </c>
      <c r="FZ10" s="303">
        <v>0</v>
      </c>
      <c r="GA10" s="303">
        <v>0</v>
      </c>
      <c r="GB10" s="303">
        <v>0</v>
      </c>
      <c r="GC10" s="303">
        <v>0</v>
      </c>
      <c r="GD10" s="303">
        <v>0</v>
      </c>
      <c r="GE10" s="303">
        <v>0</v>
      </c>
      <c r="GF10" s="303">
        <v>0</v>
      </c>
      <c r="GG10" s="303">
        <v>1684.1666666666665</v>
      </c>
      <c r="GH10" s="303">
        <v>0</v>
      </c>
      <c r="GI10" s="393">
        <v>0</v>
      </c>
      <c r="GJ10" s="303">
        <v>1684.1666666666665</v>
      </c>
      <c r="GK10" s="303">
        <v>1684.1666666666665</v>
      </c>
      <c r="GL10" s="303">
        <v>0</v>
      </c>
      <c r="GM10" s="393">
        <v>0</v>
      </c>
      <c r="GN10" s="303">
        <v>16</v>
      </c>
      <c r="GO10" s="303">
        <v>26392</v>
      </c>
      <c r="GP10" s="303">
        <v>256</v>
      </c>
      <c r="GQ10" s="303">
        <v>0</v>
      </c>
      <c r="GR10" s="303">
        <v>0</v>
      </c>
      <c r="GS10" s="303">
        <v>0</v>
      </c>
      <c r="GT10" s="303">
        <v>16</v>
      </c>
      <c r="GU10" s="303">
        <v>0</v>
      </c>
      <c r="GV10" s="303">
        <v>0</v>
      </c>
      <c r="GW10" s="303">
        <v>0</v>
      </c>
      <c r="GX10" s="303">
        <v>26120</v>
      </c>
      <c r="GY10" s="303">
        <v>456</v>
      </c>
      <c r="GZ10" s="393">
        <v>1808</v>
      </c>
      <c r="HA10" s="303">
        <v>1649.5</v>
      </c>
      <c r="HB10" s="303">
        <v>1632.5</v>
      </c>
      <c r="HC10" s="303">
        <v>28.5</v>
      </c>
      <c r="HD10" s="393">
        <v>1.0306153379812111E-2</v>
      </c>
      <c r="HE10" s="303" t="s">
        <v>744</v>
      </c>
      <c r="HF10" s="303" t="s">
        <v>744</v>
      </c>
      <c r="HG10" s="303" t="s">
        <v>744</v>
      </c>
      <c r="HH10" s="303" t="s">
        <v>744</v>
      </c>
      <c r="HI10" s="303" t="s">
        <v>744</v>
      </c>
      <c r="HJ10" s="303" t="s">
        <v>744</v>
      </c>
      <c r="HK10" s="303" t="s">
        <v>744</v>
      </c>
      <c r="HL10" s="303" t="s">
        <v>744</v>
      </c>
      <c r="HM10" s="303" t="s">
        <v>744</v>
      </c>
      <c r="HN10" s="303" t="s">
        <v>744</v>
      </c>
      <c r="HO10" s="303" t="s">
        <v>744</v>
      </c>
      <c r="HP10" s="303" t="s">
        <v>744</v>
      </c>
      <c r="HQ10" s="393" t="s">
        <v>744</v>
      </c>
      <c r="HR10" s="303" t="s">
        <v>744</v>
      </c>
      <c r="HS10" s="303" t="s">
        <v>744</v>
      </c>
      <c r="HT10" s="303" t="s">
        <v>744</v>
      </c>
      <c r="HU10" s="393" t="s">
        <v>744</v>
      </c>
      <c r="HV10" s="303">
        <v>16</v>
      </c>
      <c r="HW10" s="303">
        <v>26392</v>
      </c>
      <c r="HX10" s="303">
        <v>256</v>
      </c>
      <c r="HY10" s="303">
        <v>0</v>
      </c>
      <c r="HZ10" s="303">
        <v>0</v>
      </c>
      <c r="IA10" s="303">
        <v>0</v>
      </c>
      <c r="IB10" s="303">
        <v>16</v>
      </c>
      <c r="IC10" s="303">
        <v>0</v>
      </c>
      <c r="ID10" s="303">
        <v>0</v>
      </c>
      <c r="IE10" s="303">
        <v>0</v>
      </c>
      <c r="IF10" s="303">
        <v>26120</v>
      </c>
      <c r="IG10" s="303">
        <v>456</v>
      </c>
      <c r="IH10" s="393">
        <v>1808</v>
      </c>
      <c r="II10" s="303">
        <v>1649.5</v>
      </c>
      <c r="IJ10" s="303">
        <v>1632.5</v>
      </c>
      <c r="IK10" s="303">
        <v>28.5</v>
      </c>
      <c r="IL10" s="393">
        <v>1.0306153379812111E-2</v>
      </c>
      <c r="IM10" s="303"/>
      <c r="IN10" s="303">
        <v>1651.5392156862745</v>
      </c>
      <c r="IO10" s="303">
        <v>1635.5392156862745</v>
      </c>
      <c r="IP10" s="393">
        <v>9.6879322319642913E-3</v>
      </c>
      <c r="IQ10" s="303" t="s">
        <v>744</v>
      </c>
      <c r="IR10" s="303" t="s">
        <v>744</v>
      </c>
      <c r="IS10" s="393" t="s">
        <v>744</v>
      </c>
      <c r="IT10" s="303">
        <v>1651.5392156862745</v>
      </c>
      <c r="IU10" s="303">
        <v>1635.5392156862745</v>
      </c>
      <c r="IV10" s="393">
        <v>9.6879322319642913E-3</v>
      </c>
      <c r="IW10" s="735"/>
      <c r="IX10" s="303"/>
      <c r="IY10" s="396" t="s">
        <v>362</v>
      </c>
      <c r="IZ10" s="396" t="s">
        <v>363</v>
      </c>
      <c r="JA10" s="396" t="s">
        <v>354</v>
      </c>
      <c r="JB10" s="396">
        <v>20</v>
      </c>
      <c r="JC10" s="396" t="s">
        <v>12</v>
      </c>
      <c r="JD10" s="396" t="s">
        <v>232</v>
      </c>
      <c r="JE10" s="396" t="s">
        <v>9</v>
      </c>
      <c r="JF10" s="396" t="s">
        <v>232</v>
      </c>
      <c r="JG10" s="396" t="s">
        <v>358</v>
      </c>
    </row>
    <row r="11" spans="1:267" customFormat="1">
      <c r="A11">
        <v>9</v>
      </c>
      <c r="B11">
        <v>1</v>
      </c>
      <c r="F11">
        <v>700</v>
      </c>
      <c r="G11">
        <v>8</v>
      </c>
      <c r="H11">
        <v>1</v>
      </c>
      <c r="I11">
        <v>0</v>
      </c>
      <c r="J11">
        <v>1</v>
      </c>
      <c r="K11">
        <v>0</v>
      </c>
      <c r="L11" t="s">
        <v>362</v>
      </c>
      <c r="M11">
        <v>0</v>
      </c>
      <c r="N11">
        <v>47</v>
      </c>
      <c r="O11">
        <v>30.3</v>
      </c>
      <c r="P11">
        <v>40</v>
      </c>
      <c r="Q11">
        <v>40</v>
      </c>
      <c r="R11">
        <v>0</v>
      </c>
      <c r="S11">
        <v>0</v>
      </c>
      <c r="T11" t="s">
        <v>745</v>
      </c>
      <c r="U11">
        <v>0</v>
      </c>
      <c r="V11">
        <v>0</v>
      </c>
      <c r="W11">
        <v>0</v>
      </c>
      <c r="X11">
        <v>3</v>
      </c>
      <c r="Y11">
        <v>6.5</v>
      </c>
      <c r="Z11">
        <v>0</v>
      </c>
      <c r="AA11">
        <v>0</v>
      </c>
      <c r="AB11">
        <v>0</v>
      </c>
      <c r="AC11">
        <v>0</v>
      </c>
      <c r="AD11">
        <v>0</v>
      </c>
      <c r="AE11">
        <v>0</v>
      </c>
      <c r="AF11">
        <v>0</v>
      </c>
      <c r="AG11">
        <v>0</v>
      </c>
      <c r="AH11">
        <v>0</v>
      </c>
      <c r="AI11">
        <v>0</v>
      </c>
      <c r="AJ11">
        <v>936</v>
      </c>
      <c r="AK11">
        <v>1808</v>
      </c>
      <c r="AL11">
        <v>0</v>
      </c>
      <c r="AM11">
        <v>0</v>
      </c>
      <c r="AN11">
        <v>0</v>
      </c>
      <c r="AO11">
        <v>0</v>
      </c>
      <c r="AP11">
        <v>0</v>
      </c>
      <c r="AQ11">
        <v>0</v>
      </c>
      <c r="AR11">
        <v>0</v>
      </c>
      <c r="AS11">
        <v>0</v>
      </c>
      <c r="AT11">
        <v>0</v>
      </c>
      <c r="AU11">
        <v>0</v>
      </c>
      <c r="AV11">
        <v>0</v>
      </c>
      <c r="AW11">
        <v>0</v>
      </c>
      <c r="AX11">
        <v>0</v>
      </c>
      <c r="AY11">
        <v>0</v>
      </c>
      <c r="AZ11">
        <v>0</v>
      </c>
      <c r="BA11">
        <v>0</v>
      </c>
      <c r="BB11">
        <v>238</v>
      </c>
      <c r="BC11">
        <v>29</v>
      </c>
      <c r="BD11">
        <v>0</v>
      </c>
      <c r="BE11">
        <v>0</v>
      </c>
      <c r="BF11">
        <v>0</v>
      </c>
      <c r="BG11">
        <v>0</v>
      </c>
      <c r="BH11">
        <v>0</v>
      </c>
      <c r="BI11">
        <v>328</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1282</v>
      </c>
      <c r="CF11">
        <v>0</v>
      </c>
      <c r="CG11" s="439"/>
      <c r="CH11" s="303">
        <v>47</v>
      </c>
      <c r="CI11" s="393">
        <v>30.3</v>
      </c>
      <c r="CJ11" s="303">
        <v>40</v>
      </c>
      <c r="CK11" s="393">
        <v>40</v>
      </c>
      <c r="CL11" s="303">
        <v>0</v>
      </c>
      <c r="CM11" s="393">
        <v>0</v>
      </c>
      <c r="CN11" s="303"/>
      <c r="CO11" s="303"/>
      <c r="CP11" s="393" t="s">
        <v>744</v>
      </c>
      <c r="CQ11" s="303" t="s">
        <v>744</v>
      </c>
      <c r="CR11" s="393" t="s">
        <v>389</v>
      </c>
      <c r="CS11" s="393" t="s">
        <v>744</v>
      </c>
      <c r="CT11" s="303" t="s">
        <v>744</v>
      </c>
      <c r="CU11" s="393" t="s">
        <v>389</v>
      </c>
      <c r="CV11" s="303" t="s">
        <v>744</v>
      </c>
      <c r="CW11" s="303" t="s">
        <v>744</v>
      </c>
      <c r="CX11" s="303" t="s">
        <v>744</v>
      </c>
      <c r="CY11" s="303" t="s">
        <v>744</v>
      </c>
      <c r="CZ11" s="303" t="s">
        <v>744</v>
      </c>
      <c r="DA11" s="303" t="s">
        <v>744</v>
      </c>
      <c r="DB11" s="303" t="s">
        <v>744</v>
      </c>
      <c r="DC11" s="303" t="s">
        <v>744</v>
      </c>
      <c r="DD11" s="303" t="s">
        <v>744</v>
      </c>
      <c r="DE11" s="303" t="s">
        <v>744</v>
      </c>
      <c r="DF11" s="303" t="s">
        <v>744</v>
      </c>
      <c r="DG11" s="393" t="s">
        <v>744</v>
      </c>
      <c r="DH11" s="303" t="s">
        <v>744</v>
      </c>
      <c r="DI11" s="303" t="s">
        <v>744</v>
      </c>
      <c r="DJ11" s="393" t="s">
        <v>744</v>
      </c>
      <c r="DK11" s="303" t="s">
        <v>744</v>
      </c>
      <c r="DL11" s="303" t="s">
        <v>744</v>
      </c>
      <c r="DM11" s="303" t="s">
        <v>744</v>
      </c>
      <c r="DN11" s="303" t="s">
        <v>744</v>
      </c>
      <c r="DO11" s="303" t="s">
        <v>744</v>
      </c>
      <c r="DP11" s="303" t="s">
        <v>744</v>
      </c>
      <c r="DQ11" s="303" t="s">
        <v>744</v>
      </c>
      <c r="DR11" s="303" t="s">
        <v>744</v>
      </c>
      <c r="DS11" s="303" t="s">
        <v>744</v>
      </c>
      <c r="DT11" s="303" t="s">
        <v>744</v>
      </c>
      <c r="DU11" s="303" t="s">
        <v>744</v>
      </c>
      <c r="DV11" s="393" t="s">
        <v>744</v>
      </c>
      <c r="DW11" s="303" t="s">
        <v>744</v>
      </c>
      <c r="DX11" s="303" t="s">
        <v>744</v>
      </c>
      <c r="DY11" s="393" t="s">
        <v>744</v>
      </c>
      <c r="DZ11" s="303" t="s">
        <v>744</v>
      </c>
      <c r="EA11" s="303" t="s">
        <v>744</v>
      </c>
      <c r="EB11" s="303" t="s">
        <v>744</v>
      </c>
      <c r="EC11" s="303" t="s">
        <v>744</v>
      </c>
      <c r="ED11" s="303" t="s">
        <v>744</v>
      </c>
      <c r="EE11" s="303" t="s">
        <v>744</v>
      </c>
      <c r="EF11" s="303" t="s">
        <v>744</v>
      </c>
      <c r="EG11" s="303" t="s">
        <v>744</v>
      </c>
      <c r="EH11" s="303" t="s">
        <v>744</v>
      </c>
      <c r="EI11" s="303" t="s">
        <v>744</v>
      </c>
      <c r="EJ11" s="303" t="s">
        <v>744</v>
      </c>
      <c r="EK11" s="393" t="s">
        <v>744</v>
      </c>
      <c r="EL11" s="303" t="s">
        <v>744</v>
      </c>
      <c r="EM11" s="303" t="s">
        <v>744</v>
      </c>
      <c r="EN11" s="393" t="s">
        <v>744</v>
      </c>
      <c r="EO11" s="303" t="s">
        <v>744</v>
      </c>
      <c r="EP11" s="303" t="s">
        <v>744</v>
      </c>
      <c r="EQ11" s="303" t="s">
        <v>744</v>
      </c>
      <c r="ER11" s="303" t="s">
        <v>744</v>
      </c>
      <c r="ES11" s="303" t="s">
        <v>744</v>
      </c>
      <c r="ET11" s="303" t="s">
        <v>744</v>
      </c>
      <c r="EU11" s="303" t="s">
        <v>744</v>
      </c>
      <c r="EV11" s="303" t="s">
        <v>744</v>
      </c>
      <c r="EW11" s="303" t="s">
        <v>744</v>
      </c>
      <c r="EX11" s="303" t="s">
        <v>744</v>
      </c>
      <c r="EY11" s="303" t="s">
        <v>744</v>
      </c>
      <c r="EZ11" s="303" t="s">
        <v>744</v>
      </c>
      <c r="FA11" s="393" t="s">
        <v>744</v>
      </c>
      <c r="FB11" s="303" t="s">
        <v>744</v>
      </c>
      <c r="FC11" s="303" t="s">
        <v>744</v>
      </c>
      <c r="FD11" s="303" t="s">
        <v>744</v>
      </c>
      <c r="FE11" s="393" t="s">
        <v>744</v>
      </c>
      <c r="FF11" s="303">
        <v>3</v>
      </c>
      <c r="FG11" s="303">
        <v>4872</v>
      </c>
      <c r="FH11" s="303">
        <v>0</v>
      </c>
      <c r="FI11" s="303">
        <v>936</v>
      </c>
      <c r="FJ11" s="303">
        <v>0</v>
      </c>
      <c r="FK11" s="303">
        <v>0</v>
      </c>
      <c r="FL11" s="303">
        <v>238</v>
      </c>
      <c r="FM11" s="303">
        <v>0</v>
      </c>
      <c r="FN11" s="303">
        <v>0</v>
      </c>
      <c r="FO11" s="303">
        <v>0</v>
      </c>
      <c r="FP11" s="303">
        <v>3698</v>
      </c>
      <c r="FQ11" s="303">
        <v>0</v>
      </c>
      <c r="FR11" s="393">
        <v>0</v>
      </c>
      <c r="FS11" s="303">
        <v>1624</v>
      </c>
      <c r="FT11" s="303">
        <v>1232.6666666666667</v>
      </c>
      <c r="FU11" s="303">
        <v>0</v>
      </c>
      <c r="FV11" s="393">
        <v>0.24096880131362886</v>
      </c>
      <c r="FW11" s="303">
        <v>3</v>
      </c>
      <c r="FX11" s="303">
        <v>4872</v>
      </c>
      <c r="FY11" s="303">
        <v>0</v>
      </c>
      <c r="FZ11" s="303">
        <v>936</v>
      </c>
      <c r="GA11" s="303">
        <v>0</v>
      </c>
      <c r="GB11" s="303">
        <v>0</v>
      </c>
      <c r="GC11" s="303">
        <v>238</v>
      </c>
      <c r="GD11" s="303">
        <v>0</v>
      </c>
      <c r="GE11" s="303">
        <v>0</v>
      </c>
      <c r="GF11" s="303">
        <v>0</v>
      </c>
      <c r="GG11" s="303">
        <v>3698</v>
      </c>
      <c r="GH11" s="303">
        <v>0</v>
      </c>
      <c r="GI11" s="393">
        <v>0</v>
      </c>
      <c r="GJ11" s="303">
        <v>1624</v>
      </c>
      <c r="GK11" s="303">
        <v>1232.6666666666667</v>
      </c>
      <c r="GL11" s="303">
        <v>0</v>
      </c>
      <c r="GM11" s="393">
        <v>0.24096880131362886</v>
      </c>
      <c r="GN11" s="303">
        <v>6.5</v>
      </c>
      <c r="GO11" s="303">
        <v>11424.4</v>
      </c>
      <c r="GP11" s="303">
        <v>0</v>
      </c>
      <c r="GQ11" s="303">
        <v>1808</v>
      </c>
      <c r="GR11" s="303">
        <v>0</v>
      </c>
      <c r="GS11" s="303">
        <v>0</v>
      </c>
      <c r="GT11" s="303">
        <v>29</v>
      </c>
      <c r="GU11" s="303">
        <v>328</v>
      </c>
      <c r="GV11" s="303">
        <v>0</v>
      </c>
      <c r="GW11" s="303">
        <v>0</v>
      </c>
      <c r="GX11" s="303">
        <v>9259.4</v>
      </c>
      <c r="GY11" s="303">
        <v>1282</v>
      </c>
      <c r="GZ11" s="393">
        <v>0</v>
      </c>
      <c r="HA11" s="303">
        <v>1757.6</v>
      </c>
      <c r="HB11" s="303">
        <v>1424.5230769230768</v>
      </c>
      <c r="HC11" s="303">
        <v>197.23076923076923</v>
      </c>
      <c r="HD11" s="393">
        <v>0.18950666993452614</v>
      </c>
      <c r="HE11" s="303" t="s">
        <v>744</v>
      </c>
      <c r="HF11" s="303" t="s">
        <v>744</v>
      </c>
      <c r="HG11" s="303" t="s">
        <v>744</v>
      </c>
      <c r="HH11" s="303" t="s">
        <v>744</v>
      </c>
      <c r="HI11" s="303" t="s">
        <v>744</v>
      </c>
      <c r="HJ11" s="303" t="s">
        <v>744</v>
      </c>
      <c r="HK11" s="303" t="s">
        <v>744</v>
      </c>
      <c r="HL11" s="303" t="s">
        <v>744</v>
      </c>
      <c r="HM11" s="303" t="s">
        <v>744</v>
      </c>
      <c r="HN11" s="303" t="s">
        <v>744</v>
      </c>
      <c r="HO11" s="303" t="s">
        <v>744</v>
      </c>
      <c r="HP11" s="303" t="s">
        <v>744</v>
      </c>
      <c r="HQ11" s="393" t="s">
        <v>744</v>
      </c>
      <c r="HR11" s="303" t="s">
        <v>744</v>
      </c>
      <c r="HS11" s="303" t="s">
        <v>744</v>
      </c>
      <c r="HT11" s="303" t="s">
        <v>744</v>
      </c>
      <c r="HU11" s="393" t="s">
        <v>744</v>
      </c>
      <c r="HV11" s="303">
        <v>6.5</v>
      </c>
      <c r="HW11" s="303">
        <v>11424.4</v>
      </c>
      <c r="HX11" s="303">
        <v>0</v>
      </c>
      <c r="HY11" s="303">
        <v>1808</v>
      </c>
      <c r="HZ11" s="303">
        <v>0</v>
      </c>
      <c r="IA11" s="303">
        <v>0</v>
      </c>
      <c r="IB11" s="303">
        <v>29</v>
      </c>
      <c r="IC11" s="303">
        <v>328</v>
      </c>
      <c r="ID11" s="303">
        <v>0</v>
      </c>
      <c r="IE11" s="303">
        <v>0</v>
      </c>
      <c r="IF11" s="303">
        <v>9259.4</v>
      </c>
      <c r="IG11" s="303">
        <v>1282</v>
      </c>
      <c r="IH11" s="393">
        <v>0</v>
      </c>
      <c r="II11" s="303">
        <v>1757.6</v>
      </c>
      <c r="IJ11" s="303">
        <v>1424.5230769230768</v>
      </c>
      <c r="IK11" s="303">
        <v>197.23076923076923</v>
      </c>
      <c r="IL11" s="393">
        <v>0.18950666993452614</v>
      </c>
      <c r="IM11" s="303"/>
      <c r="IN11" s="303">
        <v>1757.6</v>
      </c>
      <c r="IO11" s="303">
        <v>1424.5230769230768</v>
      </c>
      <c r="IP11" s="393">
        <v>0.18950666993452614</v>
      </c>
      <c r="IQ11" s="303">
        <v>1624</v>
      </c>
      <c r="IR11" s="303">
        <v>1232.6666666666667</v>
      </c>
      <c r="IS11" s="393">
        <v>0.24096880131362886</v>
      </c>
      <c r="IT11" s="303">
        <v>1715.4105263157894</v>
      </c>
      <c r="IU11" s="303">
        <v>1363.9368421052632</v>
      </c>
      <c r="IV11" s="393">
        <v>0.20489187796077657</v>
      </c>
      <c r="IW11" s="735"/>
      <c r="IX11" s="303"/>
      <c r="IY11" s="396" t="s">
        <v>362</v>
      </c>
      <c r="IZ11" s="396" t="s">
        <v>363</v>
      </c>
      <c r="JA11" s="396" t="s">
        <v>354</v>
      </c>
      <c r="JB11" s="396">
        <v>11</v>
      </c>
      <c r="JC11" s="396" t="s">
        <v>11</v>
      </c>
      <c r="JD11" s="396" t="s">
        <v>232</v>
      </c>
      <c r="JE11" s="396" t="s">
        <v>9</v>
      </c>
      <c r="JF11" s="396" t="s">
        <v>232</v>
      </c>
      <c r="JG11" s="396" t="s">
        <v>366</v>
      </c>
    </row>
    <row r="12" spans="1:267" customFormat="1">
      <c r="A12">
        <v>10</v>
      </c>
      <c r="B12">
        <v>1</v>
      </c>
      <c r="F12">
        <v>700</v>
      </c>
      <c r="G12">
        <v>41</v>
      </c>
      <c r="H12">
        <v>1</v>
      </c>
      <c r="I12">
        <v>0</v>
      </c>
      <c r="J12">
        <v>1</v>
      </c>
      <c r="K12">
        <v>0</v>
      </c>
      <c r="L12" t="s">
        <v>362</v>
      </c>
      <c r="M12">
        <v>0</v>
      </c>
      <c r="N12">
        <v>30</v>
      </c>
      <c r="O12">
        <v>28</v>
      </c>
      <c r="P12">
        <v>40</v>
      </c>
      <c r="Q12">
        <v>40</v>
      </c>
      <c r="R12">
        <v>0</v>
      </c>
      <c r="S12">
        <v>0</v>
      </c>
      <c r="T12" t="s">
        <v>747</v>
      </c>
      <c r="U12">
        <v>0</v>
      </c>
      <c r="V12">
        <v>0</v>
      </c>
      <c r="W12">
        <v>3</v>
      </c>
      <c r="X12">
        <v>1</v>
      </c>
      <c r="Y12">
        <v>13</v>
      </c>
      <c r="Z12">
        <v>0</v>
      </c>
      <c r="AA12">
        <v>0</v>
      </c>
      <c r="AB12">
        <v>0</v>
      </c>
      <c r="AC12">
        <v>41.470588235294109</v>
      </c>
      <c r="AD12">
        <v>13.823529411764708</v>
      </c>
      <c r="AE12">
        <v>179.70588235294119</v>
      </c>
      <c r="AF12">
        <v>0</v>
      </c>
      <c r="AG12">
        <v>0</v>
      </c>
      <c r="AH12">
        <v>0</v>
      </c>
      <c r="AI12">
        <v>43.588235294117645</v>
      </c>
      <c r="AJ12">
        <v>14.529411764705882</v>
      </c>
      <c r="AK12">
        <v>188.88235294117649</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52.941176470588239</v>
      </c>
      <c r="BN12">
        <v>17.647058823529413</v>
      </c>
      <c r="BO12">
        <v>229.4117647058824</v>
      </c>
      <c r="BP12">
        <v>0</v>
      </c>
      <c r="BQ12">
        <v>0</v>
      </c>
      <c r="BR12">
        <v>0</v>
      </c>
      <c r="BS12">
        <v>0</v>
      </c>
      <c r="BT12">
        <v>0</v>
      </c>
      <c r="BU12">
        <v>0</v>
      </c>
      <c r="BV12">
        <v>0</v>
      </c>
      <c r="BW12">
        <v>0</v>
      </c>
      <c r="BX12">
        <v>0</v>
      </c>
      <c r="BY12">
        <v>41.470588235294109</v>
      </c>
      <c r="BZ12">
        <v>13.823529411764708</v>
      </c>
      <c r="CA12">
        <v>179.70588235294119</v>
      </c>
      <c r="CB12">
        <v>0</v>
      </c>
      <c r="CC12">
        <v>0</v>
      </c>
      <c r="CD12">
        <v>0</v>
      </c>
      <c r="CE12">
        <v>0</v>
      </c>
      <c r="CF12">
        <v>0</v>
      </c>
      <c r="CG12" s="439"/>
      <c r="CH12" s="303">
        <v>30</v>
      </c>
      <c r="CI12" s="393">
        <v>28</v>
      </c>
      <c r="CJ12" s="303">
        <v>40</v>
      </c>
      <c r="CK12" s="393">
        <v>40</v>
      </c>
      <c r="CL12" s="303">
        <v>0</v>
      </c>
      <c r="CM12" s="393">
        <v>0</v>
      </c>
      <c r="CN12" s="303"/>
      <c r="CO12" s="303"/>
      <c r="CP12" s="393" t="s">
        <v>744</v>
      </c>
      <c r="CQ12" s="303" t="s">
        <v>389</v>
      </c>
      <c r="CR12" s="393" t="s">
        <v>744</v>
      </c>
      <c r="CS12" s="393" t="s">
        <v>744</v>
      </c>
      <c r="CT12" s="303" t="s">
        <v>389</v>
      </c>
      <c r="CU12" s="393" t="s">
        <v>744</v>
      </c>
      <c r="CV12" s="303" t="s">
        <v>744</v>
      </c>
      <c r="CW12" s="303" t="s">
        <v>744</v>
      </c>
      <c r="CX12" s="303" t="s">
        <v>744</v>
      </c>
      <c r="CY12" s="303" t="s">
        <v>744</v>
      </c>
      <c r="CZ12" s="303" t="s">
        <v>744</v>
      </c>
      <c r="DA12" s="303" t="s">
        <v>744</v>
      </c>
      <c r="DB12" s="303" t="s">
        <v>744</v>
      </c>
      <c r="DC12" s="303" t="s">
        <v>744</v>
      </c>
      <c r="DD12" s="303" t="s">
        <v>744</v>
      </c>
      <c r="DE12" s="303" t="s">
        <v>744</v>
      </c>
      <c r="DF12" s="303" t="s">
        <v>744</v>
      </c>
      <c r="DG12" s="393" t="s">
        <v>744</v>
      </c>
      <c r="DH12" s="303" t="s">
        <v>744</v>
      </c>
      <c r="DI12" s="303" t="s">
        <v>744</v>
      </c>
      <c r="DJ12" s="393" t="s">
        <v>744</v>
      </c>
      <c r="DK12" s="303" t="s">
        <v>744</v>
      </c>
      <c r="DL12" s="303" t="s">
        <v>744</v>
      </c>
      <c r="DM12" s="303" t="s">
        <v>744</v>
      </c>
      <c r="DN12" s="303" t="s">
        <v>744</v>
      </c>
      <c r="DO12" s="303" t="s">
        <v>744</v>
      </c>
      <c r="DP12" s="303" t="s">
        <v>744</v>
      </c>
      <c r="DQ12" s="303" t="s">
        <v>744</v>
      </c>
      <c r="DR12" s="303" t="s">
        <v>744</v>
      </c>
      <c r="DS12" s="303" t="s">
        <v>744</v>
      </c>
      <c r="DT12" s="303" t="s">
        <v>744</v>
      </c>
      <c r="DU12" s="303" t="s">
        <v>744</v>
      </c>
      <c r="DV12" s="393" t="s">
        <v>744</v>
      </c>
      <c r="DW12" s="303" t="s">
        <v>744</v>
      </c>
      <c r="DX12" s="303" t="s">
        <v>744</v>
      </c>
      <c r="DY12" s="393" t="s">
        <v>744</v>
      </c>
      <c r="DZ12" s="303" t="s">
        <v>744</v>
      </c>
      <c r="EA12" s="303" t="s">
        <v>744</v>
      </c>
      <c r="EB12" s="303" t="s">
        <v>744</v>
      </c>
      <c r="EC12" s="303" t="s">
        <v>744</v>
      </c>
      <c r="ED12" s="303" t="s">
        <v>744</v>
      </c>
      <c r="EE12" s="303" t="s">
        <v>744</v>
      </c>
      <c r="EF12" s="303" t="s">
        <v>744</v>
      </c>
      <c r="EG12" s="303" t="s">
        <v>744</v>
      </c>
      <c r="EH12" s="303" t="s">
        <v>744</v>
      </c>
      <c r="EI12" s="303" t="s">
        <v>744</v>
      </c>
      <c r="EJ12" s="303" t="s">
        <v>744</v>
      </c>
      <c r="EK12" s="393" t="s">
        <v>744</v>
      </c>
      <c r="EL12" s="303" t="s">
        <v>744</v>
      </c>
      <c r="EM12" s="303" t="s">
        <v>744</v>
      </c>
      <c r="EN12" s="393" t="s">
        <v>744</v>
      </c>
      <c r="EO12" s="303">
        <v>3</v>
      </c>
      <c r="EP12" s="303">
        <v>5238.5294117647063</v>
      </c>
      <c r="EQ12" s="303">
        <v>41.470588235294109</v>
      </c>
      <c r="ER12" s="303">
        <v>43.588235294117645</v>
      </c>
      <c r="ES12" s="303">
        <v>0</v>
      </c>
      <c r="ET12" s="303">
        <v>0</v>
      </c>
      <c r="EU12" s="303">
        <v>0</v>
      </c>
      <c r="EV12" s="303">
        <v>0</v>
      </c>
      <c r="EW12" s="303">
        <v>52.941176470588239</v>
      </c>
      <c r="EX12" s="303">
        <v>0</v>
      </c>
      <c r="EY12" s="303">
        <v>5100.5294117647063</v>
      </c>
      <c r="EZ12" s="303">
        <v>0</v>
      </c>
      <c r="FA12" s="393">
        <v>41.470588235294109</v>
      </c>
      <c r="FB12" s="303">
        <v>1746.1764705882354</v>
      </c>
      <c r="FC12" s="303">
        <v>1700.1764705882354</v>
      </c>
      <c r="FD12" s="303">
        <v>0</v>
      </c>
      <c r="FE12" s="393">
        <v>2.6343271012295721E-2</v>
      </c>
      <c r="FF12" s="303">
        <v>1</v>
      </c>
      <c r="FG12" s="303">
        <v>1746.1764705882354</v>
      </c>
      <c r="FH12" s="303">
        <v>13.823529411764708</v>
      </c>
      <c r="FI12" s="303">
        <v>14.529411764705882</v>
      </c>
      <c r="FJ12" s="303">
        <v>0</v>
      </c>
      <c r="FK12" s="303">
        <v>0</v>
      </c>
      <c r="FL12" s="303">
        <v>0</v>
      </c>
      <c r="FM12" s="303">
        <v>0</v>
      </c>
      <c r="FN12" s="303">
        <v>17.647058823529413</v>
      </c>
      <c r="FO12" s="303">
        <v>0</v>
      </c>
      <c r="FP12" s="303">
        <v>1700.1764705882354</v>
      </c>
      <c r="FQ12" s="303">
        <v>0</v>
      </c>
      <c r="FR12" s="393">
        <v>13.823529411764708</v>
      </c>
      <c r="FS12" s="303">
        <v>1746.1764705882354</v>
      </c>
      <c r="FT12" s="303">
        <v>1700.1764705882354</v>
      </c>
      <c r="FU12" s="303">
        <v>0</v>
      </c>
      <c r="FV12" s="393">
        <v>2.6343271012295721E-2</v>
      </c>
      <c r="FW12" s="303">
        <v>4</v>
      </c>
      <c r="FX12" s="303">
        <v>6984.7058823529414</v>
      </c>
      <c r="FY12" s="303">
        <v>55.294117647058819</v>
      </c>
      <c r="FZ12" s="303">
        <v>58.117647058823529</v>
      </c>
      <c r="GA12" s="303">
        <v>0</v>
      </c>
      <c r="GB12" s="303">
        <v>0</v>
      </c>
      <c r="GC12" s="303">
        <v>0</v>
      </c>
      <c r="GD12" s="303">
        <v>0</v>
      </c>
      <c r="GE12" s="303">
        <v>70.588235294117652</v>
      </c>
      <c r="GF12" s="303">
        <v>0</v>
      </c>
      <c r="GG12" s="303">
        <v>6800.7058823529414</v>
      </c>
      <c r="GH12" s="303">
        <v>0</v>
      </c>
      <c r="GI12" s="393">
        <v>55.294117647058819</v>
      </c>
      <c r="GJ12" s="303">
        <v>1746.1764705882354</v>
      </c>
      <c r="GK12" s="303">
        <v>1700.1764705882354</v>
      </c>
      <c r="GL12" s="303">
        <v>0</v>
      </c>
      <c r="GM12" s="393">
        <v>2.6343271012295721E-2</v>
      </c>
      <c r="GN12" s="303">
        <v>13</v>
      </c>
      <c r="GO12" s="303">
        <v>22908.294117647059</v>
      </c>
      <c r="GP12" s="303">
        <v>179.70588235294119</v>
      </c>
      <c r="GQ12" s="303">
        <v>188.88235294117649</v>
      </c>
      <c r="GR12" s="303">
        <v>0</v>
      </c>
      <c r="GS12" s="303">
        <v>0</v>
      </c>
      <c r="GT12" s="303">
        <v>0</v>
      </c>
      <c r="GU12" s="303">
        <v>0</v>
      </c>
      <c r="GV12" s="303">
        <v>229.4117647058824</v>
      </c>
      <c r="GW12" s="303">
        <v>0</v>
      </c>
      <c r="GX12" s="303">
        <v>22310.294117647063</v>
      </c>
      <c r="GY12" s="303">
        <v>0</v>
      </c>
      <c r="GZ12" s="393">
        <v>179.70588235294119</v>
      </c>
      <c r="HA12" s="303">
        <v>1762.1764705882354</v>
      </c>
      <c r="HB12" s="303">
        <v>1716.1764705882354</v>
      </c>
      <c r="HC12" s="303">
        <v>0</v>
      </c>
      <c r="HD12" s="393">
        <v>2.6104082518276228E-2</v>
      </c>
      <c r="HE12" s="303" t="s">
        <v>744</v>
      </c>
      <c r="HF12" s="303" t="s">
        <v>744</v>
      </c>
      <c r="HG12" s="303" t="s">
        <v>744</v>
      </c>
      <c r="HH12" s="303" t="s">
        <v>744</v>
      </c>
      <c r="HI12" s="303" t="s">
        <v>744</v>
      </c>
      <c r="HJ12" s="303" t="s">
        <v>744</v>
      </c>
      <c r="HK12" s="303" t="s">
        <v>744</v>
      </c>
      <c r="HL12" s="303" t="s">
        <v>744</v>
      </c>
      <c r="HM12" s="303" t="s">
        <v>744</v>
      </c>
      <c r="HN12" s="303" t="s">
        <v>744</v>
      </c>
      <c r="HO12" s="303" t="s">
        <v>744</v>
      </c>
      <c r="HP12" s="303" t="s">
        <v>744</v>
      </c>
      <c r="HQ12" s="393" t="s">
        <v>744</v>
      </c>
      <c r="HR12" s="303" t="s">
        <v>744</v>
      </c>
      <c r="HS12" s="303" t="s">
        <v>744</v>
      </c>
      <c r="HT12" s="303" t="s">
        <v>744</v>
      </c>
      <c r="HU12" s="393" t="s">
        <v>744</v>
      </c>
      <c r="HV12" s="303">
        <v>13</v>
      </c>
      <c r="HW12" s="303">
        <v>22908.294117647059</v>
      </c>
      <c r="HX12" s="303">
        <v>179.70588235294119</v>
      </c>
      <c r="HY12" s="303">
        <v>188.88235294117649</v>
      </c>
      <c r="HZ12" s="303">
        <v>0</v>
      </c>
      <c r="IA12" s="303">
        <v>0</v>
      </c>
      <c r="IB12" s="303">
        <v>0</v>
      </c>
      <c r="IC12" s="303">
        <v>0</v>
      </c>
      <c r="ID12" s="303">
        <v>229.4117647058824</v>
      </c>
      <c r="IE12" s="303">
        <v>0</v>
      </c>
      <c r="IF12" s="303">
        <v>22310.294117647063</v>
      </c>
      <c r="IG12" s="303">
        <v>0</v>
      </c>
      <c r="IH12" s="393">
        <v>179.70588235294119</v>
      </c>
      <c r="II12" s="303">
        <v>1762.1764705882354</v>
      </c>
      <c r="IJ12" s="303">
        <v>1716.1764705882356</v>
      </c>
      <c r="IK12" s="303">
        <v>0</v>
      </c>
      <c r="IL12" s="393">
        <v>2.6104082518276117E-2</v>
      </c>
      <c r="IM12" s="303"/>
      <c r="IN12" s="303">
        <v>1759.1764705882354</v>
      </c>
      <c r="IO12" s="303">
        <v>1713.1764705882356</v>
      </c>
      <c r="IP12" s="393">
        <v>2.614859894335575E-2</v>
      </c>
      <c r="IQ12" s="303">
        <v>1746.1764705882354</v>
      </c>
      <c r="IR12" s="303">
        <v>1700.1764705882354</v>
      </c>
      <c r="IS12" s="393">
        <v>2.6343271012295721E-2</v>
      </c>
      <c r="IT12" s="303">
        <v>1758.4117647058824</v>
      </c>
      <c r="IU12" s="303">
        <v>1712.4117647058827</v>
      </c>
      <c r="IV12" s="393">
        <v>2.6159970561669854E-2</v>
      </c>
      <c r="IW12" s="735"/>
      <c r="IX12" s="303"/>
      <c r="IY12" s="396" t="s">
        <v>362</v>
      </c>
      <c r="IZ12" s="396" t="s">
        <v>363</v>
      </c>
      <c r="JA12" s="396" t="s">
        <v>354</v>
      </c>
      <c r="JB12" s="396">
        <v>20</v>
      </c>
      <c r="JC12" s="396" t="s">
        <v>12</v>
      </c>
      <c r="JD12" s="396" t="s">
        <v>232</v>
      </c>
      <c r="JE12" s="396" t="s">
        <v>9</v>
      </c>
      <c r="JF12" s="396" t="s">
        <v>232</v>
      </c>
      <c r="JG12" s="396" t="s">
        <v>358</v>
      </c>
    </row>
    <row r="13" spans="1:267" customFormat="1">
      <c r="A13">
        <v>11</v>
      </c>
      <c r="B13">
        <v>1</v>
      </c>
      <c r="F13">
        <v>700</v>
      </c>
      <c r="G13">
        <v>43</v>
      </c>
      <c r="H13">
        <v>0</v>
      </c>
      <c r="I13">
        <v>1</v>
      </c>
      <c r="J13">
        <v>1</v>
      </c>
      <c r="K13">
        <v>0</v>
      </c>
      <c r="L13" t="s">
        <v>362</v>
      </c>
      <c r="M13">
        <v>0</v>
      </c>
      <c r="N13">
        <v>0</v>
      </c>
      <c r="O13">
        <v>0</v>
      </c>
      <c r="P13">
        <v>0</v>
      </c>
      <c r="Q13">
        <v>0</v>
      </c>
      <c r="R13">
        <v>0</v>
      </c>
      <c r="S13">
        <v>0</v>
      </c>
      <c r="T13" t="s">
        <v>745</v>
      </c>
      <c r="U13">
        <v>0</v>
      </c>
      <c r="V13">
        <v>0</v>
      </c>
      <c r="W13">
        <v>0</v>
      </c>
      <c r="X13">
        <v>1</v>
      </c>
      <c r="Y13">
        <v>8</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s="439"/>
      <c r="CH13" s="303" t="s">
        <v>744</v>
      </c>
      <c r="CI13" s="393" t="s">
        <v>744</v>
      </c>
      <c r="CJ13" s="303" t="s">
        <v>744</v>
      </c>
      <c r="CK13" s="393" t="s">
        <v>744</v>
      </c>
      <c r="CL13" s="303" t="s">
        <v>744</v>
      </c>
      <c r="CM13" s="393" t="s">
        <v>744</v>
      </c>
      <c r="CN13" s="303"/>
      <c r="CO13" s="303"/>
      <c r="CP13" s="393" t="s">
        <v>658</v>
      </c>
      <c r="CQ13" s="303" t="s">
        <v>744</v>
      </c>
      <c r="CR13" s="393" t="s">
        <v>744</v>
      </c>
      <c r="CS13" s="393" t="s">
        <v>658</v>
      </c>
      <c r="CT13" s="303" t="s">
        <v>744</v>
      </c>
      <c r="CU13" s="393" t="s">
        <v>744</v>
      </c>
      <c r="CV13" s="303" t="s">
        <v>744</v>
      </c>
      <c r="CW13" s="303" t="s">
        <v>744</v>
      </c>
      <c r="CX13" s="303" t="s">
        <v>744</v>
      </c>
      <c r="CY13" s="303" t="s">
        <v>744</v>
      </c>
      <c r="CZ13" s="303" t="s">
        <v>744</v>
      </c>
      <c r="DA13" s="303" t="s">
        <v>744</v>
      </c>
      <c r="DB13" s="303" t="s">
        <v>744</v>
      </c>
      <c r="DC13" s="303" t="s">
        <v>744</v>
      </c>
      <c r="DD13" s="303" t="s">
        <v>744</v>
      </c>
      <c r="DE13" s="303" t="s">
        <v>744</v>
      </c>
      <c r="DF13" s="303" t="s">
        <v>744</v>
      </c>
      <c r="DG13" s="393" t="s">
        <v>744</v>
      </c>
      <c r="DH13" s="303" t="s">
        <v>744</v>
      </c>
      <c r="DI13" s="303" t="s">
        <v>744</v>
      </c>
      <c r="DJ13" s="393" t="s">
        <v>744</v>
      </c>
      <c r="DK13" s="303" t="s">
        <v>744</v>
      </c>
      <c r="DL13" s="303" t="s">
        <v>744</v>
      </c>
      <c r="DM13" s="303" t="s">
        <v>744</v>
      </c>
      <c r="DN13" s="303" t="s">
        <v>744</v>
      </c>
      <c r="DO13" s="303" t="s">
        <v>744</v>
      </c>
      <c r="DP13" s="303" t="s">
        <v>744</v>
      </c>
      <c r="DQ13" s="303" t="s">
        <v>744</v>
      </c>
      <c r="DR13" s="303" t="s">
        <v>744</v>
      </c>
      <c r="DS13" s="303" t="s">
        <v>744</v>
      </c>
      <c r="DT13" s="303" t="s">
        <v>744</v>
      </c>
      <c r="DU13" s="303" t="s">
        <v>744</v>
      </c>
      <c r="DV13" s="393" t="s">
        <v>744</v>
      </c>
      <c r="DW13" s="303" t="s">
        <v>744</v>
      </c>
      <c r="DX13" s="303" t="s">
        <v>744</v>
      </c>
      <c r="DY13" s="393" t="s">
        <v>744</v>
      </c>
      <c r="DZ13" s="303" t="s">
        <v>744</v>
      </c>
      <c r="EA13" s="303" t="s">
        <v>744</v>
      </c>
      <c r="EB13" s="303" t="s">
        <v>744</v>
      </c>
      <c r="EC13" s="303" t="s">
        <v>744</v>
      </c>
      <c r="ED13" s="303" t="s">
        <v>744</v>
      </c>
      <c r="EE13" s="303" t="s">
        <v>744</v>
      </c>
      <c r="EF13" s="303" t="s">
        <v>744</v>
      </c>
      <c r="EG13" s="303" t="s">
        <v>744</v>
      </c>
      <c r="EH13" s="303" t="s">
        <v>744</v>
      </c>
      <c r="EI13" s="303" t="s">
        <v>744</v>
      </c>
      <c r="EJ13" s="303" t="s">
        <v>744</v>
      </c>
      <c r="EK13" s="393" t="s">
        <v>744</v>
      </c>
      <c r="EL13" s="303" t="s">
        <v>744</v>
      </c>
      <c r="EM13" s="303" t="s">
        <v>744</v>
      </c>
      <c r="EN13" s="393" t="s">
        <v>744</v>
      </c>
      <c r="EO13" s="303" t="s">
        <v>744</v>
      </c>
      <c r="EP13" s="303" t="s">
        <v>744</v>
      </c>
      <c r="EQ13" s="303" t="s">
        <v>744</v>
      </c>
      <c r="ER13" s="303" t="s">
        <v>744</v>
      </c>
      <c r="ES13" s="303" t="s">
        <v>744</v>
      </c>
      <c r="ET13" s="303" t="s">
        <v>744</v>
      </c>
      <c r="EU13" s="303" t="s">
        <v>744</v>
      </c>
      <c r="EV13" s="303" t="s">
        <v>744</v>
      </c>
      <c r="EW13" s="303" t="s">
        <v>744</v>
      </c>
      <c r="EX13" s="303" t="s">
        <v>744</v>
      </c>
      <c r="EY13" s="303" t="s">
        <v>744</v>
      </c>
      <c r="EZ13" s="303" t="s">
        <v>744</v>
      </c>
      <c r="FA13" s="393" t="s">
        <v>744</v>
      </c>
      <c r="FB13" s="303" t="s">
        <v>744</v>
      </c>
      <c r="FC13" s="303" t="s">
        <v>744</v>
      </c>
      <c r="FD13" s="303" t="s">
        <v>744</v>
      </c>
      <c r="FE13" s="393" t="s">
        <v>744</v>
      </c>
      <c r="FF13" s="303" t="s">
        <v>744</v>
      </c>
      <c r="FG13" s="303" t="s">
        <v>744</v>
      </c>
      <c r="FH13" s="303" t="s">
        <v>744</v>
      </c>
      <c r="FI13" s="303" t="s">
        <v>744</v>
      </c>
      <c r="FJ13" s="303" t="s">
        <v>744</v>
      </c>
      <c r="FK13" s="303" t="s">
        <v>744</v>
      </c>
      <c r="FL13" s="303" t="s">
        <v>744</v>
      </c>
      <c r="FM13" s="303" t="s">
        <v>744</v>
      </c>
      <c r="FN13" s="303" t="s">
        <v>744</v>
      </c>
      <c r="FO13" s="303" t="s">
        <v>744</v>
      </c>
      <c r="FP13" s="303" t="s">
        <v>744</v>
      </c>
      <c r="FQ13" s="303" t="s">
        <v>744</v>
      </c>
      <c r="FR13" s="393" t="s">
        <v>744</v>
      </c>
      <c r="FS13" s="303" t="s">
        <v>744</v>
      </c>
      <c r="FT13" s="303" t="s">
        <v>744</v>
      </c>
      <c r="FU13" s="303" t="s">
        <v>744</v>
      </c>
      <c r="FV13" s="393" t="s">
        <v>744</v>
      </c>
      <c r="FW13" s="303" t="s">
        <v>744</v>
      </c>
      <c r="FX13" s="303" t="s">
        <v>744</v>
      </c>
      <c r="FY13" s="303" t="s">
        <v>744</v>
      </c>
      <c r="FZ13" s="303" t="s">
        <v>744</v>
      </c>
      <c r="GA13" s="303" t="s">
        <v>744</v>
      </c>
      <c r="GB13" s="303" t="s">
        <v>744</v>
      </c>
      <c r="GC13" s="303" t="s">
        <v>744</v>
      </c>
      <c r="GD13" s="303" t="s">
        <v>744</v>
      </c>
      <c r="GE13" s="303" t="s">
        <v>744</v>
      </c>
      <c r="GF13" s="303" t="s">
        <v>744</v>
      </c>
      <c r="GG13" s="303" t="s">
        <v>744</v>
      </c>
      <c r="GH13" s="303" t="s">
        <v>744</v>
      </c>
      <c r="GI13" s="393" t="s">
        <v>744</v>
      </c>
      <c r="GJ13" s="303" t="s">
        <v>744</v>
      </c>
      <c r="GK13" s="303" t="s">
        <v>744</v>
      </c>
      <c r="GL13" s="303" t="s">
        <v>744</v>
      </c>
      <c r="GM13" s="393" t="s">
        <v>744</v>
      </c>
      <c r="GN13" s="303" t="s">
        <v>744</v>
      </c>
      <c r="GO13" s="303" t="s">
        <v>744</v>
      </c>
      <c r="GP13" s="303" t="s">
        <v>744</v>
      </c>
      <c r="GQ13" s="303" t="s">
        <v>744</v>
      </c>
      <c r="GR13" s="303" t="s">
        <v>744</v>
      </c>
      <c r="GS13" s="303" t="s">
        <v>744</v>
      </c>
      <c r="GT13" s="303" t="s">
        <v>744</v>
      </c>
      <c r="GU13" s="303" t="s">
        <v>744</v>
      </c>
      <c r="GV13" s="303" t="s">
        <v>744</v>
      </c>
      <c r="GW13" s="303" t="s">
        <v>744</v>
      </c>
      <c r="GX13" s="303" t="s">
        <v>744</v>
      </c>
      <c r="GY13" s="303" t="s">
        <v>744</v>
      </c>
      <c r="GZ13" s="393" t="s">
        <v>744</v>
      </c>
      <c r="HA13" s="303" t="s">
        <v>744</v>
      </c>
      <c r="HB13" s="303" t="s">
        <v>744</v>
      </c>
      <c r="HC13" s="303" t="s">
        <v>744</v>
      </c>
      <c r="HD13" s="393" t="s">
        <v>744</v>
      </c>
      <c r="HE13" s="303" t="s">
        <v>744</v>
      </c>
      <c r="HF13" s="303" t="s">
        <v>744</v>
      </c>
      <c r="HG13" s="303" t="s">
        <v>744</v>
      </c>
      <c r="HH13" s="303" t="s">
        <v>744</v>
      </c>
      <c r="HI13" s="303" t="s">
        <v>744</v>
      </c>
      <c r="HJ13" s="303" t="s">
        <v>744</v>
      </c>
      <c r="HK13" s="303" t="s">
        <v>744</v>
      </c>
      <c r="HL13" s="303" t="s">
        <v>744</v>
      </c>
      <c r="HM13" s="303" t="s">
        <v>744</v>
      </c>
      <c r="HN13" s="303" t="s">
        <v>744</v>
      </c>
      <c r="HO13" s="303" t="s">
        <v>744</v>
      </c>
      <c r="HP13" s="303" t="s">
        <v>744</v>
      </c>
      <c r="HQ13" s="393" t="s">
        <v>744</v>
      </c>
      <c r="HR13" s="303" t="s">
        <v>744</v>
      </c>
      <c r="HS13" s="303" t="s">
        <v>744</v>
      </c>
      <c r="HT13" s="303" t="s">
        <v>744</v>
      </c>
      <c r="HU13" s="393" t="s">
        <v>744</v>
      </c>
      <c r="HV13" s="303" t="s">
        <v>744</v>
      </c>
      <c r="HW13" s="303" t="s">
        <v>744</v>
      </c>
      <c r="HX13" s="303" t="s">
        <v>744</v>
      </c>
      <c r="HY13" s="303" t="s">
        <v>744</v>
      </c>
      <c r="HZ13" s="303" t="s">
        <v>744</v>
      </c>
      <c r="IA13" s="303" t="s">
        <v>744</v>
      </c>
      <c r="IB13" s="303" t="s">
        <v>744</v>
      </c>
      <c r="IC13" s="303" t="s">
        <v>744</v>
      </c>
      <c r="ID13" s="303" t="s">
        <v>744</v>
      </c>
      <c r="IE13" s="303" t="s">
        <v>744</v>
      </c>
      <c r="IF13" s="303" t="s">
        <v>744</v>
      </c>
      <c r="IG13" s="303" t="s">
        <v>744</v>
      </c>
      <c r="IH13" s="393" t="s">
        <v>744</v>
      </c>
      <c r="II13" s="303" t="s">
        <v>744</v>
      </c>
      <c r="IJ13" s="303" t="s">
        <v>744</v>
      </c>
      <c r="IK13" s="303" t="s">
        <v>744</v>
      </c>
      <c r="IL13" s="393" t="s">
        <v>744</v>
      </c>
      <c r="IM13" s="303"/>
      <c r="IN13" s="303" t="s">
        <v>744</v>
      </c>
      <c r="IO13" s="303" t="s">
        <v>744</v>
      </c>
      <c r="IP13" s="393" t="s">
        <v>744</v>
      </c>
      <c r="IQ13" s="303" t="s">
        <v>744</v>
      </c>
      <c r="IR13" s="303" t="s">
        <v>744</v>
      </c>
      <c r="IS13" s="393" t="s">
        <v>744</v>
      </c>
      <c r="IT13" s="303" t="s">
        <v>744</v>
      </c>
      <c r="IU13" s="303" t="s">
        <v>744</v>
      </c>
      <c r="IV13" s="393" t="s">
        <v>495</v>
      </c>
      <c r="IW13" s="735"/>
      <c r="IX13" s="303"/>
      <c r="IY13" s="396" t="s">
        <v>362</v>
      </c>
      <c r="IZ13" s="396" t="s">
        <v>363</v>
      </c>
      <c r="JA13" s="396" t="s">
        <v>354</v>
      </c>
      <c r="JB13" s="396">
        <v>9</v>
      </c>
      <c r="JC13" s="396" t="s">
        <v>11</v>
      </c>
      <c r="JD13" s="396" t="s">
        <v>232</v>
      </c>
      <c r="JE13" s="396" t="s">
        <v>9</v>
      </c>
      <c r="JF13" s="396" t="s">
        <v>232</v>
      </c>
      <c r="JG13" s="396" t="s">
        <v>358</v>
      </c>
    </row>
    <row r="14" spans="1:267" customFormat="1">
      <c r="A14">
        <v>12</v>
      </c>
      <c r="B14">
        <v>1</v>
      </c>
      <c r="F14">
        <v>700</v>
      </c>
      <c r="G14">
        <v>41</v>
      </c>
      <c r="H14">
        <v>1</v>
      </c>
      <c r="I14">
        <v>0</v>
      </c>
      <c r="J14">
        <v>1</v>
      </c>
      <c r="K14">
        <v>0</v>
      </c>
      <c r="L14" t="s">
        <v>362</v>
      </c>
      <c r="M14">
        <v>0</v>
      </c>
      <c r="N14">
        <v>0</v>
      </c>
      <c r="O14">
        <v>0</v>
      </c>
      <c r="P14">
        <v>0</v>
      </c>
      <c r="Q14">
        <v>0</v>
      </c>
      <c r="R14">
        <v>0</v>
      </c>
      <c r="S14">
        <v>0</v>
      </c>
      <c r="T14" t="s">
        <v>745</v>
      </c>
      <c r="U14">
        <v>0</v>
      </c>
      <c r="V14">
        <v>0</v>
      </c>
      <c r="W14">
        <v>0</v>
      </c>
      <c r="X14">
        <v>0</v>
      </c>
      <c r="Y14">
        <v>3</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s="439"/>
      <c r="CH14" s="303" t="s">
        <v>744</v>
      </c>
      <c r="CI14" s="393" t="s">
        <v>744</v>
      </c>
      <c r="CJ14" s="303" t="s">
        <v>744</v>
      </c>
      <c r="CK14" s="393" t="s">
        <v>744</v>
      </c>
      <c r="CL14" s="303" t="s">
        <v>744</v>
      </c>
      <c r="CM14" s="393" t="s">
        <v>744</v>
      </c>
      <c r="CN14" s="303"/>
      <c r="CO14" s="303"/>
      <c r="CP14" s="393" t="s">
        <v>658</v>
      </c>
      <c r="CQ14" s="303" t="s">
        <v>744</v>
      </c>
      <c r="CR14" s="393" t="s">
        <v>744</v>
      </c>
      <c r="CS14" s="393" t="s">
        <v>658</v>
      </c>
      <c r="CT14" s="303" t="s">
        <v>744</v>
      </c>
      <c r="CU14" s="393" t="s">
        <v>744</v>
      </c>
      <c r="CV14" s="303" t="s">
        <v>744</v>
      </c>
      <c r="CW14" s="303" t="s">
        <v>744</v>
      </c>
      <c r="CX14" s="303" t="s">
        <v>744</v>
      </c>
      <c r="CY14" s="303" t="s">
        <v>744</v>
      </c>
      <c r="CZ14" s="303" t="s">
        <v>744</v>
      </c>
      <c r="DA14" s="303" t="s">
        <v>744</v>
      </c>
      <c r="DB14" s="303" t="s">
        <v>744</v>
      </c>
      <c r="DC14" s="303" t="s">
        <v>744</v>
      </c>
      <c r="DD14" s="303" t="s">
        <v>744</v>
      </c>
      <c r="DE14" s="303" t="s">
        <v>744</v>
      </c>
      <c r="DF14" s="303" t="s">
        <v>744</v>
      </c>
      <c r="DG14" s="393" t="s">
        <v>744</v>
      </c>
      <c r="DH14" s="303" t="s">
        <v>744</v>
      </c>
      <c r="DI14" s="303" t="s">
        <v>744</v>
      </c>
      <c r="DJ14" s="393" t="s">
        <v>744</v>
      </c>
      <c r="DK14" s="303" t="s">
        <v>744</v>
      </c>
      <c r="DL14" s="303" t="s">
        <v>744</v>
      </c>
      <c r="DM14" s="303" t="s">
        <v>744</v>
      </c>
      <c r="DN14" s="303" t="s">
        <v>744</v>
      </c>
      <c r="DO14" s="303" t="s">
        <v>744</v>
      </c>
      <c r="DP14" s="303" t="s">
        <v>744</v>
      </c>
      <c r="DQ14" s="303" t="s">
        <v>744</v>
      </c>
      <c r="DR14" s="303" t="s">
        <v>744</v>
      </c>
      <c r="DS14" s="303" t="s">
        <v>744</v>
      </c>
      <c r="DT14" s="303" t="s">
        <v>744</v>
      </c>
      <c r="DU14" s="303" t="s">
        <v>744</v>
      </c>
      <c r="DV14" s="393" t="s">
        <v>744</v>
      </c>
      <c r="DW14" s="303" t="s">
        <v>744</v>
      </c>
      <c r="DX14" s="303" t="s">
        <v>744</v>
      </c>
      <c r="DY14" s="393" t="s">
        <v>744</v>
      </c>
      <c r="DZ14" s="303" t="s">
        <v>744</v>
      </c>
      <c r="EA14" s="303" t="s">
        <v>744</v>
      </c>
      <c r="EB14" s="303" t="s">
        <v>744</v>
      </c>
      <c r="EC14" s="303" t="s">
        <v>744</v>
      </c>
      <c r="ED14" s="303" t="s">
        <v>744</v>
      </c>
      <c r="EE14" s="303" t="s">
        <v>744</v>
      </c>
      <c r="EF14" s="303" t="s">
        <v>744</v>
      </c>
      <c r="EG14" s="303" t="s">
        <v>744</v>
      </c>
      <c r="EH14" s="303" t="s">
        <v>744</v>
      </c>
      <c r="EI14" s="303" t="s">
        <v>744</v>
      </c>
      <c r="EJ14" s="303" t="s">
        <v>744</v>
      </c>
      <c r="EK14" s="393" t="s">
        <v>744</v>
      </c>
      <c r="EL14" s="303" t="s">
        <v>744</v>
      </c>
      <c r="EM14" s="303" t="s">
        <v>744</v>
      </c>
      <c r="EN14" s="393" t="s">
        <v>744</v>
      </c>
      <c r="EO14" s="303" t="s">
        <v>744</v>
      </c>
      <c r="EP14" s="303" t="s">
        <v>744</v>
      </c>
      <c r="EQ14" s="303" t="s">
        <v>744</v>
      </c>
      <c r="ER14" s="303" t="s">
        <v>744</v>
      </c>
      <c r="ES14" s="303" t="s">
        <v>744</v>
      </c>
      <c r="ET14" s="303" t="s">
        <v>744</v>
      </c>
      <c r="EU14" s="303" t="s">
        <v>744</v>
      </c>
      <c r="EV14" s="303" t="s">
        <v>744</v>
      </c>
      <c r="EW14" s="303" t="s">
        <v>744</v>
      </c>
      <c r="EX14" s="303" t="s">
        <v>744</v>
      </c>
      <c r="EY14" s="303" t="s">
        <v>744</v>
      </c>
      <c r="EZ14" s="303" t="s">
        <v>744</v>
      </c>
      <c r="FA14" s="393" t="s">
        <v>744</v>
      </c>
      <c r="FB14" s="303" t="s">
        <v>744</v>
      </c>
      <c r="FC14" s="303" t="s">
        <v>744</v>
      </c>
      <c r="FD14" s="303" t="s">
        <v>744</v>
      </c>
      <c r="FE14" s="393" t="s">
        <v>744</v>
      </c>
      <c r="FF14" s="303" t="s">
        <v>744</v>
      </c>
      <c r="FG14" s="303" t="s">
        <v>744</v>
      </c>
      <c r="FH14" s="303" t="s">
        <v>744</v>
      </c>
      <c r="FI14" s="303" t="s">
        <v>744</v>
      </c>
      <c r="FJ14" s="303" t="s">
        <v>744</v>
      </c>
      <c r="FK14" s="303" t="s">
        <v>744</v>
      </c>
      <c r="FL14" s="303" t="s">
        <v>744</v>
      </c>
      <c r="FM14" s="303" t="s">
        <v>744</v>
      </c>
      <c r="FN14" s="303" t="s">
        <v>744</v>
      </c>
      <c r="FO14" s="303" t="s">
        <v>744</v>
      </c>
      <c r="FP14" s="303" t="s">
        <v>744</v>
      </c>
      <c r="FQ14" s="303" t="s">
        <v>744</v>
      </c>
      <c r="FR14" s="393" t="s">
        <v>744</v>
      </c>
      <c r="FS14" s="303" t="s">
        <v>744</v>
      </c>
      <c r="FT14" s="303" t="s">
        <v>744</v>
      </c>
      <c r="FU14" s="303" t="s">
        <v>744</v>
      </c>
      <c r="FV14" s="393" t="s">
        <v>744</v>
      </c>
      <c r="FW14" s="303" t="s">
        <v>744</v>
      </c>
      <c r="FX14" s="303" t="s">
        <v>744</v>
      </c>
      <c r="FY14" s="303" t="s">
        <v>744</v>
      </c>
      <c r="FZ14" s="303" t="s">
        <v>744</v>
      </c>
      <c r="GA14" s="303" t="s">
        <v>744</v>
      </c>
      <c r="GB14" s="303" t="s">
        <v>744</v>
      </c>
      <c r="GC14" s="303" t="s">
        <v>744</v>
      </c>
      <c r="GD14" s="303" t="s">
        <v>744</v>
      </c>
      <c r="GE14" s="303" t="s">
        <v>744</v>
      </c>
      <c r="GF14" s="303" t="s">
        <v>744</v>
      </c>
      <c r="GG14" s="303" t="s">
        <v>744</v>
      </c>
      <c r="GH14" s="303" t="s">
        <v>744</v>
      </c>
      <c r="GI14" s="393" t="s">
        <v>744</v>
      </c>
      <c r="GJ14" s="303" t="s">
        <v>744</v>
      </c>
      <c r="GK14" s="303" t="s">
        <v>744</v>
      </c>
      <c r="GL14" s="303" t="s">
        <v>744</v>
      </c>
      <c r="GM14" s="393" t="s">
        <v>744</v>
      </c>
      <c r="GN14" s="303" t="s">
        <v>744</v>
      </c>
      <c r="GO14" s="303" t="s">
        <v>744</v>
      </c>
      <c r="GP14" s="303" t="s">
        <v>744</v>
      </c>
      <c r="GQ14" s="303" t="s">
        <v>744</v>
      </c>
      <c r="GR14" s="303" t="s">
        <v>744</v>
      </c>
      <c r="GS14" s="303" t="s">
        <v>744</v>
      </c>
      <c r="GT14" s="303" t="s">
        <v>744</v>
      </c>
      <c r="GU14" s="303" t="s">
        <v>744</v>
      </c>
      <c r="GV14" s="303" t="s">
        <v>744</v>
      </c>
      <c r="GW14" s="303" t="s">
        <v>744</v>
      </c>
      <c r="GX14" s="303" t="s">
        <v>744</v>
      </c>
      <c r="GY14" s="303" t="s">
        <v>744</v>
      </c>
      <c r="GZ14" s="393" t="s">
        <v>744</v>
      </c>
      <c r="HA14" s="303" t="s">
        <v>744</v>
      </c>
      <c r="HB14" s="303" t="s">
        <v>744</v>
      </c>
      <c r="HC14" s="303" t="s">
        <v>744</v>
      </c>
      <c r="HD14" s="393" t="s">
        <v>744</v>
      </c>
      <c r="HE14" s="303" t="s">
        <v>744</v>
      </c>
      <c r="HF14" s="303" t="s">
        <v>744</v>
      </c>
      <c r="HG14" s="303" t="s">
        <v>744</v>
      </c>
      <c r="HH14" s="303" t="s">
        <v>744</v>
      </c>
      <c r="HI14" s="303" t="s">
        <v>744</v>
      </c>
      <c r="HJ14" s="303" t="s">
        <v>744</v>
      </c>
      <c r="HK14" s="303" t="s">
        <v>744</v>
      </c>
      <c r="HL14" s="303" t="s">
        <v>744</v>
      </c>
      <c r="HM14" s="303" t="s">
        <v>744</v>
      </c>
      <c r="HN14" s="303" t="s">
        <v>744</v>
      </c>
      <c r="HO14" s="303" t="s">
        <v>744</v>
      </c>
      <c r="HP14" s="303" t="s">
        <v>744</v>
      </c>
      <c r="HQ14" s="393" t="s">
        <v>744</v>
      </c>
      <c r="HR14" s="303" t="s">
        <v>744</v>
      </c>
      <c r="HS14" s="303" t="s">
        <v>744</v>
      </c>
      <c r="HT14" s="303" t="s">
        <v>744</v>
      </c>
      <c r="HU14" s="393" t="s">
        <v>744</v>
      </c>
      <c r="HV14" s="303" t="s">
        <v>744</v>
      </c>
      <c r="HW14" s="303" t="s">
        <v>744</v>
      </c>
      <c r="HX14" s="303" t="s">
        <v>744</v>
      </c>
      <c r="HY14" s="303" t="s">
        <v>744</v>
      </c>
      <c r="HZ14" s="303" t="s">
        <v>744</v>
      </c>
      <c r="IA14" s="303" t="s">
        <v>744</v>
      </c>
      <c r="IB14" s="303" t="s">
        <v>744</v>
      </c>
      <c r="IC14" s="303" t="s">
        <v>744</v>
      </c>
      <c r="ID14" s="303" t="s">
        <v>744</v>
      </c>
      <c r="IE14" s="303" t="s">
        <v>744</v>
      </c>
      <c r="IF14" s="303" t="s">
        <v>744</v>
      </c>
      <c r="IG14" s="303" t="s">
        <v>744</v>
      </c>
      <c r="IH14" s="393" t="s">
        <v>744</v>
      </c>
      <c r="II14" s="303" t="s">
        <v>744</v>
      </c>
      <c r="IJ14" s="303" t="s">
        <v>744</v>
      </c>
      <c r="IK14" s="303" t="s">
        <v>744</v>
      </c>
      <c r="IL14" s="393" t="s">
        <v>744</v>
      </c>
      <c r="IM14" s="303"/>
      <c r="IN14" s="303" t="s">
        <v>744</v>
      </c>
      <c r="IO14" s="303" t="s">
        <v>744</v>
      </c>
      <c r="IP14" s="393" t="s">
        <v>744</v>
      </c>
      <c r="IQ14" s="303" t="s">
        <v>744</v>
      </c>
      <c r="IR14" s="303" t="s">
        <v>744</v>
      </c>
      <c r="IS14" s="393" t="s">
        <v>744</v>
      </c>
      <c r="IT14" s="303" t="s">
        <v>744</v>
      </c>
      <c r="IU14" s="303" t="s">
        <v>744</v>
      </c>
      <c r="IV14" s="393" t="s">
        <v>495</v>
      </c>
      <c r="IW14" s="735"/>
      <c r="IX14" s="303"/>
      <c r="IY14" s="396" t="s">
        <v>362</v>
      </c>
      <c r="IZ14" s="396" t="s">
        <v>363</v>
      </c>
      <c r="JA14" s="396" t="s">
        <v>354</v>
      </c>
      <c r="JB14" s="396">
        <v>3</v>
      </c>
      <c r="JC14" s="396" t="s">
        <v>11</v>
      </c>
      <c r="JD14" s="396" t="s">
        <v>232</v>
      </c>
      <c r="JE14" s="396" t="s">
        <v>9</v>
      </c>
      <c r="JF14" s="396" t="s">
        <v>232</v>
      </c>
      <c r="JG14" s="396" t="s">
        <v>358</v>
      </c>
    </row>
    <row r="15" spans="1:267" customFormat="1">
      <c r="A15">
        <v>13</v>
      </c>
      <c r="B15">
        <v>1</v>
      </c>
      <c r="F15">
        <v>700</v>
      </c>
      <c r="G15">
        <v>43</v>
      </c>
      <c r="H15">
        <v>1</v>
      </c>
      <c r="I15">
        <v>0</v>
      </c>
      <c r="J15">
        <v>1</v>
      </c>
      <c r="K15">
        <v>0</v>
      </c>
      <c r="L15" t="s">
        <v>362</v>
      </c>
      <c r="M15">
        <v>0</v>
      </c>
      <c r="N15">
        <v>35.799999999999997</v>
      </c>
      <c r="O15">
        <v>22.05</v>
      </c>
      <c r="P15">
        <v>40</v>
      </c>
      <c r="Q15">
        <v>40</v>
      </c>
      <c r="R15">
        <v>0</v>
      </c>
      <c r="S15">
        <v>0</v>
      </c>
      <c r="T15" t="s">
        <v>745</v>
      </c>
      <c r="U15">
        <v>0</v>
      </c>
      <c r="V15">
        <v>0</v>
      </c>
      <c r="W15">
        <v>1</v>
      </c>
      <c r="X15">
        <v>2</v>
      </c>
      <c r="Y15">
        <v>16</v>
      </c>
      <c r="Z15">
        <v>0</v>
      </c>
      <c r="AA15">
        <v>0</v>
      </c>
      <c r="AB15">
        <v>0</v>
      </c>
      <c r="AC15">
        <v>0</v>
      </c>
      <c r="AD15">
        <v>0</v>
      </c>
      <c r="AE15">
        <v>688</v>
      </c>
      <c r="AF15">
        <v>0</v>
      </c>
      <c r="AG15">
        <v>0</v>
      </c>
      <c r="AH15">
        <v>0</v>
      </c>
      <c r="AI15">
        <v>0</v>
      </c>
      <c r="AJ15">
        <v>24</v>
      </c>
      <c r="AK15">
        <v>1720</v>
      </c>
      <c r="AL15">
        <v>0</v>
      </c>
      <c r="AM15">
        <v>0</v>
      </c>
      <c r="AN15">
        <v>0</v>
      </c>
      <c r="AO15">
        <v>0</v>
      </c>
      <c r="AP15">
        <v>0</v>
      </c>
      <c r="AQ15">
        <v>0</v>
      </c>
      <c r="AR15">
        <v>0</v>
      </c>
      <c r="AS15">
        <v>0</v>
      </c>
      <c r="AT15">
        <v>0</v>
      </c>
      <c r="AU15">
        <v>0</v>
      </c>
      <c r="AV15">
        <v>0</v>
      </c>
      <c r="AW15">
        <v>160</v>
      </c>
      <c r="AX15">
        <v>0</v>
      </c>
      <c r="AY15">
        <v>0</v>
      </c>
      <c r="AZ15">
        <v>0</v>
      </c>
      <c r="BA15">
        <v>0</v>
      </c>
      <c r="BB15">
        <v>0</v>
      </c>
      <c r="BC15">
        <v>288</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8</v>
      </c>
      <c r="CD15">
        <v>16</v>
      </c>
      <c r="CE15">
        <v>833</v>
      </c>
      <c r="CF15">
        <v>0</v>
      </c>
      <c r="CG15" s="439"/>
      <c r="CH15" s="303">
        <v>35.799999999999997</v>
      </c>
      <c r="CI15" s="393">
        <v>22.05</v>
      </c>
      <c r="CJ15" s="303">
        <v>40</v>
      </c>
      <c r="CK15" s="393">
        <v>40</v>
      </c>
      <c r="CL15" s="303">
        <v>0</v>
      </c>
      <c r="CM15" s="393">
        <v>0</v>
      </c>
      <c r="CN15" s="303"/>
      <c r="CO15" s="303"/>
      <c r="CP15" s="393" t="s">
        <v>744</v>
      </c>
      <c r="CQ15" s="303" t="s">
        <v>744</v>
      </c>
      <c r="CR15" s="393" t="s">
        <v>389</v>
      </c>
      <c r="CS15" s="393" t="s">
        <v>744</v>
      </c>
      <c r="CT15" s="303" t="s">
        <v>744</v>
      </c>
      <c r="CU15" s="393" t="s">
        <v>389</v>
      </c>
      <c r="CV15" s="303" t="s">
        <v>744</v>
      </c>
      <c r="CW15" s="303" t="s">
        <v>744</v>
      </c>
      <c r="CX15" s="303" t="s">
        <v>744</v>
      </c>
      <c r="CY15" s="303" t="s">
        <v>744</v>
      </c>
      <c r="CZ15" s="303" t="s">
        <v>744</v>
      </c>
      <c r="DA15" s="303" t="s">
        <v>744</v>
      </c>
      <c r="DB15" s="303" t="s">
        <v>744</v>
      </c>
      <c r="DC15" s="303" t="s">
        <v>744</v>
      </c>
      <c r="DD15" s="303" t="s">
        <v>744</v>
      </c>
      <c r="DE15" s="303" t="s">
        <v>744</v>
      </c>
      <c r="DF15" s="303" t="s">
        <v>744</v>
      </c>
      <c r="DG15" s="393" t="s">
        <v>744</v>
      </c>
      <c r="DH15" s="303" t="s">
        <v>744</v>
      </c>
      <c r="DI15" s="303" t="s">
        <v>744</v>
      </c>
      <c r="DJ15" s="393" t="s">
        <v>744</v>
      </c>
      <c r="DK15" s="303" t="s">
        <v>744</v>
      </c>
      <c r="DL15" s="303" t="s">
        <v>744</v>
      </c>
      <c r="DM15" s="303" t="s">
        <v>744</v>
      </c>
      <c r="DN15" s="303" t="s">
        <v>744</v>
      </c>
      <c r="DO15" s="303" t="s">
        <v>744</v>
      </c>
      <c r="DP15" s="303" t="s">
        <v>744</v>
      </c>
      <c r="DQ15" s="303" t="s">
        <v>744</v>
      </c>
      <c r="DR15" s="303" t="s">
        <v>744</v>
      </c>
      <c r="DS15" s="303" t="s">
        <v>744</v>
      </c>
      <c r="DT15" s="303" t="s">
        <v>744</v>
      </c>
      <c r="DU15" s="303" t="s">
        <v>744</v>
      </c>
      <c r="DV15" s="393" t="s">
        <v>744</v>
      </c>
      <c r="DW15" s="303" t="s">
        <v>744</v>
      </c>
      <c r="DX15" s="303" t="s">
        <v>744</v>
      </c>
      <c r="DY15" s="393" t="s">
        <v>744</v>
      </c>
      <c r="DZ15" s="303" t="s">
        <v>744</v>
      </c>
      <c r="EA15" s="303" t="s">
        <v>744</v>
      </c>
      <c r="EB15" s="303" t="s">
        <v>744</v>
      </c>
      <c r="EC15" s="303" t="s">
        <v>744</v>
      </c>
      <c r="ED15" s="303" t="s">
        <v>744</v>
      </c>
      <c r="EE15" s="303" t="s">
        <v>744</v>
      </c>
      <c r="EF15" s="303" t="s">
        <v>744</v>
      </c>
      <c r="EG15" s="303" t="s">
        <v>744</v>
      </c>
      <c r="EH15" s="303" t="s">
        <v>744</v>
      </c>
      <c r="EI15" s="303" t="s">
        <v>744</v>
      </c>
      <c r="EJ15" s="303" t="s">
        <v>744</v>
      </c>
      <c r="EK15" s="393" t="s">
        <v>744</v>
      </c>
      <c r="EL15" s="303" t="s">
        <v>744</v>
      </c>
      <c r="EM15" s="303" t="s">
        <v>744</v>
      </c>
      <c r="EN15" s="393" t="s">
        <v>744</v>
      </c>
      <c r="EO15" s="303">
        <v>1</v>
      </c>
      <c r="EP15" s="303">
        <v>1713.6</v>
      </c>
      <c r="EQ15" s="303">
        <v>0</v>
      </c>
      <c r="ER15" s="303">
        <v>0</v>
      </c>
      <c r="ES15" s="303">
        <v>0</v>
      </c>
      <c r="ET15" s="303">
        <v>0</v>
      </c>
      <c r="EU15" s="303">
        <v>0</v>
      </c>
      <c r="EV15" s="303">
        <v>0</v>
      </c>
      <c r="EW15" s="303">
        <v>0</v>
      </c>
      <c r="EX15" s="303">
        <v>0</v>
      </c>
      <c r="EY15" s="303">
        <v>1713.6</v>
      </c>
      <c r="EZ15" s="303">
        <v>8</v>
      </c>
      <c r="FA15" s="393">
        <v>0</v>
      </c>
      <c r="FB15" s="303">
        <v>1713.6</v>
      </c>
      <c r="FC15" s="303">
        <v>1713.6</v>
      </c>
      <c r="FD15" s="303">
        <v>8</v>
      </c>
      <c r="FE15" s="393">
        <v>0</v>
      </c>
      <c r="FF15" s="303">
        <v>2</v>
      </c>
      <c r="FG15" s="303">
        <v>3427.2</v>
      </c>
      <c r="FH15" s="303">
        <v>0</v>
      </c>
      <c r="FI15" s="303">
        <v>24</v>
      </c>
      <c r="FJ15" s="303">
        <v>0</v>
      </c>
      <c r="FK15" s="303">
        <v>0</v>
      </c>
      <c r="FL15" s="303">
        <v>0</v>
      </c>
      <c r="FM15" s="303">
        <v>0</v>
      </c>
      <c r="FN15" s="303">
        <v>0</v>
      </c>
      <c r="FO15" s="303">
        <v>0</v>
      </c>
      <c r="FP15" s="303">
        <v>3403.2</v>
      </c>
      <c r="FQ15" s="303">
        <v>16</v>
      </c>
      <c r="FR15" s="393">
        <v>0</v>
      </c>
      <c r="FS15" s="303">
        <v>1713.6</v>
      </c>
      <c r="FT15" s="303">
        <v>1701.6</v>
      </c>
      <c r="FU15" s="303">
        <v>8</v>
      </c>
      <c r="FV15" s="393">
        <v>7.0028011204481544E-3</v>
      </c>
      <c r="FW15" s="303">
        <v>3</v>
      </c>
      <c r="FX15" s="303">
        <v>5140.7999999999993</v>
      </c>
      <c r="FY15" s="303">
        <v>0</v>
      </c>
      <c r="FZ15" s="303">
        <v>24</v>
      </c>
      <c r="GA15" s="303">
        <v>0</v>
      </c>
      <c r="GB15" s="303">
        <v>0</v>
      </c>
      <c r="GC15" s="303">
        <v>0</v>
      </c>
      <c r="GD15" s="303">
        <v>0</v>
      </c>
      <c r="GE15" s="303">
        <v>0</v>
      </c>
      <c r="GF15" s="303">
        <v>0</v>
      </c>
      <c r="GG15" s="303">
        <v>5116.7999999999993</v>
      </c>
      <c r="GH15" s="303">
        <v>24</v>
      </c>
      <c r="GI15" s="393">
        <v>0</v>
      </c>
      <c r="GJ15" s="303">
        <v>1713.5999999999997</v>
      </c>
      <c r="GK15" s="303">
        <v>1705.5999999999997</v>
      </c>
      <c r="GL15" s="303">
        <v>8</v>
      </c>
      <c r="GM15" s="393">
        <v>4.6685340802987696E-3</v>
      </c>
      <c r="GN15" s="303">
        <v>16</v>
      </c>
      <c r="GO15" s="303">
        <v>29177.599999999999</v>
      </c>
      <c r="GP15" s="303">
        <v>688</v>
      </c>
      <c r="GQ15" s="303">
        <v>1720</v>
      </c>
      <c r="GR15" s="303">
        <v>0</v>
      </c>
      <c r="GS15" s="303">
        <v>160</v>
      </c>
      <c r="GT15" s="303">
        <v>288</v>
      </c>
      <c r="GU15" s="303">
        <v>0</v>
      </c>
      <c r="GV15" s="303">
        <v>0</v>
      </c>
      <c r="GW15" s="303">
        <v>0</v>
      </c>
      <c r="GX15" s="303">
        <v>26321.599999999999</v>
      </c>
      <c r="GY15" s="303">
        <v>833</v>
      </c>
      <c r="GZ15" s="393">
        <v>0</v>
      </c>
      <c r="HA15" s="303">
        <v>1823.6</v>
      </c>
      <c r="HB15" s="303">
        <v>1645.1</v>
      </c>
      <c r="HC15" s="303">
        <v>52.0625</v>
      </c>
      <c r="HD15" s="393">
        <v>9.7883307742926084E-2</v>
      </c>
      <c r="HE15" s="303" t="s">
        <v>744</v>
      </c>
      <c r="HF15" s="303" t="s">
        <v>744</v>
      </c>
      <c r="HG15" s="303" t="s">
        <v>744</v>
      </c>
      <c r="HH15" s="303" t="s">
        <v>744</v>
      </c>
      <c r="HI15" s="303" t="s">
        <v>744</v>
      </c>
      <c r="HJ15" s="303" t="s">
        <v>744</v>
      </c>
      <c r="HK15" s="303" t="s">
        <v>744</v>
      </c>
      <c r="HL15" s="303" t="s">
        <v>744</v>
      </c>
      <c r="HM15" s="303" t="s">
        <v>744</v>
      </c>
      <c r="HN15" s="303" t="s">
        <v>744</v>
      </c>
      <c r="HO15" s="303" t="s">
        <v>744</v>
      </c>
      <c r="HP15" s="303" t="s">
        <v>744</v>
      </c>
      <c r="HQ15" s="393" t="s">
        <v>744</v>
      </c>
      <c r="HR15" s="303" t="s">
        <v>744</v>
      </c>
      <c r="HS15" s="303" t="s">
        <v>744</v>
      </c>
      <c r="HT15" s="303" t="s">
        <v>744</v>
      </c>
      <c r="HU15" s="393" t="s">
        <v>744</v>
      </c>
      <c r="HV15" s="303">
        <v>16</v>
      </c>
      <c r="HW15" s="303">
        <v>29177.599999999999</v>
      </c>
      <c r="HX15" s="303">
        <v>688</v>
      </c>
      <c r="HY15" s="303">
        <v>1720</v>
      </c>
      <c r="HZ15" s="303">
        <v>0</v>
      </c>
      <c r="IA15" s="303">
        <v>160</v>
      </c>
      <c r="IB15" s="303">
        <v>288</v>
      </c>
      <c r="IC15" s="303">
        <v>0</v>
      </c>
      <c r="ID15" s="303">
        <v>0</v>
      </c>
      <c r="IE15" s="303">
        <v>0</v>
      </c>
      <c r="IF15" s="303">
        <v>26321.599999999999</v>
      </c>
      <c r="IG15" s="303">
        <v>833</v>
      </c>
      <c r="IH15" s="393">
        <v>0</v>
      </c>
      <c r="II15" s="303">
        <v>1823.6</v>
      </c>
      <c r="IJ15" s="303">
        <v>1645.1</v>
      </c>
      <c r="IK15" s="303">
        <v>52.0625</v>
      </c>
      <c r="IL15" s="393">
        <v>9.7883307742926084E-2</v>
      </c>
      <c r="IM15" s="303"/>
      <c r="IN15" s="303">
        <v>1817.1294117647058</v>
      </c>
      <c r="IO15" s="303">
        <v>1649.1294117647058</v>
      </c>
      <c r="IP15" s="393">
        <v>9.2453514269435932E-2</v>
      </c>
      <c r="IQ15" s="303">
        <v>1713.6</v>
      </c>
      <c r="IR15" s="303">
        <v>1701.6</v>
      </c>
      <c r="IS15" s="393">
        <v>7.0028011204481544E-3</v>
      </c>
      <c r="IT15" s="303">
        <v>1806.231578947368</v>
      </c>
      <c r="IU15" s="303">
        <v>1654.6526315789472</v>
      </c>
      <c r="IV15" s="393">
        <v>8.3919996270222286E-2</v>
      </c>
      <c r="IW15" s="735"/>
      <c r="IX15" s="303"/>
      <c r="IY15" s="396" t="s">
        <v>362</v>
      </c>
      <c r="IZ15" s="396" t="s">
        <v>363</v>
      </c>
      <c r="JA15" s="396" t="s">
        <v>354</v>
      </c>
      <c r="JB15" s="396">
        <v>23</v>
      </c>
      <c r="JC15" s="396" t="s">
        <v>12</v>
      </c>
      <c r="JD15" s="396" t="s">
        <v>232</v>
      </c>
      <c r="JE15" s="396" t="s">
        <v>9</v>
      </c>
      <c r="JF15" s="396" t="s">
        <v>232</v>
      </c>
      <c r="JG15" s="396" t="s">
        <v>358</v>
      </c>
    </row>
    <row r="16" spans="1:267" customFormat="1">
      <c r="A16">
        <v>14</v>
      </c>
      <c r="B16">
        <v>1</v>
      </c>
      <c r="F16">
        <v>700</v>
      </c>
      <c r="G16">
        <v>41</v>
      </c>
      <c r="H16">
        <v>1</v>
      </c>
      <c r="I16">
        <v>0</v>
      </c>
      <c r="J16">
        <v>1</v>
      </c>
      <c r="K16">
        <v>0</v>
      </c>
      <c r="L16" t="s">
        <v>362</v>
      </c>
      <c r="M16">
        <v>0</v>
      </c>
      <c r="N16">
        <v>28.6</v>
      </c>
      <c r="O16">
        <v>28.6</v>
      </c>
      <c r="P16">
        <v>40</v>
      </c>
      <c r="Q16">
        <v>40</v>
      </c>
      <c r="R16">
        <v>0</v>
      </c>
      <c r="S16">
        <v>0</v>
      </c>
      <c r="T16" t="s">
        <v>745</v>
      </c>
      <c r="U16">
        <v>0</v>
      </c>
      <c r="V16">
        <v>0</v>
      </c>
      <c r="W16">
        <v>1</v>
      </c>
      <c r="X16">
        <v>0</v>
      </c>
      <c r="Y16">
        <v>4.5</v>
      </c>
      <c r="Z16">
        <v>0</v>
      </c>
      <c r="AA16">
        <v>0</v>
      </c>
      <c r="AB16">
        <v>0</v>
      </c>
      <c r="AC16">
        <v>0</v>
      </c>
      <c r="AD16">
        <v>0</v>
      </c>
      <c r="AE16">
        <v>0</v>
      </c>
      <c r="AF16">
        <v>0</v>
      </c>
      <c r="AG16">
        <v>0</v>
      </c>
      <c r="AH16">
        <v>0</v>
      </c>
      <c r="AI16">
        <v>0</v>
      </c>
      <c r="AJ16">
        <v>0</v>
      </c>
      <c r="AK16">
        <v>1024</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324</v>
      </c>
      <c r="BP16">
        <v>0</v>
      </c>
      <c r="BQ16">
        <v>0</v>
      </c>
      <c r="BR16">
        <v>0</v>
      </c>
      <c r="BS16">
        <v>0</v>
      </c>
      <c r="BT16">
        <v>0</v>
      </c>
      <c r="BU16">
        <v>0</v>
      </c>
      <c r="BV16">
        <v>0</v>
      </c>
      <c r="BW16">
        <v>0</v>
      </c>
      <c r="BX16">
        <v>0</v>
      </c>
      <c r="BY16">
        <v>0</v>
      </c>
      <c r="BZ16">
        <v>0</v>
      </c>
      <c r="CA16">
        <v>580</v>
      </c>
      <c r="CB16">
        <v>0</v>
      </c>
      <c r="CC16">
        <v>244</v>
      </c>
      <c r="CD16">
        <v>0</v>
      </c>
      <c r="CE16">
        <v>460</v>
      </c>
      <c r="CF16">
        <v>0</v>
      </c>
      <c r="CG16" s="439"/>
      <c r="CH16" s="303">
        <v>28.6</v>
      </c>
      <c r="CI16" s="393">
        <v>28.6</v>
      </c>
      <c r="CJ16" s="303">
        <v>40</v>
      </c>
      <c r="CK16" s="393">
        <v>40</v>
      </c>
      <c r="CL16" s="303">
        <v>0</v>
      </c>
      <c r="CM16" s="393">
        <v>0</v>
      </c>
      <c r="CN16" s="303"/>
      <c r="CO16" s="303"/>
      <c r="CP16" s="393" t="s">
        <v>744</v>
      </c>
      <c r="CQ16" s="303" t="s">
        <v>389</v>
      </c>
      <c r="CR16" s="393" t="s">
        <v>389</v>
      </c>
      <c r="CS16" s="393" t="s">
        <v>744</v>
      </c>
      <c r="CT16" s="303" t="s">
        <v>389</v>
      </c>
      <c r="CU16" s="393" t="s">
        <v>389</v>
      </c>
      <c r="CV16" s="303" t="s">
        <v>744</v>
      </c>
      <c r="CW16" s="303" t="s">
        <v>744</v>
      </c>
      <c r="CX16" s="303" t="s">
        <v>744</v>
      </c>
      <c r="CY16" s="303" t="s">
        <v>744</v>
      </c>
      <c r="CZ16" s="303" t="s">
        <v>744</v>
      </c>
      <c r="DA16" s="303" t="s">
        <v>744</v>
      </c>
      <c r="DB16" s="303" t="s">
        <v>744</v>
      </c>
      <c r="DC16" s="303" t="s">
        <v>744</v>
      </c>
      <c r="DD16" s="303" t="s">
        <v>744</v>
      </c>
      <c r="DE16" s="303" t="s">
        <v>744</v>
      </c>
      <c r="DF16" s="303" t="s">
        <v>744</v>
      </c>
      <c r="DG16" s="393" t="s">
        <v>744</v>
      </c>
      <c r="DH16" s="303" t="s">
        <v>744</v>
      </c>
      <c r="DI16" s="303" t="s">
        <v>744</v>
      </c>
      <c r="DJ16" s="393" t="s">
        <v>744</v>
      </c>
      <c r="DK16" s="303" t="s">
        <v>744</v>
      </c>
      <c r="DL16" s="303" t="s">
        <v>744</v>
      </c>
      <c r="DM16" s="303" t="s">
        <v>744</v>
      </c>
      <c r="DN16" s="303" t="s">
        <v>744</v>
      </c>
      <c r="DO16" s="303" t="s">
        <v>744</v>
      </c>
      <c r="DP16" s="303" t="s">
        <v>744</v>
      </c>
      <c r="DQ16" s="303" t="s">
        <v>744</v>
      </c>
      <c r="DR16" s="303" t="s">
        <v>744</v>
      </c>
      <c r="DS16" s="303" t="s">
        <v>744</v>
      </c>
      <c r="DT16" s="303" t="s">
        <v>744</v>
      </c>
      <c r="DU16" s="303" t="s">
        <v>744</v>
      </c>
      <c r="DV16" s="393" t="s">
        <v>744</v>
      </c>
      <c r="DW16" s="303" t="s">
        <v>744</v>
      </c>
      <c r="DX16" s="303" t="s">
        <v>744</v>
      </c>
      <c r="DY16" s="393" t="s">
        <v>744</v>
      </c>
      <c r="DZ16" s="303" t="s">
        <v>744</v>
      </c>
      <c r="EA16" s="303" t="s">
        <v>744</v>
      </c>
      <c r="EB16" s="303" t="s">
        <v>744</v>
      </c>
      <c r="EC16" s="303" t="s">
        <v>744</v>
      </c>
      <c r="ED16" s="303" t="s">
        <v>744</v>
      </c>
      <c r="EE16" s="303" t="s">
        <v>744</v>
      </c>
      <c r="EF16" s="303" t="s">
        <v>744</v>
      </c>
      <c r="EG16" s="303" t="s">
        <v>744</v>
      </c>
      <c r="EH16" s="303" t="s">
        <v>744</v>
      </c>
      <c r="EI16" s="303" t="s">
        <v>744</v>
      </c>
      <c r="EJ16" s="303" t="s">
        <v>744</v>
      </c>
      <c r="EK16" s="393" t="s">
        <v>744</v>
      </c>
      <c r="EL16" s="303" t="s">
        <v>744</v>
      </c>
      <c r="EM16" s="303" t="s">
        <v>744</v>
      </c>
      <c r="EN16" s="393" t="s">
        <v>744</v>
      </c>
      <c r="EO16" s="303">
        <v>1</v>
      </c>
      <c r="EP16" s="303">
        <v>1771.2</v>
      </c>
      <c r="EQ16" s="303">
        <v>0</v>
      </c>
      <c r="ER16" s="303">
        <v>0</v>
      </c>
      <c r="ES16" s="303">
        <v>0</v>
      </c>
      <c r="ET16" s="303">
        <v>0</v>
      </c>
      <c r="EU16" s="303">
        <v>0</v>
      </c>
      <c r="EV16" s="303">
        <v>0</v>
      </c>
      <c r="EW16" s="303">
        <v>0</v>
      </c>
      <c r="EX16" s="303">
        <v>0</v>
      </c>
      <c r="EY16" s="303">
        <v>1771.2</v>
      </c>
      <c r="EZ16" s="303">
        <v>244</v>
      </c>
      <c r="FA16" s="393">
        <v>0</v>
      </c>
      <c r="FB16" s="303">
        <v>1771.2</v>
      </c>
      <c r="FC16" s="303">
        <v>1771.2</v>
      </c>
      <c r="FD16" s="303">
        <v>244</v>
      </c>
      <c r="FE16" s="393">
        <v>0</v>
      </c>
      <c r="FF16" s="303" t="s">
        <v>744</v>
      </c>
      <c r="FG16" s="303" t="s">
        <v>744</v>
      </c>
      <c r="FH16" s="303" t="s">
        <v>744</v>
      </c>
      <c r="FI16" s="303" t="s">
        <v>744</v>
      </c>
      <c r="FJ16" s="303" t="s">
        <v>744</v>
      </c>
      <c r="FK16" s="303" t="s">
        <v>744</v>
      </c>
      <c r="FL16" s="303" t="s">
        <v>744</v>
      </c>
      <c r="FM16" s="303" t="s">
        <v>744</v>
      </c>
      <c r="FN16" s="303" t="s">
        <v>744</v>
      </c>
      <c r="FO16" s="303" t="s">
        <v>744</v>
      </c>
      <c r="FP16" s="303" t="s">
        <v>744</v>
      </c>
      <c r="FQ16" s="303" t="s">
        <v>744</v>
      </c>
      <c r="FR16" s="393" t="s">
        <v>744</v>
      </c>
      <c r="FS16" s="303" t="s">
        <v>744</v>
      </c>
      <c r="FT16" s="303" t="s">
        <v>744</v>
      </c>
      <c r="FU16" s="303" t="s">
        <v>744</v>
      </c>
      <c r="FV16" s="393" t="s">
        <v>744</v>
      </c>
      <c r="FW16" s="303">
        <v>1</v>
      </c>
      <c r="FX16" s="303">
        <v>1771.2</v>
      </c>
      <c r="FY16" s="303">
        <v>0</v>
      </c>
      <c r="FZ16" s="303">
        <v>0</v>
      </c>
      <c r="GA16" s="303">
        <v>0</v>
      </c>
      <c r="GB16" s="303">
        <v>0</v>
      </c>
      <c r="GC16" s="303">
        <v>0</v>
      </c>
      <c r="GD16" s="303">
        <v>0</v>
      </c>
      <c r="GE16" s="303">
        <v>0</v>
      </c>
      <c r="GF16" s="303">
        <v>0</v>
      </c>
      <c r="GG16" s="303">
        <v>1771.2</v>
      </c>
      <c r="GH16" s="303">
        <v>244</v>
      </c>
      <c r="GI16" s="393">
        <v>0</v>
      </c>
      <c r="GJ16" s="303">
        <v>1771.2</v>
      </c>
      <c r="GK16" s="303">
        <v>1771.2</v>
      </c>
      <c r="GL16" s="303">
        <v>244</v>
      </c>
      <c r="GM16" s="393">
        <v>0</v>
      </c>
      <c r="GN16" s="303">
        <v>4.5</v>
      </c>
      <c r="GO16" s="303">
        <v>7390.4</v>
      </c>
      <c r="GP16" s="303">
        <v>0</v>
      </c>
      <c r="GQ16" s="303">
        <v>1024</v>
      </c>
      <c r="GR16" s="303">
        <v>0</v>
      </c>
      <c r="GS16" s="303">
        <v>0</v>
      </c>
      <c r="GT16" s="303">
        <v>0</v>
      </c>
      <c r="GU16" s="303">
        <v>0</v>
      </c>
      <c r="GV16" s="303">
        <v>324</v>
      </c>
      <c r="GW16" s="303">
        <v>0</v>
      </c>
      <c r="GX16" s="303">
        <v>6042.4</v>
      </c>
      <c r="GY16" s="303">
        <v>460</v>
      </c>
      <c r="GZ16" s="393">
        <v>580</v>
      </c>
      <c r="HA16" s="303">
        <v>1642.3111111111111</v>
      </c>
      <c r="HB16" s="303">
        <v>1342.7555555555555</v>
      </c>
      <c r="HC16" s="303">
        <v>102.22222222222223</v>
      </c>
      <c r="HD16" s="393">
        <v>0.18239878761636719</v>
      </c>
      <c r="HE16" s="303" t="s">
        <v>744</v>
      </c>
      <c r="HF16" s="303" t="s">
        <v>744</v>
      </c>
      <c r="HG16" s="303" t="s">
        <v>744</v>
      </c>
      <c r="HH16" s="303" t="s">
        <v>744</v>
      </c>
      <c r="HI16" s="303" t="s">
        <v>744</v>
      </c>
      <c r="HJ16" s="303" t="s">
        <v>744</v>
      </c>
      <c r="HK16" s="303" t="s">
        <v>744</v>
      </c>
      <c r="HL16" s="303" t="s">
        <v>744</v>
      </c>
      <c r="HM16" s="303" t="s">
        <v>744</v>
      </c>
      <c r="HN16" s="303" t="s">
        <v>744</v>
      </c>
      <c r="HO16" s="303" t="s">
        <v>744</v>
      </c>
      <c r="HP16" s="303" t="s">
        <v>744</v>
      </c>
      <c r="HQ16" s="393" t="s">
        <v>744</v>
      </c>
      <c r="HR16" s="303" t="s">
        <v>744</v>
      </c>
      <c r="HS16" s="303" t="s">
        <v>744</v>
      </c>
      <c r="HT16" s="303" t="s">
        <v>744</v>
      </c>
      <c r="HU16" s="393" t="s">
        <v>744</v>
      </c>
      <c r="HV16" s="303">
        <v>4.5</v>
      </c>
      <c r="HW16" s="303">
        <v>7390.4</v>
      </c>
      <c r="HX16" s="303">
        <v>0</v>
      </c>
      <c r="HY16" s="303">
        <v>1024</v>
      </c>
      <c r="HZ16" s="303">
        <v>0</v>
      </c>
      <c r="IA16" s="303">
        <v>0</v>
      </c>
      <c r="IB16" s="303">
        <v>0</v>
      </c>
      <c r="IC16" s="303">
        <v>0</v>
      </c>
      <c r="ID16" s="303">
        <v>324</v>
      </c>
      <c r="IE16" s="303">
        <v>0</v>
      </c>
      <c r="IF16" s="303">
        <v>6042.4</v>
      </c>
      <c r="IG16" s="303">
        <v>460</v>
      </c>
      <c r="IH16" s="393">
        <v>580</v>
      </c>
      <c r="II16" s="303">
        <v>1642.3111111111111</v>
      </c>
      <c r="IJ16" s="303">
        <v>1342.7555555555555</v>
      </c>
      <c r="IK16" s="303">
        <v>102.22222222222223</v>
      </c>
      <c r="IL16" s="393">
        <v>0.18239878761636719</v>
      </c>
      <c r="IM16" s="303"/>
      <c r="IN16" s="303">
        <v>1665.7454545454545</v>
      </c>
      <c r="IO16" s="303">
        <v>1420.6545454545453</v>
      </c>
      <c r="IP16" s="393">
        <v>0.14713587146349993</v>
      </c>
      <c r="IQ16" s="303" t="s">
        <v>744</v>
      </c>
      <c r="IR16" s="303" t="s">
        <v>744</v>
      </c>
      <c r="IS16" s="393" t="s">
        <v>744</v>
      </c>
      <c r="IT16" s="303">
        <v>1665.7454545454545</v>
      </c>
      <c r="IU16" s="303">
        <v>1420.6545454545453</v>
      </c>
      <c r="IV16" s="393">
        <v>0.14713587146349993</v>
      </c>
      <c r="IW16" s="735"/>
      <c r="IX16" s="303"/>
      <c r="IY16" s="396" t="s">
        <v>362</v>
      </c>
      <c r="IZ16" s="396" t="s">
        <v>363</v>
      </c>
      <c r="JA16" s="396" t="s">
        <v>354</v>
      </c>
      <c r="JB16" s="396">
        <v>8</v>
      </c>
      <c r="JC16" s="396" t="s">
        <v>11</v>
      </c>
      <c r="JD16" s="396" t="s">
        <v>232</v>
      </c>
      <c r="JE16" s="396" t="s">
        <v>9</v>
      </c>
      <c r="JF16" s="396" t="s">
        <v>232</v>
      </c>
      <c r="JG16" s="396" t="s">
        <v>358</v>
      </c>
    </row>
    <row r="17" spans="1:267" customFormat="1">
      <c r="A17">
        <v>15</v>
      </c>
      <c r="B17">
        <v>1</v>
      </c>
      <c r="F17">
        <v>700</v>
      </c>
      <c r="G17">
        <v>43</v>
      </c>
      <c r="H17">
        <v>1</v>
      </c>
      <c r="I17">
        <v>0</v>
      </c>
      <c r="J17">
        <v>1</v>
      </c>
      <c r="K17">
        <v>0</v>
      </c>
      <c r="L17" t="s">
        <v>362</v>
      </c>
      <c r="M17">
        <v>0</v>
      </c>
      <c r="N17">
        <v>32.5</v>
      </c>
      <c r="O17">
        <v>28.3</v>
      </c>
      <c r="P17">
        <v>40</v>
      </c>
      <c r="Q17">
        <v>40</v>
      </c>
      <c r="R17">
        <v>0</v>
      </c>
      <c r="S17">
        <v>0</v>
      </c>
      <c r="T17" t="s">
        <v>745</v>
      </c>
      <c r="U17">
        <v>0</v>
      </c>
      <c r="V17">
        <v>0</v>
      </c>
      <c r="W17">
        <v>3</v>
      </c>
      <c r="X17">
        <v>0</v>
      </c>
      <c r="Y17">
        <v>8.5</v>
      </c>
      <c r="Z17">
        <v>0</v>
      </c>
      <c r="AA17">
        <v>0</v>
      </c>
      <c r="AB17">
        <v>0</v>
      </c>
      <c r="AC17">
        <v>0</v>
      </c>
      <c r="AD17">
        <v>0</v>
      </c>
      <c r="AE17">
        <v>0</v>
      </c>
      <c r="AF17">
        <v>0</v>
      </c>
      <c r="AG17">
        <v>0</v>
      </c>
      <c r="AH17">
        <v>0</v>
      </c>
      <c r="AI17">
        <v>168</v>
      </c>
      <c r="AJ17">
        <v>0</v>
      </c>
      <c r="AK17">
        <v>456</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816</v>
      </c>
      <c r="CB17">
        <v>0</v>
      </c>
      <c r="CC17">
        <v>34</v>
      </c>
      <c r="CD17">
        <v>0</v>
      </c>
      <c r="CE17">
        <v>120</v>
      </c>
      <c r="CF17">
        <v>0</v>
      </c>
      <c r="CG17" s="439"/>
      <c r="CH17" s="303">
        <v>32.5</v>
      </c>
      <c r="CI17" s="393">
        <v>28.3</v>
      </c>
      <c r="CJ17" s="303">
        <v>40</v>
      </c>
      <c r="CK17" s="393">
        <v>40</v>
      </c>
      <c r="CL17" s="303">
        <v>0</v>
      </c>
      <c r="CM17" s="393">
        <v>0</v>
      </c>
      <c r="CN17" s="303"/>
      <c r="CO17" s="303"/>
      <c r="CP17" s="393" t="s">
        <v>744</v>
      </c>
      <c r="CQ17" s="303" t="s">
        <v>389</v>
      </c>
      <c r="CR17" s="393" t="s">
        <v>389</v>
      </c>
      <c r="CS17" s="393" t="s">
        <v>744</v>
      </c>
      <c r="CT17" s="303" t="s">
        <v>389</v>
      </c>
      <c r="CU17" s="393" t="s">
        <v>389</v>
      </c>
      <c r="CV17" s="303" t="s">
        <v>744</v>
      </c>
      <c r="CW17" s="303" t="s">
        <v>744</v>
      </c>
      <c r="CX17" s="303" t="s">
        <v>744</v>
      </c>
      <c r="CY17" s="303" t="s">
        <v>744</v>
      </c>
      <c r="CZ17" s="303" t="s">
        <v>744</v>
      </c>
      <c r="DA17" s="303" t="s">
        <v>744</v>
      </c>
      <c r="DB17" s="303" t="s">
        <v>744</v>
      </c>
      <c r="DC17" s="303" t="s">
        <v>744</v>
      </c>
      <c r="DD17" s="303" t="s">
        <v>744</v>
      </c>
      <c r="DE17" s="303" t="s">
        <v>744</v>
      </c>
      <c r="DF17" s="303" t="s">
        <v>744</v>
      </c>
      <c r="DG17" s="393" t="s">
        <v>744</v>
      </c>
      <c r="DH17" s="303" t="s">
        <v>744</v>
      </c>
      <c r="DI17" s="303" t="s">
        <v>744</v>
      </c>
      <c r="DJ17" s="393" t="s">
        <v>744</v>
      </c>
      <c r="DK17" s="303" t="s">
        <v>744</v>
      </c>
      <c r="DL17" s="303" t="s">
        <v>744</v>
      </c>
      <c r="DM17" s="303" t="s">
        <v>744</v>
      </c>
      <c r="DN17" s="303" t="s">
        <v>744</v>
      </c>
      <c r="DO17" s="303" t="s">
        <v>744</v>
      </c>
      <c r="DP17" s="303" t="s">
        <v>744</v>
      </c>
      <c r="DQ17" s="303" t="s">
        <v>744</v>
      </c>
      <c r="DR17" s="303" t="s">
        <v>744</v>
      </c>
      <c r="DS17" s="303" t="s">
        <v>744</v>
      </c>
      <c r="DT17" s="303" t="s">
        <v>744</v>
      </c>
      <c r="DU17" s="303" t="s">
        <v>744</v>
      </c>
      <c r="DV17" s="393" t="s">
        <v>744</v>
      </c>
      <c r="DW17" s="303" t="s">
        <v>744</v>
      </c>
      <c r="DX17" s="303" t="s">
        <v>744</v>
      </c>
      <c r="DY17" s="393" t="s">
        <v>744</v>
      </c>
      <c r="DZ17" s="303" t="s">
        <v>744</v>
      </c>
      <c r="EA17" s="303" t="s">
        <v>744</v>
      </c>
      <c r="EB17" s="303" t="s">
        <v>744</v>
      </c>
      <c r="EC17" s="303" t="s">
        <v>744</v>
      </c>
      <c r="ED17" s="303" t="s">
        <v>744</v>
      </c>
      <c r="EE17" s="303" t="s">
        <v>744</v>
      </c>
      <c r="EF17" s="303" t="s">
        <v>744</v>
      </c>
      <c r="EG17" s="303" t="s">
        <v>744</v>
      </c>
      <c r="EH17" s="303" t="s">
        <v>744</v>
      </c>
      <c r="EI17" s="303" t="s">
        <v>744</v>
      </c>
      <c r="EJ17" s="303" t="s">
        <v>744</v>
      </c>
      <c r="EK17" s="393" t="s">
        <v>744</v>
      </c>
      <c r="EL17" s="303" t="s">
        <v>744</v>
      </c>
      <c r="EM17" s="303" t="s">
        <v>744</v>
      </c>
      <c r="EN17" s="393" t="s">
        <v>744</v>
      </c>
      <c r="EO17" s="303">
        <v>3</v>
      </c>
      <c r="EP17" s="303">
        <v>5220</v>
      </c>
      <c r="EQ17" s="303">
        <v>0</v>
      </c>
      <c r="ER17" s="303">
        <v>168</v>
      </c>
      <c r="ES17" s="303">
        <v>0</v>
      </c>
      <c r="ET17" s="303">
        <v>0</v>
      </c>
      <c r="EU17" s="303">
        <v>0</v>
      </c>
      <c r="EV17" s="303">
        <v>0</v>
      </c>
      <c r="EW17" s="303">
        <v>0</v>
      </c>
      <c r="EX17" s="303">
        <v>0</v>
      </c>
      <c r="EY17" s="303">
        <v>5052</v>
      </c>
      <c r="EZ17" s="303">
        <v>34</v>
      </c>
      <c r="FA17" s="393">
        <v>0</v>
      </c>
      <c r="FB17" s="303">
        <v>1740</v>
      </c>
      <c r="FC17" s="303">
        <v>1684</v>
      </c>
      <c r="FD17" s="303">
        <v>11.333333333333334</v>
      </c>
      <c r="FE17" s="393">
        <v>3.2183908045977039E-2</v>
      </c>
      <c r="FF17" s="303" t="s">
        <v>744</v>
      </c>
      <c r="FG17" s="303" t="s">
        <v>744</v>
      </c>
      <c r="FH17" s="303" t="s">
        <v>744</v>
      </c>
      <c r="FI17" s="303" t="s">
        <v>744</v>
      </c>
      <c r="FJ17" s="303" t="s">
        <v>744</v>
      </c>
      <c r="FK17" s="303" t="s">
        <v>744</v>
      </c>
      <c r="FL17" s="303" t="s">
        <v>744</v>
      </c>
      <c r="FM17" s="303" t="s">
        <v>744</v>
      </c>
      <c r="FN17" s="303" t="s">
        <v>744</v>
      </c>
      <c r="FO17" s="303" t="s">
        <v>744</v>
      </c>
      <c r="FP17" s="303" t="s">
        <v>744</v>
      </c>
      <c r="FQ17" s="303" t="s">
        <v>744</v>
      </c>
      <c r="FR17" s="393" t="s">
        <v>744</v>
      </c>
      <c r="FS17" s="303" t="s">
        <v>744</v>
      </c>
      <c r="FT17" s="303" t="s">
        <v>744</v>
      </c>
      <c r="FU17" s="303" t="s">
        <v>744</v>
      </c>
      <c r="FV17" s="393" t="s">
        <v>744</v>
      </c>
      <c r="FW17" s="303">
        <v>3</v>
      </c>
      <c r="FX17" s="303">
        <v>5220</v>
      </c>
      <c r="FY17" s="303">
        <v>0</v>
      </c>
      <c r="FZ17" s="303">
        <v>168</v>
      </c>
      <c r="GA17" s="303">
        <v>0</v>
      </c>
      <c r="GB17" s="303">
        <v>0</v>
      </c>
      <c r="GC17" s="303">
        <v>0</v>
      </c>
      <c r="GD17" s="303">
        <v>0</v>
      </c>
      <c r="GE17" s="303">
        <v>0</v>
      </c>
      <c r="GF17" s="303">
        <v>0</v>
      </c>
      <c r="GG17" s="303">
        <v>5052</v>
      </c>
      <c r="GH17" s="303">
        <v>34</v>
      </c>
      <c r="GI17" s="393">
        <v>0</v>
      </c>
      <c r="GJ17" s="303">
        <v>1740</v>
      </c>
      <c r="GK17" s="303">
        <v>1684</v>
      </c>
      <c r="GL17" s="303">
        <v>11.333333333333334</v>
      </c>
      <c r="GM17" s="393">
        <v>3.2183908045977039E-2</v>
      </c>
      <c r="GN17" s="303">
        <v>8.5</v>
      </c>
      <c r="GO17" s="303">
        <v>14259.599999999999</v>
      </c>
      <c r="GP17" s="303">
        <v>0</v>
      </c>
      <c r="GQ17" s="303">
        <v>456</v>
      </c>
      <c r="GR17" s="303">
        <v>0</v>
      </c>
      <c r="GS17" s="303">
        <v>0</v>
      </c>
      <c r="GT17" s="303">
        <v>0</v>
      </c>
      <c r="GU17" s="303">
        <v>0</v>
      </c>
      <c r="GV17" s="303">
        <v>0</v>
      </c>
      <c r="GW17" s="303">
        <v>0</v>
      </c>
      <c r="GX17" s="303">
        <v>13803.599999999999</v>
      </c>
      <c r="GY17" s="303">
        <v>120</v>
      </c>
      <c r="GZ17" s="393">
        <v>816</v>
      </c>
      <c r="HA17" s="303">
        <v>1677.6</v>
      </c>
      <c r="HB17" s="303">
        <v>1623.9529411764704</v>
      </c>
      <c r="HC17" s="303">
        <v>14.117647058823529</v>
      </c>
      <c r="HD17" s="393">
        <v>3.1978456618699025E-2</v>
      </c>
      <c r="HE17" s="303" t="s">
        <v>744</v>
      </c>
      <c r="HF17" s="303" t="s">
        <v>744</v>
      </c>
      <c r="HG17" s="303" t="s">
        <v>744</v>
      </c>
      <c r="HH17" s="303" t="s">
        <v>744</v>
      </c>
      <c r="HI17" s="303" t="s">
        <v>744</v>
      </c>
      <c r="HJ17" s="303" t="s">
        <v>744</v>
      </c>
      <c r="HK17" s="303" t="s">
        <v>744</v>
      </c>
      <c r="HL17" s="303" t="s">
        <v>744</v>
      </c>
      <c r="HM17" s="303" t="s">
        <v>744</v>
      </c>
      <c r="HN17" s="303" t="s">
        <v>744</v>
      </c>
      <c r="HO17" s="303" t="s">
        <v>744</v>
      </c>
      <c r="HP17" s="303" t="s">
        <v>744</v>
      </c>
      <c r="HQ17" s="393" t="s">
        <v>744</v>
      </c>
      <c r="HR17" s="303" t="s">
        <v>744</v>
      </c>
      <c r="HS17" s="303" t="s">
        <v>744</v>
      </c>
      <c r="HT17" s="303" t="s">
        <v>744</v>
      </c>
      <c r="HU17" s="393" t="s">
        <v>744</v>
      </c>
      <c r="HV17" s="303">
        <v>8.5</v>
      </c>
      <c r="HW17" s="303">
        <v>14259.599999999999</v>
      </c>
      <c r="HX17" s="303">
        <v>0</v>
      </c>
      <c r="HY17" s="303">
        <v>456</v>
      </c>
      <c r="HZ17" s="303">
        <v>0</v>
      </c>
      <c r="IA17" s="303">
        <v>0</v>
      </c>
      <c r="IB17" s="303">
        <v>0</v>
      </c>
      <c r="IC17" s="303">
        <v>0</v>
      </c>
      <c r="ID17" s="303">
        <v>0</v>
      </c>
      <c r="IE17" s="303">
        <v>0</v>
      </c>
      <c r="IF17" s="303">
        <v>13803.599999999999</v>
      </c>
      <c r="IG17" s="303">
        <v>120</v>
      </c>
      <c r="IH17" s="393">
        <v>816</v>
      </c>
      <c r="II17" s="303">
        <v>1677.6</v>
      </c>
      <c r="IJ17" s="303">
        <v>1623.9529411764704</v>
      </c>
      <c r="IK17" s="303">
        <v>14.117647058823529</v>
      </c>
      <c r="IL17" s="393">
        <v>3.1978456618699025E-2</v>
      </c>
      <c r="IM17" s="303"/>
      <c r="IN17" s="303">
        <v>1693.8782608695651</v>
      </c>
      <c r="IO17" s="303">
        <v>1639.6173913043476</v>
      </c>
      <c r="IP17" s="393">
        <v>3.2033511981765628E-2</v>
      </c>
      <c r="IQ17" s="303" t="s">
        <v>744</v>
      </c>
      <c r="IR17" s="303" t="s">
        <v>744</v>
      </c>
      <c r="IS17" s="393" t="s">
        <v>744</v>
      </c>
      <c r="IT17" s="303">
        <v>1693.8782608695651</v>
      </c>
      <c r="IU17" s="303">
        <v>1639.6173913043476</v>
      </c>
      <c r="IV17" s="393">
        <v>3.2033511981765628E-2</v>
      </c>
      <c r="IW17" s="735"/>
      <c r="IX17" s="303"/>
      <c r="IY17" s="396" t="s">
        <v>362</v>
      </c>
      <c r="IZ17" s="396" t="s">
        <v>363</v>
      </c>
      <c r="JA17" s="396" t="s">
        <v>354</v>
      </c>
      <c r="JB17" s="396">
        <v>16</v>
      </c>
      <c r="JC17" s="396" t="s">
        <v>12</v>
      </c>
      <c r="JD17" s="396" t="s">
        <v>232</v>
      </c>
      <c r="JE17" s="396" t="s">
        <v>9</v>
      </c>
      <c r="JF17" s="396" t="s">
        <v>232</v>
      </c>
      <c r="JG17" s="396" t="s">
        <v>358</v>
      </c>
    </row>
    <row r="18" spans="1:267" customFormat="1">
      <c r="A18">
        <v>16</v>
      </c>
      <c r="B18">
        <v>1</v>
      </c>
      <c r="F18">
        <v>700</v>
      </c>
      <c r="G18">
        <v>32</v>
      </c>
      <c r="H18">
        <v>1</v>
      </c>
      <c r="I18">
        <v>0</v>
      </c>
      <c r="J18">
        <v>1</v>
      </c>
      <c r="K18">
        <v>0</v>
      </c>
      <c r="L18" t="s">
        <v>362</v>
      </c>
      <c r="M18">
        <v>0</v>
      </c>
      <c r="N18">
        <v>27</v>
      </c>
      <c r="O18">
        <v>31</v>
      </c>
      <c r="P18">
        <v>40</v>
      </c>
      <c r="Q18">
        <v>40</v>
      </c>
      <c r="R18">
        <v>0</v>
      </c>
      <c r="S18">
        <v>0</v>
      </c>
      <c r="T18" t="s">
        <v>745</v>
      </c>
      <c r="U18">
        <v>0</v>
      </c>
      <c r="V18">
        <v>0</v>
      </c>
      <c r="W18">
        <v>2</v>
      </c>
      <c r="X18">
        <v>4</v>
      </c>
      <c r="Y18">
        <v>25</v>
      </c>
      <c r="Z18">
        <v>0</v>
      </c>
      <c r="AA18">
        <v>0</v>
      </c>
      <c r="AB18">
        <v>0</v>
      </c>
      <c r="AC18">
        <v>0</v>
      </c>
      <c r="AD18">
        <v>0</v>
      </c>
      <c r="AE18">
        <v>445</v>
      </c>
      <c r="AF18">
        <v>0</v>
      </c>
      <c r="AG18">
        <v>0</v>
      </c>
      <c r="AH18">
        <v>0</v>
      </c>
      <c r="AI18">
        <v>16</v>
      </c>
      <c r="AJ18">
        <v>40</v>
      </c>
      <c r="AK18">
        <v>2419</v>
      </c>
      <c r="AL18">
        <v>0</v>
      </c>
      <c r="AM18">
        <v>0</v>
      </c>
      <c r="AN18">
        <v>0</v>
      </c>
      <c r="AO18">
        <v>0</v>
      </c>
      <c r="AP18">
        <v>0</v>
      </c>
      <c r="AQ18">
        <v>0</v>
      </c>
      <c r="AR18">
        <v>0</v>
      </c>
      <c r="AS18">
        <v>0</v>
      </c>
      <c r="AT18">
        <v>0</v>
      </c>
      <c r="AU18">
        <v>0</v>
      </c>
      <c r="AV18">
        <v>0</v>
      </c>
      <c r="AW18">
        <v>0</v>
      </c>
      <c r="AX18">
        <v>0</v>
      </c>
      <c r="AY18">
        <v>0</v>
      </c>
      <c r="AZ18">
        <v>0</v>
      </c>
      <c r="BA18">
        <v>0</v>
      </c>
      <c r="BB18">
        <v>0</v>
      </c>
      <c r="BC18">
        <v>888</v>
      </c>
      <c r="BD18">
        <v>0</v>
      </c>
      <c r="BE18">
        <v>0</v>
      </c>
      <c r="BF18">
        <v>0</v>
      </c>
      <c r="BG18">
        <v>24</v>
      </c>
      <c r="BH18">
        <v>16</v>
      </c>
      <c r="BI18">
        <v>0</v>
      </c>
      <c r="BJ18">
        <v>0</v>
      </c>
      <c r="BK18">
        <v>0</v>
      </c>
      <c r="BL18">
        <v>0</v>
      </c>
      <c r="BM18">
        <v>0</v>
      </c>
      <c r="BN18">
        <v>0</v>
      </c>
      <c r="BO18">
        <v>0</v>
      </c>
      <c r="BP18">
        <v>0</v>
      </c>
      <c r="BQ18">
        <v>0</v>
      </c>
      <c r="BR18">
        <v>0</v>
      </c>
      <c r="BS18">
        <v>0</v>
      </c>
      <c r="BT18">
        <v>0</v>
      </c>
      <c r="BU18">
        <v>0</v>
      </c>
      <c r="BV18">
        <v>0</v>
      </c>
      <c r="BW18">
        <v>0</v>
      </c>
      <c r="BX18">
        <v>0</v>
      </c>
      <c r="BY18">
        <v>0</v>
      </c>
      <c r="BZ18">
        <v>0</v>
      </c>
      <c r="CA18">
        <v>2792</v>
      </c>
      <c r="CB18">
        <v>0</v>
      </c>
      <c r="CC18">
        <v>0</v>
      </c>
      <c r="CD18">
        <v>0</v>
      </c>
      <c r="CE18">
        <v>2709</v>
      </c>
      <c r="CF18">
        <v>0</v>
      </c>
      <c r="CG18" s="439"/>
      <c r="CH18" s="303">
        <v>27</v>
      </c>
      <c r="CI18" s="393">
        <v>31</v>
      </c>
      <c r="CJ18" s="303">
        <v>40</v>
      </c>
      <c r="CK18" s="393">
        <v>40</v>
      </c>
      <c r="CL18" s="303">
        <v>0</v>
      </c>
      <c r="CM18" s="393">
        <v>0</v>
      </c>
      <c r="CN18" s="303"/>
      <c r="CO18" s="303"/>
      <c r="CP18" s="393" t="s">
        <v>744</v>
      </c>
      <c r="CQ18" s="303" t="s">
        <v>389</v>
      </c>
      <c r="CR18" s="393" t="s">
        <v>389</v>
      </c>
      <c r="CS18" s="393" t="s">
        <v>744</v>
      </c>
      <c r="CT18" s="303" t="s">
        <v>389</v>
      </c>
      <c r="CU18" s="393" t="s">
        <v>389</v>
      </c>
      <c r="CV18" s="303" t="s">
        <v>744</v>
      </c>
      <c r="CW18" s="303" t="s">
        <v>744</v>
      </c>
      <c r="CX18" s="303" t="s">
        <v>744</v>
      </c>
      <c r="CY18" s="303" t="s">
        <v>744</v>
      </c>
      <c r="CZ18" s="303" t="s">
        <v>744</v>
      </c>
      <c r="DA18" s="303" t="s">
        <v>744</v>
      </c>
      <c r="DB18" s="303" t="s">
        <v>744</v>
      </c>
      <c r="DC18" s="303" t="s">
        <v>744</v>
      </c>
      <c r="DD18" s="303" t="s">
        <v>744</v>
      </c>
      <c r="DE18" s="303" t="s">
        <v>744</v>
      </c>
      <c r="DF18" s="303" t="s">
        <v>744</v>
      </c>
      <c r="DG18" s="393" t="s">
        <v>744</v>
      </c>
      <c r="DH18" s="303" t="s">
        <v>744</v>
      </c>
      <c r="DI18" s="303" t="s">
        <v>744</v>
      </c>
      <c r="DJ18" s="393" t="s">
        <v>744</v>
      </c>
      <c r="DK18" s="303" t="s">
        <v>744</v>
      </c>
      <c r="DL18" s="303" t="s">
        <v>744</v>
      </c>
      <c r="DM18" s="303" t="s">
        <v>744</v>
      </c>
      <c r="DN18" s="303" t="s">
        <v>744</v>
      </c>
      <c r="DO18" s="303" t="s">
        <v>744</v>
      </c>
      <c r="DP18" s="303" t="s">
        <v>744</v>
      </c>
      <c r="DQ18" s="303" t="s">
        <v>744</v>
      </c>
      <c r="DR18" s="303" t="s">
        <v>744</v>
      </c>
      <c r="DS18" s="303" t="s">
        <v>744</v>
      </c>
      <c r="DT18" s="303" t="s">
        <v>744</v>
      </c>
      <c r="DU18" s="303" t="s">
        <v>744</v>
      </c>
      <c r="DV18" s="393" t="s">
        <v>744</v>
      </c>
      <c r="DW18" s="303" t="s">
        <v>744</v>
      </c>
      <c r="DX18" s="303" t="s">
        <v>744</v>
      </c>
      <c r="DY18" s="393" t="s">
        <v>744</v>
      </c>
      <c r="DZ18" s="303" t="s">
        <v>744</v>
      </c>
      <c r="EA18" s="303" t="s">
        <v>744</v>
      </c>
      <c r="EB18" s="303" t="s">
        <v>744</v>
      </c>
      <c r="EC18" s="303" t="s">
        <v>744</v>
      </c>
      <c r="ED18" s="303" t="s">
        <v>744</v>
      </c>
      <c r="EE18" s="303" t="s">
        <v>744</v>
      </c>
      <c r="EF18" s="303" t="s">
        <v>744</v>
      </c>
      <c r="EG18" s="303" t="s">
        <v>744</v>
      </c>
      <c r="EH18" s="303" t="s">
        <v>744</v>
      </c>
      <c r="EI18" s="303" t="s">
        <v>744</v>
      </c>
      <c r="EJ18" s="303" t="s">
        <v>744</v>
      </c>
      <c r="EK18" s="393" t="s">
        <v>744</v>
      </c>
      <c r="EL18" s="303" t="s">
        <v>744</v>
      </c>
      <c r="EM18" s="303" t="s">
        <v>744</v>
      </c>
      <c r="EN18" s="393" t="s">
        <v>744</v>
      </c>
      <c r="EO18" s="303">
        <v>2</v>
      </c>
      <c r="EP18" s="303">
        <v>3568</v>
      </c>
      <c r="EQ18" s="303">
        <v>0</v>
      </c>
      <c r="ER18" s="303">
        <v>16</v>
      </c>
      <c r="ES18" s="303">
        <v>0</v>
      </c>
      <c r="ET18" s="303">
        <v>0</v>
      </c>
      <c r="EU18" s="303">
        <v>0</v>
      </c>
      <c r="EV18" s="303">
        <v>24</v>
      </c>
      <c r="EW18" s="303">
        <v>0</v>
      </c>
      <c r="EX18" s="303">
        <v>0</v>
      </c>
      <c r="EY18" s="303">
        <v>3528</v>
      </c>
      <c r="EZ18" s="303">
        <v>0</v>
      </c>
      <c r="FA18" s="393">
        <v>0</v>
      </c>
      <c r="FB18" s="303">
        <v>1784</v>
      </c>
      <c r="FC18" s="303">
        <v>1764</v>
      </c>
      <c r="FD18" s="303">
        <v>0</v>
      </c>
      <c r="FE18" s="393">
        <v>1.1210762331838597E-2</v>
      </c>
      <c r="FF18" s="303">
        <v>4</v>
      </c>
      <c r="FG18" s="303">
        <v>7136</v>
      </c>
      <c r="FH18" s="303">
        <v>0</v>
      </c>
      <c r="FI18" s="303">
        <v>40</v>
      </c>
      <c r="FJ18" s="303">
        <v>0</v>
      </c>
      <c r="FK18" s="303">
        <v>0</v>
      </c>
      <c r="FL18" s="303">
        <v>0</v>
      </c>
      <c r="FM18" s="303">
        <v>16</v>
      </c>
      <c r="FN18" s="303">
        <v>0</v>
      </c>
      <c r="FO18" s="303">
        <v>0</v>
      </c>
      <c r="FP18" s="303">
        <v>7080</v>
      </c>
      <c r="FQ18" s="303">
        <v>0</v>
      </c>
      <c r="FR18" s="393">
        <v>0</v>
      </c>
      <c r="FS18" s="303">
        <v>1784</v>
      </c>
      <c r="FT18" s="303">
        <v>1770</v>
      </c>
      <c r="FU18" s="303">
        <v>0</v>
      </c>
      <c r="FV18" s="393">
        <v>7.8475336322869627E-3</v>
      </c>
      <c r="FW18" s="303">
        <v>6</v>
      </c>
      <c r="FX18" s="303">
        <v>10704</v>
      </c>
      <c r="FY18" s="303">
        <v>0</v>
      </c>
      <c r="FZ18" s="303">
        <v>56</v>
      </c>
      <c r="GA18" s="303">
        <v>0</v>
      </c>
      <c r="GB18" s="303">
        <v>0</v>
      </c>
      <c r="GC18" s="303">
        <v>0</v>
      </c>
      <c r="GD18" s="303">
        <v>40</v>
      </c>
      <c r="GE18" s="303">
        <v>0</v>
      </c>
      <c r="GF18" s="303">
        <v>0</v>
      </c>
      <c r="GG18" s="303">
        <v>10608</v>
      </c>
      <c r="GH18" s="303">
        <v>0</v>
      </c>
      <c r="GI18" s="393">
        <v>0</v>
      </c>
      <c r="GJ18" s="303">
        <v>1784</v>
      </c>
      <c r="GK18" s="303">
        <v>1768</v>
      </c>
      <c r="GL18" s="303">
        <v>0</v>
      </c>
      <c r="GM18" s="393">
        <v>8.9686098654708779E-3</v>
      </c>
      <c r="GN18" s="303">
        <v>25</v>
      </c>
      <c r="GO18" s="303">
        <v>41008</v>
      </c>
      <c r="GP18" s="303">
        <v>445</v>
      </c>
      <c r="GQ18" s="303">
        <v>2419</v>
      </c>
      <c r="GR18" s="303">
        <v>0</v>
      </c>
      <c r="GS18" s="303">
        <v>0</v>
      </c>
      <c r="GT18" s="303">
        <v>888</v>
      </c>
      <c r="GU18" s="303">
        <v>0</v>
      </c>
      <c r="GV18" s="303">
        <v>0</v>
      </c>
      <c r="GW18" s="303">
        <v>0</v>
      </c>
      <c r="GX18" s="303">
        <v>37256</v>
      </c>
      <c r="GY18" s="303">
        <v>2709</v>
      </c>
      <c r="GZ18" s="393">
        <v>2792</v>
      </c>
      <c r="HA18" s="303">
        <v>1640.32</v>
      </c>
      <c r="HB18" s="303">
        <v>1490.24</v>
      </c>
      <c r="HC18" s="303">
        <v>108.36</v>
      </c>
      <c r="HD18" s="393">
        <v>9.1494342567303932E-2</v>
      </c>
      <c r="HE18" s="303" t="s">
        <v>744</v>
      </c>
      <c r="HF18" s="303" t="s">
        <v>744</v>
      </c>
      <c r="HG18" s="303" t="s">
        <v>744</v>
      </c>
      <c r="HH18" s="303" t="s">
        <v>744</v>
      </c>
      <c r="HI18" s="303" t="s">
        <v>744</v>
      </c>
      <c r="HJ18" s="303" t="s">
        <v>744</v>
      </c>
      <c r="HK18" s="303" t="s">
        <v>744</v>
      </c>
      <c r="HL18" s="303" t="s">
        <v>744</v>
      </c>
      <c r="HM18" s="303" t="s">
        <v>744</v>
      </c>
      <c r="HN18" s="303" t="s">
        <v>744</v>
      </c>
      <c r="HO18" s="303" t="s">
        <v>744</v>
      </c>
      <c r="HP18" s="303" t="s">
        <v>744</v>
      </c>
      <c r="HQ18" s="393" t="s">
        <v>744</v>
      </c>
      <c r="HR18" s="303" t="s">
        <v>744</v>
      </c>
      <c r="HS18" s="303" t="s">
        <v>744</v>
      </c>
      <c r="HT18" s="303" t="s">
        <v>744</v>
      </c>
      <c r="HU18" s="393" t="s">
        <v>744</v>
      </c>
      <c r="HV18" s="303">
        <v>25</v>
      </c>
      <c r="HW18" s="303">
        <v>41008</v>
      </c>
      <c r="HX18" s="303">
        <v>445</v>
      </c>
      <c r="HY18" s="303">
        <v>2419</v>
      </c>
      <c r="HZ18" s="303">
        <v>0</v>
      </c>
      <c r="IA18" s="303">
        <v>0</v>
      </c>
      <c r="IB18" s="303">
        <v>888</v>
      </c>
      <c r="IC18" s="303">
        <v>0</v>
      </c>
      <c r="ID18" s="303">
        <v>0</v>
      </c>
      <c r="IE18" s="303">
        <v>0</v>
      </c>
      <c r="IF18" s="303">
        <v>37256</v>
      </c>
      <c r="IG18" s="303">
        <v>2709</v>
      </c>
      <c r="IH18" s="393">
        <v>2792</v>
      </c>
      <c r="II18" s="303">
        <v>1640.32</v>
      </c>
      <c r="IJ18" s="303">
        <v>1490.24</v>
      </c>
      <c r="IK18" s="303">
        <v>108.36</v>
      </c>
      <c r="IL18" s="393">
        <v>9.1494342567303932E-2</v>
      </c>
      <c r="IM18" s="303"/>
      <c r="IN18" s="303">
        <v>1650.962962962963</v>
      </c>
      <c r="IO18" s="303">
        <v>1510.5185185185185</v>
      </c>
      <c r="IP18" s="393">
        <v>8.5068198133524842E-2</v>
      </c>
      <c r="IQ18" s="303">
        <v>1784</v>
      </c>
      <c r="IR18" s="303">
        <v>1770</v>
      </c>
      <c r="IS18" s="393">
        <v>7.8475336322869627E-3</v>
      </c>
      <c r="IT18" s="303">
        <v>1668.1290322580646</v>
      </c>
      <c r="IU18" s="303">
        <v>1544</v>
      </c>
      <c r="IV18" s="393">
        <v>7.4412128712871395E-2</v>
      </c>
      <c r="IW18" s="735"/>
      <c r="IX18" s="303"/>
      <c r="IY18" s="396" t="s">
        <v>362</v>
      </c>
      <c r="IZ18" s="396" t="s">
        <v>363</v>
      </c>
      <c r="JA18" s="396" t="s">
        <v>354</v>
      </c>
      <c r="JB18" s="396">
        <v>35</v>
      </c>
      <c r="JC18" s="396" t="s">
        <v>12</v>
      </c>
      <c r="JD18" s="396" t="s">
        <v>232</v>
      </c>
      <c r="JE18" s="396" t="s">
        <v>9</v>
      </c>
      <c r="JF18" s="396" t="s">
        <v>232</v>
      </c>
      <c r="JG18" s="396" t="s">
        <v>346</v>
      </c>
    </row>
    <row r="19" spans="1:267" customFormat="1">
      <c r="A19">
        <v>17</v>
      </c>
      <c r="B19">
        <v>1</v>
      </c>
      <c r="F19">
        <v>700</v>
      </c>
      <c r="G19">
        <v>43</v>
      </c>
      <c r="H19">
        <v>1</v>
      </c>
      <c r="I19">
        <v>0</v>
      </c>
      <c r="J19">
        <v>1</v>
      </c>
      <c r="K19">
        <v>0</v>
      </c>
      <c r="L19" t="s">
        <v>362</v>
      </c>
      <c r="M19">
        <v>0</v>
      </c>
      <c r="N19">
        <v>28.6</v>
      </c>
      <c r="O19">
        <v>20</v>
      </c>
      <c r="P19">
        <v>40</v>
      </c>
      <c r="Q19">
        <v>40</v>
      </c>
      <c r="R19">
        <v>0</v>
      </c>
      <c r="S19">
        <v>0</v>
      </c>
      <c r="T19" t="s">
        <v>745</v>
      </c>
      <c r="U19">
        <v>0</v>
      </c>
      <c r="V19">
        <v>0</v>
      </c>
      <c r="W19">
        <v>21.5</v>
      </c>
      <c r="X19">
        <v>3</v>
      </c>
      <c r="Y19">
        <v>42.5</v>
      </c>
      <c r="Z19">
        <v>0</v>
      </c>
      <c r="AA19">
        <v>0</v>
      </c>
      <c r="AB19">
        <v>0</v>
      </c>
      <c r="AC19">
        <v>0</v>
      </c>
      <c r="AD19">
        <v>0</v>
      </c>
      <c r="AE19">
        <v>528</v>
      </c>
      <c r="AF19">
        <v>0</v>
      </c>
      <c r="AG19">
        <v>0</v>
      </c>
      <c r="AH19">
        <v>0</v>
      </c>
      <c r="AI19">
        <v>360</v>
      </c>
      <c r="AJ19">
        <v>16</v>
      </c>
      <c r="AK19">
        <v>3128</v>
      </c>
      <c r="AL19">
        <v>0</v>
      </c>
      <c r="AM19">
        <v>0</v>
      </c>
      <c r="AN19">
        <v>0</v>
      </c>
      <c r="AO19">
        <v>0</v>
      </c>
      <c r="AP19">
        <v>0</v>
      </c>
      <c r="AQ19">
        <v>0</v>
      </c>
      <c r="AR19">
        <v>0</v>
      </c>
      <c r="AS19">
        <v>0</v>
      </c>
      <c r="AT19">
        <v>0</v>
      </c>
      <c r="AU19">
        <v>0</v>
      </c>
      <c r="AV19">
        <v>0</v>
      </c>
      <c r="AW19">
        <v>0</v>
      </c>
      <c r="AX19">
        <v>0</v>
      </c>
      <c r="AY19">
        <v>0</v>
      </c>
      <c r="AZ19">
        <v>0</v>
      </c>
      <c r="BA19">
        <v>228</v>
      </c>
      <c r="BB19">
        <v>0</v>
      </c>
      <c r="BC19">
        <v>40</v>
      </c>
      <c r="BD19">
        <v>0</v>
      </c>
      <c r="BE19">
        <v>0</v>
      </c>
      <c r="BF19">
        <v>0</v>
      </c>
      <c r="BG19">
        <v>48</v>
      </c>
      <c r="BH19">
        <v>0</v>
      </c>
      <c r="BI19">
        <v>48</v>
      </c>
      <c r="BJ19">
        <v>0</v>
      </c>
      <c r="BK19">
        <v>0</v>
      </c>
      <c r="BL19">
        <v>0</v>
      </c>
      <c r="BM19">
        <v>71</v>
      </c>
      <c r="BN19">
        <v>0</v>
      </c>
      <c r="BO19">
        <v>352</v>
      </c>
      <c r="BP19">
        <v>0</v>
      </c>
      <c r="BQ19">
        <v>0</v>
      </c>
      <c r="BR19">
        <v>0</v>
      </c>
      <c r="BS19">
        <v>0</v>
      </c>
      <c r="BT19">
        <v>0</v>
      </c>
      <c r="BU19">
        <v>0</v>
      </c>
      <c r="BV19">
        <v>0</v>
      </c>
      <c r="BW19">
        <v>0</v>
      </c>
      <c r="BX19">
        <v>0</v>
      </c>
      <c r="BY19">
        <v>0</v>
      </c>
      <c r="BZ19">
        <v>0</v>
      </c>
      <c r="CA19">
        <v>1535</v>
      </c>
      <c r="CB19">
        <v>0</v>
      </c>
      <c r="CC19">
        <v>843</v>
      </c>
      <c r="CD19">
        <v>374</v>
      </c>
      <c r="CE19">
        <v>8535.5</v>
      </c>
      <c r="CF19">
        <v>0</v>
      </c>
      <c r="CG19" s="439"/>
      <c r="CH19" s="303">
        <v>28.6</v>
      </c>
      <c r="CI19" s="393">
        <v>20</v>
      </c>
      <c r="CJ19" s="303">
        <v>40</v>
      </c>
      <c r="CK19" s="393">
        <v>40</v>
      </c>
      <c r="CL19" s="303">
        <v>0</v>
      </c>
      <c r="CM19" s="393">
        <v>0</v>
      </c>
      <c r="CN19" s="303"/>
      <c r="CO19" s="303"/>
      <c r="CP19" s="393" t="s">
        <v>744</v>
      </c>
      <c r="CQ19" s="303" t="s">
        <v>389</v>
      </c>
      <c r="CR19" s="393" t="s">
        <v>389</v>
      </c>
      <c r="CS19" s="393" t="s">
        <v>744</v>
      </c>
      <c r="CT19" s="303" t="s">
        <v>389</v>
      </c>
      <c r="CU19" s="393" t="s">
        <v>389</v>
      </c>
      <c r="CV19" s="303" t="s">
        <v>744</v>
      </c>
      <c r="CW19" s="303" t="s">
        <v>744</v>
      </c>
      <c r="CX19" s="303" t="s">
        <v>744</v>
      </c>
      <c r="CY19" s="303" t="s">
        <v>744</v>
      </c>
      <c r="CZ19" s="303" t="s">
        <v>744</v>
      </c>
      <c r="DA19" s="303" t="s">
        <v>744</v>
      </c>
      <c r="DB19" s="303" t="s">
        <v>744</v>
      </c>
      <c r="DC19" s="303" t="s">
        <v>744</v>
      </c>
      <c r="DD19" s="303" t="s">
        <v>744</v>
      </c>
      <c r="DE19" s="303" t="s">
        <v>744</v>
      </c>
      <c r="DF19" s="303" t="s">
        <v>744</v>
      </c>
      <c r="DG19" s="393" t="s">
        <v>744</v>
      </c>
      <c r="DH19" s="303" t="s">
        <v>744</v>
      </c>
      <c r="DI19" s="303" t="s">
        <v>744</v>
      </c>
      <c r="DJ19" s="393" t="s">
        <v>744</v>
      </c>
      <c r="DK19" s="303" t="s">
        <v>744</v>
      </c>
      <c r="DL19" s="303" t="s">
        <v>744</v>
      </c>
      <c r="DM19" s="303" t="s">
        <v>744</v>
      </c>
      <c r="DN19" s="303" t="s">
        <v>744</v>
      </c>
      <c r="DO19" s="303" t="s">
        <v>744</v>
      </c>
      <c r="DP19" s="303" t="s">
        <v>744</v>
      </c>
      <c r="DQ19" s="303" t="s">
        <v>744</v>
      </c>
      <c r="DR19" s="303" t="s">
        <v>744</v>
      </c>
      <c r="DS19" s="303" t="s">
        <v>744</v>
      </c>
      <c r="DT19" s="303" t="s">
        <v>744</v>
      </c>
      <c r="DU19" s="303" t="s">
        <v>744</v>
      </c>
      <c r="DV19" s="393" t="s">
        <v>744</v>
      </c>
      <c r="DW19" s="303" t="s">
        <v>744</v>
      </c>
      <c r="DX19" s="303" t="s">
        <v>744</v>
      </c>
      <c r="DY19" s="393" t="s">
        <v>744</v>
      </c>
      <c r="DZ19" s="303" t="s">
        <v>744</v>
      </c>
      <c r="EA19" s="303" t="s">
        <v>744</v>
      </c>
      <c r="EB19" s="303" t="s">
        <v>744</v>
      </c>
      <c r="EC19" s="303" t="s">
        <v>744</v>
      </c>
      <c r="ED19" s="303" t="s">
        <v>744</v>
      </c>
      <c r="EE19" s="303" t="s">
        <v>744</v>
      </c>
      <c r="EF19" s="303" t="s">
        <v>744</v>
      </c>
      <c r="EG19" s="303" t="s">
        <v>744</v>
      </c>
      <c r="EH19" s="303" t="s">
        <v>744</v>
      </c>
      <c r="EI19" s="303" t="s">
        <v>744</v>
      </c>
      <c r="EJ19" s="303" t="s">
        <v>744</v>
      </c>
      <c r="EK19" s="393" t="s">
        <v>744</v>
      </c>
      <c r="EL19" s="303" t="s">
        <v>744</v>
      </c>
      <c r="EM19" s="303" t="s">
        <v>744</v>
      </c>
      <c r="EN19" s="393" t="s">
        <v>744</v>
      </c>
      <c r="EO19" s="303">
        <v>21.5</v>
      </c>
      <c r="EP19" s="303">
        <v>38080.800000000003</v>
      </c>
      <c r="EQ19" s="303">
        <v>0</v>
      </c>
      <c r="ER19" s="303">
        <v>360</v>
      </c>
      <c r="ES19" s="303">
        <v>0</v>
      </c>
      <c r="ET19" s="303">
        <v>0</v>
      </c>
      <c r="EU19" s="303">
        <v>228</v>
      </c>
      <c r="EV19" s="303">
        <v>48</v>
      </c>
      <c r="EW19" s="303">
        <v>71</v>
      </c>
      <c r="EX19" s="303">
        <v>0</v>
      </c>
      <c r="EY19" s="303">
        <v>37373.800000000003</v>
      </c>
      <c r="EZ19" s="303">
        <v>843</v>
      </c>
      <c r="FA19" s="393">
        <v>0</v>
      </c>
      <c r="FB19" s="303">
        <v>1771.2</v>
      </c>
      <c r="FC19" s="303">
        <v>1738.3162790697675</v>
      </c>
      <c r="FD19" s="303">
        <v>39.209302325581397</v>
      </c>
      <c r="FE19" s="393">
        <v>1.8565786433058173E-2</v>
      </c>
      <c r="FF19" s="303">
        <v>3</v>
      </c>
      <c r="FG19" s="303">
        <v>5313.6</v>
      </c>
      <c r="FH19" s="303">
        <v>0</v>
      </c>
      <c r="FI19" s="303">
        <v>16</v>
      </c>
      <c r="FJ19" s="303">
        <v>0</v>
      </c>
      <c r="FK19" s="303">
        <v>0</v>
      </c>
      <c r="FL19" s="303">
        <v>0</v>
      </c>
      <c r="FM19" s="303">
        <v>0</v>
      </c>
      <c r="FN19" s="303">
        <v>0</v>
      </c>
      <c r="FO19" s="303">
        <v>0</v>
      </c>
      <c r="FP19" s="303">
        <v>5297.6</v>
      </c>
      <c r="FQ19" s="303">
        <v>374</v>
      </c>
      <c r="FR19" s="393">
        <v>0</v>
      </c>
      <c r="FS19" s="303">
        <v>1771.2</v>
      </c>
      <c r="FT19" s="303">
        <v>1765.8666666666668</v>
      </c>
      <c r="FU19" s="303">
        <v>124.66666666666667</v>
      </c>
      <c r="FV19" s="393">
        <v>3.0111412225233281E-3</v>
      </c>
      <c r="FW19" s="303">
        <v>24.5</v>
      </c>
      <c r="FX19" s="303">
        <v>43394.400000000001</v>
      </c>
      <c r="FY19" s="303">
        <v>0</v>
      </c>
      <c r="FZ19" s="303">
        <v>376</v>
      </c>
      <c r="GA19" s="303">
        <v>0</v>
      </c>
      <c r="GB19" s="303">
        <v>0</v>
      </c>
      <c r="GC19" s="303">
        <v>228</v>
      </c>
      <c r="GD19" s="303">
        <v>48</v>
      </c>
      <c r="GE19" s="303">
        <v>71</v>
      </c>
      <c r="GF19" s="303">
        <v>0</v>
      </c>
      <c r="GG19" s="303">
        <v>42671.4</v>
      </c>
      <c r="GH19" s="303">
        <v>1217</v>
      </c>
      <c r="GI19" s="393">
        <v>0</v>
      </c>
      <c r="GJ19" s="303">
        <v>1771.2</v>
      </c>
      <c r="GK19" s="303">
        <v>1741.6897959183675</v>
      </c>
      <c r="GL19" s="303">
        <v>49.673469387755105</v>
      </c>
      <c r="GM19" s="393">
        <v>1.6661135999115007E-2</v>
      </c>
      <c r="GN19" s="303">
        <v>42.5</v>
      </c>
      <c r="GO19" s="303">
        <v>76665</v>
      </c>
      <c r="GP19" s="303">
        <v>528</v>
      </c>
      <c r="GQ19" s="303">
        <v>3128</v>
      </c>
      <c r="GR19" s="303">
        <v>0</v>
      </c>
      <c r="GS19" s="303">
        <v>0</v>
      </c>
      <c r="GT19" s="303">
        <v>40</v>
      </c>
      <c r="GU19" s="303">
        <v>48</v>
      </c>
      <c r="GV19" s="303">
        <v>352</v>
      </c>
      <c r="GW19" s="303">
        <v>0</v>
      </c>
      <c r="GX19" s="303">
        <v>72569</v>
      </c>
      <c r="GY19" s="303">
        <v>8535.5</v>
      </c>
      <c r="GZ19" s="393">
        <v>1535</v>
      </c>
      <c r="HA19" s="303">
        <v>1803.8823529411766</v>
      </c>
      <c r="HB19" s="303">
        <v>1707.5058823529412</v>
      </c>
      <c r="HC19" s="303">
        <v>200.83529411764707</v>
      </c>
      <c r="HD19" s="393">
        <v>5.3427248418443929E-2</v>
      </c>
      <c r="HE19" s="303" t="s">
        <v>744</v>
      </c>
      <c r="HF19" s="303" t="s">
        <v>744</v>
      </c>
      <c r="HG19" s="303" t="s">
        <v>744</v>
      </c>
      <c r="HH19" s="303" t="s">
        <v>744</v>
      </c>
      <c r="HI19" s="303" t="s">
        <v>744</v>
      </c>
      <c r="HJ19" s="303" t="s">
        <v>744</v>
      </c>
      <c r="HK19" s="303" t="s">
        <v>744</v>
      </c>
      <c r="HL19" s="303" t="s">
        <v>744</v>
      </c>
      <c r="HM19" s="303" t="s">
        <v>744</v>
      </c>
      <c r="HN19" s="303" t="s">
        <v>744</v>
      </c>
      <c r="HO19" s="303" t="s">
        <v>744</v>
      </c>
      <c r="HP19" s="303" t="s">
        <v>744</v>
      </c>
      <c r="HQ19" s="393" t="s">
        <v>744</v>
      </c>
      <c r="HR19" s="303" t="s">
        <v>744</v>
      </c>
      <c r="HS19" s="303" t="s">
        <v>744</v>
      </c>
      <c r="HT19" s="303" t="s">
        <v>744</v>
      </c>
      <c r="HU19" s="393" t="s">
        <v>744</v>
      </c>
      <c r="HV19" s="303">
        <v>42.5</v>
      </c>
      <c r="HW19" s="303">
        <v>76665</v>
      </c>
      <c r="HX19" s="303">
        <v>528</v>
      </c>
      <c r="HY19" s="303">
        <v>3128</v>
      </c>
      <c r="HZ19" s="303">
        <v>0</v>
      </c>
      <c r="IA19" s="303">
        <v>0</v>
      </c>
      <c r="IB19" s="303">
        <v>40</v>
      </c>
      <c r="IC19" s="303">
        <v>48</v>
      </c>
      <c r="ID19" s="303">
        <v>352</v>
      </c>
      <c r="IE19" s="303">
        <v>0</v>
      </c>
      <c r="IF19" s="303">
        <v>72569</v>
      </c>
      <c r="IG19" s="303">
        <v>8535.5</v>
      </c>
      <c r="IH19" s="393">
        <v>1535</v>
      </c>
      <c r="II19" s="303">
        <v>1803.8823529411766</v>
      </c>
      <c r="IJ19" s="303">
        <v>1707.5058823529412</v>
      </c>
      <c r="IK19" s="303">
        <v>200.83529411764707</v>
      </c>
      <c r="IL19" s="393">
        <v>5.3427248418443929E-2</v>
      </c>
      <c r="IM19" s="303"/>
      <c r="IN19" s="303">
        <v>1792.903125</v>
      </c>
      <c r="IO19" s="303">
        <v>1717.85625</v>
      </c>
      <c r="IP19" s="393">
        <v>4.1857741198370713E-2</v>
      </c>
      <c r="IQ19" s="303">
        <v>1771.2</v>
      </c>
      <c r="IR19" s="303">
        <v>1765.8666666666668</v>
      </c>
      <c r="IS19" s="393">
        <v>3.0111412225233281E-3</v>
      </c>
      <c r="IT19" s="303">
        <v>1791.9313432835822</v>
      </c>
      <c r="IU19" s="303">
        <v>1720.0059701492539</v>
      </c>
      <c r="IV19" s="393">
        <v>4.0138464793260664E-2</v>
      </c>
      <c r="IW19" s="735"/>
      <c r="IX19" s="303"/>
      <c r="IY19" s="396" t="s">
        <v>362</v>
      </c>
      <c r="IZ19" s="396" t="s">
        <v>363</v>
      </c>
      <c r="JA19" s="396" t="s">
        <v>354</v>
      </c>
      <c r="JB19" s="396">
        <v>78</v>
      </c>
      <c r="JC19" s="396" t="s">
        <v>12</v>
      </c>
      <c r="JD19" s="396" t="s">
        <v>232</v>
      </c>
      <c r="JE19" s="396" t="s">
        <v>9</v>
      </c>
      <c r="JF19" s="396" t="s">
        <v>232</v>
      </c>
      <c r="JG19" s="396" t="s">
        <v>358</v>
      </c>
    </row>
    <row r="20" spans="1:267" customFormat="1">
      <c r="A20">
        <v>18</v>
      </c>
      <c r="B20">
        <v>1</v>
      </c>
      <c r="F20">
        <v>700</v>
      </c>
      <c r="G20">
        <v>43</v>
      </c>
      <c r="H20">
        <v>1</v>
      </c>
      <c r="I20">
        <v>0</v>
      </c>
      <c r="J20">
        <v>1</v>
      </c>
      <c r="K20">
        <v>0</v>
      </c>
      <c r="L20" t="s">
        <v>362</v>
      </c>
      <c r="M20">
        <v>0</v>
      </c>
      <c r="N20">
        <v>62</v>
      </c>
      <c r="O20">
        <v>23</v>
      </c>
      <c r="P20">
        <v>40</v>
      </c>
      <c r="Q20">
        <v>40</v>
      </c>
      <c r="R20">
        <v>50</v>
      </c>
      <c r="S20">
        <v>50</v>
      </c>
      <c r="T20" t="s">
        <v>745</v>
      </c>
      <c r="U20">
        <v>0</v>
      </c>
      <c r="V20">
        <v>0</v>
      </c>
      <c r="W20">
        <v>0.5</v>
      </c>
      <c r="X20">
        <v>1</v>
      </c>
      <c r="Y20">
        <v>35.5</v>
      </c>
      <c r="Z20">
        <v>0</v>
      </c>
      <c r="AA20">
        <v>0</v>
      </c>
      <c r="AB20">
        <v>0</v>
      </c>
      <c r="AC20">
        <v>0</v>
      </c>
      <c r="AD20">
        <v>0</v>
      </c>
      <c r="AE20">
        <v>436</v>
      </c>
      <c r="AF20">
        <v>0</v>
      </c>
      <c r="AG20">
        <v>0</v>
      </c>
      <c r="AH20">
        <v>0</v>
      </c>
      <c r="AI20">
        <v>0</v>
      </c>
      <c r="AJ20">
        <v>0</v>
      </c>
      <c r="AK20">
        <v>1576</v>
      </c>
      <c r="AL20">
        <v>0</v>
      </c>
      <c r="AM20">
        <v>0</v>
      </c>
      <c r="AN20">
        <v>0</v>
      </c>
      <c r="AO20">
        <v>0</v>
      </c>
      <c r="AP20">
        <v>0</v>
      </c>
      <c r="AQ20">
        <v>0</v>
      </c>
      <c r="AR20">
        <v>0</v>
      </c>
      <c r="AS20">
        <v>0</v>
      </c>
      <c r="AT20">
        <v>0</v>
      </c>
      <c r="AU20">
        <v>0</v>
      </c>
      <c r="AV20">
        <v>0</v>
      </c>
      <c r="AW20">
        <v>80</v>
      </c>
      <c r="AX20">
        <v>0</v>
      </c>
      <c r="AY20">
        <v>0</v>
      </c>
      <c r="AZ20">
        <v>0</v>
      </c>
      <c r="BA20">
        <v>0</v>
      </c>
      <c r="BB20">
        <v>0</v>
      </c>
      <c r="BC20">
        <v>0</v>
      </c>
      <c r="BD20">
        <v>0</v>
      </c>
      <c r="BE20">
        <v>0</v>
      </c>
      <c r="BF20">
        <v>0</v>
      </c>
      <c r="BG20">
        <v>0</v>
      </c>
      <c r="BH20">
        <v>0</v>
      </c>
      <c r="BI20">
        <v>0</v>
      </c>
      <c r="BJ20">
        <v>0</v>
      </c>
      <c r="BK20">
        <v>0</v>
      </c>
      <c r="BL20">
        <v>0</v>
      </c>
      <c r="BM20">
        <v>0</v>
      </c>
      <c r="BN20">
        <v>0</v>
      </c>
      <c r="BO20">
        <v>1392</v>
      </c>
      <c r="BP20">
        <v>0</v>
      </c>
      <c r="BQ20">
        <v>0</v>
      </c>
      <c r="BR20">
        <v>0</v>
      </c>
      <c r="BS20">
        <v>0</v>
      </c>
      <c r="BT20">
        <v>0</v>
      </c>
      <c r="BU20">
        <v>0</v>
      </c>
      <c r="BV20">
        <v>0</v>
      </c>
      <c r="BW20">
        <v>0</v>
      </c>
      <c r="BX20">
        <v>0</v>
      </c>
      <c r="BY20">
        <v>0</v>
      </c>
      <c r="BZ20">
        <v>0</v>
      </c>
      <c r="CA20">
        <v>0</v>
      </c>
      <c r="CB20">
        <v>0</v>
      </c>
      <c r="CC20">
        <v>0</v>
      </c>
      <c r="CD20">
        <v>1</v>
      </c>
      <c r="CE20">
        <v>106</v>
      </c>
      <c r="CF20">
        <v>0</v>
      </c>
      <c r="CG20" s="439"/>
      <c r="CH20" s="303">
        <v>62</v>
      </c>
      <c r="CI20" s="393">
        <v>23</v>
      </c>
      <c r="CJ20" s="303">
        <v>40</v>
      </c>
      <c r="CK20" s="393">
        <v>40</v>
      </c>
      <c r="CL20" s="303">
        <v>50</v>
      </c>
      <c r="CM20" s="393">
        <v>50</v>
      </c>
      <c r="CN20" s="303"/>
      <c r="CO20" s="303"/>
      <c r="CP20" s="393" t="s">
        <v>744</v>
      </c>
      <c r="CQ20" s="303" t="s">
        <v>744</v>
      </c>
      <c r="CR20" s="393" t="s">
        <v>389</v>
      </c>
      <c r="CS20" s="393" t="s">
        <v>744</v>
      </c>
      <c r="CT20" s="303" t="s">
        <v>744</v>
      </c>
      <c r="CU20" s="393" t="s">
        <v>389</v>
      </c>
      <c r="CV20" s="303" t="s">
        <v>744</v>
      </c>
      <c r="CW20" s="303" t="s">
        <v>744</v>
      </c>
      <c r="CX20" s="303" t="s">
        <v>744</v>
      </c>
      <c r="CY20" s="303" t="s">
        <v>744</v>
      </c>
      <c r="CZ20" s="303" t="s">
        <v>744</v>
      </c>
      <c r="DA20" s="303" t="s">
        <v>744</v>
      </c>
      <c r="DB20" s="303" t="s">
        <v>744</v>
      </c>
      <c r="DC20" s="303" t="s">
        <v>744</v>
      </c>
      <c r="DD20" s="303" t="s">
        <v>744</v>
      </c>
      <c r="DE20" s="303" t="s">
        <v>744</v>
      </c>
      <c r="DF20" s="303" t="s">
        <v>744</v>
      </c>
      <c r="DG20" s="393" t="s">
        <v>744</v>
      </c>
      <c r="DH20" s="303" t="s">
        <v>744</v>
      </c>
      <c r="DI20" s="303" t="s">
        <v>744</v>
      </c>
      <c r="DJ20" s="393" t="s">
        <v>744</v>
      </c>
      <c r="DK20" s="303" t="s">
        <v>744</v>
      </c>
      <c r="DL20" s="303" t="s">
        <v>744</v>
      </c>
      <c r="DM20" s="303" t="s">
        <v>744</v>
      </c>
      <c r="DN20" s="303" t="s">
        <v>744</v>
      </c>
      <c r="DO20" s="303" t="s">
        <v>744</v>
      </c>
      <c r="DP20" s="303" t="s">
        <v>744</v>
      </c>
      <c r="DQ20" s="303" t="s">
        <v>744</v>
      </c>
      <c r="DR20" s="303" t="s">
        <v>744</v>
      </c>
      <c r="DS20" s="303" t="s">
        <v>744</v>
      </c>
      <c r="DT20" s="303" t="s">
        <v>744</v>
      </c>
      <c r="DU20" s="303" t="s">
        <v>744</v>
      </c>
      <c r="DV20" s="393" t="s">
        <v>744</v>
      </c>
      <c r="DW20" s="303" t="s">
        <v>744</v>
      </c>
      <c r="DX20" s="303" t="s">
        <v>744</v>
      </c>
      <c r="DY20" s="393" t="s">
        <v>744</v>
      </c>
      <c r="DZ20" s="303" t="s">
        <v>744</v>
      </c>
      <c r="EA20" s="303" t="s">
        <v>744</v>
      </c>
      <c r="EB20" s="303" t="s">
        <v>744</v>
      </c>
      <c r="EC20" s="303" t="s">
        <v>744</v>
      </c>
      <c r="ED20" s="303" t="s">
        <v>744</v>
      </c>
      <c r="EE20" s="303" t="s">
        <v>744</v>
      </c>
      <c r="EF20" s="303" t="s">
        <v>744</v>
      </c>
      <c r="EG20" s="303" t="s">
        <v>744</v>
      </c>
      <c r="EH20" s="303" t="s">
        <v>744</v>
      </c>
      <c r="EI20" s="303" t="s">
        <v>744</v>
      </c>
      <c r="EJ20" s="303" t="s">
        <v>744</v>
      </c>
      <c r="EK20" s="393" t="s">
        <v>744</v>
      </c>
      <c r="EL20" s="303" t="s">
        <v>744</v>
      </c>
      <c r="EM20" s="303" t="s">
        <v>744</v>
      </c>
      <c r="EN20" s="393" t="s">
        <v>744</v>
      </c>
      <c r="EO20" s="303">
        <v>0.5</v>
      </c>
      <c r="EP20" s="303">
        <v>736.33333333333337</v>
      </c>
      <c r="EQ20" s="303">
        <v>0</v>
      </c>
      <c r="ER20" s="303">
        <v>0</v>
      </c>
      <c r="ES20" s="303">
        <v>0</v>
      </c>
      <c r="ET20" s="303">
        <v>0</v>
      </c>
      <c r="EU20" s="303">
        <v>0</v>
      </c>
      <c r="EV20" s="303">
        <v>0</v>
      </c>
      <c r="EW20" s="303">
        <v>0</v>
      </c>
      <c r="EX20" s="303">
        <v>0</v>
      </c>
      <c r="EY20" s="303">
        <v>736.33333333333337</v>
      </c>
      <c r="EZ20" s="303">
        <v>0</v>
      </c>
      <c r="FA20" s="393">
        <v>0</v>
      </c>
      <c r="FB20" s="303">
        <v>1472.6666666666667</v>
      </c>
      <c r="FC20" s="303">
        <v>1472.6666666666667</v>
      </c>
      <c r="FD20" s="303">
        <v>0</v>
      </c>
      <c r="FE20" s="393">
        <v>0</v>
      </c>
      <c r="FF20" s="303">
        <v>1</v>
      </c>
      <c r="FG20" s="303">
        <v>1472.6666666666667</v>
      </c>
      <c r="FH20" s="303">
        <v>0</v>
      </c>
      <c r="FI20" s="303">
        <v>0</v>
      </c>
      <c r="FJ20" s="303">
        <v>0</v>
      </c>
      <c r="FK20" s="303">
        <v>0</v>
      </c>
      <c r="FL20" s="303">
        <v>0</v>
      </c>
      <c r="FM20" s="303">
        <v>0</v>
      </c>
      <c r="FN20" s="303">
        <v>0</v>
      </c>
      <c r="FO20" s="303">
        <v>0</v>
      </c>
      <c r="FP20" s="303">
        <v>1472.6666666666667</v>
      </c>
      <c r="FQ20" s="303">
        <v>1</v>
      </c>
      <c r="FR20" s="393">
        <v>0</v>
      </c>
      <c r="FS20" s="303">
        <v>1472.6666666666667</v>
      </c>
      <c r="FT20" s="303">
        <v>1472.6666666666667</v>
      </c>
      <c r="FU20" s="303">
        <v>1</v>
      </c>
      <c r="FV20" s="393">
        <v>0</v>
      </c>
      <c r="FW20" s="303">
        <v>1.5</v>
      </c>
      <c r="FX20" s="303">
        <v>2209</v>
      </c>
      <c r="FY20" s="303">
        <v>0</v>
      </c>
      <c r="FZ20" s="303">
        <v>0</v>
      </c>
      <c r="GA20" s="303">
        <v>0</v>
      </c>
      <c r="GB20" s="303">
        <v>0</v>
      </c>
      <c r="GC20" s="303">
        <v>0</v>
      </c>
      <c r="GD20" s="303">
        <v>0</v>
      </c>
      <c r="GE20" s="303">
        <v>0</v>
      </c>
      <c r="GF20" s="303">
        <v>0</v>
      </c>
      <c r="GG20" s="303">
        <v>2209</v>
      </c>
      <c r="GH20" s="303">
        <v>1</v>
      </c>
      <c r="GI20" s="393">
        <v>0</v>
      </c>
      <c r="GJ20" s="303">
        <v>1472.6666666666667</v>
      </c>
      <c r="GK20" s="303">
        <v>1472.6666666666667</v>
      </c>
      <c r="GL20" s="303">
        <v>0.66666666666666663</v>
      </c>
      <c r="GM20" s="393">
        <v>0</v>
      </c>
      <c r="GN20" s="303">
        <v>35.5</v>
      </c>
      <c r="GO20" s="303">
        <v>63124.916666666664</v>
      </c>
      <c r="GP20" s="303">
        <v>436</v>
      </c>
      <c r="GQ20" s="303">
        <v>1576</v>
      </c>
      <c r="GR20" s="303">
        <v>0</v>
      </c>
      <c r="GS20" s="303">
        <v>80</v>
      </c>
      <c r="GT20" s="303">
        <v>0</v>
      </c>
      <c r="GU20" s="303">
        <v>0</v>
      </c>
      <c r="GV20" s="303">
        <v>1392</v>
      </c>
      <c r="GW20" s="303">
        <v>0</v>
      </c>
      <c r="GX20" s="303">
        <v>59640.916666666664</v>
      </c>
      <c r="GY20" s="303">
        <v>106</v>
      </c>
      <c r="GZ20" s="393">
        <v>0</v>
      </c>
      <c r="HA20" s="303">
        <v>1778.1666666666665</v>
      </c>
      <c r="HB20" s="303">
        <v>1680.025821596244</v>
      </c>
      <c r="HC20" s="303">
        <v>2.9859154929577465</v>
      </c>
      <c r="HD20" s="393">
        <v>5.5192152068847644E-2</v>
      </c>
      <c r="HE20" s="303" t="s">
        <v>744</v>
      </c>
      <c r="HF20" s="303" t="s">
        <v>744</v>
      </c>
      <c r="HG20" s="303" t="s">
        <v>744</v>
      </c>
      <c r="HH20" s="303" t="s">
        <v>744</v>
      </c>
      <c r="HI20" s="303" t="s">
        <v>744</v>
      </c>
      <c r="HJ20" s="303" t="s">
        <v>744</v>
      </c>
      <c r="HK20" s="303" t="s">
        <v>744</v>
      </c>
      <c r="HL20" s="303" t="s">
        <v>744</v>
      </c>
      <c r="HM20" s="303" t="s">
        <v>744</v>
      </c>
      <c r="HN20" s="303" t="s">
        <v>744</v>
      </c>
      <c r="HO20" s="303" t="s">
        <v>744</v>
      </c>
      <c r="HP20" s="303" t="s">
        <v>744</v>
      </c>
      <c r="HQ20" s="393" t="s">
        <v>744</v>
      </c>
      <c r="HR20" s="303" t="s">
        <v>744</v>
      </c>
      <c r="HS20" s="303" t="s">
        <v>744</v>
      </c>
      <c r="HT20" s="303" t="s">
        <v>744</v>
      </c>
      <c r="HU20" s="393" t="s">
        <v>744</v>
      </c>
      <c r="HV20" s="303">
        <v>35.5</v>
      </c>
      <c r="HW20" s="303">
        <v>63124.916666666664</v>
      </c>
      <c r="HX20" s="303">
        <v>436</v>
      </c>
      <c r="HY20" s="303">
        <v>1576</v>
      </c>
      <c r="HZ20" s="303">
        <v>0</v>
      </c>
      <c r="IA20" s="303">
        <v>80</v>
      </c>
      <c r="IB20" s="303">
        <v>0</v>
      </c>
      <c r="IC20" s="303">
        <v>0</v>
      </c>
      <c r="ID20" s="303">
        <v>1392</v>
      </c>
      <c r="IE20" s="303">
        <v>0</v>
      </c>
      <c r="IF20" s="303">
        <v>59640.916666666664</v>
      </c>
      <c r="IG20" s="303">
        <v>106</v>
      </c>
      <c r="IH20" s="393">
        <v>0</v>
      </c>
      <c r="II20" s="303">
        <v>1778.1666666666665</v>
      </c>
      <c r="IJ20" s="303">
        <v>1680.025821596244</v>
      </c>
      <c r="IK20" s="303">
        <v>2.9859154929577465</v>
      </c>
      <c r="IL20" s="393">
        <v>5.5192152068847644E-2</v>
      </c>
      <c r="IM20" s="303"/>
      <c r="IN20" s="303">
        <v>1773.9236111111111</v>
      </c>
      <c r="IO20" s="303">
        <v>1677.1458333333333</v>
      </c>
      <c r="IP20" s="393">
        <v>5.4555775215799907E-2</v>
      </c>
      <c r="IQ20" s="303">
        <v>1472.6666666666667</v>
      </c>
      <c r="IR20" s="303">
        <v>1472.6666666666667</v>
      </c>
      <c r="IS20" s="393">
        <v>0</v>
      </c>
      <c r="IT20" s="303">
        <v>1765.7815315315315</v>
      </c>
      <c r="IU20" s="303">
        <v>1671.6193693693692</v>
      </c>
      <c r="IV20" s="393">
        <v>5.3326054486758534E-2</v>
      </c>
      <c r="IW20" s="735"/>
      <c r="IX20" s="303"/>
      <c r="IY20" s="396" t="s">
        <v>362</v>
      </c>
      <c r="IZ20" s="396" t="s">
        <v>363</v>
      </c>
      <c r="JA20" s="396" t="s">
        <v>354</v>
      </c>
      <c r="JB20" s="396">
        <v>43</v>
      </c>
      <c r="JC20" s="396" t="s">
        <v>12</v>
      </c>
      <c r="JD20" s="396" t="s">
        <v>232</v>
      </c>
      <c r="JE20" s="396" t="s">
        <v>9</v>
      </c>
      <c r="JF20" s="396" t="s">
        <v>232</v>
      </c>
      <c r="JG20" s="396" t="s">
        <v>358</v>
      </c>
    </row>
    <row r="21" spans="1:267" customFormat="1">
      <c r="A21">
        <v>19</v>
      </c>
      <c r="B21">
        <v>1</v>
      </c>
      <c r="F21">
        <v>700</v>
      </c>
      <c r="G21">
        <v>42</v>
      </c>
      <c r="H21">
        <v>0</v>
      </c>
      <c r="I21">
        <v>1</v>
      </c>
      <c r="J21">
        <v>1</v>
      </c>
      <c r="K21">
        <v>0</v>
      </c>
      <c r="L21" t="s">
        <v>362</v>
      </c>
      <c r="M21">
        <v>0</v>
      </c>
      <c r="N21">
        <v>20</v>
      </c>
      <c r="O21">
        <v>20</v>
      </c>
      <c r="P21">
        <v>40</v>
      </c>
      <c r="Q21">
        <v>40</v>
      </c>
      <c r="R21">
        <v>60</v>
      </c>
      <c r="S21">
        <v>60</v>
      </c>
      <c r="T21" t="s">
        <v>745</v>
      </c>
      <c r="U21">
        <v>5.5</v>
      </c>
      <c r="V21">
        <v>0</v>
      </c>
      <c r="W21">
        <v>34</v>
      </c>
      <c r="X21">
        <v>11.5</v>
      </c>
      <c r="Y21">
        <v>148</v>
      </c>
      <c r="Z21">
        <v>0</v>
      </c>
      <c r="AA21">
        <v>0</v>
      </c>
      <c r="AB21">
        <v>0</v>
      </c>
      <c r="AC21">
        <v>96</v>
      </c>
      <c r="AD21">
        <v>0</v>
      </c>
      <c r="AE21">
        <v>6288</v>
      </c>
      <c r="AF21">
        <v>0</v>
      </c>
      <c r="AG21">
        <v>96</v>
      </c>
      <c r="AH21">
        <v>0</v>
      </c>
      <c r="AI21">
        <v>576</v>
      </c>
      <c r="AJ21">
        <v>247</v>
      </c>
      <c r="AK21">
        <v>24952</v>
      </c>
      <c r="AL21">
        <v>0</v>
      </c>
      <c r="AM21">
        <v>0</v>
      </c>
      <c r="AN21">
        <v>0</v>
      </c>
      <c r="AO21">
        <v>0</v>
      </c>
      <c r="AP21">
        <v>0</v>
      </c>
      <c r="AQ21">
        <v>0</v>
      </c>
      <c r="AR21">
        <v>0</v>
      </c>
      <c r="AS21">
        <v>0</v>
      </c>
      <c r="AT21">
        <v>0</v>
      </c>
      <c r="AU21">
        <v>80</v>
      </c>
      <c r="AV21">
        <v>1672</v>
      </c>
      <c r="AW21">
        <v>1040</v>
      </c>
      <c r="AX21">
        <v>0</v>
      </c>
      <c r="AY21">
        <v>0</v>
      </c>
      <c r="AZ21">
        <v>0</v>
      </c>
      <c r="BA21">
        <v>0</v>
      </c>
      <c r="BB21">
        <v>7.5</v>
      </c>
      <c r="BC21">
        <v>0</v>
      </c>
      <c r="BD21">
        <v>0</v>
      </c>
      <c r="BE21">
        <v>0</v>
      </c>
      <c r="BF21">
        <v>0</v>
      </c>
      <c r="BG21">
        <v>0</v>
      </c>
      <c r="BH21">
        <v>0</v>
      </c>
      <c r="BI21">
        <v>0</v>
      </c>
      <c r="BJ21">
        <v>0</v>
      </c>
      <c r="BK21">
        <v>0</v>
      </c>
      <c r="BL21">
        <v>0</v>
      </c>
      <c r="BM21">
        <v>0</v>
      </c>
      <c r="BN21">
        <v>0</v>
      </c>
      <c r="BO21">
        <v>150</v>
      </c>
      <c r="BP21">
        <v>0</v>
      </c>
      <c r="BQ21">
        <v>0</v>
      </c>
      <c r="BR21">
        <v>0</v>
      </c>
      <c r="BS21">
        <v>0</v>
      </c>
      <c r="BT21">
        <v>0</v>
      </c>
      <c r="BU21">
        <v>0</v>
      </c>
      <c r="BV21">
        <v>0</v>
      </c>
      <c r="BW21">
        <v>0</v>
      </c>
      <c r="BX21">
        <v>0</v>
      </c>
      <c r="BY21">
        <v>0</v>
      </c>
      <c r="BZ21">
        <v>0</v>
      </c>
      <c r="CA21">
        <v>328</v>
      </c>
      <c r="CB21">
        <v>0</v>
      </c>
      <c r="CC21">
        <v>6558.5</v>
      </c>
      <c r="CD21">
        <v>812</v>
      </c>
      <c r="CE21">
        <v>31244</v>
      </c>
      <c r="CF21">
        <v>0</v>
      </c>
      <c r="CG21" s="439"/>
      <c r="CH21" s="303">
        <v>20</v>
      </c>
      <c r="CI21" s="393">
        <v>20</v>
      </c>
      <c r="CJ21" s="303">
        <v>40</v>
      </c>
      <c r="CK21" s="393">
        <v>40</v>
      </c>
      <c r="CL21" s="303">
        <v>60</v>
      </c>
      <c r="CM21" s="393">
        <v>60</v>
      </c>
      <c r="CN21" s="303"/>
      <c r="CO21" s="303"/>
      <c r="CP21" s="393" t="s">
        <v>744</v>
      </c>
      <c r="CQ21" s="303" t="s">
        <v>389</v>
      </c>
      <c r="CR21" s="393" t="s">
        <v>389</v>
      </c>
      <c r="CS21" s="393" t="s">
        <v>744</v>
      </c>
      <c r="CT21" s="303" t="s">
        <v>389</v>
      </c>
      <c r="CU21" s="393" t="s">
        <v>389</v>
      </c>
      <c r="CV21" s="303">
        <v>5.5</v>
      </c>
      <c r="CW21" s="303">
        <v>9867</v>
      </c>
      <c r="CX21" s="303">
        <v>0</v>
      </c>
      <c r="CY21" s="303">
        <v>96</v>
      </c>
      <c r="CZ21" s="303">
        <v>0</v>
      </c>
      <c r="DA21" s="303">
        <v>0</v>
      </c>
      <c r="DB21" s="303">
        <v>0</v>
      </c>
      <c r="DC21" s="303">
        <v>0</v>
      </c>
      <c r="DD21" s="303">
        <v>0</v>
      </c>
      <c r="DE21" s="303">
        <v>0</v>
      </c>
      <c r="DF21" s="303">
        <v>9771</v>
      </c>
      <c r="DG21" s="393">
        <v>0</v>
      </c>
      <c r="DH21" s="303">
        <v>1794</v>
      </c>
      <c r="DI21" s="303">
        <v>1776.5454545454545</v>
      </c>
      <c r="DJ21" s="393">
        <v>9.7294010337488634E-3</v>
      </c>
      <c r="DK21" s="303" t="s">
        <v>744</v>
      </c>
      <c r="DL21" s="303" t="s">
        <v>744</v>
      </c>
      <c r="DM21" s="303" t="s">
        <v>744</v>
      </c>
      <c r="DN21" s="303" t="s">
        <v>744</v>
      </c>
      <c r="DO21" s="303" t="s">
        <v>744</v>
      </c>
      <c r="DP21" s="303" t="s">
        <v>744</v>
      </c>
      <c r="DQ21" s="303" t="s">
        <v>744</v>
      </c>
      <c r="DR21" s="303" t="s">
        <v>744</v>
      </c>
      <c r="DS21" s="303" t="s">
        <v>744</v>
      </c>
      <c r="DT21" s="303" t="s">
        <v>744</v>
      </c>
      <c r="DU21" s="303" t="s">
        <v>744</v>
      </c>
      <c r="DV21" s="393" t="s">
        <v>744</v>
      </c>
      <c r="DW21" s="303" t="s">
        <v>744</v>
      </c>
      <c r="DX21" s="303" t="s">
        <v>744</v>
      </c>
      <c r="DY21" s="393" t="s">
        <v>744</v>
      </c>
      <c r="DZ21" s="303">
        <v>5.5</v>
      </c>
      <c r="EA21" s="303">
        <v>9867</v>
      </c>
      <c r="EB21" s="303">
        <v>0</v>
      </c>
      <c r="EC21" s="303">
        <v>96</v>
      </c>
      <c r="ED21" s="303">
        <v>0</v>
      </c>
      <c r="EE21" s="303">
        <v>0</v>
      </c>
      <c r="EF21" s="303">
        <v>0</v>
      </c>
      <c r="EG21" s="303">
        <v>0</v>
      </c>
      <c r="EH21" s="303">
        <v>0</v>
      </c>
      <c r="EI21" s="303">
        <v>0</v>
      </c>
      <c r="EJ21" s="303">
        <v>9771</v>
      </c>
      <c r="EK21" s="393">
        <v>0</v>
      </c>
      <c r="EL21" s="303">
        <v>1794</v>
      </c>
      <c r="EM21" s="303">
        <v>1776.5454545454545</v>
      </c>
      <c r="EN21" s="393">
        <v>9.7294010337488634E-3</v>
      </c>
      <c r="EO21" s="303">
        <v>34</v>
      </c>
      <c r="EP21" s="303">
        <v>60996</v>
      </c>
      <c r="EQ21" s="303">
        <v>96</v>
      </c>
      <c r="ER21" s="303">
        <v>576</v>
      </c>
      <c r="ES21" s="303">
        <v>0</v>
      </c>
      <c r="ET21" s="303">
        <v>80</v>
      </c>
      <c r="EU21" s="303">
        <v>0</v>
      </c>
      <c r="EV21" s="303">
        <v>0</v>
      </c>
      <c r="EW21" s="303">
        <v>0</v>
      </c>
      <c r="EX21" s="303">
        <v>0</v>
      </c>
      <c r="EY21" s="303">
        <v>60244</v>
      </c>
      <c r="EZ21" s="303">
        <v>6558.5</v>
      </c>
      <c r="FA21" s="393">
        <v>0</v>
      </c>
      <c r="FB21" s="303">
        <v>1794</v>
      </c>
      <c r="FC21" s="303">
        <v>1771.8823529411766</v>
      </c>
      <c r="FD21" s="303">
        <v>192.89705882352942</v>
      </c>
      <c r="FE21" s="393">
        <v>1.2328677290314061E-2</v>
      </c>
      <c r="FF21" s="303">
        <v>11.5</v>
      </c>
      <c r="FG21" s="303">
        <v>20631</v>
      </c>
      <c r="FH21" s="303">
        <v>0</v>
      </c>
      <c r="FI21" s="303">
        <v>247</v>
      </c>
      <c r="FJ21" s="303">
        <v>0</v>
      </c>
      <c r="FK21" s="303">
        <v>1672</v>
      </c>
      <c r="FL21" s="303">
        <v>7.5</v>
      </c>
      <c r="FM21" s="303">
        <v>0</v>
      </c>
      <c r="FN21" s="303">
        <v>0</v>
      </c>
      <c r="FO21" s="303">
        <v>0</v>
      </c>
      <c r="FP21" s="303">
        <v>18704.5</v>
      </c>
      <c r="FQ21" s="303">
        <v>812</v>
      </c>
      <c r="FR21" s="393">
        <v>0</v>
      </c>
      <c r="FS21" s="303">
        <v>1794</v>
      </c>
      <c r="FT21" s="303">
        <v>1626.4782608695652</v>
      </c>
      <c r="FU21" s="303">
        <v>70.608695652173907</v>
      </c>
      <c r="FV21" s="393">
        <v>9.3378895836362719E-2</v>
      </c>
      <c r="FW21" s="303">
        <v>45.5</v>
      </c>
      <c r="FX21" s="303">
        <v>81627</v>
      </c>
      <c r="FY21" s="303">
        <v>96</v>
      </c>
      <c r="FZ21" s="303">
        <v>823</v>
      </c>
      <c r="GA21" s="303">
        <v>0</v>
      </c>
      <c r="GB21" s="303">
        <v>1752</v>
      </c>
      <c r="GC21" s="303">
        <v>7.5</v>
      </c>
      <c r="GD21" s="303">
        <v>0</v>
      </c>
      <c r="GE21" s="303">
        <v>0</v>
      </c>
      <c r="GF21" s="303">
        <v>0</v>
      </c>
      <c r="GG21" s="303">
        <v>78948.5</v>
      </c>
      <c r="GH21" s="303">
        <v>7370.5</v>
      </c>
      <c r="GI21" s="393">
        <v>0</v>
      </c>
      <c r="GJ21" s="303">
        <v>1794</v>
      </c>
      <c r="GK21" s="303">
        <v>1735.131868131868</v>
      </c>
      <c r="GL21" s="303">
        <v>161.98901098901098</v>
      </c>
      <c r="GM21" s="393">
        <v>3.2813897362392375E-2</v>
      </c>
      <c r="GN21" s="303">
        <v>148</v>
      </c>
      <c r="GO21" s="303">
        <v>265184</v>
      </c>
      <c r="GP21" s="303">
        <v>6288</v>
      </c>
      <c r="GQ21" s="303">
        <v>24952</v>
      </c>
      <c r="GR21" s="303">
        <v>0</v>
      </c>
      <c r="GS21" s="303">
        <v>1040</v>
      </c>
      <c r="GT21" s="303">
        <v>0</v>
      </c>
      <c r="GU21" s="303">
        <v>0</v>
      </c>
      <c r="GV21" s="303">
        <v>150</v>
      </c>
      <c r="GW21" s="303">
        <v>0</v>
      </c>
      <c r="GX21" s="303">
        <v>232754</v>
      </c>
      <c r="GY21" s="303">
        <v>31244</v>
      </c>
      <c r="GZ21" s="393">
        <v>328</v>
      </c>
      <c r="HA21" s="303">
        <v>1791.7837837837837</v>
      </c>
      <c r="HB21" s="303">
        <v>1572.6621621621621</v>
      </c>
      <c r="HC21" s="303">
        <v>211.1081081081081</v>
      </c>
      <c r="HD21" s="393">
        <v>0.12229244599975864</v>
      </c>
      <c r="HE21" s="303" t="s">
        <v>744</v>
      </c>
      <c r="HF21" s="303" t="s">
        <v>744</v>
      </c>
      <c r="HG21" s="303" t="s">
        <v>744</v>
      </c>
      <c r="HH21" s="303" t="s">
        <v>744</v>
      </c>
      <c r="HI21" s="303" t="s">
        <v>744</v>
      </c>
      <c r="HJ21" s="303" t="s">
        <v>744</v>
      </c>
      <c r="HK21" s="303" t="s">
        <v>744</v>
      </c>
      <c r="HL21" s="303" t="s">
        <v>744</v>
      </c>
      <c r="HM21" s="303" t="s">
        <v>744</v>
      </c>
      <c r="HN21" s="303" t="s">
        <v>744</v>
      </c>
      <c r="HO21" s="303" t="s">
        <v>744</v>
      </c>
      <c r="HP21" s="303" t="s">
        <v>744</v>
      </c>
      <c r="HQ21" s="393" t="s">
        <v>744</v>
      </c>
      <c r="HR21" s="303" t="s">
        <v>744</v>
      </c>
      <c r="HS21" s="303" t="s">
        <v>744</v>
      </c>
      <c r="HT21" s="303" t="s">
        <v>744</v>
      </c>
      <c r="HU21" s="393" t="s">
        <v>744</v>
      </c>
      <c r="HV21" s="303">
        <v>148</v>
      </c>
      <c r="HW21" s="303">
        <v>265184</v>
      </c>
      <c r="HX21" s="303">
        <v>6288</v>
      </c>
      <c r="HY21" s="303">
        <v>24952</v>
      </c>
      <c r="HZ21" s="303">
        <v>0</v>
      </c>
      <c r="IA21" s="303">
        <v>1040</v>
      </c>
      <c r="IB21" s="303">
        <v>0</v>
      </c>
      <c r="IC21" s="303">
        <v>0</v>
      </c>
      <c r="ID21" s="303">
        <v>150</v>
      </c>
      <c r="IE21" s="303">
        <v>0</v>
      </c>
      <c r="IF21" s="303">
        <v>232754</v>
      </c>
      <c r="IG21" s="303">
        <v>31244</v>
      </c>
      <c r="IH21" s="393">
        <v>328</v>
      </c>
      <c r="II21" s="303">
        <v>1791.7837837837837</v>
      </c>
      <c r="IJ21" s="303">
        <v>1572.6621621621621</v>
      </c>
      <c r="IK21" s="303">
        <v>211.1081081081081</v>
      </c>
      <c r="IL21" s="393">
        <v>0.12229244599975864</v>
      </c>
      <c r="IM21" s="303"/>
      <c r="IN21" s="303">
        <v>1792.2506666666666</v>
      </c>
      <c r="IO21" s="303">
        <v>1614.768</v>
      </c>
      <c r="IP21" s="393">
        <v>9.9027814561653549E-2</v>
      </c>
      <c r="IQ21" s="303">
        <v>1794</v>
      </c>
      <c r="IR21" s="303">
        <v>1626.4782608695652</v>
      </c>
      <c r="IS21" s="393">
        <v>9.3378895836362719E-2</v>
      </c>
      <c r="IT21" s="303">
        <v>1792.3517587939698</v>
      </c>
      <c r="IU21" s="303">
        <v>1615.4447236180904</v>
      </c>
      <c r="IV21" s="393">
        <v>9.8701069311816214E-2</v>
      </c>
      <c r="IW21" s="735"/>
      <c r="IX21" s="303"/>
      <c r="IY21" s="396" t="s">
        <v>362</v>
      </c>
      <c r="IZ21" s="396" t="s">
        <v>363</v>
      </c>
      <c r="JA21" s="396" t="s">
        <v>354</v>
      </c>
      <c r="JB21" s="396">
        <v>227</v>
      </c>
      <c r="JC21" s="396" t="s">
        <v>13</v>
      </c>
      <c r="JD21" s="396" t="s">
        <v>232</v>
      </c>
      <c r="JE21" s="396" t="s">
        <v>9</v>
      </c>
      <c r="JF21" s="396" t="s">
        <v>232</v>
      </c>
      <c r="JG21" s="396" t="s">
        <v>358</v>
      </c>
    </row>
    <row r="22" spans="1:267" customFormat="1">
      <c r="A22">
        <v>20</v>
      </c>
      <c r="B22">
        <v>1</v>
      </c>
      <c r="F22">
        <v>700</v>
      </c>
      <c r="G22">
        <v>43</v>
      </c>
      <c r="H22">
        <v>0</v>
      </c>
      <c r="I22">
        <v>1</v>
      </c>
      <c r="J22">
        <v>1</v>
      </c>
      <c r="K22">
        <v>0</v>
      </c>
      <c r="L22" t="s">
        <v>362</v>
      </c>
      <c r="M22">
        <v>0</v>
      </c>
      <c r="N22">
        <v>20</v>
      </c>
      <c r="O22">
        <v>20</v>
      </c>
      <c r="P22">
        <v>40</v>
      </c>
      <c r="Q22">
        <v>40</v>
      </c>
      <c r="R22">
        <v>100</v>
      </c>
      <c r="S22">
        <v>100</v>
      </c>
      <c r="T22" t="s">
        <v>745</v>
      </c>
      <c r="U22">
        <v>0</v>
      </c>
      <c r="V22">
        <v>0</v>
      </c>
      <c r="W22">
        <v>8</v>
      </c>
      <c r="X22">
        <v>3.5</v>
      </c>
      <c r="Y22">
        <v>40.5</v>
      </c>
      <c r="Z22">
        <v>0</v>
      </c>
      <c r="AA22">
        <v>0</v>
      </c>
      <c r="AB22">
        <v>0</v>
      </c>
      <c r="AC22">
        <v>0</v>
      </c>
      <c r="AD22">
        <v>0</v>
      </c>
      <c r="AE22">
        <v>0</v>
      </c>
      <c r="AF22">
        <v>0</v>
      </c>
      <c r="AG22">
        <v>0</v>
      </c>
      <c r="AH22">
        <v>0</v>
      </c>
      <c r="AI22">
        <v>56</v>
      </c>
      <c r="AJ22">
        <v>0</v>
      </c>
      <c r="AK22">
        <v>992</v>
      </c>
      <c r="AL22">
        <v>0</v>
      </c>
      <c r="AM22">
        <v>0</v>
      </c>
      <c r="AN22">
        <v>0</v>
      </c>
      <c r="AO22">
        <v>0</v>
      </c>
      <c r="AP22">
        <v>0</v>
      </c>
      <c r="AQ22">
        <v>0</v>
      </c>
      <c r="AR22">
        <v>0</v>
      </c>
      <c r="AS22">
        <v>0</v>
      </c>
      <c r="AT22">
        <v>0</v>
      </c>
      <c r="AU22">
        <v>0</v>
      </c>
      <c r="AV22">
        <v>0</v>
      </c>
      <c r="AW22">
        <v>0</v>
      </c>
      <c r="AX22">
        <v>0</v>
      </c>
      <c r="AY22">
        <v>0</v>
      </c>
      <c r="AZ22">
        <v>0</v>
      </c>
      <c r="BA22">
        <v>288</v>
      </c>
      <c r="BB22">
        <v>0</v>
      </c>
      <c r="BC22">
        <v>0</v>
      </c>
      <c r="BD22">
        <v>0</v>
      </c>
      <c r="BE22">
        <v>0</v>
      </c>
      <c r="BF22">
        <v>0</v>
      </c>
      <c r="BG22">
        <v>1253</v>
      </c>
      <c r="BH22">
        <v>546</v>
      </c>
      <c r="BI22">
        <v>878</v>
      </c>
      <c r="BJ22">
        <v>0</v>
      </c>
      <c r="BK22">
        <v>0</v>
      </c>
      <c r="BL22">
        <v>0</v>
      </c>
      <c r="BM22">
        <v>0</v>
      </c>
      <c r="BN22">
        <v>1040</v>
      </c>
      <c r="BO22">
        <v>432</v>
      </c>
      <c r="BP22">
        <v>0</v>
      </c>
      <c r="BQ22">
        <v>0</v>
      </c>
      <c r="BR22">
        <v>0</v>
      </c>
      <c r="BS22">
        <v>0</v>
      </c>
      <c r="BT22">
        <v>0</v>
      </c>
      <c r="BU22">
        <v>0</v>
      </c>
      <c r="BV22">
        <v>0</v>
      </c>
      <c r="BW22">
        <v>0</v>
      </c>
      <c r="BX22">
        <v>0</v>
      </c>
      <c r="BY22">
        <v>0</v>
      </c>
      <c r="BZ22">
        <v>0</v>
      </c>
      <c r="CA22">
        <v>72</v>
      </c>
      <c r="CB22">
        <v>0</v>
      </c>
      <c r="CC22">
        <v>23</v>
      </c>
      <c r="CD22">
        <v>1</v>
      </c>
      <c r="CE22">
        <v>300</v>
      </c>
      <c r="CF22">
        <v>0</v>
      </c>
      <c r="CG22" s="439"/>
      <c r="CH22" s="303">
        <v>20</v>
      </c>
      <c r="CI22" s="393">
        <v>20</v>
      </c>
      <c r="CJ22" s="303">
        <v>40</v>
      </c>
      <c r="CK22" s="393">
        <v>40</v>
      </c>
      <c r="CL22" s="303">
        <v>100</v>
      </c>
      <c r="CM22" s="393">
        <v>100</v>
      </c>
      <c r="CN22" s="303"/>
      <c r="CO22" s="303"/>
      <c r="CP22" s="393" t="s">
        <v>744</v>
      </c>
      <c r="CQ22" s="303" t="s">
        <v>389</v>
      </c>
      <c r="CR22" s="393" t="s">
        <v>389</v>
      </c>
      <c r="CS22" s="393" t="s">
        <v>744</v>
      </c>
      <c r="CT22" s="303" t="s">
        <v>389</v>
      </c>
      <c r="CU22" s="393" t="s">
        <v>389</v>
      </c>
      <c r="CV22" s="303" t="s">
        <v>744</v>
      </c>
      <c r="CW22" s="303" t="s">
        <v>744</v>
      </c>
      <c r="CX22" s="303" t="s">
        <v>744</v>
      </c>
      <c r="CY22" s="303" t="s">
        <v>744</v>
      </c>
      <c r="CZ22" s="303" t="s">
        <v>744</v>
      </c>
      <c r="DA22" s="303" t="s">
        <v>744</v>
      </c>
      <c r="DB22" s="303" t="s">
        <v>744</v>
      </c>
      <c r="DC22" s="303" t="s">
        <v>744</v>
      </c>
      <c r="DD22" s="303" t="s">
        <v>744</v>
      </c>
      <c r="DE22" s="303" t="s">
        <v>744</v>
      </c>
      <c r="DF22" s="303" t="s">
        <v>744</v>
      </c>
      <c r="DG22" s="393" t="s">
        <v>744</v>
      </c>
      <c r="DH22" s="303" t="s">
        <v>744</v>
      </c>
      <c r="DI22" s="303" t="s">
        <v>744</v>
      </c>
      <c r="DJ22" s="393" t="s">
        <v>744</v>
      </c>
      <c r="DK22" s="303" t="s">
        <v>744</v>
      </c>
      <c r="DL22" s="303" t="s">
        <v>744</v>
      </c>
      <c r="DM22" s="303" t="s">
        <v>744</v>
      </c>
      <c r="DN22" s="303" t="s">
        <v>744</v>
      </c>
      <c r="DO22" s="303" t="s">
        <v>744</v>
      </c>
      <c r="DP22" s="303" t="s">
        <v>744</v>
      </c>
      <c r="DQ22" s="303" t="s">
        <v>744</v>
      </c>
      <c r="DR22" s="303" t="s">
        <v>744</v>
      </c>
      <c r="DS22" s="303" t="s">
        <v>744</v>
      </c>
      <c r="DT22" s="303" t="s">
        <v>744</v>
      </c>
      <c r="DU22" s="303" t="s">
        <v>744</v>
      </c>
      <c r="DV22" s="393" t="s">
        <v>744</v>
      </c>
      <c r="DW22" s="303" t="s">
        <v>744</v>
      </c>
      <c r="DX22" s="303" t="s">
        <v>744</v>
      </c>
      <c r="DY22" s="393" t="s">
        <v>744</v>
      </c>
      <c r="DZ22" s="303" t="s">
        <v>744</v>
      </c>
      <c r="EA22" s="303" t="s">
        <v>744</v>
      </c>
      <c r="EB22" s="303" t="s">
        <v>744</v>
      </c>
      <c r="EC22" s="303" t="s">
        <v>744</v>
      </c>
      <c r="ED22" s="303" t="s">
        <v>744</v>
      </c>
      <c r="EE22" s="303" t="s">
        <v>744</v>
      </c>
      <c r="EF22" s="303" t="s">
        <v>744</v>
      </c>
      <c r="EG22" s="303" t="s">
        <v>744</v>
      </c>
      <c r="EH22" s="303" t="s">
        <v>744</v>
      </c>
      <c r="EI22" s="303" t="s">
        <v>744</v>
      </c>
      <c r="EJ22" s="303" t="s">
        <v>744</v>
      </c>
      <c r="EK22" s="393" t="s">
        <v>744</v>
      </c>
      <c r="EL22" s="303" t="s">
        <v>744</v>
      </c>
      <c r="EM22" s="303" t="s">
        <v>744</v>
      </c>
      <c r="EN22" s="393" t="s">
        <v>744</v>
      </c>
      <c r="EO22" s="303">
        <v>8</v>
      </c>
      <c r="EP22" s="303">
        <v>14106.666666666668</v>
      </c>
      <c r="EQ22" s="303">
        <v>0</v>
      </c>
      <c r="ER22" s="303">
        <v>56</v>
      </c>
      <c r="ES22" s="303">
        <v>0</v>
      </c>
      <c r="ET22" s="303">
        <v>0</v>
      </c>
      <c r="EU22" s="303">
        <v>288</v>
      </c>
      <c r="EV22" s="303">
        <v>1253</v>
      </c>
      <c r="EW22" s="303">
        <v>0</v>
      </c>
      <c r="EX22" s="303">
        <v>0</v>
      </c>
      <c r="EY22" s="303">
        <v>12509.666666666668</v>
      </c>
      <c r="EZ22" s="303">
        <v>23</v>
      </c>
      <c r="FA22" s="393">
        <v>0</v>
      </c>
      <c r="FB22" s="303">
        <v>1763.3333333333335</v>
      </c>
      <c r="FC22" s="303">
        <v>1563.7083333333335</v>
      </c>
      <c r="FD22" s="303">
        <v>2.875</v>
      </c>
      <c r="FE22" s="393">
        <v>0.11320888468809076</v>
      </c>
      <c r="FF22" s="303">
        <v>3.5</v>
      </c>
      <c r="FG22" s="303">
        <v>6171.666666666667</v>
      </c>
      <c r="FH22" s="303">
        <v>0</v>
      </c>
      <c r="FI22" s="303">
        <v>0</v>
      </c>
      <c r="FJ22" s="303">
        <v>0</v>
      </c>
      <c r="FK22" s="303">
        <v>0</v>
      </c>
      <c r="FL22" s="303">
        <v>0</v>
      </c>
      <c r="FM22" s="303">
        <v>546</v>
      </c>
      <c r="FN22" s="303">
        <v>1040</v>
      </c>
      <c r="FO22" s="303">
        <v>0</v>
      </c>
      <c r="FP22" s="303">
        <v>4585.666666666667</v>
      </c>
      <c r="FQ22" s="303">
        <v>1</v>
      </c>
      <c r="FR22" s="393">
        <v>0</v>
      </c>
      <c r="FS22" s="303">
        <v>1763.3333333333335</v>
      </c>
      <c r="FT22" s="303">
        <v>1310.1904761904764</v>
      </c>
      <c r="FU22" s="303">
        <v>0.2857142857142857</v>
      </c>
      <c r="FV22" s="393">
        <v>0.25698082635700781</v>
      </c>
      <c r="FW22" s="303">
        <v>11.5</v>
      </c>
      <c r="FX22" s="303">
        <v>20278.333333333336</v>
      </c>
      <c r="FY22" s="303">
        <v>0</v>
      </c>
      <c r="FZ22" s="303">
        <v>56</v>
      </c>
      <c r="GA22" s="303">
        <v>0</v>
      </c>
      <c r="GB22" s="303">
        <v>0</v>
      </c>
      <c r="GC22" s="303">
        <v>288</v>
      </c>
      <c r="GD22" s="303">
        <v>1799</v>
      </c>
      <c r="GE22" s="303">
        <v>1040</v>
      </c>
      <c r="GF22" s="303">
        <v>0</v>
      </c>
      <c r="GG22" s="303">
        <v>17095.333333333336</v>
      </c>
      <c r="GH22" s="303">
        <v>24</v>
      </c>
      <c r="GI22" s="393">
        <v>0</v>
      </c>
      <c r="GJ22" s="303">
        <v>1763.3333333333335</v>
      </c>
      <c r="GK22" s="303">
        <v>1486.5507246376815</v>
      </c>
      <c r="GL22" s="303">
        <v>2.0869565217391304</v>
      </c>
      <c r="GM22" s="393">
        <v>0.1569655625873263</v>
      </c>
      <c r="GN22" s="303">
        <v>40.5</v>
      </c>
      <c r="GO22" s="303">
        <v>71343</v>
      </c>
      <c r="GP22" s="303">
        <v>0</v>
      </c>
      <c r="GQ22" s="303">
        <v>992</v>
      </c>
      <c r="GR22" s="303">
        <v>0</v>
      </c>
      <c r="GS22" s="303">
        <v>0</v>
      </c>
      <c r="GT22" s="303">
        <v>0</v>
      </c>
      <c r="GU22" s="303">
        <v>878</v>
      </c>
      <c r="GV22" s="303">
        <v>432</v>
      </c>
      <c r="GW22" s="303">
        <v>0</v>
      </c>
      <c r="GX22" s="303">
        <v>69041</v>
      </c>
      <c r="GY22" s="303">
        <v>300</v>
      </c>
      <c r="GZ22" s="393">
        <v>72</v>
      </c>
      <c r="HA22" s="303">
        <v>1761.5555555555557</v>
      </c>
      <c r="HB22" s="303">
        <v>1704.7160493827162</v>
      </c>
      <c r="HC22" s="303">
        <v>7.4074074074074074</v>
      </c>
      <c r="HD22" s="393">
        <v>3.2266655453232929E-2</v>
      </c>
      <c r="HE22" s="303" t="s">
        <v>744</v>
      </c>
      <c r="HF22" s="303" t="s">
        <v>744</v>
      </c>
      <c r="HG22" s="303" t="s">
        <v>744</v>
      </c>
      <c r="HH22" s="303" t="s">
        <v>744</v>
      </c>
      <c r="HI22" s="303" t="s">
        <v>744</v>
      </c>
      <c r="HJ22" s="303" t="s">
        <v>744</v>
      </c>
      <c r="HK22" s="303" t="s">
        <v>744</v>
      </c>
      <c r="HL22" s="303" t="s">
        <v>744</v>
      </c>
      <c r="HM22" s="303" t="s">
        <v>744</v>
      </c>
      <c r="HN22" s="303" t="s">
        <v>744</v>
      </c>
      <c r="HO22" s="303" t="s">
        <v>744</v>
      </c>
      <c r="HP22" s="303" t="s">
        <v>744</v>
      </c>
      <c r="HQ22" s="393" t="s">
        <v>744</v>
      </c>
      <c r="HR22" s="303" t="s">
        <v>744</v>
      </c>
      <c r="HS22" s="303" t="s">
        <v>744</v>
      </c>
      <c r="HT22" s="303" t="s">
        <v>744</v>
      </c>
      <c r="HU22" s="393" t="s">
        <v>744</v>
      </c>
      <c r="HV22" s="303">
        <v>40.5</v>
      </c>
      <c r="HW22" s="303">
        <v>71343</v>
      </c>
      <c r="HX22" s="303">
        <v>0</v>
      </c>
      <c r="HY22" s="303">
        <v>992</v>
      </c>
      <c r="HZ22" s="303">
        <v>0</v>
      </c>
      <c r="IA22" s="303">
        <v>0</v>
      </c>
      <c r="IB22" s="303">
        <v>0</v>
      </c>
      <c r="IC22" s="303">
        <v>878</v>
      </c>
      <c r="ID22" s="303">
        <v>432</v>
      </c>
      <c r="IE22" s="303">
        <v>0</v>
      </c>
      <c r="IF22" s="303">
        <v>69041</v>
      </c>
      <c r="IG22" s="303">
        <v>300</v>
      </c>
      <c r="IH22" s="393">
        <v>72</v>
      </c>
      <c r="II22" s="303">
        <v>1761.5555555555557</v>
      </c>
      <c r="IJ22" s="303">
        <v>1704.7160493827159</v>
      </c>
      <c r="IK22" s="303">
        <v>7.4074074074074074</v>
      </c>
      <c r="IL22" s="393">
        <v>3.226665545323304E-2</v>
      </c>
      <c r="IM22" s="303"/>
      <c r="IN22" s="303">
        <v>1761.8487972508592</v>
      </c>
      <c r="IO22" s="303">
        <v>1681.4570446735397</v>
      </c>
      <c r="IP22" s="393">
        <v>4.5629200816074911E-2</v>
      </c>
      <c r="IQ22" s="303">
        <v>1763.3333333333335</v>
      </c>
      <c r="IR22" s="303">
        <v>1310.1904761904764</v>
      </c>
      <c r="IS22" s="393">
        <v>0.25698082635700781</v>
      </c>
      <c r="IT22" s="303">
        <v>1761.9487179487182</v>
      </c>
      <c r="IU22" s="303">
        <v>1656.467948717949</v>
      </c>
      <c r="IV22" s="393">
        <v>5.9865970079748587E-2</v>
      </c>
      <c r="IW22" s="735"/>
      <c r="IX22" s="303"/>
      <c r="IY22" s="396" t="s">
        <v>362</v>
      </c>
      <c r="IZ22" s="396" t="s">
        <v>363</v>
      </c>
      <c r="JA22" s="396" t="s">
        <v>354</v>
      </c>
      <c r="JB22" s="396">
        <v>67</v>
      </c>
      <c r="JC22" s="396" t="s">
        <v>12</v>
      </c>
      <c r="JD22" s="396" t="s">
        <v>232</v>
      </c>
      <c r="JE22" s="396" t="s">
        <v>9</v>
      </c>
      <c r="JF22" s="396" t="s">
        <v>232</v>
      </c>
      <c r="JG22" s="396" t="s">
        <v>358</v>
      </c>
    </row>
    <row r="23" spans="1:267" customFormat="1">
      <c r="A23">
        <v>21</v>
      </c>
      <c r="B23">
        <v>1</v>
      </c>
      <c r="F23">
        <v>700</v>
      </c>
      <c r="G23">
        <v>8</v>
      </c>
      <c r="H23">
        <v>0</v>
      </c>
      <c r="I23">
        <v>1</v>
      </c>
      <c r="J23">
        <v>1</v>
      </c>
      <c r="K23">
        <v>0</v>
      </c>
      <c r="L23" t="s">
        <v>362</v>
      </c>
      <c r="M23">
        <v>0</v>
      </c>
      <c r="N23">
        <v>24</v>
      </c>
      <c r="O23">
        <v>20</v>
      </c>
      <c r="P23">
        <v>40</v>
      </c>
      <c r="Q23">
        <v>40</v>
      </c>
      <c r="R23">
        <v>0</v>
      </c>
      <c r="S23">
        <v>0</v>
      </c>
      <c r="T23" t="s">
        <v>745</v>
      </c>
      <c r="U23">
        <v>0</v>
      </c>
      <c r="V23">
        <v>0</v>
      </c>
      <c r="W23">
        <v>4.5</v>
      </c>
      <c r="X23">
        <v>4</v>
      </c>
      <c r="Y23">
        <v>16</v>
      </c>
      <c r="Z23">
        <v>0</v>
      </c>
      <c r="AA23">
        <v>0</v>
      </c>
      <c r="AB23">
        <v>0</v>
      </c>
      <c r="AC23">
        <v>0</v>
      </c>
      <c r="AD23">
        <v>0</v>
      </c>
      <c r="AE23">
        <v>0</v>
      </c>
      <c r="AF23">
        <v>0</v>
      </c>
      <c r="AG23">
        <v>0</v>
      </c>
      <c r="AH23">
        <v>0</v>
      </c>
      <c r="AI23">
        <v>104</v>
      </c>
      <c r="AJ23">
        <v>312</v>
      </c>
      <c r="AK23">
        <v>832</v>
      </c>
      <c r="AL23">
        <v>0</v>
      </c>
      <c r="AM23">
        <v>0</v>
      </c>
      <c r="AN23">
        <v>0</v>
      </c>
      <c r="AO23">
        <v>0</v>
      </c>
      <c r="AP23">
        <v>0</v>
      </c>
      <c r="AQ23">
        <v>0</v>
      </c>
      <c r="AR23">
        <v>0</v>
      </c>
      <c r="AS23">
        <v>0</v>
      </c>
      <c r="AT23">
        <v>0</v>
      </c>
      <c r="AU23">
        <v>40</v>
      </c>
      <c r="AV23">
        <v>0</v>
      </c>
      <c r="AW23">
        <v>56</v>
      </c>
      <c r="AX23">
        <v>0</v>
      </c>
      <c r="AY23">
        <v>0</v>
      </c>
      <c r="AZ23">
        <v>0</v>
      </c>
      <c r="BA23">
        <v>0</v>
      </c>
      <c r="BB23">
        <v>0</v>
      </c>
      <c r="BC23">
        <v>56</v>
      </c>
      <c r="BD23">
        <v>0</v>
      </c>
      <c r="BE23">
        <v>0</v>
      </c>
      <c r="BF23">
        <v>0</v>
      </c>
      <c r="BG23">
        <v>0</v>
      </c>
      <c r="BH23">
        <v>0</v>
      </c>
      <c r="BI23">
        <v>8</v>
      </c>
      <c r="BJ23">
        <v>0</v>
      </c>
      <c r="BK23">
        <v>0</v>
      </c>
      <c r="BL23">
        <v>0</v>
      </c>
      <c r="BM23">
        <v>0</v>
      </c>
      <c r="BN23">
        <v>0</v>
      </c>
      <c r="BO23">
        <v>0</v>
      </c>
      <c r="BP23">
        <v>0</v>
      </c>
      <c r="BQ23">
        <v>0</v>
      </c>
      <c r="BR23">
        <v>0</v>
      </c>
      <c r="BS23">
        <v>0</v>
      </c>
      <c r="BT23">
        <v>0</v>
      </c>
      <c r="BU23">
        <v>0</v>
      </c>
      <c r="BV23">
        <v>0</v>
      </c>
      <c r="BW23">
        <v>0</v>
      </c>
      <c r="BX23">
        <v>0</v>
      </c>
      <c r="BY23">
        <v>0</v>
      </c>
      <c r="BZ23">
        <v>0</v>
      </c>
      <c r="CA23">
        <v>0</v>
      </c>
      <c r="CB23">
        <v>0</v>
      </c>
      <c r="CC23">
        <v>411.5</v>
      </c>
      <c r="CD23">
        <v>509</v>
      </c>
      <c r="CE23">
        <v>3754</v>
      </c>
      <c r="CF23">
        <v>0</v>
      </c>
      <c r="CG23" s="439"/>
      <c r="CH23" s="303">
        <v>24</v>
      </c>
      <c r="CI23" s="393">
        <v>20</v>
      </c>
      <c r="CJ23" s="303">
        <v>40</v>
      </c>
      <c r="CK23" s="393">
        <v>40</v>
      </c>
      <c r="CL23" s="303">
        <v>0</v>
      </c>
      <c r="CM23" s="393">
        <v>0</v>
      </c>
      <c r="CN23" s="303"/>
      <c r="CO23" s="303"/>
      <c r="CP23" s="393" t="s">
        <v>744</v>
      </c>
      <c r="CQ23" s="303" t="s">
        <v>744</v>
      </c>
      <c r="CR23" s="393" t="s">
        <v>389</v>
      </c>
      <c r="CS23" s="393" t="s">
        <v>744</v>
      </c>
      <c r="CT23" s="303" t="s">
        <v>744</v>
      </c>
      <c r="CU23" s="393" t="s">
        <v>389</v>
      </c>
      <c r="CV23" s="303" t="s">
        <v>744</v>
      </c>
      <c r="CW23" s="303" t="s">
        <v>744</v>
      </c>
      <c r="CX23" s="303" t="s">
        <v>744</v>
      </c>
      <c r="CY23" s="303" t="s">
        <v>744</v>
      </c>
      <c r="CZ23" s="303" t="s">
        <v>744</v>
      </c>
      <c r="DA23" s="303" t="s">
        <v>744</v>
      </c>
      <c r="DB23" s="303" t="s">
        <v>744</v>
      </c>
      <c r="DC23" s="303" t="s">
        <v>744</v>
      </c>
      <c r="DD23" s="303" t="s">
        <v>744</v>
      </c>
      <c r="DE23" s="303" t="s">
        <v>744</v>
      </c>
      <c r="DF23" s="303" t="s">
        <v>744</v>
      </c>
      <c r="DG23" s="393" t="s">
        <v>744</v>
      </c>
      <c r="DH23" s="303" t="s">
        <v>744</v>
      </c>
      <c r="DI23" s="303" t="s">
        <v>744</v>
      </c>
      <c r="DJ23" s="393" t="s">
        <v>744</v>
      </c>
      <c r="DK23" s="303" t="s">
        <v>744</v>
      </c>
      <c r="DL23" s="303" t="s">
        <v>744</v>
      </c>
      <c r="DM23" s="303" t="s">
        <v>744</v>
      </c>
      <c r="DN23" s="303" t="s">
        <v>744</v>
      </c>
      <c r="DO23" s="303" t="s">
        <v>744</v>
      </c>
      <c r="DP23" s="303" t="s">
        <v>744</v>
      </c>
      <c r="DQ23" s="303" t="s">
        <v>744</v>
      </c>
      <c r="DR23" s="303" t="s">
        <v>744</v>
      </c>
      <c r="DS23" s="303" t="s">
        <v>744</v>
      </c>
      <c r="DT23" s="303" t="s">
        <v>744</v>
      </c>
      <c r="DU23" s="303" t="s">
        <v>744</v>
      </c>
      <c r="DV23" s="393" t="s">
        <v>744</v>
      </c>
      <c r="DW23" s="303" t="s">
        <v>744</v>
      </c>
      <c r="DX23" s="303" t="s">
        <v>744</v>
      </c>
      <c r="DY23" s="393" t="s">
        <v>744</v>
      </c>
      <c r="DZ23" s="303" t="s">
        <v>744</v>
      </c>
      <c r="EA23" s="303" t="s">
        <v>744</v>
      </c>
      <c r="EB23" s="303" t="s">
        <v>744</v>
      </c>
      <c r="EC23" s="303" t="s">
        <v>744</v>
      </c>
      <c r="ED23" s="303" t="s">
        <v>744</v>
      </c>
      <c r="EE23" s="303" t="s">
        <v>744</v>
      </c>
      <c r="EF23" s="303" t="s">
        <v>744</v>
      </c>
      <c r="EG23" s="303" t="s">
        <v>744</v>
      </c>
      <c r="EH23" s="303" t="s">
        <v>744</v>
      </c>
      <c r="EI23" s="303" t="s">
        <v>744</v>
      </c>
      <c r="EJ23" s="303" t="s">
        <v>744</v>
      </c>
      <c r="EK23" s="393" t="s">
        <v>744</v>
      </c>
      <c r="EL23" s="303" t="s">
        <v>744</v>
      </c>
      <c r="EM23" s="303" t="s">
        <v>744</v>
      </c>
      <c r="EN23" s="393" t="s">
        <v>744</v>
      </c>
      <c r="EO23" s="303">
        <v>4.5</v>
      </c>
      <c r="EP23" s="303">
        <v>8136</v>
      </c>
      <c r="EQ23" s="303">
        <v>0</v>
      </c>
      <c r="ER23" s="303">
        <v>104</v>
      </c>
      <c r="ES23" s="303">
        <v>0</v>
      </c>
      <c r="ET23" s="303">
        <v>40</v>
      </c>
      <c r="EU23" s="303">
        <v>0</v>
      </c>
      <c r="EV23" s="303">
        <v>0</v>
      </c>
      <c r="EW23" s="303">
        <v>0</v>
      </c>
      <c r="EX23" s="303">
        <v>0</v>
      </c>
      <c r="EY23" s="303">
        <v>7992</v>
      </c>
      <c r="EZ23" s="303">
        <v>411.5</v>
      </c>
      <c r="FA23" s="393">
        <v>0</v>
      </c>
      <c r="FB23" s="303">
        <v>1808</v>
      </c>
      <c r="FC23" s="303">
        <v>1776</v>
      </c>
      <c r="FD23" s="303">
        <v>91.444444444444443</v>
      </c>
      <c r="FE23" s="393">
        <v>1.7699115044247815E-2</v>
      </c>
      <c r="FF23" s="303">
        <v>4</v>
      </c>
      <c r="FG23" s="303">
        <v>7232</v>
      </c>
      <c r="FH23" s="303">
        <v>0</v>
      </c>
      <c r="FI23" s="303">
        <v>312</v>
      </c>
      <c r="FJ23" s="303">
        <v>0</v>
      </c>
      <c r="FK23" s="303">
        <v>0</v>
      </c>
      <c r="FL23" s="303">
        <v>0</v>
      </c>
      <c r="FM23" s="303">
        <v>0</v>
      </c>
      <c r="FN23" s="303">
        <v>0</v>
      </c>
      <c r="FO23" s="303">
        <v>0</v>
      </c>
      <c r="FP23" s="303">
        <v>6920</v>
      </c>
      <c r="FQ23" s="303">
        <v>509</v>
      </c>
      <c r="FR23" s="393">
        <v>0</v>
      </c>
      <c r="FS23" s="303">
        <v>1808</v>
      </c>
      <c r="FT23" s="303">
        <v>1730</v>
      </c>
      <c r="FU23" s="303">
        <v>127.25</v>
      </c>
      <c r="FV23" s="393">
        <v>4.3141592920354022E-2</v>
      </c>
      <c r="FW23" s="303">
        <v>8.5</v>
      </c>
      <c r="FX23" s="303">
        <v>15368</v>
      </c>
      <c r="FY23" s="303">
        <v>0</v>
      </c>
      <c r="FZ23" s="303">
        <v>416</v>
      </c>
      <c r="GA23" s="303">
        <v>0</v>
      </c>
      <c r="GB23" s="303">
        <v>40</v>
      </c>
      <c r="GC23" s="303">
        <v>0</v>
      </c>
      <c r="GD23" s="303">
        <v>0</v>
      </c>
      <c r="GE23" s="303">
        <v>0</v>
      </c>
      <c r="GF23" s="303">
        <v>0</v>
      </c>
      <c r="GG23" s="303">
        <v>14912</v>
      </c>
      <c r="GH23" s="303">
        <v>920.5</v>
      </c>
      <c r="GI23" s="393">
        <v>0</v>
      </c>
      <c r="GJ23" s="303">
        <v>1808</v>
      </c>
      <c r="GK23" s="303">
        <v>1754.3529411764705</v>
      </c>
      <c r="GL23" s="303">
        <v>108.29411764705883</v>
      </c>
      <c r="GM23" s="393">
        <v>2.9672045809474246E-2</v>
      </c>
      <c r="GN23" s="303">
        <v>16</v>
      </c>
      <c r="GO23" s="303">
        <v>29440</v>
      </c>
      <c r="GP23" s="303">
        <v>0</v>
      </c>
      <c r="GQ23" s="303">
        <v>832</v>
      </c>
      <c r="GR23" s="303">
        <v>0</v>
      </c>
      <c r="GS23" s="303">
        <v>56</v>
      </c>
      <c r="GT23" s="303">
        <v>56</v>
      </c>
      <c r="GU23" s="303">
        <v>8</v>
      </c>
      <c r="GV23" s="303">
        <v>0</v>
      </c>
      <c r="GW23" s="303">
        <v>0</v>
      </c>
      <c r="GX23" s="303">
        <v>28488</v>
      </c>
      <c r="GY23" s="303">
        <v>3754</v>
      </c>
      <c r="GZ23" s="393">
        <v>0</v>
      </c>
      <c r="HA23" s="303">
        <v>1840</v>
      </c>
      <c r="HB23" s="303">
        <v>1780.5</v>
      </c>
      <c r="HC23" s="303">
        <v>234.625</v>
      </c>
      <c r="HD23" s="393">
        <v>3.233695652173918E-2</v>
      </c>
      <c r="HE23" s="303" t="s">
        <v>744</v>
      </c>
      <c r="HF23" s="303" t="s">
        <v>744</v>
      </c>
      <c r="HG23" s="303" t="s">
        <v>744</v>
      </c>
      <c r="HH23" s="303" t="s">
        <v>744</v>
      </c>
      <c r="HI23" s="303" t="s">
        <v>744</v>
      </c>
      <c r="HJ23" s="303" t="s">
        <v>744</v>
      </c>
      <c r="HK23" s="303" t="s">
        <v>744</v>
      </c>
      <c r="HL23" s="303" t="s">
        <v>744</v>
      </c>
      <c r="HM23" s="303" t="s">
        <v>744</v>
      </c>
      <c r="HN23" s="303" t="s">
        <v>744</v>
      </c>
      <c r="HO23" s="303" t="s">
        <v>744</v>
      </c>
      <c r="HP23" s="303" t="s">
        <v>744</v>
      </c>
      <c r="HQ23" s="393" t="s">
        <v>744</v>
      </c>
      <c r="HR23" s="303" t="s">
        <v>744</v>
      </c>
      <c r="HS23" s="303" t="s">
        <v>744</v>
      </c>
      <c r="HT23" s="303" t="s">
        <v>744</v>
      </c>
      <c r="HU23" s="393" t="s">
        <v>744</v>
      </c>
      <c r="HV23" s="303">
        <v>16</v>
      </c>
      <c r="HW23" s="303">
        <v>29440</v>
      </c>
      <c r="HX23" s="303">
        <v>0</v>
      </c>
      <c r="HY23" s="303">
        <v>832</v>
      </c>
      <c r="HZ23" s="303">
        <v>0</v>
      </c>
      <c r="IA23" s="303">
        <v>56</v>
      </c>
      <c r="IB23" s="303">
        <v>56</v>
      </c>
      <c r="IC23" s="303">
        <v>8</v>
      </c>
      <c r="ID23" s="303">
        <v>0</v>
      </c>
      <c r="IE23" s="303">
        <v>0</v>
      </c>
      <c r="IF23" s="303">
        <v>28488</v>
      </c>
      <c r="IG23" s="303">
        <v>3754</v>
      </c>
      <c r="IH23" s="393">
        <v>0</v>
      </c>
      <c r="II23" s="303">
        <v>1840</v>
      </c>
      <c r="IJ23" s="303">
        <v>1780.5</v>
      </c>
      <c r="IK23" s="303">
        <v>234.625</v>
      </c>
      <c r="IL23" s="393">
        <v>3.233695652173918E-2</v>
      </c>
      <c r="IM23" s="303"/>
      <c r="IN23" s="303">
        <v>1832.9756097560976</v>
      </c>
      <c r="IO23" s="303">
        <v>1779.5121951219512</v>
      </c>
      <c r="IP23" s="393">
        <v>2.9167553757717735E-2</v>
      </c>
      <c r="IQ23" s="303">
        <v>1808</v>
      </c>
      <c r="IR23" s="303">
        <v>1730</v>
      </c>
      <c r="IS23" s="393">
        <v>4.3141592920354022E-2</v>
      </c>
      <c r="IT23" s="303">
        <v>1828.8979591836735</v>
      </c>
      <c r="IU23" s="303">
        <v>1771.4285714285713</v>
      </c>
      <c r="IV23" s="393">
        <v>3.1422960185681248E-2</v>
      </c>
      <c r="IW23" s="735"/>
      <c r="IX23" s="303"/>
      <c r="IY23" s="396" t="s">
        <v>362</v>
      </c>
      <c r="IZ23" s="396" t="s">
        <v>363</v>
      </c>
      <c r="JA23" s="396" t="s">
        <v>354</v>
      </c>
      <c r="JB23" s="396">
        <v>29</v>
      </c>
      <c r="JC23" s="396" t="s">
        <v>12</v>
      </c>
      <c r="JD23" s="396" t="s">
        <v>232</v>
      </c>
      <c r="JE23" s="396" t="s">
        <v>9</v>
      </c>
      <c r="JF23" s="396" t="s">
        <v>232</v>
      </c>
      <c r="JG23" s="396" t="s">
        <v>366</v>
      </c>
    </row>
    <row r="24" spans="1:267" customFormat="1">
      <c r="A24">
        <v>22</v>
      </c>
      <c r="B24">
        <v>1</v>
      </c>
      <c r="F24">
        <v>700</v>
      </c>
      <c r="G24">
        <v>42</v>
      </c>
      <c r="H24">
        <v>1</v>
      </c>
      <c r="I24">
        <v>0</v>
      </c>
      <c r="J24">
        <v>1</v>
      </c>
      <c r="K24">
        <v>0</v>
      </c>
      <c r="L24" t="s">
        <v>362</v>
      </c>
      <c r="M24">
        <v>0</v>
      </c>
      <c r="N24">
        <v>29</v>
      </c>
      <c r="O24">
        <v>31.625</v>
      </c>
      <c r="P24">
        <v>40</v>
      </c>
      <c r="Q24">
        <v>40</v>
      </c>
      <c r="R24">
        <v>50</v>
      </c>
      <c r="S24">
        <v>50</v>
      </c>
      <c r="T24">
        <v>0</v>
      </c>
      <c r="U24">
        <v>0</v>
      </c>
      <c r="V24">
        <v>0</v>
      </c>
      <c r="W24">
        <v>1</v>
      </c>
      <c r="X24">
        <v>1</v>
      </c>
      <c r="Y24">
        <v>7</v>
      </c>
      <c r="Z24">
        <v>0</v>
      </c>
      <c r="AA24">
        <v>0</v>
      </c>
      <c r="AB24">
        <v>0</v>
      </c>
      <c r="AC24">
        <v>0</v>
      </c>
      <c r="AD24">
        <v>0</v>
      </c>
      <c r="AE24">
        <v>0</v>
      </c>
      <c r="AF24">
        <v>0</v>
      </c>
      <c r="AG24">
        <v>0</v>
      </c>
      <c r="AH24">
        <v>0</v>
      </c>
      <c r="AI24">
        <v>0</v>
      </c>
      <c r="AJ24">
        <v>0</v>
      </c>
      <c r="AK24">
        <v>368</v>
      </c>
      <c r="AL24">
        <v>0</v>
      </c>
      <c r="AM24">
        <v>0</v>
      </c>
      <c r="AN24">
        <v>0</v>
      </c>
      <c r="AO24">
        <v>0</v>
      </c>
      <c r="AP24">
        <v>0</v>
      </c>
      <c r="AQ24">
        <v>0</v>
      </c>
      <c r="AR24">
        <v>0</v>
      </c>
      <c r="AS24">
        <v>0</v>
      </c>
      <c r="AT24">
        <v>0</v>
      </c>
      <c r="AU24">
        <v>0</v>
      </c>
      <c r="AV24">
        <v>400</v>
      </c>
      <c r="AW24">
        <v>80</v>
      </c>
      <c r="AX24">
        <v>0</v>
      </c>
      <c r="AY24">
        <v>0</v>
      </c>
      <c r="AZ24">
        <v>0</v>
      </c>
      <c r="BA24">
        <v>0</v>
      </c>
      <c r="BB24">
        <v>0</v>
      </c>
      <c r="BC24">
        <v>0</v>
      </c>
      <c r="BD24">
        <v>0</v>
      </c>
      <c r="BE24">
        <v>0</v>
      </c>
      <c r="BF24">
        <v>0</v>
      </c>
      <c r="BG24">
        <v>0</v>
      </c>
      <c r="BH24">
        <v>0</v>
      </c>
      <c r="BI24">
        <v>24</v>
      </c>
      <c r="BJ24">
        <v>0</v>
      </c>
      <c r="BK24">
        <v>0</v>
      </c>
      <c r="BL24">
        <v>0</v>
      </c>
      <c r="BM24">
        <v>0</v>
      </c>
      <c r="BN24">
        <v>0</v>
      </c>
      <c r="BO24">
        <v>0</v>
      </c>
      <c r="BP24">
        <v>0</v>
      </c>
      <c r="BQ24">
        <v>0</v>
      </c>
      <c r="BR24">
        <v>0</v>
      </c>
      <c r="BS24">
        <v>0</v>
      </c>
      <c r="BT24">
        <v>0</v>
      </c>
      <c r="BU24">
        <v>0</v>
      </c>
      <c r="BV24">
        <v>0</v>
      </c>
      <c r="BW24">
        <v>0</v>
      </c>
      <c r="BX24">
        <v>0</v>
      </c>
      <c r="BY24">
        <v>0</v>
      </c>
      <c r="BZ24">
        <v>0</v>
      </c>
      <c r="CA24">
        <v>688</v>
      </c>
      <c r="CB24">
        <v>0</v>
      </c>
      <c r="CC24">
        <v>0</v>
      </c>
      <c r="CD24">
        <v>0</v>
      </c>
      <c r="CE24">
        <v>0</v>
      </c>
      <c r="CF24">
        <v>0</v>
      </c>
      <c r="CG24" s="439"/>
      <c r="CH24" s="303">
        <v>29</v>
      </c>
      <c r="CI24" s="393">
        <v>31.625</v>
      </c>
      <c r="CJ24" s="303">
        <v>40</v>
      </c>
      <c r="CK24" s="393">
        <v>40</v>
      </c>
      <c r="CL24" s="303">
        <v>50</v>
      </c>
      <c r="CM24" s="393">
        <v>50</v>
      </c>
      <c r="CN24" s="303"/>
      <c r="CO24" s="303"/>
      <c r="CP24" s="393" t="s">
        <v>744</v>
      </c>
      <c r="CQ24" s="303" t="s">
        <v>389</v>
      </c>
      <c r="CR24" s="393" t="s">
        <v>744</v>
      </c>
      <c r="CS24" s="393" t="s">
        <v>744</v>
      </c>
      <c r="CT24" s="303" t="s">
        <v>389</v>
      </c>
      <c r="CU24" s="393" t="s">
        <v>744</v>
      </c>
      <c r="CV24" s="303" t="s">
        <v>744</v>
      </c>
      <c r="CW24" s="303" t="s">
        <v>744</v>
      </c>
      <c r="CX24" s="303" t="s">
        <v>744</v>
      </c>
      <c r="CY24" s="303" t="s">
        <v>744</v>
      </c>
      <c r="CZ24" s="303" t="s">
        <v>744</v>
      </c>
      <c r="DA24" s="303" t="s">
        <v>744</v>
      </c>
      <c r="DB24" s="303" t="s">
        <v>744</v>
      </c>
      <c r="DC24" s="303" t="s">
        <v>744</v>
      </c>
      <c r="DD24" s="303" t="s">
        <v>744</v>
      </c>
      <c r="DE24" s="303" t="s">
        <v>744</v>
      </c>
      <c r="DF24" s="303" t="s">
        <v>744</v>
      </c>
      <c r="DG24" s="393" t="s">
        <v>744</v>
      </c>
      <c r="DH24" s="303" t="s">
        <v>744</v>
      </c>
      <c r="DI24" s="303" t="s">
        <v>744</v>
      </c>
      <c r="DJ24" s="393" t="s">
        <v>744</v>
      </c>
      <c r="DK24" s="303" t="s">
        <v>744</v>
      </c>
      <c r="DL24" s="303" t="s">
        <v>744</v>
      </c>
      <c r="DM24" s="303" t="s">
        <v>744</v>
      </c>
      <c r="DN24" s="303" t="s">
        <v>744</v>
      </c>
      <c r="DO24" s="303" t="s">
        <v>744</v>
      </c>
      <c r="DP24" s="303" t="s">
        <v>744</v>
      </c>
      <c r="DQ24" s="303" t="s">
        <v>744</v>
      </c>
      <c r="DR24" s="303" t="s">
        <v>744</v>
      </c>
      <c r="DS24" s="303" t="s">
        <v>744</v>
      </c>
      <c r="DT24" s="303" t="s">
        <v>744</v>
      </c>
      <c r="DU24" s="303" t="s">
        <v>744</v>
      </c>
      <c r="DV24" s="393" t="s">
        <v>744</v>
      </c>
      <c r="DW24" s="303" t="s">
        <v>744</v>
      </c>
      <c r="DX24" s="303" t="s">
        <v>744</v>
      </c>
      <c r="DY24" s="393" t="s">
        <v>744</v>
      </c>
      <c r="DZ24" s="303" t="s">
        <v>744</v>
      </c>
      <c r="EA24" s="303" t="s">
        <v>744</v>
      </c>
      <c r="EB24" s="303" t="s">
        <v>744</v>
      </c>
      <c r="EC24" s="303" t="s">
        <v>744</v>
      </c>
      <c r="ED24" s="303" t="s">
        <v>744</v>
      </c>
      <c r="EE24" s="303" t="s">
        <v>744</v>
      </c>
      <c r="EF24" s="303" t="s">
        <v>744</v>
      </c>
      <c r="EG24" s="303" t="s">
        <v>744</v>
      </c>
      <c r="EH24" s="303" t="s">
        <v>744</v>
      </c>
      <c r="EI24" s="303" t="s">
        <v>744</v>
      </c>
      <c r="EJ24" s="303" t="s">
        <v>744</v>
      </c>
      <c r="EK24" s="393" t="s">
        <v>744</v>
      </c>
      <c r="EL24" s="303" t="s">
        <v>744</v>
      </c>
      <c r="EM24" s="303" t="s">
        <v>744</v>
      </c>
      <c r="EN24" s="393" t="s">
        <v>744</v>
      </c>
      <c r="EO24" s="303">
        <v>1</v>
      </c>
      <c r="EP24" s="303">
        <v>1731.1666666666667</v>
      </c>
      <c r="EQ24" s="303">
        <v>0</v>
      </c>
      <c r="ER24" s="303">
        <v>0</v>
      </c>
      <c r="ES24" s="303">
        <v>0</v>
      </c>
      <c r="ET24" s="303">
        <v>0</v>
      </c>
      <c r="EU24" s="303">
        <v>0</v>
      </c>
      <c r="EV24" s="303">
        <v>0</v>
      </c>
      <c r="EW24" s="303">
        <v>0</v>
      </c>
      <c r="EX24" s="303">
        <v>0</v>
      </c>
      <c r="EY24" s="303">
        <v>1731.1666666666667</v>
      </c>
      <c r="EZ24" s="303">
        <v>0</v>
      </c>
      <c r="FA24" s="393">
        <v>0</v>
      </c>
      <c r="FB24" s="303">
        <v>1731.1666666666667</v>
      </c>
      <c r="FC24" s="303">
        <v>1731.1666666666667</v>
      </c>
      <c r="FD24" s="303">
        <v>0</v>
      </c>
      <c r="FE24" s="393">
        <v>0</v>
      </c>
      <c r="FF24" s="303">
        <v>1</v>
      </c>
      <c r="FG24" s="303">
        <v>1731.1666666666667</v>
      </c>
      <c r="FH24" s="303">
        <v>0</v>
      </c>
      <c r="FI24" s="303">
        <v>0</v>
      </c>
      <c r="FJ24" s="303">
        <v>0</v>
      </c>
      <c r="FK24" s="303">
        <v>400</v>
      </c>
      <c r="FL24" s="303">
        <v>0</v>
      </c>
      <c r="FM24" s="303">
        <v>0</v>
      </c>
      <c r="FN24" s="303">
        <v>0</v>
      </c>
      <c r="FO24" s="303">
        <v>0</v>
      </c>
      <c r="FP24" s="303">
        <v>1331.1666666666667</v>
      </c>
      <c r="FQ24" s="303">
        <v>0</v>
      </c>
      <c r="FR24" s="393">
        <v>0</v>
      </c>
      <c r="FS24" s="303">
        <v>1731.1666666666667</v>
      </c>
      <c r="FT24" s="303">
        <v>1331.1666666666667</v>
      </c>
      <c r="FU24" s="303">
        <v>0</v>
      </c>
      <c r="FV24" s="393">
        <v>0.23105805333590068</v>
      </c>
      <c r="FW24" s="303">
        <v>2</v>
      </c>
      <c r="FX24" s="303">
        <v>3462.3333333333335</v>
      </c>
      <c r="FY24" s="303">
        <v>0</v>
      </c>
      <c r="FZ24" s="303">
        <v>0</v>
      </c>
      <c r="GA24" s="303">
        <v>0</v>
      </c>
      <c r="GB24" s="303">
        <v>400</v>
      </c>
      <c r="GC24" s="303">
        <v>0</v>
      </c>
      <c r="GD24" s="303">
        <v>0</v>
      </c>
      <c r="GE24" s="303">
        <v>0</v>
      </c>
      <c r="GF24" s="303">
        <v>0</v>
      </c>
      <c r="GG24" s="303">
        <v>3062.3333333333335</v>
      </c>
      <c r="GH24" s="303">
        <v>0</v>
      </c>
      <c r="GI24" s="393">
        <v>0</v>
      </c>
      <c r="GJ24" s="303">
        <v>1731.1666666666667</v>
      </c>
      <c r="GK24" s="303">
        <v>1531.1666666666667</v>
      </c>
      <c r="GL24" s="303">
        <v>0</v>
      </c>
      <c r="GM24" s="393">
        <v>0.11552902666795029</v>
      </c>
      <c r="GN24" s="303">
        <v>7</v>
      </c>
      <c r="GO24" s="303">
        <v>11286.229166666666</v>
      </c>
      <c r="GP24" s="303">
        <v>0</v>
      </c>
      <c r="GQ24" s="303">
        <v>368</v>
      </c>
      <c r="GR24" s="303">
        <v>0</v>
      </c>
      <c r="GS24" s="303">
        <v>80</v>
      </c>
      <c r="GT24" s="303">
        <v>0</v>
      </c>
      <c r="GU24" s="303">
        <v>24</v>
      </c>
      <c r="GV24" s="303">
        <v>0</v>
      </c>
      <c r="GW24" s="303">
        <v>0</v>
      </c>
      <c r="GX24" s="303">
        <v>10814.229166666666</v>
      </c>
      <c r="GY24" s="303">
        <v>0</v>
      </c>
      <c r="GZ24" s="393">
        <v>688</v>
      </c>
      <c r="HA24" s="303">
        <v>1612.3184523809523</v>
      </c>
      <c r="HB24" s="303">
        <v>1544.889880952381</v>
      </c>
      <c r="HC24" s="303">
        <v>0</v>
      </c>
      <c r="HD24" s="393">
        <v>4.1820876842907695E-2</v>
      </c>
      <c r="HE24" s="303" t="s">
        <v>744</v>
      </c>
      <c r="HF24" s="303" t="s">
        <v>744</v>
      </c>
      <c r="HG24" s="303" t="s">
        <v>744</v>
      </c>
      <c r="HH24" s="303" t="s">
        <v>744</v>
      </c>
      <c r="HI24" s="303" t="s">
        <v>744</v>
      </c>
      <c r="HJ24" s="303" t="s">
        <v>744</v>
      </c>
      <c r="HK24" s="303" t="s">
        <v>744</v>
      </c>
      <c r="HL24" s="303" t="s">
        <v>744</v>
      </c>
      <c r="HM24" s="303" t="s">
        <v>744</v>
      </c>
      <c r="HN24" s="303" t="s">
        <v>744</v>
      </c>
      <c r="HO24" s="303" t="s">
        <v>744</v>
      </c>
      <c r="HP24" s="303" t="s">
        <v>744</v>
      </c>
      <c r="HQ24" s="393" t="s">
        <v>744</v>
      </c>
      <c r="HR24" s="303" t="s">
        <v>744</v>
      </c>
      <c r="HS24" s="303" t="s">
        <v>744</v>
      </c>
      <c r="HT24" s="303" t="s">
        <v>744</v>
      </c>
      <c r="HU24" s="393" t="s">
        <v>744</v>
      </c>
      <c r="HV24" s="303">
        <v>7</v>
      </c>
      <c r="HW24" s="303">
        <v>11286.229166666666</v>
      </c>
      <c r="HX24" s="303">
        <v>0</v>
      </c>
      <c r="HY24" s="303">
        <v>368</v>
      </c>
      <c r="HZ24" s="303">
        <v>0</v>
      </c>
      <c r="IA24" s="303">
        <v>80</v>
      </c>
      <c r="IB24" s="303">
        <v>0</v>
      </c>
      <c r="IC24" s="303">
        <v>24</v>
      </c>
      <c r="ID24" s="303">
        <v>0</v>
      </c>
      <c r="IE24" s="303">
        <v>0</v>
      </c>
      <c r="IF24" s="303">
        <v>10814.229166666666</v>
      </c>
      <c r="IG24" s="303">
        <v>0</v>
      </c>
      <c r="IH24" s="393">
        <v>688</v>
      </c>
      <c r="II24" s="303">
        <v>1612.3184523809523</v>
      </c>
      <c r="IJ24" s="303">
        <v>1544.889880952381</v>
      </c>
      <c r="IK24" s="303">
        <v>0</v>
      </c>
      <c r="IL24" s="393">
        <v>4.1820876842907695E-2</v>
      </c>
      <c r="IM24" s="303"/>
      <c r="IN24" s="303">
        <v>1627.1744791666665</v>
      </c>
      <c r="IO24" s="303">
        <v>1568.1744791666665</v>
      </c>
      <c r="IP24" s="393">
        <v>3.6259172421519326E-2</v>
      </c>
      <c r="IQ24" s="303">
        <v>1731.1666666666667</v>
      </c>
      <c r="IR24" s="303">
        <v>1331.1666666666667</v>
      </c>
      <c r="IS24" s="393">
        <v>0.23105805333590068</v>
      </c>
      <c r="IT24" s="303">
        <v>1638.7291666666665</v>
      </c>
      <c r="IU24" s="303">
        <v>1541.8402777777776</v>
      </c>
      <c r="IV24" s="393">
        <v>5.9124406192128887E-2</v>
      </c>
      <c r="IW24" s="735"/>
      <c r="IX24" s="303"/>
      <c r="IY24" s="396" t="s">
        <v>362</v>
      </c>
      <c r="IZ24" s="396" t="s">
        <v>363</v>
      </c>
      <c r="JA24" s="396" t="s">
        <v>354</v>
      </c>
      <c r="JB24" s="396">
        <v>12</v>
      </c>
      <c r="JC24" s="396" t="s">
        <v>11</v>
      </c>
      <c r="JD24" s="396" t="s">
        <v>232</v>
      </c>
      <c r="JE24" s="396" t="s">
        <v>9</v>
      </c>
      <c r="JF24" s="396" t="s">
        <v>232</v>
      </c>
      <c r="JG24" s="396" t="s">
        <v>358</v>
      </c>
    </row>
    <row r="25" spans="1:267" customFormat="1">
      <c r="A25">
        <v>24</v>
      </c>
      <c r="B25">
        <v>1</v>
      </c>
      <c r="F25">
        <v>700</v>
      </c>
      <c r="G25">
        <v>41</v>
      </c>
      <c r="H25">
        <v>1</v>
      </c>
      <c r="I25">
        <v>0</v>
      </c>
      <c r="J25">
        <v>1</v>
      </c>
      <c r="K25">
        <v>0</v>
      </c>
      <c r="L25" t="s">
        <v>393</v>
      </c>
      <c r="M25">
        <v>0</v>
      </c>
      <c r="N25">
        <v>22.67</v>
      </c>
      <c r="O25">
        <v>52</v>
      </c>
      <c r="P25">
        <v>40</v>
      </c>
      <c r="Q25">
        <v>40</v>
      </c>
      <c r="R25">
        <v>0</v>
      </c>
      <c r="S25">
        <v>0</v>
      </c>
      <c r="T25" t="s">
        <v>745</v>
      </c>
      <c r="U25">
        <v>0</v>
      </c>
      <c r="V25">
        <v>0</v>
      </c>
      <c r="W25">
        <v>2</v>
      </c>
      <c r="X25">
        <v>1</v>
      </c>
      <c r="Y25">
        <v>8.5</v>
      </c>
      <c r="Z25">
        <v>0</v>
      </c>
      <c r="AA25">
        <v>0</v>
      </c>
      <c r="AB25">
        <v>0</v>
      </c>
      <c r="AC25">
        <v>0</v>
      </c>
      <c r="AD25">
        <v>0</v>
      </c>
      <c r="AE25">
        <v>784</v>
      </c>
      <c r="AF25">
        <v>0</v>
      </c>
      <c r="AG25">
        <v>0</v>
      </c>
      <c r="AH25">
        <v>0</v>
      </c>
      <c r="AI25">
        <v>24</v>
      </c>
      <c r="AJ25">
        <v>0</v>
      </c>
      <c r="AK25">
        <v>135</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8</v>
      </c>
      <c r="BH25">
        <v>0</v>
      </c>
      <c r="BI25">
        <v>0</v>
      </c>
      <c r="BJ25">
        <v>0</v>
      </c>
      <c r="BK25">
        <v>0</v>
      </c>
      <c r="BL25">
        <v>0</v>
      </c>
      <c r="BM25">
        <v>0</v>
      </c>
      <c r="BN25">
        <v>0</v>
      </c>
      <c r="BO25">
        <v>0</v>
      </c>
      <c r="BP25">
        <v>0</v>
      </c>
      <c r="BQ25">
        <v>0</v>
      </c>
      <c r="BR25">
        <v>0</v>
      </c>
      <c r="BS25">
        <v>0</v>
      </c>
      <c r="BT25">
        <v>0</v>
      </c>
      <c r="BU25">
        <v>0</v>
      </c>
      <c r="BV25">
        <v>0</v>
      </c>
      <c r="BW25">
        <v>0</v>
      </c>
      <c r="BX25">
        <v>0</v>
      </c>
      <c r="BY25">
        <v>0</v>
      </c>
      <c r="BZ25">
        <v>0</v>
      </c>
      <c r="CA25">
        <v>124</v>
      </c>
      <c r="CB25">
        <v>0</v>
      </c>
      <c r="CC25">
        <v>6</v>
      </c>
      <c r="CD25">
        <v>0</v>
      </c>
      <c r="CE25">
        <v>0</v>
      </c>
      <c r="CF25">
        <v>0</v>
      </c>
      <c r="CG25" s="439"/>
      <c r="CH25" s="303">
        <v>22.67</v>
      </c>
      <c r="CI25" s="393">
        <v>52</v>
      </c>
      <c r="CJ25" s="303">
        <v>40</v>
      </c>
      <c r="CK25" s="393">
        <v>40</v>
      </c>
      <c r="CL25" s="303">
        <v>0</v>
      </c>
      <c r="CM25" s="393">
        <v>0</v>
      </c>
      <c r="CN25" s="303"/>
      <c r="CO25" s="303"/>
      <c r="CP25" s="393" t="s">
        <v>744</v>
      </c>
      <c r="CQ25" s="303" t="s">
        <v>389</v>
      </c>
      <c r="CR25" s="393" t="s">
        <v>389</v>
      </c>
      <c r="CS25" s="393" t="s">
        <v>744</v>
      </c>
      <c r="CT25" s="303" t="s">
        <v>389</v>
      </c>
      <c r="CU25" s="393" t="s">
        <v>389</v>
      </c>
      <c r="CV25" s="303" t="s">
        <v>744</v>
      </c>
      <c r="CW25" s="303" t="s">
        <v>744</v>
      </c>
      <c r="CX25" s="303" t="s">
        <v>744</v>
      </c>
      <c r="CY25" s="303" t="s">
        <v>744</v>
      </c>
      <c r="CZ25" s="303" t="s">
        <v>744</v>
      </c>
      <c r="DA25" s="303" t="s">
        <v>744</v>
      </c>
      <c r="DB25" s="303" t="s">
        <v>744</v>
      </c>
      <c r="DC25" s="303" t="s">
        <v>744</v>
      </c>
      <c r="DD25" s="303" t="s">
        <v>744</v>
      </c>
      <c r="DE25" s="303" t="s">
        <v>744</v>
      </c>
      <c r="DF25" s="303" t="s">
        <v>744</v>
      </c>
      <c r="DG25" s="393" t="s">
        <v>744</v>
      </c>
      <c r="DH25" s="303" t="s">
        <v>744</v>
      </c>
      <c r="DI25" s="303" t="s">
        <v>744</v>
      </c>
      <c r="DJ25" s="393" t="s">
        <v>744</v>
      </c>
      <c r="DK25" s="303" t="s">
        <v>744</v>
      </c>
      <c r="DL25" s="303" t="s">
        <v>744</v>
      </c>
      <c r="DM25" s="303" t="s">
        <v>744</v>
      </c>
      <c r="DN25" s="303" t="s">
        <v>744</v>
      </c>
      <c r="DO25" s="303" t="s">
        <v>744</v>
      </c>
      <c r="DP25" s="303" t="s">
        <v>744</v>
      </c>
      <c r="DQ25" s="303" t="s">
        <v>744</v>
      </c>
      <c r="DR25" s="303" t="s">
        <v>744</v>
      </c>
      <c r="DS25" s="303" t="s">
        <v>744</v>
      </c>
      <c r="DT25" s="303" t="s">
        <v>744</v>
      </c>
      <c r="DU25" s="303" t="s">
        <v>744</v>
      </c>
      <c r="DV25" s="393" t="s">
        <v>744</v>
      </c>
      <c r="DW25" s="303" t="s">
        <v>744</v>
      </c>
      <c r="DX25" s="303" t="s">
        <v>744</v>
      </c>
      <c r="DY25" s="393" t="s">
        <v>744</v>
      </c>
      <c r="DZ25" s="303" t="s">
        <v>744</v>
      </c>
      <c r="EA25" s="303" t="s">
        <v>744</v>
      </c>
      <c r="EB25" s="303" t="s">
        <v>744</v>
      </c>
      <c r="EC25" s="303" t="s">
        <v>744</v>
      </c>
      <c r="ED25" s="303" t="s">
        <v>744</v>
      </c>
      <c r="EE25" s="303" t="s">
        <v>744</v>
      </c>
      <c r="EF25" s="303" t="s">
        <v>744</v>
      </c>
      <c r="EG25" s="303" t="s">
        <v>744</v>
      </c>
      <c r="EH25" s="303" t="s">
        <v>744</v>
      </c>
      <c r="EI25" s="303" t="s">
        <v>744</v>
      </c>
      <c r="EJ25" s="303" t="s">
        <v>744</v>
      </c>
      <c r="EK25" s="393" t="s">
        <v>744</v>
      </c>
      <c r="EL25" s="303" t="s">
        <v>744</v>
      </c>
      <c r="EM25" s="303" t="s">
        <v>744</v>
      </c>
      <c r="EN25" s="393" t="s">
        <v>744</v>
      </c>
      <c r="EO25" s="303">
        <v>2</v>
      </c>
      <c r="EP25" s="303">
        <v>3637.2799999999997</v>
      </c>
      <c r="EQ25" s="303">
        <v>0</v>
      </c>
      <c r="ER25" s="303">
        <v>24</v>
      </c>
      <c r="ES25" s="303">
        <v>0</v>
      </c>
      <c r="ET25" s="303">
        <v>0</v>
      </c>
      <c r="EU25" s="303">
        <v>0</v>
      </c>
      <c r="EV25" s="303">
        <v>8</v>
      </c>
      <c r="EW25" s="303">
        <v>0</v>
      </c>
      <c r="EX25" s="303">
        <v>0</v>
      </c>
      <c r="EY25" s="303">
        <v>3605.2799999999997</v>
      </c>
      <c r="EZ25" s="303">
        <v>6</v>
      </c>
      <c r="FA25" s="393">
        <v>0</v>
      </c>
      <c r="FB25" s="303">
        <v>1818.6399999999999</v>
      </c>
      <c r="FC25" s="303">
        <v>1802.6399999999999</v>
      </c>
      <c r="FD25" s="303">
        <v>3</v>
      </c>
      <c r="FE25" s="393">
        <v>8.7977829586943779E-3</v>
      </c>
      <c r="FF25" s="303">
        <v>1</v>
      </c>
      <c r="FG25" s="303">
        <v>1818.6399999999999</v>
      </c>
      <c r="FH25" s="303">
        <v>0</v>
      </c>
      <c r="FI25" s="303">
        <v>0</v>
      </c>
      <c r="FJ25" s="303">
        <v>0</v>
      </c>
      <c r="FK25" s="303">
        <v>0</v>
      </c>
      <c r="FL25" s="303">
        <v>0</v>
      </c>
      <c r="FM25" s="303">
        <v>0</v>
      </c>
      <c r="FN25" s="303">
        <v>0</v>
      </c>
      <c r="FO25" s="303">
        <v>0</v>
      </c>
      <c r="FP25" s="303">
        <v>1818.6399999999999</v>
      </c>
      <c r="FQ25" s="303">
        <v>0</v>
      </c>
      <c r="FR25" s="393">
        <v>0</v>
      </c>
      <c r="FS25" s="303">
        <v>1818.6399999999999</v>
      </c>
      <c r="FT25" s="303">
        <v>1818.6399999999999</v>
      </c>
      <c r="FU25" s="303">
        <v>0</v>
      </c>
      <c r="FV25" s="393">
        <v>0</v>
      </c>
      <c r="FW25" s="303">
        <v>3</v>
      </c>
      <c r="FX25" s="303">
        <v>5455.92</v>
      </c>
      <c r="FY25" s="303">
        <v>0</v>
      </c>
      <c r="FZ25" s="303">
        <v>24</v>
      </c>
      <c r="GA25" s="303">
        <v>0</v>
      </c>
      <c r="GB25" s="303">
        <v>0</v>
      </c>
      <c r="GC25" s="303">
        <v>0</v>
      </c>
      <c r="GD25" s="303">
        <v>8</v>
      </c>
      <c r="GE25" s="303">
        <v>0</v>
      </c>
      <c r="GF25" s="303">
        <v>0</v>
      </c>
      <c r="GG25" s="303">
        <v>5423.92</v>
      </c>
      <c r="GH25" s="303">
        <v>6</v>
      </c>
      <c r="GI25" s="393">
        <v>0</v>
      </c>
      <c r="GJ25" s="303">
        <v>1818.64</v>
      </c>
      <c r="GK25" s="303">
        <v>1807.9733333333334</v>
      </c>
      <c r="GL25" s="303">
        <v>2</v>
      </c>
      <c r="GM25" s="393">
        <v>5.8651886391296593E-3</v>
      </c>
      <c r="GN25" s="303">
        <v>8.5</v>
      </c>
      <c r="GO25" s="303">
        <v>13340</v>
      </c>
      <c r="GP25" s="303">
        <v>784</v>
      </c>
      <c r="GQ25" s="303">
        <v>135</v>
      </c>
      <c r="GR25" s="303">
        <v>0</v>
      </c>
      <c r="GS25" s="303">
        <v>0</v>
      </c>
      <c r="GT25" s="303">
        <v>0</v>
      </c>
      <c r="GU25" s="303">
        <v>0</v>
      </c>
      <c r="GV25" s="303">
        <v>0</v>
      </c>
      <c r="GW25" s="303">
        <v>0</v>
      </c>
      <c r="GX25" s="303">
        <v>12421</v>
      </c>
      <c r="GY25" s="303">
        <v>0</v>
      </c>
      <c r="GZ25" s="393">
        <v>124</v>
      </c>
      <c r="HA25" s="303">
        <v>1569.4117647058824</v>
      </c>
      <c r="HB25" s="303">
        <v>1461.294117647059</v>
      </c>
      <c r="HC25" s="303">
        <v>0</v>
      </c>
      <c r="HD25" s="393">
        <v>6.8890554722638608E-2</v>
      </c>
      <c r="HE25" s="303" t="s">
        <v>744</v>
      </c>
      <c r="HF25" s="303" t="s">
        <v>744</v>
      </c>
      <c r="HG25" s="303" t="s">
        <v>744</v>
      </c>
      <c r="HH25" s="303" t="s">
        <v>744</v>
      </c>
      <c r="HI25" s="303" t="s">
        <v>744</v>
      </c>
      <c r="HJ25" s="303" t="s">
        <v>744</v>
      </c>
      <c r="HK25" s="303" t="s">
        <v>744</v>
      </c>
      <c r="HL25" s="303" t="s">
        <v>744</v>
      </c>
      <c r="HM25" s="303" t="s">
        <v>744</v>
      </c>
      <c r="HN25" s="303" t="s">
        <v>744</v>
      </c>
      <c r="HO25" s="303" t="s">
        <v>744</v>
      </c>
      <c r="HP25" s="303" t="s">
        <v>744</v>
      </c>
      <c r="HQ25" s="393" t="s">
        <v>744</v>
      </c>
      <c r="HR25" s="303" t="s">
        <v>744</v>
      </c>
      <c r="HS25" s="303" t="s">
        <v>744</v>
      </c>
      <c r="HT25" s="303" t="s">
        <v>744</v>
      </c>
      <c r="HU25" s="393" t="s">
        <v>744</v>
      </c>
      <c r="HV25" s="303">
        <v>8.5</v>
      </c>
      <c r="HW25" s="303">
        <v>13340</v>
      </c>
      <c r="HX25" s="303">
        <v>784</v>
      </c>
      <c r="HY25" s="303">
        <v>135</v>
      </c>
      <c r="HZ25" s="303">
        <v>0</v>
      </c>
      <c r="IA25" s="303">
        <v>0</v>
      </c>
      <c r="IB25" s="303">
        <v>0</v>
      </c>
      <c r="IC25" s="303">
        <v>0</v>
      </c>
      <c r="ID25" s="303">
        <v>0</v>
      </c>
      <c r="IE25" s="303">
        <v>0</v>
      </c>
      <c r="IF25" s="303">
        <v>12421</v>
      </c>
      <c r="IG25" s="303">
        <v>0</v>
      </c>
      <c r="IH25" s="393">
        <v>124</v>
      </c>
      <c r="II25" s="303">
        <v>1569.4117647058824</v>
      </c>
      <c r="IJ25" s="303">
        <v>1461.2941176470588</v>
      </c>
      <c r="IK25" s="303">
        <v>0</v>
      </c>
      <c r="IL25" s="393">
        <v>6.8890554722638719E-2</v>
      </c>
      <c r="IM25" s="303"/>
      <c r="IN25" s="303">
        <v>1616.8838095238093</v>
      </c>
      <c r="IO25" s="303">
        <v>1526.3123809523809</v>
      </c>
      <c r="IP25" s="393">
        <v>5.6016040260866262E-2</v>
      </c>
      <c r="IQ25" s="303">
        <v>1818.6399999999999</v>
      </c>
      <c r="IR25" s="303">
        <v>1818.6399999999999</v>
      </c>
      <c r="IS25" s="393">
        <v>0</v>
      </c>
      <c r="IT25" s="303">
        <v>1634.4278260869564</v>
      </c>
      <c r="IU25" s="303">
        <v>1551.7321739130434</v>
      </c>
      <c r="IV25" s="393">
        <v>5.0596086810329011E-2</v>
      </c>
      <c r="IW25" s="735"/>
      <c r="IX25" s="303"/>
      <c r="IY25" s="396" t="s">
        <v>393</v>
      </c>
      <c r="IZ25" s="396" t="s">
        <v>394</v>
      </c>
      <c r="JA25" s="396" t="s">
        <v>350</v>
      </c>
      <c r="JB25" s="396">
        <v>20</v>
      </c>
      <c r="JC25" s="396" t="s">
        <v>12</v>
      </c>
      <c r="JD25" s="396" t="s">
        <v>232</v>
      </c>
      <c r="JE25" s="396" t="s">
        <v>9</v>
      </c>
      <c r="JF25" s="396" t="s">
        <v>232</v>
      </c>
      <c r="JG25" s="396" t="s">
        <v>358</v>
      </c>
    </row>
    <row r="26" spans="1:267" customFormat="1">
      <c r="A26">
        <v>27</v>
      </c>
      <c r="B26">
        <v>1</v>
      </c>
      <c r="F26">
        <v>700</v>
      </c>
      <c r="G26">
        <v>41</v>
      </c>
      <c r="H26">
        <v>1</v>
      </c>
      <c r="I26">
        <v>0</v>
      </c>
      <c r="J26">
        <v>1</v>
      </c>
      <c r="K26">
        <v>0</v>
      </c>
      <c r="L26" t="s">
        <v>398</v>
      </c>
      <c r="M26">
        <v>0</v>
      </c>
      <c r="N26">
        <v>22</v>
      </c>
      <c r="O26">
        <v>22</v>
      </c>
      <c r="P26">
        <v>40</v>
      </c>
      <c r="Q26">
        <v>40</v>
      </c>
      <c r="R26">
        <v>150</v>
      </c>
      <c r="S26">
        <v>0</v>
      </c>
      <c r="T26" t="s">
        <v>745</v>
      </c>
      <c r="U26">
        <v>0</v>
      </c>
      <c r="V26">
        <v>0</v>
      </c>
      <c r="W26">
        <v>12</v>
      </c>
      <c r="X26">
        <v>1.5</v>
      </c>
      <c r="Y26">
        <v>53</v>
      </c>
      <c r="Z26">
        <v>0</v>
      </c>
      <c r="AA26">
        <v>0</v>
      </c>
      <c r="AB26">
        <v>0</v>
      </c>
      <c r="AC26">
        <v>210</v>
      </c>
      <c r="AD26">
        <v>0</v>
      </c>
      <c r="AE26">
        <v>136</v>
      </c>
      <c r="AF26">
        <v>0</v>
      </c>
      <c r="AG26">
        <v>0</v>
      </c>
      <c r="AH26">
        <v>0</v>
      </c>
      <c r="AI26">
        <v>32</v>
      </c>
      <c r="AJ26">
        <v>40</v>
      </c>
      <c r="AK26">
        <v>4112</v>
      </c>
      <c r="AL26">
        <v>0</v>
      </c>
      <c r="AM26">
        <v>0</v>
      </c>
      <c r="AN26">
        <v>0</v>
      </c>
      <c r="AO26">
        <v>0</v>
      </c>
      <c r="AP26">
        <v>0</v>
      </c>
      <c r="AQ26">
        <v>0</v>
      </c>
      <c r="AR26">
        <v>0</v>
      </c>
      <c r="AS26">
        <v>0</v>
      </c>
      <c r="AT26">
        <v>0</v>
      </c>
      <c r="AU26">
        <v>0</v>
      </c>
      <c r="AV26">
        <v>0</v>
      </c>
      <c r="AW26">
        <v>0</v>
      </c>
      <c r="AX26">
        <v>0</v>
      </c>
      <c r="AY26">
        <v>0</v>
      </c>
      <c r="AZ26">
        <v>0</v>
      </c>
      <c r="BA26">
        <v>0</v>
      </c>
      <c r="BB26">
        <v>0</v>
      </c>
      <c r="BC26">
        <v>288</v>
      </c>
      <c r="BD26">
        <v>0</v>
      </c>
      <c r="BE26">
        <v>0</v>
      </c>
      <c r="BF26">
        <v>0</v>
      </c>
      <c r="BG26">
        <v>0</v>
      </c>
      <c r="BH26">
        <v>0</v>
      </c>
      <c r="BI26">
        <v>360</v>
      </c>
      <c r="BJ26">
        <v>0</v>
      </c>
      <c r="BK26">
        <v>0</v>
      </c>
      <c r="BL26">
        <v>0</v>
      </c>
      <c r="BM26">
        <v>0</v>
      </c>
      <c r="BN26">
        <v>0</v>
      </c>
      <c r="BO26">
        <v>0</v>
      </c>
      <c r="BP26">
        <v>0</v>
      </c>
      <c r="BQ26">
        <v>0</v>
      </c>
      <c r="BR26">
        <v>0</v>
      </c>
      <c r="BS26">
        <v>0</v>
      </c>
      <c r="BT26">
        <v>0</v>
      </c>
      <c r="BU26">
        <v>0</v>
      </c>
      <c r="BV26">
        <v>0</v>
      </c>
      <c r="BW26">
        <v>0</v>
      </c>
      <c r="BX26">
        <v>0</v>
      </c>
      <c r="BY26">
        <v>0</v>
      </c>
      <c r="BZ26">
        <v>0</v>
      </c>
      <c r="CA26">
        <v>432</v>
      </c>
      <c r="CB26">
        <v>0</v>
      </c>
      <c r="CC26">
        <v>80</v>
      </c>
      <c r="CD26">
        <v>16</v>
      </c>
      <c r="CE26">
        <v>464</v>
      </c>
      <c r="CF26">
        <v>0</v>
      </c>
      <c r="CG26" s="439"/>
      <c r="CH26" s="303">
        <v>22</v>
      </c>
      <c r="CI26" s="393">
        <v>22</v>
      </c>
      <c r="CJ26" s="303">
        <v>40</v>
      </c>
      <c r="CK26" s="393">
        <v>40</v>
      </c>
      <c r="CL26" s="303">
        <v>150</v>
      </c>
      <c r="CM26" s="393">
        <v>0</v>
      </c>
      <c r="CN26" s="303"/>
      <c r="CO26" s="303"/>
      <c r="CP26" s="393" t="s">
        <v>744</v>
      </c>
      <c r="CQ26" s="303" t="s">
        <v>389</v>
      </c>
      <c r="CR26" s="393" t="s">
        <v>389</v>
      </c>
      <c r="CS26" s="393" t="s">
        <v>744</v>
      </c>
      <c r="CT26" s="303" t="s">
        <v>389</v>
      </c>
      <c r="CU26" s="393" t="s">
        <v>389</v>
      </c>
      <c r="CV26" s="303" t="s">
        <v>744</v>
      </c>
      <c r="CW26" s="303" t="s">
        <v>744</v>
      </c>
      <c r="CX26" s="303" t="s">
        <v>744</v>
      </c>
      <c r="CY26" s="303" t="s">
        <v>744</v>
      </c>
      <c r="CZ26" s="303" t="s">
        <v>744</v>
      </c>
      <c r="DA26" s="303" t="s">
        <v>744</v>
      </c>
      <c r="DB26" s="303" t="s">
        <v>744</v>
      </c>
      <c r="DC26" s="303" t="s">
        <v>744</v>
      </c>
      <c r="DD26" s="303" t="s">
        <v>744</v>
      </c>
      <c r="DE26" s="303" t="s">
        <v>744</v>
      </c>
      <c r="DF26" s="303" t="s">
        <v>744</v>
      </c>
      <c r="DG26" s="393" t="s">
        <v>744</v>
      </c>
      <c r="DH26" s="303" t="s">
        <v>744</v>
      </c>
      <c r="DI26" s="303" t="s">
        <v>744</v>
      </c>
      <c r="DJ26" s="393" t="s">
        <v>744</v>
      </c>
      <c r="DK26" s="303" t="s">
        <v>744</v>
      </c>
      <c r="DL26" s="303" t="s">
        <v>744</v>
      </c>
      <c r="DM26" s="303" t="s">
        <v>744</v>
      </c>
      <c r="DN26" s="303" t="s">
        <v>744</v>
      </c>
      <c r="DO26" s="303" t="s">
        <v>744</v>
      </c>
      <c r="DP26" s="303" t="s">
        <v>744</v>
      </c>
      <c r="DQ26" s="303" t="s">
        <v>744</v>
      </c>
      <c r="DR26" s="303" t="s">
        <v>744</v>
      </c>
      <c r="DS26" s="303" t="s">
        <v>744</v>
      </c>
      <c r="DT26" s="303" t="s">
        <v>744</v>
      </c>
      <c r="DU26" s="303" t="s">
        <v>744</v>
      </c>
      <c r="DV26" s="393" t="s">
        <v>744</v>
      </c>
      <c r="DW26" s="303" t="s">
        <v>744</v>
      </c>
      <c r="DX26" s="303" t="s">
        <v>744</v>
      </c>
      <c r="DY26" s="393" t="s">
        <v>744</v>
      </c>
      <c r="DZ26" s="303" t="s">
        <v>744</v>
      </c>
      <c r="EA26" s="303" t="s">
        <v>744</v>
      </c>
      <c r="EB26" s="303" t="s">
        <v>744</v>
      </c>
      <c r="EC26" s="303" t="s">
        <v>744</v>
      </c>
      <c r="ED26" s="303" t="s">
        <v>744</v>
      </c>
      <c r="EE26" s="303" t="s">
        <v>744</v>
      </c>
      <c r="EF26" s="303" t="s">
        <v>744</v>
      </c>
      <c r="EG26" s="303" t="s">
        <v>744</v>
      </c>
      <c r="EH26" s="303" t="s">
        <v>744</v>
      </c>
      <c r="EI26" s="303" t="s">
        <v>744</v>
      </c>
      <c r="EJ26" s="303" t="s">
        <v>744</v>
      </c>
      <c r="EK26" s="393" t="s">
        <v>744</v>
      </c>
      <c r="EL26" s="303" t="s">
        <v>744</v>
      </c>
      <c r="EM26" s="303" t="s">
        <v>744</v>
      </c>
      <c r="EN26" s="393" t="s">
        <v>744</v>
      </c>
      <c r="EO26" s="303">
        <v>12</v>
      </c>
      <c r="EP26" s="303">
        <v>20520</v>
      </c>
      <c r="EQ26" s="303">
        <v>210</v>
      </c>
      <c r="ER26" s="303">
        <v>32</v>
      </c>
      <c r="ES26" s="303">
        <v>0</v>
      </c>
      <c r="ET26" s="303">
        <v>0</v>
      </c>
      <c r="EU26" s="303">
        <v>0</v>
      </c>
      <c r="EV26" s="303">
        <v>0</v>
      </c>
      <c r="EW26" s="303">
        <v>0</v>
      </c>
      <c r="EX26" s="303">
        <v>0</v>
      </c>
      <c r="EY26" s="303">
        <v>20278</v>
      </c>
      <c r="EZ26" s="303">
        <v>80</v>
      </c>
      <c r="FA26" s="393">
        <v>0</v>
      </c>
      <c r="FB26" s="303">
        <v>1710</v>
      </c>
      <c r="FC26" s="303">
        <v>1689.8333333333333</v>
      </c>
      <c r="FD26" s="303">
        <v>6.666666666666667</v>
      </c>
      <c r="FE26" s="393">
        <v>1.1793372319688133E-2</v>
      </c>
      <c r="FF26" s="303">
        <v>1.5</v>
      </c>
      <c r="FG26" s="303">
        <v>2565</v>
      </c>
      <c r="FH26" s="303">
        <v>0</v>
      </c>
      <c r="FI26" s="303">
        <v>40</v>
      </c>
      <c r="FJ26" s="303">
        <v>0</v>
      </c>
      <c r="FK26" s="303">
        <v>0</v>
      </c>
      <c r="FL26" s="303">
        <v>0</v>
      </c>
      <c r="FM26" s="303">
        <v>0</v>
      </c>
      <c r="FN26" s="303">
        <v>0</v>
      </c>
      <c r="FO26" s="303">
        <v>0</v>
      </c>
      <c r="FP26" s="303">
        <v>2525</v>
      </c>
      <c r="FQ26" s="303">
        <v>16</v>
      </c>
      <c r="FR26" s="393">
        <v>0</v>
      </c>
      <c r="FS26" s="303">
        <v>1710</v>
      </c>
      <c r="FT26" s="303">
        <v>1683.3333333333333</v>
      </c>
      <c r="FU26" s="303">
        <v>10.666666666666666</v>
      </c>
      <c r="FV26" s="393">
        <v>1.5594541910331383E-2</v>
      </c>
      <c r="FW26" s="303">
        <v>13.5</v>
      </c>
      <c r="FX26" s="303">
        <v>23085</v>
      </c>
      <c r="FY26" s="303">
        <v>210</v>
      </c>
      <c r="FZ26" s="303">
        <v>72</v>
      </c>
      <c r="GA26" s="303">
        <v>0</v>
      </c>
      <c r="GB26" s="303">
        <v>0</v>
      </c>
      <c r="GC26" s="303">
        <v>0</v>
      </c>
      <c r="GD26" s="303">
        <v>0</v>
      </c>
      <c r="GE26" s="303">
        <v>0</v>
      </c>
      <c r="GF26" s="303">
        <v>0</v>
      </c>
      <c r="GG26" s="303">
        <v>22803</v>
      </c>
      <c r="GH26" s="303">
        <v>96</v>
      </c>
      <c r="GI26" s="393">
        <v>0</v>
      </c>
      <c r="GJ26" s="303">
        <v>1710</v>
      </c>
      <c r="GK26" s="303">
        <v>1689.1111111111111</v>
      </c>
      <c r="GL26" s="303">
        <v>7.1111111111111107</v>
      </c>
      <c r="GM26" s="393">
        <v>1.2215724496426272E-2</v>
      </c>
      <c r="GN26" s="303">
        <v>53</v>
      </c>
      <c r="GO26" s="303">
        <v>96240</v>
      </c>
      <c r="GP26" s="303">
        <v>136</v>
      </c>
      <c r="GQ26" s="303">
        <v>4112</v>
      </c>
      <c r="GR26" s="303">
        <v>0</v>
      </c>
      <c r="GS26" s="303">
        <v>0</v>
      </c>
      <c r="GT26" s="303">
        <v>288</v>
      </c>
      <c r="GU26" s="303">
        <v>360</v>
      </c>
      <c r="GV26" s="303">
        <v>0</v>
      </c>
      <c r="GW26" s="303">
        <v>0</v>
      </c>
      <c r="GX26" s="303">
        <v>91344</v>
      </c>
      <c r="GY26" s="303">
        <v>464</v>
      </c>
      <c r="GZ26" s="393">
        <v>432</v>
      </c>
      <c r="HA26" s="303">
        <v>1815.8490566037735</v>
      </c>
      <c r="HB26" s="303">
        <v>1723.4716981132076</v>
      </c>
      <c r="HC26" s="303">
        <v>8.7547169811320753</v>
      </c>
      <c r="HD26" s="393">
        <v>5.0872817955112115E-2</v>
      </c>
      <c r="HE26" s="303" t="s">
        <v>744</v>
      </c>
      <c r="HF26" s="303" t="s">
        <v>744</v>
      </c>
      <c r="HG26" s="303" t="s">
        <v>744</v>
      </c>
      <c r="HH26" s="303" t="s">
        <v>744</v>
      </c>
      <c r="HI26" s="303" t="s">
        <v>744</v>
      </c>
      <c r="HJ26" s="303" t="s">
        <v>744</v>
      </c>
      <c r="HK26" s="303" t="s">
        <v>744</v>
      </c>
      <c r="HL26" s="303" t="s">
        <v>744</v>
      </c>
      <c r="HM26" s="303" t="s">
        <v>744</v>
      </c>
      <c r="HN26" s="303" t="s">
        <v>744</v>
      </c>
      <c r="HO26" s="303" t="s">
        <v>744</v>
      </c>
      <c r="HP26" s="303" t="s">
        <v>744</v>
      </c>
      <c r="HQ26" s="393" t="s">
        <v>744</v>
      </c>
      <c r="HR26" s="303" t="s">
        <v>744</v>
      </c>
      <c r="HS26" s="303" t="s">
        <v>744</v>
      </c>
      <c r="HT26" s="303" t="s">
        <v>744</v>
      </c>
      <c r="HU26" s="393" t="s">
        <v>744</v>
      </c>
      <c r="HV26" s="303">
        <v>53</v>
      </c>
      <c r="HW26" s="303">
        <v>96240</v>
      </c>
      <c r="HX26" s="303">
        <v>136</v>
      </c>
      <c r="HY26" s="303">
        <v>4112</v>
      </c>
      <c r="HZ26" s="303">
        <v>0</v>
      </c>
      <c r="IA26" s="303">
        <v>0</v>
      </c>
      <c r="IB26" s="303">
        <v>288</v>
      </c>
      <c r="IC26" s="303">
        <v>360</v>
      </c>
      <c r="ID26" s="303">
        <v>0</v>
      </c>
      <c r="IE26" s="303">
        <v>0</v>
      </c>
      <c r="IF26" s="303">
        <v>91344</v>
      </c>
      <c r="IG26" s="303">
        <v>464</v>
      </c>
      <c r="IH26" s="393">
        <v>432</v>
      </c>
      <c r="II26" s="303">
        <v>1815.8490566037735</v>
      </c>
      <c r="IJ26" s="303">
        <v>1723.4716981132076</v>
      </c>
      <c r="IK26" s="303">
        <v>8.7547169811320753</v>
      </c>
      <c r="IL26" s="393">
        <v>5.0872817955112115E-2</v>
      </c>
      <c r="IM26" s="303"/>
      <c r="IN26" s="303">
        <v>1796.3076923076924</v>
      </c>
      <c r="IO26" s="303">
        <v>1717.2615384615385</v>
      </c>
      <c r="IP26" s="393">
        <v>4.4004796163069515E-2</v>
      </c>
      <c r="IQ26" s="303">
        <v>1710</v>
      </c>
      <c r="IR26" s="303">
        <v>1683.3333333333333</v>
      </c>
      <c r="IS26" s="393">
        <v>1.5594541910331383E-2</v>
      </c>
      <c r="IT26" s="303">
        <v>1794.3609022556391</v>
      </c>
      <c r="IU26" s="303">
        <v>1716.4962406015038</v>
      </c>
      <c r="IV26" s="393">
        <v>4.3394091766184695E-2</v>
      </c>
      <c r="IW26" s="735"/>
      <c r="IX26" s="303"/>
      <c r="IY26" s="396" t="s">
        <v>398</v>
      </c>
      <c r="IZ26" s="396" t="s">
        <v>396</v>
      </c>
      <c r="JA26" s="396" t="s">
        <v>350</v>
      </c>
      <c r="JB26" s="396">
        <v>106</v>
      </c>
      <c r="JC26" s="396" t="s">
        <v>13</v>
      </c>
      <c r="JD26" s="396" t="s">
        <v>232</v>
      </c>
      <c r="JE26" s="396" t="s">
        <v>9</v>
      </c>
      <c r="JF26" s="396" t="s">
        <v>232</v>
      </c>
      <c r="JG26" s="396" t="s">
        <v>358</v>
      </c>
    </row>
    <row r="27" spans="1:267" customFormat="1">
      <c r="A27">
        <v>33</v>
      </c>
      <c r="B27">
        <v>1</v>
      </c>
      <c r="F27">
        <v>700</v>
      </c>
      <c r="G27">
        <v>8</v>
      </c>
      <c r="H27">
        <v>0</v>
      </c>
      <c r="I27">
        <v>1</v>
      </c>
      <c r="J27">
        <v>1</v>
      </c>
      <c r="K27">
        <v>0</v>
      </c>
      <c r="L27" t="s">
        <v>402</v>
      </c>
      <c r="M27">
        <v>0</v>
      </c>
      <c r="N27">
        <v>28</v>
      </c>
      <c r="O27">
        <v>22</v>
      </c>
      <c r="P27">
        <v>40</v>
      </c>
      <c r="Q27">
        <v>40</v>
      </c>
      <c r="R27">
        <v>0</v>
      </c>
      <c r="S27">
        <v>0</v>
      </c>
      <c r="T27" t="s">
        <v>745</v>
      </c>
      <c r="U27">
        <v>0</v>
      </c>
      <c r="V27">
        <v>0</v>
      </c>
      <c r="W27">
        <v>0</v>
      </c>
      <c r="X27">
        <v>2</v>
      </c>
      <c r="Y27">
        <v>7</v>
      </c>
      <c r="Z27">
        <v>0</v>
      </c>
      <c r="AA27">
        <v>0</v>
      </c>
      <c r="AB27">
        <v>0</v>
      </c>
      <c r="AC27">
        <v>0</v>
      </c>
      <c r="AD27">
        <v>0</v>
      </c>
      <c r="AE27">
        <v>0</v>
      </c>
      <c r="AF27">
        <v>0</v>
      </c>
      <c r="AG27">
        <v>0</v>
      </c>
      <c r="AH27">
        <v>0</v>
      </c>
      <c r="AI27">
        <v>0</v>
      </c>
      <c r="AJ27">
        <v>16</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8</v>
      </c>
      <c r="BJ27">
        <v>0</v>
      </c>
      <c r="BK27">
        <v>0</v>
      </c>
      <c r="BL27">
        <v>0</v>
      </c>
      <c r="BM27">
        <v>0</v>
      </c>
      <c r="BN27">
        <v>0</v>
      </c>
      <c r="BO27">
        <v>103.5</v>
      </c>
      <c r="BP27">
        <v>0</v>
      </c>
      <c r="BQ27">
        <v>0</v>
      </c>
      <c r="BR27">
        <v>0</v>
      </c>
      <c r="BS27">
        <v>0</v>
      </c>
      <c r="BT27">
        <v>0</v>
      </c>
      <c r="BU27">
        <v>0</v>
      </c>
      <c r="BV27">
        <v>0</v>
      </c>
      <c r="BW27">
        <v>0</v>
      </c>
      <c r="BX27">
        <v>0</v>
      </c>
      <c r="BY27">
        <v>0</v>
      </c>
      <c r="BZ27">
        <v>0</v>
      </c>
      <c r="CA27">
        <v>0</v>
      </c>
      <c r="CB27">
        <v>0</v>
      </c>
      <c r="CC27">
        <v>0</v>
      </c>
      <c r="CD27">
        <v>377.5</v>
      </c>
      <c r="CE27">
        <v>2350.5</v>
      </c>
      <c r="CF27">
        <v>0</v>
      </c>
      <c r="CG27" s="439"/>
      <c r="CH27" s="303">
        <v>28</v>
      </c>
      <c r="CI27" s="393">
        <v>22</v>
      </c>
      <c r="CJ27" s="303">
        <v>40</v>
      </c>
      <c r="CK27" s="393">
        <v>40</v>
      </c>
      <c r="CL27" s="303">
        <v>0</v>
      </c>
      <c r="CM27" s="393">
        <v>0</v>
      </c>
      <c r="CN27" s="303"/>
      <c r="CO27" s="303"/>
      <c r="CP27" s="393" t="s">
        <v>744</v>
      </c>
      <c r="CQ27" s="303" t="s">
        <v>744</v>
      </c>
      <c r="CR27" s="393" t="s">
        <v>389</v>
      </c>
      <c r="CS27" s="393" t="s">
        <v>744</v>
      </c>
      <c r="CT27" s="303" t="s">
        <v>744</v>
      </c>
      <c r="CU27" s="393" t="s">
        <v>389</v>
      </c>
      <c r="CV27" s="303" t="s">
        <v>744</v>
      </c>
      <c r="CW27" s="303" t="s">
        <v>744</v>
      </c>
      <c r="CX27" s="303" t="s">
        <v>744</v>
      </c>
      <c r="CY27" s="303" t="s">
        <v>744</v>
      </c>
      <c r="CZ27" s="303" t="s">
        <v>744</v>
      </c>
      <c r="DA27" s="303" t="s">
        <v>744</v>
      </c>
      <c r="DB27" s="303" t="s">
        <v>744</v>
      </c>
      <c r="DC27" s="303" t="s">
        <v>744</v>
      </c>
      <c r="DD27" s="303" t="s">
        <v>744</v>
      </c>
      <c r="DE27" s="303" t="s">
        <v>744</v>
      </c>
      <c r="DF27" s="303" t="s">
        <v>744</v>
      </c>
      <c r="DG27" s="393" t="s">
        <v>744</v>
      </c>
      <c r="DH27" s="303" t="s">
        <v>744</v>
      </c>
      <c r="DI27" s="303" t="s">
        <v>744</v>
      </c>
      <c r="DJ27" s="393" t="s">
        <v>744</v>
      </c>
      <c r="DK27" s="303" t="s">
        <v>744</v>
      </c>
      <c r="DL27" s="303" t="s">
        <v>744</v>
      </c>
      <c r="DM27" s="303" t="s">
        <v>744</v>
      </c>
      <c r="DN27" s="303" t="s">
        <v>744</v>
      </c>
      <c r="DO27" s="303" t="s">
        <v>744</v>
      </c>
      <c r="DP27" s="303" t="s">
        <v>744</v>
      </c>
      <c r="DQ27" s="303" t="s">
        <v>744</v>
      </c>
      <c r="DR27" s="303" t="s">
        <v>744</v>
      </c>
      <c r="DS27" s="303" t="s">
        <v>744</v>
      </c>
      <c r="DT27" s="303" t="s">
        <v>744</v>
      </c>
      <c r="DU27" s="303" t="s">
        <v>744</v>
      </c>
      <c r="DV27" s="393" t="s">
        <v>744</v>
      </c>
      <c r="DW27" s="303" t="s">
        <v>744</v>
      </c>
      <c r="DX27" s="303" t="s">
        <v>744</v>
      </c>
      <c r="DY27" s="393" t="s">
        <v>744</v>
      </c>
      <c r="DZ27" s="303" t="s">
        <v>744</v>
      </c>
      <c r="EA27" s="303" t="s">
        <v>744</v>
      </c>
      <c r="EB27" s="303" t="s">
        <v>744</v>
      </c>
      <c r="EC27" s="303" t="s">
        <v>744</v>
      </c>
      <c r="ED27" s="303" t="s">
        <v>744</v>
      </c>
      <c r="EE27" s="303" t="s">
        <v>744</v>
      </c>
      <c r="EF27" s="303" t="s">
        <v>744</v>
      </c>
      <c r="EG27" s="303" t="s">
        <v>744</v>
      </c>
      <c r="EH27" s="303" t="s">
        <v>744</v>
      </c>
      <c r="EI27" s="303" t="s">
        <v>744</v>
      </c>
      <c r="EJ27" s="303" t="s">
        <v>744</v>
      </c>
      <c r="EK27" s="393" t="s">
        <v>744</v>
      </c>
      <c r="EL27" s="303" t="s">
        <v>744</v>
      </c>
      <c r="EM27" s="303" t="s">
        <v>744</v>
      </c>
      <c r="EN27" s="393" t="s">
        <v>744</v>
      </c>
      <c r="EO27" s="303" t="s">
        <v>744</v>
      </c>
      <c r="EP27" s="303" t="s">
        <v>744</v>
      </c>
      <c r="EQ27" s="303" t="s">
        <v>744</v>
      </c>
      <c r="ER27" s="303" t="s">
        <v>744</v>
      </c>
      <c r="ES27" s="303" t="s">
        <v>744</v>
      </c>
      <c r="ET27" s="303" t="s">
        <v>744</v>
      </c>
      <c r="EU27" s="303" t="s">
        <v>744</v>
      </c>
      <c r="EV27" s="303" t="s">
        <v>744</v>
      </c>
      <c r="EW27" s="303" t="s">
        <v>744</v>
      </c>
      <c r="EX27" s="303" t="s">
        <v>744</v>
      </c>
      <c r="EY27" s="303" t="s">
        <v>744</v>
      </c>
      <c r="EZ27" s="303" t="s">
        <v>744</v>
      </c>
      <c r="FA27" s="393" t="s">
        <v>744</v>
      </c>
      <c r="FB27" s="303" t="s">
        <v>744</v>
      </c>
      <c r="FC27" s="303" t="s">
        <v>744</v>
      </c>
      <c r="FD27" s="303" t="s">
        <v>744</v>
      </c>
      <c r="FE27" s="393" t="s">
        <v>744</v>
      </c>
      <c r="FF27" s="303">
        <v>2</v>
      </c>
      <c r="FG27" s="303">
        <v>3552</v>
      </c>
      <c r="FH27" s="303">
        <v>0</v>
      </c>
      <c r="FI27" s="303">
        <v>16</v>
      </c>
      <c r="FJ27" s="303">
        <v>0</v>
      </c>
      <c r="FK27" s="303">
        <v>0</v>
      </c>
      <c r="FL27" s="303">
        <v>0</v>
      </c>
      <c r="FM27" s="303">
        <v>0</v>
      </c>
      <c r="FN27" s="303">
        <v>0</v>
      </c>
      <c r="FO27" s="303">
        <v>0</v>
      </c>
      <c r="FP27" s="303">
        <v>3536</v>
      </c>
      <c r="FQ27" s="303">
        <v>377.5</v>
      </c>
      <c r="FR27" s="393">
        <v>0</v>
      </c>
      <c r="FS27" s="303">
        <v>1776</v>
      </c>
      <c r="FT27" s="303">
        <v>1768</v>
      </c>
      <c r="FU27" s="303">
        <v>188.75</v>
      </c>
      <c r="FV27" s="393">
        <v>4.5045045045044585E-3</v>
      </c>
      <c r="FW27" s="303">
        <v>2</v>
      </c>
      <c r="FX27" s="303">
        <v>3552</v>
      </c>
      <c r="FY27" s="303">
        <v>0</v>
      </c>
      <c r="FZ27" s="303">
        <v>16</v>
      </c>
      <c r="GA27" s="303">
        <v>0</v>
      </c>
      <c r="GB27" s="303">
        <v>0</v>
      </c>
      <c r="GC27" s="303">
        <v>0</v>
      </c>
      <c r="GD27" s="303">
        <v>0</v>
      </c>
      <c r="GE27" s="303">
        <v>0</v>
      </c>
      <c r="GF27" s="303">
        <v>0</v>
      </c>
      <c r="GG27" s="303">
        <v>3536</v>
      </c>
      <c r="GH27" s="303">
        <v>377.5</v>
      </c>
      <c r="GI27" s="393">
        <v>0</v>
      </c>
      <c r="GJ27" s="303">
        <v>1776</v>
      </c>
      <c r="GK27" s="303">
        <v>1768</v>
      </c>
      <c r="GL27" s="303">
        <v>188.75</v>
      </c>
      <c r="GM27" s="393">
        <v>4.5045045045044585E-3</v>
      </c>
      <c r="GN27" s="303">
        <v>7</v>
      </c>
      <c r="GO27" s="303">
        <v>12768</v>
      </c>
      <c r="GP27" s="303">
        <v>0</v>
      </c>
      <c r="GQ27" s="303">
        <v>0</v>
      </c>
      <c r="GR27" s="303">
        <v>0</v>
      </c>
      <c r="GS27" s="303">
        <v>0</v>
      </c>
      <c r="GT27" s="303">
        <v>0</v>
      </c>
      <c r="GU27" s="303">
        <v>8</v>
      </c>
      <c r="GV27" s="303">
        <v>103.5</v>
      </c>
      <c r="GW27" s="303">
        <v>0</v>
      </c>
      <c r="GX27" s="303">
        <v>12656.5</v>
      </c>
      <c r="GY27" s="303">
        <v>2350.5</v>
      </c>
      <c r="GZ27" s="393">
        <v>0</v>
      </c>
      <c r="HA27" s="303">
        <v>1824</v>
      </c>
      <c r="HB27" s="303">
        <v>1808.0714285714287</v>
      </c>
      <c r="HC27" s="303">
        <v>335.78571428571428</v>
      </c>
      <c r="HD27" s="393">
        <v>8.7327694235588282E-3</v>
      </c>
      <c r="HE27" s="303" t="s">
        <v>744</v>
      </c>
      <c r="HF27" s="303" t="s">
        <v>744</v>
      </c>
      <c r="HG27" s="303" t="s">
        <v>744</v>
      </c>
      <c r="HH27" s="303" t="s">
        <v>744</v>
      </c>
      <c r="HI27" s="303" t="s">
        <v>744</v>
      </c>
      <c r="HJ27" s="303" t="s">
        <v>744</v>
      </c>
      <c r="HK27" s="303" t="s">
        <v>744</v>
      </c>
      <c r="HL27" s="303" t="s">
        <v>744</v>
      </c>
      <c r="HM27" s="303" t="s">
        <v>744</v>
      </c>
      <c r="HN27" s="303" t="s">
        <v>744</v>
      </c>
      <c r="HO27" s="303" t="s">
        <v>744</v>
      </c>
      <c r="HP27" s="303" t="s">
        <v>744</v>
      </c>
      <c r="HQ27" s="393" t="s">
        <v>744</v>
      </c>
      <c r="HR27" s="303" t="s">
        <v>744</v>
      </c>
      <c r="HS27" s="303" t="s">
        <v>744</v>
      </c>
      <c r="HT27" s="303" t="s">
        <v>744</v>
      </c>
      <c r="HU27" s="393" t="s">
        <v>744</v>
      </c>
      <c r="HV27" s="303">
        <v>7</v>
      </c>
      <c r="HW27" s="303">
        <v>12768</v>
      </c>
      <c r="HX27" s="303">
        <v>0</v>
      </c>
      <c r="HY27" s="303">
        <v>0</v>
      </c>
      <c r="HZ27" s="303">
        <v>0</v>
      </c>
      <c r="IA27" s="303">
        <v>0</v>
      </c>
      <c r="IB27" s="303">
        <v>0</v>
      </c>
      <c r="IC27" s="303">
        <v>8</v>
      </c>
      <c r="ID27" s="303">
        <v>103.5</v>
      </c>
      <c r="IE27" s="303">
        <v>0</v>
      </c>
      <c r="IF27" s="303">
        <v>12656.5</v>
      </c>
      <c r="IG27" s="303">
        <v>2350.5</v>
      </c>
      <c r="IH27" s="393">
        <v>0</v>
      </c>
      <c r="II27" s="303">
        <v>1824</v>
      </c>
      <c r="IJ27" s="303">
        <v>1808.0714285714287</v>
      </c>
      <c r="IK27" s="303">
        <v>335.78571428571428</v>
      </c>
      <c r="IL27" s="393">
        <v>8.7327694235588282E-3</v>
      </c>
      <c r="IM27" s="303"/>
      <c r="IN27" s="303">
        <v>1824</v>
      </c>
      <c r="IO27" s="303">
        <v>1808.0714285714287</v>
      </c>
      <c r="IP27" s="393">
        <v>8.7327694235588282E-3</v>
      </c>
      <c r="IQ27" s="303">
        <v>1776</v>
      </c>
      <c r="IR27" s="303">
        <v>1768</v>
      </c>
      <c r="IS27" s="393">
        <v>4.5045045045044585E-3</v>
      </c>
      <c r="IT27" s="303">
        <v>1813.3333333333333</v>
      </c>
      <c r="IU27" s="303">
        <v>1799.1666666666667</v>
      </c>
      <c r="IV27" s="393">
        <v>7.812499999999889E-3</v>
      </c>
      <c r="IW27" s="735"/>
      <c r="IX27" s="303"/>
      <c r="IY27" s="396" t="s">
        <v>402</v>
      </c>
      <c r="IZ27" s="396" t="s">
        <v>363</v>
      </c>
      <c r="JA27" s="396" t="s">
        <v>354</v>
      </c>
      <c r="JB27" s="396">
        <v>13</v>
      </c>
      <c r="JC27" s="396" t="s">
        <v>11</v>
      </c>
      <c r="JD27" s="396" t="s">
        <v>232</v>
      </c>
      <c r="JE27" s="396" t="s">
        <v>9</v>
      </c>
      <c r="JF27" s="396" t="s">
        <v>232</v>
      </c>
      <c r="JG27" s="396" t="s">
        <v>366</v>
      </c>
    </row>
    <row r="28" spans="1:267" customFormat="1">
      <c r="A28">
        <v>34</v>
      </c>
      <c r="B28">
        <v>1</v>
      </c>
      <c r="F28">
        <v>700</v>
      </c>
      <c r="G28">
        <v>41</v>
      </c>
      <c r="H28">
        <v>1</v>
      </c>
      <c r="I28">
        <v>0</v>
      </c>
      <c r="J28">
        <v>1</v>
      </c>
      <c r="K28">
        <v>0</v>
      </c>
      <c r="L28" t="s">
        <v>404</v>
      </c>
      <c r="M28">
        <v>0</v>
      </c>
      <c r="N28">
        <v>24</v>
      </c>
      <c r="O28">
        <v>26</v>
      </c>
      <c r="P28">
        <v>40</v>
      </c>
      <c r="Q28">
        <v>40</v>
      </c>
      <c r="R28">
        <v>50</v>
      </c>
      <c r="S28">
        <v>50</v>
      </c>
      <c r="T28" t="s">
        <v>745</v>
      </c>
      <c r="U28">
        <v>1</v>
      </c>
      <c r="V28">
        <v>0</v>
      </c>
      <c r="W28">
        <v>4.5</v>
      </c>
      <c r="X28">
        <v>0</v>
      </c>
      <c r="Y28">
        <v>6</v>
      </c>
      <c r="Z28">
        <v>0</v>
      </c>
      <c r="AA28">
        <v>0</v>
      </c>
      <c r="AB28">
        <v>0</v>
      </c>
      <c r="AC28">
        <v>0</v>
      </c>
      <c r="AD28">
        <v>0</v>
      </c>
      <c r="AE28">
        <v>896</v>
      </c>
      <c r="AF28">
        <v>0</v>
      </c>
      <c r="AG28">
        <v>80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120</v>
      </c>
      <c r="BD28">
        <v>0</v>
      </c>
      <c r="BE28">
        <v>6</v>
      </c>
      <c r="BF28">
        <v>0</v>
      </c>
      <c r="BG28">
        <v>0</v>
      </c>
      <c r="BH28">
        <v>0</v>
      </c>
      <c r="BI28">
        <v>83</v>
      </c>
      <c r="BJ28">
        <v>0</v>
      </c>
      <c r="BK28">
        <v>0</v>
      </c>
      <c r="BL28">
        <v>0</v>
      </c>
      <c r="BM28">
        <v>0</v>
      </c>
      <c r="BN28">
        <v>0</v>
      </c>
      <c r="BO28">
        <v>0</v>
      </c>
      <c r="BP28">
        <v>0</v>
      </c>
      <c r="BQ28">
        <v>0</v>
      </c>
      <c r="BR28">
        <v>0</v>
      </c>
      <c r="BS28">
        <v>0</v>
      </c>
      <c r="BT28">
        <v>0</v>
      </c>
      <c r="BU28">
        <v>0</v>
      </c>
      <c r="BV28">
        <v>0</v>
      </c>
      <c r="BW28">
        <v>0</v>
      </c>
      <c r="BX28">
        <v>0</v>
      </c>
      <c r="BY28">
        <v>0</v>
      </c>
      <c r="BZ28">
        <v>0</v>
      </c>
      <c r="CA28">
        <v>40.5</v>
      </c>
      <c r="CB28">
        <v>0</v>
      </c>
      <c r="CC28">
        <v>0</v>
      </c>
      <c r="CD28">
        <v>0</v>
      </c>
      <c r="CE28">
        <v>1878</v>
      </c>
      <c r="CF28">
        <v>0</v>
      </c>
      <c r="CG28" s="439"/>
      <c r="CH28" s="303">
        <v>24</v>
      </c>
      <c r="CI28" s="393">
        <v>26</v>
      </c>
      <c r="CJ28" s="303">
        <v>40</v>
      </c>
      <c r="CK28" s="393">
        <v>40</v>
      </c>
      <c r="CL28" s="303">
        <v>50</v>
      </c>
      <c r="CM28" s="393">
        <v>50</v>
      </c>
      <c r="CN28" s="303"/>
      <c r="CO28" s="303"/>
      <c r="CP28" s="393" t="s">
        <v>744</v>
      </c>
      <c r="CQ28" s="303" t="s">
        <v>389</v>
      </c>
      <c r="CR28" s="393" t="s">
        <v>389</v>
      </c>
      <c r="CS28" s="393" t="s">
        <v>744</v>
      </c>
      <c r="CT28" s="303" t="s">
        <v>389</v>
      </c>
      <c r="CU28" s="393" t="s">
        <v>389</v>
      </c>
      <c r="CV28" s="303">
        <v>1</v>
      </c>
      <c r="CW28" s="303">
        <v>1770.3333333333333</v>
      </c>
      <c r="CX28" s="303">
        <v>0</v>
      </c>
      <c r="CY28" s="303">
        <v>80</v>
      </c>
      <c r="CZ28" s="303">
        <v>0</v>
      </c>
      <c r="DA28" s="303">
        <v>0</v>
      </c>
      <c r="DB28" s="303">
        <v>0</v>
      </c>
      <c r="DC28" s="303">
        <v>6</v>
      </c>
      <c r="DD28" s="303">
        <v>0</v>
      </c>
      <c r="DE28" s="303">
        <v>0</v>
      </c>
      <c r="DF28" s="303">
        <v>1684.3333333333333</v>
      </c>
      <c r="DG28" s="393">
        <v>0</v>
      </c>
      <c r="DH28" s="303">
        <v>1770.3333333333333</v>
      </c>
      <c r="DI28" s="303">
        <v>1684.3333333333333</v>
      </c>
      <c r="DJ28" s="393">
        <v>4.8578422142722677E-2</v>
      </c>
      <c r="DK28" s="303" t="s">
        <v>744</v>
      </c>
      <c r="DL28" s="303" t="s">
        <v>744</v>
      </c>
      <c r="DM28" s="303" t="s">
        <v>744</v>
      </c>
      <c r="DN28" s="303" t="s">
        <v>744</v>
      </c>
      <c r="DO28" s="303" t="s">
        <v>744</v>
      </c>
      <c r="DP28" s="303" t="s">
        <v>744</v>
      </c>
      <c r="DQ28" s="303" t="s">
        <v>744</v>
      </c>
      <c r="DR28" s="303" t="s">
        <v>744</v>
      </c>
      <c r="DS28" s="303" t="s">
        <v>744</v>
      </c>
      <c r="DT28" s="303" t="s">
        <v>744</v>
      </c>
      <c r="DU28" s="303" t="s">
        <v>744</v>
      </c>
      <c r="DV28" s="393" t="s">
        <v>744</v>
      </c>
      <c r="DW28" s="303" t="s">
        <v>744</v>
      </c>
      <c r="DX28" s="303" t="s">
        <v>744</v>
      </c>
      <c r="DY28" s="393" t="s">
        <v>744</v>
      </c>
      <c r="DZ28" s="303">
        <v>1</v>
      </c>
      <c r="EA28" s="303">
        <v>1770.3333333333333</v>
      </c>
      <c r="EB28" s="303">
        <v>0</v>
      </c>
      <c r="EC28" s="303">
        <v>80</v>
      </c>
      <c r="ED28" s="303">
        <v>0</v>
      </c>
      <c r="EE28" s="303">
        <v>0</v>
      </c>
      <c r="EF28" s="303">
        <v>0</v>
      </c>
      <c r="EG28" s="303">
        <v>6</v>
      </c>
      <c r="EH28" s="303">
        <v>0</v>
      </c>
      <c r="EI28" s="303">
        <v>0</v>
      </c>
      <c r="EJ28" s="303">
        <v>1684.3333333333333</v>
      </c>
      <c r="EK28" s="393">
        <v>0</v>
      </c>
      <c r="EL28" s="303">
        <v>1770.3333333333333</v>
      </c>
      <c r="EM28" s="303">
        <v>1684.3333333333333</v>
      </c>
      <c r="EN28" s="393">
        <v>4.8578422142722677E-2</v>
      </c>
      <c r="EO28" s="303">
        <v>4.5</v>
      </c>
      <c r="EP28" s="303">
        <v>7966.5</v>
      </c>
      <c r="EQ28" s="303">
        <v>0</v>
      </c>
      <c r="ER28" s="303">
        <v>0</v>
      </c>
      <c r="ES28" s="303">
        <v>0</v>
      </c>
      <c r="ET28" s="303">
        <v>0</v>
      </c>
      <c r="EU28" s="303">
        <v>0</v>
      </c>
      <c r="EV28" s="303">
        <v>0</v>
      </c>
      <c r="EW28" s="303">
        <v>0</v>
      </c>
      <c r="EX28" s="303">
        <v>0</v>
      </c>
      <c r="EY28" s="303">
        <v>7966.5</v>
      </c>
      <c r="EZ28" s="303">
        <v>0</v>
      </c>
      <c r="FA28" s="393">
        <v>0</v>
      </c>
      <c r="FB28" s="303">
        <v>1770.3333333333333</v>
      </c>
      <c r="FC28" s="303">
        <v>1770.3333333333333</v>
      </c>
      <c r="FD28" s="303">
        <v>0</v>
      </c>
      <c r="FE28" s="393">
        <v>0</v>
      </c>
      <c r="FF28" s="303" t="s">
        <v>744</v>
      </c>
      <c r="FG28" s="303" t="s">
        <v>744</v>
      </c>
      <c r="FH28" s="303" t="s">
        <v>744</v>
      </c>
      <c r="FI28" s="303" t="s">
        <v>744</v>
      </c>
      <c r="FJ28" s="303" t="s">
        <v>744</v>
      </c>
      <c r="FK28" s="303" t="s">
        <v>744</v>
      </c>
      <c r="FL28" s="303" t="s">
        <v>744</v>
      </c>
      <c r="FM28" s="303" t="s">
        <v>744</v>
      </c>
      <c r="FN28" s="303" t="s">
        <v>744</v>
      </c>
      <c r="FO28" s="303" t="s">
        <v>744</v>
      </c>
      <c r="FP28" s="303" t="s">
        <v>744</v>
      </c>
      <c r="FQ28" s="303" t="s">
        <v>744</v>
      </c>
      <c r="FR28" s="393" t="s">
        <v>744</v>
      </c>
      <c r="FS28" s="303" t="s">
        <v>744</v>
      </c>
      <c r="FT28" s="303" t="s">
        <v>744</v>
      </c>
      <c r="FU28" s="303" t="s">
        <v>744</v>
      </c>
      <c r="FV28" s="393" t="s">
        <v>744</v>
      </c>
      <c r="FW28" s="303">
        <v>4.5</v>
      </c>
      <c r="FX28" s="303">
        <v>7966.5</v>
      </c>
      <c r="FY28" s="303">
        <v>0</v>
      </c>
      <c r="FZ28" s="303">
        <v>0</v>
      </c>
      <c r="GA28" s="303">
        <v>0</v>
      </c>
      <c r="GB28" s="303">
        <v>0</v>
      </c>
      <c r="GC28" s="303">
        <v>0</v>
      </c>
      <c r="GD28" s="303">
        <v>0</v>
      </c>
      <c r="GE28" s="303">
        <v>0</v>
      </c>
      <c r="GF28" s="303">
        <v>0</v>
      </c>
      <c r="GG28" s="303">
        <v>7966.5</v>
      </c>
      <c r="GH28" s="303">
        <v>0</v>
      </c>
      <c r="GI28" s="393">
        <v>0</v>
      </c>
      <c r="GJ28" s="303">
        <v>1770.3333333333333</v>
      </c>
      <c r="GK28" s="303">
        <v>1770.3333333333333</v>
      </c>
      <c r="GL28" s="303">
        <v>0</v>
      </c>
      <c r="GM28" s="393">
        <v>0</v>
      </c>
      <c r="GN28" s="303">
        <v>6</v>
      </c>
      <c r="GO28" s="303">
        <v>10487.5</v>
      </c>
      <c r="GP28" s="303">
        <v>896</v>
      </c>
      <c r="GQ28" s="303">
        <v>0</v>
      </c>
      <c r="GR28" s="303">
        <v>0</v>
      </c>
      <c r="GS28" s="303">
        <v>0</v>
      </c>
      <c r="GT28" s="303">
        <v>120</v>
      </c>
      <c r="GU28" s="303">
        <v>83</v>
      </c>
      <c r="GV28" s="303">
        <v>0</v>
      </c>
      <c r="GW28" s="303">
        <v>0</v>
      </c>
      <c r="GX28" s="303">
        <v>9388.5</v>
      </c>
      <c r="GY28" s="303">
        <v>1878</v>
      </c>
      <c r="GZ28" s="393">
        <v>40.5</v>
      </c>
      <c r="HA28" s="303">
        <v>1747.9166666666665</v>
      </c>
      <c r="HB28" s="303">
        <v>1564.7499999999998</v>
      </c>
      <c r="HC28" s="303">
        <v>313</v>
      </c>
      <c r="HD28" s="393">
        <v>0.1047914183551848</v>
      </c>
      <c r="HE28" s="303" t="s">
        <v>744</v>
      </c>
      <c r="HF28" s="303" t="s">
        <v>744</v>
      </c>
      <c r="HG28" s="303" t="s">
        <v>744</v>
      </c>
      <c r="HH28" s="303" t="s">
        <v>744</v>
      </c>
      <c r="HI28" s="303" t="s">
        <v>744</v>
      </c>
      <c r="HJ28" s="303" t="s">
        <v>744</v>
      </c>
      <c r="HK28" s="303" t="s">
        <v>744</v>
      </c>
      <c r="HL28" s="303" t="s">
        <v>744</v>
      </c>
      <c r="HM28" s="303" t="s">
        <v>744</v>
      </c>
      <c r="HN28" s="303" t="s">
        <v>744</v>
      </c>
      <c r="HO28" s="303" t="s">
        <v>744</v>
      </c>
      <c r="HP28" s="303" t="s">
        <v>744</v>
      </c>
      <c r="HQ28" s="393" t="s">
        <v>744</v>
      </c>
      <c r="HR28" s="303" t="s">
        <v>744</v>
      </c>
      <c r="HS28" s="303" t="s">
        <v>744</v>
      </c>
      <c r="HT28" s="303" t="s">
        <v>744</v>
      </c>
      <c r="HU28" s="393" t="s">
        <v>744</v>
      </c>
      <c r="HV28" s="303">
        <v>6</v>
      </c>
      <c r="HW28" s="303">
        <v>10487.5</v>
      </c>
      <c r="HX28" s="303">
        <v>896</v>
      </c>
      <c r="HY28" s="303">
        <v>0</v>
      </c>
      <c r="HZ28" s="303">
        <v>0</v>
      </c>
      <c r="IA28" s="303">
        <v>0</v>
      </c>
      <c r="IB28" s="303">
        <v>120</v>
      </c>
      <c r="IC28" s="303">
        <v>83</v>
      </c>
      <c r="ID28" s="303">
        <v>0</v>
      </c>
      <c r="IE28" s="303">
        <v>0</v>
      </c>
      <c r="IF28" s="303">
        <v>9388.5</v>
      </c>
      <c r="IG28" s="303">
        <v>1878</v>
      </c>
      <c r="IH28" s="393">
        <v>40.5</v>
      </c>
      <c r="II28" s="303">
        <v>1747.9166666666667</v>
      </c>
      <c r="IJ28" s="303">
        <v>1564.75</v>
      </c>
      <c r="IK28" s="303">
        <v>313</v>
      </c>
      <c r="IL28" s="393">
        <v>0.1047914183551848</v>
      </c>
      <c r="IM28" s="303"/>
      <c r="IN28" s="303">
        <v>1758.6376811594203</v>
      </c>
      <c r="IO28" s="303">
        <v>1655.594202898551</v>
      </c>
      <c r="IP28" s="393">
        <v>5.8592784269773879E-2</v>
      </c>
      <c r="IQ28" s="303" t="s">
        <v>744</v>
      </c>
      <c r="IR28" s="303" t="s">
        <v>744</v>
      </c>
      <c r="IS28" s="393" t="s">
        <v>744</v>
      </c>
      <c r="IT28" s="303">
        <v>1758.6376811594203</v>
      </c>
      <c r="IU28" s="303">
        <v>1655.594202898551</v>
      </c>
      <c r="IV28" s="393">
        <v>5.8592784269773879E-2</v>
      </c>
      <c r="IW28" s="735"/>
      <c r="IX28" s="303"/>
      <c r="IY28" s="396" t="s">
        <v>404</v>
      </c>
      <c r="IZ28" s="396" t="s">
        <v>363</v>
      </c>
      <c r="JA28" s="396" t="s">
        <v>354</v>
      </c>
      <c r="JB28" s="396">
        <v>15</v>
      </c>
      <c r="JC28" s="396" t="s">
        <v>11</v>
      </c>
      <c r="JD28" s="396" t="s">
        <v>232</v>
      </c>
      <c r="JE28" s="396" t="s">
        <v>9</v>
      </c>
      <c r="JF28" s="396" t="s">
        <v>232</v>
      </c>
      <c r="JG28" s="396" t="s">
        <v>358</v>
      </c>
    </row>
    <row r="29" spans="1:267" customFormat="1">
      <c r="A29">
        <v>35</v>
      </c>
      <c r="B29">
        <v>1</v>
      </c>
      <c r="F29">
        <v>700</v>
      </c>
      <c r="G29">
        <v>41</v>
      </c>
      <c r="H29">
        <v>1</v>
      </c>
      <c r="I29">
        <v>0</v>
      </c>
      <c r="J29">
        <v>1</v>
      </c>
      <c r="K29">
        <v>0</v>
      </c>
      <c r="L29" t="s">
        <v>404</v>
      </c>
      <c r="M29">
        <v>0</v>
      </c>
      <c r="N29">
        <v>0</v>
      </c>
      <c r="O29">
        <v>20</v>
      </c>
      <c r="P29">
        <v>0</v>
      </c>
      <c r="Q29">
        <v>40</v>
      </c>
      <c r="R29">
        <v>0</v>
      </c>
      <c r="S29">
        <v>50</v>
      </c>
      <c r="T29" t="s">
        <v>745</v>
      </c>
      <c r="U29">
        <v>0</v>
      </c>
      <c r="V29">
        <v>0</v>
      </c>
      <c r="W29">
        <v>0</v>
      </c>
      <c r="X29">
        <v>0</v>
      </c>
      <c r="Y29">
        <v>7</v>
      </c>
      <c r="Z29">
        <v>0</v>
      </c>
      <c r="AA29">
        <v>0</v>
      </c>
      <c r="AB29">
        <v>0</v>
      </c>
      <c r="AC29">
        <v>0</v>
      </c>
      <c r="AD29">
        <v>0</v>
      </c>
      <c r="AE29">
        <v>0</v>
      </c>
      <c r="AF29">
        <v>0</v>
      </c>
      <c r="AG29">
        <v>0</v>
      </c>
      <c r="AH29">
        <v>0</v>
      </c>
      <c r="AI29">
        <v>0</v>
      </c>
      <c r="AJ29">
        <v>0</v>
      </c>
      <c r="AK29">
        <v>360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245</v>
      </c>
      <c r="BP29">
        <v>0</v>
      </c>
      <c r="BQ29">
        <v>0</v>
      </c>
      <c r="BR29">
        <v>0</v>
      </c>
      <c r="BS29">
        <v>0</v>
      </c>
      <c r="BT29">
        <v>0</v>
      </c>
      <c r="BU29">
        <v>0</v>
      </c>
      <c r="BV29">
        <v>0</v>
      </c>
      <c r="BW29">
        <v>0</v>
      </c>
      <c r="BX29">
        <v>0</v>
      </c>
      <c r="BY29">
        <v>0</v>
      </c>
      <c r="BZ29">
        <v>0</v>
      </c>
      <c r="CA29">
        <v>0</v>
      </c>
      <c r="CB29">
        <v>0</v>
      </c>
      <c r="CC29">
        <v>0</v>
      </c>
      <c r="CD29">
        <v>0</v>
      </c>
      <c r="CE29">
        <v>516</v>
      </c>
      <c r="CF29">
        <v>0</v>
      </c>
      <c r="CG29" s="439"/>
      <c r="CH29" s="303" t="s">
        <v>744</v>
      </c>
      <c r="CI29" s="393">
        <v>20</v>
      </c>
      <c r="CJ29" s="303" t="s">
        <v>744</v>
      </c>
      <c r="CK29" s="393">
        <v>40</v>
      </c>
      <c r="CL29" s="303" t="s">
        <v>744</v>
      </c>
      <c r="CM29" s="393">
        <v>50</v>
      </c>
      <c r="CN29" s="303"/>
      <c r="CO29" s="303"/>
      <c r="CP29" s="393" t="s">
        <v>744</v>
      </c>
      <c r="CQ29" s="303" t="s">
        <v>744</v>
      </c>
      <c r="CR29" s="393" t="s">
        <v>389</v>
      </c>
      <c r="CS29" s="393" t="s">
        <v>744</v>
      </c>
      <c r="CT29" s="303" t="s">
        <v>744</v>
      </c>
      <c r="CU29" s="393" t="s">
        <v>389</v>
      </c>
      <c r="CV29" s="303" t="s">
        <v>744</v>
      </c>
      <c r="CW29" s="303" t="s">
        <v>744</v>
      </c>
      <c r="CX29" s="303" t="s">
        <v>744</v>
      </c>
      <c r="CY29" s="303" t="s">
        <v>744</v>
      </c>
      <c r="CZ29" s="303" t="s">
        <v>744</v>
      </c>
      <c r="DA29" s="303" t="s">
        <v>744</v>
      </c>
      <c r="DB29" s="303" t="s">
        <v>744</v>
      </c>
      <c r="DC29" s="303" t="s">
        <v>744</v>
      </c>
      <c r="DD29" s="303" t="s">
        <v>744</v>
      </c>
      <c r="DE29" s="303" t="s">
        <v>744</v>
      </c>
      <c r="DF29" s="303" t="s">
        <v>744</v>
      </c>
      <c r="DG29" s="393" t="s">
        <v>744</v>
      </c>
      <c r="DH29" s="303" t="s">
        <v>744</v>
      </c>
      <c r="DI29" s="303" t="s">
        <v>744</v>
      </c>
      <c r="DJ29" s="393" t="s">
        <v>744</v>
      </c>
      <c r="DK29" s="303" t="s">
        <v>744</v>
      </c>
      <c r="DL29" s="303" t="s">
        <v>744</v>
      </c>
      <c r="DM29" s="303" t="s">
        <v>744</v>
      </c>
      <c r="DN29" s="303" t="s">
        <v>744</v>
      </c>
      <c r="DO29" s="303" t="s">
        <v>744</v>
      </c>
      <c r="DP29" s="303" t="s">
        <v>744</v>
      </c>
      <c r="DQ29" s="303" t="s">
        <v>744</v>
      </c>
      <c r="DR29" s="303" t="s">
        <v>744</v>
      </c>
      <c r="DS29" s="303" t="s">
        <v>744</v>
      </c>
      <c r="DT29" s="303" t="s">
        <v>744</v>
      </c>
      <c r="DU29" s="303" t="s">
        <v>744</v>
      </c>
      <c r="DV29" s="393" t="s">
        <v>744</v>
      </c>
      <c r="DW29" s="303" t="s">
        <v>744</v>
      </c>
      <c r="DX29" s="303" t="s">
        <v>744</v>
      </c>
      <c r="DY29" s="393" t="s">
        <v>744</v>
      </c>
      <c r="DZ29" s="303" t="s">
        <v>744</v>
      </c>
      <c r="EA29" s="303" t="s">
        <v>744</v>
      </c>
      <c r="EB29" s="303" t="s">
        <v>744</v>
      </c>
      <c r="EC29" s="303" t="s">
        <v>744</v>
      </c>
      <c r="ED29" s="303" t="s">
        <v>744</v>
      </c>
      <c r="EE29" s="303" t="s">
        <v>744</v>
      </c>
      <c r="EF29" s="303" t="s">
        <v>744</v>
      </c>
      <c r="EG29" s="303" t="s">
        <v>744</v>
      </c>
      <c r="EH29" s="303" t="s">
        <v>744</v>
      </c>
      <c r="EI29" s="303" t="s">
        <v>744</v>
      </c>
      <c r="EJ29" s="303" t="s">
        <v>744</v>
      </c>
      <c r="EK29" s="393" t="s">
        <v>744</v>
      </c>
      <c r="EL29" s="303" t="s">
        <v>744</v>
      </c>
      <c r="EM29" s="303" t="s">
        <v>744</v>
      </c>
      <c r="EN29" s="393" t="s">
        <v>744</v>
      </c>
      <c r="EO29" s="303" t="s">
        <v>744</v>
      </c>
      <c r="EP29" s="303" t="s">
        <v>744</v>
      </c>
      <c r="EQ29" s="303" t="s">
        <v>744</v>
      </c>
      <c r="ER29" s="303" t="s">
        <v>744</v>
      </c>
      <c r="ES29" s="303" t="s">
        <v>744</v>
      </c>
      <c r="ET29" s="303" t="s">
        <v>744</v>
      </c>
      <c r="EU29" s="303" t="s">
        <v>744</v>
      </c>
      <c r="EV29" s="303" t="s">
        <v>744</v>
      </c>
      <c r="EW29" s="303" t="s">
        <v>744</v>
      </c>
      <c r="EX29" s="303" t="s">
        <v>744</v>
      </c>
      <c r="EY29" s="303" t="s">
        <v>744</v>
      </c>
      <c r="EZ29" s="303" t="s">
        <v>744</v>
      </c>
      <c r="FA29" s="393" t="s">
        <v>744</v>
      </c>
      <c r="FB29" s="303" t="s">
        <v>744</v>
      </c>
      <c r="FC29" s="303" t="s">
        <v>744</v>
      </c>
      <c r="FD29" s="303" t="s">
        <v>744</v>
      </c>
      <c r="FE29" s="393" t="s">
        <v>744</v>
      </c>
      <c r="FF29" s="303" t="s">
        <v>744</v>
      </c>
      <c r="FG29" s="303" t="s">
        <v>744</v>
      </c>
      <c r="FH29" s="303" t="s">
        <v>744</v>
      </c>
      <c r="FI29" s="303" t="s">
        <v>744</v>
      </c>
      <c r="FJ29" s="303" t="s">
        <v>744</v>
      </c>
      <c r="FK29" s="303" t="s">
        <v>744</v>
      </c>
      <c r="FL29" s="303" t="s">
        <v>744</v>
      </c>
      <c r="FM29" s="303" t="s">
        <v>744</v>
      </c>
      <c r="FN29" s="303" t="s">
        <v>744</v>
      </c>
      <c r="FO29" s="303" t="s">
        <v>744</v>
      </c>
      <c r="FP29" s="303" t="s">
        <v>744</v>
      </c>
      <c r="FQ29" s="303" t="s">
        <v>744</v>
      </c>
      <c r="FR29" s="393" t="s">
        <v>744</v>
      </c>
      <c r="FS29" s="303" t="s">
        <v>744</v>
      </c>
      <c r="FT29" s="303" t="s">
        <v>744</v>
      </c>
      <c r="FU29" s="303" t="s">
        <v>744</v>
      </c>
      <c r="FV29" s="393" t="s">
        <v>744</v>
      </c>
      <c r="FW29" s="303" t="s">
        <v>744</v>
      </c>
      <c r="FX29" s="303" t="s">
        <v>744</v>
      </c>
      <c r="FY29" s="303" t="s">
        <v>744</v>
      </c>
      <c r="FZ29" s="303" t="s">
        <v>744</v>
      </c>
      <c r="GA29" s="303" t="s">
        <v>744</v>
      </c>
      <c r="GB29" s="303" t="s">
        <v>744</v>
      </c>
      <c r="GC29" s="303" t="s">
        <v>744</v>
      </c>
      <c r="GD29" s="303" t="s">
        <v>744</v>
      </c>
      <c r="GE29" s="303" t="s">
        <v>744</v>
      </c>
      <c r="GF29" s="303" t="s">
        <v>744</v>
      </c>
      <c r="GG29" s="303" t="s">
        <v>744</v>
      </c>
      <c r="GH29" s="303" t="s">
        <v>744</v>
      </c>
      <c r="GI29" s="393" t="s">
        <v>744</v>
      </c>
      <c r="GJ29" s="303" t="s">
        <v>744</v>
      </c>
      <c r="GK29" s="303" t="s">
        <v>744</v>
      </c>
      <c r="GL29" s="303" t="s">
        <v>744</v>
      </c>
      <c r="GM29" s="393" t="s">
        <v>744</v>
      </c>
      <c r="GN29" s="303">
        <v>7</v>
      </c>
      <c r="GO29" s="303">
        <v>12611.666666666666</v>
      </c>
      <c r="GP29" s="303">
        <v>0</v>
      </c>
      <c r="GQ29" s="303">
        <v>360</v>
      </c>
      <c r="GR29" s="303">
        <v>0</v>
      </c>
      <c r="GS29" s="303">
        <v>0</v>
      </c>
      <c r="GT29" s="303">
        <v>0</v>
      </c>
      <c r="GU29" s="303">
        <v>0</v>
      </c>
      <c r="GV29" s="303">
        <v>245</v>
      </c>
      <c r="GW29" s="303">
        <v>0</v>
      </c>
      <c r="GX29" s="303">
        <v>12006.666666666666</v>
      </c>
      <c r="GY29" s="303">
        <v>516</v>
      </c>
      <c r="GZ29" s="393">
        <v>0</v>
      </c>
      <c r="HA29" s="303">
        <v>1801.6666666666665</v>
      </c>
      <c r="HB29" s="303">
        <v>1715.2380952380952</v>
      </c>
      <c r="HC29" s="303">
        <v>73.714285714285708</v>
      </c>
      <c r="HD29" s="393">
        <v>4.7971455001982188E-2</v>
      </c>
      <c r="HE29" s="303" t="s">
        <v>744</v>
      </c>
      <c r="HF29" s="303" t="s">
        <v>744</v>
      </c>
      <c r="HG29" s="303" t="s">
        <v>744</v>
      </c>
      <c r="HH29" s="303" t="s">
        <v>744</v>
      </c>
      <c r="HI29" s="303" t="s">
        <v>744</v>
      </c>
      <c r="HJ29" s="303" t="s">
        <v>744</v>
      </c>
      <c r="HK29" s="303" t="s">
        <v>744</v>
      </c>
      <c r="HL29" s="303" t="s">
        <v>744</v>
      </c>
      <c r="HM29" s="303" t="s">
        <v>744</v>
      </c>
      <c r="HN29" s="303" t="s">
        <v>744</v>
      </c>
      <c r="HO29" s="303" t="s">
        <v>744</v>
      </c>
      <c r="HP29" s="303" t="s">
        <v>744</v>
      </c>
      <c r="HQ29" s="393" t="s">
        <v>744</v>
      </c>
      <c r="HR29" s="303" t="s">
        <v>744</v>
      </c>
      <c r="HS29" s="303" t="s">
        <v>744</v>
      </c>
      <c r="HT29" s="303" t="s">
        <v>744</v>
      </c>
      <c r="HU29" s="393" t="s">
        <v>744</v>
      </c>
      <c r="HV29" s="303">
        <v>7</v>
      </c>
      <c r="HW29" s="303">
        <v>12611.666666666666</v>
      </c>
      <c r="HX29" s="303">
        <v>0</v>
      </c>
      <c r="HY29" s="303">
        <v>360</v>
      </c>
      <c r="HZ29" s="303">
        <v>0</v>
      </c>
      <c r="IA29" s="303">
        <v>0</v>
      </c>
      <c r="IB29" s="303">
        <v>0</v>
      </c>
      <c r="IC29" s="303">
        <v>0</v>
      </c>
      <c r="ID29" s="303">
        <v>245</v>
      </c>
      <c r="IE29" s="303">
        <v>0</v>
      </c>
      <c r="IF29" s="303">
        <v>12006.666666666666</v>
      </c>
      <c r="IG29" s="303">
        <v>516</v>
      </c>
      <c r="IH29" s="393">
        <v>0</v>
      </c>
      <c r="II29" s="303">
        <v>1801.6666666666665</v>
      </c>
      <c r="IJ29" s="303">
        <v>1715.2380952380952</v>
      </c>
      <c r="IK29" s="303">
        <v>73.714285714285708</v>
      </c>
      <c r="IL29" s="393">
        <v>4.7971455001982188E-2</v>
      </c>
      <c r="IM29" s="303"/>
      <c r="IN29" s="303">
        <v>1801.6666666666665</v>
      </c>
      <c r="IO29" s="303">
        <v>1715.2380952380952</v>
      </c>
      <c r="IP29" s="393">
        <v>4.7971455001982188E-2</v>
      </c>
      <c r="IQ29" s="303" t="s">
        <v>744</v>
      </c>
      <c r="IR29" s="303" t="s">
        <v>744</v>
      </c>
      <c r="IS29" s="393" t="s">
        <v>744</v>
      </c>
      <c r="IT29" s="303">
        <v>1801.6666666666665</v>
      </c>
      <c r="IU29" s="303">
        <v>1715.2380952380952</v>
      </c>
      <c r="IV29" s="393">
        <v>4.7971455001982188E-2</v>
      </c>
      <c r="IW29" s="735"/>
      <c r="IX29" s="303"/>
      <c r="IY29" s="396" t="s">
        <v>404</v>
      </c>
      <c r="IZ29" s="396" t="s">
        <v>363</v>
      </c>
      <c r="JA29" s="396" t="s">
        <v>354</v>
      </c>
      <c r="JB29" s="396">
        <v>9</v>
      </c>
      <c r="JC29" s="396" t="s">
        <v>11</v>
      </c>
      <c r="JD29" s="396" t="s">
        <v>232</v>
      </c>
      <c r="JE29" s="396" t="s">
        <v>9</v>
      </c>
      <c r="JF29" s="396" t="s">
        <v>232</v>
      </c>
      <c r="JG29" s="396" t="s">
        <v>358</v>
      </c>
    </row>
    <row r="30" spans="1:267" customFormat="1">
      <c r="A30">
        <v>36</v>
      </c>
      <c r="B30">
        <v>1</v>
      </c>
      <c r="F30">
        <v>700</v>
      </c>
      <c r="G30">
        <v>41</v>
      </c>
      <c r="H30">
        <v>1</v>
      </c>
      <c r="I30">
        <v>0</v>
      </c>
      <c r="J30">
        <v>1</v>
      </c>
      <c r="K30">
        <v>0</v>
      </c>
      <c r="L30" t="s">
        <v>404</v>
      </c>
      <c r="M30">
        <v>0</v>
      </c>
      <c r="N30">
        <v>26.6356</v>
      </c>
      <c r="O30">
        <v>28.155000000000001</v>
      </c>
      <c r="P30">
        <v>40</v>
      </c>
      <c r="Q30">
        <v>40</v>
      </c>
      <c r="R30">
        <v>0</v>
      </c>
      <c r="S30">
        <v>0</v>
      </c>
      <c r="T30" t="s">
        <v>745</v>
      </c>
      <c r="U30">
        <v>0</v>
      </c>
      <c r="V30">
        <v>0</v>
      </c>
      <c r="W30">
        <v>3.5</v>
      </c>
      <c r="X30">
        <v>1</v>
      </c>
      <c r="Y30">
        <v>4</v>
      </c>
      <c r="Z30">
        <v>0</v>
      </c>
      <c r="AA30">
        <v>0</v>
      </c>
      <c r="AB30">
        <v>0</v>
      </c>
      <c r="AC30">
        <v>0</v>
      </c>
      <c r="AD30">
        <v>0</v>
      </c>
      <c r="AE30">
        <v>16</v>
      </c>
      <c r="AF30">
        <v>0</v>
      </c>
      <c r="AG30">
        <v>0</v>
      </c>
      <c r="AH30">
        <v>0</v>
      </c>
      <c r="AI30">
        <v>8</v>
      </c>
      <c r="AJ30">
        <v>48</v>
      </c>
      <c r="AK30">
        <v>32</v>
      </c>
      <c r="AL30">
        <v>0</v>
      </c>
      <c r="AM30">
        <v>0</v>
      </c>
      <c r="AN30">
        <v>0</v>
      </c>
      <c r="AO30">
        <v>0</v>
      </c>
      <c r="AP30">
        <v>0</v>
      </c>
      <c r="AQ30">
        <v>0</v>
      </c>
      <c r="AR30">
        <v>0</v>
      </c>
      <c r="AS30">
        <v>0</v>
      </c>
      <c r="AT30">
        <v>0</v>
      </c>
      <c r="AU30">
        <v>16</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155</v>
      </c>
      <c r="CB30">
        <v>0</v>
      </c>
      <c r="CC30">
        <v>271.5</v>
      </c>
      <c r="CD30">
        <v>0</v>
      </c>
      <c r="CE30">
        <v>341</v>
      </c>
      <c r="CF30">
        <v>0</v>
      </c>
      <c r="CG30" s="439"/>
      <c r="CH30" s="303">
        <v>26.6356</v>
      </c>
      <c r="CI30" s="393">
        <v>28.155000000000001</v>
      </c>
      <c r="CJ30" s="303">
        <v>40</v>
      </c>
      <c r="CK30" s="393">
        <v>40</v>
      </c>
      <c r="CL30" s="303">
        <v>0</v>
      </c>
      <c r="CM30" s="393">
        <v>0</v>
      </c>
      <c r="CN30" s="303"/>
      <c r="CO30" s="303"/>
      <c r="CP30" s="393" t="s">
        <v>744</v>
      </c>
      <c r="CQ30" s="303" t="s">
        <v>389</v>
      </c>
      <c r="CR30" s="393" t="s">
        <v>389</v>
      </c>
      <c r="CS30" s="393" t="s">
        <v>744</v>
      </c>
      <c r="CT30" s="303" t="s">
        <v>389</v>
      </c>
      <c r="CU30" s="393" t="s">
        <v>389</v>
      </c>
      <c r="CV30" s="303" t="s">
        <v>744</v>
      </c>
      <c r="CW30" s="303" t="s">
        <v>744</v>
      </c>
      <c r="CX30" s="303" t="s">
        <v>744</v>
      </c>
      <c r="CY30" s="303" t="s">
        <v>744</v>
      </c>
      <c r="CZ30" s="303" t="s">
        <v>744</v>
      </c>
      <c r="DA30" s="303" t="s">
        <v>744</v>
      </c>
      <c r="DB30" s="303" t="s">
        <v>744</v>
      </c>
      <c r="DC30" s="303" t="s">
        <v>744</v>
      </c>
      <c r="DD30" s="303" t="s">
        <v>744</v>
      </c>
      <c r="DE30" s="303" t="s">
        <v>744</v>
      </c>
      <c r="DF30" s="303" t="s">
        <v>744</v>
      </c>
      <c r="DG30" s="393" t="s">
        <v>744</v>
      </c>
      <c r="DH30" s="303" t="s">
        <v>744</v>
      </c>
      <c r="DI30" s="303" t="s">
        <v>744</v>
      </c>
      <c r="DJ30" s="393" t="s">
        <v>744</v>
      </c>
      <c r="DK30" s="303" t="s">
        <v>744</v>
      </c>
      <c r="DL30" s="303" t="s">
        <v>744</v>
      </c>
      <c r="DM30" s="303" t="s">
        <v>744</v>
      </c>
      <c r="DN30" s="303" t="s">
        <v>744</v>
      </c>
      <c r="DO30" s="303" t="s">
        <v>744</v>
      </c>
      <c r="DP30" s="303" t="s">
        <v>744</v>
      </c>
      <c r="DQ30" s="303" t="s">
        <v>744</v>
      </c>
      <c r="DR30" s="303" t="s">
        <v>744</v>
      </c>
      <c r="DS30" s="303" t="s">
        <v>744</v>
      </c>
      <c r="DT30" s="303" t="s">
        <v>744</v>
      </c>
      <c r="DU30" s="303" t="s">
        <v>744</v>
      </c>
      <c r="DV30" s="393" t="s">
        <v>744</v>
      </c>
      <c r="DW30" s="303" t="s">
        <v>744</v>
      </c>
      <c r="DX30" s="303" t="s">
        <v>744</v>
      </c>
      <c r="DY30" s="393" t="s">
        <v>744</v>
      </c>
      <c r="DZ30" s="303" t="s">
        <v>744</v>
      </c>
      <c r="EA30" s="303" t="s">
        <v>744</v>
      </c>
      <c r="EB30" s="303" t="s">
        <v>744</v>
      </c>
      <c r="EC30" s="303" t="s">
        <v>744</v>
      </c>
      <c r="ED30" s="303" t="s">
        <v>744</v>
      </c>
      <c r="EE30" s="303" t="s">
        <v>744</v>
      </c>
      <c r="EF30" s="303" t="s">
        <v>744</v>
      </c>
      <c r="EG30" s="303" t="s">
        <v>744</v>
      </c>
      <c r="EH30" s="303" t="s">
        <v>744</v>
      </c>
      <c r="EI30" s="303" t="s">
        <v>744</v>
      </c>
      <c r="EJ30" s="303" t="s">
        <v>744</v>
      </c>
      <c r="EK30" s="393" t="s">
        <v>744</v>
      </c>
      <c r="EL30" s="303" t="s">
        <v>744</v>
      </c>
      <c r="EM30" s="303" t="s">
        <v>744</v>
      </c>
      <c r="EN30" s="393" t="s">
        <v>744</v>
      </c>
      <c r="EO30" s="303">
        <v>3.5</v>
      </c>
      <c r="EP30" s="303">
        <v>6254.2031999999999</v>
      </c>
      <c r="EQ30" s="303">
        <v>0</v>
      </c>
      <c r="ER30" s="303">
        <v>8</v>
      </c>
      <c r="ES30" s="303">
        <v>0</v>
      </c>
      <c r="ET30" s="303">
        <v>16</v>
      </c>
      <c r="EU30" s="303">
        <v>0</v>
      </c>
      <c r="EV30" s="303">
        <v>0</v>
      </c>
      <c r="EW30" s="303">
        <v>0</v>
      </c>
      <c r="EX30" s="303">
        <v>0</v>
      </c>
      <c r="EY30" s="303">
        <v>6230.2031999999999</v>
      </c>
      <c r="EZ30" s="303">
        <v>271.5</v>
      </c>
      <c r="FA30" s="393">
        <v>0</v>
      </c>
      <c r="FB30" s="303">
        <v>1786.9151999999999</v>
      </c>
      <c r="FC30" s="303">
        <v>1780.058057142857</v>
      </c>
      <c r="FD30" s="303">
        <v>77.571428571428569</v>
      </c>
      <c r="FE30" s="393">
        <v>3.8374192894787829E-3</v>
      </c>
      <c r="FF30" s="303">
        <v>1</v>
      </c>
      <c r="FG30" s="303">
        <v>1786.9151999999999</v>
      </c>
      <c r="FH30" s="303">
        <v>0</v>
      </c>
      <c r="FI30" s="303">
        <v>48</v>
      </c>
      <c r="FJ30" s="303">
        <v>0</v>
      </c>
      <c r="FK30" s="303">
        <v>0</v>
      </c>
      <c r="FL30" s="303">
        <v>0</v>
      </c>
      <c r="FM30" s="303">
        <v>0</v>
      </c>
      <c r="FN30" s="303">
        <v>0</v>
      </c>
      <c r="FO30" s="303">
        <v>0</v>
      </c>
      <c r="FP30" s="303">
        <v>1738.9151999999999</v>
      </c>
      <c r="FQ30" s="303">
        <v>0</v>
      </c>
      <c r="FR30" s="393">
        <v>0</v>
      </c>
      <c r="FS30" s="303">
        <v>1786.9151999999999</v>
      </c>
      <c r="FT30" s="303">
        <v>1738.9151999999999</v>
      </c>
      <c r="FU30" s="303">
        <v>0</v>
      </c>
      <c r="FV30" s="393">
        <v>2.6861935026351591E-2</v>
      </c>
      <c r="FW30" s="303">
        <v>4.5</v>
      </c>
      <c r="FX30" s="303">
        <v>8041.1183999999994</v>
      </c>
      <c r="FY30" s="303">
        <v>0</v>
      </c>
      <c r="FZ30" s="303">
        <v>56</v>
      </c>
      <c r="GA30" s="303">
        <v>0</v>
      </c>
      <c r="GB30" s="303">
        <v>16</v>
      </c>
      <c r="GC30" s="303">
        <v>0</v>
      </c>
      <c r="GD30" s="303">
        <v>0</v>
      </c>
      <c r="GE30" s="303">
        <v>0</v>
      </c>
      <c r="GF30" s="303">
        <v>0</v>
      </c>
      <c r="GG30" s="303">
        <v>7969.1183999999994</v>
      </c>
      <c r="GH30" s="303">
        <v>271.5</v>
      </c>
      <c r="GI30" s="393">
        <v>0</v>
      </c>
      <c r="GJ30" s="303">
        <v>1786.9151999999999</v>
      </c>
      <c r="GK30" s="303">
        <v>1770.9151999999999</v>
      </c>
      <c r="GL30" s="303">
        <v>60.333333333333336</v>
      </c>
      <c r="GM30" s="393">
        <v>8.953978342117197E-3</v>
      </c>
      <c r="GN30" s="303">
        <v>4</v>
      </c>
      <c r="GO30" s="303">
        <v>6944.04</v>
      </c>
      <c r="GP30" s="303">
        <v>16</v>
      </c>
      <c r="GQ30" s="303">
        <v>32</v>
      </c>
      <c r="GR30" s="303">
        <v>0</v>
      </c>
      <c r="GS30" s="303">
        <v>0</v>
      </c>
      <c r="GT30" s="303">
        <v>0</v>
      </c>
      <c r="GU30" s="303">
        <v>0</v>
      </c>
      <c r="GV30" s="303">
        <v>0</v>
      </c>
      <c r="GW30" s="303">
        <v>0</v>
      </c>
      <c r="GX30" s="303">
        <v>6896.04</v>
      </c>
      <c r="GY30" s="303">
        <v>341</v>
      </c>
      <c r="GZ30" s="393">
        <v>155</v>
      </c>
      <c r="HA30" s="303">
        <v>1736.01</v>
      </c>
      <c r="HB30" s="303">
        <v>1724.01</v>
      </c>
      <c r="HC30" s="303">
        <v>85.25</v>
      </c>
      <c r="HD30" s="393">
        <v>6.9124025783261489E-3</v>
      </c>
      <c r="HE30" s="303" t="s">
        <v>744</v>
      </c>
      <c r="HF30" s="303" t="s">
        <v>744</v>
      </c>
      <c r="HG30" s="303" t="s">
        <v>744</v>
      </c>
      <c r="HH30" s="303" t="s">
        <v>744</v>
      </c>
      <c r="HI30" s="303" t="s">
        <v>744</v>
      </c>
      <c r="HJ30" s="303" t="s">
        <v>744</v>
      </c>
      <c r="HK30" s="303" t="s">
        <v>744</v>
      </c>
      <c r="HL30" s="303" t="s">
        <v>744</v>
      </c>
      <c r="HM30" s="303" t="s">
        <v>744</v>
      </c>
      <c r="HN30" s="303" t="s">
        <v>744</v>
      </c>
      <c r="HO30" s="303" t="s">
        <v>744</v>
      </c>
      <c r="HP30" s="303" t="s">
        <v>744</v>
      </c>
      <c r="HQ30" s="393" t="s">
        <v>744</v>
      </c>
      <c r="HR30" s="303" t="s">
        <v>744</v>
      </c>
      <c r="HS30" s="303" t="s">
        <v>744</v>
      </c>
      <c r="HT30" s="303" t="s">
        <v>744</v>
      </c>
      <c r="HU30" s="393" t="s">
        <v>744</v>
      </c>
      <c r="HV30" s="303">
        <v>4</v>
      </c>
      <c r="HW30" s="303">
        <v>6944.04</v>
      </c>
      <c r="HX30" s="303">
        <v>16</v>
      </c>
      <c r="HY30" s="303">
        <v>32</v>
      </c>
      <c r="HZ30" s="303">
        <v>0</v>
      </c>
      <c r="IA30" s="303">
        <v>0</v>
      </c>
      <c r="IB30" s="303">
        <v>0</v>
      </c>
      <c r="IC30" s="303">
        <v>0</v>
      </c>
      <c r="ID30" s="303">
        <v>0</v>
      </c>
      <c r="IE30" s="303">
        <v>0</v>
      </c>
      <c r="IF30" s="303">
        <v>6896.04</v>
      </c>
      <c r="IG30" s="303">
        <v>341</v>
      </c>
      <c r="IH30" s="393">
        <v>155</v>
      </c>
      <c r="II30" s="303">
        <v>1736.01</v>
      </c>
      <c r="IJ30" s="303">
        <v>1724.01</v>
      </c>
      <c r="IK30" s="303">
        <v>85.25</v>
      </c>
      <c r="IL30" s="393">
        <v>6.9124025783261489E-3</v>
      </c>
      <c r="IM30" s="303"/>
      <c r="IN30" s="303">
        <v>1759.76576</v>
      </c>
      <c r="IO30" s="303">
        <v>1750.1657600000001</v>
      </c>
      <c r="IP30" s="393">
        <v>5.4552715015888653E-3</v>
      </c>
      <c r="IQ30" s="303">
        <v>1786.9151999999999</v>
      </c>
      <c r="IR30" s="303">
        <v>1738.9151999999999</v>
      </c>
      <c r="IS30" s="393">
        <v>2.6861935026351591E-2</v>
      </c>
      <c r="IT30" s="303">
        <v>1762.9598117647058</v>
      </c>
      <c r="IU30" s="303">
        <v>1748.8421647058824</v>
      </c>
      <c r="IV30" s="393">
        <v>8.0079233596889177E-3</v>
      </c>
      <c r="IW30" s="735"/>
      <c r="IX30" s="303"/>
      <c r="IY30" s="396" t="s">
        <v>404</v>
      </c>
      <c r="IZ30" s="396" t="s">
        <v>363</v>
      </c>
      <c r="JA30" s="396" t="s">
        <v>354</v>
      </c>
      <c r="JB30" s="396">
        <v>9</v>
      </c>
      <c r="JC30" s="396" t="s">
        <v>11</v>
      </c>
      <c r="JD30" s="396" t="s">
        <v>232</v>
      </c>
      <c r="JE30" s="396" t="s">
        <v>9</v>
      </c>
      <c r="JF30" s="396" t="s">
        <v>232</v>
      </c>
      <c r="JG30" s="396" t="s">
        <v>358</v>
      </c>
    </row>
    <row r="31" spans="1:267" customFormat="1">
      <c r="A31">
        <v>37</v>
      </c>
      <c r="B31">
        <v>1</v>
      </c>
      <c r="F31">
        <v>700</v>
      </c>
      <c r="G31">
        <v>41</v>
      </c>
      <c r="H31">
        <v>1</v>
      </c>
      <c r="I31">
        <v>0</v>
      </c>
      <c r="J31">
        <v>1</v>
      </c>
      <c r="K31">
        <v>0</v>
      </c>
      <c r="L31" t="s">
        <v>404</v>
      </c>
      <c r="M31">
        <v>0</v>
      </c>
      <c r="N31">
        <v>0</v>
      </c>
      <c r="O31">
        <v>0</v>
      </c>
      <c r="P31">
        <v>0</v>
      </c>
      <c r="Q31">
        <v>0</v>
      </c>
      <c r="R31">
        <v>0</v>
      </c>
      <c r="S31">
        <v>0</v>
      </c>
      <c r="T31" t="s">
        <v>745</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s="439"/>
      <c r="CH31" s="303" t="s">
        <v>744</v>
      </c>
      <c r="CI31" s="393" t="s">
        <v>744</v>
      </c>
      <c r="CJ31" s="303" t="s">
        <v>744</v>
      </c>
      <c r="CK31" s="393" t="s">
        <v>744</v>
      </c>
      <c r="CL31" s="303" t="s">
        <v>744</v>
      </c>
      <c r="CM31" s="393" t="s">
        <v>744</v>
      </c>
      <c r="CN31" s="303"/>
      <c r="CO31" s="303"/>
      <c r="CP31" s="393" t="s">
        <v>658</v>
      </c>
      <c r="CQ31" s="303" t="s">
        <v>744</v>
      </c>
      <c r="CR31" s="393" t="s">
        <v>744</v>
      </c>
      <c r="CS31" s="393" t="s">
        <v>658</v>
      </c>
      <c r="CT31" s="303" t="s">
        <v>744</v>
      </c>
      <c r="CU31" s="393" t="s">
        <v>744</v>
      </c>
      <c r="CV31" s="303" t="s">
        <v>744</v>
      </c>
      <c r="CW31" s="303" t="s">
        <v>744</v>
      </c>
      <c r="CX31" s="303" t="s">
        <v>744</v>
      </c>
      <c r="CY31" s="303" t="s">
        <v>744</v>
      </c>
      <c r="CZ31" s="303" t="s">
        <v>744</v>
      </c>
      <c r="DA31" s="303" t="s">
        <v>744</v>
      </c>
      <c r="DB31" s="303" t="s">
        <v>744</v>
      </c>
      <c r="DC31" s="303" t="s">
        <v>744</v>
      </c>
      <c r="DD31" s="303" t="s">
        <v>744</v>
      </c>
      <c r="DE31" s="303" t="s">
        <v>744</v>
      </c>
      <c r="DF31" s="303" t="s">
        <v>744</v>
      </c>
      <c r="DG31" s="393" t="s">
        <v>744</v>
      </c>
      <c r="DH31" s="303" t="s">
        <v>744</v>
      </c>
      <c r="DI31" s="303" t="s">
        <v>744</v>
      </c>
      <c r="DJ31" s="393" t="s">
        <v>744</v>
      </c>
      <c r="DK31" s="303" t="s">
        <v>744</v>
      </c>
      <c r="DL31" s="303" t="s">
        <v>744</v>
      </c>
      <c r="DM31" s="303" t="s">
        <v>744</v>
      </c>
      <c r="DN31" s="303" t="s">
        <v>744</v>
      </c>
      <c r="DO31" s="303" t="s">
        <v>744</v>
      </c>
      <c r="DP31" s="303" t="s">
        <v>744</v>
      </c>
      <c r="DQ31" s="303" t="s">
        <v>744</v>
      </c>
      <c r="DR31" s="303" t="s">
        <v>744</v>
      </c>
      <c r="DS31" s="303" t="s">
        <v>744</v>
      </c>
      <c r="DT31" s="303" t="s">
        <v>744</v>
      </c>
      <c r="DU31" s="303" t="s">
        <v>744</v>
      </c>
      <c r="DV31" s="393" t="s">
        <v>744</v>
      </c>
      <c r="DW31" s="303" t="s">
        <v>744</v>
      </c>
      <c r="DX31" s="303" t="s">
        <v>744</v>
      </c>
      <c r="DY31" s="393" t="s">
        <v>744</v>
      </c>
      <c r="DZ31" s="303" t="s">
        <v>744</v>
      </c>
      <c r="EA31" s="303" t="s">
        <v>744</v>
      </c>
      <c r="EB31" s="303" t="s">
        <v>744</v>
      </c>
      <c r="EC31" s="303" t="s">
        <v>744</v>
      </c>
      <c r="ED31" s="303" t="s">
        <v>744</v>
      </c>
      <c r="EE31" s="303" t="s">
        <v>744</v>
      </c>
      <c r="EF31" s="303" t="s">
        <v>744</v>
      </c>
      <c r="EG31" s="303" t="s">
        <v>744</v>
      </c>
      <c r="EH31" s="303" t="s">
        <v>744</v>
      </c>
      <c r="EI31" s="303" t="s">
        <v>744</v>
      </c>
      <c r="EJ31" s="303" t="s">
        <v>744</v>
      </c>
      <c r="EK31" s="393" t="s">
        <v>744</v>
      </c>
      <c r="EL31" s="303" t="s">
        <v>744</v>
      </c>
      <c r="EM31" s="303" t="s">
        <v>744</v>
      </c>
      <c r="EN31" s="393" t="s">
        <v>744</v>
      </c>
      <c r="EO31" s="303" t="s">
        <v>744</v>
      </c>
      <c r="EP31" s="303" t="s">
        <v>744</v>
      </c>
      <c r="EQ31" s="303" t="s">
        <v>744</v>
      </c>
      <c r="ER31" s="303" t="s">
        <v>744</v>
      </c>
      <c r="ES31" s="303" t="s">
        <v>744</v>
      </c>
      <c r="ET31" s="303" t="s">
        <v>744</v>
      </c>
      <c r="EU31" s="303" t="s">
        <v>744</v>
      </c>
      <c r="EV31" s="303" t="s">
        <v>744</v>
      </c>
      <c r="EW31" s="303" t="s">
        <v>744</v>
      </c>
      <c r="EX31" s="303" t="s">
        <v>744</v>
      </c>
      <c r="EY31" s="303" t="s">
        <v>744</v>
      </c>
      <c r="EZ31" s="303" t="s">
        <v>744</v>
      </c>
      <c r="FA31" s="393" t="s">
        <v>744</v>
      </c>
      <c r="FB31" s="303" t="s">
        <v>744</v>
      </c>
      <c r="FC31" s="303" t="s">
        <v>744</v>
      </c>
      <c r="FD31" s="303" t="s">
        <v>744</v>
      </c>
      <c r="FE31" s="393" t="s">
        <v>744</v>
      </c>
      <c r="FF31" s="303" t="s">
        <v>744</v>
      </c>
      <c r="FG31" s="303" t="s">
        <v>744</v>
      </c>
      <c r="FH31" s="303" t="s">
        <v>744</v>
      </c>
      <c r="FI31" s="303" t="s">
        <v>744</v>
      </c>
      <c r="FJ31" s="303" t="s">
        <v>744</v>
      </c>
      <c r="FK31" s="303" t="s">
        <v>744</v>
      </c>
      <c r="FL31" s="303" t="s">
        <v>744</v>
      </c>
      <c r="FM31" s="303" t="s">
        <v>744</v>
      </c>
      <c r="FN31" s="303" t="s">
        <v>744</v>
      </c>
      <c r="FO31" s="303" t="s">
        <v>744</v>
      </c>
      <c r="FP31" s="303" t="s">
        <v>744</v>
      </c>
      <c r="FQ31" s="303" t="s">
        <v>744</v>
      </c>
      <c r="FR31" s="393" t="s">
        <v>744</v>
      </c>
      <c r="FS31" s="303" t="s">
        <v>744</v>
      </c>
      <c r="FT31" s="303" t="s">
        <v>744</v>
      </c>
      <c r="FU31" s="303" t="s">
        <v>744</v>
      </c>
      <c r="FV31" s="393" t="s">
        <v>744</v>
      </c>
      <c r="FW31" s="303" t="s">
        <v>744</v>
      </c>
      <c r="FX31" s="303" t="s">
        <v>744</v>
      </c>
      <c r="FY31" s="303" t="s">
        <v>744</v>
      </c>
      <c r="FZ31" s="303" t="s">
        <v>744</v>
      </c>
      <c r="GA31" s="303" t="s">
        <v>744</v>
      </c>
      <c r="GB31" s="303" t="s">
        <v>744</v>
      </c>
      <c r="GC31" s="303" t="s">
        <v>744</v>
      </c>
      <c r="GD31" s="303" t="s">
        <v>744</v>
      </c>
      <c r="GE31" s="303" t="s">
        <v>744</v>
      </c>
      <c r="GF31" s="303" t="s">
        <v>744</v>
      </c>
      <c r="GG31" s="303" t="s">
        <v>744</v>
      </c>
      <c r="GH31" s="303" t="s">
        <v>744</v>
      </c>
      <c r="GI31" s="393" t="s">
        <v>744</v>
      </c>
      <c r="GJ31" s="303" t="s">
        <v>744</v>
      </c>
      <c r="GK31" s="303" t="s">
        <v>744</v>
      </c>
      <c r="GL31" s="303" t="s">
        <v>744</v>
      </c>
      <c r="GM31" s="393" t="s">
        <v>744</v>
      </c>
      <c r="GN31" s="303" t="s">
        <v>744</v>
      </c>
      <c r="GO31" s="303" t="s">
        <v>744</v>
      </c>
      <c r="GP31" s="303" t="s">
        <v>744</v>
      </c>
      <c r="GQ31" s="303" t="s">
        <v>744</v>
      </c>
      <c r="GR31" s="303" t="s">
        <v>744</v>
      </c>
      <c r="GS31" s="303" t="s">
        <v>744</v>
      </c>
      <c r="GT31" s="303" t="s">
        <v>744</v>
      </c>
      <c r="GU31" s="303" t="s">
        <v>744</v>
      </c>
      <c r="GV31" s="303" t="s">
        <v>744</v>
      </c>
      <c r="GW31" s="303" t="s">
        <v>744</v>
      </c>
      <c r="GX31" s="303" t="s">
        <v>744</v>
      </c>
      <c r="GY31" s="303" t="s">
        <v>744</v>
      </c>
      <c r="GZ31" s="393" t="s">
        <v>744</v>
      </c>
      <c r="HA31" s="303" t="s">
        <v>744</v>
      </c>
      <c r="HB31" s="303" t="s">
        <v>744</v>
      </c>
      <c r="HC31" s="303" t="s">
        <v>744</v>
      </c>
      <c r="HD31" s="393" t="s">
        <v>744</v>
      </c>
      <c r="HE31" s="303" t="s">
        <v>744</v>
      </c>
      <c r="HF31" s="303" t="s">
        <v>744</v>
      </c>
      <c r="HG31" s="303" t="s">
        <v>744</v>
      </c>
      <c r="HH31" s="303" t="s">
        <v>744</v>
      </c>
      <c r="HI31" s="303" t="s">
        <v>744</v>
      </c>
      <c r="HJ31" s="303" t="s">
        <v>744</v>
      </c>
      <c r="HK31" s="303" t="s">
        <v>744</v>
      </c>
      <c r="HL31" s="303" t="s">
        <v>744</v>
      </c>
      <c r="HM31" s="303" t="s">
        <v>744</v>
      </c>
      <c r="HN31" s="303" t="s">
        <v>744</v>
      </c>
      <c r="HO31" s="303" t="s">
        <v>744</v>
      </c>
      <c r="HP31" s="303" t="s">
        <v>744</v>
      </c>
      <c r="HQ31" s="393" t="s">
        <v>744</v>
      </c>
      <c r="HR31" s="303" t="s">
        <v>744</v>
      </c>
      <c r="HS31" s="303" t="s">
        <v>744</v>
      </c>
      <c r="HT31" s="303" t="s">
        <v>744</v>
      </c>
      <c r="HU31" s="393" t="s">
        <v>744</v>
      </c>
      <c r="HV31" s="303" t="s">
        <v>744</v>
      </c>
      <c r="HW31" s="303" t="s">
        <v>744</v>
      </c>
      <c r="HX31" s="303" t="s">
        <v>744</v>
      </c>
      <c r="HY31" s="303" t="s">
        <v>744</v>
      </c>
      <c r="HZ31" s="303" t="s">
        <v>744</v>
      </c>
      <c r="IA31" s="303" t="s">
        <v>744</v>
      </c>
      <c r="IB31" s="303" t="s">
        <v>744</v>
      </c>
      <c r="IC31" s="303" t="s">
        <v>744</v>
      </c>
      <c r="ID31" s="303" t="s">
        <v>744</v>
      </c>
      <c r="IE31" s="303" t="s">
        <v>744</v>
      </c>
      <c r="IF31" s="303" t="s">
        <v>744</v>
      </c>
      <c r="IG31" s="303" t="s">
        <v>744</v>
      </c>
      <c r="IH31" s="393" t="s">
        <v>744</v>
      </c>
      <c r="II31" s="303" t="s">
        <v>744</v>
      </c>
      <c r="IJ31" s="303" t="s">
        <v>744</v>
      </c>
      <c r="IK31" s="303" t="s">
        <v>744</v>
      </c>
      <c r="IL31" s="393" t="s">
        <v>744</v>
      </c>
      <c r="IM31" s="303"/>
      <c r="IN31" s="303" t="s">
        <v>744</v>
      </c>
      <c r="IO31" s="303" t="s">
        <v>744</v>
      </c>
      <c r="IP31" s="393" t="s">
        <v>744</v>
      </c>
      <c r="IQ31" s="303" t="s">
        <v>744</v>
      </c>
      <c r="IR31" s="303" t="s">
        <v>744</v>
      </c>
      <c r="IS31" s="393" t="s">
        <v>744</v>
      </c>
      <c r="IT31" s="303" t="s">
        <v>744</v>
      </c>
      <c r="IU31" s="303" t="s">
        <v>744</v>
      </c>
      <c r="IV31" s="393" t="s">
        <v>495</v>
      </c>
      <c r="IW31" s="735"/>
      <c r="IX31" s="303"/>
      <c r="IY31" s="396" t="s">
        <v>404</v>
      </c>
      <c r="IZ31" s="396" t="s">
        <v>363</v>
      </c>
      <c r="JA31" s="396" t="s">
        <v>354</v>
      </c>
      <c r="JB31" s="396">
        <v>1</v>
      </c>
      <c r="JC31" s="396" t="s">
        <v>11</v>
      </c>
      <c r="JD31" s="396" t="s">
        <v>232</v>
      </c>
      <c r="JE31" s="396" t="s">
        <v>9</v>
      </c>
      <c r="JF31" s="396" t="s">
        <v>232</v>
      </c>
      <c r="JG31" s="396" t="s">
        <v>358</v>
      </c>
    </row>
    <row r="32" spans="1:267" customFormat="1">
      <c r="A32">
        <v>38</v>
      </c>
      <c r="B32">
        <v>1</v>
      </c>
      <c r="F32">
        <v>700</v>
      </c>
      <c r="G32">
        <v>42</v>
      </c>
      <c r="H32">
        <v>1</v>
      </c>
      <c r="I32">
        <v>0</v>
      </c>
      <c r="J32">
        <v>1</v>
      </c>
      <c r="K32">
        <v>0</v>
      </c>
      <c r="L32" t="s">
        <v>404</v>
      </c>
      <c r="M32">
        <v>0</v>
      </c>
      <c r="N32">
        <v>27.67</v>
      </c>
      <c r="O32">
        <v>25.27</v>
      </c>
      <c r="P32">
        <v>36.726999999999997</v>
      </c>
      <c r="Q32">
        <v>36.726999999999997</v>
      </c>
      <c r="R32">
        <v>0</v>
      </c>
      <c r="S32">
        <v>0</v>
      </c>
      <c r="T32" t="s">
        <v>745</v>
      </c>
      <c r="U32">
        <v>0</v>
      </c>
      <c r="V32">
        <v>0</v>
      </c>
      <c r="W32">
        <v>1</v>
      </c>
      <c r="X32">
        <v>2</v>
      </c>
      <c r="Y32">
        <v>11</v>
      </c>
      <c r="Z32">
        <v>0</v>
      </c>
      <c r="AA32">
        <v>0</v>
      </c>
      <c r="AB32">
        <v>0</v>
      </c>
      <c r="AC32">
        <v>0</v>
      </c>
      <c r="AD32">
        <v>0</v>
      </c>
      <c r="AE32">
        <v>0</v>
      </c>
      <c r="AF32">
        <v>0</v>
      </c>
      <c r="AG32">
        <v>0</v>
      </c>
      <c r="AH32">
        <v>0</v>
      </c>
      <c r="AI32">
        <v>0</v>
      </c>
      <c r="AJ32">
        <v>0</v>
      </c>
      <c r="AK32">
        <v>656</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1800</v>
      </c>
      <c r="CB32">
        <v>0</v>
      </c>
      <c r="CC32">
        <v>0</v>
      </c>
      <c r="CD32">
        <v>0</v>
      </c>
      <c r="CE32">
        <v>1414</v>
      </c>
      <c r="CF32">
        <v>0</v>
      </c>
      <c r="CG32" s="439"/>
      <c r="CH32" s="303">
        <v>27.67</v>
      </c>
      <c r="CI32" s="393">
        <v>25.27</v>
      </c>
      <c r="CJ32" s="303">
        <v>36.726999999999997</v>
      </c>
      <c r="CK32" s="393">
        <v>36.726999999999997</v>
      </c>
      <c r="CL32" s="303">
        <v>0</v>
      </c>
      <c r="CM32" s="393">
        <v>0</v>
      </c>
      <c r="CN32" s="303"/>
      <c r="CO32" s="303"/>
      <c r="CP32" s="393" t="s">
        <v>744</v>
      </c>
      <c r="CQ32" s="303" t="s">
        <v>389</v>
      </c>
      <c r="CR32" s="393" t="s">
        <v>389</v>
      </c>
      <c r="CS32" s="393" t="s">
        <v>744</v>
      </c>
      <c r="CT32" s="303" t="s">
        <v>389</v>
      </c>
      <c r="CU32" s="393" t="s">
        <v>389</v>
      </c>
      <c r="CV32" s="303" t="s">
        <v>744</v>
      </c>
      <c r="CW32" s="303" t="s">
        <v>744</v>
      </c>
      <c r="CX32" s="303" t="s">
        <v>744</v>
      </c>
      <c r="CY32" s="303" t="s">
        <v>744</v>
      </c>
      <c r="CZ32" s="303" t="s">
        <v>744</v>
      </c>
      <c r="DA32" s="303" t="s">
        <v>744</v>
      </c>
      <c r="DB32" s="303" t="s">
        <v>744</v>
      </c>
      <c r="DC32" s="303" t="s">
        <v>744</v>
      </c>
      <c r="DD32" s="303" t="s">
        <v>744</v>
      </c>
      <c r="DE32" s="303" t="s">
        <v>744</v>
      </c>
      <c r="DF32" s="303" t="s">
        <v>744</v>
      </c>
      <c r="DG32" s="393" t="s">
        <v>744</v>
      </c>
      <c r="DH32" s="303" t="s">
        <v>744</v>
      </c>
      <c r="DI32" s="303" t="s">
        <v>744</v>
      </c>
      <c r="DJ32" s="393" t="s">
        <v>744</v>
      </c>
      <c r="DK32" s="303" t="s">
        <v>744</v>
      </c>
      <c r="DL32" s="303" t="s">
        <v>744</v>
      </c>
      <c r="DM32" s="303" t="s">
        <v>744</v>
      </c>
      <c r="DN32" s="303" t="s">
        <v>744</v>
      </c>
      <c r="DO32" s="303" t="s">
        <v>744</v>
      </c>
      <c r="DP32" s="303" t="s">
        <v>744</v>
      </c>
      <c r="DQ32" s="303" t="s">
        <v>744</v>
      </c>
      <c r="DR32" s="303" t="s">
        <v>744</v>
      </c>
      <c r="DS32" s="303" t="s">
        <v>744</v>
      </c>
      <c r="DT32" s="303" t="s">
        <v>744</v>
      </c>
      <c r="DU32" s="303" t="s">
        <v>744</v>
      </c>
      <c r="DV32" s="393" t="s">
        <v>744</v>
      </c>
      <c r="DW32" s="303" t="s">
        <v>744</v>
      </c>
      <c r="DX32" s="303" t="s">
        <v>744</v>
      </c>
      <c r="DY32" s="393" t="s">
        <v>744</v>
      </c>
      <c r="DZ32" s="303" t="s">
        <v>744</v>
      </c>
      <c r="EA32" s="303" t="s">
        <v>744</v>
      </c>
      <c r="EB32" s="303" t="s">
        <v>744</v>
      </c>
      <c r="EC32" s="303" t="s">
        <v>744</v>
      </c>
      <c r="ED32" s="303" t="s">
        <v>744</v>
      </c>
      <c r="EE32" s="303" t="s">
        <v>744</v>
      </c>
      <c r="EF32" s="303" t="s">
        <v>744</v>
      </c>
      <c r="EG32" s="303" t="s">
        <v>744</v>
      </c>
      <c r="EH32" s="303" t="s">
        <v>744</v>
      </c>
      <c r="EI32" s="303" t="s">
        <v>744</v>
      </c>
      <c r="EJ32" s="303" t="s">
        <v>744</v>
      </c>
      <c r="EK32" s="393" t="s">
        <v>744</v>
      </c>
      <c r="EL32" s="303" t="s">
        <v>744</v>
      </c>
      <c r="EM32" s="303" t="s">
        <v>744</v>
      </c>
      <c r="EN32" s="393" t="s">
        <v>744</v>
      </c>
      <c r="EO32" s="303">
        <v>1</v>
      </c>
      <c r="EP32" s="303">
        <v>1633.1027819999997</v>
      </c>
      <c r="EQ32" s="303">
        <v>0</v>
      </c>
      <c r="ER32" s="303">
        <v>0</v>
      </c>
      <c r="ES32" s="303">
        <v>0</v>
      </c>
      <c r="ET32" s="303">
        <v>0</v>
      </c>
      <c r="EU32" s="303">
        <v>0</v>
      </c>
      <c r="EV32" s="303">
        <v>0</v>
      </c>
      <c r="EW32" s="303">
        <v>0</v>
      </c>
      <c r="EX32" s="303">
        <v>0</v>
      </c>
      <c r="EY32" s="303">
        <v>1633.1027819999997</v>
      </c>
      <c r="EZ32" s="303">
        <v>0</v>
      </c>
      <c r="FA32" s="393">
        <v>0</v>
      </c>
      <c r="FB32" s="303">
        <v>1633.1027819999997</v>
      </c>
      <c r="FC32" s="303">
        <v>1633.1027819999997</v>
      </c>
      <c r="FD32" s="303">
        <v>0</v>
      </c>
      <c r="FE32" s="393">
        <v>0</v>
      </c>
      <c r="FF32" s="303">
        <v>2</v>
      </c>
      <c r="FG32" s="303">
        <v>3266.2055639999994</v>
      </c>
      <c r="FH32" s="303">
        <v>0</v>
      </c>
      <c r="FI32" s="303">
        <v>0</v>
      </c>
      <c r="FJ32" s="303">
        <v>0</v>
      </c>
      <c r="FK32" s="303">
        <v>0</v>
      </c>
      <c r="FL32" s="303">
        <v>0</v>
      </c>
      <c r="FM32" s="303">
        <v>0</v>
      </c>
      <c r="FN32" s="303">
        <v>0</v>
      </c>
      <c r="FO32" s="303">
        <v>0</v>
      </c>
      <c r="FP32" s="303">
        <v>3266.2055639999994</v>
      </c>
      <c r="FQ32" s="303">
        <v>0</v>
      </c>
      <c r="FR32" s="393">
        <v>0</v>
      </c>
      <c r="FS32" s="303">
        <v>1633.1027819999997</v>
      </c>
      <c r="FT32" s="303">
        <v>1633.1027819999997</v>
      </c>
      <c r="FU32" s="303">
        <v>0</v>
      </c>
      <c r="FV32" s="393">
        <v>0</v>
      </c>
      <c r="FW32" s="303">
        <v>3</v>
      </c>
      <c r="FX32" s="303">
        <v>4899.3083459999989</v>
      </c>
      <c r="FY32" s="303">
        <v>0</v>
      </c>
      <c r="FZ32" s="303">
        <v>0</v>
      </c>
      <c r="GA32" s="303">
        <v>0</v>
      </c>
      <c r="GB32" s="303">
        <v>0</v>
      </c>
      <c r="GC32" s="303">
        <v>0</v>
      </c>
      <c r="GD32" s="303">
        <v>0</v>
      </c>
      <c r="GE32" s="303">
        <v>0</v>
      </c>
      <c r="GF32" s="303">
        <v>0</v>
      </c>
      <c r="GG32" s="303">
        <v>4899.3083459999989</v>
      </c>
      <c r="GH32" s="303">
        <v>0</v>
      </c>
      <c r="GI32" s="393">
        <v>0</v>
      </c>
      <c r="GJ32" s="303">
        <v>1633.1027819999997</v>
      </c>
      <c r="GK32" s="303">
        <v>1633.1027819999997</v>
      </c>
      <c r="GL32" s="303">
        <v>0</v>
      </c>
      <c r="GM32" s="393">
        <v>0</v>
      </c>
      <c r="GN32" s="303">
        <v>11</v>
      </c>
      <c r="GO32" s="303">
        <v>16358.049161999996</v>
      </c>
      <c r="GP32" s="303">
        <v>0</v>
      </c>
      <c r="GQ32" s="303">
        <v>656</v>
      </c>
      <c r="GR32" s="303">
        <v>0</v>
      </c>
      <c r="GS32" s="303">
        <v>0</v>
      </c>
      <c r="GT32" s="303">
        <v>0</v>
      </c>
      <c r="GU32" s="303">
        <v>0</v>
      </c>
      <c r="GV32" s="303">
        <v>0</v>
      </c>
      <c r="GW32" s="303">
        <v>0</v>
      </c>
      <c r="GX32" s="303">
        <v>15702.049161999996</v>
      </c>
      <c r="GY32" s="303">
        <v>1414</v>
      </c>
      <c r="GZ32" s="393">
        <v>1800</v>
      </c>
      <c r="HA32" s="303">
        <v>1487.095378363636</v>
      </c>
      <c r="HB32" s="303">
        <v>1427.4590147272722</v>
      </c>
      <c r="HC32" s="303">
        <v>128.54545454545453</v>
      </c>
      <c r="HD32" s="393">
        <v>4.0102581518332792E-2</v>
      </c>
      <c r="HE32" s="303" t="s">
        <v>744</v>
      </c>
      <c r="HF32" s="303" t="s">
        <v>744</v>
      </c>
      <c r="HG32" s="303" t="s">
        <v>744</v>
      </c>
      <c r="HH32" s="303" t="s">
        <v>744</v>
      </c>
      <c r="HI32" s="303" t="s">
        <v>744</v>
      </c>
      <c r="HJ32" s="303" t="s">
        <v>744</v>
      </c>
      <c r="HK32" s="303" t="s">
        <v>744</v>
      </c>
      <c r="HL32" s="303" t="s">
        <v>744</v>
      </c>
      <c r="HM32" s="303" t="s">
        <v>744</v>
      </c>
      <c r="HN32" s="303" t="s">
        <v>744</v>
      </c>
      <c r="HO32" s="303" t="s">
        <v>744</v>
      </c>
      <c r="HP32" s="303" t="s">
        <v>744</v>
      </c>
      <c r="HQ32" s="393" t="s">
        <v>744</v>
      </c>
      <c r="HR32" s="303" t="s">
        <v>744</v>
      </c>
      <c r="HS32" s="303" t="s">
        <v>744</v>
      </c>
      <c r="HT32" s="303" t="s">
        <v>744</v>
      </c>
      <c r="HU32" s="393" t="s">
        <v>744</v>
      </c>
      <c r="HV32" s="303">
        <v>11</v>
      </c>
      <c r="HW32" s="303">
        <v>16358.049161999996</v>
      </c>
      <c r="HX32" s="303">
        <v>0</v>
      </c>
      <c r="HY32" s="303">
        <v>656</v>
      </c>
      <c r="HZ32" s="303">
        <v>0</v>
      </c>
      <c r="IA32" s="303">
        <v>0</v>
      </c>
      <c r="IB32" s="303">
        <v>0</v>
      </c>
      <c r="IC32" s="303">
        <v>0</v>
      </c>
      <c r="ID32" s="303">
        <v>0</v>
      </c>
      <c r="IE32" s="303">
        <v>0</v>
      </c>
      <c r="IF32" s="303">
        <v>15702.049161999996</v>
      </c>
      <c r="IG32" s="303">
        <v>1414</v>
      </c>
      <c r="IH32" s="393">
        <v>1800</v>
      </c>
      <c r="II32" s="303">
        <v>1487.095378363636</v>
      </c>
      <c r="IJ32" s="303">
        <v>1427.4590147272722</v>
      </c>
      <c r="IK32" s="303">
        <v>128.54545454545453</v>
      </c>
      <c r="IL32" s="393">
        <v>4.0102581518332792E-2</v>
      </c>
      <c r="IM32" s="303"/>
      <c r="IN32" s="303">
        <v>1499.2626619999994</v>
      </c>
      <c r="IO32" s="303">
        <v>1444.5959953333329</v>
      </c>
      <c r="IP32" s="393">
        <v>3.6462367837362009E-2</v>
      </c>
      <c r="IQ32" s="303">
        <v>1633.1027819999997</v>
      </c>
      <c r="IR32" s="303">
        <v>1633.1027819999997</v>
      </c>
      <c r="IS32" s="393">
        <v>0</v>
      </c>
      <c r="IT32" s="303">
        <v>1518.3826791428567</v>
      </c>
      <c r="IU32" s="303">
        <v>1471.5255362857138</v>
      </c>
      <c r="IV32" s="393">
        <v>3.08599034359337E-2</v>
      </c>
      <c r="IW32" s="735"/>
      <c r="IX32" s="303"/>
      <c r="IY32" s="396" t="s">
        <v>404</v>
      </c>
      <c r="IZ32" s="396" t="s">
        <v>363</v>
      </c>
      <c r="JA32" s="396" t="s">
        <v>354</v>
      </c>
      <c r="JB32" s="396">
        <v>16</v>
      </c>
      <c r="JC32" s="396" t="s">
        <v>12</v>
      </c>
      <c r="JD32" s="396" t="s">
        <v>232</v>
      </c>
      <c r="JE32" s="396" t="s">
        <v>9</v>
      </c>
      <c r="JF32" s="396" t="s">
        <v>232</v>
      </c>
      <c r="JG32" s="396" t="s">
        <v>358</v>
      </c>
    </row>
    <row r="33" spans="1:267" customFormat="1">
      <c r="A33">
        <v>39</v>
      </c>
      <c r="B33">
        <v>1</v>
      </c>
      <c r="F33">
        <v>700</v>
      </c>
      <c r="G33">
        <v>8</v>
      </c>
      <c r="H33">
        <v>1</v>
      </c>
      <c r="I33">
        <v>0</v>
      </c>
      <c r="J33">
        <v>1</v>
      </c>
      <c r="K33">
        <v>0</v>
      </c>
      <c r="L33" t="s">
        <v>404</v>
      </c>
      <c r="M33">
        <v>0</v>
      </c>
      <c r="N33">
        <v>28</v>
      </c>
      <c r="O33">
        <v>24</v>
      </c>
      <c r="P33">
        <v>40</v>
      </c>
      <c r="Q33">
        <v>40</v>
      </c>
      <c r="R33">
        <v>75</v>
      </c>
      <c r="S33">
        <v>75</v>
      </c>
      <c r="T33" t="s">
        <v>748</v>
      </c>
      <c r="U33">
        <v>0</v>
      </c>
      <c r="V33">
        <v>1</v>
      </c>
      <c r="W33">
        <v>4.5</v>
      </c>
      <c r="X33">
        <v>2</v>
      </c>
      <c r="Y33">
        <v>24</v>
      </c>
      <c r="Z33">
        <v>0</v>
      </c>
      <c r="AA33">
        <v>0</v>
      </c>
      <c r="AB33">
        <v>0</v>
      </c>
      <c r="AC33">
        <v>0</v>
      </c>
      <c r="AD33">
        <v>0</v>
      </c>
      <c r="AE33">
        <v>0</v>
      </c>
      <c r="AF33">
        <v>0</v>
      </c>
      <c r="AG33">
        <v>0</v>
      </c>
      <c r="AH33">
        <v>11.733333333333333</v>
      </c>
      <c r="AI33">
        <v>52.8</v>
      </c>
      <c r="AJ33">
        <v>23.466666666666665</v>
      </c>
      <c r="AK33">
        <v>3464</v>
      </c>
      <c r="AL33">
        <v>0</v>
      </c>
      <c r="AM33">
        <v>0</v>
      </c>
      <c r="AN33">
        <v>0</v>
      </c>
      <c r="AO33">
        <v>0</v>
      </c>
      <c r="AP33">
        <v>0</v>
      </c>
      <c r="AQ33">
        <v>0</v>
      </c>
      <c r="AR33">
        <v>0</v>
      </c>
      <c r="AS33">
        <v>0</v>
      </c>
      <c r="AT33">
        <v>10.666666666666666</v>
      </c>
      <c r="AU33">
        <v>48</v>
      </c>
      <c r="AV33">
        <v>21.333333333333332</v>
      </c>
      <c r="AW33">
        <v>8</v>
      </c>
      <c r="AX33">
        <v>0</v>
      </c>
      <c r="AY33">
        <v>0</v>
      </c>
      <c r="AZ33">
        <v>0</v>
      </c>
      <c r="BA33">
        <v>0</v>
      </c>
      <c r="BB33">
        <v>0</v>
      </c>
      <c r="BC33">
        <v>304</v>
      </c>
      <c r="BD33">
        <v>0</v>
      </c>
      <c r="BE33">
        <v>0</v>
      </c>
      <c r="BF33">
        <v>2.1333333333333333</v>
      </c>
      <c r="BG33">
        <v>9.6</v>
      </c>
      <c r="BH33">
        <v>4.2666666666666666</v>
      </c>
      <c r="BI33">
        <v>16</v>
      </c>
      <c r="BJ33">
        <v>0</v>
      </c>
      <c r="BK33">
        <v>0</v>
      </c>
      <c r="BL33">
        <v>0</v>
      </c>
      <c r="BM33">
        <v>0</v>
      </c>
      <c r="BN33">
        <v>0</v>
      </c>
      <c r="BO33">
        <v>0</v>
      </c>
      <c r="BP33">
        <v>0</v>
      </c>
      <c r="BQ33">
        <v>0</v>
      </c>
      <c r="BR33">
        <v>0</v>
      </c>
      <c r="BS33">
        <v>0</v>
      </c>
      <c r="BT33">
        <v>0</v>
      </c>
      <c r="BU33">
        <v>0</v>
      </c>
      <c r="BV33">
        <v>0</v>
      </c>
      <c r="BW33">
        <v>0</v>
      </c>
      <c r="BX33">
        <v>0</v>
      </c>
      <c r="BY33">
        <v>0</v>
      </c>
      <c r="BZ33">
        <v>0</v>
      </c>
      <c r="CA33">
        <v>0</v>
      </c>
      <c r="CB33">
        <v>0</v>
      </c>
      <c r="CC33">
        <v>151</v>
      </c>
      <c r="CD33">
        <v>234</v>
      </c>
      <c r="CE33">
        <v>7972</v>
      </c>
      <c r="CF33">
        <v>0</v>
      </c>
      <c r="CG33" s="439"/>
      <c r="CH33" s="303">
        <v>28</v>
      </c>
      <c r="CI33" s="393">
        <v>24</v>
      </c>
      <c r="CJ33" s="303">
        <v>40</v>
      </c>
      <c r="CK33" s="393">
        <v>40</v>
      </c>
      <c r="CL33" s="303">
        <v>75</v>
      </c>
      <c r="CM33" s="393">
        <v>75</v>
      </c>
      <c r="CN33" s="303"/>
      <c r="CO33" s="303"/>
      <c r="CP33" s="393" t="s">
        <v>744</v>
      </c>
      <c r="CQ33" s="303" t="s">
        <v>744</v>
      </c>
      <c r="CR33" s="393" t="s">
        <v>389</v>
      </c>
      <c r="CS33" s="393" t="s">
        <v>744</v>
      </c>
      <c r="CT33" s="303" t="s">
        <v>744</v>
      </c>
      <c r="CU33" s="393" t="s">
        <v>389</v>
      </c>
      <c r="CV33" s="303" t="s">
        <v>744</v>
      </c>
      <c r="CW33" s="303" t="s">
        <v>744</v>
      </c>
      <c r="CX33" s="303" t="s">
        <v>744</v>
      </c>
      <c r="CY33" s="303" t="s">
        <v>744</v>
      </c>
      <c r="CZ33" s="303" t="s">
        <v>744</v>
      </c>
      <c r="DA33" s="303" t="s">
        <v>744</v>
      </c>
      <c r="DB33" s="303" t="s">
        <v>744</v>
      </c>
      <c r="DC33" s="303" t="s">
        <v>744</v>
      </c>
      <c r="DD33" s="303" t="s">
        <v>744</v>
      </c>
      <c r="DE33" s="303" t="s">
        <v>744</v>
      </c>
      <c r="DF33" s="303" t="s">
        <v>744</v>
      </c>
      <c r="DG33" s="393" t="s">
        <v>744</v>
      </c>
      <c r="DH33" s="303" t="s">
        <v>744</v>
      </c>
      <c r="DI33" s="303" t="s">
        <v>744</v>
      </c>
      <c r="DJ33" s="393" t="s">
        <v>744</v>
      </c>
      <c r="DK33" s="303">
        <v>1</v>
      </c>
      <c r="DL33" s="303">
        <v>1720.5</v>
      </c>
      <c r="DM33" s="303">
        <v>0</v>
      </c>
      <c r="DN33" s="303">
        <v>11.733333333333333</v>
      </c>
      <c r="DO33" s="303">
        <v>0</v>
      </c>
      <c r="DP33" s="303">
        <v>10.666666666666666</v>
      </c>
      <c r="DQ33" s="303">
        <v>0</v>
      </c>
      <c r="DR33" s="303">
        <v>2.1333333333333333</v>
      </c>
      <c r="DS33" s="303">
        <v>0</v>
      </c>
      <c r="DT33" s="303">
        <v>0</v>
      </c>
      <c r="DU33" s="303">
        <v>1695.9666666666665</v>
      </c>
      <c r="DV33" s="393">
        <v>0</v>
      </c>
      <c r="DW33" s="303">
        <v>1720.5</v>
      </c>
      <c r="DX33" s="303">
        <v>1695.9666666666667</v>
      </c>
      <c r="DY33" s="393">
        <v>1.4259420711033588E-2</v>
      </c>
      <c r="DZ33" s="303">
        <v>1</v>
      </c>
      <c r="EA33" s="303">
        <v>1720.5</v>
      </c>
      <c r="EB33" s="303">
        <v>0</v>
      </c>
      <c r="EC33" s="303">
        <v>11.733333333333333</v>
      </c>
      <c r="ED33" s="303">
        <v>0</v>
      </c>
      <c r="EE33" s="303">
        <v>10.666666666666666</v>
      </c>
      <c r="EF33" s="303">
        <v>0</v>
      </c>
      <c r="EG33" s="303">
        <v>2.1333333333333333</v>
      </c>
      <c r="EH33" s="303">
        <v>0</v>
      </c>
      <c r="EI33" s="303">
        <v>0</v>
      </c>
      <c r="EJ33" s="303">
        <v>1695.9666666666665</v>
      </c>
      <c r="EK33" s="393">
        <v>0</v>
      </c>
      <c r="EL33" s="303">
        <v>1720.5</v>
      </c>
      <c r="EM33" s="303">
        <v>1695.9666666666665</v>
      </c>
      <c r="EN33" s="393">
        <v>1.4259420711033699E-2</v>
      </c>
      <c r="EO33" s="303">
        <v>4.5</v>
      </c>
      <c r="EP33" s="303">
        <v>7742.25</v>
      </c>
      <c r="EQ33" s="303">
        <v>0</v>
      </c>
      <c r="ER33" s="303">
        <v>52.8</v>
      </c>
      <c r="ES33" s="303">
        <v>0</v>
      </c>
      <c r="ET33" s="303">
        <v>48</v>
      </c>
      <c r="EU33" s="303">
        <v>0</v>
      </c>
      <c r="EV33" s="303">
        <v>9.6</v>
      </c>
      <c r="EW33" s="303">
        <v>0</v>
      </c>
      <c r="EX33" s="303">
        <v>0</v>
      </c>
      <c r="EY33" s="303">
        <v>7631.8499999999995</v>
      </c>
      <c r="EZ33" s="303">
        <v>151</v>
      </c>
      <c r="FA33" s="393">
        <v>0</v>
      </c>
      <c r="FB33" s="303">
        <v>1720.5</v>
      </c>
      <c r="FC33" s="303">
        <v>1695.9666666666667</v>
      </c>
      <c r="FD33" s="303">
        <v>33.555555555555557</v>
      </c>
      <c r="FE33" s="393">
        <v>1.4259420711033588E-2</v>
      </c>
      <c r="FF33" s="303">
        <v>2</v>
      </c>
      <c r="FG33" s="303">
        <v>3441</v>
      </c>
      <c r="FH33" s="303">
        <v>0</v>
      </c>
      <c r="FI33" s="303">
        <v>23.466666666666665</v>
      </c>
      <c r="FJ33" s="303">
        <v>0</v>
      </c>
      <c r="FK33" s="303">
        <v>21.333333333333332</v>
      </c>
      <c r="FL33" s="303">
        <v>0</v>
      </c>
      <c r="FM33" s="303">
        <v>4.2666666666666666</v>
      </c>
      <c r="FN33" s="303">
        <v>0</v>
      </c>
      <c r="FO33" s="303">
        <v>0</v>
      </c>
      <c r="FP33" s="303">
        <v>3391.9333333333329</v>
      </c>
      <c r="FQ33" s="303">
        <v>234</v>
      </c>
      <c r="FR33" s="393">
        <v>0</v>
      </c>
      <c r="FS33" s="303">
        <v>1720.5</v>
      </c>
      <c r="FT33" s="303">
        <v>1695.9666666666667</v>
      </c>
      <c r="FU33" s="303">
        <v>117</v>
      </c>
      <c r="FV33" s="393">
        <v>1.4259420711033588E-2</v>
      </c>
      <c r="FW33" s="303">
        <v>6.5</v>
      </c>
      <c r="FX33" s="303">
        <v>11183.25</v>
      </c>
      <c r="FY33" s="303">
        <v>0</v>
      </c>
      <c r="FZ33" s="303">
        <v>76.266666666666666</v>
      </c>
      <c r="GA33" s="303">
        <v>0</v>
      </c>
      <c r="GB33" s="303">
        <v>69.333333333333329</v>
      </c>
      <c r="GC33" s="303">
        <v>0</v>
      </c>
      <c r="GD33" s="303">
        <v>13.866666666666667</v>
      </c>
      <c r="GE33" s="303">
        <v>0</v>
      </c>
      <c r="GF33" s="303">
        <v>0</v>
      </c>
      <c r="GG33" s="303">
        <v>11023.783333333333</v>
      </c>
      <c r="GH33" s="303">
        <v>385</v>
      </c>
      <c r="GI33" s="393">
        <v>0</v>
      </c>
      <c r="GJ33" s="303">
        <v>1720.5</v>
      </c>
      <c r="GK33" s="303">
        <v>1695.9666666666667</v>
      </c>
      <c r="GL33" s="303">
        <v>59.230769230769234</v>
      </c>
      <c r="GM33" s="393">
        <v>1.4259420711033588E-2</v>
      </c>
      <c r="GN33" s="303">
        <v>24</v>
      </c>
      <c r="GO33" s="303">
        <v>42036</v>
      </c>
      <c r="GP33" s="303">
        <v>0</v>
      </c>
      <c r="GQ33" s="303">
        <v>3464</v>
      </c>
      <c r="GR33" s="303">
        <v>0</v>
      </c>
      <c r="GS33" s="303">
        <v>8</v>
      </c>
      <c r="GT33" s="303">
        <v>304</v>
      </c>
      <c r="GU33" s="303">
        <v>16</v>
      </c>
      <c r="GV33" s="303">
        <v>0</v>
      </c>
      <c r="GW33" s="303">
        <v>0</v>
      </c>
      <c r="GX33" s="303">
        <v>38244</v>
      </c>
      <c r="GY33" s="303">
        <v>7972</v>
      </c>
      <c r="GZ33" s="393">
        <v>0</v>
      </c>
      <c r="HA33" s="303">
        <v>1751.5</v>
      </c>
      <c r="HB33" s="303">
        <v>1593.5</v>
      </c>
      <c r="HC33" s="303">
        <v>332.16666666666669</v>
      </c>
      <c r="HD33" s="393">
        <v>9.0208392806166104E-2</v>
      </c>
      <c r="HE33" s="303" t="s">
        <v>744</v>
      </c>
      <c r="HF33" s="303" t="s">
        <v>744</v>
      </c>
      <c r="HG33" s="303" t="s">
        <v>744</v>
      </c>
      <c r="HH33" s="303" t="s">
        <v>744</v>
      </c>
      <c r="HI33" s="303" t="s">
        <v>744</v>
      </c>
      <c r="HJ33" s="303" t="s">
        <v>744</v>
      </c>
      <c r="HK33" s="303" t="s">
        <v>744</v>
      </c>
      <c r="HL33" s="303" t="s">
        <v>744</v>
      </c>
      <c r="HM33" s="303" t="s">
        <v>744</v>
      </c>
      <c r="HN33" s="303" t="s">
        <v>744</v>
      </c>
      <c r="HO33" s="303" t="s">
        <v>744</v>
      </c>
      <c r="HP33" s="303" t="s">
        <v>744</v>
      </c>
      <c r="HQ33" s="393" t="s">
        <v>744</v>
      </c>
      <c r="HR33" s="303" t="s">
        <v>744</v>
      </c>
      <c r="HS33" s="303" t="s">
        <v>744</v>
      </c>
      <c r="HT33" s="303" t="s">
        <v>744</v>
      </c>
      <c r="HU33" s="393" t="s">
        <v>744</v>
      </c>
      <c r="HV33" s="303">
        <v>24</v>
      </c>
      <c r="HW33" s="303">
        <v>42036</v>
      </c>
      <c r="HX33" s="303">
        <v>0</v>
      </c>
      <c r="HY33" s="303">
        <v>3464</v>
      </c>
      <c r="HZ33" s="303">
        <v>0</v>
      </c>
      <c r="IA33" s="303">
        <v>8</v>
      </c>
      <c r="IB33" s="303">
        <v>304</v>
      </c>
      <c r="IC33" s="303">
        <v>16</v>
      </c>
      <c r="ID33" s="303">
        <v>0</v>
      </c>
      <c r="IE33" s="303">
        <v>0</v>
      </c>
      <c r="IF33" s="303">
        <v>38244</v>
      </c>
      <c r="IG33" s="303">
        <v>7972</v>
      </c>
      <c r="IH33" s="393">
        <v>0</v>
      </c>
      <c r="II33" s="303">
        <v>1751.5</v>
      </c>
      <c r="IJ33" s="303">
        <v>1593.5</v>
      </c>
      <c r="IK33" s="303">
        <v>332.16666666666669</v>
      </c>
      <c r="IL33" s="393">
        <v>9.0208392806166104E-2</v>
      </c>
      <c r="IM33" s="303"/>
      <c r="IN33" s="303">
        <v>1746.6052631578948</v>
      </c>
      <c r="IO33" s="303">
        <v>1609.6789473684209</v>
      </c>
      <c r="IP33" s="393">
        <v>7.8395684862364701E-2</v>
      </c>
      <c r="IQ33" s="303">
        <v>1720.5</v>
      </c>
      <c r="IR33" s="303">
        <v>1695.9666666666665</v>
      </c>
      <c r="IS33" s="393">
        <v>1.4259420711033699E-2</v>
      </c>
      <c r="IT33" s="303">
        <v>1744.1190476190477</v>
      </c>
      <c r="IU33" s="303">
        <v>1617.8968253968253</v>
      </c>
      <c r="IV33" s="393">
        <v>7.2370187341587955E-2</v>
      </c>
      <c r="IW33" s="735"/>
      <c r="IX33" s="303"/>
      <c r="IY33" s="396" t="s">
        <v>404</v>
      </c>
      <c r="IZ33" s="396" t="s">
        <v>363</v>
      </c>
      <c r="JA33" s="396" t="s">
        <v>354</v>
      </c>
      <c r="JB33" s="396">
        <v>35</v>
      </c>
      <c r="JC33" s="396" t="s">
        <v>12</v>
      </c>
      <c r="JD33" s="396" t="s">
        <v>232</v>
      </c>
      <c r="JE33" s="396" t="s">
        <v>9</v>
      </c>
      <c r="JF33" s="396" t="s">
        <v>232</v>
      </c>
      <c r="JG33" s="396" t="s">
        <v>366</v>
      </c>
    </row>
    <row r="34" spans="1:267" customFormat="1">
      <c r="A34">
        <v>40</v>
      </c>
      <c r="B34">
        <v>1</v>
      </c>
      <c r="F34">
        <v>700</v>
      </c>
      <c r="G34">
        <v>41</v>
      </c>
      <c r="H34">
        <v>1</v>
      </c>
      <c r="I34">
        <v>0</v>
      </c>
      <c r="J34">
        <v>1</v>
      </c>
      <c r="K34">
        <v>0</v>
      </c>
      <c r="L34" t="s">
        <v>404</v>
      </c>
      <c r="M34">
        <v>0</v>
      </c>
      <c r="N34">
        <v>27.75</v>
      </c>
      <c r="O34">
        <v>27.75</v>
      </c>
      <c r="P34">
        <v>40</v>
      </c>
      <c r="Q34">
        <v>40</v>
      </c>
      <c r="R34">
        <v>50</v>
      </c>
      <c r="S34">
        <v>50</v>
      </c>
      <c r="T34" t="s">
        <v>745</v>
      </c>
      <c r="U34">
        <v>0</v>
      </c>
      <c r="V34">
        <v>0</v>
      </c>
      <c r="W34">
        <v>0.5</v>
      </c>
      <c r="X34">
        <v>0</v>
      </c>
      <c r="Y34">
        <v>1</v>
      </c>
      <c r="Z34">
        <v>0</v>
      </c>
      <c r="AA34">
        <v>0</v>
      </c>
      <c r="AB34">
        <v>0</v>
      </c>
      <c r="AC34">
        <v>0</v>
      </c>
      <c r="AD34">
        <v>0</v>
      </c>
      <c r="AE34">
        <v>0</v>
      </c>
      <c r="AF34">
        <v>0</v>
      </c>
      <c r="AG34">
        <v>0</v>
      </c>
      <c r="AH34">
        <v>0</v>
      </c>
      <c r="AI34">
        <v>0</v>
      </c>
      <c r="AJ34">
        <v>0</v>
      </c>
      <c r="AK34">
        <v>40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20</v>
      </c>
      <c r="CF34">
        <v>0</v>
      </c>
      <c r="CG34" s="439"/>
      <c r="CH34" s="303">
        <v>27.75</v>
      </c>
      <c r="CI34" s="393">
        <v>27.75</v>
      </c>
      <c r="CJ34" s="303">
        <v>40</v>
      </c>
      <c r="CK34" s="393">
        <v>40</v>
      </c>
      <c r="CL34" s="303">
        <v>50</v>
      </c>
      <c r="CM34" s="393">
        <v>50</v>
      </c>
      <c r="CN34" s="303"/>
      <c r="CO34" s="303"/>
      <c r="CP34" s="393" t="s">
        <v>744</v>
      </c>
      <c r="CQ34" s="303" t="s">
        <v>744</v>
      </c>
      <c r="CR34" s="393" t="s">
        <v>389</v>
      </c>
      <c r="CS34" s="393" t="s">
        <v>744</v>
      </c>
      <c r="CT34" s="303" t="s">
        <v>744</v>
      </c>
      <c r="CU34" s="393" t="s">
        <v>389</v>
      </c>
      <c r="CV34" s="303" t="s">
        <v>744</v>
      </c>
      <c r="CW34" s="303" t="s">
        <v>744</v>
      </c>
      <c r="CX34" s="303" t="s">
        <v>744</v>
      </c>
      <c r="CY34" s="303" t="s">
        <v>744</v>
      </c>
      <c r="CZ34" s="303" t="s">
        <v>744</v>
      </c>
      <c r="DA34" s="303" t="s">
        <v>744</v>
      </c>
      <c r="DB34" s="303" t="s">
        <v>744</v>
      </c>
      <c r="DC34" s="303" t="s">
        <v>744</v>
      </c>
      <c r="DD34" s="303" t="s">
        <v>744</v>
      </c>
      <c r="DE34" s="303" t="s">
        <v>744</v>
      </c>
      <c r="DF34" s="303" t="s">
        <v>744</v>
      </c>
      <c r="DG34" s="393" t="s">
        <v>744</v>
      </c>
      <c r="DH34" s="303" t="s">
        <v>744</v>
      </c>
      <c r="DI34" s="303" t="s">
        <v>744</v>
      </c>
      <c r="DJ34" s="393" t="s">
        <v>744</v>
      </c>
      <c r="DK34" s="303" t="s">
        <v>744</v>
      </c>
      <c r="DL34" s="303" t="s">
        <v>744</v>
      </c>
      <c r="DM34" s="303" t="s">
        <v>744</v>
      </c>
      <c r="DN34" s="303" t="s">
        <v>744</v>
      </c>
      <c r="DO34" s="303" t="s">
        <v>744</v>
      </c>
      <c r="DP34" s="303" t="s">
        <v>744</v>
      </c>
      <c r="DQ34" s="303" t="s">
        <v>744</v>
      </c>
      <c r="DR34" s="303" t="s">
        <v>744</v>
      </c>
      <c r="DS34" s="303" t="s">
        <v>744</v>
      </c>
      <c r="DT34" s="303" t="s">
        <v>744</v>
      </c>
      <c r="DU34" s="303" t="s">
        <v>744</v>
      </c>
      <c r="DV34" s="393" t="s">
        <v>744</v>
      </c>
      <c r="DW34" s="303" t="s">
        <v>744</v>
      </c>
      <c r="DX34" s="303" t="s">
        <v>744</v>
      </c>
      <c r="DY34" s="393" t="s">
        <v>744</v>
      </c>
      <c r="DZ34" s="303" t="s">
        <v>744</v>
      </c>
      <c r="EA34" s="303" t="s">
        <v>744</v>
      </c>
      <c r="EB34" s="303" t="s">
        <v>744</v>
      </c>
      <c r="EC34" s="303" t="s">
        <v>744</v>
      </c>
      <c r="ED34" s="303" t="s">
        <v>744</v>
      </c>
      <c r="EE34" s="303" t="s">
        <v>744</v>
      </c>
      <c r="EF34" s="303" t="s">
        <v>744</v>
      </c>
      <c r="EG34" s="303" t="s">
        <v>744</v>
      </c>
      <c r="EH34" s="303" t="s">
        <v>744</v>
      </c>
      <c r="EI34" s="303" t="s">
        <v>744</v>
      </c>
      <c r="EJ34" s="303" t="s">
        <v>744</v>
      </c>
      <c r="EK34" s="393" t="s">
        <v>744</v>
      </c>
      <c r="EL34" s="303" t="s">
        <v>744</v>
      </c>
      <c r="EM34" s="303" t="s">
        <v>744</v>
      </c>
      <c r="EN34" s="393" t="s">
        <v>744</v>
      </c>
      <c r="EO34" s="303">
        <v>0.5</v>
      </c>
      <c r="EP34" s="303">
        <v>870.47916666666663</v>
      </c>
      <c r="EQ34" s="303">
        <v>0</v>
      </c>
      <c r="ER34" s="303">
        <v>0</v>
      </c>
      <c r="ES34" s="303">
        <v>0</v>
      </c>
      <c r="ET34" s="303">
        <v>0</v>
      </c>
      <c r="EU34" s="303">
        <v>0</v>
      </c>
      <c r="EV34" s="303">
        <v>0</v>
      </c>
      <c r="EW34" s="303">
        <v>0</v>
      </c>
      <c r="EX34" s="303">
        <v>0</v>
      </c>
      <c r="EY34" s="303">
        <v>870.47916666666663</v>
      </c>
      <c r="EZ34" s="303">
        <v>0</v>
      </c>
      <c r="FA34" s="393">
        <v>0</v>
      </c>
      <c r="FB34" s="303">
        <v>1740.9583333333333</v>
      </c>
      <c r="FC34" s="303">
        <v>1740.9583333333333</v>
      </c>
      <c r="FD34" s="303">
        <v>0</v>
      </c>
      <c r="FE34" s="393">
        <v>0</v>
      </c>
      <c r="FF34" s="303" t="s">
        <v>744</v>
      </c>
      <c r="FG34" s="303" t="s">
        <v>744</v>
      </c>
      <c r="FH34" s="303" t="s">
        <v>744</v>
      </c>
      <c r="FI34" s="303" t="s">
        <v>744</v>
      </c>
      <c r="FJ34" s="303" t="s">
        <v>744</v>
      </c>
      <c r="FK34" s="303" t="s">
        <v>744</v>
      </c>
      <c r="FL34" s="303" t="s">
        <v>744</v>
      </c>
      <c r="FM34" s="303" t="s">
        <v>744</v>
      </c>
      <c r="FN34" s="303" t="s">
        <v>744</v>
      </c>
      <c r="FO34" s="303" t="s">
        <v>744</v>
      </c>
      <c r="FP34" s="303" t="s">
        <v>744</v>
      </c>
      <c r="FQ34" s="303" t="s">
        <v>744</v>
      </c>
      <c r="FR34" s="393" t="s">
        <v>744</v>
      </c>
      <c r="FS34" s="303" t="s">
        <v>744</v>
      </c>
      <c r="FT34" s="303" t="s">
        <v>744</v>
      </c>
      <c r="FU34" s="303" t="s">
        <v>744</v>
      </c>
      <c r="FV34" s="393" t="s">
        <v>744</v>
      </c>
      <c r="FW34" s="303">
        <v>0.5</v>
      </c>
      <c r="FX34" s="303">
        <v>870.47916666666663</v>
      </c>
      <c r="FY34" s="303">
        <v>0</v>
      </c>
      <c r="FZ34" s="303">
        <v>0</v>
      </c>
      <c r="GA34" s="303">
        <v>0</v>
      </c>
      <c r="GB34" s="303">
        <v>0</v>
      </c>
      <c r="GC34" s="303">
        <v>0</v>
      </c>
      <c r="GD34" s="303">
        <v>0</v>
      </c>
      <c r="GE34" s="303">
        <v>0</v>
      </c>
      <c r="GF34" s="303">
        <v>0</v>
      </c>
      <c r="GG34" s="303">
        <v>870.47916666666663</v>
      </c>
      <c r="GH34" s="303">
        <v>0</v>
      </c>
      <c r="GI34" s="393">
        <v>0</v>
      </c>
      <c r="GJ34" s="303">
        <v>1740.9583333333333</v>
      </c>
      <c r="GK34" s="303">
        <v>1740.9583333333333</v>
      </c>
      <c r="GL34" s="303">
        <v>0</v>
      </c>
      <c r="GM34" s="393">
        <v>0</v>
      </c>
      <c r="GN34" s="303">
        <v>1</v>
      </c>
      <c r="GO34" s="303">
        <v>1740.9583333333333</v>
      </c>
      <c r="GP34" s="303">
        <v>0</v>
      </c>
      <c r="GQ34" s="303">
        <v>40</v>
      </c>
      <c r="GR34" s="303">
        <v>0</v>
      </c>
      <c r="GS34" s="303">
        <v>0</v>
      </c>
      <c r="GT34" s="303">
        <v>0</v>
      </c>
      <c r="GU34" s="303">
        <v>0</v>
      </c>
      <c r="GV34" s="303">
        <v>0</v>
      </c>
      <c r="GW34" s="303">
        <v>0</v>
      </c>
      <c r="GX34" s="303">
        <v>1700.9583333333333</v>
      </c>
      <c r="GY34" s="303">
        <v>20</v>
      </c>
      <c r="GZ34" s="393">
        <v>0</v>
      </c>
      <c r="HA34" s="303">
        <v>1740.9583333333333</v>
      </c>
      <c r="HB34" s="303">
        <v>1700.9583333333333</v>
      </c>
      <c r="HC34" s="303">
        <v>20</v>
      </c>
      <c r="HD34" s="393">
        <v>2.2975851422827431E-2</v>
      </c>
      <c r="HE34" s="303" t="s">
        <v>744</v>
      </c>
      <c r="HF34" s="303" t="s">
        <v>744</v>
      </c>
      <c r="HG34" s="303" t="s">
        <v>744</v>
      </c>
      <c r="HH34" s="303" t="s">
        <v>744</v>
      </c>
      <c r="HI34" s="303" t="s">
        <v>744</v>
      </c>
      <c r="HJ34" s="303" t="s">
        <v>744</v>
      </c>
      <c r="HK34" s="303" t="s">
        <v>744</v>
      </c>
      <c r="HL34" s="303" t="s">
        <v>744</v>
      </c>
      <c r="HM34" s="303" t="s">
        <v>744</v>
      </c>
      <c r="HN34" s="303" t="s">
        <v>744</v>
      </c>
      <c r="HO34" s="303" t="s">
        <v>744</v>
      </c>
      <c r="HP34" s="303" t="s">
        <v>744</v>
      </c>
      <c r="HQ34" s="393" t="s">
        <v>744</v>
      </c>
      <c r="HR34" s="303" t="s">
        <v>744</v>
      </c>
      <c r="HS34" s="303" t="s">
        <v>744</v>
      </c>
      <c r="HT34" s="303" t="s">
        <v>744</v>
      </c>
      <c r="HU34" s="393" t="s">
        <v>744</v>
      </c>
      <c r="HV34" s="303">
        <v>1</v>
      </c>
      <c r="HW34" s="303">
        <v>1740.9583333333333</v>
      </c>
      <c r="HX34" s="303">
        <v>0</v>
      </c>
      <c r="HY34" s="303">
        <v>40</v>
      </c>
      <c r="HZ34" s="303">
        <v>0</v>
      </c>
      <c r="IA34" s="303">
        <v>0</v>
      </c>
      <c r="IB34" s="303">
        <v>0</v>
      </c>
      <c r="IC34" s="303">
        <v>0</v>
      </c>
      <c r="ID34" s="303">
        <v>0</v>
      </c>
      <c r="IE34" s="303">
        <v>0</v>
      </c>
      <c r="IF34" s="303">
        <v>1700.9583333333333</v>
      </c>
      <c r="IG34" s="303">
        <v>20</v>
      </c>
      <c r="IH34" s="393">
        <v>0</v>
      </c>
      <c r="II34" s="303">
        <v>1740.9583333333333</v>
      </c>
      <c r="IJ34" s="303">
        <v>1700.9583333333333</v>
      </c>
      <c r="IK34" s="303">
        <v>20</v>
      </c>
      <c r="IL34" s="393">
        <v>2.2975851422827431E-2</v>
      </c>
      <c r="IM34" s="303"/>
      <c r="IN34" s="303">
        <v>1740.9583333333333</v>
      </c>
      <c r="IO34" s="303">
        <v>1714.2916666666667</v>
      </c>
      <c r="IP34" s="393">
        <v>1.5317234281884917E-2</v>
      </c>
      <c r="IQ34" s="303" t="s">
        <v>744</v>
      </c>
      <c r="IR34" s="303" t="s">
        <v>744</v>
      </c>
      <c r="IS34" s="393" t="s">
        <v>744</v>
      </c>
      <c r="IT34" s="303">
        <v>1740.9583333333333</v>
      </c>
      <c r="IU34" s="303">
        <v>1714.2916666666667</v>
      </c>
      <c r="IV34" s="393">
        <v>1.5317234281884917E-2</v>
      </c>
      <c r="IW34" s="735"/>
      <c r="IX34" s="303"/>
      <c r="IY34" s="396" t="s">
        <v>404</v>
      </c>
      <c r="IZ34" s="396" t="s">
        <v>363</v>
      </c>
      <c r="JA34" s="396" t="s">
        <v>354</v>
      </c>
      <c r="JB34" s="396">
        <v>2</v>
      </c>
      <c r="JC34" s="396" t="s">
        <v>11</v>
      </c>
      <c r="JD34" s="396" t="s">
        <v>232</v>
      </c>
      <c r="JE34" s="396" t="s">
        <v>9</v>
      </c>
      <c r="JF34" s="396" t="s">
        <v>232</v>
      </c>
      <c r="JG34" s="396" t="s">
        <v>358</v>
      </c>
    </row>
    <row r="35" spans="1:267" customFormat="1">
      <c r="A35">
        <v>41</v>
      </c>
      <c r="B35">
        <v>1</v>
      </c>
      <c r="F35">
        <v>700</v>
      </c>
      <c r="G35">
        <v>42</v>
      </c>
      <c r="H35">
        <v>1</v>
      </c>
      <c r="I35">
        <v>0</v>
      </c>
      <c r="J35">
        <v>1</v>
      </c>
      <c r="K35">
        <v>0</v>
      </c>
      <c r="L35" t="s">
        <v>417</v>
      </c>
      <c r="M35">
        <v>0</v>
      </c>
      <c r="N35">
        <v>0</v>
      </c>
      <c r="O35">
        <v>38</v>
      </c>
      <c r="P35">
        <v>0</v>
      </c>
      <c r="Q35">
        <v>40</v>
      </c>
      <c r="R35">
        <v>0</v>
      </c>
      <c r="S35">
        <v>0</v>
      </c>
      <c r="T35" t="s">
        <v>745</v>
      </c>
      <c r="U35">
        <v>0</v>
      </c>
      <c r="V35">
        <v>0</v>
      </c>
      <c r="W35">
        <v>0</v>
      </c>
      <c r="X35">
        <v>0</v>
      </c>
      <c r="Y35">
        <v>2.5</v>
      </c>
      <c r="Z35">
        <v>0</v>
      </c>
      <c r="AA35">
        <v>0</v>
      </c>
      <c r="AB35">
        <v>0</v>
      </c>
      <c r="AC35">
        <v>0</v>
      </c>
      <c r="AD35">
        <v>0</v>
      </c>
      <c r="AE35">
        <v>0</v>
      </c>
      <c r="AF35">
        <v>0</v>
      </c>
      <c r="AG35">
        <v>0</v>
      </c>
      <c r="AH35">
        <v>0</v>
      </c>
      <c r="AI35">
        <v>0</v>
      </c>
      <c r="AJ35">
        <v>0</v>
      </c>
      <c r="AK35">
        <v>37</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s="439"/>
      <c r="CH35" s="303" t="s">
        <v>744</v>
      </c>
      <c r="CI35" s="393">
        <v>38</v>
      </c>
      <c r="CJ35" s="303" t="s">
        <v>744</v>
      </c>
      <c r="CK35" s="393">
        <v>40</v>
      </c>
      <c r="CL35" s="303" t="s">
        <v>744</v>
      </c>
      <c r="CM35" s="393">
        <v>0</v>
      </c>
      <c r="CN35" s="303"/>
      <c r="CO35" s="303"/>
      <c r="CP35" s="393" t="s">
        <v>744</v>
      </c>
      <c r="CQ35" s="303" t="s">
        <v>744</v>
      </c>
      <c r="CR35" s="393" t="s">
        <v>744</v>
      </c>
      <c r="CS35" s="393" t="s">
        <v>744</v>
      </c>
      <c r="CT35" s="303" t="s">
        <v>744</v>
      </c>
      <c r="CU35" s="393" t="s">
        <v>744</v>
      </c>
      <c r="CV35" s="303" t="s">
        <v>744</v>
      </c>
      <c r="CW35" s="303" t="s">
        <v>744</v>
      </c>
      <c r="CX35" s="303" t="s">
        <v>744</v>
      </c>
      <c r="CY35" s="303" t="s">
        <v>744</v>
      </c>
      <c r="CZ35" s="303" t="s">
        <v>744</v>
      </c>
      <c r="DA35" s="303" t="s">
        <v>744</v>
      </c>
      <c r="DB35" s="303" t="s">
        <v>744</v>
      </c>
      <c r="DC35" s="303" t="s">
        <v>744</v>
      </c>
      <c r="DD35" s="303" t="s">
        <v>744</v>
      </c>
      <c r="DE35" s="303" t="s">
        <v>744</v>
      </c>
      <c r="DF35" s="303" t="s">
        <v>744</v>
      </c>
      <c r="DG35" s="393" t="s">
        <v>744</v>
      </c>
      <c r="DH35" s="303" t="s">
        <v>744</v>
      </c>
      <c r="DI35" s="303" t="s">
        <v>744</v>
      </c>
      <c r="DJ35" s="393" t="s">
        <v>744</v>
      </c>
      <c r="DK35" s="303" t="s">
        <v>744</v>
      </c>
      <c r="DL35" s="303" t="s">
        <v>744</v>
      </c>
      <c r="DM35" s="303" t="s">
        <v>744</v>
      </c>
      <c r="DN35" s="303" t="s">
        <v>744</v>
      </c>
      <c r="DO35" s="303" t="s">
        <v>744</v>
      </c>
      <c r="DP35" s="303" t="s">
        <v>744</v>
      </c>
      <c r="DQ35" s="303" t="s">
        <v>744</v>
      </c>
      <c r="DR35" s="303" t="s">
        <v>744</v>
      </c>
      <c r="DS35" s="303" t="s">
        <v>744</v>
      </c>
      <c r="DT35" s="303" t="s">
        <v>744</v>
      </c>
      <c r="DU35" s="303" t="s">
        <v>744</v>
      </c>
      <c r="DV35" s="393" t="s">
        <v>744</v>
      </c>
      <c r="DW35" s="303" t="s">
        <v>744</v>
      </c>
      <c r="DX35" s="303" t="s">
        <v>744</v>
      </c>
      <c r="DY35" s="393" t="s">
        <v>744</v>
      </c>
      <c r="DZ35" s="303" t="s">
        <v>744</v>
      </c>
      <c r="EA35" s="303" t="s">
        <v>744</v>
      </c>
      <c r="EB35" s="303" t="s">
        <v>744</v>
      </c>
      <c r="EC35" s="303" t="s">
        <v>744</v>
      </c>
      <c r="ED35" s="303" t="s">
        <v>744</v>
      </c>
      <c r="EE35" s="303" t="s">
        <v>744</v>
      </c>
      <c r="EF35" s="303" t="s">
        <v>744</v>
      </c>
      <c r="EG35" s="303" t="s">
        <v>744</v>
      </c>
      <c r="EH35" s="303" t="s">
        <v>744</v>
      </c>
      <c r="EI35" s="303" t="s">
        <v>744</v>
      </c>
      <c r="EJ35" s="303" t="s">
        <v>744</v>
      </c>
      <c r="EK35" s="393" t="s">
        <v>744</v>
      </c>
      <c r="EL35" s="303" t="s">
        <v>744</v>
      </c>
      <c r="EM35" s="303" t="s">
        <v>744</v>
      </c>
      <c r="EN35" s="393" t="s">
        <v>744</v>
      </c>
      <c r="EO35" s="303" t="s">
        <v>744</v>
      </c>
      <c r="EP35" s="303" t="s">
        <v>744</v>
      </c>
      <c r="EQ35" s="303" t="s">
        <v>744</v>
      </c>
      <c r="ER35" s="303" t="s">
        <v>744</v>
      </c>
      <c r="ES35" s="303" t="s">
        <v>744</v>
      </c>
      <c r="ET35" s="303" t="s">
        <v>744</v>
      </c>
      <c r="EU35" s="303" t="s">
        <v>744</v>
      </c>
      <c r="EV35" s="303" t="s">
        <v>744</v>
      </c>
      <c r="EW35" s="303" t="s">
        <v>744</v>
      </c>
      <c r="EX35" s="303" t="s">
        <v>744</v>
      </c>
      <c r="EY35" s="303" t="s">
        <v>744</v>
      </c>
      <c r="EZ35" s="303" t="s">
        <v>744</v>
      </c>
      <c r="FA35" s="393" t="s">
        <v>744</v>
      </c>
      <c r="FB35" s="303" t="s">
        <v>744</v>
      </c>
      <c r="FC35" s="303" t="s">
        <v>744</v>
      </c>
      <c r="FD35" s="303" t="s">
        <v>744</v>
      </c>
      <c r="FE35" s="393" t="s">
        <v>744</v>
      </c>
      <c r="FF35" s="303" t="s">
        <v>744</v>
      </c>
      <c r="FG35" s="303" t="s">
        <v>744</v>
      </c>
      <c r="FH35" s="303" t="s">
        <v>744</v>
      </c>
      <c r="FI35" s="303" t="s">
        <v>744</v>
      </c>
      <c r="FJ35" s="303" t="s">
        <v>744</v>
      </c>
      <c r="FK35" s="303" t="s">
        <v>744</v>
      </c>
      <c r="FL35" s="303" t="s">
        <v>744</v>
      </c>
      <c r="FM35" s="303" t="s">
        <v>744</v>
      </c>
      <c r="FN35" s="303" t="s">
        <v>744</v>
      </c>
      <c r="FO35" s="303" t="s">
        <v>744</v>
      </c>
      <c r="FP35" s="303" t="s">
        <v>744</v>
      </c>
      <c r="FQ35" s="303" t="s">
        <v>744</v>
      </c>
      <c r="FR35" s="393" t="s">
        <v>744</v>
      </c>
      <c r="FS35" s="303" t="s">
        <v>744</v>
      </c>
      <c r="FT35" s="303" t="s">
        <v>744</v>
      </c>
      <c r="FU35" s="303" t="s">
        <v>744</v>
      </c>
      <c r="FV35" s="393" t="s">
        <v>744</v>
      </c>
      <c r="FW35" s="303" t="s">
        <v>744</v>
      </c>
      <c r="FX35" s="303" t="s">
        <v>744</v>
      </c>
      <c r="FY35" s="303" t="s">
        <v>744</v>
      </c>
      <c r="FZ35" s="303" t="s">
        <v>744</v>
      </c>
      <c r="GA35" s="303" t="s">
        <v>744</v>
      </c>
      <c r="GB35" s="303" t="s">
        <v>744</v>
      </c>
      <c r="GC35" s="303" t="s">
        <v>744</v>
      </c>
      <c r="GD35" s="303" t="s">
        <v>744</v>
      </c>
      <c r="GE35" s="303" t="s">
        <v>744</v>
      </c>
      <c r="GF35" s="303" t="s">
        <v>744</v>
      </c>
      <c r="GG35" s="303" t="s">
        <v>744</v>
      </c>
      <c r="GH35" s="303" t="s">
        <v>744</v>
      </c>
      <c r="GI35" s="393" t="s">
        <v>744</v>
      </c>
      <c r="GJ35" s="303" t="s">
        <v>744</v>
      </c>
      <c r="GK35" s="303" t="s">
        <v>744</v>
      </c>
      <c r="GL35" s="303" t="s">
        <v>744</v>
      </c>
      <c r="GM35" s="393" t="s">
        <v>744</v>
      </c>
      <c r="GN35" s="303">
        <v>2.5</v>
      </c>
      <c r="GO35" s="303">
        <v>4240</v>
      </c>
      <c r="GP35" s="303">
        <v>0</v>
      </c>
      <c r="GQ35" s="303">
        <v>37</v>
      </c>
      <c r="GR35" s="303">
        <v>0</v>
      </c>
      <c r="GS35" s="303">
        <v>0</v>
      </c>
      <c r="GT35" s="303">
        <v>0</v>
      </c>
      <c r="GU35" s="303">
        <v>0</v>
      </c>
      <c r="GV35" s="303">
        <v>0</v>
      </c>
      <c r="GW35" s="303">
        <v>0</v>
      </c>
      <c r="GX35" s="303">
        <v>4203</v>
      </c>
      <c r="GY35" s="303">
        <v>0</v>
      </c>
      <c r="GZ35" s="393">
        <v>0</v>
      </c>
      <c r="HA35" s="303">
        <v>1696</v>
      </c>
      <c r="HB35" s="303">
        <v>1681.2</v>
      </c>
      <c r="HC35" s="303">
        <v>0</v>
      </c>
      <c r="HD35" s="393">
        <v>8.7264150943395791E-3</v>
      </c>
      <c r="HE35" s="303" t="s">
        <v>744</v>
      </c>
      <c r="HF35" s="303" t="s">
        <v>744</v>
      </c>
      <c r="HG35" s="303" t="s">
        <v>744</v>
      </c>
      <c r="HH35" s="303" t="s">
        <v>744</v>
      </c>
      <c r="HI35" s="303" t="s">
        <v>744</v>
      </c>
      <c r="HJ35" s="303" t="s">
        <v>744</v>
      </c>
      <c r="HK35" s="303" t="s">
        <v>744</v>
      </c>
      <c r="HL35" s="303" t="s">
        <v>744</v>
      </c>
      <c r="HM35" s="303" t="s">
        <v>744</v>
      </c>
      <c r="HN35" s="303" t="s">
        <v>744</v>
      </c>
      <c r="HO35" s="303" t="s">
        <v>744</v>
      </c>
      <c r="HP35" s="303" t="s">
        <v>744</v>
      </c>
      <c r="HQ35" s="393" t="s">
        <v>744</v>
      </c>
      <c r="HR35" s="303" t="s">
        <v>744</v>
      </c>
      <c r="HS35" s="303" t="s">
        <v>744</v>
      </c>
      <c r="HT35" s="303" t="s">
        <v>744</v>
      </c>
      <c r="HU35" s="393" t="s">
        <v>744</v>
      </c>
      <c r="HV35" s="303">
        <v>2.5</v>
      </c>
      <c r="HW35" s="303">
        <v>4240</v>
      </c>
      <c r="HX35" s="303">
        <v>0</v>
      </c>
      <c r="HY35" s="303">
        <v>37</v>
      </c>
      <c r="HZ35" s="303">
        <v>0</v>
      </c>
      <c r="IA35" s="303">
        <v>0</v>
      </c>
      <c r="IB35" s="303">
        <v>0</v>
      </c>
      <c r="IC35" s="303">
        <v>0</v>
      </c>
      <c r="ID35" s="303">
        <v>0</v>
      </c>
      <c r="IE35" s="303">
        <v>0</v>
      </c>
      <c r="IF35" s="303">
        <v>4203</v>
      </c>
      <c r="IG35" s="303">
        <v>0</v>
      </c>
      <c r="IH35" s="393">
        <v>0</v>
      </c>
      <c r="II35" s="303">
        <v>1696</v>
      </c>
      <c r="IJ35" s="303">
        <v>1681.2</v>
      </c>
      <c r="IK35" s="303">
        <v>0</v>
      </c>
      <c r="IL35" s="393">
        <v>8.7264150943395791E-3</v>
      </c>
      <c r="IM35" s="303"/>
      <c r="IN35" s="303">
        <v>1696</v>
      </c>
      <c r="IO35" s="303">
        <v>1681.2</v>
      </c>
      <c r="IP35" s="393">
        <v>8.7264150943395791E-3</v>
      </c>
      <c r="IQ35" s="303" t="s">
        <v>744</v>
      </c>
      <c r="IR35" s="303" t="s">
        <v>744</v>
      </c>
      <c r="IS35" s="393" t="s">
        <v>744</v>
      </c>
      <c r="IT35" s="303">
        <v>1696</v>
      </c>
      <c r="IU35" s="303">
        <v>1681.2</v>
      </c>
      <c r="IV35" s="393">
        <v>8.7264150943395791E-3</v>
      </c>
      <c r="IW35" s="735"/>
      <c r="IX35" s="303"/>
      <c r="IY35" s="396" t="s">
        <v>417</v>
      </c>
      <c r="IZ35" s="396" t="s">
        <v>363</v>
      </c>
      <c r="JA35" s="396" t="s">
        <v>354</v>
      </c>
      <c r="JB35" s="396">
        <v>3</v>
      </c>
      <c r="JC35" s="396" t="s">
        <v>11</v>
      </c>
      <c r="JD35" s="396" t="s">
        <v>232</v>
      </c>
      <c r="JE35" s="396" t="s">
        <v>9</v>
      </c>
      <c r="JF35" s="396" t="s">
        <v>232</v>
      </c>
      <c r="JG35" s="396" t="s">
        <v>358</v>
      </c>
    </row>
    <row r="36" spans="1:267" customFormat="1">
      <c r="A36">
        <v>42</v>
      </c>
      <c r="B36">
        <v>1</v>
      </c>
      <c r="F36">
        <v>700</v>
      </c>
      <c r="G36">
        <v>41</v>
      </c>
      <c r="H36">
        <v>1</v>
      </c>
      <c r="I36">
        <v>0</v>
      </c>
      <c r="J36">
        <v>1</v>
      </c>
      <c r="K36">
        <v>0</v>
      </c>
      <c r="L36" t="s">
        <v>417</v>
      </c>
      <c r="M36">
        <v>0</v>
      </c>
      <c r="N36">
        <v>34.67</v>
      </c>
      <c r="O36">
        <v>34.67</v>
      </c>
      <c r="P36">
        <v>40</v>
      </c>
      <c r="Q36">
        <v>40</v>
      </c>
      <c r="R36">
        <v>0</v>
      </c>
      <c r="S36">
        <v>0</v>
      </c>
      <c r="T36" t="s">
        <v>745</v>
      </c>
      <c r="U36">
        <v>0</v>
      </c>
      <c r="V36">
        <v>0</v>
      </c>
      <c r="W36">
        <v>0</v>
      </c>
      <c r="X36">
        <v>1</v>
      </c>
      <c r="Y36">
        <v>3</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80</v>
      </c>
      <c r="AX36">
        <v>0</v>
      </c>
      <c r="AY36">
        <v>0</v>
      </c>
      <c r="AZ36">
        <v>0</v>
      </c>
      <c r="BA36">
        <v>0</v>
      </c>
      <c r="BB36">
        <v>0</v>
      </c>
      <c r="BC36">
        <v>0</v>
      </c>
      <c r="BD36">
        <v>0</v>
      </c>
      <c r="BE36">
        <v>0</v>
      </c>
      <c r="BF36">
        <v>0</v>
      </c>
      <c r="BG36">
        <v>0</v>
      </c>
      <c r="BH36">
        <v>0</v>
      </c>
      <c r="BI36">
        <v>20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s="439"/>
      <c r="CH36" s="303">
        <v>34.67</v>
      </c>
      <c r="CI36" s="393">
        <v>34.67</v>
      </c>
      <c r="CJ36" s="303">
        <v>40</v>
      </c>
      <c r="CK36" s="393">
        <v>40</v>
      </c>
      <c r="CL36" s="303">
        <v>0</v>
      </c>
      <c r="CM36" s="393">
        <v>0</v>
      </c>
      <c r="CN36" s="303"/>
      <c r="CO36" s="303"/>
      <c r="CP36" s="393" t="s">
        <v>744</v>
      </c>
      <c r="CQ36" s="303" t="s">
        <v>744</v>
      </c>
      <c r="CR36" s="393" t="s">
        <v>744</v>
      </c>
      <c r="CS36" s="393" t="s">
        <v>744</v>
      </c>
      <c r="CT36" s="303" t="s">
        <v>744</v>
      </c>
      <c r="CU36" s="393" t="s">
        <v>744</v>
      </c>
      <c r="CV36" s="303" t="s">
        <v>744</v>
      </c>
      <c r="CW36" s="303" t="s">
        <v>744</v>
      </c>
      <c r="CX36" s="303" t="s">
        <v>744</v>
      </c>
      <c r="CY36" s="303" t="s">
        <v>744</v>
      </c>
      <c r="CZ36" s="303" t="s">
        <v>744</v>
      </c>
      <c r="DA36" s="303" t="s">
        <v>744</v>
      </c>
      <c r="DB36" s="303" t="s">
        <v>744</v>
      </c>
      <c r="DC36" s="303" t="s">
        <v>744</v>
      </c>
      <c r="DD36" s="303" t="s">
        <v>744</v>
      </c>
      <c r="DE36" s="303" t="s">
        <v>744</v>
      </c>
      <c r="DF36" s="303" t="s">
        <v>744</v>
      </c>
      <c r="DG36" s="393" t="s">
        <v>744</v>
      </c>
      <c r="DH36" s="303" t="s">
        <v>744</v>
      </c>
      <c r="DI36" s="303" t="s">
        <v>744</v>
      </c>
      <c r="DJ36" s="393" t="s">
        <v>744</v>
      </c>
      <c r="DK36" s="303" t="s">
        <v>744</v>
      </c>
      <c r="DL36" s="303" t="s">
        <v>744</v>
      </c>
      <c r="DM36" s="303" t="s">
        <v>744</v>
      </c>
      <c r="DN36" s="303" t="s">
        <v>744</v>
      </c>
      <c r="DO36" s="303" t="s">
        <v>744</v>
      </c>
      <c r="DP36" s="303" t="s">
        <v>744</v>
      </c>
      <c r="DQ36" s="303" t="s">
        <v>744</v>
      </c>
      <c r="DR36" s="303" t="s">
        <v>744</v>
      </c>
      <c r="DS36" s="303" t="s">
        <v>744</v>
      </c>
      <c r="DT36" s="303" t="s">
        <v>744</v>
      </c>
      <c r="DU36" s="303" t="s">
        <v>744</v>
      </c>
      <c r="DV36" s="393" t="s">
        <v>744</v>
      </c>
      <c r="DW36" s="303" t="s">
        <v>744</v>
      </c>
      <c r="DX36" s="303" t="s">
        <v>744</v>
      </c>
      <c r="DY36" s="393" t="s">
        <v>744</v>
      </c>
      <c r="DZ36" s="303" t="s">
        <v>744</v>
      </c>
      <c r="EA36" s="303" t="s">
        <v>744</v>
      </c>
      <c r="EB36" s="303" t="s">
        <v>744</v>
      </c>
      <c r="EC36" s="303" t="s">
        <v>744</v>
      </c>
      <c r="ED36" s="303" t="s">
        <v>744</v>
      </c>
      <c r="EE36" s="303" t="s">
        <v>744</v>
      </c>
      <c r="EF36" s="303" t="s">
        <v>744</v>
      </c>
      <c r="EG36" s="303" t="s">
        <v>744</v>
      </c>
      <c r="EH36" s="303" t="s">
        <v>744</v>
      </c>
      <c r="EI36" s="303" t="s">
        <v>744</v>
      </c>
      <c r="EJ36" s="303" t="s">
        <v>744</v>
      </c>
      <c r="EK36" s="393" t="s">
        <v>744</v>
      </c>
      <c r="EL36" s="303" t="s">
        <v>744</v>
      </c>
      <c r="EM36" s="303" t="s">
        <v>744</v>
      </c>
      <c r="EN36" s="393" t="s">
        <v>744</v>
      </c>
      <c r="EO36" s="303" t="s">
        <v>744</v>
      </c>
      <c r="EP36" s="303" t="s">
        <v>744</v>
      </c>
      <c r="EQ36" s="303" t="s">
        <v>744</v>
      </c>
      <c r="ER36" s="303" t="s">
        <v>744</v>
      </c>
      <c r="ES36" s="303" t="s">
        <v>744</v>
      </c>
      <c r="ET36" s="303" t="s">
        <v>744</v>
      </c>
      <c r="EU36" s="303" t="s">
        <v>744</v>
      </c>
      <c r="EV36" s="303" t="s">
        <v>744</v>
      </c>
      <c r="EW36" s="303" t="s">
        <v>744</v>
      </c>
      <c r="EX36" s="303" t="s">
        <v>744</v>
      </c>
      <c r="EY36" s="303" t="s">
        <v>744</v>
      </c>
      <c r="EZ36" s="303" t="s">
        <v>744</v>
      </c>
      <c r="FA36" s="393" t="s">
        <v>744</v>
      </c>
      <c r="FB36" s="303" t="s">
        <v>744</v>
      </c>
      <c r="FC36" s="303" t="s">
        <v>744</v>
      </c>
      <c r="FD36" s="303" t="s">
        <v>744</v>
      </c>
      <c r="FE36" s="393" t="s">
        <v>744</v>
      </c>
      <c r="FF36" s="303">
        <v>1</v>
      </c>
      <c r="FG36" s="303">
        <v>1722.6399999999999</v>
      </c>
      <c r="FH36" s="303">
        <v>0</v>
      </c>
      <c r="FI36" s="303">
        <v>0</v>
      </c>
      <c r="FJ36" s="303">
        <v>0</v>
      </c>
      <c r="FK36" s="303">
        <v>0</v>
      </c>
      <c r="FL36" s="303">
        <v>0</v>
      </c>
      <c r="FM36" s="303">
        <v>0</v>
      </c>
      <c r="FN36" s="303">
        <v>0</v>
      </c>
      <c r="FO36" s="303">
        <v>0</v>
      </c>
      <c r="FP36" s="303">
        <v>1722.6399999999999</v>
      </c>
      <c r="FQ36" s="303">
        <v>0</v>
      </c>
      <c r="FR36" s="393">
        <v>0</v>
      </c>
      <c r="FS36" s="303">
        <v>1722.6399999999999</v>
      </c>
      <c r="FT36" s="303">
        <v>1722.6399999999999</v>
      </c>
      <c r="FU36" s="303">
        <v>0</v>
      </c>
      <c r="FV36" s="393">
        <v>0</v>
      </c>
      <c r="FW36" s="303">
        <v>1</v>
      </c>
      <c r="FX36" s="303">
        <v>1722.6399999999999</v>
      </c>
      <c r="FY36" s="303">
        <v>0</v>
      </c>
      <c r="FZ36" s="303">
        <v>0</v>
      </c>
      <c r="GA36" s="303">
        <v>0</v>
      </c>
      <c r="GB36" s="303">
        <v>0</v>
      </c>
      <c r="GC36" s="303">
        <v>0</v>
      </c>
      <c r="GD36" s="303">
        <v>0</v>
      </c>
      <c r="GE36" s="303">
        <v>0</v>
      </c>
      <c r="GF36" s="303">
        <v>0</v>
      </c>
      <c r="GG36" s="303">
        <v>1722.6399999999999</v>
      </c>
      <c r="GH36" s="303">
        <v>0</v>
      </c>
      <c r="GI36" s="393">
        <v>0</v>
      </c>
      <c r="GJ36" s="303">
        <v>1722.6399999999999</v>
      </c>
      <c r="GK36" s="303">
        <v>1722.6399999999999</v>
      </c>
      <c r="GL36" s="303">
        <v>0</v>
      </c>
      <c r="GM36" s="393">
        <v>0</v>
      </c>
      <c r="GN36" s="303">
        <v>3</v>
      </c>
      <c r="GO36" s="303">
        <v>5167.92</v>
      </c>
      <c r="GP36" s="303">
        <v>0</v>
      </c>
      <c r="GQ36" s="303">
        <v>0</v>
      </c>
      <c r="GR36" s="303">
        <v>0</v>
      </c>
      <c r="GS36" s="303">
        <v>80</v>
      </c>
      <c r="GT36" s="303">
        <v>0</v>
      </c>
      <c r="GU36" s="303">
        <v>20</v>
      </c>
      <c r="GV36" s="303">
        <v>0</v>
      </c>
      <c r="GW36" s="303">
        <v>0</v>
      </c>
      <c r="GX36" s="303">
        <v>5067.92</v>
      </c>
      <c r="GY36" s="303">
        <v>0</v>
      </c>
      <c r="GZ36" s="393">
        <v>0</v>
      </c>
      <c r="HA36" s="303">
        <v>1722.6399999999999</v>
      </c>
      <c r="HB36" s="303">
        <v>1689.3066666666666</v>
      </c>
      <c r="HC36" s="303">
        <v>0</v>
      </c>
      <c r="HD36" s="393">
        <v>1.9350144739082586E-2</v>
      </c>
      <c r="HE36" s="303" t="s">
        <v>744</v>
      </c>
      <c r="HF36" s="303" t="s">
        <v>744</v>
      </c>
      <c r="HG36" s="303" t="s">
        <v>744</v>
      </c>
      <c r="HH36" s="303" t="s">
        <v>744</v>
      </c>
      <c r="HI36" s="303" t="s">
        <v>744</v>
      </c>
      <c r="HJ36" s="303" t="s">
        <v>744</v>
      </c>
      <c r="HK36" s="303" t="s">
        <v>744</v>
      </c>
      <c r="HL36" s="303" t="s">
        <v>744</v>
      </c>
      <c r="HM36" s="303" t="s">
        <v>744</v>
      </c>
      <c r="HN36" s="303" t="s">
        <v>744</v>
      </c>
      <c r="HO36" s="303" t="s">
        <v>744</v>
      </c>
      <c r="HP36" s="303" t="s">
        <v>744</v>
      </c>
      <c r="HQ36" s="393" t="s">
        <v>744</v>
      </c>
      <c r="HR36" s="303" t="s">
        <v>744</v>
      </c>
      <c r="HS36" s="303" t="s">
        <v>744</v>
      </c>
      <c r="HT36" s="303" t="s">
        <v>744</v>
      </c>
      <c r="HU36" s="393" t="s">
        <v>744</v>
      </c>
      <c r="HV36" s="303">
        <v>3</v>
      </c>
      <c r="HW36" s="303">
        <v>5167.92</v>
      </c>
      <c r="HX36" s="303">
        <v>0</v>
      </c>
      <c r="HY36" s="303">
        <v>0</v>
      </c>
      <c r="HZ36" s="303">
        <v>0</v>
      </c>
      <c r="IA36" s="303">
        <v>80</v>
      </c>
      <c r="IB36" s="303">
        <v>0</v>
      </c>
      <c r="IC36" s="303">
        <v>20</v>
      </c>
      <c r="ID36" s="303">
        <v>0</v>
      </c>
      <c r="IE36" s="303">
        <v>0</v>
      </c>
      <c r="IF36" s="303">
        <v>5067.92</v>
      </c>
      <c r="IG36" s="303">
        <v>0</v>
      </c>
      <c r="IH36" s="393">
        <v>0</v>
      </c>
      <c r="II36" s="303">
        <v>1722.64</v>
      </c>
      <c r="IJ36" s="303">
        <v>1689.3066666666666</v>
      </c>
      <c r="IK36" s="303">
        <v>0</v>
      </c>
      <c r="IL36" s="393">
        <v>1.9350144739082697E-2</v>
      </c>
      <c r="IM36" s="303"/>
      <c r="IN36" s="303">
        <v>1722.64</v>
      </c>
      <c r="IO36" s="303">
        <v>1689.3066666666666</v>
      </c>
      <c r="IP36" s="393">
        <v>1.9350144739082697E-2</v>
      </c>
      <c r="IQ36" s="303">
        <v>1722.6399999999999</v>
      </c>
      <c r="IR36" s="303">
        <v>1722.6399999999999</v>
      </c>
      <c r="IS36" s="393">
        <v>0</v>
      </c>
      <c r="IT36" s="303">
        <v>1722.6399999999999</v>
      </c>
      <c r="IU36" s="303">
        <v>1697.6399999999999</v>
      </c>
      <c r="IV36" s="393">
        <v>1.4512608554312023E-2</v>
      </c>
      <c r="IW36" s="735"/>
      <c r="IX36" s="303"/>
      <c r="IY36" s="396" t="s">
        <v>417</v>
      </c>
      <c r="IZ36" s="396" t="s">
        <v>363</v>
      </c>
      <c r="JA36" s="396" t="s">
        <v>354</v>
      </c>
      <c r="JB36" s="396">
        <v>5</v>
      </c>
      <c r="JC36" s="396" t="s">
        <v>11</v>
      </c>
      <c r="JD36" s="396" t="s">
        <v>232</v>
      </c>
      <c r="JE36" s="396" t="s">
        <v>9</v>
      </c>
      <c r="JF36" s="396" t="s">
        <v>232</v>
      </c>
      <c r="JG36" s="396" t="s">
        <v>358</v>
      </c>
    </row>
    <row r="37" spans="1:267" customFormat="1">
      <c r="A37">
        <v>43</v>
      </c>
      <c r="B37">
        <v>1</v>
      </c>
      <c r="F37">
        <v>700</v>
      </c>
      <c r="G37">
        <v>41</v>
      </c>
      <c r="H37">
        <v>1</v>
      </c>
      <c r="I37">
        <v>0</v>
      </c>
      <c r="J37">
        <v>1</v>
      </c>
      <c r="K37">
        <v>0</v>
      </c>
      <c r="L37" t="s">
        <v>421</v>
      </c>
      <c r="M37">
        <v>0</v>
      </c>
      <c r="N37">
        <v>31</v>
      </c>
      <c r="O37">
        <v>31</v>
      </c>
      <c r="P37">
        <v>40</v>
      </c>
      <c r="Q37">
        <v>40</v>
      </c>
      <c r="R37">
        <v>50</v>
      </c>
      <c r="S37">
        <v>50</v>
      </c>
      <c r="T37" t="s">
        <v>745</v>
      </c>
      <c r="U37">
        <v>0</v>
      </c>
      <c r="V37">
        <v>0</v>
      </c>
      <c r="W37">
        <v>1.5</v>
      </c>
      <c r="X37">
        <v>1</v>
      </c>
      <c r="Y37">
        <v>7</v>
      </c>
      <c r="Z37">
        <v>0</v>
      </c>
      <c r="AA37">
        <v>0</v>
      </c>
      <c r="AB37">
        <v>0</v>
      </c>
      <c r="AC37">
        <v>0</v>
      </c>
      <c r="AD37">
        <v>0</v>
      </c>
      <c r="AE37">
        <v>0</v>
      </c>
      <c r="AF37">
        <v>0</v>
      </c>
      <c r="AG37">
        <v>0</v>
      </c>
      <c r="AH37">
        <v>0</v>
      </c>
      <c r="AI37">
        <v>0</v>
      </c>
      <c r="AJ37">
        <v>0</v>
      </c>
      <c r="AK37">
        <v>1272</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s="439"/>
      <c r="CH37" s="303">
        <v>31</v>
      </c>
      <c r="CI37" s="393">
        <v>31</v>
      </c>
      <c r="CJ37" s="303">
        <v>40</v>
      </c>
      <c r="CK37" s="393">
        <v>40</v>
      </c>
      <c r="CL37" s="303">
        <v>50</v>
      </c>
      <c r="CM37" s="393">
        <v>50</v>
      </c>
      <c r="CN37" s="303"/>
      <c r="CO37" s="303"/>
      <c r="CP37" s="393" t="s">
        <v>744</v>
      </c>
      <c r="CQ37" s="303" t="s">
        <v>744</v>
      </c>
      <c r="CR37" s="393" t="s">
        <v>744</v>
      </c>
      <c r="CS37" s="393" t="s">
        <v>744</v>
      </c>
      <c r="CT37" s="303" t="s">
        <v>744</v>
      </c>
      <c r="CU37" s="393" t="s">
        <v>744</v>
      </c>
      <c r="CV37" s="303" t="s">
        <v>744</v>
      </c>
      <c r="CW37" s="303" t="s">
        <v>744</v>
      </c>
      <c r="CX37" s="303" t="s">
        <v>744</v>
      </c>
      <c r="CY37" s="303" t="s">
        <v>744</v>
      </c>
      <c r="CZ37" s="303" t="s">
        <v>744</v>
      </c>
      <c r="DA37" s="303" t="s">
        <v>744</v>
      </c>
      <c r="DB37" s="303" t="s">
        <v>744</v>
      </c>
      <c r="DC37" s="303" t="s">
        <v>744</v>
      </c>
      <c r="DD37" s="303" t="s">
        <v>744</v>
      </c>
      <c r="DE37" s="303" t="s">
        <v>744</v>
      </c>
      <c r="DF37" s="303" t="s">
        <v>744</v>
      </c>
      <c r="DG37" s="393" t="s">
        <v>744</v>
      </c>
      <c r="DH37" s="303" t="s">
        <v>744</v>
      </c>
      <c r="DI37" s="303" t="s">
        <v>744</v>
      </c>
      <c r="DJ37" s="393" t="s">
        <v>744</v>
      </c>
      <c r="DK37" s="303" t="s">
        <v>744</v>
      </c>
      <c r="DL37" s="303" t="s">
        <v>744</v>
      </c>
      <c r="DM37" s="303" t="s">
        <v>744</v>
      </c>
      <c r="DN37" s="303" t="s">
        <v>744</v>
      </c>
      <c r="DO37" s="303" t="s">
        <v>744</v>
      </c>
      <c r="DP37" s="303" t="s">
        <v>744</v>
      </c>
      <c r="DQ37" s="303" t="s">
        <v>744</v>
      </c>
      <c r="DR37" s="303" t="s">
        <v>744</v>
      </c>
      <c r="DS37" s="303" t="s">
        <v>744</v>
      </c>
      <c r="DT37" s="303" t="s">
        <v>744</v>
      </c>
      <c r="DU37" s="303" t="s">
        <v>744</v>
      </c>
      <c r="DV37" s="393" t="s">
        <v>744</v>
      </c>
      <c r="DW37" s="303" t="s">
        <v>744</v>
      </c>
      <c r="DX37" s="303" t="s">
        <v>744</v>
      </c>
      <c r="DY37" s="393" t="s">
        <v>744</v>
      </c>
      <c r="DZ37" s="303" t="s">
        <v>744</v>
      </c>
      <c r="EA37" s="303" t="s">
        <v>744</v>
      </c>
      <c r="EB37" s="303" t="s">
        <v>744</v>
      </c>
      <c r="EC37" s="303" t="s">
        <v>744</v>
      </c>
      <c r="ED37" s="303" t="s">
        <v>744</v>
      </c>
      <c r="EE37" s="303" t="s">
        <v>744</v>
      </c>
      <c r="EF37" s="303" t="s">
        <v>744</v>
      </c>
      <c r="EG37" s="303" t="s">
        <v>744</v>
      </c>
      <c r="EH37" s="303" t="s">
        <v>744</v>
      </c>
      <c r="EI37" s="303" t="s">
        <v>744</v>
      </c>
      <c r="EJ37" s="303" t="s">
        <v>744</v>
      </c>
      <c r="EK37" s="393" t="s">
        <v>744</v>
      </c>
      <c r="EL37" s="303" t="s">
        <v>744</v>
      </c>
      <c r="EM37" s="303" t="s">
        <v>744</v>
      </c>
      <c r="EN37" s="393" t="s">
        <v>744</v>
      </c>
      <c r="EO37" s="303">
        <v>1.5</v>
      </c>
      <c r="EP37" s="303">
        <v>2573.2499999999995</v>
      </c>
      <c r="EQ37" s="303">
        <v>0</v>
      </c>
      <c r="ER37" s="303">
        <v>0</v>
      </c>
      <c r="ES37" s="303">
        <v>0</v>
      </c>
      <c r="ET37" s="303">
        <v>0</v>
      </c>
      <c r="EU37" s="303">
        <v>0</v>
      </c>
      <c r="EV37" s="303">
        <v>0</v>
      </c>
      <c r="EW37" s="303">
        <v>0</v>
      </c>
      <c r="EX37" s="303">
        <v>0</v>
      </c>
      <c r="EY37" s="303">
        <v>2573.2499999999995</v>
      </c>
      <c r="EZ37" s="303">
        <v>0</v>
      </c>
      <c r="FA37" s="393">
        <v>0</v>
      </c>
      <c r="FB37" s="303">
        <v>1715.4999999999998</v>
      </c>
      <c r="FC37" s="303">
        <v>1715.4999999999998</v>
      </c>
      <c r="FD37" s="303">
        <v>0</v>
      </c>
      <c r="FE37" s="393">
        <v>0</v>
      </c>
      <c r="FF37" s="303">
        <v>1</v>
      </c>
      <c r="FG37" s="303">
        <v>1715.4999999999998</v>
      </c>
      <c r="FH37" s="303">
        <v>0</v>
      </c>
      <c r="FI37" s="303">
        <v>0</v>
      </c>
      <c r="FJ37" s="303">
        <v>0</v>
      </c>
      <c r="FK37" s="303">
        <v>0</v>
      </c>
      <c r="FL37" s="303">
        <v>0</v>
      </c>
      <c r="FM37" s="303">
        <v>0</v>
      </c>
      <c r="FN37" s="303">
        <v>0</v>
      </c>
      <c r="FO37" s="303">
        <v>0</v>
      </c>
      <c r="FP37" s="303">
        <v>1715.4999999999998</v>
      </c>
      <c r="FQ37" s="303">
        <v>0</v>
      </c>
      <c r="FR37" s="393">
        <v>0</v>
      </c>
      <c r="FS37" s="303">
        <v>1715.4999999999998</v>
      </c>
      <c r="FT37" s="303">
        <v>1715.4999999999998</v>
      </c>
      <c r="FU37" s="303">
        <v>0</v>
      </c>
      <c r="FV37" s="393">
        <v>0</v>
      </c>
      <c r="FW37" s="303">
        <v>2.5</v>
      </c>
      <c r="FX37" s="303">
        <v>4288.7499999999991</v>
      </c>
      <c r="FY37" s="303">
        <v>0</v>
      </c>
      <c r="FZ37" s="303">
        <v>0</v>
      </c>
      <c r="GA37" s="303">
        <v>0</v>
      </c>
      <c r="GB37" s="303">
        <v>0</v>
      </c>
      <c r="GC37" s="303">
        <v>0</v>
      </c>
      <c r="GD37" s="303">
        <v>0</v>
      </c>
      <c r="GE37" s="303">
        <v>0</v>
      </c>
      <c r="GF37" s="303">
        <v>0</v>
      </c>
      <c r="GG37" s="303">
        <v>4288.7499999999991</v>
      </c>
      <c r="GH37" s="303">
        <v>0</v>
      </c>
      <c r="GI37" s="393">
        <v>0</v>
      </c>
      <c r="GJ37" s="303">
        <v>1715.4999999999995</v>
      </c>
      <c r="GK37" s="303">
        <v>1715.4999999999995</v>
      </c>
      <c r="GL37" s="303">
        <v>0</v>
      </c>
      <c r="GM37" s="393">
        <v>0</v>
      </c>
      <c r="GN37" s="303">
        <v>7</v>
      </c>
      <c r="GO37" s="303">
        <v>12008.499999999998</v>
      </c>
      <c r="GP37" s="303">
        <v>0</v>
      </c>
      <c r="GQ37" s="303">
        <v>1272</v>
      </c>
      <c r="GR37" s="303">
        <v>0</v>
      </c>
      <c r="GS37" s="303">
        <v>0</v>
      </c>
      <c r="GT37" s="303">
        <v>0</v>
      </c>
      <c r="GU37" s="303">
        <v>0</v>
      </c>
      <c r="GV37" s="303">
        <v>0</v>
      </c>
      <c r="GW37" s="303">
        <v>0</v>
      </c>
      <c r="GX37" s="303">
        <v>10736.499999999998</v>
      </c>
      <c r="GY37" s="303">
        <v>0</v>
      </c>
      <c r="GZ37" s="393">
        <v>0</v>
      </c>
      <c r="HA37" s="303">
        <v>1715.4999999999998</v>
      </c>
      <c r="HB37" s="303">
        <v>1533.785714285714</v>
      </c>
      <c r="HC37" s="303">
        <v>0</v>
      </c>
      <c r="HD37" s="393">
        <v>0.10592496981304911</v>
      </c>
      <c r="HE37" s="303" t="s">
        <v>744</v>
      </c>
      <c r="HF37" s="303" t="s">
        <v>744</v>
      </c>
      <c r="HG37" s="303" t="s">
        <v>744</v>
      </c>
      <c r="HH37" s="303" t="s">
        <v>744</v>
      </c>
      <c r="HI37" s="303" t="s">
        <v>744</v>
      </c>
      <c r="HJ37" s="303" t="s">
        <v>744</v>
      </c>
      <c r="HK37" s="303" t="s">
        <v>744</v>
      </c>
      <c r="HL37" s="303" t="s">
        <v>744</v>
      </c>
      <c r="HM37" s="303" t="s">
        <v>744</v>
      </c>
      <c r="HN37" s="303" t="s">
        <v>744</v>
      </c>
      <c r="HO37" s="303" t="s">
        <v>744</v>
      </c>
      <c r="HP37" s="303" t="s">
        <v>744</v>
      </c>
      <c r="HQ37" s="393" t="s">
        <v>744</v>
      </c>
      <c r="HR37" s="303" t="s">
        <v>744</v>
      </c>
      <c r="HS37" s="303" t="s">
        <v>744</v>
      </c>
      <c r="HT37" s="303" t="s">
        <v>744</v>
      </c>
      <c r="HU37" s="393" t="s">
        <v>744</v>
      </c>
      <c r="HV37" s="303">
        <v>7</v>
      </c>
      <c r="HW37" s="303">
        <v>12008.499999999998</v>
      </c>
      <c r="HX37" s="303">
        <v>0</v>
      </c>
      <c r="HY37" s="303">
        <v>1272</v>
      </c>
      <c r="HZ37" s="303">
        <v>0</v>
      </c>
      <c r="IA37" s="303">
        <v>0</v>
      </c>
      <c r="IB37" s="303">
        <v>0</v>
      </c>
      <c r="IC37" s="303">
        <v>0</v>
      </c>
      <c r="ID37" s="303">
        <v>0</v>
      </c>
      <c r="IE37" s="303">
        <v>0</v>
      </c>
      <c r="IF37" s="303">
        <v>10736.499999999998</v>
      </c>
      <c r="IG37" s="303">
        <v>0</v>
      </c>
      <c r="IH37" s="393">
        <v>0</v>
      </c>
      <c r="II37" s="303">
        <v>1715.4999999999998</v>
      </c>
      <c r="IJ37" s="303">
        <v>1533.785714285714</v>
      </c>
      <c r="IK37" s="303">
        <v>0</v>
      </c>
      <c r="IL37" s="393">
        <v>0.10592496981304911</v>
      </c>
      <c r="IM37" s="303"/>
      <c r="IN37" s="303">
        <v>1715.4999999999998</v>
      </c>
      <c r="IO37" s="303">
        <v>1565.8529411764703</v>
      </c>
      <c r="IP37" s="393">
        <v>8.7232328081334631E-2</v>
      </c>
      <c r="IQ37" s="303">
        <v>1715.4999999999998</v>
      </c>
      <c r="IR37" s="303">
        <v>1715.4999999999998</v>
      </c>
      <c r="IS37" s="393">
        <v>0</v>
      </c>
      <c r="IT37" s="303">
        <v>1715.4999999999998</v>
      </c>
      <c r="IU37" s="303">
        <v>1581.6052631578946</v>
      </c>
      <c r="IV37" s="393">
        <v>7.8049977756983524E-2</v>
      </c>
      <c r="IW37" s="735"/>
      <c r="IX37" s="303"/>
      <c r="IY37" s="396" t="s">
        <v>421</v>
      </c>
      <c r="IZ37" s="396" t="s">
        <v>363</v>
      </c>
      <c r="JA37" s="396" t="s">
        <v>354</v>
      </c>
      <c r="JB37" s="396">
        <v>10</v>
      </c>
      <c r="JC37" s="396" t="s">
        <v>11</v>
      </c>
      <c r="JD37" s="396" t="s">
        <v>232</v>
      </c>
      <c r="JE37" s="396" t="s">
        <v>9</v>
      </c>
      <c r="JF37" s="396" t="s">
        <v>232</v>
      </c>
      <c r="JG37" s="396" t="s">
        <v>358</v>
      </c>
    </row>
    <row r="38" spans="1:267" customFormat="1">
      <c r="A38">
        <v>44</v>
      </c>
      <c r="B38">
        <v>1</v>
      </c>
      <c r="F38">
        <v>700</v>
      </c>
      <c r="G38">
        <v>42</v>
      </c>
      <c r="H38">
        <v>1</v>
      </c>
      <c r="I38">
        <v>0</v>
      </c>
      <c r="J38">
        <v>1</v>
      </c>
      <c r="K38">
        <v>0</v>
      </c>
      <c r="L38" t="s">
        <v>424</v>
      </c>
      <c r="M38">
        <v>0</v>
      </c>
      <c r="N38">
        <v>22</v>
      </c>
      <c r="O38">
        <v>24.24</v>
      </c>
      <c r="P38">
        <v>40</v>
      </c>
      <c r="Q38">
        <v>40</v>
      </c>
      <c r="R38">
        <v>0</v>
      </c>
      <c r="S38">
        <v>0</v>
      </c>
      <c r="T38" t="s">
        <v>749</v>
      </c>
      <c r="U38">
        <v>0</v>
      </c>
      <c r="V38">
        <v>0</v>
      </c>
      <c r="W38">
        <v>3</v>
      </c>
      <c r="X38">
        <v>2</v>
      </c>
      <c r="Y38">
        <v>20.5</v>
      </c>
      <c r="Z38">
        <v>0</v>
      </c>
      <c r="AA38">
        <v>0</v>
      </c>
      <c r="AB38">
        <v>0</v>
      </c>
      <c r="AC38">
        <v>0</v>
      </c>
      <c r="AD38">
        <v>0</v>
      </c>
      <c r="AE38">
        <v>1048</v>
      </c>
      <c r="AF38">
        <v>0</v>
      </c>
      <c r="AG38">
        <v>0</v>
      </c>
      <c r="AH38">
        <v>0</v>
      </c>
      <c r="AI38">
        <v>0</v>
      </c>
      <c r="AJ38">
        <v>0</v>
      </c>
      <c r="AK38">
        <v>0</v>
      </c>
      <c r="AL38">
        <v>0</v>
      </c>
      <c r="AM38">
        <v>0</v>
      </c>
      <c r="AN38">
        <v>0</v>
      </c>
      <c r="AO38">
        <v>0</v>
      </c>
      <c r="AP38">
        <v>0</v>
      </c>
      <c r="AQ38">
        <v>0</v>
      </c>
      <c r="AR38">
        <v>0</v>
      </c>
      <c r="AS38">
        <v>0</v>
      </c>
      <c r="AT38">
        <v>0</v>
      </c>
      <c r="AU38">
        <v>0</v>
      </c>
      <c r="AV38">
        <v>0</v>
      </c>
      <c r="AW38">
        <v>80</v>
      </c>
      <c r="AX38">
        <v>0</v>
      </c>
      <c r="AY38">
        <v>0</v>
      </c>
      <c r="AZ38">
        <v>0</v>
      </c>
      <c r="BA38">
        <v>0</v>
      </c>
      <c r="BB38">
        <v>41.5</v>
      </c>
      <c r="BC38">
        <v>0</v>
      </c>
      <c r="BD38">
        <v>0</v>
      </c>
      <c r="BE38">
        <v>0</v>
      </c>
      <c r="BF38">
        <v>0</v>
      </c>
      <c r="BG38">
        <v>0</v>
      </c>
      <c r="BH38">
        <v>8</v>
      </c>
      <c r="BI38">
        <v>88</v>
      </c>
      <c r="BJ38">
        <v>0</v>
      </c>
      <c r="BK38">
        <v>0</v>
      </c>
      <c r="BL38">
        <v>0</v>
      </c>
      <c r="BM38">
        <v>0</v>
      </c>
      <c r="BN38">
        <v>0</v>
      </c>
      <c r="BO38">
        <v>0</v>
      </c>
      <c r="BP38">
        <v>0</v>
      </c>
      <c r="BQ38">
        <v>0</v>
      </c>
      <c r="BR38">
        <v>0</v>
      </c>
      <c r="BS38">
        <v>0</v>
      </c>
      <c r="BT38">
        <v>0</v>
      </c>
      <c r="BU38">
        <v>0</v>
      </c>
      <c r="BV38">
        <v>0</v>
      </c>
      <c r="BW38">
        <v>0</v>
      </c>
      <c r="BX38">
        <v>0</v>
      </c>
      <c r="BY38">
        <v>0</v>
      </c>
      <c r="BZ38">
        <v>0</v>
      </c>
      <c r="CA38">
        <v>1573</v>
      </c>
      <c r="CB38">
        <v>0</v>
      </c>
      <c r="CC38">
        <v>0</v>
      </c>
      <c r="CD38">
        <v>0</v>
      </c>
      <c r="CE38">
        <v>1480.5</v>
      </c>
      <c r="CF38">
        <v>0</v>
      </c>
      <c r="CG38" s="439"/>
      <c r="CH38" s="303">
        <v>22</v>
      </c>
      <c r="CI38" s="393">
        <v>24.24</v>
      </c>
      <c r="CJ38" s="303">
        <v>40</v>
      </c>
      <c r="CK38" s="393">
        <v>40</v>
      </c>
      <c r="CL38" s="303">
        <v>0</v>
      </c>
      <c r="CM38" s="393">
        <v>0</v>
      </c>
      <c r="CN38" s="303"/>
      <c r="CO38" s="303"/>
      <c r="CP38" s="393" t="s">
        <v>744</v>
      </c>
      <c r="CQ38" s="303" t="s">
        <v>389</v>
      </c>
      <c r="CR38" s="393" t="s">
        <v>389</v>
      </c>
      <c r="CS38" s="393" t="s">
        <v>744</v>
      </c>
      <c r="CT38" s="303" t="s">
        <v>389</v>
      </c>
      <c r="CU38" s="393" t="s">
        <v>389</v>
      </c>
      <c r="CV38" s="303" t="s">
        <v>744</v>
      </c>
      <c r="CW38" s="303" t="s">
        <v>744</v>
      </c>
      <c r="CX38" s="303" t="s">
        <v>744</v>
      </c>
      <c r="CY38" s="303" t="s">
        <v>744</v>
      </c>
      <c r="CZ38" s="303" t="s">
        <v>744</v>
      </c>
      <c r="DA38" s="303" t="s">
        <v>744</v>
      </c>
      <c r="DB38" s="303" t="s">
        <v>744</v>
      </c>
      <c r="DC38" s="303" t="s">
        <v>744</v>
      </c>
      <c r="DD38" s="303" t="s">
        <v>744</v>
      </c>
      <c r="DE38" s="303" t="s">
        <v>744</v>
      </c>
      <c r="DF38" s="303" t="s">
        <v>744</v>
      </c>
      <c r="DG38" s="393" t="s">
        <v>744</v>
      </c>
      <c r="DH38" s="303" t="s">
        <v>744</v>
      </c>
      <c r="DI38" s="303" t="s">
        <v>744</v>
      </c>
      <c r="DJ38" s="393" t="s">
        <v>744</v>
      </c>
      <c r="DK38" s="303" t="s">
        <v>744</v>
      </c>
      <c r="DL38" s="303" t="s">
        <v>744</v>
      </c>
      <c r="DM38" s="303" t="s">
        <v>744</v>
      </c>
      <c r="DN38" s="303" t="s">
        <v>744</v>
      </c>
      <c r="DO38" s="303" t="s">
        <v>744</v>
      </c>
      <c r="DP38" s="303" t="s">
        <v>744</v>
      </c>
      <c r="DQ38" s="303" t="s">
        <v>744</v>
      </c>
      <c r="DR38" s="303" t="s">
        <v>744</v>
      </c>
      <c r="DS38" s="303" t="s">
        <v>744</v>
      </c>
      <c r="DT38" s="303" t="s">
        <v>744</v>
      </c>
      <c r="DU38" s="303" t="s">
        <v>744</v>
      </c>
      <c r="DV38" s="393" t="s">
        <v>744</v>
      </c>
      <c r="DW38" s="303" t="s">
        <v>744</v>
      </c>
      <c r="DX38" s="303" t="s">
        <v>744</v>
      </c>
      <c r="DY38" s="393" t="s">
        <v>744</v>
      </c>
      <c r="DZ38" s="303" t="s">
        <v>744</v>
      </c>
      <c r="EA38" s="303" t="s">
        <v>744</v>
      </c>
      <c r="EB38" s="303" t="s">
        <v>744</v>
      </c>
      <c r="EC38" s="303" t="s">
        <v>744</v>
      </c>
      <c r="ED38" s="303" t="s">
        <v>744</v>
      </c>
      <c r="EE38" s="303" t="s">
        <v>744</v>
      </c>
      <c r="EF38" s="303" t="s">
        <v>744</v>
      </c>
      <c r="EG38" s="303" t="s">
        <v>744</v>
      </c>
      <c r="EH38" s="303" t="s">
        <v>744</v>
      </c>
      <c r="EI38" s="303" t="s">
        <v>744</v>
      </c>
      <c r="EJ38" s="303" t="s">
        <v>744</v>
      </c>
      <c r="EK38" s="393" t="s">
        <v>744</v>
      </c>
      <c r="EL38" s="303" t="s">
        <v>744</v>
      </c>
      <c r="EM38" s="303" t="s">
        <v>744</v>
      </c>
      <c r="EN38" s="393" t="s">
        <v>744</v>
      </c>
      <c r="EO38" s="303">
        <v>3</v>
      </c>
      <c r="EP38" s="303">
        <v>5472</v>
      </c>
      <c r="EQ38" s="303">
        <v>0</v>
      </c>
      <c r="ER38" s="303">
        <v>0</v>
      </c>
      <c r="ES38" s="303">
        <v>0</v>
      </c>
      <c r="ET38" s="303">
        <v>0</v>
      </c>
      <c r="EU38" s="303">
        <v>0</v>
      </c>
      <c r="EV38" s="303">
        <v>0</v>
      </c>
      <c r="EW38" s="303">
        <v>0</v>
      </c>
      <c r="EX38" s="303">
        <v>0</v>
      </c>
      <c r="EY38" s="303">
        <v>5472</v>
      </c>
      <c r="EZ38" s="303">
        <v>0</v>
      </c>
      <c r="FA38" s="393">
        <v>0</v>
      </c>
      <c r="FB38" s="303">
        <v>1824</v>
      </c>
      <c r="FC38" s="303">
        <v>1824</v>
      </c>
      <c r="FD38" s="303">
        <v>0</v>
      </c>
      <c r="FE38" s="393">
        <v>0</v>
      </c>
      <c r="FF38" s="303">
        <v>2</v>
      </c>
      <c r="FG38" s="303">
        <v>3648</v>
      </c>
      <c r="FH38" s="303">
        <v>0</v>
      </c>
      <c r="FI38" s="303">
        <v>0</v>
      </c>
      <c r="FJ38" s="303">
        <v>0</v>
      </c>
      <c r="FK38" s="303">
        <v>0</v>
      </c>
      <c r="FL38" s="303">
        <v>41.5</v>
      </c>
      <c r="FM38" s="303">
        <v>8</v>
      </c>
      <c r="FN38" s="303">
        <v>0</v>
      </c>
      <c r="FO38" s="303">
        <v>0</v>
      </c>
      <c r="FP38" s="303">
        <v>3598.5</v>
      </c>
      <c r="FQ38" s="303">
        <v>0</v>
      </c>
      <c r="FR38" s="393">
        <v>0</v>
      </c>
      <c r="FS38" s="303">
        <v>1824</v>
      </c>
      <c r="FT38" s="303">
        <v>1799.25</v>
      </c>
      <c r="FU38" s="303">
        <v>0</v>
      </c>
      <c r="FV38" s="393">
        <v>1.3569078947368474E-2</v>
      </c>
      <c r="FW38" s="303">
        <v>5</v>
      </c>
      <c r="FX38" s="303">
        <v>9120</v>
      </c>
      <c r="FY38" s="303">
        <v>0</v>
      </c>
      <c r="FZ38" s="303">
        <v>0</v>
      </c>
      <c r="GA38" s="303">
        <v>0</v>
      </c>
      <c r="GB38" s="303">
        <v>0</v>
      </c>
      <c r="GC38" s="303">
        <v>41.5</v>
      </c>
      <c r="GD38" s="303">
        <v>8</v>
      </c>
      <c r="GE38" s="303">
        <v>0</v>
      </c>
      <c r="GF38" s="303">
        <v>0</v>
      </c>
      <c r="GG38" s="303">
        <v>9070.5</v>
      </c>
      <c r="GH38" s="303">
        <v>0</v>
      </c>
      <c r="GI38" s="393">
        <v>0</v>
      </c>
      <c r="GJ38" s="303">
        <v>1824</v>
      </c>
      <c r="GK38" s="303">
        <v>1814.1</v>
      </c>
      <c r="GL38" s="303">
        <v>0</v>
      </c>
      <c r="GM38" s="393">
        <v>5.4276315789474339E-3</v>
      </c>
      <c r="GN38" s="303">
        <v>20.5</v>
      </c>
      <c r="GO38" s="303">
        <v>35451.64</v>
      </c>
      <c r="GP38" s="303">
        <v>1048</v>
      </c>
      <c r="GQ38" s="303">
        <v>0</v>
      </c>
      <c r="GR38" s="303">
        <v>0</v>
      </c>
      <c r="GS38" s="303">
        <v>80</v>
      </c>
      <c r="GT38" s="303">
        <v>0</v>
      </c>
      <c r="GU38" s="303">
        <v>88</v>
      </c>
      <c r="GV38" s="303">
        <v>0</v>
      </c>
      <c r="GW38" s="303">
        <v>0</v>
      </c>
      <c r="GX38" s="303">
        <v>34235.64</v>
      </c>
      <c r="GY38" s="303">
        <v>1480.5</v>
      </c>
      <c r="GZ38" s="393">
        <v>1573</v>
      </c>
      <c r="HA38" s="303">
        <v>1729.3482926829267</v>
      </c>
      <c r="HB38" s="303">
        <v>1670.0312195121951</v>
      </c>
      <c r="HC38" s="303">
        <v>72.219512195121951</v>
      </c>
      <c r="HD38" s="393">
        <v>3.430024675868304E-2</v>
      </c>
      <c r="HE38" s="303" t="s">
        <v>744</v>
      </c>
      <c r="HF38" s="303" t="s">
        <v>744</v>
      </c>
      <c r="HG38" s="303" t="s">
        <v>744</v>
      </c>
      <c r="HH38" s="303" t="s">
        <v>744</v>
      </c>
      <c r="HI38" s="303" t="s">
        <v>744</v>
      </c>
      <c r="HJ38" s="303" t="s">
        <v>744</v>
      </c>
      <c r="HK38" s="303" t="s">
        <v>744</v>
      </c>
      <c r="HL38" s="303" t="s">
        <v>744</v>
      </c>
      <c r="HM38" s="303" t="s">
        <v>744</v>
      </c>
      <c r="HN38" s="303" t="s">
        <v>744</v>
      </c>
      <c r="HO38" s="303" t="s">
        <v>744</v>
      </c>
      <c r="HP38" s="303" t="s">
        <v>744</v>
      </c>
      <c r="HQ38" s="393" t="s">
        <v>744</v>
      </c>
      <c r="HR38" s="303" t="s">
        <v>744</v>
      </c>
      <c r="HS38" s="303" t="s">
        <v>744</v>
      </c>
      <c r="HT38" s="303" t="s">
        <v>744</v>
      </c>
      <c r="HU38" s="393" t="s">
        <v>744</v>
      </c>
      <c r="HV38" s="303">
        <v>20.5</v>
      </c>
      <c r="HW38" s="303">
        <v>35451.64</v>
      </c>
      <c r="HX38" s="303">
        <v>1048</v>
      </c>
      <c r="HY38" s="303">
        <v>0</v>
      </c>
      <c r="HZ38" s="303">
        <v>0</v>
      </c>
      <c r="IA38" s="303">
        <v>80</v>
      </c>
      <c r="IB38" s="303">
        <v>0</v>
      </c>
      <c r="IC38" s="303">
        <v>88</v>
      </c>
      <c r="ID38" s="303">
        <v>0</v>
      </c>
      <c r="IE38" s="303">
        <v>0</v>
      </c>
      <c r="IF38" s="303">
        <v>34235.64</v>
      </c>
      <c r="IG38" s="303">
        <v>1480.5</v>
      </c>
      <c r="IH38" s="393">
        <v>1573</v>
      </c>
      <c r="II38" s="303">
        <v>1729.3482926829267</v>
      </c>
      <c r="IJ38" s="303">
        <v>1670.0312195121951</v>
      </c>
      <c r="IK38" s="303">
        <v>72.219512195121951</v>
      </c>
      <c r="IL38" s="393">
        <v>3.430024675868304E-2</v>
      </c>
      <c r="IM38" s="303"/>
      <c r="IN38" s="303">
        <v>1741.431489361702</v>
      </c>
      <c r="IO38" s="303">
        <v>1689.6868085106382</v>
      </c>
      <c r="IP38" s="393">
        <v>2.9713876869213007E-2</v>
      </c>
      <c r="IQ38" s="303">
        <v>1824</v>
      </c>
      <c r="IR38" s="303">
        <v>1799.25</v>
      </c>
      <c r="IS38" s="393">
        <v>1.3569078947368474E-2</v>
      </c>
      <c r="IT38" s="303">
        <v>1747.9074509803922</v>
      </c>
      <c r="IU38" s="303">
        <v>1698.28</v>
      </c>
      <c r="IV38" s="393">
        <v>2.8392493522787166E-2</v>
      </c>
      <c r="IW38" s="735"/>
      <c r="IX38" s="303"/>
      <c r="IY38" s="396" t="s">
        <v>424</v>
      </c>
      <c r="IZ38" s="396" t="s">
        <v>363</v>
      </c>
      <c r="JA38" s="396" t="s">
        <v>354</v>
      </c>
      <c r="JB38" s="396">
        <v>27</v>
      </c>
      <c r="JC38" s="396" t="s">
        <v>12</v>
      </c>
      <c r="JD38" s="396" t="s">
        <v>232</v>
      </c>
      <c r="JE38" s="396" t="s">
        <v>9</v>
      </c>
      <c r="JF38" s="396" t="s">
        <v>232</v>
      </c>
      <c r="JG38" s="396" t="s">
        <v>358</v>
      </c>
    </row>
    <row r="39" spans="1:267" customFormat="1">
      <c r="A39">
        <v>45</v>
      </c>
      <c r="B39">
        <v>1</v>
      </c>
      <c r="F39">
        <v>700</v>
      </c>
      <c r="G39">
        <v>41</v>
      </c>
      <c r="H39">
        <v>1</v>
      </c>
      <c r="I39">
        <v>0</v>
      </c>
      <c r="J39">
        <v>1</v>
      </c>
      <c r="K39">
        <v>0</v>
      </c>
      <c r="L39" t="s">
        <v>427</v>
      </c>
      <c r="M39">
        <v>0</v>
      </c>
      <c r="N39">
        <v>25.75</v>
      </c>
      <c r="O39">
        <v>25.75</v>
      </c>
      <c r="P39">
        <v>40</v>
      </c>
      <c r="Q39">
        <v>40</v>
      </c>
      <c r="R39">
        <v>0</v>
      </c>
      <c r="S39">
        <v>0</v>
      </c>
      <c r="T39" t="s">
        <v>745</v>
      </c>
      <c r="U39">
        <v>0</v>
      </c>
      <c r="V39">
        <v>0</v>
      </c>
      <c r="W39">
        <v>1</v>
      </c>
      <c r="X39">
        <v>1</v>
      </c>
      <c r="Y39">
        <v>5</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776</v>
      </c>
      <c r="BP39">
        <v>0</v>
      </c>
      <c r="BQ39">
        <v>0</v>
      </c>
      <c r="BR39">
        <v>0</v>
      </c>
      <c r="BS39">
        <v>0</v>
      </c>
      <c r="BT39">
        <v>0</v>
      </c>
      <c r="BU39">
        <v>0</v>
      </c>
      <c r="BV39">
        <v>0</v>
      </c>
      <c r="BW39">
        <v>0</v>
      </c>
      <c r="BX39">
        <v>0</v>
      </c>
      <c r="BY39">
        <v>0</v>
      </c>
      <c r="BZ39">
        <v>0</v>
      </c>
      <c r="CA39">
        <v>5</v>
      </c>
      <c r="CB39">
        <v>0</v>
      </c>
      <c r="CC39">
        <v>0</v>
      </c>
      <c r="CD39">
        <v>0</v>
      </c>
      <c r="CE39">
        <v>14</v>
      </c>
      <c r="CF39">
        <v>0</v>
      </c>
      <c r="CG39" s="439"/>
      <c r="CH39" s="303">
        <v>25.75</v>
      </c>
      <c r="CI39" s="393">
        <v>25.75</v>
      </c>
      <c r="CJ39" s="303">
        <v>40</v>
      </c>
      <c r="CK39" s="393">
        <v>40</v>
      </c>
      <c r="CL39" s="303">
        <v>0</v>
      </c>
      <c r="CM39" s="393">
        <v>0</v>
      </c>
      <c r="CN39" s="303"/>
      <c r="CO39" s="303"/>
      <c r="CP39" s="393" t="s">
        <v>744</v>
      </c>
      <c r="CQ39" s="303" t="s">
        <v>389</v>
      </c>
      <c r="CR39" s="393" t="s">
        <v>389</v>
      </c>
      <c r="CS39" s="393" t="s">
        <v>744</v>
      </c>
      <c r="CT39" s="303" t="s">
        <v>389</v>
      </c>
      <c r="CU39" s="393" t="s">
        <v>389</v>
      </c>
      <c r="CV39" s="303" t="s">
        <v>744</v>
      </c>
      <c r="CW39" s="303" t="s">
        <v>744</v>
      </c>
      <c r="CX39" s="303" t="s">
        <v>744</v>
      </c>
      <c r="CY39" s="303" t="s">
        <v>744</v>
      </c>
      <c r="CZ39" s="303" t="s">
        <v>744</v>
      </c>
      <c r="DA39" s="303" t="s">
        <v>744</v>
      </c>
      <c r="DB39" s="303" t="s">
        <v>744</v>
      </c>
      <c r="DC39" s="303" t="s">
        <v>744</v>
      </c>
      <c r="DD39" s="303" t="s">
        <v>744</v>
      </c>
      <c r="DE39" s="303" t="s">
        <v>744</v>
      </c>
      <c r="DF39" s="303" t="s">
        <v>744</v>
      </c>
      <c r="DG39" s="393" t="s">
        <v>744</v>
      </c>
      <c r="DH39" s="303" t="s">
        <v>744</v>
      </c>
      <c r="DI39" s="303" t="s">
        <v>744</v>
      </c>
      <c r="DJ39" s="393" t="s">
        <v>744</v>
      </c>
      <c r="DK39" s="303" t="s">
        <v>744</v>
      </c>
      <c r="DL39" s="303" t="s">
        <v>744</v>
      </c>
      <c r="DM39" s="303" t="s">
        <v>744</v>
      </c>
      <c r="DN39" s="303" t="s">
        <v>744</v>
      </c>
      <c r="DO39" s="303" t="s">
        <v>744</v>
      </c>
      <c r="DP39" s="303" t="s">
        <v>744</v>
      </c>
      <c r="DQ39" s="303" t="s">
        <v>744</v>
      </c>
      <c r="DR39" s="303" t="s">
        <v>744</v>
      </c>
      <c r="DS39" s="303" t="s">
        <v>744</v>
      </c>
      <c r="DT39" s="303" t="s">
        <v>744</v>
      </c>
      <c r="DU39" s="303" t="s">
        <v>744</v>
      </c>
      <c r="DV39" s="393" t="s">
        <v>744</v>
      </c>
      <c r="DW39" s="303" t="s">
        <v>744</v>
      </c>
      <c r="DX39" s="303" t="s">
        <v>744</v>
      </c>
      <c r="DY39" s="393" t="s">
        <v>744</v>
      </c>
      <c r="DZ39" s="303" t="s">
        <v>744</v>
      </c>
      <c r="EA39" s="303" t="s">
        <v>744</v>
      </c>
      <c r="EB39" s="303" t="s">
        <v>744</v>
      </c>
      <c r="EC39" s="303" t="s">
        <v>744</v>
      </c>
      <c r="ED39" s="303" t="s">
        <v>744</v>
      </c>
      <c r="EE39" s="303" t="s">
        <v>744</v>
      </c>
      <c r="EF39" s="303" t="s">
        <v>744</v>
      </c>
      <c r="EG39" s="303" t="s">
        <v>744</v>
      </c>
      <c r="EH39" s="303" t="s">
        <v>744</v>
      </c>
      <c r="EI39" s="303" t="s">
        <v>744</v>
      </c>
      <c r="EJ39" s="303" t="s">
        <v>744</v>
      </c>
      <c r="EK39" s="393" t="s">
        <v>744</v>
      </c>
      <c r="EL39" s="303" t="s">
        <v>744</v>
      </c>
      <c r="EM39" s="303" t="s">
        <v>744</v>
      </c>
      <c r="EN39" s="393" t="s">
        <v>744</v>
      </c>
      <c r="EO39" s="303">
        <v>1</v>
      </c>
      <c r="EP39" s="303">
        <v>1794</v>
      </c>
      <c r="EQ39" s="303">
        <v>0</v>
      </c>
      <c r="ER39" s="303">
        <v>0</v>
      </c>
      <c r="ES39" s="303">
        <v>0</v>
      </c>
      <c r="ET39" s="303">
        <v>0</v>
      </c>
      <c r="EU39" s="303">
        <v>0</v>
      </c>
      <c r="EV39" s="303">
        <v>0</v>
      </c>
      <c r="EW39" s="303">
        <v>0</v>
      </c>
      <c r="EX39" s="303">
        <v>0</v>
      </c>
      <c r="EY39" s="303">
        <v>1794</v>
      </c>
      <c r="EZ39" s="303">
        <v>0</v>
      </c>
      <c r="FA39" s="393">
        <v>0</v>
      </c>
      <c r="FB39" s="303">
        <v>1794</v>
      </c>
      <c r="FC39" s="303">
        <v>1794</v>
      </c>
      <c r="FD39" s="303">
        <v>0</v>
      </c>
      <c r="FE39" s="393">
        <v>0</v>
      </c>
      <c r="FF39" s="303">
        <v>1</v>
      </c>
      <c r="FG39" s="303">
        <v>1794</v>
      </c>
      <c r="FH39" s="303">
        <v>0</v>
      </c>
      <c r="FI39" s="303">
        <v>0</v>
      </c>
      <c r="FJ39" s="303">
        <v>0</v>
      </c>
      <c r="FK39" s="303">
        <v>0</v>
      </c>
      <c r="FL39" s="303">
        <v>0</v>
      </c>
      <c r="FM39" s="303">
        <v>0</v>
      </c>
      <c r="FN39" s="303">
        <v>0</v>
      </c>
      <c r="FO39" s="303">
        <v>0</v>
      </c>
      <c r="FP39" s="303">
        <v>1794</v>
      </c>
      <c r="FQ39" s="303">
        <v>0</v>
      </c>
      <c r="FR39" s="393">
        <v>0</v>
      </c>
      <c r="FS39" s="303">
        <v>1794</v>
      </c>
      <c r="FT39" s="303">
        <v>1794</v>
      </c>
      <c r="FU39" s="303">
        <v>0</v>
      </c>
      <c r="FV39" s="393">
        <v>0</v>
      </c>
      <c r="FW39" s="303">
        <v>2</v>
      </c>
      <c r="FX39" s="303">
        <v>3588</v>
      </c>
      <c r="FY39" s="303">
        <v>0</v>
      </c>
      <c r="FZ39" s="303">
        <v>0</v>
      </c>
      <c r="GA39" s="303">
        <v>0</v>
      </c>
      <c r="GB39" s="303">
        <v>0</v>
      </c>
      <c r="GC39" s="303">
        <v>0</v>
      </c>
      <c r="GD39" s="303">
        <v>0</v>
      </c>
      <c r="GE39" s="303">
        <v>0</v>
      </c>
      <c r="GF39" s="303">
        <v>0</v>
      </c>
      <c r="GG39" s="303">
        <v>3588</v>
      </c>
      <c r="GH39" s="303">
        <v>0</v>
      </c>
      <c r="GI39" s="393">
        <v>0</v>
      </c>
      <c r="GJ39" s="303">
        <v>1794</v>
      </c>
      <c r="GK39" s="303">
        <v>1794</v>
      </c>
      <c r="GL39" s="303">
        <v>0</v>
      </c>
      <c r="GM39" s="393">
        <v>0</v>
      </c>
      <c r="GN39" s="303">
        <v>5</v>
      </c>
      <c r="GO39" s="303">
        <v>8965</v>
      </c>
      <c r="GP39" s="303">
        <v>0</v>
      </c>
      <c r="GQ39" s="303">
        <v>0</v>
      </c>
      <c r="GR39" s="303">
        <v>0</v>
      </c>
      <c r="GS39" s="303">
        <v>0</v>
      </c>
      <c r="GT39" s="303">
        <v>0</v>
      </c>
      <c r="GU39" s="303">
        <v>0</v>
      </c>
      <c r="GV39" s="303">
        <v>776</v>
      </c>
      <c r="GW39" s="303">
        <v>0</v>
      </c>
      <c r="GX39" s="303">
        <v>8189</v>
      </c>
      <c r="GY39" s="303">
        <v>14</v>
      </c>
      <c r="GZ39" s="393">
        <v>5</v>
      </c>
      <c r="HA39" s="303">
        <v>1793</v>
      </c>
      <c r="HB39" s="303">
        <v>1637.8</v>
      </c>
      <c r="HC39" s="303">
        <v>2.8</v>
      </c>
      <c r="HD39" s="393">
        <v>8.6558839933073117E-2</v>
      </c>
      <c r="HE39" s="303" t="s">
        <v>744</v>
      </c>
      <c r="HF39" s="303" t="s">
        <v>744</v>
      </c>
      <c r="HG39" s="303" t="s">
        <v>744</v>
      </c>
      <c r="HH39" s="303" t="s">
        <v>744</v>
      </c>
      <c r="HI39" s="303" t="s">
        <v>744</v>
      </c>
      <c r="HJ39" s="303" t="s">
        <v>744</v>
      </c>
      <c r="HK39" s="303" t="s">
        <v>744</v>
      </c>
      <c r="HL39" s="303" t="s">
        <v>744</v>
      </c>
      <c r="HM39" s="303" t="s">
        <v>744</v>
      </c>
      <c r="HN39" s="303" t="s">
        <v>744</v>
      </c>
      <c r="HO39" s="303" t="s">
        <v>744</v>
      </c>
      <c r="HP39" s="303" t="s">
        <v>744</v>
      </c>
      <c r="HQ39" s="393" t="s">
        <v>744</v>
      </c>
      <c r="HR39" s="303" t="s">
        <v>744</v>
      </c>
      <c r="HS39" s="303" t="s">
        <v>744</v>
      </c>
      <c r="HT39" s="303" t="s">
        <v>744</v>
      </c>
      <c r="HU39" s="393" t="s">
        <v>744</v>
      </c>
      <c r="HV39" s="303">
        <v>5</v>
      </c>
      <c r="HW39" s="303">
        <v>8965</v>
      </c>
      <c r="HX39" s="303">
        <v>0</v>
      </c>
      <c r="HY39" s="303">
        <v>0</v>
      </c>
      <c r="HZ39" s="303">
        <v>0</v>
      </c>
      <c r="IA39" s="303">
        <v>0</v>
      </c>
      <c r="IB39" s="303">
        <v>0</v>
      </c>
      <c r="IC39" s="303">
        <v>0</v>
      </c>
      <c r="ID39" s="303">
        <v>776</v>
      </c>
      <c r="IE39" s="303">
        <v>0</v>
      </c>
      <c r="IF39" s="303">
        <v>8189</v>
      </c>
      <c r="IG39" s="303">
        <v>14</v>
      </c>
      <c r="IH39" s="393">
        <v>5</v>
      </c>
      <c r="II39" s="303">
        <v>1793</v>
      </c>
      <c r="IJ39" s="303">
        <v>1637.8</v>
      </c>
      <c r="IK39" s="303">
        <v>2.8</v>
      </c>
      <c r="IL39" s="393">
        <v>8.6558839933073117E-2</v>
      </c>
      <c r="IM39" s="303"/>
      <c r="IN39" s="303">
        <v>1793.1666666666667</v>
      </c>
      <c r="IO39" s="303">
        <v>1663.8333333333333</v>
      </c>
      <c r="IP39" s="393">
        <v>7.2125662236267374E-2</v>
      </c>
      <c r="IQ39" s="303">
        <v>1794</v>
      </c>
      <c r="IR39" s="303">
        <v>1794</v>
      </c>
      <c r="IS39" s="393">
        <v>0</v>
      </c>
      <c r="IT39" s="303">
        <v>1793.2857142857142</v>
      </c>
      <c r="IU39" s="303">
        <v>1682.4285714285713</v>
      </c>
      <c r="IV39" s="393">
        <v>6.1817892137337682E-2</v>
      </c>
      <c r="IW39" s="735"/>
      <c r="IX39" s="303"/>
      <c r="IY39" s="396" t="s">
        <v>427</v>
      </c>
      <c r="IZ39" s="396" t="s">
        <v>363</v>
      </c>
      <c r="JA39" s="396" t="s">
        <v>354</v>
      </c>
      <c r="JB39" s="396">
        <v>6</v>
      </c>
      <c r="JC39" s="396" t="s">
        <v>11</v>
      </c>
      <c r="JD39" s="396" t="s">
        <v>232</v>
      </c>
      <c r="JE39" s="396" t="s">
        <v>9</v>
      </c>
      <c r="JF39" s="396" t="s">
        <v>232</v>
      </c>
      <c r="JG39" s="396" t="s">
        <v>358</v>
      </c>
    </row>
    <row r="40" spans="1:267" customFormat="1">
      <c r="A40">
        <v>46</v>
      </c>
      <c r="B40">
        <v>1</v>
      </c>
      <c r="F40">
        <v>700</v>
      </c>
      <c r="G40">
        <v>8</v>
      </c>
      <c r="H40">
        <v>1</v>
      </c>
      <c r="I40">
        <v>0</v>
      </c>
      <c r="J40">
        <v>1</v>
      </c>
      <c r="K40">
        <v>0</v>
      </c>
      <c r="L40" t="s">
        <v>428</v>
      </c>
      <c r="M40">
        <v>0</v>
      </c>
      <c r="N40">
        <v>33</v>
      </c>
      <c r="O40">
        <v>33</v>
      </c>
      <c r="P40">
        <v>40</v>
      </c>
      <c r="Q40">
        <v>40</v>
      </c>
      <c r="R40">
        <v>0</v>
      </c>
      <c r="S40">
        <v>0</v>
      </c>
      <c r="T40" t="s">
        <v>745</v>
      </c>
      <c r="U40">
        <v>0</v>
      </c>
      <c r="V40">
        <v>0</v>
      </c>
      <c r="W40">
        <v>3</v>
      </c>
      <c r="X40">
        <v>2</v>
      </c>
      <c r="Y40">
        <v>20</v>
      </c>
      <c r="Z40">
        <v>0</v>
      </c>
      <c r="AA40">
        <v>0</v>
      </c>
      <c r="AB40">
        <v>0</v>
      </c>
      <c r="AC40">
        <v>0</v>
      </c>
      <c r="AD40">
        <v>0</v>
      </c>
      <c r="AE40">
        <v>432</v>
      </c>
      <c r="AF40">
        <v>0</v>
      </c>
      <c r="AG40">
        <v>0</v>
      </c>
      <c r="AH40">
        <v>0</v>
      </c>
      <c r="AI40">
        <v>48</v>
      </c>
      <c r="AJ40">
        <v>24</v>
      </c>
      <c r="AK40">
        <v>296</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88</v>
      </c>
      <c r="BJ40">
        <v>0</v>
      </c>
      <c r="BK40">
        <v>0</v>
      </c>
      <c r="BL40">
        <v>0</v>
      </c>
      <c r="BM40">
        <v>0</v>
      </c>
      <c r="BN40">
        <v>0</v>
      </c>
      <c r="BO40">
        <v>0</v>
      </c>
      <c r="BP40">
        <v>0</v>
      </c>
      <c r="BQ40">
        <v>0</v>
      </c>
      <c r="BR40">
        <v>0</v>
      </c>
      <c r="BS40">
        <v>0</v>
      </c>
      <c r="BT40">
        <v>0</v>
      </c>
      <c r="BU40">
        <v>0</v>
      </c>
      <c r="BV40">
        <v>0</v>
      </c>
      <c r="BW40">
        <v>0</v>
      </c>
      <c r="BX40">
        <v>0</v>
      </c>
      <c r="BY40">
        <v>0</v>
      </c>
      <c r="BZ40">
        <v>0</v>
      </c>
      <c r="CA40">
        <v>1814</v>
      </c>
      <c r="CB40">
        <v>0</v>
      </c>
      <c r="CC40">
        <v>16</v>
      </c>
      <c r="CD40">
        <v>8</v>
      </c>
      <c r="CE40">
        <v>144</v>
      </c>
      <c r="CF40">
        <v>0</v>
      </c>
      <c r="CG40" s="439"/>
      <c r="CH40" s="303">
        <v>33</v>
      </c>
      <c r="CI40" s="393">
        <v>33</v>
      </c>
      <c r="CJ40" s="303">
        <v>40</v>
      </c>
      <c r="CK40" s="393">
        <v>40</v>
      </c>
      <c r="CL40" s="303">
        <v>0</v>
      </c>
      <c r="CM40" s="393">
        <v>0</v>
      </c>
      <c r="CN40" s="303"/>
      <c r="CO40" s="303"/>
      <c r="CP40" s="393" t="s">
        <v>744</v>
      </c>
      <c r="CQ40" s="303" t="s">
        <v>389</v>
      </c>
      <c r="CR40" s="393" t="s">
        <v>389</v>
      </c>
      <c r="CS40" s="393" t="s">
        <v>744</v>
      </c>
      <c r="CT40" s="303" t="s">
        <v>389</v>
      </c>
      <c r="CU40" s="393" t="s">
        <v>389</v>
      </c>
      <c r="CV40" s="303" t="s">
        <v>744</v>
      </c>
      <c r="CW40" s="303" t="s">
        <v>744</v>
      </c>
      <c r="CX40" s="303" t="s">
        <v>744</v>
      </c>
      <c r="CY40" s="303" t="s">
        <v>744</v>
      </c>
      <c r="CZ40" s="303" t="s">
        <v>744</v>
      </c>
      <c r="DA40" s="303" t="s">
        <v>744</v>
      </c>
      <c r="DB40" s="303" t="s">
        <v>744</v>
      </c>
      <c r="DC40" s="303" t="s">
        <v>744</v>
      </c>
      <c r="DD40" s="303" t="s">
        <v>744</v>
      </c>
      <c r="DE40" s="303" t="s">
        <v>744</v>
      </c>
      <c r="DF40" s="303" t="s">
        <v>744</v>
      </c>
      <c r="DG40" s="393" t="s">
        <v>744</v>
      </c>
      <c r="DH40" s="303" t="s">
        <v>744</v>
      </c>
      <c r="DI40" s="303" t="s">
        <v>744</v>
      </c>
      <c r="DJ40" s="393" t="s">
        <v>744</v>
      </c>
      <c r="DK40" s="303" t="s">
        <v>744</v>
      </c>
      <c r="DL40" s="303" t="s">
        <v>744</v>
      </c>
      <c r="DM40" s="303" t="s">
        <v>744</v>
      </c>
      <c r="DN40" s="303" t="s">
        <v>744</v>
      </c>
      <c r="DO40" s="303" t="s">
        <v>744</v>
      </c>
      <c r="DP40" s="303" t="s">
        <v>744</v>
      </c>
      <c r="DQ40" s="303" t="s">
        <v>744</v>
      </c>
      <c r="DR40" s="303" t="s">
        <v>744</v>
      </c>
      <c r="DS40" s="303" t="s">
        <v>744</v>
      </c>
      <c r="DT40" s="303" t="s">
        <v>744</v>
      </c>
      <c r="DU40" s="303" t="s">
        <v>744</v>
      </c>
      <c r="DV40" s="393" t="s">
        <v>744</v>
      </c>
      <c r="DW40" s="303" t="s">
        <v>744</v>
      </c>
      <c r="DX40" s="303" t="s">
        <v>744</v>
      </c>
      <c r="DY40" s="393" t="s">
        <v>744</v>
      </c>
      <c r="DZ40" s="303" t="s">
        <v>744</v>
      </c>
      <c r="EA40" s="303" t="s">
        <v>744</v>
      </c>
      <c r="EB40" s="303" t="s">
        <v>744</v>
      </c>
      <c r="EC40" s="303" t="s">
        <v>744</v>
      </c>
      <c r="ED40" s="303" t="s">
        <v>744</v>
      </c>
      <c r="EE40" s="303" t="s">
        <v>744</v>
      </c>
      <c r="EF40" s="303" t="s">
        <v>744</v>
      </c>
      <c r="EG40" s="303" t="s">
        <v>744</v>
      </c>
      <c r="EH40" s="303" t="s">
        <v>744</v>
      </c>
      <c r="EI40" s="303" t="s">
        <v>744</v>
      </c>
      <c r="EJ40" s="303" t="s">
        <v>744</v>
      </c>
      <c r="EK40" s="393" t="s">
        <v>744</v>
      </c>
      <c r="EL40" s="303" t="s">
        <v>744</v>
      </c>
      <c r="EM40" s="303" t="s">
        <v>744</v>
      </c>
      <c r="EN40" s="393" t="s">
        <v>744</v>
      </c>
      <c r="EO40" s="303">
        <v>3</v>
      </c>
      <c r="EP40" s="303">
        <v>5208</v>
      </c>
      <c r="EQ40" s="303">
        <v>0</v>
      </c>
      <c r="ER40" s="303">
        <v>48</v>
      </c>
      <c r="ES40" s="303">
        <v>0</v>
      </c>
      <c r="ET40" s="303">
        <v>0</v>
      </c>
      <c r="EU40" s="303">
        <v>0</v>
      </c>
      <c r="EV40" s="303">
        <v>0</v>
      </c>
      <c r="EW40" s="303">
        <v>0</v>
      </c>
      <c r="EX40" s="303">
        <v>0</v>
      </c>
      <c r="EY40" s="303">
        <v>5160</v>
      </c>
      <c r="EZ40" s="303">
        <v>16</v>
      </c>
      <c r="FA40" s="393">
        <v>0</v>
      </c>
      <c r="FB40" s="303">
        <v>1736</v>
      </c>
      <c r="FC40" s="303">
        <v>1720</v>
      </c>
      <c r="FD40" s="303">
        <v>5.333333333333333</v>
      </c>
      <c r="FE40" s="393">
        <v>9.2165898617511122E-3</v>
      </c>
      <c r="FF40" s="303">
        <v>2</v>
      </c>
      <c r="FG40" s="303">
        <v>3472</v>
      </c>
      <c r="FH40" s="303">
        <v>0</v>
      </c>
      <c r="FI40" s="303">
        <v>24</v>
      </c>
      <c r="FJ40" s="303">
        <v>0</v>
      </c>
      <c r="FK40" s="303">
        <v>0</v>
      </c>
      <c r="FL40" s="303">
        <v>0</v>
      </c>
      <c r="FM40" s="303">
        <v>0</v>
      </c>
      <c r="FN40" s="303">
        <v>0</v>
      </c>
      <c r="FO40" s="303">
        <v>0</v>
      </c>
      <c r="FP40" s="303">
        <v>3448</v>
      </c>
      <c r="FQ40" s="303">
        <v>8</v>
      </c>
      <c r="FR40" s="393">
        <v>0</v>
      </c>
      <c r="FS40" s="303">
        <v>1736</v>
      </c>
      <c r="FT40" s="303">
        <v>1724</v>
      </c>
      <c r="FU40" s="303">
        <v>4</v>
      </c>
      <c r="FV40" s="393">
        <v>6.9124423963133896E-3</v>
      </c>
      <c r="FW40" s="303">
        <v>5</v>
      </c>
      <c r="FX40" s="303">
        <v>8680</v>
      </c>
      <c r="FY40" s="303">
        <v>0</v>
      </c>
      <c r="FZ40" s="303">
        <v>72</v>
      </c>
      <c r="GA40" s="303">
        <v>0</v>
      </c>
      <c r="GB40" s="303">
        <v>0</v>
      </c>
      <c r="GC40" s="303">
        <v>0</v>
      </c>
      <c r="GD40" s="303">
        <v>0</v>
      </c>
      <c r="GE40" s="303">
        <v>0</v>
      </c>
      <c r="GF40" s="303">
        <v>0</v>
      </c>
      <c r="GG40" s="303">
        <v>8608</v>
      </c>
      <c r="GH40" s="303">
        <v>24</v>
      </c>
      <c r="GI40" s="393">
        <v>0</v>
      </c>
      <c r="GJ40" s="303">
        <v>1736</v>
      </c>
      <c r="GK40" s="303">
        <v>1721.6</v>
      </c>
      <c r="GL40" s="303">
        <v>4.8</v>
      </c>
      <c r="GM40" s="393">
        <v>8.2949308755760898E-3</v>
      </c>
      <c r="GN40" s="303">
        <v>20</v>
      </c>
      <c r="GO40" s="303">
        <v>32906</v>
      </c>
      <c r="GP40" s="303">
        <v>432</v>
      </c>
      <c r="GQ40" s="303">
        <v>296</v>
      </c>
      <c r="GR40" s="303">
        <v>0</v>
      </c>
      <c r="GS40" s="303">
        <v>0</v>
      </c>
      <c r="GT40" s="303">
        <v>0</v>
      </c>
      <c r="GU40" s="303">
        <v>88</v>
      </c>
      <c r="GV40" s="303">
        <v>0</v>
      </c>
      <c r="GW40" s="303">
        <v>0</v>
      </c>
      <c r="GX40" s="303">
        <v>32090</v>
      </c>
      <c r="GY40" s="303">
        <v>144</v>
      </c>
      <c r="GZ40" s="393">
        <v>1814</v>
      </c>
      <c r="HA40" s="303">
        <v>1645.3</v>
      </c>
      <c r="HB40" s="303">
        <v>1604.5</v>
      </c>
      <c r="HC40" s="303">
        <v>7.2</v>
      </c>
      <c r="HD40" s="393">
        <v>2.479790919589131E-2</v>
      </c>
      <c r="HE40" s="303" t="s">
        <v>744</v>
      </c>
      <c r="HF40" s="303" t="s">
        <v>744</v>
      </c>
      <c r="HG40" s="303" t="s">
        <v>744</v>
      </c>
      <c r="HH40" s="303" t="s">
        <v>744</v>
      </c>
      <c r="HI40" s="303" t="s">
        <v>744</v>
      </c>
      <c r="HJ40" s="303" t="s">
        <v>744</v>
      </c>
      <c r="HK40" s="303" t="s">
        <v>744</v>
      </c>
      <c r="HL40" s="303" t="s">
        <v>744</v>
      </c>
      <c r="HM40" s="303" t="s">
        <v>744</v>
      </c>
      <c r="HN40" s="303" t="s">
        <v>744</v>
      </c>
      <c r="HO40" s="303" t="s">
        <v>744</v>
      </c>
      <c r="HP40" s="303" t="s">
        <v>744</v>
      </c>
      <c r="HQ40" s="393" t="s">
        <v>744</v>
      </c>
      <c r="HR40" s="303" t="s">
        <v>744</v>
      </c>
      <c r="HS40" s="303" t="s">
        <v>744</v>
      </c>
      <c r="HT40" s="303" t="s">
        <v>744</v>
      </c>
      <c r="HU40" s="393" t="s">
        <v>744</v>
      </c>
      <c r="HV40" s="303">
        <v>20</v>
      </c>
      <c r="HW40" s="303">
        <v>32906</v>
      </c>
      <c r="HX40" s="303">
        <v>432</v>
      </c>
      <c r="HY40" s="303">
        <v>296</v>
      </c>
      <c r="HZ40" s="303">
        <v>0</v>
      </c>
      <c r="IA40" s="303">
        <v>0</v>
      </c>
      <c r="IB40" s="303">
        <v>0</v>
      </c>
      <c r="IC40" s="303">
        <v>88</v>
      </c>
      <c r="ID40" s="303">
        <v>0</v>
      </c>
      <c r="IE40" s="303">
        <v>0</v>
      </c>
      <c r="IF40" s="303">
        <v>32090</v>
      </c>
      <c r="IG40" s="303">
        <v>144</v>
      </c>
      <c r="IH40" s="393">
        <v>1814</v>
      </c>
      <c r="II40" s="303">
        <v>1645.3</v>
      </c>
      <c r="IJ40" s="303">
        <v>1604.5</v>
      </c>
      <c r="IK40" s="303">
        <v>7.2</v>
      </c>
      <c r="IL40" s="393">
        <v>2.479790919589131E-2</v>
      </c>
      <c r="IM40" s="303"/>
      <c r="IN40" s="303">
        <v>1657.1304347826087</v>
      </c>
      <c r="IO40" s="303">
        <v>1619.5652173913043</v>
      </c>
      <c r="IP40" s="393">
        <v>2.2668835598467885E-2</v>
      </c>
      <c r="IQ40" s="303">
        <v>1736</v>
      </c>
      <c r="IR40" s="303">
        <v>1724</v>
      </c>
      <c r="IS40" s="393">
        <v>6.9124423963133896E-3</v>
      </c>
      <c r="IT40" s="303">
        <v>1663.44</v>
      </c>
      <c r="IU40" s="303">
        <v>1627.92</v>
      </c>
      <c r="IV40" s="393">
        <v>2.1353340066368465E-2</v>
      </c>
      <c r="IW40" s="735"/>
      <c r="IX40" s="303"/>
      <c r="IY40" s="396" t="s">
        <v>428</v>
      </c>
      <c r="IZ40" s="396" t="s">
        <v>429</v>
      </c>
      <c r="JA40" s="396" t="s">
        <v>350</v>
      </c>
      <c r="JB40" s="396">
        <v>29</v>
      </c>
      <c r="JC40" s="396" t="s">
        <v>12</v>
      </c>
      <c r="JD40" s="396" t="s">
        <v>232</v>
      </c>
      <c r="JE40" s="396" t="s">
        <v>9</v>
      </c>
      <c r="JF40" s="396" t="s">
        <v>232</v>
      </c>
      <c r="JG40" s="396" t="s">
        <v>366</v>
      </c>
    </row>
    <row r="41" spans="1:267" customFormat="1">
      <c r="A41">
        <v>48</v>
      </c>
      <c r="B41">
        <v>1</v>
      </c>
      <c r="F41">
        <v>700</v>
      </c>
      <c r="G41">
        <v>41</v>
      </c>
      <c r="H41">
        <v>0</v>
      </c>
      <c r="I41">
        <v>1</v>
      </c>
      <c r="J41">
        <v>1</v>
      </c>
      <c r="K41">
        <v>0</v>
      </c>
      <c r="L41" t="s">
        <v>430</v>
      </c>
      <c r="M41">
        <v>0</v>
      </c>
      <c r="N41">
        <v>22</v>
      </c>
      <c r="O41">
        <v>30</v>
      </c>
      <c r="P41">
        <v>40</v>
      </c>
      <c r="Q41">
        <v>40</v>
      </c>
      <c r="R41">
        <v>50</v>
      </c>
      <c r="S41">
        <v>50</v>
      </c>
      <c r="T41" t="s">
        <v>745</v>
      </c>
      <c r="U41">
        <v>0</v>
      </c>
      <c r="V41">
        <v>0</v>
      </c>
      <c r="W41">
        <v>4</v>
      </c>
      <c r="X41">
        <v>0</v>
      </c>
      <c r="Y41">
        <v>8.5</v>
      </c>
      <c r="Z41">
        <v>0</v>
      </c>
      <c r="AA41">
        <v>0</v>
      </c>
      <c r="AB41">
        <v>0</v>
      </c>
      <c r="AC41">
        <v>0</v>
      </c>
      <c r="AD41">
        <v>0</v>
      </c>
      <c r="AE41">
        <v>260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40</v>
      </c>
      <c r="BH41">
        <v>0</v>
      </c>
      <c r="BI41">
        <v>40</v>
      </c>
      <c r="BJ41">
        <v>0</v>
      </c>
      <c r="BK41">
        <v>0</v>
      </c>
      <c r="BL41">
        <v>0</v>
      </c>
      <c r="BM41">
        <v>40</v>
      </c>
      <c r="BN41">
        <v>0</v>
      </c>
      <c r="BO41">
        <v>120</v>
      </c>
      <c r="BP41">
        <v>0</v>
      </c>
      <c r="BQ41">
        <v>0</v>
      </c>
      <c r="BR41">
        <v>0</v>
      </c>
      <c r="BS41">
        <v>0</v>
      </c>
      <c r="BT41">
        <v>0</v>
      </c>
      <c r="BU41">
        <v>0</v>
      </c>
      <c r="BV41">
        <v>0</v>
      </c>
      <c r="BW41">
        <v>0</v>
      </c>
      <c r="BX41">
        <v>0</v>
      </c>
      <c r="BY41">
        <v>0</v>
      </c>
      <c r="BZ41">
        <v>0</v>
      </c>
      <c r="CA41">
        <v>0</v>
      </c>
      <c r="CB41">
        <v>0</v>
      </c>
      <c r="CC41">
        <v>0</v>
      </c>
      <c r="CD41">
        <v>0</v>
      </c>
      <c r="CE41">
        <v>0</v>
      </c>
      <c r="CF41">
        <v>0</v>
      </c>
      <c r="CG41" s="439"/>
      <c r="CH41" s="303">
        <v>22</v>
      </c>
      <c r="CI41" s="393">
        <v>30</v>
      </c>
      <c r="CJ41" s="303">
        <v>40</v>
      </c>
      <c r="CK41" s="393">
        <v>40</v>
      </c>
      <c r="CL41" s="303">
        <v>50</v>
      </c>
      <c r="CM41" s="393">
        <v>50</v>
      </c>
      <c r="CN41" s="303"/>
      <c r="CO41" s="303"/>
      <c r="CP41" s="393" t="s">
        <v>744</v>
      </c>
      <c r="CQ41" s="303" t="s">
        <v>744</v>
      </c>
      <c r="CR41" s="393" t="s">
        <v>744</v>
      </c>
      <c r="CS41" s="393" t="s">
        <v>744</v>
      </c>
      <c r="CT41" s="303" t="s">
        <v>744</v>
      </c>
      <c r="CU41" s="393" t="s">
        <v>744</v>
      </c>
      <c r="CV41" s="303" t="s">
        <v>744</v>
      </c>
      <c r="CW41" s="303" t="s">
        <v>744</v>
      </c>
      <c r="CX41" s="303" t="s">
        <v>744</v>
      </c>
      <c r="CY41" s="303" t="s">
        <v>744</v>
      </c>
      <c r="CZ41" s="303" t="s">
        <v>744</v>
      </c>
      <c r="DA41" s="303" t="s">
        <v>744</v>
      </c>
      <c r="DB41" s="303" t="s">
        <v>744</v>
      </c>
      <c r="DC41" s="303" t="s">
        <v>744</v>
      </c>
      <c r="DD41" s="303" t="s">
        <v>744</v>
      </c>
      <c r="DE41" s="303" t="s">
        <v>744</v>
      </c>
      <c r="DF41" s="303" t="s">
        <v>744</v>
      </c>
      <c r="DG41" s="393" t="s">
        <v>744</v>
      </c>
      <c r="DH41" s="303" t="s">
        <v>744</v>
      </c>
      <c r="DI41" s="303" t="s">
        <v>744</v>
      </c>
      <c r="DJ41" s="393" t="s">
        <v>744</v>
      </c>
      <c r="DK41" s="303" t="s">
        <v>744</v>
      </c>
      <c r="DL41" s="303" t="s">
        <v>744</v>
      </c>
      <c r="DM41" s="303" t="s">
        <v>744</v>
      </c>
      <c r="DN41" s="303" t="s">
        <v>744</v>
      </c>
      <c r="DO41" s="303" t="s">
        <v>744</v>
      </c>
      <c r="DP41" s="303" t="s">
        <v>744</v>
      </c>
      <c r="DQ41" s="303" t="s">
        <v>744</v>
      </c>
      <c r="DR41" s="303" t="s">
        <v>744</v>
      </c>
      <c r="DS41" s="303" t="s">
        <v>744</v>
      </c>
      <c r="DT41" s="303" t="s">
        <v>744</v>
      </c>
      <c r="DU41" s="303" t="s">
        <v>744</v>
      </c>
      <c r="DV41" s="393" t="s">
        <v>744</v>
      </c>
      <c r="DW41" s="303" t="s">
        <v>744</v>
      </c>
      <c r="DX41" s="303" t="s">
        <v>744</v>
      </c>
      <c r="DY41" s="393" t="s">
        <v>744</v>
      </c>
      <c r="DZ41" s="303" t="s">
        <v>744</v>
      </c>
      <c r="EA41" s="303" t="s">
        <v>744</v>
      </c>
      <c r="EB41" s="303" t="s">
        <v>744</v>
      </c>
      <c r="EC41" s="303" t="s">
        <v>744</v>
      </c>
      <c r="ED41" s="303" t="s">
        <v>744</v>
      </c>
      <c r="EE41" s="303" t="s">
        <v>744</v>
      </c>
      <c r="EF41" s="303" t="s">
        <v>744</v>
      </c>
      <c r="EG41" s="303" t="s">
        <v>744</v>
      </c>
      <c r="EH41" s="303" t="s">
        <v>744</v>
      </c>
      <c r="EI41" s="303" t="s">
        <v>744</v>
      </c>
      <c r="EJ41" s="303" t="s">
        <v>744</v>
      </c>
      <c r="EK41" s="393" t="s">
        <v>744</v>
      </c>
      <c r="EL41" s="303" t="s">
        <v>744</v>
      </c>
      <c r="EM41" s="303" t="s">
        <v>744</v>
      </c>
      <c r="EN41" s="393" t="s">
        <v>744</v>
      </c>
      <c r="EO41" s="303">
        <v>4</v>
      </c>
      <c r="EP41" s="303">
        <v>7144</v>
      </c>
      <c r="EQ41" s="303">
        <v>0</v>
      </c>
      <c r="ER41" s="303">
        <v>0</v>
      </c>
      <c r="ES41" s="303">
        <v>0</v>
      </c>
      <c r="ET41" s="303">
        <v>0</v>
      </c>
      <c r="EU41" s="303">
        <v>0</v>
      </c>
      <c r="EV41" s="303">
        <v>40</v>
      </c>
      <c r="EW41" s="303">
        <v>40</v>
      </c>
      <c r="EX41" s="303">
        <v>0</v>
      </c>
      <c r="EY41" s="303">
        <v>7064</v>
      </c>
      <c r="EZ41" s="303">
        <v>0</v>
      </c>
      <c r="FA41" s="393">
        <v>0</v>
      </c>
      <c r="FB41" s="303">
        <v>1786</v>
      </c>
      <c r="FC41" s="303">
        <v>1766</v>
      </c>
      <c r="FD41" s="303">
        <v>0</v>
      </c>
      <c r="FE41" s="393">
        <v>1.1198208286674172E-2</v>
      </c>
      <c r="FF41" s="303" t="s">
        <v>744</v>
      </c>
      <c r="FG41" s="303" t="s">
        <v>744</v>
      </c>
      <c r="FH41" s="303" t="s">
        <v>744</v>
      </c>
      <c r="FI41" s="303" t="s">
        <v>744</v>
      </c>
      <c r="FJ41" s="303" t="s">
        <v>744</v>
      </c>
      <c r="FK41" s="303" t="s">
        <v>744</v>
      </c>
      <c r="FL41" s="303" t="s">
        <v>744</v>
      </c>
      <c r="FM41" s="303" t="s">
        <v>744</v>
      </c>
      <c r="FN41" s="303" t="s">
        <v>744</v>
      </c>
      <c r="FO41" s="303" t="s">
        <v>744</v>
      </c>
      <c r="FP41" s="303" t="s">
        <v>744</v>
      </c>
      <c r="FQ41" s="303" t="s">
        <v>744</v>
      </c>
      <c r="FR41" s="393" t="s">
        <v>744</v>
      </c>
      <c r="FS41" s="303" t="s">
        <v>744</v>
      </c>
      <c r="FT41" s="303" t="s">
        <v>744</v>
      </c>
      <c r="FU41" s="303" t="s">
        <v>744</v>
      </c>
      <c r="FV41" s="393" t="s">
        <v>744</v>
      </c>
      <c r="FW41" s="303">
        <v>4</v>
      </c>
      <c r="FX41" s="303">
        <v>7144</v>
      </c>
      <c r="FY41" s="303">
        <v>0</v>
      </c>
      <c r="FZ41" s="303">
        <v>0</v>
      </c>
      <c r="GA41" s="303">
        <v>0</v>
      </c>
      <c r="GB41" s="303">
        <v>0</v>
      </c>
      <c r="GC41" s="303">
        <v>0</v>
      </c>
      <c r="GD41" s="303">
        <v>40</v>
      </c>
      <c r="GE41" s="303">
        <v>40</v>
      </c>
      <c r="GF41" s="303">
        <v>0</v>
      </c>
      <c r="GG41" s="303">
        <v>7064</v>
      </c>
      <c r="GH41" s="303">
        <v>0</v>
      </c>
      <c r="GI41" s="393">
        <v>0</v>
      </c>
      <c r="GJ41" s="303">
        <v>1786</v>
      </c>
      <c r="GK41" s="303">
        <v>1766</v>
      </c>
      <c r="GL41" s="303">
        <v>0</v>
      </c>
      <c r="GM41" s="393">
        <v>1.1198208286674172E-2</v>
      </c>
      <c r="GN41" s="303">
        <v>8.5</v>
      </c>
      <c r="GO41" s="303">
        <v>14648.333333333332</v>
      </c>
      <c r="GP41" s="303">
        <v>260</v>
      </c>
      <c r="GQ41" s="303">
        <v>0</v>
      </c>
      <c r="GR41" s="303">
        <v>0</v>
      </c>
      <c r="GS41" s="303">
        <v>0</v>
      </c>
      <c r="GT41" s="303">
        <v>0</v>
      </c>
      <c r="GU41" s="303">
        <v>40</v>
      </c>
      <c r="GV41" s="303">
        <v>120</v>
      </c>
      <c r="GW41" s="303">
        <v>0</v>
      </c>
      <c r="GX41" s="303">
        <v>14228.333333333332</v>
      </c>
      <c r="GY41" s="303">
        <v>0</v>
      </c>
      <c r="GZ41" s="393">
        <v>0</v>
      </c>
      <c r="HA41" s="303">
        <v>1723.3333333333333</v>
      </c>
      <c r="HB41" s="303">
        <v>1673.9215686274508</v>
      </c>
      <c r="HC41" s="303">
        <v>0</v>
      </c>
      <c r="HD41" s="393">
        <v>2.867220389122771E-2</v>
      </c>
      <c r="HE41" s="303" t="s">
        <v>744</v>
      </c>
      <c r="HF41" s="303" t="s">
        <v>744</v>
      </c>
      <c r="HG41" s="303" t="s">
        <v>744</v>
      </c>
      <c r="HH41" s="303" t="s">
        <v>744</v>
      </c>
      <c r="HI41" s="303" t="s">
        <v>744</v>
      </c>
      <c r="HJ41" s="303" t="s">
        <v>744</v>
      </c>
      <c r="HK41" s="303" t="s">
        <v>744</v>
      </c>
      <c r="HL41" s="303" t="s">
        <v>744</v>
      </c>
      <c r="HM41" s="303" t="s">
        <v>744</v>
      </c>
      <c r="HN41" s="303" t="s">
        <v>744</v>
      </c>
      <c r="HO41" s="303" t="s">
        <v>744</v>
      </c>
      <c r="HP41" s="303" t="s">
        <v>744</v>
      </c>
      <c r="HQ41" s="393" t="s">
        <v>744</v>
      </c>
      <c r="HR41" s="303" t="s">
        <v>744</v>
      </c>
      <c r="HS41" s="303" t="s">
        <v>744</v>
      </c>
      <c r="HT41" s="303" t="s">
        <v>744</v>
      </c>
      <c r="HU41" s="393" t="s">
        <v>744</v>
      </c>
      <c r="HV41" s="303">
        <v>8.5</v>
      </c>
      <c r="HW41" s="303">
        <v>14648.333333333332</v>
      </c>
      <c r="HX41" s="303">
        <v>260</v>
      </c>
      <c r="HY41" s="303">
        <v>0</v>
      </c>
      <c r="HZ41" s="303">
        <v>0</v>
      </c>
      <c r="IA41" s="303">
        <v>0</v>
      </c>
      <c r="IB41" s="303">
        <v>0</v>
      </c>
      <c r="IC41" s="303">
        <v>40</v>
      </c>
      <c r="ID41" s="303">
        <v>120</v>
      </c>
      <c r="IE41" s="303">
        <v>0</v>
      </c>
      <c r="IF41" s="303">
        <v>14228.333333333332</v>
      </c>
      <c r="IG41" s="303">
        <v>0</v>
      </c>
      <c r="IH41" s="393">
        <v>0</v>
      </c>
      <c r="II41" s="303">
        <v>1723.3333333333333</v>
      </c>
      <c r="IJ41" s="303">
        <v>1673.9215686274508</v>
      </c>
      <c r="IK41" s="303">
        <v>0</v>
      </c>
      <c r="IL41" s="393">
        <v>2.867220389122771E-2</v>
      </c>
      <c r="IM41" s="303"/>
      <c r="IN41" s="303">
        <v>1743.3866666666665</v>
      </c>
      <c r="IO41" s="303">
        <v>1703.3866666666665</v>
      </c>
      <c r="IP41" s="393">
        <v>2.294384875414901E-2</v>
      </c>
      <c r="IQ41" s="303" t="s">
        <v>744</v>
      </c>
      <c r="IR41" s="303" t="s">
        <v>744</v>
      </c>
      <c r="IS41" s="393" t="s">
        <v>744</v>
      </c>
      <c r="IT41" s="303">
        <v>1743.3866666666665</v>
      </c>
      <c r="IU41" s="303">
        <v>1703.3866666666665</v>
      </c>
      <c r="IV41" s="393">
        <v>2.294384875414901E-2</v>
      </c>
      <c r="IW41" s="735"/>
      <c r="IX41" s="303"/>
      <c r="IY41" s="396" t="s">
        <v>430</v>
      </c>
      <c r="IZ41" s="396" t="s">
        <v>431</v>
      </c>
      <c r="JA41" s="396" t="s">
        <v>350</v>
      </c>
      <c r="JB41" s="396">
        <v>17</v>
      </c>
      <c r="JC41" s="396" t="s">
        <v>12</v>
      </c>
      <c r="JD41" s="396" t="s">
        <v>232</v>
      </c>
      <c r="JE41" s="396" t="s">
        <v>9</v>
      </c>
      <c r="JF41" s="396" t="s">
        <v>232</v>
      </c>
      <c r="JG41" s="396" t="s">
        <v>358</v>
      </c>
    </row>
    <row r="42" spans="1:267" customFormat="1">
      <c r="A42">
        <v>49</v>
      </c>
      <c r="B42">
        <v>1</v>
      </c>
      <c r="F42">
        <v>700</v>
      </c>
      <c r="G42">
        <v>41</v>
      </c>
      <c r="H42">
        <v>1</v>
      </c>
      <c r="I42">
        <v>0</v>
      </c>
      <c r="J42">
        <v>1</v>
      </c>
      <c r="K42">
        <v>0</v>
      </c>
      <c r="L42" t="s">
        <v>430</v>
      </c>
      <c r="M42">
        <v>0</v>
      </c>
      <c r="N42">
        <v>0</v>
      </c>
      <c r="O42">
        <v>0</v>
      </c>
      <c r="P42">
        <v>0</v>
      </c>
      <c r="Q42">
        <v>0</v>
      </c>
      <c r="R42">
        <v>0</v>
      </c>
      <c r="S42">
        <v>0</v>
      </c>
      <c r="T42" t="s">
        <v>745</v>
      </c>
      <c r="U42">
        <v>0</v>
      </c>
      <c r="V42">
        <v>0</v>
      </c>
      <c r="W42">
        <v>0</v>
      </c>
      <c r="X42">
        <v>0</v>
      </c>
      <c r="Y42">
        <v>0.5</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s="439"/>
      <c r="CH42" s="303" t="s">
        <v>744</v>
      </c>
      <c r="CI42" s="393" t="s">
        <v>744</v>
      </c>
      <c r="CJ42" s="303" t="s">
        <v>744</v>
      </c>
      <c r="CK42" s="393" t="s">
        <v>744</v>
      </c>
      <c r="CL42" s="303" t="s">
        <v>744</v>
      </c>
      <c r="CM42" s="393" t="s">
        <v>744</v>
      </c>
      <c r="CN42" s="303"/>
      <c r="CO42" s="303"/>
      <c r="CP42" s="393" t="s">
        <v>658</v>
      </c>
      <c r="CQ42" s="303" t="s">
        <v>744</v>
      </c>
      <c r="CR42" s="393" t="s">
        <v>744</v>
      </c>
      <c r="CS42" s="393" t="s">
        <v>658</v>
      </c>
      <c r="CT42" s="303" t="s">
        <v>744</v>
      </c>
      <c r="CU42" s="393" t="s">
        <v>744</v>
      </c>
      <c r="CV42" s="303" t="s">
        <v>744</v>
      </c>
      <c r="CW42" s="303" t="s">
        <v>744</v>
      </c>
      <c r="CX42" s="303" t="s">
        <v>744</v>
      </c>
      <c r="CY42" s="303" t="s">
        <v>744</v>
      </c>
      <c r="CZ42" s="303" t="s">
        <v>744</v>
      </c>
      <c r="DA42" s="303" t="s">
        <v>744</v>
      </c>
      <c r="DB42" s="303" t="s">
        <v>744</v>
      </c>
      <c r="DC42" s="303" t="s">
        <v>744</v>
      </c>
      <c r="DD42" s="303" t="s">
        <v>744</v>
      </c>
      <c r="DE42" s="303" t="s">
        <v>744</v>
      </c>
      <c r="DF42" s="303" t="s">
        <v>744</v>
      </c>
      <c r="DG42" s="393" t="s">
        <v>744</v>
      </c>
      <c r="DH42" s="303" t="s">
        <v>744</v>
      </c>
      <c r="DI42" s="303" t="s">
        <v>744</v>
      </c>
      <c r="DJ42" s="393" t="s">
        <v>744</v>
      </c>
      <c r="DK42" s="303" t="s">
        <v>744</v>
      </c>
      <c r="DL42" s="303" t="s">
        <v>744</v>
      </c>
      <c r="DM42" s="303" t="s">
        <v>744</v>
      </c>
      <c r="DN42" s="303" t="s">
        <v>744</v>
      </c>
      <c r="DO42" s="303" t="s">
        <v>744</v>
      </c>
      <c r="DP42" s="303" t="s">
        <v>744</v>
      </c>
      <c r="DQ42" s="303" t="s">
        <v>744</v>
      </c>
      <c r="DR42" s="303" t="s">
        <v>744</v>
      </c>
      <c r="DS42" s="303" t="s">
        <v>744</v>
      </c>
      <c r="DT42" s="303" t="s">
        <v>744</v>
      </c>
      <c r="DU42" s="303" t="s">
        <v>744</v>
      </c>
      <c r="DV42" s="393" t="s">
        <v>744</v>
      </c>
      <c r="DW42" s="303" t="s">
        <v>744</v>
      </c>
      <c r="DX42" s="303" t="s">
        <v>744</v>
      </c>
      <c r="DY42" s="393" t="s">
        <v>744</v>
      </c>
      <c r="DZ42" s="303" t="s">
        <v>744</v>
      </c>
      <c r="EA42" s="303" t="s">
        <v>744</v>
      </c>
      <c r="EB42" s="303" t="s">
        <v>744</v>
      </c>
      <c r="EC42" s="303" t="s">
        <v>744</v>
      </c>
      <c r="ED42" s="303" t="s">
        <v>744</v>
      </c>
      <c r="EE42" s="303" t="s">
        <v>744</v>
      </c>
      <c r="EF42" s="303" t="s">
        <v>744</v>
      </c>
      <c r="EG42" s="303" t="s">
        <v>744</v>
      </c>
      <c r="EH42" s="303" t="s">
        <v>744</v>
      </c>
      <c r="EI42" s="303" t="s">
        <v>744</v>
      </c>
      <c r="EJ42" s="303" t="s">
        <v>744</v>
      </c>
      <c r="EK42" s="393" t="s">
        <v>744</v>
      </c>
      <c r="EL42" s="303" t="s">
        <v>744</v>
      </c>
      <c r="EM42" s="303" t="s">
        <v>744</v>
      </c>
      <c r="EN42" s="393" t="s">
        <v>744</v>
      </c>
      <c r="EO42" s="303" t="s">
        <v>744</v>
      </c>
      <c r="EP42" s="303" t="s">
        <v>744</v>
      </c>
      <c r="EQ42" s="303" t="s">
        <v>744</v>
      </c>
      <c r="ER42" s="303" t="s">
        <v>744</v>
      </c>
      <c r="ES42" s="303" t="s">
        <v>744</v>
      </c>
      <c r="ET42" s="303" t="s">
        <v>744</v>
      </c>
      <c r="EU42" s="303" t="s">
        <v>744</v>
      </c>
      <c r="EV42" s="303" t="s">
        <v>744</v>
      </c>
      <c r="EW42" s="303" t="s">
        <v>744</v>
      </c>
      <c r="EX42" s="303" t="s">
        <v>744</v>
      </c>
      <c r="EY42" s="303" t="s">
        <v>744</v>
      </c>
      <c r="EZ42" s="303" t="s">
        <v>744</v>
      </c>
      <c r="FA42" s="393" t="s">
        <v>744</v>
      </c>
      <c r="FB42" s="303" t="s">
        <v>744</v>
      </c>
      <c r="FC42" s="303" t="s">
        <v>744</v>
      </c>
      <c r="FD42" s="303" t="s">
        <v>744</v>
      </c>
      <c r="FE42" s="393" t="s">
        <v>744</v>
      </c>
      <c r="FF42" s="303" t="s">
        <v>744</v>
      </c>
      <c r="FG42" s="303" t="s">
        <v>744</v>
      </c>
      <c r="FH42" s="303" t="s">
        <v>744</v>
      </c>
      <c r="FI42" s="303" t="s">
        <v>744</v>
      </c>
      <c r="FJ42" s="303" t="s">
        <v>744</v>
      </c>
      <c r="FK42" s="303" t="s">
        <v>744</v>
      </c>
      <c r="FL42" s="303" t="s">
        <v>744</v>
      </c>
      <c r="FM42" s="303" t="s">
        <v>744</v>
      </c>
      <c r="FN42" s="303" t="s">
        <v>744</v>
      </c>
      <c r="FO42" s="303" t="s">
        <v>744</v>
      </c>
      <c r="FP42" s="303" t="s">
        <v>744</v>
      </c>
      <c r="FQ42" s="303" t="s">
        <v>744</v>
      </c>
      <c r="FR42" s="393" t="s">
        <v>744</v>
      </c>
      <c r="FS42" s="303" t="s">
        <v>744</v>
      </c>
      <c r="FT42" s="303" t="s">
        <v>744</v>
      </c>
      <c r="FU42" s="303" t="s">
        <v>744</v>
      </c>
      <c r="FV42" s="393" t="s">
        <v>744</v>
      </c>
      <c r="FW42" s="303" t="s">
        <v>744</v>
      </c>
      <c r="FX42" s="303" t="s">
        <v>744</v>
      </c>
      <c r="FY42" s="303" t="s">
        <v>744</v>
      </c>
      <c r="FZ42" s="303" t="s">
        <v>744</v>
      </c>
      <c r="GA42" s="303" t="s">
        <v>744</v>
      </c>
      <c r="GB42" s="303" t="s">
        <v>744</v>
      </c>
      <c r="GC42" s="303" t="s">
        <v>744</v>
      </c>
      <c r="GD42" s="303" t="s">
        <v>744</v>
      </c>
      <c r="GE42" s="303" t="s">
        <v>744</v>
      </c>
      <c r="GF42" s="303" t="s">
        <v>744</v>
      </c>
      <c r="GG42" s="303" t="s">
        <v>744</v>
      </c>
      <c r="GH42" s="303" t="s">
        <v>744</v>
      </c>
      <c r="GI42" s="393" t="s">
        <v>744</v>
      </c>
      <c r="GJ42" s="303" t="s">
        <v>744</v>
      </c>
      <c r="GK42" s="303" t="s">
        <v>744</v>
      </c>
      <c r="GL42" s="303" t="s">
        <v>744</v>
      </c>
      <c r="GM42" s="393" t="s">
        <v>744</v>
      </c>
      <c r="GN42" s="303" t="s">
        <v>744</v>
      </c>
      <c r="GO42" s="303" t="s">
        <v>744</v>
      </c>
      <c r="GP42" s="303" t="s">
        <v>744</v>
      </c>
      <c r="GQ42" s="303" t="s">
        <v>744</v>
      </c>
      <c r="GR42" s="303" t="s">
        <v>744</v>
      </c>
      <c r="GS42" s="303" t="s">
        <v>744</v>
      </c>
      <c r="GT42" s="303" t="s">
        <v>744</v>
      </c>
      <c r="GU42" s="303" t="s">
        <v>744</v>
      </c>
      <c r="GV42" s="303" t="s">
        <v>744</v>
      </c>
      <c r="GW42" s="303" t="s">
        <v>744</v>
      </c>
      <c r="GX42" s="303" t="s">
        <v>744</v>
      </c>
      <c r="GY42" s="303" t="s">
        <v>744</v>
      </c>
      <c r="GZ42" s="393" t="s">
        <v>744</v>
      </c>
      <c r="HA42" s="303" t="s">
        <v>744</v>
      </c>
      <c r="HB42" s="303" t="s">
        <v>744</v>
      </c>
      <c r="HC42" s="303" t="s">
        <v>744</v>
      </c>
      <c r="HD42" s="393" t="s">
        <v>744</v>
      </c>
      <c r="HE42" s="303" t="s">
        <v>744</v>
      </c>
      <c r="HF42" s="303" t="s">
        <v>744</v>
      </c>
      <c r="HG42" s="303" t="s">
        <v>744</v>
      </c>
      <c r="HH42" s="303" t="s">
        <v>744</v>
      </c>
      <c r="HI42" s="303" t="s">
        <v>744</v>
      </c>
      <c r="HJ42" s="303" t="s">
        <v>744</v>
      </c>
      <c r="HK42" s="303" t="s">
        <v>744</v>
      </c>
      <c r="HL42" s="303" t="s">
        <v>744</v>
      </c>
      <c r="HM42" s="303" t="s">
        <v>744</v>
      </c>
      <c r="HN42" s="303" t="s">
        <v>744</v>
      </c>
      <c r="HO42" s="303" t="s">
        <v>744</v>
      </c>
      <c r="HP42" s="303" t="s">
        <v>744</v>
      </c>
      <c r="HQ42" s="393" t="s">
        <v>744</v>
      </c>
      <c r="HR42" s="303" t="s">
        <v>744</v>
      </c>
      <c r="HS42" s="303" t="s">
        <v>744</v>
      </c>
      <c r="HT42" s="303" t="s">
        <v>744</v>
      </c>
      <c r="HU42" s="393" t="s">
        <v>744</v>
      </c>
      <c r="HV42" s="303" t="s">
        <v>744</v>
      </c>
      <c r="HW42" s="303" t="s">
        <v>744</v>
      </c>
      <c r="HX42" s="303" t="s">
        <v>744</v>
      </c>
      <c r="HY42" s="303" t="s">
        <v>744</v>
      </c>
      <c r="HZ42" s="303" t="s">
        <v>744</v>
      </c>
      <c r="IA42" s="303" t="s">
        <v>744</v>
      </c>
      <c r="IB42" s="303" t="s">
        <v>744</v>
      </c>
      <c r="IC42" s="303" t="s">
        <v>744</v>
      </c>
      <c r="ID42" s="303" t="s">
        <v>744</v>
      </c>
      <c r="IE42" s="303" t="s">
        <v>744</v>
      </c>
      <c r="IF42" s="303" t="s">
        <v>744</v>
      </c>
      <c r="IG42" s="303" t="s">
        <v>744</v>
      </c>
      <c r="IH42" s="393" t="s">
        <v>744</v>
      </c>
      <c r="II42" s="303" t="s">
        <v>744</v>
      </c>
      <c r="IJ42" s="303" t="s">
        <v>744</v>
      </c>
      <c r="IK42" s="303" t="s">
        <v>744</v>
      </c>
      <c r="IL42" s="393" t="s">
        <v>744</v>
      </c>
      <c r="IM42" s="303"/>
      <c r="IN42" s="303" t="s">
        <v>744</v>
      </c>
      <c r="IO42" s="303" t="s">
        <v>744</v>
      </c>
      <c r="IP42" s="393" t="s">
        <v>744</v>
      </c>
      <c r="IQ42" s="303" t="s">
        <v>744</v>
      </c>
      <c r="IR42" s="303" t="s">
        <v>744</v>
      </c>
      <c r="IS42" s="393" t="s">
        <v>744</v>
      </c>
      <c r="IT42" s="303" t="s">
        <v>744</v>
      </c>
      <c r="IU42" s="303" t="s">
        <v>744</v>
      </c>
      <c r="IV42" s="393" t="s">
        <v>495</v>
      </c>
      <c r="IW42" s="735"/>
      <c r="IX42" s="303"/>
      <c r="IY42" s="396" t="s">
        <v>430</v>
      </c>
      <c r="IZ42" s="396" t="s">
        <v>431</v>
      </c>
      <c r="JA42" s="396" t="s">
        <v>350</v>
      </c>
      <c r="JB42" s="396">
        <v>4</v>
      </c>
      <c r="JC42" s="396" t="s">
        <v>11</v>
      </c>
      <c r="JD42" s="396" t="s">
        <v>232</v>
      </c>
      <c r="JE42" s="396" t="s">
        <v>9</v>
      </c>
      <c r="JF42" s="396" t="s">
        <v>232</v>
      </c>
      <c r="JG42" s="396" t="s">
        <v>358</v>
      </c>
    </row>
    <row r="43" spans="1:267" customFormat="1">
      <c r="A43">
        <v>50</v>
      </c>
      <c r="B43">
        <v>1</v>
      </c>
      <c r="F43">
        <v>700</v>
      </c>
      <c r="G43">
        <v>41</v>
      </c>
      <c r="H43">
        <v>0</v>
      </c>
      <c r="I43">
        <v>1</v>
      </c>
      <c r="J43">
        <v>1</v>
      </c>
      <c r="K43">
        <v>0</v>
      </c>
      <c r="L43" t="s">
        <v>437</v>
      </c>
      <c r="M43">
        <v>0</v>
      </c>
      <c r="N43">
        <v>43.2258</v>
      </c>
      <c r="O43">
        <v>42.674500000000002</v>
      </c>
      <c r="P43">
        <v>39.6</v>
      </c>
      <c r="Q43">
        <v>40</v>
      </c>
      <c r="R43">
        <v>0</v>
      </c>
      <c r="S43">
        <v>0</v>
      </c>
      <c r="T43" t="s">
        <v>745</v>
      </c>
      <c r="U43">
        <v>9.5</v>
      </c>
      <c r="V43">
        <v>1</v>
      </c>
      <c r="W43">
        <v>37</v>
      </c>
      <c r="X43">
        <v>14.5</v>
      </c>
      <c r="Y43">
        <v>180.5</v>
      </c>
      <c r="Z43">
        <v>0</v>
      </c>
      <c r="AA43">
        <v>0</v>
      </c>
      <c r="AB43">
        <v>0</v>
      </c>
      <c r="AC43">
        <v>0</v>
      </c>
      <c r="AD43">
        <v>0</v>
      </c>
      <c r="AE43">
        <v>1184</v>
      </c>
      <c r="AF43">
        <v>0</v>
      </c>
      <c r="AG43">
        <v>216</v>
      </c>
      <c r="AH43">
        <v>16</v>
      </c>
      <c r="AI43">
        <v>928</v>
      </c>
      <c r="AJ43">
        <v>128</v>
      </c>
      <c r="AK43">
        <v>12432</v>
      </c>
      <c r="AL43">
        <v>0</v>
      </c>
      <c r="AM43">
        <v>0</v>
      </c>
      <c r="AN43">
        <v>0</v>
      </c>
      <c r="AO43">
        <v>0</v>
      </c>
      <c r="AP43">
        <v>0</v>
      </c>
      <c r="AQ43">
        <v>0</v>
      </c>
      <c r="AR43">
        <v>0</v>
      </c>
      <c r="AS43">
        <v>0</v>
      </c>
      <c r="AT43">
        <v>0</v>
      </c>
      <c r="AU43">
        <v>56</v>
      </c>
      <c r="AV43">
        <v>0</v>
      </c>
      <c r="AW43">
        <v>40</v>
      </c>
      <c r="AX43">
        <v>0</v>
      </c>
      <c r="AY43">
        <v>0</v>
      </c>
      <c r="AZ43">
        <v>0</v>
      </c>
      <c r="BA43">
        <v>0</v>
      </c>
      <c r="BB43">
        <v>0</v>
      </c>
      <c r="BC43">
        <v>288</v>
      </c>
      <c r="BD43">
        <v>0</v>
      </c>
      <c r="BE43">
        <v>0</v>
      </c>
      <c r="BF43">
        <v>0</v>
      </c>
      <c r="BG43">
        <v>0</v>
      </c>
      <c r="BH43">
        <v>196</v>
      </c>
      <c r="BI43">
        <v>104</v>
      </c>
      <c r="BJ43">
        <v>0</v>
      </c>
      <c r="BK43">
        <v>0</v>
      </c>
      <c r="BL43">
        <v>0</v>
      </c>
      <c r="BM43">
        <v>2694</v>
      </c>
      <c r="BN43">
        <v>208</v>
      </c>
      <c r="BO43">
        <v>8226</v>
      </c>
      <c r="BP43">
        <v>0</v>
      </c>
      <c r="BQ43">
        <v>0</v>
      </c>
      <c r="BR43">
        <v>0</v>
      </c>
      <c r="BS43">
        <v>0</v>
      </c>
      <c r="BT43">
        <v>0</v>
      </c>
      <c r="BU43">
        <v>0</v>
      </c>
      <c r="BV43">
        <v>0</v>
      </c>
      <c r="BW43">
        <v>0</v>
      </c>
      <c r="BX43">
        <v>0</v>
      </c>
      <c r="BY43">
        <v>6</v>
      </c>
      <c r="BZ43">
        <v>0</v>
      </c>
      <c r="CA43">
        <v>2066</v>
      </c>
      <c r="CB43">
        <v>0</v>
      </c>
      <c r="CC43">
        <v>189</v>
      </c>
      <c r="CD43">
        <v>0</v>
      </c>
      <c r="CE43">
        <v>44950.86</v>
      </c>
      <c r="CF43">
        <v>0</v>
      </c>
      <c r="CG43" s="439"/>
      <c r="CH43" s="303">
        <v>43.2258</v>
      </c>
      <c r="CI43" s="393">
        <v>42.674500000000002</v>
      </c>
      <c r="CJ43" s="303">
        <v>39.6</v>
      </c>
      <c r="CK43" s="393">
        <v>40</v>
      </c>
      <c r="CL43" s="303">
        <v>0</v>
      </c>
      <c r="CM43" s="393">
        <v>0</v>
      </c>
      <c r="CN43" s="303"/>
      <c r="CO43" s="303"/>
      <c r="CP43" s="393" t="s">
        <v>744</v>
      </c>
      <c r="CQ43" s="303" t="s">
        <v>389</v>
      </c>
      <c r="CR43" s="393" t="s">
        <v>389</v>
      </c>
      <c r="CS43" s="393" t="s">
        <v>744</v>
      </c>
      <c r="CT43" s="303" t="s">
        <v>389</v>
      </c>
      <c r="CU43" s="393" t="s">
        <v>389</v>
      </c>
      <c r="CV43" s="303">
        <v>9.5</v>
      </c>
      <c r="CW43" s="303">
        <v>15557.690808000001</v>
      </c>
      <c r="CX43" s="303">
        <v>0</v>
      </c>
      <c r="CY43" s="303">
        <v>216</v>
      </c>
      <c r="CZ43" s="303">
        <v>0</v>
      </c>
      <c r="DA43" s="303">
        <v>0</v>
      </c>
      <c r="DB43" s="303">
        <v>0</v>
      </c>
      <c r="DC43" s="303">
        <v>0</v>
      </c>
      <c r="DD43" s="303">
        <v>0</v>
      </c>
      <c r="DE43" s="303">
        <v>0</v>
      </c>
      <c r="DF43" s="303">
        <v>15341.690808000001</v>
      </c>
      <c r="DG43" s="393">
        <v>0</v>
      </c>
      <c r="DH43" s="303">
        <v>1637.6516640000002</v>
      </c>
      <c r="DI43" s="303">
        <v>1614.9148218947371</v>
      </c>
      <c r="DJ43" s="393">
        <v>1.3883808507682227E-2</v>
      </c>
      <c r="DK43" s="303">
        <v>1</v>
      </c>
      <c r="DL43" s="303">
        <v>1637.6516640000002</v>
      </c>
      <c r="DM43" s="303">
        <v>0</v>
      </c>
      <c r="DN43" s="303">
        <v>16</v>
      </c>
      <c r="DO43" s="303">
        <v>0</v>
      </c>
      <c r="DP43" s="303">
        <v>0</v>
      </c>
      <c r="DQ43" s="303">
        <v>0</v>
      </c>
      <c r="DR43" s="303">
        <v>0</v>
      </c>
      <c r="DS43" s="303">
        <v>0</v>
      </c>
      <c r="DT43" s="303">
        <v>0</v>
      </c>
      <c r="DU43" s="303">
        <v>1621.6516640000002</v>
      </c>
      <c r="DV43" s="393">
        <v>0</v>
      </c>
      <c r="DW43" s="303">
        <v>1637.6516640000002</v>
      </c>
      <c r="DX43" s="303">
        <v>1621.6516640000002</v>
      </c>
      <c r="DY43" s="393">
        <v>9.7700874683689376E-3</v>
      </c>
      <c r="DZ43" s="303">
        <v>10.5</v>
      </c>
      <c r="EA43" s="303">
        <v>17195.342472</v>
      </c>
      <c r="EB43" s="303">
        <v>0</v>
      </c>
      <c r="EC43" s="303">
        <v>232</v>
      </c>
      <c r="ED43" s="303">
        <v>0</v>
      </c>
      <c r="EE43" s="303">
        <v>0</v>
      </c>
      <c r="EF43" s="303">
        <v>0</v>
      </c>
      <c r="EG43" s="303">
        <v>0</v>
      </c>
      <c r="EH43" s="303">
        <v>0</v>
      </c>
      <c r="EI43" s="303">
        <v>0</v>
      </c>
      <c r="EJ43" s="303">
        <v>16963.342472</v>
      </c>
      <c r="EK43" s="393">
        <v>0</v>
      </c>
      <c r="EL43" s="303">
        <v>1637.651664</v>
      </c>
      <c r="EM43" s="303">
        <v>1615.5564259047619</v>
      </c>
      <c r="EN43" s="393">
        <v>1.3492025551557152E-2</v>
      </c>
      <c r="EO43" s="303">
        <v>37</v>
      </c>
      <c r="EP43" s="303">
        <v>60587.111568000008</v>
      </c>
      <c r="EQ43" s="303">
        <v>0</v>
      </c>
      <c r="ER43" s="303">
        <v>928</v>
      </c>
      <c r="ES43" s="303">
        <v>0</v>
      </c>
      <c r="ET43" s="303">
        <v>56</v>
      </c>
      <c r="EU43" s="303">
        <v>0</v>
      </c>
      <c r="EV43" s="303">
        <v>0</v>
      </c>
      <c r="EW43" s="303">
        <v>2694</v>
      </c>
      <c r="EX43" s="303">
        <v>0</v>
      </c>
      <c r="EY43" s="303">
        <v>56909.111568000008</v>
      </c>
      <c r="EZ43" s="303">
        <v>189</v>
      </c>
      <c r="FA43" s="393">
        <v>6</v>
      </c>
      <c r="FB43" s="303">
        <v>1637.4895018378381</v>
      </c>
      <c r="FC43" s="303">
        <v>1538.0840964324327</v>
      </c>
      <c r="FD43" s="303">
        <v>5.1081081081081079</v>
      </c>
      <c r="FE43" s="393">
        <v>6.0705980278858318E-2</v>
      </c>
      <c r="FF43" s="303">
        <v>14.5</v>
      </c>
      <c r="FG43" s="303">
        <v>23745.949128000004</v>
      </c>
      <c r="FH43" s="303">
        <v>0</v>
      </c>
      <c r="FI43" s="303">
        <v>128</v>
      </c>
      <c r="FJ43" s="303">
        <v>0</v>
      </c>
      <c r="FK43" s="303">
        <v>0</v>
      </c>
      <c r="FL43" s="303">
        <v>0</v>
      </c>
      <c r="FM43" s="303">
        <v>196</v>
      </c>
      <c r="FN43" s="303">
        <v>208</v>
      </c>
      <c r="FO43" s="303">
        <v>0</v>
      </c>
      <c r="FP43" s="303">
        <v>23213.949128000004</v>
      </c>
      <c r="FQ43" s="303">
        <v>0</v>
      </c>
      <c r="FR43" s="393">
        <v>0</v>
      </c>
      <c r="FS43" s="303">
        <v>1637.6516640000002</v>
      </c>
      <c r="FT43" s="303">
        <v>1600.9620088275865</v>
      </c>
      <c r="FU43" s="303">
        <v>0</v>
      </c>
      <c r="FV43" s="393">
        <v>2.2403821263673684E-2</v>
      </c>
      <c r="FW43" s="303">
        <v>51.5</v>
      </c>
      <c r="FX43" s="303">
        <v>84333.060696000015</v>
      </c>
      <c r="FY43" s="303">
        <v>0</v>
      </c>
      <c r="FZ43" s="303">
        <v>1056</v>
      </c>
      <c r="GA43" s="303">
        <v>0</v>
      </c>
      <c r="GB43" s="303">
        <v>56</v>
      </c>
      <c r="GC43" s="303">
        <v>0</v>
      </c>
      <c r="GD43" s="303">
        <v>196</v>
      </c>
      <c r="GE43" s="303">
        <v>2902</v>
      </c>
      <c r="GF43" s="303">
        <v>0</v>
      </c>
      <c r="GG43" s="303">
        <v>80123.060696000015</v>
      </c>
      <c r="GH43" s="303">
        <v>189</v>
      </c>
      <c r="GI43" s="393">
        <v>6</v>
      </c>
      <c r="GJ43" s="303">
        <v>1637.5351591456313</v>
      </c>
      <c r="GK43" s="303">
        <v>1555.7875863300974</v>
      </c>
      <c r="GL43" s="303">
        <v>3.6699029126213594</v>
      </c>
      <c r="GM43" s="393">
        <v>4.9921110004248703E-2</v>
      </c>
      <c r="GN43" s="303">
        <v>180.5</v>
      </c>
      <c r="GO43" s="303">
        <v>297312.022</v>
      </c>
      <c r="GP43" s="303">
        <v>1184</v>
      </c>
      <c r="GQ43" s="303">
        <v>12432</v>
      </c>
      <c r="GR43" s="303">
        <v>0</v>
      </c>
      <c r="GS43" s="303">
        <v>40</v>
      </c>
      <c r="GT43" s="303">
        <v>288</v>
      </c>
      <c r="GU43" s="303">
        <v>104</v>
      </c>
      <c r="GV43" s="303">
        <v>8226</v>
      </c>
      <c r="GW43" s="303">
        <v>0</v>
      </c>
      <c r="GX43" s="303">
        <v>275038.022</v>
      </c>
      <c r="GY43" s="303">
        <v>44950.86</v>
      </c>
      <c r="GZ43" s="393">
        <v>2066</v>
      </c>
      <c r="HA43" s="303">
        <v>1647.1580166204988</v>
      </c>
      <c r="HB43" s="303">
        <v>1523.7563545706373</v>
      </c>
      <c r="HC43" s="303">
        <v>249.03523545706372</v>
      </c>
      <c r="HD43" s="393">
        <v>7.4917925787743589E-2</v>
      </c>
      <c r="HE43" s="303" t="s">
        <v>744</v>
      </c>
      <c r="HF43" s="303" t="s">
        <v>744</v>
      </c>
      <c r="HG43" s="303" t="s">
        <v>744</v>
      </c>
      <c r="HH43" s="303" t="s">
        <v>744</v>
      </c>
      <c r="HI43" s="303" t="s">
        <v>744</v>
      </c>
      <c r="HJ43" s="303" t="s">
        <v>744</v>
      </c>
      <c r="HK43" s="303" t="s">
        <v>744</v>
      </c>
      <c r="HL43" s="303" t="s">
        <v>744</v>
      </c>
      <c r="HM43" s="303" t="s">
        <v>744</v>
      </c>
      <c r="HN43" s="303" t="s">
        <v>744</v>
      </c>
      <c r="HO43" s="303" t="s">
        <v>744</v>
      </c>
      <c r="HP43" s="303" t="s">
        <v>744</v>
      </c>
      <c r="HQ43" s="393" t="s">
        <v>744</v>
      </c>
      <c r="HR43" s="303" t="s">
        <v>744</v>
      </c>
      <c r="HS43" s="303" t="s">
        <v>744</v>
      </c>
      <c r="HT43" s="303" t="s">
        <v>744</v>
      </c>
      <c r="HU43" s="393" t="s">
        <v>744</v>
      </c>
      <c r="HV43" s="303">
        <v>180.5</v>
      </c>
      <c r="HW43" s="303">
        <v>297312.022</v>
      </c>
      <c r="HX43" s="303">
        <v>1184</v>
      </c>
      <c r="HY43" s="303">
        <v>12432</v>
      </c>
      <c r="HZ43" s="303">
        <v>0</v>
      </c>
      <c r="IA43" s="303">
        <v>40</v>
      </c>
      <c r="IB43" s="303">
        <v>288</v>
      </c>
      <c r="IC43" s="303">
        <v>104</v>
      </c>
      <c r="ID43" s="303">
        <v>8226</v>
      </c>
      <c r="IE43" s="303">
        <v>0</v>
      </c>
      <c r="IF43" s="303">
        <v>275038.022</v>
      </c>
      <c r="IG43" s="303">
        <v>44950.86</v>
      </c>
      <c r="IH43" s="393">
        <v>2066</v>
      </c>
      <c r="II43" s="303">
        <v>1647.1580166204985</v>
      </c>
      <c r="IJ43" s="303">
        <v>1523.7563545706371</v>
      </c>
      <c r="IK43" s="303">
        <v>249.03523545706372</v>
      </c>
      <c r="IL43" s="393">
        <v>7.4917925787743589E-2</v>
      </c>
      <c r="IM43" s="303"/>
      <c r="IN43" s="303">
        <v>1645.1842483524229</v>
      </c>
      <c r="IO43" s="303">
        <v>1529.9067153127753</v>
      </c>
      <c r="IP43" s="393">
        <v>7.0069679523793615E-2</v>
      </c>
      <c r="IQ43" s="303">
        <v>1637.6516640000002</v>
      </c>
      <c r="IR43" s="303">
        <v>1602.2968252903229</v>
      </c>
      <c r="IS43" s="393">
        <v>2.1588741663976507E-2</v>
      </c>
      <c r="IT43" s="303">
        <v>1644.7027841979382</v>
      </c>
      <c r="IU43" s="303">
        <v>1534.5337120329896</v>
      </c>
      <c r="IV43" s="393">
        <v>6.6984182931674185E-2</v>
      </c>
      <c r="IW43" s="735"/>
      <c r="IX43" s="303"/>
      <c r="IY43" s="396" t="s">
        <v>437</v>
      </c>
      <c r="IZ43" s="396" t="s">
        <v>431</v>
      </c>
      <c r="JA43" s="396" t="s">
        <v>350</v>
      </c>
      <c r="JB43" s="396">
        <v>332</v>
      </c>
      <c r="JC43" s="396" t="s">
        <v>13</v>
      </c>
      <c r="JD43" s="396" t="s">
        <v>232</v>
      </c>
      <c r="JE43" s="396" t="s">
        <v>9</v>
      </c>
      <c r="JF43" s="396" t="s">
        <v>232</v>
      </c>
      <c r="JG43" s="396" t="s">
        <v>358</v>
      </c>
    </row>
    <row r="44" spans="1:267" customFormat="1">
      <c r="A44">
        <v>51</v>
      </c>
      <c r="B44">
        <v>1</v>
      </c>
      <c r="F44">
        <v>700</v>
      </c>
      <c r="G44">
        <v>42</v>
      </c>
      <c r="H44">
        <v>1</v>
      </c>
      <c r="I44">
        <v>0</v>
      </c>
      <c r="J44">
        <v>1</v>
      </c>
      <c r="K44">
        <v>0</v>
      </c>
      <c r="L44" t="s">
        <v>430</v>
      </c>
      <c r="M44">
        <v>0</v>
      </c>
      <c r="N44">
        <v>24.457999999999998</v>
      </c>
      <c r="O44">
        <v>24.457999999999998</v>
      </c>
      <c r="P44">
        <v>40</v>
      </c>
      <c r="Q44">
        <v>40</v>
      </c>
      <c r="R44">
        <v>50</v>
      </c>
      <c r="S44">
        <v>50</v>
      </c>
      <c r="T44" t="s">
        <v>745</v>
      </c>
      <c r="U44">
        <v>0</v>
      </c>
      <c r="V44">
        <v>0</v>
      </c>
      <c r="W44">
        <v>1</v>
      </c>
      <c r="X44">
        <v>0</v>
      </c>
      <c r="Y44">
        <v>9</v>
      </c>
      <c r="Z44">
        <v>0</v>
      </c>
      <c r="AA44">
        <v>0</v>
      </c>
      <c r="AB44">
        <v>0</v>
      </c>
      <c r="AC44">
        <v>0</v>
      </c>
      <c r="AD44">
        <v>0</v>
      </c>
      <c r="AE44">
        <v>0</v>
      </c>
      <c r="AF44">
        <v>0</v>
      </c>
      <c r="AG44">
        <v>0</v>
      </c>
      <c r="AH44">
        <v>0</v>
      </c>
      <c r="AI44">
        <v>24</v>
      </c>
      <c r="AJ44">
        <v>0</v>
      </c>
      <c r="AK44">
        <v>624</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99</v>
      </c>
      <c r="BH44">
        <v>0</v>
      </c>
      <c r="BI44">
        <v>377</v>
      </c>
      <c r="BJ44">
        <v>0</v>
      </c>
      <c r="BK44">
        <v>0</v>
      </c>
      <c r="BL44">
        <v>0</v>
      </c>
      <c r="BM44">
        <v>0</v>
      </c>
      <c r="BN44">
        <v>0</v>
      </c>
      <c r="BO44">
        <v>0</v>
      </c>
      <c r="BP44">
        <v>0</v>
      </c>
      <c r="BQ44">
        <v>0</v>
      </c>
      <c r="BR44">
        <v>0</v>
      </c>
      <c r="BS44">
        <v>0</v>
      </c>
      <c r="BT44">
        <v>0</v>
      </c>
      <c r="BU44">
        <v>0</v>
      </c>
      <c r="BV44">
        <v>0</v>
      </c>
      <c r="BW44">
        <v>0</v>
      </c>
      <c r="BX44">
        <v>0</v>
      </c>
      <c r="BY44">
        <v>0</v>
      </c>
      <c r="BZ44">
        <v>0</v>
      </c>
      <c r="CA44">
        <v>685</v>
      </c>
      <c r="CB44">
        <v>0</v>
      </c>
      <c r="CC44">
        <v>8</v>
      </c>
      <c r="CD44">
        <v>0</v>
      </c>
      <c r="CE44">
        <v>56</v>
      </c>
      <c r="CF44">
        <v>0</v>
      </c>
      <c r="CG44" s="439"/>
      <c r="CH44" s="303">
        <v>24.457999999999998</v>
      </c>
      <c r="CI44" s="393">
        <v>24.457999999999998</v>
      </c>
      <c r="CJ44" s="303">
        <v>40</v>
      </c>
      <c r="CK44" s="393">
        <v>40</v>
      </c>
      <c r="CL44" s="303">
        <v>50</v>
      </c>
      <c r="CM44" s="393">
        <v>50</v>
      </c>
      <c r="CN44" s="303"/>
      <c r="CO44" s="303"/>
      <c r="CP44" s="393" t="s">
        <v>744</v>
      </c>
      <c r="CQ44" s="303" t="s">
        <v>389</v>
      </c>
      <c r="CR44" s="393" t="s">
        <v>389</v>
      </c>
      <c r="CS44" s="393" t="s">
        <v>744</v>
      </c>
      <c r="CT44" s="303" t="s">
        <v>389</v>
      </c>
      <c r="CU44" s="393" t="s">
        <v>389</v>
      </c>
      <c r="CV44" s="303" t="s">
        <v>744</v>
      </c>
      <c r="CW44" s="303" t="s">
        <v>744</v>
      </c>
      <c r="CX44" s="303" t="s">
        <v>744</v>
      </c>
      <c r="CY44" s="303" t="s">
        <v>744</v>
      </c>
      <c r="CZ44" s="303" t="s">
        <v>744</v>
      </c>
      <c r="DA44" s="303" t="s">
        <v>744</v>
      </c>
      <c r="DB44" s="303" t="s">
        <v>744</v>
      </c>
      <c r="DC44" s="303" t="s">
        <v>744</v>
      </c>
      <c r="DD44" s="303" t="s">
        <v>744</v>
      </c>
      <c r="DE44" s="303" t="s">
        <v>744</v>
      </c>
      <c r="DF44" s="303" t="s">
        <v>744</v>
      </c>
      <c r="DG44" s="393" t="s">
        <v>744</v>
      </c>
      <c r="DH44" s="303" t="s">
        <v>744</v>
      </c>
      <c r="DI44" s="303" t="s">
        <v>744</v>
      </c>
      <c r="DJ44" s="393" t="s">
        <v>744</v>
      </c>
      <c r="DK44" s="303" t="s">
        <v>744</v>
      </c>
      <c r="DL44" s="303" t="s">
        <v>744</v>
      </c>
      <c r="DM44" s="303" t="s">
        <v>744</v>
      </c>
      <c r="DN44" s="303" t="s">
        <v>744</v>
      </c>
      <c r="DO44" s="303" t="s">
        <v>744</v>
      </c>
      <c r="DP44" s="303" t="s">
        <v>744</v>
      </c>
      <c r="DQ44" s="303" t="s">
        <v>744</v>
      </c>
      <c r="DR44" s="303" t="s">
        <v>744</v>
      </c>
      <c r="DS44" s="303" t="s">
        <v>744</v>
      </c>
      <c r="DT44" s="303" t="s">
        <v>744</v>
      </c>
      <c r="DU44" s="303" t="s">
        <v>744</v>
      </c>
      <c r="DV44" s="393" t="s">
        <v>744</v>
      </c>
      <c r="DW44" s="303" t="s">
        <v>744</v>
      </c>
      <c r="DX44" s="303" t="s">
        <v>744</v>
      </c>
      <c r="DY44" s="393" t="s">
        <v>744</v>
      </c>
      <c r="DZ44" s="303" t="s">
        <v>744</v>
      </c>
      <c r="EA44" s="303" t="s">
        <v>744</v>
      </c>
      <c r="EB44" s="303" t="s">
        <v>744</v>
      </c>
      <c r="EC44" s="303" t="s">
        <v>744</v>
      </c>
      <c r="ED44" s="303" t="s">
        <v>744</v>
      </c>
      <c r="EE44" s="303" t="s">
        <v>744</v>
      </c>
      <c r="EF44" s="303" t="s">
        <v>744</v>
      </c>
      <c r="EG44" s="303" t="s">
        <v>744</v>
      </c>
      <c r="EH44" s="303" t="s">
        <v>744</v>
      </c>
      <c r="EI44" s="303" t="s">
        <v>744</v>
      </c>
      <c r="EJ44" s="303" t="s">
        <v>744</v>
      </c>
      <c r="EK44" s="393" t="s">
        <v>744</v>
      </c>
      <c r="EL44" s="303" t="s">
        <v>744</v>
      </c>
      <c r="EM44" s="303" t="s">
        <v>744</v>
      </c>
      <c r="EN44" s="393" t="s">
        <v>744</v>
      </c>
      <c r="EO44" s="303">
        <v>1</v>
      </c>
      <c r="EP44" s="303">
        <v>1766.7456666666667</v>
      </c>
      <c r="EQ44" s="303">
        <v>0</v>
      </c>
      <c r="ER44" s="303">
        <v>24</v>
      </c>
      <c r="ES44" s="303">
        <v>0</v>
      </c>
      <c r="ET44" s="303">
        <v>0</v>
      </c>
      <c r="EU44" s="303">
        <v>0</v>
      </c>
      <c r="EV44" s="303">
        <v>99</v>
      </c>
      <c r="EW44" s="303">
        <v>0</v>
      </c>
      <c r="EX44" s="303">
        <v>0</v>
      </c>
      <c r="EY44" s="303">
        <v>1643.7456666666667</v>
      </c>
      <c r="EZ44" s="303">
        <v>8</v>
      </c>
      <c r="FA44" s="393">
        <v>0</v>
      </c>
      <c r="FB44" s="303">
        <v>1766.7456666666667</v>
      </c>
      <c r="FC44" s="303">
        <v>1643.7456666666667</v>
      </c>
      <c r="FD44" s="303">
        <v>8</v>
      </c>
      <c r="FE44" s="393">
        <v>6.9619528334298963E-2</v>
      </c>
      <c r="FF44" s="303" t="s">
        <v>744</v>
      </c>
      <c r="FG44" s="303" t="s">
        <v>744</v>
      </c>
      <c r="FH44" s="303" t="s">
        <v>744</v>
      </c>
      <c r="FI44" s="303" t="s">
        <v>744</v>
      </c>
      <c r="FJ44" s="303" t="s">
        <v>744</v>
      </c>
      <c r="FK44" s="303" t="s">
        <v>744</v>
      </c>
      <c r="FL44" s="303" t="s">
        <v>744</v>
      </c>
      <c r="FM44" s="303" t="s">
        <v>744</v>
      </c>
      <c r="FN44" s="303" t="s">
        <v>744</v>
      </c>
      <c r="FO44" s="303" t="s">
        <v>744</v>
      </c>
      <c r="FP44" s="303" t="s">
        <v>744</v>
      </c>
      <c r="FQ44" s="303" t="s">
        <v>744</v>
      </c>
      <c r="FR44" s="393" t="s">
        <v>744</v>
      </c>
      <c r="FS44" s="303" t="s">
        <v>744</v>
      </c>
      <c r="FT44" s="303" t="s">
        <v>744</v>
      </c>
      <c r="FU44" s="303" t="s">
        <v>744</v>
      </c>
      <c r="FV44" s="393" t="s">
        <v>744</v>
      </c>
      <c r="FW44" s="303">
        <v>1</v>
      </c>
      <c r="FX44" s="303">
        <v>1766.7456666666667</v>
      </c>
      <c r="FY44" s="303">
        <v>0</v>
      </c>
      <c r="FZ44" s="303">
        <v>24</v>
      </c>
      <c r="GA44" s="303">
        <v>0</v>
      </c>
      <c r="GB44" s="303">
        <v>0</v>
      </c>
      <c r="GC44" s="303">
        <v>0</v>
      </c>
      <c r="GD44" s="303">
        <v>99</v>
      </c>
      <c r="GE44" s="303">
        <v>0</v>
      </c>
      <c r="GF44" s="303">
        <v>0</v>
      </c>
      <c r="GG44" s="303">
        <v>1643.7456666666667</v>
      </c>
      <c r="GH44" s="303">
        <v>8</v>
      </c>
      <c r="GI44" s="393">
        <v>0</v>
      </c>
      <c r="GJ44" s="303">
        <v>1766.7456666666667</v>
      </c>
      <c r="GK44" s="303">
        <v>1643.7456666666667</v>
      </c>
      <c r="GL44" s="303">
        <v>8</v>
      </c>
      <c r="GM44" s="393">
        <v>6.9619528334298963E-2</v>
      </c>
      <c r="GN44" s="303">
        <v>9</v>
      </c>
      <c r="GO44" s="303">
        <v>15215.711000000001</v>
      </c>
      <c r="GP44" s="303">
        <v>0</v>
      </c>
      <c r="GQ44" s="303">
        <v>624</v>
      </c>
      <c r="GR44" s="303">
        <v>0</v>
      </c>
      <c r="GS44" s="303">
        <v>0</v>
      </c>
      <c r="GT44" s="303">
        <v>0</v>
      </c>
      <c r="GU44" s="303">
        <v>377</v>
      </c>
      <c r="GV44" s="303">
        <v>0</v>
      </c>
      <c r="GW44" s="303">
        <v>0</v>
      </c>
      <c r="GX44" s="303">
        <v>14214.711000000001</v>
      </c>
      <c r="GY44" s="303">
        <v>56</v>
      </c>
      <c r="GZ44" s="393">
        <v>685</v>
      </c>
      <c r="HA44" s="303">
        <v>1690.6345555555556</v>
      </c>
      <c r="HB44" s="303">
        <v>1579.4123333333334</v>
      </c>
      <c r="HC44" s="303">
        <v>6.2222222222222223</v>
      </c>
      <c r="HD44" s="393">
        <v>6.5787264229716258E-2</v>
      </c>
      <c r="HE44" s="303" t="s">
        <v>744</v>
      </c>
      <c r="HF44" s="303" t="s">
        <v>744</v>
      </c>
      <c r="HG44" s="303" t="s">
        <v>744</v>
      </c>
      <c r="HH44" s="303" t="s">
        <v>744</v>
      </c>
      <c r="HI44" s="303" t="s">
        <v>744</v>
      </c>
      <c r="HJ44" s="303" t="s">
        <v>744</v>
      </c>
      <c r="HK44" s="303" t="s">
        <v>744</v>
      </c>
      <c r="HL44" s="303" t="s">
        <v>744</v>
      </c>
      <c r="HM44" s="303" t="s">
        <v>744</v>
      </c>
      <c r="HN44" s="303" t="s">
        <v>744</v>
      </c>
      <c r="HO44" s="303" t="s">
        <v>744</v>
      </c>
      <c r="HP44" s="303" t="s">
        <v>744</v>
      </c>
      <c r="HQ44" s="393" t="s">
        <v>744</v>
      </c>
      <c r="HR44" s="303" t="s">
        <v>744</v>
      </c>
      <c r="HS44" s="303" t="s">
        <v>744</v>
      </c>
      <c r="HT44" s="303" t="s">
        <v>744</v>
      </c>
      <c r="HU44" s="393" t="s">
        <v>744</v>
      </c>
      <c r="HV44" s="303">
        <v>9</v>
      </c>
      <c r="HW44" s="303">
        <v>15215.711000000001</v>
      </c>
      <c r="HX44" s="303">
        <v>0</v>
      </c>
      <c r="HY44" s="303">
        <v>624</v>
      </c>
      <c r="HZ44" s="303">
        <v>0</v>
      </c>
      <c r="IA44" s="303">
        <v>0</v>
      </c>
      <c r="IB44" s="303">
        <v>0</v>
      </c>
      <c r="IC44" s="303">
        <v>377</v>
      </c>
      <c r="ID44" s="303">
        <v>0</v>
      </c>
      <c r="IE44" s="303">
        <v>0</v>
      </c>
      <c r="IF44" s="303">
        <v>14214.711000000001</v>
      </c>
      <c r="IG44" s="303">
        <v>56</v>
      </c>
      <c r="IH44" s="393">
        <v>685</v>
      </c>
      <c r="II44" s="303">
        <v>1690.6345555555556</v>
      </c>
      <c r="IJ44" s="303">
        <v>1579.4123333333334</v>
      </c>
      <c r="IK44" s="303">
        <v>6.2222222222222223</v>
      </c>
      <c r="IL44" s="393">
        <v>6.5787264229716258E-2</v>
      </c>
      <c r="IM44" s="303"/>
      <c r="IN44" s="303">
        <v>1698.2456666666669</v>
      </c>
      <c r="IO44" s="303">
        <v>1585.8456666666668</v>
      </c>
      <c r="IP44" s="393">
        <v>6.6185948362005753E-2</v>
      </c>
      <c r="IQ44" s="303" t="s">
        <v>744</v>
      </c>
      <c r="IR44" s="303" t="s">
        <v>744</v>
      </c>
      <c r="IS44" s="393" t="s">
        <v>744</v>
      </c>
      <c r="IT44" s="303">
        <v>1698.2456666666669</v>
      </c>
      <c r="IU44" s="303">
        <v>1585.8456666666668</v>
      </c>
      <c r="IV44" s="393">
        <v>6.6185948362005753E-2</v>
      </c>
      <c r="IW44" s="735"/>
      <c r="IX44" s="303"/>
      <c r="IY44" s="396" t="s">
        <v>430</v>
      </c>
      <c r="IZ44" s="396" t="s">
        <v>431</v>
      </c>
      <c r="JA44" s="396" t="s">
        <v>350</v>
      </c>
      <c r="JB44" s="396">
        <v>18</v>
      </c>
      <c r="JC44" s="396" t="s">
        <v>12</v>
      </c>
      <c r="JD44" s="396" t="s">
        <v>232</v>
      </c>
      <c r="JE44" s="396" t="s">
        <v>9</v>
      </c>
      <c r="JF44" s="396" t="s">
        <v>232</v>
      </c>
      <c r="JG44" s="396" t="s">
        <v>358</v>
      </c>
    </row>
    <row r="45" spans="1:267" customFormat="1">
      <c r="A45">
        <v>52</v>
      </c>
      <c r="B45">
        <v>1</v>
      </c>
      <c r="F45">
        <v>700</v>
      </c>
      <c r="G45">
        <v>43</v>
      </c>
      <c r="H45">
        <v>1</v>
      </c>
      <c r="I45">
        <v>0</v>
      </c>
      <c r="J45">
        <v>1</v>
      </c>
      <c r="K45">
        <v>0</v>
      </c>
      <c r="L45" t="s">
        <v>430</v>
      </c>
      <c r="M45">
        <v>0</v>
      </c>
      <c r="N45">
        <v>31.8</v>
      </c>
      <c r="O45">
        <v>0</v>
      </c>
      <c r="P45">
        <v>40</v>
      </c>
      <c r="Q45">
        <v>0</v>
      </c>
      <c r="R45">
        <v>0</v>
      </c>
      <c r="S45">
        <v>0</v>
      </c>
      <c r="T45" t="s">
        <v>745</v>
      </c>
      <c r="U45">
        <v>3</v>
      </c>
      <c r="V45">
        <v>1</v>
      </c>
      <c r="W45">
        <v>22</v>
      </c>
      <c r="X45">
        <v>5.5</v>
      </c>
      <c r="Y45">
        <v>0</v>
      </c>
      <c r="Z45">
        <v>0</v>
      </c>
      <c r="AA45">
        <v>0</v>
      </c>
      <c r="AB45">
        <v>0</v>
      </c>
      <c r="AC45">
        <v>0</v>
      </c>
      <c r="AD45">
        <v>0</v>
      </c>
      <c r="AE45">
        <v>0</v>
      </c>
      <c r="AF45">
        <v>0</v>
      </c>
      <c r="AG45">
        <v>76</v>
      </c>
      <c r="AH45">
        <v>0</v>
      </c>
      <c r="AI45">
        <v>1459</v>
      </c>
      <c r="AJ45">
        <v>229</v>
      </c>
      <c r="AK45">
        <v>0</v>
      </c>
      <c r="AL45">
        <v>0</v>
      </c>
      <c r="AM45">
        <v>0</v>
      </c>
      <c r="AN45">
        <v>0</v>
      </c>
      <c r="AO45">
        <v>0</v>
      </c>
      <c r="AP45">
        <v>0</v>
      </c>
      <c r="AQ45">
        <v>0</v>
      </c>
      <c r="AR45">
        <v>0</v>
      </c>
      <c r="AS45">
        <v>0</v>
      </c>
      <c r="AT45">
        <v>0</v>
      </c>
      <c r="AU45">
        <v>0</v>
      </c>
      <c r="AV45">
        <v>0</v>
      </c>
      <c r="AW45">
        <v>0</v>
      </c>
      <c r="AX45">
        <v>0</v>
      </c>
      <c r="AY45">
        <v>108</v>
      </c>
      <c r="AZ45">
        <v>0</v>
      </c>
      <c r="BA45">
        <v>0</v>
      </c>
      <c r="BB45">
        <v>191</v>
      </c>
      <c r="BC45">
        <v>0</v>
      </c>
      <c r="BD45">
        <v>0</v>
      </c>
      <c r="BE45">
        <v>84</v>
      </c>
      <c r="BF45">
        <v>40</v>
      </c>
      <c r="BG45">
        <v>510.4</v>
      </c>
      <c r="BH45">
        <v>158.5</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1871</v>
      </c>
      <c r="CD45">
        <v>24.5</v>
      </c>
      <c r="CE45">
        <v>0</v>
      </c>
      <c r="CF45">
        <v>0</v>
      </c>
      <c r="CG45" s="439"/>
      <c r="CH45" s="303">
        <v>31.8</v>
      </c>
      <c r="CI45" s="393" t="s">
        <v>744</v>
      </c>
      <c r="CJ45" s="303">
        <v>40</v>
      </c>
      <c r="CK45" s="393" t="s">
        <v>744</v>
      </c>
      <c r="CL45" s="303">
        <v>0</v>
      </c>
      <c r="CM45" s="393" t="s">
        <v>744</v>
      </c>
      <c r="CN45" s="303"/>
      <c r="CO45" s="303"/>
      <c r="CP45" s="393" t="s">
        <v>744</v>
      </c>
      <c r="CQ45" s="303" t="s">
        <v>744</v>
      </c>
      <c r="CR45" s="393" t="s">
        <v>389</v>
      </c>
      <c r="CS45" s="393" t="s">
        <v>744</v>
      </c>
      <c r="CT45" s="303" t="s">
        <v>744</v>
      </c>
      <c r="CU45" s="393" t="s">
        <v>389</v>
      </c>
      <c r="CV45" s="303">
        <v>3</v>
      </c>
      <c r="CW45" s="303">
        <v>5236.7999999999993</v>
      </c>
      <c r="CX45" s="303">
        <v>0</v>
      </c>
      <c r="CY45" s="303">
        <v>76</v>
      </c>
      <c r="CZ45" s="303">
        <v>0</v>
      </c>
      <c r="DA45" s="303">
        <v>0</v>
      </c>
      <c r="DB45" s="303">
        <v>108</v>
      </c>
      <c r="DC45" s="303">
        <v>84</v>
      </c>
      <c r="DD45" s="303">
        <v>0</v>
      </c>
      <c r="DE45" s="303">
        <v>0</v>
      </c>
      <c r="DF45" s="303">
        <v>4968.7999999999993</v>
      </c>
      <c r="DG45" s="393">
        <v>0</v>
      </c>
      <c r="DH45" s="303">
        <v>1745.6</v>
      </c>
      <c r="DI45" s="303">
        <v>1656.2666666666667</v>
      </c>
      <c r="DJ45" s="393">
        <v>5.1176290864650142E-2</v>
      </c>
      <c r="DK45" s="303">
        <v>1</v>
      </c>
      <c r="DL45" s="303">
        <v>1745.6</v>
      </c>
      <c r="DM45" s="303">
        <v>0</v>
      </c>
      <c r="DN45" s="303">
        <v>0</v>
      </c>
      <c r="DO45" s="303">
        <v>0</v>
      </c>
      <c r="DP45" s="303">
        <v>0</v>
      </c>
      <c r="DQ45" s="303">
        <v>0</v>
      </c>
      <c r="DR45" s="303">
        <v>40</v>
      </c>
      <c r="DS45" s="303">
        <v>0</v>
      </c>
      <c r="DT45" s="303">
        <v>0</v>
      </c>
      <c r="DU45" s="303">
        <v>1705.6</v>
      </c>
      <c r="DV45" s="393">
        <v>0</v>
      </c>
      <c r="DW45" s="303">
        <v>1745.6</v>
      </c>
      <c r="DX45" s="303">
        <v>1705.6</v>
      </c>
      <c r="DY45" s="393">
        <v>2.2914757103574712E-2</v>
      </c>
      <c r="DZ45" s="303">
        <v>4</v>
      </c>
      <c r="EA45" s="303">
        <v>6982.4</v>
      </c>
      <c r="EB45" s="303">
        <v>0</v>
      </c>
      <c r="EC45" s="303">
        <v>76</v>
      </c>
      <c r="ED45" s="303">
        <v>0</v>
      </c>
      <c r="EE45" s="303">
        <v>0</v>
      </c>
      <c r="EF45" s="303">
        <v>108</v>
      </c>
      <c r="EG45" s="303">
        <v>124</v>
      </c>
      <c r="EH45" s="303">
        <v>0</v>
      </c>
      <c r="EI45" s="303">
        <v>0</v>
      </c>
      <c r="EJ45" s="303">
        <v>6674.4</v>
      </c>
      <c r="EK45" s="393">
        <v>0</v>
      </c>
      <c r="EL45" s="303">
        <v>1745.6</v>
      </c>
      <c r="EM45" s="303">
        <v>1668.6</v>
      </c>
      <c r="EN45" s="393">
        <v>4.4110907424381285E-2</v>
      </c>
      <c r="EO45" s="303">
        <v>22</v>
      </c>
      <c r="EP45" s="303">
        <v>38403.199999999997</v>
      </c>
      <c r="EQ45" s="303">
        <v>0</v>
      </c>
      <c r="ER45" s="303">
        <v>1459</v>
      </c>
      <c r="ES45" s="303">
        <v>0</v>
      </c>
      <c r="ET45" s="303">
        <v>0</v>
      </c>
      <c r="EU45" s="303">
        <v>0</v>
      </c>
      <c r="EV45" s="303">
        <v>510.4</v>
      </c>
      <c r="EW45" s="303">
        <v>0</v>
      </c>
      <c r="EX45" s="303">
        <v>0</v>
      </c>
      <c r="EY45" s="303">
        <v>36433.799999999996</v>
      </c>
      <c r="EZ45" s="303">
        <v>1871</v>
      </c>
      <c r="FA45" s="393">
        <v>0</v>
      </c>
      <c r="FB45" s="303">
        <v>1745.6</v>
      </c>
      <c r="FC45" s="303">
        <v>1656.0818181818181</v>
      </c>
      <c r="FD45" s="303">
        <v>85.045454545454547</v>
      </c>
      <c r="FE45" s="393">
        <v>5.1282184817931786E-2</v>
      </c>
      <c r="FF45" s="303">
        <v>5.5</v>
      </c>
      <c r="FG45" s="303">
        <v>9600.7999999999993</v>
      </c>
      <c r="FH45" s="303">
        <v>0</v>
      </c>
      <c r="FI45" s="303">
        <v>229</v>
      </c>
      <c r="FJ45" s="303">
        <v>0</v>
      </c>
      <c r="FK45" s="303">
        <v>0</v>
      </c>
      <c r="FL45" s="303">
        <v>191</v>
      </c>
      <c r="FM45" s="303">
        <v>158.5</v>
      </c>
      <c r="FN45" s="303">
        <v>0</v>
      </c>
      <c r="FO45" s="303">
        <v>0</v>
      </c>
      <c r="FP45" s="303">
        <v>9022.2999999999993</v>
      </c>
      <c r="FQ45" s="303">
        <v>24.5</v>
      </c>
      <c r="FR45" s="393">
        <v>0</v>
      </c>
      <c r="FS45" s="303">
        <v>1745.6</v>
      </c>
      <c r="FT45" s="303">
        <v>1640.4181818181817</v>
      </c>
      <c r="FU45" s="303">
        <v>4.4545454545454541</v>
      </c>
      <c r="FV45" s="393">
        <v>6.0255395383718047E-2</v>
      </c>
      <c r="FW45" s="303">
        <v>27.5</v>
      </c>
      <c r="FX45" s="303">
        <v>48004</v>
      </c>
      <c r="FY45" s="303">
        <v>0</v>
      </c>
      <c r="FZ45" s="303">
        <v>1688</v>
      </c>
      <c r="GA45" s="303">
        <v>0</v>
      </c>
      <c r="GB45" s="303">
        <v>0</v>
      </c>
      <c r="GC45" s="303">
        <v>191</v>
      </c>
      <c r="GD45" s="303">
        <v>668.9</v>
      </c>
      <c r="GE45" s="303">
        <v>0</v>
      </c>
      <c r="GF45" s="303">
        <v>0</v>
      </c>
      <c r="GG45" s="303">
        <v>45456.099999999991</v>
      </c>
      <c r="GH45" s="303">
        <v>1895.5</v>
      </c>
      <c r="GI45" s="393">
        <v>0</v>
      </c>
      <c r="GJ45" s="303">
        <v>1745.6</v>
      </c>
      <c r="GK45" s="303">
        <v>1652.9490909090905</v>
      </c>
      <c r="GL45" s="303">
        <v>68.927272727272722</v>
      </c>
      <c r="GM45" s="393">
        <v>5.3076826931089283E-2</v>
      </c>
      <c r="GN45" s="303" t="s">
        <v>744</v>
      </c>
      <c r="GO45" s="303" t="s">
        <v>744</v>
      </c>
      <c r="GP45" s="303" t="s">
        <v>744</v>
      </c>
      <c r="GQ45" s="303" t="s">
        <v>744</v>
      </c>
      <c r="GR45" s="303" t="s">
        <v>744</v>
      </c>
      <c r="GS45" s="303" t="s">
        <v>744</v>
      </c>
      <c r="GT45" s="303" t="s">
        <v>744</v>
      </c>
      <c r="GU45" s="303" t="s">
        <v>744</v>
      </c>
      <c r="GV45" s="303" t="s">
        <v>744</v>
      </c>
      <c r="GW45" s="303" t="s">
        <v>744</v>
      </c>
      <c r="GX45" s="303" t="s">
        <v>744</v>
      </c>
      <c r="GY45" s="303" t="s">
        <v>744</v>
      </c>
      <c r="GZ45" s="393" t="s">
        <v>744</v>
      </c>
      <c r="HA45" s="303" t="s">
        <v>744</v>
      </c>
      <c r="HB45" s="303" t="s">
        <v>744</v>
      </c>
      <c r="HC45" s="303" t="s">
        <v>744</v>
      </c>
      <c r="HD45" s="393" t="s">
        <v>744</v>
      </c>
      <c r="HE45" s="303" t="s">
        <v>744</v>
      </c>
      <c r="HF45" s="303" t="s">
        <v>744</v>
      </c>
      <c r="HG45" s="303" t="s">
        <v>744</v>
      </c>
      <c r="HH45" s="303" t="s">
        <v>744</v>
      </c>
      <c r="HI45" s="303" t="s">
        <v>744</v>
      </c>
      <c r="HJ45" s="303" t="s">
        <v>744</v>
      </c>
      <c r="HK45" s="303" t="s">
        <v>744</v>
      </c>
      <c r="HL45" s="303" t="s">
        <v>744</v>
      </c>
      <c r="HM45" s="303" t="s">
        <v>744</v>
      </c>
      <c r="HN45" s="303" t="s">
        <v>744</v>
      </c>
      <c r="HO45" s="303" t="s">
        <v>744</v>
      </c>
      <c r="HP45" s="303" t="s">
        <v>744</v>
      </c>
      <c r="HQ45" s="393" t="s">
        <v>744</v>
      </c>
      <c r="HR45" s="303" t="s">
        <v>744</v>
      </c>
      <c r="HS45" s="303" t="s">
        <v>744</v>
      </c>
      <c r="HT45" s="303" t="s">
        <v>744</v>
      </c>
      <c r="HU45" s="393" t="s">
        <v>744</v>
      </c>
      <c r="HV45" s="303" t="s">
        <v>744</v>
      </c>
      <c r="HW45" s="303" t="s">
        <v>744</v>
      </c>
      <c r="HX45" s="303" t="s">
        <v>744</v>
      </c>
      <c r="HY45" s="303" t="s">
        <v>744</v>
      </c>
      <c r="HZ45" s="303" t="s">
        <v>744</v>
      </c>
      <c r="IA45" s="303" t="s">
        <v>744</v>
      </c>
      <c r="IB45" s="303" t="s">
        <v>744</v>
      </c>
      <c r="IC45" s="303" t="s">
        <v>744</v>
      </c>
      <c r="ID45" s="303" t="s">
        <v>744</v>
      </c>
      <c r="IE45" s="303" t="s">
        <v>744</v>
      </c>
      <c r="IF45" s="303" t="s">
        <v>744</v>
      </c>
      <c r="IG45" s="303" t="s">
        <v>744</v>
      </c>
      <c r="IH45" s="393" t="s">
        <v>744</v>
      </c>
      <c r="II45" s="303" t="s">
        <v>744</v>
      </c>
      <c r="IJ45" s="303" t="s">
        <v>744</v>
      </c>
      <c r="IK45" s="303" t="s">
        <v>744</v>
      </c>
      <c r="IL45" s="393" t="s">
        <v>744</v>
      </c>
      <c r="IM45" s="303"/>
      <c r="IN45" s="303">
        <v>1745.6</v>
      </c>
      <c r="IO45" s="303">
        <v>1656.1039999999996</v>
      </c>
      <c r="IP45" s="393">
        <v>5.1269477543538278E-2</v>
      </c>
      <c r="IQ45" s="303">
        <v>1745.6</v>
      </c>
      <c r="IR45" s="303">
        <v>1650.4461538461537</v>
      </c>
      <c r="IS45" s="393">
        <v>5.4510681802157568E-2</v>
      </c>
      <c r="IT45" s="303">
        <v>1745.6</v>
      </c>
      <c r="IU45" s="303">
        <v>1654.9365079365075</v>
      </c>
      <c r="IV45" s="393">
        <v>5.1938297469920069E-2</v>
      </c>
      <c r="IW45" s="735"/>
      <c r="IX45" s="303"/>
      <c r="IY45" s="396" t="s">
        <v>430</v>
      </c>
      <c r="IZ45" s="396" t="s">
        <v>431</v>
      </c>
      <c r="JA45" s="396" t="s">
        <v>350</v>
      </c>
      <c r="JB45" s="396">
        <v>43</v>
      </c>
      <c r="JC45" s="396" t="s">
        <v>12</v>
      </c>
      <c r="JD45" s="396" t="s">
        <v>232</v>
      </c>
      <c r="JE45" s="396" t="s">
        <v>9</v>
      </c>
      <c r="JF45" s="396" t="s">
        <v>232</v>
      </c>
      <c r="JG45" s="396" t="s">
        <v>358</v>
      </c>
    </row>
    <row r="46" spans="1:267" customFormat="1">
      <c r="A46">
        <v>53</v>
      </c>
      <c r="B46">
        <v>1</v>
      </c>
      <c r="F46">
        <v>700</v>
      </c>
      <c r="G46">
        <v>42</v>
      </c>
      <c r="H46">
        <v>1</v>
      </c>
      <c r="I46">
        <v>0</v>
      </c>
      <c r="J46">
        <v>1</v>
      </c>
      <c r="K46">
        <v>0</v>
      </c>
      <c r="L46" t="s">
        <v>442</v>
      </c>
      <c r="M46">
        <v>0</v>
      </c>
      <c r="N46">
        <v>23</v>
      </c>
      <c r="O46">
        <v>22</v>
      </c>
      <c r="P46">
        <v>40</v>
      </c>
      <c r="Q46">
        <v>40</v>
      </c>
      <c r="R46">
        <v>0</v>
      </c>
      <c r="S46">
        <v>0</v>
      </c>
      <c r="T46" t="s">
        <v>745</v>
      </c>
      <c r="U46">
        <v>0</v>
      </c>
      <c r="V46">
        <v>0</v>
      </c>
      <c r="W46">
        <v>0</v>
      </c>
      <c r="X46">
        <v>1</v>
      </c>
      <c r="Y46">
        <v>6.5</v>
      </c>
      <c r="Z46">
        <v>0</v>
      </c>
      <c r="AA46">
        <v>0</v>
      </c>
      <c r="AB46">
        <v>0</v>
      </c>
      <c r="AC46">
        <v>0</v>
      </c>
      <c r="AD46">
        <v>0</v>
      </c>
      <c r="AE46">
        <v>0</v>
      </c>
      <c r="AF46">
        <v>0</v>
      </c>
      <c r="AG46">
        <v>0</v>
      </c>
      <c r="AH46">
        <v>0</v>
      </c>
      <c r="AI46">
        <v>0</v>
      </c>
      <c r="AJ46">
        <v>0</v>
      </c>
      <c r="AK46">
        <v>1248</v>
      </c>
      <c r="AL46">
        <v>0</v>
      </c>
      <c r="AM46">
        <v>0</v>
      </c>
      <c r="AN46">
        <v>0</v>
      </c>
      <c r="AO46">
        <v>0</v>
      </c>
      <c r="AP46">
        <v>0</v>
      </c>
      <c r="AQ46">
        <v>0</v>
      </c>
      <c r="AR46">
        <v>0</v>
      </c>
      <c r="AS46">
        <v>0</v>
      </c>
      <c r="AT46">
        <v>0</v>
      </c>
      <c r="AU46">
        <v>0</v>
      </c>
      <c r="AV46">
        <v>0</v>
      </c>
      <c r="AW46">
        <v>0</v>
      </c>
      <c r="AX46">
        <v>0</v>
      </c>
      <c r="AY46">
        <v>0</v>
      </c>
      <c r="AZ46">
        <v>0</v>
      </c>
      <c r="BA46">
        <v>0</v>
      </c>
      <c r="BB46">
        <v>0</v>
      </c>
      <c r="BC46">
        <v>106</v>
      </c>
      <c r="BD46">
        <v>0</v>
      </c>
      <c r="BE46">
        <v>0</v>
      </c>
      <c r="BF46">
        <v>0</v>
      </c>
      <c r="BG46">
        <v>0</v>
      </c>
      <c r="BH46">
        <v>29.5</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s="439"/>
      <c r="CH46" s="303">
        <v>23</v>
      </c>
      <c r="CI46" s="393">
        <v>22</v>
      </c>
      <c r="CJ46" s="303">
        <v>40</v>
      </c>
      <c r="CK46" s="393">
        <v>40</v>
      </c>
      <c r="CL46" s="303">
        <v>0</v>
      </c>
      <c r="CM46" s="393">
        <v>0</v>
      </c>
      <c r="CN46" s="303"/>
      <c r="CO46" s="303"/>
      <c r="CP46" s="393" t="s">
        <v>744</v>
      </c>
      <c r="CQ46" s="303" t="s">
        <v>744</v>
      </c>
      <c r="CR46" s="393" t="s">
        <v>744</v>
      </c>
      <c r="CS46" s="393" t="s">
        <v>744</v>
      </c>
      <c r="CT46" s="303" t="s">
        <v>744</v>
      </c>
      <c r="CU46" s="393" t="s">
        <v>744</v>
      </c>
      <c r="CV46" s="303" t="s">
        <v>744</v>
      </c>
      <c r="CW46" s="303" t="s">
        <v>744</v>
      </c>
      <c r="CX46" s="303" t="s">
        <v>744</v>
      </c>
      <c r="CY46" s="303" t="s">
        <v>744</v>
      </c>
      <c r="CZ46" s="303" t="s">
        <v>744</v>
      </c>
      <c r="DA46" s="303" t="s">
        <v>744</v>
      </c>
      <c r="DB46" s="303" t="s">
        <v>744</v>
      </c>
      <c r="DC46" s="303" t="s">
        <v>744</v>
      </c>
      <c r="DD46" s="303" t="s">
        <v>744</v>
      </c>
      <c r="DE46" s="303" t="s">
        <v>744</v>
      </c>
      <c r="DF46" s="303" t="s">
        <v>744</v>
      </c>
      <c r="DG46" s="393" t="s">
        <v>744</v>
      </c>
      <c r="DH46" s="303" t="s">
        <v>744</v>
      </c>
      <c r="DI46" s="303" t="s">
        <v>744</v>
      </c>
      <c r="DJ46" s="393" t="s">
        <v>744</v>
      </c>
      <c r="DK46" s="303" t="s">
        <v>744</v>
      </c>
      <c r="DL46" s="303" t="s">
        <v>744</v>
      </c>
      <c r="DM46" s="303" t="s">
        <v>744</v>
      </c>
      <c r="DN46" s="303" t="s">
        <v>744</v>
      </c>
      <c r="DO46" s="303" t="s">
        <v>744</v>
      </c>
      <c r="DP46" s="303" t="s">
        <v>744</v>
      </c>
      <c r="DQ46" s="303" t="s">
        <v>744</v>
      </c>
      <c r="DR46" s="303" t="s">
        <v>744</v>
      </c>
      <c r="DS46" s="303" t="s">
        <v>744</v>
      </c>
      <c r="DT46" s="303" t="s">
        <v>744</v>
      </c>
      <c r="DU46" s="303" t="s">
        <v>744</v>
      </c>
      <c r="DV46" s="393" t="s">
        <v>744</v>
      </c>
      <c r="DW46" s="303" t="s">
        <v>744</v>
      </c>
      <c r="DX46" s="303" t="s">
        <v>744</v>
      </c>
      <c r="DY46" s="393" t="s">
        <v>744</v>
      </c>
      <c r="DZ46" s="303" t="s">
        <v>744</v>
      </c>
      <c r="EA46" s="303" t="s">
        <v>744</v>
      </c>
      <c r="EB46" s="303" t="s">
        <v>744</v>
      </c>
      <c r="EC46" s="303" t="s">
        <v>744</v>
      </c>
      <c r="ED46" s="303" t="s">
        <v>744</v>
      </c>
      <c r="EE46" s="303" t="s">
        <v>744</v>
      </c>
      <c r="EF46" s="303" t="s">
        <v>744</v>
      </c>
      <c r="EG46" s="303" t="s">
        <v>744</v>
      </c>
      <c r="EH46" s="303" t="s">
        <v>744</v>
      </c>
      <c r="EI46" s="303" t="s">
        <v>744</v>
      </c>
      <c r="EJ46" s="303" t="s">
        <v>744</v>
      </c>
      <c r="EK46" s="393" t="s">
        <v>744</v>
      </c>
      <c r="EL46" s="303" t="s">
        <v>744</v>
      </c>
      <c r="EM46" s="303" t="s">
        <v>744</v>
      </c>
      <c r="EN46" s="393" t="s">
        <v>744</v>
      </c>
      <c r="EO46" s="303" t="s">
        <v>744</v>
      </c>
      <c r="EP46" s="303" t="s">
        <v>744</v>
      </c>
      <c r="EQ46" s="303" t="s">
        <v>744</v>
      </c>
      <c r="ER46" s="303" t="s">
        <v>744</v>
      </c>
      <c r="ES46" s="303" t="s">
        <v>744</v>
      </c>
      <c r="ET46" s="303" t="s">
        <v>744</v>
      </c>
      <c r="EU46" s="303" t="s">
        <v>744</v>
      </c>
      <c r="EV46" s="303" t="s">
        <v>744</v>
      </c>
      <c r="EW46" s="303" t="s">
        <v>744</v>
      </c>
      <c r="EX46" s="303" t="s">
        <v>744</v>
      </c>
      <c r="EY46" s="303" t="s">
        <v>744</v>
      </c>
      <c r="EZ46" s="303" t="s">
        <v>744</v>
      </c>
      <c r="FA46" s="393" t="s">
        <v>744</v>
      </c>
      <c r="FB46" s="303" t="s">
        <v>744</v>
      </c>
      <c r="FC46" s="303" t="s">
        <v>744</v>
      </c>
      <c r="FD46" s="303" t="s">
        <v>744</v>
      </c>
      <c r="FE46" s="393" t="s">
        <v>744</v>
      </c>
      <c r="FF46" s="303">
        <v>1</v>
      </c>
      <c r="FG46" s="303">
        <v>1816</v>
      </c>
      <c r="FH46" s="303">
        <v>0</v>
      </c>
      <c r="FI46" s="303">
        <v>0</v>
      </c>
      <c r="FJ46" s="303">
        <v>0</v>
      </c>
      <c r="FK46" s="303">
        <v>0</v>
      </c>
      <c r="FL46" s="303">
        <v>0</v>
      </c>
      <c r="FM46" s="303">
        <v>29.5</v>
      </c>
      <c r="FN46" s="303">
        <v>0</v>
      </c>
      <c r="FO46" s="303">
        <v>0</v>
      </c>
      <c r="FP46" s="303">
        <v>1786.5</v>
      </c>
      <c r="FQ46" s="303">
        <v>0</v>
      </c>
      <c r="FR46" s="393">
        <v>0</v>
      </c>
      <c r="FS46" s="303">
        <v>1816</v>
      </c>
      <c r="FT46" s="303">
        <v>1786.5</v>
      </c>
      <c r="FU46" s="303">
        <v>0</v>
      </c>
      <c r="FV46" s="393">
        <v>1.6244493392070458E-2</v>
      </c>
      <c r="FW46" s="303">
        <v>1</v>
      </c>
      <c r="FX46" s="303">
        <v>1816</v>
      </c>
      <c r="FY46" s="303">
        <v>0</v>
      </c>
      <c r="FZ46" s="303">
        <v>0</v>
      </c>
      <c r="GA46" s="303">
        <v>0</v>
      </c>
      <c r="GB46" s="303">
        <v>0</v>
      </c>
      <c r="GC46" s="303">
        <v>0</v>
      </c>
      <c r="GD46" s="303">
        <v>29.5</v>
      </c>
      <c r="GE46" s="303">
        <v>0</v>
      </c>
      <c r="GF46" s="303">
        <v>0</v>
      </c>
      <c r="GG46" s="303">
        <v>1786.5</v>
      </c>
      <c r="GH46" s="303">
        <v>0</v>
      </c>
      <c r="GI46" s="393">
        <v>0</v>
      </c>
      <c r="GJ46" s="303">
        <v>1816</v>
      </c>
      <c r="GK46" s="303">
        <v>1786.5</v>
      </c>
      <c r="GL46" s="303">
        <v>0</v>
      </c>
      <c r="GM46" s="393">
        <v>1.6244493392070458E-2</v>
      </c>
      <c r="GN46" s="303">
        <v>6.5</v>
      </c>
      <c r="GO46" s="303">
        <v>11856</v>
      </c>
      <c r="GP46" s="303">
        <v>0</v>
      </c>
      <c r="GQ46" s="303">
        <v>1248</v>
      </c>
      <c r="GR46" s="303">
        <v>0</v>
      </c>
      <c r="GS46" s="303">
        <v>0</v>
      </c>
      <c r="GT46" s="303">
        <v>106</v>
      </c>
      <c r="GU46" s="303">
        <v>0</v>
      </c>
      <c r="GV46" s="303">
        <v>0</v>
      </c>
      <c r="GW46" s="303">
        <v>0</v>
      </c>
      <c r="GX46" s="303">
        <v>10502</v>
      </c>
      <c r="GY46" s="303">
        <v>0</v>
      </c>
      <c r="GZ46" s="393">
        <v>0</v>
      </c>
      <c r="HA46" s="303">
        <v>1824</v>
      </c>
      <c r="HB46" s="303">
        <v>1615.6923076923076</v>
      </c>
      <c r="HC46" s="303">
        <v>0</v>
      </c>
      <c r="HD46" s="393">
        <v>0.1142037786774629</v>
      </c>
      <c r="HE46" s="303" t="s">
        <v>744</v>
      </c>
      <c r="HF46" s="303" t="s">
        <v>744</v>
      </c>
      <c r="HG46" s="303" t="s">
        <v>744</v>
      </c>
      <c r="HH46" s="303" t="s">
        <v>744</v>
      </c>
      <c r="HI46" s="303" t="s">
        <v>744</v>
      </c>
      <c r="HJ46" s="303" t="s">
        <v>744</v>
      </c>
      <c r="HK46" s="303" t="s">
        <v>744</v>
      </c>
      <c r="HL46" s="303" t="s">
        <v>744</v>
      </c>
      <c r="HM46" s="303" t="s">
        <v>744</v>
      </c>
      <c r="HN46" s="303" t="s">
        <v>744</v>
      </c>
      <c r="HO46" s="303" t="s">
        <v>744</v>
      </c>
      <c r="HP46" s="303" t="s">
        <v>744</v>
      </c>
      <c r="HQ46" s="393" t="s">
        <v>744</v>
      </c>
      <c r="HR46" s="303" t="s">
        <v>744</v>
      </c>
      <c r="HS46" s="303" t="s">
        <v>744</v>
      </c>
      <c r="HT46" s="303" t="s">
        <v>744</v>
      </c>
      <c r="HU46" s="393" t="s">
        <v>744</v>
      </c>
      <c r="HV46" s="303">
        <v>6.5</v>
      </c>
      <c r="HW46" s="303">
        <v>11856</v>
      </c>
      <c r="HX46" s="303">
        <v>0</v>
      </c>
      <c r="HY46" s="303">
        <v>1248</v>
      </c>
      <c r="HZ46" s="303">
        <v>0</v>
      </c>
      <c r="IA46" s="303">
        <v>0</v>
      </c>
      <c r="IB46" s="303">
        <v>106</v>
      </c>
      <c r="IC46" s="303">
        <v>0</v>
      </c>
      <c r="ID46" s="303">
        <v>0</v>
      </c>
      <c r="IE46" s="303">
        <v>0</v>
      </c>
      <c r="IF46" s="303">
        <v>10502</v>
      </c>
      <c r="IG46" s="303">
        <v>0</v>
      </c>
      <c r="IH46" s="393">
        <v>0</v>
      </c>
      <c r="II46" s="303">
        <v>1824</v>
      </c>
      <c r="IJ46" s="303">
        <v>1615.6923076923076</v>
      </c>
      <c r="IK46" s="303">
        <v>0</v>
      </c>
      <c r="IL46" s="393">
        <v>0.1142037786774629</v>
      </c>
      <c r="IM46" s="303"/>
      <c r="IN46" s="303">
        <v>1824</v>
      </c>
      <c r="IO46" s="303">
        <v>1615.6923076923076</v>
      </c>
      <c r="IP46" s="393">
        <v>0.1142037786774629</v>
      </c>
      <c r="IQ46" s="303">
        <v>1816</v>
      </c>
      <c r="IR46" s="303">
        <v>1786.5</v>
      </c>
      <c r="IS46" s="393">
        <v>1.6244493392070458E-2</v>
      </c>
      <c r="IT46" s="303">
        <v>1822.9333333333334</v>
      </c>
      <c r="IU46" s="303">
        <v>1638.4666666666667</v>
      </c>
      <c r="IV46" s="393">
        <v>0.10119221767115272</v>
      </c>
      <c r="IW46" s="735"/>
      <c r="IX46" s="303"/>
      <c r="IY46" s="396" t="s">
        <v>442</v>
      </c>
      <c r="IZ46" s="396" t="s">
        <v>363</v>
      </c>
      <c r="JA46" s="396" t="s">
        <v>354</v>
      </c>
      <c r="JB46" s="396">
        <v>9</v>
      </c>
      <c r="JC46" s="396" t="s">
        <v>11</v>
      </c>
      <c r="JD46" s="396" t="s">
        <v>232</v>
      </c>
      <c r="JE46" s="396" t="s">
        <v>9</v>
      </c>
      <c r="JF46" s="396" t="s">
        <v>232</v>
      </c>
      <c r="JG46" s="396" t="s">
        <v>358</v>
      </c>
    </row>
    <row r="47" spans="1:267" customFormat="1">
      <c r="A47">
        <v>54</v>
      </c>
      <c r="B47">
        <v>1</v>
      </c>
      <c r="F47">
        <v>700</v>
      </c>
      <c r="G47">
        <v>41</v>
      </c>
      <c r="H47">
        <v>1</v>
      </c>
      <c r="I47">
        <v>0</v>
      </c>
      <c r="J47">
        <v>1</v>
      </c>
      <c r="K47">
        <v>0</v>
      </c>
      <c r="L47" t="s">
        <v>442</v>
      </c>
      <c r="M47">
        <v>0</v>
      </c>
      <c r="N47">
        <v>20</v>
      </c>
      <c r="O47">
        <v>50</v>
      </c>
      <c r="P47">
        <v>40</v>
      </c>
      <c r="Q47">
        <v>40</v>
      </c>
      <c r="R47">
        <v>0</v>
      </c>
      <c r="S47">
        <v>0</v>
      </c>
      <c r="T47" t="s">
        <v>745</v>
      </c>
      <c r="U47">
        <v>0</v>
      </c>
      <c r="V47">
        <v>0</v>
      </c>
      <c r="W47">
        <v>0</v>
      </c>
      <c r="X47">
        <v>1</v>
      </c>
      <c r="Y47">
        <v>2</v>
      </c>
      <c r="Z47">
        <v>0</v>
      </c>
      <c r="AA47">
        <v>0</v>
      </c>
      <c r="AB47">
        <v>0</v>
      </c>
      <c r="AC47">
        <v>0</v>
      </c>
      <c r="AD47">
        <v>0</v>
      </c>
      <c r="AE47">
        <v>0</v>
      </c>
      <c r="AF47">
        <v>0</v>
      </c>
      <c r="AG47">
        <v>0</v>
      </c>
      <c r="AH47">
        <v>0</v>
      </c>
      <c r="AI47">
        <v>0</v>
      </c>
      <c r="AJ47">
        <v>0</v>
      </c>
      <c r="AK47">
        <v>352</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s="439"/>
      <c r="CH47" s="303">
        <v>20</v>
      </c>
      <c r="CI47" s="393">
        <v>50</v>
      </c>
      <c r="CJ47" s="303">
        <v>40</v>
      </c>
      <c r="CK47" s="393">
        <v>40</v>
      </c>
      <c r="CL47" s="303">
        <v>0</v>
      </c>
      <c r="CM47" s="393">
        <v>0</v>
      </c>
      <c r="CN47" s="303"/>
      <c r="CO47" s="303"/>
      <c r="CP47" s="393" t="s">
        <v>744</v>
      </c>
      <c r="CQ47" s="303" t="s">
        <v>744</v>
      </c>
      <c r="CR47" s="393" t="s">
        <v>744</v>
      </c>
      <c r="CS47" s="393" t="s">
        <v>744</v>
      </c>
      <c r="CT47" s="303" t="s">
        <v>744</v>
      </c>
      <c r="CU47" s="393" t="s">
        <v>744</v>
      </c>
      <c r="CV47" s="303" t="s">
        <v>744</v>
      </c>
      <c r="CW47" s="303" t="s">
        <v>744</v>
      </c>
      <c r="CX47" s="303" t="s">
        <v>744</v>
      </c>
      <c r="CY47" s="303" t="s">
        <v>744</v>
      </c>
      <c r="CZ47" s="303" t="s">
        <v>744</v>
      </c>
      <c r="DA47" s="303" t="s">
        <v>744</v>
      </c>
      <c r="DB47" s="303" t="s">
        <v>744</v>
      </c>
      <c r="DC47" s="303" t="s">
        <v>744</v>
      </c>
      <c r="DD47" s="303" t="s">
        <v>744</v>
      </c>
      <c r="DE47" s="303" t="s">
        <v>744</v>
      </c>
      <c r="DF47" s="303" t="s">
        <v>744</v>
      </c>
      <c r="DG47" s="393" t="s">
        <v>744</v>
      </c>
      <c r="DH47" s="303" t="s">
        <v>744</v>
      </c>
      <c r="DI47" s="303" t="s">
        <v>744</v>
      </c>
      <c r="DJ47" s="393" t="s">
        <v>744</v>
      </c>
      <c r="DK47" s="303" t="s">
        <v>744</v>
      </c>
      <c r="DL47" s="303" t="s">
        <v>744</v>
      </c>
      <c r="DM47" s="303" t="s">
        <v>744</v>
      </c>
      <c r="DN47" s="303" t="s">
        <v>744</v>
      </c>
      <c r="DO47" s="303" t="s">
        <v>744</v>
      </c>
      <c r="DP47" s="303" t="s">
        <v>744</v>
      </c>
      <c r="DQ47" s="303" t="s">
        <v>744</v>
      </c>
      <c r="DR47" s="303" t="s">
        <v>744</v>
      </c>
      <c r="DS47" s="303" t="s">
        <v>744</v>
      </c>
      <c r="DT47" s="303" t="s">
        <v>744</v>
      </c>
      <c r="DU47" s="303" t="s">
        <v>744</v>
      </c>
      <c r="DV47" s="393" t="s">
        <v>744</v>
      </c>
      <c r="DW47" s="303" t="s">
        <v>744</v>
      </c>
      <c r="DX47" s="303" t="s">
        <v>744</v>
      </c>
      <c r="DY47" s="393" t="s">
        <v>744</v>
      </c>
      <c r="DZ47" s="303" t="s">
        <v>744</v>
      </c>
      <c r="EA47" s="303" t="s">
        <v>744</v>
      </c>
      <c r="EB47" s="303" t="s">
        <v>744</v>
      </c>
      <c r="EC47" s="303" t="s">
        <v>744</v>
      </c>
      <c r="ED47" s="303" t="s">
        <v>744</v>
      </c>
      <c r="EE47" s="303" t="s">
        <v>744</v>
      </c>
      <c r="EF47" s="303" t="s">
        <v>744</v>
      </c>
      <c r="EG47" s="303" t="s">
        <v>744</v>
      </c>
      <c r="EH47" s="303" t="s">
        <v>744</v>
      </c>
      <c r="EI47" s="303" t="s">
        <v>744</v>
      </c>
      <c r="EJ47" s="303" t="s">
        <v>744</v>
      </c>
      <c r="EK47" s="393" t="s">
        <v>744</v>
      </c>
      <c r="EL47" s="303" t="s">
        <v>744</v>
      </c>
      <c r="EM47" s="303" t="s">
        <v>744</v>
      </c>
      <c r="EN47" s="393" t="s">
        <v>744</v>
      </c>
      <c r="EO47" s="303" t="s">
        <v>744</v>
      </c>
      <c r="EP47" s="303" t="s">
        <v>744</v>
      </c>
      <c r="EQ47" s="303" t="s">
        <v>744</v>
      </c>
      <c r="ER47" s="303" t="s">
        <v>744</v>
      </c>
      <c r="ES47" s="303" t="s">
        <v>744</v>
      </c>
      <c r="ET47" s="303" t="s">
        <v>744</v>
      </c>
      <c r="EU47" s="303" t="s">
        <v>744</v>
      </c>
      <c r="EV47" s="303" t="s">
        <v>744</v>
      </c>
      <c r="EW47" s="303" t="s">
        <v>744</v>
      </c>
      <c r="EX47" s="303" t="s">
        <v>744</v>
      </c>
      <c r="EY47" s="303" t="s">
        <v>744</v>
      </c>
      <c r="EZ47" s="303" t="s">
        <v>744</v>
      </c>
      <c r="FA47" s="393" t="s">
        <v>744</v>
      </c>
      <c r="FB47" s="303" t="s">
        <v>744</v>
      </c>
      <c r="FC47" s="303" t="s">
        <v>744</v>
      </c>
      <c r="FD47" s="303" t="s">
        <v>744</v>
      </c>
      <c r="FE47" s="393" t="s">
        <v>744</v>
      </c>
      <c r="FF47" s="303">
        <v>1</v>
      </c>
      <c r="FG47" s="303">
        <v>1840</v>
      </c>
      <c r="FH47" s="303">
        <v>0</v>
      </c>
      <c r="FI47" s="303">
        <v>0</v>
      </c>
      <c r="FJ47" s="303">
        <v>0</v>
      </c>
      <c r="FK47" s="303">
        <v>0</v>
      </c>
      <c r="FL47" s="303">
        <v>0</v>
      </c>
      <c r="FM47" s="303">
        <v>0</v>
      </c>
      <c r="FN47" s="303">
        <v>0</v>
      </c>
      <c r="FO47" s="303">
        <v>0</v>
      </c>
      <c r="FP47" s="303">
        <v>1840</v>
      </c>
      <c r="FQ47" s="303">
        <v>0</v>
      </c>
      <c r="FR47" s="393">
        <v>0</v>
      </c>
      <c r="FS47" s="303">
        <v>1840</v>
      </c>
      <c r="FT47" s="303">
        <v>1840</v>
      </c>
      <c r="FU47" s="303">
        <v>0</v>
      </c>
      <c r="FV47" s="393">
        <v>0</v>
      </c>
      <c r="FW47" s="303">
        <v>1</v>
      </c>
      <c r="FX47" s="303">
        <v>1840</v>
      </c>
      <c r="FY47" s="303">
        <v>0</v>
      </c>
      <c r="FZ47" s="303">
        <v>0</v>
      </c>
      <c r="GA47" s="303">
        <v>0</v>
      </c>
      <c r="GB47" s="303">
        <v>0</v>
      </c>
      <c r="GC47" s="303">
        <v>0</v>
      </c>
      <c r="GD47" s="303">
        <v>0</v>
      </c>
      <c r="GE47" s="303">
        <v>0</v>
      </c>
      <c r="GF47" s="303">
        <v>0</v>
      </c>
      <c r="GG47" s="303">
        <v>1840</v>
      </c>
      <c r="GH47" s="303">
        <v>0</v>
      </c>
      <c r="GI47" s="393">
        <v>0</v>
      </c>
      <c r="GJ47" s="303">
        <v>1840</v>
      </c>
      <c r="GK47" s="303">
        <v>1840</v>
      </c>
      <c r="GL47" s="303">
        <v>0</v>
      </c>
      <c r="GM47" s="393">
        <v>0</v>
      </c>
      <c r="GN47" s="303">
        <v>2</v>
      </c>
      <c r="GO47" s="303">
        <v>3200</v>
      </c>
      <c r="GP47" s="303">
        <v>0</v>
      </c>
      <c r="GQ47" s="303">
        <v>352</v>
      </c>
      <c r="GR47" s="303">
        <v>0</v>
      </c>
      <c r="GS47" s="303">
        <v>0</v>
      </c>
      <c r="GT47" s="303">
        <v>0</v>
      </c>
      <c r="GU47" s="303">
        <v>0</v>
      </c>
      <c r="GV47" s="303">
        <v>0</v>
      </c>
      <c r="GW47" s="303">
        <v>0</v>
      </c>
      <c r="GX47" s="303">
        <v>2848</v>
      </c>
      <c r="GY47" s="303">
        <v>0</v>
      </c>
      <c r="GZ47" s="393">
        <v>0</v>
      </c>
      <c r="HA47" s="303">
        <v>1600</v>
      </c>
      <c r="HB47" s="303">
        <v>1424</v>
      </c>
      <c r="HC47" s="303">
        <v>0</v>
      </c>
      <c r="HD47" s="393">
        <v>0.10999999999999999</v>
      </c>
      <c r="HE47" s="303" t="s">
        <v>744</v>
      </c>
      <c r="HF47" s="303" t="s">
        <v>744</v>
      </c>
      <c r="HG47" s="303" t="s">
        <v>744</v>
      </c>
      <c r="HH47" s="303" t="s">
        <v>744</v>
      </c>
      <c r="HI47" s="303" t="s">
        <v>744</v>
      </c>
      <c r="HJ47" s="303" t="s">
        <v>744</v>
      </c>
      <c r="HK47" s="303" t="s">
        <v>744</v>
      </c>
      <c r="HL47" s="303" t="s">
        <v>744</v>
      </c>
      <c r="HM47" s="303" t="s">
        <v>744</v>
      </c>
      <c r="HN47" s="303" t="s">
        <v>744</v>
      </c>
      <c r="HO47" s="303" t="s">
        <v>744</v>
      </c>
      <c r="HP47" s="303" t="s">
        <v>744</v>
      </c>
      <c r="HQ47" s="393" t="s">
        <v>744</v>
      </c>
      <c r="HR47" s="303" t="s">
        <v>744</v>
      </c>
      <c r="HS47" s="303" t="s">
        <v>744</v>
      </c>
      <c r="HT47" s="303" t="s">
        <v>744</v>
      </c>
      <c r="HU47" s="393" t="s">
        <v>744</v>
      </c>
      <c r="HV47" s="303">
        <v>2</v>
      </c>
      <c r="HW47" s="303">
        <v>3200</v>
      </c>
      <c r="HX47" s="303">
        <v>0</v>
      </c>
      <c r="HY47" s="303">
        <v>352</v>
      </c>
      <c r="HZ47" s="303">
        <v>0</v>
      </c>
      <c r="IA47" s="303">
        <v>0</v>
      </c>
      <c r="IB47" s="303">
        <v>0</v>
      </c>
      <c r="IC47" s="303">
        <v>0</v>
      </c>
      <c r="ID47" s="303">
        <v>0</v>
      </c>
      <c r="IE47" s="303">
        <v>0</v>
      </c>
      <c r="IF47" s="303">
        <v>2848</v>
      </c>
      <c r="IG47" s="303">
        <v>0</v>
      </c>
      <c r="IH47" s="393">
        <v>0</v>
      </c>
      <c r="II47" s="303">
        <v>1600</v>
      </c>
      <c r="IJ47" s="303">
        <v>1424</v>
      </c>
      <c r="IK47" s="303">
        <v>0</v>
      </c>
      <c r="IL47" s="393">
        <v>0.10999999999999999</v>
      </c>
      <c r="IM47" s="303"/>
      <c r="IN47" s="303">
        <v>1600</v>
      </c>
      <c r="IO47" s="303">
        <v>1424</v>
      </c>
      <c r="IP47" s="393">
        <v>0.10999999999999999</v>
      </c>
      <c r="IQ47" s="303">
        <v>1840</v>
      </c>
      <c r="IR47" s="303">
        <v>1840</v>
      </c>
      <c r="IS47" s="393">
        <v>0</v>
      </c>
      <c r="IT47" s="303">
        <v>1680</v>
      </c>
      <c r="IU47" s="303">
        <v>1562.6666666666667</v>
      </c>
      <c r="IV47" s="393">
        <v>6.9841269841269815E-2</v>
      </c>
      <c r="IW47" s="735"/>
      <c r="IX47" s="303"/>
      <c r="IY47" s="396" t="s">
        <v>442</v>
      </c>
      <c r="IZ47" s="396" t="s">
        <v>363</v>
      </c>
      <c r="JA47" s="396" t="s">
        <v>354</v>
      </c>
      <c r="JB47" s="396">
        <v>4</v>
      </c>
      <c r="JC47" s="396" t="s">
        <v>11</v>
      </c>
      <c r="JD47" s="396" t="s">
        <v>232</v>
      </c>
      <c r="JE47" s="396" t="s">
        <v>9</v>
      </c>
      <c r="JF47" s="396" t="s">
        <v>232</v>
      </c>
      <c r="JG47" s="396" t="s">
        <v>358</v>
      </c>
    </row>
    <row r="48" spans="1:267" customFormat="1">
      <c r="A48">
        <v>55</v>
      </c>
      <c r="B48">
        <v>1</v>
      </c>
      <c r="F48">
        <v>700</v>
      </c>
      <c r="G48">
        <v>43</v>
      </c>
      <c r="H48">
        <v>1</v>
      </c>
      <c r="I48">
        <v>0</v>
      </c>
      <c r="J48">
        <v>1</v>
      </c>
      <c r="K48">
        <v>0</v>
      </c>
      <c r="L48" t="s">
        <v>442</v>
      </c>
      <c r="M48">
        <v>0</v>
      </c>
      <c r="N48">
        <v>24</v>
      </c>
      <c r="O48">
        <v>24</v>
      </c>
      <c r="P48">
        <v>40</v>
      </c>
      <c r="Q48">
        <v>40</v>
      </c>
      <c r="R48">
        <v>0</v>
      </c>
      <c r="S48">
        <v>0</v>
      </c>
      <c r="T48" t="s">
        <v>745</v>
      </c>
      <c r="U48">
        <v>0</v>
      </c>
      <c r="V48">
        <v>0</v>
      </c>
      <c r="W48">
        <v>2</v>
      </c>
      <c r="X48">
        <v>0</v>
      </c>
      <c r="Y48">
        <v>5</v>
      </c>
      <c r="Z48">
        <v>0</v>
      </c>
      <c r="AA48">
        <v>0</v>
      </c>
      <c r="AB48">
        <v>0</v>
      </c>
      <c r="AC48">
        <v>0</v>
      </c>
      <c r="AD48">
        <v>0</v>
      </c>
      <c r="AE48">
        <v>0</v>
      </c>
      <c r="AF48">
        <v>0</v>
      </c>
      <c r="AG48">
        <v>0</v>
      </c>
      <c r="AH48">
        <v>0</v>
      </c>
      <c r="AI48">
        <v>0</v>
      </c>
      <c r="AJ48">
        <v>0</v>
      </c>
      <c r="AK48">
        <v>88</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452</v>
      </c>
      <c r="BJ48">
        <v>0</v>
      </c>
      <c r="BK48">
        <v>0</v>
      </c>
      <c r="BL48">
        <v>0</v>
      </c>
      <c r="BM48">
        <v>0</v>
      </c>
      <c r="BN48">
        <v>0</v>
      </c>
      <c r="BO48">
        <v>8</v>
      </c>
      <c r="BP48">
        <v>0</v>
      </c>
      <c r="BQ48">
        <v>0</v>
      </c>
      <c r="BR48">
        <v>0</v>
      </c>
      <c r="BS48">
        <v>0</v>
      </c>
      <c r="BT48">
        <v>0</v>
      </c>
      <c r="BU48">
        <v>0</v>
      </c>
      <c r="BV48">
        <v>0</v>
      </c>
      <c r="BW48">
        <v>0</v>
      </c>
      <c r="BX48">
        <v>0</v>
      </c>
      <c r="BY48">
        <v>0</v>
      </c>
      <c r="BZ48">
        <v>0</v>
      </c>
      <c r="CA48">
        <v>408</v>
      </c>
      <c r="CB48">
        <v>0</v>
      </c>
      <c r="CC48">
        <v>0</v>
      </c>
      <c r="CD48">
        <v>0</v>
      </c>
      <c r="CE48">
        <v>307</v>
      </c>
      <c r="CF48">
        <v>0</v>
      </c>
      <c r="CG48" s="439"/>
      <c r="CH48" s="303">
        <v>24</v>
      </c>
      <c r="CI48" s="393">
        <v>24</v>
      </c>
      <c r="CJ48" s="303">
        <v>40</v>
      </c>
      <c r="CK48" s="393">
        <v>40</v>
      </c>
      <c r="CL48" s="303">
        <v>0</v>
      </c>
      <c r="CM48" s="393">
        <v>0</v>
      </c>
      <c r="CN48" s="303"/>
      <c r="CO48" s="303"/>
      <c r="CP48" s="393" t="s">
        <v>744</v>
      </c>
      <c r="CQ48" s="303" t="s">
        <v>389</v>
      </c>
      <c r="CR48" s="393" t="s">
        <v>389</v>
      </c>
      <c r="CS48" s="393" t="s">
        <v>744</v>
      </c>
      <c r="CT48" s="303" t="s">
        <v>389</v>
      </c>
      <c r="CU48" s="393" t="s">
        <v>389</v>
      </c>
      <c r="CV48" s="303" t="s">
        <v>744</v>
      </c>
      <c r="CW48" s="303" t="s">
        <v>744</v>
      </c>
      <c r="CX48" s="303" t="s">
        <v>744</v>
      </c>
      <c r="CY48" s="303" t="s">
        <v>744</v>
      </c>
      <c r="CZ48" s="303" t="s">
        <v>744</v>
      </c>
      <c r="DA48" s="303" t="s">
        <v>744</v>
      </c>
      <c r="DB48" s="303" t="s">
        <v>744</v>
      </c>
      <c r="DC48" s="303" t="s">
        <v>744</v>
      </c>
      <c r="DD48" s="303" t="s">
        <v>744</v>
      </c>
      <c r="DE48" s="303" t="s">
        <v>744</v>
      </c>
      <c r="DF48" s="303" t="s">
        <v>744</v>
      </c>
      <c r="DG48" s="393" t="s">
        <v>744</v>
      </c>
      <c r="DH48" s="303" t="s">
        <v>744</v>
      </c>
      <c r="DI48" s="303" t="s">
        <v>744</v>
      </c>
      <c r="DJ48" s="393" t="s">
        <v>744</v>
      </c>
      <c r="DK48" s="303" t="s">
        <v>744</v>
      </c>
      <c r="DL48" s="303" t="s">
        <v>744</v>
      </c>
      <c r="DM48" s="303" t="s">
        <v>744</v>
      </c>
      <c r="DN48" s="303" t="s">
        <v>744</v>
      </c>
      <c r="DO48" s="303" t="s">
        <v>744</v>
      </c>
      <c r="DP48" s="303" t="s">
        <v>744</v>
      </c>
      <c r="DQ48" s="303" t="s">
        <v>744</v>
      </c>
      <c r="DR48" s="303" t="s">
        <v>744</v>
      </c>
      <c r="DS48" s="303" t="s">
        <v>744</v>
      </c>
      <c r="DT48" s="303" t="s">
        <v>744</v>
      </c>
      <c r="DU48" s="303" t="s">
        <v>744</v>
      </c>
      <c r="DV48" s="393" t="s">
        <v>744</v>
      </c>
      <c r="DW48" s="303" t="s">
        <v>744</v>
      </c>
      <c r="DX48" s="303" t="s">
        <v>744</v>
      </c>
      <c r="DY48" s="393" t="s">
        <v>744</v>
      </c>
      <c r="DZ48" s="303" t="s">
        <v>744</v>
      </c>
      <c r="EA48" s="303" t="s">
        <v>744</v>
      </c>
      <c r="EB48" s="303" t="s">
        <v>744</v>
      </c>
      <c r="EC48" s="303" t="s">
        <v>744</v>
      </c>
      <c r="ED48" s="303" t="s">
        <v>744</v>
      </c>
      <c r="EE48" s="303" t="s">
        <v>744</v>
      </c>
      <c r="EF48" s="303" t="s">
        <v>744</v>
      </c>
      <c r="EG48" s="303" t="s">
        <v>744</v>
      </c>
      <c r="EH48" s="303" t="s">
        <v>744</v>
      </c>
      <c r="EI48" s="303" t="s">
        <v>744</v>
      </c>
      <c r="EJ48" s="303" t="s">
        <v>744</v>
      </c>
      <c r="EK48" s="393" t="s">
        <v>744</v>
      </c>
      <c r="EL48" s="303" t="s">
        <v>744</v>
      </c>
      <c r="EM48" s="303" t="s">
        <v>744</v>
      </c>
      <c r="EN48" s="393" t="s">
        <v>744</v>
      </c>
      <c r="EO48" s="303">
        <v>2</v>
      </c>
      <c r="EP48" s="303">
        <v>3616</v>
      </c>
      <c r="EQ48" s="303">
        <v>0</v>
      </c>
      <c r="ER48" s="303">
        <v>0</v>
      </c>
      <c r="ES48" s="303">
        <v>0</v>
      </c>
      <c r="ET48" s="303">
        <v>0</v>
      </c>
      <c r="EU48" s="303">
        <v>0</v>
      </c>
      <c r="EV48" s="303">
        <v>0</v>
      </c>
      <c r="EW48" s="303">
        <v>0</v>
      </c>
      <c r="EX48" s="303">
        <v>0</v>
      </c>
      <c r="EY48" s="303">
        <v>3616</v>
      </c>
      <c r="EZ48" s="303">
        <v>0</v>
      </c>
      <c r="FA48" s="393">
        <v>0</v>
      </c>
      <c r="FB48" s="303">
        <v>1808</v>
      </c>
      <c r="FC48" s="303">
        <v>1808</v>
      </c>
      <c r="FD48" s="303">
        <v>0</v>
      </c>
      <c r="FE48" s="393">
        <v>0</v>
      </c>
      <c r="FF48" s="303" t="s">
        <v>744</v>
      </c>
      <c r="FG48" s="303" t="s">
        <v>744</v>
      </c>
      <c r="FH48" s="303" t="s">
        <v>744</v>
      </c>
      <c r="FI48" s="303" t="s">
        <v>744</v>
      </c>
      <c r="FJ48" s="303" t="s">
        <v>744</v>
      </c>
      <c r="FK48" s="303" t="s">
        <v>744</v>
      </c>
      <c r="FL48" s="303" t="s">
        <v>744</v>
      </c>
      <c r="FM48" s="303" t="s">
        <v>744</v>
      </c>
      <c r="FN48" s="303" t="s">
        <v>744</v>
      </c>
      <c r="FO48" s="303" t="s">
        <v>744</v>
      </c>
      <c r="FP48" s="303" t="s">
        <v>744</v>
      </c>
      <c r="FQ48" s="303" t="s">
        <v>744</v>
      </c>
      <c r="FR48" s="393" t="s">
        <v>744</v>
      </c>
      <c r="FS48" s="303" t="s">
        <v>744</v>
      </c>
      <c r="FT48" s="303" t="s">
        <v>744</v>
      </c>
      <c r="FU48" s="303" t="s">
        <v>744</v>
      </c>
      <c r="FV48" s="393" t="s">
        <v>744</v>
      </c>
      <c r="FW48" s="303">
        <v>2</v>
      </c>
      <c r="FX48" s="303">
        <v>3616</v>
      </c>
      <c r="FY48" s="303">
        <v>0</v>
      </c>
      <c r="FZ48" s="303">
        <v>0</v>
      </c>
      <c r="GA48" s="303">
        <v>0</v>
      </c>
      <c r="GB48" s="303">
        <v>0</v>
      </c>
      <c r="GC48" s="303">
        <v>0</v>
      </c>
      <c r="GD48" s="303">
        <v>0</v>
      </c>
      <c r="GE48" s="303">
        <v>0</v>
      </c>
      <c r="GF48" s="303">
        <v>0</v>
      </c>
      <c r="GG48" s="303">
        <v>3616</v>
      </c>
      <c r="GH48" s="303">
        <v>0</v>
      </c>
      <c r="GI48" s="393">
        <v>0</v>
      </c>
      <c r="GJ48" s="303">
        <v>1808</v>
      </c>
      <c r="GK48" s="303">
        <v>1808</v>
      </c>
      <c r="GL48" s="303">
        <v>0</v>
      </c>
      <c r="GM48" s="393">
        <v>0</v>
      </c>
      <c r="GN48" s="303">
        <v>5</v>
      </c>
      <c r="GO48" s="303">
        <v>8632</v>
      </c>
      <c r="GP48" s="303">
        <v>0</v>
      </c>
      <c r="GQ48" s="303">
        <v>88</v>
      </c>
      <c r="GR48" s="303">
        <v>0</v>
      </c>
      <c r="GS48" s="303">
        <v>0</v>
      </c>
      <c r="GT48" s="303">
        <v>0</v>
      </c>
      <c r="GU48" s="303">
        <v>452</v>
      </c>
      <c r="GV48" s="303">
        <v>8</v>
      </c>
      <c r="GW48" s="303">
        <v>0</v>
      </c>
      <c r="GX48" s="303">
        <v>8084</v>
      </c>
      <c r="GY48" s="303">
        <v>307</v>
      </c>
      <c r="GZ48" s="393">
        <v>408</v>
      </c>
      <c r="HA48" s="303">
        <v>1726.4</v>
      </c>
      <c r="HB48" s="303">
        <v>1616.8000000000002</v>
      </c>
      <c r="HC48" s="303">
        <v>61.4</v>
      </c>
      <c r="HD48" s="393">
        <v>6.3484708063021311E-2</v>
      </c>
      <c r="HE48" s="303" t="s">
        <v>744</v>
      </c>
      <c r="HF48" s="303" t="s">
        <v>744</v>
      </c>
      <c r="HG48" s="303" t="s">
        <v>744</v>
      </c>
      <c r="HH48" s="303" t="s">
        <v>744</v>
      </c>
      <c r="HI48" s="303" t="s">
        <v>744</v>
      </c>
      <c r="HJ48" s="303" t="s">
        <v>744</v>
      </c>
      <c r="HK48" s="303" t="s">
        <v>744</v>
      </c>
      <c r="HL48" s="303" t="s">
        <v>744</v>
      </c>
      <c r="HM48" s="303" t="s">
        <v>744</v>
      </c>
      <c r="HN48" s="303" t="s">
        <v>744</v>
      </c>
      <c r="HO48" s="303" t="s">
        <v>744</v>
      </c>
      <c r="HP48" s="303" t="s">
        <v>744</v>
      </c>
      <c r="HQ48" s="393" t="s">
        <v>744</v>
      </c>
      <c r="HR48" s="303" t="s">
        <v>744</v>
      </c>
      <c r="HS48" s="303" t="s">
        <v>744</v>
      </c>
      <c r="HT48" s="303" t="s">
        <v>744</v>
      </c>
      <c r="HU48" s="393" t="s">
        <v>744</v>
      </c>
      <c r="HV48" s="303">
        <v>5</v>
      </c>
      <c r="HW48" s="303">
        <v>8632</v>
      </c>
      <c r="HX48" s="303">
        <v>0</v>
      </c>
      <c r="HY48" s="303">
        <v>88</v>
      </c>
      <c r="HZ48" s="303">
        <v>0</v>
      </c>
      <c r="IA48" s="303">
        <v>0</v>
      </c>
      <c r="IB48" s="303">
        <v>0</v>
      </c>
      <c r="IC48" s="303">
        <v>452</v>
      </c>
      <c r="ID48" s="303">
        <v>8</v>
      </c>
      <c r="IE48" s="303">
        <v>0</v>
      </c>
      <c r="IF48" s="303">
        <v>8084</v>
      </c>
      <c r="IG48" s="303">
        <v>307</v>
      </c>
      <c r="IH48" s="393">
        <v>408</v>
      </c>
      <c r="II48" s="303">
        <v>1726.4</v>
      </c>
      <c r="IJ48" s="303">
        <v>1616.8</v>
      </c>
      <c r="IK48" s="303">
        <v>61.4</v>
      </c>
      <c r="IL48" s="393">
        <v>6.3484708063021422E-2</v>
      </c>
      <c r="IM48" s="303"/>
      <c r="IN48" s="303">
        <v>1749.7142857142858</v>
      </c>
      <c r="IO48" s="303">
        <v>1671.4285714285713</v>
      </c>
      <c r="IP48" s="393">
        <v>4.4741998693664353E-2</v>
      </c>
      <c r="IQ48" s="303" t="s">
        <v>744</v>
      </c>
      <c r="IR48" s="303" t="s">
        <v>744</v>
      </c>
      <c r="IS48" s="393" t="s">
        <v>744</v>
      </c>
      <c r="IT48" s="303">
        <v>1749.7142857142858</v>
      </c>
      <c r="IU48" s="303">
        <v>1671.4285714285713</v>
      </c>
      <c r="IV48" s="393">
        <v>4.4741998693664353E-2</v>
      </c>
      <c r="IW48" s="735"/>
      <c r="IX48" s="303"/>
      <c r="IY48" s="396" t="s">
        <v>442</v>
      </c>
      <c r="IZ48" s="396" t="s">
        <v>363</v>
      </c>
      <c r="JA48" s="396" t="s">
        <v>354</v>
      </c>
      <c r="JB48" s="396">
        <v>7</v>
      </c>
      <c r="JC48" s="396" t="s">
        <v>11</v>
      </c>
      <c r="JD48" s="396" t="s">
        <v>232</v>
      </c>
      <c r="JE48" s="396" t="s">
        <v>9</v>
      </c>
      <c r="JF48" s="396" t="s">
        <v>232</v>
      </c>
      <c r="JG48" s="396" t="s">
        <v>358</v>
      </c>
    </row>
    <row r="49" spans="1:267" customFormat="1">
      <c r="A49">
        <v>56</v>
      </c>
      <c r="B49">
        <v>1</v>
      </c>
      <c r="F49">
        <v>700</v>
      </c>
      <c r="G49">
        <v>43</v>
      </c>
      <c r="H49">
        <v>1</v>
      </c>
      <c r="I49">
        <v>0</v>
      </c>
      <c r="J49">
        <v>1</v>
      </c>
      <c r="K49">
        <v>0</v>
      </c>
      <c r="L49" t="s">
        <v>442</v>
      </c>
      <c r="M49">
        <v>0</v>
      </c>
      <c r="N49">
        <v>0</v>
      </c>
      <c r="O49">
        <v>20</v>
      </c>
      <c r="P49">
        <v>0</v>
      </c>
      <c r="Q49">
        <v>40</v>
      </c>
      <c r="R49">
        <v>0</v>
      </c>
      <c r="S49">
        <v>0</v>
      </c>
      <c r="T49" t="s">
        <v>745</v>
      </c>
      <c r="U49">
        <v>0</v>
      </c>
      <c r="V49">
        <v>0</v>
      </c>
      <c r="W49">
        <v>0</v>
      </c>
      <c r="X49">
        <v>0</v>
      </c>
      <c r="Y49">
        <v>4</v>
      </c>
      <c r="Z49">
        <v>0</v>
      </c>
      <c r="AA49">
        <v>0</v>
      </c>
      <c r="AB49">
        <v>0</v>
      </c>
      <c r="AC49">
        <v>0</v>
      </c>
      <c r="AD49">
        <v>0</v>
      </c>
      <c r="AE49">
        <v>0</v>
      </c>
      <c r="AF49">
        <v>0</v>
      </c>
      <c r="AG49">
        <v>0</v>
      </c>
      <c r="AH49">
        <v>0</v>
      </c>
      <c r="AI49">
        <v>0</v>
      </c>
      <c r="AJ49">
        <v>0</v>
      </c>
      <c r="AK49">
        <v>128</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192</v>
      </c>
      <c r="CB49">
        <v>0</v>
      </c>
      <c r="CC49">
        <v>0</v>
      </c>
      <c r="CD49">
        <v>0</v>
      </c>
      <c r="CE49">
        <v>125</v>
      </c>
      <c r="CF49">
        <v>0</v>
      </c>
      <c r="CG49" s="439"/>
      <c r="CH49" s="303" t="s">
        <v>744</v>
      </c>
      <c r="CI49" s="393">
        <v>20</v>
      </c>
      <c r="CJ49" s="303" t="s">
        <v>744</v>
      </c>
      <c r="CK49" s="393">
        <v>40</v>
      </c>
      <c r="CL49" s="303" t="s">
        <v>744</v>
      </c>
      <c r="CM49" s="393">
        <v>0</v>
      </c>
      <c r="CN49" s="303"/>
      <c r="CO49" s="303"/>
      <c r="CP49" s="393" t="s">
        <v>744</v>
      </c>
      <c r="CQ49" s="303" t="s">
        <v>389</v>
      </c>
      <c r="CR49" s="393" t="s">
        <v>389</v>
      </c>
      <c r="CS49" s="393" t="s">
        <v>744</v>
      </c>
      <c r="CT49" s="303" t="s">
        <v>389</v>
      </c>
      <c r="CU49" s="393" t="s">
        <v>389</v>
      </c>
      <c r="CV49" s="303" t="s">
        <v>744</v>
      </c>
      <c r="CW49" s="303" t="s">
        <v>744</v>
      </c>
      <c r="CX49" s="303" t="s">
        <v>744</v>
      </c>
      <c r="CY49" s="303" t="s">
        <v>744</v>
      </c>
      <c r="CZ49" s="303" t="s">
        <v>744</v>
      </c>
      <c r="DA49" s="303" t="s">
        <v>744</v>
      </c>
      <c r="DB49" s="303" t="s">
        <v>744</v>
      </c>
      <c r="DC49" s="303" t="s">
        <v>744</v>
      </c>
      <c r="DD49" s="303" t="s">
        <v>744</v>
      </c>
      <c r="DE49" s="303" t="s">
        <v>744</v>
      </c>
      <c r="DF49" s="303" t="s">
        <v>744</v>
      </c>
      <c r="DG49" s="393" t="s">
        <v>744</v>
      </c>
      <c r="DH49" s="303" t="s">
        <v>744</v>
      </c>
      <c r="DI49" s="303" t="s">
        <v>744</v>
      </c>
      <c r="DJ49" s="393" t="s">
        <v>744</v>
      </c>
      <c r="DK49" s="303" t="s">
        <v>744</v>
      </c>
      <c r="DL49" s="303" t="s">
        <v>744</v>
      </c>
      <c r="DM49" s="303" t="s">
        <v>744</v>
      </c>
      <c r="DN49" s="303" t="s">
        <v>744</v>
      </c>
      <c r="DO49" s="303" t="s">
        <v>744</v>
      </c>
      <c r="DP49" s="303" t="s">
        <v>744</v>
      </c>
      <c r="DQ49" s="303" t="s">
        <v>744</v>
      </c>
      <c r="DR49" s="303" t="s">
        <v>744</v>
      </c>
      <c r="DS49" s="303" t="s">
        <v>744</v>
      </c>
      <c r="DT49" s="303" t="s">
        <v>744</v>
      </c>
      <c r="DU49" s="303" t="s">
        <v>744</v>
      </c>
      <c r="DV49" s="393" t="s">
        <v>744</v>
      </c>
      <c r="DW49" s="303" t="s">
        <v>744</v>
      </c>
      <c r="DX49" s="303" t="s">
        <v>744</v>
      </c>
      <c r="DY49" s="393" t="s">
        <v>744</v>
      </c>
      <c r="DZ49" s="303" t="s">
        <v>744</v>
      </c>
      <c r="EA49" s="303" t="s">
        <v>744</v>
      </c>
      <c r="EB49" s="303" t="s">
        <v>744</v>
      </c>
      <c r="EC49" s="303" t="s">
        <v>744</v>
      </c>
      <c r="ED49" s="303" t="s">
        <v>744</v>
      </c>
      <c r="EE49" s="303" t="s">
        <v>744</v>
      </c>
      <c r="EF49" s="303" t="s">
        <v>744</v>
      </c>
      <c r="EG49" s="303" t="s">
        <v>744</v>
      </c>
      <c r="EH49" s="303" t="s">
        <v>744</v>
      </c>
      <c r="EI49" s="303" t="s">
        <v>744</v>
      </c>
      <c r="EJ49" s="303" t="s">
        <v>744</v>
      </c>
      <c r="EK49" s="393" t="s">
        <v>744</v>
      </c>
      <c r="EL49" s="303" t="s">
        <v>744</v>
      </c>
      <c r="EM49" s="303" t="s">
        <v>744</v>
      </c>
      <c r="EN49" s="393" t="s">
        <v>744</v>
      </c>
      <c r="EO49" s="303" t="s">
        <v>744</v>
      </c>
      <c r="EP49" s="303" t="s">
        <v>744</v>
      </c>
      <c r="EQ49" s="303" t="s">
        <v>744</v>
      </c>
      <c r="ER49" s="303" t="s">
        <v>744</v>
      </c>
      <c r="ES49" s="303" t="s">
        <v>744</v>
      </c>
      <c r="ET49" s="303" t="s">
        <v>744</v>
      </c>
      <c r="EU49" s="303" t="s">
        <v>744</v>
      </c>
      <c r="EV49" s="303" t="s">
        <v>744</v>
      </c>
      <c r="EW49" s="303" t="s">
        <v>744</v>
      </c>
      <c r="EX49" s="303" t="s">
        <v>744</v>
      </c>
      <c r="EY49" s="303" t="s">
        <v>744</v>
      </c>
      <c r="EZ49" s="303" t="s">
        <v>744</v>
      </c>
      <c r="FA49" s="393" t="s">
        <v>744</v>
      </c>
      <c r="FB49" s="303" t="s">
        <v>744</v>
      </c>
      <c r="FC49" s="303" t="s">
        <v>744</v>
      </c>
      <c r="FD49" s="303" t="s">
        <v>744</v>
      </c>
      <c r="FE49" s="393" t="s">
        <v>744</v>
      </c>
      <c r="FF49" s="303" t="s">
        <v>744</v>
      </c>
      <c r="FG49" s="303" t="s">
        <v>744</v>
      </c>
      <c r="FH49" s="303" t="s">
        <v>744</v>
      </c>
      <c r="FI49" s="303" t="s">
        <v>744</v>
      </c>
      <c r="FJ49" s="303" t="s">
        <v>744</v>
      </c>
      <c r="FK49" s="303" t="s">
        <v>744</v>
      </c>
      <c r="FL49" s="303" t="s">
        <v>744</v>
      </c>
      <c r="FM49" s="303" t="s">
        <v>744</v>
      </c>
      <c r="FN49" s="303" t="s">
        <v>744</v>
      </c>
      <c r="FO49" s="303" t="s">
        <v>744</v>
      </c>
      <c r="FP49" s="303" t="s">
        <v>744</v>
      </c>
      <c r="FQ49" s="303" t="s">
        <v>744</v>
      </c>
      <c r="FR49" s="393" t="s">
        <v>744</v>
      </c>
      <c r="FS49" s="303" t="s">
        <v>744</v>
      </c>
      <c r="FT49" s="303" t="s">
        <v>744</v>
      </c>
      <c r="FU49" s="303" t="s">
        <v>744</v>
      </c>
      <c r="FV49" s="393" t="s">
        <v>744</v>
      </c>
      <c r="FW49" s="303" t="s">
        <v>744</v>
      </c>
      <c r="FX49" s="303" t="s">
        <v>744</v>
      </c>
      <c r="FY49" s="303" t="s">
        <v>744</v>
      </c>
      <c r="FZ49" s="303" t="s">
        <v>744</v>
      </c>
      <c r="GA49" s="303" t="s">
        <v>744</v>
      </c>
      <c r="GB49" s="303" t="s">
        <v>744</v>
      </c>
      <c r="GC49" s="303" t="s">
        <v>744</v>
      </c>
      <c r="GD49" s="303" t="s">
        <v>744</v>
      </c>
      <c r="GE49" s="303" t="s">
        <v>744</v>
      </c>
      <c r="GF49" s="303" t="s">
        <v>744</v>
      </c>
      <c r="GG49" s="303" t="s">
        <v>744</v>
      </c>
      <c r="GH49" s="303" t="s">
        <v>744</v>
      </c>
      <c r="GI49" s="393" t="s">
        <v>744</v>
      </c>
      <c r="GJ49" s="303" t="s">
        <v>744</v>
      </c>
      <c r="GK49" s="303" t="s">
        <v>744</v>
      </c>
      <c r="GL49" s="303" t="s">
        <v>744</v>
      </c>
      <c r="GM49" s="393" t="s">
        <v>744</v>
      </c>
      <c r="GN49" s="303">
        <v>4</v>
      </c>
      <c r="GO49" s="303">
        <v>7168</v>
      </c>
      <c r="GP49" s="303">
        <v>0</v>
      </c>
      <c r="GQ49" s="303">
        <v>128</v>
      </c>
      <c r="GR49" s="303">
        <v>0</v>
      </c>
      <c r="GS49" s="303">
        <v>0</v>
      </c>
      <c r="GT49" s="303">
        <v>0</v>
      </c>
      <c r="GU49" s="303">
        <v>0</v>
      </c>
      <c r="GV49" s="303">
        <v>0</v>
      </c>
      <c r="GW49" s="303">
        <v>0</v>
      </c>
      <c r="GX49" s="303">
        <v>7040</v>
      </c>
      <c r="GY49" s="303">
        <v>125</v>
      </c>
      <c r="GZ49" s="393">
        <v>192</v>
      </c>
      <c r="HA49" s="303">
        <v>1792</v>
      </c>
      <c r="HB49" s="303">
        <v>1760</v>
      </c>
      <c r="HC49" s="303">
        <v>31.25</v>
      </c>
      <c r="HD49" s="393">
        <v>1.7857142857142905E-2</v>
      </c>
      <c r="HE49" s="303" t="s">
        <v>744</v>
      </c>
      <c r="HF49" s="303" t="s">
        <v>744</v>
      </c>
      <c r="HG49" s="303" t="s">
        <v>744</v>
      </c>
      <c r="HH49" s="303" t="s">
        <v>744</v>
      </c>
      <c r="HI49" s="303" t="s">
        <v>744</v>
      </c>
      <c r="HJ49" s="303" t="s">
        <v>744</v>
      </c>
      <c r="HK49" s="303" t="s">
        <v>744</v>
      </c>
      <c r="HL49" s="303" t="s">
        <v>744</v>
      </c>
      <c r="HM49" s="303" t="s">
        <v>744</v>
      </c>
      <c r="HN49" s="303" t="s">
        <v>744</v>
      </c>
      <c r="HO49" s="303" t="s">
        <v>744</v>
      </c>
      <c r="HP49" s="303" t="s">
        <v>744</v>
      </c>
      <c r="HQ49" s="393" t="s">
        <v>744</v>
      </c>
      <c r="HR49" s="303" t="s">
        <v>744</v>
      </c>
      <c r="HS49" s="303" t="s">
        <v>744</v>
      </c>
      <c r="HT49" s="303" t="s">
        <v>744</v>
      </c>
      <c r="HU49" s="393" t="s">
        <v>744</v>
      </c>
      <c r="HV49" s="303">
        <v>4</v>
      </c>
      <c r="HW49" s="303">
        <v>7168</v>
      </c>
      <c r="HX49" s="303">
        <v>0</v>
      </c>
      <c r="HY49" s="303">
        <v>128</v>
      </c>
      <c r="HZ49" s="303">
        <v>0</v>
      </c>
      <c r="IA49" s="303">
        <v>0</v>
      </c>
      <c r="IB49" s="303">
        <v>0</v>
      </c>
      <c r="IC49" s="303">
        <v>0</v>
      </c>
      <c r="ID49" s="303">
        <v>0</v>
      </c>
      <c r="IE49" s="303">
        <v>0</v>
      </c>
      <c r="IF49" s="303">
        <v>7040</v>
      </c>
      <c r="IG49" s="303">
        <v>125</v>
      </c>
      <c r="IH49" s="393">
        <v>192</v>
      </c>
      <c r="II49" s="303">
        <v>1792</v>
      </c>
      <c r="IJ49" s="303">
        <v>1760</v>
      </c>
      <c r="IK49" s="303">
        <v>31.25</v>
      </c>
      <c r="IL49" s="393">
        <v>1.7857142857142905E-2</v>
      </c>
      <c r="IM49" s="303"/>
      <c r="IN49" s="303">
        <v>1792</v>
      </c>
      <c r="IO49" s="303">
        <v>1760</v>
      </c>
      <c r="IP49" s="393">
        <v>1.7857142857142905E-2</v>
      </c>
      <c r="IQ49" s="303" t="s">
        <v>744</v>
      </c>
      <c r="IR49" s="303" t="s">
        <v>744</v>
      </c>
      <c r="IS49" s="393" t="s">
        <v>744</v>
      </c>
      <c r="IT49" s="303">
        <v>1792</v>
      </c>
      <c r="IU49" s="303">
        <v>1760</v>
      </c>
      <c r="IV49" s="393">
        <v>1.7857142857142905E-2</v>
      </c>
      <c r="IW49" s="735"/>
      <c r="IX49" s="303"/>
      <c r="IY49" s="396" t="s">
        <v>442</v>
      </c>
      <c r="IZ49" s="396" t="s">
        <v>363</v>
      </c>
      <c r="JA49" s="396" t="s">
        <v>354</v>
      </c>
      <c r="JB49" s="396">
        <v>7</v>
      </c>
      <c r="JC49" s="396" t="s">
        <v>11</v>
      </c>
      <c r="JD49" s="396" t="s">
        <v>232</v>
      </c>
      <c r="JE49" s="396" t="s">
        <v>9</v>
      </c>
      <c r="JF49" s="396" t="s">
        <v>232</v>
      </c>
      <c r="JG49" s="396" t="s">
        <v>358</v>
      </c>
    </row>
    <row r="50" spans="1:267" customFormat="1">
      <c r="A50">
        <v>57</v>
      </c>
      <c r="B50">
        <v>1</v>
      </c>
      <c r="F50">
        <v>700</v>
      </c>
      <c r="G50">
        <v>42</v>
      </c>
      <c r="H50">
        <v>1</v>
      </c>
      <c r="I50">
        <v>0</v>
      </c>
      <c r="J50">
        <v>1</v>
      </c>
      <c r="K50">
        <v>0</v>
      </c>
      <c r="L50" t="s">
        <v>442</v>
      </c>
      <c r="M50">
        <v>0</v>
      </c>
      <c r="N50">
        <v>31.5</v>
      </c>
      <c r="O50">
        <v>20</v>
      </c>
      <c r="P50">
        <v>40</v>
      </c>
      <c r="Q50">
        <v>40</v>
      </c>
      <c r="R50">
        <v>50</v>
      </c>
      <c r="S50">
        <v>50</v>
      </c>
      <c r="T50" t="s">
        <v>745</v>
      </c>
      <c r="U50">
        <v>0</v>
      </c>
      <c r="V50">
        <v>0</v>
      </c>
      <c r="W50">
        <v>1</v>
      </c>
      <c r="X50">
        <v>1</v>
      </c>
      <c r="Y50">
        <v>6</v>
      </c>
      <c r="Z50">
        <v>0</v>
      </c>
      <c r="AA50">
        <v>0</v>
      </c>
      <c r="AB50">
        <v>0</v>
      </c>
      <c r="AC50">
        <v>0</v>
      </c>
      <c r="AD50">
        <v>0</v>
      </c>
      <c r="AE50">
        <v>88</v>
      </c>
      <c r="AF50">
        <v>0</v>
      </c>
      <c r="AG50">
        <v>0</v>
      </c>
      <c r="AH50">
        <v>0</v>
      </c>
      <c r="AI50">
        <v>0</v>
      </c>
      <c r="AJ50">
        <v>0</v>
      </c>
      <c r="AK50">
        <v>784</v>
      </c>
      <c r="AL50">
        <v>0</v>
      </c>
      <c r="AM50">
        <v>0</v>
      </c>
      <c r="AN50">
        <v>0</v>
      </c>
      <c r="AO50">
        <v>0</v>
      </c>
      <c r="AP50">
        <v>0</v>
      </c>
      <c r="AQ50">
        <v>0</v>
      </c>
      <c r="AR50">
        <v>0</v>
      </c>
      <c r="AS50">
        <v>0</v>
      </c>
      <c r="AT50">
        <v>0</v>
      </c>
      <c r="AU50">
        <v>0</v>
      </c>
      <c r="AV50">
        <v>0</v>
      </c>
      <c r="AW50">
        <v>136</v>
      </c>
      <c r="AX50">
        <v>0</v>
      </c>
      <c r="AY50">
        <v>0</v>
      </c>
      <c r="AZ50">
        <v>0</v>
      </c>
      <c r="BA50">
        <v>0</v>
      </c>
      <c r="BB50">
        <v>0</v>
      </c>
      <c r="BC50">
        <v>0</v>
      </c>
      <c r="BD50">
        <v>0</v>
      </c>
      <c r="BE50">
        <v>0</v>
      </c>
      <c r="BF50">
        <v>0</v>
      </c>
      <c r="BG50">
        <v>30</v>
      </c>
      <c r="BH50">
        <v>15</v>
      </c>
      <c r="BI50">
        <v>24</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s="439"/>
      <c r="CH50" s="303">
        <v>31.5</v>
      </c>
      <c r="CI50" s="393">
        <v>20</v>
      </c>
      <c r="CJ50" s="303">
        <v>40</v>
      </c>
      <c r="CK50" s="393">
        <v>40</v>
      </c>
      <c r="CL50" s="303">
        <v>50</v>
      </c>
      <c r="CM50" s="393">
        <v>50</v>
      </c>
      <c r="CN50" s="303"/>
      <c r="CO50" s="303"/>
      <c r="CP50" s="393" t="s">
        <v>744</v>
      </c>
      <c r="CQ50" s="303" t="s">
        <v>744</v>
      </c>
      <c r="CR50" s="393" t="s">
        <v>744</v>
      </c>
      <c r="CS50" s="393" t="s">
        <v>744</v>
      </c>
      <c r="CT50" s="303" t="s">
        <v>744</v>
      </c>
      <c r="CU50" s="393" t="s">
        <v>744</v>
      </c>
      <c r="CV50" s="303" t="s">
        <v>744</v>
      </c>
      <c r="CW50" s="303" t="s">
        <v>744</v>
      </c>
      <c r="CX50" s="303" t="s">
        <v>744</v>
      </c>
      <c r="CY50" s="303" t="s">
        <v>744</v>
      </c>
      <c r="CZ50" s="303" t="s">
        <v>744</v>
      </c>
      <c r="DA50" s="303" t="s">
        <v>744</v>
      </c>
      <c r="DB50" s="303" t="s">
        <v>744</v>
      </c>
      <c r="DC50" s="303" t="s">
        <v>744</v>
      </c>
      <c r="DD50" s="303" t="s">
        <v>744</v>
      </c>
      <c r="DE50" s="303" t="s">
        <v>744</v>
      </c>
      <c r="DF50" s="303" t="s">
        <v>744</v>
      </c>
      <c r="DG50" s="393" t="s">
        <v>744</v>
      </c>
      <c r="DH50" s="303" t="s">
        <v>744</v>
      </c>
      <c r="DI50" s="303" t="s">
        <v>744</v>
      </c>
      <c r="DJ50" s="393" t="s">
        <v>744</v>
      </c>
      <c r="DK50" s="303" t="s">
        <v>744</v>
      </c>
      <c r="DL50" s="303" t="s">
        <v>744</v>
      </c>
      <c r="DM50" s="303" t="s">
        <v>744</v>
      </c>
      <c r="DN50" s="303" t="s">
        <v>744</v>
      </c>
      <c r="DO50" s="303" t="s">
        <v>744</v>
      </c>
      <c r="DP50" s="303" t="s">
        <v>744</v>
      </c>
      <c r="DQ50" s="303" t="s">
        <v>744</v>
      </c>
      <c r="DR50" s="303" t="s">
        <v>744</v>
      </c>
      <c r="DS50" s="303" t="s">
        <v>744</v>
      </c>
      <c r="DT50" s="303" t="s">
        <v>744</v>
      </c>
      <c r="DU50" s="303" t="s">
        <v>744</v>
      </c>
      <c r="DV50" s="393" t="s">
        <v>744</v>
      </c>
      <c r="DW50" s="303" t="s">
        <v>744</v>
      </c>
      <c r="DX50" s="303" t="s">
        <v>744</v>
      </c>
      <c r="DY50" s="393" t="s">
        <v>744</v>
      </c>
      <c r="DZ50" s="303" t="s">
        <v>744</v>
      </c>
      <c r="EA50" s="303" t="s">
        <v>744</v>
      </c>
      <c r="EB50" s="303" t="s">
        <v>744</v>
      </c>
      <c r="EC50" s="303" t="s">
        <v>744</v>
      </c>
      <c r="ED50" s="303" t="s">
        <v>744</v>
      </c>
      <c r="EE50" s="303" t="s">
        <v>744</v>
      </c>
      <c r="EF50" s="303" t="s">
        <v>744</v>
      </c>
      <c r="EG50" s="303" t="s">
        <v>744</v>
      </c>
      <c r="EH50" s="303" t="s">
        <v>744</v>
      </c>
      <c r="EI50" s="303" t="s">
        <v>744</v>
      </c>
      <c r="EJ50" s="303" t="s">
        <v>744</v>
      </c>
      <c r="EK50" s="393" t="s">
        <v>744</v>
      </c>
      <c r="EL50" s="303" t="s">
        <v>744</v>
      </c>
      <c r="EM50" s="303" t="s">
        <v>744</v>
      </c>
      <c r="EN50" s="393" t="s">
        <v>744</v>
      </c>
      <c r="EO50" s="303">
        <v>1</v>
      </c>
      <c r="EP50" s="303">
        <v>1711.5833333333333</v>
      </c>
      <c r="EQ50" s="303">
        <v>0</v>
      </c>
      <c r="ER50" s="303">
        <v>0</v>
      </c>
      <c r="ES50" s="303">
        <v>0</v>
      </c>
      <c r="ET50" s="303">
        <v>0</v>
      </c>
      <c r="EU50" s="303">
        <v>0</v>
      </c>
      <c r="EV50" s="303">
        <v>30</v>
      </c>
      <c r="EW50" s="303">
        <v>0</v>
      </c>
      <c r="EX50" s="303">
        <v>0</v>
      </c>
      <c r="EY50" s="303">
        <v>1681.5833333333333</v>
      </c>
      <c r="EZ50" s="303">
        <v>0</v>
      </c>
      <c r="FA50" s="393">
        <v>0</v>
      </c>
      <c r="FB50" s="303">
        <v>1711.5833333333333</v>
      </c>
      <c r="FC50" s="303">
        <v>1681.5833333333333</v>
      </c>
      <c r="FD50" s="303">
        <v>0</v>
      </c>
      <c r="FE50" s="393">
        <v>1.7527630361750868E-2</v>
      </c>
      <c r="FF50" s="303">
        <v>1</v>
      </c>
      <c r="FG50" s="303">
        <v>1711.5833333333333</v>
      </c>
      <c r="FH50" s="303">
        <v>0</v>
      </c>
      <c r="FI50" s="303">
        <v>0</v>
      </c>
      <c r="FJ50" s="303">
        <v>0</v>
      </c>
      <c r="FK50" s="303">
        <v>0</v>
      </c>
      <c r="FL50" s="303">
        <v>0</v>
      </c>
      <c r="FM50" s="303">
        <v>15</v>
      </c>
      <c r="FN50" s="303">
        <v>0</v>
      </c>
      <c r="FO50" s="303">
        <v>0</v>
      </c>
      <c r="FP50" s="303">
        <v>1696.5833333333333</v>
      </c>
      <c r="FQ50" s="303">
        <v>0</v>
      </c>
      <c r="FR50" s="393">
        <v>0</v>
      </c>
      <c r="FS50" s="303">
        <v>1711.5833333333333</v>
      </c>
      <c r="FT50" s="303">
        <v>1696.5833333333333</v>
      </c>
      <c r="FU50" s="303">
        <v>0</v>
      </c>
      <c r="FV50" s="393">
        <v>8.7638151808754339E-3</v>
      </c>
      <c r="FW50" s="303">
        <v>2</v>
      </c>
      <c r="FX50" s="303">
        <v>3423.1666666666665</v>
      </c>
      <c r="FY50" s="303">
        <v>0</v>
      </c>
      <c r="FZ50" s="303">
        <v>0</v>
      </c>
      <c r="GA50" s="303">
        <v>0</v>
      </c>
      <c r="GB50" s="303">
        <v>0</v>
      </c>
      <c r="GC50" s="303">
        <v>0</v>
      </c>
      <c r="GD50" s="303">
        <v>45</v>
      </c>
      <c r="GE50" s="303">
        <v>0</v>
      </c>
      <c r="GF50" s="303">
        <v>0</v>
      </c>
      <c r="GG50" s="303">
        <v>3378.1666666666665</v>
      </c>
      <c r="GH50" s="303">
        <v>0</v>
      </c>
      <c r="GI50" s="393">
        <v>0</v>
      </c>
      <c r="GJ50" s="303">
        <v>1711.5833333333333</v>
      </c>
      <c r="GK50" s="303">
        <v>1689.0833333333333</v>
      </c>
      <c r="GL50" s="303">
        <v>0</v>
      </c>
      <c r="GM50" s="393">
        <v>1.3145722771313095E-2</v>
      </c>
      <c r="GN50" s="303">
        <v>6</v>
      </c>
      <c r="GO50" s="303">
        <v>10810</v>
      </c>
      <c r="GP50" s="303">
        <v>88</v>
      </c>
      <c r="GQ50" s="303">
        <v>784</v>
      </c>
      <c r="GR50" s="303">
        <v>0</v>
      </c>
      <c r="GS50" s="303">
        <v>136</v>
      </c>
      <c r="GT50" s="303">
        <v>0</v>
      </c>
      <c r="GU50" s="303">
        <v>24</v>
      </c>
      <c r="GV50" s="303">
        <v>0</v>
      </c>
      <c r="GW50" s="303">
        <v>0</v>
      </c>
      <c r="GX50" s="303">
        <v>9778</v>
      </c>
      <c r="GY50" s="303">
        <v>0</v>
      </c>
      <c r="GZ50" s="393">
        <v>0</v>
      </c>
      <c r="HA50" s="303">
        <v>1801.6666666666665</v>
      </c>
      <c r="HB50" s="303">
        <v>1629.6666666666665</v>
      </c>
      <c r="HC50" s="303">
        <v>0</v>
      </c>
      <c r="HD50" s="393">
        <v>9.546716003700273E-2</v>
      </c>
      <c r="HE50" s="303" t="s">
        <v>744</v>
      </c>
      <c r="HF50" s="303" t="s">
        <v>744</v>
      </c>
      <c r="HG50" s="303" t="s">
        <v>744</v>
      </c>
      <c r="HH50" s="303" t="s">
        <v>744</v>
      </c>
      <c r="HI50" s="303" t="s">
        <v>744</v>
      </c>
      <c r="HJ50" s="303" t="s">
        <v>744</v>
      </c>
      <c r="HK50" s="303" t="s">
        <v>744</v>
      </c>
      <c r="HL50" s="303" t="s">
        <v>744</v>
      </c>
      <c r="HM50" s="303" t="s">
        <v>744</v>
      </c>
      <c r="HN50" s="303" t="s">
        <v>744</v>
      </c>
      <c r="HO50" s="303" t="s">
        <v>744</v>
      </c>
      <c r="HP50" s="303" t="s">
        <v>744</v>
      </c>
      <c r="HQ50" s="393" t="s">
        <v>744</v>
      </c>
      <c r="HR50" s="303" t="s">
        <v>744</v>
      </c>
      <c r="HS50" s="303" t="s">
        <v>744</v>
      </c>
      <c r="HT50" s="303" t="s">
        <v>744</v>
      </c>
      <c r="HU50" s="393" t="s">
        <v>744</v>
      </c>
      <c r="HV50" s="303">
        <v>6</v>
      </c>
      <c r="HW50" s="303">
        <v>10810</v>
      </c>
      <c r="HX50" s="303">
        <v>88</v>
      </c>
      <c r="HY50" s="303">
        <v>784</v>
      </c>
      <c r="HZ50" s="303">
        <v>0</v>
      </c>
      <c r="IA50" s="303">
        <v>136</v>
      </c>
      <c r="IB50" s="303">
        <v>0</v>
      </c>
      <c r="IC50" s="303">
        <v>24</v>
      </c>
      <c r="ID50" s="303">
        <v>0</v>
      </c>
      <c r="IE50" s="303">
        <v>0</v>
      </c>
      <c r="IF50" s="303">
        <v>9778</v>
      </c>
      <c r="IG50" s="303">
        <v>0</v>
      </c>
      <c r="IH50" s="393">
        <v>0</v>
      </c>
      <c r="II50" s="303">
        <v>1801.6666666666667</v>
      </c>
      <c r="IJ50" s="303">
        <v>1629.6666666666667</v>
      </c>
      <c r="IK50" s="303">
        <v>0</v>
      </c>
      <c r="IL50" s="393">
        <v>9.546716003700273E-2</v>
      </c>
      <c r="IM50" s="303"/>
      <c r="IN50" s="303">
        <v>1788.797619047619</v>
      </c>
      <c r="IO50" s="303">
        <v>1637.0833333333335</v>
      </c>
      <c r="IP50" s="393">
        <v>8.4813555261248785E-2</v>
      </c>
      <c r="IQ50" s="303">
        <v>1711.5833333333333</v>
      </c>
      <c r="IR50" s="303">
        <v>1696.5833333333333</v>
      </c>
      <c r="IS50" s="393">
        <v>8.7638151808754339E-3</v>
      </c>
      <c r="IT50" s="303">
        <v>1779.1458333333335</v>
      </c>
      <c r="IU50" s="303">
        <v>1644.5208333333335</v>
      </c>
      <c r="IV50" s="393">
        <v>7.5668333352849504E-2</v>
      </c>
      <c r="IW50" s="735"/>
      <c r="IX50" s="303"/>
      <c r="IY50" s="396" t="s">
        <v>442</v>
      </c>
      <c r="IZ50" s="396" t="s">
        <v>363</v>
      </c>
      <c r="JA50" s="396" t="s">
        <v>354</v>
      </c>
      <c r="JB50" s="396">
        <v>10</v>
      </c>
      <c r="JC50" s="396" t="s">
        <v>11</v>
      </c>
      <c r="JD50" s="396" t="s">
        <v>232</v>
      </c>
      <c r="JE50" s="396" t="s">
        <v>9</v>
      </c>
      <c r="JF50" s="396" t="s">
        <v>232</v>
      </c>
      <c r="JG50" s="396" t="s">
        <v>358</v>
      </c>
    </row>
    <row r="51" spans="1:267" customFormat="1">
      <c r="A51">
        <v>59</v>
      </c>
      <c r="B51">
        <v>1</v>
      </c>
      <c r="F51">
        <v>700</v>
      </c>
      <c r="G51">
        <v>41</v>
      </c>
      <c r="H51">
        <v>1</v>
      </c>
      <c r="I51">
        <v>0</v>
      </c>
      <c r="J51">
        <v>1</v>
      </c>
      <c r="K51">
        <v>0</v>
      </c>
      <c r="L51" t="s">
        <v>442</v>
      </c>
      <c r="M51">
        <v>0</v>
      </c>
      <c r="N51">
        <v>0</v>
      </c>
      <c r="O51">
        <v>0</v>
      </c>
      <c r="P51">
        <v>0</v>
      </c>
      <c r="Q51">
        <v>0</v>
      </c>
      <c r="R51">
        <v>0</v>
      </c>
      <c r="S51">
        <v>0</v>
      </c>
      <c r="T51" t="s">
        <v>745</v>
      </c>
      <c r="U51">
        <v>0</v>
      </c>
      <c r="V51">
        <v>0</v>
      </c>
      <c r="W51">
        <v>0</v>
      </c>
      <c r="X51">
        <v>0</v>
      </c>
      <c r="Y51">
        <v>5</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s="439"/>
      <c r="CH51" s="303" t="s">
        <v>744</v>
      </c>
      <c r="CI51" s="393" t="s">
        <v>744</v>
      </c>
      <c r="CJ51" s="303" t="s">
        <v>744</v>
      </c>
      <c r="CK51" s="393" t="s">
        <v>744</v>
      </c>
      <c r="CL51" s="303" t="s">
        <v>744</v>
      </c>
      <c r="CM51" s="393" t="s">
        <v>744</v>
      </c>
      <c r="CN51" s="303"/>
      <c r="CO51" s="303"/>
      <c r="CP51" s="393" t="s">
        <v>658</v>
      </c>
      <c r="CQ51" s="303" t="s">
        <v>744</v>
      </c>
      <c r="CR51" s="393" t="s">
        <v>744</v>
      </c>
      <c r="CS51" s="393" t="s">
        <v>658</v>
      </c>
      <c r="CT51" s="303" t="s">
        <v>744</v>
      </c>
      <c r="CU51" s="393" t="s">
        <v>744</v>
      </c>
      <c r="CV51" s="303" t="s">
        <v>744</v>
      </c>
      <c r="CW51" s="303" t="s">
        <v>744</v>
      </c>
      <c r="CX51" s="303" t="s">
        <v>744</v>
      </c>
      <c r="CY51" s="303" t="s">
        <v>744</v>
      </c>
      <c r="CZ51" s="303" t="s">
        <v>744</v>
      </c>
      <c r="DA51" s="303" t="s">
        <v>744</v>
      </c>
      <c r="DB51" s="303" t="s">
        <v>744</v>
      </c>
      <c r="DC51" s="303" t="s">
        <v>744</v>
      </c>
      <c r="DD51" s="303" t="s">
        <v>744</v>
      </c>
      <c r="DE51" s="303" t="s">
        <v>744</v>
      </c>
      <c r="DF51" s="303" t="s">
        <v>744</v>
      </c>
      <c r="DG51" s="393" t="s">
        <v>744</v>
      </c>
      <c r="DH51" s="303" t="s">
        <v>744</v>
      </c>
      <c r="DI51" s="303" t="s">
        <v>744</v>
      </c>
      <c r="DJ51" s="393" t="s">
        <v>744</v>
      </c>
      <c r="DK51" s="303" t="s">
        <v>744</v>
      </c>
      <c r="DL51" s="303" t="s">
        <v>744</v>
      </c>
      <c r="DM51" s="303" t="s">
        <v>744</v>
      </c>
      <c r="DN51" s="303" t="s">
        <v>744</v>
      </c>
      <c r="DO51" s="303" t="s">
        <v>744</v>
      </c>
      <c r="DP51" s="303" t="s">
        <v>744</v>
      </c>
      <c r="DQ51" s="303" t="s">
        <v>744</v>
      </c>
      <c r="DR51" s="303" t="s">
        <v>744</v>
      </c>
      <c r="DS51" s="303" t="s">
        <v>744</v>
      </c>
      <c r="DT51" s="303" t="s">
        <v>744</v>
      </c>
      <c r="DU51" s="303" t="s">
        <v>744</v>
      </c>
      <c r="DV51" s="393" t="s">
        <v>744</v>
      </c>
      <c r="DW51" s="303" t="s">
        <v>744</v>
      </c>
      <c r="DX51" s="303" t="s">
        <v>744</v>
      </c>
      <c r="DY51" s="393" t="s">
        <v>744</v>
      </c>
      <c r="DZ51" s="303" t="s">
        <v>744</v>
      </c>
      <c r="EA51" s="303" t="s">
        <v>744</v>
      </c>
      <c r="EB51" s="303" t="s">
        <v>744</v>
      </c>
      <c r="EC51" s="303" t="s">
        <v>744</v>
      </c>
      <c r="ED51" s="303" t="s">
        <v>744</v>
      </c>
      <c r="EE51" s="303" t="s">
        <v>744</v>
      </c>
      <c r="EF51" s="303" t="s">
        <v>744</v>
      </c>
      <c r="EG51" s="303" t="s">
        <v>744</v>
      </c>
      <c r="EH51" s="303" t="s">
        <v>744</v>
      </c>
      <c r="EI51" s="303" t="s">
        <v>744</v>
      </c>
      <c r="EJ51" s="303" t="s">
        <v>744</v>
      </c>
      <c r="EK51" s="393" t="s">
        <v>744</v>
      </c>
      <c r="EL51" s="303" t="s">
        <v>744</v>
      </c>
      <c r="EM51" s="303" t="s">
        <v>744</v>
      </c>
      <c r="EN51" s="393" t="s">
        <v>744</v>
      </c>
      <c r="EO51" s="303" t="s">
        <v>744</v>
      </c>
      <c r="EP51" s="303" t="s">
        <v>744</v>
      </c>
      <c r="EQ51" s="303" t="s">
        <v>744</v>
      </c>
      <c r="ER51" s="303" t="s">
        <v>744</v>
      </c>
      <c r="ES51" s="303" t="s">
        <v>744</v>
      </c>
      <c r="ET51" s="303" t="s">
        <v>744</v>
      </c>
      <c r="EU51" s="303" t="s">
        <v>744</v>
      </c>
      <c r="EV51" s="303" t="s">
        <v>744</v>
      </c>
      <c r="EW51" s="303" t="s">
        <v>744</v>
      </c>
      <c r="EX51" s="303" t="s">
        <v>744</v>
      </c>
      <c r="EY51" s="303" t="s">
        <v>744</v>
      </c>
      <c r="EZ51" s="303" t="s">
        <v>744</v>
      </c>
      <c r="FA51" s="393" t="s">
        <v>744</v>
      </c>
      <c r="FB51" s="303" t="s">
        <v>744</v>
      </c>
      <c r="FC51" s="303" t="s">
        <v>744</v>
      </c>
      <c r="FD51" s="303" t="s">
        <v>744</v>
      </c>
      <c r="FE51" s="393" t="s">
        <v>744</v>
      </c>
      <c r="FF51" s="303" t="s">
        <v>744</v>
      </c>
      <c r="FG51" s="303" t="s">
        <v>744</v>
      </c>
      <c r="FH51" s="303" t="s">
        <v>744</v>
      </c>
      <c r="FI51" s="303" t="s">
        <v>744</v>
      </c>
      <c r="FJ51" s="303" t="s">
        <v>744</v>
      </c>
      <c r="FK51" s="303" t="s">
        <v>744</v>
      </c>
      <c r="FL51" s="303" t="s">
        <v>744</v>
      </c>
      <c r="FM51" s="303" t="s">
        <v>744</v>
      </c>
      <c r="FN51" s="303" t="s">
        <v>744</v>
      </c>
      <c r="FO51" s="303" t="s">
        <v>744</v>
      </c>
      <c r="FP51" s="303" t="s">
        <v>744</v>
      </c>
      <c r="FQ51" s="303" t="s">
        <v>744</v>
      </c>
      <c r="FR51" s="393" t="s">
        <v>744</v>
      </c>
      <c r="FS51" s="303" t="s">
        <v>744</v>
      </c>
      <c r="FT51" s="303" t="s">
        <v>744</v>
      </c>
      <c r="FU51" s="303" t="s">
        <v>744</v>
      </c>
      <c r="FV51" s="393" t="s">
        <v>744</v>
      </c>
      <c r="FW51" s="303" t="s">
        <v>744</v>
      </c>
      <c r="FX51" s="303" t="s">
        <v>744</v>
      </c>
      <c r="FY51" s="303" t="s">
        <v>744</v>
      </c>
      <c r="FZ51" s="303" t="s">
        <v>744</v>
      </c>
      <c r="GA51" s="303" t="s">
        <v>744</v>
      </c>
      <c r="GB51" s="303" t="s">
        <v>744</v>
      </c>
      <c r="GC51" s="303" t="s">
        <v>744</v>
      </c>
      <c r="GD51" s="303" t="s">
        <v>744</v>
      </c>
      <c r="GE51" s="303" t="s">
        <v>744</v>
      </c>
      <c r="GF51" s="303" t="s">
        <v>744</v>
      </c>
      <c r="GG51" s="303" t="s">
        <v>744</v>
      </c>
      <c r="GH51" s="303" t="s">
        <v>744</v>
      </c>
      <c r="GI51" s="393" t="s">
        <v>744</v>
      </c>
      <c r="GJ51" s="303" t="s">
        <v>744</v>
      </c>
      <c r="GK51" s="303" t="s">
        <v>744</v>
      </c>
      <c r="GL51" s="303" t="s">
        <v>744</v>
      </c>
      <c r="GM51" s="393" t="s">
        <v>744</v>
      </c>
      <c r="GN51" s="303" t="s">
        <v>744</v>
      </c>
      <c r="GO51" s="303" t="s">
        <v>744</v>
      </c>
      <c r="GP51" s="303" t="s">
        <v>744</v>
      </c>
      <c r="GQ51" s="303" t="s">
        <v>744</v>
      </c>
      <c r="GR51" s="303" t="s">
        <v>744</v>
      </c>
      <c r="GS51" s="303" t="s">
        <v>744</v>
      </c>
      <c r="GT51" s="303" t="s">
        <v>744</v>
      </c>
      <c r="GU51" s="303" t="s">
        <v>744</v>
      </c>
      <c r="GV51" s="303" t="s">
        <v>744</v>
      </c>
      <c r="GW51" s="303" t="s">
        <v>744</v>
      </c>
      <c r="GX51" s="303" t="s">
        <v>744</v>
      </c>
      <c r="GY51" s="303" t="s">
        <v>744</v>
      </c>
      <c r="GZ51" s="393" t="s">
        <v>744</v>
      </c>
      <c r="HA51" s="303" t="s">
        <v>744</v>
      </c>
      <c r="HB51" s="303" t="s">
        <v>744</v>
      </c>
      <c r="HC51" s="303" t="s">
        <v>744</v>
      </c>
      <c r="HD51" s="393" t="s">
        <v>744</v>
      </c>
      <c r="HE51" s="303" t="s">
        <v>744</v>
      </c>
      <c r="HF51" s="303" t="s">
        <v>744</v>
      </c>
      <c r="HG51" s="303" t="s">
        <v>744</v>
      </c>
      <c r="HH51" s="303" t="s">
        <v>744</v>
      </c>
      <c r="HI51" s="303" t="s">
        <v>744</v>
      </c>
      <c r="HJ51" s="303" t="s">
        <v>744</v>
      </c>
      <c r="HK51" s="303" t="s">
        <v>744</v>
      </c>
      <c r="HL51" s="303" t="s">
        <v>744</v>
      </c>
      <c r="HM51" s="303" t="s">
        <v>744</v>
      </c>
      <c r="HN51" s="303" t="s">
        <v>744</v>
      </c>
      <c r="HO51" s="303" t="s">
        <v>744</v>
      </c>
      <c r="HP51" s="303" t="s">
        <v>744</v>
      </c>
      <c r="HQ51" s="393" t="s">
        <v>744</v>
      </c>
      <c r="HR51" s="303" t="s">
        <v>744</v>
      </c>
      <c r="HS51" s="303" t="s">
        <v>744</v>
      </c>
      <c r="HT51" s="303" t="s">
        <v>744</v>
      </c>
      <c r="HU51" s="393" t="s">
        <v>744</v>
      </c>
      <c r="HV51" s="303" t="s">
        <v>744</v>
      </c>
      <c r="HW51" s="303" t="s">
        <v>744</v>
      </c>
      <c r="HX51" s="303" t="s">
        <v>744</v>
      </c>
      <c r="HY51" s="303" t="s">
        <v>744</v>
      </c>
      <c r="HZ51" s="303" t="s">
        <v>744</v>
      </c>
      <c r="IA51" s="303" t="s">
        <v>744</v>
      </c>
      <c r="IB51" s="303" t="s">
        <v>744</v>
      </c>
      <c r="IC51" s="303" t="s">
        <v>744</v>
      </c>
      <c r="ID51" s="303" t="s">
        <v>744</v>
      </c>
      <c r="IE51" s="303" t="s">
        <v>744</v>
      </c>
      <c r="IF51" s="303" t="s">
        <v>744</v>
      </c>
      <c r="IG51" s="303" t="s">
        <v>744</v>
      </c>
      <c r="IH51" s="393" t="s">
        <v>744</v>
      </c>
      <c r="II51" s="303" t="s">
        <v>744</v>
      </c>
      <c r="IJ51" s="303" t="s">
        <v>744</v>
      </c>
      <c r="IK51" s="303" t="s">
        <v>744</v>
      </c>
      <c r="IL51" s="393" t="s">
        <v>744</v>
      </c>
      <c r="IM51" s="303"/>
      <c r="IN51" s="303" t="s">
        <v>744</v>
      </c>
      <c r="IO51" s="303" t="s">
        <v>744</v>
      </c>
      <c r="IP51" s="393" t="s">
        <v>744</v>
      </c>
      <c r="IQ51" s="303" t="s">
        <v>744</v>
      </c>
      <c r="IR51" s="303" t="s">
        <v>744</v>
      </c>
      <c r="IS51" s="393" t="s">
        <v>744</v>
      </c>
      <c r="IT51" s="303" t="s">
        <v>744</v>
      </c>
      <c r="IU51" s="303" t="s">
        <v>744</v>
      </c>
      <c r="IV51" s="393" t="s">
        <v>495</v>
      </c>
      <c r="IW51" s="735"/>
      <c r="IX51" s="303"/>
      <c r="IY51" s="396" t="s">
        <v>442</v>
      </c>
      <c r="IZ51" s="396" t="s">
        <v>363</v>
      </c>
      <c r="JA51" s="396" t="s">
        <v>354</v>
      </c>
      <c r="JB51" s="396">
        <v>6</v>
      </c>
      <c r="JC51" s="396" t="s">
        <v>11</v>
      </c>
      <c r="JD51" s="396" t="s">
        <v>232</v>
      </c>
      <c r="JE51" s="396" t="s">
        <v>9</v>
      </c>
      <c r="JF51" s="396" t="s">
        <v>232</v>
      </c>
      <c r="JG51" s="396" t="s">
        <v>358</v>
      </c>
    </row>
    <row r="52" spans="1:267" customFormat="1">
      <c r="A52">
        <v>60</v>
      </c>
      <c r="B52">
        <v>1</v>
      </c>
      <c r="F52">
        <v>700</v>
      </c>
      <c r="G52">
        <v>41</v>
      </c>
      <c r="H52">
        <v>1</v>
      </c>
      <c r="I52">
        <v>0</v>
      </c>
      <c r="J52">
        <v>1</v>
      </c>
      <c r="K52">
        <v>0</v>
      </c>
      <c r="L52" t="s">
        <v>442</v>
      </c>
      <c r="M52">
        <v>0</v>
      </c>
      <c r="N52">
        <v>0</v>
      </c>
      <c r="O52">
        <v>0</v>
      </c>
      <c r="P52">
        <v>0</v>
      </c>
      <c r="Q52">
        <v>0</v>
      </c>
      <c r="R52">
        <v>0</v>
      </c>
      <c r="S52">
        <v>0</v>
      </c>
      <c r="T52" t="s">
        <v>745</v>
      </c>
      <c r="U52">
        <v>0</v>
      </c>
      <c r="V52">
        <v>0</v>
      </c>
      <c r="W52">
        <v>0</v>
      </c>
      <c r="X52">
        <v>0</v>
      </c>
      <c r="Y52">
        <v>3</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s="439"/>
      <c r="CH52" s="303" t="s">
        <v>744</v>
      </c>
      <c r="CI52" s="393" t="s">
        <v>744</v>
      </c>
      <c r="CJ52" s="303" t="s">
        <v>744</v>
      </c>
      <c r="CK52" s="393" t="s">
        <v>744</v>
      </c>
      <c r="CL52" s="303" t="s">
        <v>744</v>
      </c>
      <c r="CM52" s="393" t="s">
        <v>744</v>
      </c>
      <c r="CN52" s="303"/>
      <c r="CO52" s="303"/>
      <c r="CP52" s="393" t="s">
        <v>658</v>
      </c>
      <c r="CQ52" s="303" t="s">
        <v>744</v>
      </c>
      <c r="CR52" s="393" t="s">
        <v>744</v>
      </c>
      <c r="CS52" s="393" t="s">
        <v>658</v>
      </c>
      <c r="CT52" s="303" t="s">
        <v>744</v>
      </c>
      <c r="CU52" s="393" t="s">
        <v>744</v>
      </c>
      <c r="CV52" s="303" t="s">
        <v>744</v>
      </c>
      <c r="CW52" s="303" t="s">
        <v>744</v>
      </c>
      <c r="CX52" s="303" t="s">
        <v>744</v>
      </c>
      <c r="CY52" s="303" t="s">
        <v>744</v>
      </c>
      <c r="CZ52" s="303" t="s">
        <v>744</v>
      </c>
      <c r="DA52" s="303" t="s">
        <v>744</v>
      </c>
      <c r="DB52" s="303" t="s">
        <v>744</v>
      </c>
      <c r="DC52" s="303" t="s">
        <v>744</v>
      </c>
      <c r="DD52" s="303" t="s">
        <v>744</v>
      </c>
      <c r="DE52" s="303" t="s">
        <v>744</v>
      </c>
      <c r="DF52" s="303" t="s">
        <v>744</v>
      </c>
      <c r="DG52" s="393" t="s">
        <v>744</v>
      </c>
      <c r="DH52" s="303" t="s">
        <v>744</v>
      </c>
      <c r="DI52" s="303" t="s">
        <v>744</v>
      </c>
      <c r="DJ52" s="393" t="s">
        <v>744</v>
      </c>
      <c r="DK52" s="303" t="s">
        <v>744</v>
      </c>
      <c r="DL52" s="303" t="s">
        <v>744</v>
      </c>
      <c r="DM52" s="303" t="s">
        <v>744</v>
      </c>
      <c r="DN52" s="303" t="s">
        <v>744</v>
      </c>
      <c r="DO52" s="303" t="s">
        <v>744</v>
      </c>
      <c r="DP52" s="303" t="s">
        <v>744</v>
      </c>
      <c r="DQ52" s="303" t="s">
        <v>744</v>
      </c>
      <c r="DR52" s="303" t="s">
        <v>744</v>
      </c>
      <c r="DS52" s="303" t="s">
        <v>744</v>
      </c>
      <c r="DT52" s="303" t="s">
        <v>744</v>
      </c>
      <c r="DU52" s="303" t="s">
        <v>744</v>
      </c>
      <c r="DV52" s="393" t="s">
        <v>744</v>
      </c>
      <c r="DW52" s="303" t="s">
        <v>744</v>
      </c>
      <c r="DX52" s="303" t="s">
        <v>744</v>
      </c>
      <c r="DY52" s="393" t="s">
        <v>744</v>
      </c>
      <c r="DZ52" s="303" t="s">
        <v>744</v>
      </c>
      <c r="EA52" s="303" t="s">
        <v>744</v>
      </c>
      <c r="EB52" s="303" t="s">
        <v>744</v>
      </c>
      <c r="EC52" s="303" t="s">
        <v>744</v>
      </c>
      <c r="ED52" s="303" t="s">
        <v>744</v>
      </c>
      <c r="EE52" s="303" t="s">
        <v>744</v>
      </c>
      <c r="EF52" s="303" t="s">
        <v>744</v>
      </c>
      <c r="EG52" s="303" t="s">
        <v>744</v>
      </c>
      <c r="EH52" s="303" t="s">
        <v>744</v>
      </c>
      <c r="EI52" s="303" t="s">
        <v>744</v>
      </c>
      <c r="EJ52" s="303" t="s">
        <v>744</v>
      </c>
      <c r="EK52" s="393" t="s">
        <v>744</v>
      </c>
      <c r="EL52" s="303" t="s">
        <v>744</v>
      </c>
      <c r="EM52" s="303" t="s">
        <v>744</v>
      </c>
      <c r="EN52" s="393" t="s">
        <v>744</v>
      </c>
      <c r="EO52" s="303" t="s">
        <v>744</v>
      </c>
      <c r="EP52" s="303" t="s">
        <v>744</v>
      </c>
      <c r="EQ52" s="303" t="s">
        <v>744</v>
      </c>
      <c r="ER52" s="303" t="s">
        <v>744</v>
      </c>
      <c r="ES52" s="303" t="s">
        <v>744</v>
      </c>
      <c r="ET52" s="303" t="s">
        <v>744</v>
      </c>
      <c r="EU52" s="303" t="s">
        <v>744</v>
      </c>
      <c r="EV52" s="303" t="s">
        <v>744</v>
      </c>
      <c r="EW52" s="303" t="s">
        <v>744</v>
      </c>
      <c r="EX52" s="303" t="s">
        <v>744</v>
      </c>
      <c r="EY52" s="303" t="s">
        <v>744</v>
      </c>
      <c r="EZ52" s="303" t="s">
        <v>744</v>
      </c>
      <c r="FA52" s="393" t="s">
        <v>744</v>
      </c>
      <c r="FB52" s="303" t="s">
        <v>744</v>
      </c>
      <c r="FC52" s="303" t="s">
        <v>744</v>
      </c>
      <c r="FD52" s="303" t="s">
        <v>744</v>
      </c>
      <c r="FE52" s="393" t="s">
        <v>744</v>
      </c>
      <c r="FF52" s="303" t="s">
        <v>744</v>
      </c>
      <c r="FG52" s="303" t="s">
        <v>744</v>
      </c>
      <c r="FH52" s="303" t="s">
        <v>744</v>
      </c>
      <c r="FI52" s="303" t="s">
        <v>744</v>
      </c>
      <c r="FJ52" s="303" t="s">
        <v>744</v>
      </c>
      <c r="FK52" s="303" t="s">
        <v>744</v>
      </c>
      <c r="FL52" s="303" t="s">
        <v>744</v>
      </c>
      <c r="FM52" s="303" t="s">
        <v>744</v>
      </c>
      <c r="FN52" s="303" t="s">
        <v>744</v>
      </c>
      <c r="FO52" s="303" t="s">
        <v>744</v>
      </c>
      <c r="FP52" s="303" t="s">
        <v>744</v>
      </c>
      <c r="FQ52" s="303" t="s">
        <v>744</v>
      </c>
      <c r="FR52" s="393" t="s">
        <v>744</v>
      </c>
      <c r="FS52" s="303" t="s">
        <v>744</v>
      </c>
      <c r="FT52" s="303" t="s">
        <v>744</v>
      </c>
      <c r="FU52" s="303" t="s">
        <v>744</v>
      </c>
      <c r="FV52" s="393" t="s">
        <v>744</v>
      </c>
      <c r="FW52" s="303" t="s">
        <v>744</v>
      </c>
      <c r="FX52" s="303" t="s">
        <v>744</v>
      </c>
      <c r="FY52" s="303" t="s">
        <v>744</v>
      </c>
      <c r="FZ52" s="303" t="s">
        <v>744</v>
      </c>
      <c r="GA52" s="303" t="s">
        <v>744</v>
      </c>
      <c r="GB52" s="303" t="s">
        <v>744</v>
      </c>
      <c r="GC52" s="303" t="s">
        <v>744</v>
      </c>
      <c r="GD52" s="303" t="s">
        <v>744</v>
      </c>
      <c r="GE52" s="303" t="s">
        <v>744</v>
      </c>
      <c r="GF52" s="303" t="s">
        <v>744</v>
      </c>
      <c r="GG52" s="303" t="s">
        <v>744</v>
      </c>
      <c r="GH52" s="303" t="s">
        <v>744</v>
      </c>
      <c r="GI52" s="393" t="s">
        <v>744</v>
      </c>
      <c r="GJ52" s="303" t="s">
        <v>744</v>
      </c>
      <c r="GK52" s="303" t="s">
        <v>744</v>
      </c>
      <c r="GL52" s="303" t="s">
        <v>744</v>
      </c>
      <c r="GM52" s="393" t="s">
        <v>744</v>
      </c>
      <c r="GN52" s="303" t="s">
        <v>744</v>
      </c>
      <c r="GO52" s="303" t="s">
        <v>744</v>
      </c>
      <c r="GP52" s="303" t="s">
        <v>744</v>
      </c>
      <c r="GQ52" s="303" t="s">
        <v>744</v>
      </c>
      <c r="GR52" s="303" t="s">
        <v>744</v>
      </c>
      <c r="GS52" s="303" t="s">
        <v>744</v>
      </c>
      <c r="GT52" s="303" t="s">
        <v>744</v>
      </c>
      <c r="GU52" s="303" t="s">
        <v>744</v>
      </c>
      <c r="GV52" s="303" t="s">
        <v>744</v>
      </c>
      <c r="GW52" s="303" t="s">
        <v>744</v>
      </c>
      <c r="GX52" s="303" t="s">
        <v>744</v>
      </c>
      <c r="GY52" s="303" t="s">
        <v>744</v>
      </c>
      <c r="GZ52" s="393" t="s">
        <v>744</v>
      </c>
      <c r="HA52" s="303" t="s">
        <v>744</v>
      </c>
      <c r="HB52" s="303" t="s">
        <v>744</v>
      </c>
      <c r="HC52" s="303" t="s">
        <v>744</v>
      </c>
      <c r="HD52" s="393" t="s">
        <v>744</v>
      </c>
      <c r="HE52" s="303" t="s">
        <v>744</v>
      </c>
      <c r="HF52" s="303" t="s">
        <v>744</v>
      </c>
      <c r="HG52" s="303" t="s">
        <v>744</v>
      </c>
      <c r="HH52" s="303" t="s">
        <v>744</v>
      </c>
      <c r="HI52" s="303" t="s">
        <v>744</v>
      </c>
      <c r="HJ52" s="303" t="s">
        <v>744</v>
      </c>
      <c r="HK52" s="303" t="s">
        <v>744</v>
      </c>
      <c r="HL52" s="303" t="s">
        <v>744</v>
      </c>
      <c r="HM52" s="303" t="s">
        <v>744</v>
      </c>
      <c r="HN52" s="303" t="s">
        <v>744</v>
      </c>
      <c r="HO52" s="303" t="s">
        <v>744</v>
      </c>
      <c r="HP52" s="303" t="s">
        <v>744</v>
      </c>
      <c r="HQ52" s="393" t="s">
        <v>744</v>
      </c>
      <c r="HR52" s="303" t="s">
        <v>744</v>
      </c>
      <c r="HS52" s="303" t="s">
        <v>744</v>
      </c>
      <c r="HT52" s="303" t="s">
        <v>744</v>
      </c>
      <c r="HU52" s="393" t="s">
        <v>744</v>
      </c>
      <c r="HV52" s="303" t="s">
        <v>744</v>
      </c>
      <c r="HW52" s="303" t="s">
        <v>744</v>
      </c>
      <c r="HX52" s="303" t="s">
        <v>744</v>
      </c>
      <c r="HY52" s="303" t="s">
        <v>744</v>
      </c>
      <c r="HZ52" s="303" t="s">
        <v>744</v>
      </c>
      <c r="IA52" s="303" t="s">
        <v>744</v>
      </c>
      <c r="IB52" s="303" t="s">
        <v>744</v>
      </c>
      <c r="IC52" s="303" t="s">
        <v>744</v>
      </c>
      <c r="ID52" s="303" t="s">
        <v>744</v>
      </c>
      <c r="IE52" s="303" t="s">
        <v>744</v>
      </c>
      <c r="IF52" s="303" t="s">
        <v>744</v>
      </c>
      <c r="IG52" s="303" t="s">
        <v>744</v>
      </c>
      <c r="IH52" s="393" t="s">
        <v>744</v>
      </c>
      <c r="II52" s="303" t="s">
        <v>744</v>
      </c>
      <c r="IJ52" s="303" t="s">
        <v>744</v>
      </c>
      <c r="IK52" s="303" t="s">
        <v>744</v>
      </c>
      <c r="IL52" s="393" t="s">
        <v>744</v>
      </c>
      <c r="IM52" s="303"/>
      <c r="IN52" s="303" t="s">
        <v>744</v>
      </c>
      <c r="IO52" s="303" t="s">
        <v>744</v>
      </c>
      <c r="IP52" s="393" t="s">
        <v>744</v>
      </c>
      <c r="IQ52" s="303" t="s">
        <v>744</v>
      </c>
      <c r="IR52" s="303" t="s">
        <v>744</v>
      </c>
      <c r="IS52" s="393" t="s">
        <v>744</v>
      </c>
      <c r="IT52" s="303" t="s">
        <v>744</v>
      </c>
      <c r="IU52" s="303" t="s">
        <v>744</v>
      </c>
      <c r="IV52" s="393" t="s">
        <v>495</v>
      </c>
      <c r="IW52" s="735"/>
      <c r="IX52" s="303"/>
      <c r="IY52" s="396" t="s">
        <v>442</v>
      </c>
      <c r="IZ52" s="396" t="s">
        <v>363</v>
      </c>
      <c r="JA52" s="396" t="s">
        <v>354</v>
      </c>
      <c r="JB52" s="396">
        <v>3</v>
      </c>
      <c r="JC52" s="396" t="s">
        <v>11</v>
      </c>
      <c r="JD52" s="396" t="s">
        <v>232</v>
      </c>
      <c r="JE52" s="396" t="s">
        <v>9</v>
      </c>
      <c r="JF52" s="396" t="s">
        <v>232</v>
      </c>
      <c r="JG52" s="396" t="s">
        <v>358</v>
      </c>
    </row>
    <row r="53" spans="1:267" customFormat="1">
      <c r="A53">
        <v>61</v>
      </c>
      <c r="B53">
        <v>1</v>
      </c>
      <c r="F53">
        <v>700</v>
      </c>
      <c r="G53">
        <v>41</v>
      </c>
      <c r="H53">
        <v>1</v>
      </c>
      <c r="I53">
        <v>0</v>
      </c>
      <c r="J53">
        <v>1</v>
      </c>
      <c r="K53">
        <v>0</v>
      </c>
      <c r="L53" t="s">
        <v>442</v>
      </c>
      <c r="M53">
        <v>0</v>
      </c>
      <c r="N53">
        <v>20</v>
      </c>
      <c r="O53">
        <v>50</v>
      </c>
      <c r="P53">
        <v>40</v>
      </c>
      <c r="Q53">
        <v>40</v>
      </c>
      <c r="R53">
        <v>0</v>
      </c>
      <c r="S53">
        <v>0</v>
      </c>
      <c r="T53" t="s">
        <v>745</v>
      </c>
      <c r="U53">
        <v>0</v>
      </c>
      <c r="V53">
        <v>0</v>
      </c>
      <c r="W53">
        <v>0</v>
      </c>
      <c r="X53">
        <v>1</v>
      </c>
      <c r="Y53">
        <v>3</v>
      </c>
      <c r="Z53">
        <v>0</v>
      </c>
      <c r="AA53">
        <v>0</v>
      </c>
      <c r="AB53">
        <v>0</v>
      </c>
      <c r="AC53">
        <v>0</v>
      </c>
      <c r="AD53">
        <v>0</v>
      </c>
      <c r="AE53">
        <v>0</v>
      </c>
      <c r="AF53">
        <v>0</v>
      </c>
      <c r="AG53">
        <v>0</v>
      </c>
      <c r="AH53">
        <v>0</v>
      </c>
      <c r="AI53">
        <v>0</v>
      </c>
      <c r="AJ53">
        <v>0</v>
      </c>
      <c r="AK53">
        <v>1128</v>
      </c>
      <c r="AL53">
        <v>0</v>
      </c>
      <c r="AM53">
        <v>0</v>
      </c>
      <c r="AN53">
        <v>0</v>
      </c>
      <c r="AO53">
        <v>0</v>
      </c>
      <c r="AP53">
        <v>0</v>
      </c>
      <c r="AQ53">
        <v>0</v>
      </c>
      <c r="AR53">
        <v>0</v>
      </c>
      <c r="AS53">
        <v>0</v>
      </c>
      <c r="AT53">
        <v>0</v>
      </c>
      <c r="AU53">
        <v>0</v>
      </c>
      <c r="AV53">
        <v>0</v>
      </c>
      <c r="AW53">
        <v>0</v>
      </c>
      <c r="AX53">
        <v>0</v>
      </c>
      <c r="AY53">
        <v>0</v>
      </c>
      <c r="AZ53">
        <v>0</v>
      </c>
      <c r="BA53">
        <v>0</v>
      </c>
      <c r="BB53">
        <v>47.5</v>
      </c>
      <c r="BC53">
        <v>0</v>
      </c>
      <c r="BD53">
        <v>0</v>
      </c>
      <c r="BE53">
        <v>0</v>
      </c>
      <c r="BF53">
        <v>0</v>
      </c>
      <c r="BG53">
        <v>0</v>
      </c>
      <c r="BH53">
        <v>0</v>
      </c>
      <c r="BI53">
        <v>6</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s="439"/>
      <c r="CH53" s="303">
        <v>20</v>
      </c>
      <c r="CI53" s="393">
        <v>50</v>
      </c>
      <c r="CJ53" s="303">
        <v>40</v>
      </c>
      <c r="CK53" s="393">
        <v>40</v>
      </c>
      <c r="CL53" s="303">
        <v>0</v>
      </c>
      <c r="CM53" s="393">
        <v>0</v>
      </c>
      <c r="CN53" s="303"/>
      <c r="CO53" s="303"/>
      <c r="CP53" s="393" t="s">
        <v>744</v>
      </c>
      <c r="CQ53" s="303" t="s">
        <v>744</v>
      </c>
      <c r="CR53" s="393" t="s">
        <v>744</v>
      </c>
      <c r="CS53" s="393" t="s">
        <v>744</v>
      </c>
      <c r="CT53" s="303" t="s">
        <v>744</v>
      </c>
      <c r="CU53" s="393" t="s">
        <v>744</v>
      </c>
      <c r="CV53" s="303" t="s">
        <v>744</v>
      </c>
      <c r="CW53" s="303" t="s">
        <v>744</v>
      </c>
      <c r="CX53" s="303" t="s">
        <v>744</v>
      </c>
      <c r="CY53" s="303" t="s">
        <v>744</v>
      </c>
      <c r="CZ53" s="303" t="s">
        <v>744</v>
      </c>
      <c r="DA53" s="303" t="s">
        <v>744</v>
      </c>
      <c r="DB53" s="303" t="s">
        <v>744</v>
      </c>
      <c r="DC53" s="303" t="s">
        <v>744</v>
      </c>
      <c r="DD53" s="303" t="s">
        <v>744</v>
      </c>
      <c r="DE53" s="303" t="s">
        <v>744</v>
      </c>
      <c r="DF53" s="303" t="s">
        <v>744</v>
      </c>
      <c r="DG53" s="393" t="s">
        <v>744</v>
      </c>
      <c r="DH53" s="303" t="s">
        <v>744</v>
      </c>
      <c r="DI53" s="303" t="s">
        <v>744</v>
      </c>
      <c r="DJ53" s="393" t="s">
        <v>744</v>
      </c>
      <c r="DK53" s="303" t="s">
        <v>744</v>
      </c>
      <c r="DL53" s="303" t="s">
        <v>744</v>
      </c>
      <c r="DM53" s="303" t="s">
        <v>744</v>
      </c>
      <c r="DN53" s="303" t="s">
        <v>744</v>
      </c>
      <c r="DO53" s="303" t="s">
        <v>744</v>
      </c>
      <c r="DP53" s="303" t="s">
        <v>744</v>
      </c>
      <c r="DQ53" s="303" t="s">
        <v>744</v>
      </c>
      <c r="DR53" s="303" t="s">
        <v>744</v>
      </c>
      <c r="DS53" s="303" t="s">
        <v>744</v>
      </c>
      <c r="DT53" s="303" t="s">
        <v>744</v>
      </c>
      <c r="DU53" s="303" t="s">
        <v>744</v>
      </c>
      <c r="DV53" s="393" t="s">
        <v>744</v>
      </c>
      <c r="DW53" s="303" t="s">
        <v>744</v>
      </c>
      <c r="DX53" s="303" t="s">
        <v>744</v>
      </c>
      <c r="DY53" s="393" t="s">
        <v>744</v>
      </c>
      <c r="DZ53" s="303" t="s">
        <v>744</v>
      </c>
      <c r="EA53" s="303" t="s">
        <v>744</v>
      </c>
      <c r="EB53" s="303" t="s">
        <v>744</v>
      </c>
      <c r="EC53" s="303" t="s">
        <v>744</v>
      </c>
      <c r="ED53" s="303" t="s">
        <v>744</v>
      </c>
      <c r="EE53" s="303" t="s">
        <v>744</v>
      </c>
      <c r="EF53" s="303" t="s">
        <v>744</v>
      </c>
      <c r="EG53" s="303" t="s">
        <v>744</v>
      </c>
      <c r="EH53" s="303" t="s">
        <v>744</v>
      </c>
      <c r="EI53" s="303" t="s">
        <v>744</v>
      </c>
      <c r="EJ53" s="303" t="s">
        <v>744</v>
      </c>
      <c r="EK53" s="393" t="s">
        <v>744</v>
      </c>
      <c r="EL53" s="303" t="s">
        <v>744</v>
      </c>
      <c r="EM53" s="303" t="s">
        <v>744</v>
      </c>
      <c r="EN53" s="393" t="s">
        <v>744</v>
      </c>
      <c r="EO53" s="303" t="s">
        <v>744</v>
      </c>
      <c r="EP53" s="303" t="s">
        <v>744</v>
      </c>
      <c r="EQ53" s="303" t="s">
        <v>744</v>
      </c>
      <c r="ER53" s="303" t="s">
        <v>744</v>
      </c>
      <c r="ES53" s="303" t="s">
        <v>744</v>
      </c>
      <c r="ET53" s="303" t="s">
        <v>744</v>
      </c>
      <c r="EU53" s="303" t="s">
        <v>744</v>
      </c>
      <c r="EV53" s="303" t="s">
        <v>744</v>
      </c>
      <c r="EW53" s="303" t="s">
        <v>744</v>
      </c>
      <c r="EX53" s="303" t="s">
        <v>744</v>
      </c>
      <c r="EY53" s="303" t="s">
        <v>744</v>
      </c>
      <c r="EZ53" s="303" t="s">
        <v>744</v>
      </c>
      <c r="FA53" s="393" t="s">
        <v>744</v>
      </c>
      <c r="FB53" s="303" t="s">
        <v>744</v>
      </c>
      <c r="FC53" s="303" t="s">
        <v>744</v>
      </c>
      <c r="FD53" s="303" t="s">
        <v>744</v>
      </c>
      <c r="FE53" s="393" t="s">
        <v>744</v>
      </c>
      <c r="FF53" s="303">
        <v>1</v>
      </c>
      <c r="FG53" s="303">
        <v>1840</v>
      </c>
      <c r="FH53" s="303">
        <v>0</v>
      </c>
      <c r="FI53" s="303">
        <v>0</v>
      </c>
      <c r="FJ53" s="303">
        <v>0</v>
      </c>
      <c r="FK53" s="303">
        <v>0</v>
      </c>
      <c r="FL53" s="303">
        <v>47.5</v>
      </c>
      <c r="FM53" s="303">
        <v>0</v>
      </c>
      <c r="FN53" s="303">
        <v>0</v>
      </c>
      <c r="FO53" s="303">
        <v>0</v>
      </c>
      <c r="FP53" s="303">
        <v>1792.5</v>
      </c>
      <c r="FQ53" s="303">
        <v>0</v>
      </c>
      <c r="FR53" s="393">
        <v>0</v>
      </c>
      <c r="FS53" s="303">
        <v>1840</v>
      </c>
      <c r="FT53" s="303">
        <v>1792.5</v>
      </c>
      <c r="FU53" s="303">
        <v>0</v>
      </c>
      <c r="FV53" s="393">
        <v>2.5815217391304324E-2</v>
      </c>
      <c r="FW53" s="303">
        <v>1</v>
      </c>
      <c r="FX53" s="303">
        <v>1840</v>
      </c>
      <c r="FY53" s="303">
        <v>0</v>
      </c>
      <c r="FZ53" s="303">
        <v>0</v>
      </c>
      <c r="GA53" s="303">
        <v>0</v>
      </c>
      <c r="GB53" s="303">
        <v>0</v>
      </c>
      <c r="GC53" s="303">
        <v>47.5</v>
      </c>
      <c r="GD53" s="303">
        <v>0</v>
      </c>
      <c r="GE53" s="303">
        <v>0</v>
      </c>
      <c r="GF53" s="303">
        <v>0</v>
      </c>
      <c r="GG53" s="303">
        <v>1792.5</v>
      </c>
      <c r="GH53" s="303">
        <v>0</v>
      </c>
      <c r="GI53" s="393">
        <v>0</v>
      </c>
      <c r="GJ53" s="303">
        <v>1840</v>
      </c>
      <c r="GK53" s="303">
        <v>1792.5</v>
      </c>
      <c r="GL53" s="303">
        <v>0</v>
      </c>
      <c r="GM53" s="393">
        <v>2.5815217391304324E-2</v>
      </c>
      <c r="GN53" s="303">
        <v>3</v>
      </c>
      <c r="GO53" s="303">
        <v>4800</v>
      </c>
      <c r="GP53" s="303">
        <v>0</v>
      </c>
      <c r="GQ53" s="303">
        <v>1128</v>
      </c>
      <c r="GR53" s="303">
        <v>0</v>
      </c>
      <c r="GS53" s="303">
        <v>0</v>
      </c>
      <c r="GT53" s="303">
        <v>0</v>
      </c>
      <c r="GU53" s="303">
        <v>6</v>
      </c>
      <c r="GV53" s="303">
        <v>0</v>
      </c>
      <c r="GW53" s="303">
        <v>0</v>
      </c>
      <c r="GX53" s="303">
        <v>3666</v>
      </c>
      <c r="GY53" s="303">
        <v>0</v>
      </c>
      <c r="GZ53" s="393">
        <v>0</v>
      </c>
      <c r="HA53" s="303">
        <v>1600</v>
      </c>
      <c r="HB53" s="303">
        <v>1222</v>
      </c>
      <c r="HC53" s="303">
        <v>0</v>
      </c>
      <c r="HD53" s="393">
        <v>0.23624999999999996</v>
      </c>
      <c r="HE53" s="303" t="s">
        <v>744</v>
      </c>
      <c r="HF53" s="303" t="s">
        <v>744</v>
      </c>
      <c r="HG53" s="303" t="s">
        <v>744</v>
      </c>
      <c r="HH53" s="303" t="s">
        <v>744</v>
      </c>
      <c r="HI53" s="303" t="s">
        <v>744</v>
      </c>
      <c r="HJ53" s="303" t="s">
        <v>744</v>
      </c>
      <c r="HK53" s="303" t="s">
        <v>744</v>
      </c>
      <c r="HL53" s="303" t="s">
        <v>744</v>
      </c>
      <c r="HM53" s="303" t="s">
        <v>744</v>
      </c>
      <c r="HN53" s="303" t="s">
        <v>744</v>
      </c>
      <c r="HO53" s="303" t="s">
        <v>744</v>
      </c>
      <c r="HP53" s="303" t="s">
        <v>744</v>
      </c>
      <c r="HQ53" s="393" t="s">
        <v>744</v>
      </c>
      <c r="HR53" s="303" t="s">
        <v>744</v>
      </c>
      <c r="HS53" s="303" t="s">
        <v>744</v>
      </c>
      <c r="HT53" s="303" t="s">
        <v>744</v>
      </c>
      <c r="HU53" s="393" t="s">
        <v>744</v>
      </c>
      <c r="HV53" s="303">
        <v>3</v>
      </c>
      <c r="HW53" s="303">
        <v>4800</v>
      </c>
      <c r="HX53" s="303">
        <v>0</v>
      </c>
      <c r="HY53" s="303">
        <v>1128</v>
      </c>
      <c r="HZ53" s="303">
        <v>0</v>
      </c>
      <c r="IA53" s="303">
        <v>0</v>
      </c>
      <c r="IB53" s="303">
        <v>0</v>
      </c>
      <c r="IC53" s="303">
        <v>6</v>
      </c>
      <c r="ID53" s="303">
        <v>0</v>
      </c>
      <c r="IE53" s="303">
        <v>0</v>
      </c>
      <c r="IF53" s="303">
        <v>3666</v>
      </c>
      <c r="IG53" s="303">
        <v>0</v>
      </c>
      <c r="IH53" s="393">
        <v>0</v>
      </c>
      <c r="II53" s="303">
        <v>1600</v>
      </c>
      <c r="IJ53" s="303">
        <v>1222</v>
      </c>
      <c r="IK53" s="303">
        <v>0</v>
      </c>
      <c r="IL53" s="393">
        <v>0.23624999999999996</v>
      </c>
      <c r="IM53" s="303"/>
      <c r="IN53" s="303">
        <v>1600</v>
      </c>
      <c r="IO53" s="303">
        <v>1222</v>
      </c>
      <c r="IP53" s="393">
        <v>0.23624999999999996</v>
      </c>
      <c r="IQ53" s="303">
        <v>1840</v>
      </c>
      <c r="IR53" s="303">
        <v>1792.5</v>
      </c>
      <c r="IS53" s="393">
        <v>2.5815217391304324E-2</v>
      </c>
      <c r="IT53" s="303">
        <v>1660</v>
      </c>
      <c r="IU53" s="303">
        <v>1364.625</v>
      </c>
      <c r="IV53" s="393">
        <v>0.17793674698795181</v>
      </c>
      <c r="IW53" s="735"/>
      <c r="IX53" s="303"/>
      <c r="IY53" s="396" t="s">
        <v>442</v>
      </c>
      <c r="IZ53" s="396" t="s">
        <v>363</v>
      </c>
      <c r="JA53" s="396" t="s">
        <v>354</v>
      </c>
      <c r="JB53" s="396">
        <v>4</v>
      </c>
      <c r="JC53" s="396" t="s">
        <v>11</v>
      </c>
      <c r="JD53" s="396" t="s">
        <v>232</v>
      </c>
      <c r="JE53" s="396" t="s">
        <v>9</v>
      </c>
      <c r="JF53" s="396" t="s">
        <v>232</v>
      </c>
      <c r="JG53" s="396" t="s">
        <v>358</v>
      </c>
    </row>
    <row r="54" spans="1:267" customFormat="1">
      <c r="A54">
        <v>62</v>
      </c>
      <c r="B54">
        <v>1</v>
      </c>
      <c r="F54">
        <v>700</v>
      </c>
      <c r="G54">
        <v>41</v>
      </c>
      <c r="H54">
        <v>1</v>
      </c>
      <c r="I54">
        <v>0</v>
      </c>
      <c r="J54">
        <v>1</v>
      </c>
      <c r="K54">
        <v>0</v>
      </c>
      <c r="L54" t="s">
        <v>442</v>
      </c>
      <c r="M54">
        <v>0</v>
      </c>
      <c r="N54">
        <v>20</v>
      </c>
      <c r="O54">
        <v>20</v>
      </c>
      <c r="P54">
        <v>40</v>
      </c>
      <c r="Q54">
        <v>40</v>
      </c>
      <c r="R54">
        <v>0</v>
      </c>
      <c r="S54">
        <v>0</v>
      </c>
      <c r="T54" t="s">
        <v>745</v>
      </c>
      <c r="U54">
        <v>0</v>
      </c>
      <c r="V54">
        <v>0</v>
      </c>
      <c r="W54">
        <v>0</v>
      </c>
      <c r="X54">
        <v>0.5</v>
      </c>
      <c r="Y54">
        <v>10</v>
      </c>
      <c r="Z54">
        <v>0</v>
      </c>
      <c r="AA54">
        <v>0</v>
      </c>
      <c r="AB54">
        <v>0</v>
      </c>
      <c r="AC54">
        <v>0</v>
      </c>
      <c r="AD54">
        <v>0</v>
      </c>
      <c r="AE54">
        <v>80</v>
      </c>
      <c r="AF54">
        <v>0</v>
      </c>
      <c r="AG54">
        <v>0</v>
      </c>
      <c r="AH54">
        <v>0</v>
      </c>
      <c r="AI54">
        <v>0</v>
      </c>
      <c r="AJ54">
        <v>0</v>
      </c>
      <c r="AK54">
        <v>1456</v>
      </c>
      <c r="AL54">
        <v>0</v>
      </c>
      <c r="AM54">
        <v>0</v>
      </c>
      <c r="AN54">
        <v>0</v>
      </c>
      <c r="AO54">
        <v>0</v>
      </c>
      <c r="AP54">
        <v>0</v>
      </c>
      <c r="AQ54">
        <v>0</v>
      </c>
      <c r="AR54">
        <v>0</v>
      </c>
      <c r="AS54">
        <v>0</v>
      </c>
      <c r="AT54">
        <v>0</v>
      </c>
      <c r="AU54">
        <v>0</v>
      </c>
      <c r="AV54">
        <v>0</v>
      </c>
      <c r="AW54">
        <v>0</v>
      </c>
      <c r="AX54">
        <v>0</v>
      </c>
      <c r="AY54">
        <v>0</v>
      </c>
      <c r="AZ54">
        <v>0</v>
      </c>
      <c r="BA54">
        <v>0</v>
      </c>
      <c r="BB54">
        <v>0</v>
      </c>
      <c r="BC54">
        <v>112</v>
      </c>
      <c r="BD54">
        <v>0</v>
      </c>
      <c r="BE54">
        <v>0</v>
      </c>
      <c r="BF54">
        <v>0</v>
      </c>
      <c r="BG54">
        <v>6</v>
      </c>
      <c r="BH54">
        <v>0</v>
      </c>
      <c r="BI54">
        <v>16</v>
      </c>
      <c r="BJ54">
        <v>0</v>
      </c>
      <c r="BK54">
        <v>0</v>
      </c>
      <c r="BL54">
        <v>0</v>
      </c>
      <c r="BM54">
        <v>0</v>
      </c>
      <c r="BN54">
        <v>0</v>
      </c>
      <c r="BO54">
        <v>0</v>
      </c>
      <c r="BP54">
        <v>0</v>
      </c>
      <c r="BQ54">
        <v>0</v>
      </c>
      <c r="BR54">
        <v>0</v>
      </c>
      <c r="BS54">
        <v>0</v>
      </c>
      <c r="BT54">
        <v>0</v>
      </c>
      <c r="BU54">
        <v>0</v>
      </c>
      <c r="BV54">
        <v>0</v>
      </c>
      <c r="BW54">
        <v>0</v>
      </c>
      <c r="BX54">
        <v>0</v>
      </c>
      <c r="BY54">
        <v>0</v>
      </c>
      <c r="BZ54">
        <v>0</v>
      </c>
      <c r="CA54">
        <v>594</v>
      </c>
      <c r="CB54">
        <v>0</v>
      </c>
      <c r="CC54">
        <v>5</v>
      </c>
      <c r="CD54">
        <v>0</v>
      </c>
      <c r="CE54">
        <v>10</v>
      </c>
      <c r="CF54">
        <v>0</v>
      </c>
      <c r="CG54" s="439"/>
      <c r="CH54" s="303">
        <v>20</v>
      </c>
      <c r="CI54" s="393">
        <v>20</v>
      </c>
      <c r="CJ54" s="303">
        <v>40</v>
      </c>
      <c r="CK54" s="393">
        <v>40</v>
      </c>
      <c r="CL54" s="303">
        <v>0</v>
      </c>
      <c r="CM54" s="393">
        <v>0</v>
      </c>
      <c r="CN54" s="303"/>
      <c r="CO54" s="303"/>
      <c r="CP54" s="393" t="s">
        <v>744</v>
      </c>
      <c r="CQ54" s="303" t="s">
        <v>389</v>
      </c>
      <c r="CR54" s="393" t="s">
        <v>389</v>
      </c>
      <c r="CS54" s="393" t="s">
        <v>744</v>
      </c>
      <c r="CT54" s="303" t="s">
        <v>389</v>
      </c>
      <c r="CU54" s="393" t="s">
        <v>389</v>
      </c>
      <c r="CV54" s="303" t="s">
        <v>744</v>
      </c>
      <c r="CW54" s="303" t="s">
        <v>744</v>
      </c>
      <c r="CX54" s="303" t="s">
        <v>744</v>
      </c>
      <c r="CY54" s="303" t="s">
        <v>744</v>
      </c>
      <c r="CZ54" s="303" t="s">
        <v>744</v>
      </c>
      <c r="DA54" s="303" t="s">
        <v>744</v>
      </c>
      <c r="DB54" s="303" t="s">
        <v>744</v>
      </c>
      <c r="DC54" s="303" t="s">
        <v>744</v>
      </c>
      <c r="DD54" s="303" t="s">
        <v>744</v>
      </c>
      <c r="DE54" s="303" t="s">
        <v>744</v>
      </c>
      <c r="DF54" s="303" t="s">
        <v>744</v>
      </c>
      <c r="DG54" s="393" t="s">
        <v>744</v>
      </c>
      <c r="DH54" s="303" t="s">
        <v>744</v>
      </c>
      <c r="DI54" s="303" t="s">
        <v>744</v>
      </c>
      <c r="DJ54" s="393" t="s">
        <v>744</v>
      </c>
      <c r="DK54" s="303" t="s">
        <v>744</v>
      </c>
      <c r="DL54" s="303" t="s">
        <v>744</v>
      </c>
      <c r="DM54" s="303" t="s">
        <v>744</v>
      </c>
      <c r="DN54" s="303" t="s">
        <v>744</v>
      </c>
      <c r="DO54" s="303" t="s">
        <v>744</v>
      </c>
      <c r="DP54" s="303" t="s">
        <v>744</v>
      </c>
      <c r="DQ54" s="303" t="s">
        <v>744</v>
      </c>
      <c r="DR54" s="303" t="s">
        <v>744</v>
      </c>
      <c r="DS54" s="303" t="s">
        <v>744</v>
      </c>
      <c r="DT54" s="303" t="s">
        <v>744</v>
      </c>
      <c r="DU54" s="303" t="s">
        <v>744</v>
      </c>
      <c r="DV54" s="393" t="s">
        <v>744</v>
      </c>
      <c r="DW54" s="303" t="s">
        <v>744</v>
      </c>
      <c r="DX54" s="303" t="s">
        <v>744</v>
      </c>
      <c r="DY54" s="393" t="s">
        <v>744</v>
      </c>
      <c r="DZ54" s="303" t="s">
        <v>744</v>
      </c>
      <c r="EA54" s="303" t="s">
        <v>744</v>
      </c>
      <c r="EB54" s="303" t="s">
        <v>744</v>
      </c>
      <c r="EC54" s="303" t="s">
        <v>744</v>
      </c>
      <c r="ED54" s="303" t="s">
        <v>744</v>
      </c>
      <c r="EE54" s="303" t="s">
        <v>744</v>
      </c>
      <c r="EF54" s="303" t="s">
        <v>744</v>
      </c>
      <c r="EG54" s="303" t="s">
        <v>744</v>
      </c>
      <c r="EH54" s="303" t="s">
        <v>744</v>
      </c>
      <c r="EI54" s="303" t="s">
        <v>744</v>
      </c>
      <c r="EJ54" s="303" t="s">
        <v>744</v>
      </c>
      <c r="EK54" s="393" t="s">
        <v>744</v>
      </c>
      <c r="EL54" s="303" t="s">
        <v>744</v>
      </c>
      <c r="EM54" s="303" t="s">
        <v>744</v>
      </c>
      <c r="EN54" s="393" t="s">
        <v>744</v>
      </c>
      <c r="EO54" s="303" t="s">
        <v>744</v>
      </c>
      <c r="EP54" s="303" t="s">
        <v>744</v>
      </c>
      <c r="EQ54" s="303" t="s">
        <v>744</v>
      </c>
      <c r="ER54" s="303" t="s">
        <v>744</v>
      </c>
      <c r="ES54" s="303" t="s">
        <v>744</v>
      </c>
      <c r="ET54" s="303" t="s">
        <v>744</v>
      </c>
      <c r="EU54" s="303" t="s">
        <v>744</v>
      </c>
      <c r="EV54" s="303" t="s">
        <v>744</v>
      </c>
      <c r="EW54" s="303" t="s">
        <v>744</v>
      </c>
      <c r="EX54" s="303" t="s">
        <v>744</v>
      </c>
      <c r="EY54" s="303" t="s">
        <v>744</v>
      </c>
      <c r="EZ54" s="303" t="s">
        <v>744</v>
      </c>
      <c r="FA54" s="393" t="s">
        <v>744</v>
      </c>
      <c r="FB54" s="303" t="s">
        <v>744</v>
      </c>
      <c r="FC54" s="303" t="s">
        <v>744</v>
      </c>
      <c r="FD54" s="303" t="s">
        <v>744</v>
      </c>
      <c r="FE54" s="393" t="s">
        <v>744</v>
      </c>
      <c r="FF54" s="303">
        <v>0.5</v>
      </c>
      <c r="FG54" s="303">
        <v>920</v>
      </c>
      <c r="FH54" s="303">
        <v>0</v>
      </c>
      <c r="FI54" s="303">
        <v>0</v>
      </c>
      <c r="FJ54" s="303">
        <v>0</v>
      </c>
      <c r="FK54" s="303">
        <v>0</v>
      </c>
      <c r="FL54" s="303">
        <v>0</v>
      </c>
      <c r="FM54" s="303">
        <v>0</v>
      </c>
      <c r="FN54" s="303">
        <v>0</v>
      </c>
      <c r="FO54" s="303">
        <v>0</v>
      </c>
      <c r="FP54" s="303">
        <v>920</v>
      </c>
      <c r="FQ54" s="303">
        <v>0</v>
      </c>
      <c r="FR54" s="393">
        <v>0</v>
      </c>
      <c r="FS54" s="303">
        <v>1840</v>
      </c>
      <c r="FT54" s="303">
        <v>1840</v>
      </c>
      <c r="FU54" s="303">
        <v>0</v>
      </c>
      <c r="FV54" s="393">
        <v>0</v>
      </c>
      <c r="FW54" s="303">
        <v>0.5</v>
      </c>
      <c r="FX54" s="303">
        <v>920</v>
      </c>
      <c r="FY54" s="303">
        <v>0</v>
      </c>
      <c r="FZ54" s="303">
        <v>0</v>
      </c>
      <c r="GA54" s="303">
        <v>0</v>
      </c>
      <c r="GB54" s="303">
        <v>0</v>
      </c>
      <c r="GC54" s="303">
        <v>0</v>
      </c>
      <c r="GD54" s="303">
        <v>0</v>
      </c>
      <c r="GE54" s="303">
        <v>0</v>
      </c>
      <c r="GF54" s="303">
        <v>0</v>
      </c>
      <c r="GG54" s="303">
        <v>920</v>
      </c>
      <c r="GH54" s="303">
        <v>0</v>
      </c>
      <c r="GI54" s="393">
        <v>0</v>
      </c>
      <c r="GJ54" s="303">
        <v>1840</v>
      </c>
      <c r="GK54" s="303">
        <v>1840</v>
      </c>
      <c r="GL54" s="303">
        <v>0</v>
      </c>
      <c r="GM54" s="393">
        <v>0</v>
      </c>
      <c r="GN54" s="303">
        <v>10</v>
      </c>
      <c r="GO54" s="303">
        <v>17806</v>
      </c>
      <c r="GP54" s="303">
        <v>80</v>
      </c>
      <c r="GQ54" s="303">
        <v>1456</v>
      </c>
      <c r="GR54" s="303">
        <v>0</v>
      </c>
      <c r="GS54" s="303">
        <v>0</v>
      </c>
      <c r="GT54" s="303">
        <v>112</v>
      </c>
      <c r="GU54" s="303">
        <v>16</v>
      </c>
      <c r="GV54" s="303">
        <v>0</v>
      </c>
      <c r="GW54" s="303">
        <v>0</v>
      </c>
      <c r="GX54" s="303">
        <v>16142</v>
      </c>
      <c r="GY54" s="303">
        <v>10</v>
      </c>
      <c r="GZ54" s="393">
        <v>594</v>
      </c>
      <c r="HA54" s="303">
        <v>1780.6</v>
      </c>
      <c r="HB54" s="303">
        <v>1614.1999999999998</v>
      </c>
      <c r="HC54" s="303">
        <v>1</v>
      </c>
      <c r="HD54" s="393">
        <v>9.3451645512748538E-2</v>
      </c>
      <c r="HE54" s="303" t="s">
        <v>744</v>
      </c>
      <c r="HF54" s="303" t="s">
        <v>744</v>
      </c>
      <c r="HG54" s="303" t="s">
        <v>744</v>
      </c>
      <c r="HH54" s="303" t="s">
        <v>744</v>
      </c>
      <c r="HI54" s="303" t="s">
        <v>744</v>
      </c>
      <c r="HJ54" s="303" t="s">
        <v>744</v>
      </c>
      <c r="HK54" s="303" t="s">
        <v>744</v>
      </c>
      <c r="HL54" s="303" t="s">
        <v>744</v>
      </c>
      <c r="HM54" s="303" t="s">
        <v>744</v>
      </c>
      <c r="HN54" s="303" t="s">
        <v>744</v>
      </c>
      <c r="HO54" s="303" t="s">
        <v>744</v>
      </c>
      <c r="HP54" s="303" t="s">
        <v>744</v>
      </c>
      <c r="HQ54" s="393" t="s">
        <v>744</v>
      </c>
      <c r="HR54" s="303" t="s">
        <v>744</v>
      </c>
      <c r="HS54" s="303" t="s">
        <v>744</v>
      </c>
      <c r="HT54" s="303" t="s">
        <v>744</v>
      </c>
      <c r="HU54" s="393" t="s">
        <v>744</v>
      </c>
      <c r="HV54" s="303">
        <v>10</v>
      </c>
      <c r="HW54" s="303">
        <v>17806</v>
      </c>
      <c r="HX54" s="303">
        <v>80</v>
      </c>
      <c r="HY54" s="303">
        <v>1456</v>
      </c>
      <c r="HZ54" s="303">
        <v>0</v>
      </c>
      <c r="IA54" s="303">
        <v>0</v>
      </c>
      <c r="IB54" s="303">
        <v>112</v>
      </c>
      <c r="IC54" s="303">
        <v>16</v>
      </c>
      <c r="ID54" s="303">
        <v>0</v>
      </c>
      <c r="IE54" s="303">
        <v>0</v>
      </c>
      <c r="IF54" s="303">
        <v>16142</v>
      </c>
      <c r="IG54" s="303">
        <v>10</v>
      </c>
      <c r="IH54" s="393">
        <v>594</v>
      </c>
      <c r="II54" s="303">
        <v>1780.6</v>
      </c>
      <c r="IJ54" s="303">
        <v>1614.2</v>
      </c>
      <c r="IK54" s="303">
        <v>1</v>
      </c>
      <c r="IL54" s="393">
        <v>9.3451645512748427E-2</v>
      </c>
      <c r="IM54" s="303"/>
      <c r="IN54" s="303">
        <v>1780.6</v>
      </c>
      <c r="IO54" s="303">
        <v>1614.2</v>
      </c>
      <c r="IP54" s="393">
        <v>9.3451645512748427E-2</v>
      </c>
      <c r="IQ54" s="303">
        <v>1840</v>
      </c>
      <c r="IR54" s="303">
        <v>1840</v>
      </c>
      <c r="IS54" s="393">
        <v>0</v>
      </c>
      <c r="IT54" s="303">
        <v>1783.4285714285713</v>
      </c>
      <c r="IU54" s="303">
        <v>1624.952380952381</v>
      </c>
      <c r="IV54" s="393">
        <v>8.8860407988892387E-2</v>
      </c>
      <c r="IW54" s="735"/>
      <c r="IX54" s="303"/>
      <c r="IY54" s="396" t="s">
        <v>442</v>
      </c>
      <c r="IZ54" s="396" t="s">
        <v>363</v>
      </c>
      <c r="JA54" s="396" t="s">
        <v>354</v>
      </c>
      <c r="JB54" s="396">
        <v>11</v>
      </c>
      <c r="JC54" s="396" t="s">
        <v>11</v>
      </c>
      <c r="JD54" s="396" t="s">
        <v>232</v>
      </c>
      <c r="JE54" s="396" t="s">
        <v>9</v>
      </c>
      <c r="JF54" s="396" t="s">
        <v>232</v>
      </c>
      <c r="JG54" s="396" t="s">
        <v>358</v>
      </c>
    </row>
    <row r="55" spans="1:267" customFormat="1">
      <c r="A55">
        <v>63</v>
      </c>
      <c r="B55">
        <v>1</v>
      </c>
      <c r="F55">
        <v>700</v>
      </c>
      <c r="G55">
        <v>41</v>
      </c>
      <c r="H55">
        <v>1</v>
      </c>
      <c r="I55">
        <v>0</v>
      </c>
      <c r="J55">
        <v>1</v>
      </c>
      <c r="K55">
        <v>0</v>
      </c>
      <c r="L55" t="s">
        <v>442</v>
      </c>
      <c r="M55">
        <v>0</v>
      </c>
      <c r="N55">
        <v>33</v>
      </c>
      <c r="O55">
        <v>33</v>
      </c>
      <c r="P55">
        <v>40</v>
      </c>
      <c r="Q55">
        <v>40</v>
      </c>
      <c r="R55">
        <v>0</v>
      </c>
      <c r="S55">
        <v>0</v>
      </c>
      <c r="T55" t="s">
        <v>745</v>
      </c>
      <c r="U55">
        <v>0</v>
      </c>
      <c r="V55">
        <v>0</v>
      </c>
      <c r="W55">
        <v>3</v>
      </c>
      <c r="X55">
        <v>1</v>
      </c>
      <c r="Y55">
        <v>12</v>
      </c>
      <c r="Z55">
        <v>0</v>
      </c>
      <c r="AA55">
        <v>0</v>
      </c>
      <c r="AB55">
        <v>0</v>
      </c>
      <c r="AC55">
        <v>0</v>
      </c>
      <c r="AD55">
        <v>0</v>
      </c>
      <c r="AE55">
        <v>0</v>
      </c>
      <c r="AF55">
        <v>0</v>
      </c>
      <c r="AG55">
        <v>0</v>
      </c>
      <c r="AH55">
        <v>0</v>
      </c>
      <c r="AI55">
        <v>0</v>
      </c>
      <c r="AJ55">
        <v>0</v>
      </c>
      <c r="AK55">
        <v>816</v>
      </c>
      <c r="AL55">
        <v>0</v>
      </c>
      <c r="AM55">
        <v>0</v>
      </c>
      <c r="AN55">
        <v>0</v>
      </c>
      <c r="AO55">
        <v>0</v>
      </c>
      <c r="AP55">
        <v>0</v>
      </c>
      <c r="AQ55">
        <v>0</v>
      </c>
      <c r="AR55">
        <v>0</v>
      </c>
      <c r="AS55">
        <v>0</v>
      </c>
      <c r="AT55">
        <v>0</v>
      </c>
      <c r="AU55">
        <v>0</v>
      </c>
      <c r="AV55">
        <v>0</v>
      </c>
      <c r="AW55">
        <v>0</v>
      </c>
      <c r="AX55">
        <v>0</v>
      </c>
      <c r="AY55">
        <v>0</v>
      </c>
      <c r="AZ55">
        <v>0</v>
      </c>
      <c r="BA55">
        <v>0</v>
      </c>
      <c r="BB55">
        <v>0</v>
      </c>
      <c r="BC55">
        <v>119</v>
      </c>
      <c r="BD55">
        <v>0</v>
      </c>
      <c r="BE55">
        <v>0</v>
      </c>
      <c r="BF55">
        <v>0</v>
      </c>
      <c r="BG55">
        <v>2</v>
      </c>
      <c r="BH55">
        <v>0</v>
      </c>
      <c r="BI55">
        <v>295</v>
      </c>
      <c r="BJ55">
        <v>0</v>
      </c>
      <c r="BK55">
        <v>0</v>
      </c>
      <c r="BL55">
        <v>0</v>
      </c>
      <c r="BM55">
        <v>0</v>
      </c>
      <c r="BN55">
        <v>0</v>
      </c>
      <c r="BO55">
        <v>0</v>
      </c>
      <c r="BP55">
        <v>0</v>
      </c>
      <c r="BQ55">
        <v>0</v>
      </c>
      <c r="BR55">
        <v>0</v>
      </c>
      <c r="BS55">
        <v>0</v>
      </c>
      <c r="BT55">
        <v>0</v>
      </c>
      <c r="BU55">
        <v>0</v>
      </c>
      <c r="BV55">
        <v>0</v>
      </c>
      <c r="BW55">
        <v>0</v>
      </c>
      <c r="BX55">
        <v>0</v>
      </c>
      <c r="BY55">
        <v>0</v>
      </c>
      <c r="BZ55">
        <v>0</v>
      </c>
      <c r="CA55">
        <v>139</v>
      </c>
      <c r="CB55">
        <v>0</v>
      </c>
      <c r="CC55">
        <v>15</v>
      </c>
      <c r="CD55">
        <v>0</v>
      </c>
      <c r="CE55">
        <v>1857</v>
      </c>
      <c r="CF55">
        <v>0</v>
      </c>
      <c r="CG55" s="439"/>
      <c r="CH55" s="303">
        <v>33</v>
      </c>
      <c r="CI55" s="393">
        <v>33</v>
      </c>
      <c r="CJ55" s="303">
        <v>40</v>
      </c>
      <c r="CK55" s="393">
        <v>40</v>
      </c>
      <c r="CL55" s="303">
        <v>0</v>
      </c>
      <c r="CM55" s="393">
        <v>0</v>
      </c>
      <c r="CN55" s="303"/>
      <c r="CO55" s="303"/>
      <c r="CP55" s="393" t="s">
        <v>744</v>
      </c>
      <c r="CQ55" s="303" t="s">
        <v>389</v>
      </c>
      <c r="CR55" s="393" t="s">
        <v>389</v>
      </c>
      <c r="CS55" s="393" t="s">
        <v>744</v>
      </c>
      <c r="CT55" s="303" t="s">
        <v>389</v>
      </c>
      <c r="CU55" s="393" t="s">
        <v>389</v>
      </c>
      <c r="CV55" s="303" t="s">
        <v>744</v>
      </c>
      <c r="CW55" s="303" t="s">
        <v>744</v>
      </c>
      <c r="CX55" s="303" t="s">
        <v>744</v>
      </c>
      <c r="CY55" s="303" t="s">
        <v>744</v>
      </c>
      <c r="CZ55" s="303" t="s">
        <v>744</v>
      </c>
      <c r="DA55" s="303" t="s">
        <v>744</v>
      </c>
      <c r="DB55" s="303" t="s">
        <v>744</v>
      </c>
      <c r="DC55" s="303" t="s">
        <v>744</v>
      </c>
      <c r="DD55" s="303" t="s">
        <v>744</v>
      </c>
      <c r="DE55" s="303" t="s">
        <v>744</v>
      </c>
      <c r="DF55" s="303" t="s">
        <v>744</v>
      </c>
      <c r="DG55" s="393" t="s">
        <v>744</v>
      </c>
      <c r="DH55" s="303" t="s">
        <v>744</v>
      </c>
      <c r="DI55" s="303" t="s">
        <v>744</v>
      </c>
      <c r="DJ55" s="393" t="s">
        <v>744</v>
      </c>
      <c r="DK55" s="303" t="s">
        <v>744</v>
      </c>
      <c r="DL55" s="303" t="s">
        <v>744</v>
      </c>
      <c r="DM55" s="303" t="s">
        <v>744</v>
      </c>
      <c r="DN55" s="303" t="s">
        <v>744</v>
      </c>
      <c r="DO55" s="303" t="s">
        <v>744</v>
      </c>
      <c r="DP55" s="303" t="s">
        <v>744</v>
      </c>
      <c r="DQ55" s="303" t="s">
        <v>744</v>
      </c>
      <c r="DR55" s="303" t="s">
        <v>744</v>
      </c>
      <c r="DS55" s="303" t="s">
        <v>744</v>
      </c>
      <c r="DT55" s="303" t="s">
        <v>744</v>
      </c>
      <c r="DU55" s="303" t="s">
        <v>744</v>
      </c>
      <c r="DV55" s="393" t="s">
        <v>744</v>
      </c>
      <c r="DW55" s="303" t="s">
        <v>744</v>
      </c>
      <c r="DX55" s="303" t="s">
        <v>744</v>
      </c>
      <c r="DY55" s="393" t="s">
        <v>744</v>
      </c>
      <c r="DZ55" s="303" t="s">
        <v>744</v>
      </c>
      <c r="EA55" s="303" t="s">
        <v>744</v>
      </c>
      <c r="EB55" s="303" t="s">
        <v>744</v>
      </c>
      <c r="EC55" s="303" t="s">
        <v>744</v>
      </c>
      <c r="ED55" s="303" t="s">
        <v>744</v>
      </c>
      <c r="EE55" s="303" t="s">
        <v>744</v>
      </c>
      <c r="EF55" s="303" t="s">
        <v>744</v>
      </c>
      <c r="EG55" s="303" t="s">
        <v>744</v>
      </c>
      <c r="EH55" s="303" t="s">
        <v>744</v>
      </c>
      <c r="EI55" s="303" t="s">
        <v>744</v>
      </c>
      <c r="EJ55" s="303" t="s">
        <v>744</v>
      </c>
      <c r="EK55" s="393" t="s">
        <v>744</v>
      </c>
      <c r="EL55" s="303" t="s">
        <v>744</v>
      </c>
      <c r="EM55" s="303" t="s">
        <v>744</v>
      </c>
      <c r="EN55" s="393" t="s">
        <v>744</v>
      </c>
      <c r="EO55" s="303">
        <v>3</v>
      </c>
      <c r="EP55" s="303">
        <v>5208</v>
      </c>
      <c r="EQ55" s="303">
        <v>0</v>
      </c>
      <c r="ER55" s="303">
        <v>0</v>
      </c>
      <c r="ES55" s="303">
        <v>0</v>
      </c>
      <c r="ET55" s="303">
        <v>0</v>
      </c>
      <c r="EU55" s="303">
        <v>0</v>
      </c>
      <c r="EV55" s="303">
        <v>2</v>
      </c>
      <c r="EW55" s="303">
        <v>0</v>
      </c>
      <c r="EX55" s="303">
        <v>0</v>
      </c>
      <c r="EY55" s="303">
        <v>5206</v>
      </c>
      <c r="EZ55" s="303">
        <v>15</v>
      </c>
      <c r="FA55" s="393">
        <v>0</v>
      </c>
      <c r="FB55" s="303">
        <v>1736</v>
      </c>
      <c r="FC55" s="303">
        <v>1735.3333333333333</v>
      </c>
      <c r="FD55" s="303">
        <v>5</v>
      </c>
      <c r="FE55" s="393">
        <v>3.8402457757302777E-4</v>
      </c>
      <c r="FF55" s="303">
        <v>1</v>
      </c>
      <c r="FG55" s="303">
        <v>1736</v>
      </c>
      <c r="FH55" s="303">
        <v>0</v>
      </c>
      <c r="FI55" s="303">
        <v>0</v>
      </c>
      <c r="FJ55" s="303">
        <v>0</v>
      </c>
      <c r="FK55" s="303">
        <v>0</v>
      </c>
      <c r="FL55" s="303">
        <v>0</v>
      </c>
      <c r="FM55" s="303">
        <v>0</v>
      </c>
      <c r="FN55" s="303">
        <v>0</v>
      </c>
      <c r="FO55" s="303">
        <v>0</v>
      </c>
      <c r="FP55" s="303">
        <v>1736</v>
      </c>
      <c r="FQ55" s="303">
        <v>0</v>
      </c>
      <c r="FR55" s="393">
        <v>0</v>
      </c>
      <c r="FS55" s="303">
        <v>1736</v>
      </c>
      <c r="FT55" s="303">
        <v>1736</v>
      </c>
      <c r="FU55" s="303">
        <v>0</v>
      </c>
      <c r="FV55" s="393">
        <v>0</v>
      </c>
      <c r="FW55" s="303">
        <v>4</v>
      </c>
      <c r="FX55" s="303">
        <v>6944</v>
      </c>
      <c r="FY55" s="303">
        <v>0</v>
      </c>
      <c r="FZ55" s="303">
        <v>0</v>
      </c>
      <c r="GA55" s="303">
        <v>0</v>
      </c>
      <c r="GB55" s="303">
        <v>0</v>
      </c>
      <c r="GC55" s="303">
        <v>0</v>
      </c>
      <c r="GD55" s="303">
        <v>2</v>
      </c>
      <c r="GE55" s="303">
        <v>0</v>
      </c>
      <c r="GF55" s="303">
        <v>0</v>
      </c>
      <c r="GG55" s="303">
        <v>6942</v>
      </c>
      <c r="GH55" s="303">
        <v>15</v>
      </c>
      <c r="GI55" s="393">
        <v>0</v>
      </c>
      <c r="GJ55" s="303">
        <v>1736</v>
      </c>
      <c r="GK55" s="303">
        <v>1735.5</v>
      </c>
      <c r="GL55" s="303">
        <v>3.75</v>
      </c>
      <c r="GM55" s="393">
        <v>2.8801843317971532E-4</v>
      </c>
      <c r="GN55" s="303">
        <v>12</v>
      </c>
      <c r="GO55" s="303">
        <v>20693</v>
      </c>
      <c r="GP55" s="303">
        <v>0</v>
      </c>
      <c r="GQ55" s="303">
        <v>816</v>
      </c>
      <c r="GR55" s="303">
        <v>0</v>
      </c>
      <c r="GS55" s="303">
        <v>0</v>
      </c>
      <c r="GT55" s="303">
        <v>119</v>
      </c>
      <c r="GU55" s="303">
        <v>295</v>
      </c>
      <c r="GV55" s="303">
        <v>0</v>
      </c>
      <c r="GW55" s="303">
        <v>0</v>
      </c>
      <c r="GX55" s="303">
        <v>19463</v>
      </c>
      <c r="GY55" s="303">
        <v>1857</v>
      </c>
      <c r="GZ55" s="393">
        <v>139</v>
      </c>
      <c r="HA55" s="303">
        <v>1724.4166666666667</v>
      </c>
      <c r="HB55" s="303">
        <v>1621.9166666666667</v>
      </c>
      <c r="HC55" s="303">
        <v>154.75</v>
      </c>
      <c r="HD55" s="393">
        <v>5.9440390470207327E-2</v>
      </c>
      <c r="HE55" s="303" t="s">
        <v>744</v>
      </c>
      <c r="HF55" s="303" t="s">
        <v>744</v>
      </c>
      <c r="HG55" s="303" t="s">
        <v>744</v>
      </c>
      <c r="HH55" s="303" t="s">
        <v>744</v>
      </c>
      <c r="HI55" s="303" t="s">
        <v>744</v>
      </c>
      <c r="HJ55" s="303" t="s">
        <v>744</v>
      </c>
      <c r="HK55" s="303" t="s">
        <v>744</v>
      </c>
      <c r="HL55" s="303" t="s">
        <v>744</v>
      </c>
      <c r="HM55" s="303" t="s">
        <v>744</v>
      </c>
      <c r="HN55" s="303" t="s">
        <v>744</v>
      </c>
      <c r="HO55" s="303" t="s">
        <v>744</v>
      </c>
      <c r="HP55" s="303" t="s">
        <v>744</v>
      </c>
      <c r="HQ55" s="393" t="s">
        <v>744</v>
      </c>
      <c r="HR55" s="303" t="s">
        <v>744</v>
      </c>
      <c r="HS55" s="303" t="s">
        <v>744</v>
      </c>
      <c r="HT55" s="303" t="s">
        <v>744</v>
      </c>
      <c r="HU55" s="393" t="s">
        <v>744</v>
      </c>
      <c r="HV55" s="303">
        <v>12</v>
      </c>
      <c r="HW55" s="303">
        <v>20693</v>
      </c>
      <c r="HX55" s="303">
        <v>0</v>
      </c>
      <c r="HY55" s="303">
        <v>816</v>
      </c>
      <c r="HZ55" s="303">
        <v>0</v>
      </c>
      <c r="IA55" s="303">
        <v>0</v>
      </c>
      <c r="IB55" s="303">
        <v>119</v>
      </c>
      <c r="IC55" s="303">
        <v>295</v>
      </c>
      <c r="ID55" s="303">
        <v>0</v>
      </c>
      <c r="IE55" s="303">
        <v>0</v>
      </c>
      <c r="IF55" s="303">
        <v>19463</v>
      </c>
      <c r="IG55" s="303">
        <v>1857</v>
      </c>
      <c r="IH55" s="393">
        <v>139</v>
      </c>
      <c r="II55" s="303">
        <v>1724.4166666666667</v>
      </c>
      <c r="IJ55" s="303">
        <v>1621.9166666666667</v>
      </c>
      <c r="IK55" s="303">
        <v>154.75</v>
      </c>
      <c r="IL55" s="393">
        <v>5.9440390470207327E-2</v>
      </c>
      <c r="IM55" s="303"/>
      <c r="IN55" s="303">
        <v>1726.7333333333333</v>
      </c>
      <c r="IO55" s="303">
        <v>1644.6</v>
      </c>
      <c r="IP55" s="393">
        <v>4.7565731052855109E-2</v>
      </c>
      <c r="IQ55" s="303">
        <v>1736</v>
      </c>
      <c r="IR55" s="303">
        <v>1736</v>
      </c>
      <c r="IS55" s="393">
        <v>0</v>
      </c>
      <c r="IT55" s="303">
        <v>1727.3125</v>
      </c>
      <c r="IU55" s="303">
        <v>1650.3125</v>
      </c>
      <c r="IV55" s="393">
        <v>4.4577920903137058E-2</v>
      </c>
      <c r="IW55" s="735"/>
      <c r="IX55" s="303"/>
      <c r="IY55" s="396" t="s">
        <v>442</v>
      </c>
      <c r="IZ55" s="396" t="s">
        <v>363</v>
      </c>
      <c r="JA55" s="396" t="s">
        <v>354</v>
      </c>
      <c r="JB55" s="396">
        <v>18</v>
      </c>
      <c r="JC55" s="396" t="s">
        <v>12</v>
      </c>
      <c r="JD55" s="396" t="s">
        <v>232</v>
      </c>
      <c r="JE55" s="396" t="s">
        <v>9</v>
      </c>
      <c r="JF55" s="396" t="s">
        <v>232</v>
      </c>
      <c r="JG55" s="396" t="s">
        <v>358</v>
      </c>
    </row>
    <row r="56" spans="1:267" customFormat="1">
      <c r="A56">
        <v>64</v>
      </c>
      <c r="B56">
        <v>1</v>
      </c>
      <c r="F56">
        <v>700</v>
      </c>
      <c r="G56">
        <v>43</v>
      </c>
      <c r="H56">
        <v>1</v>
      </c>
      <c r="I56">
        <v>0</v>
      </c>
      <c r="J56">
        <v>1</v>
      </c>
      <c r="K56">
        <v>0</v>
      </c>
      <c r="L56" t="s">
        <v>442</v>
      </c>
      <c r="M56">
        <v>0</v>
      </c>
      <c r="N56">
        <v>0</v>
      </c>
      <c r="O56">
        <v>26</v>
      </c>
      <c r="P56">
        <v>0</v>
      </c>
      <c r="Q56">
        <v>40</v>
      </c>
      <c r="R56">
        <v>0</v>
      </c>
      <c r="S56">
        <v>50</v>
      </c>
      <c r="T56" t="s">
        <v>745</v>
      </c>
      <c r="U56">
        <v>0</v>
      </c>
      <c r="V56">
        <v>0</v>
      </c>
      <c r="W56">
        <v>0</v>
      </c>
      <c r="X56">
        <v>0</v>
      </c>
      <c r="Y56">
        <v>1.5</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118</v>
      </c>
      <c r="CB56">
        <v>0</v>
      </c>
      <c r="CC56">
        <v>0</v>
      </c>
      <c r="CD56">
        <v>0</v>
      </c>
      <c r="CE56">
        <v>0</v>
      </c>
      <c r="CF56">
        <v>0</v>
      </c>
      <c r="CG56" s="439"/>
      <c r="CH56" s="303" t="s">
        <v>744</v>
      </c>
      <c r="CI56" s="393" t="s">
        <v>744</v>
      </c>
      <c r="CJ56" s="303" t="s">
        <v>744</v>
      </c>
      <c r="CK56" s="393" t="s">
        <v>744</v>
      </c>
      <c r="CL56" s="303" t="s">
        <v>744</v>
      </c>
      <c r="CM56" s="393" t="s">
        <v>744</v>
      </c>
      <c r="CN56" s="303"/>
      <c r="CO56" s="303"/>
      <c r="CP56" s="393" t="s">
        <v>658</v>
      </c>
      <c r="CQ56" s="303" t="s">
        <v>744</v>
      </c>
      <c r="CR56" s="393" t="s">
        <v>744</v>
      </c>
      <c r="CS56" s="393" t="s">
        <v>744</v>
      </c>
      <c r="CT56" s="303" t="s">
        <v>389</v>
      </c>
      <c r="CU56" s="393" t="s">
        <v>744</v>
      </c>
      <c r="CV56" s="303" t="s">
        <v>744</v>
      </c>
      <c r="CW56" s="303" t="s">
        <v>744</v>
      </c>
      <c r="CX56" s="303" t="s">
        <v>744</v>
      </c>
      <c r="CY56" s="303" t="s">
        <v>744</v>
      </c>
      <c r="CZ56" s="303" t="s">
        <v>744</v>
      </c>
      <c r="DA56" s="303" t="s">
        <v>744</v>
      </c>
      <c r="DB56" s="303" t="s">
        <v>744</v>
      </c>
      <c r="DC56" s="303" t="s">
        <v>744</v>
      </c>
      <c r="DD56" s="303" t="s">
        <v>744</v>
      </c>
      <c r="DE56" s="303" t="s">
        <v>744</v>
      </c>
      <c r="DF56" s="303" t="s">
        <v>744</v>
      </c>
      <c r="DG56" s="393" t="s">
        <v>744</v>
      </c>
      <c r="DH56" s="303" t="s">
        <v>744</v>
      </c>
      <c r="DI56" s="303" t="s">
        <v>744</v>
      </c>
      <c r="DJ56" s="393" t="s">
        <v>744</v>
      </c>
      <c r="DK56" s="303" t="s">
        <v>744</v>
      </c>
      <c r="DL56" s="303" t="s">
        <v>744</v>
      </c>
      <c r="DM56" s="303" t="s">
        <v>744</v>
      </c>
      <c r="DN56" s="303" t="s">
        <v>744</v>
      </c>
      <c r="DO56" s="303" t="s">
        <v>744</v>
      </c>
      <c r="DP56" s="303" t="s">
        <v>744</v>
      </c>
      <c r="DQ56" s="303" t="s">
        <v>744</v>
      </c>
      <c r="DR56" s="303" t="s">
        <v>744</v>
      </c>
      <c r="DS56" s="303" t="s">
        <v>744</v>
      </c>
      <c r="DT56" s="303" t="s">
        <v>744</v>
      </c>
      <c r="DU56" s="303" t="s">
        <v>744</v>
      </c>
      <c r="DV56" s="393" t="s">
        <v>744</v>
      </c>
      <c r="DW56" s="303" t="s">
        <v>744</v>
      </c>
      <c r="DX56" s="303" t="s">
        <v>744</v>
      </c>
      <c r="DY56" s="393" t="s">
        <v>744</v>
      </c>
      <c r="DZ56" s="303" t="s">
        <v>744</v>
      </c>
      <c r="EA56" s="303" t="s">
        <v>744</v>
      </c>
      <c r="EB56" s="303" t="s">
        <v>744</v>
      </c>
      <c r="EC56" s="303" t="s">
        <v>744</v>
      </c>
      <c r="ED56" s="303" t="s">
        <v>744</v>
      </c>
      <c r="EE56" s="303" t="s">
        <v>744</v>
      </c>
      <c r="EF56" s="303" t="s">
        <v>744</v>
      </c>
      <c r="EG56" s="303" t="s">
        <v>744</v>
      </c>
      <c r="EH56" s="303" t="s">
        <v>744</v>
      </c>
      <c r="EI56" s="303" t="s">
        <v>744</v>
      </c>
      <c r="EJ56" s="303" t="s">
        <v>744</v>
      </c>
      <c r="EK56" s="393" t="s">
        <v>744</v>
      </c>
      <c r="EL56" s="303" t="s">
        <v>744</v>
      </c>
      <c r="EM56" s="303" t="s">
        <v>744</v>
      </c>
      <c r="EN56" s="393" t="s">
        <v>744</v>
      </c>
      <c r="EO56" s="303" t="s">
        <v>744</v>
      </c>
      <c r="EP56" s="303" t="s">
        <v>744</v>
      </c>
      <c r="EQ56" s="303" t="s">
        <v>744</v>
      </c>
      <c r="ER56" s="303" t="s">
        <v>744</v>
      </c>
      <c r="ES56" s="303" t="s">
        <v>744</v>
      </c>
      <c r="ET56" s="303" t="s">
        <v>744</v>
      </c>
      <c r="EU56" s="303" t="s">
        <v>744</v>
      </c>
      <c r="EV56" s="303" t="s">
        <v>744</v>
      </c>
      <c r="EW56" s="303" t="s">
        <v>744</v>
      </c>
      <c r="EX56" s="303" t="s">
        <v>744</v>
      </c>
      <c r="EY56" s="303" t="s">
        <v>744</v>
      </c>
      <c r="EZ56" s="303" t="s">
        <v>744</v>
      </c>
      <c r="FA56" s="393" t="s">
        <v>744</v>
      </c>
      <c r="FB56" s="303" t="s">
        <v>744</v>
      </c>
      <c r="FC56" s="303" t="s">
        <v>744</v>
      </c>
      <c r="FD56" s="303" t="s">
        <v>744</v>
      </c>
      <c r="FE56" s="393" t="s">
        <v>744</v>
      </c>
      <c r="FF56" s="303" t="s">
        <v>744</v>
      </c>
      <c r="FG56" s="303" t="s">
        <v>744</v>
      </c>
      <c r="FH56" s="303" t="s">
        <v>744</v>
      </c>
      <c r="FI56" s="303" t="s">
        <v>744</v>
      </c>
      <c r="FJ56" s="303" t="s">
        <v>744</v>
      </c>
      <c r="FK56" s="303" t="s">
        <v>744</v>
      </c>
      <c r="FL56" s="303" t="s">
        <v>744</v>
      </c>
      <c r="FM56" s="303" t="s">
        <v>744</v>
      </c>
      <c r="FN56" s="303" t="s">
        <v>744</v>
      </c>
      <c r="FO56" s="303" t="s">
        <v>744</v>
      </c>
      <c r="FP56" s="303" t="s">
        <v>744</v>
      </c>
      <c r="FQ56" s="303" t="s">
        <v>744</v>
      </c>
      <c r="FR56" s="393" t="s">
        <v>744</v>
      </c>
      <c r="FS56" s="303" t="s">
        <v>744</v>
      </c>
      <c r="FT56" s="303" t="s">
        <v>744</v>
      </c>
      <c r="FU56" s="303" t="s">
        <v>744</v>
      </c>
      <c r="FV56" s="393" t="s">
        <v>744</v>
      </c>
      <c r="FW56" s="303" t="s">
        <v>744</v>
      </c>
      <c r="FX56" s="303" t="s">
        <v>744</v>
      </c>
      <c r="FY56" s="303" t="s">
        <v>744</v>
      </c>
      <c r="FZ56" s="303" t="s">
        <v>744</v>
      </c>
      <c r="GA56" s="303" t="s">
        <v>744</v>
      </c>
      <c r="GB56" s="303" t="s">
        <v>744</v>
      </c>
      <c r="GC56" s="303" t="s">
        <v>744</v>
      </c>
      <c r="GD56" s="303" t="s">
        <v>744</v>
      </c>
      <c r="GE56" s="303" t="s">
        <v>744</v>
      </c>
      <c r="GF56" s="303" t="s">
        <v>744</v>
      </c>
      <c r="GG56" s="303" t="s">
        <v>744</v>
      </c>
      <c r="GH56" s="303" t="s">
        <v>744</v>
      </c>
      <c r="GI56" s="393" t="s">
        <v>744</v>
      </c>
      <c r="GJ56" s="303" t="s">
        <v>744</v>
      </c>
      <c r="GK56" s="303" t="s">
        <v>744</v>
      </c>
      <c r="GL56" s="303" t="s">
        <v>744</v>
      </c>
      <c r="GM56" s="393" t="s">
        <v>744</v>
      </c>
      <c r="GN56" s="303" t="s">
        <v>744</v>
      </c>
      <c r="GO56" s="303" t="s">
        <v>744</v>
      </c>
      <c r="GP56" s="303" t="s">
        <v>744</v>
      </c>
      <c r="GQ56" s="303" t="s">
        <v>744</v>
      </c>
      <c r="GR56" s="303" t="s">
        <v>744</v>
      </c>
      <c r="GS56" s="303" t="s">
        <v>744</v>
      </c>
      <c r="GT56" s="303" t="s">
        <v>744</v>
      </c>
      <c r="GU56" s="303" t="s">
        <v>744</v>
      </c>
      <c r="GV56" s="303" t="s">
        <v>744</v>
      </c>
      <c r="GW56" s="303" t="s">
        <v>744</v>
      </c>
      <c r="GX56" s="303" t="s">
        <v>744</v>
      </c>
      <c r="GY56" s="303" t="s">
        <v>744</v>
      </c>
      <c r="GZ56" s="393" t="s">
        <v>744</v>
      </c>
      <c r="HA56" s="303" t="s">
        <v>744</v>
      </c>
      <c r="HB56" s="303" t="s">
        <v>744</v>
      </c>
      <c r="HC56" s="303" t="s">
        <v>744</v>
      </c>
      <c r="HD56" s="393" t="s">
        <v>744</v>
      </c>
      <c r="HE56" s="303" t="s">
        <v>744</v>
      </c>
      <c r="HF56" s="303" t="s">
        <v>744</v>
      </c>
      <c r="HG56" s="303" t="s">
        <v>744</v>
      </c>
      <c r="HH56" s="303" t="s">
        <v>744</v>
      </c>
      <c r="HI56" s="303" t="s">
        <v>744</v>
      </c>
      <c r="HJ56" s="303" t="s">
        <v>744</v>
      </c>
      <c r="HK56" s="303" t="s">
        <v>744</v>
      </c>
      <c r="HL56" s="303" t="s">
        <v>744</v>
      </c>
      <c r="HM56" s="303" t="s">
        <v>744</v>
      </c>
      <c r="HN56" s="303" t="s">
        <v>744</v>
      </c>
      <c r="HO56" s="303" t="s">
        <v>744</v>
      </c>
      <c r="HP56" s="303" t="s">
        <v>744</v>
      </c>
      <c r="HQ56" s="393" t="s">
        <v>744</v>
      </c>
      <c r="HR56" s="303" t="s">
        <v>744</v>
      </c>
      <c r="HS56" s="303" t="s">
        <v>744</v>
      </c>
      <c r="HT56" s="303" t="s">
        <v>744</v>
      </c>
      <c r="HU56" s="393" t="s">
        <v>744</v>
      </c>
      <c r="HV56" s="303" t="s">
        <v>744</v>
      </c>
      <c r="HW56" s="303" t="s">
        <v>744</v>
      </c>
      <c r="HX56" s="303" t="s">
        <v>744</v>
      </c>
      <c r="HY56" s="303" t="s">
        <v>744</v>
      </c>
      <c r="HZ56" s="303" t="s">
        <v>744</v>
      </c>
      <c r="IA56" s="303" t="s">
        <v>744</v>
      </c>
      <c r="IB56" s="303" t="s">
        <v>744</v>
      </c>
      <c r="IC56" s="303" t="s">
        <v>744</v>
      </c>
      <c r="ID56" s="303" t="s">
        <v>744</v>
      </c>
      <c r="IE56" s="303" t="s">
        <v>744</v>
      </c>
      <c r="IF56" s="303" t="s">
        <v>744</v>
      </c>
      <c r="IG56" s="303" t="s">
        <v>744</v>
      </c>
      <c r="IH56" s="393" t="s">
        <v>744</v>
      </c>
      <c r="II56" s="303" t="s">
        <v>744</v>
      </c>
      <c r="IJ56" s="303" t="s">
        <v>744</v>
      </c>
      <c r="IK56" s="303" t="s">
        <v>744</v>
      </c>
      <c r="IL56" s="393" t="s">
        <v>744</v>
      </c>
      <c r="IM56" s="303"/>
      <c r="IN56" s="303" t="s">
        <v>744</v>
      </c>
      <c r="IO56" s="303" t="s">
        <v>744</v>
      </c>
      <c r="IP56" s="393" t="s">
        <v>744</v>
      </c>
      <c r="IQ56" s="303" t="s">
        <v>744</v>
      </c>
      <c r="IR56" s="303" t="s">
        <v>744</v>
      </c>
      <c r="IS56" s="393" t="s">
        <v>744</v>
      </c>
      <c r="IT56" s="303" t="s">
        <v>744</v>
      </c>
      <c r="IU56" s="303" t="s">
        <v>744</v>
      </c>
      <c r="IV56" s="393" t="s">
        <v>495</v>
      </c>
      <c r="IW56" s="735"/>
      <c r="IX56" s="303"/>
      <c r="IY56" s="396" t="s">
        <v>442</v>
      </c>
      <c r="IZ56" s="396" t="s">
        <v>363</v>
      </c>
      <c r="JA56" s="396" t="s">
        <v>354</v>
      </c>
      <c r="JB56" s="396">
        <v>3</v>
      </c>
      <c r="JC56" s="396" t="s">
        <v>11</v>
      </c>
      <c r="JD56" s="396" t="s">
        <v>232</v>
      </c>
      <c r="JE56" s="396" t="s">
        <v>9</v>
      </c>
      <c r="JF56" s="396" t="s">
        <v>232</v>
      </c>
      <c r="JG56" s="396" t="s">
        <v>358</v>
      </c>
    </row>
    <row r="57" spans="1:267" customFormat="1">
      <c r="A57">
        <v>66</v>
      </c>
      <c r="B57">
        <v>1</v>
      </c>
      <c r="F57">
        <v>700</v>
      </c>
      <c r="G57">
        <v>68</v>
      </c>
      <c r="H57">
        <v>1</v>
      </c>
      <c r="I57">
        <v>0</v>
      </c>
      <c r="J57">
        <v>1</v>
      </c>
      <c r="K57">
        <v>0</v>
      </c>
      <c r="L57" t="s">
        <v>442</v>
      </c>
      <c r="M57">
        <v>0</v>
      </c>
      <c r="N57">
        <v>0</v>
      </c>
      <c r="O57">
        <v>0</v>
      </c>
      <c r="P57">
        <v>0</v>
      </c>
      <c r="Q57">
        <v>0</v>
      </c>
      <c r="R57">
        <v>0</v>
      </c>
      <c r="S57">
        <v>0</v>
      </c>
      <c r="T57" t="s">
        <v>745</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s="439"/>
      <c r="CH57" s="303" t="s">
        <v>744</v>
      </c>
      <c r="CI57" s="393" t="s">
        <v>744</v>
      </c>
      <c r="CJ57" s="303" t="s">
        <v>744</v>
      </c>
      <c r="CK57" s="393" t="s">
        <v>744</v>
      </c>
      <c r="CL57" s="303" t="s">
        <v>744</v>
      </c>
      <c r="CM57" s="393" t="s">
        <v>744</v>
      </c>
      <c r="CN57" s="303"/>
      <c r="CO57" s="303"/>
      <c r="CP57" s="393" t="s">
        <v>658</v>
      </c>
      <c r="CQ57" s="303" t="s">
        <v>744</v>
      </c>
      <c r="CR57" s="393" t="s">
        <v>744</v>
      </c>
      <c r="CS57" s="393" t="s">
        <v>658</v>
      </c>
      <c r="CT57" s="303" t="s">
        <v>744</v>
      </c>
      <c r="CU57" s="393" t="s">
        <v>744</v>
      </c>
      <c r="CV57" s="303" t="s">
        <v>744</v>
      </c>
      <c r="CW57" s="303" t="s">
        <v>744</v>
      </c>
      <c r="CX57" s="303" t="s">
        <v>744</v>
      </c>
      <c r="CY57" s="303" t="s">
        <v>744</v>
      </c>
      <c r="CZ57" s="303" t="s">
        <v>744</v>
      </c>
      <c r="DA57" s="303" t="s">
        <v>744</v>
      </c>
      <c r="DB57" s="303" t="s">
        <v>744</v>
      </c>
      <c r="DC57" s="303" t="s">
        <v>744</v>
      </c>
      <c r="DD57" s="303" t="s">
        <v>744</v>
      </c>
      <c r="DE57" s="303" t="s">
        <v>744</v>
      </c>
      <c r="DF57" s="303" t="s">
        <v>744</v>
      </c>
      <c r="DG57" s="393" t="s">
        <v>744</v>
      </c>
      <c r="DH57" s="303" t="s">
        <v>744</v>
      </c>
      <c r="DI57" s="303" t="s">
        <v>744</v>
      </c>
      <c r="DJ57" s="393" t="s">
        <v>744</v>
      </c>
      <c r="DK57" s="303" t="s">
        <v>744</v>
      </c>
      <c r="DL57" s="303" t="s">
        <v>744</v>
      </c>
      <c r="DM57" s="303" t="s">
        <v>744</v>
      </c>
      <c r="DN57" s="303" t="s">
        <v>744</v>
      </c>
      <c r="DO57" s="303" t="s">
        <v>744</v>
      </c>
      <c r="DP57" s="303" t="s">
        <v>744</v>
      </c>
      <c r="DQ57" s="303" t="s">
        <v>744</v>
      </c>
      <c r="DR57" s="303" t="s">
        <v>744</v>
      </c>
      <c r="DS57" s="303" t="s">
        <v>744</v>
      </c>
      <c r="DT57" s="303" t="s">
        <v>744</v>
      </c>
      <c r="DU57" s="303" t="s">
        <v>744</v>
      </c>
      <c r="DV57" s="393" t="s">
        <v>744</v>
      </c>
      <c r="DW57" s="303" t="s">
        <v>744</v>
      </c>
      <c r="DX57" s="303" t="s">
        <v>744</v>
      </c>
      <c r="DY57" s="393" t="s">
        <v>744</v>
      </c>
      <c r="DZ57" s="303" t="s">
        <v>744</v>
      </c>
      <c r="EA57" s="303" t="s">
        <v>744</v>
      </c>
      <c r="EB57" s="303" t="s">
        <v>744</v>
      </c>
      <c r="EC57" s="303" t="s">
        <v>744</v>
      </c>
      <c r="ED57" s="303" t="s">
        <v>744</v>
      </c>
      <c r="EE57" s="303" t="s">
        <v>744</v>
      </c>
      <c r="EF57" s="303" t="s">
        <v>744</v>
      </c>
      <c r="EG57" s="303" t="s">
        <v>744</v>
      </c>
      <c r="EH57" s="303" t="s">
        <v>744</v>
      </c>
      <c r="EI57" s="303" t="s">
        <v>744</v>
      </c>
      <c r="EJ57" s="303" t="s">
        <v>744</v>
      </c>
      <c r="EK57" s="393" t="s">
        <v>744</v>
      </c>
      <c r="EL57" s="303" t="s">
        <v>744</v>
      </c>
      <c r="EM57" s="303" t="s">
        <v>744</v>
      </c>
      <c r="EN57" s="393" t="s">
        <v>744</v>
      </c>
      <c r="EO57" s="303" t="s">
        <v>744</v>
      </c>
      <c r="EP57" s="303" t="s">
        <v>744</v>
      </c>
      <c r="EQ57" s="303" t="s">
        <v>744</v>
      </c>
      <c r="ER57" s="303" t="s">
        <v>744</v>
      </c>
      <c r="ES57" s="303" t="s">
        <v>744</v>
      </c>
      <c r="ET57" s="303" t="s">
        <v>744</v>
      </c>
      <c r="EU57" s="303" t="s">
        <v>744</v>
      </c>
      <c r="EV57" s="303" t="s">
        <v>744</v>
      </c>
      <c r="EW57" s="303" t="s">
        <v>744</v>
      </c>
      <c r="EX57" s="303" t="s">
        <v>744</v>
      </c>
      <c r="EY57" s="303" t="s">
        <v>744</v>
      </c>
      <c r="EZ57" s="303" t="s">
        <v>744</v>
      </c>
      <c r="FA57" s="393" t="s">
        <v>744</v>
      </c>
      <c r="FB57" s="303" t="s">
        <v>744</v>
      </c>
      <c r="FC57" s="303" t="s">
        <v>744</v>
      </c>
      <c r="FD57" s="303" t="s">
        <v>744</v>
      </c>
      <c r="FE57" s="393" t="s">
        <v>744</v>
      </c>
      <c r="FF57" s="303" t="s">
        <v>744</v>
      </c>
      <c r="FG57" s="303" t="s">
        <v>744</v>
      </c>
      <c r="FH57" s="303" t="s">
        <v>744</v>
      </c>
      <c r="FI57" s="303" t="s">
        <v>744</v>
      </c>
      <c r="FJ57" s="303" t="s">
        <v>744</v>
      </c>
      <c r="FK57" s="303" t="s">
        <v>744</v>
      </c>
      <c r="FL57" s="303" t="s">
        <v>744</v>
      </c>
      <c r="FM57" s="303" t="s">
        <v>744</v>
      </c>
      <c r="FN57" s="303" t="s">
        <v>744</v>
      </c>
      <c r="FO57" s="303" t="s">
        <v>744</v>
      </c>
      <c r="FP57" s="303" t="s">
        <v>744</v>
      </c>
      <c r="FQ57" s="303" t="s">
        <v>744</v>
      </c>
      <c r="FR57" s="393" t="s">
        <v>744</v>
      </c>
      <c r="FS57" s="303" t="s">
        <v>744</v>
      </c>
      <c r="FT57" s="303" t="s">
        <v>744</v>
      </c>
      <c r="FU57" s="303" t="s">
        <v>744</v>
      </c>
      <c r="FV57" s="393" t="s">
        <v>744</v>
      </c>
      <c r="FW57" s="303" t="s">
        <v>744</v>
      </c>
      <c r="FX57" s="303" t="s">
        <v>744</v>
      </c>
      <c r="FY57" s="303" t="s">
        <v>744</v>
      </c>
      <c r="FZ57" s="303" t="s">
        <v>744</v>
      </c>
      <c r="GA57" s="303" t="s">
        <v>744</v>
      </c>
      <c r="GB57" s="303" t="s">
        <v>744</v>
      </c>
      <c r="GC57" s="303" t="s">
        <v>744</v>
      </c>
      <c r="GD57" s="303" t="s">
        <v>744</v>
      </c>
      <c r="GE57" s="303" t="s">
        <v>744</v>
      </c>
      <c r="GF57" s="303" t="s">
        <v>744</v>
      </c>
      <c r="GG57" s="303" t="s">
        <v>744</v>
      </c>
      <c r="GH57" s="303" t="s">
        <v>744</v>
      </c>
      <c r="GI57" s="393" t="s">
        <v>744</v>
      </c>
      <c r="GJ57" s="303" t="s">
        <v>744</v>
      </c>
      <c r="GK57" s="303" t="s">
        <v>744</v>
      </c>
      <c r="GL57" s="303" t="s">
        <v>744</v>
      </c>
      <c r="GM57" s="393" t="s">
        <v>744</v>
      </c>
      <c r="GN57" s="303" t="s">
        <v>744</v>
      </c>
      <c r="GO57" s="303" t="s">
        <v>744</v>
      </c>
      <c r="GP57" s="303" t="s">
        <v>744</v>
      </c>
      <c r="GQ57" s="303" t="s">
        <v>744</v>
      </c>
      <c r="GR57" s="303" t="s">
        <v>744</v>
      </c>
      <c r="GS57" s="303" t="s">
        <v>744</v>
      </c>
      <c r="GT57" s="303" t="s">
        <v>744</v>
      </c>
      <c r="GU57" s="303" t="s">
        <v>744</v>
      </c>
      <c r="GV57" s="303" t="s">
        <v>744</v>
      </c>
      <c r="GW57" s="303" t="s">
        <v>744</v>
      </c>
      <c r="GX57" s="303" t="s">
        <v>744</v>
      </c>
      <c r="GY57" s="303" t="s">
        <v>744</v>
      </c>
      <c r="GZ57" s="393" t="s">
        <v>744</v>
      </c>
      <c r="HA57" s="303" t="s">
        <v>744</v>
      </c>
      <c r="HB57" s="303" t="s">
        <v>744</v>
      </c>
      <c r="HC57" s="303" t="s">
        <v>744</v>
      </c>
      <c r="HD57" s="393" t="s">
        <v>744</v>
      </c>
      <c r="HE57" s="303" t="s">
        <v>744</v>
      </c>
      <c r="HF57" s="303" t="s">
        <v>744</v>
      </c>
      <c r="HG57" s="303" t="s">
        <v>744</v>
      </c>
      <c r="HH57" s="303" t="s">
        <v>744</v>
      </c>
      <c r="HI57" s="303" t="s">
        <v>744</v>
      </c>
      <c r="HJ57" s="303" t="s">
        <v>744</v>
      </c>
      <c r="HK57" s="303" t="s">
        <v>744</v>
      </c>
      <c r="HL57" s="303" t="s">
        <v>744</v>
      </c>
      <c r="HM57" s="303" t="s">
        <v>744</v>
      </c>
      <c r="HN57" s="303" t="s">
        <v>744</v>
      </c>
      <c r="HO57" s="303" t="s">
        <v>744</v>
      </c>
      <c r="HP57" s="303" t="s">
        <v>744</v>
      </c>
      <c r="HQ57" s="393" t="s">
        <v>744</v>
      </c>
      <c r="HR57" s="303" t="s">
        <v>744</v>
      </c>
      <c r="HS57" s="303" t="s">
        <v>744</v>
      </c>
      <c r="HT57" s="303" t="s">
        <v>744</v>
      </c>
      <c r="HU57" s="393" t="s">
        <v>744</v>
      </c>
      <c r="HV57" s="303" t="s">
        <v>744</v>
      </c>
      <c r="HW57" s="303" t="s">
        <v>744</v>
      </c>
      <c r="HX57" s="303" t="s">
        <v>744</v>
      </c>
      <c r="HY57" s="303" t="s">
        <v>744</v>
      </c>
      <c r="HZ57" s="303" t="s">
        <v>744</v>
      </c>
      <c r="IA57" s="303" t="s">
        <v>744</v>
      </c>
      <c r="IB57" s="303" t="s">
        <v>744</v>
      </c>
      <c r="IC57" s="303" t="s">
        <v>744</v>
      </c>
      <c r="ID57" s="303" t="s">
        <v>744</v>
      </c>
      <c r="IE57" s="303" t="s">
        <v>744</v>
      </c>
      <c r="IF57" s="303" t="s">
        <v>744</v>
      </c>
      <c r="IG57" s="303" t="s">
        <v>744</v>
      </c>
      <c r="IH57" s="393" t="s">
        <v>744</v>
      </c>
      <c r="II57" s="303" t="s">
        <v>744</v>
      </c>
      <c r="IJ57" s="303" t="s">
        <v>744</v>
      </c>
      <c r="IK57" s="303" t="s">
        <v>744</v>
      </c>
      <c r="IL57" s="393" t="s">
        <v>744</v>
      </c>
      <c r="IM57" s="303"/>
      <c r="IN57" s="303" t="s">
        <v>744</v>
      </c>
      <c r="IO57" s="303" t="s">
        <v>744</v>
      </c>
      <c r="IP57" s="393" t="s">
        <v>744</v>
      </c>
      <c r="IQ57" s="303" t="s">
        <v>744</v>
      </c>
      <c r="IR57" s="303" t="s">
        <v>744</v>
      </c>
      <c r="IS57" s="393" t="s">
        <v>744</v>
      </c>
      <c r="IT57" s="303" t="s">
        <v>744</v>
      </c>
      <c r="IU57" s="303" t="s">
        <v>744</v>
      </c>
      <c r="IV57" s="393" t="s">
        <v>495</v>
      </c>
      <c r="IW57" s="735"/>
      <c r="IX57" s="303"/>
      <c r="IY57" s="396" t="s">
        <v>442</v>
      </c>
      <c r="IZ57" s="396" t="s">
        <v>363</v>
      </c>
      <c r="JA57" s="396" t="s">
        <v>354</v>
      </c>
      <c r="JB57" s="396">
        <v>1</v>
      </c>
      <c r="JC57" s="396" t="s">
        <v>11</v>
      </c>
      <c r="JD57" s="396" t="s">
        <v>232</v>
      </c>
      <c r="JE57" s="396" t="s">
        <v>9</v>
      </c>
      <c r="JF57" s="396" t="s">
        <v>232</v>
      </c>
      <c r="JG57" s="396" t="s">
        <v>355</v>
      </c>
    </row>
    <row r="58" spans="1:267" customFormat="1">
      <c r="A58">
        <v>67</v>
      </c>
      <c r="B58">
        <v>1</v>
      </c>
      <c r="F58">
        <v>700</v>
      </c>
      <c r="G58">
        <v>41</v>
      </c>
      <c r="H58">
        <v>1</v>
      </c>
      <c r="I58">
        <v>0</v>
      </c>
      <c r="J58">
        <v>1</v>
      </c>
      <c r="K58">
        <v>0</v>
      </c>
      <c r="L58" t="s">
        <v>442</v>
      </c>
      <c r="M58">
        <v>0</v>
      </c>
      <c r="N58">
        <v>0</v>
      </c>
      <c r="O58">
        <v>31</v>
      </c>
      <c r="P58">
        <v>0</v>
      </c>
      <c r="Q58">
        <v>40</v>
      </c>
      <c r="R58">
        <v>0</v>
      </c>
      <c r="S58">
        <v>0</v>
      </c>
      <c r="T58" t="s">
        <v>745</v>
      </c>
      <c r="U58">
        <v>0</v>
      </c>
      <c r="V58">
        <v>0</v>
      </c>
      <c r="W58">
        <v>0</v>
      </c>
      <c r="X58">
        <v>0</v>
      </c>
      <c r="Y58">
        <v>4</v>
      </c>
      <c r="Z58">
        <v>0</v>
      </c>
      <c r="AA58">
        <v>0</v>
      </c>
      <c r="AB58">
        <v>0</v>
      </c>
      <c r="AC58">
        <v>0</v>
      </c>
      <c r="AD58">
        <v>0</v>
      </c>
      <c r="AE58">
        <v>0</v>
      </c>
      <c r="AF58">
        <v>0</v>
      </c>
      <c r="AG58">
        <v>0</v>
      </c>
      <c r="AH58">
        <v>0</v>
      </c>
      <c r="AI58">
        <v>0</v>
      </c>
      <c r="AJ58">
        <v>0</v>
      </c>
      <c r="AK58">
        <v>240</v>
      </c>
      <c r="AL58">
        <v>0</v>
      </c>
      <c r="AM58">
        <v>0</v>
      </c>
      <c r="AN58">
        <v>0</v>
      </c>
      <c r="AO58">
        <v>0</v>
      </c>
      <c r="AP58">
        <v>0</v>
      </c>
      <c r="AQ58">
        <v>0</v>
      </c>
      <c r="AR58">
        <v>0</v>
      </c>
      <c r="AS58">
        <v>0</v>
      </c>
      <c r="AT58">
        <v>0</v>
      </c>
      <c r="AU58">
        <v>0</v>
      </c>
      <c r="AV58">
        <v>0</v>
      </c>
      <c r="AW58">
        <v>0</v>
      </c>
      <c r="AX58">
        <v>0</v>
      </c>
      <c r="AY58">
        <v>0</v>
      </c>
      <c r="AZ58">
        <v>0</v>
      </c>
      <c r="BA58">
        <v>0</v>
      </c>
      <c r="BB58">
        <v>0</v>
      </c>
      <c r="BC58">
        <v>160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1027</v>
      </c>
      <c r="CB58">
        <v>0</v>
      </c>
      <c r="CC58">
        <v>0</v>
      </c>
      <c r="CD58">
        <v>0</v>
      </c>
      <c r="CE58">
        <v>0</v>
      </c>
      <c r="CF58">
        <v>0</v>
      </c>
      <c r="CG58" s="439"/>
      <c r="CH58" s="303" t="s">
        <v>744</v>
      </c>
      <c r="CI58" s="393">
        <v>31</v>
      </c>
      <c r="CJ58" s="303" t="s">
        <v>744</v>
      </c>
      <c r="CK58" s="393">
        <v>40</v>
      </c>
      <c r="CL58" s="303" t="s">
        <v>744</v>
      </c>
      <c r="CM58" s="393">
        <v>0</v>
      </c>
      <c r="CN58" s="303"/>
      <c r="CO58" s="303"/>
      <c r="CP58" s="393" t="s">
        <v>744</v>
      </c>
      <c r="CQ58" s="303" t="s">
        <v>389</v>
      </c>
      <c r="CR58" s="393" t="s">
        <v>744</v>
      </c>
      <c r="CS58" s="393" t="s">
        <v>744</v>
      </c>
      <c r="CT58" s="303" t="s">
        <v>389</v>
      </c>
      <c r="CU58" s="393" t="s">
        <v>744</v>
      </c>
      <c r="CV58" s="303" t="s">
        <v>744</v>
      </c>
      <c r="CW58" s="303" t="s">
        <v>744</v>
      </c>
      <c r="CX58" s="303" t="s">
        <v>744</v>
      </c>
      <c r="CY58" s="303" t="s">
        <v>744</v>
      </c>
      <c r="CZ58" s="303" t="s">
        <v>744</v>
      </c>
      <c r="DA58" s="303" t="s">
        <v>744</v>
      </c>
      <c r="DB58" s="303" t="s">
        <v>744</v>
      </c>
      <c r="DC58" s="303" t="s">
        <v>744</v>
      </c>
      <c r="DD58" s="303" t="s">
        <v>744</v>
      </c>
      <c r="DE58" s="303" t="s">
        <v>744</v>
      </c>
      <c r="DF58" s="303" t="s">
        <v>744</v>
      </c>
      <c r="DG58" s="393" t="s">
        <v>744</v>
      </c>
      <c r="DH58" s="303" t="s">
        <v>744</v>
      </c>
      <c r="DI58" s="303" t="s">
        <v>744</v>
      </c>
      <c r="DJ58" s="393" t="s">
        <v>744</v>
      </c>
      <c r="DK58" s="303" t="s">
        <v>744</v>
      </c>
      <c r="DL58" s="303" t="s">
        <v>744</v>
      </c>
      <c r="DM58" s="303" t="s">
        <v>744</v>
      </c>
      <c r="DN58" s="303" t="s">
        <v>744</v>
      </c>
      <c r="DO58" s="303" t="s">
        <v>744</v>
      </c>
      <c r="DP58" s="303" t="s">
        <v>744</v>
      </c>
      <c r="DQ58" s="303" t="s">
        <v>744</v>
      </c>
      <c r="DR58" s="303" t="s">
        <v>744</v>
      </c>
      <c r="DS58" s="303" t="s">
        <v>744</v>
      </c>
      <c r="DT58" s="303" t="s">
        <v>744</v>
      </c>
      <c r="DU58" s="303" t="s">
        <v>744</v>
      </c>
      <c r="DV58" s="393" t="s">
        <v>744</v>
      </c>
      <c r="DW58" s="303" t="s">
        <v>744</v>
      </c>
      <c r="DX58" s="303" t="s">
        <v>744</v>
      </c>
      <c r="DY58" s="393" t="s">
        <v>744</v>
      </c>
      <c r="DZ58" s="303" t="s">
        <v>744</v>
      </c>
      <c r="EA58" s="303" t="s">
        <v>744</v>
      </c>
      <c r="EB58" s="303" t="s">
        <v>744</v>
      </c>
      <c r="EC58" s="303" t="s">
        <v>744</v>
      </c>
      <c r="ED58" s="303" t="s">
        <v>744</v>
      </c>
      <c r="EE58" s="303" t="s">
        <v>744</v>
      </c>
      <c r="EF58" s="303" t="s">
        <v>744</v>
      </c>
      <c r="EG58" s="303" t="s">
        <v>744</v>
      </c>
      <c r="EH58" s="303" t="s">
        <v>744</v>
      </c>
      <c r="EI58" s="303" t="s">
        <v>744</v>
      </c>
      <c r="EJ58" s="303" t="s">
        <v>744</v>
      </c>
      <c r="EK58" s="393" t="s">
        <v>744</v>
      </c>
      <c r="EL58" s="303" t="s">
        <v>744</v>
      </c>
      <c r="EM58" s="303" t="s">
        <v>744</v>
      </c>
      <c r="EN58" s="393" t="s">
        <v>744</v>
      </c>
      <c r="EO58" s="303" t="s">
        <v>744</v>
      </c>
      <c r="EP58" s="303" t="s">
        <v>744</v>
      </c>
      <c r="EQ58" s="303" t="s">
        <v>744</v>
      </c>
      <c r="ER58" s="303" t="s">
        <v>744</v>
      </c>
      <c r="ES58" s="303" t="s">
        <v>744</v>
      </c>
      <c r="ET58" s="303" t="s">
        <v>744</v>
      </c>
      <c r="EU58" s="303" t="s">
        <v>744</v>
      </c>
      <c r="EV58" s="303" t="s">
        <v>744</v>
      </c>
      <c r="EW58" s="303" t="s">
        <v>744</v>
      </c>
      <c r="EX58" s="303" t="s">
        <v>744</v>
      </c>
      <c r="EY58" s="303" t="s">
        <v>744</v>
      </c>
      <c r="EZ58" s="303" t="s">
        <v>744</v>
      </c>
      <c r="FA58" s="393" t="s">
        <v>744</v>
      </c>
      <c r="FB58" s="303" t="s">
        <v>744</v>
      </c>
      <c r="FC58" s="303" t="s">
        <v>744</v>
      </c>
      <c r="FD58" s="303" t="s">
        <v>744</v>
      </c>
      <c r="FE58" s="393" t="s">
        <v>744</v>
      </c>
      <c r="FF58" s="303" t="s">
        <v>744</v>
      </c>
      <c r="FG58" s="303" t="s">
        <v>744</v>
      </c>
      <c r="FH58" s="303" t="s">
        <v>744</v>
      </c>
      <c r="FI58" s="303" t="s">
        <v>744</v>
      </c>
      <c r="FJ58" s="303" t="s">
        <v>744</v>
      </c>
      <c r="FK58" s="303" t="s">
        <v>744</v>
      </c>
      <c r="FL58" s="303" t="s">
        <v>744</v>
      </c>
      <c r="FM58" s="303" t="s">
        <v>744</v>
      </c>
      <c r="FN58" s="303" t="s">
        <v>744</v>
      </c>
      <c r="FO58" s="303" t="s">
        <v>744</v>
      </c>
      <c r="FP58" s="303" t="s">
        <v>744</v>
      </c>
      <c r="FQ58" s="303" t="s">
        <v>744</v>
      </c>
      <c r="FR58" s="393" t="s">
        <v>744</v>
      </c>
      <c r="FS58" s="303" t="s">
        <v>744</v>
      </c>
      <c r="FT58" s="303" t="s">
        <v>744</v>
      </c>
      <c r="FU58" s="303" t="s">
        <v>744</v>
      </c>
      <c r="FV58" s="393" t="s">
        <v>744</v>
      </c>
      <c r="FW58" s="303" t="s">
        <v>744</v>
      </c>
      <c r="FX58" s="303" t="s">
        <v>744</v>
      </c>
      <c r="FY58" s="303" t="s">
        <v>744</v>
      </c>
      <c r="FZ58" s="303" t="s">
        <v>744</v>
      </c>
      <c r="GA58" s="303" t="s">
        <v>744</v>
      </c>
      <c r="GB58" s="303" t="s">
        <v>744</v>
      </c>
      <c r="GC58" s="303" t="s">
        <v>744</v>
      </c>
      <c r="GD58" s="303" t="s">
        <v>744</v>
      </c>
      <c r="GE58" s="303" t="s">
        <v>744</v>
      </c>
      <c r="GF58" s="303" t="s">
        <v>744</v>
      </c>
      <c r="GG58" s="303" t="s">
        <v>744</v>
      </c>
      <c r="GH58" s="303" t="s">
        <v>744</v>
      </c>
      <c r="GI58" s="393" t="s">
        <v>744</v>
      </c>
      <c r="GJ58" s="303" t="s">
        <v>744</v>
      </c>
      <c r="GK58" s="303" t="s">
        <v>744</v>
      </c>
      <c r="GL58" s="303" t="s">
        <v>744</v>
      </c>
      <c r="GM58" s="393" t="s">
        <v>744</v>
      </c>
      <c r="GN58" s="303">
        <v>4</v>
      </c>
      <c r="GO58" s="303">
        <v>5981</v>
      </c>
      <c r="GP58" s="303">
        <v>0</v>
      </c>
      <c r="GQ58" s="303">
        <v>240</v>
      </c>
      <c r="GR58" s="303">
        <v>0</v>
      </c>
      <c r="GS58" s="303">
        <v>0</v>
      </c>
      <c r="GT58" s="303">
        <v>160</v>
      </c>
      <c r="GU58" s="303">
        <v>0</v>
      </c>
      <c r="GV58" s="303">
        <v>0</v>
      </c>
      <c r="GW58" s="303">
        <v>0</v>
      </c>
      <c r="GX58" s="303">
        <v>5581</v>
      </c>
      <c r="GY58" s="303">
        <v>0</v>
      </c>
      <c r="GZ58" s="393">
        <v>1027</v>
      </c>
      <c r="HA58" s="303">
        <v>1495.25</v>
      </c>
      <c r="HB58" s="303">
        <v>1395.25</v>
      </c>
      <c r="HC58" s="303">
        <v>0</v>
      </c>
      <c r="HD58" s="393">
        <v>6.6878448419996683E-2</v>
      </c>
      <c r="HE58" s="303" t="s">
        <v>744</v>
      </c>
      <c r="HF58" s="303" t="s">
        <v>744</v>
      </c>
      <c r="HG58" s="303" t="s">
        <v>744</v>
      </c>
      <c r="HH58" s="303" t="s">
        <v>744</v>
      </c>
      <c r="HI58" s="303" t="s">
        <v>744</v>
      </c>
      <c r="HJ58" s="303" t="s">
        <v>744</v>
      </c>
      <c r="HK58" s="303" t="s">
        <v>744</v>
      </c>
      <c r="HL58" s="303" t="s">
        <v>744</v>
      </c>
      <c r="HM58" s="303" t="s">
        <v>744</v>
      </c>
      <c r="HN58" s="303" t="s">
        <v>744</v>
      </c>
      <c r="HO58" s="303" t="s">
        <v>744</v>
      </c>
      <c r="HP58" s="303" t="s">
        <v>744</v>
      </c>
      <c r="HQ58" s="393" t="s">
        <v>744</v>
      </c>
      <c r="HR58" s="303" t="s">
        <v>744</v>
      </c>
      <c r="HS58" s="303" t="s">
        <v>744</v>
      </c>
      <c r="HT58" s="303" t="s">
        <v>744</v>
      </c>
      <c r="HU58" s="393" t="s">
        <v>744</v>
      </c>
      <c r="HV58" s="303">
        <v>4</v>
      </c>
      <c r="HW58" s="303">
        <v>5981</v>
      </c>
      <c r="HX58" s="303">
        <v>0</v>
      </c>
      <c r="HY58" s="303">
        <v>240</v>
      </c>
      <c r="HZ58" s="303">
        <v>0</v>
      </c>
      <c r="IA58" s="303">
        <v>0</v>
      </c>
      <c r="IB58" s="303">
        <v>160</v>
      </c>
      <c r="IC58" s="303">
        <v>0</v>
      </c>
      <c r="ID58" s="303">
        <v>0</v>
      </c>
      <c r="IE58" s="303">
        <v>0</v>
      </c>
      <c r="IF58" s="303">
        <v>5581</v>
      </c>
      <c r="IG58" s="303">
        <v>0</v>
      </c>
      <c r="IH58" s="393">
        <v>1027</v>
      </c>
      <c r="II58" s="303">
        <v>1495.25</v>
      </c>
      <c r="IJ58" s="303">
        <v>1395.25</v>
      </c>
      <c r="IK58" s="303">
        <v>0</v>
      </c>
      <c r="IL58" s="393">
        <v>6.6878448419996683E-2</v>
      </c>
      <c r="IM58" s="303"/>
      <c r="IN58" s="303">
        <v>1495.25</v>
      </c>
      <c r="IO58" s="303">
        <v>1395.25</v>
      </c>
      <c r="IP58" s="393">
        <v>6.6878448419996683E-2</v>
      </c>
      <c r="IQ58" s="303" t="s">
        <v>744</v>
      </c>
      <c r="IR58" s="303" t="s">
        <v>744</v>
      </c>
      <c r="IS58" s="393" t="s">
        <v>744</v>
      </c>
      <c r="IT58" s="303">
        <v>1495.25</v>
      </c>
      <c r="IU58" s="303">
        <v>1395.25</v>
      </c>
      <c r="IV58" s="393">
        <v>6.6878448419996683E-2</v>
      </c>
      <c r="IW58" s="735"/>
      <c r="IX58" s="303"/>
      <c r="IY58" s="396" t="s">
        <v>442</v>
      </c>
      <c r="IZ58" s="396" t="s">
        <v>363</v>
      </c>
      <c r="JA58" s="396" t="s">
        <v>354</v>
      </c>
      <c r="JB58" s="396">
        <v>4</v>
      </c>
      <c r="JC58" s="396" t="s">
        <v>11</v>
      </c>
      <c r="JD58" s="396" t="s">
        <v>232</v>
      </c>
      <c r="JE58" s="396" t="s">
        <v>9</v>
      </c>
      <c r="JF58" s="396" t="s">
        <v>232</v>
      </c>
      <c r="JG58" s="396" t="s">
        <v>358</v>
      </c>
    </row>
    <row r="59" spans="1:267" customFormat="1">
      <c r="A59">
        <v>68</v>
      </c>
      <c r="B59">
        <v>1</v>
      </c>
      <c r="F59">
        <v>700</v>
      </c>
      <c r="G59">
        <v>41</v>
      </c>
      <c r="H59">
        <v>1</v>
      </c>
      <c r="I59">
        <v>0</v>
      </c>
      <c r="J59">
        <v>1</v>
      </c>
      <c r="K59">
        <v>0</v>
      </c>
      <c r="L59" t="s">
        <v>442</v>
      </c>
      <c r="M59">
        <v>0</v>
      </c>
      <c r="N59">
        <v>0</v>
      </c>
      <c r="O59">
        <v>34</v>
      </c>
      <c r="P59">
        <v>0</v>
      </c>
      <c r="Q59">
        <v>40</v>
      </c>
      <c r="R59">
        <v>0</v>
      </c>
      <c r="S59">
        <v>0</v>
      </c>
      <c r="T59" t="s">
        <v>745</v>
      </c>
      <c r="U59">
        <v>0</v>
      </c>
      <c r="V59">
        <v>0</v>
      </c>
      <c r="W59">
        <v>0</v>
      </c>
      <c r="X59">
        <v>0</v>
      </c>
      <c r="Y59">
        <v>2</v>
      </c>
      <c r="Z59">
        <v>0</v>
      </c>
      <c r="AA59">
        <v>0</v>
      </c>
      <c r="AB59">
        <v>0</v>
      </c>
      <c r="AC59">
        <v>0</v>
      </c>
      <c r="AD59">
        <v>0</v>
      </c>
      <c r="AE59">
        <v>0</v>
      </c>
      <c r="AF59">
        <v>0</v>
      </c>
      <c r="AG59">
        <v>0</v>
      </c>
      <c r="AH59">
        <v>0</v>
      </c>
      <c r="AI59">
        <v>0</v>
      </c>
      <c r="AJ59">
        <v>0</v>
      </c>
      <c r="AK59">
        <v>160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98</v>
      </c>
      <c r="BJ59">
        <v>0</v>
      </c>
      <c r="BK59">
        <v>0</v>
      </c>
      <c r="BL59">
        <v>0</v>
      </c>
      <c r="BM59">
        <v>0</v>
      </c>
      <c r="BN59">
        <v>0</v>
      </c>
      <c r="BO59">
        <v>0</v>
      </c>
      <c r="BP59">
        <v>0</v>
      </c>
      <c r="BQ59">
        <v>0</v>
      </c>
      <c r="BR59">
        <v>0</v>
      </c>
      <c r="BS59">
        <v>0</v>
      </c>
      <c r="BT59">
        <v>0</v>
      </c>
      <c r="BU59">
        <v>0</v>
      </c>
      <c r="BV59">
        <v>0</v>
      </c>
      <c r="BW59">
        <v>0</v>
      </c>
      <c r="BX59">
        <v>0</v>
      </c>
      <c r="BY59">
        <v>0</v>
      </c>
      <c r="BZ59">
        <v>0</v>
      </c>
      <c r="CA59">
        <v>278</v>
      </c>
      <c r="CB59">
        <v>0</v>
      </c>
      <c r="CC59">
        <v>0</v>
      </c>
      <c r="CD59">
        <v>0</v>
      </c>
      <c r="CE59">
        <v>0</v>
      </c>
      <c r="CF59">
        <v>0</v>
      </c>
      <c r="CG59" s="439"/>
      <c r="CH59" s="303" t="s">
        <v>744</v>
      </c>
      <c r="CI59" s="393">
        <v>34</v>
      </c>
      <c r="CJ59" s="303" t="s">
        <v>744</v>
      </c>
      <c r="CK59" s="393">
        <v>40</v>
      </c>
      <c r="CL59" s="303" t="s">
        <v>744</v>
      </c>
      <c r="CM59" s="393">
        <v>0</v>
      </c>
      <c r="CN59" s="303"/>
      <c r="CO59" s="303"/>
      <c r="CP59" s="393" t="s">
        <v>744</v>
      </c>
      <c r="CQ59" s="303" t="s">
        <v>389</v>
      </c>
      <c r="CR59" s="393" t="s">
        <v>744</v>
      </c>
      <c r="CS59" s="393" t="s">
        <v>744</v>
      </c>
      <c r="CT59" s="303" t="s">
        <v>389</v>
      </c>
      <c r="CU59" s="393" t="s">
        <v>744</v>
      </c>
      <c r="CV59" s="303" t="s">
        <v>744</v>
      </c>
      <c r="CW59" s="303" t="s">
        <v>744</v>
      </c>
      <c r="CX59" s="303" t="s">
        <v>744</v>
      </c>
      <c r="CY59" s="303" t="s">
        <v>744</v>
      </c>
      <c r="CZ59" s="303" t="s">
        <v>744</v>
      </c>
      <c r="DA59" s="303" t="s">
        <v>744</v>
      </c>
      <c r="DB59" s="303" t="s">
        <v>744</v>
      </c>
      <c r="DC59" s="303" t="s">
        <v>744</v>
      </c>
      <c r="DD59" s="303" t="s">
        <v>744</v>
      </c>
      <c r="DE59" s="303" t="s">
        <v>744</v>
      </c>
      <c r="DF59" s="303" t="s">
        <v>744</v>
      </c>
      <c r="DG59" s="393" t="s">
        <v>744</v>
      </c>
      <c r="DH59" s="303" t="s">
        <v>744</v>
      </c>
      <c r="DI59" s="303" t="s">
        <v>744</v>
      </c>
      <c r="DJ59" s="393" t="s">
        <v>744</v>
      </c>
      <c r="DK59" s="303" t="s">
        <v>744</v>
      </c>
      <c r="DL59" s="303" t="s">
        <v>744</v>
      </c>
      <c r="DM59" s="303" t="s">
        <v>744</v>
      </c>
      <c r="DN59" s="303" t="s">
        <v>744</v>
      </c>
      <c r="DO59" s="303" t="s">
        <v>744</v>
      </c>
      <c r="DP59" s="303" t="s">
        <v>744</v>
      </c>
      <c r="DQ59" s="303" t="s">
        <v>744</v>
      </c>
      <c r="DR59" s="303" t="s">
        <v>744</v>
      </c>
      <c r="DS59" s="303" t="s">
        <v>744</v>
      </c>
      <c r="DT59" s="303" t="s">
        <v>744</v>
      </c>
      <c r="DU59" s="303" t="s">
        <v>744</v>
      </c>
      <c r="DV59" s="393" t="s">
        <v>744</v>
      </c>
      <c r="DW59" s="303" t="s">
        <v>744</v>
      </c>
      <c r="DX59" s="303" t="s">
        <v>744</v>
      </c>
      <c r="DY59" s="393" t="s">
        <v>744</v>
      </c>
      <c r="DZ59" s="303" t="s">
        <v>744</v>
      </c>
      <c r="EA59" s="303" t="s">
        <v>744</v>
      </c>
      <c r="EB59" s="303" t="s">
        <v>744</v>
      </c>
      <c r="EC59" s="303" t="s">
        <v>744</v>
      </c>
      <c r="ED59" s="303" t="s">
        <v>744</v>
      </c>
      <c r="EE59" s="303" t="s">
        <v>744</v>
      </c>
      <c r="EF59" s="303" t="s">
        <v>744</v>
      </c>
      <c r="EG59" s="303" t="s">
        <v>744</v>
      </c>
      <c r="EH59" s="303" t="s">
        <v>744</v>
      </c>
      <c r="EI59" s="303" t="s">
        <v>744</v>
      </c>
      <c r="EJ59" s="303" t="s">
        <v>744</v>
      </c>
      <c r="EK59" s="393" t="s">
        <v>744</v>
      </c>
      <c r="EL59" s="303" t="s">
        <v>744</v>
      </c>
      <c r="EM59" s="303" t="s">
        <v>744</v>
      </c>
      <c r="EN59" s="393" t="s">
        <v>744</v>
      </c>
      <c r="EO59" s="303" t="s">
        <v>744</v>
      </c>
      <c r="EP59" s="303" t="s">
        <v>744</v>
      </c>
      <c r="EQ59" s="303" t="s">
        <v>744</v>
      </c>
      <c r="ER59" s="303" t="s">
        <v>744</v>
      </c>
      <c r="ES59" s="303" t="s">
        <v>744</v>
      </c>
      <c r="ET59" s="303" t="s">
        <v>744</v>
      </c>
      <c r="EU59" s="303" t="s">
        <v>744</v>
      </c>
      <c r="EV59" s="303" t="s">
        <v>744</v>
      </c>
      <c r="EW59" s="303" t="s">
        <v>744</v>
      </c>
      <c r="EX59" s="303" t="s">
        <v>744</v>
      </c>
      <c r="EY59" s="303" t="s">
        <v>744</v>
      </c>
      <c r="EZ59" s="303" t="s">
        <v>744</v>
      </c>
      <c r="FA59" s="393" t="s">
        <v>744</v>
      </c>
      <c r="FB59" s="303" t="s">
        <v>744</v>
      </c>
      <c r="FC59" s="303" t="s">
        <v>744</v>
      </c>
      <c r="FD59" s="303" t="s">
        <v>744</v>
      </c>
      <c r="FE59" s="393" t="s">
        <v>744</v>
      </c>
      <c r="FF59" s="303" t="s">
        <v>744</v>
      </c>
      <c r="FG59" s="303" t="s">
        <v>744</v>
      </c>
      <c r="FH59" s="303" t="s">
        <v>744</v>
      </c>
      <c r="FI59" s="303" t="s">
        <v>744</v>
      </c>
      <c r="FJ59" s="303" t="s">
        <v>744</v>
      </c>
      <c r="FK59" s="303" t="s">
        <v>744</v>
      </c>
      <c r="FL59" s="303" t="s">
        <v>744</v>
      </c>
      <c r="FM59" s="303" t="s">
        <v>744</v>
      </c>
      <c r="FN59" s="303" t="s">
        <v>744</v>
      </c>
      <c r="FO59" s="303" t="s">
        <v>744</v>
      </c>
      <c r="FP59" s="303" t="s">
        <v>744</v>
      </c>
      <c r="FQ59" s="303" t="s">
        <v>744</v>
      </c>
      <c r="FR59" s="393" t="s">
        <v>744</v>
      </c>
      <c r="FS59" s="303" t="s">
        <v>744</v>
      </c>
      <c r="FT59" s="303" t="s">
        <v>744</v>
      </c>
      <c r="FU59" s="303" t="s">
        <v>744</v>
      </c>
      <c r="FV59" s="393" t="s">
        <v>744</v>
      </c>
      <c r="FW59" s="303" t="s">
        <v>744</v>
      </c>
      <c r="FX59" s="303" t="s">
        <v>744</v>
      </c>
      <c r="FY59" s="303" t="s">
        <v>744</v>
      </c>
      <c r="FZ59" s="303" t="s">
        <v>744</v>
      </c>
      <c r="GA59" s="303" t="s">
        <v>744</v>
      </c>
      <c r="GB59" s="303" t="s">
        <v>744</v>
      </c>
      <c r="GC59" s="303" t="s">
        <v>744</v>
      </c>
      <c r="GD59" s="303" t="s">
        <v>744</v>
      </c>
      <c r="GE59" s="303" t="s">
        <v>744</v>
      </c>
      <c r="GF59" s="303" t="s">
        <v>744</v>
      </c>
      <c r="GG59" s="303" t="s">
        <v>744</v>
      </c>
      <c r="GH59" s="303" t="s">
        <v>744</v>
      </c>
      <c r="GI59" s="393" t="s">
        <v>744</v>
      </c>
      <c r="GJ59" s="303" t="s">
        <v>744</v>
      </c>
      <c r="GK59" s="303" t="s">
        <v>744</v>
      </c>
      <c r="GL59" s="303" t="s">
        <v>744</v>
      </c>
      <c r="GM59" s="393" t="s">
        <v>744</v>
      </c>
      <c r="GN59" s="303">
        <v>2</v>
      </c>
      <c r="GO59" s="303">
        <v>3178</v>
      </c>
      <c r="GP59" s="303">
        <v>0</v>
      </c>
      <c r="GQ59" s="303">
        <v>160</v>
      </c>
      <c r="GR59" s="303">
        <v>0</v>
      </c>
      <c r="GS59" s="303">
        <v>0</v>
      </c>
      <c r="GT59" s="303">
        <v>0</v>
      </c>
      <c r="GU59" s="303">
        <v>98</v>
      </c>
      <c r="GV59" s="303">
        <v>0</v>
      </c>
      <c r="GW59" s="303">
        <v>0</v>
      </c>
      <c r="GX59" s="303">
        <v>2920</v>
      </c>
      <c r="GY59" s="303">
        <v>0</v>
      </c>
      <c r="GZ59" s="393">
        <v>278</v>
      </c>
      <c r="HA59" s="303">
        <v>1589</v>
      </c>
      <c r="HB59" s="303">
        <v>1460</v>
      </c>
      <c r="HC59" s="303">
        <v>0</v>
      </c>
      <c r="HD59" s="393">
        <v>8.1183134046570182E-2</v>
      </c>
      <c r="HE59" s="303" t="s">
        <v>744</v>
      </c>
      <c r="HF59" s="303" t="s">
        <v>744</v>
      </c>
      <c r="HG59" s="303" t="s">
        <v>744</v>
      </c>
      <c r="HH59" s="303" t="s">
        <v>744</v>
      </c>
      <c r="HI59" s="303" t="s">
        <v>744</v>
      </c>
      <c r="HJ59" s="303" t="s">
        <v>744</v>
      </c>
      <c r="HK59" s="303" t="s">
        <v>744</v>
      </c>
      <c r="HL59" s="303" t="s">
        <v>744</v>
      </c>
      <c r="HM59" s="303" t="s">
        <v>744</v>
      </c>
      <c r="HN59" s="303" t="s">
        <v>744</v>
      </c>
      <c r="HO59" s="303" t="s">
        <v>744</v>
      </c>
      <c r="HP59" s="303" t="s">
        <v>744</v>
      </c>
      <c r="HQ59" s="393" t="s">
        <v>744</v>
      </c>
      <c r="HR59" s="303" t="s">
        <v>744</v>
      </c>
      <c r="HS59" s="303" t="s">
        <v>744</v>
      </c>
      <c r="HT59" s="303" t="s">
        <v>744</v>
      </c>
      <c r="HU59" s="393" t="s">
        <v>744</v>
      </c>
      <c r="HV59" s="303">
        <v>2</v>
      </c>
      <c r="HW59" s="303">
        <v>3178</v>
      </c>
      <c r="HX59" s="303">
        <v>0</v>
      </c>
      <c r="HY59" s="303">
        <v>160</v>
      </c>
      <c r="HZ59" s="303">
        <v>0</v>
      </c>
      <c r="IA59" s="303">
        <v>0</v>
      </c>
      <c r="IB59" s="303">
        <v>0</v>
      </c>
      <c r="IC59" s="303">
        <v>98</v>
      </c>
      <c r="ID59" s="303">
        <v>0</v>
      </c>
      <c r="IE59" s="303">
        <v>0</v>
      </c>
      <c r="IF59" s="303">
        <v>2920</v>
      </c>
      <c r="IG59" s="303">
        <v>0</v>
      </c>
      <c r="IH59" s="393">
        <v>278</v>
      </c>
      <c r="II59" s="303">
        <v>1589</v>
      </c>
      <c r="IJ59" s="303">
        <v>1460</v>
      </c>
      <c r="IK59" s="303">
        <v>0</v>
      </c>
      <c r="IL59" s="393">
        <v>8.1183134046570182E-2</v>
      </c>
      <c r="IM59" s="303"/>
      <c r="IN59" s="303">
        <v>1589</v>
      </c>
      <c r="IO59" s="303">
        <v>1460</v>
      </c>
      <c r="IP59" s="393">
        <v>8.1183134046570182E-2</v>
      </c>
      <c r="IQ59" s="303" t="s">
        <v>744</v>
      </c>
      <c r="IR59" s="303" t="s">
        <v>744</v>
      </c>
      <c r="IS59" s="393" t="s">
        <v>744</v>
      </c>
      <c r="IT59" s="303">
        <v>1589</v>
      </c>
      <c r="IU59" s="303">
        <v>1460</v>
      </c>
      <c r="IV59" s="393">
        <v>8.1183134046570182E-2</v>
      </c>
      <c r="IW59" s="735"/>
      <c r="IX59" s="303"/>
      <c r="IY59" s="396" t="s">
        <v>442</v>
      </c>
      <c r="IZ59" s="396" t="s">
        <v>363</v>
      </c>
      <c r="JA59" s="396" t="s">
        <v>354</v>
      </c>
      <c r="JB59" s="396">
        <v>3</v>
      </c>
      <c r="JC59" s="396" t="s">
        <v>11</v>
      </c>
      <c r="JD59" s="396" t="s">
        <v>232</v>
      </c>
      <c r="JE59" s="396" t="s">
        <v>9</v>
      </c>
      <c r="JF59" s="396" t="s">
        <v>232</v>
      </c>
      <c r="JG59" s="396" t="s">
        <v>358</v>
      </c>
    </row>
    <row r="60" spans="1:267" customFormat="1">
      <c r="A60">
        <v>69</v>
      </c>
      <c r="B60">
        <v>1</v>
      </c>
      <c r="F60">
        <v>700</v>
      </c>
      <c r="G60">
        <v>42</v>
      </c>
      <c r="H60">
        <v>0</v>
      </c>
      <c r="I60">
        <v>1</v>
      </c>
      <c r="J60">
        <v>1</v>
      </c>
      <c r="K60">
        <v>0</v>
      </c>
      <c r="L60" t="s">
        <v>442</v>
      </c>
      <c r="M60">
        <v>0</v>
      </c>
      <c r="N60">
        <v>33</v>
      </c>
      <c r="O60">
        <v>33</v>
      </c>
      <c r="P60">
        <v>40</v>
      </c>
      <c r="Q60">
        <v>40</v>
      </c>
      <c r="R60">
        <v>0</v>
      </c>
      <c r="S60">
        <v>0</v>
      </c>
      <c r="T60" t="s">
        <v>745</v>
      </c>
      <c r="U60">
        <v>0</v>
      </c>
      <c r="V60">
        <v>0</v>
      </c>
      <c r="W60">
        <v>5.5</v>
      </c>
      <c r="X60">
        <v>3</v>
      </c>
      <c r="Y60">
        <v>36</v>
      </c>
      <c r="Z60">
        <v>0</v>
      </c>
      <c r="AA60">
        <v>0</v>
      </c>
      <c r="AB60">
        <v>0</v>
      </c>
      <c r="AC60">
        <v>0</v>
      </c>
      <c r="AD60">
        <v>0</v>
      </c>
      <c r="AE60">
        <v>0</v>
      </c>
      <c r="AF60">
        <v>0</v>
      </c>
      <c r="AG60">
        <v>0</v>
      </c>
      <c r="AH60">
        <v>0</v>
      </c>
      <c r="AI60">
        <v>120</v>
      </c>
      <c r="AJ60">
        <v>80</v>
      </c>
      <c r="AK60">
        <v>2304</v>
      </c>
      <c r="AL60">
        <v>0</v>
      </c>
      <c r="AM60">
        <v>0</v>
      </c>
      <c r="AN60">
        <v>0</v>
      </c>
      <c r="AO60">
        <v>0</v>
      </c>
      <c r="AP60">
        <v>0</v>
      </c>
      <c r="AQ60">
        <v>0</v>
      </c>
      <c r="AR60">
        <v>0</v>
      </c>
      <c r="AS60">
        <v>0</v>
      </c>
      <c r="AT60">
        <v>0</v>
      </c>
      <c r="AU60">
        <v>16</v>
      </c>
      <c r="AV60">
        <v>0</v>
      </c>
      <c r="AW60">
        <v>56</v>
      </c>
      <c r="AX60">
        <v>0</v>
      </c>
      <c r="AY60">
        <v>0</v>
      </c>
      <c r="AZ60">
        <v>0</v>
      </c>
      <c r="BA60">
        <v>68</v>
      </c>
      <c r="BB60">
        <v>0</v>
      </c>
      <c r="BC60">
        <v>248</v>
      </c>
      <c r="BD60">
        <v>0</v>
      </c>
      <c r="BE60">
        <v>0</v>
      </c>
      <c r="BF60">
        <v>0</v>
      </c>
      <c r="BG60">
        <v>0</v>
      </c>
      <c r="BH60">
        <v>0</v>
      </c>
      <c r="BI60">
        <v>48</v>
      </c>
      <c r="BJ60">
        <v>0</v>
      </c>
      <c r="BK60">
        <v>0</v>
      </c>
      <c r="BL60">
        <v>0</v>
      </c>
      <c r="BM60">
        <v>0</v>
      </c>
      <c r="BN60">
        <v>0</v>
      </c>
      <c r="BO60">
        <v>0</v>
      </c>
      <c r="BP60">
        <v>0</v>
      </c>
      <c r="BQ60">
        <v>0</v>
      </c>
      <c r="BR60">
        <v>0</v>
      </c>
      <c r="BS60">
        <v>0</v>
      </c>
      <c r="BT60">
        <v>0</v>
      </c>
      <c r="BU60">
        <v>0</v>
      </c>
      <c r="BV60">
        <v>0</v>
      </c>
      <c r="BW60">
        <v>0</v>
      </c>
      <c r="BX60">
        <v>0</v>
      </c>
      <c r="BY60">
        <v>0</v>
      </c>
      <c r="BZ60">
        <v>0</v>
      </c>
      <c r="CA60">
        <v>2088</v>
      </c>
      <c r="CB60">
        <v>0</v>
      </c>
      <c r="CC60">
        <v>38</v>
      </c>
      <c r="CD60">
        <v>0</v>
      </c>
      <c r="CE60">
        <v>12330</v>
      </c>
      <c r="CF60">
        <v>0</v>
      </c>
      <c r="CG60" s="439"/>
      <c r="CH60" s="303">
        <v>33</v>
      </c>
      <c r="CI60" s="393">
        <v>33</v>
      </c>
      <c r="CJ60" s="303">
        <v>40</v>
      </c>
      <c r="CK60" s="393">
        <v>40</v>
      </c>
      <c r="CL60" s="303">
        <v>0</v>
      </c>
      <c r="CM60" s="393">
        <v>0</v>
      </c>
      <c r="CN60" s="303"/>
      <c r="CO60" s="303"/>
      <c r="CP60" s="393" t="s">
        <v>744</v>
      </c>
      <c r="CQ60" s="303" t="s">
        <v>389</v>
      </c>
      <c r="CR60" s="393" t="s">
        <v>389</v>
      </c>
      <c r="CS60" s="393" t="s">
        <v>744</v>
      </c>
      <c r="CT60" s="303" t="s">
        <v>389</v>
      </c>
      <c r="CU60" s="393" t="s">
        <v>389</v>
      </c>
      <c r="CV60" s="303" t="s">
        <v>744</v>
      </c>
      <c r="CW60" s="303" t="s">
        <v>744</v>
      </c>
      <c r="CX60" s="303" t="s">
        <v>744</v>
      </c>
      <c r="CY60" s="303" t="s">
        <v>744</v>
      </c>
      <c r="CZ60" s="303" t="s">
        <v>744</v>
      </c>
      <c r="DA60" s="303" t="s">
        <v>744</v>
      </c>
      <c r="DB60" s="303" t="s">
        <v>744</v>
      </c>
      <c r="DC60" s="303" t="s">
        <v>744</v>
      </c>
      <c r="DD60" s="303" t="s">
        <v>744</v>
      </c>
      <c r="DE60" s="303" t="s">
        <v>744</v>
      </c>
      <c r="DF60" s="303" t="s">
        <v>744</v>
      </c>
      <c r="DG60" s="393" t="s">
        <v>744</v>
      </c>
      <c r="DH60" s="303" t="s">
        <v>744</v>
      </c>
      <c r="DI60" s="303" t="s">
        <v>744</v>
      </c>
      <c r="DJ60" s="393" t="s">
        <v>744</v>
      </c>
      <c r="DK60" s="303" t="s">
        <v>744</v>
      </c>
      <c r="DL60" s="303" t="s">
        <v>744</v>
      </c>
      <c r="DM60" s="303" t="s">
        <v>744</v>
      </c>
      <c r="DN60" s="303" t="s">
        <v>744</v>
      </c>
      <c r="DO60" s="303" t="s">
        <v>744</v>
      </c>
      <c r="DP60" s="303" t="s">
        <v>744</v>
      </c>
      <c r="DQ60" s="303" t="s">
        <v>744</v>
      </c>
      <c r="DR60" s="303" t="s">
        <v>744</v>
      </c>
      <c r="DS60" s="303" t="s">
        <v>744</v>
      </c>
      <c r="DT60" s="303" t="s">
        <v>744</v>
      </c>
      <c r="DU60" s="303" t="s">
        <v>744</v>
      </c>
      <c r="DV60" s="393" t="s">
        <v>744</v>
      </c>
      <c r="DW60" s="303" t="s">
        <v>744</v>
      </c>
      <c r="DX60" s="303" t="s">
        <v>744</v>
      </c>
      <c r="DY60" s="393" t="s">
        <v>744</v>
      </c>
      <c r="DZ60" s="303" t="s">
        <v>744</v>
      </c>
      <c r="EA60" s="303" t="s">
        <v>744</v>
      </c>
      <c r="EB60" s="303" t="s">
        <v>744</v>
      </c>
      <c r="EC60" s="303" t="s">
        <v>744</v>
      </c>
      <c r="ED60" s="303" t="s">
        <v>744</v>
      </c>
      <c r="EE60" s="303" t="s">
        <v>744</v>
      </c>
      <c r="EF60" s="303" t="s">
        <v>744</v>
      </c>
      <c r="EG60" s="303" t="s">
        <v>744</v>
      </c>
      <c r="EH60" s="303" t="s">
        <v>744</v>
      </c>
      <c r="EI60" s="303" t="s">
        <v>744</v>
      </c>
      <c r="EJ60" s="303" t="s">
        <v>744</v>
      </c>
      <c r="EK60" s="393" t="s">
        <v>744</v>
      </c>
      <c r="EL60" s="303" t="s">
        <v>744</v>
      </c>
      <c r="EM60" s="303" t="s">
        <v>744</v>
      </c>
      <c r="EN60" s="393" t="s">
        <v>744</v>
      </c>
      <c r="EO60" s="303">
        <v>5.5</v>
      </c>
      <c r="EP60" s="303">
        <v>9548</v>
      </c>
      <c r="EQ60" s="303">
        <v>0</v>
      </c>
      <c r="ER60" s="303">
        <v>120</v>
      </c>
      <c r="ES60" s="303">
        <v>0</v>
      </c>
      <c r="ET60" s="303">
        <v>16</v>
      </c>
      <c r="EU60" s="303">
        <v>68</v>
      </c>
      <c r="EV60" s="303">
        <v>0</v>
      </c>
      <c r="EW60" s="303">
        <v>0</v>
      </c>
      <c r="EX60" s="303">
        <v>0</v>
      </c>
      <c r="EY60" s="303">
        <v>9344</v>
      </c>
      <c r="EZ60" s="303">
        <v>38</v>
      </c>
      <c r="FA60" s="393">
        <v>0</v>
      </c>
      <c r="FB60" s="303">
        <v>1736</v>
      </c>
      <c r="FC60" s="303">
        <v>1698.909090909091</v>
      </c>
      <c r="FD60" s="303">
        <v>6.9090909090909092</v>
      </c>
      <c r="FE60" s="393">
        <v>2.1365731043150316E-2</v>
      </c>
      <c r="FF60" s="303">
        <v>3</v>
      </c>
      <c r="FG60" s="303">
        <v>5208</v>
      </c>
      <c r="FH60" s="303">
        <v>0</v>
      </c>
      <c r="FI60" s="303">
        <v>80</v>
      </c>
      <c r="FJ60" s="303">
        <v>0</v>
      </c>
      <c r="FK60" s="303">
        <v>0</v>
      </c>
      <c r="FL60" s="303">
        <v>0</v>
      </c>
      <c r="FM60" s="303">
        <v>0</v>
      </c>
      <c r="FN60" s="303">
        <v>0</v>
      </c>
      <c r="FO60" s="303">
        <v>0</v>
      </c>
      <c r="FP60" s="303">
        <v>5128</v>
      </c>
      <c r="FQ60" s="303">
        <v>0</v>
      </c>
      <c r="FR60" s="393">
        <v>0</v>
      </c>
      <c r="FS60" s="303">
        <v>1736</v>
      </c>
      <c r="FT60" s="303">
        <v>1709.3333333333333</v>
      </c>
      <c r="FU60" s="303">
        <v>0</v>
      </c>
      <c r="FV60" s="393">
        <v>1.5360983102918668E-2</v>
      </c>
      <c r="FW60" s="303">
        <v>8.5</v>
      </c>
      <c r="FX60" s="303">
        <v>14756</v>
      </c>
      <c r="FY60" s="303">
        <v>0</v>
      </c>
      <c r="FZ60" s="303">
        <v>200</v>
      </c>
      <c r="GA60" s="303">
        <v>0</v>
      </c>
      <c r="GB60" s="303">
        <v>16</v>
      </c>
      <c r="GC60" s="303">
        <v>68</v>
      </c>
      <c r="GD60" s="303">
        <v>0</v>
      </c>
      <c r="GE60" s="303">
        <v>0</v>
      </c>
      <c r="GF60" s="303">
        <v>0</v>
      </c>
      <c r="GG60" s="303">
        <v>14472</v>
      </c>
      <c r="GH60" s="303">
        <v>38</v>
      </c>
      <c r="GI60" s="393">
        <v>0</v>
      </c>
      <c r="GJ60" s="303">
        <v>1736</v>
      </c>
      <c r="GK60" s="303">
        <v>1702.5882352941176</v>
      </c>
      <c r="GL60" s="303">
        <v>4.4705882352941178</v>
      </c>
      <c r="GM60" s="393">
        <v>1.9246408240715662E-2</v>
      </c>
      <c r="GN60" s="303">
        <v>36</v>
      </c>
      <c r="GO60" s="303">
        <v>60408</v>
      </c>
      <c r="GP60" s="303">
        <v>0</v>
      </c>
      <c r="GQ60" s="303">
        <v>2304</v>
      </c>
      <c r="GR60" s="303">
        <v>0</v>
      </c>
      <c r="GS60" s="303">
        <v>56</v>
      </c>
      <c r="GT60" s="303">
        <v>248</v>
      </c>
      <c r="GU60" s="303">
        <v>48</v>
      </c>
      <c r="GV60" s="303">
        <v>0</v>
      </c>
      <c r="GW60" s="303">
        <v>0</v>
      </c>
      <c r="GX60" s="303">
        <v>57752</v>
      </c>
      <c r="GY60" s="303">
        <v>12330</v>
      </c>
      <c r="GZ60" s="393">
        <v>2088</v>
      </c>
      <c r="HA60" s="303">
        <v>1678</v>
      </c>
      <c r="HB60" s="303">
        <v>1604.2222222222222</v>
      </c>
      <c r="HC60" s="303">
        <v>342.5</v>
      </c>
      <c r="HD60" s="393">
        <v>4.3967686399152495E-2</v>
      </c>
      <c r="HE60" s="303" t="s">
        <v>744</v>
      </c>
      <c r="HF60" s="303" t="s">
        <v>744</v>
      </c>
      <c r="HG60" s="303" t="s">
        <v>744</v>
      </c>
      <c r="HH60" s="303" t="s">
        <v>744</v>
      </c>
      <c r="HI60" s="303" t="s">
        <v>744</v>
      </c>
      <c r="HJ60" s="303" t="s">
        <v>744</v>
      </c>
      <c r="HK60" s="303" t="s">
        <v>744</v>
      </c>
      <c r="HL60" s="303" t="s">
        <v>744</v>
      </c>
      <c r="HM60" s="303" t="s">
        <v>744</v>
      </c>
      <c r="HN60" s="303" t="s">
        <v>744</v>
      </c>
      <c r="HO60" s="303" t="s">
        <v>744</v>
      </c>
      <c r="HP60" s="303" t="s">
        <v>744</v>
      </c>
      <c r="HQ60" s="393" t="s">
        <v>744</v>
      </c>
      <c r="HR60" s="303" t="s">
        <v>744</v>
      </c>
      <c r="HS60" s="303" t="s">
        <v>744</v>
      </c>
      <c r="HT60" s="303" t="s">
        <v>744</v>
      </c>
      <c r="HU60" s="393" t="s">
        <v>744</v>
      </c>
      <c r="HV60" s="303">
        <v>36</v>
      </c>
      <c r="HW60" s="303">
        <v>60408</v>
      </c>
      <c r="HX60" s="303">
        <v>0</v>
      </c>
      <c r="HY60" s="303">
        <v>2304</v>
      </c>
      <c r="HZ60" s="303">
        <v>0</v>
      </c>
      <c r="IA60" s="303">
        <v>56</v>
      </c>
      <c r="IB60" s="303">
        <v>248</v>
      </c>
      <c r="IC60" s="303">
        <v>48</v>
      </c>
      <c r="ID60" s="303">
        <v>0</v>
      </c>
      <c r="IE60" s="303">
        <v>0</v>
      </c>
      <c r="IF60" s="303">
        <v>57752</v>
      </c>
      <c r="IG60" s="303">
        <v>12330</v>
      </c>
      <c r="IH60" s="393">
        <v>2088</v>
      </c>
      <c r="II60" s="303">
        <v>1678</v>
      </c>
      <c r="IJ60" s="303">
        <v>1604.2222222222222</v>
      </c>
      <c r="IK60" s="303">
        <v>342.5</v>
      </c>
      <c r="IL60" s="393">
        <v>4.3967686399152495E-2</v>
      </c>
      <c r="IM60" s="303"/>
      <c r="IN60" s="303">
        <v>1685.6867469879519</v>
      </c>
      <c r="IO60" s="303">
        <v>1616.7710843373493</v>
      </c>
      <c r="IP60" s="393">
        <v>4.0882840642689766E-2</v>
      </c>
      <c r="IQ60" s="303">
        <v>1736</v>
      </c>
      <c r="IR60" s="303">
        <v>1709.3333333333333</v>
      </c>
      <c r="IS60" s="393">
        <v>1.5360983102918668E-2</v>
      </c>
      <c r="IT60" s="303">
        <v>1689.0786516853932</v>
      </c>
      <c r="IU60" s="303">
        <v>1623.0112359550562</v>
      </c>
      <c r="IV60" s="393">
        <v>3.9114469692938081E-2</v>
      </c>
      <c r="IW60" s="735"/>
      <c r="IX60" s="303"/>
      <c r="IY60" s="396" t="s">
        <v>442</v>
      </c>
      <c r="IZ60" s="396" t="s">
        <v>363</v>
      </c>
      <c r="JA60" s="396" t="s">
        <v>354</v>
      </c>
      <c r="JB60" s="396">
        <v>47</v>
      </c>
      <c r="JC60" s="396" t="s">
        <v>12</v>
      </c>
      <c r="JD60" s="396" t="s">
        <v>232</v>
      </c>
      <c r="JE60" s="396" t="s">
        <v>9</v>
      </c>
      <c r="JF60" s="396" t="s">
        <v>232</v>
      </c>
      <c r="JG60" s="396" t="s">
        <v>358</v>
      </c>
    </row>
    <row r="61" spans="1:267" customFormat="1">
      <c r="A61">
        <v>70</v>
      </c>
      <c r="B61">
        <v>1</v>
      </c>
      <c r="F61">
        <v>700</v>
      </c>
      <c r="G61">
        <v>43</v>
      </c>
      <c r="H61">
        <v>1</v>
      </c>
      <c r="I61">
        <v>0</v>
      </c>
      <c r="J61">
        <v>1</v>
      </c>
      <c r="K61">
        <v>0</v>
      </c>
      <c r="L61" t="s">
        <v>443</v>
      </c>
      <c r="M61">
        <v>0</v>
      </c>
      <c r="N61">
        <v>33</v>
      </c>
      <c r="O61">
        <v>33</v>
      </c>
      <c r="P61">
        <v>40</v>
      </c>
      <c r="Q61">
        <v>40</v>
      </c>
      <c r="R61">
        <v>0</v>
      </c>
      <c r="S61">
        <v>0</v>
      </c>
      <c r="T61" t="s">
        <v>745</v>
      </c>
      <c r="U61">
        <v>0</v>
      </c>
      <c r="V61">
        <v>0</v>
      </c>
      <c r="W61">
        <v>13</v>
      </c>
      <c r="X61">
        <v>4</v>
      </c>
      <c r="Y61">
        <v>45</v>
      </c>
      <c r="Z61">
        <v>0</v>
      </c>
      <c r="AA61">
        <v>0</v>
      </c>
      <c r="AB61">
        <v>0</v>
      </c>
      <c r="AC61">
        <v>0</v>
      </c>
      <c r="AD61">
        <v>0</v>
      </c>
      <c r="AE61">
        <v>280</v>
      </c>
      <c r="AF61">
        <v>0</v>
      </c>
      <c r="AG61">
        <v>0</v>
      </c>
      <c r="AH61">
        <v>0</v>
      </c>
      <c r="AI61">
        <v>0</v>
      </c>
      <c r="AJ61">
        <v>0</v>
      </c>
      <c r="AK61">
        <v>0</v>
      </c>
      <c r="AL61">
        <v>0</v>
      </c>
      <c r="AM61">
        <v>0</v>
      </c>
      <c r="AN61">
        <v>0</v>
      </c>
      <c r="AO61">
        <v>0</v>
      </c>
      <c r="AP61">
        <v>0</v>
      </c>
      <c r="AQ61">
        <v>0</v>
      </c>
      <c r="AR61">
        <v>0</v>
      </c>
      <c r="AS61">
        <v>0</v>
      </c>
      <c r="AT61">
        <v>0</v>
      </c>
      <c r="AU61">
        <v>240</v>
      </c>
      <c r="AV61">
        <v>111</v>
      </c>
      <c r="AW61">
        <v>0</v>
      </c>
      <c r="AX61">
        <v>0</v>
      </c>
      <c r="AY61">
        <v>0</v>
      </c>
      <c r="AZ61">
        <v>0</v>
      </c>
      <c r="BA61">
        <v>0</v>
      </c>
      <c r="BB61">
        <v>756</v>
      </c>
      <c r="BC61">
        <v>192</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576</v>
      </c>
      <c r="CB61">
        <v>0</v>
      </c>
      <c r="CC61">
        <v>900</v>
      </c>
      <c r="CD61">
        <v>27</v>
      </c>
      <c r="CE61">
        <v>10821</v>
      </c>
      <c r="CF61">
        <v>0</v>
      </c>
      <c r="CG61" s="439"/>
      <c r="CH61" s="303">
        <v>33</v>
      </c>
      <c r="CI61" s="393">
        <v>33</v>
      </c>
      <c r="CJ61" s="303">
        <v>40</v>
      </c>
      <c r="CK61" s="393">
        <v>40</v>
      </c>
      <c r="CL61" s="303">
        <v>0</v>
      </c>
      <c r="CM61" s="393">
        <v>0</v>
      </c>
      <c r="CN61" s="303"/>
      <c r="CO61" s="303"/>
      <c r="CP61" s="393" t="s">
        <v>744</v>
      </c>
      <c r="CQ61" s="303" t="s">
        <v>389</v>
      </c>
      <c r="CR61" s="393" t="s">
        <v>389</v>
      </c>
      <c r="CS61" s="393" t="s">
        <v>744</v>
      </c>
      <c r="CT61" s="303" t="s">
        <v>389</v>
      </c>
      <c r="CU61" s="393" t="s">
        <v>389</v>
      </c>
      <c r="CV61" s="303" t="s">
        <v>744</v>
      </c>
      <c r="CW61" s="303" t="s">
        <v>744</v>
      </c>
      <c r="CX61" s="303" t="s">
        <v>744</v>
      </c>
      <c r="CY61" s="303" t="s">
        <v>744</v>
      </c>
      <c r="CZ61" s="303" t="s">
        <v>744</v>
      </c>
      <c r="DA61" s="303" t="s">
        <v>744</v>
      </c>
      <c r="DB61" s="303" t="s">
        <v>744</v>
      </c>
      <c r="DC61" s="303" t="s">
        <v>744</v>
      </c>
      <c r="DD61" s="303" t="s">
        <v>744</v>
      </c>
      <c r="DE61" s="303" t="s">
        <v>744</v>
      </c>
      <c r="DF61" s="303" t="s">
        <v>744</v>
      </c>
      <c r="DG61" s="393" t="s">
        <v>744</v>
      </c>
      <c r="DH61" s="303" t="s">
        <v>744</v>
      </c>
      <c r="DI61" s="303" t="s">
        <v>744</v>
      </c>
      <c r="DJ61" s="393" t="s">
        <v>744</v>
      </c>
      <c r="DK61" s="303" t="s">
        <v>744</v>
      </c>
      <c r="DL61" s="303" t="s">
        <v>744</v>
      </c>
      <c r="DM61" s="303" t="s">
        <v>744</v>
      </c>
      <c r="DN61" s="303" t="s">
        <v>744</v>
      </c>
      <c r="DO61" s="303" t="s">
        <v>744</v>
      </c>
      <c r="DP61" s="303" t="s">
        <v>744</v>
      </c>
      <c r="DQ61" s="303" t="s">
        <v>744</v>
      </c>
      <c r="DR61" s="303" t="s">
        <v>744</v>
      </c>
      <c r="DS61" s="303" t="s">
        <v>744</v>
      </c>
      <c r="DT61" s="303" t="s">
        <v>744</v>
      </c>
      <c r="DU61" s="303" t="s">
        <v>744</v>
      </c>
      <c r="DV61" s="393" t="s">
        <v>744</v>
      </c>
      <c r="DW61" s="303" t="s">
        <v>744</v>
      </c>
      <c r="DX61" s="303" t="s">
        <v>744</v>
      </c>
      <c r="DY61" s="393" t="s">
        <v>744</v>
      </c>
      <c r="DZ61" s="303" t="s">
        <v>744</v>
      </c>
      <c r="EA61" s="303" t="s">
        <v>744</v>
      </c>
      <c r="EB61" s="303" t="s">
        <v>744</v>
      </c>
      <c r="EC61" s="303" t="s">
        <v>744</v>
      </c>
      <c r="ED61" s="303" t="s">
        <v>744</v>
      </c>
      <c r="EE61" s="303" t="s">
        <v>744</v>
      </c>
      <c r="EF61" s="303" t="s">
        <v>744</v>
      </c>
      <c r="EG61" s="303" t="s">
        <v>744</v>
      </c>
      <c r="EH61" s="303" t="s">
        <v>744</v>
      </c>
      <c r="EI61" s="303" t="s">
        <v>744</v>
      </c>
      <c r="EJ61" s="303" t="s">
        <v>744</v>
      </c>
      <c r="EK61" s="393" t="s">
        <v>744</v>
      </c>
      <c r="EL61" s="303" t="s">
        <v>744</v>
      </c>
      <c r="EM61" s="303" t="s">
        <v>744</v>
      </c>
      <c r="EN61" s="393" t="s">
        <v>744</v>
      </c>
      <c r="EO61" s="303">
        <v>13</v>
      </c>
      <c r="EP61" s="303">
        <v>22568</v>
      </c>
      <c r="EQ61" s="303">
        <v>0</v>
      </c>
      <c r="ER61" s="303">
        <v>0</v>
      </c>
      <c r="ES61" s="303">
        <v>0</v>
      </c>
      <c r="ET61" s="303">
        <v>240</v>
      </c>
      <c r="EU61" s="303">
        <v>0</v>
      </c>
      <c r="EV61" s="303">
        <v>0</v>
      </c>
      <c r="EW61" s="303">
        <v>0</v>
      </c>
      <c r="EX61" s="303">
        <v>0</v>
      </c>
      <c r="EY61" s="303">
        <v>22328</v>
      </c>
      <c r="EZ61" s="303">
        <v>900</v>
      </c>
      <c r="FA61" s="393">
        <v>0</v>
      </c>
      <c r="FB61" s="303">
        <v>1736</v>
      </c>
      <c r="FC61" s="303">
        <v>1717.5384615384614</v>
      </c>
      <c r="FD61" s="303">
        <v>69.230769230769226</v>
      </c>
      <c r="FE61" s="393">
        <v>1.0634526763559027E-2</v>
      </c>
      <c r="FF61" s="303">
        <v>4</v>
      </c>
      <c r="FG61" s="303">
        <v>6944</v>
      </c>
      <c r="FH61" s="303">
        <v>0</v>
      </c>
      <c r="FI61" s="303">
        <v>0</v>
      </c>
      <c r="FJ61" s="303">
        <v>0</v>
      </c>
      <c r="FK61" s="303">
        <v>111</v>
      </c>
      <c r="FL61" s="303">
        <v>756</v>
      </c>
      <c r="FM61" s="303">
        <v>0</v>
      </c>
      <c r="FN61" s="303">
        <v>0</v>
      </c>
      <c r="FO61" s="303">
        <v>0</v>
      </c>
      <c r="FP61" s="303">
        <v>6077</v>
      </c>
      <c r="FQ61" s="303">
        <v>27</v>
      </c>
      <c r="FR61" s="393">
        <v>0</v>
      </c>
      <c r="FS61" s="303">
        <v>1736</v>
      </c>
      <c r="FT61" s="303">
        <v>1519.25</v>
      </c>
      <c r="FU61" s="303">
        <v>6.75</v>
      </c>
      <c r="FV61" s="393">
        <v>0.12485599078341014</v>
      </c>
      <c r="FW61" s="303">
        <v>17</v>
      </c>
      <c r="FX61" s="303">
        <v>29512</v>
      </c>
      <c r="FY61" s="303">
        <v>0</v>
      </c>
      <c r="FZ61" s="303">
        <v>0</v>
      </c>
      <c r="GA61" s="303">
        <v>0</v>
      </c>
      <c r="GB61" s="303">
        <v>351</v>
      </c>
      <c r="GC61" s="303">
        <v>756</v>
      </c>
      <c r="GD61" s="303">
        <v>0</v>
      </c>
      <c r="GE61" s="303">
        <v>0</v>
      </c>
      <c r="GF61" s="303">
        <v>0</v>
      </c>
      <c r="GG61" s="303">
        <v>28405</v>
      </c>
      <c r="GH61" s="303">
        <v>927</v>
      </c>
      <c r="GI61" s="393">
        <v>0</v>
      </c>
      <c r="GJ61" s="303">
        <v>1736</v>
      </c>
      <c r="GK61" s="303">
        <v>1670.8823529411766</v>
      </c>
      <c r="GL61" s="303">
        <v>54.529411764705884</v>
      </c>
      <c r="GM61" s="393">
        <v>3.7510165356465119E-2</v>
      </c>
      <c r="GN61" s="303">
        <v>45</v>
      </c>
      <c r="GO61" s="303">
        <v>77544</v>
      </c>
      <c r="GP61" s="303">
        <v>280</v>
      </c>
      <c r="GQ61" s="303">
        <v>0</v>
      </c>
      <c r="GR61" s="303">
        <v>0</v>
      </c>
      <c r="GS61" s="303">
        <v>0</v>
      </c>
      <c r="GT61" s="303">
        <v>192</v>
      </c>
      <c r="GU61" s="303">
        <v>0</v>
      </c>
      <c r="GV61" s="303">
        <v>0</v>
      </c>
      <c r="GW61" s="303">
        <v>0</v>
      </c>
      <c r="GX61" s="303">
        <v>77072</v>
      </c>
      <c r="GY61" s="303">
        <v>10821</v>
      </c>
      <c r="GZ61" s="393">
        <v>576</v>
      </c>
      <c r="HA61" s="303">
        <v>1723.2</v>
      </c>
      <c r="HB61" s="303">
        <v>1712.7111111111112</v>
      </c>
      <c r="HC61" s="303">
        <v>240.46666666666667</v>
      </c>
      <c r="HD61" s="393">
        <v>6.0868668111007107E-3</v>
      </c>
      <c r="HE61" s="303" t="s">
        <v>744</v>
      </c>
      <c r="HF61" s="303" t="s">
        <v>744</v>
      </c>
      <c r="HG61" s="303" t="s">
        <v>744</v>
      </c>
      <c r="HH61" s="303" t="s">
        <v>744</v>
      </c>
      <c r="HI61" s="303" t="s">
        <v>744</v>
      </c>
      <c r="HJ61" s="303" t="s">
        <v>744</v>
      </c>
      <c r="HK61" s="303" t="s">
        <v>744</v>
      </c>
      <c r="HL61" s="303" t="s">
        <v>744</v>
      </c>
      <c r="HM61" s="303" t="s">
        <v>744</v>
      </c>
      <c r="HN61" s="303" t="s">
        <v>744</v>
      </c>
      <c r="HO61" s="303" t="s">
        <v>744</v>
      </c>
      <c r="HP61" s="303" t="s">
        <v>744</v>
      </c>
      <c r="HQ61" s="393" t="s">
        <v>744</v>
      </c>
      <c r="HR61" s="303" t="s">
        <v>744</v>
      </c>
      <c r="HS61" s="303" t="s">
        <v>744</v>
      </c>
      <c r="HT61" s="303" t="s">
        <v>744</v>
      </c>
      <c r="HU61" s="393" t="s">
        <v>744</v>
      </c>
      <c r="HV61" s="303">
        <v>45</v>
      </c>
      <c r="HW61" s="303">
        <v>77544</v>
      </c>
      <c r="HX61" s="303">
        <v>280</v>
      </c>
      <c r="HY61" s="303">
        <v>0</v>
      </c>
      <c r="HZ61" s="303">
        <v>0</v>
      </c>
      <c r="IA61" s="303">
        <v>0</v>
      </c>
      <c r="IB61" s="303">
        <v>192</v>
      </c>
      <c r="IC61" s="303">
        <v>0</v>
      </c>
      <c r="ID61" s="303">
        <v>0</v>
      </c>
      <c r="IE61" s="303">
        <v>0</v>
      </c>
      <c r="IF61" s="303">
        <v>77072</v>
      </c>
      <c r="IG61" s="303">
        <v>10821</v>
      </c>
      <c r="IH61" s="393">
        <v>576</v>
      </c>
      <c r="II61" s="303">
        <v>1723.2</v>
      </c>
      <c r="IJ61" s="303">
        <v>1712.7111111111112</v>
      </c>
      <c r="IK61" s="303">
        <v>240.46666666666667</v>
      </c>
      <c r="IL61" s="393">
        <v>6.0868668111007107E-3</v>
      </c>
      <c r="IM61" s="303"/>
      <c r="IN61" s="303">
        <v>1726.0689655172414</v>
      </c>
      <c r="IO61" s="303">
        <v>1713.7931034482758</v>
      </c>
      <c r="IP61" s="393">
        <v>7.1120345213361302E-3</v>
      </c>
      <c r="IQ61" s="303">
        <v>1736</v>
      </c>
      <c r="IR61" s="303">
        <v>1519.25</v>
      </c>
      <c r="IS61" s="393">
        <v>0.12485599078341014</v>
      </c>
      <c r="IT61" s="303">
        <v>1726.7096774193549</v>
      </c>
      <c r="IU61" s="303">
        <v>1701.241935483871</v>
      </c>
      <c r="IV61" s="393">
        <v>1.4749290091167211E-2</v>
      </c>
      <c r="IW61" s="735"/>
      <c r="IX61" s="303"/>
      <c r="IY61" s="396" t="s">
        <v>443</v>
      </c>
      <c r="IZ61" s="396" t="s">
        <v>353</v>
      </c>
      <c r="JA61" s="396" t="s">
        <v>354</v>
      </c>
      <c r="JB61" s="396">
        <v>74</v>
      </c>
      <c r="JC61" s="396" t="s">
        <v>12</v>
      </c>
      <c r="JD61" s="396" t="s">
        <v>232</v>
      </c>
      <c r="JE61" s="396" t="s">
        <v>9</v>
      </c>
      <c r="JF61" s="396" t="s">
        <v>232</v>
      </c>
      <c r="JG61" s="396" t="s">
        <v>358</v>
      </c>
    </row>
    <row r="62" spans="1:267" customFormat="1">
      <c r="A62">
        <v>71</v>
      </c>
      <c r="B62">
        <v>1</v>
      </c>
      <c r="F62">
        <v>700</v>
      </c>
      <c r="G62">
        <v>42</v>
      </c>
      <c r="H62">
        <v>1</v>
      </c>
      <c r="I62">
        <v>0</v>
      </c>
      <c r="J62">
        <v>1</v>
      </c>
      <c r="K62">
        <v>0</v>
      </c>
      <c r="L62" t="s">
        <v>443</v>
      </c>
      <c r="M62">
        <v>0</v>
      </c>
      <c r="N62">
        <v>22</v>
      </c>
      <c r="O62">
        <v>21</v>
      </c>
      <c r="P62">
        <v>40</v>
      </c>
      <c r="Q62">
        <v>40</v>
      </c>
      <c r="R62">
        <v>50</v>
      </c>
      <c r="S62">
        <v>50</v>
      </c>
      <c r="T62">
        <v>0</v>
      </c>
      <c r="U62">
        <v>1</v>
      </c>
      <c r="V62">
        <v>0</v>
      </c>
      <c r="W62">
        <v>8.5</v>
      </c>
      <c r="X62">
        <v>3.5</v>
      </c>
      <c r="Y62">
        <v>55</v>
      </c>
      <c r="Z62">
        <v>0</v>
      </c>
      <c r="AA62">
        <v>1</v>
      </c>
      <c r="AB62">
        <v>0</v>
      </c>
      <c r="AC62">
        <v>0</v>
      </c>
      <c r="AD62">
        <v>0</v>
      </c>
      <c r="AE62">
        <v>1232</v>
      </c>
      <c r="AF62">
        <v>0</v>
      </c>
      <c r="AG62">
        <v>0</v>
      </c>
      <c r="AH62">
        <v>0</v>
      </c>
      <c r="AI62">
        <v>184</v>
      </c>
      <c r="AJ62">
        <v>888</v>
      </c>
      <c r="AK62">
        <v>2744</v>
      </c>
      <c r="AL62">
        <v>0</v>
      </c>
      <c r="AM62">
        <v>0</v>
      </c>
      <c r="AN62">
        <v>0</v>
      </c>
      <c r="AO62">
        <v>0</v>
      </c>
      <c r="AP62">
        <v>0</v>
      </c>
      <c r="AQ62">
        <v>0</v>
      </c>
      <c r="AR62">
        <v>0</v>
      </c>
      <c r="AS62">
        <v>0</v>
      </c>
      <c r="AT62">
        <v>0</v>
      </c>
      <c r="AU62">
        <v>0</v>
      </c>
      <c r="AV62">
        <v>0</v>
      </c>
      <c r="AW62">
        <v>248</v>
      </c>
      <c r="AX62">
        <v>0</v>
      </c>
      <c r="AY62">
        <v>0</v>
      </c>
      <c r="AZ62">
        <v>0</v>
      </c>
      <c r="BA62">
        <v>0</v>
      </c>
      <c r="BB62">
        <v>0</v>
      </c>
      <c r="BC62">
        <v>394</v>
      </c>
      <c r="BD62">
        <v>0</v>
      </c>
      <c r="BE62">
        <v>0</v>
      </c>
      <c r="BF62">
        <v>0</v>
      </c>
      <c r="BG62">
        <v>0</v>
      </c>
      <c r="BH62">
        <v>16</v>
      </c>
      <c r="BI62">
        <v>72</v>
      </c>
      <c r="BJ62">
        <v>0</v>
      </c>
      <c r="BK62">
        <v>0</v>
      </c>
      <c r="BL62">
        <v>0</v>
      </c>
      <c r="BM62">
        <v>0</v>
      </c>
      <c r="BN62">
        <v>0</v>
      </c>
      <c r="BO62">
        <v>859</v>
      </c>
      <c r="BP62">
        <v>0</v>
      </c>
      <c r="BQ62">
        <v>0</v>
      </c>
      <c r="BR62">
        <v>0</v>
      </c>
      <c r="BS62">
        <v>0</v>
      </c>
      <c r="BT62">
        <v>0</v>
      </c>
      <c r="BU62">
        <v>0</v>
      </c>
      <c r="BV62">
        <v>0</v>
      </c>
      <c r="BW62">
        <v>0</v>
      </c>
      <c r="BX62">
        <v>0</v>
      </c>
      <c r="BY62">
        <v>0</v>
      </c>
      <c r="BZ62">
        <v>0</v>
      </c>
      <c r="CA62">
        <v>1315</v>
      </c>
      <c r="CB62">
        <v>0</v>
      </c>
      <c r="CC62">
        <v>478</v>
      </c>
      <c r="CD62">
        <v>122</v>
      </c>
      <c r="CE62">
        <v>17976</v>
      </c>
      <c r="CF62">
        <v>0</v>
      </c>
      <c r="CG62" s="439"/>
      <c r="CH62" s="303">
        <v>22</v>
      </c>
      <c r="CI62" s="393">
        <v>21</v>
      </c>
      <c r="CJ62" s="303">
        <v>40</v>
      </c>
      <c r="CK62" s="393">
        <v>40</v>
      </c>
      <c r="CL62" s="303">
        <v>50</v>
      </c>
      <c r="CM62" s="393">
        <v>50</v>
      </c>
      <c r="CN62" s="303"/>
      <c r="CO62" s="303"/>
      <c r="CP62" s="393" t="s">
        <v>744</v>
      </c>
      <c r="CQ62" s="303" t="s">
        <v>389</v>
      </c>
      <c r="CR62" s="393" t="s">
        <v>389</v>
      </c>
      <c r="CS62" s="393" t="s">
        <v>744</v>
      </c>
      <c r="CT62" s="303" t="s">
        <v>389</v>
      </c>
      <c r="CU62" s="393" t="s">
        <v>389</v>
      </c>
      <c r="CV62" s="303">
        <v>1</v>
      </c>
      <c r="CW62" s="303">
        <v>1786</v>
      </c>
      <c r="CX62" s="303">
        <v>1</v>
      </c>
      <c r="CY62" s="303">
        <v>0</v>
      </c>
      <c r="CZ62" s="303">
        <v>0</v>
      </c>
      <c r="DA62" s="303">
        <v>0</v>
      </c>
      <c r="DB62" s="303">
        <v>0</v>
      </c>
      <c r="DC62" s="303">
        <v>0</v>
      </c>
      <c r="DD62" s="303">
        <v>0</v>
      </c>
      <c r="DE62" s="303">
        <v>0</v>
      </c>
      <c r="DF62" s="303">
        <v>1785</v>
      </c>
      <c r="DG62" s="393">
        <v>0</v>
      </c>
      <c r="DH62" s="303">
        <v>1786</v>
      </c>
      <c r="DI62" s="303">
        <v>1785</v>
      </c>
      <c r="DJ62" s="393">
        <v>5.5991041433367528E-4</v>
      </c>
      <c r="DK62" s="303" t="s">
        <v>744</v>
      </c>
      <c r="DL62" s="303" t="s">
        <v>744</v>
      </c>
      <c r="DM62" s="303" t="s">
        <v>744</v>
      </c>
      <c r="DN62" s="303" t="s">
        <v>744</v>
      </c>
      <c r="DO62" s="303" t="s">
        <v>744</v>
      </c>
      <c r="DP62" s="303" t="s">
        <v>744</v>
      </c>
      <c r="DQ62" s="303" t="s">
        <v>744</v>
      </c>
      <c r="DR62" s="303" t="s">
        <v>744</v>
      </c>
      <c r="DS62" s="303" t="s">
        <v>744</v>
      </c>
      <c r="DT62" s="303" t="s">
        <v>744</v>
      </c>
      <c r="DU62" s="303" t="s">
        <v>744</v>
      </c>
      <c r="DV62" s="393" t="s">
        <v>744</v>
      </c>
      <c r="DW62" s="303" t="s">
        <v>744</v>
      </c>
      <c r="DX62" s="303" t="s">
        <v>744</v>
      </c>
      <c r="DY62" s="393" t="s">
        <v>744</v>
      </c>
      <c r="DZ62" s="303">
        <v>1</v>
      </c>
      <c r="EA62" s="303">
        <v>1786</v>
      </c>
      <c r="EB62" s="303">
        <v>1</v>
      </c>
      <c r="EC62" s="303">
        <v>0</v>
      </c>
      <c r="ED62" s="303">
        <v>0</v>
      </c>
      <c r="EE62" s="303">
        <v>0</v>
      </c>
      <c r="EF62" s="303">
        <v>0</v>
      </c>
      <c r="EG62" s="303">
        <v>0</v>
      </c>
      <c r="EH62" s="303">
        <v>0</v>
      </c>
      <c r="EI62" s="303">
        <v>0</v>
      </c>
      <c r="EJ62" s="303">
        <v>1785</v>
      </c>
      <c r="EK62" s="393">
        <v>0</v>
      </c>
      <c r="EL62" s="303">
        <v>1786</v>
      </c>
      <c r="EM62" s="303">
        <v>1785</v>
      </c>
      <c r="EN62" s="393">
        <v>5.5991041433367528E-4</v>
      </c>
      <c r="EO62" s="303">
        <v>8.5</v>
      </c>
      <c r="EP62" s="303">
        <v>15181</v>
      </c>
      <c r="EQ62" s="303">
        <v>0</v>
      </c>
      <c r="ER62" s="303">
        <v>184</v>
      </c>
      <c r="ES62" s="303">
        <v>0</v>
      </c>
      <c r="ET62" s="303">
        <v>0</v>
      </c>
      <c r="EU62" s="303">
        <v>0</v>
      </c>
      <c r="EV62" s="303">
        <v>0</v>
      </c>
      <c r="EW62" s="303">
        <v>0</v>
      </c>
      <c r="EX62" s="303">
        <v>0</v>
      </c>
      <c r="EY62" s="303">
        <v>14997</v>
      </c>
      <c r="EZ62" s="303">
        <v>478</v>
      </c>
      <c r="FA62" s="393">
        <v>0</v>
      </c>
      <c r="FB62" s="303">
        <v>1786</v>
      </c>
      <c r="FC62" s="303">
        <v>1764.3529411764705</v>
      </c>
      <c r="FD62" s="303">
        <v>56.235294117647058</v>
      </c>
      <c r="FE62" s="393">
        <v>1.2120413674988506E-2</v>
      </c>
      <c r="FF62" s="303">
        <v>3.5</v>
      </c>
      <c r="FG62" s="303">
        <v>6251</v>
      </c>
      <c r="FH62" s="303">
        <v>0</v>
      </c>
      <c r="FI62" s="303">
        <v>888</v>
      </c>
      <c r="FJ62" s="303">
        <v>0</v>
      </c>
      <c r="FK62" s="303">
        <v>0</v>
      </c>
      <c r="FL62" s="303">
        <v>0</v>
      </c>
      <c r="FM62" s="303">
        <v>16</v>
      </c>
      <c r="FN62" s="303">
        <v>0</v>
      </c>
      <c r="FO62" s="303">
        <v>0</v>
      </c>
      <c r="FP62" s="303">
        <v>5347</v>
      </c>
      <c r="FQ62" s="303">
        <v>122</v>
      </c>
      <c r="FR62" s="393">
        <v>0</v>
      </c>
      <c r="FS62" s="303">
        <v>1786</v>
      </c>
      <c r="FT62" s="303">
        <v>1527.7142857142858</v>
      </c>
      <c r="FU62" s="303">
        <v>34.857142857142854</v>
      </c>
      <c r="FV62" s="393">
        <v>0.14461686130219165</v>
      </c>
      <c r="FW62" s="303">
        <v>12</v>
      </c>
      <c r="FX62" s="303">
        <v>21432</v>
      </c>
      <c r="FY62" s="303">
        <v>0</v>
      </c>
      <c r="FZ62" s="303">
        <v>1072</v>
      </c>
      <c r="GA62" s="303">
        <v>0</v>
      </c>
      <c r="GB62" s="303">
        <v>0</v>
      </c>
      <c r="GC62" s="303">
        <v>0</v>
      </c>
      <c r="GD62" s="303">
        <v>16</v>
      </c>
      <c r="GE62" s="303">
        <v>0</v>
      </c>
      <c r="GF62" s="303">
        <v>0</v>
      </c>
      <c r="GG62" s="303">
        <v>20344</v>
      </c>
      <c r="GH62" s="303">
        <v>600</v>
      </c>
      <c r="GI62" s="393">
        <v>0</v>
      </c>
      <c r="GJ62" s="303">
        <v>1786</v>
      </c>
      <c r="GK62" s="303">
        <v>1695.3333333333333</v>
      </c>
      <c r="GL62" s="303">
        <v>50</v>
      </c>
      <c r="GM62" s="393">
        <v>5.0765210899589408E-2</v>
      </c>
      <c r="GN62" s="303">
        <v>55</v>
      </c>
      <c r="GO62" s="303">
        <v>97345.833333333314</v>
      </c>
      <c r="GP62" s="303">
        <v>1232</v>
      </c>
      <c r="GQ62" s="303">
        <v>2744</v>
      </c>
      <c r="GR62" s="303">
        <v>0</v>
      </c>
      <c r="GS62" s="303">
        <v>248</v>
      </c>
      <c r="GT62" s="303">
        <v>394</v>
      </c>
      <c r="GU62" s="303">
        <v>72</v>
      </c>
      <c r="GV62" s="303">
        <v>859</v>
      </c>
      <c r="GW62" s="303">
        <v>0</v>
      </c>
      <c r="GX62" s="303">
        <v>91796.833333333314</v>
      </c>
      <c r="GY62" s="303">
        <v>17976</v>
      </c>
      <c r="GZ62" s="393">
        <v>1315</v>
      </c>
      <c r="HA62" s="303">
        <v>1769.924242424242</v>
      </c>
      <c r="HB62" s="303">
        <v>1669.0333333333328</v>
      </c>
      <c r="HC62" s="303">
        <v>326.83636363636361</v>
      </c>
      <c r="HD62" s="393">
        <v>5.7002953387835564E-2</v>
      </c>
      <c r="HE62" s="303" t="s">
        <v>744</v>
      </c>
      <c r="HF62" s="303" t="s">
        <v>744</v>
      </c>
      <c r="HG62" s="303" t="s">
        <v>744</v>
      </c>
      <c r="HH62" s="303" t="s">
        <v>744</v>
      </c>
      <c r="HI62" s="303" t="s">
        <v>744</v>
      </c>
      <c r="HJ62" s="303" t="s">
        <v>744</v>
      </c>
      <c r="HK62" s="303" t="s">
        <v>744</v>
      </c>
      <c r="HL62" s="303" t="s">
        <v>744</v>
      </c>
      <c r="HM62" s="303" t="s">
        <v>744</v>
      </c>
      <c r="HN62" s="303" t="s">
        <v>744</v>
      </c>
      <c r="HO62" s="303" t="s">
        <v>744</v>
      </c>
      <c r="HP62" s="303" t="s">
        <v>744</v>
      </c>
      <c r="HQ62" s="393" t="s">
        <v>744</v>
      </c>
      <c r="HR62" s="303" t="s">
        <v>744</v>
      </c>
      <c r="HS62" s="303" t="s">
        <v>744</v>
      </c>
      <c r="HT62" s="303" t="s">
        <v>744</v>
      </c>
      <c r="HU62" s="393" t="s">
        <v>744</v>
      </c>
      <c r="HV62" s="303">
        <v>55</v>
      </c>
      <c r="HW62" s="303">
        <v>97345.833333333314</v>
      </c>
      <c r="HX62" s="303">
        <v>1232</v>
      </c>
      <c r="HY62" s="303">
        <v>2744</v>
      </c>
      <c r="HZ62" s="303">
        <v>0</v>
      </c>
      <c r="IA62" s="303">
        <v>248</v>
      </c>
      <c r="IB62" s="303">
        <v>394</v>
      </c>
      <c r="IC62" s="303">
        <v>72</v>
      </c>
      <c r="ID62" s="303">
        <v>859</v>
      </c>
      <c r="IE62" s="303">
        <v>0</v>
      </c>
      <c r="IF62" s="303">
        <v>91796.833333333314</v>
      </c>
      <c r="IG62" s="303">
        <v>17976</v>
      </c>
      <c r="IH62" s="393">
        <v>1315</v>
      </c>
      <c r="II62" s="303">
        <v>1769.924242424242</v>
      </c>
      <c r="IJ62" s="303">
        <v>1669.0333333333331</v>
      </c>
      <c r="IK62" s="303">
        <v>326.83636363636361</v>
      </c>
      <c r="IL62" s="393">
        <v>5.7002953387835453E-2</v>
      </c>
      <c r="IM62" s="303"/>
      <c r="IN62" s="303">
        <v>1772.2919896640824</v>
      </c>
      <c r="IO62" s="303">
        <v>1683.3927648578808</v>
      </c>
      <c r="IP62" s="393">
        <v>5.0160597308263721E-2</v>
      </c>
      <c r="IQ62" s="303">
        <v>1786</v>
      </c>
      <c r="IR62" s="303">
        <v>1527.7142857142858</v>
      </c>
      <c r="IS62" s="393">
        <v>0.14461686130219165</v>
      </c>
      <c r="IT62" s="303">
        <v>1772.9975490196075</v>
      </c>
      <c r="IU62" s="303">
        <v>1675.3799019607841</v>
      </c>
      <c r="IV62" s="393">
        <v>5.5057970673902945E-2</v>
      </c>
      <c r="IW62" s="735"/>
      <c r="IX62" s="303"/>
      <c r="IY62" s="396" t="s">
        <v>443</v>
      </c>
      <c r="IZ62" s="396" t="s">
        <v>353</v>
      </c>
      <c r="JA62" s="396" t="s">
        <v>354</v>
      </c>
      <c r="JB62" s="396">
        <v>86</v>
      </c>
      <c r="JC62" s="396" t="s">
        <v>12</v>
      </c>
      <c r="JD62" s="396" t="s">
        <v>232</v>
      </c>
      <c r="JE62" s="396" t="s">
        <v>9</v>
      </c>
      <c r="JF62" s="396" t="s">
        <v>232</v>
      </c>
      <c r="JG62" s="396" t="s">
        <v>358</v>
      </c>
    </row>
    <row r="63" spans="1:267" customFormat="1">
      <c r="A63">
        <v>72</v>
      </c>
      <c r="B63">
        <v>1</v>
      </c>
      <c r="F63">
        <v>700</v>
      </c>
      <c r="G63">
        <v>42</v>
      </c>
      <c r="H63">
        <v>1</v>
      </c>
      <c r="I63">
        <v>0</v>
      </c>
      <c r="J63">
        <v>1</v>
      </c>
      <c r="K63">
        <v>0</v>
      </c>
      <c r="L63" t="s">
        <v>443</v>
      </c>
      <c r="M63">
        <v>0</v>
      </c>
      <c r="N63">
        <v>35</v>
      </c>
      <c r="O63">
        <v>35</v>
      </c>
      <c r="P63">
        <v>40</v>
      </c>
      <c r="Q63">
        <v>40</v>
      </c>
      <c r="R63">
        <v>50</v>
      </c>
      <c r="S63">
        <v>50</v>
      </c>
      <c r="T63" t="s">
        <v>745</v>
      </c>
      <c r="U63">
        <v>0</v>
      </c>
      <c r="V63">
        <v>0</v>
      </c>
      <c r="W63">
        <v>0</v>
      </c>
      <c r="X63">
        <v>2.5</v>
      </c>
      <c r="Y63">
        <v>15.5</v>
      </c>
      <c r="Z63">
        <v>0</v>
      </c>
      <c r="AA63">
        <v>0</v>
      </c>
      <c r="AB63">
        <v>0</v>
      </c>
      <c r="AC63">
        <v>0</v>
      </c>
      <c r="AD63">
        <v>0</v>
      </c>
      <c r="AE63">
        <v>34</v>
      </c>
      <c r="AF63">
        <v>0</v>
      </c>
      <c r="AG63">
        <v>0</v>
      </c>
      <c r="AH63">
        <v>0</v>
      </c>
      <c r="AI63">
        <v>0</v>
      </c>
      <c r="AJ63">
        <v>0</v>
      </c>
      <c r="AK63">
        <v>0</v>
      </c>
      <c r="AL63">
        <v>0</v>
      </c>
      <c r="AM63">
        <v>0</v>
      </c>
      <c r="AN63">
        <v>0</v>
      </c>
      <c r="AO63">
        <v>0</v>
      </c>
      <c r="AP63">
        <v>0</v>
      </c>
      <c r="AQ63">
        <v>0</v>
      </c>
      <c r="AR63">
        <v>0</v>
      </c>
      <c r="AS63">
        <v>0</v>
      </c>
      <c r="AT63">
        <v>0</v>
      </c>
      <c r="AU63">
        <v>0</v>
      </c>
      <c r="AV63">
        <v>4</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774</v>
      </c>
      <c r="CB63">
        <v>0</v>
      </c>
      <c r="CC63">
        <v>0</v>
      </c>
      <c r="CD63">
        <v>0</v>
      </c>
      <c r="CE63">
        <v>1900</v>
      </c>
      <c r="CF63">
        <v>0</v>
      </c>
      <c r="CG63" s="439"/>
      <c r="CH63" s="303">
        <v>35</v>
      </c>
      <c r="CI63" s="393">
        <v>35</v>
      </c>
      <c r="CJ63" s="303">
        <v>40</v>
      </c>
      <c r="CK63" s="393">
        <v>40</v>
      </c>
      <c r="CL63" s="303">
        <v>50</v>
      </c>
      <c r="CM63" s="393">
        <v>50</v>
      </c>
      <c r="CN63" s="303"/>
      <c r="CO63" s="303"/>
      <c r="CP63" s="393" t="s">
        <v>744</v>
      </c>
      <c r="CQ63" s="303" t="s">
        <v>389</v>
      </c>
      <c r="CR63" s="393" t="s">
        <v>389</v>
      </c>
      <c r="CS63" s="393" t="s">
        <v>744</v>
      </c>
      <c r="CT63" s="303" t="s">
        <v>389</v>
      </c>
      <c r="CU63" s="393" t="s">
        <v>389</v>
      </c>
      <c r="CV63" s="303" t="s">
        <v>744</v>
      </c>
      <c r="CW63" s="303" t="s">
        <v>744</v>
      </c>
      <c r="CX63" s="303" t="s">
        <v>744</v>
      </c>
      <c r="CY63" s="303" t="s">
        <v>744</v>
      </c>
      <c r="CZ63" s="303" t="s">
        <v>744</v>
      </c>
      <c r="DA63" s="303" t="s">
        <v>744</v>
      </c>
      <c r="DB63" s="303" t="s">
        <v>744</v>
      </c>
      <c r="DC63" s="303" t="s">
        <v>744</v>
      </c>
      <c r="DD63" s="303" t="s">
        <v>744</v>
      </c>
      <c r="DE63" s="303" t="s">
        <v>744</v>
      </c>
      <c r="DF63" s="303" t="s">
        <v>744</v>
      </c>
      <c r="DG63" s="393" t="s">
        <v>744</v>
      </c>
      <c r="DH63" s="303" t="s">
        <v>744</v>
      </c>
      <c r="DI63" s="303" t="s">
        <v>744</v>
      </c>
      <c r="DJ63" s="393" t="s">
        <v>744</v>
      </c>
      <c r="DK63" s="303" t="s">
        <v>744</v>
      </c>
      <c r="DL63" s="303" t="s">
        <v>744</v>
      </c>
      <c r="DM63" s="303" t="s">
        <v>744</v>
      </c>
      <c r="DN63" s="303" t="s">
        <v>744</v>
      </c>
      <c r="DO63" s="303" t="s">
        <v>744</v>
      </c>
      <c r="DP63" s="303" t="s">
        <v>744</v>
      </c>
      <c r="DQ63" s="303" t="s">
        <v>744</v>
      </c>
      <c r="DR63" s="303" t="s">
        <v>744</v>
      </c>
      <c r="DS63" s="303" t="s">
        <v>744</v>
      </c>
      <c r="DT63" s="303" t="s">
        <v>744</v>
      </c>
      <c r="DU63" s="303" t="s">
        <v>744</v>
      </c>
      <c r="DV63" s="393" t="s">
        <v>744</v>
      </c>
      <c r="DW63" s="303" t="s">
        <v>744</v>
      </c>
      <c r="DX63" s="303" t="s">
        <v>744</v>
      </c>
      <c r="DY63" s="393" t="s">
        <v>744</v>
      </c>
      <c r="DZ63" s="303" t="s">
        <v>744</v>
      </c>
      <c r="EA63" s="303" t="s">
        <v>744</v>
      </c>
      <c r="EB63" s="303" t="s">
        <v>744</v>
      </c>
      <c r="EC63" s="303" t="s">
        <v>744</v>
      </c>
      <c r="ED63" s="303" t="s">
        <v>744</v>
      </c>
      <c r="EE63" s="303" t="s">
        <v>744</v>
      </c>
      <c r="EF63" s="303" t="s">
        <v>744</v>
      </c>
      <c r="EG63" s="303" t="s">
        <v>744</v>
      </c>
      <c r="EH63" s="303" t="s">
        <v>744</v>
      </c>
      <c r="EI63" s="303" t="s">
        <v>744</v>
      </c>
      <c r="EJ63" s="303" t="s">
        <v>744</v>
      </c>
      <c r="EK63" s="393" t="s">
        <v>744</v>
      </c>
      <c r="EL63" s="303" t="s">
        <v>744</v>
      </c>
      <c r="EM63" s="303" t="s">
        <v>744</v>
      </c>
      <c r="EN63" s="393" t="s">
        <v>744</v>
      </c>
      <c r="EO63" s="303" t="s">
        <v>744</v>
      </c>
      <c r="EP63" s="303" t="s">
        <v>744</v>
      </c>
      <c r="EQ63" s="303" t="s">
        <v>744</v>
      </c>
      <c r="ER63" s="303" t="s">
        <v>744</v>
      </c>
      <c r="ES63" s="303" t="s">
        <v>744</v>
      </c>
      <c r="ET63" s="303" t="s">
        <v>744</v>
      </c>
      <c r="EU63" s="303" t="s">
        <v>744</v>
      </c>
      <c r="EV63" s="303" t="s">
        <v>744</v>
      </c>
      <c r="EW63" s="303" t="s">
        <v>744</v>
      </c>
      <c r="EX63" s="303" t="s">
        <v>744</v>
      </c>
      <c r="EY63" s="303" t="s">
        <v>744</v>
      </c>
      <c r="EZ63" s="303" t="s">
        <v>744</v>
      </c>
      <c r="FA63" s="393" t="s">
        <v>744</v>
      </c>
      <c r="FB63" s="303" t="s">
        <v>744</v>
      </c>
      <c r="FC63" s="303" t="s">
        <v>744</v>
      </c>
      <c r="FD63" s="303" t="s">
        <v>744</v>
      </c>
      <c r="FE63" s="393" t="s">
        <v>744</v>
      </c>
      <c r="FF63" s="303">
        <v>2.5</v>
      </c>
      <c r="FG63" s="303">
        <v>4210.4166666666661</v>
      </c>
      <c r="FH63" s="303">
        <v>0</v>
      </c>
      <c r="FI63" s="303">
        <v>0</v>
      </c>
      <c r="FJ63" s="303">
        <v>0</v>
      </c>
      <c r="FK63" s="303">
        <v>4</v>
      </c>
      <c r="FL63" s="303">
        <v>0</v>
      </c>
      <c r="FM63" s="303">
        <v>0</v>
      </c>
      <c r="FN63" s="303">
        <v>0</v>
      </c>
      <c r="FO63" s="303">
        <v>0</v>
      </c>
      <c r="FP63" s="303">
        <v>4206.4166666666661</v>
      </c>
      <c r="FQ63" s="303">
        <v>0</v>
      </c>
      <c r="FR63" s="393">
        <v>0</v>
      </c>
      <c r="FS63" s="303">
        <v>1684.1666666666665</v>
      </c>
      <c r="FT63" s="303">
        <v>1682.5666666666666</v>
      </c>
      <c r="FU63" s="303">
        <v>0</v>
      </c>
      <c r="FV63" s="393">
        <v>9.5002474022753969E-4</v>
      </c>
      <c r="FW63" s="303">
        <v>2.5</v>
      </c>
      <c r="FX63" s="303">
        <v>4210.4166666666661</v>
      </c>
      <c r="FY63" s="303">
        <v>0</v>
      </c>
      <c r="FZ63" s="303">
        <v>0</v>
      </c>
      <c r="GA63" s="303">
        <v>0</v>
      </c>
      <c r="GB63" s="303">
        <v>4</v>
      </c>
      <c r="GC63" s="303">
        <v>0</v>
      </c>
      <c r="GD63" s="303">
        <v>0</v>
      </c>
      <c r="GE63" s="303">
        <v>0</v>
      </c>
      <c r="GF63" s="303">
        <v>0</v>
      </c>
      <c r="GG63" s="303">
        <v>4206.4166666666661</v>
      </c>
      <c r="GH63" s="303">
        <v>0</v>
      </c>
      <c r="GI63" s="393">
        <v>0</v>
      </c>
      <c r="GJ63" s="303">
        <v>1684.1666666666665</v>
      </c>
      <c r="GK63" s="303">
        <v>1682.5666666666664</v>
      </c>
      <c r="GL63" s="303">
        <v>0</v>
      </c>
      <c r="GM63" s="393">
        <v>9.5002474022765071E-4</v>
      </c>
      <c r="GN63" s="303">
        <v>15.5</v>
      </c>
      <c r="GO63" s="303">
        <v>25330.583333333328</v>
      </c>
      <c r="GP63" s="303">
        <v>34</v>
      </c>
      <c r="GQ63" s="303">
        <v>0</v>
      </c>
      <c r="GR63" s="303">
        <v>0</v>
      </c>
      <c r="GS63" s="303">
        <v>0</v>
      </c>
      <c r="GT63" s="303">
        <v>0</v>
      </c>
      <c r="GU63" s="303">
        <v>0</v>
      </c>
      <c r="GV63" s="303">
        <v>0</v>
      </c>
      <c r="GW63" s="303">
        <v>0</v>
      </c>
      <c r="GX63" s="303">
        <v>25296.583333333328</v>
      </c>
      <c r="GY63" s="303">
        <v>1900</v>
      </c>
      <c r="GZ63" s="393">
        <v>774</v>
      </c>
      <c r="HA63" s="303">
        <v>1634.2311827956987</v>
      </c>
      <c r="HB63" s="303">
        <v>1632.0376344086019</v>
      </c>
      <c r="HC63" s="303">
        <v>122.58064516129032</v>
      </c>
      <c r="HD63" s="393">
        <v>1.3422509680327543E-3</v>
      </c>
      <c r="HE63" s="303" t="s">
        <v>744</v>
      </c>
      <c r="HF63" s="303" t="s">
        <v>744</v>
      </c>
      <c r="HG63" s="303" t="s">
        <v>744</v>
      </c>
      <c r="HH63" s="303" t="s">
        <v>744</v>
      </c>
      <c r="HI63" s="303" t="s">
        <v>744</v>
      </c>
      <c r="HJ63" s="303" t="s">
        <v>744</v>
      </c>
      <c r="HK63" s="303" t="s">
        <v>744</v>
      </c>
      <c r="HL63" s="303" t="s">
        <v>744</v>
      </c>
      <c r="HM63" s="303" t="s">
        <v>744</v>
      </c>
      <c r="HN63" s="303" t="s">
        <v>744</v>
      </c>
      <c r="HO63" s="303" t="s">
        <v>744</v>
      </c>
      <c r="HP63" s="303" t="s">
        <v>744</v>
      </c>
      <c r="HQ63" s="393" t="s">
        <v>744</v>
      </c>
      <c r="HR63" s="303" t="s">
        <v>744</v>
      </c>
      <c r="HS63" s="303" t="s">
        <v>744</v>
      </c>
      <c r="HT63" s="303" t="s">
        <v>744</v>
      </c>
      <c r="HU63" s="393" t="s">
        <v>744</v>
      </c>
      <c r="HV63" s="303">
        <v>15.5</v>
      </c>
      <c r="HW63" s="303">
        <v>25330.583333333328</v>
      </c>
      <c r="HX63" s="303">
        <v>34</v>
      </c>
      <c r="HY63" s="303">
        <v>0</v>
      </c>
      <c r="HZ63" s="303">
        <v>0</v>
      </c>
      <c r="IA63" s="303">
        <v>0</v>
      </c>
      <c r="IB63" s="303">
        <v>0</v>
      </c>
      <c r="IC63" s="303">
        <v>0</v>
      </c>
      <c r="ID63" s="303">
        <v>0</v>
      </c>
      <c r="IE63" s="303">
        <v>0</v>
      </c>
      <c r="IF63" s="303">
        <v>25296.583333333328</v>
      </c>
      <c r="IG63" s="303">
        <v>1900</v>
      </c>
      <c r="IH63" s="393">
        <v>774</v>
      </c>
      <c r="II63" s="303">
        <v>1634.2311827956987</v>
      </c>
      <c r="IJ63" s="303">
        <v>1632.0376344086019</v>
      </c>
      <c r="IK63" s="303">
        <v>122.58064516129032</v>
      </c>
      <c r="IL63" s="393">
        <v>1.3422509680327543E-3</v>
      </c>
      <c r="IM63" s="303"/>
      <c r="IN63" s="303">
        <v>1634.2311827956987</v>
      </c>
      <c r="IO63" s="303">
        <v>1632.0376344086019</v>
      </c>
      <c r="IP63" s="393">
        <v>1.3422509680327543E-3</v>
      </c>
      <c r="IQ63" s="303">
        <v>1684.1666666666665</v>
      </c>
      <c r="IR63" s="303">
        <v>1682.5666666666664</v>
      </c>
      <c r="IS63" s="393">
        <v>9.5002474022765071E-4</v>
      </c>
      <c r="IT63" s="303">
        <v>1641.1666666666663</v>
      </c>
      <c r="IU63" s="303">
        <v>1639.0555555555552</v>
      </c>
      <c r="IV63" s="393">
        <v>1.28634778782033E-3</v>
      </c>
      <c r="IW63" s="735"/>
      <c r="IX63" s="303"/>
      <c r="IY63" s="396" t="s">
        <v>443</v>
      </c>
      <c r="IZ63" s="396" t="s">
        <v>353</v>
      </c>
      <c r="JA63" s="396" t="s">
        <v>354</v>
      </c>
      <c r="JB63" s="396">
        <v>20</v>
      </c>
      <c r="JC63" s="396" t="s">
        <v>12</v>
      </c>
      <c r="JD63" s="396" t="s">
        <v>232</v>
      </c>
      <c r="JE63" s="396" t="s">
        <v>9</v>
      </c>
      <c r="JF63" s="396" t="s">
        <v>232</v>
      </c>
      <c r="JG63" s="396" t="s">
        <v>358</v>
      </c>
    </row>
    <row r="64" spans="1:267" customFormat="1">
      <c r="A64">
        <v>73</v>
      </c>
      <c r="B64">
        <v>1</v>
      </c>
      <c r="F64">
        <v>700</v>
      </c>
      <c r="G64">
        <v>41</v>
      </c>
      <c r="H64">
        <v>1</v>
      </c>
      <c r="I64">
        <v>0</v>
      </c>
      <c r="J64">
        <v>1</v>
      </c>
      <c r="K64">
        <v>0</v>
      </c>
      <c r="L64" t="s">
        <v>448</v>
      </c>
      <c r="M64">
        <v>0</v>
      </c>
      <c r="N64">
        <v>28</v>
      </c>
      <c r="O64">
        <v>28</v>
      </c>
      <c r="P64">
        <v>40</v>
      </c>
      <c r="Q64">
        <v>40</v>
      </c>
      <c r="R64">
        <v>50</v>
      </c>
      <c r="S64">
        <v>50</v>
      </c>
      <c r="T64" t="s">
        <v>745</v>
      </c>
      <c r="U64">
        <v>0</v>
      </c>
      <c r="V64">
        <v>0</v>
      </c>
      <c r="W64">
        <v>0.5</v>
      </c>
      <c r="X64">
        <v>0</v>
      </c>
      <c r="Y64">
        <v>5</v>
      </c>
      <c r="Z64">
        <v>0</v>
      </c>
      <c r="AA64">
        <v>0</v>
      </c>
      <c r="AB64">
        <v>0</v>
      </c>
      <c r="AC64">
        <v>0</v>
      </c>
      <c r="AD64">
        <v>0</v>
      </c>
      <c r="AE64">
        <v>248</v>
      </c>
      <c r="AF64">
        <v>0</v>
      </c>
      <c r="AG64">
        <v>0</v>
      </c>
      <c r="AH64">
        <v>0</v>
      </c>
      <c r="AI64">
        <v>0</v>
      </c>
      <c r="AJ64">
        <v>0</v>
      </c>
      <c r="AK64">
        <v>200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1083.5</v>
      </c>
      <c r="CF64">
        <v>0</v>
      </c>
      <c r="CG64" s="439"/>
      <c r="CH64" s="303">
        <v>28</v>
      </c>
      <c r="CI64" s="393">
        <v>28</v>
      </c>
      <c r="CJ64" s="303">
        <v>40</v>
      </c>
      <c r="CK64" s="393">
        <v>40</v>
      </c>
      <c r="CL64" s="303">
        <v>50</v>
      </c>
      <c r="CM64" s="393">
        <v>50</v>
      </c>
      <c r="CN64" s="303"/>
      <c r="CO64" s="303"/>
      <c r="CP64" s="393" t="s">
        <v>744</v>
      </c>
      <c r="CQ64" s="303" t="s">
        <v>744</v>
      </c>
      <c r="CR64" s="393" t="s">
        <v>389</v>
      </c>
      <c r="CS64" s="393" t="s">
        <v>744</v>
      </c>
      <c r="CT64" s="303" t="s">
        <v>744</v>
      </c>
      <c r="CU64" s="393" t="s">
        <v>389</v>
      </c>
      <c r="CV64" s="303" t="s">
        <v>744</v>
      </c>
      <c r="CW64" s="303" t="s">
        <v>744</v>
      </c>
      <c r="CX64" s="303" t="s">
        <v>744</v>
      </c>
      <c r="CY64" s="303" t="s">
        <v>744</v>
      </c>
      <c r="CZ64" s="303" t="s">
        <v>744</v>
      </c>
      <c r="DA64" s="303" t="s">
        <v>744</v>
      </c>
      <c r="DB64" s="303" t="s">
        <v>744</v>
      </c>
      <c r="DC64" s="303" t="s">
        <v>744</v>
      </c>
      <c r="DD64" s="303" t="s">
        <v>744</v>
      </c>
      <c r="DE64" s="303" t="s">
        <v>744</v>
      </c>
      <c r="DF64" s="303" t="s">
        <v>744</v>
      </c>
      <c r="DG64" s="393" t="s">
        <v>744</v>
      </c>
      <c r="DH64" s="303" t="s">
        <v>744</v>
      </c>
      <c r="DI64" s="303" t="s">
        <v>744</v>
      </c>
      <c r="DJ64" s="393" t="s">
        <v>744</v>
      </c>
      <c r="DK64" s="303" t="s">
        <v>744</v>
      </c>
      <c r="DL64" s="303" t="s">
        <v>744</v>
      </c>
      <c r="DM64" s="303" t="s">
        <v>744</v>
      </c>
      <c r="DN64" s="303" t="s">
        <v>744</v>
      </c>
      <c r="DO64" s="303" t="s">
        <v>744</v>
      </c>
      <c r="DP64" s="303" t="s">
        <v>744</v>
      </c>
      <c r="DQ64" s="303" t="s">
        <v>744</v>
      </c>
      <c r="DR64" s="303" t="s">
        <v>744</v>
      </c>
      <c r="DS64" s="303" t="s">
        <v>744</v>
      </c>
      <c r="DT64" s="303" t="s">
        <v>744</v>
      </c>
      <c r="DU64" s="303" t="s">
        <v>744</v>
      </c>
      <c r="DV64" s="393" t="s">
        <v>744</v>
      </c>
      <c r="DW64" s="303" t="s">
        <v>744</v>
      </c>
      <c r="DX64" s="303" t="s">
        <v>744</v>
      </c>
      <c r="DY64" s="393" t="s">
        <v>744</v>
      </c>
      <c r="DZ64" s="303" t="s">
        <v>744</v>
      </c>
      <c r="EA64" s="303" t="s">
        <v>744</v>
      </c>
      <c r="EB64" s="303" t="s">
        <v>744</v>
      </c>
      <c r="EC64" s="303" t="s">
        <v>744</v>
      </c>
      <c r="ED64" s="303" t="s">
        <v>744</v>
      </c>
      <c r="EE64" s="303" t="s">
        <v>744</v>
      </c>
      <c r="EF64" s="303" t="s">
        <v>744</v>
      </c>
      <c r="EG64" s="303" t="s">
        <v>744</v>
      </c>
      <c r="EH64" s="303" t="s">
        <v>744</v>
      </c>
      <c r="EI64" s="303" t="s">
        <v>744</v>
      </c>
      <c r="EJ64" s="303" t="s">
        <v>744</v>
      </c>
      <c r="EK64" s="393" t="s">
        <v>744</v>
      </c>
      <c r="EL64" s="303" t="s">
        <v>744</v>
      </c>
      <c r="EM64" s="303" t="s">
        <v>744</v>
      </c>
      <c r="EN64" s="393" t="s">
        <v>744</v>
      </c>
      <c r="EO64" s="303">
        <v>0.5</v>
      </c>
      <c r="EP64" s="303">
        <v>869.49999999999989</v>
      </c>
      <c r="EQ64" s="303">
        <v>0</v>
      </c>
      <c r="ER64" s="303">
        <v>0</v>
      </c>
      <c r="ES64" s="303">
        <v>0</v>
      </c>
      <c r="ET64" s="303">
        <v>0</v>
      </c>
      <c r="EU64" s="303">
        <v>0</v>
      </c>
      <c r="EV64" s="303">
        <v>0</v>
      </c>
      <c r="EW64" s="303">
        <v>0</v>
      </c>
      <c r="EX64" s="303">
        <v>0</v>
      </c>
      <c r="EY64" s="303">
        <v>869.49999999999989</v>
      </c>
      <c r="EZ64" s="303">
        <v>0</v>
      </c>
      <c r="FA64" s="393">
        <v>0</v>
      </c>
      <c r="FB64" s="303">
        <v>1738.9999999999998</v>
      </c>
      <c r="FC64" s="303">
        <v>1738.9999999999998</v>
      </c>
      <c r="FD64" s="303">
        <v>0</v>
      </c>
      <c r="FE64" s="393">
        <v>0</v>
      </c>
      <c r="FF64" s="303" t="s">
        <v>744</v>
      </c>
      <c r="FG64" s="303" t="s">
        <v>744</v>
      </c>
      <c r="FH64" s="303" t="s">
        <v>744</v>
      </c>
      <c r="FI64" s="303" t="s">
        <v>744</v>
      </c>
      <c r="FJ64" s="303" t="s">
        <v>744</v>
      </c>
      <c r="FK64" s="303" t="s">
        <v>744</v>
      </c>
      <c r="FL64" s="303" t="s">
        <v>744</v>
      </c>
      <c r="FM64" s="303" t="s">
        <v>744</v>
      </c>
      <c r="FN64" s="303" t="s">
        <v>744</v>
      </c>
      <c r="FO64" s="303" t="s">
        <v>744</v>
      </c>
      <c r="FP64" s="303" t="s">
        <v>744</v>
      </c>
      <c r="FQ64" s="303" t="s">
        <v>744</v>
      </c>
      <c r="FR64" s="393" t="s">
        <v>744</v>
      </c>
      <c r="FS64" s="303" t="s">
        <v>744</v>
      </c>
      <c r="FT64" s="303" t="s">
        <v>744</v>
      </c>
      <c r="FU64" s="303" t="s">
        <v>744</v>
      </c>
      <c r="FV64" s="393" t="s">
        <v>744</v>
      </c>
      <c r="FW64" s="303">
        <v>0.5</v>
      </c>
      <c r="FX64" s="303">
        <v>869.49999999999989</v>
      </c>
      <c r="FY64" s="303">
        <v>0</v>
      </c>
      <c r="FZ64" s="303">
        <v>0</v>
      </c>
      <c r="GA64" s="303">
        <v>0</v>
      </c>
      <c r="GB64" s="303">
        <v>0</v>
      </c>
      <c r="GC64" s="303">
        <v>0</v>
      </c>
      <c r="GD64" s="303">
        <v>0</v>
      </c>
      <c r="GE64" s="303">
        <v>0</v>
      </c>
      <c r="GF64" s="303">
        <v>0</v>
      </c>
      <c r="GG64" s="303">
        <v>869.49999999999989</v>
      </c>
      <c r="GH64" s="303">
        <v>0</v>
      </c>
      <c r="GI64" s="393">
        <v>0</v>
      </c>
      <c r="GJ64" s="303">
        <v>1738.9999999999998</v>
      </c>
      <c r="GK64" s="303">
        <v>1738.9999999999998</v>
      </c>
      <c r="GL64" s="303">
        <v>0</v>
      </c>
      <c r="GM64" s="393">
        <v>0</v>
      </c>
      <c r="GN64" s="303">
        <v>5</v>
      </c>
      <c r="GO64" s="303">
        <v>8694.9999999999982</v>
      </c>
      <c r="GP64" s="303">
        <v>248</v>
      </c>
      <c r="GQ64" s="303">
        <v>200</v>
      </c>
      <c r="GR64" s="303">
        <v>0</v>
      </c>
      <c r="GS64" s="303">
        <v>0</v>
      </c>
      <c r="GT64" s="303">
        <v>0</v>
      </c>
      <c r="GU64" s="303">
        <v>0</v>
      </c>
      <c r="GV64" s="303">
        <v>0</v>
      </c>
      <c r="GW64" s="303">
        <v>0</v>
      </c>
      <c r="GX64" s="303">
        <v>8246.9999999999982</v>
      </c>
      <c r="GY64" s="303">
        <v>1083.5</v>
      </c>
      <c r="GZ64" s="393">
        <v>0</v>
      </c>
      <c r="HA64" s="303">
        <v>1738.9999999999998</v>
      </c>
      <c r="HB64" s="303">
        <v>1649.3999999999999</v>
      </c>
      <c r="HC64" s="303">
        <v>216.7</v>
      </c>
      <c r="HD64" s="393">
        <v>5.1523864289821697E-2</v>
      </c>
      <c r="HE64" s="303" t="s">
        <v>744</v>
      </c>
      <c r="HF64" s="303" t="s">
        <v>744</v>
      </c>
      <c r="HG64" s="303" t="s">
        <v>744</v>
      </c>
      <c r="HH64" s="303" t="s">
        <v>744</v>
      </c>
      <c r="HI64" s="303" t="s">
        <v>744</v>
      </c>
      <c r="HJ64" s="303" t="s">
        <v>744</v>
      </c>
      <c r="HK64" s="303" t="s">
        <v>744</v>
      </c>
      <c r="HL64" s="303" t="s">
        <v>744</v>
      </c>
      <c r="HM64" s="303" t="s">
        <v>744</v>
      </c>
      <c r="HN64" s="303" t="s">
        <v>744</v>
      </c>
      <c r="HO64" s="303" t="s">
        <v>744</v>
      </c>
      <c r="HP64" s="303" t="s">
        <v>744</v>
      </c>
      <c r="HQ64" s="393" t="s">
        <v>744</v>
      </c>
      <c r="HR64" s="303" t="s">
        <v>744</v>
      </c>
      <c r="HS64" s="303" t="s">
        <v>744</v>
      </c>
      <c r="HT64" s="303" t="s">
        <v>744</v>
      </c>
      <c r="HU64" s="393" t="s">
        <v>744</v>
      </c>
      <c r="HV64" s="303">
        <v>5</v>
      </c>
      <c r="HW64" s="303">
        <v>8694.9999999999982</v>
      </c>
      <c r="HX64" s="303">
        <v>248</v>
      </c>
      <c r="HY64" s="303">
        <v>200</v>
      </c>
      <c r="HZ64" s="303">
        <v>0</v>
      </c>
      <c r="IA64" s="303">
        <v>0</v>
      </c>
      <c r="IB64" s="303">
        <v>0</v>
      </c>
      <c r="IC64" s="303">
        <v>0</v>
      </c>
      <c r="ID64" s="303">
        <v>0</v>
      </c>
      <c r="IE64" s="303">
        <v>0</v>
      </c>
      <c r="IF64" s="303">
        <v>8246.9999999999982</v>
      </c>
      <c r="IG64" s="303">
        <v>1083.5</v>
      </c>
      <c r="IH64" s="393">
        <v>0</v>
      </c>
      <c r="II64" s="303">
        <v>1738.9999999999995</v>
      </c>
      <c r="IJ64" s="303">
        <v>1649.3999999999996</v>
      </c>
      <c r="IK64" s="303">
        <v>216.7</v>
      </c>
      <c r="IL64" s="393">
        <v>5.1523864289821697E-2</v>
      </c>
      <c r="IM64" s="303"/>
      <c r="IN64" s="303">
        <v>1738.9999999999998</v>
      </c>
      <c r="IO64" s="303">
        <v>1657.5454545454543</v>
      </c>
      <c r="IP64" s="393">
        <v>4.6839876627110755E-2</v>
      </c>
      <c r="IQ64" s="303" t="s">
        <v>744</v>
      </c>
      <c r="IR64" s="303" t="s">
        <v>744</v>
      </c>
      <c r="IS64" s="393" t="s">
        <v>744</v>
      </c>
      <c r="IT64" s="303">
        <v>1738.9999999999998</v>
      </c>
      <c r="IU64" s="303">
        <v>1657.5454545454543</v>
      </c>
      <c r="IV64" s="393">
        <v>4.6839876627110755E-2</v>
      </c>
      <c r="IW64" s="735"/>
      <c r="IX64" s="303"/>
      <c r="IY64" s="396" t="s">
        <v>448</v>
      </c>
      <c r="IZ64" s="396" t="s">
        <v>449</v>
      </c>
      <c r="JA64" s="396" t="s">
        <v>343</v>
      </c>
      <c r="JB64" s="396">
        <v>6</v>
      </c>
      <c r="JC64" s="396" t="s">
        <v>11</v>
      </c>
      <c r="JD64" s="396" t="s">
        <v>232</v>
      </c>
      <c r="JE64" s="396" t="s">
        <v>9</v>
      </c>
      <c r="JF64" s="396" t="s">
        <v>232</v>
      </c>
      <c r="JG64" s="396" t="s">
        <v>358</v>
      </c>
    </row>
    <row r="65" spans="1:267" customFormat="1">
      <c r="A65">
        <v>74</v>
      </c>
      <c r="B65">
        <v>1</v>
      </c>
      <c r="F65">
        <v>700</v>
      </c>
      <c r="G65">
        <v>41</v>
      </c>
      <c r="H65">
        <v>1</v>
      </c>
      <c r="I65">
        <v>0</v>
      </c>
      <c r="J65">
        <v>1</v>
      </c>
      <c r="K65">
        <v>0</v>
      </c>
      <c r="L65" t="s">
        <v>448</v>
      </c>
      <c r="M65">
        <v>0</v>
      </c>
      <c r="N65">
        <v>33</v>
      </c>
      <c r="O65">
        <v>33</v>
      </c>
      <c r="P65">
        <v>40</v>
      </c>
      <c r="Q65">
        <v>40</v>
      </c>
      <c r="R65">
        <v>0</v>
      </c>
      <c r="S65">
        <v>0</v>
      </c>
      <c r="T65">
        <v>0</v>
      </c>
      <c r="U65">
        <v>0</v>
      </c>
      <c r="V65">
        <v>0</v>
      </c>
      <c r="W65">
        <v>5.5</v>
      </c>
      <c r="X65">
        <v>2</v>
      </c>
      <c r="Y65">
        <v>18.5</v>
      </c>
      <c r="Z65">
        <v>0</v>
      </c>
      <c r="AA65">
        <v>0</v>
      </c>
      <c r="AB65">
        <v>0</v>
      </c>
      <c r="AC65">
        <v>0</v>
      </c>
      <c r="AD65">
        <v>0</v>
      </c>
      <c r="AE65">
        <v>88</v>
      </c>
      <c r="AF65">
        <v>0</v>
      </c>
      <c r="AG65">
        <v>0</v>
      </c>
      <c r="AH65">
        <v>0</v>
      </c>
      <c r="AI65">
        <v>0</v>
      </c>
      <c r="AJ65">
        <v>0</v>
      </c>
      <c r="AK65">
        <v>0</v>
      </c>
      <c r="AL65">
        <v>0</v>
      </c>
      <c r="AM65">
        <v>0</v>
      </c>
      <c r="AN65">
        <v>0</v>
      </c>
      <c r="AO65">
        <v>0</v>
      </c>
      <c r="AP65">
        <v>0</v>
      </c>
      <c r="AQ65">
        <v>0</v>
      </c>
      <c r="AR65">
        <v>0</v>
      </c>
      <c r="AS65">
        <v>0</v>
      </c>
      <c r="AT65">
        <v>0</v>
      </c>
      <c r="AU65">
        <v>0</v>
      </c>
      <c r="AV65">
        <v>0</v>
      </c>
      <c r="AW65">
        <v>160</v>
      </c>
      <c r="AX65">
        <v>0</v>
      </c>
      <c r="AY65">
        <v>0</v>
      </c>
      <c r="AZ65">
        <v>0</v>
      </c>
      <c r="BA65">
        <v>0</v>
      </c>
      <c r="BB65">
        <v>0</v>
      </c>
      <c r="BC65">
        <v>128</v>
      </c>
      <c r="BD65">
        <v>0</v>
      </c>
      <c r="BE65">
        <v>0</v>
      </c>
      <c r="BF65">
        <v>0</v>
      </c>
      <c r="BG65">
        <v>43</v>
      </c>
      <c r="BH65">
        <v>8</v>
      </c>
      <c r="BI65">
        <v>65</v>
      </c>
      <c r="BJ65">
        <v>0</v>
      </c>
      <c r="BK65">
        <v>0</v>
      </c>
      <c r="BL65">
        <v>0</v>
      </c>
      <c r="BM65">
        <v>0</v>
      </c>
      <c r="BN65">
        <v>0</v>
      </c>
      <c r="BO65">
        <v>0</v>
      </c>
      <c r="BP65">
        <v>0</v>
      </c>
      <c r="BQ65">
        <v>0</v>
      </c>
      <c r="BR65">
        <v>0</v>
      </c>
      <c r="BS65">
        <v>0</v>
      </c>
      <c r="BT65">
        <v>0</v>
      </c>
      <c r="BU65">
        <v>0</v>
      </c>
      <c r="BV65">
        <v>0</v>
      </c>
      <c r="BW65">
        <v>0</v>
      </c>
      <c r="BX65">
        <v>0</v>
      </c>
      <c r="BY65">
        <v>0</v>
      </c>
      <c r="BZ65">
        <v>0</v>
      </c>
      <c r="CA65">
        <v>55</v>
      </c>
      <c r="CB65">
        <v>0</v>
      </c>
      <c r="CC65">
        <v>538.5</v>
      </c>
      <c r="CD65">
        <v>0</v>
      </c>
      <c r="CE65">
        <v>3222</v>
      </c>
      <c r="CF65">
        <v>0</v>
      </c>
      <c r="CG65" s="439"/>
      <c r="CH65" s="303">
        <v>33</v>
      </c>
      <c r="CI65" s="393">
        <v>33</v>
      </c>
      <c r="CJ65" s="303">
        <v>40</v>
      </c>
      <c r="CK65" s="393">
        <v>40</v>
      </c>
      <c r="CL65" s="303">
        <v>0</v>
      </c>
      <c r="CM65" s="393">
        <v>0</v>
      </c>
      <c r="CN65" s="303"/>
      <c r="CO65" s="303"/>
      <c r="CP65" s="393" t="s">
        <v>744</v>
      </c>
      <c r="CQ65" s="303" t="s">
        <v>389</v>
      </c>
      <c r="CR65" s="393" t="s">
        <v>389</v>
      </c>
      <c r="CS65" s="393" t="s">
        <v>744</v>
      </c>
      <c r="CT65" s="303" t="s">
        <v>389</v>
      </c>
      <c r="CU65" s="393" t="s">
        <v>389</v>
      </c>
      <c r="CV65" s="303" t="s">
        <v>744</v>
      </c>
      <c r="CW65" s="303" t="s">
        <v>744</v>
      </c>
      <c r="CX65" s="303" t="s">
        <v>744</v>
      </c>
      <c r="CY65" s="303" t="s">
        <v>744</v>
      </c>
      <c r="CZ65" s="303" t="s">
        <v>744</v>
      </c>
      <c r="DA65" s="303" t="s">
        <v>744</v>
      </c>
      <c r="DB65" s="303" t="s">
        <v>744</v>
      </c>
      <c r="DC65" s="303" t="s">
        <v>744</v>
      </c>
      <c r="DD65" s="303" t="s">
        <v>744</v>
      </c>
      <c r="DE65" s="303" t="s">
        <v>744</v>
      </c>
      <c r="DF65" s="303" t="s">
        <v>744</v>
      </c>
      <c r="DG65" s="393" t="s">
        <v>744</v>
      </c>
      <c r="DH65" s="303" t="s">
        <v>744</v>
      </c>
      <c r="DI65" s="303" t="s">
        <v>744</v>
      </c>
      <c r="DJ65" s="393" t="s">
        <v>744</v>
      </c>
      <c r="DK65" s="303" t="s">
        <v>744</v>
      </c>
      <c r="DL65" s="303" t="s">
        <v>744</v>
      </c>
      <c r="DM65" s="303" t="s">
        <v>744</v>
      </c>
      <c r="DN65" s="303" t="s">
        <v>744</v>
      </c>
      <c r="DO65" s="303" t="s">
        <v>744</v>
      </c>
      <c r="DP65" s="303" t="s">
        <v>744</v>
      </c>
      <c r="DQ65" s="303" t="s">
        <v>744</v>
      </c>
      <c r="DR65" s="303" t="s">
        <v>744</v>
      </c>
      <c r="DS65" s="303" t="s">
        <v>744</v>
      </c>
      <c r="DT65" s="303" t="s">
        <v>744</v>
      </c>
      <c r="DU65" s="303" t="s">
        <v>744</v>
      </c>
      <c r="DV65" s="393" t="s">
        <v>744</v>
      </c>
      <c r="DW65" s="303" t="s">
        <v>744</v>
      </c>
      <c r="DX65" s="303" t="s">
        <v>744</v>
      </c>
      <c r="DY65" s="393" t="s">
        <v>744</v>
      </c>
      <c r="DZ65" s="303" t="s">
        <v>744</v>
      </c>
      <c r="EA65" s="303" t="s">
        <v>744</v>
      </c>
      <c r="EB65" s="303" t="s">
        <v>744</v>
      </c>
      <c r="EC65" s="303" t="s">
        <v>744</v>
      </c>
      <c r="ED65" s="303" t="s">
        <v>744</v>
      </c>
      <c r="EE65" s="303" t="s">
        <v>744</v>
      </c>
      <c r="EF65" s="303" t="s">
        <v>744</v>
      </c>
      <c r="EG65" s="303" t="s">
        <v>744</v>
      </c>
      <c r="EH65" s="303" t="s">
        <v>744</v>
      </c>
      <c r="EI65" s="303" t="s">
        <v>744</v>
      </c>
      <c r="EJ65" s="303" t="s">
        <v>744</v>
      </c>
      <c r="EK65" s="393" t="s">
        <v>744</v>
      </c>
      <c r="EL65" s="303" t="s">
        <v>744</v>
      </c>
      <c r="EM65" s="303" t="s">
        <v>744</v>
      </c>
      <c r="EN65" s="393" t="s">
        <v>744</v>
      </c>
      <c r="EO65" s="303">
        <v>5.5</v>
      </c>
      <c r="EP65" s="303">
        <v>9548</v>
      </c>
      <c r="EQ65" s="303">
        <v>0</v>
      </c>
      <c r="ER65" s="303">
        <v>0</v>
      </c>
      <c r="ES65" s="303">
        <v>0</v>
      </c>
      <c r="ET65" s="303">
        <v>0</v>
      </c>
      <c r="EU65" s="303">
        <v>0</v>
      </c>
      <c r="EV65" s="303">
        <v>43</v>
      </c>
      <c r="EW65" s="303">
        <v>0</v>
      </c>
      <c r="EX65" s="303">
        <v>0</v>
      </c>
      <c r="EY65" s="303">
        <v>9505</v>
      </c>
      <c r="EZ65" s="303">
        <v>538.5</v>
      </c>
      <c r="FA65" s="393">
        <v>0</v>
      </c>
      <c r="FB65" s="303">
        <v>1736</v>
      </c>
      <c r="FC65" s="303">
        <v>1728.1818181818182</v>
      </c>
      <c r="FD65" s="303">
        <v>97.909090909090907</v>
      </c>
      <c r="FE65" s="393">
        <v>4.503560955173791E-3</v>
      </c>
      <c r="FF65" s="303">
        <v>2</v>
      </c>
      <c r="FG65" s="303">
        <v>3472</v>
      </c>
      <c r="FH65" s="303">
        <v>0</v>
      </c>
      <c r="FI65" s="303">
        <v>0</v>
      </c>
      <c r="FJ65" s="303">
        <v>0</v>
      </c>
      <c r="FK65" s="303">
        <v>0</v>
      </c>
      <c r="FL65" s="303">
        <v>0</v>
      </c>
      <c r="FM65" s="303">
        <v>8</v>
      </c>
      <c r="FN65" s="303">
        <v>0</v>
      </c>
      <c r="FO65" s="303">
        <v>0</v>
      </c>
      <c r="FP65" s="303">
        <v>3464</v>
      </c>
      <c r="FQ65" s="303">
        <v>0</v>
      </c>
      <c r="FR65" s="393">
        <v>0</v>
      </c>
      <c r="FS65" s="303">
        <v>1736</v>
      </c>
      <c r="FT65" s="303">
        <v>1732</v>
      </c>
      <c r="FU65" s="303">
        <v>0</v>
      </c>
      <c r="FV65" s="393">
        <v>2.3041474654378336E-3</v>
      </c>
      <c r="FW65" s="303">
        <v>7.5</v>
      </c>
      <c r="FX65" s="303">
        <v>13020</v>
      </c>
      <c r="FY65" s="303">
        <v>0</v>
      </c>
      <c r="FZ65" s="303">
        <v>0</v>
      </c>
      <c r="GA65" s="303">
        <v>0</v>
      </c>
      <c r="GB65" s="303">
        <v>0</v>
      </c>
      <c r="GC65" s="303">
        <v>0</v>
      </c>
      <c r="GD65" s="303">
        <v>51</v>
      </c>
      <c r="GE65" s="303">
        <v>0</v>
      </c>
      <c r="GF65" s="303">
        <v>0</v>
      </c>
      <c r="GG65" s="303">
        <v>12969</v>
      </c>
      <c r="GH65" s="303">
        <v>538.5</v>
      </c>
      <c r="GI65" s="393">
        <v>0</v>
      </c>
      <c r="GJ65" s="303">
        <v>1736</v>
      </c>
      <c r="GK65" s="303">
        <v>1729.2</v>
      </c>
      <c r="GL65" s="303">
        <v>71.8</v>
      </c>
      <c r="GM65" s="393">
        <v>3.9170506912442615E-3</v>
      </c>
      <c r="GN65" s="303">
        <v>18.5</v>
      </c>
      <c r="GO65" s="303">
        <v>32061</v>
      </c>
      <c r="GP65" s="303">
        <v>88</v>
      </c>
      <c r="GQ65" s="303">
        <v>0</v>
      </c>
      <c r="GR65" s="303">
        <v>0</v>
      </c>
      <c r="GS65" s="303">
        <v>160</v>
      </c>
      <c r="GT65" s="303">
        <v>128</v>
      </c>
      <c r="GU65" s="303">
        <v>65</v>
      </c>
      <c r="GV65" s="303">
        <v>0</v>
      </c>
      <c r="GW65" s="303">
        <v>0</v>
      </c>
      <c r="GX65" s="303">
        <v>31620</v>
      </c>
      <c r="GY65" s="303">
        <v>3222</v>
      </c>
      <c r="GZ65" s="393">
        <v>55</v>
      </c>
      <c r="HA65" s="303">
        <v>1733.0270270270271</v>
      </c>
      <c r="HB65" s="303">
        <v>1709.1891891891892</v>
      </c>
      <c r="HC65" s="303">
        <v>174.16216216216216</v>
      </c>
      <c r="HD65" s="393">
        <v>1.3755029475063241E-2</v>
      </c>
      <c r="HE65" s="303" t="s">
        <v>744</v>
      </c>
      <c r="HF65" s="303" t="s">
        <v>744</v>
      </c>
      <c r="HG65" s="303" t="s">
        <v>744</v>
      </c>
      <c r="HH65" s="303" t="s">
        <v>744</v>
      </c>
      <c r="HI65" s="303" t="s">
        <v>744</v>
      </c>
      <c r="HJ65" s="303" t="s">
        <v>744</v>
      </c>
      <c r="HK65" s="303" t="s">
        <v>744</v>
      </c>
      <c r="HL65" s="303" t="s">
        <v>744</v>
      </c>
      <c r="HM65" s="303" t="s">
        <v>744</v>
      </c>
      <c r="HN65" s="303" t="s">
        <v>744</v>
      </c>
      <c r="HO65" s="303" t="s">
        <v>744</v>
      </c>
      <c r="HP65" s="303" t="s">
        <v>744</v>
      </c>
      <c r="HQ65" s="393" t="s">
        <v>744</v>
      </c>
      <c r="HR65" s="303" t="s">
        <v>744</v>
      </c>
      <c r="HS65" s="303" t="s">
        <v>744</v>
      </c>
      <c r="HT65" s="303" t="s">
        <v>744</v>
      </c>
      <c r="HU65" s="393" t="s">
        <v>744</v>
      </c>
      <c r="HV65" s="303">
        <v>18.5</v>
      </c>
      <c r="HW65" s="303">
        <v>32061</v>
      </c>
      <c r="HX65" s="303">
        <v>88</v>
      </c>
      <c r="HY65" s="303">
        <v>0</v>
      </c>
      <c r="HZ65" s="303">
        <v>0</v>
      </c>
      <c r="IA65" s="303">
        <v>160</v>
      </c>
      <c r="IB65" s="303">
        <v>128</v>
      </c>
      <c r="IC65" s="303">
        <v>65</v>
      </c>
      <c r="ID65" s="303">
        <v>0</v>
      </c>
      <c r="IE65" s="303">
        <v>0</v>
      </c>
      <c r="IF65" s="303">
        <v>31620</v>
      </c>
      <c r="IG65" s="303">
        <v>3222</v>
      </c>
      <c r="IH65" s="393">
        <v>55</v>
      </c>
      <c r="II65" s="303">
        <v>1733.0270270270271</v>
      </c>
      <c r="IJ65" s="303">
        <v>1709.1891891891892</v>
      </c>
      <c r="IK65" s="303">
        <v>174.16216216216216</v>
      </c>
      <c r="IL65" s="393">
        <v>1.3755029475063241E-2</v>
      </c>
      <c r="IM65" s="303"/>
      <c r="IN65" s="303">
        <v>1733.7083333333333</v>
      </c>
      <c r="IO65" s="303">
        <v>1713.5416666666667</v>
      </c>
      <c r="IP65" s="393">
        <v>1.1632098824773451E-2</v>
      </c>
      <c r="IQ65" s="303">
        <v>1736</v>
      </c>
      <c r="IR65" s="303">
        <v>1732</v>
      </c>
      <c r="IS65" s="393">
        <v>2.3041474654378336E-3</v>
      </c>
      <c r="IT65" s="303">
        <v>1733.8846153846155</v>
      </c>
      <c r="IU65" s="303">
        <v>1714.9615384615386</v>
      </c>
      <c r="IV65" s="393">
        <v>1.0913688693684698E-2</v>
      </c>
      <c r="IW65" s="735"/>
      <c r="IX65" s="303"/>
      <c r="IY65" s="396" t="s">
        <v>448</v>
      </c>
      <c r="IZ65" s="396" t="s">
        <v>449</v>
      </c>
      <c r="JA65" s="396" t="s">
        <v>343</v>
      </c>
      <c r="JB65" s="396">
        <v>26</v>
      </c>
      <c r="JC65" s="396" t="s">
        <v>12</v>
      </c>
      <c r="JD65" s="396" t="s">
        <v>232</v>
      </c>
      <c r="JE65" s="396" t="s">
        <v>9</v>
      </c>
      <c r="JF65" s="396" t="s">
        <v>232</v>
      </c>
      <c r="JG65" s="396" t="s">
        <v>358</v>
      </c>
    </row>
    <row r="66" spans="1:267" customFormat="1">
      <c r="A66">
        <v>75</v>
      </c>
      <c r="B66">
        <v>1</v>
      </c>
      <c r="F66">
        <v>700</v>
      </c>
      <c r="G66">
        <v>43</v>
      </c>
      <c r="H66">
        <v>1</v>
      </c>
      <c r="I66">
        <v>0</v>
      </c>
      <c r="J66">
        <v>1</v>
      </c>
      <c r="K66">
        <v>0</v>
      </c>
      <c r="L66" t="s">
        <v>448</v>
      </c>
      <c r="M66">
        <v>0</v>
      </c>
      <c r="N66">
        <v>23.67</v>
      </c>
      <c r="O66">
        <v>30.22</v>
      </c>
      <c r="P66">
        <v>40</v>
      </c>
      <c r="Q66">
        <v>40</v>
      </c>
      <c r="R66">
        <v>150</v>
      </c>
      <c r="S66">
        <v>150</v>
      </c>
      <c r="T66" t="s">
        <v>745</v>
      </c>
      <c r="U66">
        <v>0</v>
      </c>
      <c r="V66">
        <v>0</v>
      </c>
      <c r="W66">
        <v>1</v>
      </c>
      <c r="X66">
        <v>2</v>
      </c>
      <c r="Y66">
        <v>4.5</v>
      </c>
      <c r="Z66">
        <v>0</v>
      </c>
      <c r="AA66">
        <v>0</v>
      </c>
      <c r="AB66">
        <v>0</v>
      </c>
      <c r="AC66">
        <v>0</v>
      </c>
      <c r="AD66">
        <v>0</v>
      </c>
      <c r="AE66">
        <v>176</v>
      </c>
      <c r="AF66">
        <v>0</v>
      </c>
      <c r="AG66">
        <v>0</v>
      </c>
      <c r="AH66">
        <v>0</v>
      </c>
      <c r="AI66">
        <v>0</v>
      </c>
      <c r="AJ66">
        <v>0</v>
      </c>
      <c r="AK66">
        <v>176</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119</v>
      </c>
      <c r="CD66">
        <v>221</v>
      </c>
      <c r="CE66">
        <v>453.5</v>
      </c>
      <c r="CF66">
        <v>0</v>
      </c>
      <c r="CG66" s="439"/>
      <c r="CH66" s="303">
        <v>23.67</v>
      </c>
      <c r="CI66" s="393">
        <v>30.22</v>
      </c>
      <c r="CJ66" s="303">
        <v>40</v>
      </c>
      <c r="CK66" s="393">
        <v>40</v>
      </c>
      <c r="CL66" s="303">
        <v>150</v>
      </c>
      <c r="CM66" s="393">
        <v>150</v>
      </c>
      <c r="CN66" s="303"/>
      <c r="CO66" s="303"/>
      <c r="CP66" s="393" t="s">
        <v>744</v>
      </c>
      <c r="CQ66" s="303" t="s">
        <v>744</v>
      </c>
      <c r="CR66" s="393" t="s">
        <v>389</v>
      </c>
      <c r="CS66" s="393" t="s">
        <v>744</v>
      </c>
      <c r="CT66" s="303" t="s">
        <v>744</v>
      </c>
      <c r="CU66" s="393" t="s">
        <v>389</v>
      </c>
      <c r="CV66" s="303" t="s">
        <v>744</v>
      </c>
      <c r="CW66" s="303" t="s">
        <v>744</v>
      </c>
      <c r="CX66" s="303" t="s">
        <v>744</v>
      </c>
      <c r="CY66" s="303" t="s">
        <v>744</v>
      </c>
      <c r="CZ66" s="303" t="s">
        <v>744</v>
      </c>
      <c r="DA66" s="303" t="s">
        <v>744</v>
      </c>
      <c r="DB66" s="303" t="s">
        <v>744</v>
      </c>
      <c r="DC66" s="303" t="s">
        <v>744</v>
      </c>
      <c r="DD66" s="303" t="s">
        <v>744</v>
      </c>
      <c r="DE66" s="303" t="s">
        <v>744</v>
      </c>
      <c r="DF66" s="303" t="s">
        <v>744</v>
      </c>
      <c r="DG66" s="393" t="s">
        <v>744</v>
      </c>
      <c r="DH66" s="303" t="s">
        <v>744</v>
      </c>
      <c r="DI66" s="303" t="s">
        <v>744</v>
      </c>
      <c r="DJ66" s="393" t="s">
        <v>744</v>
      </c>
      <c r="DK66" s="303" t="s">
        <v>744</v>
      </c>
      <c r="DL66" s="303" t="s">
        <v>744</v>
      </c>
      <c r="DM66" s="303" t="s">
        <v>744</v>
      </c>
      <c r="DN66" s="303" t="s">
        <v>744</v>
      </c>
      <c r="DO66" s="303" t="s">
        <v>744</v>
      </c>
      <c r="DP66" s="303" t="s">
        <v>744</v>
      </c>
      <c r="DQ66" s="303" t="s">
        <v>744</v>
      </c>
      <c r="DR66" s="303" t="s">
        <v>744</v>
      </c>
      <c r="DS66" s="303" t="s">
        <v>744</v>
      </c>
      <c r="DT66" s="303" t="s">
        <v>744</v>
      </c>
      <c r="DU66" s="303" t="s">
        <v>744</v>
      </c>
      <c r="DV66" s="393" t="s">
        <v>744</v>
      </c>
      <c r="DW66" s="303" t="s">
        <v>744</v>
      </c>
      <c r="DX66" s="303" t="s">
        <v>744</v>
      </c>
      <c r="DY66" s="393" t="s">
        <v>744</v>
      </c>
      <c r="DZ66" s="303" t="s">
        <v>744</v>
      </c>
      <c r="EA66" s="303" t="s">
        <v>744</v>
      </c>
      <c r="EB66" s="303" t="s">
        <v>744</v>
      </c>
      <c r="EC66" s="303" t="s">
        <v>744</v>
      </c>
      <c r="ED66" s="303" t="s">
        <v>744</v>
      </c>
      <c r="EE66" s="303" t="s">
        <v>744</v>
      </c>
      <c r="EF66" s="303" t="s">
        <v>744</v>
      </c>
      <c r="EG66" s="303" t="s">
        <v>744</v>
      </c>
      <c r="EH66" s="303" t="s">
        <v>744</v>
      </c>
      <c r="EI66" s="303" t="s">
        <v>744</v>
      </c>
      <c r="EJ66" s="303" t="s">
        <v>744</v>
      </c>
      <c r="EK66" s="393" t="s">
        <v>744</v>
      </c>
      <c r="EL66" s="303" t="s">
        <v>744</v>
      </c>
      <c r="EM66" s="303" t="s">
        <v>744</v>
      </c>
      <c r="EN66" s="393" t="s">
        <v>744</v>
      </c>
      <c r="EO66" s="303">
        <v>1</v>
      </c>
      <c r="EP66" s="303">
        <v>1697.4749999999999</v>
      </c>
      <c r="EQ66" s="303">
        <v>0</v>
      </c>
      <c r="ER66" s="303">
        <v>0</v>
      </c>
      <c r="ES66" s="303">
        <v>0</v>
      </c>
      <c r="ET66" s="303">
        <v>0</v>
      </c>
      <c r="EU66" s="303">
        <v>0</v>
      </c>
      <c r="EV66" s="303">
        <v>0</v>
      </c>
      <c r="EW66" s="303">
        <v>0</v>
      </c>
      <c r="EX66" s="303">
        <v>0</v>
      </c>
      <c r="EY66" s="303">
        <v>1697.4749999999999</v>
      </c>
      <c r="EZ66" s="303">
        <v>119</v>
      </c>
      <c r="FA66" s="393">
        <v>0</v>
      </c>
      <c r="FB66" s="303">
        <v>1697.4749999999999</v>
      </c>
      <c r="FC66" s="303">
        <v>1697.4749999999999</v>
      </c>
      <c r="FD66" s="303">
        <v>119</v>
      </c>
      <c r="FE66" s="393">
        <v>0</v>
      </c>
      <c r="FF66" s="303">
        <v>2</v>
      </c>
      <c r="FG66" s="303">
        <v>3394.95</v>
      </c>
      <c r="FH66" s="303">
        <v>0</v>
      </c>
      <c r="FI66" s="303">
        <v>0</v>
      </c>
      <c r="FJ66" s="303">
        <v>0</v>
      </c>
      <c r="FK66" s="303">
        <v>0</v>
      </c>
      <c r="FL66" s="303">
        <v>0</v>
      </c>
      <c r="FM66" s="303">
        <v>0</v>
      </c>
      <c r="FN66" s="303">
        <v>0</v>
      </c>
      <c r="FO66" s="303">
        <v>0</v>
      </c>
      <c r="FP66" s="303">
        <v>3394.95</v>
      </c>
      <c r="FQ66" s="303">
        <v>221</v>
      </c>
      <c r="FR66" s="393">
        <v>0</v>
      </c>
      <c r="FS66" s="303">
        <v>1697.4749999999999</v>
      </c>
      <c r="FT66" s="303">
        <v>1697.4749999999999</v>
      </c>
      <c r="FU66" s="303">
        <v>110.5</v>
      </c>
      <c r="FV66" s="393">
        <v>0</v>
      </c>
      <c r="FW66" s="303">
        <v>3</v>
      </c>
      <c r="FX66" s="303">
        <v>5092.4249999999993</v>
      </c>
      <c r="FY66" s="303">
        <v>0</v>
      </c>
      <c r="FZ66" s="303">
        <v>0</v>
      </c>
      <c r="GA66" s="303">
        <v>0</v>
      </c>
      <c r="GB66" s="303">
        <v>0</v>
      </c>
      <c r="GC66" s="303">
        <v>0</v>
      </c>
      <c r="GD66" s="303">
        <v>0</v>
      </c>
      <c r="GE66" s="303">
        <v>0</v>
      </c>
      <c r="GF66" s="303">
        <v>0</v>
      </c>
      <c r="GG66" s="303">
        <v>5092.4249999999993</v>
      </c>
      <c r="GH66" s="303">
        <v>340</v>
      </c>
      <c r="GI66" s="393">
        <v>0</v>
      </c>
      <c r="GJ66" s="303">
        <v>1697.4749999999997</v>
      </c>
      <c r="GK66" s="303">
        <v>1697.4749999999997</v>
      </c>
      <c r="GL66" s="303">
        <v>113.33333333333333</v>
      </c>
      <c r="GM66" s="393">
        <v>0</v>
      </c>
      <c r="GN66" s="303">
        <v>4.5</v>
      </c>
      <c r="GO66" s="303">
        <v>7417.5750000000007</v>
      </c>
      <c r="GP66" s="303">
        <v>176</v>
      </c>
      <c r="GQ66" s="303">
        <v>176</v>
      </c>
      <c r="GR66" s="303">
        <v>0</v>
      </c>
      <c r="GS66" s="303">
        <v>0</v>
      </c>
      <c r="GT66" s="303">
        <v>0</v>
      </c>
      <c r="GU66" s="303">
        <v>0</v>
      </c>
      <c r="GV66" s="303">
        <v>0</v>
      </c>
      <c r="GW66" s="303">
        <v>0</v>
      </c>
      <c r="GX66" s="303">
        <v>7065.5750000000007</v>
      </c>
      <c r="GY66" s="303">
        <v>453.5</v>
      </c>
      <c r="GZ66" s="393">
        <v>0</v>
      </c>
      <c r="HA66" s="303">
        <v>1648.3500000000001</v>
      </c>
      <c r="HB66" s="303">
        <v>1570.127777777778</v>
      </c>
      <c r="HC66" s="303">
        <v>100.77777777777777</v>
      </c>
      <c r="HD66" s="393">
        <v>4.7454862269677101E-2</v>
      </c>
      <c r="HE66" s="303" t="s">
        <v>744</v>
      </c>
      <c r="HF66" s="303" t="s">
        <v>744</v>
      </c>
      <c r="HG66" s="303" t="s">
        <v>744</v>
      </c>
      <c r="HH66" s="303" t="s">
        <v>744</v>
      </c>
      <c r="HI66" s="303" t="s">
        <v>744</v>
      </c>
      <c r="HJ66" s="303" t="s">
        <v>744</v>
      </c>
      <c r="HK66" s="303" t="s">
        <v>744</v>
      </c>
      <c r="HL66" s="303" t="s">
        <v>744</v>
      </c>
      <c r="HM66" s="303" t="s">
        <v>744</v>
      </c>
      <c r="HN66" s="303" t="s">
        <v>744</v>
      </c>
      <c r="HO66" s="303" t="s">
        <v>744</v>
      </c>
      <c r="HP66" s="303" t="s">
        <v>744</v>
      </c>
      <c r="HQ66" s="393" t="s">
        <v>744</v>
      </c>
      <c r="HR66" s="303" t="s">
        <v>744</v>
      </c>
      <c r="HS66" s="303" t="s">
        <v>744</v>
      </c>
      <c r="HT66" s="303" t="s">
        <v>744</v>
      </c>
      <c r="HU66" s="393" t="s">
        <v>744</v>
      </c>
      <c r="HV66" s="303">
        <v>4.5</v>
      </c>
      <c r="HW66" s="303">
        <v>7417.5750000000007</v>
      </c>
      <c r="HX66" s="303">
        <v>176</v>
      </c>
      <c r="HY66" s="303">
        <v>176</v>
      </c>
      <c r="HZ66" s="303">
        <v>0</v>
      </c>
      <c r="IA66" s="303">
        <v>0</v>
      </c>
      <c r="IB66" s="303">
        <v>0</v>
      </c>
      <c r="IC66" s="303">
        <v>0</v>
      </c>
      <c r="ID66" s="303">
        <v>0</v>
      </c>
      <c r="IE66" s="303">
        <v>0</v>
      </c>
      <c r="IF66" s="303">
        <v>7065.5750000000007</v>
      </c>
      <c r="IG66" s="303">
        <v>453.5</v>
      </c>
      <c r="IH66" s="393">
        <v>0</v>
      </c>
      <c r="II66" s="303">
        <v>1648.3500000000001</v>
      </c>
      <c r="IJ66" s="303">
        <v>1570.127777777778</v>
      </c>
      <c r="IK66" s="303">
        <v>100.77777777777777</v>
      </c>
      <c r="IL66" s="393">
        <v>4.7454862269677101E-2</v>
      </c>
      <c r="IM66" s="303"/>
      <c r="IN66" s="303">
        <v>1657.2818181818184</v>
      </c>
      <c r="IO66" s="303">
        <v>1593.2818181818184</v>
      </c>
      <c r="IP66" s="393">
        <v>3.8617451357919053E-2</v>
      </c>
      <c r="IQ66" s="303">
        <v>1697.4749999999999</v>
      </c>
      <c r="IR66" s="303">
        <v>1697.4749999999999</v>
      </c>
      <c r="IS66" s="393">
        <v>0</v>
      </c>
      <c r="IT66" s="303">
        <v>1668</v>
      </c>
      <c r="IU66" s="303">
        <v>1621.0666666666666</v>
      </c>
      <c r="IV66" s="393">
        <v>2.8137490007993593E-2</v>
      </c>
      <c r="IW66" s="735"/>
      <c r="IX66" s="303"/>
      <c r="IY66" s="396" t="s">
        <v>448</v>
      </c>
      <c r="IZ66" s="396" t="s">
        <v>449</v>
      </c>
      <c r="JA66" s="396" t="s">
        <v>343</v>
      </c>
      <c r="JB66" s="396">
        <v>14</v>
      </c>
      <c r="JC66" s="396" t="s">
        <v>11</v>
      </c>
      <c r="JD66" s="396" t="s">
        <v>232</v>
      </c>
      <c r="JE66" s="396" t="s">
        <v>9</v>
      </c>
      <c r="JF66" s="396" t="s">
        <v>232</v>
      </c>
      <c r="JG66" s="396" t="s">
        <v>358</v>
      </c>
    </row>
    <row r="67" spans="1:267" customFormat="1">
      <c r="A67">
        <v>76</v>
      </c>
      <c r="B67">
        <v>1</v>
      </c>
      <c r="F67">
        <v>700</v>
      </c>
      <c r="G67">
        <v>41</v>
      </c>
      <c r="H67">
        <v>1</v>
      </c>
      <c r="I67">
        <v>0</v>
      </c>
      <c r="J67">
        <v>1</v>
      </c>
      <c r="K67">
        <v>0</v>
      </c>
      <c r="L67" t="s">
        <v>448</v>
      </c>
      <c r="M67">
        <v>0</v>
      </c>
      <c r="N67">
        <v>27.5</v>
      </c>
      <c r="O67">
        <v>23.17</v>
      </c>
      <c r="P67">
        <v>40</v>
      </c>
      <c r="Q67">
        <v>40</v>
      </c>
      <c r="R67">
        <v>0</v>
      </c>
      <c r="S67">
        <v>0</v>
      </c>
      <c r="T67" t="s">
        <v>745</v>
      </c>
      <c r="U67">
        <v>0</v>
      </c>
      <c r="V67">
        <v>0</v>
      </c>
      <c r="W67">
        <v>2</v>
      </c>
      <c r="X67">
        <v>0</v>
      </c>
      <c r="Y67">
        <v>6</v>
      </c>
      <c r="Z67">
        <v>0</v>
      </c>
      <c r="AA67">
        <v>0</v>
      </c>
      <c r="AB67">
        <v>0</v>
      </c>
      <c r="AC67">
        <v>0</v>
      </c>
      <c r="AD67">
        <v>0</v>
      </c>
      <c r="AE67">
        <v>88</v>
      </c>
      <c r="AF67">
        <v>0</v>
      </c>
      <c r="AG67">
        <v>0</v>
      </c>
      <c r="AH67">
        <v>0</v>
      </c>
      <c r="AI67">
        <v>40</v>
      </c>
      <c r="AJ67">
        <v>0</v>
      </c>
      <c r="AK67">
        <v>280</v>
      </c>
      <c r="AL67">
        <v>0</v>
      </c>
      <c r="AM67">
        <v>0</v>
      </c>
      <c r="AN67">
        <v>0</v>
      </c>
      <c r="AO67">
        <v>0</v>
      </c>
      <c r="AP67">
        <v>0</v>
      </c>
      <c r="AQ67">
        <v>0</v>
      </c>
      <c r="AR67">
        <v>0</v>
      </c>
      <c r="AS67">
        <v>0</v>
      </c>
      <c r="AT67">
        <v>0</v>
      </c>
      <c r="AU67">
        <v>0</v>
      </c>
      <c r="AV67">
        <v>0</v>
      </c>
      <c r="AW67">
        <v>0</v>
      </c>
      <c r="AX67">
        <v>0</v>
      </c>
      <c r="AY67">
        <v>0</v>
      </c>
      <c r="AZ67">
        <v>0</v>
      </c>
      <c r="BA67">
        <v>176</v>
      </c>
      <c r="BB67">
        <v>0</v>
      </c>
      <c r="BC67">
        <v>280</v>
      </c>
      <c r="BD67">
        <v>0</v>
      </c>
      <c r="BE67">
        <v>0</v>
      </c>
      <c r="BF67">
        <v>0</v>
      </c>
      <c r="BG67">
        <v>0</v>
      </c>
      <c r="BH67">
        <v>0</v>
      </c>
      <c r="BI67">
        <v>16</v>
      </c>
      <c r="BJ67">
        <v>0</v>
      </c>
      <c r="BK67">
        <v>0</v>
      </c>
      <c r="BL67">
        <v>0</v>
      </c>
      <c r="BM67">
        <v>344</v>
      </c>
      <c r="BN67">
        <v>0</v>
      </c>
      <c r="BO67">
        <v>0</v>
      </c>
      <c r="BP67">
        <v>0</v>
      </c>
      <c r="BQ67">
        <v>0</v>
      </c>
      <c r="BR67">
        <v>0</v>
      </c>
      <c r="BS67">
        <v>0</v>
      </c>
      <c r="BT67">
        <v>0</v>
      </c>
      <c r="BU67">
        <v>0</v>
      </c>
      <c r="BV67">
        <v>0</v>
      </c>
      <c r="BW67">
        <v>0</v>
      </c>
      <c r="BX67">
        <v>0</v>
      </c>
      <c r="BY67">
        <v>0</v>
      </c>
      <c r="BZ67">
        <v>0</v>
      </c>
      <c r="CA67">
        <v>412</v>
      </c>
      <c r="CB67">
        <v>0</v>
      </c>
      <c r="CC67">
        <v>16</v>
      </c>
      <c r="CD67">
        <v>0</v>
      </c>
      <c r="CE67">
        <v>590</v>
      </c>
      <c r="CF67">
        <v>0</v>
      </c>
      <c r="CG67" s="439"/>
      <c r="CH67" s="303">
        <v>27.5</v>
      </c>
      <c r="CI67" s="393">
        <v>23.17</v>
      </c>
      <c r="CJ67" s="303">
        <v>40</v>
      </c>
      <c r="CK67" s="393">
        <v>40</v>
      </c>
      <c r="CL67" s="303">
        <v>0</v>
      </c>
      <c r="CM67" s="393">
        <v>0</v>
      </c>
      <c r="CN67" s="303"/>
      <c r="CO67" s="303"/>
      <c r="CP67" s="393" t="s">
        <v>744</v>
      </c>
      <c r="CQ67" s="303" t="s">
        <v>389</v>
      </c>
      <c r="CR67" s="393" t="s">
        <v>389</v>
      </c>
      <c r="CS67" s="393" t="s">
        <v>744</v>
      </c>
      <c r="CT67" s="303" t="s">
        <v>389</v>
      </c>
      <c r="CU67" s="393" t="s">
        <v>389</v>
      </c>
      <c r="CV67" s="303" t="s">
        <v>744</v>
      </c>
      <c r="CW67" s="303" t="s">
        <v>744</v>
      </c>
      <c r="CX67" s="303" t="s">
        <v>744</v>
      </c>
      <c r="CY67" s="303" t="s">
        <v>744</v>
      </c>
      <c r="CZ67" s="303" t="s">
        <v>744</v>
      </c>
      <c r="DA67" s="303" t="s">
        <v>744</v>
      </c>
      <c r="DB67" s="303" t="s">
        <v>744</v>
      </c>
      <c r="DC67" s="303" t="s">
        <v>744</v>
      </c>
      <c r="DD67" s="303" t="s">
        <v>744</v>
      </c>
      <c r="DE67" s="303" t="s">
        <v>744</v>
      </c>
      <c r="DF67" s="303" t="s">
        <v>744</v>
      </c>
      <c r="DG67" s="393" t="s">
        <v>744</v>
      </c>
      <c r="DH67" s="303" t="s">
        <v>744</v>
      </c>
      <c r="DI67" s="303" t="s">
        <v>744</v>
      </c>
      <c r="DJ67" s="393" t="s">
        <v>744</v>
      </c>
      <c r="DK67" s="303" t="s">
        <v>744</v>
      </c>
      <c r="DL67" s="303" t="s">
        <v>744</v>
      </c>
      <c r="DM67" s="303" t="s">
        <v>744</v>
      </c>
      <c r="DN67" s="303" t="s">
        <v>744</v>
      </c>
      <c r="DO67" s="303" t="s">
        <v>744</v>
      </c>
      <c r="DP67" s="303" t="s">
        <v>744</v>
      </c>
      <c r="DQ67" s="303" t="s">
        <v>744</v>
      </c>
      <c r="DR67" s="303" t="s">
        <v>744</v>
      </c>
      <c r="DS67" s="303" t="s">
        <v>744</v>
      </c>
      <c r="DT67" s="303" t="s">
        <v>744</v>
      </c>
      <c r="DU67" s="303" t="s">
        <v>744</v>
      </c>
      <c r="DV67" s="393" t="s">
        <v>744</v>
      </c>
      <c r="DW67" s="303" t="s">
        <v>744</v>
      </c>
      <c r="DX67" s="303" t="s">
        <v>744</v>
      </c>
      <c r="DY67" s="393" t="s">
        <v>744</v>
      </c>
      <c r="DZ67" s="303" t="s">
        <v>744</v>
      </c>
      <c r="EA67" s="303" t="s">
        <v>744</v>
      </c>
      <c r="EB67" s="303" t="s">
        <v>744</v>
      </c>
      <c r="EC67" s="303" t="s">
        <v>744</v>
      </c>
      <c r="ED67" s="303" t="s">
        <v>744</v>
      </c>
      <c r="EE67" s="303" t="s">
        <v>744</v>
      </c>
      <c r="EF67" s="303" t="s">
        <v>744</v>
      </c>
      <c r="EG67" s="303" t="s">
        <v>744</v>
      </c>
      <c r="EH67" s="303" t="s">
        <v>744</v>
      </c>
      <c r="EI67" s="303" t="s">
        <v>744</v>
      </c>
      <c r="EJ67" s="303" t="s">
        <v>744</v>
      </c>
      <c r="EK67" s="393" t="s">
        <v>744</v>
      </c>
      <c r="EL67" s="303" t="s">
        <v>744</v>
      </c>
      <c r="EM67" s="303" t="s">
        <v>744</v>
      </c>
      <c r="EN67" s="393" t="s">
        <v>744</v>
      </c>
      <c r="EO67" s="303">
        <v>2</v>
      </c>
      <c r="EP67" s="303">
        <v>3560</v>
      </c>
      <c r="EQ67" s="303">
        <v>0</v>
      </c>
      <c r="ER67" s="303">
        <v>40</v>
      </c>
      <c r="ES67" s="303">
        <v>0</v>
      </c>
      <c r="ET67" s="303">
        <v>0</v>
      </c>
      <c r="EU67" s="303">
        <v>176</v>
      </c>
      <c r="EV67" s="303">
        <v>0</v>
      </c>
      <c r="EW67" s="303">
        <v>344</v>
      </c>
      <c r="EX67" s="303">
        <v>0</v>
      </c>
      <c r="EY67" s="303">
        <v>3000</v>
      </c>
      <c r="EZ67" s="303">
        <v>16</v>
      </c>
      <c r="FA67" s="393">
        <v>0</v>
      </c>
      <c r="FB67" s="303">
        <v>1780</v>
      </c>
      <c r="FC67" s="303">
        <v>1500</v>
      </c>
      <c r="FD67" s="303">
        <v>8</v>
      </c>
      <c r="FE67" s="393">
        <v>0.15730337078651691</v>
      </c>
      <c r="FF67" s="303" t="s">
        <v>744</v>
      </c>
      <c r="FG67" s="303" t="s">
        <v>744</v>
      </c>
      <c r="FH67" s="303" t="s">
        <v>744</v>
      </c>
      <c r="FI67" s="303" t="s">
        <v>744</v>
      </c>
      <c r="FJ67" s="303" t="s">
        <v>744</v>
      </c>
      <c r="FK67" s="303" t="s">
        <v>744</v>
      </c>
      <c r="FL67" s="303" t="s">
        <v>744</v>
      </c>
      <c r="FM67" s="303" t="s">
        <v>744</v>
      </c>
      <c r="FN67" s="303" t="s">
        <v>744</v>
      </c>
      <c r="FO67" s="303" t="s">
        <v>744</v>
      </c>
      <c r="FP67" s="303" t="s">
        <v>744</v>
      </c>
      <c r="FQ67" s="303" t="s">
        <v>744</v>
      </c>
      <c r="FR67" s="393" t="s">
        <v>744</v>
      </c>
      <c r="FS67" s="303" t="s">
        <v>744</v>
      </c>
      <c r="FT67" s="303" t="s">
        <v>744</v>
      </c>
      <c r="FU67" s="303" t="s">
        <v>744</v>
      </c>
      <c r="FV67" s="393" t="s">
        <v>744</v>
      </c>
      <c r="FW67" s="303">
        <v>2</v>
      </c>
      <c r="FX67" s="303">
        <v>3560</v>
      </c>
      <c r="FY67" s="303">
        <v>0</v>
      </c>
      <c r="FZ67" s="303">
        <v>40</v>
      </c>
      <c r="GA67" s="303">
        <v>0</v>
      </c>
      <c r="GB67" s="303">
        <v>0</v>
      </c>
      <c r="GC67" s="303">
        <v>176</v>
      </c>
      <c r="GD67" s="303">
        <v>0</v>
      </c>
      <c r="GE67" s="303">
        <v>344</v>
      </c>
      <c r="GF67" s="303">
        <v>0</v>
      </c>
      <c r="GG67" s="303">
        <v>3000</v>
      </c>
      <c r="GH67" s="303">
        <v>16</v>
      </c>
      <c r="GI67" s="393">
        <v>0</v>
      </c>
      <c r="GJ67" s="303">
        <v>1780</v>
      </c>
      <c r="GK67" s="303">
        <v>1500</v>
      </c>
      <c r="GL67" s="303">
        <v>8</v>
      </c>
      <c r="GM67" s="393">
        <v>0.15730337078651691</v>
      </c>
      <c r="GN67" s="303">
        <v>6</v>
      </c>
      <c r="GO67" s="303">
        <v>10475.839999999998</v>
      </c>
      <c r="GP67" s="303">
        <v>88</v>
      </c>
      <c r="GQ67" s="303">
        <v>280</v>
      </c>
      <c r="GR67" s="303">
        <v>0</v>
      </c>
      <c r="GS67" s="303">
        <v>0</v>
      </c>
      <c r="GT67" s="303">
        <v>280</v>
      </c>
      <c r="GU67" s="303">
        <v>16</v>
      </c>
      <c r="GV67" s="303">
        <v>0</v>
      </c>
      <c r="GW67" s="303">
        <v>0</v>
      </c>
      <c r="GX67" s="303">
        <v>9811.8399999999983</v>
      </c>
      <c r="GY67" s="303">
        <v>590</v>
      </c>
      <c r="GZ67" s="393">
        <v>412</v>
      </c>
      <c r="HA67" s="303">
        <v>1745.9733333333331</v>
      </c>
      <c r="HB67" s="303">
        <v>1635.3066666666664</v>
      </c>
      <c r="HC67" s="303">
        <v>98.333333333333329</v>
      </c>
      <c r="HD67" s="393">
        <v>6.3383938662675332E-2</v>
      </c>
      <c r="HE67" s="303" t="s">
        <v>744</v>
      </c>
      <c r="HF67" s="303" t="s">
        <v>744</v>
      </c>
      <c r="HG67" s="303" t="s">
        <v>744</v>
      </c>
      <c r="HH67" s="303" t="s">
        <v>744</v>
      </c>
      <c r="HI67" s="303" t="s">
        <v>744</v>
      </c>
      <c r="HJ67" s="303" t="s">
        <v>744</v>
      </c>
      <c r="HK67" s="303" t="s">
        <v>744</v>
      </c>
      <c r="HL67" s="303" t="s">
        <v>744</v>
      </c>
      <c r="HM67" s="303" t="s">
        <v>744</v>
      </c>
      <c r="HN67" s="303" t="s">
        <v>744</v>
      </c>
      <c r="HO67" s="303" t="s">
        <v>744</v>
      </c>
      <c r="HP67" s="303" t="s">
        <v>744</v>
      </c>
      <c r="HQ67" s="393" t="s">
        <v>744</v>
      </c>
      <c r="HR67" s="303" t="s">
        <v>744</v>
      </c>
      <c r="HS67" s="303" t="s">
        <v>744</v>
      </c>
      <c r="HT67" s="303" t="s">
        <v>744</v>
      </c>
      <c r="HU67" s="393" t="s">
        <v>744</v>
      </c>
      <c r="HV67" s="303">
        <v>6</v>
      </c>
      <c r="HW67" s="303">
        <v>10475.839999999998</v>
      </c>
      <c r="HX67" s="303">
        <v>88</v>
      </c>
      <c r="HY67" s="303">
        <v>280</v>
      </c>
      <c r="HZ67" s="303">
        <v>0</v>
      </c>
      <c r="IA67" s="303">
        <v>0</v>
      </c>
      <c r="IB67" s="303">
        <v>280</v>
      </c>
      <c r="IC67" s="303">
        <v>16</v>
      </c>
      <c r="ID67" s="303">
        <v>0</v>
      </c>
      <c r="IE67" s="303">
        <v>0</v>
      </c>
      <c r="IF67" s="303">
        <v>9811.8399999999983</v>
      </c>
      <c r="IG67" s="303">
        <v>590</v>
      </c>
      <c r="IH67" s="393">
        <v>412</v>
      </c>
      <c r="II67" s="303">
        <v>1745.9733333333331</v>
      </c>
      <c r="IJ67" s="303">
        <v>1635.3066666666664</v>
      </c>
      <c r="IK67" s="303">
        <v>98.333333333333329</v>
      </c>
      <c r="IL67" s="393">
        <v>6.3383938662675332E-2</v>
      </c>
      <c r="IM67" s="303"/>
      <c r="IN67" s="303">
        <v>1754.4799999999998</v>
      </c>
      <c r="IO67" s="303">
        <v>1601.4799999999998</v>
      </c>
      <c r="IP67" s="393">
        <v>8.7205325794537436E-2</v>
      </c>
      <c r="IQ67" s="303" t="s">
        <v>744</v>
      </c>
      <c r="IR67" s="303" t="s">
        <v>744</v>
      </c>
      <c r="IS67" s="393" t="s">
        <v>744</v>
      </c>
      <c r="IT67" s="303">
        <v>1754.4799999999998</v>
      </c>
      <c r="IU67" s="303">
        <v>1601.4799999999998</v>
      </c>
      <c r="IV67" s="393">
        <v>8.7205325794537436E-2</v>
      </c>
      <c r="IW67" s="735"/>
      <c r="IX67" s="303"/>
      <c r="IY67" s="396" t="s">
        <v>448</v>
      </c>
      <c r="IZ67" s="396" t="s">
        <v>449</v>
      </c>
      <c r="JA67" s="396" t="s">
        <v>343</v>
      </c>
      <c r="JB67" s="396">
        <v>8</v>
      </c>
      <c r="JC67" s="396" t="s">
        <v>11</v>
      </c>
      <c r="JD67" s="396" t="s">
        <v>232</v>
      </c>
      <c r="JE67" s="396" t="s">
        <v>9</v>
      </c>
      <c r="JF67" s="396" t="s">
        <v>232</v>
      </c>
      <c r="JG67" s="396" t="s">
        <v>358</v>
      </c>
    </row>
    <row r="68" spans="1:267" customFormat="1">
      <c r="A68">
        <v>77</v>
      </c>
      <c r="B68">
        <v>1</v>
      </c>
      <c r="F68">
        <v>700</v>
      </c>
      <c r="G68">
        <v>41</v>
      </c>
      <c r="H68">
        <v>1</v>
      </c>
      <c r="I68">
        <v>0</v>
      </c>
      <c r="J68">
        <v>1</v>
      </c>
      <c r="K68">
        <v>0</v>
      </c>
      <c r="L68" t="s">
        <v>448</v>
      </c>
      <c r="M68">
        <v>0</v>
      </c>
      <c r="N68">
        <v>31</v>
      </c>
      <c r="O68">
        <v>50</v>
      </c>
      <c r="P68">
        <v>40</v>
      </c>
      <c r="Q68">
        <v>40</v>
      </c>
      <c r="R68">
        <v>0</v>
      </c>
      <c r="S68">
        <v>0</v>
      </c>
      <c r="T68" t="s">
        <v>745</v>
      </c>
      <c r="U68">
        <v>0</v>
      </c>
      <c r="V68">
        <v>0</v>
      </c>
      <c r="W68">
        <v>4.5</v>
      </c>
      <c r="X68">
        <v>1</v>
      </c>
      <c r="Y68">
        <v>13</v>
      </c>
      <c r="Z68">
        <v>0</v>
      </c>
      <c r="AA68">
        <v>0</v>
      </c>
      <c r="AB68">
        <v>0</v>
      </c>
      <c r="AC68">
        <v>0</v>
      </c>
      <c r="AD68">
        <v>0</v>
      </c>
      <c r="AE68">
        <v>0</v>
      </c>
      <c r="AF68">
        <v>0</v>
      </c>
      <c r="AG68">
        <v>0</v>
      </c>
      <c r="AH68">
        <v>0</v>
      </c>
      <c r="AI68">
        <v>664</v>
      </c>
      <c r="AJ68">
        <v>0</v>
      </c>
      <c r="AK68">
        <v>696</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162</v>
      </c>
      <c r="CD68">
        <v>0</v>
      </c>
      <c r="CE68">
        <v>1345</v>
      </c>
      <c r="CF68">
        <v>0</v>
      </c>
      <c r="CG68" s="439"/>
      <c r="CH68" s="303">
        <v>31</v>
      </c>
      <c r="CI68" s="393">
        <v>50</v>
      </c>
      <c r="CJ68" s="303">
        <v>40</v>
      </c>
      <c r="CK68" s="393">
        <v>40</v>
      </c>
      <c r="CL68" s="303">
        <v>0</v>
      </c>
      <c r="CM68" s="393">
        <v>0</v>
      </c>
      <c r="CN68" s="303"/>
      <c r="CO68" s="303"/>
      <c r="CP68" s="393" t="s">
        <v>744</v>
      </c>
      <c r="CQ68" s="303" t="s">
        <v>744</v>
      </c>
      <c r="CR68" s="393" t="s">
        <v>389</v>
      </c>
      <c r="CS68" s="393" t="s">
        <v>744</v>
      </c>
      <c r="CT68" s="303" t="s">
        <v>744</v>
      </c>
      <c r="CU68" s="393" t="s">
        <v>389</v>
      </c>
      <c r="CV68" s="303" t="s">
        <v>744</v>
      </c>
      <c r="CW68" s="303" t="s">
        <v>744</v>
      </c>
      <c r="CX68" s="303" t="s">
        <v>744</v>
      </c>
      <c r="CY68" s="303" t="s">
        <v>744</v>
      </c>
      <c r="CZ68" s="303" t="s">
        <v>744</v>
      </c>
      <c r="DA68" s="303" t="s">
        <v>744</v>
      </c>
      <c r="DB68" s="303" t="s">
        <v>744</v>
      </c>
      <c r="DC68" s="303" t="s">
        <v>744</v>
      </c>
      <c r="DD68" s="303" t="s">
        <v>744</v>
      </c>
      <c r="DE68" s="303" t="s">
        <v>744</v>
      </c>
      <c r="DF68" s="303" t="s">
        <v>744</v>
      </c>
      <c r="DG68" s="393" t="s">
        <v>744</v>
      </c>
      <c r="DH68" s="303" t="s">
        <v>744</v>
      </c>
      <c r="DI68" s="303" t="s">
        <v>744</v>
      </c>
      <c r="DJ68" s="393" t="s">
        <v>744</v>
      </c>
      <c r="DK68" s="303" t="s">
        <v>744</v>
      </c>
      <c r="DL68" s="303" t="s">
        <v>744</v>
      </c>
      <c r="DM68" s="303" t="s">
        <v>744</v>
      </c>
      <c r="DN68" s="303" t="s">
        <v>744</v>
      </c>
      <c r="DO68" s="303" t="s">
        <v>744</v>
      </c>
      <c r="DP68" s="303" t="s">
        <v>744</v>
      </c>
      <c r="DQ68" s="303" t="s">
        <v>744</v>
      </c>
      <c r="DR68" s="303" t="s">
        <v>744</v>
      </c>
      <c r="DS68" s="303" t="s">
        <v>744</v>
      </c>
      <c r="DT68" s="303" t="s">
        <v>744</v>
      </c>
      <c r="DU68" s="303" t="s">
        <v>744</v>
      </c>
      <c r="DV68" s="393" t="s">
        <v>744</v>
      </c>
      <c r="DW68" s="303" t="s">
        <v>744</v>
      </c>
      <c r="DX68" s="303" t="s">
        <v>744</v>
      </c>
      <c r="DY68" s="393" t="s">
        <v>744</v>
      </c>
      <c r="DZ68" s="303" t="s">
        <v>744</v>
      </c>
      <c r="EA68" s="303" t="s">
        <v>744</v>
      </c>
      <c r="EB68" s="303" t="s">
        <v>744</v>
      </c>
      <c r="EC68" s="303" t="s">
        <v>744</v>
      </c>
      <c r="ED68" s="303" t="s">
        <v>744</v>
      </c>
      <c r="EE68" s="303" t="s">
        <v>744</v>
      </c>
      <c r="EF68" s="303" t="s">
        <v>744</v>
      </c>
      <c r="EG68" s="303" t="s">
        <v>744</v>
      </c>
      <c r="EH68" s="303" t="s">
        <v>744</v>
      </c>
      <c r="EI68" s="303" t="s">
        <v>744</v>
      </c>
      <c r="EJ68" s="303" t="s">
        <v>744</v>
      </c>
      <c r="EK68" s="393" t="s">
        <v>744</v>
      </c>
      <c r="EL68" s="303" t="s">
        <v>744</v>
      </c>
      <c r="EM68" s="303" t="s">
        <v>744</v>
      </c>
      <c r="EN68" s="393" t="s">
        <v>744</v>
      </c>
      <c r="EO68" s="303">
        <v>4.5</v>
      </c>
      <c r="EP68" s="303">
        <v>7884</v>
      </c>
      <c r="EQ68" s="303">
        <v>0</v>
      </c>
      <c r="ER68" s="303">
        <v>664</v>
      </c>
      <c r="ES68" s="303">
        <v>0</v>
      </c>
      <c r="ET68" s="303">
        <v>0</v>
      </c>
      <c r="EU68" s="303">
        <v>0</v>
      </c>
      <c r="EV68" s="303">
        <v>0</v>
      </c>
      <c r="EW68" s="303">
        <v>0</v>
      </c>
      <c r="EX68" s="303">
        <v>0</v>
      </c>
      <c r="EY68" s="303">
        <v>7220</v>
      </c>
      <c r="EZ68" s="303">
        <v>162</v>
      </c>
      <c r="FA68" s="393">
        <v>0</v>
      </c>
      <c r="FB68" s="303">
        <v>1752</v>
      </c>
      <c r="FC68" s="303">
        <v>1604.4444444444443</v>
      </c>
      <c r="FD68" s="303">
        <v>36</v>
      </c>
      <c r="FE68" s="393">
        <v>8.4221207508878848E-2</v>
      </c>
      <c r="FF68" s="303">
        <v>1</v>
      </c>
      <c r="FG68" s="303">
        <v>1752</v>
      </c>
      <c r="FH68" s="303">
        <v>0</v>
      </c>
      <c r="FI68" s="303">
        <v>0</v>
      </c>
      <c r="FJ68" s="303">
        <v>0</v>
      </c>
      <c r="FK68" s="303">
        <v>0</v>
      </c>
      <c r="FL68" s="303">
        <v>0</v>
      </c>
      <c r="FM68" s="303">
        <v>0</v>
      </c>
      <c r="FN68" s="303">
        <v>0</v>
      </c>
      <c r="FO68" s="303">
        <v>0</v>
      </c>
      <c r="FP68" s="303">
        <v>1752</v>
      </c>
      <c r="FQ68" s="303">
        <v>0</v>
      </c>
      <c r="FR68" s="393">
        <v>0</v>
      </c>
      <c r="FS68" s="303">
        <v>1752</v>
      </c>
      <c r="FT68" s="303">
        <v>1752</v>
      </c>
      <c r="FU68" s="303">
        <v>0</v>
      </c>
      <c r="FV68" s="393">
        <v>0</v>
      </c>
      <c r="FW68" s="303">
        <v>5.5</v>
      </c>
      <c r="FX68" s="303">
        <v>9636</v>
      </c>
      <c r="FY68" s="303">
        <v>0</v>
      </c>
      <c r="FZ68" s="303">
        <v>664</v>
      </c>
      <c r="GA68" s="303">
        <v>0</v>
      </c>
      <c r="GB68" s="303">
        <v>0</v>
      </c>
      <c r="GC68" s="303">
        <v>0</v>
      </c>
      <c r="GD68" s="303">
        <v>0</v>
      </c>
      <c r="GE68" s="303">
        <v>0</v>
      </c>
      <c r="GF68" s="303">
        <v>0</v>
      </c>
      <c r="GG68" s="303">
        <v>8972</v>
      </c>
      <c r="GH68" s="303">
        <v>162</v>
      </c>
      <c r="GI68" s="393">
        <v>0</v>
      </c>
      <c r="GJ68" s="303">
        <v>1752</v>
      </c>
      <c r="GK68" s="303">
        <v>1631.2727272727273</v>
      </c>
      <c r="GL68" s="303">
        <v>29.454545454545453</v>
      </c>
      <c r="GM68" s="393">
        <v>6.8908260689082623E-2</v>
      </c>
      <c r="GN68" s="303">
        <v>13</v>
      </c>
      <c r="GO68" s="303">
        <v>20800</v>
      </c>
      <c r="GP68" s="303">
        <v>0</v>
      </c>
      <c r="GQ68" s="303">
        <v>696</v>
      </c>
      <c r="GR68" s="303">
        <v>0</v>
      </c>
      <c r="GS68" s="303">
        <v>0</v>
      </c>
      <c r="GT68" s="303">
        <v>0</v>
      </c>
      <c r="GU68" s="303">
        <v>0</v>
      </c>
      <c r="GV68" s="303">
        <v>0</v>
      </c>
      <c r="GW68" s="303">
        <v>0</v>
      </c>
      <c r="GX68" s="303">
        <v>20104</v>
      </c>
      <c r="GY68" s="303">
        <v>1345</v>
      </c>
      <c r="GZ68" s="393">
        <v>0</v>
      </c>
      <c r="HA68" s="303">
        <v>1600</v>
      </c>
      <c r="HB68" s="303">
        <v>1546.4615384615386</v>
      </c>
      <c r="HC68" s="303">
        <v>103.46153846153847</v>
      </c>
      <c r="HD68" s="393">
        <v>3.3461538461538431E-2</v>
      </c>
      <c r="HE68" s="303" t="s">
        <v>744</v>
      </c>
      <c r="HF68" s="303" t="s">
        <v>744</v>
      </c>
      <c r="HG68" s="303" t="s">
        <v>744</v>
      </c>
      <c r="HH68" s="303" t="s">
        <v>744</v>
      </c>
      <c r="HI68" s="303" t="s">
        <v>744</v>
      </c>
      <c r="HJ68" s="303" t="s">
        <v>744</v>
      </c>
      <c r="HK68" s="303" t="s">
        <v>744</v>
      </c>
      <c r="HL68" s="303" t="s">
        <v>744</v>
      </c>
      <c r="HM68" s="303" t="s">
        <v>744</v>
      </c>
      <c r="HN68" s="303" t="s">
        <v>744</v>
      </c>
      <c r="HO68" s="303" t="s">
        <v>744</v>
      </c>
      <c r="HP68" s="303" t="s">
        <v>744</v>
      </c>
      <c r="HQ68" s="393" t="s">
        <v>744</v>
      </c>
      <c r="HR68" s="303" t="s">
        <v>744</v>
      </c>
      <c r="HS68" s="303" t="s">
        <v>744</v>
      </c>
      <c r="HT68" s="303" t="s">
        <v>744</v>
      </c>
      <c r="HU68" s="393" t="s">
        <v>744</v>
      </c>
      <c r="HV68" s="303">
        <v>13</v>
      </c>
      <c r="HW68" s="303">
        <v>20800</v>
      </c>
      <c r="HX68" s="303">
        <v>0</v>
      </c>
      <c r="HY68" s="303">
        <v>696</v>
      </c>
      <c r="HZ68" s="303">
        <v>0</v>
      </c>
      <c r="IA68" s="303">
        <v>0</v>
      </c>
      <c r="IB68" s="303">
        <v>0</v>
      </c>
      <c r="IC68" s="303">
        <v>0</v>
      </c>
      <c r="ID68" s="303">
        <v>0</v>
      </c>
      <c r="IE68" s="303">
        <v>0</v>
      </c>
      <c r="IF68" s="303">
        <v>20104</v>
      </c>
      <c r="IG68" s="303">
        <v>1345</v>
      </c>
      <c r="IH68" s="393">
        <v>0</v>
      </c>
      <c r="II68" s="303">
        <v>1600</v>
      </c>
      <c r="IJ68" s="303">
        <v>1546.4615384615386</v>
      </c>
      <c r="IK68" s="303">
        <v>103.46153846153847</v>
      </c>
      <c r="IL68" s="393">
        <v>3.3461538461538431E-2</v>
      </c>
      <c r="IM68" s="303"/>
      <c r="IN68" s="303">
        <v>1639.0857142857142</v>
      </c>
      <c r="IO68" s="303">
        <v>1561.3714285714286</v>
      </c>
      <c r="IP68" s="393">
        <v>4.7413192023427642E-2</v>
      </c>
      <c r="IQ68" s="303">
        <v>1752</v>
      </c>
      <c r="IR68" s="303">
        <v>1752</v>
      </c>
      <c r="IS68" s="393">
        <v>0</v>
      </c>
      <c r="IT68" s="303">
        <v>1645.1891891891892</v>
      </c>
      <c r="IU68" s="303">
        <v>1571.6756756756756</v>
      </c>
      <c r="IV68" s="393">
        <v>4.4683926928637208E-2</v>
      </c>
      <c r="IW68" s="735"/>
      <c r="IX68" s="303"/>
      <c r="IY68" s="396" t="s">
        <v>448</v>
      </c>
      <c r="IZ68" s="396" t="s">
        <v>449</v>
      </c>
      <c r="JA68" s="396" t="s">
        <v>343</v>
      </c>
      <c r="JB68" s="396">
        <v>22</v>
      </c>
      <c r="JC68" s="396" t="s">
        <v>12</v>
      </c>
      <c r="JD68" s="396" t="s">
        <v>232</v>
      </c>
      <c r="JE68" s="396" t="s">
        <v>9</v>
      </c>
      <c r="JF68" s="396" t="s">
        <v>232</v>
      </c>
      <c r="JG68" s="396" t="s">
        <v>358</v>
      </c>
    </row>
    <row r="69" spans="1:267" customFormat="1">
      <c r="A69">
        <v>79</v>
      </c>
      <c r="B69">
        <v>1</v>
      </c>
      <c r="F69">
        <v>700</v>
      </c>
      <c r="G69">
        <v>41</v>
      </c>
      <c r="H69">
        <v>1</v>
      </c>
      <c r="I69">
        <v>0</v>
      </c>
      <c r="J69">
        <v>1</v>
      </c>
      <c r="K69">
        <v>0</v>
      </c>
      <c r="L69" t="s">
        <v>448</v>
      </c>
      <c r="M69">
        <v>0</v>
      </c>
      <c r="N69">
        <v>33.708750000000002</v>
      </c>
      <c r="O69">
        <v>33.708750000000002</v>
      </c>
      <c r="P69">
        <v>40</v>
      </c>
      <c r="Q69">
        <v>40</v>
      </c>
      <c r="R69">
        <v>0</v>
      </c>
      <c r="S69">
        <v>0</v>
      </c>
      <c r="T69" t="s">
        <v>745</v>
      </c>
      <c r="U69">
        <v>0</v>
      </c>
      <c r="V69">
        <v>0</v>
      </c>
      <c r="W69">
        <v>8.5</v>
      </c>
      <c r="X69">
        <v>0.5</v>
      </c>
      <c r="Y69">
        <v>16.5</v>
      </c>
      <c r="Z69">
        <v>0</v>
      </c>
      <c r="AA69">
        <v>0</v>
      </c>
      <c r="AB69">
        <v>0</v>
      </c>
      <c r="AC69">
        <v>0</v>
      </c>
      <c r="AD69">
        <v>0</v>
      </c>
      <c r="AE69">
        <v>0</v>
      </c>
      <c r="AF69">
        <v>0</v>
      </c>
      <c r="AG69">
        <v>0</v>
      </c>
      <c r="AH69">
        <v>0</v>
      </c>
      <c r="AI69">
        <v>23</v>
      </c>
      <c r="AJ69">
        <v>0</v>
      </c>
      <c r="AK69">
        <v>54</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29</v>
      </c>
      <c r="BJ69">
        <v>0</v>
      </c>
      <c r="BK69">
        <v>0</v>
      </c>
      <c r="BL69">
        <v>0</v>
      </c>
      <c r="BM69">
        <v>261</v>
      </c>
      <c r="BN69">
        <v>0</v>
      </c>
      <c r="BO69">
        <v>0</v>
      </c>
      <c r="BP69">
        <v>0</v>
      </c>
      <c r="BQ69">
        <v>0</v>
      </c>
      <c r="BR69">
        <v>0</v>
      </c>
      <c r="BS69">
        <v>0</v>
      </c>
      <c r="BT69">
        <v>0</v>
      </c>
      <c r="BU69">
        <v>0</v>
      </c>
      <c r="BV69">
        <v>0</v>
      </c>
      <c r="BW69">
        <v>0</v>
      </c>
      <c r="BX69">
        <v>0</v>
      </c>
      <c r="BY69">
        <v>0</v>
      </c>
      <c r="BZ69">
        <v>0</v>
      </c>
      <c r="CA69">
        <v>51</v>
      </c>
      <c r="CB69">
        <v>0</v>
      </c>
      <c r="CC69">
        <v>0</v>
      </c>
      <c r="CD69">
        <v>0</v>
      </c>
      <c r="CE69">
        <v>3435</v>
      </c>
      <c r="CF69">
        <v>0</v>
      </c>
      <c r="CG69" s="439"/>
      <c r="CH69" s="303">
        <v>33.708750000000002</v>
      </c>
      <c r="CI69" s="393">
        <v>33.708750000000002</v>
      </c>
      <c r="CJ69" s="303">
        <v>40</v>
      </c>
      <c r="CK69" s="393">
        <v>40</v>
      </c>
      <c r="CL69" s="303">
        <v>0</v>
      </c>
      <c r="CM69" s="393">
        <v>0</v>
      </c>
      <c r="CN69" s="303"/>
      <c r="CO69" s="303"/>
      <c r="CP69" s="393" t="s">
        <v>744</v>
      </c>
      <c r="CQ69" s="303" t="s">
        <v>389</v>
      </c>
      <c r="CR69" s="393" t="s">
        <v>389</v>
      </c>
      <c r="CS69" s="393" t="s">
        <v>744</v>
      </c>
      <c r="CT69" s="303" t="s">
        <v>389</v>
      </c>
      <c r="CU69" s="393" t="s">
        <v>389</v>
      </c>
      <c r="CV69" s="303" t="s">
        <v>744</v>
      </c>
      <c r="CW69" s="303" t="s">
        <v>744</v>
      </c>
      <c r="CX69" s="303" t="s">
        <v>744</v>
      </c>
      <c r="CY69" s="303" t="s">
        <v>744</v>
      </c>
      <c r="CZ69" s="303" t="s">
        <v>744</v>
      </c>
      <c r="DA69" s="303" t="s">
        <v>744</v>
      </c>
      <c r="DB69" s="303" t="s">
        <v>744</v>
      </c>
      <c r="DC69" s="303" t="s">
        <v>744</v>
      </c>
      <c r="DD69" s="303" t="s">
        <v>744</v>
      </c>
      <c r="DE69" s="303" t="s">
        <v>744</v>
      </c>
      <c r="DF69" s="303" t="s">
        <v>744</v>
      </c>
      <c r="DG69" s="393" t="s">
        <v>744</v>
      </c>
      <c r="DH69" s="303" t="s">
        <v>744</v>
      </c>
      <c r="DI69" s="303" t="s">
        <v>744</v>
      </c>
      <c r="DJ69" s="393" t="s">
        <v>744</v>
      </c>
      <c r="DK69" s="303" t="s">
        <v>744</v>
      </c>
      <c r="DL69" s="303" t="s">
        <v>744</v>
      </c>
      <c r="DM69" s="303" t="s">
        <v>744</v>
      </c>
      <c r="DN69" s="303" t="s">
        <v>744</v>
      </c>
      <c r="DO69" s="303" t="s">
        <v>744</v>
      </c>
      <c r="DP69" s="303" t="s">
        <v>744</v>
      </c>
      <c r="DQ69" s="303" t="s">
        <v>744</v>
      </c>
      <c r="DR69" s="303" t="s">
        <v>744</v>
      </c>
      <c r="DS69" s="303" t="s">
        <v>744</v>
      </c>
      <c r="DT69" s="303" t="s">
        <v>744</v>
      </c>
      <c r="DU69" s="303" t="s">
        <v>744</v>
      </c>
      <c r="DV69" s="393" t="s">
        <v>744</v>
      </c>
      <c r="DW69" s="303" t="s">
        <v>744</v>
      </c>
      <c r="DX69" s="303" t="s">
        <v>744</v>
      </c>
      <c r="DY69" s="393" t="s">
        <v>744</v>
      </c>
      <c r="DZ69" s="303" t="s">
        <v>744</v>
      </c>
      <c r="EA69" s="303" t="s">
        <v>744</v>
      </c>
      <c r="EB69" s="303" t="s">
        <v>744</v>
      </c>
      <c r="EC69" s="303" t="s">
        <v>744</v>
      </c>
      <c r="ED69" s="303" t="s">
        <v>744</v>
      </c>
      <c r="EE69" s="303" t="s">
        <v>744</v>
      </c>
      <c r="EF69" s="303" t="s">
        <v>744</v>
      </c>
      <c r="EG69" s="303" t="s">
        <v>744</v>
      </c>
      <c r="EH69" s="303" t="s">
        <v>744</v>
      </c>
      <c r="EI69" s="303" t="s">
        <v>744</v>
      </c>
      <c r="EJ69" s="303" t="s">
        <v>744</v>
      </c>
      <c r="EK69" s="393" t="s">
        <v>744</v>
      </c>
      <c r="EL69" s="303" t="s">
        <v>744</v>
      </c>
      <c r="EM69" s="303" t="s">
        <v>744</v>
      </c>
      <c r="EN69" s="393" t="s">
        <v>744</v>
      </c>
      <c r="EO69" s="303">
        <v>8.5</v>
      </c>
      <c r="EP69" s="303">
        <v>14707.805</v>
      </c>
      <c r="EQ69" s="303">
        <v>0</v>
      </c>
      <c r="ER69" s="303">
        <v>23</v>
      </c>
      <c r="ES69" s="303">
        <v>0</v>
      </c>
      <c r="ET69" s="303">
        <v>0</v>
      </c>
      <c r="EU69" s="303">
        <v>0</v>
      </c>
      <c r="EV69" s="303">
        <v>0</v>
      </c>
      <c r="EW69" s="303">
        <v>261</v>
      </c>
      <c r="EX69" s="303">
        <v>0</v>
      </c>
      <c r="EY69" s="303">
        <v>14423.805</v>
      </c>
      <c r="EZ69" s="303">
        <v>0</v>
      </c>
      <c r="FA69" s="393">
        <v>0</v>
      </c>
      <c r="FB69" s="303">
        <v>1730.33</v>
      </c>
      <c r="FC69" s="303">
        <v>1696.9182352941175</v>
      </c>
      <c r="FD69" s="303">
        <v>0</v>
      </c>
      <c r="FE69" s="393">
        <v>1.9309475479175942E-2</v>
      </c>
      <c r="FF69" s="303">
        <v>0.5</v>
      </c>
      <c r="FG69" s="303">
        <v>865.16499999999996</v>
      </c>
      <c r="FH69" s="303">
        <v>0</v>
      </c>
      <c r="FI69" s="303">
        <v>0</v>
      </c>
      <c r="FJ69" s="303">
        <v>0</v>
      </c>
      <c r="FK69" s="303">
        <v>0</v>
      </c>
      <c r="FL69" s="303">
        <v>0</v>
      </c>
      <c r="FM69" s="303">
        <v>0</v>
      </c>
      <c r="FN69" s="303">
        <v>0</v>
      </c>
      <c r="FO69" s="303">
        <v>0</v>
      </c>
      <c r="FP69" s="303">
        <v>865.16499999999996</v>
      </c>
      <c r="FQ69" s="303">
        <v>0</v>
      </c>
      <c r="FR69" s="393">
        <v>0</v>
      </c>
      <c r="FS69" s="303">
        <v>1730.33</v>
      </c>
      <c r="FT69" s="303">
        <v>1730.33</v>
      </c>
      <c r="FU69" s="303">
        <v>0</v>
      </c>
      <c r="FV69" s="393">
        <v>0</v>
      </c>
      <c r="FW69" s="303">
        <v>9</v>
      </c>
      <c r="FX69" s="303">
        <v>15572.970000000001</v>
      </c>
      <c r="FY69" s="303">
        <v>0</v>
      </c>
      <c r="FZ69" s="303">
        <v>23</v>
      </c>
      <c r="GA69" s="303">
        <v>0</v>
      </c>
      <c r="GB69" s="303">
        <v>0</v>
      </c>
      <c r="GC69" s="303">
        <v>0</v>
      </c>
      <c r="GD69" s="303">
        <v>0</v>
      </c>
      <c r="GE69" s="303">
        <v>261</v>
      </c>
      <c r="GF69" s="303">
        <v>0</v>
      </c>
      <c r="GG69" s="303">
        <v>15288.970000000001</v>
      </c>
      <c r="GH69" s="303">
        <v>0</v>
      </c>
      <c r="GI69" s="393">
        <v>0</v>
      </c>
      <c r="GJ69" s="303">
        <v>1730.3300000000002</v>
      </c>
      <c r="GK69" s="303">
        <v>1698.7744444444445</v>
      </c>
      <c r="GL69" s="303">
        <v>0</v>
      </c>
      <c r="GM69" s="393">
        <v>1.8236726841443951E-2</v>
      </c>
      <c r="GN69" s="303">
        <v>16.5</v>
      </c>
      <c r="GO69" s="303">
        <v>28499.445</v>
      </c>
      <c r="GP69" s="303">
        <v>0</v>
      </c>
      <c r="GQ69" s="303">
        <v>54</v>
      </c>
      <c r="GR69" s="303">
        <v>0</v>
      </c>
      <c r="GS69" s="303">
        <v>0</v>
      </c>
      <c r="GT69" s="303">
        <v>0</v>
      </c>
      <c r="GU69" s="303">
        <v>29</v>
      </c>
      <c r="GV69" s="303">
        <v>0</v>
      </c>
      <c r="GW69" s="303">
        <v>0</v>
      </c>
      <c r="GX69" s="303">
        <v>28416.445</v>
      </c>
      <c r="GY69" s="303">
        <v>3435</v>
      </c>
      <c r="GZ69" s="393">
        <v>51</v>
      </c>
      <c r="HA69" s="303">
        <v>1727.2390909090909</v>
      </c>
      <c r="HB69" s="303">
        <v>1722.2087878787879</v>
      </c>
      <c r="HC69" s="303">
        <v>208.18181818181819</v>
      </c>
      <c r="HD69" s="393">
        <v>2.9123374156935222E-3</v>
      </c>
      <c r="HE69" s="303" t="s">
        <v>744</v>
      </c>
      <c r="HF69" s="303" t="s">
        <v>744</v>
      </c>
      <c r="HG69" s="303" t="s">
        <v>744</v>
      </c>
      <c r="HH69" s="303" t="s">
        <v>744</v>
      </c>
      <c r="HI69" s="303" t="s">
        <v>744</v>
      </c>
      <c r="HJ69" s="303" t="s">
        <v>744</v>
      </c>
      <c r="HK69" s="303" t="s">
        <v>744</v>
      </c>
      <c r="HL69" s="303" t="s">
        <v>744</v>
      </c>
      <c r="HM69" s="303" t="s">
        <v>744</v>
      </c>
      <c r="HN69" s="303" t="s">
        <v>744</v>
      </c>
      <c r="HO69" s="303" t="s">
        <v>744</v>
      </c>
      <c r="HP69" s="303" t="s">
        <v>744</v>
      </c>
      <c r="HQ69" s="393" t="s">
        <v>744</v>
      </c>
      <c r="HR69" s="303" t="s">
        <v>744</v>
      </c>
      <c r="HS69" s="303" t="s">
        <v>744</v>
      </c>
      <c r="HT69" s="303" t="s">
        <v>744</v>
      </c>
      <c r="HU69" s="393" t="s">
        <v>744</v>
      </c>
      <c r="HV69" s="303">
        <v>16.5</v>
      </c>
      <c r="HW69" s="303">
        <v>28499.445</v>
      </c>
      <c r="HX69" s="303">
        <v>0</v>
      </c>
      <c r="HY69" s="303">
        <v>54</v>
      </c>
      <c r="HZ69" s="303">
        <v>0</v>
      </c>
      <c r="IA69" s="303">
        <v>0</v>
      </c>
      <c r="IB69" s="303">
        <v>0</v>
      </c>
      <c r="IC69" s="303">
        <v>29</v>
      </c>
      <c r="ID69" s="303">
        <v>0</v>
      </c>
      <c r="IE69" s="303">
        <v>0</v>
      </c>
      <c r="IF69" s="303">
        <v>28416.445</v>
      </c>
      <c r="IG69" s="303">
        <v>3435</v>
      </c>
      <c r="IH69" s="393">
        <v>51</v>
      </c>
      <c r="II69" s="303">
        <v>1727.2390909090909</v>
      </c>
      <c r="IJ69" s="303">
        <v>1722.2087878787879</v>
      </c>
      <c r="IK69" s="303">
        <v>208.18181818181819</v>
      </c>
      <c r="IL69" s="393">
        <v>2.9123374156935222E-3</v>
      </c>
      <c r="IM69" s="303"/>
      <c r="IN69" s="303">
        <v>1728.29</v>
      </c>
      <c r="IO69" s="303">
        <v>1713.61</v>
      </c>
      <c r="IP69" s="393">
        <v>8.4939448819353336E-3</v>
      </c>
      <c r="IQ69" s="303">
        <v>1730.33</v>
      </c>
      <c r="IR69" s="303">
        <v>1730.33</v>
      </c>
      <c r="IS69" s="393">
        <v>0</v>
      </c>
      <c r="IT69" s="303">
        <v>1728.33</v>
      </c>
      <c r="IU69" s="303">
        <v>1713.937843137255</v>
      </c>
      <c r="IV69" s="393">
        <v>8.3272042160611459E-3</v>
      </c>
      <c r="IW69" s="735"/>
      <c r="IX69" s="303"/>
      <c r="IY69" s="396" t="s">
        <v>448</v>
      </c>
      <c r="IZ69" s="396" t="s">
        <v>449</v>
      </c>
      <c r="JA69" s="396" t="s">
        <v>343</v>
      </c>
      <c r="JB69" s="396">
        <v>25</v>
      </c>
      <c r="JC69" s="396" t="s">
        <v>12</v>
      </c>
      <c r="JD69" s="396" t="s">
        <v>232</v>
      </c>
      <c r="JE69" s="396" t="s">
        <v>9</v>
      </c>
      <c r="JF69" s="396" t="s">
        <v>232</v>
      </c>
      <c r="JG69" s="396" t="s">
        <v>358</v>
      </c>
    </row>
    <row r="70" spans="1:267" customFormat="1">
      <c r="A70">
        <v>80</v>
      </c>
      <c r="B70">
        <v>1</v>
      </c>
      <c r="F70">
        <v>700</v>
      </c>
      <c r="G70">
        <v>43</v>
      </c>
      <c r="H70">
        <v>1</v>
      </c>
      <c r="I70">
        <v>0</v>
      </c>
      <c r="J70">
        <v>1</v>
      </c>
      <c r="K70">
        <v>0</v>
      </c>
      <c r="L70" t="s">
        <v>448</v>
      </c>
      <c r="M70">
        <v>0</v>
      </c>
      <c r="N70">
        <v>20</v>
      </c>
      <c r="O70">
        <v>20</v>
      </c>
      <c r="P70">
        <v>40</v>
      </c>
      <c r="Q70">
        <v>40</v>
      </c>
      <c r="R70">
        <v>0</v>
      </c>
      <c r="S70">
        <v>0</v>
      </c>
      <c r="T70" t="s">
        <v>745</v>
      </c>
      <c r="U70">
        <v>0</v>
      </c>
      <c r="V70">
        <v>0</v>
      </c>
      <c r="W70">
        <v>3.5</v>
      </c>
      <c r="X70">
        <v>1</v>
      </c>
      <c r="Y70">
        <v>13.5</v>
      </c>
      <c r="Z70">
        <v>0</v>
      </c>
      <c r="AA70">
        <v>0</v>
      </c>
      <c r="AB70">
        <v>0</v>
      </c>
      <c r="AC70">
        <v>0</v>
      </c>
      <c r="AD70">
        <v>80</v>
      </c>
      <c r="AE70">
        <v>3976</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96</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2122</v>
      </c>
      <c r="CB70">
        <v>0</v>
      </c>
      <c r="CC70">
        <v>0</v>
      </c>
      <c r="CD70">
        <v>0</v>
      </c>
      <c r="CE70">
        <v>0</v>
      </c>
      <c r="CF70">
        <v>0</v>
      </c>
      <c r="CG70" s="439"/>
      <c r="CH70" s="303">
        <v>20</v>
      </c>
      <c r="CI70" s="393">
        <v>20</v>
      </c>
      <c r="CJ70" s="303">
        <v>40</v>
      </c>
      <c r="CK70" s="393">
        <v>40</v>
      </c>
      <c r="CL70" s="303">
        <v>0</v>
      </c>
      <c r="CM70" s="393">
        <v>0</v>
      </c>
      <c r="CN70" s="303"/>
      <c r="CO70" s="303"/>
      <c r="CP70" s="393" t="s">
        <v>744</v>
      </c>
      <c r="CQ70" s="303" t="s">
        <v>389</v>
      </c>
      <c r="CR70" s="393" t="s">
        <v>744</v>
      </c>
      <c r="CS70" s="393" t="s">
        <v>744</v>
      </c>
      <c r="CT70" s="303" t="s">
        <v>389</v>
      </c>
      <c r="CU70" s="393" t="s">
        <v>744</v>
      </c>
      <c r="CV70" s="303" t="s">
        <v>744</v>
      </c>
      <c r="CW70" s="303" t="s">
        <v>744</v>
      </c>
      <c r="CX70" s="303" t="s">
        <v>744</v>
      </c>
      <c r="CY70" s="303" t="s">
        <v>744</v>
      </c>
      <c r="CZ70" s="303" t="s">
        <v>744</v>
      </c>
      <c r="DA70" s="303" t="s">
        <v>744</v>
      </c>
      <c r="DB70" s="303" t="s">
        <v>744</v>
      </c>
      <c r="DC70" s="303" t="s">
        <v>744</v>
      </c>
      <c r="DD70" s="303" t="s">
        <v>744</v>
      </c>
      <c r="DE70" s="303" t="s">
        <v>744</v>
      </c>
      <c r="DF70" s="303" t="s">
        <v>744</v>
      </c>
      <c r="DG70" s="393" t="s">
        <v>744</v>
      </c>
      <c r="DH70" s="303" t="s">
        <v>744</v>
      </c>
      <c r="DI70" s="303" t="s">
        <v>744</v>
      </c>
      <c r="DJ70" s="393" t="s">
        <v>744</v>
      </c>
      <c r="DK70" s="303" t="s">
        <v>744</v>
      </c>
      <c r="DL70" s="303" t="s">
        <v>744</v>
      </c>
      <c r="DM70" s="303" t="s">
        <v>744</v>
      </c>
      <c r="DN70" s="303" t="s">
        <v>744</v>
      </c>
      <c r="DO70" s="303" t="s">
        <v>744</v>
      </c>
      <c r="DP70" s="303" t="s">
        <v>744</v>
      </c>
      <c r="DQ70" s="303" t="s">
        <v>744</v>
      </c>
      <c r="DR70" s="303" t="s">
        <v>744</v>
      </c>
      <c r="DS70" s="303" t="s">
        <v>744</v>
      </c>
      <c r="DT70" s="303" t="s">
        <v>744</v>
      </c>
      <c r="DU70" s="303" t="s">
        <v>744</v>
      </c>
      <c r="DV70" s="393" t="s">
        <v>744</v>
      </c>
      <c r="DW70" s="303" t="s">
        <v>744</v>
      </c>
      <c r="DX70" s="303" t="s">
        <v>744</v>
      </c>
      <c r="DY70" s="393" t="s">
        <v>744</v>
      </c>
      <c r="DZ70" s="303" t="s">
        <v>744</v>
      </c>
      <c r="EA70" s="303" t="s">
        <v>744</v>
      </c>
      <c r="EB70" s="303" t="s">
        <v>744</v>
      </c>
      <c r="EC70" s="303" t="s">
        <v>744</v>
      </c>
      <c r="ED70" s="303" t="s">
        <v>744</v>
      </c>
      <c r="EE70" s="303" t="s">
        <v>744</v>
      </c>
      <c r="EF70" s="303" t="s">
        <v>744</v>
      </c>
      <c r="EG70" s="303" t="s">
        <v>744</v>
      </c>
      <c r="EH70" s="303" t="s">
        <v>744</v>
      </c>
      <c r="EI70" s="303" t="s">
        <v>744</v>
      </c>
      <c r="EJ70" s="303" t="s">
        <v>744</v>
      </c>
      <c r="EK70" s="393" t="s">
        <v>744</v>
      </c>
      <c r="EL70" s="303" t="s">
        <v>744</v>
      </c>
      <c r="EM70" s="303" t="s">
        <v>744</v>
      </c>
      <c r="EN70" s="393" t="s">
        <v>744</v>
      </c>
      <c r="EO70" s="303">
        <v>3.5</v>
      </c>
      <c r="EP70" s="303">
        <v>6440</v>
      </c>
      <c r="EQ70" s="303">
        <v>0</v>
      </c>
      <c r="ER70" s="303">
        <v>0</v>
      </c>
      <c r="ES70" s="303">
        <v>0</v>
      </c>
      <c r="ET70" s="303">
        <v>0</v>
      </c>
      <c r="EU70" s="303">
        <v>0</v>
      </c>
      <c r="EV70" s="303">
        <v>0</v>
      </c>
      <c r="EW70" s="303">
        <v>0</v>
      </c>
      <c r="EX70" s="303">
        <v>0</v>
      </c>
      <c r="EY70" s="303">
        <v>6440</v>
      </c>
      <c r="EZ70" s="303">
        <v>0</v>
      </c>
      <c r="FA70" s="393">
        <v>0</v>
      </c>
      <c r="FB70" s="303">
        <v>1840</v>
      </c>
      <c r="FC70" s="303">
        <v>1840</v>
      </c>
      <c r="FD70" s="303">
        <v>0</v>
      </c>
      <c r="FE70" s="393">
        <v>0</v>
      </c>
      <c r="FF70" s="303">
        <v>1</v>
      </c>
      <c r="FG70" s="303">
        <v>1840</v>
      </c>
      <c r="FH70" s="303">
        <v>80</v>
      </c>
      <c r="FI70" s="303">
        <v>0</v>
      </c>
      <c r="FJ70" s="303">
        <v>0</v>
      </c>
      <c r="FK70" s="303">
        <v>0</v>
      </c>
      <c r="FL70" s="303">
        <v>0</v>
      </c>
      <c r="FM70" s="303">
        <v>0</v>
      </c>
      <c r="FN70" s="303">
        <v>0</v>
      </c>
      <c r="FO70" s="303">
        <v>0</v>
      </c>
      <c r="FP70" s="303">
        <v>1760</v>
      </c>
      <c r="FQ70" s="303">
        <v>0</v>
      </c>
      <c r="FR70" s="393">
        <v>0</v>
      </c>
      <c r="FS70" s="303">
        <v>1840</v>
      </c>
      <c r="FT70" s="303">
        <v>1760</v>
      </c>
      <c r="FU70" s="303">
        <v>0</v>
      </c>
      <c r="FV70" s="393">
        <v>4.3478260869565188E-2</v>
      </c>
      <c r="FW70" s="303">
        <v>4.5</v>
      </c>
      <c r="FX70" s="303">
        <v>8280</v>
      </c>
      <c r="FY70" s="303">
        <v>80</v>
      </c>
      <c r="FZ70" s="303">
        <v>0</v>
      </c>
      <c r="GA70" s="303">
        <v>0</v>
      </c>
      <c r="GB70" s="303">
        <v>0</v>
      </c>
      <c r="GC70" s="303">
        <v>0</v>
      </c>
      <c r="GD70" s="303">
        <v>0</v>
      </c>
      <c r="GE70" s="303">
        <v>0</v>
      </c>
      <c r="GF70" s="303">
        <v>0</v>
      </c>
      <c r="GG70" s="303">
        <v>8200</v>
      </c>
      <c r="GH70" s="303">
        <v>0</v>
      </c>
      <c r="GI70" s="393">
        <v>0</v>
      </c>
      <c r="GJ70" s="303">
        <v>1840</v>
      </c>
      <c r="GK70" s="303">
        <v>1822.2222222222222</v>
      </c>
      <c r="GL70" s="303">
        <v>0</v>
      </c>
      <c r="GM70" s="393">
        <v>9.6618357487923134E-3</v>
      </c>
      <c r="GN70" s="303">
        <v>13.5</v>
      </c>
      <c r="GO70" s="303">
        <v>22718</v>
      </c>
      <c r="GP70" s="303">
        <v>3976</v>
      </c>
      <c r="GQ70" s="303">
        <v>0</v>
      </c>
      <c r="GR70" s="303">
        <v>0</v>
      </c>
      <c r="GS70" s="303">
        <v>0</v>
      </c>
      <c r="GT70" s="303">
        <v>96</v>
      </c>
      <c r="GU70" s="303">
        <v>0</v>
      </c>
      <c r="GV70" s="303">
        <v>0</v>
      </c>
      <c r="GW70" s="303">
        <v>0</v>
      </c>
      <c r="GX70" s="303">
        <v>18646</v>
      </c>
      <c r="GY70" s="303">
        <v>0</v>
      </c>
      <c r="GZ70" s="393">
        <v>2122</v>
      </c>
      <c r="HA70" s="303">
        <v>1682.8148148148148</v>
      </c>
      <c r="HB70" s="303">
        <v>1381.1851851851852</v>
      </c>
      <c r="HC70" s="303">
        <v>0</v>
      </c>
      <c r="HD70" s="393">
        <v>0.17924113038119549</v>
      </c>
      <c r="HE70" s="303" t="s">
        <v>744</v>
      </c>
      <c r="HF70" s="303" t="s">
        <v>744</v>
      </c>
      <c r="HG70" s="303" t="s">
        <v>744</v>
      </c>
      <c r="HH70" s="303" t="s">
        <v>744</v>
      </c>
      <c r="HI70" s="303" t="s">
        <v>744</v>
      </c>
      <c r="HJ70" s="303" t="s">
        <v>744</v>
      </c>
      <c r="HK70" s="303" t="s">
        <v>744</v>
      </c>
      <c r="HL70" s="303" t="s">
        <v>744</v>
      </c>
      <c r="HM70" s="303" t="s">
        <v>744</v>
      </c>
      <c r="HN70" s="303" t="s">
        <v>744</v>
      </c>
      <c r="HO70" s="303" t="s">
        <v>744</v>
      </c>
      <c r="HP70" s="303" t="s">
        <v>744</v>
      </c>
      <c r="HQ70" s="393" t="s">
        <v>744</v>
      </c>
      <c r="HR70" s="303" t="s">
        <v>744</v>
      </c>
      <c r="HS70" s="303" t="s">
        <v>744</v>
      </c>
      <c r="HT70" s="303" t="s">
        <v>744</v>
      </c>
      <c r="HU70" s="393" t="s">
        <v>744</v>
      </c>
      <c r="HV70" s="303">
        <v>13.5</v>
      </c>
      <c r="HW70" s="303">
        <v>22718</v>
      </c>
      <c r="HX70" s="303">
        <v>3976</v>
      </c>
      <c r="HY70" s="303">
        <v>0</v>
      </c>
      <c r="HZ70" s="303">
        <v>0</v>
      </c>
      <c r="IA70" s="303">
        <v>0</v>
      </c>
      <c r="IB70" s="303">
        <v>96</v>
      </c>
      <c r="IC70" s="303">
        <v>0</v>
      </c>
      <c r="ID70" s="303">
        <v>0</v>
      </c>
      <c r="IE70" s="303">
        <v>0</v>
      </c>
      <c r="IF70" s="303">
        <v>18646</v>
      </c>
      <c r="IG70" s="303">
        <v>0</v>
      </c>
      <c r="IH70" s="393">
        <v>2122</v>
      </c>
      <c r="II70" s="303">
        <v>1682.8148148148148</v>
      </c>
      <c r="IJ70" s="303">
        <v>1381.1851851851852</v>
      </c>
      <c r="IK70" s="303">
        <v>0</v>
      </c>
      <c r="IL70" s="393">
        <v>0.17924113038119549</v>
      </c>
      <c r="IM70" s="303"/>
      <c r="IN70" s="303">
        <v>1715.1764705882354</v>
      </c>
      <c r="IO70" s="303">
        <v>1475.6470588235295</v>
      </c>
      <c r="IP70" s="393">
        <v>0.1396529254407024</v>
      </c>
      <c r="IQ70" s="303">
        <v>1840</v>
      </c>
      <c r="IR70" s="303">
        <v>1760</v>
      </c>
      <c r="IS70" s="393">
        <v>4.3478260869565188E-2</v>
      </c>
      <c r="IT70" s="303">
        <v>1722.1111111111111</v>
      </c>
      <c r="IU70" s="303">
        <v>1491.4444444444443</v>
      </c>
      <c r="IV70" s="393">
        <v>0.13394412542744694</v>
      </c>
      <c r="IW70" s="735"/>
      <c r="IX70" s="303"/>
      <c r="IY70" s="396" t="s">
        <v>448</v>
      </c>
      <c r="IZ70" s="396" t="s">
        <v>449</v>
      </c>
      <c r="JA70" s="396" t="s">
        <v>343</v>
      </c>
      <c r="JB70" s="396">
        <v>28</v>
      </c>
      <c r="JC70" s="396" t="s">
        <v>12</v>
      </c>
      <c r="JD70" s="396" t="s">
        <v>232</v>
      </c>
      <c r="JE70" s="396" t="s">
        <v>9</v>
      </c>
      <c r="JF70" s="396" t="s">
        <v>232</v>
      </c>
      <c r="JG70" s="396" t="s">
        <v>358</v>
      </c>
    </row>
    <row r="71" spans="1:267" customFormat="1">
      <c r="A71">
        <v>81</v>
      </c>
      <c r="B71">
        <v>1</v>
      </c>
      <c r="F71">
        <v>700</v>
      </c>
      <c r="G71">
        <v>41</v>
      </c>
      <c r="H71">
        <v>1</v>
      </c>
      <c r="I71">
        <v>0</v>
      </c>
      <c r="J71">
        <v>1</v>
      </c>
      <c r="K71">
        <v>0</v>
      </c>
      <c r="L71" t="s">
        <v>448</v>
      </c>
      <c r="M71">
        <v>0</v>
      </c>
      <c r="N71">
        <v>20</v>
      </c>
      <c r="O71">
        <v>20</v>
      </c>
      <c r="P71">
        <v>40</v>
      </c>
      <c r="Q71">
        <v>40</v>
      </c>
      <c r="R71">
        <v>0</v>
      </c>
      <c r="S71">
        <v>0</v>
      </c>
      <c r="T71" t="s">
        <v>745</v>
      </c>
      <c r="U71">
        <v>0</v>
      </c>
      <c r="V71">
        <v>0</v>
      </c>
      <c r="W71">
        <v>2</v>
      </c>
      <c r="X71">
        <v>1</v>
      </c>
      <c r="Y71">
        <v>9.5</v>
      </c>
      <c r="Z71">
        <v>0</v>
      </c>
      <c r="AA71">
        <v>0</v>
      </c>
      <c r="AB71">
        <v>0</v>
      </c>
      <c r="AC71">
        <v>0</v>
      </c>
      <c r="AD71">
        <v>0</v>
      </c>
      <c r="AE71">
        <v>0</v>
      </c>
      <c r="AF71">
        <v>0</v>
      </c>
      <c r="AG71">
        <v>0</v>
      </c>
      <c r="AH71">
        <v>0</v>
      </c>
      <c r="AI71">
        <v>106</v>
      </c>
      <c r="AJ71">
        <v>12</v>
      </c>
      <c r="AK71">
        <v>879</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8</v>
      </c>
      <c r="BJ71">
        <v>0</v>
      </c>
      <c r="BK71">
        <v>0</v>
      </c>
      <c r="BL71">
        <v>0</v>
      </c>
      <c r="BM71">
        <v>0</v>
      </c>
      <c r="BN71">
        <v>0</v>
      </c>
      <c r="BO71">
        <v>184</v>
      </c>
      <c r="BP71">
        <v>0</v>
      </c>
      <c r="BQ71">
        <v>0</v>
      </c>
      <c r="BR71">
        <v>0</v>
      </c>
      <c r="BS71">
        <v>0</v>
      </c>
      <c r="BT71">
        <v>0</v>
      </c>
      <c r="BU71">
        <v>0</v>
      </c>
      <c r="BV71">
        <v>0</v>
      </c>
      <c r="BW71">
        <v>0</v>
      </c>
      <c r="BX71">
        <v>0</v>
      </c>
      <c r="BY71">
        <v>0</v>
      </c>
      <c r="BZ71">
        <v>0</v>
      </c>
      <c r="CA71">
        <v>0</v>
      </c>
      <c r="CB71">
        <v>0</v>
      </c>
      <c r="CC71">
        <v>9</v>
      </c>
      <c r="CD71">
        <v>1</v>
      </c>
      <c r="CE71">
        <v>1500</v>
      </c>
      <c r="CF71">
        <v>0</v>
      </c>
      <c r="CG71" s="439"/>
      <c r="CH71" s="303">
        <v>20</v>
      </c>
      <c r="CI71" s="393">
        <v>20</v>
      </c>
      <c r="CJ71" s="303">
        <v>40</v>
      </c>
      <c r="CK71" s="393">
        <v>40</v>
      </c>
      <c r="CL71" s="303">
        <v>0</v>
      </c>
      <c r="CM71" s="393">
        <v>0</v>
      </c>
      <c r="CN71" s="303"/>
      <c r="CO71" s="303"/>
      <c r="CP71" s="393" t="s">
        <v>744</v>
      </c>
      <c r="CQ71" s="303" t="s">
        <v>744</v>
      </c>
      <c r="CR71" s="393" t="s">
        <v>389</v>
      </c>
      <c r="CS71" s="393" t="s">
        <v>744</v>
      </c>
      <c r="CT71" s="303" t="s">
        <v>744</v>
      </c>
      <c r="CU71" s="393" t="s">
        <v>389</v>
      </c>
      <c r="CV71" s="303" t="s">
        <v>744</v>
      </c>
      <c r="CW71" s="303" t="s">
        <v>744</v>
      </c>
      <c r="CX71" s="303" t="s">
        <v>744</v>
      </c>
      <c r="CY71" s="303" t="s">
        <v>744</v>
      </c>
      <c r="CZ71" s="303" t="s">
        <v>744</v>
      </c>
      <c r="DA71" s="303" t="s">
        <v>744</v>
      </c>
      <c r="DB71" s="303" t="s">
        <v>744</v>
      </c>
      <c r="DC71" s="303" t="s">
        <v>744</v>
      </c>
      <c r="DD71" s="303" t="s">
        <v>744</v>
      </c>
      <c r="DE71" s="303" t="s">
        <v>744</v>
      </c>
      <c r="DF71" s="303" t="s">
        <v>744</v>
      </c>
      <c r="DG71" s="393" t="s">
        <v>744</v>
      </c>
      <c r="DH71" s="303" t="s">
        <v>744</v>
      </c>
      <c r="DI71" s="303" t="s">
        <v>744</v>
      </c>
      <c r="DJ71" s="393" t="s">
        <v>744</v>
      </c>
      <c r="DK71" s="303" t="s">
        <v>744</v>
      </c>
      <c r="DL71" s="303" t="s">
        <v>744</v>
      </c>
      <c r="DM71" s="303" t="s">
        <v>744</v>
      </c>
      <c r="DN71" s="303" t="s">
        <v>744</v>
      </c>
      <c r="DO71" s="303" t="s">
        <v>744</v>
      </c>
      <c r="DP71" s="303" t="s">
        <v>744</v>
      </c>
      <c r="DQ71" s="303" t="s">
        <v>744</v>
      </c>
      <c r="DR71" s="303" t="s">
        <v>744</v>
      </c>
      <c r="DS71" s="303" t="s">
        <v>744</v>
      </c>
      <c r="DT71" s="303" t="s">
        <v>744</v>
      </c>
      <c r="DU71" s="303" t="s">
        <v>744</v>
      </c>
      <c r="DV71" s="393" t="s">
        <v>744</v>
      </c>
      <c r="DW71" s="303" t="s">
        <v>744</v>
      </c>
      <c r="DX71" s="303" t="s">
        <v>744</v>
      </c>
      <c r="DY71" s="393" t="s">
        <v>744</v>
      </c>
      <c r="DZ71" s="303" t="s">
        <v>744</v>
      </c>
      <c r="EA71" s="303" t="s">
        <v>744</v>
      </c>
      <c r="EB71" s="303" t="s">
        <v>744</v>
      </c>
      <c r="EC71" s="303" t="s">
        <v>744</v>
      </c>
      <c r="ED71" s="303" t="s">
        <v>744</v>
      </c>
      <c r="EE71" s="303" t="s">
        <v>744</v>
      </c>
      <c r="EF71" s="303" t="s">
        <v>744</v>
      </c>
      <c r="EG71" s="303" t="s">
        <v>744</v>
      </c>
      <c r="EH71" s="303" t="s">
        <v>744</v>
      </c>
      <c r="EI71" s="303" t="s">
        <v>744</v>
      </c>
      <c r="EJ71" s="303" t="s">
        <v>744</v>
      </c>
      <c r="EK71" s="393" t="s">
        <v>744</v>
      </c>
      <c r="EL71" s="303" t="s">
        <v>744</v>
      </c>
      <c r="EM71" s="303" t="s">
        <v>744</v>
      </c>
      <c r="EN71" s="393" t="s">
        <v>744</v>
      </c>
      <c r="EO71" s="303">
        <v>2</v>
      </c>
      <c r="EP71" s="303">
        <v>3680</v>
      </c>
      <c r="EQ71" s="303">
        <v>0</v>
      </c>
      <c r="ER71" s="303">
        <v>106</v>
      </c>
      <c r="ES71" s="303">
        <v>0</v>
      </c>
      <c r="ET71" s="303">
        <v>0</v>
      </c>
      <c r="EU71" s="303">
        <v>0</v>
      </c>
      <c r="EV71" s="303">
        <v>0</v>
      </c>
      <c r="EW71" s="303">
        <v>0</v>
      </c>
      <c r="EX71" s="303">
        <v>0</v>
      </c>
      <c r="EY71" s="303">
        <v>3574</v>
      </c>
      <c r="EZ71" s="303">
        <v>9</v>
      </c>
      <c r="FA71" s="393">
        <v>0</v>
      </c>
      <c r="FB71" s="303">
        <v>1840</v>
      </c>
      <c r="FC71" s="303">
        <v>1787</v>
      </c>
      <c r="FD71" s="303">
        <v>4.5</v>
      </c>
      <c r="FE71" s="393">
        <v>2.8804347826086985E-2</v>
      </c>
      <c r="FF71" s="303">
        <v>1</v>
      </c>
      <c r="FG71" s="303">
        <v>1840</v>
      </c>
      <c r="FH71" s="303">
        <v>0</v>
      </c>
      <c r="FI71" s="303">
        <v>12</v>
      </c>
      <c r="FJ71" s="303">
        <v>0</v>
      </c>
      <c r="FK71" s="303">
        <v>0</v>
      </c>
      <c r="FL71" s="303">
        <v>0</v>
      </c>
      <c r="FM71" s="303">
        <v>0</v>
      </c>
      <c r="FN71" s="303">
        <v>0</v>
      </c>
      <c r="FO71" s="303">
        <v>0</v>
      </c>
      <c r="FP71" s="303">
        <v>1828</v>
      </c>
      <c r="FQ71" s="303">
        <v>1</v>
      </c>
      <c r="FR71" s="393">
        <v>0</v>
      </c>
      <c r="FS71" s="303">
        <v>1840</v>
      </c>
      <c r="FT71" s="303">
        <v>1828</v>
      </c>
      <c r="FU71" s="303">
        <v>1</v>
      </c>
      <c r="FV71" s="393">
        <v>6.521739130434745E-3</v>
      </c>
      <c r="FW71" s="303">
        <v>3</v>
      </c>
      <c r="FX71" s="303">
        <v>5520</v>
      </c>
      <c r="FY71" s="303">
        <v>0</v>
      </c>
      <c r="FZ71" s="303">
        <v>118</v>
      </c>
      <c r="GA71" s="303">
        <v>0</v>
      </c>
      <c r="GB71" s="303">
        <v>0</v>
      </c>
      <c r="GC71" s="303">
        <v>0</v>
      </c>
      <c r="GD71" s="303">
        <v>0</v>
      </c>
      <c r="GE71" s="303">
        <v>0</v>
      </c>
      <c r="GF71" s="303">
        <v>0</v>
      </c>
      <c r="GG71" s="303">
        <v>5402</v>
      </c>
      <c r="GH71" s="303">
        <v>10</v>
      </c>
      <c r="GI71" s="393">
        <v>0</v>
      </c>
      <c r="GJ71" s="303">
        <v>1840</v>
      </c>
      <c r="GK71" s="303">
        <v>1800.6666666666667</v>
      </c>
      <c r="GL71" s="303">
        <v>3.3333333333333335</v>
      </c>
      <c r="GM71" s="393">
        <v>2.1376811594202905E-2</v>
      </c>
      <c r="GN71" s="303">
        <v>9.5</v>
      </c>
      <c r="GO71" s="303">
        <v>17480</v>
      </c>
      <c r="GP71" s="303">
        <v>0</v>
      </c>
      <c r="GQ71" s="303">
        <v>879</v>
      </c>
      <c r="GR71" s="303">
        <v>0</v>
      </c>
      <c r="GS71" s="303">
        <v>0</v>
      </c>
      <c r="GT71" s="303">
        <v>0</v>
      </c>
      <c r="GU71" s="303">
        <v>8</v>
      </c>
      <c r="GV71" s="303">
        <v>184</v>
      </c>
      <c r="GW71" s="303">
        <v>0</v>
      </c>
      <c r="GX71" s="303">
        <v>16409</v>
      </c>
      <c r="GY71" s="303">
        <v>1500</v>
      </c>
      <c r="GZ71" s="393">
        <v>0</v>
      </c>
      <c r="HA71" s="303">
        <v>1840</v>
      </c>
      <c r="HB71" s="303">
        <v>1727.2631578947369</v>
      </c>
      <c r="HC71" s="303">
        <v>157.89473684210526</v>
      </c>
      <c r="HD71" s="393">
        <v>6.1270022883295194E-2</v>
      </c>
      <c r="HE71" s="303" t="s">
        <v>744</v>
      </c>
      <c r="HF71" s="303" t="s">
        <v>744</v>
      </c>
      <c r="HG71" s="303" t="s">
        <v>744</v>
      </c>
      <c r="HH71" s="303" t="s">
        <v>744</v>
      </c>
      <c r="HI71" s="303" t="s">
        <v>744</v>
      </c>
      <c r="HJ71" s="303" t="s">
        <v>744</v>
      </c>
      <c r="HK71" s="303" t="s">
        <v>744</v>
      </c>
      <c r="HL71" s="303" t="s">
        <v>744</v>
      </c>
      <c r="HM71" s="303" t="s">
        <v>744</v>
      </c>
      <c r="HN71" s="303" t="s">
        <v>744</v>
      </c>
      <c r="HO71" s="303" t="s">
        <v>744</v>
      </c>
      <c r="HP71" s="303" t="s">
        <v>744</v>
      </c>
      <c r="HQ71" s="393" t="s">
        <v>744</v>
      </c>
      <c r="HR71" s="303" t="s">
        <v>744</v>
      </c>
      <c r="HS71" s="303" t="s">
        <v>744</v>
      </c>
      <c r="HT71" s="303" t="s">
        <v>744</v>
      </c>
      <c r="HU71" s="393" t="s">
        <v>744</v>
      </c>
      <c r="HV71" s="303">
        <v>9.5</v>
      </c>
      <c r="HW71" s="303">
        <v>17480</v>
      </c>
      <c r="HX71" s="303">
        <v>0</v>
      </c>
      <c r="HY71" s="303">
        <v>879</v>
      </c>
      <c r="HZ71" s="303">
        <v>0</v>
      </c>
      <c r="IA71" s="303">
        <v>0</v>
      </c>
      <c r="IB71" s="303">
        <v>0</v>
      </c>
      <c r="IC71" s="303">
        <v>8</v>
      </c>
      <c r="ID71" s="303">
        <v>184</v>
      </c>
      <c r="IE71" s="303">
        <v>0</v>
      </c>
      <c r="IF71" s="303">
        <v>16409</v>
      </c>
      <c r="IG71" s="303">
        <v>1500</v>
      </c>
      <c r="IH71" s="393">
        <v>0</v>
      </c>
      <c r="II71" s="303">
        <v>1840</v>
      </c>
      <c r="IJ71" s="303">
        <v>1727.2631578947369</v>
      </c>
      <c r="IK71" s="303">
        <v>157.89473684210526</v>
      </c>
      <c r="IL71" s="393">
        <v>6.1270022883295194E-2</v>
      </c>
      <c r="IM71" s="303"/>
      <c r="IN71" s="303">
        <v>1840</v>
      </c>
      <c r="IO71" s="303">
        <v>1737.6521739130435</v>
      </c>
      <c r="IP71" s="393">
        <v>5.5623818525519786E-2</v>
      </c>
      <c r="IQ71" s="303">
        <v>1840</v>
      </c>
      <c r="IR71" s="303">
        <v>1828</v>
      </c>
      <c r="IS71" s="393">
        <v>6.521739130434745E-3</v>
      </c>
      <c r="IT71" s="303">
        <v>1840</v>
      </c>
      <c r="IU71" s="303">
        <v>1744.88</v>
      </c>
      <c r="IV71" s="393">
        <v>5.1695652173913031E-2</v>
      </c>
      <c r="IW71" s="735"/>
      <c r="IX71" s="303"/>
      <c r="IY71" s="396" t="s">
        <v>448</v>
      </c>
      <c r="IZ71" s="396" t="s">
        <v>449</v>
      </c>
      <c r="JA71" s="396" t="s">
        <v>343</v>
      </c>
      <c r="JB71" s="396">
        <v>16</v>
      </c>
      <c r="JC71" s="396" t="s">
        <v>12</v>
      </c>
      <c r="JD71" s="396" t="s">
        <v>232</v>
      </c>
      <c r="JE71" s="396" t="s">
        <v>9</v>
      </c>
      <c r="JF71" s="396" t="s">
        <v>232</v>
      </c>
      <c r="JG71" s="396" t="s">
        <v>358</v>
      </c>
    </row>
    <row r="72" spans="1:267" customFormat="1">
      <c r="A72">
        <v>82</v>
      </c>
      <c r="B72">
        <v>1</v>
      </c>
      <c r="F72">
        <v>700</v>
      </c>
      <c r="G72">
        <v>41</v>
      </c>
      <c r="H72">
        <v>1</v>
      </c>
      <c r="I72">
        <v>0</v>
      </c>
      <c r="J72">
        <v>1</v>
      </c>
      <c r="K72">
        <v>0</v>
      </c>
      <c r="L72" t="s">
        <v>448</v>
      </c>
      <c r="M72">
        <v>0</v>
      </c>
      <c r="N72">
        <v>46.67</v>
      </c>
      <c r="O72">
        <v>29.09</v>
      </c>
      <c r="P72">
        <v>40</v>
      </c>
      <c r="Q72">
        <v>40</v>
      </c>
      <c r="R72">
        <v>50</v>
      </c>
      <c r="S72">
        <v>50</v>
      </c>
      <c r="T72" t="s">
        <v>745</v>
      </c>
      <c r="U72">
        <v>0</v>
      </c>
      <c r="V72">
        <v>0</v>
      </c>
      <c r="W72">
        <v>1.5</v>
      </c>
      <c r="X72">
        <v>0</v>
      </c>
      <c r="Y72">
        <v>5.5</v>
      </c>
      <c r="Z72">
        <v>0</v>
      </c>
      <c r="AA72">
        <v>0</v>
      </c>
      <c r="AB72">
        <v>0</v>
      </c>
      <c r="AC72">
        <v>0</v>
      </c>
      <c r="AD72">
        <v>0</v>
      </c>
      <c r="AE72">
        <v>0</v>
      </c>
      <c r="AF72">
        <v>0</v>
      </c>
      <c r="AG72">
        <v>0</v>
      </c>
      <c r="AH72">
        <v>0</v>
      </c>
      <c r="AI72">
        <v>136</v>
      </c>
      <c r="AJ72">
        <v>0</v>
      </c>
      <c r="AK72">
        <v>184</v>
      </c>
      <c r="AL72">
        <v>0</v>
      </c>
      <c r="AM72">
        <v>0</v>
      </c>
      <c r="AN72">
        <v>0</v>
      </c>
      <c r="AO72">
        <v>0</v>
      </c>
      <c r="AP72">
        <v>0</v>
      </c>
      <c r="AQ72">
        <v>0</v>
      </c>
      <c r="AR72">
        <v>0</v>
      </c>
      <c r="AS72">
        <v>0</v>
      </c>
      <c r="AT72">
        <v>0</v>
      </c>
      <c r="AU72">
        <v>6</v>
      </c>
      <c r="AV72">
        <v>0</v>
      </c>
      <c r="AW72">
        <v>0</v>
      </c>
      <c r="AX72">
        <v>0</v>
      </c>
      <c r="AY72">
        <v>0</v>
      </c>
      <c r="AZ72">
        <v>0</v>
      </c>
      <c r="BA72">
        <v>0</v>
      </c>
      <c r="BB72">
        <v>0</v>
      </c>
      <c r="BC72">
        <v>0</v>
      </c>
      <c r="BD72">
        <v>0</v>
      </c>
      <c r="BE72">
        <v>0</v>
      </c>
      <c r="BF72">
        <v>0</v>
      </c>
      <c r="BG72">
        <v>166</v>
      </c>
      <c r="BH72">
        <v>0</v>
      </c>
      <c r="BI72">
        <v>612</v>
      </c>
      <c r="BJ72">
        <v>0</v>
      </c>
      <c r="BK72">
        <v>0</v>
      </c>
      <c r="BL72">
        <v>0</v>
      </c>
      <c r="BM72">
        <v>0</v>
      </c>
      <c r="BN72">
        <v>0</v>
      </c>
      <c r="BO72">
        <v>9</v>
      </c>
      <c r="BP72">
        <v>0</v>
      </c>
      <c r="BQ72">
        <v>0</v>
      </c>
      <c r="BR72">
        <v>0</v>
      </c>
      <c r="BS72">
        <v>0</v>
      </c>
      <c r="BT72">
        <v>0</v>
      </c>
      <c r="BU72">
        <v>0</v>
      </c>
      <c r="BV72">
        <v>0</v>
      </c>
      <c r="BW72">
        <v>0</v>
      </c>
      <c r="BX72">
        <v>0</v>
      </c>
      <c r="BY72">
        <v>0</v>
      </c>
      <c r="BZ72">
        <v>0</v>
      </c>
      <c r="CA72">
        <v>41.5</v>
      </c>
      <c r="CB72">
        <v>0</v>
      </c>
      <c r="CC72">
        <v>0</v>
      </c>
      <c r="CD72">
        <v>0</v>
      </c>
      <c r="CE72">
        <v>76</v>
      </c>
      <c r="CF72">
        <v>0</v>
      </c>
      <c r="CG72" s="439"/>
      <c r="CH72" s="303">
        <v>46.67</v>
      </c>
      <c r="CI72" s="393">
        <v>29.09</v>
      </c>
      <c r="CJ72" s="303">
        <v>40</v>
      </c>
      <c r="CK72" s="393">
        <v>40</v>
      </c>
      <c r="CL72" s="303">
        <v>50</v>
      </c>
      <c r="CM72" s="393">
        <v>50</v>
      </c>
      <c r="CN72" s="303"/>
      <c r="CO72" s="303"/>
      <c r="CP72" s="393" t="s">
        <v>744</v>
      </c>
      <c r="CQ72" s="303" t="s">
        <v>389</v>
      </c>
      <c r="CR72" s="393" t="s">
        <v>389</v>
      </c>
      <c r="CS72" s="393" t="s">
        <v>744</v>
      </c>
      <c r="CT72" s="303" t="s">
        <v>389</v>
      </c>
      <c r="CU72" s="393" t="s">
        <v>389</v>
      </c>
      <c r="CV72" s="303" t="s">
        <v>744</v>
      </c>
      <c r="CW72" s="303" t="s">
        <v>744</v>
      </c>
      <c r="CX72" s="303" t="s">
        <v>744</v>
      </c>
      <c r="CY72" s="303" t="s">
        <v>744</v>
      </c>
      <c r="CZ72" s="303" t="s">
        <v>744</v>
      </c>
      <c r="DA72" s="303" t="s">
        <v>744</v>
      </c>
      <c r="DB72" s="303" t="s">
        <v>744</v>
      </c>
      <c r="DC72" s="303" t="s">
        <v>744</v>
      </c>
      <c r="DD72" s="303" t="s">
        <v>744</v>
      </c>
      <c r="DE72" s="303" t="s">
        <v>744</v>
      </c>
      <c r="DF72" s="303" t="s">
        <v>744</v>
      </c>
      <c r="DG72" s="393" t="s">
        <v>744</v>
      </c>
      <c r="DH72" s="303" t="s">
        <v>744</v>
      </c>
      <c r="DI72" s="303" t="s">
        <v>744</v>
      </c>
      <c r="DJ72" s="393" t="s">
        <v>744</v>
      </c>
      <c r="DK72" s="303" t="s">
        <v>744</v>
      </c>
      <c r="DL72" s="303" t="s">
        <v>744</v>
      </c>
      <c r="DM72" s="303" t="s">
        <v>744</v>
      </c>
      <c r="DN72" s="303" t="s">
        <v>744</v>
      </c>
      <c r="DO72" s="303" t="s">
        <v>744</v>
      </c>
      <c r="DP72" s="303" t="s">
        <v>744</v>
      </c>
      <c r="DQ72" s="303" t="s">
        <v>744</v>
      </c>
      <c r="DR72" s="303" t="s">
        <v>744</v>
      </c>
      <c r="DS72" s="303" t="s">
        <v>744</v>
      </c>
      <c r="DT72" s="303" t="s">
        <v>744</v>
      </c>
      <c r="DU72" s="303" t="s">
        <v>744</v>
      </c>
      <c r="DV72" s="393" t="s">
        <v>744</v>
      </c>
      <c r="DW72" s="303" t="s">
        <v>744</v>
      </c>
      <c r="DX72" s="303" t="s">
        <v>744</v>
      </c>
      <c r="DY72" s="393" t="s">
        <v>744</v>
      </c>
      <c r="DZ72" s="303" t="s">
        <v>744</v>
      </c>
      <c r="EA72" s="303" t="s">
        <v>744</v>
      </c>
      <c r="EB72" s="303" t="s">
        <v>744</v>
      </c>
      <c r="EC72" s="303" t="s">
        <v>744</v>
      </c>
      <c r="ED72" s="303" t="s">
        <v>744</v>
      </c>
      <c r="EE72" s="303" t="s">
        <v>744</v>
      </c>
      <c r="EF72" s="303" t="s">
        <v>744</v>
      </c>
      <c r="EG72" s="303" t="s">
        <v>744</v>
      </c>
      <c r="EH72" s="303" t="s">
        <v>744</v>
      </c>
      <c r="EI72" s="303" t="s">
        <v>744</v>
      </c>
      <c r="EJ72" s="303" t="s">
        <v>744</v>
      </c>
      <c r="EK72" s="393" t="s">
        <v>744</v>
      </c>
      <c r="EL72" s="303" t="s">
        <v>744</v>
      </c>
      <c r="EM72" s="303" t="s">
        <v>744</v>
      </c>
      <c r="EN72" s="393" t="s">
        <v>744</v>
      </c>
      <c r="EO72" s="303">
        <v>1.5</v>
      </c>
      <c r="EP72" s="303">
        <v>2389.1274999999996</v>
      </c>
      <c r="EQ72" s="303">
        <v>0</v>
      </c>
      <c r="ER72" s="303">
        <v>136</v>
      </c>
      <c r="ES72" s="303">
        <v>0</v>
      </c>
      <c r="ET72" s="303">
        <v>6</v>
      </c>
      <c r="EU72" s="303">
        <v>0</v>
      </c>
      <c r="EV72" s="303">
        <v>166</v>
      </c>
      <c r="EW72" s="303">
        <v>0</v>
      </c>
      <c r="EX72" s="303">
        <v>0</v>
      </c>
      <c r="EY72" s="303">
        <v>2081.1274999999996</v>
      </c>
      <c r="EZ72" s="303">
        <v>0</v>
      </c>
      <c r="FA72" s="393">
        <v>0</v>
      </c>
      <c r="FB72" s="303">
        <v>1592.7516666666666</v>
      </c>
      <c r="FC72" s="303">
        <v>1387.4183333333333</v>
      </c>
      <c r="FD72" s="303">
        <v>0</v>
      </c>
      <c r="FE72" s="393">
        <v>0.12891735581294839</v>
      </c>
      <c r="FF72" s="303" t="s">
        <v>744</v>
      </c>
      <c r="FG72" s="303" t="s">
        <v>744</v>
      </c>
      <c r="FH72" s="303" t="s">
        <v>744</v>
      </c>
      <c r="FI72" s="303" t="s">
        <v>744</v>
      </c>
      <c r="FJ72" s="303" t="s">
        <v>744</v>
      </c>
      <c r="FK72" s="303" t="s">
        <v>744</v>
      </c>
      <c r="FL72" s="303" t="s">
        <v>744</v>
      </c>
      <c r="FM72" s="303" t="s">
        <v>744</v>
      </c>
      <c r="FN72" s="303" t="s">
        <v>744</v>
      </c>
      <c r="FO72" s="303" t="s">
        <v>744</v>
      </c>
      <c r="FP72" s="303" t="s">
        <v>744</v>
      </c>
      <c r="FQ72" s="303" t="s">
        <v>744</v>
      </c>
      <c r="FR72" s="393" t="s">
        <v>744</v>
      </c>
      <c r="FS72" s="303" t="s">
        <v>744</v>
      </c>
      <c r="FT72" s="303" t="s">
        <v>744</v>
      </c>
      <c r="FU72" s="303" t="s">
        <v>744</v>
      </c>
      <c r="FV72" s="393" t="s">
        <v>744</v>
      </c>
      <c r="FW72" s="303">
        <v>1.5</v>
      </c>
      <c r="FX72" s="303">
        <v>2389.1274999999996</v>
      </c>
      <c r="FY72" s="303">
        <v>0</v>
      </c>
      <c r="FZ72" s="303">
        <v>136</v>
      </c>
      <c r="GA72" s="303">
        <v>0</v>
      </c>
      <c r="GB72" s="303">
        <v>6</v>
      </c>
      <c r="GC72" s="303">
        <v>0</v>
      </c>
      <c r="GD72" s="303">
        <v>166</v>
      </c>
      <c r="GE72" s="303">
        <v>0</v>
      </c>
      <c r="GF72" s="303">
        <v>0</v>
      </c>
      <c r="GG72" s="303">
        <v>2081.1274999999996</v>
      </c>
      <c r="GH72" s="303">
        <v>0</v>
      </c>
      <c r="GI72" s="393">
        <v>0</v>
      </c>
      <c r="GJ72" s="303">
        <v>1592.7516666666663</v>
      </c>
      <c r="GK72" s="303">
        <v>1387.4183333333331</v>
      </c>
      <c r="GL72" s="303">
        <v>0</v>
      </c>
      <c r="GM72" s="393">
        <v>0.12891735581294839</v>
      </c>
      <c r="GN72" s="303">
        <v>5.5</v>
      </c>
      <c r="GO72" s="303">
        <v>9476.0391666666656</v>
      </c>
      <c r="GP72" s="303">
        <v>0</v>
      </c>
      <c r="GQ72" s="303">
        <v>184</v>
      </c>
      <c r="GR72" s="303">
        <v>0</v>
      </c>
      <c r="GS72" s="303">
        <v>0</v>
      </c>
      <c r="GT72" s="303">
        <v>0</v>
      </c>
      <c r="GU72" s="303">
        <v>612</v>
      </c>
      <c r="GV72" s="303">
        <v>9</v>
      </c>
      <c r="GW72" s="303">
        <v>0</v>
      </c>
      <c r="GX72" s="303">
        <v>8671.0391666666656</v>
      </c>
      <c r="GY72" s="303">
        <v>76</v>
      </c>
      <c r="GZ72" s="393">
        <v>41.5</v>
      </c>
      <c r="HA72" s="303">
        <v>1722.9162121212121</v>
      </c>
      <c r="HB72" s="303">
        <v>1576.5525757575756</v>
      </c>
      <c r="HC72" s="303">
        <v>13.818181818181818</v>
      </c>
      <c r="HD72" s="393">
        <v>8.495110518661686E-2</v>
      </c>
      <c r="HE72" s="303" t="s">
        <v>744</v>
      </c>
      <c r="HF72" s="303" t="s">
        <v>744</v>
      </c>
      <c r="HG72" s="303" t="s">
        <v>744</v>
      </c>
      <c r="HH72" s="303" t="s">
        <v>744</v>
      </c>
      <c r="HI72" s="303" t="s">
        <v>744</v>
      </c>
      <c r="HJ72" s="303" t="s">
        <v>744</v>
      </c>
      <c r="HK72" s="303" t="s">
        <v>744</v>
      </c>
      <c r="HL72" s="303" t="s">
        <v>744</v>
      </c>
      <c r="HM72" s="303" t="s">
        <v>744</v>
      </c>
      <c r="HN72" s="303" t="s">
        <v>744</v>
      </c>
      <c r="HO72" s="303" t="s">
        <v>744</v>
      </c>
      <c r="HP72" s="303" t="s">
        <v>744</v>
      </c>
      <c r="HQ72" s="393" t="s">
        <v>744</v>
      </c>
      <c r="HR72" s="303" t="s">
        <v>744</v>
      </c>
      <c r="HS72" s="303" t="s">
        <v>744</v>
      </c>
      <c r="HT72" s="303" t="s">
        <v>744</v>
      </c>
      <c r="HU72" s="393" t="s">
        <v>744</v>
      </c>
      <c r="HV72" s="303">
        <v>5.5</v>
      </c>
      <c r="HW72" s="303">
        <v>9476.0391666666656</v>
      </c>
      <c r="HX72" s="303">
        <v>0</v>
      </c>
      <c r="HY72" s="303">
        <v>184</v>
      </c>
      <c r="HZ72" s="303">
        <v>0</v>
      </c>
      <c r="IA72" s="303">
        <v>0</v>
      </c>
      <c r="IB72" s="303">
        <v>0</v>
      </c>
      <c r="IC72" s="303">
        <v>612</v>
      </c>
      <c r="ID72" s="303">
        <v>9</v>
      </c>
      <c r="IE72" s="303">
        <v>0</v>
      </c>
      <c r="IF72" s="303">
        <v>8671.0391666666656</v>
      </c>
      <c r="IG72" s="303">
        <v>76</v>
      </c>
      <c r="IH72" s="393">
        <v>41.5</v>
      </c>
      <c r="II72" s="303">
        <v>1722.9162121212119</v>
      </c>
      <c r="IJ72" s="303">
        <v>1576.5525757575756</v>
      </c>
      <c r="IK72" s="303">
        <v>13.818181818181818</v>
      </c>
      <c r="IL72" s="393">
        <v>8.4951105186616638E-2</v>
      </c>
      <c r="IM72" s="303"/>
      <c r="IN72" s="303">
        <v>1695.0238095238092</v>
      </c>
      <c r="IO72" s="303">
        <v>1536.0238095238092</v>
      </c>
      <c r="IP72" s="393">
        <v>9.3803992077650333E-2</v>
      </c>
      <c r="IQ72" s="303" t="s">
        <v>744</v>
      </c>
      <c r="IR72" s="303" t="s">
        <v>744</v>
      </c>
      <c r="IS72" s="393" t="s">
        <v>744</v>
      </c>
      <c r="IT72" s="303">
        <v>1695.0238095238092</v>
      </c>
      <c r="IU72" s="303">
        <v>1536.0238095238092</v>
      </c>
      <c r="IV72" s="393">
        <v>9.3803992077650333E-2</v>
      </c>
      <c r="IW72" s="735"/>
      <c r="IX72" s="303"/>
      <c r="IY72" s="396" t="s">
        <v>448</v>
      </c>
      <c r="IZ72" s="396" t="s">
        <v>449</v>
      </c>
      <c r="JA72" s="396" t="s">
        <v>343</v>
      </c>
      <c r="JB72" s="396">
        <v>10</v>
      </c>
      <c r="JC72" s="396" t="s">
        <v>11</v>
      </c>
      <c r="JD72" s="396" t="s">
        <v>232</v>
      </c>
      <c r="JE72" s="396" t="s">
        <v>9</v>
      </c>
      <c r="JF72" s="396" t="s">
        <v>232</v>
      </c>
      <c r="JG72" s="396" t="s">
        <v>358</v>
      </c>
    </row>
    <row r="73" spans="1:267" customFormat="1">
      <c r="A73">
        <v>84</v>
      </c>
      <c r="B73">
        <v>1</v>
      </c>
      <c r="F73">
        <v>700</v>
      </c>
      <c r="G73">
        <v>41</v>
      </c>
      <c r="H73">
        <v>1</v>
      </c>
      <c r="I73">
        <v>0</v>
      </c>
      <c r="J73">
        <v>1</v>
      </c>
      <c r="K73">
        <v>0</v>
      </c>
      <c r="L73" t="s">
        <v>448</v>
      </c>
      <c r="M73">
        <v>0</v>
      </c>
      <c r="N73">
        <v>30</v>
      </c>
      <c r="O73">
        <v>24</v>
      </c>
      <c r="P73">
        <v>40</v>
      </c>
      <c r="Q73">
        <v>40</v>
      </c>
      <c r="R73">
        <v>0</v>
      </c>
      <c r="S73">
        <v>0</v>
      </c>
      <c r="T73" t="s">
        <v>745</v>
      </c>
      <c r="U73">
        <v>0</v>
      </c>
      <c r="V73">
        <v>0</v>
      </c>
      <c r="W73">
        <v>9</v>
      </c>
      <c r="X73">
        <v>0</v>
      </c>
      <c r="Y73">
        <v>17.5</v>
      </c>
      <c r="Z73">
        <v>0</v>
      </c>
      <c r="AA73">
        <v>0</v>
      </c>
      <c r="AB73">
        <v>0</v>
      </c>
      <c r="AC73">
        <v>0</v>
      </c>
      <c r="AD73">
        <v>0</v>
      </c>
      <c r="AE73">
        <v>141.5</v>
      </c>
      <c r="AF73">
        <v>0</v>
      </c>
      <c r="AG73">
        <v>0</v>
      </c>
      <c r="AH73">
        <v>0</v>
      </c>
      <c r="AI73">
        <v>0</v>
      </c>
      <c r="AJ73">
        <v>0</v>
      </c>
      <c r="AK73">
        <v>2072</v>
      </c>
      <c r="AL73">
        <v>0</v>
      </c>
      <c r="AM73">
        <v>0</v>
      </c>
      <c r="AN73">
        <v>0</v>
      </c>
      <c r="AO73">
        <v>0</v>
      </c>
      <c r="AP73">
        <v>0</v>
      </c>
      <c r="AQ73">
        <v>0</v>
      </c>
      <c r="AR73">
        <v>0</v>
      </c>
      <c r="AS73">
        <v>0</v>
      </c>
      <c r="AT73">
        <v>0</v>
      </c>
      <c r="AU73">
        <v>0</v>
      </c>
      <c r="AV73">
        <v>0</v>
      </c>
      <c r="AW73">
        <v>0</v>
      </c>
      <c r="AX73">
        <v>0</v>
      </c>
      <c r="AY73">
        <v>0</v>
      </c>
      <c r="AZ73">
        <v>0</v>
      </c>
      <c r="BA73">
        <v>48</v>
      </c>
      <c r="BB73">
        <v>0</v>
      </c>
      <c r="BC73">
        <v>0</v>
      </c>
      <c r="BD73">
        <v>0</v>
      </c>
      <c r="BE73">
        <v>0</v>
      </c>
      <c r="BF73">
        <v>0</v>
      </c>
      <c r="BG73">
        <v>16</v>
      </c>
      <c r="BH73">
        <v>0</v>
      </c>
      <c r="BI73">
        <v>0</v>
      </c>
      <c r="BJ73">
        <v>0</v>
      </c>
      <c r="BK73">
        <v>0</v>
      </c>
      <c r="BL73">
        <v>0</v>
      </c>
      <c r="BM73">
        <v>0</v>
      </c>
      <c r="BN73">
        <v>0</v>
      </c>
      <c r="BO73">
        <v>1576</v>
      </c>
      <c r="BP73">
        <v>0</v>
      </c>
      <c r="BQ73">
        <v>0</v>
      </c>
      <c r="BR73">
        <v>0</v>
      </c>
      <c r="BS73">
        <v>0</v>
      </c>
      <c r="BT73">
        <v>0</v>
      </c>
      <c r="BU73">
        <v>0</v>
      </c>
      <c r="BV73">
        <v>0</v>
      </c>
      <c r="BW73">
        <v>0</v>
      </c>
      <c r="BX73">
        <v>0</v>
      </c>
      <c r="BY73">
        <v>0</v>
      </c>
      <c r="BZ73">
        <v>0</v>
      </c>
      <c r="CA73">
        <v>0</v>
      </c>
      <c r="CB73">
        <v>0</v>
      </c>
      <c r="CC73">
        <v>1224</v>
      </c>
      <c r="CD73">
        <v>0</v>
      </c>
      <c r="CE73">
        <v>3783</v>
      </c>
      <c r="CF73">
        <v>0</v>
      </c>
      <c r="CG73" s="439"/>
      <c r="CH73" s="303">
        <v>30</v>
      </c>
      <c r="CI73" s="393">
        <v>24</v>
      </c>
      <c r="CJ73" s="303">
        <v>40</v>
      </c>
      <c r="CK73" s="393">
        <v>40</v>
      </c>
      <c r="CL73" s="303">
        <v>0</v>
      </c>
      <c r="CM73" s="393">
        <v>0</v>
      </c>
      <c r="CN73" s="303"/>
      <c r="CO73" s="303"/>
      <c r="CP73" s="393" t="s">
        <v>744</v>
      </c>
      <c r="CQ73" s="303" t="s">
        <v>744</v>
      </c>
      <c r="CR73" s="393" t="s">
        <v>389</v>
      </c>
      <c r="CS73" s="393" t="s">
        <v>744</v>
      </c>
      <c r="CT73" s="303" t="s">
        <v>744</v>
      </c>
      <c r="CU73" s="393" t="s">
        <v>389</v>
      </c>
      <c r="CV73" s="303" t="s">
        <v>744</v>
      </c>
      <c r="CW73" s="303" t="s">
        <v>744</v>
      </c>
      <c r="CX73" s="303" t="s">
        <v>744</v>
      </c>
      <c r="CY73" s="303" t="s">
        <v>744</v>
      </c>
      <c r="CZ73" s="303" t="s">
        <v>744</v>
      </c>
      <c r="DA73" s="303" t="s">
        <v>744</v>
      </c>
      <c r="DB73" s="303" t="s">
        <v>744</v>
      </c>
      <c r="DC73" s="303" t="s">
        <v>744</v>
      </c>
      <c r="DD73" s="303" t="s">
        <v>744</v>
      </c>
      <c r="DE73" s="303" t="s">
        <v>744</v>
      </c>
      <c r="DF73" s="303" t="s">
        <v>744</v>
      </c>
      <c r="DG73" s="393" t="s">
        <v>744</v>
      </c>
      <c r="DH73" s="303" t="s">
        <v>744</v>
      </c>
      <c r="DI73" s="303" t="s">
        <v>744</v>
      </c>
      <c r="DJ73" s="393" t="s">
        <v>744</v>
      </c>
      <c r="DK73" s="303" t="s">
        <v>744</v>
      </c>
      <c r="DL73" s="303" t="s">
        <v>744</v>
      </c>
      <c r="DM73" s="303" t="s">
        <v>744</v>
      </c>
      <c r="DN73" s="303" t="s">
        <v>744</v>
      </c>
      <c r="DO73" s="303" t="s">
        <v>744</v>
      </c>
      <c r="DP73" s="303" t="s">
        <v>744</v>
      </c>
      <c r="DQ73" s="303" t="s">
        <v>744</v>
      </c>
      <c r="DR73" s="303" t="s">
        <v>744</v>
      </c>
      <c r="DS73" s="303" t="s">
        <v>744</v>
      </c>
      <c r="DT73" s="303" t="s">
        <v>744</v>
      </c>
      <c r="DU73" s="303" t="s">
        <v>744</v>
      </c>
      <c r="DV73" s="393" t="s">
        <v>744</v>
      </c>
      <c r="DW73" s="303" t="s">
        <v>744</v>
      </c>
      <c r="DX73" s="303" t="s">
        <v>744</v>
      </c>
      <c r="DY73" s="393" t="s">
        <v>744</v>
      </c>
      <c r="DZ73" s="303" t="s">
        <v>744</v>
      </c>
      <c r="EA73" s="303" t="s">
        <v>744</v>
      </c>
      <c r="EB73" s="303" t="s">
        <v>744</v>
      </c>
      <c r="EC73" s="303" t="s">
        <v>744</v>
      </c>
      <c r="ED73" s="303" t="s">
        <v>744</v>
      </c>
      <c r="EE73" s="303" t="s">
        <v>744</v>
      </c>
      <c r="EF73" s="303" t="s">
        <v>744</v>
      </c>
      <c r="EG73" s="303" t="s">
        <v>744</v>
      </c>
      <c r="EH73" s="303" t="s">
        <v>744</v>
      </c>
      <c r="EI73" s="303" t="s">
        <v>744</v>
      </c>
      <c r="EJ73" s="303" t="s">
        <v>744</v>
      </c>
      <c r="EK73" s="393" t="s">
        <v>744</v>
      </c>
      <c r="EL73" s="303" t="s">
        <v>744</v>
      </c>
      <c r="EM73" s="303" t="s">
        <v>744</v>
      </c>
      <c r="EN73" s="393" t="s">
        <v>744</v>
      </c>
      <c r="EO73" s="303">
        <v>9</v>
      </c>
      <c r="EP73" s="303">
        <v>15840</v>
      </c>
      <c r="EQ73" s="303">
        <v>0</v>
      </c>
      <c r="ER73" s="303">
        <v>0</v>
      </c>
      <c r="ES73" s="303">
        <v>0</v>
      </c>
      <c r="ET73" s="303">
        <v>0</v>
      </c>
      <c r="EU73" s="303">
        <v>48</v>
      </c>
      <c r="EV73" s="303">
        <v>16</v>
      </c>
      <c r="EW73" s="303">
        <v>0</v>
      </c>
      <c r="EX73" s="303">
        <v>0</v>
      </c>
      <c r="EY73" s="303">
        <v>15776</v>
      </c>
      <c r="EZ73" s="303">
        <v>1224</v>
      </c>
      <c r="FA73" s="393">
        <v>0</v>
      </c>
      <c r="FB73" s="303">
        <v>1760</v>
      </c>
      <c r="FC73" s="303">
        <v>1752.8888888888889</v>
      </c>
      <c r="FD73" s="303">
        <v>136</v>
      </c>
      <c r="FE73" s="393">
        <v>4.0404040404040664E-3</v>
      </c>
      <c r="FF73" s="303" t="s">
        <v>744</v>
      </c>
      <c r="FG73" s="303" t="s">
        <v>744</v>
      </c>
      <c r="FH73" s="303" t="s">
        <v>744</v>
      </c>
      <c r="FI73" s="303" t="s">
        <v>744</v>
      </c>
      <c r="FJ73" s="303" t="s">
        <v>744</v>
      </c>
      <c r="FK73" s="303" t="s">
        <v>744</v>
      </c>
      <c r="FL73" s="303" t="s">
        <v>744</v>
      </c>
      <c r="FM73" s="303" t="s">
        <v>744</v>
      </c>
      <c r="FN73" s="303" t="s">
        <v>744</v>
      </c>
      <c r="FO73" s="303" t="s">
        <v>744</v>
      </c>
      <c r="FP73" s="303" t="s">
        <v>744</v>
      </c>
      <c r="FQ73" s="303" t="s">
        <v>744</v>
      </c>
      <c r="FR73" s="393" t="s">
        <v>744</v>
      </c>
      <c r="FS73" s="303" t="s">
        <v>744</v>
      </c>
      <c r="FT73" s="303" t="s">
        <v>744</v>
      </c>
      <c r="FU73" s="303" t="s">
        <v>744</v>
      </c>
      <c r="FV73" s="393" t="s">
        <v>744</v>
      </c>
      <c r="FW73" s="303">
        <v>9</v>
      </c>
      <c r="FX73" s="303">
        <v>15840</v>
      </c>
      <c r="FY73" s="303">
        <v>0</v>
      </c>
      <c r="FZ73" s="303">
        <v>0</v>
      </c>
      <c r="GA73" s="303">
        <v>0</v>
      </c>
      <c r="GB73" s="303">
        <v>0</v>
      </c>
      <c r="GC73" s="303">
        <v>48</v>
      </c>
      <c r="GD73" s="303">
        <v>16</v>
      </c>
      <c r="GE73" s="303">
        <v>0</v>
      </c>
      <c r="GF73" s="303">
        <v>0</v>
      </c>
      <c r="GG73" s="303">
        <v>15776</v>
      </c>
      <c r="GH73" s="303">
        <v>1224</v>
      </c>
      <c r="GI73" s="393">
        <v>0</v>
      </c>
      <c r="GJ73" s="303">
        <v>1760</v>
      </c>
      <c r="GK73" s="303">
        <v>1752.8888888888889</v>
      </c>
      <c r="GL73" s="303">
        <v>136</v>
      </c>
      <c r="GM73" s="393">
        <v>4.0404040404040664E-3</v>
      </c>
      <c r="GN73" s="303">
        <v>17.5</v>
      </c>
      <c r="GO73" s="303">
        <v>31640</v>
      </c>
      <c r="GP73" s="303">
        <v>141.5</v>
      </c>
      <c r="GQ73" s="303">
        <v>2072</v>
      </c>
      <c r="GR73" s="303">
        <v>0</v>
      </c>
      <c r="GS73" s="303">
        <v>0</v>
      </c>
      <c r="GT73" s="303">
        <v>0</v>
      </c>
      <c r="GU73" s="303">
        <v>0</v>
      </c>
      <c r="GV73" s="303">
        <v>1576</v>
      </c>
      <c r="GW73" s="303">
        <v>0</v>
      </c>
      <c r="GX73" s="303">
        <v>27850.5</v>
      </c>
      <c r="GY73" s="303">
        <v>3783</v>
      </c>
      <c r="GZ73" s="393">
        <v>0</v>
      </c>
      <c r="HA73" s="303">
        <v>1808</v>
      </c>
      <c r="HB73" s="303">
        <v>1591.4571428571428</v>
      </c>
      <c r="HC73" s="303">
        <v>216.17142857142858</v>
      </c>
      <c r="HD73" s="393">
        <v>0.11976927939317328</v>
      </c>
      <c r="HE73" s="303" t="s">
        <v>744</v>
      </c>
      <c r="HF73" s="303" t="s">
        <v>744</v>
      </c>
      <c r="HG73" s="303" t="s">
        <v>744</v>
      </c>
      <c r="HH73" s="303" t="s">
        <v>744</v>
      </c>
      <c r="HI73" s="303" t="s">
        <v>744</v>
      </c>
      <c r="HJ73" s="303" t="s">
        <v>744</v>
      </c>
      <c r="HK73" s="303" t="s">
        <v>744</v>
      </c>
      <c r="HL73" s="303" t="s">
        <v>744</v>
      </c>
      <c r="HM73" s="303" t="s">
        <v>744</v>
      </c>
      <c r="HN73" s="303" t="s">
        <v>744</v>
      </c>
      <c r="HO73" s="303" t="s">
        <v>744</v>
      </c>
      <c r="HP73" s="303" t="s">
        <v>744</v>
      </c>
      <c r="HQ73" s="393" t="s">
        <v>744</v>
      </c>
      <c r="HR73" s="303" t="s">
        <v>744</v>
      </c>
      <c r="HS73" s="303" t="s">
        <v>744</v>
      </c>
      <c r="HT73" s="303" t="s">
        <v>744</v>
      </c>
      <c r="HU73" s="393" t="s">
        <v>744</v>
      </c>
      <c r="HV73" s="303">
        <v>17.5</v>
      </c>
      <c r="HW73" s="303">
        <v>31640</v>
      </c>
      <c r="HX73" s="303">
        <v>141.5</v>
      </c>
      <c r="HY73" s="303">
        <v>2072</v>
      </c>
      <c r="HZ73" s="303">
        <v>0</v>
      </c>
      <c r="IA73" s="303">
        <v>0</v>
      </c>
      <c r="IB73" s="303">
        <v>0</v>
      </c>
      <c r="IC73" s="303">
        <v>0</v>
      </c>
      <c r="ID73" s="303">
        <v>1576</v>
      </c>
      <c r="IE73" s="303">
        <v>0</v>
      </c>
      <c r="IF73" s="303">
        <v>27850.5</v>
      </c>
      <c r="IG73" s="303">
        <v>3783</v>
      </c>
      <c r="IH73" s="393">
        <v>0</v>
      </c>
      <c r="II73" s="303">
        <v>1808</v>
      </c>
      <c r="IJ73" s="303">
        <v>1591.4571428571428</v>
      </c>
      <c r="IK73" s="303">
        <v>216.17142857142858</v>
      </c>
      <c r="IL73" s="393">
        <v>0.11976927939317328</v>
      </c>
      <c r="IM73" s="303"/>
      <c r="IN73" s="303">
        <v>1791.6981132075471</v>
      </c>
      <c r="IO73" s="303">
        <v>1646.2830188679245</v>
      </c>
      <c r="IP73" s="393">
        <v>8.116048862679015E-2</v>
      </c>
      <c r="IQ73" s="303" t="s">
        <v>744</v>
      </c>
      <c r="IR73" s="303" t="s">
        <v>744</v>
      </c>
      <c r="IS73" s="393" t="s">
        <v>744</v>
      </c>
      <c r="IT73" s="303">
        <v>1791.6981132075471</v>
      </c>
      <c r="IU73" s="303">
        <v>1646.2830188679245</v>
      </c>
      <c r="IV73" s="393">
        <v>8.116048862679015E-2</v>
      </c>
      <c r="IW73" s="735"/>
      <c r="IX73" s="303"/>
      <c r="IY73" s="396" t="s">
        <v>448</v>
      </c>
      <c r="IZ73" s="396" t="s">
        <v>449</v>
      </c>
      <c r="JA73" s="396" t="s">
        <v>343</v>
      </c>
      <c r="JB73" s="396">
        <v>31</v>
      </c>
      <c r="JC73" s="396" t="s">
        <v>12</v>
      </c>
      <c r="JD73" s="396" t="s">
        <v>232</v>
      </c>
      <c r="JE73" s="396" t="s">
        <v>9</v>
      </c>
      <c r="JF73" s="396" t="s">
        <v>232</v>
      </c>
      <c r="JG73" s="396" t="s">
        <v>358</v>
      </c>
    </row>
    <row r="74" spans="1:267" customFormat="1">
      <c r="A74">
        <v>85</v>
      </c>
      <c r="B74">
        <v>1</v>
      </c>
      <c r="F74">
        <v>700</v>
      </c>
      <c r="G74">
        <v>42</v>
      </c>
      <c r="H74">
        <v>1</v>
      </c>
      <c r="I74">
        <v>0</v>
      </c>
      <c r="J74">
        <v>1</v>
      </c>
      <c r="K74">
        <v>0</v>
      </c>
      <c r="L74" t="s">
        <v>448</v>
      </c>
      <c r="M74">
        <v>0</v>
      </c>
      <c r="N74">
        <v>34</v>
      </c>
      <c r="O74">
        <v>22</v>
      </c>
      <c r="P74">
        <v>40</v>
      </c>
      <c r="Q74">
        <v>40</v>
      </c>
      <c r="R74">
        <v>0</v>
      </c>
      <c r="S74">
        <v>0</v>
      </c>
      <c r="T74" t="s">
        <v>745</v>
      </c>
      <c r="U74">
        <v>0</v>
      </c>
      <c r="V74">
        <v>0</v>
      </c>
      <c r="W74">
        <v>0</v>
      </c>
      <c r="X74">
        <v>1</v>
      </c>
      <c r="Y74">
        <v>12</v>
      </c>
      <c r="Z74">
        <v>0</v>
      </c>
      <c r="AA74">
        <v>0</v>
      </c>
      <c r="AB74">
        <v>0</v>
      </c>
      <c r="AC74">
        <v>0</v>
      </c>
      <c r="AD74">
        <v>0</v>
      </c>
      <c r="AE74">
        <v>0</v>
      </c>
      <c r="AF74">
        <v>0</v>
      </c>
      <c r="AG74">
        <v>0</v>
      </c>
      <c r="AH74">
        <v>0</v>
      </c>
      <c r="AI74">
        <v>0</v>
      </c>
      <c r="AJ74">
        <v>0</v>
      </c>
      <c r="AK74">
        <v>371</v>
      </c>
      <c r="AL74">
        <v>0</v>
      </c>
      <c r="AM74">
        <v>0</v>
      </c>
      <c r="AN74">
        <v>0</v>
      </c>
      <c r="AO74">
        <v>0</v>
      </c>
      <c r="AP74">
        <v>0</v>
      </c>
      <c r="AQ74">
        <v>0</v>
      </c>
      <c r="AR74">
        <v>0</v>
      </c>
      <c r="AS74">
        <v>0</v>
      </c>
      <c r="AT74">
        <v>0</v>
      </c>
      <c r="AU74">
        <v>0</v>
      </c>
      <c r="AV74">
        <v>0</v>
      </c>
      <c r="AW74">
        <v>96</v>
      </c>
      <c r="AX74">
        <v>0</v>
      </c>
      <c r="AY74">
        <v>0</v>
      </c>
      <c r="AZ74">
        <v>0</v>
      </c>
      <c r="BA74">
        <v>0</v>
      </c>
      <c r="BB74">
        <v>0</v>
      </c>
      <c r="BC74">
        <v>208.5</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1751</v>
      </c>
      <c r="CB74">
        <v>0</v>
      </c>
      <c r="CC74">
        <v>0</v>
      </c>
      <c r="CD74">
        <v>0</v>
      </c>
      <c r="CE74">
        <v>395</v>
      </c>
      <c r="CF74">
        <v>0</v>
      </c>
      <c r="CG74" s="439"/>
      <c r="CH74" s="303">
        <v>34</v>
      </c>
      <c r="CI74" s="393">
        <v>22</v>
      </c>
      <c r="CJ74" s="303">
        <v>40</v>
      </c>
      <c r="CK74" s="393">
        <v>40</v>
      </c>
      <c r="CL74" s="303">
        <v>0</v>
      </c>
      <c r="CM74" s="393">
        <v>0</v>
      </c>
      <c r="CN74" s="303"/>
      <c r="CO74" s="303"/>
      <c r="CP74" s="393" t="s">
        <v>744</v>
      </c>
      <c r="CQ74" s="303" t="s">
        <v>389</v>
      </c>
      <c r="CR74" s="393" t="s">
        <v>389</v>
      </c>
      <c r="CS74" s="393" t="s">
        <v>744</v>
      </c>
      <c r="CT74" s="303" t="s">
        <v>389</v>
      </c>
      <c r="CU74" s="393" t="s">
        <v>389</v>
      </c>
      <c r="CV74" s="303" t="s">
        <v>744</v>
      </c>
      <c r="CW74" s="303" t="s">
        <v>744</v>
      </c>
      <c r="CX74" s="303" t="s">
        <v>744</v>
      </c>
      <c r="CY74" s="303" t="s">
        <v>744</v>
      </c>
      <c r="CZ74" s="303" t="s">
        <v>744</v>
      </c>
      <c r="DA74" s="303" t="s">
        <v>744</v>
      </c>
      <c r="DB74" s="303" t="s">
        <v>744</v>
      </c>
      <c r="DC74" s="303" t="s">
        <v>744</v>
      </c>
      <c r="DD74" s="303" t="s">
        <v>744</v>
      </c>
      <c r="DE74" s="303" t="s">
        <v>744</v>
      </c>
      <c r="DF74" s="303" t="s">
        <v>744</v>
      </c>
      <c r="DG74" s="393" t="s">
        <v>744</v>
      </c>
      <c r="DH74" s="303" t="s">
        <v>744</v>
      </c>
      <c r="DI74" s="303" t="s">
        <v>744</v>
      </c>
      <c r="DJ74" s="393" t="s">
        <v>744</v>
      </c>
      <c r="DK74" s="303" t="s">
        <v>744</v>
      </c>
      <c r="DL74" s="303" t="s">
        <v>744</v>
      </c>
      <c r="DM74" s="303" t="s">
        <v>744</v>
      </c>
      <c r="DN74" s="303" t="s">
        <v>744</v>
      </c>
      <c r="DO74" s="303" t="s">
        <v>744</v>
      </c>
      <c r="DP74" s="303" t="s">
        <v>744</v>
      </c>
      <c r="DQ74" s="303" t="s">
        <v>744</v>
      </c>
      <c r="DR74" s="303" t="s">
        <v>744</v>
      </c>
      <c r="DS74" s="303" t="s">
        <v>744</v>
      </c>
      <c r="DT74" s="303" t="s">
        <v>744</v>
      </c>
      <c r="DU74" s="303" t="s">
        <v>744</v>
      </c>
      <c r="DV74" s="393" t="s">
        <v>744</v>
      </c>
      <c r="DW74" s="303" t="s">
        <v>744</v>
      </c>
      <c r="DX74" s="303" t="s">
        <v>744</v>
      </c>
      <c r="DY74" s="393" t="s">
        <v>744</v>
      </c>
      <c r="DZ74" s="303" t="s">
        <v>744</v>
      </c>
      <c r="EA74" s="303" t="s">
        <v>744</v>
      </c>
      <c r="EB74" s="303" t="s">
        <v>744</v>
      </c>
      <c r="EC74" s="303" t="s">
        <v>744</v>
      </c>
      <c r="ED74" s="303" t="s">
        <v>744</v>
      </c>
      <c r="EE74" s="303" t="s">
        <v>744</v>
      </c>
      <c r="EF74" s="303" t="s">
        <v>744</v>
      </c>
      <c r="EG74" s="303" t="s">
        <v>744</v>
      </c>
      <c r="EH74" s="303" t="s">
        <v>744</v>
      </c>
      <c r="EI74" s="303" t="s">
        <v>744</v>
      </c>
      <c r="EJ74" s="303" t="s">
        <v>744</v>
      </c>
      <c r="EK74" s="393" t="s">
        <v>744</v>
      </c>
      <c r="EL74" s="303" t="s">
        <v>744</v>
      </c>
      <c r="EM74" s="303" t="s">
        <v>744</v>
      </c>
      <c r="EN74" s="393" t="s">
        <v>744</v>
      </c>
      <c r="EO74" s="303" t="s">
        <v>744</v>
      </c>
      <c r="EP74" s="303" t="s">
        <v>744</v>
      </c>
      <c r="EQ74" s="303" t="s">
        <v>744</v>
      </c>
      <c r="ER74" s="303" t="s">
        <v>744</v>
      </c>
      <c r="ES74" s="303" t="s">
        <v>744</v>
      </c>
      <c r="ET74" s="303" t="s">
        <v>744</v>
      </c>
      <c r="EU74" s="303" t="s">
        <v>744</v>
      </c>
      <c r="EV74" s="303" t="s">
        <v>744</v>
      </c>
      <c r="EW74" s="303" t="s">
        <v>744</v>
      </c>
      <c r="EX74" s="303" t="s">
        <v>744</v>
      </c>
      <c r="EY74" s="303" t="s">
        <v>744</v>
      </c>
      <c r="EZ74" s="303" t="s">
        <v>744</v>
      </c>
      <c r="FA74" s="393" t="s">
        <v>744</v>
      </c>
      <c r="FB74" s="303" t="s">
        <v>744</v>
      </c>
      <c r="FC74" s="303" t="s">
        <v>744</v>
      </c>
      <c r="FD74" s="303" t="s">
        <v>744</v>
      </c>
      <c r="FE74" s="393" t="s">
        <v>744</v>
      </c>
      <c r="FF74" s="303">
        <v>1</v>
      </c>
      <c r="FG74" s="303">
        <v>1728</v>
      </c>
      <c r="FH74" s="303">
        <v>0</v>
      </c>
      <c r="FI74" s="303">
        <v>0</v>
      </c>
      <c r="FJ74" s="303">
        <v>0</v>
      </c>
      <c r="FK74" s="303">
        <v>0</v>
      </c>
      <c r="FL74" s="303">
        <v>0</v>
      </c>
      <c r="FM74" s="303">
        <v>0</v>
      </c>
      <c r="FN74" s="303">
        <v>0</v>
      </c>
      <c r="FO74" s="303">
        <v>0</v>
      </c>
      <c r="FP74" s="303">
        <v>1728</v>
      </c>
      <c r="FQ74" s="303">
        <v>0</v>
      </c>
      <c r="FR74" s="393">
        <v>0</v>
      </c>
      <c r="FS74" s="303">
        <v>1728</v>
      </c>
      <c r="FT74" s="303">
        <v>1728</v>
      </c>
      <c r="FU74" s="303">
        <v>0</v>
      </c>
      <c r="FV74" s="393">
        <v>0</v>
      </c>
      <c r="FW74" s="303">
        <v>1</v>
      </c>
      <c r="FX74" s="303">
        <v>1728</v>
      </c>
      <c r="FY74" s="303">
        <v>0</v>
      </c>
      <c r="FZ74" s="303">
        <v>0</v>
      </c>
      <c r="GA74" s="303">
        <v>0</v>
      </c>
      <c r="GB74" s="303">
        <v>0</v>
      </c>
      <c r="GC74" s="303">
        <v>0</v>
      </c>
      <c r="GD74" s="303">
        <v>0</v>
      </c>
      <c r="GE74" s="303">
        <v>0</v>
      </c>
      <c r="GF74" s="303">
        <v>0</v>
      </c>
      <c r="GG74" s="303">
        <v>1728</v>
      </c>
      <c r="GH74" s="303">
        <v>0</v>
      </c>
      <c r="GI74" s="393">
        <v>0</v>
      </c>
      <c r="GJ74" s="303">
        <v>1728</v>
      </c>
      <c r="GK74" s="303">
        <v>1728</v>
      </c>
      <c r="GL74" s="303">
        <v>0</v>
      </c>
      <c r="GM74" s="393">
        <v>0</v>
      </c>
      <c r="GN74" s="303">
        <v>12</v>
      </c>
      <c r="GO74" s="303">
        <v>20137</v>
      </c>
      <c r="GP74" s="303">
        <v>0</v>
      </c>
      <c r="GQ74" s="303">
        <v>371</v>
      </c>
      <c r="GR74" s="303">
        <v>0</v>
      </c>
      <c r="GS74" s="303">
        <v>96</v>
      </c>
      <c r="GT74" s="303">
        <v>208.5</v>
      </c>
      <c r="GU74" s="303">
        <v>0</v>
      </c>
      <c r="GV74" s="303">
        <v>0</v>
      </c>
      <c r="GW74" s="303">
        <v>0</v>
      </c>
      <c r="GX74" s="303">
        <v>19461.5</v>
      </c>
      <c r="GY74" s="303">
        <v>395</v>
      </c>
      <c r="GZ74" s="393">
        <v>1751</v>
      </c>
      <c r="HA74" s="303">
        <v>1678.0833333333333</v>
      </c>
      <c r="HB74" s="303">
        <v>1621.7916666666665</v>
      </c>
      <c r="HC74" s="303">
        <v>32.916666666666664</v>
      </c>
      <c r="HD74" s="393">
        <v>3.3545215275363804E-2</v>
      </c>
      <c r="HE74" s="303" t="s">
        <v>744</v>
      </c>
      <c r="HF74" s="303" t="s">
        <v>744</v>
      </c>
      <c r="HG74" s="303" t="s">
        <v>744</v>
      </c>
      <c r="HH74" s="303" t="s">
        <v>744</v>
      </c>
      <c r="HI74" s="303" t="s">
        <v>744</v>
      </c>
      <c r="HJ74" s="303" t="s">
        <v>744</v>
      </c>
      <c r="HK74" s="303" t="s">
        <v>744</v>
      </c>
      <c r="HL74" s="303" t="s">
        <v>744</v>
      </c>
      <c r="HM74" s="303" t="s">
        <v>744</v>
      </c>
      <c r="HN74" s="303" t="s">
        <v>744</v>
      </c>
      <c r="HO74" s="303" t="s">
        <v>744</v>
      </c>
      <c r="HP74" s="303" t="s">
        <v>744</v>
      </c>
      <c r="HQ74" s="393" t="s">
        <v>744</v>
      </c>
      <c r="HR74" s="303" t="s">
        <v>744</v>
      </c>
      <c r="HS74" s="303" t="s">
        <v>744</v>
      </c>
      <c r="HT74" s="303" t="s">
        <v>744</v>
      </c>
      <c r="HU74" s="393" t="s">
        <v>744</v>
      </c>
      <c r="HV74" s="303">
        <v>12</v>
      </c>
      <c r="HW74" s="303">
        <v>20137</v>
      </c>
      <c r="HX74" s="303">
        <v>0</v>
      </c>
      <c r="HY74" s="303">
        <v>371</v>
      </c>
      <c r="HZ74" s="303">
        <v>0</v>
      </c>
      <c r="IA74" s="303">
        <v>96</v>
      </c>
      <c r="IB74" s="303">
        <v>208.5</v>
      </c>
      <c r="IC74" s="303">
        <v>0</v>
      </c>
      <c r="ID74" s="303">
        <v>0</v>
      </c>
      <c r="IE74" s="303">
        <v>0</v>
      </c>
      <c r="IF74" s="303">
        <v>19461.5</v>
      </c>
      <c r="IG74" s="303">
        <v>395</v>
      </c>
      <c r="IH74" s="393">
        <v>1751</v>
      </c>
      <c r="II74" s="303">
        <v>1678.0833333333333</v>
      </c>
      <c r="IJ74" s="303">
        <v>1621.7916666666667</v>
      </c>
      <c r="IK74" s="303">
        <v>32.916666666666664</v>
      </c>
      <c r="IL74" s="393">
        <v>3.3545215275363693E-2</v>
      </c>
      <c r="IM74" s="303"/>
      <c r="IN74" s="303">
        <v>1678.0833333333333</v>
      </c>
      <c r="IO74" s="303">
        <v>1621.7916666666667</v>
      </c>
      <c r="IP74" s="393">
        <v>3.3545215275363693E-2</v>
      </c>
      <c r="IQ74" s="303">
        <v>1728</v>
      </c>
      <c r="IR74" s="303">
        <v>1728</v>
      </c>
      <c r="IS74" s="393">
        <v>0</v>
      </c>
      <c r="IT74" s="303">
        <v>1681.9230769230769</v>
      </c>
      <c r="IU74" s="303">
        <v>1629.9615384615386</v>
      </c>
      <c r="IV74" s="393">
        <v>3.0894123027669695E-2</v>
      </c>
      <c r="IW74" s="735"/>
      <c r="IX74" s="303"/>
      <c r="IY74" s="396" t="s">
        <v>448</v>
      </c>
      <c r="IZ74" s="396" t="s">
        <v>449</v>
      </c>
      <c r="JA74" s="396" t="s">
        <v>343</v>
      </c>
      <c r="JB74" s="396">
        <v>26</v>
      </c>
      <c r="JC74" s="396" t="s">
        <v>12</v>
      </c>
      <c r="JD74" s="396" t="s">
        <v>232</v>
      </c>
      <c r="JE74" s="396" t="s">
        <v>9</v>
      </c>
      <c r="JF74" s="396" t="s">
        <v>232</v>
      </c>
      <c r="JG74" s="396" t="s">
        <v>358</v>
      </c>
    </row>
    <row r="75" spans="1:267" customFormat="1">
      <c r="A75">
        <v>86</v>
      </c>
      <c r="B75">
        <v>1</v>
      </c>
      <c r="F75">
        <v>700</v>
      </c>
      <c r="G75">
        <v>42</v>
      </c>
      <c r="H75">
        <v>1</v>
      </c>
      <c r="I75">
        <v>0</v>
      </c>
      <c r="J75">
        <v>1</v>
      </c>
      <c r="K75">
        <v>0</v>
      </c>
      <c r="L75" t="s">
        <v>448</v>
      </c>
      <c r="M75">
        <v>0</v>
      </c>
      <c r="N75">
        <v>25.41</v>
      </c>
      <c r="O75">
        <v>24.91</v>
      </c>
      <c r="P75">
        <v>40</v>
      </c>
      <c r="Q75">
        <v>40</v>
      </c>
      <c r="R75">
        <v>0</v>
      </c>
      <c r="S75">
        <v>0</v>
      </c>
      <c r="T75" t="s">
        <v>745</v>
      </c>
      <c r="U75">
        <v>0</v>
      </c>
      <c r="V75">
        <v>0</v>
      </c>
      <c r="W75">
        <v>2</v>
      </c>
      <c r="X75">
        <v>0</v>
      </c>
      <c r="Y75">
        <v>8.5</v>
      </c>
      <c r="Z75">
        <v>0</v>
      </c>
      <c r="AA75">
        <v>0</v>
      </c>
      <c r="AB75">
        <v>0</v>
      </c>
      <c r="AC75">
        <v>0</v>
      </c>
      <c r="AD75">
        <v>0</v>
      </c>
      <c r="AE75">
        <v>200</v>
      </c>
      <c r="AF75">
        <v>0</v>
      </c>
      <c r="AG75">
        <v>0</v>
      </c>
      <c r="AH75">
        <v>0</v>
      </c>
      <c r="AI75">
        <v>24</v>
      </c>
      <c r="AJ75">
        <v>0</v>
      </c>
      <c r="AK75">
        <v>48</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24</v>
      </c>
      <c r="BJ75">
        <v>0</v>
      </c>
      <c r="BK75">
        <v>0</v>
      </c>
      <c r="BL75">
        <v>0</v>
      </c>
      <c r="BM75">
        <v>0</v>
      </c>
      <c r="BN75">
        <v>0</v>
      </c>
      <c r="BO75">
        <v>106.5</v>
      </c>
      <c r="BP75">
        <v>0</v>
      </c>
      <c r="BQ75">
        <v>0</v>
      </c>
      <c r="BR75">
        <v>0</v>
      </c>
      <c r="BS75">
        <v>0</v>
      </c>
      <c r="BT75">
        <v>0</v>
      </c>
      <c r="BU75">
        <v>0</v>
      </c>
      <c r="BV75">
        <v>0</v>
      </c>
      <c r="BW75">
        <v>0</v>
      </c>
      <c r="BX75">
        <v>0</v>
      </c>
      <c r="BY75">
        <v>0</v>
      </c>
      <c r="BZ75">
        <v>0</v>
      </c>
      <c r="CA75">
        <v>510.3</v>
      </c>
      <c r="CB75">
        <v>0</v>
      </c>
      <c r="CC75">
        <v>44</v>
      </c>
      <c r="CD75">
        <v>0</v>
      </c>
      <c r="CE75">
        <v>1626.3</v>
      </c>
      <c r="CF75">
        <v>0</v>
      </c>
      <c r="CG75" s="439"/>
      <c r="CH75" s="303">
        <v>25.41</v>
      </c>
      <c r="CI75" s="393">
        <v>24.91</v>
      </c>
      <c r="CJ75" s="303">
        <v>40</v>
      </c>
      <c r="CK75" s="393">
        <v>40</v>
      </c>
      <c r="CL75" s="303">
        <v>0</v>
      </c>
      <c r="CM75" s="393">
        <v>0</v>
      </c>
      <c r="CN75" s="303"/>
      <c r="CO75" s="303"/>
      <c r="CP75" s="393" t="s">
        <v>744</v>
      </c>
      <c r="CQ75" s="303" t="s">
        <v>389</v>
      </c>
      <c r="CR75" s="393" t="s">
        <v>389</v>
      </c>
      <c r="CS75" s="393" t="s">
        <v>744</v>
      </c>
      <c r="CT75" s="303" t="s">
        <v>389</v>
      </c>
      <c r="CU75" s="393" t="s">
        <v>389</v>
      </c>
      <c r="CV75" s="303" t="s">
        <v>744</v>
      </c>
      <c r="CW75" s="303" t="s">
        <v>744</v>
      </c>
      <c r="CX75" s="303" t="s">
        <v>744</v>
      </c>
      <c r="CY75" s="303" t="s">
        <v>744</v>
      </c>
      <c r="CZ75" s="303" t="s">
        <v>744</v>
      </c>
      <c r="DA75" s="303" t="s">
        <v>744</v>
      </c>
      <c r="DB75" s="303" t="s">
        <v>744</v>
      </c>
      <c r="DC75" s="303" t="s">
        <v>744</v>
      </c>
      <c r="DD75" s="303" t="s">
        <v>744</v>
      </c>
      <c r="DE75" s="303" t="s">
        <v>744</v>
      </c>
      <c r="DF75" s="303" t="s">
        <v>744</v>
      </c>
      <c r="DG75" s="393" t="s">
        <v>744</v>
      </c>
      <c r="DH75" s="303" t="s">
        <v>744</v>
      </c>
      <c r="DI75" s="303" t="s">
        <v>744</v>
      </c>
      <c r="DJ75" s="393" t="s">
        <v>744</v>
      </c>
      <c r="DK75" s="303" t="s">
        <v>744</v>
      </c>
      <c r="DL75" s="303" t="s">
        <v>744</v>
      </c>
      <c r="DM75" s="303" t="s">
        <v>744</v>
      </c>
      <c r="DN75" s="303" t="s">
        <v>744</v>
      </c>
      <c r="DO75" s="303" t="s">
        <v>744</v>
      </c>
      <c r="DP75" s="303" t="s">
        <v>744</v>
      </c>
      <c r="DQ75" s="303" t="s">
        <v>744</v>
      </c>
      <c r="DR75" s="303" t="s">
        <v>744</v>
      </c>
      <c r="DS75" s="303" t="s">
        <v>744</v>
      </c>
      <c r="DT75" s="303" t="s">
        <v>744</v>
      </c>
      <c r="DU75" s="303" t="s">
        <v>744</v>
      </c>
      <c r="DV75" s="393" t="s">
        <v>744</v>
      </c>
      <c r="DW75" s="303" t="s">
        <v>744</v>
      </c>
      <c r="DX75" s="303" t="s">
        <v>744</v>
      </c>
      <c r="DY75" s="393" t="s">
        <v>744</v>
      </c>
      <c r="DZ75" s="303" t="s">
        <v>744</v>
      </c>
      <c r="EA75" s="303" t="s">
        <v>744</v>
      </c>
      <c r="EB75" s="303" t="s">
        <v>744</v>
      </c>
      <c r="EC75" s="303" t="s">
        <v>744</v>
      </c>
      <c r="ED75" s="303" t="s">
        <v>744</v>
      </c>
      <c r="EE75" s="303" t="s">
        <v>744</v>
      </c>
      <c r="EF75" s="303" t="s">
        <v>744</v>
      </c>
      <c r="EG75" s="303" t="s">
        <v>744</v>
      </c>
      <c r="EH75" s="303" t="s">
        <v>744</v>
      </c>
      <c r="EI75" s="303" t="s">
        <v>744</v>
      </c>
      <c r="EJ75" s="303" t="s">
        <v>744</v>
      </c>
      <c r="EK75" s="393" t="s">
        <v>744</v>
      </c>
      <c r="EL75" s="303" t="s">
        <v>744</v>
      </c>
      <c r="EM75" s="303" t="s">
        <v>744</v>
      </c>
      <c r="EN75" s="393" t="s">
        <v>744</v>
      </c>
      <c r="EO75" s="303">
        <v>2</v>
      </c>
      <c r="EP75" s="303">
        <v>3593.44</v>
      </c>
      <c r="EQ75" s="303">
        <v>0</v>
      </c>
      <c r="ER75" s="303">
        <v>24</v>
      </c>
      <c r="ES75" s="303">
        <v>0</v>
      </c>
      <c r="ET75" s="303">
        <v>0</v>
      </c>
      <c r="EU75" s="303">
        <v>0</v>
      </c>
      <c r="EV75" s="303">
        <v>0</v>
      </c>
      <c r="EW75" s="303">
        <v>0</v>
      </c>
      <c r="EX75" s="303">
        <v>0</v>
      </c>
      <c r="EY75" s="303">
        <v>3569.44</v>
      </c>
      <c r="EZ75" s="303">
        <v>44</v>
      </c>
      <c r="FA75" s="393">
        <v>0</v>
      </c>
      <c r="FB75" s="303">
        <v>1796.72</v>
      </c>
      <c r="FC75" s="303">
        <v>1784.72</v>
      </c>
      <c r="FD75" s="303">
        <v>22</v>
      </c>
      <c r="FE75" s="393">
        <v>6.6788369918517887E-3</v>
      </c>
      <c r="FF75" s="303" t="s">
        <v>744</v>
      </c>
      <c r="FG75" s="303" t="s">
        <v>744</v>
      </c>
      <c r="FH75" s="303" t="s">
        <v>744</v>
      </c>
      <c r="FI75" s="303" t="s">
        <v>744</v>
      </c>
      <c r="FJ75" s="303" t="s">
        <v>744</v>
      </c>
      <c r="FK75" s="303" t="s">
        <v>744</v>
      </c>
      <c r="FL75" s="303" t="s">
        <v>744</v>
      </c>
      <c r="FM75" s="303" t="s">
        <v>744</v>
      </c>
      <c r="FN75" s="303" t="s">
        <v>744</v>
      </c>
      <c r="FO75" s="303" t="s">
        <v>744</v>
      </c>
      <c r="FP75" s="303" t="s">
        <v>744</v>
      </c>
      <c r="FQ75" s="303" t="s">
        <v>744</v>
      </c>
      <c r="FR75" s="393" t="s">
        <v>744</v>
      </c>
      <c r="FS75" s="303" t="s">
        <v>744</v>
      </c>
      <c r="FT75" s="303" t="s">
        <v>744</v>
      </c>
      <c r="FU75" s="303" t="s">
        <v>744</v>
      </c>
      <c r="FV75" s="393" t="s">
        <v>744</v>
      </c>
      <c r="FW75" s="303">
        <v>2</v>
      </c>
      <c r="FX75" s="303">
        <v>3593.44</v>
      </c>
      <c r="FY75" s="303">
        <v>0</v>
      </c>
      <c r="FZ75" s="303">
        <v>24</v>
      </c>
      <c r="GA75" s="303">
        <v>0</v>
      </c>
      <c r="GB75" s="303">
        <v>0</v>
      </c>
      <c r="GC75" s="303">
        <v>0</v>
      </c>
      <c r="GD75" s="303">
        <v>0</v>
      </c>
      <c r="GE75" s="303">
        <v>0</v>
      </c>
      <c r="GF75" s="303">
        <v>0</v>
      </c>
      <c r="GG75" s="303">
        <v>3569.44</v>
      </c>
      <c r="GH75" s="303">
        <v>44</v>
      </c>
      <c r="GI75" s="393">
        <v>0</v>
      </c>
      <c r="GJ75" s="303">
        <v>1796.72</v>
      </c>
      <c r="GK75" s="303">
        <v>1784.72</v>
      </c>
      <c r="GL75" s="303">
        <v>22</v>
      </c>
      <c r="GM75" s="393">
        <v>6.6788369918517887E-3</v>
      </c>
      <c r="GN75" s="303">
        <v>8.5</v>
      </c>
      <c r="GO75" s="303">
        <v>14795.82</v>
      </c>
      <c r="GP75" s="303">
        <v>200</v>
      </c>
      <c r="GQ75" s="303">
        <v>48</v>
      </c>
      <c r="GR75" s="303">
        <v>0</v>
      </c>
      <c r="GS75" s="303">
        <v>0</v>
      </c>
      <c r="GT75" s="303">
        <v>0</v>
      </c>
      <c r="GU75" s="303">
        <v>24</v>
      </c>
      <c r="GV75" s="303">
        <v>106.5</v>
      </c>
      <c r="GW75" s="303">
        <v>0</v>
      </c>
      <c r="GX75" s="303">
        <v>14417.32</v>
      </c>
      <c r="GY75" s="303">
        <v>1626.3</v>
      </c>
      <c r="GZ75" s="393">
        <v>510.3</v>
      </c>
      <c r="HA75" s="303">
        <v>1740.684705882353</v>
      </c>
      <c r="HB75" s="303">
        <v>1696.1552941176471</v>
      </c>
      <c r="HC75" s="303">
        <v>191.32941176470587</v>
      </c>
      <c r="HD75" s="393">
        <v>2.5581549383542068E-2</v>
      </c>
      <c r="HE75" s="303" t="s">
        <v>744</v>
      </c>
      <c r="HF75" s="303" t="s">
        <v>744</v>
      </c>
      <c r="HG75" s="303" t="s">
        <v>744</v>
      </c>
      <c r="HH75" s="303" t="s">
        <v>744</v>
      </c>
      <c r="HI75" s="303" t="s">
        <v>744</v>
      </c>
      <c r="HJ75" s="303" t="s">
        <v>744</v>
      </c>
      <c r="HK75" s="303" t="s">
        <v>744</v>
      </c>
      <c r="HL75" s="303" t="s">
        <v>744</v>
      </c>
      <c r="HM75" s="303" t="s">
        <v>744</v>
      </c>
      <c r="HN75" s="303" t="s">
        <v>744</v>
      </c>
      <c r="HO75" s="303" t="s">
        <v>744</v>
      </c>
      <c r="HP75" s="303" t="s">
        <v>744</v>
      </c>
      <c r="HQ75" s="393" t="s">
        <v>744</v>
      </c>
      <c r="HR75" s="303" t="s">
        <v>744</v>
      </c>
      <c r="HS75" s="303" t="s">
        <v>744</v>
      </c>
      <c r="HT75" s="303" t="s">
        <v>744</v>
      </c>
      <c r="HU75" s="393" t="s">
        <v>744</v>
      </c>
      <c r="HV75" s="303">
        <v>8.5</v>
      </c>
      <c r="HW75" s="303">
        <v>14795.82</v>
      </c>
      <c r="HX75" s="303">
        <v>200</v>
      </c>
      <c r="HY75" s="303">
        <v>48</v>
      </c>
      <c r="HZ75" s="303">
        <v>0</v>
      </c>
      <c r="IA75" s="303">
        <v>0</v>
      </c>
      <c r="IB75" s="303">
        <v>0</v>
      </c>
      <c r="IC75" s="303">
        <v>24</v>
      </c>
      <c r="ID75" s="303">
        <v>106.5</v>
      </c>
      <c r="IE75" s="303">
        <v>0</v>
      </c>
      <c r="IF75" s="303">
        <v>14417.32</v>
      </c>
      <c r="IG75" s="303">
        <v>1626.3</v>
      </c>
      <c r="IH75" s="393">
        <v>510.3</v>
      </c>
      <c r="II75" s="303">
        <v>1740.684705882353</v>
      </c>
      <c r="IJ75" s="303">
        <v>1696.1552941176469</v>
      </c>
      <c r="IK75" s="303">
        <v>191.32941176470587</v>
      </c>
      <c r="IL75" s="393">
        <v>2.5581549383542179E-2</v>
      </c>
      <c r="IM75" s="303"/>
      <c r="IN75" s="303">
        <v>1751.3580952380951</v>
      </c>
      <c r="IO75" s="303">
        <v>1713.0247619047618</v>
      </c>
      <c r="IP75" s="393">
        <v>2.1887775799569908E-2</v>
      </c>
      <c r="IQ75" s="303" t="s">
        <v>744</v>
      </c>
      <c r="IR75" s="303" t="s">
        <v>744</v>
      </c>
      <c r="IS75" s="393" t="s">
        <v>744</v>
      </c>
      <c r="IT75" s="303">
        <v>1751.3580952380951</v>
      </c>
      <c r="IU75" s="303">
        <v>1713.0247619047618</v>
      </c>
      <c r="IV75" s="393">
        <v>2.1887775799569908E-2</v>
      </c>
      <c r="IW75" s="735"/>
      <c r="IX75" s="303"/>
      <c r="IY75" s="396" t="s">
        <v>448</v>
      </c>
      <c r="IZ75" s="396" t="s">
        <v>449</v>
      </c>
      <c r="JA75" s="396" t="s">
        <v>343</v>
      </c>
      <c r="JB75" s="396">
        <v>13</v>
      </c>
      <c r="JC75" s="396" t="s">
        <v>11</v>
      </c>
      <c r="JD75" s="396" t="s">
        <v>232</v>
      </c>
      <c r="JE75" s="396" t="s">
        <v>9</v>
      </c>
      <c r="JF75" s="396" t="s">
        <v>232</v>
      </c>
      <c r="JG75" s="396" t="s">
        <v>358</v>
      </c>
    </row>
    <row r="76" spans="1:267" customFormat="1">
      <c r="A76">
        <v>87</v>
      </c>
      <c r="B76">
        <v>1</v>
      </c>
      <c r="F76">
        <v>700</v>
      </c>
      <c r="G76">
        <v>43</v>
      </c>
      <c r="H76">
        <v>1</v>
      </c>
      <c r="I76">
        <v>0</v>
      </c>
      <c r="J76">
        <v>1</v>
      </c>
      <c r="K76">
        <v>0</v>
      </c>
      <c r="L76" t="s">
        <v>448</v>
      </c>
      <c r="M76">
        <v>0</v>
      </c>
      <c r="N76">
        <v>0</v>
      </c>
      <c r="O76">
        <v>0</v>
      </c>
      <c r="P76">
        <v>0</v>
      </c>
      <c r="Q76">
        <v>0</v>
      </c>
      <c r="R76">
        <v>0</v>
      </c>
      <c r="S76">
        <v>0</v>
      </c>
      <c r="T76" t="s">
        <v>745</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s="439"/>
      <c r="CH76" s="303" t="s">
        <v>744</v>
      </c>
      <c r="CI76" s="393" t="s">
        <v>744</v>
      </c>
      <c r="CJ76" s="303" t="s">
        <v>744</v>
      </c>
      <c r="CK76" s="393" t="s">
        <v>744</v>
      </c>
      <c r="CL76" s="303" t="s">
        <v>744</v>
      </c>
      <c r="CM76" s="393" t="s">
        <v>744</v>
      </c>
      <c r="CN76" s="303"/>
      <c r="CO76" s="303"/>
      <c r="CP76" s="393" t="s">
        <v>658</v>
      </c>
      <c r="CQ76" s="303" t="s">
        <v>744</v>
      </c>
      <c r="CR76" s="393" t="s">
        <v>744</v>
      </c>
      <c r="CS76" s="393" t="s">
        <v>658</v>
      </c>
      <c r="CT76" s="303" t="s">
        <v>744</v>
      </c>
      <c r="CU76" s="393" t="s">
        <v>744</v>
      </c>
      <c r="CV76" s="303" t="s">
        <v>744</v>
      </c>
      <c r="CW76" s="303" t="s">
        <v>744</v>
      </c>
      <c r="CX76" s="303" t="s">
        <v>744</v>
      </c>
      <c r="CY76" s="303" t="s">
        <v>744</v>
      </c>
      <c r="CZ76" s="303" t="s">
        <v>744</v>
      </c>
      <c r="DA76" s="303" t="s">
        <v>744</v>
      </c>
      <c r="DB76" s="303" t="s">
        <v>744</v>
      </c>
      <c r="DC76" s="303" t="s">
        <v>744</v>
      </c>
      <c r="DD76" s="303" t="s">
        <v>744</v>
      </c>
      <c r="DE76" s="303" t="s">
        <v>744</v>
      </c>
      <c r="DF76" s="303" t="s">
        <v>744</v>
      </c>
      <c r="DG76" s="393" t="s">
        <v>744</v>
      </c>
      <c r="DH76" s="303" t="s">
        <v>744</v>
      </c>
      <c r="DI76" s="303" t="s">
        <v>744</v>
      </c>
      <c r="DJ76" s="393" t="s">
        <v>744</v>
      </c>
      <c r="DK76" s="303" t="s">
        <v>744</v>
      </c>
      <c r="DL76" s="303" t="s">
        <v>744</v>
      </c>
      <c r="DM76" s="303" t="s">
        <v>744</v>
      </c>
      <c r="DN76" s="303" t="s">
        <v>744</v>
      </c>
      <c r="DO76" s="303" t="s">
        <v>744</v>
      </c>
      <c r="DP76" s="303" t="s">
        <v>744</v>
      </c>
      <c r="DQ76" s="303" t="s">
        <v>744</v>
      </c>
      <c r="DR76" s="303" t="s">
        <v>744</v>
      </c>
      <c r="DS76" s="303" t="s">
        <v>744</v>
      </c>
      <c r="DT76" s="303" t="s">
        <v>744</v>
      </c>
      <c r="DU76" s="303" t="s">
        <v>744</v>
      </c>
      <c r="DV76" s="393" t="s">
        <v>744</v>
      </c>
      <c r="DW76" s="303" t="s">
        <v>744</v>
      </c>
      <c r="DX76" s="303" t="s">
        <v>744</v>
      </c>
      <c r="DY76" s="393" t="s">
        <v>744</v>
      </c>
      <c r="DZ76" s="303" t="s">
        <v>744</v>
      </c>
      <c r="EA76" s="303" t="s">
        <v>744</v>
      </c>
      <c r="EB76" s="303" t="s">
        <v>744</v>
      </c>
      <c r="EC76" s="303" t="s">
        <v>744</v>
      </c>
      <c r="ED76" s="303" t="s">
        <v>744</v>
      </c>
      <c r="EE76" s="303" t="s">
        <v>744</v>
      </c>
      <c r="EF76" s="303" t="s">
        <v>744</v>
      </c>
      <c r="EG76" s="303" t="s">
        <v>744</v>
      </c>
      <c r="EH76" s="303" t="s">
        <v>744</v>
      </c>
      <c r="EI76" s="303" t="s">
        <v>744</v>
      </c>
      <c r="EJ76" s="303" t="s">
        <v>744</v>
      </c>
      <c r="EK76" s="393" t="s">
        <v>744</v>
      </c>
      <c r="EL76" s="303" t="s">
        <v>744</v>
      </c>
      <c r="EM76" s="303" t="s">
        <v>744</v>
      </c>
      <c r="EN76" s="393" t="s">
        <v>744</v>
      </c>
      <c r="EO76" s="303" t="s">
        <v>744</v>
      </c>
      <c r="EP76" s="303" t="s">
        <v>744</v>
      </c>
      <c r="EQ76" s="303" t="s">
        <v>744</v>
      </c>
      <c r="ER76" s="303" t="s">
        <v>744</v>
      </c>
      <c r="ES76" s="303" t="s">
        <v>744</v>
      </c>
      <c r="ET76" s="303" t="s">
        <v>744</v>
      </c>
      <c r="EU76" s="303" t="s">
        <v>744</v>
      </c>
      <c r="EV76" s="303" t="s">
        <v>744</v>
      </c>
      <c r="EW76" s="303" t="s">
        <v>744</v>
      </c>
      <c r="EX76" s="303" t="s">
        <v>744</v>
      </c>
      <c r="EY76" s="303" t="s">
        <v>744</v>
      </c>
      <c r="EZ76" s="303" t="s">
        <v>744</v>
      </c>
      <c r="FA76" s="393" t="s">
        <v>744</v>
      </c>
      <c r="FB76" s="303" t="s">
        <v>744</v>
      </c>
      <c r="FC76" s="303" t="s">
        <v>744</v>
      </c>
      <c r="FD76" s="303" t="s">
        <v>744</v>
      </c>
      <c r="FE76" s="393" t="s">
        <v>744</v>
      </c>
      <c r="FF76" s="303" t="s">
        <v>744</v>
      </c>
      <c r="FG76" s="303" t="s">
        <v>744</v>
      </c>
      <c r="FH76" s="303" t="s">
        <v>744</v>
      </c>
      <c r="FI76" s="303" t="s">
        <v>744</v>
      </c>
      <c r="FJ76" s="303" t="s">
        <v>744</v>
      </c>
      <c r="FK76" s="303" t="s">
        <v>744</v>
      </c>
      <c r="FL76" s="303" t="s">
        <v>744</v>
      </c>
      <c r="FM76" s="303" t="s">
        <v>744</v>
      </c>
      <c r="FN76" s="303" t="s">
        <v>744</v>
      </c>
      <c r="FO76" s="303" t="s">
        <v>744</v>
      </c>
      <c r="FP76" s="303" t="s">
        <v>744</v>
      </c>
      <c r="FQ76" s="303" t="s">
        <v>744</v>
      </c>
      <c r="FR76" s="393" t="s">
        <v>744</v>
      </c>
      <c r="FS76" s="303" t="s">
        <v>744</v>
      </c>
      <c r="FT76" s="303" t="s">
        <v>744</v>
      </c>
      <c r="FU76" s="303" t="s">
        <v>744</v>
      </c>
      <c r="FV76" s="393" t="s">
        <v>744</v>
      </c>
      <c r="FW76" s="303" t="s">
        <v>744</v>
      </c>
      <c r="FX76" s="303" t="s">
        <v>744</v>
      </c>
      <c r="FY76" s="303" t="s">
        <v>744</v>
      </c>
      <c r="FZ76" s="303" t="s">
        <v>744</v>
      </c>
      <c r="GA76" s="303" t="s">
        <v>744</v>
      </c>
      <c r="GB76" s="303" t="s">
        <v>744</v>
      </c>
      <c r="GC76" s="303" t="s">
        <v>744</v>
      </c>
      <c r="GD76" s="303" t="s">
        <v>744</v>
      </c>
      <c r="GE76" s="303" t="s">
        <v>744</v>
      </c>
      <c r="GF76" s="303" t="s">
        <v>744</v>
      </c>
      <c r="GG76" s="303" t="s">
        <v>744</v>
      </c>
      <c r="GH76" s="303" t="s">
        <v>744</v>
      </c>
      <c r="GI76" s="393" t="s">
        <v>744</v>
      </c>
      <c r="GJ76" s="303" t="s">
        <v>744</v>
      </c>
      <c r="GK76" s="303" t="s">
        <v>744</v>
      </c>
      <c r="GL76" s="303" t="s">
        <v>744</v>
      </c>
      <c r="GM76" s="393" t="s">
        <v>744</v>
      </c>
      <c r="GN76" s="303" t="s">
        <v>744</v>
      </c>
      <c r="GO76" s="303" t="s">
        <v>744</v>
      </c>
      <c r="GP76" s="303" t="s">
        <v>744</v>
      </c>
      <c r="GQ76" s="303" t="s">
        <v>744</v>
      </c>
      <c r="GR76" s="303" t="s">
        <v>744</v>
      </c>
      <c r="GS76" s="303" t="s">
        <v>744</v>
      </c>
      <c r="GT76" s="303" t="s">
        <v>744</v>
      </c>
      <c r="GU76" s="303" t="s">
        <v>744</v>
      </c>
      <c r="GV76" s="303" t="s">
        <v>744</v>
      </c>
      <c r="GW76" s="303" t="s">
        <v>744</v>
      </c>
      <c r="GX76" s="303" t="s">
        <v>744</v>
      </c>
      <c r="GY76" s="303" t="s">
        <v>744</v>
      </c>
      <c r="GZ76" s="393" t="s">
        <v>744</v>
      </c>
      <c r="HA76" s="303" t="s">
        <v>744</v>
      </c>
      <c r="HB76" s="303" t="s">
        <v>744</v>
      </c>
      <c r="HC76" s="303" t="s">
        <v>744</v>
      </c>
      <c r="HD76" s="393" t="s">
        <v>744</v>
      </c>
      <c r="HE76" s="303" t="s">
        <v>744</v>
      </c>
      <c r="HF76" s="303" t="s">
        <v>744</v>
      </c>
      <c r="HG76" s="303" t="s">
        <v>744</v>
      </c>
      <c r="HH76" s="303" t="s">
        <v>744</v>
      </c>
      <c r="HI76" s="303" t="s">
        <v>744</v>
      </c>
      <c r="HJ76" s="303" t="s">
        <v>744</v>
      </c>
      <c r="HK76" s="303" t="s">
        <v>744</v>
      </c>
      <c r="HL76" s="303" t="s">
        <v>744</v>
      </c>
      <c r="HM76" s="303" t="s">
        <v>744</v>
      </c>
      <c r="HN76" s="303" t="s">
        <v>744</v>
      </c>
      <c r="HO76" s="303" t="s">
        <v>744</v>
      </c>
      <c r="HP76" s="303" t="s">
        <v>744</v>
      </c>
      <c r="HQ76" s="393" t="s">
        <v>744</v>
      </c>
      <c r="HR76" s="303" t="s">
        <v>744</v>
      </c>
      <c r="HS76" s="303" t="s">
        <v>744</v>
      </c>
      <c r="HT76" s="303" t="s">
        <v>744</v>
      </c>
      <c r="HU76" s="393" t="s">
        <v>744</v>
      </c>
      <c r="HV76" s="303" t="s">
        <v>744</v>
      </c>
      <c r="HW76" s="303" t="s">
        <v>744</v>
      </c>
      <c r="HX76" s="303" t="s">
        <v>744</v>
      </c>
      <c r="HY76" s="303" t="s">
        <v>744</v>
      </c>
      <c r="HZ76" s="303" t="s">
        <v>744</v>
      </c>
      <c r="IA76" s="303" t="s">
        <v>744</v>
      </c>
      <c r="IB76" s="303" t="s">
        <v>744</v>
      </c>
      <c r="IC76" s="303" t="s">
        <v>744</v>
      </c>
      <c r="ID76" s="303" t="s">
        <v>744</v>
      </c>
      <c r="IE76" s="303" t="s">
        <v>744</v>
      </c>
      <c r="IF76" s="303" t="s">
        <v>744</v>
      </c>
      <c r="IG76" s="303" t="s">
        <v>744</v>
      </c>
      <c r="IH76" s="393" t="s">
        <v>744</v>
      </c>
      <c r="II76" s="303" t="s">
        <v>744</v>
      </c>
      <c r="IJ76" s="303" t="s">
        <v>744</v>
      </c>
      <c r="IK76" s="303" t="s">
        <v>744</v>
      </c>
      <c r="IL76" s="393" t="s">
        <v>744</v>
      </c>
      <c r="IM76" s="303"/>
      <c r="IN76" s="303" t="s">
        <v>744</v>
      </c>
      <c r="IO76" s="303" t="s">
        <v>744</v>
      </c>
      <c r="IP76" s="393" t="s">
        <v>744</v>
      </c>
      <c r="IQ76" s="303" t="s">
        <v>744</v>
      </c>
      <c r="IR76" s="303" t="s">
        <v>744</v>
      </c>
      <c r="IS76" s="393" t="s">
        <v>744</v>
      </c>
      <c r="IT76" s="303" t="s">
        <v>744</v>
      </c>
      <c r="IU76" s="303" t="s">
        <v>744</v>
      </c>
      <c r="IV76" s="393" t="s">
        <v>495</v>
      </c>
      <c r="IW76" s="735"/>
      <c r="IX76" s="303"/>
      <c r="IY76" s="396" t="s">
        <v>448</v>
      </c>
      <c r="IZ76" s="396" t="s">
        <v>449</v>
      </c>
      <c r="JA76" s="396" t="s">
        <v>343</v>
      </c>
      <c r="JB76" s="396">
        <v>1</v>
      </c>
      <c r="JC76" s="396" t="s">
        <v>11</v>
      </c>
      <c r="JD76" s="396" t="s">
        <v>232</v>
      </c>
      <c r="JE76" s="396" t="s">
        <v>9</v>
      </c>
      <c r="JF76" s="396" t="s">
        <v>232</v>
      </c>
      <c r="JG76" s="396" t="s">
        <v>358</v>
      </c>
    </row>
    <row r="77" spans="1:267" customFormat="1">
      <c r="A77">
        <v>88</v>
      </c>
      <c r="B77">
        <v>1</v>
      </c>
      <c r="F77">
        <v>700</v>
      </c>
      <c r="G77">
        <v>71</v>
      </c>
      <c r="H77">
        <v>0</v>
      </c>
      <c r="I77">
        <v>1</v>
      </c>
      <c r="J77">
        <v>1</v>
      </c>
      <c r="K77">
        <v>0</v>
      </c>
      <c r="L77" t="s">
        <v>448</v>
      </c>
      <c r="M77">
        <v>0</v>
      </c>
      <c r="N77">
        <v>26</v>
      </c>
      <c r="O77">
        <v>0</v>
      </c>
      <c r="P77">
        <v>40</v>
      </c>
      <c r="Q77">
        <v>0</v>
      </c>
      <c r="R77">
        <v>100</v>
      </c>
      <c r="S77">
        <v>0</v>
      </c>
      <c r="T77" t="s">
        <v>745</v>
      </c>
      <c r="U77">
        <v>15</v>
      </c>
      <c r="V77">
        <v>4</v>
      </c>
      <c r="W77">
        <v>32</v>
      </c>
      <c r="X77">
        <v>18</v>
      </c>
      <c r="Y77">
        <v>0</v>
      </c>
      <c r="Z77">
        <v>0</v>
      </c>
      <c r="AA77">
        <v>0</v>
      </c>
      <c r="AB77">
        <v>0</v>
      </c>
      <c r="AC77">
        <v>496</v>
      </c>
      <c r="AD77">
        <v>0</v>
      </c>
      <c r="AE77">
        <v>0</v>
      </c>
      <c r="AF77">
        <v>0</v>
      </c>
      <c r="AG77">
        <v>1195</v>
      </c>
      <c r="AH77">
        <v>84</v>
      </c>
      <c r="AI77">
        <v>1434</v>
      </c>
      <c r="AJ77">
        <v>645</v>
      </c>
      <c r="AK77">
        <v>0</v>
      </c>
      <c r="AL77">
        <v>0</v>
      </c>
      <c r="AM77">
        <v>0</v>
      </c>
      <c r="AN77">
        <v>0</v>
      </c>
      <c r="AO77">
        <v>0</v>
      </c>
      <c r="AP77">
        <v>0</v>
      </c>
      <c r="AQ77">
        <v>0</v>
      </c>
      <c r="AR77">
        <v>0</v>
      </c>
      <c r="AS77">
        <v>0</v>
      </c>
      <c r="AT77">
        <v>88</v>
      </c>
      <c r="AU77">
        <v>88</v>
      </c>
      <c r="AV77">
        <v>16</v>
      </c>
      <c r="AW77">
        <v>0</v>
      </c>
      <c r="AX77">
        <v>0</v>
      </c>
      <c r="AY77">
        <v>70</v>
      </c>
      <c r="AZ77">
        <v>0</v>
      </c>
      <c r="BA77">
        <v>23</v>
      </c>
      <c r="BB77">
        <v>366</v>
      </c>
      <c r="BC77">
        <v>0</v>
      </c>
      <c r="BD77">
        <v>0</v>
      </c>
      <c r="BE77">
        <v>136</v>
      </c>
      <c r="BF77">
        <v>80</v>
      </c>
      <c r="BG77">
        <v>304</v>
      </c>
      <c r="BH77">
        <v>164</v>
      </c>
      <c r="BI77">
        <v>0</v>
      </c>
      <c r="BJ77">
        <v>0</v>
      </c>
      <c r="BK77">
        <v>0</v>
      </c>
      <c r="BL77">
        <v>0</v>
      </c>
      <c r="BM77">
        <v>0</v>
      </c>
      <c r="BN77">
        <v>24</v>
      </c>
      <c r="BO77">
        <v>0</v>
      </c>
      <c r="BP77">
        <v>0</v>
      </c>
      <c r="BQ77">
        <v>0</v>
      </c>
      <c r="BR77">
        <v>0</v>
      </c>
      <c r="BS77">
        <v>15</v>
      </c>
      <c r="BT77">
        <v>0</v>
      </c>
      <c r="BU77">
        <v>0</v>
      </c>
      <c r="BV77">
        <v>0</v>
      </c>
      <c r="BW77">
        <v>0</v>
      </c>
      <c r="BX77">
        <v>0</v>
      </c>
      <c r="BY77">
        <v>0</v>
      </c>
      <c r="BZ77">
        <v>0</v>
      </c>
      <c r="CA77">
        <v>0</v>
      </c>
      <c r="CB77">
        <v>0</v>
      </c>
      <c r="CC77">
        <v>2124</v>
      </c>
      <c r="CD77">
        <v>905</v>
      </c>
      <c r="CE77">
        <v>0</v>
      </c>
      <c r="CF77">
        <v>0</v>
      </c>
      <c r="CG77" s="439"/>
      <c r="CH77" s="303">
        <v>26</v>
      </c>
      <c r="CI77" s="393" t="s">
        <v>744</v>
      </c>
      <c r="CJ77" s="303">
        <v>40</v>
      </c>
      <c r="CK77" s="393" t="s">
        <v>744</v>
      </c>
      <c r="CL77" s="303">
        <v>100</v>
      </c>
      <c r="CM77" s="393" t="s">
        <v>744</v>
      </c>
      <c r="CN77" s="303"/>
      <c r="CO77" s="303"/>
      <c r="CP77" s="393" t="s">
        <v>744</v>
      </c>
      <c r="CQ77" s="303" t="s">
        <v>744</v>
      </c>
      <c r="CR77" s="393" t="s">
        <v>389</v>
      </c>
      <c r="CS77" s="393" t="s">
        <v>744</v>
      </c>
      <c r="CT77" s="303" t="s">
        <v>744</v>
      </c>
      <c r="CU77" s="393" t="s">
        <v>389</v>
      </c>
      <c r="CV77" s="303">
        <v>15</v>
      </c>
      <c r="CW77" s="303">
        <v>25760</v>
      </c>
      <c r="CX77" s="303">
        <v>0</v>
      </c>
      <c r="CY77" s="303">
        <v>1195</v>
      </c>
      <c r="CZ77" s="303">
        <v>0</v>
      </c>
      <c r="DA77" s="303">
        <v>0</v>
      </c>
      <c r="DB77" s="303">
        <v>70</v>
      </c>
      <c r="DC77" s="303">
        <v>136</v>
      </c>
      <c r="DD77" s="303">
        <v>0</v>
      </c>
      <c r="DE77" s="303">
        <v>0</v>
      </c>
      <c r="DF77" s="303">
        <v>24359</v>
      </c>
      <c r="DG77" s="393">
        <v>0</v>
      </c>
      <c r="DH77" s="303">
        <v>1717.3333333333333</v>
      </c>
      <c r="DI77" s="303">
        <v>1623.9333333333332</v>
      </c>
      <c r="DJ77" s="393">
        <v>5.4386645962733016E-2</v>
      </c>
      <c r="DK77" s="303">
        <v>4</v>
      </c>
      <c r="DL77" s="303">
        <v>6869.333333333333</v>
      </c>
      <c r="DM77" s="303">
        <v>0</v>
      </c>
      <c r="DN77" s="303">
        <v>84</v>
      </c>
      <c r="DO77" s="303">
        <v>0</v>
      </c>
      <c r="DP77" s="303">
        <v>88</v>
      </c>
      <c r="DQ77" s="303">
        <v>0</v>
      </c>
      <c r="DR77" s="303">
        <v>80</v>
      </c>
      <c r="DS77" s="303">
        <v>0</v>
      </c>
      <c r="DT77" s="303">
        <v>0</v>
      </c>
      <c r="DU77" s="303">
        <v>6617.333333333333</v>
      </c>
      <c r="DV77" s="393">
        <v>0</v>
      </c>
      <c r="DW77" s="303">
        <v>1717.3333333333333</v>
      </c>
      <c r="DX77" s="303">
        <v>1654.3333333333333</v>
      </c>
      <c r="DY77" s="393">
        <v>3.6684782608695676E-2</v>
      </c>
      <c r="DZ77" s="303">
        <v>19</v>
      </c>
      <c r="EA77" s="303">
        <v>32629.333333333332</v>
      </c>
      <c r="EB77" s="303">
        <v>0</v>
      </c>
      <c r="EC77" s="303">
        <v>1279</v>
      </c>
      <c r="ED77" s="303">
        <v>0</v>
      </c>
      <c r="EE77" s="303">
        <v>88</v>
      </c>
      <c r="EF77" s="303">
        <v>70</v>
      </c>
      <c r="EG77" s="303">
        <v>216</v>
      </c>
      <c r="EH77" s="303">
        <v>0</v>
      </c>
      <c r="EI77" s="303">
        <v>0</v>
      </c>
      <c r="EJ77" s="303">
        <v>30976.333333333332</v>
      </c>
      <c r="EK77" s="393">
        <v>0</v>
      </c>
      <c r="EL77" s="303">
        <v>1717.3333333333333</v>
      </c>
      <c r="EM77" s="303">
        <v>1630.3333333333333</v>
      </c>
      <c r="EN77" s="393">
        <v>5.0659937888198781E-2</v>
      </c>
      <c r="EO77" s="303">
        <v>32</v>
      </c>
      <c r="EP77" s="303">
        <v>54954.666666666664</v>
      </c>
      <c r="EQ77" s="303">
        <v>496</v>
      </c>
      <c r="ER77" s="303">
        <v>1434</v>
      </c>
      <c r="ES77" s="303">
        <v>0</v>
      </c>
      <c r="ET77" s="303">
        <v>88</v>
      </c>
      <c r="EU77" s="303">
        <v>23</v>
      </c>
      <c r="EV77" s="303">
        <v>304</v>
      </c>
      <c r="EW77" s="303">
        <v>0</v>
      </c>
      <c r="EX77" s="303">
        <v>15</v>
      </c>
      <c r="EY77" s="303">
        <v>52594.666666666664</v>
      </c>
      <c r="EZ77" s="303">
        <v>2124</v>
      </c>
      <c r="FA77" s="393">
        <v>0</v>
      </c>
      <c r="FB77" s="303">
        <v>1717.3333333333333</v>
      </c>
      <c r="FC77" s="303">
        <v>1643.5833333333333</v>
      </c>
      <c r="FD77" s="303">
        <v>66.375</v>
      </c>
      <c r="FE77" s="393">
        <v>4.2944487577639801E-2</v>
      </c>
      <c r="FF77" s="303">
        <v>18</v>
      </c>
      <c r="FG77" s="303">
        <v>30912</v>
      </c>
      <c r="FH77" s="303">
        <v>0</v>
      </c>
      <c r="FI77" s="303">
        <v>645</v>
      </c>
      <c r="FJ77" s="303">
        <v>0</v>
      </c>
      <c r="FK77" s="303">
        <v>16</v>
      </c>
      <c r="FL77" s="303">
        <v>366</v>
      </c>
      <c r="FM77" s="303">
        <v>164</v>
      </c>
      <c r="FN77" s="303">
        <v>24</v>
      </c>
      <c r="FO77" s="303">
        <v>0</v>
      </c>
      <c r="FP77" s="303">
        <v>29697</v>
      </c>
      <c r="FQ77" s="303">
        <v>905</v>
      </c>
      <c r="FR77" s="393">
        <v>0</v>
      </c>
      <c r="FS77" s="303">
        <v>1717.3333333333333</v>
      </c>
      <c r="FT77" s="303">
        <v>1649.8333333333333</v>
      </c>
      <c r="FU77" s="303">
        <v>50.277777777777779</v>
      </c>
      <c r="FV77" s="393">
        <v>3.9305124223602439E-2</v>
      </c>
      <c r="FW77" s="303">
        <v>50</v>
      </c>
      <c r="FX77" s="303">
        <v>85866.666666666657</v>
      </c>
      <c r="FY77" s="303">
        <v>496</v>
      </c>
      <c r="FZ77" s="303">
        <v>2079</v>
      </c>
      <c r="GA77" s="303">
        <v>0</v>
      </c>
      <c r="GB77" s="303">
        <v>104</v>
      </c>
      <c r="GC77" s="303">
        <v>389</v>
      </c>
      <c r="GD77" s="303">
        <v>468</v>
      </c>
      <c r="GE77" s="303">
        <v>24</v>
      </c>
      <c r="GF77" s="303">
        <v>15</v>
      </c>
      <c r="GG77" s="303">
        <v>82291.666666666657</v>
      </c>
      <c r="GH77" s="303">
        <v>3029</v>
      </c>
      <c r="GI77" s="393">
        <v>0</v>
      </c>
      <c r="GJ77" s="303">
        <v>1717.333333333333</v>
      </c>
      <c r="GK77" s="303">
        <v>1645.833333333333</v>
      </c>
      <c r="GL77" s="303">
        <v>60.58</v>
      </c>
      <c r="GM77" s="393">
        <v>4.1634316770186364E-2</v>
      </c>
      <c r="GN77" s="303" t="s">
        <v>744</v>
      </c>
      <c r="GO77" s="303" t="s">
        <v>744</v>
      </c>
      <c r="GP77" s="303" t="s">
        <v>744</v>
      </c>
      <c r="GQ77" s="303" t="s">
        <v>744</v>
      </c>
      <c r="GR77" s="303" t="s">
        <v>744</v>
      </c>
      <c r="GS77" s="303" t="s">
        <v>744</v>
      </c>
      <c r="GT77" s="303" t="s">
        <v>744</v>
      </c>
      <c r="GU77" s="303" t="s">
        <v>744</v>
      </c>
      <c r="GV77" s="303" t="s">
        <v>744</v>
      </c>
      <c r="GW77" s="303" t="s">
        <v>744</v>
      </c>
      <c r="GX77" s="303" t="s">
        <v>744</v>
      </c>
      <c r="GY77" s="303" t="s">
        <v>744</v>
      </c>
      <c r="GZ77" s="393" t="s">
        <v>744</v>
      </c>
      <c r="HA77" s="303" t="s">
        <v>744</v>
      </c>
      <c r="HB77" s="303" t="s">
        <v>744</v>
      </c>
      <c r="HC77" s="303" t="s">
        <v>744</v>
      </c>
      <c r="HD77" s="393" t="s">
        <v>744</v>
      </c>
      <c r="HE77" s="303" t="s">
        <v>744</v>
      </c>
      <c r="HF77" s="303" t="s">
        <v>744</v>
      </c>
      <c r="HG77" s="303" t="s">
        <v>744</v>
      </c>
      <c r="HH77" s="303" t="s">
        <v>744</v>
      </c>
      <c r="HI77" s="303" t="s">
        <v>744</v>
      </c>
      <c r="HJ77" s="303" t="s">
        <v>744</v>
      </c>
      <c r="HK77" s="303" t="s">
        <v>744</v>
      </c>
      <c r="HL77" s="303" t="s">
        <v>744</v>
      </c>
      <c r="HM77" s="303" t="s">
        <v>744</v>
      </c>
      <c r="HN77" s="303" t="s">
        <v>744</v>
      </c>
      <c r="HO77" s="303" t="s">
        <v>744</v>
      </c>
      <c r="HP77" s="303" t="s">
        <v>744</v>
      </c>
      <c r="HQ77" s="393" t="s">
        <v>744</v>
      </c>
      <c r="HR77" s="303" t="s">
        <v>744</v>
      </c>
      <c r="HS77" s="303" t="s">
        <v>744</v>
      </c>
      <c r="HT77" s="303" t="s">
        <v>744</v>
      </c>
      <c r="HU77" s="393" t="s">
        <v>744</v>
      </c>
      <c r="HV77" s="303" t="s">
        <v>744</v>
      </c>
      <c r="HW77" s="303" t="s">
        <v>744</v>
      </c>
      <c r="HX77" s="303" t="s">
        <v>744</v>
      </c>
      <c r="HY77" s="303" t="s">
        <v>744</v>
      </c>
      <c r="HZ77" s="303" t="s">
        <v>744</v>
      </c>
      <c r="IA77" s="303" t="s">
        <v>744</v>
      </c>
      <c r="IB77" s="303" t="s">
        <v>744</v>
      </c>
      <c r="IC77" s="303" t="s">
        <v>744</v>
      </c>
      <c r="ID77" s="303" t="s">
        <v>744</v>
      </c>
      <c r="IE77" s="303" t="s">
        <v>744</v>
      </c>
      <c r="IF77" s="303" t="s">
        <v>744</v>
      </c>
      <c r="IG77" s="303" t="s">
        <v>744</v>
      </c>
      <c r="IH77" s="393" t="s">
        <v>744</v>
      </c>
      <c r="II77" s="303" t="s">
        <v>744</v>
      </c>
      <c r="IJ77" s="303" t="s">
        <v>744</v>
      </c>
      <c r="IK77" s="303" t="s">
        <v>744</v>
      </c>
      <c r="IL77" s="393" t="s">
        <v>744</v>
      </c>
      <c r="IM77" s="303"/>
      <c r="IN77" s="303">
        <v>1717.333333333333</v>
      </c>
      <c r="IO77" s="303">
        <v>1637.3120567375884</v>
      </c>
      <c r="IP77" s="393">
        <v>4.6596240253733323E-2</v>
      </c>
      <c r="IQ77" s="303">
        <v>1717.3333333333335</v>
      </c>
      <c r="IR77" s="303">
        <v>1650.6515151515152</v>
      </c>
      <c r="IS77" s="393">
        <v>3.8828698475437684E-2</v>
      </c>
      <c r="IT77" s="303">
        <v>1717.333333333333</v>
      </c>
      <c r="IU77" s="303">
        <v>1641.565217391304</v>
      </c>
      <c r="IV77" s="393">
        <v>4.4119632730218794E-2</v>
      </c>
      <c r="IW77" s="735"/>
      <c r="IX77" s="303"/>
      <c r="IY77" s="396" t="s">
        <v>448</v>
      </c>
      <c r="IZ77" s="396" t="s">
        <v>449</v>
      </c>
      <c r="JA77" s="396" t="s">
        <v>343</v>
      </c>
      <c r="JB77" s="396">
        <v>115</v>
      </c>
      <c r="JC77" s="396" t="s">
        <v>13</v>
      </c>
      <c r="JD77" s="396" t="s">
        <v>232</v>
      </c>
      <c r="JE77" s="396" t="s">
        <v>9</v>
      </c>
      <c r="JF77" s="396" t="s">
        <v>232</v>
      </c>
      <c r="JG77" s="396" t="s">
        <v>399</v>
      </c>
    </row>
    <row r="78" spans="1:267" customFormat="1">
      <c r="A78">
        <v>89</v>
      </c>
      <c r="B78">
        <v>1</v>
      </c>
      <c r="F78">
        <v>700</v>
      </c>
      <c r="G78">
        <v>43</v>
      </c>
      <c r="H78">
        <v>1</v>
      </c>
      <c r="I78">
        <v>0</v>
      </c>
      <c r="J78">
        <v>1</v>
      </c>
      <c r="K78">
        <v>0</v>
      </c>
      <c r="L78" t="s">
        <v>448</v>
      </c>
      <c r="M78">
        <v>0</v>
      </c>
      <c r="N78">
        <v>27.173749999999998</v>
      </c>
      <c r="O78">
        <v>27.173749999999998</v>
      </c>
      <c r="P78">
        <v>40</v>
      </c>
      <c r="Q78">
        <v>40</v>
      </c>
      <c r="R78">
        <v>0</v>
      </c>
      <c r="S78">
        <v>0</v>
      </c>
      <c r="T78" t="s">
        <v>745</v>
      </c>
      <c r="U78">
        <v>9</v>
      </c>
      <c r="V78">
        <v>3</v>
      </c>
      <c r="W78">
        <v>3</v>
      </c>
      <c r="X78">
        <v>5</v>
      </c>
      <c r="Y78">
        <v>93.5</v>
      </c>
      <c r="Z78">
        <v>0</v>
      </c>
      <c r="AA78">
        <v>0</v>
      </c>
      <c r="AB78">
        <v>0</v>
      </c>
      <c r="AC78">
        <v>0</v>
      </c>
      <c r="AD78">
        <v>0</v>
      </c>
      <c r="AE78">
        <v>2016</v>
      </c>
      <c r="AF78">
        <v>0</v>
      </c>
      <c r="AG78">
        <v>0</v>
      </c>
      <c r="AH78">
        <v>0</v>
      </c>
      <c r="AI78">
        <v>0</v>
      </c>
      <c r="AJ78">
        <v>355</v>
      </c>
      <c r="AK78">
        <v>4384</v>
      </c>
      <c r="AL78">
        <v>0</v>
      </c>
      <c r="AM78">
        <v>0</v>
      </c>
      <c r="AN78">
        <v>0</v>
      </c>
      <c r="AO78">
        <v>0</v>
      </c>
      <c r="AP78">
        <v>0</v>
      </c>
      <c r="AQ78">
        <v>0</v>
      </c>
      <c r="AR78">
        <v>0</v>
      </c>
      <c r="AS78">
        <v>0</v>
      </c>
      <c r="AT78">
        <v>0</v>
      </c>
      <c r="AU78">
        <v>0</v>
      </c>
      <c r="AV78">
        <v>0</v>
      </c>
      <c r="AW78">
        <v>0</v>
      </c>
      <c r="AX78">
        <v>0</v>
      </c>
      <c r="AY78">
        <v>0</v>
      </c>
      <c r="AZ78">
        <v>0</v>
      </c>
      <c r="BA78">
        <v>0</v>
      </c>
      <c r="BB78">
        <v>0</v>
      </c>
      <c r="BC78">
        <v>912</v>
      </c>
      <c r="BD78">
        <v>0</v>
      </c>
      <c r="BE78">
        <v>0</v>
      </c>
      <c r="BF78">
        <v>0</v>
      </c>
      <c r="BG78">
        <v>0</v>
      </c>
      <c r="BH78">
        <v>480</v>
      </c>
      <c r="BI78">
        <v>16</v>
      </c>
      <c r="BJ78">
        <v>0</v>
      </c>
      <c r="BK78">
        <v>0</v>
      </c>
      <c r="BL78">
        <v>0</v>
      </c>
      <c r="BM78">
        <v>0</v>
      </c>
      <c r="BN78">
        <v>0</v>
      </c>
      <c r="BO78">
        <v>0</v>
      </c>
      <c r="BP78">
        <v>0</v>
      </c>
      <c r="BQ78">
        <v>0</v>
      </c>
      <c r="BR78">
        <v>0</v>
      </c>
      <c r="BS78">
        <v>0</v>
      </c>
      <c r="BT78">
        <v>0</v>
      </c>
      <c r="BU78">
        <v>0</v>
      </c>
      <c r="BV78">
        <v>0</v>
      </c>
      <c r="BW78">
        <v>0</v>
      </c>
      <c r="BX78">
        <v>0</v>
      </c>
      <c r="BY78">
        <v>0</v>
      </c>
      <c r="BZ78">
        <v>0</v>
      </c>
      <c r="CA78">
        <v>0</v>
      </c>
      <c r="CB78">
        <v>0</v>
      </c>
      <c r="CC78">
        <v>258</v>
      </c>
      <c r="CD78">
        <v>256</v>
      </c>
      <c r="CE78">
        <v>16809</v>
      </c>
      <c r="CF78">
        <v>0</v>
      </c>
      <c r="CG78" s="439"/>
      <c r="CH78" s="303">
        <v>27.173749999999998</v>
      </c>
      <c r="CI78" s="393">
        <v>27.173749999999998</v>
      </c>
      <c r="CJ78" s="303">
        <v>40</v>
      </c>
      <c r="CK78" s="393">
        <v>40</v>
      </c>
      <c r="CL78" s="303">
        <v>0</v>
      </c>
      <c r="CM78" s="393">
        <v>0</v>
      </c>
      <c r="CN78" s="303"/>
      <c r="CO78" s="303"/>
      <c r="CP78" s="393" t="s">
        <v>744</v>
      </c>
      <c r="CQ78" s="303" t="s">
        <v>744</v>
      </c>
      <c r="CR78" s="393" t="s">
        <v>389</v>
      </c>
      <c r="CS78" s="393" t="s">
        <v>744</v>
      </c>
      <c r="CT78" s="303" t="s">
        <v>744</v>
      </c>
      <c r="CU78" s="393" t="s">
        <v>389</v>
      </c>
      <c r="CV78" s="303">
        <v>9</v>
      </c>
      <c r="CW78" s="303">
        <v>16043.490000000002</v>
      </c>
      <c r="CX78" s="303">
        <v>0</v>
      </c>
      <c r="CY78" s="303">
        <v>0</v>
      </c>
      <c r="CZ78" s="303">
        <v>0</v>
      </c>
      <c r="DA78" s="303">
        <v>0</v>
      </c>
      <c r="DB78" s="303">
        <v>0</v>
      </c>
      <c r="DC78" s="303">
        <v>0</v>
      </c>
      <c r="DD78" s="303">
        <v>0</v>
      </c>
      <c r="DE78" s="303">
        <v>0</v>
      </c>
      <c r="DF78" s="303">
        <v>16043.490000000002</v>
      </c>
      <c r="DG78" s="393">
        <v>0</v>
      </c>
      <c r="DH78" s="303">
        <v>1782.6100000000001</v>
      </c>
      <c r="DI78" s="303">
        <v>1782.6100000000001</v>
      </c>
      <c r="DJ78" s="393">
        <v>0</v>
      </c>
      <c r="DK78" s="303">
        <v>3</v>
      </c>
      <c r="DL78" s="303">
        <v>5347.83</v>
      </c>
      <c r="DM78" s="303">
        <v>0</v>
      </c>
      <c r="DN78" s="303">
        <v>0</v>
      </c>
      <c r="DO78" s="303">
        <v>0</v>
      </c>
      <c r="DP78" s="303">
        <v>0</v>
      </c>
      <c r="DQ78" s="303">
        <v>0</v>
      </c>
      <c r="DR78" s="303">
        <v>0</v>
      </c>
      <c r="DS78" s="303">
        <v>0</v>
      </c>
      <c r="DT78" s="303">
        <v>0</v>
      </c>
      <c r="DU78" s="303">
        <v>5347.83</v>
      </c>
      <c r="DV78" s="393">
        <v>0</v>
      </c>
      <c r="DW78" s="303">
        <v>1782.6100000000001</v>
      </c>
      <c r="DX78" s="303">
        <v>1782.6100000000001</v>
      </c>
      <c r="DY78" s="393">
        <v>0</v>
      </c>
      <c r="DZ78" s="303">
        <v>12</v>
      </c>
      <c r="EA78" s="303">
        <v>21391.32</v>
      </c>
      <c r="EB78" s="303">
        <v>0</v>
      </c>
      <c r="EC78" s="303">
        <v>0</v>
      </c>
      <c r="ED78" s="303">
        <v>0</v>
      </c>
      <c r="EE78" s="303">
        <v>0</v>
      </c>
      <c r="EF78" s="303">
        <v>0</v>
      </c>
      <c r="EG78" s="303">
        <v>0</v>
      </c>
      <c r="EH78" s="303">
        <v>0</v>
      </c>
      <c r="EI78" s="303">
        <v>0</v>
      </c>
      <c r="EJ78" s="303">
        <v>21391.32</v>
      </c>
      <c r="EK78" s="393">
        <v>0</v>
      </c>
      <c r="EL78" s="303">
        <v>1782.61</v>
      </c>
      <c r="EM78" s="303">
        <v>1782.61</v>
      </c>
      <c r="EN78" s="393">
        <v>0</v>
      </c>
      <c r="EO78" s="303">
        <v>3</v>
      </c>
      <c r="EP78" s="303">
        <v>5347.83</v>
      </c>
      <c r="EQ78" s="303">
        <v>0</v>
      </c>
      <c r="ER78" s="303">
        <v>0</v>
      </c>
      <c r="ES78" s="303">
        <v>0</v>
      </c>
      <c r="ET78" s="303">
        <v>0</v>
      </c>
      <c r="EU78" s="303">
        <v>0</v>
      </c>
      <c r="EV78" s="303">
        <v>0</v>
      </c>
      <c r="EW78" s="303">
        <v>0</v>
      </c>
      <c r="EX78" s="303">
        <v>0</v>
      </c>
      <c r="EY78" s="303">
        <v>5347.83</v>
      </c>
      <c r="EZ78" s="303">
        <v>258</v>
      </c>
      <c r="FA78" s="393">
        <v>0</v>
      </c>
      <c r="FB78" s="303">
        <v>1782.6100000000001</v>
      </c>
      <c r="FC78" s="303">
        <v>1782.6100000000001</v>
      </c>
      <c r="FD78" s="303">
        <v>86</v>
      </c>
      <c r="FE78" s="393">
        <v>0</v>
      </c>
      <c r="FF78" s="303">
        <v>5</v>
      </c>
      <c r="FG78" s="303">
        <v>8913.0500000000011</v>
      </c>
      <c r="FH78" s="303">
        <v>0</v>
      </c>
      <c r="FI78" s="303">
        <v>355</v>
      </c>
      <c r="FJ78" s="303">
        <v>0</v>
      </c>
      <c r="FK78" s="303">
        <v>0</v>
      </c>
      <c r="FL78" s="303">
        <v>0</v>
      </c>
      <c r="FM78" s="303">
        <v>480</v>
      </c>
      <c r="FN78" s="303">
        <v>0</v>
      </c>
      <c r="FO78" s="303">
        <v>0</v>
      </c>
      <c r="FP78" s="303">
        <v>8078.0500000000011</v>
      </c>
      <c r="FQ78" s="303">
        <v>256</v>
      </c>
      <c r="FR78" s="393">
        <v>0</v>
      </c>
      <c r="FS78" s="303">
        <v>1782.6100000000001</v>
      </c>
      <c r="FT78" s="303">
        <v>1615.6100000000001</v>
      </c>
      <c r="FU78" s="303">
        <v>51.2</v>
      </c>
      <c r="FV78" s="393">
        <v>9.3682858280835446E-2</v>
      </c>
      <c r="FW78" s="303">
        <v>8</v>
      </c>
      <c r="FX78" s="303">
        <v>14260.880000000001</v>
      </c>
      <c r="FY78" s="303">
        <v>0</v>
      </c>
      <c r="FZ78" s="303">
        <v>355</v>
      </c>
      <c r="GA78" s="303">
        <v>0</v>
      </c>
      <c r="GB78" s="303">
        <v>0</v>
      </c>
      <c r="GC78" s="303">
        <v>0</v>
      </c>
      <c r="GD78" s="303">
        <v>480</v>
      </c>
      <c r="GE78" s="303">
        <v>0</v>
      </c>
      <c r="GF78" s="303">
        <v>0</v>
      </c>
      <c r="GG78" s="303">
        <v>13425.880000000001</v>
      </c>
      <c r="GH78" s="303">
        <v>514</v>
      </c>
      <c r="GI78" s="393">
        <v>0</v>
      </c>
      <c r="GJ78" s="303">
        <v>1782.6100000000001</v>
      </c>
      <c r="GK78" s="303">
        <v>1678.2350000000001</v>
      </c>
      <c r="GL78" s="303">
        <v>64.25</v>
      </c>
      <c r="GM78" s="393">
        <v>5.8551786425522168E-2</v>
      </c>
      <c r="GN78" s="303">
        <v>93.5</v>
      </c>
      <c r="GO78" s="303">
        <v>166674.035</v>
      </c>
      <c r="GP78" s="303">
        <v>2016</v>
      </c>
      <c r="GQ78" s="303">
        <v>4384</v>
      </c>
      <c r="GR78" s="303">
        <v>0</v>
      </c>
      <c r="GS78" s="303">
        <v>0</v>
      </c>
      <c r="GT78" s="303">
        <v>912</v>
      </c>
      <c r="GU78" s="303">
        <v>16</v>
      </c>
      <c r="GV78" s="303">
        <v>0</v>
      </c>
      <c r="GW78" s="303">
        <v>0</v>
      </c>
      <c r="GX78" s="303">
        <v>159346.035</v>
      </c>
      <c r="GY78" s="303">
        <v>16809</v>
      </c>
      <c r="GZ78" s="393">
        <v>0</v>
      </c>
      <c r="HA78" s="303">
        <v>1782.6100000000001</v>
      </c>
      <c r="HB78" s="303">
        <v>1704.2356684491979</v>
      </c>
      <c r="HC78" s="303">
        <v>179.77540106951872</v>
      </c>
      <c r="HD78" s="393">
        <v>4.3966056260652753E-2</v>
      </c>
      <c r="HE78" s="303" t="s">
        <v>744</v>
      </c>
      <c r="HF78" s="303" t="s">
        <v>744</v>
      </c>
      <c r="HG78" s="303" t="s">
        <v>744</v>
      </c>
      <c r="HH78" s="303" t="s">
        <v>744</v>
      </c>
      <c r="HI78" s="303" t="s">
        <v>744</v>
      </c>
      <c r="HJ78" s="303" t="s">
        <v>744</v>
      </c>
      <c r="HK78" s="303" t="s">
        <v>744</v>
      </c>
      <c r="HL78" s="303" t="s">
        <v>744</v>
      </c>
      <c r="HM78" s="303" t="s">
        <v>744</v>
      </c>
      <c r="HN78" s="303" t="s">
        <v>744</v>
      </c>
      <c r="HO78" s="303" t="s">
        <v>744</v>
      </c>
      <c r="HP78" s="303" t="s">
        <v>744</v>
      </c>
      <c r="HQ78" s="393" t="s">
        <v>744</v>
      </c>
      <c r="HR78" s="303" t="s">
        <v>744</v>
      </c>
      <c r="HS78" s="303" t="s">
        <v>744</v>
      </c>
      <c r="HT78" s="303" t="s">
        <v>744</v>
      </c>
      <c r="HU78" s="393" t="s">
        <v>744</v>
      </c>
      <c r="HV78" s="303">
        <v>93.5</v>
      </c>
      <c r="HW78" s="303">
        <v>166674.035</v>
      </c>
      <c r="HX78" s="303">
        <v>2016</v>
      </c>
      <c r="HY78" s="303">
        <v>4384</v>
      </c>
      <c r="HZ78" s="303">
        <v>0</v>
      </c>
      <c r="IA78" s="303">
        <v>0</v>
      </c>
      <c r="IB78" s="303">
        <v>912</v>
      </c>
      <c r="IC78" s="303">
        <v>16</v>
      </c>
      <c r="ID78" s="303">
        <v>0</v>
      </c>
      <c r="IE78" s="303">
        <v>0</v>
      </c>
      <c r="IF78" s="303">
        <v>159346.035</v>
      </c>
      <c r="IG78" s="303">
        <v>16809</v>
      </c>
      <c r="IH78" s="393">
        <v>0</v>
      </c>
      <c r="II78" s="303">
        <v>1782.6100000000001</v>
      </c>
      <c r="IJ78" s="303">
        <v>1704.2356684491979</v>
      </c>
      <c r="IK78" s="303">
        <v>179.77540106951872</v>
      </c>
      <c r="IL78" s="393">
        <v>4.3966056260652753E-2</v>
      </c>
      <c r="IM78" s="303"/>
      <c r="IN78" s="303">
        <v>1782.61</v>
      </c>
      <c r="IO78" s="303">
        <v>1713.1502843601897</v>
      </c>
      <c r="IP78" s="393">
        <v>3.8965177823421904E-2</v>
      </c>
      <c r="IQ78" s="303">
        <v>1782.6100000000001</v>
      </c>
      <c r="IR78" s="303">
        <v>1678.2350000000001</v>
      </c>
      <c r="IS78" s="393">
        <v>5.8551786425522168E-2</v>
      </c>
      <c r="IT78" s="303">
        <v>1782.6099999999997</v>
      </c>
      <c r="IU78" s="303">
        <v>1710.6892951541849</v>
      </c>
      <c r="IV78" s="393">
        <v>4.034573173370215E-2</v>
      </c>
      <c r="IW78" s="735"/>
      <c r="IX78" s="303"/>
      <c r="IY78" s="396" t="s">
        <v>448</v>
      </c>
      <c r="IZ78" s="396" t="s">
        <v>449</v>
      </c>
      <c r="JA78" s="396" t="s">
        <v>343</v>
      </c>
      <c r="JB78" s="396">
        <v>154</v>
      </c>
      <c r="JC78" s="396" t="s">
        <v>13</v>
      </c>
      <c r="JD78" s="396" t="s">
        <v>232</v>
      </c>
      <c r="JE78" s="396" t="s">
        <v>9</v>
      </c>
      <c r="JF78" s="396" t="s">
        <v>232</v>
      </c>
      <c r="JG78" s="396" t="s">
        <v>358</v>
      </c>
    </row>
    <row r="79" spans="1:267" customFormat="1">
      <c r="A79">
        <v>90</v>
      </c>
      <c r="B79">
        <v>1</v>
      </c>
      <c r="F79">
        <v>700</v>
      </c>
      <c r="G79">
        <v>42</v>
      </c>
      <c r="H79">
        <v>1</v>
      </c>
      <c r="I79">
        <v>0</v>
      </c>
      <c r="J79">
        <v>1</v>
      </c>
      <c r="K79">
        <v>0</v>
      </c>
      <c r="L79" t="s">
        <v>448</v>
      </c>
      <c r="M79">
        <v>0</v>
      </c>
      <c r="N79">
        <v>0</v>
      </c>
      <c r="O79">
        <v>22</v>
      </c>
      <c r="P79">
        <v>0</v>
      </c>
      <c r="Q79">
        <v>40</v>
      </c>
      <c r="R79">
        <v>0</v>
      </c>
      <c r="S79">
        <v>0</v>
      </c>
      <c r="T79" t="s">
        <v>745</v>
      </c>
      <c r="U79">
        <v>0</v>
      </c>
      <c r="V79">
        <v>0</v>
      </c>
      <c r="W79">
        <v>0</v>
      </c>
      <c r="X79">
        <v>0</v>
      </c>
      <c r="Y79">
        <v>2.5</v>
      </c>
      <c r="Z79">
        <v>0</v>
      </c>
      <c r="AA79">
        <v>0</v>
      </c>
      <c r="AB79">
        <v>0</v>
      </c>
      <c r="AC79">
        <v>0</v>
      </c>
      <c r="AD79">
        <v>0</v>
      </c>
      <c r="AE79">
        <v>0</v>
      </c>
      <c r="AF79">
        <v>0</v>
      </c>
      <c r="AG79">
        <v>0</v>
      </c>
      <c r="AH79">
        <v>0</v>
      </c>
      <c r="AI79">
        <v>0</v>
      </c>
      <c r="AJ79">
        <v>0</v>
      </c>
      <c r="AK79">
        <v>24</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122</v>
      </c>
      <c r="BP79">
        <v>0</v>
      </c>
      <c r="BQ79">
        <v>0</v>
      </c>
      <c r="BR79">
        <v>0</v>
      </c>
      <c r="BS79">
        <v>0</v>
      </c>
      <c r="BT79">
        <v>0</v>
      </c>
      <c r="BU79">
        <v>0</v>
      </c>
      <c r="BV79">
        <v>0</v>
      </c>
      <c r="BW79">
        <v>0</v>
      </c>
      <c r="BX79">
        <v>0</v>
      </c>
      <c r="BY79">
        <v>0</v>
      </c>
      <c r="BZ79">
        <v>0</v>
      </c>
      <c r="CA79">
        <v>0</v>
      </c>
      <c r="CB79">
        <v>0</v>
      </c>
      <c r="CC79">
        <v>0</v>
      </c>
      <c r="CD79">
        <v>0</v>
      </c>
      <c r="CE79">
        <v>151</v>
      </c>
      <c r="CF79">
        <v>0</v>
      </c>
      <c r="CG79" s="439"/>
      <c r="CH79" s="303" t="s">
        <v>744</v>
      </c>
      <c r="CI79" s="393">
        <v>22</v>
      </c>
      <c r="CJ79" s="303" t="s">
        <v>744</v>
      </c>
      <c r="CK79" s="393">
        <v>40</v>
      </c>
      <c r="CL79" s="303" t="s">
        <v>744</v>
      </c>
      <c r="CM79" s="393">
        <v>0</v>
      </c>
      <c r="CN79" s="303"/>
      <c r="CO79" s="303"/>
      <c r="CP79" s="393" t="s">
        <v>744</v>
      </c>
      <c r="CQ79" s="303" t="s">
        <v>744</v>
      </c>
      <c r="CR79" s="393" t="s">
        <v>389</v>
      </c>
      <c r="CS79" s="393" t="s">
        <v>744</v>
      </c>
      <c r="CT79" s="303" t="s">
        <v>744</v>
      </c>
      <c r="CU79" s="393" t="s">
        <v>389</v>
      </c>
      <c r="CV79" s="303" t="s">
        <v>744</v>
      </c>
      <c r="CW79" s="303" t="s">
        <v>744</v>
      </c>
      <c r="CX79" s="303" t="s">
        <v>744</v>
      </c>
      <c r="CY79" s="303" t="s">
        <v>744</v>
      </c>
      <c r="CZ79" s="303" t="s">
        <v>744</v>
      </c>
      <c r="DA79" s="303" t="s">
        <v>744</v>
      </c>
      <c r="DB79" s="303" t="s">
        <v>744</v>
      </c>
      <c r="DC79" s="303" t="s">
        <v>744</v>
      </c>
      <c r="DD79" s="303" t="s">
        <v>744</v>
      </c>
      <c r="DE79" s="303" t="s">
        <v>744</v>
      </c>
      <c r="DF79" s="303" t="s">
        <v>744</v>
      </c>
      <c r="DG79" s="393" t="s">
        <v>744</v>
      </c>
      <c r="DH79" s="303" t="s">
        <v>744</v>
      </c>
      <c r="DI79" s="303" t="s">
        <v>744</v>
      </c>
      <c r="DJ79" s="393" t="s">
        <v>744</v>
      </c>
      <c r="DK79" s="303" t="s">
        <v>744</v>
      </c>
      <c r="DL79" s="303" t="s">
        <v>744</v>
      </c>
      <c r="DM79" s="303" t="s">
        <v>744</v>
      </c>
      <c r="DN79" s="303" t="s">
        <v>744</v>
      </c>
      <c r="DO79" s="303" t="s">
        <v>744</v>
      </c>
      <c r="DP79" s="303" t="s">
        <v>744</v>
      </c>
      <c r="DQ79" s="303" t="s">
        <v>744</v>
      </c>
      <c r="DR79" s="303" t="s">
        <v>744</v>
      </c>
      <c r="DS79" s="303" t="s">
        <v>744</v>
      </c>
      <c r="DT79" s="303" t="s">
        <v>744</v>
      </c>
      <c r="DU79" s="303" t="s">
        <v>744</v>
      </c>
      <c r="DV79" s="393" t="s">
        <v>744</v>
      </c>
      <c r="DW79" s="303" t="s">
        <v>744</v>
      </c>
      <c r="DX79" s="303" t="s">
        <v>744</v>
      </c>
      <c r="DY79" s="393" t="s">
        <v>744</v>
      </c>
      <c r="DZ79" s="303" t="s">
        <v>744</v>
      </c>
      <c r="EA79" s="303" t="s">
        <v>744</v>
      </c>
      <c r="EB79" s="303" t="s">
        <v>744</v>
      </c>
      <c r="EC79" s="303" t="s">
        <v>744</v>
      </c>
      <c r="ED79" s="303" t="s">
        <v>744</v>
      </c>
      <c r="EE79" s="303" t="s">
        <v>744</v>
      </c>
      <c r="EF79" s="303" t="s">
        <v>744</v>
      </c>
      <c r="EG79" s="303" t="s">
        <v>744</v>
      </c>
      <c r="EH79" s="303" t="s">
        <v>744</v>
      </c>
      <c r="EI79" s="303" t="s">
        <v>744</v>
      </c>
      <c r="EJ79" s="303" t="s">
        <v>744</v>
      </c>
      <c r="EK79" s="393" t="s">
        <v>744</v>
      </c>
      <c r="EL79" s="303" t="s">
        <v>744</v>
      </c>
      <c r="EM79" s="303" t="s">
        <v>744</v>
      </c>
      <c r="EN79" s="393" t="s">
        <v>744</v>
      </c>
      <c r="EO79" s="303" t="s">
        <v>744</v>
      </c>
      <c r="EP79" s="303" t="s">
        <v>744</v>
      </c>
      <c r="EQ79" s="303" t="s">
        <v>744</v>
      </c>
      <c r="ER79" s="303" t="s">
        <v>744</v>
      </c>
      <c r="ES79" s="303" t="s">
        <v>744</v>
      </c>
      <c r="ET79" s="303" t="s">
        <v>744</v>
      </c>
      <c r="EU79" s="303" t="s">
        <v>744</v>
      </c>
      <c r="EV79" s="303" t="s">
        <v>744</v>
      </c>
      <c r="EW79" s="303" t="s">
        <v>744</v>
      </c>
      <c r="EX79" s="303" t="s">
        <v>744</v>
      </c>
      <c r="EY79" s="303" t="s">
        <v>744</v>
      </c>
      <c r="EZ79" s="303" t="s">
        <v>744</v>
      </c>
      <c r="FA79" s="393" t="s">
        <v>744</v>
      </c>
      <c r="FB79" s="303" t="s">
        <v>744</v>
      </c>
      <c r="FC79" s="303" t="s">
        <v>744</v>
      </c>
      <c r="FD79" s="303" t="s">
        <v>744</v>
      </c>
      <c r="FE79" s="393" t="s">
        <v>744</v>
      </c>
      <c r="FF79" s="303" t="s">
        <v>744</v>
      </c>
      <c r="FG79" s="303" t="s">
        <v>744</v>
      </c>
      <c r="FH79" s="303" t="s">
        <v>744</v>
      </c>
      <c r="FI79" s="303" t="s">
        <v>744</v>
      </c>
      <c r="FJ79" s="303" t="s">
        <v>744</v>
      </c>
      <c r="FK79" s="303" t="s">
        <v>744</v>
      </c>
      <c r="FL79" s="303" t="s">
        <v>744</v>
      </c>
      <c r="FM79" s="303" t="s">
        <v>744</v>
      </c>
      <c r="FN79" s="303" t="s">
        <v>744</v>
      </c>
      <c r="FO79" s="303" t="s">
        <v>744</v>
      </c>
      <c r="FP79" s="303" t="s">
        <v>744</v>
      </c>
      <c r="FQ79" s="303" t="s">
        <v>744</v>
      </c>
      <c r="FR79" s="393" t="s">
        <v>744</v>
      </c>
      <c r="FS79" s="303" t="s">
        <v>744</v>
      </c>
      <c r="FT79" s="303" t="s">
        <v>744</v>
      </c>
      <c r="FU79" s="303" t="s">
        <v>744</v>
      </c>
      <c r="FV79" s="393" t="s">
        <v>744</v>
      </c>
      <c r="FW79" s="303" t="s">
        <v>744</v>
      </c>
      <c r="FX79" s="303" t="s">
        <v>744</v>
      </c>
      <c r="FY79" s="303" t="s">
        <v>744</v>
      </c>
      <c r="FZ79" s="303" t="s">
        <v>744</v>
      </c>
      <c r="GA79" s="303" t="s">
        <v>744</v>
      </c>
      <c r="GB79" s="303" t="s">
        <v>744</v>
      </c>
      <c r="GC79" s="303" t="s">
        <v>744</v>
      </c>
      <c r="GD79" s="303" t="s">
        <v>744</v>
      </c>
      <c r="GE79" s="303" t="s">
        <v>744</v>
      </c>
      <c r="GF79" s="303" t="s">
        <v>744</v>
      </c>
      <c r="GG79" s="303" t="s">
        <v>744</v>
      </c>
      <c r="GH79" s="303" t="s">
        <v>744</v>
      </c>
      <c r="GI79" s="393" t="s">
        <v>744</v>
      </c>
      <c r="GJ79" s="303" t="s">
        <v>744</v>
      </c>
      <c r="GK79" s="303" t="s">
        <v>744</v>
      </c>
      <c r="GL79" s="303" t="s">
        <v>744</v>
      </c>
      <c r="GM79" s="393" t="s">
        <v>744</v>
      </c>
      <c r="GN79" s="303">
        <v>2.5</v>
      </c>
      <c r="GO79" s="303">
        <v>4560</v>
      </c>
      <c r="GP79" s="303">
        <v>0</v>
      </c>
      <c r="GQ79" s="303">
        <v>24</v>
      </c>
      <c r="GR79" s="303">
        <v>0</v>
      </c>
      <c r="GS79" s="303">
        <v>0</v>
      </c>
      <c r="GT79" s="303">
        <v>0</v>
      </c>
      <c r="GU79" s="303">
        <v>0</v>
      </c>
      <c r="GV79" s="303">
        <v>122</v>
      </c>
      <c r="GW79" s="303">
        <v>0</v>
      </c>
      <c r="GX79" s="303">
        <v>4414</v>
      </c>
      <c r="GY79" s="303">
        <v>151</v>
      </c>
      <c r="GZ79" s="393">
        <v>0</v>
      </c>
      <c r="HA79" s="303">
        <v>1824</v>
      </c>
      <c r="HB79" s="303">
        <v>1765.6</v>
      </c>
      <c r="HC79" s="303">
        <v>60.4</v>
      </c>
      <c r="HD79" s="393">
        <v>3.2017543859649167E-2</v>
      </c>
      <c r="HE79" s="303" t="s">
        <v>744</v>
      </c>
      <c r="HF79" s="303" t="s">
        <v>744</v>
      </c>
      <c r="HG79" s="303" t="s">
        <v>744</v>
      </c>
      <c r="HH79" s="303" t="s">
        <v>744</v>
      </c>
      <c r="HI79" s="303" t="s">
        <v>744</v>
      </c>
      <c r="HJ79" s="303" t="s">
        <v>744</v>
      </c>
      <c r="HK79" s="303" t="s">
        <v>744</v>
      </c>
      <c r="HL79" s="303" t="s">
        <v>744</v>
      </c>
      <c r="HM79" s="303" t="s">
        <v>744</v>
      </c>
      <c r="HN79" s="303" t="s">
        <v>744</v>
      </c>
      <c r="HO79" s="303" t="s">
        <v>744</v>
      </c>
      <c r="HP79" s="303" t="s">
        <v>744</v>
      </c>
      <c r="HQ79" s="393" t="s">
        <v>744</v>
      </c>
      <c r="HR79" s="303" t="s">
        <v>744</v>
      </c>
      <c r="HS79" s="303" t="s">
        <v>744</v>
      </c>
      <c r="HT79" s="303" t="s">
        <v>744</v>
      </c>
      <c r="HU79" s="393" t="s">
        <v>744</v>
      </c>
      <c r="HV79" s="303">
        <v>2.5</v>
      </c>
      <c r="HW79" s="303">
        <v>4560</v>
      </c>
      <c r="HX79" s="303">
        <v>0</v>
      </c>
      <c r="HY79" s="303">
        <v>24</v>
      </c>
      <c r="HZ79" s="303">
        <v>0</v>
      </c>
      <c r="IA79" s="303">
        <v>0</v>
      </c>
      <c r="IB79" s="303">
        <v>0</v>
      </c>
      <c r="IC79" s="303">
        <v>0</v>
      </c>
      <c r="ID79" s="303">
        <v>122</v>
      </c>
      <c r="IE79" s="303">
        <v>0</v>
      </c>
      <c r="IF79" s="303">
        <v>4414</v>
      </c>
      <c r="IG79" s="303">
        <v>151</v>
      </c>
      <c r="IH79" s="393">
        <v>0</v>
      </c>
      <c r="II79" s="303">
        <v>1824</v>
      </c>
      <c r="IJ79" s="303">
        <v>1765.6</v>
      </c>
      <c r="IK79" s="303">
        <v>60.4</v>
      </c>
      <c r="IL79" s="393">
        <v>3.2017543859649167E-2</v>
      </c>
      <c r="IM79" s="303"/>
      <c r="IN79" s="303">
        <v>1824</v>
      </c>
      <c r="IO79" s="303">
        <v>1765.6</v>
      </c>
      <c r="IP79" s="393">
        <v>3.2017543859649167E-2</v>
      </c>
      <c r="IQ79" s="303" t="s">
        <v>744</v>
      </c>
      <c r="IR79" s="303" t="s">
        <v>744</v>
      </c>
      <c r="IS79" s="393" t="s">
        <v>744</v>
      </c>
      <c r="IT79" s="303">
        <v>1824</v>
      </c>
      <c r="IU79" s="303">
        <v>1765.6</v>
      </c>
      <c r="IV79" s="393">
        <v>3.2017543859649167E-2</v>
      </c>
      <c r="IW79" s="735"/>
      <c r="IX79" s="303"/>
      <c r="IY79" s="396" t="s">
        <v>448</v>
      </c>
      <c r="IZ79" s="396" t="s">
        <v>449</v>
      </c>
      <c r="JA79" s="396" t="s">
        <v>343</v>
      </c>
      <c r="JB79" s="396">
        <v>4</v>
      </c>
      <c r="JC79" s="396" t="s">
        <v>11</v>
      </c>
      <c r="JD79" s="396" t="s">
        <v>232</v>
      </c>
      <c r="JE79" s="396" t="s">
        <v>9</v>
      </c>
      <c r="JF79" s="396" t="s">
        <v>232</v>
      </c>
      <c r="JG79" s="396" t="s">
        <v>358</v>
      </c>
    </row>
    <row r="80" spans="1:267" customFormat="1">
      <c r="A80">
        <v>341</v>
      </c>
      <c r="B80">
        <v>1</v>
      </c>
      <c r="F80">
        <v>700</v>
      </c>
      <c r="G80">
        <v>41</v>
      </c>
      <c r="H80">
        <v>0</v>
      </c>
      <c r="I80">
        <v>1</v>
      </c>
      <c r="J80">
        <v>1</v>
      </c>
      <c r="K80">
        <v>0</v>
      </c>
      <c r="L80" t="s">
        <v>505</v>
      </c>
      <c r="M80">
        <v>0</v>
      </c>
      <c r="N80">
        <v>20</v>
      </c>
      <c r="O80">
        <v>20</v>
      </c>
      <c r="P80">
        <v>40</v>
      </c>
      <c r="Q80">
        <v>40</v>
      </c>
      <c r="R80">
        <v>60</v>
      </c>
      <c r="S80">
        <v>60</v>
      </c>
      <c r="T80" t="s">
        <v>745</v>
      </c>
      <c r="U80">
        <v>0</v>
      </c>
      <c r="V80">
        <v>0</v>
      </c>
      <c r="W80">
        <v>5</v>
      </c>
      <c r="X80">
        <v>4</v>
      </c>
      <c r="Y80">
        <v>12</v>
      </c>
      <c r="Z80">
        <v>0</v>
      </c>
      <c r="AA80">
        <v>0</v>
      </c>
      <c r="AB80">
        <v>0</v>
      </c>
      <c r="AC80">
        <v>0</v>
      </c>
      <c r="AD80">
        <v>0</v>
      </c>
      <c r="AE80">
        <v>456</v>
      </c>
      <c r="AF80">
        <v>0</v>
      </c>
      <c r="AG80">
        <v>0</v>
      </c>
      <c r="AH80">
        <v>0</v>
      </c>
      <c r="AI80">
        <v>20</v>
      </c>
      <c r="AJ80">
        <v>40</v>
      </c>
      <c r="AK80">
        <v>80</v>
      </c>
      <c r="AL80">
        <v>0</v>
      </c>
      <c r="AM80">
        <v>0</v>
      </c>
      <c r="AN80">
        <v>0</v>
      </c>
      <c r="AO80">
        <v>0</v>
      </c>
      <c r="AP80">
        <v>0</v>
      </c>
      <c r="AQ80">
        <v>0</v>
      </c>
      <c r="AR80">
        <v>0</v>
      </c>
      <c r="AS80">
        <v>0</v>
      </c>
      <c r="AT80">
        <v>0</v>
      </c>
      <c r="AU80">
        <v>0</v>
      </c>
      <c r="AV80">
        <v>0</v>
      </c>
      <c r="AW80">
        <v>120</v>
      </c>
      <c r="AX80">
        <v>0</v>
      </c>
      <c r="AY80">
        <v>0</v>
      </c>
      <c r="AZ80">
        <v>0</v>
      </c>
      <c r="BA80">
        <v>0</v>
      </c>
      <c r="BB80">
        <v>0</v>
      </c>
      <c r="BC80">
        <v>432</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s="439"/>
      <c r="CH80" s="303">
        <v>20</v>
      </c>
      <c r="CI80" s="393">
        <v>20</v>
      </c>
      <c r="CJ80" s="303">
        <v>40</v>
      </c>
      <c r="CK80" s="393">
        <v>40</v>
      </c>
      <c r="CL80" s="303">
        <v>60</v>
      </c>
      <c r="CM80" s="393">
        <v>60</v>
      </c>
      <c r="CN80" s="303"/>
      <c r="CO80" s="303"/>
      <c r="CP80" s="393" t="s">
        <v>744</v>
      </c>
      <c r="CQ80" s="303" t="s">
        <v>744</v>
      </c>
      <c r="CR80" s="393" t="s">
        <v>744</v>
      </c>
      <c r="CS80" s="393" t="s">
        <v>744</v>
      </c>
      <c r="CT80" s="303" t="s">
        <v>744</v>
      </c>
      <c r="CU80" s="393" t="s">
        <v>744</v>
      </c>
      <c r="CV80" s="303" t="s">
        <v>744</v>
      </c>
      <c r="CW80" s="303" t="s">
        <v>744</v>
      </c>
      <c r="CX80" s="303" t="s">
        <v>744</v>
      </c>
      <c r="CY80" s="303" t="s">
        <v>744</v>
      </c>
      <c r="CZ80" s="303" t="s">
        <v>744</v>
      </c>
      <c r="DA80" s="303" t="s">
        <v>744</v>
      </c>
      <c r="DB80" s="303" t="s">
        <v>744</v>
      </c>
      <c r="DC80" s="303" t="s">
        <v>744</v>
      </c>
      <c r="DD80" s="303" t="s">
        <v>744</v>
      </c>
      <c r="DE80" s="303" t="s">
        <v>744</v>
      </c>
      <c r="DF80" s="303" t="s">
        <v>744</v>
      </c>
      <c r="DG80" s="393" t="s">
        <v>744</v>
      </c>
      <c r="DH80" s="303" t="s">
        <v>744</v>
      </c>
      <c r="DI80" s="303" t="s">
        <v>744</v>
      </c>
      <c r="DJ80" s="393" t="s">
        <v>744</v>
      </c>
      <c r="DK80" s="303" t="s">
        <v>744</v>
      </c>
      <c r="DL80" s="303" t="s">
        <v>744</v>
      </c>
      <c r="DM80" s="303" t="s">
        <v>744</v>
      </c>
      <c r="DN80" s="303" t="s">
        <v>744</v>
      </c>
      <c r="DO80" s="303" t="s">
        <v>744</v>
      </c>
      <c r="DP80" s="303" t="s">
        <v>744</v>
      </c>
      <c r="DQ80" s="303" t="s">
        <v>744</v>
      </c>
      <c r="DR80" s="303" t="s">
        <v>744</v>
      </c>
      <c r="DS80" s="303" t="s">
        <v>744</v>
      </c>
      <c r="DT80" s="303" t="s">
        <v>744</v>
      </c>
      <c r="DU80" s="303" t="s">
        <v>744</v>
      </c>
      <c r="DV80" s="393" t="s">
        <v>744</v>
      </c>
      <c r="DW80" s="303" t="s">
        <v>744</v>
      </c>
      <c r="DX80" s="303" t="s">
        <v>744</v>
      </c>
      <c r="DY80" s="393" t="s">
        <v>744</v>
      </c>
      <c r="DZ80" s="303" t="s">
        <v>744</v>
      </c>
      <c r="EA80" s="303" t="s">
        <v>744</v>
      </c>
      <c r="EB80" s="303" t="s">
        <v>744</v>
      </c>
      <c r="EC80" s="303" t="s">
        <v>744</v>
      </c>
      <c r="ED80" s="303" t="s">
        <v>744</v>
      </c>
      <c r="EE80" s="303" t="s">
        <v>744</v>
      </c>
      <c r="EF80" s="303" t="s">
        <v>744</v>
      </c>
      <c r="EG80" s="303" t="s">
        <v>744</v>
      </c>
      <c r="EH80" s="303" t="s">
        <v>744</v>
      </c>
      <c r="EI80" s="303" t="s">
        <v>744</v>
      </c>
      <c r="EJ80" s="303" t="s">
        <v>744</v>
      </c>
      <c r="EK80" s="393" t="s">
        <v>744</v>
      </c>
      <c r="EL80" s="303" t="s">
        <v>744</v>
      </c>
      <c r="EM80" s="303" t="s">
        <v>744</v>
      </c>
      <c r="EN80" s="393" t="s">
        <v>744</v>
      </c>
      <c r="EO80" s="303">
        <v>5</v>
      </c>
      <c r="EP80" s="303">
        <v>8970</v>
      </c>
      <c r="EQ80" s="303">
        <v>0</v>
      </c>
      <c r="ER80" s="303">
        <v>20</v>
      </c>
      <c r="ES80" s="303">
        <v>0</v>
      </c>
      <c r="ET80" s="303">
        <v>0</v>
      </c>
      <c r="EU80" s="303">
        <v>0</v>
      </c>
      <c r="EV80" s="303">
        <v>0</v>
      </c>
      <c r="EW80" s="303">
        <v>0</v>
      </c>
      <c r="EX80" s="303">
        <v>0</v>
      </c>
      <c r="EY80" s="303">
        <v>8950</v>
      </c>
      <c r="EZ80" s="303">
        <v>0</v>
      </c>
      <c r="FA80" s="393">
        <v>0</v>
      </c>
      <c r="FB80" s="303">
        <v>1794</v>
      </c>
      <c r="FC80" s="303">
        <v>1790</v>
      </c>
      <c r="FD80" s="303">
        <v>0</v>
      </c>
      <c r="FE80" s="393">
        <v>2.2296544035674826E-3</v>
      </c>
      <c r="FF80" s="303">
        <v>4</v>
      </c>
      <c r="FG80" s="303">
        <v>7176</v>
      </c>
      <c r="FH80" s="303">
        <v>0</v>
      </c>
      <c r="FI80" s="303">
        <v>40</v>
      </c>
      <c r="FJ80" s="303">
        <v>0</v>
      </c>
      <c r="FK80" s="303">
        <v>0</v>
      </c>
      <c r="FL80" s="303">
        <v>0</v>
      </c>
      <c r="FM80" s="303">
        <v>0</v>
      </c>
      <c r="FN80" s="303">
        <v>0</v>
      </c>
      <c r="FO80" s="303">
        <v>0</v>
      </c>
      <c r="FP80" s="303">
        <v>7136</v>
      </c>
      <c r="FQ80" s="303">
        <v>0</v>
      </c>
      <c r="FR80" s="393">
        <v>0</v>
      </c>
      <c r="FS80" s="303">
        <v>1794</v>
      </c>
      <c r="FT80" s="303">
        <v>1784</v>
      </c>
      <c r="FU80" s="303">
        <v>0</v>
      </c>
      <c r="FV80" s="393">
        <v>5.5741360089186509E-3</v>
      </c>
      <c r="FW80" s="303">
        <v>9</v>
      </c>
      <c r="FX80" s="303">
        <v>16146</v>
      </c>
      <c r="FY80" s="303">
        <v>0</v>
      </c>
      <c r="FZ80" s="303">
        <v>60</v>
      </c>
      <c r="GA80" s="303">
        <v>0</v>
      </c>
      <c r="GB80" s="303">
        <v>0</v>
      </c>
      <c r="GC80" s="303">
        <v>0</v>
      </c>
      <c r="GD80" s="303">
        <v>0</v>
      </c>
      <c r="GE80" s="303">
        <v>0</v>
      </c>
      <c r="GF80" s="303">
        <v>0</v>
      </c>
      <c r="GG80" s="303">
        <v>16086</v>
      </c>
      <c r="GH80" s="303">
        <v>0</v>
      </c>
      <c r="GI80" s="393">
        <v>0</v>
      </c>
      <c r="GJ80" s="303">
        <v>1794</v>
      </c>
      <c r="GK80" s="303">
        <v>1787.3333333333333</v>
      </c>
      <c r="GL80" s="303">
        <v>0</v>
      </c>
      <c r="GM80" s="393">
        <v>3.7160906726124709E-3</v>
      </c>
      <c r="GN80" s="303">
        <v>12</v>
      </c>
      <c r="GO80" s="303">
        <v>21528</v>
      </c>
      <c r="GP80" s="303">
        <v>456</v>
      </c>
      <c r="GQ80" s="303">
        <v>80</v>
      </c>
      <c r="GR80" s="303">
        <v>0</v>
      </c>
      <c r="GS80" s="303">
        <v>120</v>
      </c>
      <c r="GT80" s="303">
        <v>432</v>
      </c>
      <c r="GU80" s="303">
        <v>0</v>
      </c>
      <c r="GV80" s="303">
        <v>0</v>
      </c>
      <c r="GW80" s="303">
        <v>0</v>
      </c>
      <c r="GX80" s="303">
        <v>20440</v>
      </c>
      <c r="GY80" s="303">
        <v>0</v>
      </c>
      <c r="GZ80" s="393">
        <v>0</v>
      </c>
      <c r="HA80" s="303">
        <v>1794</v>
      </c>
      <c r="HB80" s="303">
        <v>1703.3333333333333</v>
      </c>
      <c r="HC80" s="303">
        <v>0</v>
      </c>
      <c r="HD80" s="393">
        <v>5.0538833147528828E-2</v>
      </c>
      <c r="HE80" s="303" t="s">
        <v>744</v>
      </c>
      <c r="HF80" s="303" t="s">
        <v>744</v>
      </c>
      <c r="HG80" s="303" t="s">
        <v>744</v>
      </c>
      <c r="HH80" s="303" t="s">
        <v>744</v>
      </c>
      <c r="HI80" s="303" t="s">
        <v>744</v>
      </c>
      <c r="HJ80" s="303" t="s">
        <v>744</v>
      </c>
      <c r="HK80" s="303" t="s">
        <v>744</v>
      </c>
      <c r="HL80" s="303" t="s">
        <v>744</v>
      </c>
      <c r="HM80" s="303" t="s">
        <v>744</v>
      </c>
      <c r="HN80" s="303" t="s">
        <v>744</v>
      </c>
      <c r="HO80" s="303" t="s">
        <v>744</v>
      </c>
      <c r="HP80" s="303" t="s">
        <v>744</v>
      </c>
      <c r="HQ80" s="393" t="s">
        <v>744</v>
      </c>
      <c r="HR80" s="303" t="s">
        <v>744</v>
      </c>
      <c r="HS80" s="303" t="s">
        <v>744</v>
      </c>
      <c r="HT80" s="303" t="s">
        <v>744</v>
      </c>
      <c r="HU80" s="393" t="s">
        <v>744</v>
      </c>
      <c r="HV80" s="303">
        <v>12</v>
      </c>
      <c r="HW80" s="303">
        <v>21528</v>
      </c>
      <c r="HX80" s="303">
        <v>456</v>
      </c>
      <c r="HY80" s="303">
        <v>80</v>
      </c>
      <c r="HZ80" s="303">
        <v>0</v>
      </c>
      <c r="IA80" s="303">
        <v>120</v>
      </c>
      <c r="IB80" s="303">
        <v>432</v>
      </c>
      <c r="IC80" s="303">
        <v>0</v>
      </c>
      <c r="ID80" s="303">
        <v>0</v>
      </c>
      <c r="IE80" s="303">
        <v>0</v>
      </c>
      <c r="IF80" s="303">
        <v>20440</v>
      </c>
      <c r="IG80" s="303">
        <v>0</v>
      </c>
      <c r="IH80" s="393">
        <v>0</v>
      </c>
      <c r="II80" s="303">
        <v>1794</v>
      </c>
      <c r="IJ80" s="303">
        <v>1703.3333333333333</v>
      </c>
      <c r="IK80" s="303">
        <v>0</v>
      </c>
      <c r="IL80" s="393">
        <v>5.0538833147528828E-2</v>
      </c>
      <c r="IM80" s="303"/>
      <c r="IN80" s="303">
        <v>1794</v>
      </c>
      <c r="IO80" s="303">
        <v>1728.8235294117646</v>
      </c>
      <c r="IP80" s="393">
        <v>3.6330251164010785E-2</v>
      </c>
      <c r="IQ80" s="303">
        <v>1794</v>
      </c>
      <c r="IR80" s="303">
        <v>1784</v>
      </c>
      <c r="IS80" s="393">
        <v>5.5741360089186509E-3</v>
      </c>
      <c r="IT80" s="303">
        <v>1794</v>
      </c>
      <c r="IU80" s="303">
        <v>1739.3333333333333</v>
      </c>
      <c r="IV80" s="393">
        <v>3.0471943515421818E-2</v>
      </c>
      <c r="IW80" s="735"/>
      <c r="IX80" s="303"/>
      <c r="IY80" s="396" t="s">
        <v>505</v>
      </c>
      <c r="IZ80" s="396" t="s">
        <v>506</v>
      </c>
      <c r="JA80" s="396" t="s">
        <v>350</v>
      </c>
      <c r="JB80" s="396">
        <v>24</v>
      </c>
      <c r="JC80" s="396" t="s">
        <v>12</v>
      </c>
      <c r="JD80" s="396" t="s">
        <v>232</v>
      </c>
      <c r="JE80" s="396" t="s">
        <v>9</v>
      </c>
      <c r="JF80" s="396" t="s">
        <v>232</v>
      </c>
      <c r="JG80" s="396" t="s">
        <v>358</v>
      </c>
    </row>
    <row r="81" spans="1:267" customFormat="1">
      <c r="A81">
        <v>345</v>
      </c>
      <c r="B81">
        <v>1</v>
      </c>
      <c r="F81">
        <v>700</v>
      </c>
      <c r="G81">
        <v>41</v>
      </c>
      <c r="H81">
        <v>1</v>
      </c>
      <c r="I81">
        <v>0</v>
      </c>
      <c r="J81">
        <v>1</v>
      </c>
      <c r="K81">
        <v>0</v>
      </c>
      <c r="L81" t="s">
        <v>505</v>
      </c>
      <c r="M81">
        <v>0</v>
      </c>
      <c r="N81">
        <v>26.4</v>
      </c>
      <c r="O81">
        <v>20</v>
      </c>
      <c r="P81">
        <v>40</v>
      </c>
      <c r="Q81">
        <v>40</v>
      </c>
      <c r="R81">
        <v>50</v>
      </c>
      <c r="S81">
        <v>0</v>
      </c>
      <c r="T81" t="s">
        <v>745</v>
      </c>
      <c r="U81">
        <v>0</v>
      </c>
      <c r="V81">
        <v>0</v>
      </c>
      <c r="W81">
        <v>2</v>
      </c>
      <c r="X81">
        <v>2</v>
      </c>
      <c r="Y81">
        <v>4</v>
      </c>
      <c r="Z81">
        <v>0</v>
      </c>
      <c r="AA81">
        <v>0</v>
      </c>
      <c r="AB81">
        <v>0</v>
      </c>
      <c r="AC81">
        <v>0</v>
      </c>
      <c r="AD81">
        <v>0</v>
      </c>
      <c r="AE81">
        <v>0</v>
      </c>
      <c r="AF81">
        <v>0</v>
      </c>
      <c r="AG81">
        <v>0</v>
      </c>
      <c r="AH81">
        <v>0</v>
      </c>
      <c r="AI81">
        <v>96</v>
      </c>
      <c r="AJ81">
        <v>64</v>
      </c>
      <c r="AK81">
        <v>40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80</v>
      </c>
      <c r="BH81">
        <v>142</v>
      </c>
      <c r="BI81">
        <v>0</v>
      </c>
      <c r="BJ81">
        <v>0</v>
      </c>
      <c r="BK81">
        <v>0</v>
      </c>
      <c r="BL81">
        <v>0</v>
      </c>
      <c r="BM81">
        <v>0</v>
      </c>
      <c r="BN81">
        <v>0</v>
      </c>
      <c r="BO81">
        <v>447</v>
      </c>
      <c r="BP81">
        <v>0</v>
      </c>
      <c r="BQ81">
        <v>0</v>
      </c>
      <c r="BR81">
        <v>0</v>
      </c>
      <c r="BS81">
        <v>0</v>
      </c>
      <c r="BT81">
        <v>0</v>
      </c>
      <c r="BU81">
        <v>0</v>
      </c>
      <c r="BV81">
        <v>0</v>
      </c>
      <c r="BW81">
        <v>0</v>
      </c>
      <c r="BX81">
        <v>0</v>
      </c>
      <c r="BY81">
        <v>0</v>
      </c>
      <c r="BZ81">
        <v>0</v>
      </c>
      <c r="CA81">
        <v>432</v>
      </c>
      <c r="CB81">
        <v>0</v>
      </c>
      <c r="CC81">
        <v>0</v>
      </c>
      <c r="CD81">
        <v>0</v>
      </c>
      <c r="CE81">
        <v>0</v>
      </c>
      <c r="CF81">
        <v>0</v>
      </c>
      <c r="CG81" s="439"/>
      <c r="CH81" s="303">
        <v>26.4</v>
      </c>
      <c r="CI81" s="393">
        <v>20</v>
      </c>
      <c r="CJ81" s="303">
        <v>40</v>
      </c>
      <c r="CK81" s="393">
        <v>40</v>
      </c>
      <c r="CL81" s="303">
        <v>50</v>
      </c>
      <c r="CM81" s="393">
        <v>0</v>
      </c>
      <c r="CN81" s="303"/>
      <c r="CO81" s="303"/>
      <c r="CP81" s="393" t="s">
        <v>744</v>
      </c>
      <c r="CQ81" s="303" t="s">
        <v>389</v>
      </c>
      <c r="CR81" s="393" t="s">
        <v>744</v>
      </c>
      <c r="CS81" s="393" t="s">
        <v>744</v>
      </c>
      <c r="CT81" s="303" t="s">
        <v>389</v>
      </c>
      <c r="CU81" s="393" t="s">
        <v>744</v>
      </c>
      <c r="CV81" s="303" t="s">
        <v>744</v>
      </c>
      <c r="CW81" s="303" t="s">
        <v>744</v>
      </c>
      <c r="CX81" s="303" t="s">
        <v>744</v>
      </c>
      <c r="CY81" s="303" t="s">
        <v>744</v>
      </c>
      <c r="CZ81" s="303" t="s">
        <v>744</v>
      </c>
      <c r="DA81" s="303" t="s">
        <v>744</v>
      </c>
      <c r="DB81" s="303" t="s">
        <v>744</v>
      </c>
      <c r="DC81" s="303" t="s">
        <v>744</v>
      </c>
      <c r="DD81" s="303" t="s">
        <v>744</v>
      </c>
      <c r="DE81" s="303" t="s">
        <v>744</v>
      </c>
      <c r="DF81" s="303" t="s">
        <v>744</v>
      </c>
      <c r="DG81" s="393" t="s">
        <v>744</v>
      </c>
      <c r="DH81" s="303" t="s">
        <v>744</v>
      </c>
      <c r="DI81" s="303" t="s">
        <v>744</v>
      </c>
      <c r="DJ81" s="393" t="s">
        <v>744</v>
      </c>
      <c r="DK81" s="303" t="s">
        <v>744</v>
      </c>
      <c r="DL81" s="303" t="s">
        <v>744</v>
      </c>
      <c r="DM81" s="303" t="s">
        <v>744</v>
      </c>
      <c r="DN81" s="303" t="s">
        <v>744</v>
      </c>
      <c r="DO81" s="303" t="s">
        <v>744</v>
      </c>
      <c r="DP81" s="303" t="s">
        <v>744</v>
      </c>
      <c r="DQ81" s="303" t="s">
        <v>744</v>
      </c>
      <c r="DR81" s="303" t="s">
        <v>744</v>
      </c>
      <c r="DS81" s="303" t="s">
        <v>744</v>
      </c>
      <c r="DT81" s="303" t="s">
        <v>744</v>
      </c>
      <c r="DU81" s="303" t="s">
        <v>744</v>
      </c>
      <c r="DV81" s="393" t="s">
        <v>744</v>
      </c>
      <c r="DW81" s="303" t="s">
        <v>744</v>
      </c>
      <c r="DX81" s="303" t="s">
        <v>744</v>
      </c>
      <c r="DY81" s="393" t="s">
        <v>744</v>
      </c>
      <c r="DZ81" s="303" t="s">
        <v>744</v>
      </c>
      <c r="EA81" s="303" t="s">
        <v>744</v>
      </c>
      <c r="EB81" s="303" t="s">
        <v>744</v>
      </c>
      <c r="EC81" s="303" t="s">
        <v>744</v>
      </c>
      <c r="ED81" s="303" t="s">
        <v>744</v>
      </c>
      <c r="EE81" s="303" t="s">
        <v>744</v>
      </c>
      <c r="EF81" s="303" t="s">
        <v>744</v>
      </c>
      <c r="EG81" s="303" t="s">
        <v>744</v>
      </c>
      <c r="EH81" s="303" t="s">
        <v>744</v>
      </c>
      <c r="EI81" s="303" t="s">
        <v>744</v>
      </c>
      <c r="EJ81" s="303" t="s">
        <v>744</v>
      </c>
      <c r="EK81" s="393" t="s">
        <v>744</v>
      </c>
      <c r="EL81" s="303" t="s">
        <v>744</v>
      </c>
      <c r="EM81" s="303" t="s">
        <v>744</v>
      </c>
      <c r="EN81" s="393" t="s">
        <v>744</v>
      </c>
      <c r="EO81" s="303">
        <v>2</v>
      </c>
      <c r="EP81" s="303">
        <v>3503.0666666666662</v>
      </c>
      <c r="EQ81" s="303">
        <v>0</v>
      </c>
      <c r="ER81" s="303">
        <v>96</v>
      </c>
      <c r="ES81" s="303">
        <v>0</v>
      </c>
      <c r="ET81" s="303">
        <v>0</v>
      </c>
      <c r="EU81" s="303">
        <v>0</v>
      </c>
      <c r="EV81" s="303">
        <v>80</v>
      </c>
      <c r="EW81" s="303">
        <v>0</v>
      </c>
      <c r="EX81" s="303">
        <v>0</v>
      </c>
      <c r="EY81" s="303">
        <v>3327.0666666666662</v>
      </c>
      <c r="EZ81" s="303">
        <v>0</v>
      </c>
      <c r="FA81" s="393">
        <v>0</v>
      </c>
      <c r="FB81" s="303">
        <v>1751.5333333333331</v>
      </c>
      <c r="FC81" s="303">
        <v>1663.5333333333331</v>
      </c>
      <c r="FD81" s="303">
        <v>0</v>
      </c>
      <c r="FE81" s="393">
        <v>5.0241692992806342E-2</v>
      </c>
      <c r="FF81" s="303">
        <v>2</v>
      </c>
      <c r="FG81" s="303">
        <v>3503.0666666666662</v>
      </c>
      <c r="FH81" s="303">
        <v>0</v>
      </c>
      <c r="FI81" s="303">
        <v>64</v>
      </c>
      <c r="FJ81" s="303">
        <v>0</v>
      </c>
      <c r="FK81" s="303">
        <v>0</v>
      </c>
      <c r="FL81" s="303">
        <v>0</v>
      </c>
      <c r="FM81" s="303">
        <v>142</v>
      </c>
      <c r="FN81" s="303">
        <v>0</v>
      </c>
      <c r="FO81" s="303">
        <v>0</v>
      </c>
      <c r="FP81" s="303">
        <v>3297.0666666666662</v>
      </c>
      <c r="FQ81" s="303">
        <v>0</v>
      </c>
      <c r="FR81" s="393">
        <v>0</v>
      </c>
      <c r="FS81" s="303">
        <v>1751.5333333333331</v>
      </c>
      <c r="FT81" s="303">
        <v>1648.5333333333331</v>
      </c>
      <c r="FU81" s="303">
        <v>0</v>
      </c>
      <c r="FV81" s="393">
        <v>5.8805617934761911E-2</v>
      </c>
      <c r="FW81" s="303">
        <v>4</v>
      </c>
      <c r="FX81" s="303">
        <v>7006.1333333333323</v>
      </c>
      <c r="FY81" s="303">
        <v>0</v>
      </c>
      <c r="FZ81" s="303">
        <v>160</v>
      </c>
      <c r="GA81" s="303">
        <v>0</v>
      </c>
      <c r="GB81" s="303">
        <v>0</v>
      </c>
      <c r="GC81" s="303">
        <v>0</v>
      </c>
      <c r="GD81" s="303">
        <v>222</v>
      </c>
      <c r="GE81" s="303">
        <v>0</v>
      </c>
      <c r="GF81" s="303">
        <v>0</v>
      </c>
      <c r="GG81" s="303">
        <v>6624.1333333333323</v>
      </c>
      <c r="GH81" s="303">
        <v>0</v>
      </c>
      <c r="GI81" s="393">
        <v>0</v>
      </c>
      <c r="GJ81" s="303">
        <v>1751.5333333333331</v>
      </c>
      <c r="GK81" s="303">
        <v>1656.0333333333331</v>
      </c>
      <c r="GL81" s="303">
        <v>0</v>
      </c>
      <c r="GM81" s="393">
        <v>5.4523655463784126E-2</v>
      </c>
      <c r="GN81" s="303">
        <v>4</v>
      </c>
      <c r="GO81" s="303">
        <v>6928</v>
      </c>
      <c r="GP81" s="303">
        <v>0</v>
      </c>
      <c r="GQ81" s="303">
        <v>40</v>
      </c>
      <c r="GR81" s="303">
        <v>0</v>
      </c>
      <c r="GS81" s="303">
        <v>0</v>
      </c>
      <c r="GT81" s="303">
        <v>0</v>
      </c>
      <c r="GU81" s="303">
        <v>0</v>
      </c>
      <c r="GV81" s="303">
        <v>447</v>
      </c>
      <c r="GW81" s="303">
        <v>0</v>
      </c>
      <c r="GX81" s="303">
        <v>6441</v>
      </c>
      <c r="GY81" s="303">
        <v>0</v>
      </c>
      <c r="GZ81" s="393">
        <v>432</v>
      </c>
      <c r="HA81" s="303">
        <v>1732</v>
      </c>
      <c r="HB81" s="303">
        <v>1610.25</v>
      </c>
      <c r="HC81" s="303">
        <v>0</v>
      </c>
      <c r="HD81" s="393">
        <v>7.0294457274826749E-2</v>
      </c>
      <c r="HE81" s="303" t="s">
        <v>744</v>
      </c>
      <c r="HF81" s="303" t="s">
        <v>744</v>
      </c>
      <c r="HG81" s="303" t="s">
        <v>744</v>
      </c>
      <c r="HH81" s="303" t="s">
        <v>744</v>
      </c>
      <c r="HI81" s="303" t="s">
        <v>744</v>
      </c>
      <c r="HJ81" s="303" t="s">
        <v>744</v>
      </c>
      <c r="HK81" s="303" t="s">
        <v>744</v>
      </c>
      <c r="HL81" s="303" t="s">
        <v>744</v>
      </c>
      <c r="HM81" s="303" t="s">
        <v>744</v>
      </c>
      <c r="HN81" s="303" t="s">
        <v>744</v>
      </c>
      <c r="HO81" s="303" t="s">
        <v>744</v>
      </c>
      <c r="HP81" s="303" t="s">
        <v>744</v>
      </c>
      <c r="HQ81" s="393" t="s">
        <v>744</v>
      </c>
      <c r="HR81" s="303" t="s">
        <v>744</v>
      </c>
      <c r="HS81" s="303" t="s">
        <v>744</v>
      </c>
      <c r="HT81" s="303" t="s">
        <v>744</v>
      </c>
      <c r="HU81" s="393" t="s">
        <v>744</v>
      </c>
      <c r="HV81" s="303">
        <v>4</v>
      </c>
      <c r="HW81" s="303">
        <v>6928</v>
      </c>
      <c r="HX81" s="303">
        <v>0</v>
      </c>
      <c r="HY81" s="303">
        <v>40</v>
      </c>
      <c r="HZ81" s="303">
        <v>0</v>
      </c>
      <c r="IA81" s="303">
        <v>0</v>
      </c>
      <c r="IB81" s="303">
        <v>0</v>
      </c>
      <c r="IC81" s="303">
        <v>0</v>
      </c>
      <c r="ID81" s="303">
        <v>447</v>
      </c>
      <c r="IE81" s="303">
        <v>0</v>
      </c>
      <c r="IF81" s="303">
        <v>6441</v>
      </c>
      <c r="IG81" s="303">
        <v>0</v>
      </c>
      <c r="IH81" s="393">
        <v>432</v>
      </c>
      <c r="II81" s="303">
        <v>1732</v>
      </c>
      <c r="IJ81" s="303">
        <v>1610.25</v>
      </c>
      <c r="IK81" s="303">
        <v>0</v>
      </c>
      <c r="IL81" s="393">
        <v>7.0294457274826749E-2</v>
      </c>
      <c r="IM81" s="303"/>
      <c r="IN81" s="303">
        <v>1738.5111111111109</v>
      </c>
      <c r="IO81" s="303">
        <v>1628.0111111111109</v>
      </c>
      <c r="IP81" s="393">
        <v>6.3560134470108554E-2</v>
      </c>
      <c r="IQ81" s="303">
        <v>1751.5333333333331</v>
      </c>
      <c r="IR81" s="303">
        <v>1648.5333333333331</v>
      </c>
      <c r="IS81" s="393">
        <v>5.8805617934761911E-2</v>
      </c>
      <c r="IT81" s="303">
        <v>1741.7666666666664</v>
      </c>
      <c r="IU81" s="303">
        <v>1633.1416666666664</v>
      </c>
      <c r="IV81" s="393">
        <v>6.236484029625089E-2</v>
      </c>
      <c r="IW81" s="735"/>
      <c r="IX81" s="303"/>
      <c r="IY81" s="396" t="s">
        <v>505</v>
      </c>
      <c r="IZ81" s="396" t="s">
        <v>506</v>
      </c>
      <c r="JA81" s="396" t="s">
        <v>350</v>
      </c>
      <c r="JB81" s="396">
        <v>12</v>
      </c>
      <c r="JC81" s="396" t="s">
        <v>11</v>
      </c>
      <c r="JD81" s="396" t="s">
        <v>232</v>
      </c>
      <c r="JE81" s="396" t="s">
        <v>9</v>
      </c>
      <c r="JF81" s="396" t="s">
        <v>232</v>
      </c>
      <c r="JG81" s="396" t="s">
        <v>358</v>
      </c>
    </row>
    <row r="82" spans="1:267" customFormat="1">
      <c r="A82">
        <v>418</v>
      </c>
      <c r="B82">
        <v>1</v>
      </c>
      <c r="F82">
        <v>700</v>
      </c>
      <c r="G82">
        <v>23</v>
      </c>
      <c r="H82">
        <v>0</v>
      </c>
      <c r="I82">
        <v>1</v>
      </c>
      <c r="J82">
        <v>1</v>
      </c>
      <c r="K82">
        <v>0</v>
      </c>
      <c r="L82" t="s">
        <v>393</v>
      </c>
      <c r="M82">
        <v>0</v>
      </c>
      <c r="N82">
        <v>25</v>
      </c>
      <c r="O82">
        <v>22</v>
      </c>
      <c r="P82">
        <v>40</v>
      </c>
      <c r="Q82">
        <v>40</v>
      </c>
      <c r="R82">
        <v>0</v>
      </c>
      <c r="S82">
        <v>150</v>
      </c>
      <c r="T82" t="s">
        <v>745</v>
      </c>
      <c r="U82">
        <v>0</v>
      </c>
      <c r="V82">
        <v>0</v>
      </c>
      <c r="W82">
        <v>7</v>
      </c>
      <c r="X82">
        <v>2</v>
      </c>
      <c r="Y82">
        <v>41.5</v>
      </c>
      <c r="Z82">
        <v>0</v>
      </c>
      <c r="AA82">
        <v>0</v>
      </c>
      <c r="AB82">
        <v>0</v>
      </c>
      <c r="AC82">
        <v>0</v>
      </c>
      <c r="AD82">
        <v>0</v>
      </c>
      <c r="AE82">
        <v>100</v>
      </c>
      <c r="AF82">
        <v>0</v>
      </c>
      <c r="AG82">
        <v>0</v>
      </c>
      <c r="AH82">
        <v>0</v>
      </c>
      <c r="AI82">
        <v>32</v>
      </c>
      <c r="AJ82">
        <v>0</v>
      </c>
      <c r="AK82">
        <v>1526</v>
      </c>
      <c r="AL82">
        <v>0</v>
      </c>
      <c r="AM82">
        <v>0</v>
      </c>
      <c r="AN82">
        <v>0</v>
      </c>
      <c r="AO82">
        <v>0</v>
      </c>
      <c r="AP82">
        <v>0</v>
      </c>
      <c r="AQ82">
        <v>0</v>
      </c>
      <c r="AR82">
        <v>0</v>
      </c>
      <c r="AS82">
        <v>0</v>
      </c>
      <c r="AT82">
        <v>0</v>
      </c>
      <c r="AU82">
        <v>0</v>
      </c>
      <c r="AV82">
        <v>0</v>
      </c>
      <c r="AW82">
        <v>0</v>
      </c>
      <c r="AX82">
        <v>0</v>
      </c>
      <c r="AY82">
        <v>0</v>
      </c>
      <c r="AZ82">
        <v>0</v>
      </c>
      <c r="BA82">
        <v>0</v>
      </c>
      <c r="BB82">
        <v>0</v>
      </c>
      <c r="BC82">
        <v>24</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s="439"/>
      <c r="CH82" s="303">
        <v>25</v>
      </c>
      <c r="CI82" s="393">
        <v>22</v>
      </c>
      <c r="CJ82" s="303">
        <v>40</v>
      </c>
      <c r="CK82" s="393">
        <v>40</v>
      </c>
      <c r="CL82" s="303">
        <v>0</v>
      </c>
      <c r="CM82" s="393">
        <v>150</v>
      </c>
      <c r="CN82" s="303"/>
      <c r="CO82" s="303"/>
      <c r="CP82" s="393" t="s">
        <v>744</v>
      </c>
      <c r="CQ82" s="303" t="s">
        <v>744</v>
      </c>
      <c r="CR82" s="393" t="s">
        <v>744</v>
      </c>
      <c r="CS82" s="393" t="s">
        <v>744</v>
      </c>
      <c r="CT82" s="303" t="s">
        <v>744</v>
      </c>
      <c r="CU82" s="393" t="s">
        <v>744</v>
      </c>
      <c r="CV82" s="303" t="s">
        <v>744</v>
      </c>
      <c r="CW82" s="303" t="s">
        <v>744</v>
      </c>
      <c r="CX82" s="303" t="s">
        <v>744</v>
      </c>
      <c r="CY82" s="303" t="s">
        <v>744</v>
      </c>
      <c r="CZ82" s="303" t="s">
        <v>744</v>
      </c>
      <c r="DA82" s="303" t="s">
        <v>744</v>
      </c>
      <c r="DB82" s="303" t="s">
        <v>744</v>
      </c>
      <c r="DC82" s="303" t="s">
        <v>744</v>
      </c>
      <c r="DD82" s="303" t="s">
        <v>744</v>
      </c>
      <c r="DE82" s="303" t="s">
        <v>744</v>
      </c>
      <c r="DF82" s="303" t="s">
        <v>744</v>
      </c>
      <c r="DG82" s="393" t="s">
        <v>744</v>
      </c>
      <c r="DH82" s="303" t="s">
        <v>744</v>
      </c>
      <c r="DI82" s="303" t="s">
        <v>744</v>
      </c>
      <c r="DJ82" s="393" t="s">
        <v>744</v>
      </c>
      <c r="DK82" s="303" t="s">
        <v>744</v>
      </c>
      <c r="DL82" s="303" t="s">
        <v>744</v>
      </c>
      <c r="DM82" s="303" t="s">
        <v>744</v>
      </c>
      <c r="DN82" s="303" t="s">
        <v>744</v>
      </c>
      <c r="DO82" s="303" t="s">
        <v>744</v>
      </c>
      <c r="DP82" s="303" t="s">
        <v>744</v>
      </c>
      <c r="DQ82" s="303" t="s">
        <v>744</v>
      </c>
      <c r="DR82" s="303" t="s">
        <v>744</v>
      </c>
      <c r="DS82" s="303" t="s">
        <v>744</v>
      </c>
      <c r="DT82" s="303" t="s">
        <v>744</v>
      </c>
      <c r="DU82" s="303" t="s">
        <v>744</v>
      </c>
      <c r="DV82" s="393" t="s">
        <v>744</v>
      </c>
      <c r="DW82" s="303" t="s">
        <v>744</v>
      </c>
      <c r="DX82" s="303" t="s">
        <v>744</v>
      </c>
      <c r="DY82" s="393" t="s">
        <v>744</v>
      </c>
      <c r="DZ82" s="303" t="s">
        <v>744</v>
      </c>
      <c r="EA82" s="303" t="s">
        <v>744</v>
      </c>
      <c r="EB82" s="303" t="s">
        <v>744</v>
      </c>
      <c r="EC82" s="303" t="s">
        <v>744</v>
      </c>
      <c r="ED82" s="303" t="s">
        <v>744</v>
      </c>
      <c r="EE82" s="303" t="s">
        <v>744</v>
      </c>
      <c r="EF82" s="303" t="s">
        <v>744</v>
      </c>
      <c r="EG82" s="303" t="s">
        <v>744</v>
      </c>
      <c r="EH82" s="303" t="s">
        <v>744</v>
      </c>
      <c r="EI82" s="303" t="s">
        <v>744</v>
      </c>
      <c r="EJ82" s="303" t="s">
        <v>744</v>
      </c>
      <c r="EK82" s="393" t="s">
        <v>744</v>
      </c>
      <c r="EL82" s="303" t="s">
        <v>744</v>
      </c>
      <c r="EM82" s="303" t="s">
        <v>744</v>
      </c>
      <c r="EN82" s="393" t="s">
        <v>744</v>
      </c>
      <c r="EO82" s="303">
        <v>7</v>
      </c>
      <c r="EP82" s="303">
        <v>12600</v>
      </c>
      <c r="EQ82" s="303">
        <v>0</v>
      </c>
      <c r="ER82" s="303">
        <v>32</v>
      </c>
      <c r="ES82" s="303">
        <v>0</v>
      </c>
      <c r="ET82" s="303">
        <v>0</v>
      </c>
      <c r="EU82" s="303">
        <v>0</v>
      </c>
      <c r="EV82" s="303">
        <v>0</v>
      </c>
      <c r="EW82" s="303">
        <v>0</v>
      </c>
      <c r="EX82" s="303">
        <v>0</v>
      </c>
      <c r="EY82" s="303">
        <v>12568</v>
      </c>
      <c r="EZ82" s="303">
        <v>0</v>
      </c>
      <c r="FA82" s="393">
        <v>0</v>
      </c>
      <c r="FB82" s="303">
        <v>1800</v>
      </c>
      <c r="FC82" s="303">
        <v>1795.4285714285713</v>
      </c>
      <c r="FD82" s="303">
        <v>0</v>
      </c>
      <c r="FE82" s="393">
        <v>2.5396825396826195E-3</v>
      </c>
      <c r="FF82" s="303">
        <v>2</v>
      </c>
      <c r="FG82" s="303">
        <v>3600</v>
      </c>
      <c r="FH82" s="303">
        <v>0</v>
      </c>
      <c r="FI82" s="303">
        <v>0</v>
      </c>
      <c r="FJ82" s="303">
        <v>0</v>
      </c>
      <c r="FK82" s="303">
        <v>0</v>
      </c>
      <c r="FL82" s="303">
        <v>0</v>
      </c>
      <c r="FM82" s="303">
        <v>0</v>
      </c>
      <c r="FN82" s="303">
        <v>0</v>
      </c>
      <c r="FO82" s="303">
        <v>0</v>
      </c>
      <c r="FP82" s="303">
        <v>3600</v>
      </c>
      <c r="FQ82" s="303">
        <v>0</v>
      </c>
      <c r="FR82" s="393">
        <v>0</v>
      </c>
      <c r="FS82" s="303">
        <v>1800</v>
      </c>
      <c r="FT82" s="303">
        <v>1800</v>
      </c>
      <c r="FU82" s="303">
        <v>0</v>
      </c>
      <c r="FV82" s="393">
        <v>0</v>
      </c>
      <c r="FW82" s="303">
        <v>9</v>
      </c>
      <c r="FX82" s="303">
        <v>16200</v>
      </c>
      <c r="FY82" s="303">
        <v>0</v>
      </c>
      <c r="FZ82" s="303">
        <v>32</v>
      </c>
      <c r="GA82" s="303">
        <v>0</v>
      </c>
      <c r="GB82" s="303">
        <v>0</v>
      </c>
      <c r="GC82" s="303">
        <v>0</v>
      </c>
      <c r="GD82" s="303">
        <v>0</v>
      </c>
      <c r="GE82" s="303">
        <v>0</v>
      </c>
      <c r="GF82" s="303">
        <v>0</v>
      </c>
      <c r="GG82" s="303">
        <v>16168</v>
      </c>
      <c r="GH82" s="303">
        <v>0</v>
      </c>
      <c r="GI82" s="393">
        <v>0</v>
      </c>
      <c r="GJ82" s="303">
        <v>1800</v>
      </c>
      <c r="GK82" s="303">
        <v>1796.4444444444443</v>
      </c>
      <c r="GL82" s="303">
        <v>0</v>
      </c>
      <c r="GM82" s="393">
        <v>1.9753086419753707E-3</v>
      </c>
      <c r="GN82" s="303">
        <v>41.5</v>
      </c>
      <c r="GO82" s="303">
        <v>70965</v>
      </c>
      <c r="GP82" s="303">
        <v>100</v>
      </c>
      <c r="GQ82" s="303">
        <v>1526</v>
      </c>
      <c r="GR82" s="303">
        <v>0</v>
      </c>
      <c r="GS82" s="303">
        <v>0</v>
      </c>
      <c r="GT82" s="303">
        <v>24</v>
      </c>
      <c r="GU82" s="303">
        <v>0</v>
      </c>
      <c r="GV82" s="303">
        <v>0</v>
      </c>
      <c r="GW82" s="303">
        <v>0</v>
      </c>
      <c r="GX82" s="303">
        <v>69315</v>
      </c>
      <c r="GY82" s="303">
        <v>0</v>
      </c>
      <c r="GZ82" s="393">
        <v>0</v>
      </c>
      <c r="HA82" s="303">
        <v>1710</v>
      </c>
      <c r="HB82" s="303">
        <v>1670.2409638554218</v>
      </c>
      <c r="HC82" s="303">
        <v>0</v>
      </c>
      <c r="HD82" s="393">
        <v>2.3250898330162695E-2</v>
      </c>
      <c r="HE82" s="303" t="s">
        <v>744</v>
      </c>
      <c r="HF82" s="303" t="s">
        <v>744</v>
      </c>
      <c r="HG82" s="303" t="s">
        <v>744</v>
      </c>
      <c r="HH82" s="303" t="s">
        <v>744</v>
      </c>
      <c r="HI82" s="303" t="s">
        <v>744</v>
      </c>
      <c r="HJ82" s="303" t="s">
        <v>744</v>
      </c>
      <c r="HK82" s="303" t="s">
        <v>744</v>
      </c>
      <c r="HL82" s="303" t="s">
        <v>744</v>
      </c>
      <c r="HM82" s="303" t="s">
        <v>744</v>
      </c>
      <c r="HN82" s="303" t="s">
        <v>744</v>
      </c>
      <c r="HO82" s="303" t="s">
        <v>744</v>
      </c>
      <c r="HP82" s="303" t="s">
        <v>744</v>
      </c>
      <c r="HQ82" s="393" t="s">
        <v>744</v>
      </c>
      <c r="HR82" s="303" t="s">
        <v>744</v>
      </c>
      <c r="HS82" s="303" t="s">
        <v>744</v>
      </c>
      <c r="HT82" s="303" t="s">
        <v>744</v>
      </c>
      <c r="HU82" s="393" t="s">
        <v>744</v>
      </c>
      <c r="HV82" s="303">
        <v>41.5</v>
      </c>
      <c r="HW82" s="303">
        <v>70965</v>
      </c>
      <c r="HX82" s="303">
        <v>100</v>
      </c>
      <c r="HY82" s="303">
        <v>1526</v>
      </c>
      <c r="HZ82" s="303">
        <v>0</v>
      </c>
      <c r="IA82" s="303">
        <v>0</v>
      </c>
      <c r="IB82" s="303">
        <v>24</v>
      </c>
      <c r="IC82" s="303">
        <v>0</v>
      </c>
      <c r="ID82" s="303">
        <v>0</v>
      </c>
      <c r="IE82" s="303">
        <v>0</v>
      </c>
      <c r="IF82" s="303">
        <v>69315</v>
      </c>
      <c r="IG82" s="303">
        <v>0</v>
      </c>
      <c r="IH82" s="393">
        <v>0</v>
      </c>
      <c r="II82" s="303">
        <v>1710</v>
      </c>
      <c r="IJ82" s="303">
        <v>1670.2409638554218</v>
      </c>
      <c r="IK82" s="303">
        <v>0</v>
      </c>
      <c r="IL82" s="393">
        <v>2.3250898330162695E-2</v>
      </c>
      <c r="IM82" s="303"/>
      <c r="IN82" s="303">
        <v>1722.9896907216496</v>
      </c>
      <c r="IO82" s="303">
        <v>1688.3092783505156</v>
      </c>
      <c r="IP82" s="393">
        <v>2.012804403757551E-2</v>
      </c>
      <c r="IQ82" s="303">
        <v>1800</v>
      </c>
      <c r="IR82" s="303">
        <v>1800</v>
      </c>
      <c r="IS82" s="393">
        <v>0</v>
      </c>
      <c r="IT82" s="303">
        <v>1726.0396039603961</v>
      </c>
      <c r="IU82" s="303">
        <v>1692.7326732673268</v>
      </c>
      <c r="IV82" s="393">
        <v>1.9296736075259502E-2</v>
      </c>
      <c r="IW82" s="735"/>
      <c r="IX82" s="303"/>
      <c r="IY82" s="396" t="s">
        <v>393</v>
      </c>
      <c r="IZ82" s="396" t="s">
        <v>394</v>
      </c>
      <c r="JA82" s="396" t="s">
        <v>350</v>
      </c>
      <c r="JB82" s="396">
        <v>58</v>
      </c>
      <c r="JC82" s="396" t="s">
        <v>12</v>
      </c>
      <c r="JD82" s="396" t="s">
        <v>232</v>
      </c>
      <c r="JE82" s="396" t="s">
        <v>9</v>
      </c>
      <c r="JF82" s="396" t="s">
        <v>232</v>
      </c>
      <c r="JG82" s="396" t="s">
        <v>346</v>
      </c>
    </row>
    <row r="83" spans="1:267" customFormat="1">
      <c r="A83">
        <v>445</v>
      </c>
      <c r="B83">
        <v>1</v>
      </c>
      <c r="F83">
        <v>700</v>
      </c>
      <c r="G83">
        <v>41</v>
      </c>
      <c r="H83">
        <v>1</v>
      </c>
      <c r="I83">
        <v>0</v>
      </c>
      <c r="J83">
        <v>1</v>
      </c>
      <c r="K83">
        <v>0</v>
      </c>
      <c r="L83" t="s">
        <v>554</v>
      </c>
      <c r="M83">
        <v>0</v>
      </c>
      <c r="N83">
        <v>0</v>
      </c>
      <c r="O83">
        <v>32</v>
      </c>
      <c r="P83">
        <v>0</v>
      </c>
      <c r="Q83">
        <v>40</v>
      </c>
      <c r="R83">
        <v>0</v>
      </c>
      <c r="S83">
        <v>0</v>
      </c>
      <c r="T83" t="s">
        <v>750</v>
      </c>
      <c r="U83">
        <v>0</v>
      </c>
      <c r="V83">
        <v>0</v>
      </c>
      <c r="W83">
        <v>0</v>
      </c>
      <c r="X83">
        <v>0</v>
      </c>
      <c r="Y83">
        <v>0.5</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128</v>
      </c>
      <c r="BJ83">
        <v>0</v>
      </c>
      <c r="BK83">
        <v>0</v>
      </c>
      <c r="BL83">
        <v>0</v>
      </c>
      <c r="BM83">
        <v>0</v>
      </c>
      <c r="BN83">
        <v>0</v>
      </c>
      <c r="BO83">
        <v>0</v>
      </c>
      <c r="BP83">
        <v>0</v>
      </c>
      <c r="BQ83">
        <v>0</v>
      </c>
      <c r="BR83">
        <v>0</v>
      </c>
      <c r="BS83">
        <v>0</v>
      </c>
      <c r="BT83">
        <v>0</v>
      </c>
      <c r="BU83">
        <v>0</v>
      </c>
      <c r="BV83">
        <v>0</v>
      </c>
      <c r="BW83">
        <v>0</v>
      </c>
      <c r="BX83">
        <v>0</v>
      </c>
      <c r="BY83">
        <v>0</v>
      </c>
      <c r="BZ83">
        <v>0</v>
      </c>
      <c r="CA83">
        <v>12</v>
      </c>
      <c r="CB83">
        <v>0</v>
      </c>
      <c r="CC83">
        <v>0</v>
      </c>
      <c r="CD83">
        <v>0</v>
      </c>
      <c r="CE83">
        <v>0</v>
      </c>
      <c r="CF83">
        <v>0</v>
      </c>
      <c r="CG83" s="439"/>
      <c r="CH83" s="303" t="s">
        <v>744</v>
      </c>
      <c r="CI83" s="393">
        <v>32</v>
      </c>
      <c r="CJ83" s="303" t="s">
        <v>744</v>
      </c>
      <c r="CK83" s="393">
        <v>40</v>
      </c>
      <c r="CL83" s="303" t="s">
        <v>744</v>
      </c>
      <c r="CM83" s="393">
        <v>0</v>
      </c>
      <c r="CN83" s="303"/>
      <c r="CO83" s="303"/>
      <c r="CP83" s="393" t="s">
        <v>744</v>
      </c>
      <c r="CQ83" s="303" t="s">
        <v>389</v>
      </c>
      <c r="CR83" s="393" t="s">
        <v>744</v>
      </c>
      <c r="CS83" s="393" t="s">
        <v>744</v>
      </c>
      <c r="CT83" s="303" t="s">
        <v>389</v>
      </c>
      <c r="CU83" s="393" t="s">
        <v>744</v>
      </c>
      <c r="CV83" s="303" t="s">
        <v>744</v>
      </c>
      <c r="CW83" s="303" t="s">
        <v>744</v>
      </c>
      <c r="CX83" s="303" t="s">
        <v>744</v>
      </c>
      <c r="CY83" s="303" t="s">
        <v>744</v>
      </c>
      <c r="CZ83" s="303" t="s">
        <v>744</v>
      </c>
      <c r="DA83" s="303" t="s">
        <v>744</v>
      </c>
      <c r="DB83" s="303" t="s">
        <v>744</v>
      </c>
      <c r="DC83" s="303" t="s">
        <v>744</v>
      </c>
      <c r="DD83" s="303" t="s">
        <v>744</v>
      </c>
      <c r="DE83" s="303" t="s">
        <v>744</v>
      </c>
      <c r="DF83" s="303" t="s">
        <v>744</v>
      </c>
      <c r="DG83" s="393" t="s">
        <v>744</v>
      </c>
      <c r="DH83" s="303" t="s">
        <v>744</v>
      </c>
      <c r="DI83" s="303" t="s">
        <v>744</v>
      </c>
      <c r="DJ83" s="393" t="s">
        <v>744</v>
      </c>
      <c r="DK83" s="303" t="s">
        <v>744</v>
      </c>
      <c r="DL83" s="303" t="s">
        <v>744</v>
      </c>
      <c r="DM83" s="303" t="s">
        <v>744</v>
      </c>
      <c r="DN83" s="303" t="s">
        <v>744</v>
      </c>
      <c r="DO83" s="303" t="s">
        <v>744</v>
      </c>
      <c r="DP83" s="303" t="s">
        <v>744</v>
      </c>
      <c r="DQ83" s="303" t="s">
        <v>744</v>
      </c>
      <c r="DR83" s="303" t="s">
        <v>744</v>
      </c>
      <c r="DS83" s="303" t="s">
        <v>744</v>
      </c>
      <c r="DT83" s="303" t="s">
        <v>744</v>
      </c>
      <c r="DU83" s="303" t="s">
        <v>744</v>
      </c>
      <c r="DV83" s="393" t="s">
        <v>744</v>
      </c>
      <c r="DW83" s="303" t="s">
        <v>744</v>
      </c>
      <c r="DX83" s="303" t="s">
        <v>744</v>
      </c>
      <c r="DY83" s="393" t="s">
        <v>744</v>
      </c>
      <c r="DZ83" s="303" t="s">
        <v>744</v>
      </c>
      <c r="EA83" s="303" t="s">
        <v>744</v>
      </c>
      <c r="EB83" s="303" t="s">
        <v>744</v>
      </c>
      <c r="EC83" s="303" t="s">
        <v>744</v>
      </c>
      <c r="ED83" s="303" t="s">
        <v>744</v>
      </c>
      <c r="EE83" s="303" t="s">
        <v>744</v>
      </c>
      <c r="EF83" s="303" t="s">
        <v>744</v>
      </c>
      <c r="EG83" s="303" t="s">
        <v>744</v>
      </c>
      <c r="EH83" s="303" t="s">
        <v>744</v>
      </c>
      <c r="EI83" s="303" t="s">
        <v>744</v>
      </c>
      <c r="EJ83" s="303" t="s">
        <v>744</v>
      </c>
      <c r="EK83" s="393" t="s">
        <v>744</v>
      </c>
      <c r="EL83" s="303" t="s">
        <v>744</v>
      </c>
      <c r="EM83" s="303" t="s">
        <v>744</v>
      </c>
      <c r="EN83" s="393" t="s">
        <v>744</v>
      </c>
      <c r="EO83" s="303" t="s">
        <v>744</v>
      </c>
      <c r="EP83" s="303" t="s">
        <v>744</v>
      </c>
      <c r="EQ83" s="303" t="s">
        <v>744</v>
      </c>
      <c r="ER83" s="303" t="s">
        <v>744</v>
      </c>
      <c r="ES83" s="303" t="s">
        <v>744</v>
      </c>
      <c r="ET83" s="303" t="s">
        <v>744</v>
      </c>
      <c r="EU83" s="303" t="s">
        <v>744</v>
      </c>
      <c r="EV83" s="303" t="s">
        <v>744</v>
      </c>
      <c r="EW83" s="303" t="s">
        <v>744</v>
      </c>
      <c r="EX83" s="303" t="s">
        <v>744</v>
      </c>
      <c r="EY83" s="303" t="s">
        <v>744</v>
      </c>
      <c r="EZ83" s="303" t="s">
        <v>744</v>
      </c>
      <c r="FA83" s="393" t="s">
        <v>744</v>
      </c>
      <c r="FB83" s="303" t="s">
        <v>744</v>
      </c>
      <c r="FC83" s="303" t="s">
        <v>744</v>
      </c>
      <c r="FD83" s="303" t="s">
        <v>744</v>
      </c>
      <c r="FE83" s="393" t="s">
        <v>744</v>
      </c>
      <c r="FF83" s="303" t="s">
        <v>744</v>
      </c>
      <c r="FG83" s="303" t="s">
        <v>744</v>
      </c>
      <c r="FH83" s="303" t="s">
        <v>744</v>
      </c>
      <c r="FI83" s="303" t="s">
        <v>744</v>
      </c>
      <c r="FJ83" s="303" t="s">
        <v>744</v>
      </c>
      <c r="FK83" s="303" t="s">
        <v>744</v>
      </c>
      <c r="FL83" s="303" t="s">
        <v>744</v>
      </c>
      <c r="FM83" s="303" t="s">
        <v>744</v>
      </c>
      <c r="FN83" s="303" t="s">
        <v>744</v>
      </c>
      <c r="FO83" s="303" t="s">
        <v>744</v>
      </c>
      <c r="FP83" s="303" t="s">
        <v>744</v>
      </c>
      <c r="FQ83" s="303" t="s">
        <v>744</v>
      </c>
      <c r="FR83" s="393" t="s">
        <v>744</v>
      </c>
      <c r="FS83" s="303" t="s">
        <v>744</v>
      </c>
      <c r="FT83" s="303" t="s">
        <v>744</v>
      </c>
      <c r="FU83" s="303" t="s">
        <v>744</v>
      </c>
      <c r="FV83" s="393" t="s">
        <v>744</v>
      </c>
      <c r="FW83" s="303" t="s">
        <v>744</v>
      </c>
      <c r="FX83" s="303" t="s">
        <v>744</v>
      </c>
      <c r="FY83" s="303" t="s">
        <v>744</v>
      </c>
      <c r="FZ83" s="303" t="s">
        <v>744</v>
      </c>
      <c r="GA83" s="303" t="s">
        <v>744</v>
      </c>
      <c r="GB83" s="303" t="s">
        <v>744</v>
      </c>
      <c r="GC83" s="303" t="s">
        <v>744</v>
      </c>
      <c r="GD83" s="303" t="s">
        <v>744</v>
      </c>
      <c r="GE83" s="303" t="s">
        <v>744</v>
      </c>
      <c r="GF83" s="303" t="s">
        <v>744</v>
      </c>
      <c r="GG83" s="303" t="s">
        <v>744</v>
      </c>
      <c r="GH83" s="303" t="s">
        <v>744</v>
      </c>
      <c r="GI83" s="393" t="s">
        <v>744</v>
      </c>
      <c r="GJ83" s="303" t="s">
        <v>744</v>
      </c>
      <c r="GK83" s="303" t="s">
        <v>744</v>
      </c>
      <c r="GL83" s="303" t="s">
        <v>744</v>
      </c>
      <c r="GM83" s="393" t="s">
        <v>744</v>
      </c>
      <c r="GN83" s="303">
        <v>0.5</v>
      </c>
      <c r="GO83" s="303">
        <v>860</v>
      </c>
      <c r="GP83" s="303">
        <v>0</v>
      </c>
      <c r="GQ83" s="303">
        <v>0</v>
      </c>
      <c r="GR83" s="303">
        <v>0</v>
      </c>
      <c r="GS83" s="303">
        <v>0</v>
      </c>
      <c r="GT83" s="303">
        <v>0</v>
      </c>
      <c r="GU83" s="303">
        <v>128</v>
      </c>
      <c r="GV83" s="303">
        <v>0</v>
      </c>
      <c r="GW83" s="303">
        <v>0</v>
      </c>
      <c r="GX83" s="303">
        <v>732</v>
      </c>
      <c r="GY83" s="303">
        <v>0</v>
      </c>
      <c r="GZ83" s="393">
        <v>12</v>
      </c>
      <c r="HA83" s="303">
        <v>1720</v>
      </c>
      <c r="HB83" s="303">
        <v>1464</v>
      </c>
      <c r="HC83" s="303">
        <v>0</v>
      </c>
      <c r="HD83" s="393">
        <v>0.14883720930232558</v>
      </c>
      <c r="HE83" s="303" t="s">
        <v>744</v>
      </c>
      <c r="HF83" s="303" t="s">
        <v>744</v>
      </c>
      <c r="HG83" s="303" t="s">
        <v>744</v>
      </c>
      <c r="HH83" s="303" t="s">
        <v>744</v>
      </c>
      <c r="HI83" s="303" t="s">
        <v>744</v>
      </c>
      <c r="HJ83" s="303" t="s">
        <v>744</v>
      </c>
      <c r="HK83" s="303" t="s">
        <v>744</v>
      </c>
      <c r="HL83" s="303" t="s">
        <v>744</v>
      </c>
      <c r="HM83" s="303" t="s">
        <v>744</v>
      </c>
      <c r="HN83" s="303" t="s">
        <v>744</v>
      </c>
      <c r="HO83" s="303" t="s">
        <v>744</v>
      </c>
      <c r="HP83" s="303" t="s">
        <v>744</v>
      </c>
      <c r="HQ83" s="393" t="s">
        <v>744</v>
      </c>
      <c r="HR83" s="303" t="s">
        <v>744</v>
      </c>
      <c r="HS83" s="303" t="s">
        <v>744</v>
      </c>
      <c r="HT83" s="303" t="s">
        <v>744</v>
      </c>
      <c r="HU83" s="393" t="s">
        <v>744</v>
      </c>
      <c r="HV83" s="303">
        <v>0.5</v>
      </c>
      <c r="HW83" s="303">
        <v>860</v>
      </c>
      <c r="HX83" s="303">
        <v>0</v>
      </c>
      <c r="HY83" s="303">
        <v>0</v>
      </c>
      <c r="HZ83" s="303">
        <v>0</v>
      </c>
      <c r="IA83" s="303">
        <v>0</v>
      </c>
      <c r="IB83" s="303">
        <v>0</v>
      </c>
      <c r="IC83" s="303">
        <v>128</v>
      </c>
      <c r="ID83" s="303">
        <v>0</v>
      </c>
      <c r="IE83" s="303">
        <v>0</v>
      </c>
      <c r="IF83" s="303">
        <v>732</v>
      </c>
      <c r="IG83" s="303">
        <v>0</v>
      </c>
      <c r="IH83" s="393">
        <v>12</v>
      </c>
      <c r="II83" s="303">
        <v>1720</v>
      </c>
      <c r="IJ83" s="303">
        <v>1464</v>
      </c>
      <c r="IK83" s="303">
        <v>0</v>
      </c>
      <c r="IL83" s="393">
        <v>0.14883720930232558</v>
      </c>
      <c r="IM83" s="303"/>
      <c r="IN83" s="303">
        <v>1720</v>
      </c>
      <c r="IO83" s="303">
        <v>1464</v>
      </c>
      <c r="IP83" s="393">
        <v>0.14883720930232558</v>
      </c>
      <c r="IQ83" s="303" t="s">
        <v>744</v>
      </c>
      <c r="IR83" s="303" t="s">
        <v>744</v>
      </c>
      <c r="IS83" s="393" t="s">
        <v>744</v>
      </c>
      <c r="IT83" s="303">
        <v>1720</v>
      </c>
      <c r="IU83" s="303">
        <v>1464</v>
      </c>
      <c r="IV83" s="393">
        <v>0.14883720930232558</v>
      </c>
      <c r="IW83" s="735"/>
      <c r="IX83" s="303"/>
      <c r="IY83" s="396" t="s">
        <v>554</v>
      </c>
      <c r="IZ83" s="396" t="s">
        <v>527</v>
      </c>
      <c r="JA83" s="396" t="s">
        <v>350</v>
      </c>
      <c r="JB83" s="396">
        <v>2</v>
      </c>
      <c r="JC83" s="396" t="s">
        <v>11</v>
      </c>
      <c r="JD83" s="396" t="s">
        <v>232</v>
      </c>
      <c r="JE83" s="396" t="s">
        <v>9</v>
      </c>
      <c r="JF83" s="396" t="s">
        <v>232</v>
      </c>
      <c r="JG83" s="396" t="s">
        <v>358</v>
      </c>
    </row>
    <row r="84" spans="1:267" customFormat="1">
      <c r="A84">
        <v>446</v>
      </c>
      <c r="B84">
        <v>1</v>
      </c>
      <c r="F84">
        <v>700</v>
      </c>
      <c r="G84">
        <v>41</v>
      </c>
      <c r="H84">
        <v>1</v>
      </c>
      <c r="I84">
        <v>0</v>
      </c>
      <c r="J84">
        <v>1</v>
      </c>
      <c r="K84">
        <v>0</v>
      </c>
      <c r="L84" t="s">
        <v>554</v>
      </c>
      <c r="M84">
        <v>0</v>
      </c>
      <c r="N84">
        <v>33.67</v>
      </c>
      <c r="O84">
        <v>33.5</v>
      </c>
      <c r="P84">
        <v>40</v>
      </c>
      <c r="Q84">
        <v>40</v>
      </c>
      <c r="R84">
        <v>0</v>
      </c>
      <c r="S84">
        <v>150</v>
      </c>
      <c r="T84" t="s">
        <v>745</v>
      </c>
      <c r="U84">
        <v>0</v>
      </c>
      <c r="V84">
        <v>0</v>
      </c>
      <c r="W84">
        <v>1.5</v>
      </c>
      <c r="X84">
        <v>0</v>
      </c>
      <c r="Y84">
        <v>6</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80</v>
      </c>
      <c r="AV84">
        <v>0</v>
      </c>
      <c r="AW84">
        <v>80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328</v>
      </c>
      <c r="CB84">
        <v>0</v>
      </c>
      <c r="CC84">
        <v>0</v>
      </c>
      <c r="CD84">
        <v>0</v>
      </c>
      <c r="CE84">
        <v>0</v>
      </c>
      <c r="CF84">
        <v>0</v>
      </c>
      <c r="CG84" s="439"/>
      <c r="CH84" s="303">
        <v>33.67</v>
      </c>
      <c r="CI84" s="393">
        <v>33.5</v>
      </c>
      <c r="CJ84" s="303">
        <v>40</v>
      </c>
      <c r="CK84" s="393">
        <v>40</v>
      </c>
      <c r="CL84" s="303">
        <v>0</v>
      </c>
      <c r="CM84" s="393">
        <v>150</v>
      </c>
      <c r="CN84" s="303"/>
      <c r="CO84" s="303"/>
      <c r="CP84" s="393" t="s">
        <v>744</v>
      </c>
      <c r="CQ84" s="303" t="s">
        <v>389</v>
      </c>
      <c r="CR84" s="393" t="s">
        <v>744</v>
      </c>
      <c r="CS84" s="393" t="s">
        <v>744</v>
      </c>
      <c r="CT84" s="303" t="s">
        <v>389</v>
      </c>
      <c r="CU84" s="393" t="s">
        <v>744</v>
      </c>
      <c r="CV84" s="303" t="s">
        <v>744</v>
      </c>
      <c r="CW84" s="303" t="s">
        <v>744</v>
      </c>
      <c r="CX84" s="303" t="s">
        <v>744</v>
      </c>
      <c r="CY84" s="303" t="s">
        <v>744</v>
      </c>
      <c r="CZ84" s="303" t="s">
        <v>744</v>
      </c>
      <c r="DA84" s="303" t="s">
        <v>744</v>
      </c>
      <c r="DB84" s="303" t="s">
        <v>744</v>
      </c>
      <c r="DC84" s="303" t="s">
        <v>744</v>
      </c>
      <c r="DD84" s="303" t="s">
        <v>744</v>
      </c>
      <c r="DE84" s="303" t="s">
        <v>744</v>
      </c>
      <c r="DF84" s="303" t="s">
        <v>744</v>
      </c>
      <c r="DG84" s="393" t="s">
        <v>744</v>
      </c>
      <c r="DH84" s="303" t="s">
        <v>744</v>
      </c>
      <c r="DI84" s="303" t="s">
        <v>744</v>
      </c>
      <c r="DJ84" s="393" t="s">
        <v>744</v>
      </c>
      <c r="DK84" s="303" t="s">
        <v>744</v>
      </c>
      <c r="DL84" s="303" t="s">
        <v>744</v>
      </c>
      <c r="DM84" s="303" t="s">
        <v>744</v>
      </c>
      <c r="DN84" s="303" t="s">
        <v>744</v>
      </c>
      <c r="DO84" s="303" t="s">
        <v>744</v>
      </c>
      <c r="DP84" s="303" t="s">
        <v>744</v>
      </c>
      <c r="DQ84" s="303" t="s">
        <v>744</v>
      </c>
      <c r="DR84" s="303" t="s">
        <v>744</v>
      </c>
      <c r="DS84" s="303" t="s">
        <v>744</v>
      </c>
      <c r="DT84" s="303" t="s">
        <v>744</v>
      </c>
      <c r="DU84" s="303" t="s">
        <v>744</v>
      </c>
      <c r="DV84" s="393" t="s">
        <v>744</v>
      </c>
      <c r="DW84" s="303" t="s">
        <v>744</v>
      </c>
      <c r="DX84" s="303" t="s">
        <v>744</v>
      </c>
      <c r="DY84" s="393" t="s">
        <v>744</v>
      </c>
      <c r="DZ84" s="303" t="s">
        <v>744</v>
      </c>
      <c r="EA84" s="303" t="s">
        <v>744</v>
      </c>
      <c r="EB84" s="303" t="s">
        <v>744</v>
      </c>
      <c r="EC84" s="303" t="s">
        <v>744</v>
      </c>
      <c r="ED84" s="303" t="s">
        <v>744</v>
      </c>
      <c r="EE84" s="303" t="s">
        <v>744</v>
      </c>
      <c r="EF84" s="303" t="s">
        <v>744</v>
      </c>
      <c r="EG84" s="303" t="s">
        <v>744</v>
      </c>
      <c r="EH84" s="303" t="s">
        <v>744</v>
      </c>
      <c r="EI84" s="303" t="s">
        <v>744</v>
      </c>
      <c r="EJ84" s="303" t="s">
        <v>744</v>
      </c>
      <c r="EK84" s="393" t="s">
        <v>744</v>
      </c>
      <c r="EL84" s="303" t="s">
        <v>744</v>
      </c>
      <c r="EM84" s="303" t="s">
        <v>744</v>
      </c>
      <c r="EN84" s="393" t="s">
        <v>744</v>
      </c>
      <c r="EO84" s="303">
        <v>1.5</v>
      </c>
      <c r="EP84" s="303">
        <v>2595.96</v>
      </c>
      <c r="EQ84" s="303">
        <v>0</v>
      </c>
      <c r="ER84" s="303">
        <v>0</v>
      </c>
      <c r="ES84" s="303">
        <v>0</v>
      </c>
      <c r="ET84" s="303">
        <v>80</v>
      </c>
      <c r="EU84" s="303">
        <v>0</v>
      </c>
      <c r="EV84" s="303">
        <v>0</v>
      </c>
      <c r="EW84" s="303">
        <v>0</v>
      </c>
      <c r="EX84" s="303">
        <v>0</v>
      </c>
      <c r="EY84" s="303">
        <v>2515.96</v>
      </c>
      <c r="EZ84" s="303">
        <v>0</v>
      </c>
      <c r="FA84" s="393">
        <v>0</v>
      </c>
      <c r="FB84" s="303">
        <v>1730.6399999999999</v>
      </c>
      <c r="FC84" s="303">
        <v>1677.3066666666666</v>
      </c>
      <c r="FD84" s="303">
        <v>0</v>
      </c>
      <c r="FE84" s="393">
        <v>3.0817115826129782E-2</v>
      </c>
      <c r="FF84" s="303" t="s">
        <v>744</v>
      </c>
      <c r="FG84" s="303" t="s">
        <v>744</v>
      </c>
      <c r="FH84" s="303" t="s">
        <v>744</v>
      </c>
      <c r="FI84" s="303" t="s">
        <v>744</v>
      </c>
      <c r="FJ84" s="303" t="s">
        <v>744</v>
      </c>
      <c r="FK84" s="303" t="s">
        <v>744</v>
      </c>
      <c r="FL84" s="303" t="s">
        <v>744</v>
      </c>
      <c r="FM84" s="303" t="s">
        <v>744</v>
      </c>
      <c r="FN84" s="303" t="s">
        <v>744</v>
      </c>
      <c r="FO84" s="303" t="s">
        <v>744</v>
      </c>
      <c r="FP84" s="303" t="s">
        <v>744</v>
      </c>
      <c r="FQ84" s="303" t="s">
        <v>744</v>
      </c>
      <c r="FR84" s="393" t="s">
        <v>744</v>
      </c>
      <c r="FS84" s="303" t="s">
        <v>744</v>
      </c>
      <c r="FT84" s="303" t="s">
        <v>744</v>
      </c>
      <c r="FU84" s="303" t="s">
        <v>744</v>
      </c>
      <c r="FV84" s="393" t="s">
        <v>744</v>
      </c>
      <c r="FW84" s="303">
        <v>1.5</v>
      </c>
      <c r="FX84" s="303">
        <v>2595.96</v>
      </c>
      <c r="FY84" s="303">
        <v>0</v>
      </c>
      <c r="FZ84" s="303">
        <v>0</v>
      </c>
      <c r="GA84" s="303">
        <v>0</v>
      </c>
      <c r="GB84" s="303">
        <v>80</v>
      </c>
      <c r="GC84" s="303">
        <v>0</v>
      </c>
      <c r="GD84" s="303">
        <v>0</v>
      </c>
      <c r="GE84" s="303">
        <v>0</v>
      </c>
      <c r="GF84" s="303">
        <v>0</v>
      </c>
      <c r="GG84" s="303">
        <v>2515.96</v>
      </c>
      <c r="GH84" s="303">
        <v>0</v>
      </c>
      <c r="GI84" s="393">
        <v>0</v>
      </c>
      <c r="GJ84" s="303">
        <v>1730.64</v>
      </c>
      <c r="GK84" s="303">
        <v>1677.3066666666666</v>
      </c>
      <c r="GL84" s="303">
        <v>0</v>
      </c>
      <c r="GM84" s="393">
        <v>3.0817115826129893E-2</v>
      </c>
      <c r="GN84" s="303">
        <v>6</v>
      </c>
      <c r="GO84" s="303">
        <v>9414.5</v>
      </c>
      <c r="GP84" s="303">
        <v>0</v>
      </c>
      <c r="GQ84" s="303">
        <v>0</v>
      </c>
      <c r="GR84" s="303">
        <v>0</v>
      </c>
      <c r="GS84" s="303">
        <v>80</v>
      </c>
      <c r="GT84" s="303">
        <v>0</v>
      </c>
      <c r="GU84" s="303">
        <v>0</v>
      </c>
      <c r="GV84" s="303">
        <v>0</v>
      </c>
      <c r="GW84" s="303">
        <v>0</v>
      </c>
      <c r="GX84" s="303">
        <v>9334.5</v>
      </c>
      <c r="GY84" s="303">
        <v>0</v>
      </c>
      <c r="GZ84" s="393">
        <v>328</v>
      </c>
      <c r="HA84" s="303">
        <v>1569.0833333333333</v>
      </c>
      <c r="HB84" s="303">
        <v>1555.75</v>
      </c>
      <c r="HC84" s="303">
        <v>0</v>
      </c>
      <c r="HD84" s="393">
        <v>8.4975304052259393E-3</v>
      </c>
      <c r="HE84" s="303" t="s">
        <v>744</v>
      </c>
      <c r="HF84" s="303" t="s">
        <v>744</v>
      </c>
      <c r="HG84" s="303" t="s">
        <v>744</v>
      </c>
      <c r="HH84" s="303" t="s">
        <v>744</v>
      </c>
      <c r="HI84" s="303" t="s">
        <v>744</v>
      </c>
      <c r="HJ84" s="303" t="s">
        <v>744</v>
      </c>
      <c r="HK84" s="303" t="s">
        <v>744</v>
      </c>
      <c r="HL84" s="303" t="s">
        <v>744</v>
      </c>
      <c r="HM84" s="303" t="s">
        <v>744</v>
      </c>
      <c r="HN84" s="303" t="s">
        <v>744</v>
      </c>
      <c r="HO84" s="303" t="s">
        <v>744</v>
      </c>
      <c r="HP84" s="303" t="s">
        <v>744</v>
      </c>
      <c r="HQ84" s="393" t="s">
        <v>744</v>
      </c>
      <c r="HR84" s="303" t="s">
        <v>744</v>
      </c>
      <c r="HS84" s="303" t="s">
        <v>744</v>
      </c>
      <c r="HT84" s="303" t="s">
        <v>744</v>
      </c>
      <c r="HU84" s="393" t="s">
        <v>744</v>
      </c>
      <c r="HV84" s="303">
        <v>6</v>
      </c>
      <c r="HW84" s="303">
        <v>9414.5</v>
      </c>
      <c r="HX84" s="303">
        <v>0</v>
      </c>
      <c r="HY84" s="303">
        <v>0</v>
      </c>
      <c r="HZ84" s="303">
        <v>0</v>
      </c>
      <c r="IA84" s="303">
        <v>80</v>
      </c>
      <c r="IB84" s="303">
        <v>0</v>
      </c>
      <c r="IC84" s="303">
        <v>0</v>
      </c>
      <c r="ID84" s="303">
        <v>0</v>
      </c>
      <c r="IE84" s="303">
        <v>0</v>
      </c>
      <c r="IF84" s="303">
        <v>9334.5</v>
      </c>
      <c r="IG84" s="303">
        <v>0</v>
      </c>
      <c r="IH84" s="393">
        <v>328</v>
      </c>
      <c r="II84" s="303">
        <v>1569.0833333333333</v>
      </c>
      <c r="IJ84" s="303">
        <v>1555.75</v>
      </c>
      <c r="IK84" s="303">
        <v>0</v>
      </c>
      <c r="IL84" s="393">
        <v>8.4975304052259393E-3</v>
      </c>
      <c r="IM84" s="303"/>
      <c r="IN84" s="303">
        <v>1601.3946666666666</v>
      </c>
      <c r="IO84" s="303">
        <v>1580.0613333333333</v>
      </c>
      <c r="IP84" s="393">
        <v>1.3321721232991912E-2</v>
      </c>
      <c r="IQ84" s="303" t="s">
        <v>744</v>
      </c>
      <c r="IR84" s="303" t="s">
        <v>744</v>
      </c>
      <c r="IS84" s="393" t="s">
        <v>744</v>
      </c>
      <c r="IT84" s="303">
        <v>1601.3946666666666</v>
      </c>
      <c r="IU84" s="303">
        <v>1580.0613333333333</v>
      </c>
      <c r="IV84" s="393">
        <v>1.3321721232991912E-2</v>
      </c>
      <c r="IW84" s="735"/>
      <c r="IX84" s="303"/>
      <c r="IY84" s="396" t="s">
        <v>554</v>
      </c>
      <c r="IZ84" s="396" t="s">
        <v>527</v>
      </c>
      <c r="JA84" s="396" t="s">
        <v>350</v>
      </c>
      <c r="JB84" s="396">
        <v>14</v>
      </c>
      <c r="JC84" s="396" t="s">
        <v>11</v>
      </c>
      <c r="JD84" s="396" t="s">
        <v>232</v>
      </c>
      <c r="JE84" s="396" t="s">
        <v>9</v>
      </c>
      <c r="JF84" s="396" t="s">
        <v>232</v>
      </c>
      <c r="JG84" s="396" t="s">
        <v>358</v>
      </c>
    </row>
    <row r="85" spans="1:267" customFormat="1">
      <c r="A85">
        <v>457</v>
      </c>
      <c r="B85">
        <v>1</v>
      </c>
      <c r="F85">
        <v>700</v>
      </c>
      <c r="G85">
        <v>41</v>
      </c>
      <c r="H85">
        <v>1</v>
      </c>
      <c r="I85">
        <v>0</v>
      </c>
      <c r="J85">
        <v>1</v>
      </c>
      <c r="K85">
        <v>0</v>
      </c>
      <c r="L85" t="s">
        <v>554</v>
      </c>
      <c r="M85">
        <v>0</v>
      </c>
      <c r="N85">
        <v>0</v>
      </c>
      <c r="O85">
        <v>33</v>
      </c>
      <c r="P85">
        <v>0</v>
      </c>
      <c r="Q85">
        <v>37.5</v>
      </c>
      <c r="R85">
        <v>0</v>
      </c>
      <c r="S85">
        <v>75</v>
      </c>
      <c r="T85" t="s">
        <v>745</v>
      </c>
      <c r="U85">
        <v>0</v>
      </c>
      <c r="V85">
        <v>0</v>
      </c>
      <c r="W85">
        <v>0</v>
      </c>
      <c r="X85">
        <v>0</v>
      </c>
      <c r="Y85">
        <v>4</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s="439"/>
      <c r="CH85" s="303" t="s">
        <v>744</v>
      </c>
      <c r="CI85" s="393" t="s">
        <v>744</v>
      </c>
      <c r="CJ85" s="303" t="s">
        <v>744</v>
      </c>
      <c r="CK85" s="393" t="s">
        <v>744</v>
      </c>
      <c r="CL85" s="303" t="s">
        <v>744</v>
      </c>
      <c r="CM85" s="393" t="s">
        <v>744</v>
      </c>
      <c r="CN85" s="303"/>
      <c r="CO85" s="303"/>
      <c r="CP85" s="393" t="s">
        <v>658</v>
      </c>
      <c r="CQ85" s="303" t="s">
        <v>744</v>
      </c>
      <c r="CR85" s="393" t="s">
        <v>744</v>
      </c>
      <c r="CS85" s="393" t="s">
        <v>658</v>
      </c>
      <c r="CT85" s="303" t="s">
        <v>744</v>
      </c>
      <c r="CU85" s="393" t="s">
        <v>744</v>
      </c>
      <c r="CV85" s="303" t="s">
        <v>744</v>
      </c>
      <c r="CW85" s="303" t="s">
        <v>744</v>
      </c>
      <c r="CX85" s="303" t="s">
        <v>744</v>
      </c>
      <c r="CY85" s="303" t="s">
        <v>744</v>
      </c>
      <c r="CZ85" s="303" t="s">
        <v>744</v>
      </c>
      <c r="DA85" s="303" t="s">
        <v>744</v>
      </c>
      <c r="DB85" s="303" t="s">
        <v>744</v>
      </c>
      <c r="DC85" s="303" t="s">
        <v>744</v>
      </c>
      <c r="DD85" s="303" t="s">
        <v>744</v>
      </c>
      <c r="DE85" s="303" t="s">
        <v>744</v>
      </c>
      <c r="DF85" s="303" t="s">
        <v>744</v>
      </c>
      <c r="DG85" s="393" t="s">
        <v>744</v>
      </c>
      <c r="DH85" s="303" t="s">
        <v>744</v>
      </c>
      <c r="DI85" s="303" t="s">
        <v>744</v>
      </c>
      <c r="DJ85" s="393" t="s">
        <v>744</v>
      </c>
      <c r="DK85" s="303" t="s">
        <v>744</v>
      </c>
      <c r="DL85" s="303" t="s">
        <v>744</v>
      </c>
      <c r="DM85" s="303" t="s">
        <v>744</v>
      </c>
      <c r="DN85" s="303" t="s">
        <v>744</v>
      </c>
      <c r="DO85" s="303" t="s">
        <v>744</v>
      </c>
      <c r="DP85" s="303" t="s">
        <v>744</v>
      </c>
      <c r="DQ85" s="303" t="s">
        <v>744</v>
      </c>
      <c r="DR85" s="303" t="s">
        <v>744</v>
      </c>
      <c r="DS85" s="303" t="s">
        <v>744</v>
      </c>
      <c r="DT85" s="303" t="s">
        <v>744</v>
      </c>
      <c r="DU85" s="303" t="s">
        <v>744</v>
      </c>
      <c r="DV85" s="393" t="s">
        <v>744</v>
      </c>
      <c r="DW85" s="303" t="s">
        <v>744</v>
      </c>
      <c r="DX85" s="303" t="s">
        <v>744</v>
      </c>
      <c r="DY85" s="393" t="s">
        <v>744</v>
      </c>
      <c r="DZ85" s="303" t="s">
        <v>744</v>
      </c>
      <c r="EA85" s="303" t="s">
        <v>744</v>
      </c>
      <c r="EB85" s="303" t="s">
        <v>744</v>
      </c>
      <c r="EC85" s="303" t="s">
        <v>744</v>
      </c>
      <c r="ED85" s="303" t="s">
        <v>744</v>
      </c>
      <c r="EE85" s="303" t="s">
        <v>744</v>
      </c>
      <c r="EF85" s="303" t="s">
        <v>744</v>
      </c>
      <c r="EG85" s="303" t="s">
        <v>744</v>
      </c>
      <c r="EH85" s="303" t="s">
        <v>744</v>
      </c>
      <c r="EI85" s="303" t="s">
        <v>744</v>
      </c>
      <c r="EJ85" s="303" t="s">
        <v>744</v>
      </c>
      <c r="EK85" s="393" t="s">
        <v>744</v>
      </c>
      <c r="EL85" s="303" t="s">
        <v>744</v>
      </c>
      <c r="EM85" s="303" t="s">
        <v>744</v>
      </c>
      <c r="EN85" s="393" t="s">
        <v>744</v>
      </c>
      <c r="EO85" s="303" t="s">
        <v>744</v>
      </c>
      <c r="EP85" s="303" t="s">
        <v>744</v>
      </c>
      <c r="EQ85" s="303" t="s">
        <v>744</v>
      </c>
      <c r="ER85" s="303" t="s">
        <v>744</v>
      </c>
      <c r="ES85" s="303" t="s">
        <v>744</v>
      </c>
      <c r="ET85" s="303" t="s">
        <v>744</v>
      </c>
      <c r="EU85" s="303" t="s">
        <v>744</v>
      </c>
      <c r="EV85" s="303" t="s">
        <v>744</v>
      </c>
      <c r="EW85" s="303" t="s">
        <v>744</v>
      </c>
      <c r="EX85" s="303" t="s">
        <v>744</v>
      </c>
      <c r="EY85" s="303" t="s">
        <v>744</v>
      </c>
      <c r="EZ85" s="303" t="s">
        <v>744</v>
      </c>
      <c r="FA85" s="393" t="s">
        <v>744</v>
      </c>
      <c r="FB85" s="303" t="s">
        <v>744</v>
      </c>
      <c r="FC85" s="303" t="s">
        <v>744</v>
      </c>
      <c r="FD85" s="303" t="s">
        <v>744</v>
      </c>
      <c r="FE85" s="393" t="s">
        <v>744</v>
      </c>
      <c r="FF85" s="303" t="s">
        <v>744</v>
      </c>
      <c r="FG85" s="303" t="s">
        <v>744</v>
      </c>
      <c r="FH85" s="303" t="s">
        <v>744</v>
      </c>
      <c r="FI85" s="303" t="s">
        <v>744</v>
      </c>
      <c r="FJ85" s="303" t="s">
        <v>744</v>
      </c>
      <c r="FK85" s="303" t="s">
        <v>744</v>
      </c>
      <c r="FL85" s="303" t="s">
        <v>744</v>
      </c>
      <c r="FM85" s="303" t="s">
        <v>744</v>
      </c>
      <c r="FN85" s="303" t="s">
        <v>744</v>
      </c>
      <c r="FO85" s="303" t="s">
        <v>744</v>
      </c>
      <c r="FP85" s="303" t="s">
        <v>744</v>
      </c>
      <c r="FQ85" s="303" t="s">
        <v>744</v>
      </c>
      <c r="FR85" s="393" t="s">
        <v>744</v>
      </c>
      <c r="FS85" s="303" t="s">
        <v>744</v>
      </c>
      <c r="FT85" s="303" t="s">
        <v>744</v>
      </c>
      <c r="FU85" s="303" t="s">
        <v>744</v>
      </c>
      <c r="FV85" s="393" t="s">
        <v>744</v>
      </c>
      <c r="FW85" s="303" t="s">
        <v>744</v>
      </c>
      <c r="FX85" s="303" t="s">
        <v>744</v>
      </c>
      <c r="FY85" s="303" t="s">
        <v>744</v>
      </c>
      <c r="FZ85" s="303" t="s">
        <v>744</v>
      </c>
      <c r="GA85" s="303" t="s">
        <v>744</v>
      </c>
      <c r="GB85" s="303" t="s">
        <v>744</v>
      </c>
      <c r="GC85" s="303" t="s">
        <v>744</v>
      </c>
      <c r="GD85" s="303" t="s">
        <v>744</v>
      </c>
      <c r="GE85" s="303" t="s">
        <v>744</v>
      </c>
      <c r="GF85" s="303" t="s">
        <v>744</v>
      </c>
      <c r="GG85" s="303" t="s">
        <v>744</v>
      </c>
      <c r="GH85" s="303" t="s">
        <v>744</v>
      </c>
      <c r="GI85" s="393" t="s">
        <v>744</v>
      </c>
      <c r="GJ85" s="303" t="s">
        <v>744</v>
      </c>
      <c r="GK85" s="303" t="s">
        <v>744</v>
      </c>
      <c r="GL85" s="303" t="s">
        <v>744</v>
      </c>
      <c r="GM85" s="393" t="s">
        <v>744</v>
      </c>
      <c r="GN85" s="303" t="s">
        <v>744</v>
      </c>
      <c r="GO85" s="303" t="s">
        <v>744</v>
      </c>
      <c r="GP85" s="303" t="s">
        <v>744</v>
      </c>
      <c r="GQ85" s="303" t="s">
        <v>744</v>
      </c>
      <c r="GR85" s="303" t="s">
        <v>744</v>
      </c>
      <c r="GS85" s="303" t="s">
        <v>744</v>
      </c>
      <c r="GT85" s="303" t="s">
        <v>744</v>
      </c>
      <c r="GU85" s="303" t="s">
        <v>744</v>
      </c>
      <c r="GV85" s="303" t="s">
        <v>744</v>
      </c>
      <c r="GW85" s="303" t="s">
        <v>744</v>
      </c>
      <c r="GX85" s="303" t="s">
        <v>744</v>
      </c>
      <c r="GY85" s="303" t="s">
        <v>744</v>
      </c>
      <c r="GZ85" s="393" t="s">
        <v>744</v>
      </c>
      <c r="HA85" s="303" t="s">
        <v>744</v>
      </c>
      <c r="HB85" s="303" t="s">
        <v>744</v>
      </c>
      <c r="HC85" s="303" t="s">
        <v>744</v>
      </c>
      <c r="HD85" s="393" t="s">
        <v>744</v>
      </c>
      <c r="HE85" s="303" t="s">
        <v>744</v>
      </c>
      <c r="HF85" s="303" t="s">
        <v>744</v>
      </c>
      <c r="HG85" s="303" t="s">
        <v>744</v>
      </c>
      <c r="HH85" s="303" t="s">
        <v>744</v>
      </c>
      <c r="HI85" s="303" t="s">
        <v>744</v>
      </c>
      <c r="HJ85" s="303" t="s">
        <v>744</v>
      </c>
      <c r="HK85" s="303" t="s">
        <v>744</v>
      </c>
      <c r="HL85" s="303" t="s">
        <v>744</v>
      </c>
      <c r="HM85" s="303" t="s">
        <v>744</v>
      </c>
      <c r="HN85" s="303" t="s">
        <v>744</v>
      </c>
      <c r="HO85" s="303" t="s">
        <v>744</v>
      </c>
      <c r="HP85" s="303" t="s">
        <v>744</v>
      </c>
      <c r="HQ85" s="393" t="s">
        <v>744</v>
      </c>
      <c r="HR85" s="303" t="s">
        <v>744</v>
      </c>
      <c r="HS85" s="303" t="s">
        <v>744</v>
      </c>
      <c r="HT85" s="303" t="s">
        <v>744</v>
      </c>
      <c r="HU85" s="393" t="s">
        <v>744</v>
      </c>
      <c r="HV85" s="303" t="s">
        <v>744</v>
      </c>
      <c r="HW85" s="303" t="s">
        <v>744</v>
      </c>
      <c r="HX85" s="303" t="s">
        <v>744</v>
      </c>
      <c r="HY85" s="303" t="s">
        <v>744</v>
      </c>
      <c r="HZ85" s="303" t="s">
        <v>744</v>
      </c>
      <c r="IA85" s="303" t="s">
        <v>744</v>
      </c>
      <c r="IB85" s="303" t="s">
        <v>744</v>
      </c>
      <c r="IC85" s="303" t="s">
        <v>744</v>
      </c>
      <c r="ID85" s="303" t="s">
        <v>744</v>
      </c>
      <c r="IE85" s="303" t="s">
        <v>744</v>
      </c>
      <c r="IF85" s="303" t="s">
        <v>744</v>
      </c>
      <c r="IG85" s="303" t="s">
        <v>744</v>
      </c>
      <c r="IH85" s="393" t="s">
        <v>744</v>
      </c>
      <c r="II85" s="303" t="s">
        <v>744</v>
      </c>
      <c r="IJ85" s="303" t="s">
        <v>744</v>
      </c>
      <c r="IK85" s="303" t="s">
        <v>744</v>
      </c>
      <c r="IL85" s="393" t="s">
        <v>744</v>
      </c>
      <c r="IM85" s="303"/>
      <c r="IN85" s="303" t="s">
        <v>744</v>
      </c>
      <c r="IO85" s="303" t="s">
        <v>744</v>
      </c>
      <c r="IP85" s="393" t="s">
        <v>744</v>
      </c>
      <c r="IQ85" s="303" t="s">
        <v>744</v>
      </c>
      <c r="IR85" s="303" t="s">
        <v>744</v>
      </c>
      <c r="IS85" s="393" t="s">
        <v>744</v>
      </c>
      <c r="IT85" s="303" t="s">
        <v>744</v>
      </c>
      <c r="IU85" s="303" t="s">
        <v>744</v>
      </c>
      <c r="IV85" s="393" t="s">
        <v>495</v>
      </c>
      <c r="IW85" s="735"/>
      <c r="IX85" s="303"/>
      <c r="IY85" s="396" t="s">
        <v>554</v>
      </c>
      <c r="IZ85" s="396" t="s">
        <v>527</v>
      </c>
      <c r="JA85" s="396" t="s">
        <v>350</v>
      </c>
      <c r="JB85" s="396">
        <v>12</v>
      </c>
      <c r="JC85" s="396" t="s">
        <v>11</v>
      </c>
      <c r="JD85" s="396" t="s">
        <v>232</v>
      </c>
      <c r="JE85" s="396" t="s">
        <v>9</v>
      </c>
      <c r="JF85" s="396" t="s">
        <v>232</v>
      </c>
      <c r="JG85" s="396" t="s">
        <v>358</v>
      </c>
    </row>
    <row r="86" spans="1:267" customFormat="1">
      <c r="A86">
        <v>464</v>
      </c>
      <c r="B86">
        <v>1</v>
      </c>
      <c r="F86">
        <v>700</v>
      </c>
      <c r="G86">
        <v>43</v>
      </c>
      <c r="H86">
        <v>1</v>
      </c>
      <c r="I86">
        <v>0</v>
      </c>
      <c r="J86">
        <v>1</v>
      </c>
      <c r="K86">
        <v>0</v>
      </c>
      <c r="L86" t="s">
        <v>561</v>
      </c>
      <c r="M86">
        <v>0</v>
      </c>
      <c r="N86">
        <v>0</v>
      </c>
      <c r="O86">
        <v>28</v>
      </c>
      <c r="P86">
        <v>0</v>
      </c>
      <c r="Q86">
        <v>40</v>
      </c>
      <c r="R86">
        <v>0</v>
      </c>
      <c r="S86">
        <v>0</v>
      </c>
      <c r="T86" t="s">
        <v>745</v>
      </c>
      <c r="U86">
        <v>0</v>
      </c>
      <c r="V86">
        <v>0</v>
      </c>
      <c r="W86">
        <v>0</v>
      </c>
      <c r="X86">
        <v>0</v>
      </c>
      <c r="Y86">
        <v>15.5</v>
      </c>
      <c r="Z86">
        <v>0</v>
      </c>
      <c r="AA86">
        <v>0</v>
      </c>
      <c r="AB86">
        <v>0</v>
      </c>
      <c r="AC86">
        <v>0</v>
      </c>
      <c r="AD86">
        <v>0</v>
      </c>
      <c r="AE86">
        <v>0</v>
      </c>
      <c r="AF86">
        <v>0</v>
      </c>
      <c r="AG86">
        <v>0</v>
      </c>
      <c r="AH86">
        <v>0</v>
      </c>
      <c r="AI86">
        <v>0</v>
      </c>
      <c r="AJ86">
        <v>0</v>
      </c>
      <c r="AK86">
        <v>1072</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32</v>
      </c>
      <c r="BJ86">
        <v>0</v>
      </c>
      <c r="BK86">
        <v>0</v>
      </c>
      <c r="BL86">
        <v>0</v>
      </c>
      <c r="BM86">
        <v>0</v>
      </c>
      <c r="BN86">
        <v>0</v>
      </c>
      <c r="BO86">
        <v>0</v>
      </c>
      <c r="BP86">
        <v>0</v>
      </c>
      <c r="BQ86">
        <v>0</v>
      </c>
      <c r="BR86">
        <v>0</v>
      </c>
      <c r="BS86">
        <v>0</v>
      </c>
      <c r="BT86">
        <v>0</v>
      </c>
      <c r="BU86">
        <v>0</v>
      </c>
      <c r="BV86">
        <v>0</v>
      </c>
      <c r="BW86">
        <v>0</v>
      </c>
      <c r="BX86">
        <v>0</v>
      </c>
      <c r="BY86">
        <v>0</v>
      </c>
      <c r="BZ86">
        <v>0</v>
      </c>
      <c r="CA86">
        <v>1036</v>
      </c>
      <c r="CB86">
        <v>0</v>
      </c>
      <c r="CC86">
        <v>0</v>
      </c>
      <c r="CD86">
        <v>0</v>
      </c>
      <c r="CE86">
        <v>0</v>
      </c>
      <c r="CF86">
        <v>0</v>
      </c>
      <c r="CG86" s="439"/>
      <c r="CH86" s="303" t="s">
        <v>744</v>
      </c>
      <c r="CI86" s="393">
        <v>28</v>
      </c>
      <c r="CJ86" s="303" t="s">
        <v>744</v>
      </c>
      <c r="CK86" s="393">
        <v>40</v>
      </c>
      <c r="CL86" s="303" t="s">
        <v>744</v>
      </c>
      <c r="CM86" s="393">
        <v>0</v>
      </c>
      <c r="CN86" s="303"/>
      <c r="CO86" s="303"/>
      <c r="CP86" s="393" t="s">
        <v>744</v>
      </c>
      <c r="CQ86" s="303" t="s">
        <v>389</v>
      </c>
      <c r="CR86" s="393" t="s">
        <v>744</v>
      </c>
      <c r="CS86" s="393" t="s">
        <v>744</v>
      </c>
      <c r="CT86" s="303" t="s">
        <v>389</v>
      </c>
      <c r="CU86" s="393" t="s">
        <v>744</v>
      </c>
      <c r="CV86" s="303" t="s">
        <v>744</v>
      </c>
      <c r="CW86" s="303" t="s">
        <v>744</v>
      </c>
      <c r="CX86" s="303" t="s">
        <v>744</v>
      </c>
      <c r="CY86" s="303" t="s">
        <v>744</v>
      </c>
      <c r="CZ86" s="303" t="s">
        <v>744</v>
      </c>
      <c r="DA86" s="303" t="s">
        <v>744</v>
      </c>
      <c r="DB86" s="303" t="s">
        <v>744</v>
      </c>
      <c r="DC86" s="303" t="s">
        <v>744</v>
      </c>
      <c r="DD86" s="303" t="s">
        <v>744</v>
      </c>
      <c r="DE86" s="303" t="s">
        <v>744</v>
      </c>
      <c r="DF86" s="303" t="s">
        <v>744</v>
      </c>
      <c r="DG86" s="393" t="s">
        <v>744</v>
      </c>
      <c r="DH86" s="303" t="s">
        <v>744</v>
      </c>
      <c r="DI86" s="303" t="s">
        <v>744</v>
      </c>
      <c r="DJ86" s="393" t="s">
        <v>744</v>
      </c>
      <c r="DK86" s="303" t="s">
        <v>744</v>
      </c>
      <c r="DL86" s="303" t="s">
        <v>744</v>
      </c>
      <c r="DM86" s="303" t="s">
        <v>744</v>
      </c>
      <c r="DN86" s="303" t="s">
        <v>744</v>
      </c>
      <c r="DO86" s="303" t="s">
        <v>744</v>
      </c>
      <c r="DP86" s="303" t="s">
        <v>744</v>
      </c>
      <c r="DQ86" s="303" t="s">
        <v>744</v>
      </c>
      <c r="DR86" s="303" t="s">
        <v>744</v>
      </c>
      <c r="DS86" s="303" t="s">
        <v>744</v>
      </c>
      <c r="DT86" s="303" t="s">
        <v>744</v>
      </c>
      <c r="DU86" s="303" t="s">
        <v>744</v>
      </c>
      <c r="DV86" s="393" t="s">
        <v>744</v>
      </c>
      <c r="DW86" s="303" t="s">
        <v>744</v>
      </c>
      <c r="DX86" s="303" t="s">
        <v>744</v>
      </c>
      <c r="DY86" s="393" t="s">
        <v>744</v>
      </c>
      <c r="DZ86" s="303" t="s">
        <v>744</v>
      </c>
      <c r="EA86" s="303" t="s">
        <v>744</v>
      </c>
      <c r="EB86" s="303" t="s">
        <v>744</v>
      </c>
      <c r="EC86" s="303" t="s">
        <v>744</v>
      </c>
      <c r="ED86" s="303" t="s">
        <v>744</v>
      </c>
      <c r="EE86" s="303" t="s">
        <v>744</v>
      </c>
      <c r="EF86" s="303" t="s">
        <v>744</v>
      </c>
      <c r="EG86" s="303" t="s">
        <v>744</v>
      </c>
      <c r="EH86" s="303" t="s">
        <v>744</v>
      </c>
      <c r="EI86" s="303" t="s">
        <v>744</v>
      </c>
      <c r="EJ86" s="303" t="s">
        <v>744</v>
      </c>
      <c r="EK86" s="393" t="s">
        <v>744</v>
      </c>
      <c r="EL86" s="303" t="s">
        <v>744</v>
      </c>
      <c r="EM86" s="303" t="s">
        <v>744</v>
      </c>
      <c r="EN86" s="393" t="s">
        <v>744</v>
      </c>
      <c r="EO86" s="303" t="s">
        <v>744</v>
      </c>
      <c r="EP86" s="303" t="s">
        <v>744</v>
      </c>
      <c r="EQ86" s="303" t="s">
        <v>744</v>
      </c>
      <c r="ER86" s="303" t="s">
        <v>744</v>
      </c>
      <c r="ES86" s="303" t="s">
        <v>744</v>
      </c>
      <c r="ET86" s="303" t="s">
        <v>744</v>
      </c>
      <c r="EU86" s="303" t="s">
        <v>744</v>
      </c>
      <c r="EV86" s="303" t="s">
        <v>744</v>
      </c>
      <c r="EW86" s="303" t="s">
        <v>744</v>
      </c>
      <c r="EX86" s="303" t="s">
        <v>744</v>
      </c>
      <c r="EY86" s="303" t="s">
        <v>744</v>
      </c>
      <c r="EZ86" s="303" t="s">
        <v>744</v>
      </c>
      <c r="FA86" s="393" t="s">
        <v>744</v>
      </c>
      <c r="FB86" s="303" t="s">
        <v>744</v>
      </c>
      <c r="FC86" s="303" t="s">
        <v>744</v>
      </c>
      <c r="FD86" s="303" t="s">
        <v>744</v>
      </c>
      <c r="FE86" s="393" t="s">
        <v>744</v>
      </c>
      <c r="FF86" s="303" t="s">
        <v>744</v>
      </c>
      <c r="FG86" s="303" t="s">
        <v>744</v>
      </c>
      <c r="FH86" s="303" t="s">
        <v>744</v>
      </c>
      <c r="FI86" s="303" t="s">
        <v>744</v>
      </c>
      <c r="FJ86" s="303" t="s">
        <v>744</v>
      </c>
      <c r="FK86" s="303" t="s">
        <v>744</v>
      </c>
      <c r="FL86" s="303" t="s">
        <v>744</v>
      </c>
      <c r="FM86" s="303" t="s">
        <v>744</v>
      </c>
      <c r="FN86" s="303" t="s">
        <v>744</v>
      </c>
      <c r="FO86" s="303" t="s">
        <v>744</v>
      </c>
      <c r="FP86" s="303" t="s">
        <v>744</v>
      </c>
      <c r="FQ86" s="303" t="s">
        <v>744</v>
      </c>
      <c r="FR86" s="393" t="s">
        <v>744</v>
      </c>
      <c r="FS86" s="303" t="s">
        <v>744</v>
      </c>
      <c r="FT86" s="303" t="s">
        <v>744</v>
      </c>
      <c r="FU86" s="303" t="s">
        <v>744</v>
      </c>
      <c r="FV86" s="393" t="s">
        <v>744</v>
      </c>
      <c r="FW86" s="303" t="s">
        <v>744</v>
      </c>
      <c r="FX86" s="303" t="s">
        <v>744</v>
      </c>
      <c r="FY86" s="303" t="s">
        <v>744</v>
      </c>
      <c r="FZ86" s="303" t="s">
        <v>744</v>
      </c>
      <c r="GA86" s="303" t="s">
        <v>744</v>
      </c>
      <c r="GB86" s="303" t="s">
        <v>744</v>
      </c>
      <c r="GC86" s="303" t="s">
        <v>744</v>
      </c>
      <c r="GD86" s="303" t="s">
        <v>744</v>
      </c>
      <c r="GE86" s="303" t="s">
        <v>744</v>
      </c>
      <c r="GF86" s="303" t="s">
        <v>744</v>
      </c>
      <c r="GG86" s="303" t="s">
        <v>744</v>
      </c>
      <c r="GH86" s="303" t="s">
        <v>744</v>
      </c>
      <c r="GI86" s="393" t="s">
        <v>744</v>
      </c>
      <c r="GJ86" s="303" t="s">
        <v>744</v>
      </c>
      <c r="GK86" s="303" t="s">
        <v>744</v>
      </c>
      <c r="GL86" s="303" t="s">
        <v>744</v>
      </c>
      <c r="GM86" s="393" t="s">
        <v>744</v>
      </c>
      <c r="GN86" s="303">
        <v>15.5</v>
      </c>
      <c r="GO86" s="303">
        <v>26492</v>
      </c>
      <c r="GP86" s="303">
        <v>0</v>
      </c>
      <c r="GQ86" s="303">
        <v>1072</v>
      </c>
      <c r="GR86" s="303">
        <v>0</v>
      </c>
      <c r="GS86" s="303">
        <v>0</v>
      </c>
      <c r="GT86" s="303">
        <v>0</v>
      </c>
      <c r="GU86" s="303">
        <v>32</v>
      </c>
      <c r="GV86" s="303">
        <v>0</v>
      </c>
      <c r="GW86" s="303">
        <v>0</v>
      </c>
      <c r="GX86" s="303">
        <v>25388</v>
      </c>
      <c r="GY86" s="303">
        <v>0</v>
      </c>
      <c r="GZ86" s="393">
        <v>1036</v>
      </c>
      <c r="HA86" s="303">
        <v>1709.1612903225807</v>
      </c>
      <c r="HB86" s="303">
        <v>1637.9354838709678</v>
      </c>
      <c r="HC86" s="303">
        <v>0</v>
      </c>
      <c r="HD86" s="393">
        <v>4.1672957874075212E-2</v>
      </c>
      <c r="HE86" s="303" t="s">
        <v>744</v>
      </c>
      <c r="HF86" s="303" t="s">
        <v>744</v>
      </c>
      <c r="HG86" s="303" t="s">
        <v>744</v>
      </c>
      <c r="HH86" s="303" t="s">
        <v>744</v>
      </c>
      <c r="HI86" s="303" t="s">
        <v>744</v>
      </c>
      <c r="HJ86" s="303" t="s">
        <v>744</v>
      </c>
      <c r="HK86" s="303" t="s">
        <v>744</v>
      </c>
      <c r="HL86" s="303" t="s">
        <v>744</v>
      </c>
      <c r="HM86" s="303" t="s">
        <v>744</v>
      </c>
      <c r="HN86" s="303" t="s">
        <v>744</v>
      </c>
      <c r="HO86" s="303" t="s">
        <v>744</v>
      </c>
      <c r="HP86" s="303" t="s">
        <v>744</v>
      </c>
      <c r="HQ86" s="393" t="s">
        <v>744</v>
      </c>
      <c r="HR86" s="303" t="s">
        <v>744</v>
      </c>
      <c r="HS86" s="303" t="s">
        <v>744</v>
      </c>
      <c r="HT86" s="303" t="s">
        <v>744</v>
      </c>
      <c r="HU86" s="393" t="s">
        <v>744</v>
      </c>
      <c r="HV86" s="303">
        <v>15.5</v>
      </c>
      <c r="HW86" s="303">
        <v>26492</v>
      </c>
      <c r="HX86" s="303">
        <v>0</v>
      </c>
      <c r="HY86" s="303">
        <v>1072</v>
      </c>
      <c r="HZ86" s="303">
        <v>0</v>
      </c>
      <c r="IA86" s="303">
        <v>0</v>
      </c>
      <c r="IB86" s="303">
        <v>0</v>
      </c>
      <c r="IC86" s="303">
        <v>32</v>
      </c>
      <c r="ID86" s="303">
        <v>0</v>
      </c>
      <c r="IE86" s="303">
        <v>0</v>
      </c>
      <c r="IF86" s="303">
        <v>25388</v>
      </c>
      <c r="IG86" s="303">
        <v>0</v>
      </c>
      <c r="IH86" s="393">
        <v>1036</v>
      </c>
      <c r="II86" s="303">
        <v>1709.1612903225807</v>
      </c>
      <c r="IJ86" s="303">
        <v>1637.9354838709678</v>
      </c>
      <c r="IK86" s="303">
        <v>0</v>
      </c>
      <c r="IL86" s="393">
        <v>4.1672957874075212E-2</v>
      </c>
      <c r="IM86" s="303"/>
      <c r="IN86" s="303">
        <v>1709.1612903225807</v>
      </c>
      <c r="IO86" s="303">
        <v>1637.9354838709678</v>
      </c>
      <c r="IP86" s="393">
        <v>4.1672957874075212E-2</v>
      </c>
      <c r="IQ86" s="303" t="s">
        <v>744</v>
      </c>
      <c r="IR86" s="303" t="s">
        <v>744</v>
      </c>
      <c r="IS86" s="393" t="s">
        <v>744</v>
      </c>
      <c r="IT86" s="303">
        <v>1709.1612903225807</v>
      </c>
      <c r="IU86" s="303">
        <v>1637.9354838709678</v>
      </c>
      <c r="IV86" s="393">
        <v>4.1672957874075212E-2</v>
      </c>
      <c r="IW86" s="735"/>
      <c r="IX86" s="303"/>
      <c r="IY86" s="396" t="s">
        <v>561</v>
      </c>
      <c r="IZ86" s="396" t="s">
        <v>480</v>
      </c>
      <c r="JA86" s="396" t="s">
        <v>354</v>
      </c>
      <c r="JB86" s="396">
        <v>14</v>
      </c>
      <c r="JC86" s="396" t="s">
        <v>11</v>
      </c>
      <c r="JD86" s="396" t="s">
        <v>232</v>
      </c>
      <c r="JE86" s="396" t="s">
        <v>9</v>
      </c>
      <c r="JF86" s="396" t="s">
        <v>232</v>
      </c>
      <c r="JG86" s="396" t="s">
        <v>358</v>
      </c>
    </row>
    <row r="87" spans="1:267" customFormat="1">
      <c r="A87">
        <v>465</v>
      </c>
      <c r="B87">
        <v>1</v>
      </c>
      <c r="F87">
        <v>700</v>
      </c>
      <c r="G87">
        <v>41</v>
      </c>
      <c r="H87">
        <v>1</v>
      </c>
      <c r="I87">
        <v>0</v>
      </c>
      <c r="J87">
        <v>1</v>
      </c>
      <c r="K87">
        <v>0</v>
      </c>
      <c r="L87" t="s">
        <v>561</v>
      </c>
      <c r="M87">
        <v>0</v>
      </c>
      <c r="N87">
        <v>33</v>
      </c>
      <c r="O87">
        <v>33</v>
      </c>
      <c r="P87">
        <v>40</v>
      </c>
      <c r="Q87">
        <v>40</v>
      </c>
      <c r="R87">
        <v>0</v>
      </c>
      <c r="S87">
        <v>0</v>
      </c>
      <c r="T87" t="s">
        <v>745</v>
      </c>
      <c r="U87">
        <v>0</v>
      </c>
      <c r="V87">
        <v>0</v>
      </c>
      <c r="W87">
        <v>2</v>
      </c>
      <c r="X87">
        <v>0</v>
      </c>
      <c r="Y87">
        <v>11</v>
      </c>
      <c r="Z87">
        <v>0</v>
      </c>
      <c r="AA87">
        <v>0</v>
      </c>
      <c r="AB87">
        <v>0</v>
      </c>
      <c r="AC87">
        <v>0</v>
      </c>
      <c r="AD87">
        <v>0</v>
      </c>
      <c r="AE87">
        <v>0</v>
      </c>
      <c r="AF87">
        <v>0</v>
      </c>
      <c r="AG87">
        <v>0</v>
      </c>
      <c r="AH87">
        <v>0</v>
      </c>
      <c r="AI87">
        <v>104.6153846153846</v>
      </c>
      <c r="AJ87">
        <v>0</v>
      </c>
      <c r="AK87">
        <v>575.38461538461536</v>
      </c>
      <c r="AL87">
        <v>0</v>
      </c>
      <c r="AM87">
        <v>0</v>
      </c>
      <c r="AN87">
        <v>0</v>
      </c>
      <c r="AO87">
        <v>0</v>
      </c>
      <c r="AP87">
        <v>0</v>
      </c>
      <c r="AQ87">
        <v>0</v>
      </c>
      <c r="AR87">
        <v>0</v>
      </c>
      <c r="AS87">
        <v>0</v>
      </c>
      <c r="AT87">
        <v>0</v>
      </c>
      <c r="AU87">
        <v>0</v>
      </c>
      <c r="AV87">
        <v>0</v>
      </c>
      <c r="AW87">
        <v>0</v>
      </c>
      <c r="AX87">
        <v>0</v>
      </c>
      <c r="AY87">
        <v>0</v>
      </c>
      <c r="AZ87">
        <v>0</v>
      </c>
      <c r="BA87">
        <v>111.84615384615384</v>
      </c>
      <c r="BB87">
        <v>0</v>
      </c>
      <c r="BC87">
        <v>615.15384615384608</v>
      </c>
      <c r="BD87">
        <v>0</v>
      </c>
      <c r="BE87">
        <v>0</v>
      </c>
      <c r="BF87">
        <v>0</v>
      </c>
      <c r="BG87">
        <v>0</v>
      </c>
      <c r="BH87">
        <v>0</v>
      </c>
      <c r="BI87">
        <v>0</v>
      </c>
      <c r="BJ87">
        <v>0</v>
      </c>
      <c r="BK87">
        <v>0</v>
      </c>
      <c r="BL87">
        <v>0</v>
      </c>
      <c r="BM87">
        <v>275</v>
      </c>
      <c r="BN87">
        <v>0</v>
      </c>
      <c r="BO87">
        <v>1512.5</v>
      </c>
      <c r="BP87">
        <v>0</v>
      </c>
      <c r="BQ87">
        <v>0</v>
      </c>
      <c r="BR87">
        <v>0</v>
      </c>
      <c r="BS87">
        <v>0</v>
      </c>
      <c r="BT87">
        <v>0</v>
      </c>
      <c r="BU87">
        <v>0</v>
      </c>
      <c r="BV87">
        <v>0</v>
      </c>
      <c r="BW87">
        <v>0</v>
      </c>
      <c r="BX87">
        <v>0</v>
      </c>
      <c r="BY87">
        <v>111.84615384615384</v>
      </c>
      <c r="BZ87">
        <v>0</v>
      </c>
      <c r="CA87">
        <v>615.15384615384608</v>
      </c>
      <c r="CB87">
        <v>0</v>
      </c>
      <c r="CC87">
        <v>347.15384615384613</v>
      </c>
      <c r="CD87">
        <v>0</v>
      </c>
      <c r="CE87">
        <v>1909.3461538461536</v>
      </c>
      <c r="CF87">
        <v>0</v>
      </c>
      <c r="CG87" s="439"/>
      <c r="CH87" s="303">
        <v>33</v>
      </c>
      <c r="CI87" s="393">
        <v>33</v>
      </c>
      <c r="CJ87" s="303">
        <v>40</v>
      </c>
      <c r="CK87" s="393">
        <v>40</v>
      </c>
      <c r="CL87" s="303">
        <v>0</v>
      </c>
      <c r="CM87" s="393">
        <v>0</v>
      </c>
      <c r="CN87" s="303"/>
      <c r="CO87" s="303"/>
      <c r="CP87" s="393" t="s">
        <v>744</v>
      </c>
      <c r="CQ87" s="303" t="s">
        <v>389</v>
      </c>
      <c r="CR87" s="393" t="s">
        <v>389</v>
      </c>
      <c r="CS87" s="393" t="s">
        <v>744</v>
      </c>
      <c r="CT87" s="303" t="s">
        <v>389</v>
      </c>
      <c r="CU87" s="393" t="s">
        <v>389</v>
      </c>
      <c r="CV87" s="303" t="s">
        <v>744</v>
      </c>
      <c r="CW87" s="303" t="s">
        <v>744</v>
      </c>
      <c r="CX87" s="303" t="s">
        <v>744</v>
      </c>
      <c r="CY87" s="303" t="s">
        <v>744</v>
      </c>
      <c r="CZ87" s="303" t="s">
        <v>744</v>
      </c>
      <c r="DA87" s="303" t="s">
        <v>744</v>
      </c>
      <c r="DB87" s="303" t="s">
        <v>744</v>
      </c>
      <c r="DC87" s="303" t="s">
        <v>744</v>
      </c>
      <c r="DD87" s="303" t="s">
        <v>744</v>
      </c>
      <c r="DE87" s="303" t="s">
        <v>744</v>
      </c>
      <c r="DF87" s="303" t="s">
        <v>744</v>
      </c>
      <c r="DG87" s="393" t="s">
        <v>744</v>
      </c>
      <c r="DH87" s="303" t="s">
        <v>744</v>
      </c>
      <c r="DI87" s="303" t="s">
        <v>744</v>
      </c>
      <c r="DJ87" s="393" t="s">
        <v>744</v>
      </c>
      <c r="DK87" s="303" t="s">
        <v>744</v>
      </c>
      <c r="DL87" s="303" t="s">
        <v>744</v>
      </c>
      <c r="DM87" s="303" t="s">
        <v>744</v>
      </c>
      <c r="DN87" s="303" t="s">
        <v>744</v>
      </c>
      <c r="DO87" s="303" t="s">
        <v>744</v>
      </c>
      <c r="DP87" s="303" t="s">
        <v>744</v>
      </c>
      <c r="DQ87" s="303" t="s">
        <v>744</v>
      </c>
      <c r="DR87" s="303" t="s">
        <v>744</v>
      </c>
      <c r="DS87" s="303" t="s">
        <v>744</v>
      </c>
      <c r="DT87" s="303" t="s">
        <v>744</v>
      </c>
      <c r="DU87" s="303" t="s">
        <v>744</v>
      </c>
      <c r="DV87" s="393" t="s">
        <v>744</v>
      </c>
      <c r="DW87" s="303" t="s">
        <v>744</v>
      </c>
      <c r="DX87" s="303" t="s">
        <v>744</v>
      </c>
      <c r="DY87" s="393" t="s">
        <v>744</v>
      </c>
      <c r="DZ87" s="303" t="s">
        <v>744</v>
      </c>
      <c r="EA87" s="303" t="s">
        <v>744</v>
      </c>
      <c r="EB87" s="303" t="s">
        <v>744</v>
      </c>
      <c r="EC87" s="303" t="s">
        <v>744</v>
      </c>
      <c r="ED87" s="303" t="s">
        <v>744</v>
      </c>
      <c r="EE87" s="303" t="s">
        <v>744</v>
      </c>
      <c r="EF87" s="303" t="s">
        <v>744</v>
      </c>
      <c r="EG87" s="303" t="s">
        <v>744</v>
      </c>
      <c r="EH87" s="303" t="s">
        <v>744</v>
      </c>
      <c r="EI87" s="303" t="s">
        <v>744</v>
      </c>
      <c r="EJ87" s="303" t="s">
        <v>744</v>
      </c>
      <c r="EK87" s="393" t="s">
        <v>744</v>
      </c>
      <c r="EL87" s="303" t="s">
        <v>744</v>
      </c>
      <c r="EM87" s="303" t="s">
        <v>744</v>
      </c>
      <c r="EN87" s="393" t="s">
        <v>744</v>
      </c>
      <c r="EO87" s="303">
        <v>2</v>
      </c>
      <c r="EP87" s="303">
        <v>3360.1538461538462</v>
      </c>
      <c r="EQ87" s="303">
        <v>0</v>
      </c>
      <c r="ER87" s="303">
        <v>104.6153846153846</v>
      </c>
      <c r="ES87" s="303">
        <v>0</v>
      </c>
      <c r="ET87" s="303">
        <v>0</v>
      </c>
      <c r="EU87" s="303">
        <v>111.84615384615384</v>
      </c>
      <c r="EV87" s="303">
        <v>0</v>
      </c>
      <c r="EW87" s="303">
        <v>275</v>
      </c>
      <c r="EX87" s="303">
        <v>0</v>
      </c>
      <c r="EY87" s="303">
        <v>2868.6923076923076</v>
      </c>
      <c r="EZ87" s="303">
        <v>347.15384615384613</v>
      </c>
      <c r="FA87" s="393">
        <v>111.84615384615384</v>
      </c>
      <c r="FB87" s="303">
        <v>1680.0769230769231</v>
      </c>
      <c r="FC87" s="303">
        <v>1434.3461538461538</v>
      </c>
      <c r="FD87" s="303">
        <v>173.57692307692307</v>
      </c>
      <c r="FE87" s="393">
        <v>0.14626161805778126</v>
      </c>
      <c r="FF87" s="303" t="s">
        <v>744</v>
      </c>
      <c r="FG87" s="303" t="s">
        <v>744</v>
      </c>
      <c r="FH87" s="303" t="s">
        <v>744</v>
      </c>
      <c r="FI87" s="303" t="s">
        <v>744</v>
      </c>
      <c r="FJ87" s="303" t="s">
        <v>744</v>
      </c>
      <c r="FK87" s="303" t="s">
        <v>744</v>
      </c>
      <c r="FL87" s="303" t="s">
        <v>744</v>
      </c>
      <c r="FM87" s="303" t="s">
        <v>744</v>
      </c>
      <c r="FN87" s="303" t="s">
        <v>744</v>
      </c>
      <c r="FO87" s="303" t="s">
        <v>744</v>
      </c>
      <c r="FP87" s="303" t="s">
        <v>744</v>
      </c>
      <c r="FQ87" s="303" t="s">
        <v>744</v>
      </c>
      <c r="FR87" s="393" t="s">
        <v>744</v>
      </c>
      <c r="FS87" s="303" t="s">
        <v>744</v>
      </c>
      <c r="FT87" s="303" t="s">
        <v>744</v>
      </c>
      <c r="FU87" s="303" t="s">
        <v>744</v>
      </c>
      <c r="FV87" s="393" t="s">
        <v>744</v>
      </c>
      <c r="FW87" s="303">
        <v>2</v>
      </c>
      <c r="FX87" s="303">
        <v>3360.1538461538462</v>
      </c>
      <c r="FY87" s="303">
        <v>0</v>
      </c>
      <c r="FZ87" s="303">
        <v>104.6153846153846</v>
      </c>
      <c r="GA87" s="303">
        <v>0</v>
      </c>
      <c r="GB87" s="303">
        <v>0</v>
      </c>
      <c r="GC87" s="303">
        <v>111.84615384615384</v>
      </c>
      <c r="GD87" s="303">
        <v>0</v>
      </c>
      <c r="GE87" s="303">
        <v>275</v>
      </c>
      <c r="GF87" s="303">
        <v>0</v>
      </c>
      <c r="GG87" s="303">
        <v>2868.6923076923076</v>
      </c>
      <c r="GH87" s="303">
        <v>347.15384615384613</v>
      </c>
      <c r="GI87" s="393">
        <v>111.84615384615384</v>
      </c>
      <c r="GJ87" s="303">
        <v>1680.0769230769231</v>
      </c>
      <c r="GK87" s="303">
        <v>1434.3461538461538</v>
      </c>
      <c r="GL87" s="303">
        <v>173.57692307692307</v>
      </c>
      <c r="GM87" s="393">
        <v>0.14626161805778126</v>
      </c>
      <c r="GN87" s="303">
        <v>11</v>
      </c>
      <c r="GO87" s="303">
        <v>18480.846153846152</v>
      </c>
      <c r="GP87" s="303">
        <v>0</v>
      </c>
      <c r="GQ87" s="303">
        <v>575.38461538461536</v>
      </c>
      <c r="GR87" s="303">
        <v>0</v>
      </c>
      <c r="GS87" s="303">
        <v>0</v>
      </c>
      <c r="GT87" s="303">
        <v>615.15384615384608</v>
      </c>
      <c r="GU87" s="303">
        <v>0</v>
      </c>
      <c r="GV87" s="303">
        <v>1512.5</v>
      </c>
      <c r="GW87" s="303">
        <v>0</v>
      </c>
      <c r="GX87" s="303">
        <v>15777.807692307688</v>
      </c>
      <c r="GY87" s="303">
        <v>1909.3461538461536</v>
      </c>
      <c r="GZ87" s="393">
        <v>615.15384615384608</v>
      </c>
      <c r="HA87" s="303">
        <v>1680.0769230769231</v>
      </c>
      <c r="HB87" s="303">
        <v>1434.3461538461538</v>
      </c>
      <c r="HC87" s="303">
        <v>173.57692307692307</v>
      </c>
      <c r="HD87" s="393">
        <v>0.14626161805778126</v>
      </c>
      <c r="HE87" s="303" t="s">
        <v>744</v>
      </c>
      <c r="HF87" s="303" t="s">
        <v>744</v>
      </c>
      <c r="HG87" s="303" t="s">
        <v>744</v>
      </c>
      <c r="HH87" s="303" t="s">
        <v>744</v>
      </c>
      <c r="HI87" s="303" t="s">
        <v>744</v>
      </c>
      <c r="HJ87" s="303" t="s">
        <v>744</v>
      </c>
      <c r="HK87" s="303" t="s">
        <v>744</v>
      </c>
      <c r="HL87" s="303" t="s">
        <v>744</v>
      </c>
      <c r="HM87" s="303" t="s">
        <v>744</v>
      </c>
      <c r="HN87" s="303" t="s">
        <v>744</v>
      </c>
      <c r="HO87" s="303" t="s">
        <v>744</v>
      </c>
      <c r="HP87" s="303" t="s">
        <v>744</v>
      </c>
      <c r="HQ87" s="393" t="s">
        <v>744</v>
      </c>
      <c r="HR87" s="303" t="s">
        <v>744</v>
      </c>
      <c r="HS87" s="303" t="s">
        <v>744</v>
      </c>
      <c r="HT87" s="303" t="s">
        <v>744</v>
      </c>
      <c r="HU87" s="393" t="s">
        <v>744</v>
      </c>
      <c r="HV87" s="303">
        <v>11</v>
      </c>
      <c r="HW87" s="303">
        <v>18480.846153846152</v>
      </c>
      <c r="HX87" s="303">
        <v>0</v>
      </c>
      <c r="HY87" s="303">
        <v>575.38461538461536</v>
      </c>
      <c r="HZ87" s="303">
        <v>0</v>
      </c>
      <c r="IA87" s="303">
        <v>0</v>
      </c>
      <c r="IB87" s="303">
        <v>615.15384615384608</v>
      </c>
      <c r="IC87" s="303">
        <v>0</v>
      </c>
      <c r="ID87" s="303">
        <v>1512.5</v>
      </c>
      <c r="IE87" s="303">
        <v>0</v>
      </c>
      <c r="IF87" s="303">
        <v>15777.807692307688</v>
      </c>
      <c r="IG87" s="303">
        <v>1909.3461538461536</v>
      </c>
      <c r="IH87" s="393">
        <v>615.15384615384608</v>
      </c>
      <c r="II87" s="303">
        <v>1680.0769230769229</v>
      </c>
      <c r="IJ87" s="303">
        <v>1434.3461538461534</v>
      </c>
      <c r="IK87" s="303">
        <v>173.57692307692307</v>
      </c>
      <c r="IL87" s="393">
        <v>0.14626161805778137</v>
      </c>
      <c r="IM87" s="303"/>
      <c r="IN87" s="303">
        <v>1680.0769230769231</v>
      </c>
      <c r="IO87" s="303">
        <v>1434.3461538461536</v>
      </c>
      <c r="IP87" s="393">
        <v>0.14626161805778137</v>
      </c>
      <c r="IQ87" s="303" t="s">
        <v>744</v>
      </c>
      <c r="IR87" s="303" t="s">
        <v>744</v>
      </c>
      <c r="IS87" s="393" t="s">
        <v>744</v>
      </c>
      <c r="IT87" s="303">
        <v>1680.0769230769231</v>
      </c>
      <c r="IU87" s="303">
        <v>1434.3461538461536</v>
      </c>
      <c r="IV87" s="393">
        <v>0.14626161805778137</v>
      </c>
      <c r="IW87" s="735"/>
      <c r="IX87" s="303"/>
      <c r="IY87" s="396" t="s">
        <v>561</v>
      </c>
      <c r="IZ87" s="396" t="s">
        <v>480</v>
      </c>
      <c r="JA87" s="396" t="s">
        <v>354</v>
      </c>
      <c r="JB87" s="396">
        <v>15</v>
      </c>
      <c r="JC87" s="396" t="s">
        <v>11</v>
      </c>
      <c r="JD87" s="396" t="s">
        <v>232</v>
      </c>
      <c r="JE87" s="396" t="s">
        <v>9</v>
      </c>
      <c r="JF87" s="396" t="s">
        <v>232</v>
      </c>
      <c r="JG87" s="396" t="s">
        <v>358</v>
      </c>
    </row>
    <row r="88" spans="1:267" customFormat="1">
      <c r="A88">
        <v>466</v>
      </c>
      <c r="B88">
        <v>1</v>
      </c>
      <c r="F88">
        <v>700</v>
      </c>
      <c r="G88">
        <v>23</v>
      </c>
      <c r="H88">
        <v>0</v>
      </c>
      <c r="I88">
        <v>1</v>
      </c>
      <c r="J88">
        <v>0</v>
      </c>
      <c r="K88">
        <v>1</v>
      </c>
      <c r="L88">
        <v>0</v>
      </c>
      <c r="M88" t="s">
        <v>561</v>
      </c>
      <c r="N88">
        <v>25.9</v>
      </c>
      <c r="O88">
        <v>20.2</v>
      </c>
      <c r="P88">
        <v>40</v>
      </c>
      <c r="Q88">
        <v>40</v>
      </c>
      <c r="R88">
        <v>0</v>
      </c>
      <c r="S88">
        <v>0</v>
      </c>
      <c r="T88" t="s">
        <v>745</v>
      </c>
      <c r="U88">
        <v>0</v>
      </c>
      <c r="V88">
        <v>0</v>
      </c>
      <c r="W88">
        <v>5</v>
      </c>
      <c r="X88">
        <v>1</v>
      </c>
      <c r="Y88">
        <v>16.5</v>
      </c>
      <c r="Z88">
        <v>0</v>
      </c>
      <c r="AA88">
        <v>0</v>
      </c>
      <c r="AB88">
        <v>0</v>
      </c>
      <c r="AC88">
        <v>0</v>
      </c>
      <c r="AD88">
        <v>0</v>
      </c>
      <c r="AE88">
        <v>168</v>
      </c>
      <c r="AF88">
        <v>0</v>
      </c>
      <c r="AG88">
        <v>0</v>
      </c>
      <c r="AH88">
        <v>0</v>
      </c>
      <c r="AI88">
        <v>488</v>
      </c>
      <c r="AJ88">
        <v>0</v>
      </c>
      <c r="AK88">
        <v>728</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63</v>
      </c>
      <c r="CD88">
        <v>0</v>
      </c>
      <c r="CE88">
        <v>488</v>
      </c>
      <c r="CF88">
        <v>0</v>
      </c>
      <c r="CG88" s="439"/>
      <c r="CH88" s="303">
        <v>25.9</v>
      </c>
      <c r="CI88" s="393">
        <v>20.2</v>
      </c>
      <c r="CJ88" s="303">
        <v>40</v>
      </c>
      <c r="CK88" s="393">
        <v>40</v>
      </c>
      <c r="CL88" s="303">
        <v>0</v>
      </c>
      <c r="CM88" s="393">
        <v>0</v>
      </c>
      <c r="CN88" s="303"/>
      <c r="CO88" s="303"/>
      <c r="CP88" s="393" t="s">
        <v>744</v>
      </c>
      <c r="CQ88" s="303" t="s">
        <v>744</v>
      </c>
      <c r="CR88" s="393" t="s">
        <v>389</v>
      </c>
      <c r="CS88" s="393" t="s">
        <v>744</v>
      </c>
      <c r="CT88" s="303" t="s">
        <v>744</v>
      </c>
      <c r="CU88" s="393" t="s">
        <v>389</v>
      </c>
      <c r="CV88" s="303" t="s">
        <v>744</v>
      </c>
      <c r="CW88" s="303" t="s">
        <v>744</v>
      </c>
      <c r="CX88" s="303" t="s">
        <v>744</v>
      </c>
      <c r="CY88" s="303" t="s">
        <v>744</v>
      </c>
      <c r="CZ88" s="303" t="s">
        <v>744</v>
      </c>
      <c r="DA88" s="303" t="s">
        <v>744</v>
      </c>
      <c r="DB88" s="303" t="s">
        <v>744</v>
      </c>
      <c r="DC88" s="303" t="s">
        <v>744</v>
      </c>
      <c r="DD88" s="303" t="s">
        <v>744</v>
      </c>
      <c r="DE88" s="303" t="s">
        <v>744</v>
      </c>
      <c r="DF88" s="303" t="s">
        <v>744</v>
      </c>
      <c r="DG88" s="393" t="s">
        <v>744</v>
      </c>
      <c r="DH88" s="303" t="s">
        <v>744</v>
      </c>
      <c r="DI88" s="303" t="s">
        <v>744</v>
      </c>
      <c r="DJ88" s="393" t="s">
        <v>744</v>
      </c>
      <c r="DK88" s="303" t="s">
        <v>744</v>
      </c>
      <c r="DL88" s="303" t="s">
        <v>744</v>
      </c>
      <c r="DM88" s="303" t="s">
        <v>744</v>
      </c>
      <c r="DN88" s="303" t="s">
        <v>744</v>
      </c>
      <c r="DO88" s="303" t="s">
        <v>744</v>
      </c>
      <c r="DP88" s="303" t="s">
        <v>744</v>
      </c>
      <c r="DQ88" s="303" t="s">
        <v>744</v>
      </c>
      <c r="DR88" s="303" t="s">
        <v>744</v>
      </c>
      <c r="DS88" s="303" t="s">
        <v>744</v>
      </c>
      <c r="DT88" s="303" t="s">
        <v>744</v>
      </c>
      <c r="DU88" s="303" t="s">
        <v>744</v>
      </c>
      <c r="DV88" s="393" t="s">
        <v>744</v>
      </c>
      <c r="DW88" s="303" t="s">
        <v>744</v>
      </c>
      <c r="DX88" s="303" t="s">
        <v>744</v>
      </c>
      <c r="DY88" s="393" t="s">
        <v>744</v>
      </c>
      <c r="DZ88" s="303" t="s">
        <v>744</v>
      </c>
      <c r="EA88" s="303" t="s">
        <v>744</v>
      </c>
      <c r="EB88" s="303" t="s">
        <v>744</v>
      </c>
      <c r="EC88" s="303" t="s">
        <v>744</v>
      </c>
      <c r="ED88" s="303" t="s">
        <v>744</v>
      </c>
      <c r="EE88" s="303" t="s">
        <v>744</v>
      </c>
      <c r="EF88" s="303" t="s">
        <v>744</v>
      </c>
      <c r="EG88" s="303" t="s">
        <v>744</v>
      </c>
      <c r="EH88" s="303" t="s">
        <v>744</v>
      </c>
      <c r="EI88" s="303" t="s">
        <v>744</v>
      </c>
      <c r="EJ88" s="303" t="s">
        <v>744</v>
      </c>
      <c r="EK88" s="393" t="s">
        <v>744</v>
      </c>
      <c r="EL88" s="303" t="s">
        <v>744</v>
      </c>
      <c r="EM88" s="303" t="s">
        <v>744</v>
      </c>
      <c r="EN88" s="393" t="s">
        <v>744</v>
      </c>
      <c r="EO88" s="303">
        <v>5</v>
      </c>
      <c r="EP88" s="303">
        <v>8964</v>
      </c>
      <c r="EQ88" s="303">
        <v>0</v>
      </c>
      <c r="ER88" s="303">
        <v>488</v>
      </c>
      <c r="ES88" s="303">
        <v>0</v>
      </c>
      <c r="ET88" s="303">
        <v>0</v>
      </c>
      <c r="EU88" s="303">
        <v>0</v>
      </c>
      <c r="EV88" s="303">
        <v>0</v>
      </c>
      <c r="EW88" s="303">
        <v>0</v>
      </c>
      <c r="EX88" s="303">
        <v>0</v>
      </c>
      <c r="EY88" s="303">
        <v>8476</v>
      </c>
      <c r="EZ88" s="303">
        <v>63</v>
      </c>
      <c r="FA88" s="393">
        <v>0</v>
      </c>
      <c r="FB88" s="303">
        <v>1792.8</v>
      </c>
      <c r="FC88" s="303">
        <v>1695.2</v>
      </c>
      <c r="FD88" s="303">
        <v>12.6</v>
      </c>
      <c r="FE88" s="393">
        <v>5.4439982150825461E-2</v>
      </c>
      <c r="FF88" s="303">
        <v>1</v>
      </c>
      <c r="FG88" s="303">
        <v>1792.8</v>
      </c>
      <c r="FH88" s="303">
        <v>0</v>
      </c>
      <c r="FI88" s="303">
        <v>0</v>
      </c>
      <c r="FJ88" s="303">
        <v>0</v>
      </c>
      <c r="FK88" s="303">
        <v>0</v>
      </c>
      <c r="FL88" s="303">
        <v>0</v>
      </c>
      <c r="FM88" s="303">
        <v>0</v>
      </c>
      <c r="FN88" s="303">
        <v>0</v>
      </c>
      <c r="FO88" s="303">
        <v>0</v>
      </c>
      <c r="FP88" s="303">
        <v>1792.8</v>
      </c>
      <c r="FQ88" s="303">
        <v>0</v>
      </c>
      <c r="FR88" s="393">
        <v>0</v>
      </c>
      <c r="FS88" s="303">
        <v>1792.8</v>
      </c>
      <c r="FT88" s="303">
        <v>1792.8</v>
      </c>
      <c r="FU88" s="303">
        <v>0</v>
      </c>
      <c r="FV88" s="393">
        <v>0</v>
      </c>
      <c r="FW88" s="303">
        <v>6</v>
      </c>
      <c r="FX88" s="303">
        <v>10756.8</v>
      </c>
      <c r="FY88" s="303">
        <v>0</v>
      </c>
      <c r="FZ88" s="303">
        <v>488</v>
      </c>
      <c r="GA88" s="303">
        <v>0</v>
      </c>
      <c r="GB88" s="303">
        <v>0</v>
      </c>
      <c r="GC88" s="303">
        <v>0</v>
      </c>
      <c r="GD88" s="303">
        <v>0</v>
      </c>
      <c r="GE88" s="303">
        <v>0</v>
      </c>
      <c r="GF88" s="303">
        <v>0</v>
      </c>
      <c r="GG88" s="303">
        <v>10268.799999999999</v>
      </c>
      <c r="GH88" s="303">
        <v>63</v>
      </c>
      <c r="GI88" s="393">
        <v>0</v>
      </c>
      <c r="GJ88" s="303">
        <v>1792.8</v>
      </c>
      <c r="GK88" s="303">
        <v>1711.4666666666665</v>
      </c>
      <c r="GL88" s="303">
        <v>10.5</v>
      </c>
      <c r="GM88" s="393">
        <v>4.5366651792354662E-2</v>
      </c>
      <c r="GN88" s="303">
        <v>16.5</v>
      </c>
      <c r="GO88" s="303">
        <v>30333.600000000002</v>
      </c>
      <c r="GP88" s="303">
        <v>168</v>
      </c>
      <c r="GQ88" s="303">
        <v>728</v>
      </c>
      <c r="GR88" s="303">
        <v>0</v>
      </c>
      <c r="GS88" s="303">
        <v>0</v>
      </c>
      <c r="GT88" s="303">
        <v>0</v>
      </c>
      <c r="GU88" s="303">
        <v>0</v>
      </c>
      <c r="GV88" s="303">
        <v>0</v>
      </c>
      <c r="GW88" s="303">
        <v>0</v>
      </c>
      <c r="GX88" s="303">
        <v>29437.600000000002</v>
      </c>
      <c r="GY88" s="303">
        <v>488</v>
      </c>
      <c r="GZ88" s="393">
        <v>0</v>
      </c>
      <c r="HA88" s="303">
        <v>1838.4</v>
      </c>
      <c r="HB88" s="303">
        <v>1784.0969696969698</v>
      </c>
      <c r="HC88" s="303">
        <v>29.575757575757574</v>
      </c>
      <c r="HD88" s="393">
        <v>2.9538201861961655E-2</v>
      </c>
      <c r="HE88" s="303" t="s">
        <v>744</v>
      </c>
      <c r="HF88" s="303" t="s">
        <v>744</v>
      </c>
      <c r="HG88" s="303" t="s">
        <v>744</v>
      </c>
      <c r="HH88" s="303" t="s">
        <v>744</v>
      </c>
      <c r="HI88" s="303" t="s">
        <v>744</v>
      </c>
      <c r="HJ88" s="303" t="s">
        <v>744</v>
      </c>
      <c r="HK88" s="303" t="s">
        <v>744</v>
      </c>
      <c r="HL88" s="303" t="s">
        <v>744</v>
      </c>
      <c r="HM88" s="303" t="s">
        <v>744</v>
      </c>
      <c r="HN88" s="303" t="s">
        <v>744</v>
      </c>
      <c r="HO88" s="303" t="s">
        <v>744</v>
      </c>
      <c r="HP88" s="303" t="s">
        <v>744</v>
      </c>
      <c r="HQ88" s="393" t="s">
        <v>744</v>
      </c>
      <c r="HR88" s="303" t="s">
        <v>744</v>
      </c>
      <c r="HS88" s="303" t="s">
        <v>744</v>
      </c>
      <c r="HT88" s="303" t="s">
        <v>744</v>
      </c>
      <c r="HU88" s="393" t="s">
        <v>744</v>
      </c>
      <c r="HV88" s="303">
        <v>16.5</v>
      </c>
      <c r="HW88" s="303">
        <v>30333.600000000002</v>
      </c>
      <c r="HX88" s="303">
        <v>168</v>
      </c>
      <c r="HY88" s="303">
        <v>728</v>
      </c>
      <c r="HZ88" s="303">
        <v>0</v>
      </c>
      <c r="IA88" s="303">
        <v>0</v>
      </c>
      <c r="IB88" s="303">
        <v>0</v>
      </c>
      <c r="IC88" s="303">
        <v>0</v>
      </c>
      <c r="ID88" s="303">
        <v>0</v>
      </c>
      <c r="IE88" s="303">
        <v>0</v>
      </c>
      <c r="IF88" s="303">
        <v>29437.600000000002</v>
      </c>
      <c r="IG88" s="303">
        <v>488</v>
      </c>
      <c r="IH88" s="393">
        <v>0</v>
      </c>
      <c r="II88" s="303">
        <v>1838.4</v>
      </c>
      <c r="IJ88" s="303">
        <v>1784.0969696969698</v>
      </c>
      <c r="IK88" s="303">
        <v>29.575757575757574</v>
      </c>
      <c r="IL88" s="393">
        <v>2.9538201861961655E-2</v>
      </c>
      <c r="IM88" s="303"/>
      <c r="IN88" s="303">
        <v>1827.7953488372095</v>
      </c>
      <c r="IO88" s="303">
        <v>1763.4232558139538</v>
      </c>
      <c r="IP88" s="393">
        <v>3.521843573144412E-2</v>
      </c>
      <c r="IQ88" s="303">
        <v>1792.8</v>
      </c>
      <c r="IR88" s="303">
        <v>1792.8</v>
      </c>
      <c r="IS88" s="393">
        <v>0</v>
      </c>
      <c r="IT88" s="303">
        <v>1826.2400000000005</v>
      </c>
      <c r="IU88" s="303">
        <v>1764.7288888888893</v>
      </c>
      <c r="IV88" s="393">
        <v>3.36818332262524E-2</v>
      </c>
      <c r="IW88" s="735"/>
      <c r="IX88" s="303"/>
      <c r="IY88" s="396" t="s">
        <v>561</v>
      </c>
      <c r="IZ88" s="396" t="s">
        <v>480</v>
      </c>
      <c r="JA88" s="396" t="s">
        <v>354</v>
      </c>
      <c r="JB88" s="396">
        <v>24</v>
      </c>
      <c r="JC88" s="396" t="s">
        <v>12</v>
      </c>
      <c r="JD88" s="396" t="s">
        <v>232</v>
      </c>
      <c r="JE88" s="396" t="s">
        <v>9</v>
      </c>
      <c r="JF88" s="396" t="s">
        <v>232</v>
      </c>
      <c r="JG88" s="396" t="s">
        <v>346</v>
      </c>
    </row>
    <row r="89" spans="1:267" customFormat="1">
      <c r="A89">
        <v>471</v>
      </c>
      <c r="B89">
        <v>1</v>
      </c>
      <c r="F89">
        <v>700</v>
      </c>
      <c r="G89">
        <v>43</v>
      </c>
      <c r="H89">
        <v>1</v>
      </c>
      <c r="I89">
        <v>0</v>
      </c>
      <c r="J89">
        <v>1</v>
      </c>
      <c r="K89">
        <v>0</v>
      </c>
      <c r="L89" t="s">
        <v>561</v>
      </c>
      <c r="M89">
        <v>0</v>
      </c>
      <c r="N89">
        <v>0</v>
      </c>
      <c r="O89">
        <v>45.454549999999998</v>
      </c>
      <c r="P89">
        <v>0</v>
      </c>
      <c r="Q89">
        <v>40</v>
      </c>
      <c r="R89">
        <v>0</v>
      </c>
      <c r="S89">
        <v>0</v>
      </c>
      <c r="T89" t="s">
        <v>745</v>
      </c>
      <c r="U89">
        <v>0</v>
      </c>
      <c r="V89">
        <v>0</v>
      </c>
      <c r="W89">
        <v>0</v>
      </c>
      <c r="X89">
        <v>0</v>
      </c>
      <c r="Y89">
        <v>5.5</v>
      </c>
      <c r="Z89">
        <v>0</v>
      </c>
      <c r="AA89">
        <v>0</v>
      </c>
      <c r="AB89">
        <v>0</v>
      </c>
      <c r="AC89">
        <v>0</v>
      </c>
      <c r="AD89">
        <v>0</v>
      </c>
      <c r="AE89">
        <v>0</v>
      </c>
      <c r="AF89">
        <v>0</v>
      </c>
      <c r="AG89">
        <v>0</v>
      </c>
      <c r="AH89">
        <v>0</v>
      </c>
      <c r="AI89">
        <v>0</v>
      </c>
      <c r="AJ89">
        <v>0</v>
      </c>
      <c r="AK89">
        <v>224</v>
      </c>
      <c r="AL89">
        <v>0</v>
      </c>
      <c r="AM89">
        <v>0</v>
      </c>
      <c r="AN89">
        <v>0</v>
      </c>
      <c r="AO89">
        <v>0</v>
      </c>
      <c r="AP89">
        <v>0</v>
      </c>
      <c r="AQ89">
        <v>0</v>
      </c>
      <c r="AR89">
        <v>0</v>
      </c>
      <c r="AS89">
        <v>0</v>
      </c>
      <c r="AT89">
        <v>0</v>
      </c>
      <c r="AU89">
        <v>0</v>
      </c>
      <c r="AV89">
        <v>0</v>
      </c>
      <c r="AW89">
        <v>8</v>
      </c>
      <c r="AX89">
        <v>0</v>
      </c>
      <c r="AY89">
        <v>0</v>
      </c>
      <c r="AZ89">
        <v>0</v>
      </c>
      <c r="BA89">
        <v>0</v>
      </c>
      <c r="BB89">
        <v>0</v>
      </c>
      <c r="BC89">
        <v>8</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112</v>
      </c>
      <c r="CB89">
        <v>0</v>
      </c>
      <c r="CC89">
        <v>0</v>
      </c>
      <c r="CD89">
        <v>0</v>
      </c>
      <c r="CE89">
        <v>1640</v>
      </c>
      <c r="CF89">
        <v>0</v>
      </c>
      <c r="CG89" s="439"/>
      <c r="CH89" s="303" t="s">
        <v>744</v>
      </c>
      <c r="CI89" s="393">
        <v>45.454549999999998</v>
      </c>
      <c r="CJ89" s="303" t="s">
        <v>744</v>
      </c>
      <c r="CK89" s="393">
        <v>40</v>
      </c>
      <c r="CL89" s="303" t="s">
        <v>744</v>
      </c>
      <c r="CM89" s="393">
        <v>0</v>
      </c>
      <c r="CN89" s="303"/>
      <c r="CO89" s="303"/>
      <c r="CP89" s="393" t="s">
        <v>744</v>
      </c>
      <c r="CQ89" s="303" t="s">
        <v>389</v>
      </c>
      <c r="CR89" s="393" t="s">
        <v>389</v>
      </c>
      <c r="CS89" s="393" t="s">
        <v>744</v>
      </c>
      <c r="CT89" s="303" t="s">
        <v>389</v>
      </c>
      <c r="CU89" s="393" t="s">
        <v>389</v>
      </c>
      <c r="CV89" s="303" t="s">
        <v>744</v>
      </c>
      <c r="CW89" s="303" t="s">
        <v>744</v>
      </c>
      <c r="CX89" s="303" t="s">
        <v>744</v>
      </c>
      <c r="CY89" s="303" t="s">
        <v>744</v>
      </c>
      <c r="CZ89" s="303" t="s">
        <v>744</v>
      </c>
      <c r="DA89" s="303" t="s">
        <v>744</v>
      </c>
      <c r="DB89" s="303" t="s">
        <v>744</v>
      </c>
      <c r="DC89" s="303" t="s">
        <v>744</v>
      </c>
      <c r="DD89" s="303" t="s">
        <v>744</v>
      </c>
      <c r="DE89" s="303" t="s">
        <v>744</v>
      </c>
      <c r="DF89" s="303" t="s">
        <v>744</v>
      </c>
      <c r="DG89" s="393" t="s">
        <v>744</v>
      </c>
      <c r="DH89" s="303" t="s">
        <v>744</v>
      </c>
      <c r="DI89" s="303" t="s">
        <v>744</v>
      </c>
      <c r="DJ89" s="393" t="s">
        <v>744</v>
      </c>
      <c r="DK89" s="303" t="s">
        <v>744</v>
      </c>
      <c r="DL89" s="303" t="s">
        <v>744</v>
      </c>
      <c r="DM89" s="303" t="s">
        <v>744</v>
      </c>
      <c r="DN89" s="303" t="s">
        <v>744</v>
      </c>
      <c r="DO89" s="303" t="s">
        <v>744</v>
      </c>
      <c r="DP89" s="303" t="s">
        <v>744</v>
      </c>
      <c r="DQ89" s="303" t="s">
        <v>744</v>
      </c>
      <c r="DR89" s="303" t="s">
        <v>744</v>
      </c>
      <c r="DS89" s="303" t="s">
        <v>744</v>
      </c>
      <c r="DT89" s="303" t="s">
        <v>744</v>
      </c>
      <c r="DU89" s="303" t="s">
        <v>744</v>
      </c>
      <c r="DV89" s="393" t="s">
        <v>744</v>
      </c>
      <c r="DW89" s="303" t="s">
        <v>744</v>
      </c>
      <c r="DX89" s="303" t="s">
        <v>744</v>
      </c>
      <c r="DY89" s="393" t="s">
        <v>744</v>
      </c>
      <c r="DZ89" s="303" t="s">
        <v>744</v>
      </c>
      <c r="EA89" s="303" t="s">
        <v>744</v>
      </c>
      <c r="EB89" s="303" t="s">
        <v>744</v>
      </c>
      <c r="EC89" s="303" t="s">
        <v>744</v>
      </c>
      <c r="ED89" s="303" t="s">
        <v>744</v>
      </c>
      <c r="EE89" s="303" t="s">
        <v>744</v>
      </c>
      <c r="EF89" s="303" t="s">
        <v>744</v>
      </c>
      <c r="EG89" s="303" t="s">
        <v>744</v>
      </c>
      <c r="EH89" s="303" t="s">
        <v>744</v>
      </c>
      <c r="EI89" s="303" t="s">
        <v>744</v>
      </c>
      <c r="EJ89" s="303" t="s">
        <v>744</v>
      </c>
      <c r="EK89" s="393" t="s">
        <v>744</v>
      </c>
      <c r="EL89" s="303" t="s">
        <v>744</v>
      </c>
      <c r="EM89" s="303" t="s">
        <v>744</v>
      </c>
      <c r="EN89" s="393" t="s">
        <v>744</v>
      </c>
      <c r="EO89" s="303" t="s">
        <v>744</v>
      </c>
      <c r="EP89" s="303" t="s">
        <v>744</v>
      </c>
      <c r="EQ89" s="303" t="s">
        <v>744</v>
      </c>
      <c r="ER89" s="303" t="s">
        <v>744</v>
      </c>
      <c r="ES89" s="303" t="s">
        <v>744</v>
      </c>
      <c r="ET89" s="303" t="s">
        <v>744</v>
      </c>
      <c r="EU89" s="303" t="s">
        <v>744</v>
      </c>
      <c r="EV89" s="303" t="s">
        <v>744</v>
      </c>
      <c r="EW89" s="303" t="s">
        <v>744</v>
      </c>
      <c r="EX89" s="303" t="s">
        <v>744</v>
      </c>
      <c r="EY89" s="303" t="s">
        <v>744</v>
      </c>
      <c r="EZ89" s="303" t="s">
        <v>744</v>
      </c>
      <c r="FA89" s="393" t="s">
        <v>744</v>
      </c>
      <c r="FB89" s="303" t="s">
        <v>744</v>
      </c>
      <c r="FC89" s="303" t="s">
        <v>744</v>
      </c>
      <c r="FD89" s="303" t="s">
        <v>744</v>
      </c>
      <c r="FE89" s="393" t="s">
        <v>744</v>
      </c>
      <c r="FF89" s="303" t="s">
        <v>744</v>
      </c>
      <c r="FG89" s="303" t="s">
        <v>744</v>
      </c>
      <c r="FH89" s="303" t="s">
        <v>744</v>
      </c>
      <c r="FI89" s="303" t="s">
        <v>744</v>
      </c>
      <c r="FJ89" s="303" t="s">
        <v>744</v>
      </c>
      <c r="FK89" s="303" t="s">
        <v>744</v>
      </c>
      <c r="FL89" s="303" t="s">
        <v>744</v>
      </c>
      <c r="FM89" s="303" t="s">
        <v>744</v>
      </c>
      <c r="FN89" s="303" t="s">
        <v>744</v>
      </c>
      <c r="FO89" s="303" t="s">
        <v>744</v>
      </c>
      <c r="FP89" s="303" t="s">
        <v>744</v>
      </c>
      <c r="FQ89" s="303" t="s">
        <v>744</v>
      </c>
      <c r="FR89" s="393" t="s">
        <v>744</v>
      </c>
      <c r="FS89" s="303" t="s">
        <v>744</v>
      </c>
      <c r="FT89" s="303" t="s">
        <v>744</v>
      </c>
      <c r="FU89" s="303" t="s">
        <v>744</v>
      </c>
      <c r="FV89" s="393" t="s">
        <v>744</v>
      </c>
      <c r="FW89" s="303" t="s">
        <v>744</v>
      </c>
      <c r="FX89" s="303" t="s">
        <v>744</v>
      </c>
      <c r="FY89" s="303" t="s">
        <v>744</v>
      </c>
      <c r="FZ89" s="303" t="s">
        <v>744</v>
      </c>
      <c r="GA89" s="303" t="s">
        <v>744</v>
      </c>
      <c r="GB89" s="303" t="s">
        <v>744</v>
      </c>
      <c r="GC89" s="303" t="s">
        <v>744</v>
      </c>
      <c r="GD89" s="303" t="s">
        <v>744</v>
      </c>
      <c r="GE89" s="303" t="s">
        <v>744</v>
      </c>
      <c r="GF89" s="303" t="s">
        <v>744</v>
      </c>
      <c r="GG89" s="303" t="s">
        <v>744</v>
      </c>
      <c r="GH89" s="303" t="s">
        <v>744</v>
      </c>
      <c r="GI89" s="393" t="s">
        <v>744</v>
      </c>
      <c r="GJ89" s="303" t="s">
        <v>744</v>
      </c>
      <c r="GK89" s="303" t="s">
        <v>744</v>
      </c>
      <c r="GL89" s="303" t="s">
        <v>744</v>
      </c>
      <c r="GM89" s="393" t="s">
        <v>744</v>
      </c>
      <c r="GN89" s="303">
        <v>5.5</v>
      </c>
      <c r="GO89" s="303">
        <v>8887.9998000000014</v>
      </c>
      <c r="GP89" s="303">
        <v>0</v>
      </c>
      <c r="GQ89" s="303">
        <v>224</v>
      </c>
      <c r="GR89" s="303">
        <v>0</v>
      </c>
      <c r="GS89" s="303">
        <v>8</v>
      </c>
      <c r="GT89" s="303">
        <v>8</v>
      </c>
      <c r="GU89" s="303">
        <v>0</v>
      </c>
      <c r="GV89" s="303">
        <v>0</v>
      </c>
      <c r="GW89" s="303">
        <v>0</v>
      </c>
      <c r="GX89" s="303">
        <v>8647.9998000000014</v>
      </c>
      <c r="GY89" s="303">
        <v>1640</v>
      </c>
      <c r="GZ89" s="393">
        <v>112</v>
      </c>
      <c r="HA89" s="303">
        <v>1615.9999636363639</v>
      </c>
      <c r="HB89" s="303">
        <v>1572.3636000000001</v>
      </c>
      <c r="HC89" s="303">
        <v>298.18181818181819</v>
      </c>
      <c r="HD89" s="393">
        <v>2.7002700877648556E-2</v>
      </c>
      <c r="HE89" s="303" t="s">
        <v>744</v>
      </c>
      <c r="HF89" s="303" t="s">
        <v>744</v>
      </c>
      <c r="HG89" s="303" t="s">
        <v>744</v>
      </c>
      <c r="HH89" s="303" t="s">
        <v>744</v>
      </c>
      <c r="HI89" s="303" t="s">
        <v>744</v>
      </c>
      <c r="HJ89" s="303" t="s">
        <v>744</v>
      </c>
      <c r="HK89" s="303" t="s">
        <v>744</v>
      </c>
      <c r="HL89" s="303" t="s">
        <v>744</v>
      </c>
      <c r="HM89" s="303" t="s">
        <v>744</v>
      </c>
      <c r="HN89" s="303" t="s">
        <v>744</v>
      </c>
      <c r="HO89" s="303" t="s">
        <v>744</v>
      </c>
      <c r="HP89" s="303" t="s">
        <v>744</v>
      </c>
      <c r="HQ89" s="393" t="s">
        <v>744</v>
      </c>
      <c r="HR89" s="303" t="s">
        <v>744</v>
      </c>
      <c r="HS89" s="303" t="s">
        <v>744</v>
      </c>
      <c r="HT89" s="303" t="s">
        <v>744</v>
      </c>
      <c r="HU89" s="393" t="s">
        <v>744</v>
      </c>
      <c r="HV89" s="303">
        <v>5.5</v>
      </c>
      <c r="HW89" s="303">
        <v>8887.9998000000014</v>
      </c>
      <c r="HX89" s="303">
        <v>0</v>
      </c>
      <c r="HY89" s="303">
        <v>224</v>
      </c>
      <c r="HZ89" s="303">
        <v>0</v>
      </c>
      <c r="IA89" s="303">
        <v>8</v>
      </c>
      <c r="IB89" s="303">
        <v>8</v>
      </c>
      <c r="IC89" s="303">
        <v>0</v>
      </c>
      <c r="ID89" s="303">
        <v>0</v>
      </c>
      <c r="IE89" s="303">
        <v>0</v>
      </c>
      <c r="IF89" s="303">
        <v>8647.9998000000014</v>
      </c>
      <c r="IG89" s="303">
        <v>1640</v>
      </c>
      <c r="IH89" s="393">
        <v>112</v>
      </c>
      <c r="II89" s="303">
        <v>1615.9999636363639</v>
      </c>
      <c r="IJ89" s="303">
        <v>1572.3636000000004</v>
      </c>
      <c r="IK89" s="303">
        <v>298.18181818181819</v>
      </c>
      <c r="IL89" s="393">
        <v>2.7002700877648445E-2</v>
      </c>
      <c r="IM89" s="303"/>
      <c r="IN89" s="303">
        <v>1615.9999636363639</v>
      </c>
      <c r="IO89" s="303">
        <v>1572.3636000000004</v>
      </c>
      <c r="IP89" s="393">
        <v>2.7002700877648445E-2</v>
      </c>
      <c r="IQ89" s="303" t="s">
        <v>744</v>
      </c>
      <c r="IR89" s="303" t="s">
        <v>744</v>
      </c>
      <c r="IS89" s="393" t="s">
        <v>744</v>
      </c>
      <c r="IT89" s="303">
        <v>1615.9999636363639</v>
      </c>
      <c r="IU89" s="303">
        <v>1572.3636000000004</v>
      </c>
      <c r="IV89" s="393">
        <v>2.7002700877648445E-2</v>
      </c>
      <c r="IW89" s="735"/>
      <c r="IX89" s="303"/>
      <c r="IY89" s="396" t="s">
        <v>561</v>
      </c>
      <c r="IZ89" s="396" t="s">
        <v>480</v>
      </c>
      <c r="JA89" s="396" t="s">
        <v>354</v>
      </c>
      <c r="JB89" s="396">
        <v>14</v>
      </c>
      <c r="JC89" s="396" t="s">
        <v>11</v>
      </c>
      <c r="JD89" s="396" t="s">
        <v>232</v>
      </c>
      <c r="JE89" s="396" t="s">
        <v>9</v>
      </c>
      <c r="JF89" s="396" t="s">
        <v>232</v>
      </c>
      <c r="JG89" s="396" t="s">
        <v>358</v>
      </c>
    </row>
    <row r="90" spans="1:267" customFormat="1">
      <c r="A90">
        <v>472</v>
      </c>
      <c r="B90">
        <v>1</v>
      </c>
      <c r="F90">
        <v>700</v>
      </c>
      <c r="G90">
        <v>23</v>
      </c>
      <c r="H90">
        <v>0</v>
      </c>
      <c r="I90">
        <v>1</v>
      </c>
      <c r="J90">
        <v>0</v>
      </c>
      <c r="K90">
        <v>1</v>
      </c>
      <c r="L90">
        <v>0</v>
      </c>
      <c r="M90" t="s">
        <v>561</v>
      </c>
      <c r="N90">
        <v>0</v>
      </c>
      <c r="O90">
        <v>43.3</v>
      </c>
      <c r="P90">
        <v>0</v>
      </c>
      <c r="Q90">
        <v>40</v>
      </c>
      <c r="R90">
        <v>0</v>
      </c>
      <c r="S90">
        <v>0</v>
      </c>
      <c r="T90" t="s">
        <v>745</v>
      </c>
      <c r="U90">
        <v>0</v>
      </c>
      <c r="V90">
        <v>0</v>
      </c>
      <c r="W90">
        <v>0</v>
      </c>
      <c r="X90">
        <v>0</v>
      </c>
      <c r="Y90">
        <v>2</v>
      </c>
      <c r="Z90">
        <v>0</v>
      </c>
      <c r="AA90">
        <v>0</v>
      </c>
      <c r="AB90">
        <v>0</v>
      </c>
      <c r="AC90">
        <v>0</v>
      </c>
      <c r="AD90">
        <v>0</v>
      </c>
      <c r="AE90">
        <v>0</v>
      </c>
      <c r="AF90">
        <v>0</v>
      </c>
      <c r="AG90">
        <v>0</v>
      </c>
      <c r="AH90">
        <v>0</v>
      </c>
      <c r="AI90">
        <v>0</v>
      </c>
      <c r="AJ90">
        <v>0</v>
      </c>
      <c r="AK90">
        <v>32</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s="439"/>
      <c r="CH90" s="303" t="s">
        <v>744</v>
      </c>
      <c r="CI90" s="393">
        <v>43.3</v>
      </c>
      <c r="CJ90" s="303" t="s">
        <v>744</v>
      </c>
      <c r="CK90" s="393">
        <v>40</v>
      </c>
      <c r="CL90" s="303" t="s">
        <v>744</v>
      </c>
      <c r="CM90" s="393">
        <v>0</v>
      </c>
      <c r="CN90" s="303"/>
      <c r="CO90" s="303"/>
      <c r="CP90" s="393" t="s">
        <v>744</v>
      </c>
      <c r="CQ90" s="303" t="s">
        <v>744</v>
      </c>
      <c r="CR90" s="393" t="s">
        <v>744</v>
      </c>
      <c r="CS90" s="393" t="s">
        <v>744</v>
      </c>
      <c r="CT90" s="303" t="s">
        <v>744</v>
      </c>
      <c r="CU90" s="393" t="s">
        <v>744</v>
      </c>
      <c r="CV90" s="303" t="s">
        <v>744</v>
      </c>
      <c r="CW90" s="303" t="s">
        <v>744</v>
      </c>
      <c r="CX90" s="303" t="s">
        <v>744</v>
      </c>
      <c r="CY90" s="303" t="s">
        <v>744</v>
      </c>
      <c r="CZ90" s="303" t="s">
        <v>744</v>
      </c>
      <c r="DA90" s="303" t="s">
        <v>744</v>
      </c>
      <c r="DB90" s="303" t="s">
        <v>744</v>
      </c>
      <c r="DC90" s="303" t="s">
        <v>744</v>
      </c>
      <c r="DD90" s="303" t="s">
        <v>744</v>
      </c>
      <c r="DE90" s="303" t="s">
        <v>744</v>
      </c>
      <c r="DF90" s="303" t="s">
        <v>744</v>
      </c>
      <c r="DG90" s="393" t="s">
        <v>744</v>
      </c>
      <c r="DH90" s="303" t="s">
        <v>744</v>
      </c>
      <c r="DI90" s="303" t="s">
        <v>744</v>
      </c>
      <c r="DJ90" s="393" t="s">
        <v>744</v>
      </c>
      <c r="DK90" s="303" t="s">
        <v>744</v>
      </c>
      <c r="DL90" s="303" t="s">
        <v>744</v>
      </c>
      <c r="DM90" s="303" t="s">
        <v>744</v>
      </c>
      <c r="DN90" s="303" t="s">
        <v>744</v>
      </c>
      <c r="DO90" s="303" t="s">
        <v>744</v>
      </c>
      <c r="DP90" s="303" t="s">
        <v>744</v>
      </c>
      <c r="DQ90" s="303" t="s">
        <v>744</v>
      </c>
      <c r="DR90" s="303" t="s">
        <v>744</v>
      </c>
      <c r="DS90" s="303" t="s">
        <v>744</v>
      </c>
      <c r="DT90" s="303" t="s">
        <v>744</v>
      </c>
      <c r="DU90" s="303" t="s">
        <v>744</v>
      </c>
      <c r="DV90" s="393" t="s">
        <v>744</v>
      </c>
      <c r="DW90" s="303" t="s">
        <v>744</v>
      </c>
      <c r="DX90" s="303" t="s">
        <v>744</v>
      </c>
      <c r="DY90" s="393" t="s">
        <v>744</v>
      </c>
      <c r="DZ90" s="303" t="s">
        <v>744</v>
      </c>
      <c r="EA90" s="303" t="s">
        <v>744</v>
      </c>
      <c r="EB90" s="303" t="s">
        <v>744</v>
      </c>
      <c r="EC90" s="303" t="s">
        <v>744</v>
      </c>
      <c r="ED90" s="303" t="s">
        <v>744</v>
      </c>
      <c r="EE90" s="303" t="s">
        <v>744</v>
      </c>
      <c r="EF90" s="303" t="s">
        <v>744</v>
      </c>
      <c r="EG90" s="303" t="s">
        <v>744</v>
      </c>
      <c r="EH90" s="303" t="s">
        <v>744</v>
      </c>
      <c r="EI90" s="303" t="s">
        <v>744</v>
      </c>
      <c r="EJ90" s="303" t="s">
        <v>744</v>
      </c>
      <c r="EK90" s="393" t="s">
        <v>744</v>
      </c>
      <c r="EL90" s="303" t="s">
        <v>744</v>
      </c>
      <c r="EM90" s="303" t="s">
        <v>744</v>
      </c>
      <c r="EN90" s="393" t="s">
        <v>744</v>
      </c>
      <c r="EO90" s="303" t="s">
        <v>744</v>
      </c>
      <c r="EP90" s="303" t="s">
        <v>744</v>
      </c>
      <c r="EQ90" s="303" t="s">
        <v>744</v>
      </c>
      <c r="ER90" s="303" t="s">
        <v>744</v>
      </c>
      <c r="ES90" s="303" t="s">
        <v>744</v>
      </c>
      <c r="ET90" s="303" t="s">
        <v>744</v>
      </c>
      <c r="EU90" s="303" t="s">
        <v>744</v>
      </c>
      <c r="EV90" s="303" t="s">
        <v>744</v>
      </c>
      <c r="EW90" s="303" t="s">
        <v>744</v>
      </c>
      <c r="EX90" s="303" t="s">
        <v>744</v>
      </c>
      <c r="EY90" s="303" t="s">
        <v>744</v>
      </c>
      <c r="EZ90" s="303" t="s">
        <v>744</v>
      </c>
      <c r="FA90" s="393" t="s">
        <v>744</v>
      </c>
      <c r="FB90" s="303" t="s">
        <v>744</v>
      </c>
      <c r="FC90" s="303" t="s">
        <v>744</v>
      </c>
      <c r="FD90" s="303" t="s">
        <v>744</v>
      </c>
      <c r="FE90" s="393" t="s">
        <v>744</v>
      </c>
      <c r="FF90" s="303" t="s">
        <v>744</v>
      </c>
      <c r="FG90" s="303" t="s">
        <v>744</v>
      </c>
      <c r="FH90" s="303" t="s">
        <v>744</v>
      </c>
      <c r="FI90" s="303" t="s">
        <v>744</v>
      </c>
      <c r="FJ90" s="303" t="s">
        <v>744</v>
      </c>
      <c r="FK90" s="303" t="s">
        <v>744</v>
      </c>
      <c r="FL90" s="303" t="s">
        <v>744</v>
      </c>
      <c r="FM90" s="303" t="s">
        <v>744</v>
      </c>
      <c r="FN90" s="303" t="s">
        <v>744</v>
      </c>
      <c r="FO90" s="303" t="s">
        <v>744</v>
      </c>
      <c r="FP90" s="303" t="s">
        <v>744</v>
      </c>
      <c r="FQ90" s="303" t="s">
        <v>744</v>
      </c>
      <c r="FR90" s="393" t="s">
        <v>744</v>
      </c>
      <c r="FS90" s="303" t="s">
        <v>744</v>
      </c>
      <c r="FT90" s="303" t="s">
        <v>744</v>
      </c>
      <c r="FU90" s="303" t="s">
        <v>744</v>
      </c>
      <c r="FV90" s="393" t="s">
        <v>744</v>
      </c>
      <c r="FW90" s="303" t="s">
        <v>744</v>
      </c>
      <c r="FX90" s="303" t="s">
        <v>744</v>
      </c>
      <c r="FY90" s="303" t="s">
        <v>744</v>
      </c>
      <c r="FZ90" s="303" t="s">
        <v>744</v>
      </c>
      <c r="GA90" s="303" t="s">
        <v>744</v>
      </c>
      <c r="GB90" s="303" t="s">
        <v>744</v>
      </c>
      <c r="GC90" s="303" t="s">
        <v>744</v>
      </c>
      <c r="GD90" s="303" t="s">
        <v>744</v>
      </c>
      <c r="GE90" s="303" t="s">
        <v>744</v>
      </c>
      <c r="GF90" s="303" t="s">
        <v>744</v>
      </c>
      <c r="GG90" s="303" t="s">
        <v>744</v>
      </c>
      <c r="GH90" s="303" t="s">
        <v>744</v>
      </c>
      <c r="GI90" s="393" t="s">
        <v>744</v>
      </c>
      <c r="GJ90" s="303" t="s">
        <v>744</v>
      </c>
      <c r="GK90" s="303" t="s">
        <v>744</v>
      </c>
      <c r="GL90" s="303" t="s">
        <v>744</v>
      </c>
      <c r="GM90" s="393" t="s">
        <v>744</v>
      </c>
      <c r="GN90" s="303">
        <v>2</v>
      </c>
      <c r="GO90" s="303">
        <v>3307.2</v>
      </c>
      <c r="GP90" s="303">
        <v>0</v>
      </c>
      <c r="GQ90" s="303">
        <v>32</v>
      </c>
      <c r="GR90" s="303">
        <v>0</v>
      </c>
      <c r="GS90" s="303">
        <v>0</v>
      </c>
      <c r="GT90" s="303">
        <v>0</v>
      </c>
      <c r="GU90" s="303">
        <v>0</v>
      </c>
      <c r="GV90" s="303">
        <v>0</v>
      </c>
      <c r="GW90" s="303">
        <v>0</v>
      </c>
      <c r="GX90" s="303">
        <v>3275.2</v>
      </c>
      <c r="GY90" s="303">
        <v>0</v>
      </c>
      <c r="GZ90" s="393">
        <v>0</v>
      </c>
      <c r="HA90" s="303">
        <v>1653.6</v>
      </c>
      <c r="HB90" s="303">
        <v>1637.6</v>
      </c>
      <c r="HC90" s="303">
        <v>0</v>
      </c>
      <c r="HD90" s="393">
        <v>9.6758587324624612E-3</v>
      </c>
      <c r="HE90" s="303" t="s">
        <v>744</v>
      </c>
      <c r="HF90" s="303" t="s">
        <v>744</v>
      </c>
      <c r="HG90" s="303" t="s">
        <v>744</v>
      </c>
      <c r="HH90" s="303" t="s">
        <v>744</v>
      </c>
      <c r="HI90" s="303" t="s">
        <v>744</v>
      </c>
      <c r="HJ90" s="303" t="s">
        <v>744</v>
      </c>
      <c r="HK90" s="303" t="s">
        <v>744</v>
      </c>
      <c r="HL90" s="303" t="s">
        <v>744</v>
      </c>
      <c r="HM90" s="303" t="s">
        <v>744</v>
      </c>
      <c r="HN90" s="303" t="s">
        <v>744</v>
      </c>
      <c r="HO90" s="303" t="s">
        <v>744</v>
      </c>
      <c r="HP90" s="303" t="s">
        <v>744</v>
      </c>
      <c r="HQ90" s="393" t="s">
        <v>744</v>
      </c>
      <c r="HR90" s="303" t="s">
        <v>744</v>
      </c>
      <c r="HS90" s="303" t="s">
        <v>744</v>
      </c>
      <c r="HT90" s="303" t="s">
        <v>744</v>
      </c>
      <c r="HU90" s="393" t="s">
        <v>744</v>
      </c>
      <c r="HV90" s="303">
        <v>2</v>
      </c>
      <c r="HW90" s="303">
        <v>3307.2</v>
      </c>
      <c r="HX90" s="303">
        <v>0</v>
      </c>
      <c r="HY90" s="303">
        <v>32</v>
      </c>
      <c r="HZ90" s="303">
        <v>0</v>
      </c>
      <c r="IA90" s="303">
        <v>0</v>
      </c>
      <c r="IB90" s="303">
        <v>0</v>
      </c>
      <c r="IC90" s="303">
        <v>0</v>
      </c>
      <c r="ID90" s="303">
        <v>0</v>
      </c>
      <c r="IE90" s="303">
        <v>0</v>
      </c>
      <c r="IF90" s="303">
        <v>3275.2</v>
      </c>
      <c r="IG90" s="303">
        <v>0</v>
      </c>
      <c r="IH90" s="393">
        <v>0</v>
      </c>
      <c r="II90" s="303">
        <v>1653.6</v>
      </c>
      <c r="IJ90" s="303">
        <v>1637.6</v>
      </c>
      <c r="IK90" s="303">
        <v>0</v>
      </c>
      <c r="IL90" s="393">
        <v>9.6758587324624612E-3</v>
      </c>
      <c r="IM90" s="303"/>
      <c r="IN90" s="303">
        <v>1653.6</v>
      </c>
      <c r="IO90" s="303">
        <v>1637.6</v>
      </c>
      <c r="IP90" s="393">
        <v>9.6758587324624612E-3</v>
      </c>
      <c r="IQ90" s="303" t="s">
        <v>744</v>
      </c>
      <c r="IR90" s="303" t="s">
        <v>744</v>
      </c>
      <c r="IS90" s="393" t="s">
        <v>744</v>
      </c>
      <c r="IT90" s="303">
        <v>1653.6</v>
      </c>
      <c r="IU90" s="303">
        <v>1637.6</v>
      </c>
      <c r="IV90" s="393">
        <v>9.6758587324624612E-3</v>
      </c>
      <c r="IW90" s="735"/>
      <c r="IX90" s="303"/>
      <c r="IY90" s="396" t="s">
        <v>561</v>
      </c>
      <c r="IZ90" s="396" t="s">
        <v>480</v>
      </c>
      <c r="JA90" s="396" t="s">
        <v>354</v>
      </c>
      <c r="JB90" s="396">
        <v>2</v>
      </c>
      <c r="JC90" s="396" t="s">
        <v>11</v>
      </c>
      <c r="JD90" s="396" t="s">
        <v>232</v>
      </c>
      <c r="JE90" s="396" t="s">
        <v>9</v>
      </c>
      <c r="JF90" s="396" t="s">
        <v>232</v>
      </c>
      <c r="JG90" s="396" t="s">
        <v>346</v>
      </c>
    </row>
    <row r="91" spans="1:267" customFormat="1">
      <c r="A91">
        <v>473</v>
      </c>
      <c r="B91">
        <v>1</v>
      </c>
      <c r="F91">
        <v>700</v>
      </c>
      <c r="G91">
        <v>41</v>
      </c>
      <c r="H91">
        <v>1</v>
      </c>
      <c r="I91">
        <v>0</v>
      </c>
      <c r="J91">
        <v>1</v>
      </c>
      <c r="K91">
        <v>0</v>
      </c>
      <c r="L91" t="s">
        <v>561</v>
      </c>
      <c r="M91">
        <v>0</v>
      </c>
      <c r="N91">
        <v>21.333333</v>
      </c>
      <c r="O91">
        <v>20.11429</v>
      </c>
      <c r="P91">
        <v>40</v>
      </c>
      <c r="Q91">
        <v>40</v>
      </c>
      <c r="R91">
        <v>0</v>
      </c>
      <c r="S91">
        <v>0</v>
      </c>
      <c r="T91" t="s">
        <v>745</v>
      </c>
      <c r="U91">
        <v>0</v>
      </c>
      <c r="V91">
        <v>0</v>
      </c>
      <c r="W91">
        <v>2</v>
      </c>
      <c r="X91">
        <v>1</v>
      </c>
      <c r="Y91">
        <v>17.5</v>
      </c>
      <c r="Z91">
        <v>0</v>
      </c>
      <c r="AA91">
        <v>0</v>
      </c>
      <c r="AB91">
        <v>0</v>
      </c>
      <c r="AC91">
        <v>0</v>
      </c>
      <c r="AD91">
        <v>0</v>
      </c>
      <c r="AE91">
        <v>160</v>
      </c>
      <c r="AF91">
        <v>0</v>
      </c>
      <c r="AG91">
        <v>0</v>
      </c>
      <c r="AH91">
        <v>0</v>
      </c>
      <c r="AI91">
        <v>16</v>
      </c>
      <c r="AJ91">
        <v>0</v>
      </c>
      <c r="AK91">
        <v>2785.5</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36</v>
      </c>
      <c r="BJ91">
        <v>0</v>
      </c>
      <c r="BK91">
        <v>0</v>
      </c>
      <c r="BL91">
        <v>0</v>
      </c>
      <c r="BM91">
        <v>0</v>
      </c>
      <c r="BN91">
        <v>0</v>
      </c>
      <c r="BO91">
        <v>58.5</v>
      </c>
      <c r="BP91">
        <v>0</v>
      </c>
      <c r="BQ91">
        <v>0</v>
      </c>
      <c r="BR91">
        <v>0</v>
      </c>
      <c r="BS91">
        <v>0</v>
      </c>
      <c r="BT91">
        <v>0</v>
      </c>
      <c r="BU91">
        <v>0</v>
      </c>
      <c r="BV91">
        <v>0</v>
      </c>
      <c r="BW91">
        <v>0</v>
      </c>
      <c r="BX91">
        <v>0</v>
      </c>
      <c r="BY91">
        <v>0</v>
      </c>
      <c r="BZ91">
        <v>0</v>
      </c>
      <c r="CA91">
        <v>719</v>
      </c>
      <c r="CB91">
        <v>0</v>
      </c>
      <c r="CC91">
        <v>0</v>
      </c>
      <c r="CD91">
        <v>0</v>
      </c>
      <c r="CE91">
        <v>93.5</v>
      </c>
      <c r="CF91">
        <v>0</v>
      </c>
      <c r="CG91" s="439"/>
      <c r="CH91" s="303">
        <v>21.333333</v>
      </c>
      <c r="CI91" s="393">
        <v>20.11429</v>
      </c>
      <c r="CJ91" s="303">
        <v>40</v>
      </c>
      <c r="CK91" s="393">
        <v>40</v>
      </c>
      <c r="CL91" s="303">
        <v>0</v>
      </c>
      <c r="CM91" s="393">
        <v>0</v>
      </c>
      <c r="CN91" s="303"/>
      <c r="CO91" s="303"/>
      <c r="CP91" s="393" t="s">
        <v>744</v>
      </c>
      <c r="CQ91" s="303" t="s">
        <v>389</v>
      </c>
      <c r="CR91" s="393" t="s">
        <v>389</v>
      </c>
      <c r="CS91" s="393" t="s">
        <v>744</v>
      </c>
      <c r="CT91" s="303" t="s">
        <v>389</v>
      </c>
      <c r="CU91" s="393" t="s">
        <v>389</v>
      </c>
      <c r="CV91" s="303" t="s">
        <v>744</v>
      </c>
      <c r="CW91" s="303" t="s">
        <v>744</v>
      </c>
      <c r="CX91" s="303" t="s">
        <v>744</v>
      </c>
      <c r="CY91" s="303" t="s">
        <v>744</v>
      </c>
      <c r="CZ91" s="303" t="s">
        <v>744</v>
      </c>
      <c r="DA91" s="303" t="s">
        <v>744</v>
      </c>
      <c r="DB91" s="303" t="s">
        <v>744</v>
      </c>
      <c r="DC91" s="303" t="s">
        <v>744</v>
      </c>
      <c r="DD91" s="303" t="s">
        <v>744</v>
      </c>
      <c r="DE91" s="303" t="s">
        <v>744</v>
      </c>
      <c r="DF91" s="303" t="s">
        <v>744</v>
      </c>
      <c r="DG91" s="393" t="s">
        <v>744</v>
      </c>
      <c r="DH91" s="303" t="s">
        <v>744</v>
      </c>
      <c r="DI91" s="303" t="s">
        <v>744</v>
      </c>
      <c r="DJ91" s="393" t="s">
        <v>744</v>
      </c>
      <c r="DK91" s="303" t="s">
        <v>744</v>
      </c>
      <c r="DL91" s="303" t="s">
        <v>744</v>
      </c>
      <c r="DM91" s="303" t="s">
        <v>744</v>
      </c>
      <c r="DN91" s="303" t="s">
        <v>744</v>
      </c>
      <c r="DO91" s="303" t="s">
        <v>744</v>
      </c>
      <c r="DP91" s="303" t="s">
        <v>744</v>
      </c>
      <c r="DQ91" s="303" t="s">
        <v>744</v>
      </c>
      <c r="DR91" s="303" t="s">
        <v>744</v>
      </c>
      <c r="DS91" s="303" t="s">
        <v>744</v>
      </c>
      <c r="DT91" s="303" t="s">
        <v>744</v>
      </c>
      <c r="DU91" s="303" t="s">
        <v>744</v>
      </c>
      <c r="DV91" s="393" t="s">
        <v>744</v>
      </c>
      <c r="DW91" s="303" t="s">
        <v>744</v>
      </c>
      <c r="DX91" s="303" t="s">
        <v>744</v>
      </c>
      <c r="DY91" s="393" t="s">
        <v>744</v>
      </c>
      <c r="DZ91" s="303" t="s">
        <v>744</v>
      </c>
      <c r="EA91" s="303" t="s">
        <v>744</v>
      </c>
      <c r="EB91" s="303" t="s">
        <v>744</v>
      </c>
      <c r="EC91" s="303" t="s">
        <v>744</v>
      </c>
      <c r="ED91" s="303" t="s">
        <v>744</v>
      </c>
      <c r="EE91" s="303" t="s">
        <v>744</v>
      </c>
      <c r="EF91" s="303" t="s">
        <v>744</v>
      </c>
      <c r="EG91" s="303" t="s">
        <v>744</v>
      </c>
      <c r="EH91" s="303" t="s">
        <v>744</v>
      </c>
      <c r="EI91" s="303" t="s">
        <v>744</v>
      </c>
      <c r="EJ91" s="303" t="s">
        <v>744</v>
      </c>
      <c r="EK91" s="393" t="s">
        <v>744</v>
      </c>
      <c r="EL91" s="303" t="s">
        <v>744</v>
      </c>
      <c r="EM91" s="303" t="s">
        <v>744</v>
      </c>
      <c r="EN91" s="393" t="s">
        <v>744</v>
      </c>
      <c r="EO91" s="303">
        <v>2</v>
      </c>
      <c r="EP91" s="303">
        <v>3658.6666719999998</v>
      </c>
      <c r="EQ91" s="303">
        <v>0</v>
      </c>
      <c r="ER91" s="303">
        <v>16</v>
      </c>
      <c r="ES91" s="303">
        <v>0</v>
      </c>
      <c r="ET91" s="303">
        <v>0</v>
      </c>
      <c r="EU91" s="303">
        <v>0</v>
      </c>
      <c r="EV91" s="303">
        <v>0</v>
      </c>
      <c r="EW91" s="303">
        <v>0</v>
      </c>
      <c r="EX91" s="303">
        <v>0</v>
      </c>
      <c r="EY91" s="303">
        <v>3642.6666719999998</v>
      </c>
      <c r="EZ91" s="303">
        <v>0</v>
      </c>
      <c r="FA91" s="393">
        <v>0</v>
      </c>
      <c r="FB91" s="303">
        <v>1829.3333359999999</v>
      </c>
      <c r="FC91" s="303">
        <v>1821.3333359999999</v>
      </c>
      <c r="FD91" s="303">
        <v>0</v>
      </c>
      <c r="FE91" s="393">
        <v>4.3731778361907336E-3</v>
      </c>
      <c r="FF91" s="303">
        <v>1</v>
      </c>
      <c r="FG91" s="303">
        <v>1829.3333359999999</v>
      </c>
      <c r="FH91" s="303">
        <v>0</v>
      </c>
      <c r="FI91" s="303">
        <v>0</v>
      </c>
      <c r="FJ91" s="303">
        <v>0</v>
      </c>
      <c r="FK91" s="303">
        <v>0</v>
      </c>
      <c r="FL91" s="303">
        <v>0</v>
      </c>
      <c r="FM91" s="303">
        <v>0</v>
      </c>
      <c r="FN91" s="303">
        <v>0</v>
      </c>
      <c r="FO91" s="303">
        <v>0</v>
      </c>
      <c r="FP91" s="303">
        <v>1829.3333359999999</v>
      </c>
      <c r="FQ91" s="303">
        <v>0</v>
      </c>
      <c r="FR91" s="393">
        <v>0</v>
      </c>
      <c r="FS91" s="303">
        <v>1829.3333359999999</v>
      </c>
      <c r="FT91" s="303">
        <v>1829.3333359999999</v>
      </c>
      <c r="FU91" s="303">
        <v>0</v>
      </c>
      <c r="FV91" s="393">
        <v>0</v>
      </c>
      <c r="FW91" s="303">
        <v>3</v>
      </c>
      <c r="FX91" s="303">
        <v>5488.000008</v>
      </c>
      <c r="FY91" s="303">
        <v>0</v>
      </c>
      <c r="FZ91" s="303">
        <v>16</v>
      </c>
      <c r="GA91" s="303">
        <v>0</v>
      </c>
      <c r="GB91" s="303">
        <v>0</v>
      </c>
      <c r="GC91" s="303">
        <v>0</v>
      </c>
      <c r="GD91" s="303">
        <v>0</v>
      </c>
      <c r="GE91" s="303">
        <v>0</v>
      </c>
      <c r="GF91" s="303">
        <v>0</v>
      </c>
      <c r="GG91" s="303">
        <v>5472.000008</v>
      </c>
      <c r="GH91" s="303">
        <v>0</v>
      </c>
      <c r="GI91" s="393">
        <v>0</v>
      </c>
      <c r="GJ91" s="303">
        <v>1829.3333359999999</v>
      </c>
      <c r="GK91" s="303">
        <v>1824.0000026666667</v>
      </c>
      <c r="GL91" s="303">
        <v>0</v>
      </c>
      <c r="GM91" s="393">
        <v>2.9154518907937854E-3</v>
      </c>
      <c r="GN91" s="303">
        <v>17.5</v>
      </c>
      <c r="GO91" s="303">
        <v>31464.999400000001</v>
      </c>
      <c r="GP91" s="303">
        <v>160</v>
      </c>
      <c r="GQ91" s="303">
        <v>2785.5</v>
      </c>
      <c r="GR91" s="303">
        <v>0</v>
      </c>
      <c r="GS91" s="303">
        <v>0</v>
      </c>
      <c r="GT91" s="303">
        <v>0</v>
      </c>
      <c r="GU91" s="303">
        <v>36</v>
      </c>
      <c r="GV91" s="303">
        <v>58.5</v>
      </c>
      <c r="GW91" s="303">
        <v>0</v>
      </c>
      <c r="GX91" s="303">
        <v>28424.999400000001</v>
      </c>
      <c r="GY91" s="303">
        <v>93.5</v>
      </c>
      <c r="GZ91" s="393">
        <v>719</v>
      </c>
      <c r="HA91" s="303">
        <v>1797.9999657142857</v>
      </c>
      <c r="HB91" s="303">
        <v>1624.28568</v>
      </c>
      <c r="HC91" s="303">
        <v>5.3428571428571425</v>
      </c>
      <c r="HD91" s="393">
        <v>9.6615288668971067E-2</v>
      </c>
      <c r="HE91" s="303" t="s">
        <v>744</v>
      </c>
      <c r="HF91" s="303" t="s">
        <v>744</v>
      </c>
      <c r="HG91" s="303" t="s">
        <v>744</v>
      </c>
      <c r="HH91" s="303" t="s">
        <v>744</v>
      </c>
      <c r="HI91" s="303" t="s">
        <v>744</v>
      </c>
      <c r="HJ91" s="303" t="s">
        <v>744</v>
      </c>
      <c r="HK91" s="303" t="s">
        <v>744</v>
      </c>
      <c r="HL91" s="303" t="s">
        <v>744</v>
      </c>
      <c r="HM91" s="303" t="s">
        <v>744</v>
      </c>
      <c r="HN91" s="303" t="s">
        <v>744</v>
      </c>
      <c r="HO91" s="303" t="s">
        <v>744</v>
      </c>
      <c r="HP91" s="303" t="s">
        <v>744</v>
      </c>
      <c r="HQ91" s="393" t="s">
        <v>744</v>
      </c>
      <c r="HR91" s="303" t="s">
        <v>744</v>
      </c>
      <c r="HS91" s="303" t="s">
        <v>744</v>
      </c>
      <c r="HT91" s="303" t="s">
        <v>744</v>
      </c>
      <c r="HU91" s="393" t="s">
        <v>744</v>
      </c>
      <c r="HV91" s="303">
        <v>17.5</v>
      </c>
      <c r="HW91" s="303">
        <v>31464.999400000001</v>
      </c>
      <c r="HX91" s="303">
        <v>160</v>
      </c>
      <c r="HY91" s="303">
        <v>2785.5</v>
      </c>
      <c r="HZ91" s="303">
        <v>0</v>
      </c>
      <c r="IA91" s="303">
        <v>0</v>
      </c>
      <c r="IB91" s="303">
        <v>0</v>
      </c>
      <c r="IC91" s="303">
        <v>36</v>
      </c>
      <c r="ID91" s="303">
        <v>58.5</v>
      </c>
      <c r="IE91" s="303">
        <v>0</v>
      </c>
      <c r="IF91" s="303">
        <v>28424.999400000001</v>
      </c>
      <c r="IG91" s="303">
        <v>93.5</v>
      </c>
      <c r="IH91" s="393">
        <v>719</v>
      </c>
      <c r="II91" s="303">
        <v>1797.9999657142857</v>
      </c>
      <c r="IJ91" s="303">
        <v>1624.28568</v>
      </c>
      <c r="IK91" s="303">
        <v>5.3428571428571425</v>
      </c>
      <c r="IL91" s="393">
        <v>9.6615288668971067E-2</v>
      </c>
      <c r="IM91" s="303"/>
      <c r="IN91" s="303">
        <v>1801.2136447179487</v>
      </c>
      <c r="IO91" s="303">
        <v>1644.495696</v>
      </c>
      <c r="IP91" s="393">
        <v>8.700686294350668E-2</v>
      </c>
      <c r="IQ91" s="303">
        <v>1829.3333359999999</v>
      </c>
      <c r="IR91" s="303">
        <v>1829.3333359999999</v>
      </c>
      <c r="IS91" s="393">
        <v>0</v>
      </c>
      <c r="IT91" s="303">
        <v>1802.5853369756098</v>
      </c>
      <c r="IU91" s="303">
        <v>1653.5121662439026</v>
      </c>
      <c r="IV91" s="393">
        <v>8.2699646820506789E-2</v>
      </c>
      <c r="IW91" s="735"/>
      <c r="IX91" s="303"/>
      <c r="IY91" s="396" t="s">
        <v>561</v>
      </c>
      <c r="IZ91" s="396" t="s">
        <v>480</v>
      </c>
      <c r="JA91" s="396" t="s">
        <v>354</v>
      </c>
      <c r="JB91" s="396">
        <v>26</v>
      </c>
      <c r="JC91" s="396" t="s">
        <v>12</v>
      </c>
      <c r="JD91" s="396" t="s">
        <v>232</v>
      </c>
      <c r="JE91" s="396" t="s">
        <v>9</v>
      </c>
      <c r="JF91" s="396" t="s">
        <v>232</v>
      </c>
      <c r="JG91" s="396" t="s">
        <v>358</v>
      </c>
    </row>
    <row r="92" spans="1:267" customFormat="1">
      <c r="A92">
        <v>478</v>
      </c>
      <c r="B92">
        <v>1</v>
      </c>
      <c r="F92">
        <v>700</v>
      </c>
      <c r="G92">
        <v>43</v>
      </c>
      <c r="H92">
        <v>1</v>
      </c>
      <c r="I92">
        <v>0</v>
      </c>
      <c r="J92">
        <v>1</v>
      </c>
      <c r="K92">
        <v>0</v>
      </c>
      <c r="L92" t="s">
        <v>561</v>
      </c>
      <c r="M92">
        <v>0</v>
      </c>
      <c r="N92">
        <v>27.4</v>
      </c>
      <c r="O92">
        <v>20</v>
      </c>
      <c r="P92">
        <v>40</v>
      </c>
      <c r="Q92">
        <v>40</v>
      </c>
      <c r="R92">
        <v>0</v>
      </c>
      <c r="S92">
        <v>0</v>
      </c>
      <c r="T92" t="s">
        <v>745</v>
      </c>
      <c r="U92">
        <v>0</v>
      </c>
      <c r="V92">
        <v>0</v>
      </c>
      <c r="W92">
        <v>0</v>
      </c>
      <c r="X92">
        <v>1</v>
      </c>
      <c r="Y92">
        <v>8</v>
      </c>
      <c r="Z92">
        <v>0</v>
      </c>
      <c r="AA92">
        <v>0</v>
      </c>
      <c r="AB92">
        <v>0</v>
      </c>
      <c r="AC92">
        <v>0</v>
      </c>
      <c r="AD92">
        <v>0</v>
      </c>
      <c r="AE92">
        <v>0</v>
      </c>
      <c r="AF92">
        <v>0</v>
      </c>
      <c r="AG92">
        <v>0</v>
      </c>
      <c r="AH92">
        <v>0</v>
      </c>
      <c r="AI92">
        <v>0</v>
      </c>
      <c r="AJ92">
        <v>0</v>
      </c>
      <c r="AK92">
        <v>725</v>
      </c>
      <c r="AL92">
        <v>0</v>
      </c>
      <c r="AM92">
        <v>0</v>
      </c>
      <c r="AN92">
        <v>0</v>
      </c>
      <c r="AO92">
        <v>0</v>
      </c>
      <c r="AP92">
        <v>0</v>
      </c>
      <c r="AQ92">
        <v>0</v>
      </c>
      <c r="AR92">
        <v>0</v>
      </c>
      <c r="AS92">
        <v>0</v>
      </c>
      <c r="AT92">
        <v>0</v>
      </c>
      <c r="AU92">
        <v>0</v>
      </c>
      <c r="AV92">
        <v>0</v>
      </c>
      <c r="AW92">
        <v>0</v>
      </c>
      <c r="AX92">
        <v>0</v>
      </c>
      <c r="AY92">
        <v>0</v>
      </c>
      <c r="AZ92">
        <v>0</v>
      </c>
      <c r="BA92">
        <v>0</v>
      </c>
      <c r="BB92">
        <v>80</v>
      </c>
      <c r="BC92">
        <v>304</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294</v>
      </c>
      <c r="CB92">
        <v>0</v>
      </c>
      <c r="CC92">
        <v>0</v>
      </c>
      <c r="CD92">
        <v>0</v>
      </c>
      <c r="CE92">
        <v>25.5</v>
      </c>
      <c r="CF92">
        <v>0</v>
      </c>
      <c r="CG92" s="439"/>
      <c r="CH92" s="303">
        <v>27.4</v>
      </c>
      <c r="CI92" s="393">
        <v>20</v>
      </c>
      <c r="CJ92" s="303">
        <v>40</v>
      </c>
      <c r="CK92" s="393">
        <v>40</v>
      </c>
      <c r="CL92" s="303">
        <v>0</v>
      </c>
      <c r="CM92" s="393">
        <v>0</v>
      </c>
      <c r="CN92" s="303"/>
      <c r="CO92" s="303"/>
      <c r="CP92" s="393" t="s">
        <v>744</v>
      </c>
      <c r="CQ92" s="303" t="s">
        <v>389</v>
      </c>
      <c r="CR92" s="393" t="s">
        <v>389</v>
      </c>
      <c r="CS92" s="393" t="s">
        <v>744</v>
      </c>
      <c r="CT92" s="303" t="s">
        <v>389</v>
      </c>
      <c r="CU92" s="393" t="s">
        <v>389</v>
      </c>
      <c r="CV92" s="303" t="s">
        <v>744</v>
      </c>
      <c r="CW92" s="303" t="s">
        <v>744</v>
      </c>
      <c r="CX92" s="303" t="s">
        <v>744</v>
      </c>
      <c r="CY92" s="303" t="s">
        <v>744</v>
      </c>
      <c r="CZ92" s="303" t="s">
        <v>744</v>
      </c>
      <c r="DA92" s="303" t="s">
        <v>744</v>
      </c>
      <c r="DB92" s="303" t="s">
        <v>744</v>
      </c>
      <c r="DC92" s="303" t="s">
        <v>744</v>
      </c>
      <c r="DD92" s="303" t="s">
        <v>744</v>
      </c>
      <c r="DE92" s="303" t="s">
        <v>744</v>
      </c>
      <c r="DF92" s="303" t="s">
        <v>744</v>
      </c>
      <c r="DG92" s="393" t="s">
        <v>744</v>
      </c>
      <c r="DH92" s="303" t="s">
        <v>744</v>
      </c>
      <c r="DI92" s="303" t="s">
        <v>744</v>
      </c>
      <c r="DJ92" s="393" t="s">
        <v>744</v>
      </c>
      <c r="DK92" s="303" t="s">
        <v>744</v>
      </c>
      <c r="DL92" s="303" t="s">
        <v>744</v>
      </c>
      <c r="DM92" s="303" t="s">
        <v>744</v>
      </c>
      <c r="DN92" s="303" t="s">
        <v>744</v>
      </c>
      <c r="DO92" s="303" t="s">
        <v>744</v>
      </c>
      <c r="DP92" s="303" t="s">
        <v>744</v>
      </c>
      <c r="DQ92" s="303" t="s">
        <v>744</v>
      </c>
      <c r="DR92" s="303" t="s">
        <v>744</v>
      </c>
      <c r="DS92" s="303" t="s">
        <v>744</v>
      </c>
      <c r="DT92" s="303" t="s">
        <v>744</v>
      </c>
      <c r="DU92" s="303" t="s">
        <v>744</v>
      </c>
      <c r="DV92" s="393" t="s">
        <v>744</v>
      </c>
      <c r="DW92" s="303" t="s">
        <v>744</v>
      </c>
      <c r="DX92" s="303" t="s">
        <v>744</v>
      </c>
      <c r="DY92" s="393" t="s">
        <v>744</v>
      </c>
      <c r="DZ92" s="303" t="s">
        <v>744</v>
      </c>
      <c r="EA92" s="303" t="s">
        <v>744</v>
      </c>
      <c r="EB92" s="303" t="s">
        <v>744</v>
      </c>
      <c r="EC92" s="303" t="s">
        <v>744</v>
      </c>
      <c r="ED92" s="303" t="s">
        <v>744</v>
      </c>
      <c r="EE92" s="303" t="s">
        <v>744</v>
      </c>
      <c r="EF92" s="303" t="s">
        <v>744</v>
      </c>
      <c r="EG92" s="303" t="s">
        <v>744</v>
      </c>
      <c r="EH92" s="303" t="s">
        <v>744</v>
      </c>
      <c r="EI92" s="303" t="s">
        <v>744</v>
      </c>
      <c r="EJ92" s="303" t="s">
        <v>744</v>
      </c>
      <c r="EK92" s="393" t="s">
        <v>744</v>
      </c>
      <c r="EL92" s="303" t="s">
        <v>744</v>
      </c>
      <c r="EM92" s="303" t="s">
        <v>744</v>
      </c>
      <c r="EN92" s="393" t="s">
        <v>744</v>
      </c>
      <c r="EO92" s="303" t="s">
        <v>744</v>
      </c>
      <c r="EP92" s="303" t="s">
        <v>744</v>
      </c>
      <c r="EQ92" s="303" t="s">
        <v>744</v>
      </c>
      <c r="ER92" s="303" t="s">
        <v>744</v>
      </c>
      <c r="ES92" s="303" t="s">
        <v>744</v>
      </c>
      <c r="ET92" s="303" t="s">
        <v>744</v>
      </c>
      <c r="EU92" s="303" t="s">
        <v>744</v>
      </c>
      <c r="EV92" s="303" t="s">
        <v>744</v>
      </c>
      <c r="EW92" s="303" t="s">
        <v>744</v>
      </c>
      <c r="EX92" s="303" t="s">
        <v>744</v>
      </c>
      <c r="EY92" s="303" t="s">
        <v>744</v>
      </c>
      <c r="EZ92" s="303" t="s">
        <v>744</v>
      </c>
      <c r="FA92" s="393" t="s">
        <v>744</v>
      </c>
      <c r="FB92" s="303" t="s">
        <v>744</v>
      </c>
      <c r="FC92" s="303" t="s">
        <v>744</v>
      </c>
      <c r="FD92" s="303" t="s">
        <v>744</v>
      </c>
      <c r="FE92" s="393" t="s">
        <v>744</v>
      </c>
      <c r="FF92" s="303">
        <v>1</v>
      </c>
      <c r="FG92" s="303">
        <v>1780.7999999999997</v>
      </c>
      <c r="FH92" s="303">
        <v>0</v>
      </c>
      <c r="FI92" s="303">
        <v>0</v>
      </c>
      <c r="FJ92" s="303">
        <v>0</v>
      </c>
      <c r="FK92" s="303">
        <v>0</v>
      </c>
      <c r="FL92" s="303">
        <v>80</v>
      </c>
      <c r="FM92" s="303">
        <v>0</v>
      </c>
      <c r="FN92" s="303">
        <v>0</v>
      </c>
      <c r="FO92" s="303">
        <v>0</v>
      </c>
      <c r="FP92" s="303">
        <v>1700.7999999999997</v>
      </c>
      <c r="FQ92" s="303">
        <v>0</v>
      </c>
      <c r="FR92" s="393">
        <v>0</v>
      </c>
      <c r="FS92" s="303">
        <v>1780.7999999999997</v>
      </c>
      <c r="FT92" s="303">
        <v>1700.7999999999997</v>
      </c>
      <c r="FU92" s="303">
        <v>0</v>
      </c>
      <c r="FV92" s="393">
        <v>4.4923629829290213E-2</v>
      </c>
      <c r="FW92" s="303">
        <v>1</v>
      </c>
      <c r="FX92" s="303">
        <v>1780.7999999999997</v>
      </c>
      <c r="FY92" s="303">
        <v>0</v>
      </c>
      <c r="FZ92" s="303">
        <v>0</v>
      </c>
      <c r="GA92" s="303">
        <v>0</v>
      </c>
      <c r="GB92" s="303">
        <v>0</v>
      </c>
      <c r="GC92" s="303">
        <v>80</v>
      </c>
      <c r="GD92" s="303">
        <v>0</v>
      </c>
      <c r="GE92" s="303">
        <v>0</v>
      </c>
      <c r="GF92" s="303">
        <v>0</v>
      </c>
      <c r="GG92" s="303">
        <v>1700.7999999999997</v>
      </c>
      <c r="GH92" s="303">
        <v>0</v>
      </c>
      <c r="GI92" s="393">
        <v>0</v>
      </c>
      <c r="GJ92" s="303">
        <v>1780.7999999999997</v>
      </c>
      <c r="GK92" s="303">
        <v>1700.7999999999997</v>
      </c>
      <c r="GL92" s="303">
        <v>0</v>
      </c>
      <c r="GM92" s="393">
        <v>4.4923629829290213E-2</v>
      </c>
      <c r="GN92" s="303">
        <v>8</v>
      </c>
      <c r="GO92" s="303">
        <v>14426</v>
      </c>
      <c r="GP92" s="303">
        <v>0</v>
      </c>
      <c r="GQ92" s="303">
        <v>725</v>
      </c>
      <c r="GR92" s="303">
        <v>0</v>
      </c>
      <c r="GS92" s="303">
        <v>0</v>
      </c>
      <c r="GT92" s="303">
        <v>304</v>
      </c>
      <c r="GU92" s="303">
        <v>0</v>
      </c>
      <c r="GV92" s="303">
        <v>0</v>
      </c>
      <c r="GW92" s="303">
        <v>0</v>
      </c>
      <c r="GX92" s="303">
        <v>13397</v>
      </c>
      <c r="GY92" s="303">
        <v>25.5</v>
      </c>
      <c r="GZ92" s="393">
        <v>294</v>
      </c>
      <c r="HA92" s="303">
        <v>1803.25</v>
      </c>
      <c r="HB92" s="303">
        <v>1674.625</v>
      </c>
      <c r="HC92" s="303">
        <v>3.1875</v>
      </c>
      <c r="HD92" s="393">
        <v>7.1329543879107171E-2</v>
      </c>
      <c r="HE92" s="303" t="s">
        <v>744</v>
      </c>
      <c r="HF92" s="303" t="s">
        <v>744</v>
      </c>
      <c r="HG92" s="303" t="s">
        <v>744</v>
      </c>
      <c r="HH92" s="303" t="s">
        <v>744</v>
      </c>
      <c r="HI92" s="303" t="s">
        <v>744</v>
      </c>
      <c r="HJ92" s="303" t="s">
        <v>744</v>
      </c>
      <c r="HK92" s="303" t="s">
        <v>744</v>
      </c>
      <c r="HL92" s="303" t="s">
        <v>744</v>
      </c>
      <c r="HM92" s="303" t="s">
        <v>744</v>
      </c>
      <c r="HN92" s="303" t="s">
        <v>744</v>
      </c>
      <c r="HO92" s="303" t="s">
        <v>744</v>
      </c>
      <c r="HP92" s="303" t="s">
        <v>744</v>
      </c>
      <c r="HQ92" s="393" t="s">
        <v>744</v>
      </c>
      <c r="HR92" s="303" t="s">
        <v>744</v>
      </c>
      <c r="HS92" s="303" t="s">
        <v>744</v>
      </c>
      <c r="HT92" s="303" t="s">
        <v>744</v>
      </c>
      <c r="HU92" s="393" t="s">
        <v>744</v>
      </c>
      <c r="HV92" s="303">
        <v>8</v>
      </c>
      <c r="HW92" s="303">
        <v>14426</v>
      </c>
      <c r="HX92" s="303">
        <v>0</v>
      </c>
      <c r="HY92" s="303">
        <v>725</v>
      </c>
      <c r="HZ92" s="303">
        <v>0</v>
      </c>
      <c r="IA92" s="303">
        <v>0</v>
      </c>
      <c r="IB92" s="303">
        <v>304</v>
      </c>
      <c r="IC92" s="303">
        <v>0</v>
      </c>
      <c r="ID92" s="303">
        <v>0</v>
      </c>
      <c r="IE92" s="303">
        <v>0</v>
      </c>
      <c r="IF92" s="303">
        <v>13397</v>
      </c>
      <c r="IG92" s="303">
        <v>25.5</v>
      </c>
      <c r="IH92" s="393">
        <v>294</v>
      </c>
      <c r="II92" s="303">
        <v>1803.25</v>
      </c>
      <c r="IJ92" s="303">
        <v>1674.625</v>
      </c>
      <c r="IK92" s="303">
        <v>3.1875</v>
      </c>
      <c r="IL92" s="393">
        <v>7.1329543879107171E-2</v>
      </c>
      <c r="IM92" s="303"/>
      <c r="IN92" s="303">
        <v>1803.25</v>
      </c>
      <c r="IO92" s="303">
        <v>1674.625</v>
      </c>
      <c r="IP92" s="393">
        <v>7.1329543879107171E-2</v>
      </c>
      <c r="IQ92" s="303">
        <v>1780.7999999999997</v>
      </c>
      <c r="IR92" s="303">
        <v>1700.7999999999997</v>
      </c>
      <c r="IS92" s="393">
        <v>4.4923629829290213E-2</v>
      </c>
      <c r="IT92" s="303">
        <v>1800.7555555555555</v>
      </c>
      <c r="IU92" s="303">
        <v>1677.5333333333333</v>
      </c>
      <c r="IV92" s="393">
        <v>6.8428067231038781E-2</v>
      </c>
      <c r="IW92" s="735"/>
      <c r="IX92" s="303"/>
      <c r="IY92" s="396" t="s">
        <v>561</v>
      </c>
      <c r="IZ92" s="396" t="s">
        <v>480</v>
      </c>
      <c r="JA92" s="396" t="s">
        <v>354</v>
      </c>
      <c r="JB92" s="396">
        <v>11</v>
      </c>
      <c r="JC92" s="396" t="s">
        <v>11</v>
      </c>
      <c r="JD92" s="396" t="s">
        <v>232</v>
      </c>
      <c r="JE92" s="396" t="s">
        <v>9</v>
      </c>
      <c r="JF92" s="396" t="s">
        <v>232</v>
      </c>
      <c r="JG92" s="396" t="s">
        <v>358</v>
      </c>
    </row>
    <row r="93" spans="1:267" customFormat="1">
      <c r="A93">
        <v>488</v>
      </c>
      <c r="B93">
        <v>1</v>
      </c>
      <c r="F93">
        <v>700</v>
      </c>
      <c r="G93">
        <v>43</v>
      </c>
      <c r="H93">
        <v>1</v>
      </c>
      <c r="I93">
        <v>0</v>
      </c>
      <c r="J93">
        <v>1</v>
      </c>
      <c r="K93">
        <v>0</v>
      </c>
      <c r="L93" t="s">
        <v>561</v>
      </c>
      <c r="M93">
        <v>0</v>
      </c>
      <c r="N93">
        <v>25.553333299999998</v>
      </c>
      <c r="O93">
        <v>25.845490000000002</v>
      </c>
      <c r="P93">
        <v>40</v>
      </c>
      <c r="Q93">
        <v>40</v>
      </c>
      <c r="R93">
        <v>0</v>
      </c>
      <c r="S93">
        <v>0</v>
      </c>
      <c r="T93" t="s">
        <v>745</v>
      </c>
      <c r="U93">
        <v>0</v>
      </c>
      <c r="V93">
        <v>0</v>
      </c>
      <c r="W93">
        <v>3</v>
      </c>
      <c r="X93">
        <v>0</v>
      </c>
      <c r="Y93">
        <v>25.5</v>
      </c>
      <c r="Z93">
        <v>0</v>
      </c>
      <c r="AA93">
        <v>0</v>
      </c>
      <c r="AB93">
        <v>0</v>
      </c>
      <c r="AC93">
        <v>0</v>
      </c>
      <c r="AD93">
        <v>0</v>
      </c>
      <c r="AE93">
        <v>0</v>
      </c>
      <c r="AF93">
        <v>0</v>
      </c>
      <c r="AG93">
        <v>0</v>
      </c>
      <c r="AH93">
        <v>0</v>
      </c>
      <c r="AI93">
        <v>16</v>
      </c>
      <c r="AJ93">
        <v>0</v>
      </c>
      <c r="AK93">
        <v>464</v>
      </c>
      <c r="AL93">
        <v>0</v>
      </c>
      <c r="AM93">
        <v>0</v>
      </c>
      <c r="AN93">
        <v>0</v>
      </c>
      <c r="AO93">
        <v>0</v>
      </c>
      <c r="AP93">
        <v>0</v>
      </c>
      <c r="AQ93">
        <v>0</v>
      </c>
      <c r="AR93">
        <v>0</v>
      </c>
      <c r="AS93">
        <v>0</v>
      </c>
      <c r="AT93">
        <v>0</v>
      </c>
      <c r="AU93">
        <v>0</v>
      </c>
      <c r="AV93">
        <v>0</v>
      </c>
      <c r="AW93">
        <v>80</v>
      </c>
      <c r="AX93">
        <v>0</v>
      </c>
      <c r="AY93">
        <v>0</v>
      </c>
      <c r="AZ93">
        <v>0</v>
      </c>
      <c r="BA93">
        <v>0</v>
      </c>
      <c r="BB93">
        <v>0</v>
      </c>
      <c r="BC93">
        <v>290.5</v>
      </c>
      <c r="BD93">
        <v>0</v>
      </c>
      <c r="BE93">
        <v>0</v>
      </c>
      <c r="BF93">
        <v>0</v>
      </c>
      <c r="BG93">
        <v>0</v>
      </c>
      <c r="BH93">
        <v>0</v>
      </c>
      <c r="BI93">
        <v>36</v>
      </c>
      <c r="BJ93">
        <v>0</v>
      </c>
      <c r="BK93">
        <v>0</v>
      </c>
      <c r="BL93">
        <v>0</v>
      </c>
      <c r="BM93">
        <v>0</v>
      </c>
      <c r="BN93">
        <v>0</v>
      </c>
      <c r="BO93">
        <v>132</v>
      </c>
      <c r="BP93">
        <v>0</v>
      </c>
      <c r="BQ93">
        <v>0</v>
      </c>
      <c r="BR93">
        <v>0</v>
      </c>
      <c r="BS93">
        <v>0</v>
      </c>
      <c r="BT93">
        <v>0</v>
      </c>
      <c r="BU93">
        <v>0</v>
      </c>
      <c r="BV93">
        <v>0</v>
      </c>
      <c r="BW93">
        <v>0</v>
      </c>
      <c r="BX93">
        <v>0</v>
      </c>
      <c r="BY93">
        <v>0</v>
      </c>
      <c r="BZ93">
        <v>0</v>
      </c>
      <c r="CA93">
        <v>1660.5</v>
      </c>
      <c r="CB93">
        <v>0</v>
      </c>
      <c r="CC93">
        <v>0</v>
      </c>
      <c r="CD93">
        <v>0</v>
      </c>
      <c r="CE93">
        <v>0</v>
      </c>
      <c r="CF93">
        <v>0</v>
      </c>
      <c r="CG93" s="439"/>
      <c r="CH93" s="303">
        <v>25.553333299999998</v>
      </c>
      <c r="CI93" s="393">
        <v>25.845490000000002</v>
      </c>
      <c r="CJ93" s="303">
        <v>40</v>
      </c>
      <c r="CK93" s="393">
        <v>40</v>
      </c>
      <c r="CL93" s="303">
        <v>0</v>
      </c>
      <c r="CM93" s="393">
        <v>0</v>
      </c>
      <c r="CN93" s="303"/>
      <c r="CO93" s="303"/>
      <c r="CP93" s="393" t="s">
        <v>744</v>
      </c>
      <c r="CQ93" s="303" t="s">
        <v>389</v>
      </c>
      <c r="CR93" s="393" t="s">
        <v>744</v>
      </c>
      <c r="CS93" s="393" t="s">
        <v>744</v>
      </c>
      <c r="CT93" s="303" t="s">
        <v>389</v>
      </c>
      <c r="CU93" s="393" t="s">
        <v>744</v>
      </c>
      <c r="CV93" s="303" t="s">
        <v>744</v>
      </c>
      <c r="CW93" s="303" t="s">
        <v>744</v>
      </c>
      <c r="CX93" s="303" t="s">
        <v>744</v>
      </c>
      <c r="CY93" s="303" t="s">
        <v>744</v>
      </c>
      <c r="CZ93" s="303" t="s">
        <v>744</v>
      </c>
      <c r="DA93" s="303" t="s">
        <v>744</v>
      </c>
      <c r="DB93" s="303" t="s">
        <v>744</v>
      </c>
      <c r="DC93" s="303" t="s">
        <v>744</v>
      </c>
      <c r="DD93" s="303" t="s">
        <v>744</v>
      </c>
      <c r="DE93" s="303" t="s">
        <v>744</v>
      </c>
      <c r="DF93" s="303" t="s">
        <v>744</v>
      </c>
      <c r="DG93" s="393" t="s">
        <v>744</v>
      </c>
      <c r="DH93" s="303" t="s">
        <v>744</v>
      </c>
      <c r="DI93" s="303" t="s">
        <v>744</v>
      </c>
      <c r="DJ93" s="393" t="s">
        <v>744</v>
      </c>
      <c r="DK93" s="303" t="s">
        <v>744</v>
      </c>
      <c r="DL93" s="303" t="s">
        <v>744</v>
      </c>
      <c r="DM93" s="303" t="s">
        <v>744</v>
      </c>
      <c r="DN93" s="303" t="s">
        <v>744</v>
      </c>
      <c r="DO93" s="303" t="s">
        <v>744</v>
      </c>
      <c r="DP93" s="303" t="s">
        <v>744</v>
      </c>
      <c r="DQ93" s="303" t="s">
        <v>744</v>
      </c>
      <c r="DR93" s="303" t="s">
        <v>744</v>
      </c>
      <c r="DS93" s="303" t="s">
        <v>744</v>
      </c>
      <c r="DT93" s="303" t="s">
        <v>744</v>
      </c>
      <c r="DU93" s="303" t="s">
        <v>744</v>
      </c>
      <c r="DV93" s="393" t="s">
        <v>744</v>
      </c>
      <c r="DW93" s="303" t="s">
        <v>744</v>
      </c>
      <c r="DX93" s="303" t="s">
        <v>744</v>
      </c>
      <c r="DY93" s="393" t="s">
        <v>744</v>
      </c>
      <c r="DZ93" s="303" t="s">
        <v>744</v>
      </c>
      <c r="EA93" s="303" t="s">
        <v>744</v>
      </c>
      <c r="EB93" s="303" t="s">
        <v>744</v>
      </c>
      <c r="EC93" s="303" t="s">
        <v>744</v>
      </c>
      <c r="ED93" s="303" t="s">
        <v>744</v>
      </c>
      <c r="EE93" s="303" t="s">
        <v>744</v>
      </c>
      <c r="EF93" s="303" t="s">
        <v>744</v>
      </c>
      <c r="EG93" s="303" t="s">
        <v>744</v>
      </c>
      <c r="EH93" s="303" t="s">
        <v>744</v>
      </c>
      <c r="EI93" s="303" t="s">
        <v>744</v>
      </c>
      <c r="EJ93" s="303" t="s">
        <v>744</v>
      </c>
      <c r="EK93" s="393" t="s">
        <v>744</v>
      </c>
      <c r="EL93" s="303" t="s">
        <v>744</v>
      </c>
      <c r="EM93" s="303" t="s">
        <v>744</v>
      </c>
      <c r="EN93" s="393" t="s">
        <v>744</v>
      </c>
      <c r="EO93" s="303">
        <v>3</v>
      </c>
      <c r="EP93" s="303">
        <v>5386.7200008</v>
      </c>
      <c r="EQ93" s="303">
        <v>0</v>
      </c>
      <c r="ER93" s="303">
        <v>16</v>
      </c>
      <c r="ES93" s="303">
        <v>0</v>
      </c>
      <c r="ET93" s="303">
        <v>0</v>
      </c>
      <c r="EU93" s="303">
        <v>0</v>
      </c>
      <c r="EV93" s="303">
        <v>0</v>
      </c>
      <c r="EW93" s="303">
        <v>0</v>
      </c>
      <c r="EX93" s="303">
        <v>0</v>
      </c>
      <c r="EY93" s="303">
        <v>5370.7200008</v>
      </c>
      <c r="EZ93" s="303">
        <v>0</v>
      </c>
      <c r="FA93" s="393">
        <v>0</v>
      </c>
      <c r="FB93" s="303">
        <v>1795.5733336000001</v>
      </c>
      <c r="FC93" s="303">
        <v>1790.2400002666668</v>
      </c>
      <c r="FD93" s="303">
        <v>0</v>
      </c>
      <c r="FE93" s="393">
        <v>2.9702676206715406E-3</v>
      </c>
      <c r="FF93" s="303" t="s">
        <v>744</v>
      </c>
      <c r="FG93" s="303" t="s">
        <v>744</v>
      </c>
      <c r="FH93" s="303" t="s">
        <v>744</v>
      </c>
      <c r="FI93" s="303" t="s">
        <v>744</v>
      </c>
      <c r="FJ93" s="303" t="s">
        <v>744</v>
      </c>
      <c r="FK93" s="303" t="s">
        <v>744</v>
      </c>
      <c r="FL93" s="303" t="s">
        <v>744</v>
      </c>
      <c r="FM93" s="303" t="s">
        <v>744</v>
      </c>
      <c r="FN93" s="303" t="s">
        <v>744</v>
      </c>
      <c r="FO93" s="303" t="s">
        <v>744</v>
      </c>
      <c r="FP93" s="303" t="s">
        <v>744</v>
      </c>
      <c r="FQ93" s="303" t="s">
        <v>744</v>
      </c>
      <c r="FR93" s="393" t="s">
        <v>744</v>
      </c>
      <c r="FS93" s="303" t="s">
        <v>744</v>
      </c>
      <c r="FT93" s="303" t="s">
        <v>744</v>
      </c>
      <c r="FU93" s="303" t="s">
        <v>744</v>
      </c>
      <c r="FV93" s="393" t="s">
        <v>744</v>
      </c>
      <c r="FW93" s="303">
        <v>3</v>
      </c>
      <c r="FX93" s="303">
        <v>5386.7200008</v>
      </c>
      <c r="FY93" s="303">
        <v>0</v>
      </c>
      <c r="FZ93" s="303">
        <v>16</v>
      </c>
      <c r="GA93" s="303">
        <v>0</v>
      </c>
      <c r="GB93" s="303">
        <v>0</v>
      </c>
      <c r="GC93" s="303">
        <v>0</v>
      </c>
      <c r="GD93" s="303">
        <v>0</v>
      </c>
      <c r="GE93" s="303">
        <v>0</v>
      </c>
      <c r="GF93" s="303">
        <v>0</v>
      </c>
      <c r="GG93" s="303">
        <v>5370.7200008</v>
      </c>
      <c r="GH93" s="303">
        <v>0</v>
      </c>
      <c r="GI93" s="393">
        <v>0</v>
      </c>
      <c r="GJ93" s="303">
        <v>1795.5733336000001</v>
      </c>
      <c r="GK93" s="303">
        <v>1790.2400002666666</v>
      </c>
      <c r="GL93" s="303">
        <v>0</v>
      </c>
      <c r="GM93" s="393">
        <v>2.9702676206716516E-3</v>
      </c>
      <c r="GN93" s="303">
        <v>25.5</v>
      </c>
      <c r="GO93" s="303">
        <v>44067.020039999996</v>
      </c>
      <c r="GP93" s="303">
        <v>0</v>
      </c>
      <c r="GQ93" s="303">
        <v>464</v>
      </c>
      <c r="GR93" s="303">
        <v>0</v>
      </c>
      <c r="GS93" s="303">
        <v>80</v>
      </c>
      <c r="GT93" s="303">
        <v>290.5</v>
      </c>
      <c r="GU93" s="303">
        <v>36</v>
      </c>
      <c r="GV93" s="303">
        <v>132</v>
      </c>
      <c r="GW93" s="303">
        <v>0</v>
      </c>
      <c r="GX93" s="303">
        <v>43064.520039999996</v>
      </c>
      <c r="GY93" s="303">
        <v>0</v>
      </c>
      <c r="GZ93" s="393">
        <v>1660.5</v>
      </c>
      <c r="HA93" s="303">
        <v>1728.1184329411763</v>
      </c>
      <c r="HB93" s="303">
        <v>1688.8047074509802</v>
      </c>
      <c r="HC93" s="303">
        <v>0</v>
      </c>
      <c r="HD93" s="393">
        <v>2.2749439356008705E-2</v>
      </c>
      <c r="HE93" s="303" t="s">
        <v>744</v>
      </c>
      <c r="HF93" s="303" t="s">
        <v>744</v>
      </c>
      <c r="HG93" s="303" t="s">
        <v>744</v>
      </c>
      <c r="HH93" s="303" t="s">
        <v>744</v>
      </c>
      <c r="HI93" s="303" t="s">
        <v>744</v>
      </c>
      <c r="HJ93" s="303" t="s">
        <v>744</v>
      </c>
      <c r="HK93" s="303" t="s">
        <v>744</v>
      </c>
      <c r="HL93" s="303" t="s">
        <v>744</v>
      </c>
      <c r="HM93" s="303" t="s">
        <v>744</v>
      </c>
      <c r="HN93" s="303" t="s">
        <v>744</v>
      </c>
      <c r="HO93" s="303" t="s">
        <v>744</v>
      </c>
      <c r="HP93" s="303" t="s">
        <v>744</v>
      </c>
      <c r="HQ93" s="393" t="s">
        <v>744</v>
      </c>
      <c r="HR93" s="303" t="s">
        <v>744</v>
      </c>
      <c r="HS93" s="303" t="s">
        <v>744</v>
      </c>
      <c r="HT93" s="303" t="s">
        <v>744</v>
      </c>
      <c r="HU93" s="393" t="s">
        <v>744</v>
      </c>
      <c r="HV93" s="303">
        <v>25.5</v>
      </c>
      <c r="HW93" s="303">
        <v>44067.020039999996</v>
      </c>
      <c r="HX93" s="303">
        <v>0</v>
      </c>
      <c r="HY93" s="303">
        <v>464</v>
      </c>
      <c r="HZ93" s="303">
        <v>0</v>
      </c>
      <c r="IA93" s="303">
        <v>80</v>
      </c>
      <c r="IB93" s="303">
        <v>290.5</v>
      </c>
      <c r="IC93" s="303">
        <v>36</v>
      </c>
      <c r="ID93" s="303">
        <v>132</v>
      </c>
      <c r="IE93" s="303">
        <v>0</v>
      </c>
      <c r="IF93" s="303">
        <v>43064.520039999996</v>
      </c>
      <c r="IG93" s="303">
        <v>0</v>
      </c>
      <c r="IH93" s="393">
        <v>1660.5</v>
      </c>
      <c r="II93" s="303">
        <v>1728.1184329411763</v>
      </c>
      <c r="IJ93" s="303">
        <v>1688.8047074509802</v>
      </c>
      <c r="IK93" s="303">
        <v>0</v>
      </c>
      <c r="IL93" s="393">
        <v>2.2749439356008705E-2</v>
      </c>
      <c r="IM93" s="303"/>
      <c r="IN93" s="303">
        <v>1735.2189487999999</v>
      </c>
      <c r="IO93" s="303">
        <v>1699.4821066947368</v>
      </c>
      <c r="IP93" s="393">
        <v>2.0595004526648975E-2</v>
      </c>
      <c r="IQ93" s="303" t="s">
        <v>744</v>
      </c>
      <c r="IR93" s="303" t="s">
        <v>744</v>
      </c>
      <c r="IS93" s="393" t="s">
        <v>744</v>
      </c>
      <c r="IT93" s="303">
        <v>1735.2189487999999</v>
      </c>
      <c r="IU93" s="303">
        <v>1699.4821066947368</v>
      </c>
      <c r="IV93" s="393">
        <v>2.0595004526648975E-2</v>
      </c>
      <c r="IW93" s="735"/>
      <c r="IX93" s="303"/>
      <c r="IY93" s="396" t="s">
        <v>561</v>
      </c>
      <c r="IZ93" s="396" t="s">
        <v>480</v>
      </c>
      <c r="JA93" s="396" t="s">
        <v>354</v>
      </c>
      <c r="JB93" s="396">
        <v>35</v>
      </c>
      <c r="JC93" s="396" t="s">
        <v>12</v>
      </c>
      <c r="JD93" s="396" t="s">
        <v>232</v>
      </c>
      <c r="JE93" s="396" t="s">
        <v>9</v>
      </c>
      <c r="JF93" s="396" t="s">
        <v>232</v>
      </c>
      <c r="JG93" s="396" t="s">
        <v>358</v>
      </c>
    </row>
    <row r="94" spans="1:267" customFormat="1">
      <c r="A94">
        <v>492</v>
      </c>
      <c r="B94">
        <v>1</v>
      </c>
      <c r="F94">
        <v>700</v>
      </c>
      <c r="G94">
        <v>41</v>
      </c>
      <c r="H94">
        <v>1</v>
      </c>
      <c r="I94">
        <v>0</v>
      </c>
      <c r="J94">
        <v>1</v>
      </c>
      <c r="K94">
        <v>0</v>
      </c>
      <c r="L94" t="s">
        <v>512</v>
      </c>
      <c r="M94">
        <v>0</v>
      </c>
      <c r="N94">
        <v>25.84</v>
      </c>
      <c r="O94">
        <v>33</v>
      </c>
      <c r="P94">
        <v>40</v>
      </c>
      <c r="Q94">
        <v>40</v>
      </c>
      <c r="R94">
        <v>0</v>
      </c>
      <c r="S94">
        <v>50</v>
      </c>
      <c r="T94" t="s">
        <v>745</v>
      </c>
      <c r="U94">
        <v>0</v>
      </c>
      <c r="V94">
        <v>0</v>
      </c>
      <c r="W94">
        <v>4.5</v>
      </c>
      <c r="X94">
        <v>2</v>
      </c>
      <c r="Y94">
        <v>41.5</v>
      </c>
      <c r="Z94">
        <v>0</v>
      </c>
      <c r="AA94">
        <v>0</v>
      </c>
      <c r="AB94">
        <v>0</v>
      </c>
      <c r="AC94">
        <v>0</v>
      </c>
      <c r="AD94">
        <v>0</v>
      </c>
      <c r="AE94">
        <v>376</v>
      </c>
      <c r="AF94">
        <v>0</v>
      </c>
      <c r="AG94">
        <v>0</v>
      </c>
      <c r="AH94">
        <v>0</v>
      </c>
      <c r="AI94">
        <v>0</v>
      </c>
      <c r="AJ94">
        <v>0</v>
      </c>
      <c r="AK94">
        <v>2420</v>
      </c>
      <c r="AL94">
        <v>0</v>
      </c>
      <c r="AM94">
        <v>0</v>
      </c>
      <c r="AN94">
        <v>0</v>
      </c>
      <c r="AO94">
        <v>0</v>
      </c>
      <c r="AP94">
        <v>0</v>
      </c>
      <c r="AQ94">
        <v>0</v>
      </c>
      <c r="AR94">
        <v>0</v>
      </c>
      <c r="AS94">
        <v>0</v>
      </c>
      <c r="AT94">
        <v>0</v>
      </c>
      <c r="AU94">
        <v>0</v>
      </c>
      <c r="AV94">
        <v>0</v>
      </c>
      <c r="AW94">
        <v>152</v>
      </c>
      <c r="AX94">
        <v>0</v>
      </c>
      <c r="AY94">
        <v>0</v>
      </c>
      <c r="AZ94">
        <v>0</v>
      </c>
      <c r="BA94">
        <v>288</v>
      </c>
      <c r="BB94">
        <v>0</v>
      </c>
      <c r="BC94">
        <v>1440</v>
      </c>
      <c r="BD94">
        <v>0</v>
      </c>
      <c r="BE94">
        <v>0</v>
      </c>
      <c r="BF94">
        <v>0</v>
      </c>
      <c r="BG94">
        <v>250.48</v>
      </c>
      <c r="BH94">
        <v>78.7</v>
      </c>
      <c r="BI94">
        <v>90</v>
      </c>
      <c r="BJ94">
        <v>0</v>
      </c>
      <c r="BK94">
        <v>0</v>
      </c>
      <c r="BL94">
        <v>0</v>
      </c>
      <c r="BM94">
        <v>0</v>
      </c>
      <c r="BN94">
        <v>0</v>
      </c>
      <c r="BO94">
        <v>3654</v>
      </c>
      <c r="BP94">
        <v>0</v>
      </c>
      <c r="BQ94">
        <v>0</v>
      </c>
      <c r="BR94">
        <v>0</v>
      </c>
      <c r="BS94">
        <v>0</v>
      </c>
      <c r="BT94">
        <v>0</v>
      </c>
      <c r="BU94">
        <v>0</v>
      </c>
      <c r="BV94">
        <v>0</v>
      </c>
      <c r="BW94">
        <v>0</v>
      </c>
      <c r="BX94">
        <v>0</v>
      </c>
      <c r="BY94">
        <v>0</v>
      </c>
      <c r="BZ94">
        <v>0</v>
      </c>
      <c r="CA94">
        <v>4544</v>
      </c>
      <c r="CB94">
        <v>0</v>
      </c>
      <c r="CC94">
        <v>0</v>
      </c>
      <c r="CD94">
        <v>0</v>
      </c>
      <c r="CE94">
        <v>0</v>
      </c>
      <c r="CF94">
        <v>0</v>
      </c>
      <c r="CG94" s="439"/>
      <c r="CH94" s="303">
        <v>25.84</v>
      </c>
      <c r="CI94" s="393">
        <v>33</v>
      </c>
      <c r="CJ94" s="303">
        <v>40</v>
      </c>
      <c r="CK94" s="393">
        <v>40</v>
      </c>
      <c r="CL94" s="303">
        <v>0</v>
      </c>
      <c r="CM94" s="393">
        <v>50</v>
      </c>
      <c r="CN94" s="303"/>
      <c r="CO94" s="303"/>
      <c r="CP94" s="393" t="s">
        <v>744</v>
      </c>
      <c r="CQ94" s="303" t="s">
        <v>389</v>
      </c>
      <c r="CR94" s="393" t="s">
        <v>744</v>
      </c>
      <c r="CS94" s="393" t="s">
        <v>744</v>
      </c>
      <c r="CT94" s="303" t="s">
        <v>389</v>
      </c>
      <c r="CU94" s="393" t="s">
        <v>744</v>
      </c>
      <c r="CV94" s="303" t="s">
        <v>744</v>
      </c>
      <c r="CW94" s="303" t="s">
        <v>744</v>
      </c>
      <c r="CX94" s="303" t="s">
        <v>744</v>
      </c>
      <c r="CY94" s="303" t="s">
        <v>744</v>
      </c>
      <c r="CZ94" s="303" t="s">
        <v>744</v>
      </c>
      <c r="DA94" s="303" t="s">
        <v>744</v>
      </c>
      <c r="DB94" s="303" t="s">
        <v>744</v>
      </c>
      <c r="DC94" s="303" t="s">
        <v>744</v>
      </c>
      <c r="DD94" s="303" t="s">
        <v>744</v>
      </c>
      <c r="DE94" s="303" t="s">
        <v>744</v>
      </c>
      <c r="DF94" s="303" t="s">
        <v>744</v>
      </c>
      <c r="DG94" s="393" t="s">
        <v>744</v>
      </c>
      <c r="DH94" s="303" t="s">
        <v>744</v>
      </c>
      <c r="DI94" s="303" t="s">
        <v>744</v>
      </c>
      <c r="DJ94" s="393" t="s">
        <v>744</v>
      </c>
      <c r="DK94" s="303" t="s">
        <v>744</v>
      </c>
      <c r="DL94" s="303" t="s">
        <v>744</v>
      </c>
      <c r="DM94" s="303" t="s">
        <v>744</v>
      </c>
      <c r="DN94" s="303" t="s">
        <v>744</v>
      </c>
      <c r="DO94" s="303" t="s">
        <v>744</v>
      </c>
      <c r="DP94" s="303" t="s">
        <v>744</v>
      </c>
      <c r="DQ94" s="303" t="s">
        <v>744</v>
      </c>
      <c r="DR94" s="303" t="s">
        <v>744</v>
      </c>
      <c r="DS94" s="303" t="s">
        <v>744</v>
      </c>
      <c r="DT94" s="303" t="s">
        <v>744</v>
      </c>
      <c r="DU94" s="303" t="s">
        <v>744</v>
      </c>
      <c r="DV94" s="393" t="s">
        <v>744</v>
      </c>
      <c r="DW94" s="303" t="s">
        <v>744</v>
      </c>
      <c r="DX94" s="303" t="s">
        <v>744</v>
      </c>
      <c r="DY94" s="393" t="s">
        <v>744</v>
      </c>
      <c r="DZ94" s="303" t="s">
        <v>744</v>
      </c>
      <c r="EA94" s="303" t="s">
        <v>744</v>
      </c>
      <c r="EB94" s="303" t="s">
        <v>744</v>
      </c>
      <c r="EC94" s="303" t="s">
        <v>744</v>
      </c>
      <c r="ED94" s="303" t="s">
        <v>744</v>
      </c>
      <c r="EE94" s="303" t="s">
        <v>744</v>
      </c>
      <c r="EF94" s="303" t="s">
        <v>744</v>
      </c>
      <c r="EG94" s="303" t="s">
        <v>744</v>
      </c>
      <c r="EH94" s="303" t="s">
        <v>744</v>
      </c>
      <c r="EI94" s="303" t="s">
        <v>744</v>
      </c>
      <c r="EJ94" s="303" t="s">
        <v>744</v>
      </c>
      <c r="EK94" s="393" t="s">
        <v>744</v>
      </c>
      <c r="EL94" s="303" t="s">
        <v>744</v>
      </c>
      <c r="EM94" s="303" t="s">
        <v>744</v>
      </c>
      <c r="EN94" s="393" t="s">
        <v>744</v>
      </c>
      <c r="EO94" s="303">
        <v>4.5</v>
      </c>
      <c r="EP94" s="303">
        <v>8069.76</v>
      </c>
      <c r="EQ94" s="303">
        <v>0</v>
      </c>
      <c r="ER94" s="303">
        <v>0</v>
      </c>
      <c r="ES94" s="303">
        <v>0</v>
      </c>
      <c r="ET94" s="303">
        <v>0</v>
      </c>
      <c r="EU94" s="303">
        <v>288</v>
      </c>
      <c r="EV94" s="303">
        <v>250.48</v>
      </c>
      <c r="EW94" s="303">
        <v>0</v>
      </c>
      <c r="EX94" s="303">
        <v>0</v>
      </c>
      <c r="EY94" s="303">
        <v>7531.2800000000007</v>
      </c>
      <c r="EZ94" s="303">
        <v>0</v>
      </c>
      <c r="FA94" s="393">
        <v>0</v>
      </c>
      <c r="FB94" s="303">
        <v>1793.28</v>
      </c>
      <c r="FC94" s="303">
        <v>1673.6177777777777</v>
      </c>
      <c r="FD94" s="303">
        <v>0</v>
      </c>
      <c r="FE94" s="393">
        <v>6.6728130700293486E-2</v>
      </c>
      <c r="FF94" s="303">
        <v>2</v>
      </c>
      <c r="FG94" s="303">
        <v>3586.56</v>
      </c>
      <c r="FH94" s="303">
        <v>0</v>
      </c>
      <c r="FI94" s="303">
        <v>0</v>
      </c>
      <c r="FJ94" s="303">
        <v>0</v>
      </c>
      <c r="FK94" s="303">
        <v>0</v>
      </c>
      <c r="FL94" s="303">
        <v>0</v>
      </c>
      <c r="FM94" s="303">
        <v>78.7</v>
      </c>
      <c r="FN94" s="303">
        <v>0</v>
      </c>
      <c r="FO94" s="303">
        <v>0</v>
      </c>
      <c r="FP94" s="303">
        <v>3507.86</v>
      </c>
      <c r="FQ94" s="303">
        <v>0</v>
      </c>
      <c r="FR94" s="393">
        <v>0</v>
      </c>
      <c r="FS94" s="303">
        <v>1793.28</v>
      </c>
      <c r="FT94" s="303">
        <v>1753.93</v>
      </c>
      <c r="FU94" s="303">
        <v>0</v>
      </c>
      <c r="FV94" s="393">
        <v>2.1943031763026366E-2</v>
      </c>
      <c r="FW94" s="303">
        <v>6.5</v>
      </c>
      <c r="FX94" s="303">
        <v>11656.32</v>
      </c>
      <c r="FY94" s="303">
        <v>0</v>
      </c>
      <c r="FZ94" s="303">
        <v>0</v>
      </c>
      <c r="GA94" s="303">
        <v>0</v>
      </c>
      <c r="GB94" s="303">
        <v>0</v>
      </c>
      <c r="GC94" s="303">
        <v>288</v>
      </c>
      <c r="GD94" s="303">
        <v>329.18</v>
      </c>
      <c r="GE94" s="303">
        <v>0</v>
      </c>
      <c r="GF94" s="303">
        <v>0</v>
      </c>
      <c r="GG94" s="303">
        <v>11039.140000000001</v>
      </c>
      <c r="GH94" s="303">
        <v>0</v>
      </c>
      <c r="GI94" s="393">
        <v>0</v>
      </c>
      <c r="GJ94" s="303">
        <v>1793.28</v>
      </c>
      <c r="GK94" s="303">
        <v>1698.3292307692309</v>
      </c>
      <c r="GL94" s="303">
        <v>0</v>
      </c>
      <c r="GM94" s="393">
        <v>5.2948100258057296E-2</v>
      </c>
      <c r="GN94" s="303">
        <v>41.5</v>
      </c>
      <c r="GO94" s="303">
        <v>65999.083333333328</v>
      </c>
      <c r="GP94" s="303">
        <v>376</v>
      </c>
      <c r="GQ94" s="303">
        <v>2420</v>
      </c>
      <c r="GR94" s="303">
        <v>0</v>
      </c>
      <c r="GS94" s="303">
        <v>152</v>
      </c>
      <c r="GT94" s="303">
        <v>1440</v>
      </c>
      <c r="GU94" s="303">
        <v>90</v>
      </c>
      <c r="GV94" s="303">
        <v>3654</v>
      </c>
      <c r="GW94" s="303">
        <v>0</v>
      </c>
      <c r="GX94" s="303">
        <v>57867.083333333328</v>
      </c>
      <c r="GY94" s="303">
        <v>0</v>
      </c>
      <c r="GZ94" s="393">
        <v>4544</v>
      </c>
      <c r="HA94" s="303">
        <v>1590.3393574297188</v>
      </c>
      <c r="HB94" s="303">
        <v>1394.3875502008032</v>
      </c>
      <c r="HC94" s="303">
        <v>0</v>
      </c>
      <c r="HD94" s="393">
        <v>0.12321383251535056</v>
      </c>
      <c r="HE94" s="303" t="s">
        <v>744</v>
      </c>
      <c r="HF94" s="303" t="s">
        <v>744</v>
      </c>
      <c r="HG94" s="303" t="s">
        <v>744</v>
      </c>
      <c r="HH94" s="303" t="s">
        <v>744</v>
      </c>
      <c r="HI94" s="303" t="s">
        <v>744</v>
      </c>
      <c r="HJ94" s="303" t="s">
        <v>744</v>
      </c>
      <c r="HK94" s="303" t="s">
        <v>744</v>
      </c>
      <c r="HL94" s="303" t="s">
        <v>744</v>
      </c>
      <c r="HM94" s="303" t="s">
        <v>744</v>
      </c>
      <c r="HN94" s="303" t="s">
        <v>744</v>
      </c>
      <c r="HO94" s="303" t="s">
        <v>744</v>
      </c>
      <c r="HP94" s="303" t="s">
        <v>744</v>
      </c>
      <c r="HQ94" s="393" t="s">
        <v>744</v>
      </c>
      <c r="HR94" s="303" t="s">
        <v>744</v>
      </c>
      <c r="HS94" s="303" t="s">
        <v>744</v>
      </c>
      <c r="HT94" s="303" t="s">
        <v>744</v>
      </c>
      <c r="HU94" s="393" t="s">
        <v>744</v>
      </c>
      <c r="HV94" s="303">
        <v>41.5</v>
      </c>
      <c r="HW94" s="303">
        <v>65999.083333333328</v>
      </c>
      <c r="HX94" s="303">
        <v>376</v>
      </c>
      <c r="HY94" s="303">
        <v>2420</v>
      </c>
      <c r="HZ94" s="303">
        <v>0</v>
      </c>
      <c r="IA94" s="303">
        <v>152</v>
      </c>
      <c r="IB94" s="303">
        <v>1440</v>
      </c>
      <c r="IC94" s="303">
        <v>90</v>
      </c>
      <c r="ID94" s="303">
        <v>3654</v>
      </c>
      <c r="IE94" s="303">
        <v>0</v>
      </c>
      <c r="IF94" s="303">
        <v>57867.083333333328</v>
      </c>
      <c r="IG94" s="303">
        <v>0</v>
      </c>
      <c r="IH94" s="393">
        <v>4544</v>
      </c>
      <c r="II94" s="303">
        <v>1590.3393574297188</v>
      </c>
      <c r="IJ94" s="303">
        <v>1394.3875502008032</v>
      </c>
      <c r="IK94" s="303">
        <v>0</v>
      </c>
      <c r="IL94" s="393">
        <v>0.12321383251535056</v>
      </c>
      <c r="IM94" s="303"/>
      <c r="IN94" s="303">
        <v>1610.1922463768115</v>
      </c>
      <c r="IO94" s="303">
        <v>1421.7035507246376</v>
      </c>
      <c r="IP94" s="393">
        <v>0.11705974617397608</v>
      </c>
      <c r="IQ94" s="303">
        <v>1793.28</v>
      </c>
      <c r="IR94" s="303">
        <v>1753.93</v>
      </c>
      <c r="IS94" s="393">
        <v>2.1943031763026366E-2</v>
      </c>
      <c r="IT94" s="303">
        <v>1617.8209027777775</v>
      </c>
      <c r="IU94" s="303">
        <v>1435.5463194444444</v>
      </c>
      <c r="IV94" s="393">
        <v>0.11266672535901223</v>
      </c>
      <c r="IW94" s="735"/>
      <c r="IX94" s="303"/>
      <c r="IY94" s="396" t="s">
        <v>512</v>
      </c>
      <c r="IZ94" s="396" t="s">
        <v>394</v>
      </c>
      <c r="JA94" s="396" t="s">
        <v>350</v>
      </c>
      <c r="JB94" s="396">
        <v>48</v>
      </c>
      <c r="JC94" s="396" t="s">
        <v>12</v>
      </c>
      <c r="JD94" s="396" t="s">
        <v>232</v>
      </c>
      <c r="JE94" s="396" t="s">
        <v>9</v>
      </c>
      <c r="JF94" s="396" t="s">
        <v>232</v>
      </c>
      <c r="JG94" s="396" t="s">
        <v>358</v>
      </c>
    </row>
    <row r="95" spans="1:267" customFormat="1">
      <c r="A95">
        <v>516</v>
      </c>
      <c r="B95">
        <v>1</v>
      </c>
      <c r="F95">
        <v>700</v>
      </c>
      <c r="G95">
        <v>23</v>
      </c>
      <c r="H95">
        <v>0</v>
      </c>
      <c r="I95">
        <v>1</v>
      </c>
      <c r="J95">
        <v>1</v>
      </c>
      <c r="K95">
        <v>0</v>
      </c>
      <c r="L95" t="s">
        <v>485</v>
      </c>
      <c r="M95">
        <v>0</v>
      </c>
      <c r="N95">
        <v>29.018333299999998</v>
      </c>
      <c r="O95">
        <v>22.805630000000001</v>
      </c>
      <c r="P95">
        <v>40</v>
      </c>
      <c r="Q95">
        <v>40</v>
      </c>
      <c r="R95">
        <v>100</v>
      </c>
      <c r="S95">
        <v>100</v>
      </c>
      <c r="T95" t="s">
        <v>745</v>
      </c>
      <c r="U95">
        <v>4</v>
      </c>
      <c r="V95">
        <v>0</v>
      </c>
      <c r="W95">
        <v>12.5</v>
      </c>
      <c r="X95">
        <v>7.5</v>
      </c>
      <c r="Y95">
        <v>64</v>
      </c>
      <c r="Z95">
        <v>0</v>
      </c>
      <c r="AA95">
        <v>0</v>
      </c>
      <c r="AB95">
        <v>0</v>
      </c>
      <c r="AC95">
        <v>0</v>
      </c>
      <c r="AD95">
        <v>0</v>
      </c>
      <c r="AE95">
        <v>736</v>
      </c>
      <c r="AF95">
        <v>0</v>
      </c>
      <c r="AG95">
        <v>72</v>
      </c>
      <c r="AH95">
        <v>0</v>
      </c>
      <c r="AI95">
        <v>56</v>
      </c>
      <c r="AJ95">
        <v>432</v>
      </c>
      <c r="AK95">
        <v>2944</v>
      </c>
      <c r="AL95">
        <v>0</v>
      </c>
      <c r="AM95">
        <v>0</v>
      </c>
      <c r="AN95">
        <v>0</v>
      </c>
      <c r="AO95">
        <v>0</v>
      </c>
      <c r="AP95">
        <v>0</v>
      </c>
      <c r="AQ95">
        <v>0</v>
      </c>
      <c r="AR95">
        <v>0</v>
      </c>
      <c r="AS95">
        <v>0</v>
      </c>
      <c r="AT95">
        <v>0</v>
      </c>
      <c r="AU95">
        <v>40</v>
      </c>
      <c r="AV95">
        <v>8</v>
      </c>
      <c r="AW95">
        <v>752</v>
      </c>
      <c r="AX95">
        <v>0</v>
      </c>
      <c r="AY95">
        <v>0</v>
      </c>
      <c r="AZ95">
        <v>0</v>
      </c>
      <c r="BA95">
        <v>0</v>
      </c>
      <c r="BB95">
        <v>0</v>
      </c>
      <c r="BC95">
        <v>88</v>
      </c>
      <c r="BD95">
        <v>0</v>
      </c>
      <c r="BE95">
        <v>16</v>
      </c>
      <c r="BF95">
        <v>0</v>
      </c>
      <c r="BG95">
        <v>16</v>
      </c>
      <c r="BH95">
        <v>16</v>
      </c>
      <c r="BI95">
        <v>104</v>
      </c>
      <c r="BJ95">
        <v>0</v>
      </c>
      <c r="BK95">
        <v>0</v>
      </c>
      <c r="BL95">
        <v>0</v>
      </c>
      <c r="BM95">
        <v>0</v>
      </c>
      <c r="BN95">
        <v>0</v>
      </c>
      <c r="BO95">
        <v>1015.5</v>
      </c>
      <c r="BP95">
        <v>0</v>
      </c>
      <c r="BQ95">
        <v>0</v>
      </c>
      <c r="BR95">
        <v>0</v>
      </c>
      <c r="BS95">
        <v>0</v>
      </c>
      <c r="BT95">
        <v>0</v>
      </c>
      <c r="BU95">
        <v>0</v>
      </c>
      <c r="BV95">
        <v>0</v>
      </c>
      <c r="BW95">
        <v>0</v>
      </c>
      <c r="BX95">
        <v>0</v>
      </c>
      <c r="BY95">
        <v>0</v>
      </c>
      <c r="BZ95">
        <v>0</v>
      </c>
      <c r="CA95">
        <v>1167</v>
      </c>
      <c r="CB95">
        <v>0</v>
      </c>
      <c r="CC95">
        <v>231.5</v>
      </c>
      <c r="CD95">
        <v>466.5</v>
      </c>
      <c r="CE95">
        <v>13902.5</v>
      </c>
      <c r="CF95">
        <v>0</v>
      </c>
      <c r="CG95" s="439"/>
      <c r="CH95" s="303">
        <v>29.018333299999998</v>
      </c>
      <c r="CI95" s="393">
        <v>22.805630000000001</v>
      </c>
      <c r="CJ95" s="303">
        <v>40</v>
      </c>
      <c r="CK95" s="393">
        <v>40</v>
      </c>
      <c r="CL95" s="303">
        <v>100</v>
      </c>
      <c r="CM95" s="393">
        <v>100</v>
      </c>
      <c r="CN95" s="303"/>
      <c r="CO95" s="303"/>
      <c r="CP95" s="393" t="s">
        <v>744</v>
      </c>
      <c r="CQ95" s="303" t="s">
        <v>389</v>
      </c>
      <c r="CR95" s="393" t="s">
        <v>389</v>
      </c>
      <c r="CS95" s="393" t="s">
        <v>744</v>
      </c>
      <c r="CT95" s="303" t="s">
        <v>389</v>
      </c>
      <c r="CU95" s="393" t="s">
        <v>389</v>
      </c>
      <c r="CV95" s="303">
        <v>4</v>
      </c>
      <c r="CW95" s="303">
        <v>6776.7711121333341</v>
      </c>
      <c r="CX95" s="303">
        <v>0</v>
      </c>
      <c r="CY95" s="303">
        <v>72</v>
      </c>
      <c r="CZ95" s="303">
        <v>0</v>
      </c>
      <c r="DA95" s="303">
        <v>0</v>
      </c>
      <c r="DB95" s="303">
        <v>0</v>
      </c>
      <c r="DC95" s="303">
        <v>16</v>
      </c>
      <c r="DD95" s="303">
        <v>0</v>
      </c>
      <c r="DE95" s="303">
        <v>0</v>
      </c>
      <c r="DF95" s="303">
        <v>6688.7711121333341</v>
      </c>
      <c r="DG95" s="393">
        <v>0</v>
      </c>
      <c r="DH95" s="303">
        <v>1694.1927780333335</v>
      </c>
      <c r="DI95" s="303">
        <v>1672.1927780333335</v>
      </c>
      <c r="DJ95" s="393">
        <v>1.2985535226716194E-2</v>
      </c>
      <c r="DK95" s="303" t="s">
        <v>744</v>
      </c>
      <c r="DL95" s="303" t="s">
        <v>744</v>
      </c>
      <c r="DM95" s="303" t="s">
        <v>744</v>
      </c>
      <c r="DN95" s="303" t="s">
        <v>744</v>
      </c>
      <c r="DO95" s="303" t="s">
        <v>744</v>
      </c>
      <c r="DP95" s="303" t="s">
        <v>744</v>
      </c>
      <c r="DQ95" s="303" t="s">
        <v>744</v>
      </c>
      <c r="DR95" s="303" t="s">
        <v>744</v>
      </c>
      <c r="DS95" s="303" t="s">
        <v>744</v>
      </c>
      <c r="DT95" s="303" t="s">
        <v>744</v>
      </c>
      <c r="DU95" s="303" t="s">
        <v>744</v>
      </c>
      <c r="DV95" s="393" t="s">
        <v>744</v>
      </c>
      <c r="DW95" s="303" t="s">
        <v>744</v>
      </c>
      <c r="DX95" s="303" t="s">
        <v>744</v>
      </c>
      <c r="DY95" s="393" t="s">
        <v>744</v>
      </c>
      <c r="DZ95" s="303">
        <v>4</v>
      </c>
      <c r="EA95" s="303">
        <v>6776.7711121333341</v>
      </c>
      <c r="EB95" s="303">
        <v>0</v>
      </c>
      <c r="EC95" s="303">
        <v>72</v>
      </c>
      <c r="ED95" s="303">
        <v>0</v>
      </c>
      <c r="EE95" s="303">
        <v>0</v>
      </c>
      <c r="EF95" s="303">
        <v>0</v>
      </c>
      <c r="EG95" s="303">
        <v>16</v>
      </c>
      <c r="EH95" s="303">
        <v>0</v>
      </c>
      <c r="EI95" s="303">
        <v>0</v>
      </c>
      <c r="EJ95" s="303">
        <v>6688.7711121333341</v>
      </c>
      <c r="EK95" s="393">
        <v>0</v>
      </c>
      <c r="EL95" s="303">
        <v>1694.1927780333335</v>
      </c>
      <c r="EM95" s="303">
        <v>1672.1927780333335</v>
      </c>
      <c r="EN95" s="393">
        <v>1.2985535226716194E-2</v>
      </c>
      <c r="EO95" s="303">
        <v>12.5</v>
      </c>
      <c r="EP95" s="303">
        <v>21177.40972541667</v>
      </c>
      <c r="EQ95" s="303">
        <v>0</v>
      </c>
      <c r="ER95" s="303">
        <v>56</v>
      </c>
      <c r="ES95" s="303">
        <v>0</v>
      </c>
      <c r="ET95" s="303">
        <v>40</v>
      </c>
      <c r="EU95" s="303">
        <v>0</v>
      </c>
      <c r="EV95" s="303">
        <v>16</v>
      </c>
      <c r="EW95" s="303">
        <v>0</v>
      </c>
      <c r="EX95" s="303">
        <v>0</v>
      </c>
      <c r="EY95" s="303">
        <v>21065.40972541667</v>
      </c>
      <c r="EZ95" s="303">
        <v>231.5</v>
      </c>
      <c r="FA95" s="393">
        <v>0</v>
      </c>
      <c r="FB95" s="303">
        <v>1694.1927780333335</v>
      </c>
      <c r="FC95" s="303">
        <v>1685.2327780333335</v>
      </c>
      <c r="FD95" s="303">
        <v>18.52</v>
      </c>
      <c r="FE95" s="393">
        <v>5.2886543468807501E-3</v>
      </c>
      <c r="FF95" s="303">
        <v>7.5</v>
      </c>
      <c r="FG95" s="303">
        <v>12706.445835250001</v>
      </c>
      <c r="FH95" s="303">
        <v>0</v>
      </c>
      <c r="FI95" s="303">
        <v>432</v>
      </c>
      <c r="FJ95" s="303">
        <v>0</v>
      </c>
      <c r="FK95" s="303">
        <v>8</v>
      </c>
      <c r="FL95" s="303">
        <v>0</v>
      </c>
      <c r="FM95" s="303">
        <v>16</v>
      </c>
      <c r="FN95" s="303">
        <v>0</v>
      </c>
      <c r="FO95" s="303">
        <v>0</v>
      </c>
      <c r="FP95" s="303">
        <v>12250.445835250001</v>
      </c>
      <c r="FQ95" s="303">
        <v>466.5</v>
      </c>
      <c r="FR95" s="393">
        <v>0</v>
      </c>
      <c r="FS95" s="303">
        <v>1694.1927780333335</v>
      </c>
      <c r="FT95" s="303">
        <v>1633.3927780333336</v>
      </c>
      <c r="FU95" s="303">
        <v>62.2</v>
      </c>
      <c r="FV95" s="393">
        <v>3.588729735383378E-2</v>
      </c>
      <c r="FW95" s="303">
        <v>20</v>
      </c>
      <c r="FX95" s="303">
        <v>33883.85556066667</v>
      </c>
      <c r="FY95" s="303">
        <v>0</v>
      </c>
      <c r="FZ95" s="303">
        <v>488</v>
      </c>
      <c r="GA95" s="303">
        <v>0</v>
      </c>
      <c r="GB95" s="303">
        <v>48</v>
      </c>
      <c r="GC95" s="303">
        <v>0</v>
      </c>
      <c r="GD95" s="303">
        <v>32</v>
      </c>
      <c r="GE95" s="303">
        <v>0</v>
      </c>
      <c r="GF95" s="303">
        <v>0</v>
      </c>
      <c r="GG95" s="303">
        <v>33315.85556066667</v>
      </c>
      <c r="GH95" s="303">
        <v>698</v>
      </c>
      <c r="GI95" s="393">
        <v>0</v>
      </c>
      <c r="GJ95" s="303">
        <v>1694.1927780333335</v>
      </c>
      <c r="GK95" s="303">
        <v>1665.7927780333334</v>
      </c>
      <c r="GL95" s="303">
        <v>34.9</v>
      </c>
      <c r="GM95" s="393">
        <v>1.6763145474488206E-2</v>
      </c>
      <c r="GN95" s="303">
        <v>64</v>
      </c>
      <c r="GO95" s="303">
        <v>110309.70421333333</v>
      </c>
      <c r="GP95" s="303">
        <v>736</v>
      </c>
      <c r="GQ95" s="303">
        <v>2944</v>
      </c>
      <c r="GR95" s="303">
        <v>0</v>
      </c>
      <c r="GS95" s="303">
        <v>752</v>
      </c>
      <c r="GT95" s="303">
        <v>88</v>
      </c>
      <c r="GU95" s="303">
        <v>104</v>
      </c>
      <c r="GV95" s="303">
        <v>1015.5</v>
      </c>
      <c r="GW95" s="303">
        <v>0</v>
      </c>
      <c r="GX95" s="303">
        <v>104670.20421333333</v>
      </c>
      <c r="GY95" s="303">
        <v>13902.5</v>
      </c>
      <c r="GZ95" s="393">
        <v>1167</v>
      </c>
      <c r="HA95" s="303">
        <v>1723.5891283333333</v>
      </c>
      <c r="HB95" s="303">
        <v>1635.4719408333333</v>
      </c>
      <c r="HC95" s="303">
        <v>217.2265625</v>
      </c>
      <c r="HD95" s="393">
        <v>5.112424188078224E-2</v>
      </c>
      <c r="HE95" s="303" t="s">
        <v>744</v>
      </c>
      <c r="HF95" s="303" t="s">
        <v>744</v>
      </c>
      <c r="HG95" s="303" t="s">
        <v>744</v>
      </c>
      <c r="HH95" s="303" t="s">
        <v>744</v>
      </c>
      <c r="HI95" s="303" t="s">
        <v>744</v>
      </c>
      <c r="HJ95" s="303" t="s">
        <v>744</v>
      </c>
      <c r="HK95" s="303" t="s">
        <v>744</v>
      </c>
      <c r="HL95" s="303" t="s">
        <v>744</v>
      </c>
      <c r="HM95" s="303" t="s">
        <v>744</v>
      </c>
      <c r="HN95" s="303" t="s">
        <v>744</v>
      </c>
      <c r="HO95" s="303" t="s">
        <v>744</v>
      </c>
      <c r="HP95" s="303" t="s">
        <v>744</v>
      </c>
      <c r="HQ95" s="393" t="s">
        <v>744</v>
      </c>
      <c r="HR95" s="303" t="s">
        <v>744</v>
      </c>
      <c r="HS95" s="303" t="s">
        <v>744</v>
      </c>
      <c r="HT95" s="303" t="s">
        <v>744</v>
      </c>
      <c r="HU95" s="393" t="s">
        <v>744</v>
      </c>
      <c r="HV95" s="303">
        <v>64</v>
      </c>
      <c r="HW95" s="303">
        <v>110309.70421333333</v>
      </c>
      <c r="HX95" s="303">
        <v>736</v>
      </c>
      <c r="HY95" s="303">
        <v>2944</v>
      </c>
      <c r="HZ95" s="303">
        <v>0</v>
      </c>
      <c r="IA95" s="303">
        <v>752</v>
      </c>
      <c r="IB95" s="303">
        <v>88</v>
      </c>
      <c r="IC95" s="303">
        <v>104</v>
      </c>
      <c r="ID95" s="303">
        <v>1015.5</v>
      </c>
      <c r="IE95" s="303">
        <v>0</v>
      </c>
      <c r="IF95" s="303">
        <v>104670.20421333333</v>
      </c>
      <c r="IG95" s="303">
        <v>13902.5</v>
      </c>
      <c r="IH95" s="393">
        <v>1167</v>
      </c>
      <c r="II95" s="303">
        <v>1723.5891283333333</v>
      </c>
      <c r="IJ95" s="303">
        <v>1635.4719408333333</v>
      </c>
      <c r="IK95" s="303">
        <v>217.2265625</v>
      </c>
      <c r="IL95" s="393">
        <v>5.112424188078224E-2</v>
      </c>
      <c r="IM95" s="303"/>
      <c r="IN95" s="303">
        <v>1717.5637894519671</v>
      </c>
      <c r="IO95" s="303">
        <v>1645.0234167811595</v>
      </c>
      <c r="IP95" s="393">
        <v>4.2234456220082151E-2</v>
      </c>
      <c r="IQ95" s="303">
        <v>1694.1927780333333</v>
      </c>
      <c r="IR95" s="303">
        <v>1633.3927780333333</v>
      </c>
      <c r="IS95" s="393">
        <v>3.588729735383378E-2</v>
      </c>
      <c r="IT95" s="303">
        <v>1715.5719418878789</v>
      </c>
      <c r="IU95" s="303">
        <v>1644.0321691606061</v>
      </c>
      <c r="IV95" s="393">
        <v>4.1700246419597908E-2</v>
      </c>
      <c r="IW95" s="735"/>
      <c r="IX95" s="303"/>
      <c r="IY95" s="396" t="s">
        <v>485</v>
      </c>
      <c r="IZ95" s="396" t="s">
        <v>486</v>
      </c>
      <c r="JA95" s="396" t="s">
        <v>343</v>
      </c>
      <c r="JB95" s="396">
        <v>107</v>
      </c>
      <c r="JC95" s="396" t="s">
        <v>13</v>
      </c>
      <c r="JD95" s="396" t="s">
        <v>232</v>
      </c>
      <c r="JE95" s="396" t="s">
        <v>9</v>
      </c>
      <c r="JF95" s="396" t="s">
        <v>232</v>
      </c>
      <c r="JG95" s="396" t="s">
        <v>346</v>
      </c>
    </row>
    <row r="96" spans="1:267" customFormat="1">
      <c r="A96">
        <v>556</v>
      </c>
      <c r="B96">
        <v>1</v>
      </c>
      <c r="F96">
        <v>700</v>
      </c>
      <c r="G96">
        <v>8</v>
      </c>
      <c r="H96">
        <v>1</v>
      </c>
      <c r="I96">
        <v>0</v>
      </c>
      <c r="J96">
        <v>1</v>
      </c>
      <c r="K96">
        <v>0</v>
      </c>
      <c r="L96" t="s">
        <v>485</v>
      </c>
      <c r="M96">
        <v>0</v>
      </c>
      <c r="N96">
        <v>0</v>
      </c>
      <c r="O96">
        <v>20</v>
      </c>
      <c r="P96">
        <v>0</v>
      </c>
      <c r="Q96">
        <v>37.5</v>
      </c>
      <c r="R96">
        <v>0</v>
      </c>
      <c r="S96">
        <v>150</v>
      </c>
      <c r="T96" t="s">
        <v>745</v>
      </c>
      <c r="U96">
        <v>0</v>
      </c>
      <c r="V96">
        <v>0</v>
      </c>
      <c r="W96">
        <v>0</v>
      </c>
      <c r="X96">
        <v>0</v>
      </c>
      <c r="Y96">
        <v>12.5</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8</v>
      </c>
      <c r="BP96">
        <v>0</v>
      </c>
      <c r="BQ96">
        <v>0</v>
      </c>
      <c r="BR96">
        <v>0</v>
      </c>
      <c r="BS96">
        <v>0</v>
      </c>
      <c r="BT96">
        <v>0</v>
      </c>
      <c r="BU96">
        <v>0</v>
      </c>
      <c r="BV96">
        <v>0</v>
      </c>
      <c r="BW96">
        <v>0</v>
      </c>
      <c r="BX96">
        <v>0</v>
      </c>
      <c r="BY96">
        <v>0</v>
      </c>
      <c r="BZ96">
        <v>0</v>
      </c>
      <c r="CA96">
        <v>4348</v>
      </c>
      <c r="CB96">
        <v>0</v>
      </c>
      <c r="CC96">
        <v>0</v>
      </c>
      <c r="CD96">
        <v>0</v>
      </c>
      <c r="CE96">
        <v>0</v>
      </c>
      <c r="CF96">
        <v>0</v>
      </c>
      <c r="CG96" s="439"/>
      <c r="CH96" s="303" t="s">
        <v>744</v>
      </c>
      <c r="CI96" s="393">
        <v>20</v>
      </c>
      <c r="CJ96" s="303" t="s">
        <v>744</v>
      </c>
      <c r="CK96" s="393">
        <v>37.5</v>
      </c>
      <c r="CL96" s="303" t="s">
        <v>744</v>
      </c>
      <c r="CM96" s="393">
        <v>150</v>
      </c>
      <c r="CN96" s="303"/>
      <c r="CO96" s="303"/>
      <c r="CP96" s="393" t="s">
        <v>744</v>
      </c>
      <c r="CQ96" s="303" t="s">
        <v>389</v>
      </c>
      <c r="CR96" s="393" t="s">
        <v>744</v>
      </c>
      <c r="CS96" s="393" t="s">
        <v>744</v>
      </c>
      <c r="CT96" s="303" t="s">
        <v>389</v>
      </c>
      <c r="CU96" s="393" t="s">
        <v>744</v>
      </c>
      <c r="CV96" s="303" t="s">
        <v>744</v>
      </c>
      <c r="CW96" s="303" t="s">
        <v>744</v>
      </c>
      <c r="CX96" s="303" t="s">
        <v>744</v>
      </c>
      <c r="CY96" s="303" t="s">
        <v>744</v>
      </c>
      <c r="CZ96" s="303" t="s">
        <v>744</v>
      </c>
      <c r="DA96" s="303" t="s">
        <v>744</v>
      </c>
      <c r="DB96" s="303" t="s">
        <v>744</v>
      </c>
      <c r="DC96" s="303" t="s">
        <v>744</v>
      </c>
      <c r="DD96" s="303" t="s">
        <v>744</v>
      </c>
      <c r="DE96" s="303" t="s">
        <v>744</v>
      </c>
      <c r="DF96" s="303" t="s">
        <v>744</v>
      </c>
      <c r="DG96" s="393" t="s">
        <v>744</v>
      </c>
      <c r="DH96" s="303" t="s">
        <v>744</v>
      </c>
      <c r="DI96" s="303" t="s">
        <v>744</v>
      </c>
      <c r="DJ96" s="393" t="s">
        <v>744</v>
      </c>
      <c r="DK96" s="303" t="s">
        <v>744</v>
      </c>
      <c r="DL96" s="303" t="s">
        <v>744</v>
      </c>
      <c r="DM96" s="303" t="s">
        <v>744</v>
      </c>
      <c r="DN96" s="303" t="s">
        <v>744</v>
      </c>
      <c r="DO96" s="303" t="s">
        <v>744</v>
      </c>
      <c r="DP96" s="303" t="s">
        <v>744</v>
      </c>
      <c r="DQ96" s="303" t="s">
        <v>744</v>
      </c>
      <c r="DR96" s="303" t="s">
        <v>744</v>
      </c>
      <c r="DS96" s="303" t="s">
        <v>744</v>
      </c>
      <c r="DT96" s="303" t="s">
        <v>744</v>
      </c>
      <c r="DU96" s="303" t="s">
        <v>744</v>
      </c>
      <c r="DV96" s="393" t="s">
        <v>744</v>
      </c>
      <c r="DW96" s="303" t="s">
        <v>744</v>
      </c>
      <c r="DX96" s="303" t="s">
        <v>744</v>
      </c>
      <c r="DY96" s="393" t="s">
        <v>744</v>
      </c>
      <c r="DZ96" s="303" t="s">
        <v>744</v>
      </c>
      <c r="EA96" s="303" t="s">
        <v>744</v>
      </c>
      <c r="EB96" s="303" t="s">
        <v>744</v>
      </c>
      <c r="EC96" s="303" t="s">
        <v>744</v>
      </c>
      <c r="ED96" s="303" t="s">
        <v>744</v>
      </c>
      <c r="EE96" s="303" t="s">
        <v>744</v>
      </c>
      <c r="EF96" s="303" t="s">
        <v>744</v>
      </c>
      <c r="EG96" s="303" t="s">
        <v>744</v>
      </c>
      <c r="EH96" s="303" t="s">
        <v>744</v>
      </c>
      <c r="EI96" s="303" t="s">
        <v>744</v>
      </c>
      <c r="EJ96" s="303" t="s">
        <v>744</v>
      </c>
      <c r="EK96" s="393" t="s">
        <v>744</v>
      </c>
      <c r="EL96" s="303" t="s">
        <v>744</v>
      </c>
      <c r="EM96" s="303" t="s">
        <v>744</v>
      </c>
      <c r="EN96" s="393" t="s">
        <v>744</v>
      </c>
      <c r="EO96" s="303" t="s">
        <v>744</v>
      </c>
      <c r="EP96" s="303" t="s">
        <v>744</v>
      </c>
      <c r="EQ96" s="303" t="s">
        <v>744</v>
      </c>
      <c r="ER96" s="303" t="s">
        <v>744</v>
      </c>
      <c r="ES96" s="303" t="s">
        <v>744</v>
      </c>
      <c r="ET96" s="303" t="s">
        <v>744</v>
      </c>
      <c r="EU96" s="303" t="s">
        <v>744</v>
      </c>
      <c r="EV96" s="303" t="s">
        <v>744</v>
      </c>
      <c r="EW96" s="303" t="s">
        <v>744</v>
      </c>
      <c r="EX96" s="303" t="s">
        <v>744</v>
      </c>
      <c r="EY96" s="303" t="s">
        <v>744</v>
      </c>
      <c r="EZ96" s="303" t="s">
        <v>744</v>
      </c>
      <c r="FA96" s="393" t="s">
        <v>744</v>
      </c>
      <c r="FB96" s="303" t="s">
        <v>744</v>
      </c>
      <c r="FC96" s="303" t="s">
        <v>744</v>
      </c>
      <c r="FD96" s="303" t="s">
        <v>744</v>
      </c>
      <c r="FE96" s="393" t="s">
        <v>744</v>
      </c>
      <c r="FF96" s="303" t="s">
        <v>744</v>
      </c>
      <c r="FG96" s="303" t="s">
        <v>744</v>
      </c>
      <c r="FH96" s="303" t="s">
        <v>744</v>
      </c>
      <c r="FI96" s="303" t="s">
        <v>744</v>
      </c>
      <c r="FJ96" s="303" t="s">
        <v>744</v>
      </c>
      <c r="FK96" s="303" t="s">
        <v>744</v>
      </c>
      <c r="FL96" s="303" t="s">
        <v>744</v>
      </c>
      <c r="FM96" s="303" t="s">
        <v>744</v>
      </c>
      <c r="FN96" s="303" t="s">
        <v>744</v>
      </c>
      <c r="FO96" s="303" t="s">
        <v>744</v>
      </c>
      <c r="FP96" s="303" t="s">
        <v>744</v>
      </c>
      <c r="FQ96" s="303" t="s">
        <v>744</v>
      </c>
      <c r="FR96" s="393" t="s">
        <v>744</v>
      </c>
      <c r="FS96" s="303" t="s">
        <v>744</v>
      </c>
      <c r="FT96" s="303" t="s">
        <v>744</v>
      </c>
      <c r="FU96" s="303" t="s">
        <v>744</v>
      </c>
      <c r="FV96" s="393" t="s">
        <v>744</v>
      </c>
      <c r="FW96" s="303" t="s">
        <v>744</v>
      </c>
      <c r="FX96" s="303" t="s">
        <v>744</v>
      </c>
      <c r="FY96" s="303" t="s">
        <v>744</v>
      </c>
      <c r="FZ96" s="303" t="s">
        <v>744</v>
      </c>
      <c r="GA96" s="303" t="s">
        <v>744</v>
      </c>
      <c r="GB96" s="303" t="s">
        <v>744</v>
      </c>
      <c r="GC96" s="303" t="s">
        <v>744</v>
      </c>
      <c r="GD96" s="303" t="s">
        <v>744</v>
      </c>
      <c r="GE96" s="303" t="s">
        <v>744</v>
      </c>
      <c r="GF96" s="303" t="s">
        <v>744</v>
      </c>
      <c r="GG96" s="303" t="s">
        <v>744</v>
      </c>
      <c r="GH96" s="303" t="s">
        <v>744</v>
      </c>
      <c r="GI96" s="393" t="s">
        <v>744</v>
      </c>
      <c r="GJ96" s="303" t="s">
        <v>744</v>
      </c>
      <c r="GK96" s="303" t="s">
        <v>744</v>
      </c>
      <c r="GL96" s="303" t="s">
        <v>744</v>
      </c>
      <c r="GM96" s="393" t="s">
        <v>744</v>
      </c>
      <c r="GN96" s="303">
        <v>12.5</v>
      </c>
      <c r="GO96" s="303">
        <v>15777.000000000002</v>
      </c>
      <c r="GP96" s="303">
        <v>0</v>
      </c>
      <c r="GQ96" s="303">
        <v>0</v>
      </c>
      <c r="GR96" s="303">
        <v>0</v>
      </c>
      <c r="GS96" s="303">
        <v>0</v>
      </c>
      <c r="GT96" s="303">
        <v>0</v>
      </c>
      <c r="GU96" s="303">
        <v>0</v>
      </c>
      <c r="GV96" s="303">
        <v>8</v>
      </c>
      <c r="GW96" s="303">
        <v>0</v>
      </c>
      <c r="GX96" s="303">
        <v>15769.000000000002</v>
      </c>
      <c r="GY96" s="303">
        <v>0</v>
      </c>
      <c r="GZ96" s="393">
        <v>4348</v>
      </c>
      <c r="HA96" s="303">
        <v>1262.1600000000001</v>
      </c>
      <c r="HB96" s="303">
        <v>1261.52</v>
      </c>
      <c r="HC96" s="303">
        <v>0</v>
      </c>
      <c r="HD96" s="393">
        <v>5.07067249794102E-4</v>
      </c>
      <c r="HE96" s="303" t="s">
        <v>744</v>
      </c>
      <c r="HF96" s="303" t="s">
        <v>744</v>
      </c>
      <c r="HG96" s="303" t="s">
        <v>744</v>
      </c>
      <c r="HH96" s="303" t="s">
        <v>744</v>
      </c>
      <c r="HI96" s="303" t="s">
        <v>744</v>
      </c>
      <c r="HJ96" s="303" t="s">
        <v>744</v>
      </c>
      <c r="HK96" s="303" t="s">
        <v>744</v>
      </c>
      <c r="HL96" s="303" t="s">
        <v>744</v>
      </c>
      <c r="HM96" s="303" t="s">
        <v>744</v>
      </c>
      <c r="HN96" s="303" t="s">
        <v>744</v>
      </c>
      <c r="HO96" s="303" t="s">
        <v>744</v>
      </c>
      <c r="HP96" s="303" t="s">
        <v>744</v>
      </c>
      <c r="HQ96" s="393" t="s">
        <v>744</v>
      </c>
      <c r="HR96" s="303" t="s">
        <v>744</v>
      </c>
      <c r="HS96" s="303" t="s">
        <v>744</v>
      </c>
      <c r="HT96" s="303" t="s">
        <v>744</v>
      </c>
      <c r="HU96" s="393" t="s">
        <v>744</v>
      </c>
      <c r="HV96" s="303">
        <v>12.5</v>
      </c>
      <c r="HW96" s="303">
        <v>15777.000000000002</v>
      </c>
      <c r="HX96" s="303">
        <v>0</v>
      </c>
      <c r="HY96" s="303">
        <v>0</v>
      </c>
      <c r="HZ96" s="303">
        <v>0</v>
      </c>
      <c r="IA96" s="303">
        <v>0</v>
      </c>
      <c r="IB96" s="303">
        <v>0</v>
      </c>
      <c r="IC96" s="303">
        <v>0</v>
      </c>
      <c r="ID96" s="303">
        <v>8</v>
      </c>
      <c r="IE96" s="303">
        <v>0</v>
      </c>
      <c r="IF96" s="303">
        <v>15769.000000000002</v>
      </c>
      <c r="IG96" s="303">
        <v>0</v>
      </c>
      <c r="IH96" s="393">
        <v>4348</v>
      </c>
      <c r="II96" s="303">
        <v>1262.1600000000001</v>
      </c>
      <c r="IJ96" s="303">
        <v>1261.5200000000002</v>
      </c>
      <c r="IK96" s="303">
        <v>0</v>
      </c>
      <c r="IL96" s="393">
        <v>5.0706724979387996E-4</v>
      </c>
      <c r="IM96" s="303"/>
      <c r="IN96" s="303">
        <v>1262.1600000000001</v>
      </c>
      <c r="IO96" s="303">
        <v>1261.5200000000002</v>
      </c>
      <c r="IP96" s="393">
        <v>5.0706724979387996E-4</v>
      </c>
      <c r="IQ96" s="303" t="s">
        <v>744</v>
      </c>
      <c r="IR96" s="303" t="s">
        <v>744</v>
      </c>
      <c r="IS96" s="393" t="s">
        <v>744</v>
      </c>
      <c r="IT96" s="303">
        <v>1262.1600000000001</v>
      </c>
      <c r="IU96" s="303">
        <v>1261.5200000000002</v>
      </c>
      <c r="IV96" s="393">
        <v>5.0706724979387996E-4</v>
      </c>
      <c r="IW96" s="735"/>
      <c r="IX96" s="303"/>
      <c r="IY96" s="396" t="s">
        <v>485</v>
      </c>
      <c r="IZ96" s="396" t="s">
        <v>486</v>
      </c>
      <c r="JA96" s="396" t="s">
        <v>343</v>
      </c>
      <c r="JB96" s="396">
        <v>15</v>
      </c>
      <c r="JC96" s="396" t="s">
        <v>11</v>
      </c>
      <c r="JD96" s="396" t="s">
        <v>232</v>
      </c>
      <c r="JE96" s="396" t="s">
        <v>9</v>
      </c>
      <c r="JF96" s="396" t="s">
        <v>232</v>
      </c>
      <c r="JG96" s="396" t="s">
        <v>366</v>
      </c>
    </row>
    <row r="97" spans="1:267" customFormat="1">
      <c r="A97">
        <v>563</v>
      </c>
      <c r="B97">
        <v>1</v>
      </c>
      <c r="F97">
        <v>700</v>
      </c>
      <c r="G97">
        <v>42</v>
      </c>
      <c r="H97">
        <v>1</v>
      </c>
      <c r="I97">
        <v>0</v>
      </c>
      <c r="J97">
        <v>1</v>
      </c>
      <c r="K97">
        <v>0</v>
      </c>
      <c r="L97" t="s">
        <v>485</v>
      </c>
      <c r="M97">
        <v>0</v>
      </c>
      <c r="N97">
        <v>28.65</v>
      </c>
      <c r="O97">
        <v>28.65</v>
      </c>
      <c r="P97">
        <v>40</v>
      </c>
      <c r="Q97">
        <v>40</v>
      </c>
      <c r="R97">
        <v>0</v>
      </c>
      <c r="S97">
        <v>0</v>
      </c>
      <c r="T97" t="s">
        <v>745</v>
      </c>
      <c r="U97">
        <v>0</v>
      </c>
      <c r="V97">
        <v>0</v>
      </c>
      <c r="W97">
        <v>4.5</v>
      </c>
      <c r="X97">
        <v>2.5</v>
      </c>
      <c r="Y97">
        <v>24.5</v>
      </c>
      <c r="Z97">
        <v>0</v>
      </c>
      <c r="AA97">
        <v>0</v>
      </c>
      <c r="AB97">
        <v>0</v>
      </c>
      <c r="AC97">
        <v>16.428571428571427</v>
      </c>
      <c r="AD97">
        <v>9.1269841269841265</v>
      </c>
      <c r="AE97">
        <v>89.444444444444443</v>
      </c>
      <c r="AF97">
        <v>0</v>
      </c>
      <c r="AG97">
        <v>0</v>
      </c>
      <c r="AH97">
        <v>0</v>
      </c>
      <c r="AI97">
        <v>119.42857142857144</v>
      </c>
      <c r="AJ97">
        <v>66.349206349206355</v>
      </c>
      <c r="AK97">
        <v>650.22222222222229</v>
      </c>
      <c r="AL97">
        <v>0</v>
      </c>
      <c r="AM97">
        <v>0</v>
      </c>
      <c r="AN97">
        <v>0</v>
      </c>
      <c r="AO97">
        <v>0</v>
      </c>
      <c r="AP97">
        <v>0</v>
      </c>
      <c r="AQ97">
        <v>0</v>
      </c>
      <c r="AR97">
        <v>0</v>
      </c>
      <c r="AS97">
        <v>0</v>
      </c>
      <c r="AT97">
        <v>0</v>
      </c>
      <c r="AU97">
        <v>17.142857142857142</v>
      </c>
      <c r="AV97">
        <v>9.5238095238095237</v>
      </c>
      <c r="AW97">
        <v>93.333333333333329</v>
      </c>
      <c r="AX97">
        <v>0</v>
      </c>
      <c r="AY97">
        <v>0</v>
      </c>
      <c r="AZ97">
        <v>0</v>
      </c>
      <c r="BA97">
        <v>0</v>
      </c>
      <c r="BB97">
        <v>0</v>
      </c>
      <c r="BC97">
        <v>0</v>
      </c>
      <c r="BD97">
        <v>0</v>
      </c>
      <c r="BE97">
        <v>0</v>
      </c>
      <c r="BF97">
        <v>0</v>
      </c>
      <c r="BG97">
        <v>22</v>
      </c>
      <c r="BH97">
        <v>12.222222222222223</v>
      </c>
      <c r="BI97">
        <v>119.7777777777778</v>
      </c>
      <c r="BJ97">
        <v>0</v>
      </c>
      <c r="BK97">
        <v>0</v>
      </c>
      <c r="BL97">
        <v>0</v>
      </c>
      <c r="BM97">
        <v>54</v>
      </c>
      <c r="BN97">
        <v>30</v>
      </c>
      <c r="BO97">
        <v>294</v>
      </c>
      <c r="BP97">
        <v>0</v>
      </c>
      <c r="BQ97">
        <v>0</v>
      </c>
      <c r="BR97">
        <v>0</v>
      </c>
      <c r="BS97">
        <v>0</v>
      </c>
      <c r="BT97">
        <v>0</v>
      </c>
      <c r="BU97">
        <v>0</v>
      </c>
      <c r="BV97">
        <v>0</v>
      </c>
      <c r="BW97">
        <v>0</v>
      </c>
      <c r="BX97">
        <v>0</v>
      </c>
      <c r="BY97">
        <v>554.71428571428567</v>
      </c>
      <c r="BZ97">
        <v>308.17460317460313</v>
      </c>
      <c r="CA97">
        <v>3020.1111111111109</v>
      </c>
      <c r="CB97">
        <v>0</v>
      </c>
      <c r="CC97">
        <v>582.85714285714289</v>
      </c>
      <c r="CD97">
        <v>323.8095238095238</v>
      </c>
      <c r="CE97">
        <v>3173.333333333333</v>
      </c>
      <c r="CF97">
        <v>0</v>
      </c>
      <c r="CG97" s="439"/>
      <c r="CH97" s="303">
        <v>28.65</v>
      </c>
      <c r="CI97" s="393">
        <v>28.65</v>
      </c>
      <c r="CJ97" s="303">
        <v>40</v>
      </c>
      <c r="CK97" s="393">
        <v>40</v>
      </c>
      <c r="CL97" s="303">
        <v>0</v>
      </c>
      <c r="CM97" s="393">
        <v>0</v>
      </c>
      <c r="CN97" s="303"/>
      <c r="CO97" s="303"/>
      <c r="CP97" s="393" t="s">
        <v>744</v>
      </c>
      <c r="CQ97" s="303" t="s">
        <v>389</v>
      </c>
      <c r="CR97" s="393" t="s">
        <v>389</v>
      </c>
      <c r="CS97" s="393" t="s">
        <v>744</v>
      </c>
      <c r="CT97" s="303" t="s">
        <v>389</v>
      </c>
      <c r="CU97" s="393" t="s">
        <v>389</v>
      </c>
      <c r="CV97" s="303" t="s">
        <v>744</v>
      </c>
      <c r="CW97" s="303" t="s">
        <v>744</v>
      </c>
      <c r="CX97" s="303" t="s">
        <v>744</v>
      </c>
      <c r="CY97" s="303" t="s">
        <v>744</v>
      </c>
      <c r="CZ97" s="303" t="s">
        <v>744</v>
      </c>
      <c r="DA97" s="303" t="s">
        <v>744</v>
      </c>
      <c r="DB97" s="303" t="s">
        <v>744</v>
      </c>
      <c r="DC97" s="303" t="s">
        <v>744</v>
      </c>
      <c r="DD97" s="303" t="s">
        <v>744</v>
      </c>
      <c r="DE97" s="303" t="s">
        <v>744</v>
      </c>
      <c r="DF97" s="303" t="s">
        <v>744</v>
      </c>
      <c r="DG97" s="393" t="s">
        <v>744</v>
      </c>
      <c r="DH97" s="303" t="s">
        <v>744</v>
      </c>
      <c r="DI97" s="303" t="s">
        <v>744</v>
      </c>
      <c r="DJ97" s="393" t="s">
        <v>744</v>
      </c>
      <c r="DK97" s="303" t="s">
        <v>744</v>
      </c>
      <c r="DL97" s="303" t="s">
        <v>744</v>
      </c>
      <c r="DM97" s="303" t="s">
        <v>744</v>
      </c>
      <c r="DN97" s="303" t="s">
        <v>744</v>
      </c>
      <c r="DO97" s="303" t="s">
        <v>744</v>
      </c>
      <c r="DP97" s="303" t="s">
        <v>744</v>
      </c>
      <c r="DQ97" s="303" t="s">
        <v>744</v>
      </c>
      <c r="DR97" s="303" t="s">
        <v>744</v>
      </c>
      <c r="DS97" s="303" t="s">
        <v>744</v>
      </c>
      <c r="DT97" s="303" t="s">
        <v>744</v>
      </c>
      <c r="DU97" s="303" t="s">
        <v>744</v>
      </c>
      <c r="DV97" s="393" t="s">
        <v>744</v>
      </c>
      <c r="DW97" s="303" t="s">
        <v>744</v>
      </c>
      <c r="DX97" s="303" t="s">
        <v>744</v>
      </c>
      <c r="DY97" s="393" t="s">
        <v>744</v>
      </c>
      <c r="DZ97" s="303" t="s">
        <v>744</v>
      </c>
      <c r="EA97" s="303" t="s">
        <v>744</v>
      </c>
      <c r="EB97" s="303" t="s">
        <v>744</v>
      </c>
      <c r="EC97" s="303" t="s">
        <v>744</v>
      </c>
      <c r="ED97" s="303" t="s">
        <v>744</v>
      </c>
      <c r="EE97" s="303" t="s">
        <v>744</v>
      </c>
      <c r="EF97" s="303" t="s">
        <v>744</v>
      </c>
      <c r="EG97" s="303" t="s">
        <v>744</v>
      </c>
      <c r="EH97" s="303" t="s">
        <v>744</v>
      </c>
      <c r="EI97" s="303" t="s">
        <v>744</v>
      </c>
      <c r="EJ97" s="303" t="s">
        <v>744</v>
      </c>
      <c r="EK97" s="393" t="s">
        <v>744</v>
      </c>
      <c r="EL97" s="303" t="s">
        <v>744</v>
      </c>
      <c r="EM97" s="303" t="s">
        <v>744</v>
      </c>
      <c r="EN97" s="393" t="s">
        <v>744</v>
      </c>
      <c r="EO97" s="303">
        <v>4.5</v>
      </c>
      <c r="EP97" s="303">
        <v>7413.8857142857132</v>
      </c>
      <c r="EQ97" s="303">
        <v>16.428571428571427</v>
      </c>
      <c r="ER97" s="303">
        <v>119.42857142857144</v>
      </c>
      <c r="ES97" s="303">
        <v>0</v>
      </c>
      <c r="ET97" s="303">
        <v>17.142857142857142</v>
      </c>
      <c r="EU97" s="303">
        <v>0</v>
      </c>
      <c r="EV97" s="303">
        <v>22</v>
      </c>
      <c r="EW97" s="303">
        <v>54</v>
      </c>
      <c r="EX97" s="303">
        <v>0</v>
      </c>
      <c r="EY97" s="303">
        <v>7184.8857142857132</v>
      </c>
      <c r="EZ97" s="303">
        <v>582.85714285714289</v>
      </c>
      <c r="FA97" s="393">
        <v>554.71428571428567</v>
      </c>
      <c r="FB97" s="303">
        <v>1647.5301587301585</v>
      </c>
      <c r="FC97" s="303">
        <v>1596.6412698412696</v>
      </c>
      <c r="FD97" s="303">
        <v>129.52380952380952</v>
      </c>
      <c r="FE97" s="393">
        <v>3.0887986249739874E-2</v>
      </c>
      <c r="FF97" s="303">
        <v>2.5</v>
      </c>
      <c r="FG97" s="303">
        <v>4118.8253968253966</v>
      </c>
      <c r="FH97" s="303">
        <v>9.1269841269841265</v>
      </c>
      <c r="FI97" s="303">
        <v>66.349206349206355</v>
      </c>
      <c r="FJ97" s="303">
        <v>0</v>
      </c>
      <c r="FK97" s="303">
        <v>9.5238095238095237</v>
      </c>
      <c r="FL97" s="303">
        <v>0</v>
      </c>
      <c r="FM97" s="303">
        <v>12.222222222222223</v>
      </c>
      <c r="FN97" s="303">
        <v>30</v>
      </c>
      <c r="FO97" s="303">
        <v>0</v>
      </c>
      <c r="FP97" s="303">
        <v>3991.6031746031745</v>
      </c>
      <c r="FQ97" s="303">
        <v>323.8095238095238</v>
      </c>
      <c r="FR97" s="393">
        <v>308.17460317460313</v>
      </c>
      <c r="FS97" s="303">
        <v>1647.5301587301585</v>
      </c>
      <c r="FT97" s="303">
        <v>1596.6412698412696</v>
      </c>
      <c r="FU97" s="303">
        <v>129.52380952380952</v>
      </c>
      <c r="FV97" s="393">
        <v>3.0887986249739874E-2</v>
      </c>
      <c r="FW97" s="303">
        <v>7</v>
      </c>
      <c r="FX97" s="303">
        <v>11532.71111111111</v>
      </c>
      <c r="FY97" s="303">
        <v>25.555555555555554</v>
      </c>
      <c r="FZ97" s="303">
        <v>185.7777777777778</v>
      </c>
      <c r="GA97" s="303">
        <v>0</v>
      </c>
      <c r="GB97" s="303">
        <v>26.666666666666664</v>
      </c>
      <c r="GC97" s="303">
        <v>0</v>
      </c>
      <c r="GD97" s="303">
        <v>34.222222222222221</v>
      </c>
      <c r="GE97" s="303">
        <v>84</v>
      </c>
      <c r="GF97" s="303">
        <v>0</v>
      </c>
      <c r="GG97" s="303">
        <v>11176.488888888887</v>
      </c>
      <c r="GH97" s="303">
        <v>906.66666666666674</v>
      </c>
      <c r="GI97" s="393">
        <v>862.8888888888888</v>
      </c>
      <c r="GJ97" s="303">
        <v>1647.5301587301585</v>
      </c>
      <c r="GK97" s="303">
        <v>1596.6412698412696</v>
      </c>
      <c r="GL97" s="303">
        <v>129.52380952380955</v>
      </c>
      <c r="GM97" s="393">
        <v>3.0887986249739874E-2</v>
      </c>
      <c r="GN97" s="303">
        <v>24.5</v>
      </c>
      <c r="GO97" s="303">
        <v>40364.488888888882</v>
      </c>
      <c r="GP97" s="303">
        <v>89.444444444444443</v>
      </c>
      <c r="GQ97" s="303">
        <v>650.22222222222229</v>
      </c>
      <c r="GR97" s="303">
        <v>0</v>
      </c>
      <c r="GS97" s="303">
        <v>93.333333333333329</v>
      </c>
      <c r="GT97" s="303">
        <v>0</v>
      </c>
      <c r="GU97" s="303">
        <v>119.7777777777778</v>
      </c>
      <c r="GV97" s="303">
        <v>294</v>
      </c>
      <c r="GW97" s="303">
        <v>0</v>
      </c>
      <c r="GX97" s="303">
        <v>39117.711111111101</v>
      </c>
      <c r="GY97" s="303">
        <v>3173.333333333333</v>
      </c>
      <c r="GZ97" s="393">
        <v>3020.1111111111109</v>
      </c>
      <c r="HA97" s="303">
        <v>1647.5301587301585</v>
      </c>
      <c r="HB97" s="303">
        <v>1596.6412698412696</v>
      </c>
      <c r="HC97" s="303">
        <v>129.52380952380952</v>
      </c>
      <c r="HD97" s="393">
        <v>3.0887986249739874E-2</v>
      </c>
      <c r="HE97" s="303" t="s">
        <v>744</v>
      </c>
      <c r="HF97" s="303" t="s">
        <v>744</v>
      </c>
      <c r="HG97" s="303" t="s">
        <v>744</v>
      </c>
      <c r="HH97" s="303" t="s">
        <v>744</v>
      </c>
      <c r="HI97" s="303" t="s">
        <v>744</v>
      </c>
      <c r="HJ97" s="303" t="s">
        <v>744</v>
      </c>
      <c r="HK97" s="303" t="s">
        <v>744</v>
      </c>
      <c r="HL97" s="303" t="s">
        <v>744</v>
      </c>
      <c r="HM97" s="303" t="s">
        <v>744</v>
      </c>
      <c r="HN97" s="303" t="s">
        <v>744</v>
      </c>
      <c r="HO97" s="303" t="s">
        <v>744</v>
      </c>
      <c r="HP97" s="303" t="s">
        <v>744</v>
      </c>
      <c r="HQ97" s="393" t="s">
        <v>744</v>
      </c>
      <c r="HR97" s="303" t="s">
        <v>744</v>
      </c>
      <c r="HS97" s="303" t="s">
        <v>744</v>
      </c>
      <c r="HT97" s="303" t="s">
        <v>744</v>
      </c>
      <c r="HU97" s="393" t="s">
        <v>744</v>
      </c>
      <c r="HV97" s="303">
        <v>24.5</v>
      </c>
      <c r="HW97" s="303">
        <v>40364.488888888882</v>
      </c>
      <c r="HX97" s="303">
        <v>89.444444444444443</v>
      </c>
      <c r="HY97" s="303">
        <v>650.22222222222229</v>
      </c>
      <c r="HZ97" s="303">
        <v>0</v>
      </c>
      <c r="IA97" s="303">
        <v>93.333333333333329</v>
      </c>
      <c r="IB97" s="303">
        <v>0</v>
      </c>
      <c r="IC97" s="303">
        <v>119.7777777777778</v>
      </c>
      <c r="ID97" s="303">
        <v>294</v>
      </c>
      <c r="IE97" s="303">
        <v>0</v>
      </c>
      <c r="IF97" s="303">
        <v>39117.711111111101</v>
      </c>
      <c r="IG97" s="303">
        <v>3173.333333333333</v>
      </c>
      <c r="IH97" s="393">
        <v>3020.1111111111109</v>
      </c>
      <c r="II97" s="303">
        <v>1647.5301587301585</v>
      </c>
      <c r="IJ97" s="303">
        <v>1596.6412698412694</v>
      </c>
      <c r="IK97" s="303">
        <v>129.52380952380952</v>
      </c>
      <c r="IL97" s="393">
        <v>3.0887986249739985E-2</v>
      </c>
      <c r="IM97" s="303"/>
      <c r="IN97" s="303">
        <v>1647.5301587301585</v>
      </c>
      <c r="IO97" s="303">
        <v>1596.6412698412696</v>
      </c>
      <c r="IP97" s="393">
        <v>3.0887986249739874E-2</v>
      </c>
      <c r="IQ97" s="303">
        <v>1647.5301587301587</v>
      </c>
      <c r="IR97" s="303">
        <v>1596.6412698412698</v>
      </c>
      <c r="IS97" s="393">
        <v>3.0887986249739874E-2</v>
      </c>
      <c r="IT97" s="303">
        <v>1647.5301587301587</v>
      </c>
      <c r="IU97" s="303">
        <v>1596.6412698412696</v>
      </c>
      <c r="IV97" s="393">
        <v>3.0887986249739985E-2</v>
      </c>
      <c r="IW97" s="735"/>
      <c r="IX97" s="303"/>
      <c r="IY97" s="396" t="s">
        <v>485</v>
      </c>
      <c r="IZ97" s="396" t="s">
        <v>486</v>
      </c>
      <c r="JA97" s="396" t="s">
        <v>343</v>
      </c>
      <c r="JB97" s="396">
        <v>34</v>
      </c>
      <c r="JC97" s="396" t="s">
        <v>12</v>
      </c>
      <c r="JD97" s="396" t="s">
        <v>232</v>
      </c>
      <c r="JE97" s="396" t="s">
        <v>9</v>
      </c>
      <c r="JF97" s="396" t="s">
        <v>232</v>
      </c>
      <c r="JG97" s="396" t="s">
        <v>358</v>
      </c>
    </row>
    <row r="98" spans="1:267" customFormat="1">
      <c r="A98">
        <v>575</v>
      </c>
      <c r="B98">
        <v>1</v>
      </c>
      <c r="F98">
        <v>700</v>
      </c>
      <c r="G98">
        <v>42</v>
      </c>
      <c r="H98">
        <v>1</v>
      </c>
      <c r="I98">
        <v>0</v>
      </c>
      <c r="J98">
        <v>1</v>
      </c>
      <c r="K98">
        <v>0</v>
      </c>
      <c r="L98" t="s">
        <v>485</v>
      </c>
      <c r="M98">
        <v>0</v>
      </c>
      <c r="N98">
        <v>28</v>
      </c>
      <c r="O98">
        <v>28</v>
      </c>
      <c r="P98">
        <v>40</v>
      </c>
      <c r="Q98">
        <v>40</v>
      </c>
      <c r="R98">
        <v>0</v>
      </c>
      <c r="S98">
        <v>0</v>
      </c>
      <c r="T98" t="s">
        <v>745</v>
      </c>
      <c r="U98">
        <v>0</v>
      </c>
      <c r="V98">
        <v>0</v>
      </c>
      <c r="W98">
        <v>5.5</v>
      </c>
      <c r="X98">
        <v>1.5</v>
      </c>
      <c r="Y98">
        <v>14.5</v>
      </c>
      <c r="Z98">
        <v>0</v>
      </c>
      <c r="AA98">
        <v>0</v>
      </c>
      <c r="AB98">
        <v>0</v>
      </c>
      <c r="AC98">
        <v>0</v>
      </c>
      <c r="AD98">
        <v>0</v>
      </c>
      <c r="AE98">
        <v>216</v>
      </c>
      <c r="AF98">
        <v>0</v>
      </c>
      <c r="AG98">
        <v>0</v>
      </c>
      <c r="AH98">
        <v>0</v>
      </c>
      <c r="AI98">
        <v>48</v>
      </c>
      <c r="AJ98">
        <v>116</v>
      </c>
      <c r="AK98">
        <v>2892</v>
      </c>
      <c r="AL98">
        <v>0</v>
      </c>
      <c r="AM98">
        <v>0</v>
      </c>
      <c r="AN98">
        <v>0</v>
      </c>
      <c r="AO98">
        <v>0</v>
      </c>
      <c r="AP98">
        <v>0</v>
      </c>
      <c r="AQ98">
        <v>0</v>
      </c>
      <c r="AR98">
        <v>0</v>
      </c>
      <c r="AS98">
        <v>0</v>
      </c>
      <c r="AT98">
        <v>0</v>
      </c>
      <c r="AU98">
        <v>0</v>
      </c>
      <c r="AV98">
        <v>0</v>
      </c>
      <c r="AW98">
        <v>0</v>
      </c>
      <c r="AX98">
        <v>0</v>
      </c>
      <c r="AY98">
        <v>0</v>
      </c>
      <c r="AZ98">
        <v>0</v>
      </c>
      <c r="BA98">
        <v>100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1136</v>
      </c>
      <c r="CB98">
        <v>0</v>
      </c>
      <c r="CC98">
        <v>208</v>
      </c>
      <c r="CD98">
        <v>0</v>
      </c>
      <c r="CE98">
        <v>2094</v>
      </c>
      <c r="CF98">
        <v>0</v>
      </c>
      <c r="CG98" s="439"/>
      <c r="CH98" s="303">
        <v>28</v>
      </c>
      <c r="CI98" s="393">
        <v>28</v>
      </c>
      <c r="CJ98" s="303">
        <v>40</v>
      </c>
      <c r="CK98" s="393">
        <v>40</v>
      </c>
      <c r="CL98" s="303">
        <v>0</v>
      </c>
      <c r="CM98" s="393">
        <v>0</v>
      </c>
      <c r="CN98" s="303"/>
      <c r="CO98" s="303"/>
      <c r="CP98" s="393" t="s">
        <v>744</v>
      </c>
      <c r="CQ98" s="303" t="s">
        <v>389</v>
      </c>
      <c r="CR98" s="393" t="s">
        <v>389</v>
      </c>
      <c r="CS98" s="393" t="s">
        <v>744</v>
      </c>
      <c r="CT98" s="303" t="s">
        <v>389</v>
      </c>
      <c r="CU98" s="393" t="s">
        <v>389</v>
      </c>
      <c r="CV98" s="303" t="s">
        <v>744</v>
      </c>
      <c r="CW98" s="303" t="s">
        <v>744</v>
      </c>
      <c r="CX98" s="303" t="s">
        <v>744</v>
      </c>
      <c r="CY98" s="303" t="s">
        <v>744</v>
      </c>
      <c r="CZ98" s="303" t="s">
        <v>744</v>
      </c>
      <c r="DA98" s="303" t="s">
        <v>744</v>
      </c>
      <c r="DB98" s="303" t="s">
        <v>744</v>
      </c>
      <c r="DC98" s="303" t="s">
        <v>744</v>
      </c>
      <c r="DD98" s="303" t="s">
        <v>744</v>
      </c>
      <c r="DE98" s="303" t="s">
        <v>744</v>
      </c>
      <c r="DF98" s="303" t="s">
        <v>744</v>
      </c>
      <c r="DG98" s="393" t="s">
        <v>744</v>
      </c>
      <c r="DH98" s="303" t="s">
        <v>744</v>
      </c>
      <c r="DI98" s="303" t="s">
        <v>744</v>
      </c>
      <c r="DJ98" s="393" t="s">
        <v>744</v>
      </c>
      <c r="DK98" s="303" t="s">
        <v>744</v>
      </c>
      <c r="DL98" s="303" t="s">
        <v>744</v>
      </c>
      <c r="DM98" s="303" t="s">
        <v>744</v>
      </c>
      <c r="DN98" s="303" t="s">
        <v>744</v>
      </c>
      <c r="DO98" s="303" t="s">
        <v>744</v>
      </c>
      <c r="DP98" s="303" t="s">
        <v>744</v>
      </c>
      <c r="DQ98" s="303" t="s">
        <v>744</v>
      </c>
      <c r="DR98" s="303" t="s">
        <v>744</v>
      </c>
      <c r="DS98" s="303" t="s">
        <v>744</v>
      </c>
      <c r="DT98" s="303" t="s">
        <v>744</v>
      </c>
      <c r="DU98" s="303" t="s">
        <v>744</v>
      </c>
      <c r="DV98" s="393" t="s">
        <v>744</v>
      </c>
      <c r="DW98" s="303" t="s">
        <v>744</v>
      </c>
      <c r="DX98" s="303" t="s">
        <v>744</v>
      </c>
      <c r="DY98" s="393" t="s">
        <v>744</v>
      </c>
      <c r="DZ98" s="303" t="s">
        <v>744</v>
      </c>
      <c r="EA98" s="303" t="s">
        <v>744</v>
      </c>
      <c r="EB98" s="303" t="s">
        <v>744</v>
      </c>
      <c r="EC98" s="303" t="s">
        <v>744</v>
      </c>
      <c r="ED98" s="303" t="s">
        <v>744</v>
      </c>
      <c r="EE98" s="303" t="s">
        <v>744</v>
      </c>
      <c r="EF98" s="303" t="s">
        <v>744</v>
      </c>
      <c r="EG98" s="303" t="s">
        <v>744</v>
      </c>
      <c r="EH98" s="303" t="s">
        <v>744</v>
      </c>
      <c r="EI98" s="303" t="s">
        <v>744</v>
      </c>
      <c r="EJ98" s="303" t="s">
        <v>744</v>
      </c>
      <c r="EK98" s="393" t="s">
        <v>744</v>
      </c>
      <c r="EL98" s="303" t="s">
        <v>744</v>
      </c>
      <c r="EM98" s="303" t="s">
        <v>744</v>
      </c>
      <c r="EN98" s="393" t="s">
        <v>744</v>
      </c>
      <c r="EO98" s="303">
        <v>5.5</v>
      </c>
      <c r="EP98" s="303">
        <v>9768</v>
      </c>
      <c r="EQ98" s="303">
        <v>0</v>
      </c>
      <c r="ER98" s="303">
        <v>48</v>
      </c>
      <c r="ES98" s="303">
        <v>0</v>
      </c>
      <c r="ET98" s="303">
        <v>0</v>
      </c>
      <c r="EU98" s="303">
        <v>100</v>
      </c>
      <c r="EV98" s="303">
        <v>0</v>
      </c>
      <c r="EW98" s="303">
        <v>0</v>
      </c>
      <c r="EX98" s="303">
        <v>0</v>
      </c>
      <c r="EY98" s="303">
        <v>9620</v>
      </c>
      <c r="EZ98" s="303">
        <v>208</v>
      </c>
      <c r="FA98" s="393">
        <v>0</v>
      </c>
      <c r="FB98" s="303">
        <v>1776</v>
      </c>
      <c r="FC98" s="303">
        <v>1749.090909090909</v>
      </c>
      <c r="FD98" s="303">
        <v>37.81818181818182</v>
      </c>
      <c r="FE98" s="393">
        <v>1.5151515151515249E-2</v>
      </c>
      <c r="FF98" s="303">
        <v>1.5</v>
      </c>
      <c r="FG98" s="303">
        <v>2664</v>
      </c>
      <c r="FH98" s="303">
        <v>0</v>
      </c>
      <c r="FI98" s="303">
        <v>116</v>
      </c>
      <c r="FJ98" s="303">
        <v>0</v>
      </c>
      <c r="FK98" s="303">
        <v>0</v>
      </c>
      <c r="FL98" s="303">
        <v>0</v>
      </c>
      <c r="FM98" s="303">
        <v>0</v>
      </c>
      <c r="FN98" s="303">
        <v>0</v>
      </c>
      <c r="FO98" s="303">
        <v>0</v>
      </c>
      <c r="FP98" s="303">
        <v>2548</v>
      </c>
      <c r="FQ98" s="303">
        <v>0</v>
      </c>
      <c r="FR98" s="393">
        <v>0</v>
      </c>
      <c r="FS98" s="303">
        <v>1776</v>
      </c>
      <c r="FT98" s="303">
        <v>1698.6666666666667</v>
      </c>
      <c r="FU98" s="303">
        <v>0</v>
      </c>
      <c r="FV98" s="393">
        <v>4.3543543543543506E-2</v>
      </c>
      <c r="FW98" s="303">
        <v>7</v>
      </c>
      <c r="FX98" s="303">
        <v>12432</v>
      </c>
      <c r="FY98" s="303">
        <v>0</v>
      </c>
      <c r="FZ98" s="303">
        <v>164</v>
      </c>
      <c r="GA98" s="303">
        <v>0</v>
      </c>
      <c r="GB98" s="303">
        <v>0</v>
      </c>
      <c r="GC98" s="303">
        <v>100</v>
      </c>
      <c r="GD98" s="303">
        <v>0</v>
      </c>
      <c r="GE98" s="303">
        <v>0</v>
      </c>
      <c r="GF98" s="303">
        <v>0</v>
      </c>
      <c r="GG98" s="303">
        <v>12168</v>
      </c>
      <c r="GH98" s="303">
        <v>208</v>
      </c>
      <c r="GI98" s="393">
        <v>0</v>
      </c>
      <c r="GJ98" s="303">
        <v>1776</v>
      </c>
      <c r="GK98" s="303">
        <v>1738.2857142857142</v>
      </c>
      <c r="GL98" s="303">
        <v>29.714285714285715</v>
      </c>
      <c r="GM98" s="393">
        <v>2.1235521235521304E-2</v>
      </c>
      <c r="GN98" s="303">
        <v>14.5</v>
      </c>
      <c r="GO98" s="303">
        <v>24616</v>
      </c>
      <c r="GP98" s="303">
        <v>216</v>
      </c>
      <c r="GQ98" s="303">
        <v>2892</v>
      </c>
      <c r="GR98" s="303">
        <v>0</v>
      </c>
      <c r="GS98" s="303">
        <v>0</v>
      </c>
      <c r="GT98" s="303">
        <v>0</v>
      </c>
      <c r="GU98" s="303">
        <v>0</v>
      </c>
      <c r="GV98" s="303">
        <v>0</v>
      </c>
      <c r="GW98" s="303">
        <v>0</v>
      </c>
      <c r="GX98" s="303">
        <v>21508</v>
      </c>
      <c r="GY98" s="303">
        <v>2094</v>
      </c>
      <c r="GZ98" s="393">
        <v>1136</v>
      </c>
      <c r="HA98" s="303">
        <v>1697.655172413793</v>
      </c>
      <c r="HB98" s="303">
        <v>1483.3103448275861</v>
      </c>
      <c r="HC98" s="303">
        <v>144.41379310344828</v>
      </c>
      <c r="HD98" s="393">
        <v>0.1262593435164121</v>
      </c>
      <c r="HE98" s="303" t="s">
        <v>744</v>
      </c>
      <c r="HF98" s="303" t="s">
        <v>744</v>
      </c>
      <c r="HG98" s="303" t="s">
        <v>744</v>
      </c>
      <c r="HH98" s="303" t="s">
        <v>744</v>
      </c>
      <c r="HI98" s="303" t="s">
        <v>744</v>
      </c>
      <c r="HJ98" s="303" t="s">
        <v>744</v>
      </c>
      <c r="HK98" s="303" t="s">
        <v>744</v>
      </c>
      <c r="HL98" s="303" t="s">
        <v>744</v>
      </c>
      <c r="HM98" s="303" t="s">
        <v>744</v>
      </c>
      <c r="HN98" s="303" t="s">
        <v>744</v>
      </c>
      <c r="HO98" s="303" t="s">
        <v>744</v>
      </c>
      <c r="HP98" s="303" t="s">
        <v>744</v>
      </c>
      <c r="HQ98" s="393" t="s">
        <v>744</v>
      </c>
      <c r="HR98" s="303" t="s">
        <v>744</v>
      </c>
      <c r="HS98" s="303" t="s">
        <v>744</v>
      </c>
      <c r="HT98" s="303" t="s">
        <v>744</v>
      </c>
      <c r="HU98" s="393" t="s">
        <v>744</v>
      </c>
      <c r="HV98" s="303">
        <v>14.5</v>
      </c>
      <c r="HW98" s="303">
        <v>24616</v>
      </c>
      <c r="HX98" s="303">
        <v>216</v>
      </c>
      <c r="HY98" s="303">
        <v>2892</v>
      </c>
      <c r="HZ98" s="303">
        <v>0</v>
      </c>
      <c r="IA98" s="303">
        <v>0</v>
      </c>
      <c r="IB98" s="303">
        <v>0</v>
      </c>
      <c r="IC98" s="303">
        <v>0</v>
      </c>
      <c r="ID98" s="303">
        <v>0</v>
      </c>
      <c r="IE98" s="303">
        <v>0</v>
      </c>
      <c r="IF98" s="303">
        <v>21508</v>
      </c>
      <c r="IG98" s="303">
        <v>2094</v>
      </c>
      <c r="IH98" s="393">
        <v>1136</v>
      </c>
      <c r="II98" s="303">
        <v>1697.655172413793</v>
      </c>
      <c r="IJ98" s="303">
        <v>1483.3103448275863</v>
      </c>
      <c r="IK98" s="303">
        <v>144.41379310344828</v>
      </c>
      <c r="IL98" s="393">
        <v>0.12625934351641199</v>
      </c>
      <c r="IM98" s="303"/>
      <c r="IN98" s="303">
        <v>1719.2</v>
      </c>
      <c r="IO98" s="303">
        <v>1556.4</v>
      </c>
      <c r="IP98" s="393">
        <v>9.469520707305723E-2</v>
      </c>
      <c r="IQ98" s="303">
        <v>1776</v>
      </c>
      <c r="IR98" s="303">
        <v>1698.6666666666667</v>
      </c>
      <c r="IS98" s="393">
        <v>4.3543543543543506E-2</v>
      </c>
      <c r="IT98" s="303">
        <v>1723.1627906976744</v>
      </c>
      <c r="IU98" s="303">
        <v>1566.3255813953488</v>
      </c>
      <c r="IV98" s="393">
        <v>9.1017058950550678E-2</v>
      </c>
      <c r="IW98" s="735"/>
      <c r="IX98" s="303"/>
      <c r="IY98" s="396" t="s">
        <v>485</v>
      </c>
      <c r="IZ98" s="396" t="s">
        <v>486</v>
      </c>
      <c r="JA98" s="396" t="s">
        <v>343</v>
      </c>
      <c r="JB98" s="396">
        <v>27</v>
      </c>
      <c r="JC98" s="396" t="s">
        <v>12</v>
      </c>
      <c r="JD98" s="396" t="s">
        <v>232</v>
      </c>
      <c r="JE98" s="396" t="s">
        <v>9</v>
      </c>
      <c r="JF98" s="396" t="s">
        <v>232</v>
      </c>
      <c r="JG98" s="396" t="s">
        <v>358</v>
      </c>
    </row>
    <row r="99" spans="1:267" customFormat="1">
      <c r="A99">
        <v>601</v>
      </c>
      <c r="B99">
        <v>1</v>
      </c>
      <c r="F99">
        <v>700</v>
      </c>
      <c r="G99">
        <v>41</v>
      </c>
      <c r="H99">
        <v>1</v>
      </c>
      <c r="I99">
        <v>0</v>
      </c>
      <c r="J99">
        <v>1</v>
      </c>
      <c r="K99">
        <v>0</v>
      </c>
      <c r="L99" t="s">
        <v>582</v>
      </c>
      <c r="M99">
        <v>0</v>
      </c>
      <c r="N99">
        <v>0</v>
      </c>
      <c r="O99">
        <v>0</v>
      </c>
      <c r="P99">
        <v>0</v>
      </c>
      <c r="Q99">
        <v>0</v>
      </c>
      <c r="R99">
        <v>0</v>
      </c>
      <c r="S99">
        <v>0</v>
      </c>
      <c r="T99" t="s">
        <v>745</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s="439"/>
      <c r="CH99" s="303" t="s">
        <v>744</v>
      </c>
      <c r="CI99" s="393" t="s">
        <v>744</v>
      </c>
      <c r="CJ99" s="303" t="s">
        <v>744</v>
      </c>
      <c r="CK99" s="393" t="s">
        <v>744</v>
      </c>
      <c r="CL99" s="303" t="s">
        <v>744</v>
      </c>
      <c r="CM99" s="393" t="s">
        <v>744</v>
      </c>
      <c r="CN99" s="303"/>
      <c r="CO99" s="303"/>
      <c r="CP99" s="393" t="s">
        <v>658</v>
      </c>
      <c r="CQ99" s="303" t="s">
        <v>744</v>
      </c>
      <c r="CR99" s="393" t="s">
        <v>744</v>
      </c>
      <c r="CS99" s="393" t="s">
        <v>658</v>
      </c>
      <c r="CT99" s="303" t="s">
        <v>744</v>
      </c>
      <c r="CU99" s="393" t="s">
        <v>744</v>
      </c>
      <c r="CV99" s="303" t="s">
        <v>744</v>
      </c>
      <c r="CW99" s="303" t="s">
        <v>744</v>
      </c>
      <c r="CX99" s="303" t="s">
        <v>744</v>
      </c>
      <c r="CY99" s="303" t="s">
        <v>744</v>
      </c>
      <c r="CZ99" s="303" t="s">
        <v>744</v>
      </c>
      <c r="DA99" s="303" t="s">
        <v>744</v>
      </c>
      <c r="DB99" s="303" t="s">
        <v>744</v>
      </c>
      <c r="DC99" s="303" t="s">
        <v>744</v>
      </c>
      <c r="DD99" s="303" t="s">
        <v>744</v>
      </c>
      <c r="DE99" s="303" t="s">
        <v>744</v>
      </c>
      <c r="DF99" s="303" t="s">
        <v>744</v>
      </c>
      <c r="DG99" s="393" t="s">
        <v>744</v>
      </c>
      <c r="DH99" s="303" t="s">
        <v>744</v>
      </c>
      <c r="DI99" s="303" t="s">
        <v>744</v>
      </c>
      <c r="DJ99" s="393" t="s">
        <v>744</v>
      </c>
      <c r="DK99" s="303" t="s">
        <v>744</v>
      </c>
      <c r="DL99" s="303" t="s">
        <v>744</v>
      </c>
      <c r="DM99" s="303" t="s">
        <v>744</v>
      </c>
      <c r="DN99" s="303" t="s">
        <v>744</v>
      </c>
      <c r="DO99" s="303" t="s">
        <v>744</v>
      </c>
      <c r="DP99" s="303" t="s">
        <v>744</v>
      </c>
      <c r="DQ99" s="303" t="s">
        <v>744</v>
      </c>
      <c r="DR99" s="303" t="s">
        <v>744</v>
      </c>
      <c r="DS99" s="303" t="s">
        <v>744</v>
      </c>
      <c r="DT99" s="303" t="s">
        <v>744</v>
      </c>
      <c r="DU99" s="303" t="s">
        <v>744</v>
      </c>
      <c r="DV99" s="393" t="s">
        <v>744</v>
      </c>
      <c r="DW99" s="303" t="s">
        <v>744</v>
      </c>
      <c r="DX99" s="303" t="s">
        <v>744</v>
      </c>
      <c r="DY99" s="393" t="s">
        <v>744</v>
      </c>
      <c r="DZ99" s="303" t="s">
        <v>744</v>
      </c>
      <c r="EA99" s="303" t="s">
        <v>744</v>
      </c>
      <c r="EB99" s="303" t="s">
        <v>744</v>
      </c>
      <c r="EC99" s="303" t="s">
        <v>744</v>
      </c>
      <c r="ED99" s="303" t="s">
        <v>744</v>
      </c>
      <c r="EE99" s="303" t="s">
        <v>744</v>
      </c>
      <c r="EF99" s="303" t="s">
        <v>744</v>
      </c>
      <c r="EG99" s="303" t="s">
        <v>744</v>
      </c>
      <c r="EH99" s="303" t="s">
        <v>744</v>
      </c>
      <c r="EI99" s="303" t="s">
        <v>744</v>
      </c>
      <c r="EJ99" s="303" t="s">
        <v>744</v>
      </c>
      <c r="EK99" s="393" t="s">
        <v>744</v>
      </c>
      <c r="EL99" s="303" t="s">
        <v>744</v>
      </c>
      <c r="EM99" s="303" t="s">
        <v>744</v>
      </c>
      <c r="EN99" s="393" t="s">
        <v>744</v>
      </c>
      <c r="EO99" s="303" t="s">
        <v>744</v>
      </c>
      <c r="EP99" s="303" t="s">
        <v>744</v>
      </c>
      <c r="EQ99" s="303" t="s">
        <v>744</v>
      </c>
      <c r="ER99" s="303" t="s">
        <v>744</v>
      </c>
      <c r="ES99" s="303" t="s">
        <v>744</v>
      </c>
      <c r="ET99" s="303" t="s">
        <v>744</v>
      </c>
      <c r="EU99" s="303" t="s">
        <v>744</v>
      </c>
      <c r="EV99" s="303" t="s">
        <v>744</v>
      </c>
      <c r="EW99" s="303" t="s">
        <v>744</v>
      </c>
      <c r="EX99" s="303" t="s">
        <v>744</v>
      </c>
      <c r="EY99" s="303" t="s">
        <v>744</v>
      </c>
      <c r="EZ99" s="303" t="s">
        <v>744</v>
      </c>
      <c r="FA99" s="393" t="s">
        <v>744</v>
      </c>
      <c r="FB99" s="303" t="s">
        <v>744</v>
      </c>
      <c r="FC99" s="303" t="s">
        <v>744</v>
      </c>
      <c r="FD99" s="303" t="s">
        <v>744</v>
      </c>
      <c r="FE99" s="393" t="s">
        <v>744</v>
      </c>
      <c r="FF99" s="303" t="s">
        <v>744</v>
      </c>
      <c r="FG99" s="303" t="s">
        <v>744</v>
      </c>
      <c r="FH99" s="303" t="s">
        <v>744</v>
      </c>
      <c r="FI99" s="303" t="s">
        <v>744</v>
      </c>
      <c r="FJ99" s="303" t="s">
        <v>744</v>
      </c>
      <c r="FK99" s="303" t="s">
        <v>744</v>
      </c>
      <c r="FL99" s="303" t="s">
        <v>744</v>
      </c>
      <c r="FM99" s="303" t="s">
        <v>744</v>
      </c>
      <c r="FN99" s="303" t="s">
        <v>744</v>
      </c>
      <c r="FO99" s="303" t="s">
        <v>744</v>
      </c>
      <c r="FP99" s="303" t="s">
        <v>744</v>
      </c>
      <c r="FQ99" s="303" t="s">
        <v>744</v>
      </c>
      <c r="FR99" s="393" t="s">
        <v>744</v>
      </c>
      <c r="FS99" s="303" t="s">
        <v>744</v>
      </c>
      <c r="FT99" s="303" t="s">
        <v>744</v>
      </c>
      <c r="FU99" s="303" t="s">
        <v>744</v>
      </c>
      <c r="FV99" s="393" t="s">
        <v>744</v>
      </c>
      <c r="FW99" s="303" t="s">
        <v>744</v>
      </c>
      <c r="FX99" s="303" t="s">
        <v>744</v>
      </c>
      <c r="FY99" s="303" t="s">
        <v>744</v>
      </c>
      <c r="FZ99" s="303" t="s">
        <v>744</v>
      </c>
      <c r="GA99" s="303" t="s">
        <v>744</v>
      </c>
      <c r="GB99" s="303" t="s">
        <v>744</v>
      </c>
      <c r="GC99" s="303" t="s">
        <v>744</v>
      </c>
      <c r="GD99" s="303" t="s">
        <v>744</v>
      </c>
      <c r="GE99" s="303" t="s">
        <v>744</v>
      </c>
      <c r="GF99" s="303" t="s">
        <v>744</v>
      </c>
      <c r="GG99" s="303" t="s">
        <v>744</v>
      </c>
      <c r="GH99" s="303" t="s">
        <v>744</v>
      </c>
      <c r="GI99" s="393" t="s">
        <v>744</v>
      </c>
      <c r="GJ99" s="303" t="s">
        <v>744</v>
      </c>
      <c r="GK99" s="303" t="s">
        <v>744</v>
      </c>
      <c r="GL99" s="303" t="s">
        <v>744</v>
      </c>
      <c r="GM99" s="393" t="s">
        <v>744</v>
      </c>
      <c r="GN99" s="303" t="s">
        <v>744</v>
      </c>
      <c r="GO99" s="303" t="s">
        <v>744</v>
      </c>
      <c r="GP99" s="303" t="s">
        <v>744</v>
      </c>
      <c r="GQ99" s="303" t="s">
        <v>744</v>
      </c>
      <c r="GR99" s="303" t="s">
        <v>744</v>
      </c>
      <c r="GS99" s="303" t="s">
        <v>744</v>
      </c>
      <c r="GT99" s="303" t="s">
        <v>744</v>
      </c>
      <c r="GU99" s="303" t="s">
        <v>744</v>
      </c>
      <c r="GV99" s="303" t="s">
        <v>744</v>
      </c>
      <c r="GW99" s="303" t="s">
        <v>744</v>
      </c>
      <c r="GX99" s="303" t="s">
        <v>744</v>
      </c>
      <c r="GY99" s="303" t="s">
        <v>744</v>
      </c>
      <c r="GZ99" s="393" t="s">
        <v>744</v>
      </c>
      <c r="HA99" s="303" t="s">
        <v>744</v>
      </c>
      <c r="HB99" s="303" t="s">
        <v>744</v>
      </c>
      <c r="HC99" s="303" t="s">
        <v>744</v>
      </c>
      <c r="HD99" s="393" t="s">
        <v>744</v>
      </c>
      <c r="HE99" s="303" t="s">
        <v>744</v>
      </c>
      <c r="HF99" s="303" t="s">
        <v>744</v>
      </c>
      <c r="HG99" s="303" t="s">
        <v>744</v>
      </c>
      <c r="HH99" s="303" t="s">
        <v>744</v>
      </c>
      <c r="HI99" s="303" t="s">
        <v>744</v>
      </c>
      <c r="HJ99" s="303" t="s">
        <v>744</v>
      </c>
      <c r="HK99" s="303" t="s">
        <v>744</v>
      </c>
      <c r="HL99" s="303" t="s">
        <v>744</v>
      </c>
      <c r="HM99" s="303" t="s">
        <v>744</v>
      </c>
      <c r="HN99" s="303" t="s">
        <v>744</v>
      </c>
      <c r="HO99" s="303" t="s">
        <v>744</v>
      </c>
      <c r="HP99" s="303" t="s">
        <v>744</v>
      </c>
      <c r="HQ99" s="393" t="s">
        <v>744</v>
      </c>
      <c r="HR99" s="303" t="s">
        <v>744</v>
      </c>
      <c r="HS99" s="303" t="s">
        <v>744</v>
      </c>
      <c r="HT99" s="303" t="s">
        <v>744</v>
      </c>
      <c r="HU99" s="393" t="s">
        <v>744</v>
      </c>
      <c r="HV99" s="303" t="s">
        <v>744</v>
      </c>
      <c r="HW99" s="303" t="s">
        <v>744</v>
      </c>
      <c r="HX99" s="303" t="s">
        <v>744</v>
      </c>
      <c r="HY99" s="303" t="s">
        <v>744</v>
      </c>
      <c r="HZ99" s="303" t="s">
        <v>744</v>
      </c>
      <c r="IA99" s="303" t="s">
        <v>744</v>
      </c>
      <c r="IB99" s="303" t="s">
        <v>744</v>
      </c>
      <c r="IC99" s="303" t="s">
        <v>744</v>
      </c>
      <c r="ID99" s="303" t="s">
        <v>744</v>
      </c>
      <c r="IE99" s="303" t="s">
        <v>744</v>
      </c>
      <c r="IF99" s="303" t="s">
        <v>744</v>
      </c>
      <c r="IG99" s="303" t="s">
        <v>744</v>
      </c>
      <c r="IH99" s="393" t="s">
        <v>744</v>
      </c>
      <c r="II99" s="303" t="s">
        <v>744</v>
      </c>
      <c r="IJ99" s="303" t="s">
        <v>744</v>
      </c>
      <c r="IK99" s="303" t="s">
        <v>744</v>
      </c>
      <c r="IL99" s="393" t="s">
        <v>744</v>
      </c>
      <c r="IM99" s="303"/>
      <c r="IN99" s="303" t="s">
        <v>744</v>
      </c>
      <c r="IO99" s="303" t="s">
        <v>744</v>
      </c>
      <c r="IP99" s="393" t="s">
        <v>744</v>
      </c>
      <c r="IQ99" s="303" t="s">
        <v>744</v>
      </c>
      <c r="IR99" s="303" t="s">
        <v>744</v>
      </c>
      <c r="IS99" s="393" t="s">
        <v>744</v>
      </c>
      <c r="IT99" s="303" t="s">
        <v>744</v>
      </c>
      <c r="IU99" s="303" t="s">
        <v>744</v>
      </c>
      <c r="IV99" s="393" t="s">
        <v>495</v>
      </c>
      <c r="IW99" s="735"/>
      <c r="IX99" s="303"/>
      <c r="IY99" s="396" t="s">
        <v>582</v>
      </c>
      <c r="IZ99" s="396" t="s">
        <v>493</v>
      </c>
      <c r="JA99" s="396" t="s">
        <v>350</v>
      </c>
      <c r="JB99" s="396">
        <v>1</v>
      </c>
      <c r="JC99" s="396" t="s">
        <v>11</v>
      </c>
      <c r="JD99" s="396" t="s">
        <v>232</v>
      </c>
      <c r="JE99" s="396" t="s">
        <v>9</v>
      </c>
      <c r="JF99" s="396" t="s">
        <v>232</v>
      </c>
      <c r="JG99" s="396" t="s">
        <v>358</v>
      </c>
    </row>
    <row r="100" spans="1:267" customFormat="1">
      <c r="A100">
        <v>603</v>
      </c>
      <c r="B100">
        <v>1</v>
      </c>
      <c r="F100">
        <v>700</v>
      </c>
      <c r="G100">
        <v>42</v>
      </c>
      <c r="H100">
        <v>1</v>
      </c>
      <c r="I100">
        <v>0</v>
      </c>
      <c r="J100">
        <v>1</v>
      </c>
      <c r="K100">
        <v>0</v>
      </c>
      <c r="L100" t="s">
        <v>510</v>
      </c>
      <c r="M100">
        <v>0</v>
      </c>
      <c r="N100">
        <v>21</v>
      </c>
      <c r="O100">
        <v>21</v>
      </c>
      <c r="P100">
        <v>40</v>
      </c>
      <c r="Q100">
        <v>40</v>
      </c>
      <c r="R100">
        <v>50</v>
      </c>
      <c r="S100">
        <v>50</v>
      </c>
      <c r="T100" t="s">
        <v>745</v>
      </c>
      <c r="U100">
        <v>3</v>
      </c>
      <c r="V100">
        <v>2</v>
      </c>
      <c r="W100">
        <v>3</v>
      </c>
      <c r="X100">
        <v>0.5</v>
      </c>
      <c r="Y100">
        <v>33</v>
      </c>
      <c r="Z100">
        <v>0</v>
      </c>
      <c r="AA100">
        <v>0</v>
      </c>
      <c r="AB100">
        <v>0</v>
      </c>
      <c r="AC100">
        <v>0</v>
      </c>
      <c r="AD100">
        <v>0</v>
      </c>
      <c r="AE100">
        <v>0</v>
      </c>
      <c r="AF100">
        <v>0</v>
      </c>
      <c r="AG100">
        <v>632</v>
      </c>
      <c r="AH100">
        <v>0</v>
      </c>
      <c r="AI100">
        <v>120</v>
      </c>
      <c r="AJ100">
        <v>0</v>
      </c>
      <c r="AK100">
        <v>980</v>
      </c>
      <c r="AL100">
        <v>0</v>
      </c>
      <c r="AM100">
        <v>0</v>
      </c>
      <c r="AN100">
        <v>0</v>
      </c>
      <c r="AO100">
        <v>0</v>
      </c>
      <c r="AP100">
        <v>0</v>
      </c>
      <c r="AQ100">
        <v>0</v>
      </c>
      <c r="AR100">
        <v>0</v>
      </c>
      <c r="AS100">
        <v>0</v>
      </c>
      <c r="AT100">
        <v>0</v>
      </c>
      <c r="AU100">
        <v>0</v>
      </c>
      <c r="AV100">
        <v>0</v>
      </c>
      <c r="AW100">
        <v>783</v>
      </c>
      <c r="AX100">
        <v>0</v>
      </c>
      <c r="AY100">
        <v>0</v>
      </c>
      <c r="AZ100">
        <v>0</v>
      </c>
      <c r="BA100">
        <v>8</v>
      </c>
      <c r="BB100">
        <v>0</v>
      </c>
      <c r="BC100">
        <v>160</v>
      </c>
      <c r="BD100">
        <v>0</v>
      </c>
      <c r="BE100">
        <v>0</v>
      </c>
      <c r="BF100">
        <v>0</v>
      </c>
      <c r="BG100">
        <v>0</v>
      </c>
      <c r="BH100">
        <v>0</v>
      </c>
      <c r="BI100">
        <v>104</v>
      </c>
      <c r="BJ100">
        <v>0</v>
      </c>
      <c r="BK100">
        <v>0</v>
      </c>
      <c r="BL100">
        <v>0</v>
      </c>
      <c r="BM100">
        <v>0</v>
      </c>
      <c r="BN100">
        <v>0</v>
      </c>
      <c r="BO100">
        <v>0</v>
      </c>
      <c r="BP100">
        <v>0</v>
      </c>
      <c r="BQ100">
        <v>0</v>
      </c>
      <c r="BR100">
        <v>0</v>
      </c>
      <c r="BS100">
        <v>0</v>
      </c>
      <c r="BT100">
        <v>0</v>
      </c>
      <c r="BU100">
        <v>0</v>
      </c>
      <c r="BV100">
        <v>0</v>
      </c>
      <c r="BW100">
        <v>435</v>
      </c>
      <c r="BX100">
        <v>0</v>
      </c>
      <c r="BY100">
        <v>0</v>
      </c>
      <c r="BZ100">
        <v>0</v>
      </c>
      <c r="CA100">
        <v>0</v>
      </c>
      <c r="CB100">
        <v>0</v>
      </c>
      <c r="CC100">
        <v>0</v>
      </c>
      <c r="CD100">
        <v>0</v>
      </c>
      <c r="CE100">
        <v>67</v>
      </c>
      <c r="CF100">
        <v>0</v>
      </c>
      <c r="CG100" s="439"/>
      <c r="CH100" s="303">
        <v>21</v>
      </c>
      <c r="CI100" s="393">
        <v>21</v>
      </c>
      <c r="CJ100" s="303">
        <v>40</v>
      </c>
      <c r="CK100" s="393">
        <v>40</v>
      </c>
      <c r="CL100" s="303">
        <v>50</v>
      </c>
      <c r="CM100" s="393">
        <v>50</v>
      </c>
      <c r="CN100" s="303"/>
      <c r="CO100" s="303"/>
      <c r="CP100" s="393" t="s">
        <v>744</v>
      </c>
      <c r="CQ100" s="303" t="s">
        <v>389</v>
      </c>
      <c r="CR100" s="393" t="s">
        <v>389</v>
      </c>
      <c r="CS100" s="393" t="s">
        <v>744</v>
      </c>
      <c r="CT100" s="303" t="s">
        <v>389</v>
      </c>
      <c r="CU100" s="393" t="s">
        <v>389</v>
      </c>
      <c r="CV100" s="303">
        <v>3</v>
      </c>
      <c r="CW100" s="303">
        <v>4946.4999999999991</v>
      </c>
      <c r="CX100" s="303">
        <v>0</v>
      </c>
      <c r="CY100" s="303">
        <v>632</v>
      </c>
      <c r="CZ100" s="303">
        <v>0</v>
      </c>
      <c r="DA100" s="303">
        <v>0</v>
      </c>
      <c r="DB100" s="303">
        <v>0</v>
      </c>
      <c r="DC100" s="303">
        <v>0</v>
      </c>
      <c r="DD100" s="303">
        <v>0</v>
      </c>
      <c r="DE100" s="303">
        <v>0</v>
      </c>
      <c r="DF100" s="303">
        <v>4314.4999999999991</v>
      </c>
      <c r="DG100" s="393">
        <v>435</v>
      </c>
      <c r="DH100" s="303">
        <v>1648.833333333333</v>
      </c>
      <c r="DI100" s="303">
        <v>1438.1666666666663</v>
      </c>
      <c r="DJ100" s="393">
        <v>0.12776710805620139</v>
      </c>
      <c r="DK100" s="303">
        <v>2</v>
      </c>
      <c r="DL100" s="303">
        <v>3587.6666666666661</v>
      </c>
      <c r="DM100" s="303">
        <v>0</v>
      </c>
      <c r="DN100" s="303">
        <v>0</v>
      </c>
      <c r="DO100" s="303">
        <v>0</v>
      </c>
      <c r="DP100" s="303">
        <v>0</v>
      </c>
      <c r="DQ100" s="303">
        <v>0</v>
      </c>
      <c r="DR100" s="303">
        <v>0</v>
      </c>
      <c r="DS100" s="303">
        <v>0</v>
      </c>
      <c r="DT100" s="303">
        <v>0</v>
      </c>
      <c r="DU100" s="303">
        <v>3587.6666666666661</v>
      </c>
      <c r="DV100" s="393">
        <v>0</v>
      </c>
      <c r="DW100" s="303">
        <v>1793.833333333333</v>
      </c>
      <c r="DX100" s="303">
        <v>1793.833333333333</v>
      </c>
      <c r="DY100" s="393">
        <v>0</v>
      </c>
      <c r="DZ100" s="303">
        <v>5</v>
      </c>
      <c r="EA100" s="303">
        <v>8534.1666666666642</v>
      </c>
      <c r="EB100" s="303">
        <v>0</v>
      </c>
      <c r="EC100" s="303">
        <v>632</v>
      </c>
      <c r="ED100" s="303">
        <v>0</v>
      </c>
      <c r="EE100" s="303">
        <v>0</v>
      </c>
      <c r="EF100" s="303">
        <v>0</v>
      </c>
      <c r="EG100" s="303">
        <v>0</v>
      </c>
      <c r="EH100" s="303">
        <v>0</v>
      </c>
      <c r="EI100" s="303">
        <v>0</v>
      </c>
      <c r="EJ100" s="303">
        <v>7902.1666666666652</v>
      </c>
      <c r="EK100" s="393">
        <v>435</v>
      </c>
      <c r="EL100" s="303">
        <v>1706.8333333333328</v>
      </c>
      <c r="EM100" s="303">
        <v>1580.4333333333329</v>
      </c>
      <c r="EN100" s="393">
        <v>7.4055268040230438E-2</v>
      </c>
      <c r="EO100" s="303">
        <v>3</v>
      </c>
      <c r="EP100" s="303">
        <v>5381.4999999999991</v>
      </c>
      <c r="EQ100" s="303">
        <v>0</v>
      </c>
      <c r="ER100" s="303">
        <v>120</v>
      </c>
      <c r="ES100" s="303">
        <v>0</v>
      </c>
      <c r="ET100" s="303">
        <v>0</v>
      </c>
      <c r="EU100" s="303">
        <v>8</v>
      </c>
      <c r="EV100" s="303">
        <v>0</v>
      </c>
      <c r="EW100" s="303">
        <v>0</v>
      </c>
      <c r="EX100" s="303">
        <v>0</v>
      </c>
      <c r="EY100" s="303">
        <v>5253.4999999999991</v>
      </c>
      <c r="EZ100" s="303">
        <v>0</v>
      </c>
      <c r="FA100" s="393">
        <v>0</v>
      </c>
      <c r="FB100" s="303">
        <v>1793.833333333333</v>
      </c>
      <c r="FC100" s="303">
        <v>1751.1666666666663</v>
      </c>
      <c r="FD100" s="303">
        <v>0</v>
      </c>
      <c r="FE100" s="393">
        <v>2.3785190002787338E-2</v>
      </c>
      <c r="FF100" s="303">
        <v>0.5</v>
      </c>
      <c r="FG100" s="303">
        <v>896.91666666666652</v>
      </c>
      <c r="FH100" s="303">
        <v>0</v>
      </c>
      <c r="FI100" s="303">
        <v>0</v>
      </c>
      <c r="FJ100" s="303">
        <v>0</v>
      </c>
      <c r="FK100" s="303">
        <v>0</v>
      </c>
      <c r="FL100" s="303">
        <v>0</v>
      </c>
      <c r="FM100" s="303">
        <v>0</v>
      </c>
      <c r="FN100" s="303">
        <v>0</v>
      </c>
      <c r="FO100" s="303">
        <v>0</v>
      </c>
      <c r="FP100" s="303">
        <v>896.91666666666652</v>
      </c>
      <c r="FQ100" s="303">
        <v>0</v>
      </c>
      <c r="FR100" s="393">
        <v>0</v>
      </c>
      <c r="FS100" s="303">
        <v>1793.833333333333</v>
      </c>
      <c r="FT100" s="303">
        <v>1793.833333333333</v>
      </c>
      <c r="FU100" s="303">
        <v>0</v>
      </c>
      <c r="FV100" s="393">
        <v>0</v>
      </c>
      <c r="FW100" s="303">
        <v>3.5</v>
      </c>
      <c r="FX100" s="303">
        <v>6278.4166666666661</v>
      </c>
      <c r="FY100" s="303">
        <v>0</v>
      </c>
      <c r="FZ100" s="303">
        <v>120</v>
      </c>
      <c r="GA100" s="303">
        <v>0</v>
      </c>
      <c r="GB100" s="303">
        <v>0</v>
      </c>
      <c r="GC100" s="303">
        <v>8</v>
      </c>
      <c r="GD100" s="303">
        <v>0</v>
      </c>
      <c r="GE100" s="303">
        <v>0</v>
      </c>
      <c r="GF100" s="303">
        <v>0</v>
      </c>
      <c r="GG100" s="303">
        <v>6150.4166666666661</v>
      </c>
      <c r="GH100" s="303">
        <v>0</v>
      </c>
      <c r="GI100" s="393">
        <v>0</v>
      </c>
      <c r="GJ100" s="303">
        <v>1793.8333333333333</v>
      </c>
      <c r="GK100" s="303">
        <v>1757.2619047619046</v>
      </c>
      <c r="GL100" s="303">
        <v>0</v>
      </c>
      <c r="GM100" s="393">
        <v>2.0387305716674908E-2</v>
      </c>
      <c r="GN100" s="303">
        <v>33</v>
      </c>
      <c r="GO100" s="303">
        <v>59196.499999999993</v>
      </c>
      <c r="GP100" s="303">
        <v>0</v>
      </c>
      <c r="GQ100" s="303">
        <v>980</v>
      </c>
      <c r="GR100" s="303">
        <v>0</v>
      </c>
      <c r="GS100" s="303">
        <v>783</v>
      </c>
      <c r="GT100" s="303">
        <v>160</v>
      </c>
      <c r="GU100" s="303">
        <v>104</v>
      </c>
      <c r="GV100" s="303">
        <v>0</v>
      </c>
      <c r="GW100" s="303">
        <v>0</v>
      </c>
      <c r="GX100" s="303">
        <v>57169.499999999993</v>
      </c>
      <c r="GY100" s="303">
        <v>67</v>
      </c>
      <c r="GZ100" s="393">
        <v>0</v>
      </c>
      <c r="HA100" s="303">
        <v>1793.833333333333</v>
      </c>
      <c r="HB100" s="303">
        <v>1732.4090909090905</v>
      </c>
      <c r="HC100" s="303">
        <v>2.0303030303030303</v>
      </c>
      <c r="HD100" s="393">
        <v>3.4241889300887784E-2</v>
      </c>
      <c r="HE100" s="303" t="s">
        <v>744</v>
      </c>
      <c r="HF100" s="303" t="s">
        <v>744</v>
      </c>
      <c r="HG100" s="303" t="s">
        <v>744</v>
      </c>
      <c r="HH100" s="303" t="s">
        <v>744</v>
      </c>
      <c r="HI100" s="303" t="s">
        <v>744</v>
      </c>
      <c r="HJ100" s="303" t="s">
        <v>744</v>
      </c>
      <c r="HK100" s="303" t="s">
        <v>744</v>
      </c>
      <c r="HL100" s="303" t="s">
        <v>744</v>
      </c>
      <c r="HM100" s="303" t="s">
        <v>744</v>
      </c>
      <c r="HN100" s="303" t="s">
        <v>744</v>
      </c>
      <c r="HO100" s="303" t="s">
        <v>744</v>
      </c>
      <c r="HP100" s="303" t="s">
        <v>744</v>
      </c>
      <c r="HQ100" s="393" t="s">
        <v>744</v>
      </c>
      <c r="HR100" s="303" t="s">
        <v>744</v>
      </c>
      <c r="HS100" s="303" t="s">
        <v>744</v>
      </c>
      <c r="HT100" s="303" t="s">
        <v>744</v>
      </c>
      <c r="HU100" s="393" t="s">
        <v>744</v>
      </c>
      <c r="HV100" s="303">
        <v>33</v>
      </c>
      <c r="HW100" s="303">
        <v>59196.499999999993</v>
      </c>
      <c r="HX100" s="303">
        <v>0</v>
      </c>
      <c r="HY100" s="303">
        <v>980</v>
      </c>
      <c r="HZ100" s="303">
        <v>0</v>
      </c>
      <c r="IA100" s="303">
        <v>783</v>
      </c>
      <c r="IB100" s="303">
        <v>160</v>
      </c>
      <c r="IC100" s="303">
        <v>104</v>
      </c>
      <c r="ID100" s="303">
        <v>0</v>
      </c>
      <c r="IE100" s="303">
        <v>0</v>
      </c>
      <c r="IF100" s="303">
        <v>57169.499999999993</v>
      </c>
      <c r="IG100" s="303">
        <v>67</v>
      </c>
      <c r="IH100" s="393">
        <v>0</v>
      </c>
      <c r="II100" s="303">
        <v>1793.833333333333</v>
      </c>
      <c r="IJ100" s="303">
        <v>1732.4090909090908</v>
      </c>
      <c r="IK100" s="303">
        <v>2.0303030303030303</v>
      </c>
      <c r="IL100" s="393">
        <v>3.4241889300887673E-2</v>
      </c>
      <c r="IM100" s="303"/>
      <c r="IN100" s="303">
        <v>1782.6794871794868</v>
      </c>
      <c r="IO100" s="303">
        <v>1711.2179487179483</v>
      </c>
      <c r="IP100" s="393">
        <v>4.0086588181144855E-2</v>
      </c>
      <c r="IQ100" s="303">
        <v>1793.8333333333328</v>
      </c>
      <c r="IR100" s="303">
        <v>1793.8333333333328</v>
      </c>
      <c r="IS100" s="393">
        <v>0</v>
      </c>
      <c r="IT100" s="303">
        <v>1783.3514056224899</v>
      </c>
      <c r="IU100" s="303">
        <v>1716.1947791164657</v>
      </c>
      <c r="IV100" s="393">
        <v>3.7657539783968019E-2</v>
      </c>
      <c r="IW100" s="735"/>
      <c r="IX100" s="303"/>
      <c r="IY100" s="396" t="s">
        <v>510</v>
      </c>
      <c r="IZ100" s="396" t="s">
        <v>493</v>
      </c>
      <c r="JA100" s="396" t="s">
        <v>350</v>
      </c>
      <c r="JB100" s="396">
        <v>55</v>
      </c>
      <c r="JC100" s="396" t="s">
        <v>12</v>
      </c>
      <c r="JD100" s="396" t="s">
        <v>232</v>
      </c>
      <c r="JE100" s="396" t="s">
        <v>9</v>
      </c>
      <c r="JF100" s="396" t="s">
        <v>232</v>
      </c>
      <c r="JG100" s="396" t="s">
        <v>358</v>
      </c>
    </row>
    <row r="101" spans="1:267" customFormat="1">
      <c r="A101">
        <v>623</v>
      </c>
      <c r="B101">
        <v>1</v>
      </c>
      <c r="F101">
        <v>700</v>
      </c>
      <c r="G101">
        <v>41</v>
      </c>
      <c r="H101">
        <v>1</v>
      </c>
      <c r="I101">
        <v>0</v>
      </c>
      <c r="J101">
        <v>1</v>
      </c>
      <c r="K101">
        <v>0</v>
      </c>
      <c r="L101" t="s">
        <v>497</v>
      </c>
      <c r="M101">
        <v>0</v>
      </c>
      <c r="N101">
        <v>21</v>
      </c>
      <c r="O101">
        <v>21</v>
      </c>
      <c r="P101">
        <v>40</v>
      </c>
      <c r="Q101">
        <v>40</v>
      </c>
      <c r="R101">
        <v>0</v>
      </c>
      <c r="S101">
        <v>0</v>
      </c>
      <c r="T101" t="s">
        <v>745</v>
      </c>
      <c r="U101">
        <v>0</v>
      </c>
      <c r="V101">
        <v>0</v>
      </c>
      <c r="W101">
        <v>0</v>
      </c>
      <c r="X101">
        <v>1</v>
      </c>
      <c r="Y101">
        <v>19</v>
      </c>
      <c r="Z101">
        <v>0</v>
      </c>
      <c r="AA101">
        <v>0</v>
      </c>
      <c r="AB101">
        <v>0</v>
      </c>
      <c r="AC101">
        <v>0</v>
      </c>
      <c r="AD101">
        <v>0</v>
      </c>
      <c r="AE101">
        <v>0</v>
      </c>
      <c r="AF101">
        <v>0</v>
      </c>
      <c r="AG101">
        <v>0</v>
      </c>
      <c r="AH101">
        <v>0</v>
      </c>
      <c r="AI101">
        <v>0</v>
      </c>
      <c r="AJ101">
        <v>0</v>
      </c>
      <c r="AK101">
        <v>13</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16</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12</v>
      </c>
      <c r="CB101">
        <v>0</v>
      </c>
      <c r="CC101">
        <v>0</v>
      </c>
      <c r="CD101">
        <v>0</v>
      </c>
      <c r="CE101">
        <v>0</v>
      </c>
      <c r="CF101">
        <v>0</v>
      </c>
      <c r="CG101" s="439"/>
      <c r="CH101" s="303">
        <v>21</v>
      </c>
      <c r="CI101" s="393">
        <v>21</v>
      </c>
      <c r="CJ101" s="303">
        <v>40</v>
      </c>
      <c r="CK101" s="393">
        <v>40</v>
      </c>
      <c r="CL101" s="303">
        <v>0</v>
      </c>
      <c r="CM101" s="393">
        <v>0</v>
      </c>
      <c r="CN101" s="303"/>
      <c r="CO101" s="303"/>
      <c r="CP101" s="393" t="s">
        <v>744</v>
      </c>
      <c r="CQ101" s="303" t="s">
        <v>389</v>
      </c>
      <c r="CR101" s="393" t="s">
        <v>744</v>
      </c>
      <c r="CS101" s="393" t="s">
        <v>744</v>
      </c>
      <c r="CT101" s="303" t="s">
        <v>389</v>
      </c>
      <c r="CU101" s="393" t="s">
        <v>744</v>
      </c>
      <c r="CV101" s="303" t="s">
        <v>744</v>
      </c>
      <c r="CW101" s="303" t="s">
        <v>744</v>
      </c>
      <c r="CX101" s="303" t="s">
        <v>744</v>
      </c>
      <c r="CY101" s="303" t="s">
        <v>744</v>
      </c>
      <c r="CZ101" s="303" t="s">
        <v>744</v>
      </c>
      <c r="DA101" s="303" t="s">
        <v>744</v>
      </c>
      <c r="DB101" s="303" t="s">
        <v>744</v>
      </c>
      <c r="DC101" s="303" t="s">
        <v>744</v>
      </c>
      <c r="DD101" s="303" t="s">
        <v>744</v>
      </c>
      <c r="DE101" s="303" t="s">
        <v>744</v>
      </c>
      <c r="DF101" s="303" t="s">
        <v>744</v>
      </c>
      <c r="DG101" s="393" t="s">
        <v>744</v>
      </c>
      <c r="DH101" s="303" t="s">
        <v>744</v>
      </c>
      <c r="DI101" s="303" t="s">
        <v>744</v>
      </c>
      <c r="DJ101" s="393" t="s">
        <v>744</v>
      </c>
      <c r="DK101" s="303" t="s">
        <v>744</v>
      </c>
      <c r="DL101" s="303" t="s">
        <v>744</v>
      </c>
      <c r="DM101" s="303" t="s">
        <v>744</v>
      </c>
      <c r="DN101" s="303" t="s">
        <v>744</v>
      </c>
      <c r="DO101" s="303" t="s">
        <v>744</v>
      </c>
      <c r="DP101" s="303" t="s">
        <v>744</v>
      </c>
      <c r="DQ101" s="303" t="s">
        <v>744</v>
      </c>
      <c r="DR101" s="303" t="s">
        <v>744</v>
      </c>
      <c r="DS101" s="303" t="s">
        <v>744</v>
      </c>
      <c r="DT101" s="303" t="s">
        <v>744</v>
      </c>
      <c r="DU101" s="303" t="s">
        <v>744</v>
      </c>
      <c r="DV101" s="393" t="s">
        <v>744</v>
      </c>
      <c r="DW101" s="303" t="s">
        <v>744</v>
      </c>
      <c r="DX101" s="303" t="s">
        <v>744</v>
      </c>
      <c r="DY101" s="393" t="s">
        <v>744</v>
      </c>
      <c r="DZ101" s="303" t="s">
        <v>744</v>
      </c>
      <c r="EA101" s="303" t="s">
        <v>744</v>
      </c>
      <c r="EB101" s="303" t="s">
        <v>744</v>
      </c>
      <c r="EC101" s="303" t="s">
        <v>744</v>
      </c>
      <c r="ED101" s="303" t="s">
        <v>744</v>
      </c>
      <c r="EE101" s="303" t="s">
        <v>744</v>
      </c>
      <c r="EF101" s="303" t="s">
        <v>744</v>
      </c>
      <c r="EG101" s="303" t="s">
        <v>744</v>
      </c>
      <c r="EH101" s="303" t="s">
        <v>744</v>
      </c>
      <c r="EI101" s="303" t="s">
        <v>744</v>
      </c>
      <c r="EJ101" s="303" t="s">
        <v>744</v>
      </c>
      <c r="EK101" s="393" t="s">
        <v>744</v>
      </c>
      <c r="EL101" s="303" t="s">
        <v>744</v>
      </c>
      <c r="EM101" s="303" t="s">
        <v>744</v>
      </c>
      <c r="EN101" s="393" t="s">
        <v>744</v>
      </c>
      <c r="EO101" s="303" t="s">
        <v>744</v>
      </c>
      <c r="EP101" s="303" t="s">
        <v>744</v>
      </c>
      <c r="EQ101" s="303" t="s">
        <v>744</v>
      </c>
      <c r="ER101" s="303" t="s">
        <v>744</v>
      </c>
      <c r="ES101" s="303" t="s">
        <v>744</v>
      </c>
      <c r="ET101" s="303" t="s">
        <v>744</v>
      </c>
      <c r="EU101" s="303" t="s">
        <v>744</v>
      </c>
      <c r="EV101" s="303" t="s">
        <v>744</v>
      </c>
      <c r="EW101" s="303" t="s">
        <v>744</v>
      </c>
      <c r="EX101" s="303" t="s">
        <v>744</v>
      </c>
      <c r="EY101" s="303" t="s">
        <v>744</v>
      </c>
      <c r="EZ101" s="303" t="s">
        <v>744</v>
      </c>
      <c r="FA101" s="393" t="s">
        <v>744</v>
      </c>
      <c r="FB101" s="303" t="s">
        <v>744</v>
      </c>
      <c r="FC101" s="303" t="s">
        <v>744</v>
      </c>
      <c r="FD101" s="303" t="s">
        <v>744</v>
      </c>
      <c r="FE101" s="393" t="s">
        <v>744</v>
      </c>
      <c r="FF101" s="303">
        <v>1</v>
      </c>
      <c r="FG101" s="303">
        <v>1832</v>
      </c>
      <c r="FH101" s="303">
        <v>0</v>
      </c>
      <c r="FI101" s="303">
        <v>0</v>
      </c>
      <c r="FJ101" s="303">
        <v>0</v>
      </c>
      <c r="FK101" s="303">
        <v>0</v>
      </c>
      <c r="FL101" s="303">
        <v>0</v>
      </c>
      <c r="FM101" s="303">
        <v>16</v>
      </c>
      <c r="FN101" s="303">
        <v>0</v>
      </c>
      <c r="FO101" s="303">
        <v>0</v>
      </c>
      <c r="FP101" s="303">
        <v>1816</v>
      </c>
      <c r="FQ101" s="303">
        <v>0</v>
      </c>
      <c r="FR101" s="393">
        <v>0</v>
      </c>
      <c r="FS101" s="303">
        <v>1832</v>
      </c>
      <c r="FT101" s="303">
        <v>1816</v>
      </c>
      <c r="FU101" s="303">
        <v>0</v>
      </c>
      <c r="FV101" s="393">
        <v>8.733624454148492E-3</v>
      </c>
      <c r="FW101" s="303">
        <v>1</v>
      </c>
      <c r="FX101" s="303">
        <v>1832</v>
      </c>
      <c r="FY101" s="303">
        <v>0</v>
      </c>
      <c r="FZ101" s="303">
        <v>0</v>
      </c>
      <c r="GA101" s="303">
        <v>0</v>
      </c>
      <c r="GB101" s="303">
        <v>0</v>
      </c>
      <c r="GC101" s="303">
        <v>0</v>
      </c>
      <c r="GD101" s="303">
        <v>16</v>
      </c>
      <c r="GE101" s="303">
        <v>0</v>
      </c>
      <c r="GF101" s="303">
        <v>0</v>
      </c>
      <c r="GG101" s="303">
        <v>1816</v>
      </c>
      <c r="GH101" s="303">
        <v>0</v>
      </c>
      <c r="GI101" s="393">
        <v>0</v>
      </c>
      <c r="GJ101" s="303">
        <v>1832</v>
      </c>
      <c r="GK101" s="303">
        <v>1816</v>
      </c>
      <c r="GL101" s="303">
        <v>0</v>
      </c>
      <c r="GM101" s="393">
        <v>8.733624454148492E-3</v>
      </c>
      <c r="GN101" s="303">
        <v>19</v>
      </c>
      <c r="GO101" s="303">
        <v>34796</v>
      </c>
      <c r="GP101" s="303">
        <v>0</v>
      </c>
      <c r="GQ101" s="303">
        <v>13</v>
      </c>
      <c r="GR101" s="303">
        <v>0</v>
      </c>
      <c r="GS101" s="303">
        <v>0</v>
      </c>
      <c r="GT101" s="303">
        <v>0</v>
      </c>
      <c r="GU101" s="303">
        <v>0</v>
      </c>
      <c r="GV101" s="303">
        <v>0</v>
      </c>
      <c r="GW101" s="303">
        <v>0</v>
      </c>
      <c r="GX101" s="303">
        <v>34783</v>
      </c>
      <c r="GY101" s="303">
        <v>0</v>
      </c>
      <c r="GZ101" s="393">
        <v>12</v>
      </c>
      <c r="HA101" s="303">
        <v>1831.3684210526317</v>
      </c>
      <c r="HB101" s="303">
        <v>1830.6842105263158</v>
      </c>
      <c r="HC101" s="303">
        <v>0</v>
      </c>
      <c r="HD101" s="393">
        <v>3.7360616162784854E-4</v>
      </c>
      <c r="HE101" s="303" t="s">
        <v>744</v>
      </c>
      <c r="HF101" s="303" t="s">
        <v>744</v>
      </c>
      <c r="HG101" s="303" t="s">
        <v>744</v>
      </c>
      <c r="HH101" s="303" t="s">
        <v>744</v>
      </c>
      <c r="HI101" s="303" t="s">
        <v>744</v>
      </c>
      <c r="HJ101" s="303" t="s">
        <v>744</v>
      </c>
      <c r="HK101" s="303" t="s">
        <v>744</v>
      </c>
      <c r="HL101" s="303" t="s">
        <v>744</v>
      </c>
      <c r="HM101" s="303" t="s">
        <v>744</v>
      </c>
      <c r="HN101" s="303" t="s">
        <v>744</v>
      </c>
      <c r="HO101" s="303" t="s">
        <v>744</v>
      </c>
      <c r="HP101" s="303" t="s">
        <v>744</v>
      </c>
      <c r="HQ101" s="393" t="s">
        <v>744</v>
      </c>
      <c r="HR101" s="303" t="s">
        <v>744</v>
      </c>
      <c r="HS101" s="303" t="s">
        <v>744</v>
      </c>
      <c r="HT101" s="303" t="s">
        <v>744</v>
      </c>
      <c r="HU101" s="393" t="s">
        <v>744</v>
      </c>
      <c r="HV101" s="303">
        <v>19</v>
      </c>
      <c r="HW101" s="303">
        <v>34796</v>
      </c>
      <c r="HX101" s="303">
        <v>0</v>
      </c>
      <c r="HY101" s="303">
        <v>13</v>
      </c>
      <c r="HZ101" s="303">
        <v>0</v>
      </c>
      <c r="IA101" s="303">
        <v>0</v>
      </c>
      <c r="IB101" s="303">
        <v>0</v>
      </c>
      <c r="IC101" s="303">
        <v>0</v>
      </c>
      <c r="ID101" s="303">
        <v>0</v>
      </c>
      <c r="IE101" s="303">
        <v>0</v>
      </c>
      <c r="IF101" s="303">
        <v>34783</v>
      </c>
      <c r="IG101" s="303">
        <v>0</v>
      </c>
      <c r="IH101" s="393">
        <v>12</v>
      </c>
      <c r="II101" s="303">
        <v>1831.3684210526317</v>
      </c>
      <c r="IJ101" s="303">
        <v>1830.6842105263158</v>
      </c>
      <c r="IK101" s="303">
        <v>0</v>
      </c>
      <c r="IL101" s="393">
        <v>3.7360616162784854E-4</v>
      </c>
      <c r="IM101" s="303"/>
      <c r="IN101" s="303">
        <v>1831.3684210526317</v>
      </c>
      <c r="IO101" s="303">
        <v>1830.6842105263158</v>
      </c>
      <c r="IP101" s="393">
        <v>3.7360616162784854E-4</v>
      </c>
      <c r="IQ101" s="303">
        <v>1832</v>
      </c>
      <c r="IR101" s="303">
        <v>1816</v>
      </c>
      <c r="IS101" s="393">
        <v>8.733624454148492E-3</v>
      </c>
      <c r="IT101" s="303">
        <v>1831.4</v>
      </c>
      <c r="IU101" s="303">
        <v>1829.95</v>
      </c>
      <c r="IV101" s="393">
        <v>7.9174402096759966E-4</v>
      </c>
      <c r="IW101" s="735"/>
      <c r="IX101" s="303"/>
      <c r="IY101" s="396" t="s">
        <v>497</v>
      </c>
      <c r="IZ101" s="396" t="s">
        <v>476</v>
      </c>
      <c r="JA101" s="396" t="s">
        <v>350</v>
      </c>
      <c r="JB101" s="396">
        <v>20</v>
      </c>
      <c r="JC101" s="396" t="s">
        <v>12</v>
      </c>
      <c r="JD101" s="396" t="s">
        <v>232</v>
      </c>
      <c r="JE101" s="396" t="s">
        <v>9</v>
      </c>
      <c r="JF101" s="396" t="s">
        <v>232</v>
      </c>
      <c r="JG101" s="396" t="s">
        <v>358</v>
      </c>
    </row>
    <row r="102" spans="1:267" customFormat="1">
      <c r="A102">
        <v>640</v>
      </c>
      <c r="B102">
        <v>1</v>
      </c>
      <c r="F102">
        <v>700</v>
      </c>
      <c r="G102">
        <v>43</v>
      </c>
      <c r="H102">
        <v>1</v>
      </c>
      <c r="I102">
        <v>0</v>
      </c>
      <c r="J102">
        <v>1</v>
      </c>
      <c r="K102">
        <v>0</v>
      </c>
      <c r="L102" t="s">
        <v>497</v>
      </c>
      <c r="M102">
        <v>0</v>
      </c>
      <c r="N102">
        <v>20</v>
      </c>
      <c r="O102">
        <v>20</v>
      </c>
      <c r="P102">
        <v>40</v>
      </c>
      <c r="Q102">
        <v>40</v>
      </c>
      <c r="R102">
        <v>50</v>
      </c>
      <c r="S102">
        <v>50</v>
      </c>
      <c r="T102" t="s">
        <v>745</v>
      </c>
      <c r="U102">
        <v>0</v>
      </c>
      <c r="V102">
        <v>0</v>
      </c>
      <c r="W102">
        <v>13</v>
      </c>
      <c r="X102">
        <v>3.5</v>
      </c>
      <c r="Y102">
        <v>31</v>
      </c>
      <c r="Z102">
        <v>0</v>
      </c>
      <c r="AA102">
        <v>0</v>
      </c>
      <c r="AB102">
        <v>0</v>
      </c>
      <c r="AC102">
        <v>0</v>
      </c>
      <c r="AD102">
        <v>0</v>
      </c>
      <c r="AE102">
        <v>1</v>
      </c>
      <c r="AF102">
        <v>0</v>
      </c>
      <c r="AG102">
        <v>0</v>
      </c>
      <c r="AH102">
        <v>0</v>
      </c>
      <c r="AI102">
        <v>35</v>
      </c>
      <c r="AJ102">
        <v>14</v>
      </c>
      <c r="AK102">
        <v>126</v>
      </c>
      <c r="AL102">
        <v>0</v>
      </c>
      <c r="AM102">
        <v>0</v>
      </c>
      <c r="AN102">
        <v>0</v>
      </c>
      <c r="AO102">
        <v>0</v>
      </c>
      <c r="AP102">
        <v>0</v>
      </c>
      <c r="AQ102">
        <v>0</v>
      </c>
      <c r="AR102">
        <v>0</v>
      </c>
      <c r="AS102">
        <v>0</v>
      </c>
      <c r="AT102">
        <v>0</v>
      </c>
      <c r="AU102">
        <v>2</v>
      </c>
      <c r="AV102">
        <v>2</v>
      </c>
      <c r="AW102">
        <v>1</v>
      </c>
      <c r="AX102">
        <v>0</v>
      </c>
      <c r="AY102">
        <v>0</v>
      </c>
      <c r="AZ102">
        <v>0</v>
      </c>
      <c r="BA102">
        <v>1</v>
      </c>
      <c r="BB102">
        <v>0</v>
      </c>
      <c r="BC102">
        <v>3</v>
      </c>
      <c r="BD102">
        <v>0</v>
      </c>
      <c r="BE102">
        <v>0</v>
      </c>
      <c r="BF102">
        <v>0</v>
      </c>
      <c r="BG102">
        <v>102</v>
      </c>
      <c r="BH102">
        <v>84</v>
      </c>
      <c r="BI102">
        <v>261</v>
      </c>
      <c r="BJ102">
        <v>0</v>
      </c>
      <c r="BK102">
        <v>0</v>
      </c>
      <c r="BL102">
        <v>0</v>
      </c>
      <c r="BM102">
        <v>0</v>
      </c>
      <c r="BN102">
        <v>0</v>
      </c>
      <c r="BO102">
        <v>10</v>
      </c>
      <c r="BP102">
        <v>0</v>
      </c>
      <c r="BQ102">
        <v>0</v>
      </c>
      <c r="BR102">
        <v>0</v>
      </c>
      <c r="BS102">
        <v>0</v>
      </c>
      <c r="BT102">
        <v>0</v>
      </c>
      <c r="BU102">
        <v>0</v>
      </c>
      <c r="BV102">
        <v>0</v>
      </c>
      <c r="BW102">
        <v>0</v>
      </c>
      <c r="BX102">
        <v>0</v>
      </c>
      <c r="BY102">
        <v>0</v>
      </c>
      <c r="BZ102">
        <v>0</v>
      </c>
      <c r="CA102">
        <v>0</v>
      </c>
      <c r="CB102">
        <v>0</v>
      </c>
      <c r="CC102">
        <v>0</v>
      </c>
      <c r="CD102">
        <v>0</v>
      </c>
      <c r="CE102">
        <v>340</v>
      </c>
      <c r="CF102">
        <v>0</v>
      </c>
      <c r="CG102" s="439"/>
      <c r="CH102" s="303">
        <v>20</v>
      </c>
      <c r="CI102" s="393">
        <v>20</v>
      </c>
      <c r="CJ102" s="303">
        <v>40</v>
      </c>
      <c r="CK102" s="393">
        <v>40</v>
      </c>
      <c r="CL102" s="303">
        <v>50</v>
      </c>
      <c r="CM102" s="393">
        <v>50</v>
      </c>
      <c r="CN102" s="303"/>
      <c r="CO102" s="303"/>
      <c r="CP102" s="393" t="s">
        <v>744</v>
      </c>
      <c r="CQ102" s="303" t="s">
        <v>744</v>
      </c>
      <c r="CR102" s="393" t="s">
        <v>389</v>
      </c>
      <c r="CS102" s="393" t="s">
        <v>744</v>
      </c>
      <c r="CT102" s="303" t="s">
        <v>744</v>
      </c>
      <c r="CU102" s="393" t="s">
        <v>389</v>
      </c>
      <c r="CV102" s="303" t="s">
        <v>744</v>
      </c>
      <c r="CW102" s="303" t="s">
        <v>744</v>
      </c>
      <c r="CX102" s="303" t="s">
        <v>744</v>
      </c>
      <c r="CY102" s="303" t="s">
        <v>744</v>
      </c>
      <c r="CZ102" s="303" t="s">
        <v>744</v>
      </c>
      <c r="DA102" s="303" t="s">
        <v>744</v>
      </c>
      <c r="DB102" s="303" t="s">
        <v>744</v>
      </c>
      <c r="DC102" s="303" t="s">
        <v>744</v>
      </c>
      <c r="DD102" s="303" t="s">
        <v>744</v>
      </c>
      <c r="DE102" s="303" t="s">
        <v>744</v>
      </c>
      <c r="DF102" s="303" t="s">
        <v>744</v>
      </c>
      <c r="DG102" s="393" t="s">
        <v>744</v>
      </c>
      <c r="DH102" s="303" t="s">
        <v>744</v>
      </c>
      <c r="DI102" s="303" t="s">
        <v>744</v>
      </c>
      <c r="DJ102" s="393" t="s">
        <v>744</v>
      </c>
      <c r="DK102" s="303" t="s">
        <v>744</v>
      </c>
      <c r="DL102" s="303" t="s">
        <v>744</v>
      </c>
      <c r="DM102" s="303" t="s">
        <v>744</v>
      </c>
      <c r="DN102" s="303" t="s">
        <v>744</v>
      </c>
      <c r="DO102" s="303" t="s">
        <v>744</v>
      </c>
      <c r="DP102" s="303" t="s">
        <v>744</v>
      </c>
      <c r="DQ102" s="303" t="s">
        <v>744</v>
      </c>
      <c r="DR102" s="303" t="s">
        <v>744</v>
      </c>
      <c r="DS102" s="303" t="s">
        <v>744</v>
      </c>
      <c r="DT102" s="303" t="s">
        <v>744</v>
      </c>
      <c r="DU102" s="303" t="s">
        <v>744</v>
      </c>
      <c r="DV102" s="393" t="s">
        <v>744</v>
      </c>
      <c r="DW102" s="303" t="s">
        <v>744</v>
      </c>
      <c r="DX102" s="303" t="s">
        <v>744</v>
      </c>
      <c r="DY102" s="393" t="s">
        <v>744</v>
      </c>
      <c r="DZ102" s="303" t="s">
        <v>744</v>
      </c>
      <c r="EA102" s="303" t="s">
        <v>744</v>
      </c>
      <c r="EB102" s="303" t="s">
        <v>744</v>
      </c>
      <c r="EC102" s="303" t="s">
        <v>744</v>
      </c>
      <c r="ED102" s="303" t="s">
        <v>744</v>
      </c>
      <c r="EE102" s="303" t="s">
        <v>744</v>
      </c>
      <c r="EF102" s="303" t="s">
        <v>744</v>
      </c>
      <c r="EG102" s="303" t="s">
        <v>744</v>
      </c>
      <c r="EH102" s="303" t="s">
        <v>744</v>
      </c>
      <c r="EI102" s="303" t="s">
        <v>744</v>
      </c>
      <c r="EJ102" s="303" t="s">
        <v>744</v>
      </c>
      <c r="EK102" s="393" t="s">
        <v>744</v>
      </c>
      <c r="EL102" s="303" t="s">
        <v>744</v>
      </c>
      <c r="EM102" s="303" t="s">
        <v>744</v>
      </c>
      <c r="EN102" s="393" t="s">
        <v>744</v>
      </c>
      <c r="EO102" s="303">
        <v>13</v>
      </c>
      <c r="EP102" s="303">
        <v>23421.666666666664</v>
      </c>
      <c r="EQ102" s="303">
        <v>0</v>
      </c>
      <c r="ER102" s="303">
        <v>35</v>
      </c>
      <c r="ES102" s="303">
        <v>0</v>
      </c>
      <c r="ET102" s="303">
        <v>2</v>
      </c>
      <c r="EU102" s="303">
        <v>1</v>
      </c>
      <c r="EV102" s="303">
        <v>102</v>
      </c>
      <c r="EW102" s="303">
        <v>0</v>
      </c>
      <c r="EX102" s="303">
        <v>0</v>
      </c>
      <c r="EY102" s="303">
        <v>23281.666666666664</v>
      </c>
      <c r="EZ102" s="303">
        <v>0</v>
      </c>
      <c r="FA102" s="393">
        <v>0</v>
      </c>
      <c r="FB102" s="303">
        <v>1801.6666666666665</v>
      </c>
      <c r="FC102" s="303">
        <v>1790.8974358974358</v>
      </c>
      <c r="FD102" s="303">
        <v>0</v>
      </c>
      <c r="FE102" s="393">
        <v>5.9773713797764971E-3</v>
      </c>
      <c r="FF102" s="303">
        <v>3.5</v>
      </c>
      <c r="FG102" s="303">
        <v>6305.833333333333</v>
      </c>
      <c r="FH102" s="303">
        <v>0</v>
      </c>
      <c r="FI102" s="303">
        <v>14</v>
      </c>
      <c r="FJ102" s="303">
        <v>0</v>
      </c>
      <c r="FK102" s="303">
        <v>2</v>
      </c>
      <c r="FL102" s="303">
        <v>0</v>
      </c>
      <c r="FM102" s="303">
        <v>84</v>
      </c>
      <c r="FN102" s="303">
        <v>0</v>
      </c>
      <c r="FO102" s="303">
        <v>0</v>
      </c>
      <c r="FP102" s="303">
        <v>6205.833333333333</v>
      </c>
      <c r="FQ102" s="303">
        <v>0</v>
      </c>
      <c r="FR102" s="393">
        <v>0</v>
      </c>
      <c r="FS102" s="303">
        <v>1801.6666666666665</v>
      </c>
      <c r="FT102" s="303">
        <v>1773.0952380952378</v>
      </c>
      <c r="FU102" s="303">
        <v>0</v>
      </c>
      <c r="FV102" s="393">
        <v>1.5858332232060346E-2</v>
      </c>
      <c r="FW102" s="303">
        <v>16.5</v>
      </c>
      <c r="FX102" s="303">
        <v>29727.499999999996</v>
      </c>
      <c r="FY102" s="303">
        <v>0</v>
      </c>
      <c r="FZ102" s="303">
        <v>49</v>
      </c>
      <c r="GA102" s="303">
        <v>0</v>
      </c>
      <c r="GB102" s="303">
        <v>4</v>
      </c>
      <c r="GC102" s="303">
        <v>1</v>
      </c>
      <c r="GD102" s="303">
        <v>186</v>
      </c>
      <c r="GE102" s="303">
        <v>0</v>
      </c>
      <c r="GF102" s="303">
        <v>0</v>
      </c>
      <c r="GG102" s="303">
        <v>29487.499999999996</v>
      </c>
      <c r="GH102" s="303">
        <v>0</v>
      </c>
      <c r="GI102" s="393">
        <v>0</v>
      </c>
      <c r="GJ102" s="303">
        <v>1801.6666666666665</v>
      </c>
      <c r="GK102" s="303">
        <v>1787.121212121212</v>
      </c>
      <c r="GL102" s="303">
        <v>0</v>
      </c>
      <c r="GM102" s="393">
        <v>8.0733327726851822E-3</v>
      </c>
      <c r="GN102" s="303">
        <v>31</v>
      </c>
      <c r="GO102" s="303">
        <v>55851.666666666664</v>
      </c>
      <c r="GP102" s="303">
        <v>1</v>
      </c>
      <c r="GQ102" s="303">
        <v>126</v>
      </c>
      <c r="GR102" s="303">
        <v>0</v>
      </c>
      <c r="GS102" s="303">
        <v>1</v>
      </c>
      <c r="GT102" s="303">
        <v>3</v>
      </c>
      <c r="GU102" s="303">
        <v>261</v>
      </c>
      <c r="GV102" s="303">
        <v>10</v>
      </c>
      <c r="GW102" s="303">
        <v>0</v>
      </c>
      <c r="GX102" s="303">
        <v>55449.666666666664</v>
      </c>
      <c r="GY102" s="303">
        <v>340</v>
      </c>
      <c r="GZ102" s="393">
        <v>0</v>
      </c>
      <c r="HA102" s="303">
        <v>1801.6666666666665</v>
      </c>
      <c r="HB102" s="303">
        <v>1788.6989247311826</v>
      </c>
      <c r="HC102" s="303">
        <v>10.96774193548387</v>
      </c>
      <c r="HD102" s="393">
        <v>7.1976365969382838E-3</v>
      </c>
      <c r="HE102" s="303" t="s">
        <v>744</v>
      </c>
      <c r="HF102" s="303" t="s">
        <v>744</v>
      </c>
      <c r="HG102" s="303" t="s">
        <v>744</v>
      </c>
      <c r="HH102" s="303" t="s">
        <v>744</v>
      </c>
      <c r="HI102" s="303" t="s">
        <v>744</v>
      </c>
      <c r="HJ102" s="303" t="s">
        <v>744</v>
      </c>
      <c r="HK102" s="303" t="s">
        <v>744</v>
      </c>
      <c r="HL102" s="303" t="s">
        <v>744</v>
      </c>
      <c r="HM102" s="303" t="s">
        <v>744</v>
      </c>
      <c r="HN102" s="303" t="s">
        <v>744</v>
      </c>
      <c r="HO102" s="303" t="s">
        <v>744</v>
      </c>
      <c r="HP102" s="303" t="s">
        <v>744</v>
      </c>
      <c r="HQ102" s="393" t="s">
        <v>744</v>
      </c>
      <c r="HR102" s="303" t="s">
        <v>744</v>
      </c>
      <c r="HS102" s="303" t="s">
        <v>744</v>
      </c>
      <c r="HT102" s="303" t="s">
        <v>744</v>
      </c>
      <c r="HU102" s="393" t="s">
        <v>744</v>
      </c>
      <c r="HV102" s="303">
        <v>31</v>
      </c>
      <c r="HW102" s="303">
        <v>55851.666666666664</v>
      </c>
      <c r="HX102" s="303">
        <v>1</v>
      </c>
      <c r="HY102" s="303">
        <v>126</v>
      </c>
      <c r="HZ102" s="303">
        <v>0</v>
      </c>
      <c r="IA102" s="303">
        <v>1</v>
      </c>
      <c r="IB102" s="303">
        <v>3</v>
      </c>
      <c r="IC102" s="303">
        <v>261</v>
      </c>
      <c r="ID102" s="303">
        <v>10</v>
      </c>
      <c r="IE102" s="303">
        <v>0</v>
      </c>
      <c r="IF102" s="303">
        <v>55449.666666666664</v>
      </c>
      <c r="IG102" s="303">
        <v>340</v>
      </c>
      <c r="IH102" s="393">
        <v>0</v>
      </c>
      <c r="II102" s="303">
        <v>1801.6666666666665</v>
      </c>
      <c r="IJ102" s="303">
        <v>1788.6989247311826</v>
      </c>
      <c r="IK102" s="303">
        <v>10.96774193548387</v>
      </c>
      <c r="IL102" s="393">
        <v>7.1976365969382838E-3</v>
      </c>
      <c r="IM102" s="303"/>
      <c r="IN102" s="303">
        <v>1801.6666666666665</v>
      </c>
      <c r="IO102" s="303">
        <v>1789.3484848484848</v>
      </c>
      <c r="IP102" s="393">
        <v>6.8371036918677408E-3</v>
      </c>
      <c r="IQ102" s="303">
        <v>1801.6666666666665</v>
      </c>
      <c r="IR102" s="303">
        <v>1773.0952380952381</v>
      </c>
      <c r="IS102" s="393">
        <v>1.5858332232060235E-2</v>
      </c>
      <c r="IT102" s="303">
        <v>1801.6666666666665</v>
      </c>
      <c r="IU102" s="303">
        <v>1788.1508771929823</v>
      </c>
      <c r="IV102" s="393">
        <v>7.5018257948293865E-3</v>
      </c>
      <c r="IW102" s="735"/>
      <c r="IX102" s="303"/>
      <c r="IY102" s="396" t="s">
        <v>497</v>
      </c>
      <c r="IZ102" s="396" t="s">
        <v>476</v>
      </c>
      <c r="JA102" s="396" t="s">
        <v>350</v>
      </c>
      <c r="JB102" s="396">
        <v>91</v>
      </c>
      <c r="JC102" s="396" t="s">
        <v>12</v>
      </c>
      <c r="JD102" s="396" t="s">
        <v>232</v>
      </c>
      <c r="JE102" s="396" t="s">
        <v>9</v>
      </c>
      <c r="JF102" s="396" t="s">
        <v>232</v>
      </c>
      <c r="JG102" s="396" t="s">
        <v>358</v>
      </c>
    </row>
    <row r="103" spans="1:267" customFormat="1">
      <c r="A103">
        <v>715</v>
      </c>
      <c r="B103">
        <v>1</v>
      </c>
      <c r="F103">
        <v>700</v>
      </c>
      <c r="G103">
        <v>41</v>
      </c>
      <c r="H103">
        <v>0</v>
      </c>
      <c r="I103">
        <v>1</v>
      </c>
      <c r="J103">
        <v>1</v>
      </c>
      <c r="K103">
        <v>0</v>
      </c>
      <c r="L103" t="s">
        <v>598</v>
      </c>
      <c r="M103">
        <v>0</v>
      </c>
      <c r="N103">
        <v>25.157889999999998</v>
      </c>
      <c r="O103">
        <v>26.083333</v>
      </c>
      <c r="P103">
        <v>40</v>
      </c>
      <c r="Q103">
        <v>40</v>
      </c>
      <c r="R103">
        <v>0</v>
      </c>
      <c r="S103">
        <v>0</v>
      </c>
      <c r="T103" t="s">
        <v>745</v>
      </c>
      <c r="U103">
        <v>0</v>
      </c>
      <c r="V103">
        <v>0</v>
      </c>
      <c r="W103">
        <v>5.5</v>
      </c>
      <c r="X103">
        <v>4</v>
      </c>
      <c r="Y103">
        <v>36</v>
      </c>
      <c r="Z103">
        <v>0</v>
      </c>
      <c r="AA103">
        <v>0</v>
      </c>
      <c r="AB103">
        <v>0</v>
      </c>
      <c r="AC103">
        <v>0</v>
      </c>
      <c r="AD103">
        <v>0</v>
      </c>
      <c r="AE103">
        <v>184</v>
      </c>
      <c r="AF103">
        <v>0</v>
      </c>
      <c r="AG103">
        <v>0</v>
      </c>
      <c r="AH103">
        <v>0</v>
      </c>
      <c r="AI103">
        <v>32</v>
      </c>
      <c r="AJ103">
        <v>72</v>
      </c>
      <c r="AK103">
        <v>2669</v>
      </c>
      <c r="AL103">
        <v>0</v>
      </c>
      <c r="AM103">
        <v>0</v>
      </c>
      <c r="AN103">
        <v>0</v>
      </c>
      <c r="AO103">
        <v>0</v>
      </c>
      <c r="AP103">
        <v>0</v>
      </c>
      <c r="AQ103">
        <v>0</v>
      </c>
      <c r="AR103">
        <v>0</v>
      </c>
      <c r="AS103">
        <v>0</v>
      </c>
      <c r="AT103">
        <v>0</v>
      </c>
      <c r="AU103">
        <v>0</v>
      </c>
      <c r="AV103">
        <v>0</v>
      </c>
      <c r="AW103">
        <v>32</v>
      </c>
      <c r="AX103">
        <v>0</v>
      </c>
      <c r="AY103">
        <v>0</v>
      </c>
      <c r="AZ103">
        <v>0</v>
      </c>
      <c r="BA103">
        <v>0</v>
      </c>
      <c r="BB103">
        <v>0</v>
      </c>
      <c r="BC103">
        <v>0</v>
      </c>
      <c r="BD103">
        <v>0</v>
      </c>
      <c r="BE103">
        <v>0</v>
      </c>
      <c r="BF103">
        <v>0</v>
      </c>
      <c r="BG103">
        <v>24</v>
      </c>
      <c r="BH103">
        <v>8</v>
      </c>
      <c r="BI103">
        <v>72</v>
      </c>
      <c r="BJ103">
        <v>0</v>
      </c>
      <c r="BK103">
        <v>0</v>
      </c>
      <c r="BL103">
        <v>0</v>
      </c>
      <c r="BM103">
        <v>0</v>
      </c>
      <c r="BN103">
        <v>0</v>
      </c>
      <c r="BO103">
        <v>376</v>
      </c>
      <c r="BP103">
        <v>0</v>
      </c>
      <c r="BQ103">
        <v>0</v>
      </c>
      <c r="BR103">
        <v>0</v>
      </c>
      <c r="BS103">
        <v>0</v>
      </c>
      <c r="BT103">
        <v>0</v>
      </c>
      <c r="BU103">
        <v>0</v>
      </c>
      <c r="BV103">
        <v>0</v>
      </c>
      <c r="BW103">
        <v>0</v>
      </c>
      <c r="BX103">
        <v>0</v>
      </c>
      <c r="BY103">
        <v>0</v>
      </c>
      <c r="BZ103">
        <v>0</v>
      </c>
      <c r="CA103">
        <v>3</v>
      </c>
      <c r="CB103">
        <v>0</v>
      </c>
      <c r="CC103">
        <v>94.5</v>
      </c>
      <c r="CD103">
        <v>74.5</v>
      </c>
      <c r="CE103">
        <v>787.5</v>
      </c>
      <c r="CF103">
        <v>0</v>
      </c>
      <c r="CG103" s="439"/>
      <c r="CH103" s="303">
        <v>25.157889999999998</v>
      </c>
      <c r="CI103" s="393">
        <v>26.083333</v>
      </c>
      <c r="CJ103" s="303">
        <v>40</v>
      </c>
      <c r="CK103" s="393">
        <v>40</v>
      </c>
      <c r="CL103" s="303">
        <v>0</v>
      </c>
      <c r="CM103" s="393">
        <v>0</v>
      </c>
      <c r="CN103" s="303"/>
      <c r="CO103" s="303"/>
      <c r="CP103" s="393" t="s">
        <v>744</v>
      </c>
      <c r="CQ103" s="303" t="s">
        <v>389</v>
      </c>
      <c r="CR103" s="393" t="s">
        <v>389</v>
      </c>
      <c r="CS103" s="393" t="s">
        <v>744</v>
      </c>
      <c r="CT103" s="303" t="s">
        <v>389</v>
      </c>
      <c r="CU103" s="393" t="s">
        <v>389</v>
      </c>
      <c r="CV103" s="303" t="s">
        <v>744</v>
      </c>
      <c r="CW103" s="303" t="s">
        <v>744</v>
      </c>
      <c r="CX103" s="303" t="s">
        <v>744</v>
      </c>
      <c r="CY103" s="303" t="s">
        <v>744</v>
      </c>
      <c r="CZ103" s="303" t="s">
        <v>744</v>
      </c>
      <c r="DA103" s="303" t="s">
        <v>744</v>
      </c>
      <c r="DB103" s="303" t="s">
        <v>744</v>
      </c>
      <c r="DC103" s="303" t="s">
        <v>744</v>
      </c>
      <c r="DD103" s="303" t="s">
        <v>744</v>
      </c>
      <c r="DE103" s="303" t="s">
        <v>744</v>
      </c>
      <c r="DF103" s="303" t="s">
        <v>744</v>
      </c>
      <c r="DG103" s="393" t="s">
        <v>744</v>
      </c>
      <c r="DH103" s="303" t="s">
        <v>744</v>
      </c>
      <c r="DI103" s="303" t="s">
        <v>744</v>
      </c>
      <c r="DJ103" s="393" t="s">
        <v>744</v>
      </c>
      <c r="DK103" s="303" t="s">
        <v>744</v>
      </c>
      <c r="DL103" s="303" t="s">
        <v>744</v>
      </c>
      <c r="DM103" s="303" t="s">
        <v>744</v>
      </c>
      <c r="DN103" s="303" t="s">
        <v>744</v>
      </c>
      <c r="DO103" s="303" t="s">
        <v>744</v>
      </c>
      <c r="DP103" s="303" t="s">
        <v>744</v>
      </c>
      <c r="DQ103" s="303" t="s">
        <v>744</v>
      </c>
      <c r="DR103" s="303" t="s">
        <v>744</v>
      </c>
      <c r="DS103" s="303" t="s">
        <v>744</v>
      </c>
      <c r="DT103" s="303" t="s">
        <v>744</v>
      </c>
      <c r="DU103" s="303" t="s">
        <v>744</v>
      </c>
      <c r="DV103" s="393" t="s">
        <v>744</v>
      </c>
      <c r="DW103" s="303" t="s">
        <v>744</v>
      </c>
      <c r="DX103" s="303" t="s">
        <v>744</v>
      </c>
      <c r="DY103" s="393" t="s">
        <v>744</v>
      </c>
      <c r="DZ103" s="303" t="s">
        <v>744</v>
      </c>
      <c r="EA103" s="303" t="s">
        <v>744</v>
      </c>
      <c r="EB103" s="303" t="s">
        <v>744</v>
      </c>
      <c r="EC103" s="303" t="s">
        <v>744</v>
      </c>
      <c r="ED103" s="303" t="s">
        <v>744</v>
      </c>
      <c r="EE103" s="303" t="s">
        <v>744</v>
      </c>
      <c r="EF103" s="303" t="s">
        <v>744</v>
      </c>
      <c r="EG103" s="303" t="s">
        <v>744</v>
      </c>
      <c r="EH103" s="303" t="s">
        <v>744</v>
      </c>
      <c r="EI103" s="303" t="s">
        <v>744</v>
      </c>
      <c r="EJ103" s="303" t="s">
        <v>744</v>
      </c>
      <c r="EK103" s="393" t="s">
        <v>744</v>
      </c>
      <c r="EL103" s="303" t="s">
        <v>744</v>
      </c>
      <c r="EM103" s="303" t="s">
        <v>744</v>
      </c>
      <c r="EN103" s="393" t="s">
        <v>744</v>
      </c>
      <c r="EO103" s="303">
        <v>5.5</v>
      </c>
      <c r="EP103" s="303">
        <v>9893.0528400000003</v>
      </c>
      <c r="EQ103" s="303">
        <v>0</v>
      </c>
      <c r="ER103" s="303">
        <v>32</v>
      </c>
      <c r="ES103" s="303">
        <v>0</v>
      </c>
      <c r="ET103" s="303">
        <v>0</v>
      </c>
      <c r="EU103" s="303">
        <v>0</v>
      </c>
      <c r="EV103" s="303">
        <v>24</v>
      </c>
      <c r="EW103" s="303">
        <v>0</v>
      </c>
      <c r="EX103" s="303">
        <v>0</v>
      </c>
      <c r="EY103" s="303">
        <v>9837.0528400000003</v>
      </c>
      <c r="EZ103" s="303">
        <v>94.5</v>
      </c>
      <c r="FA103" s="393">
        <v>0</v>
      </c>
      <c r="FB103" s="303">
        <v>1798.7368799999999</v>
      </c>
      <c r="FC103" s="303">
        <v>1788.5550618181817</v>
      </c>
      <c r="FD103" s="303">
        <v>17.181818181818183</v>
      </c>
      <c r="FE103" s="393">
        <v>5.6605378446559218E-3</v>
      </c>
      <c r="FF103" s="303">
        <v>4</v>
      </c>
      <c r="FG103" s="303">
        <v>7194.9475199999997</v>
      </c>
      <c r="FH103" s="303">
        <v>0</v>
      </c>
      <c r="FI103" s="303">
        <v>72</v>
      </c>
      <c r="FJ103" s="303">
        <v>0</v>
      </c>
      <c r="FK103" s="303">
        <v>0</v>
      </c>
      <c r="FL103" s="303">
        <v>0</v>
      </c>
      <c r="FM103" s="303">
        <v>8</v>
      </c>
      <c r="FN103" s="303">
        <v>0</v>
      </c>
      <c r="FO103" s="303">
        <v>0</v>
      </c>
      <c r="FP103" s="303">
        <v>7114.9475199999997</v>
      </c>
      <c r="FQ103" s="303">
        <v>74.5</v>
      </c>
      <c r="FR103" s="393">
        <v>0</v>
      </c>
      <c r="FS103" s="303">
        <v>1798.7368799999999</v>
      </c>
      <c r="FT103" s="303">
        <v>1778.7368799999999</v>
      </c>
      <c r="FU103" s="303">
        <v>18.625</v>
      </c>
      <c r="FV103" s="393">
        <v>1.1118913623431093E-2</v>
      </c>
      <c r="FW103" s="303">
        <v>9.5</v>
      </c>
      <c r="FX103" s="303">
        <v>17088.000359999998</v>
      </c>
      <c r="FY103" s="303">
        <v>0</v>
      </c>
      <c r="FZ103" s="303">
        <v>104</v>
      </c>
      <c r="GA103" s="303">
        <v>0</v>
      </c>
      <c r="GB103" s="303">
        <v>0</v>
      </c>
      <c r="GC103" s="303">
        <v>0</v>
      </c>
      <c r="GD103" s="303">
        <v>32</v>
      </c>
      <c r="GE103" s="303">
        <v>0</v>
      </c>
      <c r="GF103" s="303">
        <v>0</v>
      </c>
      <c r="GG103" s="303">
        <v>16952.000359999998</v>
      </c>
      <c r="GH103" s="303">
        <v>169</v>
      </c>
      <c r="GI103" s="393">
        <v>0</v>
      </c>
      <c r="GJ103" s="303">
        <v>1798.7368799999997</v>
      </c>
      <c r="GK103" s="303">
        <v>1784.4210905263155</v>
      </c>
      <c r="GL103" s="303">
        <v>17.789473684210527</v>
      </c>
      <c r="GM103" s="393">
        <v>7.9588013304559002E-3</v>
      </c>
      <c r="GN103" s="303">
        <v>36</v>
      </c>
      <c r="GO103" s="303">
        <v>64485.000096000003</v>
      </c>
      <c r="GP103" s="303">
        <v>184</v>
      </c>
      <c r="GQ103" s="303">
        <v>2669</v>
      </c>
      <c r="GR103" s="303">
        <v>0</v>
      </c>
      <c r="GS103" s="303">
        <v>32</v>
      </c>
      <c r="GT103" s="303">
        <v>0</v>
      </c>
      <c r="GU103" s="303">
        <v>72</v>
      </c>
      <c r="GV103" s="303">
        <v>376</v>
      </c>
      <c r="GW103" s="303">
        <v>0</v>
      </c>
      <c r="GX103" s="303">
        <v>61152.000096000003</v>
      </c>
      <c r="GY103" s="303">
        <v>787.5</v>
      </c>
      <c r="GZ103" s="393">
        <v>3</v>
      </c>
      <c r="HA103" s="303">
        <v>1791.2500026666667</v>
      </c>
      <c r="HB103" s="303">
        <v>1698.6666693333334</v>
      </c>
      <c r="HC103" s="303">
        <v>21.875</v>
      </c>
      <c r="HD103" s="393">
        <v>5.1686438629729436E-2</v>
      </c>
      <c r="HE103" s="303" t="s">
        <v>744</v>
      </c>
      <c r="HF103" s="303" t="s">
        <v>744</v>
      </c>
      <c r="HG103" s="303" t="s">
        <v>744</v>
      </c>
      <c r="HH103" s="303" t="s">
        <v>744</v>
      </c>
      <c r="HI103" s="303" t="s">
        <v>744</v>
      </c>
      <c r="HJ103" s="303" t="s">
        <v>744</v>
      </c>
      <c r="HK103" s="303" t="s">
        <v>744</v>
      </c>
      <c r="HL103" s="303" t="s">
        <v>744</v>
      </c>
      <c r="HM103" s="303" t="s">
        <v>744</v>
      </c>
      <c r="HN103" s="303" t="s">
        <v>744</v>
      </c>
      <c r="HO103" s="303" t="s">
        <v>744</v>
      </c>
      <c r="HP103" s="303" t="s">
        <v>744</v>
      </c>
      <c r="HQ103" s="393" t="s">
        <v>744</v>
      </c>
      <c r="HR103" s="303" t="s">
        <v>744</v>
      </c>
      <c r="HS103" s="303" t="s">
        <v>744</v>
      </c>
      <c r="HT103" s="303" t="s">
        <v>744</v>
      </c>
      <c r="HU103" s="393" t="s">
        <v>744</v>
      </c>
      <c r="HV103" s="303">
        <v>36</v>
      </c>
      <c r="HW103" s="303">
        <v>64485.000096000003</v>
      </c>
      <c r="HX103" s="303">
        <v>184</v>
      </c>
      <c r="HY103" s="303">
        <v>2669</v>
      </c>
      <c r="HZ103" s="303">
        <v>0</v>
      </c>
      <c r="IA103" s="303">
        <v>32</v>
      </c>
      <c r="IB103" s="303">
        <v>0</v>
      </c>
      <c r="IC103" s="303">
        <v>72</v>
      </c>
      <c r="ID103" s="303">
        <v>376</v>
      </c>
      <c r="IE103" s="303">
        <v>0</v>
      </c>
      <c r="IF103" s="303">
        <v>61152.000096000003</v>
      </c>
      <c r="IG103" s="303">
        <v>787.5</v>
      </c>
      <c r="IH103" s="393">
        <v>3</v>
      </c>
      <c r="II103" s="303">
        <v>1791.2500026666667</v>
      </c>
      <c r="IJ103" s="303">
        <v>1698.6666693333334</v>
      </c>
      <c r="IK103" s="303">
        <v>21.875</v>
      </c>
      <c r="IL103" s="393">
        <v>5.1686438629729436E-2</v>
      </c>
      <c r="IM103" s="303"/>
      <c r="IN103" s="303">
        <v>1792.2422394216869</v>
      </c>
      <c r="IO103" s="303">
        <v>1710.5795888192772</v>
      </c>
      <c r="IP103" s="393">
        <v>4.5564516227873497E-2</v>
      </c>
      <c r="IQ103" s="303">
        <v>1798.7368799999999</v>
      </c>
      <c r="IR103" s="303">
        <v>1778.7368799999999</v>
      </c>
      <c r="IS103" s="393">
        <v>1.1118913623431093E-2</v>
      </c>
      <c r="IT103" s="303">
        <v>1792.8131968351649</v>
      </c>
      <c r="IU103" s="303">
        <v>1716.5714385934068</v>
      </c>
      <c r="IV103" s="393">
        <v>4.2526325875081095E-2</v>
      </c>
      <c r="IW103" s="735"/>
      <c r="IX103" s="303"/>
      <c r="IY103" s="396" t="s">
        <v>598</v>
      </c>
      <c r="IZ103" s="396" t="s">
        <v>527</v>
      </c>
      <c r="JA103" s="396" t="s">
        <v>350</v>
      </c>
      <c r="JB103" s="396">
        <v>55</v>
      </c>
      <c r="JC103" s="396" t="s">
        <v>12</v>
      </c>
      <c r="JD103" s="396" t="s">
        <v>232</v>
      </c>
      <c r="JE103" s="396" t="s">
        <v>9</v>
      </c>
      <c r="JF103" s="396" t="s">
        <v>232</v>
      </c>
      <c r="JG103" s="396" t="s">
        <v>358</v>
      </c>
    </row>
    <row r="104" spans="1:267" customFormat="1">
      <c r="A104">
        <v>719</v>
      </c>
      <c r="B104">
        <v>1</v>
      </c>
      <c r="F104">
        <v>700</v>
      </c>
      <c r="G104">
        <v>43</v>
      </c>
      <c r="H104">
        <v>1</v>
      </c>
      <c r="I104">
        <v>0</v>
      </c>
      <c r="J104">
        <v>1</v>
      </c>
      <c r="K104">
        <v>0</v>
      </c>
      <c r="L104" t="s">
        <v>598</v>
      </c>
      <c r="M104">
        <v>0</v>
      </c>
      <c r="N104">
        <v>28.33333</v>
      </c>
      <c r="O104">
        <v>20</v>
      </c>
      <c r="P104">
        <v>40</v>
      </c>
      <c r="Q104">
        <v>40</v>
      </c>
      <c r="R104">
        <v>0</v>
      </c>
      <c r="S104">
        <v>0</v>
      </c>
      <c r="T104" t="s">
        <v>745</v>
      </c>
      <c r="U104">
        <v>0</v>
      </c>
      <c r="V104">
        <v>0</v>
      </c>
      <c r="W104">
        <v>0.5</v>
      </c>
      <c r="X104">
        <v>1</v>
      </c>
      <c r="Y104">
        <v>12</v>
      </c>
      <c r="Z104">
        <v>0</v>
      </c>
      <c r="AA104">
        <v>0</v>
      </c>
      <c r="AB104">
        <v>0</v>
      </c>
      <c r="AC104">
        <v>0</v>
      </c>
      <c r="AD104">
        <v>0</v>
      </c>
      <c r="AE104">
        <v>0</v>
      </c>
      <c r="AF104">
        <v>0</v>
      </c>
      <c r="AG104">
        <v>0</v>
      </c>
      <c r="AH104">
        <v>0</v>
      </c>
      <c r="AI104">
        <v>0</v>
      </c>
      <c r="AJ104">
        <v>0</v>
      </c>
      <c r="AK104">
        <v>440</v>
      </c>
      <c r="AL104">
        <v>0</v>
      </c>
      <c r="AM104">
        <v>0</v>
      </c>
      <c r="AN104">
        <v>0</v>
      </c>
      <c r="AO104">
        <v>0</v>
      </c>
      <c r="AP104">
        <v>0</v>
      </c>
      <c r="AQ104">
        <v>0</v>
      </c>
      <c r="AR104">
        <v>0</v>
      </c>
      <c r="AS104">
        <v>0</v>
      </c>
      <c r="AT104">
        <v>0</v>
      </c>
      <c r="AU104">
        <v>0</v>
      </c>
      <c r="AV104">
        <v>0</v>
      </c>
      <c r="AW104">
        <v>0</v>
      </c>
      <c r="AX104">
        <v>0</v>
      </c>
      <c r="AY104">
        <v>0</v>
      </c>
      <c r="AZ104">
        <v>0</v>
      </c>
      <c r="BA104">
        <v>0</v>
      </c>
      <c r="BB104">
        <v>0</v>
      </c>
      <c r="BC104">
        <v>115</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831</v>
      </c>
      <c r="CB104">
        <v>0</v>
      </c>
      <c r="CC104">
        <v>2</v>
      </c>
      <c r="CD104">
        <v>7</v>
      </c>
      <c r="CE104">
        <v>0</v>
      </c>
      <c r="CF104">
        <v>0</v>
      </c>
      <c r="CG104" s="439"/>
      <c r="CH104" s="303">
        <v>28.33333</v>
      </c>
      <c r="CI104" s="393">
        <v>20</v>
      </c>
      <c r="CJ104" s="303">
        <v>40</v>
      </c>
      <c r="CK104" s="393">
        <v>40</v>
      </c>
      <c r="CL104" s="303">
        <v>0</v>
      </c>
      <c r="CM104" s="393">
        <v>0</v>
      </c>
      <c r="CN104" s="303"/>
      <c r="CO104" s="303"/>
      <c r="CP104" s="393" t="s">
        <v>744</v>
      </c>
      <c r="CQ104" s="303" t="s">
        <v>389</v>
      </c>
      <c r="CR104" s="393" t="s">
        <v>389</v>
      </c>
      <c r="CS104" s="393" t="s">
        <v>744</v>
      </c>
      <c r="CT104" s="303" t="s">
        <v>389</v>
      </c>
      <c r="CU104" s="393" t="s">
        <v>389</v>
      </c>
      <c r="CV104" s="303" t="s">
        <v>744</v>
      </c>
      <c r="CW104" s="303" t="s">
        <v>744</v>
      </c>
      <c r="CX104" s="303" t="s">
        <v>744</v>
      </c>
      <c r="CY104" s="303" t="s">
        <v>744</v>
      </c>
      <c r="CZ104" s="303" t="s">
        <v>744</v>
      </c>
      <c r="DA104" s="303" t="s">
        <v>744</v>
      </c>
      <c r="DB104" s="303" t="s">
        <v>744</v>
      </c>
      <c r="DC104" s="303" t="s">
        <v>744</v>
      </c>
      <c r="DD104" s="303" t="s">
        <v>744</v>
      </c>
      <c r="DE104" s="303" t="s">
        <v>744</v>
      </c>
      <c r="DF104" s="303" t="s">
        <v>744</v>
      </c>
      <c r="DG104" s="393" t="s">
        <v>744</v>
      </c>
      <c r="DH104" s="303" t="s">
        <v>744</v>
      </c>
      <c r="DI104" s="303" t="s">
        <v>744</v>
      </c>
      <c r="DJ104" s="393" t="s">
        <v>744</v>
      </c>
      <c r="DK104" s="303" t="s">
        <v>744</v>
      </c>
      <c r="DL104" s="303" t="s">
        <v>744</v>
      </c>
      <c r="DM104" s="303" t="s">
        <v>744</v>
      </c>
      <c r="DN104" s="303" t="s">
        <v>744</v>
      </c>
      <c r="DO104" s="303" t="s">
        <v>744</v>
      </c>
      <c r="DP104" s="303" t="s">
        <v>744</v>
      </c>
      <c r="DQ104" s="303" t="s">
        <v>744</v>
      </c>
      <c r="DR104" s="303" t="s">
        <v>744</v>
      </c>
      <c r="DS104" s="303" t="s">
        <v>744</v>
      </c>
      <c r="DT104" s="303" t="s">
        <v>744</v>
      </c>
      <c r="DU104" s="303" t="s">
        <v>744</v>
      </c>
      <c r="DV104" s="393" t="s">
        <v>744</v>
      </c>
      <c r="DW104" s="303" t="s">
        <v>744</v>
      </c>
      <c r="DX104" s="303" t="s">
        <v>744</v>
      </c>
      <c r="DY104" s="393" t="s">
        <v>744</v>
      </c>
      <c r="DZ104" s="303" t="s">
        <v>744</v>
      </c>
      <c r="EA104" s="303" t="s">
        <v>744</v>
      </c>
      <c r="EB104" s="303" t="s">
        <v>744</v>
      </c>
      <c r="EC104" s="303" t="s">
        <v>744</v>
      </c>
      <c r="ED104" s="303" t="s">
        <v>744</v>
      </c>
      <c r="EE104" s="303" t="s">
        <v>744</v>
      </c>
      <c r="EF104" s="303" t="s">
        <v>744</v>
      </c>
      <c r="EG104" s="303" t="s">
        <v>744</v>
      </c>
      <c r="EH104" s="303" t="s">
        <v>744</v>
      </c>
      <c r="EI104" s="303" t="s">
        <v>744</v>
      </c>
      <c r="EJ104" s="303" t="s">
        <v>744</v>
      </c>
      <c r="EK104" s="393" t="s">
        <v>744</v>
      </c>
      <c r="EL104" s="303" t="s">
        <v>744</v>
      </c>
      <c r="EM104" s="303" t="s">
        <v>744</v>
      </c>
      <c r="EN104" s="393" t="s">
        <v>744</v>
      </c>
      <c r="EO104" s="303">
        <v>0.5</v>
      </c>
      <c r="EP104" s="303">
        <v>886.66668000000004</v>
      </c>
      <c r="EQ104" s="303">
        <v>0</v>
      </c>
      <c r="ER104" s="303">
        <v>0</v>
      </c>
      <c r="ES104" s="303">
        <v>0</v>
      </c>
      <c r="ET104" s="303">
        <v>0</v>
      </c>
      <c r="EU104" s="303">
        <v>0</v>
      </c>
      <c r="EV104" s="303">
        <v>0</v>
      </c>
      <c r="EW104" s="303">
        <v>0</v>
      </c>
      <c r="EX104" s="303">
        <v>0</v>
      </c>
      <c r="EY104" s="303">
        <v>886.66668000000004</v>
      </c>
      <c r="EZ104" s="303">
        <v>2</v>
      </c>
      <c r="FA104" s="393">
        <v>0</v>
      </c>
      <c r="FB104" s="303">
        <v>1773.3333600000001</v>
      </c>
      <c r="FC104" s="303">
        <v>1773.3333600000001</v>
      </c>
      <c r="FD104" s="303">
        <v>4</v>
      </c>
      <c r="FE104" s="393">
        <v>0</v>
      </c>
      <c r="FF104" s="303">
        <v>1</v>
      </c>
      <c r="FG104" s="303">
        <v>1773.3333600000001</v>
      </c>
      <c r="FH104" s="303">
        <v>0</v>
      </c>
      <c r="FI104" s="303">
        <v>0</v>
      </c>
      <c r="FJ104" s="303">
        <v>0</v>
      </c>
      <c r="FK104" s="303">
        <v>0</v>
      </c>
      <c r="FL104" s="303">
        <v>0</v>
      </c>
      <c r="FM104" s="303">
        <v>0</v>
      </c>
      <c r="FN104" s="303">
        <v>0</v>
      </c>
      <c r="FO104" s="303">
        <v>0</v>
      </c>
      <c r="FP104" s="303">
        <v>1773.3333600000001</v>
      </c>
      <c r="FQ104" s="303">
        <v>7</v>
      </c>
      <c r="FR104" s="393">
        <v>0</v>
      </c>
      <c r="FS104" s="303">
        <v>1773.3333600000001</v>
      </c>
      <c r="FT104" s="303">
        <v>1773.3333600000001</v>
      </c>
      <c r="FU104" s="303">
        <v>7</v>
      </c>
      <c r="FV104" s="393">
        <v>0</v>
      </c>
      <c r="FW104" s="303">
        <v>1.5</v>
      </c>
      <c r="FX104" s="303">
        <v>2660.0000399999999</v>
      </c>
      <c r="FY104" s="303">
        <v>0</v>
      </c>
      <c r="FZ104" s="303">
        <v>0</v>
      </c>
      <c r="GA104" s="303">
        <v>0</v>
      </c>
      <c r="GB104" s="303">
        <v>0</v>
      </c>
      <c r="GC104" s="303">
        <v>0</v>
      </c>
      <c r="GD104" s="303">
        <v>0</v>
      </c>
      <c r="GE104" s="303">
        <v>0</v>
      </c>
      <c r="GF104" s="303">
        <v>0</v>
      </c>
      <c r="GG104" s="303">
        <v>2660.0000399999999</v>
      </c>
      <c r="GH104" s="303">
        <v>9</v>
      </c>
      <c r="GI104" s="393">
        <v>0</v>
      </c>
      <c r="GJ104" s="303">
        <v>1773.3333599999999</v>
      </c>
      <c r="GK104" s="303">
        <v>1773.3333599999999</v>
      </c>
      <c r="GL104" s="303">
        <v>6</v>
      </c>
      <c r="GM104" s="393">
        <v>0</v>
      </c>
      <c r="GN104" s="303">
        <v>12</v>
      </c>
      <c r="GO104" s="303">
        <v>21249</v>
      </c>
      <c r="GP104" s="303">
        <v>0</v>
      </c>
      <c r="GQ104" s="303">
        <v>440</v>
      </c>
      <c r="GR104" s="303">
        <v>0</v>
      </c>
      <c r="GS104" s="303">
        <v>0</v>
      </c>
      <c r="GT104" s="303">
        <v>115</v>
      </c>
      <c r="GU104" s="303">
        <v>0</v>
      </c>
      <c r="GV104" s="303">
        <v>0</v>
      </c>
      <c r="GW104" s="303">
        <v>0</v>
      </c>
      <c r="GX104" s="303">
        <v>20694</v>
      </c>
      <c r="GY104" s="303">
        <v>0</v>
      </c>
      <c r="GZ104" s="393">
        <v>831</v>
      </c>
      <c r="HA104" s="303">
        <v>1770.75</v>
      </c>
      <c r="HB104" s="303">
        <v>1724.5</v>
      </c>
      <c r="HC104" s="303">
        <v>0</v>
      </c>
      <c r="HD104" s="393">
        <v>2.6118876182408601E-2</v>
      </c>
      <c r="HE104" s="303" t="s">
        <v>744</v>
      </c>
      <c r="HF104" s="303" t="s">
        <v>744</v>
      </c>
      <c r="HG104" s="303" t="s">
        <v>744</v>
      </c>
      <c r="HH104" s="303" t="s">
        <v>744</v>
      </c>
      <c r="HI104" s="303" t="s">
        <v>744</v>
      </c>
      <c r="HJ104" s="303" t="s">
        <v>744</v>
      </c>
      <c r="HK104" s="303" t="s">
        <v>744</v>
      </c>
      <c r="HL104" s="303" t="s">
        <v>744</v>
      </c>
      <c r="HM104" s="303" t="s">
        <v>744</v>
      </c>
      <c r="HN104" s="303" t="s">
        <v>744</v>
      </c>
      <c r="HO104" s="303" t="s">
        <v>744</v>
      </c>
      <c r="HP104" s="303" t="s">
        <v>744</v>
      </c>
      <c r="HQ104" s="393" t="s">
        <v>744</v>
      </c>
      <c r="HR104" s="303" t="s">
        <v>744</v>
      </c>
      <c r="HS104" s="303" t="s">
        <v>744</v>
      </c>
      <c r="HT104" s="303" t="s">
        <v>744</v>
      </c>
      <c r="HU104" s="393" t="s">
        <v>744</v>
      </c>
      <c r="HV104" s="303">
        <v>12</v>
      </c>
      <c r="HW104" s="303">
        <v>21249</v>
      </c>
      <c r="HX104" s="303">
        <v>0</v>
      </c>
      <c r="HY104" s="303">
        <v>440</v>
      </c>
      <c r="HZ104" s="303">
        <v>0</v>
      </c>
      <c r="IA104" s="303">
        <v>0</v>
      </c>
      <c r="IB104" s="303">
        <v>115</v>
      </c>
      <c r="IC104" s="303">
        <v>0</v>
      </c>
      <c r="ID104" s="303">
        <v>0</v>
      </c>
      <c r="IE104" s="303">
        <v>0</v>
      </c>
      <c r="IF104" s="303">
        <v>20694</v>
      </c>
      <c r="IG104" s="303">
        <v>0</v>
      </c>
      <c r="IH104" s="393">
        <v>831</v>
      </c>
      <c r="II104" s="303">
        <v>1770.75</v>
      </c>
      <c r="IJ104" s="303">
        <v>1724.5</v>
      </c>
      <c r="IK104" s="303">
        <v>0</v>
      </c>
      <c r="IL104" s="393">
        <v>2.6118876182408601E-2</v>
      </c>
      <c r="IM104" s="303"/>
      <c r="IN104" s="303">
        <v>1770.8533343999998</v>
      </c>
      <c r="IO104" s="303">
        <v>1726.4533343999999</v>
      </c>
      <c r="IP104" s="393">
        <v>2.507265798781888E-2</v>
      </c>
      <c r="IQ104" s="303">
        <v>1773.3333600000001</v>
      </c>
      <c r="IR104" s="303">
        <v>1773.3333600000001</v>
      </c>
      <c r="IS104" s="393">
        <v>0</v>
      </c>
      <c r="IT104" s="303">
        <v>1771.0370399999999</v>
      </c>
      <c r="IU104" s="303">
        <v>1729.9259288888888</v>
      </c>
      <c r="IV104" s="393">
        <v>2.3213015980236729E-2</v>
      </c>
      <c r="IW104" s="735"/>
      <c r="IX104" s="303"/>
      <c r="IY104" s="396" t="s">
        <v>598</v>
      </c>
      <c r="IZ104" s="396" t="s">
        <v>527</v>
      </c>
      <c r="JA104" s="396" t="s">
        <v>350</v>
      </c>
      <c r="JB104" s="396">
        <v>16</v>
      </c>
      <c r="JC104" s="396" t="s">
        <v>12</v>
      </c>
      <c r="JD104" s="396" t="s">
        <v>232</v>
      </c>
      <c r="JE104" s="396" t="s">
        <v>9</v>
      </c>
      <c r="JF104" s="396" t="s">
        <v>232</v>
      </c>
      <c r="JG104" s="396" t="s">
        <v>358</v>
      </c>
    </row>
    <row r="105" spans="1:267" customFormat="1">
      <c r="A105">
        <v>730</v>
      </c>
      <c r="B105">
        <v>1</v>
      </c>
      <c r="F105">
        <v>700</v>
      </c>
      <c r="G105">
        <v>41</v>
      </c>
      <c r="H105">
        <v>1</v>
      </c>
      <c r="I105">
        <v>0</v>
      </c>
      <c r="J105">
        <v>1</v>
      </c>
      <c r="K105">
        <v>0</v>
      </c>
      <c r="L105" t="s">
        <v>598</v>
      </c>
      <c r="M105">
        <v>0</v>
      </c>
      <c r="N105">
        <v>38</v>
      </c>
      <c r="O105">
        <v>21.277799999999999</v>
      </c>
      <c r="P105">
        <v>40</v>
      </c>
      <c r="Q105">
        <v>40</v>
      </c>
      <c r="R105">
        <v>0</v>
      </c>
      <c r="S105">
        <v>0</v>
      </c>
      <c r="T105" t="s">
        <v>745</v>
      </c>
      <c r="U105">
        <v>0</v>
      </c>
      <c r="V105">
        <v>0</v>
      </c>
      <c r="W105">
        <v>1.5</v>
      </c>
      <c r="X105">
        <v>0</v>
      </c>
      <c r="Y105">
        <v>18</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64</v>
      </c>
      <c r="BD105">
        <v>0</v>
      </c>
      <c r="BE105">
        <v>0</v>
      </c>
      <c r="BF105">
        <v>0</v>
      </c>
      <c r="BG105">
        <v>0</v>
      </c>
      <c r="BH105">
        <v>0</v>
      </c>
      <c r="BI105">
        <v>0</v>
      </c>
      <c r="BJ105">
        <v>0</v>
      </c>
      <c r="BK105">
        <v>0</v>
      </c>
      <c r="BL105">
        <v>0</v>
      </c>
      <c r="BM105">
        <v>0</v>
      </c>
      <c r="BN105">
        <v>0</v>
      </c>
      <c r="BO105">
        <v>365</v>
      </c>
      <c r="BP105">
        <v>0</v>
      </c>
      <c r="BQ105">
        <v>0</v>
      </c>
      <c r="BR105">
        <v>0</v>
      </c>
      <c r="BS105">
        <v>0</v>
      </c>
      <c r="BT105">
        <v>0</v>
      </c>
      <c r="BU105">
        <v>0</v>
      </c>
      <c r="BV105">
        <v>0</v>
      </c>
      <c r="BW105">
        <v>0</v>
      </c>
      <c r="BX105">
        <v>0</v>
      </c>
      <c r="BY105">
        <v>0</v>
      </c>
      <c r="BZ105">
        <v>0</v>
      </c>
      <c r="CA105">
        <v>0</v>
      </c>
      <c r="CB105">
        <v>0</v>
      </c>
      <c r="CC105">
        <v>0</v>
      </c>
      <c r="CD105">
        <v>0</v>
      </c>
      <c r="CE105">
        <v>0</v>
      </c>
      <c r="CF105">
        <v>0</v>
      </c>
      <c r="CG105" s="439"/>
      <c r="CH105" s="303">
        <v>38</v>
      </c>
      <c r="CI105" s="393">
        <v>21.277799999999999</v>
      </c>
      <c r="CJ105" s="303">
        <v>40</v>
      </c>
      <c r="CK105" s="393">
        <v>40</v>
      </c>
      <c r="CL105" s="303">
        <v>0</v>
      </c>
      <c r="CM105" s="393">
        <v>0</v>
      </c>
      <c r="CN105" s="303"/>
      <c r="CO105" s="303"/>
      <c r="CP105" s="393" t="s">
        <v>744</v>
      </c>
      <c r="CQ105" s="303" t="s">
        <v>744</v>
      </c>
      <c r="CR105" s="393" t="s">
        <v>744</v>
      </c>
      <c r="CS105" s="393" t="s">
        <v>744</v>
      </c>
      <c r="CT105" s="303" t="s">
        <v>744</v>
      </c>
      <c r="CU105" s="393" t="s">
        <v>744</v>
      </c>
      <c r="CV105" s="303" t="s">
        <v>744</v>
      </c>
      <c r="CW105" s="303" t="s">
        <v>744</v>
      </c>
      <c r="CX105" s="303" t="s">
        <v>744</v>
      </c>
      <c r="CY105" s="303" t="s">
        <v>744</v>
      </c>
      <c r="CZ105" s="303" t="s">
        <v>744</v>
      </c>
      <c r="DA105" s="303" t="s">
        <v>744</v>
      </c>
      <c r="DB105" s="303" t="s">
        <v>744</v>
      </c>
      <c r="DC105" s="303" t="s">
        <v>744</v>
      </c>
      <c r="DD105" s="303" t="s">
        <v>744</v>
      </c>
      <c r="DE105" s="303" t="s">
        <v>744</v>
      </c>
      <c r="DF105" s="303" t="s">
        <v>744</v>
      </c>
      <c r="DG105" s="393" t="s">
        <v>744</v>
      </c>
      <c r="DH105" s="303" t="s">
        <v>744</v>
      </c>
      <c r="DI105" s="303" t="s">
        <v>744</v>
      </c>
      <c r="DJ105" s="393" t="s">
        <v>744</v>
      </c>
      <c r="DK105" s="303" t="s">
        <v>744</v>
      </c>
      <c r="DL105" s="303" t="s">
        <v>744</v>
      </c>
      <c r="DM105" s="303" t="s">
        <v>744</v>
      </c>
      <c r="DN105" s="303" t="s">
        <v>744</v>
      </c>
      <c r="DO105" s="303" t="s">
        <v>744</v>
      </c>
      <c r="DP105" s="303" t="s">
        <v>744</v>
      </c>
      <c r="DQ105" s="303" t="s">
        <v>744</v>
      </c>
      <c r="DR105" s="303" t="s">
        <v>744</v>
      </c>
      <c r="DS105" s="303" t="s">
        <v>744</v>
      </c>
      <c r="DT105" s="303" t="s">
        <v>744</v>
      </c>
      <c r="DU105" s="303" t="s">
        <v>744</v>
      </c>
      <c r="DV105" s="393" t="s">
        <v>744</v>
      </c>
      <c r="DW105" s="303" t="s">
        <v>744</v>
      </c>
      <c r="DX105" s="303" t="s">
        <v>744</v>
      </c>
      <c r="DY105" s="393" t="s">
        <v>744</v>
      </c>
      <c r="DZ105" s="303" t="s">
        <v>744</v>
      </c>
      <c r="EA105" s="303" t="s">
        <v>744</v>
      </c>
      <c r="EB105" s="303" t="s">
        <v>744</v>
      </c>
      <c r="EC105" s="303" t="s">
        <v>744</v>
      </c>
      <c r="ED105" s="303" t="s">
        <v>744</v>
      </c>
      <c r="EE105" s="303" t="s">
        <v>744</v>
      </c>
      <c r="EF105" s="303" t="s">
        <v>744</v>
      </c>
      <c r="EG105" s="303" t="s">
        <v>744</v>
      </c>
      <c r="EH105" s="303" t="s">
        <v>744</v>
      </c>
      <c r="EI105" s="303" t="s">
        <v>744</v>
      </c>
      <c r="EJ105" s="303" t="s">
        <v>744</v>
      </c>
      <c r="EK105" s="393" t="s">
        <v>744</v>
      </c>
      <c r="EL105" s="303" t="s">
        <v>744</v>
      </c>
      <c r="EM105" s="303" t="s">
        <v>744</v>
      </c>
      <c r="EN105" s="393" t="s">
        <v>744</v>
      </c>
      <c r="EO105" s="303">
        <v>1.5</v>
      </c>
      <c r="EP105" s="303">
        <v>2544</v>
      </c>
      <c r="EQ105" s="303">
        <v>0</v>
      </c>
      <c r="ER105" s="303">
        <v>0</v>
      </c>
      <c r="ES105" s="303">
        <v>0</v>
      </c>
      <c r="ET105" s="303">
        <v>0</v>
      </c>
      <c r="EU105" s="303">
        <v>0</v>
      </c>
      <c r="EV105" s="303">
        <v>0</v>
      </c>
      <c r="EW105" s="303">
        <v>0</v>
      </c>
      <c r="EX105" s="303">
        <v>0</v>
      </c>
      <c r="EY105" s="303">
        <v>2544</v>
      </c>
      <c r="EZ105" s="303">
        <v>0</v>
      </c>
      <c r="FA105" s="393">
        <v>0</v>
      </c>
      <c r="FB105" s="303">
        <v>1696</v>
      </c>
      <c r="FC105" s="303">
        <v>1696</v>
      </c>
      <c r="FD105" s="303">
        <v>0</v>
      </c>
      <c r="FE105" s="393">
        <v>0</v>
      </c>
      <c r="FF105" s="303" t="s">
        <v>744</v>
      </c>
      <c r="FG105" s="303" t="s">
        <v>744</v>
      </c>
      <c r="FH105" s="303" t="s">
        <v>744</v>
      </c>
      <c r="FI105" s="303" t="s">
        <v>744</v>
      </c>
      <c r="FJ105" s="303" t="s">
        <v>744</v>
      </c>
      <c r="FK105" s="303" t="s">
        <v>744</v>
      </c>
      <c r="FL105" s="303" t="s">
        <v>744</v>
      </c>
      <c r="FM105" s="303" t="s">
        <v>744</v>
      </c>
      <c r="FN105" s="303" t="s">
        <v>744</v>
      </c>
      <c r="FO105" s="303" t="s">
        <v>744</v>
      </c>
      <c r="FP105" s="303" t="s">
        <v>744</v>
      </c>
      <c r="FQ105" s="303" t="s">
        <v>744</v>
      </c>
      <c r="FR105" s="393" t="s">
        <v>744</v>
      </c>
      <c r="FS105" s="303" t="s">
        <v>744</v>
      </c>
      <c r="FT105" s="303" t="s">
        <v>744</v>
      </c>
      <c r="FU105" s="303" t="s">
        <v>744</v>
      </c>
      <c r="FV105" s="393" t="s">
        <v>744</v>
      </c>
      <c r="FW105" s="303">
        <v>1.5</v>
      </c>
      <c r="FX105" s="303">
        <v>2544</v>
      </c>
      <c r="FY105" s="303">
        <v>0</v>
      </c>
      <c r="FZ105" s="303">
        <v>0</v>
      </c>
      <c r="GA105" s="303">
        <v>0</v>
      </c>
      <c r="GB105" s="303">
        <v>0</v>
      </c>
      <c r="GC105" s="303">
        <v>0</v>
      </c>
      <c r="GD105" s="303">
        <v>0</v>
      </c>
      <c r="GE105" s="303">
        <v>0</v>
      </c>
      <c r="GF105" s="303">
        <v>0</v>
      </c>
      <c r="GG105" s="303">
        <v>2544</v>
      </c>
      <c r="GH105" s="303">
        <v>0</v>
      </c>
      <c r="GI105" s="393">
        <v>0</v>
      </c>
      <c r="GJ105" s="303">
        <v>1696</v>
      </c>
      <c r="GK105" s="303">
        <v>1696</v>
      </c>
      <c r="GL105" s="303">
        <v>0</v>
      </c>
      <c r="GM105" s="393">
        <v>0</v>
      </c>
      <c r="GN105" s="303">
        <v>18</v>
      </c>
      <c r="GO105" s="303">
        <v>32935.996800000001</v>
      </c>
      <c r="GP105" s="303">
        <v>0</v>
      </c>
      <c r="GQ105" s="303">
        <v>0</v>
      </c>
      <c r="GR105" s="303">
        <v>0</v>
      </c>
      <c r="GS105" s="303">
        <v>0</v>
      </c>
      <c r="GT105" s="303">
        <v>64</v>
      </c>
      <c r="GU105" s="303">
        <v>0</v>
      </c>
      <c r="GV105" s="303">
        <v>365</v>
      </c>
      <c r="GW105" s="303">
        <v>0</v>
      </c>
      <c r="GX105" s="303">
        <v>32506.996800000001</v>
      </c>
      <c r="GY105" s="303">
        <v>0</v>
      </c>
      <c r="GZ105" s="393">
        <v>0</v>
      </c>
      <c r="HA105" s="303">
        <v>1829.7775999999999</v>
      </c>
      <c r="HB105" s="303">
        <v>1805.9442666666666</v>
      </c>
      <c r="HC105" s="303">
        <v>0</v>
      </c>
      <c r="HD105" s="393">
        <v>1.3025262377970526E-2</v>
      </c>
      <c r="HE105" s="303" t="s">
        <v>744</v>
      </c>
      <c r="HF105" s="303" t="s">
        <v>744</v>
      </c>
      <c r="HG105" s="303" t="s">
        <v>744</v>
      </c>
      <c r="HH105" s="303" t="s">
        <v>744</v>
      </c>
      <c r="HI105" s="303" t="s">
        <v>744</v>
      </c>
      <c r="HJ105" s="303" t="s">
        <v>744</v>
      </c>
      <c r="HK105" s="303" t="s">
        <v>744</v>
      </c>
      <c r="HL105" s="303" t="s">
        <v>744</v>
      </c>
      <c r="HM105" s="303" t="s">
        <v>744</v>
      </c>
      <c r="HN105" s="303" t="s">
        <v>744</v>
      </c>
      <c r="HO105" s="303" t="s">
        <v>744</v>
      </c>
      <c r="HP105" s="303" t="s">
        <v>744</v>
      </c>
      <c r="HQ105" s="393" t="s">
        <v>744</v>
      </c>
      <c r="HR105" s="303" t="s">
        <v>744</v>
      </c>
      <c r="HS105" s="303" t="s">
        <v>744</v>
      </c>
      <c r="HT105" s="303" t="s">
        <v>744</v>
      </c>
      <c r="HU105" s="393" t="s">
        <v>744</v>
      </c>
      <c r="HV105" s="303">
        <v>18</v>
      </c>
      <c r="HW105" s="303">
        <v>32935.996800000001</v>
      </c>
      <c r="HX105" s="303">
        <v>0</v>
      </c>
      <c r="HY105" s="303">
        <v>0</v>
      </c>
      <c r="HZ105" s="303">
        <v>0</v>
      </c>
      <c r="IA105" s="303">
        <v>0</v>
      </c>
      <c r="IB105" s="303">
        <v>64</v>
      </c>
      <c r="IC105" s="303">
        <v>0</v>
      </c>
      <c r="ID105" s="303">
        <v>365</v>
      </c>
      <c r="IE105" s="303">
        <v>0</v>
      </c>
      <c r="IF105" s="303">
        <v>32506.996800000001</v>
      </c>
      <c r="IG105" s="303">
        <v>0</v>
      </c>
      <c r="IH105" s="393">
        <v>0</v>
      </c>
      <c r="II105" s="303">
        <v>1829.7776000000001</v>
      </c>
      <c r="IJ105" s="303">
        <v>1805.9442666666666</v>
      </c>
      <c r="IK105" s="303">
        <v>0</v>
      </c>
      <c r="IL105" s="393">
        <v>1.3025262377970637E-2</v>
      </c>
      <c r="IM105" s="303"/>
      <c r="IN105" s="303">
        <v>1819.4870153846155</v>
      </c>
      <c r="IO105" s="303">
        <v>1797.4870153846155</v>
      </c>
      <c r="IP105" s="393">
        <v>1.2091320143523765E-2</v>
      </c>
      <c r="IQ105" s="303" t="s">
        <v>744</v>
      </c>
      <c r="IR105" s="303" t="s">
        <v>744</v>
      </c>
      <c r="IS105" s="393" t="s">
        <v>744</v>
      </c>
      <c r="IT105" s="303">
        <v>1819.4870153846155</v>
      </c>
      <c r="IU105" s="303">
        <v>1797.4870153846155</v>
      </c>
      <c r="IV105" s="393">
        <v>1.2091320143523765E-2</v>
      </c>
      <c r="IW105" s="735"/>
      <c r="IX105" s="303"/>
      <c r="IY105" s="396" t="s">
        <v>598</v>
      </c>
      <c r="IZ105" s="396" t="s">
        <v>527</v>
      </c>
      <c r="JA105" s="396" t="s">
        <v>350</v>
      </c>
      <c r="JB105" s="396">
        <v>28</v>
      </c>
      <c r="JC105" s="396" t="s">
        <v>12</v>
      </c>
      <c r="JD105" s="396" t="s">
        <v>232</v>
      </c>
      <c r="JE105" s="396" t="s">
        <v>9</v>
      </c>
      <c r="JF105" s="396" t="s">
        <v>232</v>
      </c>
      <c r="JG105" s="396" t="s">
        <v>358</v>
      </c>
    </row>
    <row r="106" spans="1:267" customFormat="1">
      <c r="A106">
        <v>770</v>
      </c>
      <c r="B106">
        <v>1</v>
      </c>
      <c r="F106">
        <v>700</v>
      </c>
      <c r="G106">
        <v>41</v>
      </c>
      <c r="H106">
        <v>1</v>
      </c>
      <c r="I106">
        <v>0</v>
      </c>
      <c r="J106">
        <v>1</v>
      </c>
      <c r="K106">
        <v>0</v>
      </c>
      <c r="L106" t="s">
        <v>514</v>
      </c>
      <c r="M106">
        <v>0</v>
      </c>
      <c r="N106">
        <v>24</v>
      </c>
      <c r="O106">
        <v>24</v>
      </c>
      <c r="P106">
        <v>40</v>
      </c>
      <c r="Q106">
        <v>40</v>
      </c>
      <c r="R106">
        <v>50</v>
      </c>
      <c r="S106">
        <v>50</v>
      </c>
      <c r="T106" t="s">
        <v>745</v>
      </c>
      <c r="U106">
        <v>0</v>
      </c>
      <c r="V106">
        <v>0</v>
      </c>
      <c r="W106">
        <v>1</v>
      </c>
      <c r="X106">
        <v>0</v>
      </c>
      <c r="Y106">
        <v>1</v>
      </c>
      <c r="Z106">
        <v>0</v>
      </c>
      <c r="AA106">
        <v>0</v>
      </c>
      <c r="AB106">
        <v>0</v>
      </c>
      <c r="AC106">
        <v>0</v>
      </c>
      <c r="AD106">
        <v>0</v>
      </c>
      <c r="AE106">
        <v>0</v>
      </c>
      <c r="AF106">
        <v>0</v>
      </c>
      <c r="AG106">
        <v>0</v>
      </c>
      <c r="AH106">
        <v>0</v>
      </c>
      <c r="AI106">
        <v>40</v>
      </c>
      <c r="AJ106">
        <v>0</v>
      </c>
      <c r="AK106">
        <v>0</v>
      </c>
      <c r="AL106">
        <v>0</v>
      </c>
      <c r="AM106">
        <v>0</v>
      </c>
      <c r="AN106">
        <v>0</v>
      </c>
      <c r="AO106">
        <v>0</v>
      </c>
      <c r="AP106">
        <v>0</v>
      </c>
      <c r="AQ106">
        <v>0</v>
      </c>
      <c r="AR106">
        <v>0</v>
      </c>
      <c r="AS106">
        <v>0</v>
      </c>
      <c r="AT106">
        <v>0</v>
      </c>
      <c r="AU106">
        <v>0</v>
      </c>
      <c r="AV106">
        <v>0</v>
      </c>
      <c r="AW106">
        <v>0</v>
      </c>
      <c r="AX106">
        <v>0</v>
      </c>
      <c r="AY106">
        <v>0</v>
      </c>
      <c r="AZ106">
        <v>0</v>
      </c>
      <c r="BA106">
        <v>232</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150.5</v>
      </c>
      <c r="CF106">
        <v>0</v>
      </c>
      <c r="CG106" s="439"/>
      <c r="CH106" s="303">
        <v>24</v>
      </c>
      <c r="CI106" s="393">
        <v>24</v>
      </c>
      <c r="CJ106" s="303">
        <v>40</v>
      </c>
      <c r="CK106" s="393">
        <v>40</v>
      </c>
      <c r="CL106" s="303">
        <v>50</v>
      </c>
      <c r="CM106" s="393">
        <v>50</v>
      </c>
      <c r="CN106" s="303"/>
      <c r="CO106" s="303"/>
      <c r="CP106" s="393" t="s">
        <v>744</v>
      </c>
      <c r="CQ106" s="303" t="s">
        <v>744</v>
      </c>
      <c r="CR106" s="393" t="s">
        <v>389</v>
      </c>
      <c r="CS106" s="393" t="s">
        <v>744</v>
      </c>
      <c r="CT106" s="303" t="s">
        <v>744</v>
      </c>
      <c r="CU106" s="393" t="s">
        <v>389</v>
      </c>
      <c r="CV106" s="303" t="s">
        <v>744</v>
      </c>
      <c r="CW106" s="303" t="s">
        <v>744</v>
      </c>
      <c r="CX106" s="303" t="s">
        <v>744</v>
      </c>
      <c r="CY106" s="303" t="s">
        <v>744</v>
      </c>
      <c r="CZ106" s="303" t="s">
        <v>744</v>
      </c>
      <c r="DA106" s="303" t="s">
        <v>744</v>
      </c>
      <c r="DB106" s="303" t="s">
        <v>744</v>
      </c>
      <c r="DC106" s="303" t="s">
        <v>744</v>
      </c>
      <c r="DD106" s="303" t="s">
        <v>744</v>
      </c>
      <c r="DE106" s="303" t="s">
        <v>744</v>
      </c>
      <c r="DF106" s="303" t="s">
        <v>744</v>
      </c>
      <c r="DG106" s="393" t="s">
        <v>744</v>
      </c>
      <c r="DH106" s="303" t="s">
        <v>744</v>
      </c>
      <c r="DI106" s="303" t="s">
        <v>744</v>
      </c>
      <c r="DJ106" s="393" t="s">
        <v>744</v>
      </c>
      <c r="DK106" s="303" t="s">
        <v>744</v>
      </c>
      <c r="DL106" s="303" t="s">
        <v>744</v>
      </c>
      <c r="DM106" s="303" t="s">
        <v>744</v>
      </c>
      <c r="DN106" s="303" t="s">
        <v>744</v>
      </c>
      <c r="DO106" s="303" t="s">
        <v>744</v>
      </c>
      <c r="DP106" s="303" t="s">
        <v>744</v>
      </c>
      <c r="DQ106" s="303" t="s">
        <v>744</v>
      </c>
      <c r="DR106" s="303" t="s">
        <v>744</v>
      </c>
      <c r="DS106" s="303" t="s">
        <v>744</v>
      </c>
      <c r="DT106" s="303" t="s">
        <v>744</v>
      </c>
      <c r="DU106" s="303" t="s">
        <v>744</v>
      </c>
      <c r="DV106" s="393" t="s">
        <v>744</v>
      </c>
      <c r="DW106" s="303" t="s">
        <v>744</v>
      </c>
      <c r="DX106" s="303" t="s">
        <v>744</v>
      </c>
      <c r="DY106" s="393" t="s">
        <v>744</v>
      </c>
      <c r="DZ106" s="303" t="s">
        <v>744</v>
      </c>
      <c r="EA106" s="303" t="s">
        <v>744</v>
      </c>
      <c r="EB106" s="303" t="s">
        <v>744</v>
      </c>
      <c r="EC106" s="303" t="s">
        <v>744</v>
      </c>
      <c r="ED106" s="303" t="s">
        <v>744</v>
      </c>
      <c r="EE106" s="303" t="s">
        <v>744</v>
      </c>
      <c r="EF106" s="303" t="s">
        <v>744</v>
      </c>
      <c r="EG106" s="303" t="s">
        <v>744</v>
      </c>
      <c r="EH106" s="303" t="s">
        <v>744</v>
      </c>
      <c r="EI106" s="303" t="s">
        <v>744</v>
      </c>
      <c r="EJ106" s="303" t="s">
        <v>744</v>
      </c>
      <c r="EK106" s="393" t="s">
        <v>744</v>
      </c>
      <c r="EL106" s="303" t="s">
        <v>744</v>
      </c>
      <c r="EM106" s="303" t="s">
        <v>744</v>
      </c>
      <c r="EN106" s="393" t="s">
        <v>744</v>
      </c>
      <c r="EO106" s="303">
        <v>1</v>
      </c>
      <c r="EP106" s="303">
        <v>1770.3333333333333</v>
      </c>
      <c r="EQ106" s="303">
        <v>0</v>
      </c>
      <c r="ER106" s="303">
        <v>40</v>
      </c>
      <c r="ES106" s="303">
        <v>0</v>
      </c>
      <c r="ET106" s="303">
        <v>0</v>
      </c>
      <c r="EU106" s="303">
        <v>232</v>
      </c>
      <c r="EV106" s="303">
        <v>0</v>
      </c>
      <c r="EW106" s="303">
        <v>0</v>
      </c>
      <c r="EX106" s="303">
        <v>0</v>
      </c>
      <c r="EY106" s="303">
        <v>1498.3333333333333</v>
      </c>
      <c r="EZ106" s="303">
        <v>0</v>
      </c>
      <c r="FA106" s="393">
        <v>0</v>
      </c>
      <c r="FB106" s="303">
        <v>1770.3333333333333</v>
      </c>
      <c r="FC106" s="303">
        <v>1498.3333333333333</v>
      </c>
      <c r="FD106" s="303">
        <v>0</v>
      </c>
      <c r="FE106" s="393">
        <v>0.15364338166070424</v>
      </c>
      <c r="FF106" s="303" t="s">
        <v>744</v>
      </c>
      <c r="FG106" s="303" t="s">
        <v>744</v>
      </c>
      <c r="FH106" s="303" t="s">
        <v>744</v>
      </c>
      <c r="FI106" s="303" t="s">
        <v>744</v>
      </c>
      <c r="FJ106" s="303" t="s">
        <v>744</v>
      </c>
      <c r="FK106" s="303" t="s">
        <v>744</v>
      </c>
      <c r="FL106" s="303" t="s">
        <v>744</v>
      </c>
      <c r="FM106" s="303" t="s">
        <v>744</v>
      </c>
      <c r="FN106" s="303" t="s">
        <v>744</v>
      </c>
      <c r="FO106" s="303" t="s">
        <v>744</v>
      </c>
      <c r="FP106" s="303" t="s">
        <v>744</v>
      </c>
      <c r="FQ106" s="303" t="s">
        <v>744</v>
      </c>
      <c r="FR106" s="393" t="s">
        <v>744</v>
      </c>
      <c r="FS106" s="303" t="s">
        <v>744</v>
      </c>
      <c r="FT106" s="303" t="s">
        <v>744</v>
      </c>
      <c r="FU106" s="303" t="s">
        <v>744</v>
      </c>
      <c r="FV106" s="393" t="s">
        <v>744</v>
      </c>
      <c r="FW106" s="303">
        <v>1</v>
      </c>
      <c r="FX106" s="303">
        <v>1770.3333333333333</v>
      </c>
      <c r="FY106" s="303">
        <v>0</v>
      </c>
      <c r="FZ106" s="303">
        <v>40</v>
      </c>
      <c r="GA106" s="303">
        <v>0</v>
      </c>
      <c r="GB106" s="303">
        <v>0</v>
      </c>
      <c r="GC106" s="303">
        <v>232</v>
      </c>
      <c r="GD106" s="303">
        <v>0</v>
      </c>
      <c r="GE106" s="303">
        <v>0</v>
      </c>
      <c r="GF106" s="303">
        <v>0</v>
      </c>
      <c r="GG106" s="303">
        <v>1498.3333333333333</v>
      </c>
      <c r="GH106" s="303">
        <v>0</v>
      </c>
      <c r="GI106" s="393">
        <v>0</v>
      </c>
      <c r="GJ106" s="303">
        <v>1770.3333333333333</v>
      </c>
      <c r="GK106" s="303">
        <v>1498.3333333333333</v>
      </c>
      <c r="GL106" s="303">
        <v>0</v>
      </c>
      <c r="GM106" s="393">
        <v>0.15364338166070424</v>
      </c>
      <c r="GN106" s="303">
        <v>1</v>
      </c>
      <c r="GO106" s="303">
        <v>1770.3333333333333</v>
      </c>
      <c r="GP106" s="303">
        <v>0</v>
      </c>
      <c r="GQ106" s="303">
        <v>0</v>
      </c>
      <c r="GR106" s="303">
        <v>0</v>
      </c>
      <c r="GS106" s="303">
        <v>0</v>
      </c>
      <c r="GT106" s="303">
        <v>0</v>
      </c>
      <c r="GU106" s="303">
        <v>0</v>
      </c>
      <c r="GV106" s="303">
        <v>0</v>
      </c>
      <c r="GW106" s="303">
        <v>0</v>
      </c>
      <c r="GX106" s="303">
        <v>1770.3333333333333</v>
      </c>
      <c r="GY106" s="303">
        <v>150.5</v>
      </c>
      <c r="GZ106" s="393">
        <v>0</v>
      </c>
      <c r="HA106" s="303">
        <v>1770.3333333333333</v>
      </c>
      <c r="HB106" s="303">
        <v>1770.3333333333333</v>
      </c>
      <c r="HC106" s="303">
        <v>150.5</v>
      </c>
      <c r="HD106" s="393">
        <v>0</v>
      </c>
      <c r="HE106" s="303" t="s">
        <v>744</v>
      </c>
      <c r="HF106" s="303" t="s">
        <v>744</v>
      </c>
      <c r="HG106" s="303" t="s">
        <v>744</v>
      </c>
      <c r="HH106" s="303" t="s">
        <v>744</v>
      </c>
      <c r="HI106" s="303" t="s">
        <v>744</v>
      </c>
      <c r="HJ106" s="303" t="s">
        <v>744</v>
      </c>
      <c r="HK106" s="303" t="s">
        <v>744</v>
      </c>
      <c r="HL106" s="303" t="s">
        <v>744</v>
      </c>
      <c r="HM106" s="303" t="s">
        <v>744</v>
      </c>
      <c r="HN106" s="303" t="s">
        <v>744</v>
      </c>
      <c r="HO106" s="303" t="s">
        <v>744</v>
      </c>
      <c r="HP106" s="303" t="s">
        <v>744</v>
      </c>
      <c r="HQ106" s="393" t="s">
        <v>744</v>
      </c>
      <c r="HR106" s="303" t="s">
        <v>744</v>
      </c>
      <c r="HS106" s="303" t="s">
        <v>744</v>
      </c>
      <c r="HT106" s="303" t="s">
        <v>744</v>
      </c>
      <c r="HU106" s="393" t="s">
        <v>744</v>
      </c>
      <c r="HV106" s="303">
        <v>1</v>
      </c>
      <c r="HW106" s="303">
        <v>1770.3333333333333</v>
      </c>
      <c r="HX106" s="303">
        <v>0</v>
      </c>
      <c r="HY106" s="303">
        <v>0</v>
      </c>
      <c r="HZ106" s="303">
        <v>0</v>
      </c>
      <c r="IA106" s="303">
        <v>0</v>
      </c>
      <c r="IB106" s="303">
        <v>0</v>
      </c>
      <c r="IC106" s="303">
        <v>0</v>
      </c>
      <c r="ID106" s="303">
        <v>0</v>
      </c>
      <c r="IE106" s="303">
        <v>0</v>
      </c>
      <c r="IF106" s="303">
        <v>1770.3333333333333</v>
      </c>
      <c r="IG106" s="303">
        <v>150.5</v>
      </c>
      <c r="IH106" s="393">
        <v>0</v>
      </c>
      <c r="II106" s="303">
        <v>1770.3333333333333</v>
      </c>
      <c r="IJ106" s="303">
        <v>1770.3333333333333</v>
      </c>
      <c r="IK106" s="303">
        <v>150.5</v>
      </c>
      <c r="IL106" s="393">
        <v>0</v>
      </c>
      <c r="IM106" s="303"/>
      <c r="IN106" s="303">
        <v>1770.3333333333333</v>
      </c>
      <c r="IO106" s="303">
        <v>1634.3333333333333</v>
      </c>
      <c r="IP106" s="393">
        <v>7.6821690830352063E-2</v>
      </c>
      <c r="IQ106" s="303" t="s">
        <v>744</v>
      </c>
      <c r="IR106" s="303" t="s">
        <v>744</v>
      </c>
      <c r="IS106" s="393" t="s">
        <v>744</v>
      </c>
      <c r="IT106" s="303">
        <v>1770.3333333333333</v>
      </c>
      <c r="IU106" s="303">
        <v>1634.3333333333333</v>
      </c>
      <c r="IV106" s="393">
        <v>7.6821690830352063E-2</v>
      </c>
      <c r="IW106" s="735"/>
      <c r="IX106" s="303"/>
      <c r="IY106" s="396" t="s">
        <v>514</v>
      </c>
      <c r="IZ106" s="396" t="s">
        <v>506</v>
      </c>
      <c r="JA106" s="396" t="s">
        <v>350</v>
      </c>
      <c r="JB106" s="396">
        <v>2</v>
      </c>
      <c r="JC106" s="396" t="s">
        <v>11</v>
      </c>
      <c r="JD106" s="396" t="s">
        <v>232</v>
      </c>
      <c r="JE106" s="396" t="s">
        <v>9</v>
      </c>
      <c r="JF106" s="396" t="s">
        <v>232</v>
      </c>
      <c r="JG106" s="396" t="s">
        <v>358</v>
      </c>
    </row>
    <row r="107" spans="1:267" customFormat="1">
      <c r="A107">
        <v>789</v>
      </c>
      <c r="B107">
        <v>1</v>
      </c>
      <c r="F107">
        <v>700</v>
      </c>
      <c r="G107">
        <v>41</v>
      </c>
      <c r="H107">
        <v>1</v>
      </c>
      <c r="I107">
        <v>0</v>
      </c>
      <c r="J107">
        <v>1</v>
      </c>
      <c r="K107">
        <v>0</v>
      </c>
      <c r="L107" t="s">
        <v>502</v>
      </c>
      <c r="M107">
        <v>0</v>
      </c>
      <c r="N107">
        <v>38</v>
      </c>
      <c r="O107">
        <v>28.76923</v>
      </c>
      <c r="P107">
        <v>40</v>
      </c>
      <c r="Q107">
        <v>40</v>
      </c>
      <c r="R107">
        <v>0</v>
      </c>
      <c r="S107">
        <v>0</v>
      </c>
      <c r="T107" t="s">
        <v>745</v>
      </c>
      <c r="U107">
        <v>0</v>
      </c>
      <c r="V107">
        <v>0</v>
      </c>
      <c r="W107">
        <v>0</v>
      </c>
      <c r="X107">
        <v>1</v>
      </c>
      <c r="Y107">
        <v>6.5</v>
      </c>
      <c r="Z107">
        <v>0</v>
      </c>
      <c r="AA107">
        <v>0</v>
      </c>
      <c r="AB107">
        <v>0</v>
      </c>
      <c r="AC107">
        <v>0</v>
      </c>
      <c r="AD107">
        <v>0</v>
      </c>
      <c r="AE107">
        <v>0</v>
      </c>
      <c r="AF107">
        <v>0</v>
      </c>
      <c r="AG107">
        <v>0</v>
      </c>
      <c r="AH107">
        <v>0</v>
      </c>
      <c r="AI107">
        <v>0</v>
      </c>
      <c r="AJ107">
        <v>128</v>
      </c>
      <c r="AK107">
        <v>672</v>
      </c>
      <c r="AL107">
        <v>0</v>
      </c>
      <c r="AM107">
        <v>0</v>
      </c>
      <c r="AN107">
        <v>0</v>
      </c>
      <c r="AO107">
        <v>0</v>
      </c>
      <c r="AP107">
        <v>0</v>
      </c>
      <c r="AQ107">
        <v>0</v>
      </c>
      <c r="AR107">
        <v>0</v>
      </c>
      <c r="AS107">
        <v>0</v>
      </c>
      <c r="AT107">
        <v>0</v>
      </c>
      <c r="AU107">
        <v>0</v>
      </c>
      <c r="AV107">
        <v>0</v>
      </c>
      <c r="AW107">
        <v>80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381</v>
      </c>
      <c r="CB107">
        <v>0</v>
      </c>
      <c r="CC107">
        <v>0</v>
      </c>
      <c r="CD107">
        <v>0</v>
      </c>
      <c r="CE107">
        <v>460</v>
      </c>
      <c r="CF107">
        <v>0</v>
      </c>
      <c r="CG107" s="439"/>
      <c r="CH107" s="303">
        <v>38</v>
      </c>
      <c r="CI107" s="393">
        <v>28.76923</v>
      </c>
      <c r="CJ107" s="303">
        <v>40</v>
      </c>
      <c r="CK107" s="393">
        <v>40</v>
      </c>
      <c r="CL107" s="303">
        <v>0</v>
      </c>
      <c r="CM107" s="393">
        <v>0</v>
      </c>
      <c r="CN107" s="303"/>
      <c r="CO107" s="303"/>
      <c r="CP107" s="393" t="s">
        <v>744</v>
      </c>
      <c r="CQ107" s="303" t="s">
        <v>389</v>
      </c>
      <c r="CR107" s="393" t="s">
        <v>389</v>
      </c>
      <c r="CS107" s="393" t="s">
        <v>744</v>
      </c>
      <c r="CT107" s="303" t="s">
        <v>389</v>
      </c>
      <c r="CU107" s="393" t="s">
        <v>389</v>
      </c>
      <c r="CV107" s="303" t="s">
        <v>744</v>
      </c>
      <c r="CW107" s="303" t="s">
        <v>744</v>
      </c>
      <c r="CX107" s="303" t="s">
        <v>744</v>
      </c>
      <c r="CY107" s="303" t="s">
        <v>744</v>
      </c>
      <c r="CZ107" s="303" t="s">
        <v>744</v>
      </c>
      <c r="DA107" s="303" t="s">
        <v>744</v>
      </c>
      <c r="DB107" s="303" t="s">
        <v>744</v>
      </c>
      <c r="DC107" s="303" t="s">
        <v>744</v>
      </c>
      <c r="DD107" s="303" t="s">
        <v>744</v>
      </c>
      <c r="DE107" s="303" t="s">
        <v>744</v>
      </c>
      <c r="DF107" s="303" t="s">
        <v>744</v>
      </c>
      <c r="DG107" s="393" t="s">
        <v>744</v>
      </c>
      <c r="DH107" s="303" t="s">
        <v>744</v>
      </c>
      <c r="DI107" s="303" t="s">
        <v>744</v>
      </c>
      <c r="DJ107" s="393" t="s">
        <v>744</v>
      </c>
      <c r="DK107" s="303" t="s">
        <v>744</v>
      </c>
      <c r="DL107" s="303" t="s">
        <v>744</v>
      </c>
      <c r="DM107" s="303" t="s">
        <v>744</v>
      </c>
      <c r="DN107" s="303" t="s">
        <v>744</v>
      </c>
      <c r="DO107" s="303" t="s">
        <v>744</v>
      </c>
      <c r="DP107" s="303" t="s">
        <v>744</v>
      </c>
      <c r="DQ107" s="303" t="s">
        <v>744</v>
      </c>
      <c r="DR107" s="303" t="s">
        <v>744</v>
      </c>
      <c r="DS107" s="303" t="s">
        <v>744</v>
      </c>
      <c r="DT107" s="303" t="s">
        <v>744</v>
      </c>
      <c r="DU107" s="303" t="s">
        <v>744</v>
      </c>
      <c r="DV107" s="393" t="s">
        <v>744</v>
      </c>
      <c r="DW107" s="303" t="s">
        <v>744</v>
      </c>
      <c r="DX107" s="303" t="s">
        <v>744</v>
      </c>
      <c r="DY107" s="393" t="s">
        <v>744</v>
      </c>
      <c r="DZ107" s="303" t="s">
        <v>744</v>
      </c>
      <c r="EA107" s="303" t="s">
        <v>744</v>
      </c>
      <c r="EB107" s="303" t="s">
        <v>744</v>
      </c>
      <c r="EC107" s="303" t="s">
        <v>744</v>
      </c>
      <c r="ED107" s="303" t="s">
        <v>744</v>
      </c>
      <c r="EE107" s="303" t="s">
        <v>744</v>
      </c>
      <c r="EF107" s="303" t="s">
        <v>744</v>
      </c>
      <c r="EG107" s="303" t="s">
        <v>744</v>
      </c>
      <c r="EH107" s="303" t="s">
        <v>744</v>
      </c>
      <c r="EI107" s="303" t="s">
        <v>744</v>
      </c>
      <c r="EJ107" s="303" t="s">
        <v>744</v>
      </c>
      <c r="EK107" s="393" t="s">
        <v>744</v>
      </c>
      <c r="EL107" s="303" t="s">
        <v>744</v>
      </c>
      <c r="EM107" s="303" t="s">
        <v>744</v>
      </c>
      <c r="EN107" s="393" t="s">
        <v>744</v>
      </c>
      <c r="EO107" s="303" t="s">
        <v>744</v>
      </c>
      <c r="EP107" s="303" t="s">
        <v>744</v>
      </c>
      <c r="EQ107" s="303" t="s">
        <v>744</v>
      </c>
      <c r="ER107" s="303" t="s">
        <v>744</v>
      </c>
      <c r="ES107" s="303" t="s">
        <v>744</v>
      </c>
      <c r="ET107" s="303" t="s">
        <v>744</v>
      </c>
      <c r="EU107" s="303" t="s">
        <v>744</v>
      </c>
      <c r="EV107" s="303" t="s">
        <v>744</v>
      </c>
      <c r="EW107" s="303" t="s">
        <v>744</v>
      </c>
      <c r="EX107" s="303" t="s">
        <v>744</v>
      </c>
      <c r="EY107" s="303" t="s">
        <v>744</v>
      </c>
      <c r="EZ107" s="303" t="s">
        <v>744</v>
      </c>
      <c r="FA107" s="393" t="s">
        <v>744</v>
      </c>
      <c r="FB107" s="303" t="s">
        <v>744</v>
      </c>
      <c r="FC107" s="303" t="s">
        <v>744</v>
      </c>
      <c r="FD107" s="303" t="s">
        <v>744</v>
      </c>
      <c r="FE107" s="393" t="s">
        <v>744</v>
      </c>
      <c r="FF107" s="303">
        <v>1</v>
      </c>
      <c r="FG107" s="303">
        <v>1696</v>
      </c>
      <c r="FH107" s="303">
        <v>0</v>
      </c>
      <c r="FI107" s="303">
        <v>128</v>
      </c>
      <c r="FJ107" s="303">
        <v>0</v>
      </c>
      <c r="FK107" s="303">
        <v>0</v>
      </c>
      <c r="FL107" s="303">
        <v>0</v>
      </c>
      <c r="FM107" s="303">
        <v>0</v>
      </c>
      <c r="FN107" s="303">
        <v>0</v>
      </c>
      <c r="FO107" s="303">
        <v>0</v>
      </c>
      <c r="FP107" s="303">
        <v>1568</v>
      </c>
      <c r="FQ107" s="303">
        <v>0</v>
      </c>
      <c r="FR107" s="393">
        <v>0</v>
      </c>
      <c r="FS107" s="303">
        <v>1696</v>
      </c>
      <c r="FT107" s="303">
        <v>1568</v>
      </c>
      <c r="FU107" s="303">
        <v>0</v>
      </c>
      <c r="FV107" s="393">
        <v>7.547169811320753E-2</v>
      </c>
      <c r="FW107" s="303">
        <v>1</v>
      </c>
      <c r="FX107" s="303">
        <v>1696</v>
      </c>
      <c r="FY107" s="303">
        <v>0</v>
      </c>
      <c r="FZ107" s="303">
        <v>128</v>
      </c>
      <c r="GA107" s="303">
        <v>0</v>
      </c>
      <c r="GB107" s="303">
        <v>0</v>
      </c>
      <c r="GC107" s="303">
        <v>0</v>
      </c>
      <c r="GD107" s="303">
        <v>0</v>
      </c>
      <c r="GE107" s="303">
        <v>0</v>
      </c>
      <c r="GF107" s="303">
        <v>0</v>
      </c>
      <c r="GG107" s="303">
        <v>1568</v>
      </c>
      <c r="GH107" s="303">
        <v>0</v>
      </c>
      <c r="GI107" s="393">
        <v>0</v>
      </c>
      <c r="GJ107" s="303">
        <v>1696</v>
      </c>
      <c r="GK107" s="303">
        <v>1568</v>
      </c>
      <c r="GL107" s="303">
        <v>0</v>
      </c>
      <c r="GM107" s="393">
        <v>7.547169811320753E-2</v>
      </c>
      <c r="GN107" s="303">
        <v>6.5</v>
      </c>
      <c r="GO107" s="303">
        <v>11123.000040000001</v>
      </c>
      <c r="GP107" s="303">
        <v>0</v>
      </c>
      <c r="GQ107" s="303">
        <v>672</v>
      </c>
      <c r="GR107" s="303">
        <v>0</v>
      </c>
      <c r="GS107" s="303">
        <v>80</v>
      </c>
      <c r="GT107" s="303">
        <v>0</v>
      </c>
      <c r="GU107" s="303">
        <v>0</v>
      </c>
      <c r="GV107" s="303">
        <v>0</v>
      </c>
      <c r="GW107" s="303">
        <v>0</v>
      </c>
      <c r="GX107" s="303">
        <v>10371.000040000001</v>
      </c>
      <c r="GY107" s="303">
        <v>460</v>
      </c>
      <c r="GZ107" s="393">
        <v>381</v>
      </c>
      <c r="HA107" s="303">
        <v>1711.2307753846155</v>
      </c>
      <c r="HB107" s="303">
        <v>1595.5384676923079</v>
      </c>
      <c r="HC107" s="303">
        <v>70.769230769230774</v>
      </c>
      <c r="HD107" s="393">
        <v>6.7607659560882216E-2</v>
      </c>
      <c r="HE107" s="303" t="s">
        <v>744</v>
      </c>
      <c r="HF107" s="303" t="s">
        <v>744</v>
      </c>
      <c r="HG107" s="303" t="s">
        <v>744</v>
      </c>
      <c r="HH107" s="303" t="s">
        <v>744</v>
      </c>
      <c r="HI107" s="303" t="s">
        <v>744</v>
      </c>
      <c r="HJ107" s="303" t="s">
        <v>744</v>
      </c>
      <c r="HK107" s="303" t="s">
        <v>744</v>
      </c>
      <c r="HL107" s="303" t="s">
        <v>744</v>
      </c>
      <c r="HM107" s="303" t="s">
        <v>744</v>
      </c>
      <c r="HN107" s="303" t="s">
        <v>744</v>
      </c>
      <c r="HO107" s="303" t="s">
        <v>744</v>
      </c>
      <c r="HP107" s="303" t="s">
        <v>744</v>
      </c>
      <c r="HQ107" s="393" t="s">
        <v>744</v>
      </c>
      <c r="HR107" s="303" t="s">
        <v>744</v>
      </c>
      <c r="HS107" s="303" t="s">
        <v>744</v>
      </c>
      <c r="HT107" s="303" t="s">
        <v>744</v>
      </c>
      <c r="HU107" s="393" t="s">
        <v>744</v>
      </c>
      <c r="HV107" s="303">
        <v>6.5</v>
      </c>
      <c r="HW107" s="303">
        <v>11123.000040000001</v>
      </c>
      <c r="HX107" s="303">
        <v>0</v>
      </c>
      <c r="HY107" s="303">
        <v>672</v>
      </c>
      <c r="HZ107" s="303">
        <v>0</v>
      </c>
      <c r="IA107" s="303">
        <v>80</v>
      </c>
      <c r="IB107" s="303">
        <v>0</v>
      </c>
      <c r="IC107" s="303">
        <v>0</v>
      </c>
      <c r="ID107" s="303">
        <v>0</v>
      </c>
      <c r="IE107" s="303">
        <v>0</v>
      </c>
      <c r="IF107" s="303">
        <v>10371.000040000001</v>
      </c>
      <c r="IG107" s="303">
        <v>460</v>
      </c>
      <c r="IH107" s="393">
        <v>381</v>
      </c>
      <c r="II107" s="303">
        <v>1711.2307753846155</v>
      </c>
      <c r="IJ107" s="303">
        <v>1595.5384676923079</v>
      </c>
      <c r="IK107" s="303">
        <v>70.769230769230774</v>
      </c>
      <c r="IL107" s="393">
        <v>6.7607659560882216E-2</v>
      </c>
      <c r="IM107" s="303"/>
      <c r="IN107" s="303">
        <v>1711.2307753846155</v>
      </c>
      <c r="IO107" s="303">
        <v>1595.5384676923079</v>
      </c>
      <c r="IP107" s="393">
        <v>6.7607659560882216E-2</v>
      </c>
      <c r="IQ107" s="303">
        <v>1696</v>
      </c>
      <c r="IR107" s="303">
        <v>1568</v>
      </c>
      <c r="IS107" s="393">
        <v>7.547169811320753E-2</v>
      </c>
      <c r="IT107" s="303">
        <v>1709.2000053333334</v>
      </c>
      <c r="IU107" s="303">
        <v>1591.8666720000001</v>
      </c>
      <c r="IV107" s="393">
        <v>6.8648100261648803E-2</v>
      </c>
      <c r="IW107" s="735"/>
      <c r="IX107" s="303"/>
      <c r="IY107" s="396" t="s">
        <v>502</v>
      </c>
      <c r="IZ107" s="396" t="s">
        <v>503</v>
      </c>
      <c r="JA107" s="396" t="s">
        <v>350</v>
      </c>
      <c r="JB107" s="396">
        <v>9</v>
      </c>
      <c r="JC107" s="396" t="s">
        <v>11</v>
      </c>
      <c r="JD107" s="396" t="s">
        <v>232</v>
      </c>
      <c r="JE107" s="396" t="s">
        <v>9</v>
      </c>
      <c r="JF107" s="396" t="s">
        <v>232</v>
      </c>
      <c r="JG107" s="396" t="s">
        <v>358</v>
      </c>
    </row>
    <row r="108" spans="1:267" customFormat="1">
      <c r="A108">
        <v>806</v>
      </c>
      <c r="B108">
        <v>1</v>
      </c>
      <c r="F108">
        <v>700</v>
      </c>
      <c r="G108">
        <v>41</v>
      </c>
      <c r="H108">
        <v>1</v>
      </c>
      <c r="I108">
        <v>0</v>
      </c>
      <c r="J108">
        <v>1</v>
      </c>
      <c r="K108">
        <v>0</v>
      </c>
      <c r="L108" t="s">
        <v>502</v>
      </c>
      <c r="M108">
        <v>0</v>
      </c>
      <c r="N108">
        <v>0</v>
      </c>
      <c r="O108">
        <v>20</v>
      </c>
      <c r="P108">
        <v>0</v>
      </c>
      <c r="Q108">
        <v>40</v>
      </c>
      <c r="R108">
        <v>0</v>
      </c>
      <c r="S108">
        <v>150</v>
      </c>
      <c r="T108" t="s">
        <v>745</v>
      </c>
      <c r="U108">
        <v>0</v>
      </c>
      <c r="V108">
        <v>0</v>
      </c>
      <c r="W108">
        <v>0</v>
      </c>
      <c r="X108">
        <v>0</v>
      </c>
      <c r="Y108">
        <v>9</v>
      </c>
      <c r="Z108">
        <v>0</v>
      </c>
      <c r="AA108">
        <v>0</v>
      </c>
      <c r="AB108">
        <v>0</v>
      </c>
      <c r="AC108">
        <v>0</v>
      </c>
      <c r="AD108">
        <v>0</v>
      </c>
      <c r="AE108">
        <v>0</v>
      </c>
      <c r="AF108">
        <v>0</v>
      </c>
      <c r="AG108">
        <v>0</v>
      </c>
      <c r="AH108">
        <v>0</v>
      </c>
      <c r="AI108">
        <v>0</v>
      </c>
      <c r="AJ108">
        <v>0</v>
      </c>
      <c r="AK108">
        <v>240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216</v>
      </c>
      <c r="CB108">
        <v>0</v>
      </c>
      <c r="CC108">
        <v>0</v>
      </c>
      <c r="CD108">
        <v>0</v>
      </c>
      <c r="CE108">
        <v>0</v>
      </c>
      <c r="CF108">
        <v>0</v>
      </c>
      <c r="CG108" s="439"/>
      <c r="CH108" s="303" t="s">
        <v>744</v>
      </c>
      <c r="CI108" s="393">
        <v>20</v>
      </c>
      <c r="CJ108" s="303" t="s">
        <v>744</v>
      </c>
      <c r="CK108" s="393">
        <v>40</v>
      </c>
      <c r="CL108" s="303" t="s">
        <v>744</v>
      </c>
      <c r="CM108" s="393">
        <v>150</v>
      </c>
      <c r="CN108" s="303"/>
      <c r="CO108" s="303"/>
      <c r="CP108" s="393" t="s">
        <v>744</v>
      </c>
      <c r="CQ108" s="303" t="s">
        <v>389</v>
      </c>
      <c r="CR108" s="393" t="s">
        <v>744</v>
      </c>
      <c r="CS108" s="393" t="s">
        <v>744</v>
      </c>
      <c r="CT108" s="303" t="s">
        <v>389</v>
      </c>
      <c r="CU108" s="393" t="s">
        <v>744</v>
      </c>
      <c r="CV108" s="303" t="s">
        <v>744</v>
      </c>
      <c r="CW108" s="303" t="s">
        <v>744</v>
      </c>
      <c r="CX108" s="303" t="s">
        <v>744</v>
      </c>
      <c r="CY108" s="303" t="s">
        <v>744</v>
      </c>
      <c r="CZ108" s="303" t="s">
        <v>744</v>
      </c>
      <c r="DA108" s="303" t="s">
        <v>744</v>
      </c>
      <c r="DB108" s="303" t="s">
        <v>744</v>
      </c>
      <c r="DC108" s="303" t="s">
        <v>744</v>
      </c>
      <c r="DD108" s="303" t="s">
        <v>744</v>
      </c>
      <c r="DE108" s="303" t="s">
        <v>744</v>
      </c>
      <c r="DF108" s="303" t="s">
        <v>744</v>
      </c>
      <c r="DG108" s="393" t="s">
        <v>744</v>
      </c>
      <c r="DH108" s="303" t="s">
        <v>744</v>
      </c>
      <c r="DI108" s="303" t="s">
        <v>744</v>
      </c>
      <c r="DJ108" s="393" t="s">
        <v>744</v>
      </c>
      <c r="DK108" s="303" t="s">
        <v>744</v>
      </c>
      <c r="DL108" s="303" t="s">
        <v>744</v>
      </c>
      <c r="DM108" s="303" t="s">
        <v>744</v>
      </c>
      <c r="DN108" s="303" t="s">
        <v>744</v>
      </c>
      <c r="DO108" s="303" t="s">
        <v>744</v>
      </c>
      <c r="DP108" s="303" t="s">
        <v>744</v>
      </c>
      <c r="DQ108" s="303" t="s">
        <v>744</v>
      </c>
      <c r="DR108" s="303" t="s">
        <v>744</v>
      </c>
      <c r="DS108" s="303" t="s">
        <v>744</v>
      </c>
      <c r="DT108" s="303" t="s">
        <v>744</v>
      </c>
      <c r="DU108" s="303" t="s">
        <v>744</v>
      </c>
      <c r="DV108" s="393" t="s">
        <v>744</v>
      </c>
      <c r="DW108" s="303" t="s">
        <v>744</v>
      </c>
      <c r="DX108" s="303" t="s">
        <v>744</v>
      </c>
      <c r="DY108" s="393" t="s">
        <v>744</v>
      </c>
      <c r="DZ108" s="303" t="s">
        <v>744</v>
      </c>
      <c r="EA108" s="303" t="s">
        <v>744</v>
      </c>
      <c r="EB108" s="303" t="s">
        <v>744</v>
      </c>
      <c r="EC108" s="303" t="s">
        <v>744</v>
      </c>
      <c r="ED108" s="303" t="s">
        <v>744</v>
      </c>
      <c r="EE108" s="303" t="s">
        <v>744</v>
      </c>
      <c r="EF108" s="303" t="s">
        <v>744</v>
      </c>
      <c r="EG108" s="303" t="s">
        <v>744</v>
      </c>
      <c r="EH108" s="303" t="s">
        <v>744</v>
      </c>
      <c r="EI108" s="303" t="s">
        <v>744</v>
      </c>
      <c r="EJ108" s="303" t="s">
        <v>744</v>
      </c>
      <c r="EK108" s="393" t="s">
        <v>744</v>
      </c>
      <c r="EL108" s="303" t="s">
        <v>744</v>
      </c>
      <c r="EM108" s="303" t="s">
        <v>744</v>
      </c>
      <c r="EN108" s="393" t="s">
        <v>744</v>
      </c>
      <c r="EO108" s="303" t="s">
        <v>744</v>
      </c>
      <c r="EP108" s="303" t="s">
        <v>744</v>
      </c>
      <c r="EQ108" s="303" t="s">
        <v>744</v>
      </c>
      <c r="ER108" s="303" t="s">
        <v>744</v>
      </c>
      <c r="ES108" s="303" t="s">
        <v>744</v>
      </c>
      <c r="ET108" s="303" t="s">
        <v>744</v>
      </c>
      <c r="EU108" s="303" t="s">
        <v>744</v>
      </c>
      <c r="EV108" s="303" t="s">
        <v>744</v>
      </c>
      <c r="EW108" s="303" t="s">
        <v>744</v>
      </c>
      <c r="EX108" s="303" t="s">
        <v>744</v>
      </c>
      <c r="EY108" s="303" t="s">
        <v>744</v>
      </c>
      <c r="EZ108" s="303" t="s">
        <v>744</v>
      </c>
      <c r="FA108" s="393" t="s">
        <v>744</v>
      </c>
      <c r="FB108" s="303" t="s">
        <v>744</v>
      </c>
      <c r="FC108" s="303" t="s">
        <v>744</v>
      </c>
      <c r="FD108" s="303" t="s">
        <v>744</v>
      </c>
      <c r="FE108" s="393" t="s">
        <v>744</v>
      </c>
      <c r="FF108" s="303" t="s">
        <v>744</v>
      </c>
      <c r="FG108" s="303" t="s">
        <v>744</v>
      </c>
      <c r="FH108" s="303" t="s">
        <v>744</v>
      </c>
      <c r="FI108" s="303" t="s">
        <v>744</v>
      </c>
      <c r="FJ108" s="303" t="s">
        <v>744</v>
      </c>
      <c r="FK108" s="303" t="s">
        <v>744</v>
      </c>
      <c r="FL108" s="303" t="s">
        <v>744</v>
      </c>
      <c r="FM108" s="303" t="s">
        <v>744</v>
      </c>
      <c r="FN108" s="303" t="s">
        <v>744</v>
      </c>
      <c r="FO108" s="303" t="s">
        <v>744</v>
      </c>
      <c r="FP108" s="303" t="s">
        <v>744</v>
      </c>
      <c r="FQ108" s="303" t="s">
        <v>744</v>
      </c>
      <c r="FR108" s="393" t="s">
        <v>744</v>
      </c>
      <c r="FS108" s="303" t="s">
        <v>744</v>
      </c>
      <c r="FT108" s="303" t="s">
        <v>744</v>
      </c>
      <c r="FU108" s="303" t="s">
        <v>744</v>
      </c>
      <c r="FV108" s="393" t="s">
        <v>744</v>
      </c>
      <c r="FW108" s="303" t="s">
        <v>744</v>
      </c>
      <c r="FX108" s="303" t="s">
        <v>744</v>
      </c>
      <c r="FY108" s="303" t="s">
        <v>744</v>
      </c>
      <c r="FZ108" s="303" t="s">
        <v>744</v>
      </c>
      <c r="GA108" s="303" t="s">
        <v>744</v>
      </c>
      <c r="GB108" s="303" t="s">
        <v>744</v>
      </c>
      <c r="GC108" s="303" t="s">
        <v>744</v>
      </c>
      <c r="GD108" s="303" t="s">
        <v>744</v>
      </c>
      <c r="GE108" s="303" t="s">
        <v>744</v>
      </c>
      <c r="GF108" s="303" t="s">
        <v>744</v>
      </c>
      <c r="GG108" s="303" t="s">
        <v>744</v>
      </c>
      <c r="GH108" s="303" t="s">
        <v>744</v>
      </c>
      <c r="GI108" s="393" t="s">
        <v>744</v>
      </c>
      <c r="GJ108" s="303" t="s">
        <v>744</v>
      </c>
      <c r="GK108" s="303" t="s">
        <v>744</v>
      </c>
      <c r="GL108" s="303" t="s">
        <v>744</v>
      </c>
      <c r="GM108" s="393" t="s">
        <v>744</v>
      </c>
      <c r="GN108" s="303">
        <v>9</v>
      </c>
      <c r="GO108" s="303">
        <v>15309</v>
      </c>
      <c r="GP108" s="303">
        <v>0</v>
      </c>
      <c r="GQ108" s="303">
        <v>240</v>
      </c>
      <c r="GR108" s="303">
        <v>0</v>
      </c>
      <c r="GS108" s="303">
        <v>0</v>
      </c>
      <c r="GT108" s="303">
        <v>0</v>
      </c>
      <c r="GU108" s="303">
        <v>0</v>
      </c>
      <c r="GV108" s="303">
        <v>0</v>
      </c>
      <c r="GW108" s="303">
        <v>0</v>
      </c>
      <c r="GX108" s="303">
        <v>15069</v>
      </c>
      <c r="GY108" s="303">
        <v>0</v>
      </c>
      <c r="GZ108" s="393">
        <v>216</v>
      </c>
      <c r="HA108" s="303">
        <v>1701</v>
      </c>
      <c r="HB108" s="303">
        <v>1674.3333333333333</v>
      </c>
      <c r="HC108" s="303">
        <v>0</v>
      </c>
      <c r="HD108" s="393">
        <v>1.5677052714089812E-2</v>
      </c>
      <c r="HE108" s="303" t="s">
        <v>744</v>
      </c>
      <c r="HF108" s="303" t="s">
        <v>744</v>
      </c>
      <c r="HG108" s="303" t="s">
        <v>744</v>
      </c>
      <c r="HH108" s="303" t="s">
        <v>744</v>
      </c>
      <c r="HI108" s="303" t="s">
        <v>744</v>
      </c>
      <c r="HJ108" s="303" t="s">
        <v>744</v>
      </c>
      <c r="HK108" s="303" t="s">
        <v>744</v>
      </c>
      <c r="HL108" s="303" t="s">
        <v>744</v>
      </c>
      <c r="HM108" s="303" t="s">
        <v>744</v>
      </c>
      <c r="HN108" s="303" t="s">
        <v>744</v>
      </c>
      <c r="HO108" s="303" t="s">
        <v>744</v>
      </c>
      <c r="HP108" s="303" t="s">
        <v>744</v>
      </c>
      <c r="HQ108" s="393" t="s">
        <v>744</v>
      </c>
      <c r="HR108" s="303" t="s">
        <v>744</v>
      </c>
      <c r="HS108" s="303" t="s">
        <v>744</v>
      </c>
      <c r="HT108" s="303" t="s">
        <v>744</v>
      </c>
      <c r="HU108" s="393" t="s">
        <v>744</v>
      </c>
      <c r="HV108" s="303">
        <v>9</v>
      </c>
      <c r="HW108" s="303">
        <v>15309</v>
      </c>
      <c r="HX108" s="303">
        <v>0</v>
      </c>
      <c r="HY108" s="303">
        <v>240</v>
      </c>
      <c r="HZ108" s="303">
        <v>0</v>
      </c>
      <c r="IA108" s="303">
        <v>0</v>
      </c>
      <c r="IB108" s="303">
        <v>0</v>
      </c>
      <c r="IC108" s="303">
        <v>0</v>
      </c>
      <c r="ID108" s="303">
        <v>0</v>
      </c>
      <c r="IE108" s="303">
        <v>0</v>
      </c>
      <c r="IF108" s="303">
        <v>15069</v>
      </c>
      <c r="IG108" s="303">
        <v>0</v>
      </c>
      <c r="IH108" s="393">
        <v>216</v>
      </c>
      <c r="II108" s="303">
        <v>1701</v>
      </c>
      <c r="IJ108" s="303">
        <v>1674.3333333333333</v>
      </c>
      <c r="IK108" s="303">
        <v>0</v>
      </c>
      <c r="IL108" s="393">
        <v>1.5677052714089812E-2</v>
      </c>
      <c r="IM108" s="303"/>
      <c r="IN108" s="303">
        <v>1701</v>
      </c>
      <c r="IO108" s="303">
        <v>1674.3333333333333</v>
      </c>
      <c r="IP108" s="393">
        <v>1.5677052714089812E-2</v>
      </c>
      <c r="IQ108" s="303" t="s">
        <v>744</v>
      </c>
      <c r="IR108" s="303" t="s">
        <v>744</v>
      </c>
      <c r="IS108" s="393" t="s">
        <v>744</v>
      </c>
      <c r="IT108" s="303">
        <v>1701</v>
      </c>
      <c r="IU108" s="303">
        <v>1674.3333333333333</v>
      </c>
      <c r="IV108" s="393">
        <v>1.5677052714089812E-2</v>
      </c>
      <c r="IW108" s="735"/>
      <c r="IX108" s="303"/>
      <c r="IY108" s="396" t="s">
        <v>502</v>
      </c>
      <c r="IZ108" s="396" t="s">
        <v>503</v>
      </c>
      <c r="JA108" s="396" t="s">
        <v>350</v>
      </c>
      <c r="JB108" s="396">
        <v>10</v>
      </c>
      <c r="JC108" s="396" t="s">
        <v>11</v>
      </c>
      <c r="JD108" s="396" t="s">
        <v>232</v>
      </c>
      <c r="JE108" s="396" t="s">
        <v>9</v>
      </c>
      <c r="JF108" s="396" t="s">
        <v>232</v>
      </c>
      <c r="JG108" s="396" t="s">
        <v>358</v>
      </c>
    </row>
    <row r="109" spans="1:267" customFormat="1">
      <c r="A109">
        <v>811</v>
      </c>
      <c r="B109">
        <v>1</v>
      </c>
      <c r="F109">
        <v>700</v>
      </c>
      <c r="G109">
        <v>41</v>
      </c>
      <c r="H109">
        <v>1</v>
      </c>
      <c r="I109">
        <v>0</v>
      </c>
      <c r="J109">
        <v>1</v>
      </c>
      <c r="K109">
        <v>0</v>
      </c>
      <c r="L109" t="s">
        <v>515</v>
      </c>
      <c r="M109">
        <v>0</v>
      </c>
      <c r="N109">
        <v>20</v>
      </c>
      <c r="O109">
        <v>20</v>
      </c>
      <c r="P109">
        <v>38</v>
      </c>
      <c r="Q109">
        <v>39.5</v>
      </c>
      <c r="R109">
        <v>50</v>
      </c>
      <c r="S109">
        <v>50</v>
      </c>
      <c r="T109" t="s">
        <v>745</v>
      </c>
      <c r="U109">
        <v>0</v>
      </c>
      <c r="V109">
        <v>0</v>
      </c>
      <c r="W109">
        <v>7.5</v>
      </c>
      <c r="X109">
        <v>1</v>
      </c>
      <c r="Y109">
        <v>21</v>
      </c>
      <c r="Z109">
        <v>0</v>
      </c>
      <c r="AA109">
        <v>0</v>
      </c>
      <c r="AB109">
        <v>0</v>
      </c>
      <c r="AC109">
        <v>0</v>
      </c>
      <c r="AD109">
        <v>0</v>
      </c>
      <c r="AE109">
        <v>0</v>
      </c>
      <c r="AF109">
        <v>0</v>
      </c>
      <c r="AG109">
        <v>0</v>
      </c>
      <c r="AH109">
        <v>0</v>
      </c>
      <c r="AI109">
        <v>587.7966101694916</v>
      </c>
      <c r="AJ109">
        <v>78.372881355932208</v>
      </c>
      <c r="AK109">
        <v>1645.8305084745764</v>
      </c>
      <c r="AL109">
        <v>0</v>
      </c>
      <c r="AM109">
        <v>0</v>
      </c>
      <c r="AN109">
        <v>0</v>
      </c>
      <c r="AO109">
        <v>0</v>
      </c>
      <c r="AP109">
        <v>0</v>
      </c>
      <c r="AQ109">
        <v>0</v>
      </c>
      <c r="AR109">
        <v>0</v>
      </c>
      <c r="AS109">
        <v>0</v>
      </c>
      <c r="AT109">
        <v>0</v>
      </c>
      <c r="AU109">
        <v>0</v>
      </c>
      <c r="AV109">
        <v>0</v>
      </c>
      <c r="AW109">
        <v>0</v>
      </c>
      <c r="AX109">
        <v>0</v>
      </c>
      <c r="AY109">
        <v>0</v>
      </c>
      <c r="AZ109">
        <v>0</v>
      </c>
      <c r="BA109">
        <v>146.4406779661017</v>
      </c>
      <c r="BB109">
        <v>19.525423728813561</v>
      </c>
      <c r="BC109">
        <v>410.03389830508479</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276.61016949152543</v>
      </c>
      <c r="BZ109">
        <v>36.881355932203391</v>
      </c>
      <c r="CA109">
        <v>774.50847457627117</v>
      </c>
      <c r="CB109">
        <v>0</v>
      </c>
      <c r="CC109">
        <v>806.4406779661017</v>
      </c>
      <c r="CD109">
        <v>107.52542372881356</v>
      </c>
      <c r="CE109">
        <v>2258.0338983050847</v>
      </c>
      <c r="CF109">
        <v>0</v>
      </c>
      <c r="CG109" s="439"/>
      <c r="CH109" s="303">
        <v>20</v>
      </c>
      <c r="CI109" s="393">
        <v>20</v>
      </c>
      <c r="CJ109" s="303">
        <v>38</v>
      </c>
      <c r="CK109" s="393">
        <v>39.5</v>
      </c>
      <c r="CL109" s="303">
        <v>50</v>
      </c>
      <c r="CM109" s="393">
        <v>50</v>
      </c>
      <c r="CN109" s="303"/>
      <c r="CO109" s="303"/>
      <c r="CP109" s="393" t="s">
        <v>744</v>
      </c>
      <c r="CQ109" s="303" t="s">
        <v>389</v>
      </c>
      <c r="CR109" s="393" t="s">
        <v>389</v>
      </c>
      <c r="CS109" s="393" t="s">
        <v>744</v>
      </c>
      <c r="CT109" s="303" t="s">
        <v>389</v>
      </c>
      <c r="CU109" s="393" t="s">
        <v>389</v>
      </c>
      <c r="CV109" s="303" t="s">
        <v>744</v>
      </c>
      <c r="CW109" s="303" t="s">
        <v>744</v>
      </c>
      <c r="CX109" s="303" t="s">
        <v>744</v>
      </c>
      <c r="CY109" s="303" t="s">
        <v>744</v>
      </c>
      <c r="CZ109" s="303" t="s">
        <v>744</v>
      </c>
      <c r="DA109" s="303" t="s">
        <v>744</v>
      </c>
      <c r="DB109" s="303" t="s">
        <v>744</v>
      </c>
      <c r="DC109" s="303" t="s">
        <v>744</v>
      </c>
      <c r="DD109" s="303" t="s">
        <v>744</v>
      </c>
      <c r="DE109" s="303" t="s">
        <v>744</v>
      </c>
      <c r="DF109" s="303" t="s">
        <v>744</v>
      </c>
      <c r="DG109" s="393" t="s">
        <v>744</v>
      </c>
      <c r="DH109" s="303" t="s">
        <v>744</v>
      </c>
      <c r="DI109" s="303" t="s">
        <v>744</v>
      </c>
      <c r="DJ109" s="393" t="s">
        <v>744</v>
      </c>
      <c r="DK109" s="303" t="s">
        <v>744</v>
      </c>
      <c r="DL109" s="303" t="s">
        <v>744</v>
      </c>
      <c r="DM109" s="303" t="s">
        <v>744</v>
      </c>
      <c r="DN109" s="303" t="s">
        <v>744</v>
      </c>
      <c r="DO109" s="303" t="s">
        <v>744</v>
      </c>
      <c r="DP109" s="303" t="s">
        <v>744</v>
      </c>
      <c r="DQ109" s="303" t="s">
        <v>744</v>
      </c>
      <c r="DR109" s="303" t="s">
        <v>744</v>
      </c>
      <c r="DS109" s="303" t="s">
        <v>744</v>
      </c>
      <c r="DT109" s="303" t="s">
        <v>744</v>
      </c>
      <c r="DU109" s="303" t="s">
        <v>744</v>
      </c>
      <c r="DV109" s="393" t="s">
        <v>744</v>
      </c>
      <c r="DW109" s="303" t="s">
        <v>744</v>
      </c>
      <c r="DX109" s="303" t="s">
        <v>744</v>
      </c>
      <c r="DY109" s="393" t="s">
        <v>744</v>
      </c>
      <c r="DZ109" s="303" t="s">
        <v>744</v>
      </c>
      <c r="EA109" s="303" t="s">
        <v>744</v>
      </c>
      <c r="EB109" s="303" t="s">
        <v>744</v>
      </c>
      <c r="EC109" s="303" t="s">
        <v>744</v>
      </c>
      <c r="ED109" s="303" t="s">
        <v>744</v>
      </c>
      <c r="EE109" s="303" t="s">
        <v>744</v>
      </c>
      <c r="EF109" s="303" t="s">
        <v>744</v>
      </c>
      <c r="EG109" s="303" t="s">
        <v>744</v>
      </c>
      <c r="EH109" s="303" t="s">
        <v>744</v>
      </c>
      <c r="EI109" s="303" t="s">
        <v>744</v>
      </c>
      <c r="EJ109" s="303" t="s">
        <v>744</v>
      </c>
      <c r="EK109" s="393" t="s">
        <v>744</v>
      </c>
      <c r="EL109" s="303" t="s">
        <v>744</v>
      </c>
      <c r="EM109" s="303" t="s">
        <v>744</v>
      </c>
      <c r="EN109" s="393" t="s">
        <v>744</v>
      </c>
      <c r="EO109" s="303">
        <v>7.5</v>
      </c>
      <c r="EP109" s="303">
        <v>12545.889830508473</v>
      </c>
      <c r="EQ109" s="303">
        <v>0</v>
      </c>
      <c r="ER109" s="303">
        <v>587.7966101694916</v>
      </c>
      <c r="ES109" s="303">
        <v>0</v>
      </c>
      <c r="ET109" s="303">
        <v>0</v>
      </c>
      <c r="EU109" s="303">
        <v>146.4406779661017</v>
      </c>
      <c r="EV109" s="303">
        <v>0</v>
      </c>
      <c r="EW109" s="303">
        <v>0</v>
      </c>
      <c r="EX109" s="303">
        <v>0</v>
      </c>
      <c r="EY109" s="303">
        <v>11811.65254237288</v>
      </c>
      <c r="EZ109" s="303">
        <v>806.4406779661017</v>
      </c>
      <c r="FA109" s="393">
        <v>276.61016949152543</v>
      </c>
      <c r="FB109" s="303">
        <v>1672.7853107344631</v>
      </c>
      <c r="FC109" s="303">
        <v>1574.8870056497174</v>
      </c>
      <c r="FD109" s="303">
        <v>107.52542372881356</v>
      </c>
      <c r="FE109" s="393">
        <v>5.8524130058125623E-2</v>
      </c>
      <c r="FF109" s="303">
        <v>1</v>
      </c>
      <c r="FG109" s="303">
        <v>1672.7853107344631</v>
      </c>
      <c r="FH109" s="303">
        <v>0</v>
      </c>
      <c r="FI109" s="303">
        <v>78.372881355932208</v>
      </c>
      <c r="FJ109" s="303">
        <v>0</v>
      </c>
      <c r="FK109" s="303">
        <v>0</v>
      </c>
      <c r="FL109" s="303">
        <v>19.525423728813561</v>
      </c>
      <c r="FM109" s="303">
        <v>0</v>
      </c>
      <c r="FN109" s="303">
        <v>0</v>
      </c>
      <c r="FO109" s="303">
        <v>0</v>
      </c>
      <c r="FP109" s="303">
        <v>1574.8870056497174</v>
      </c>
      <c r="FQ109" s="303">
        <v>107.52542372881356</v>
      </c>
      <c r="FR109" s="393">
        <v>36.881355932203391</v>
      </c>
      <c r="FS109" s="303">
        <v>1672.7853107344631</v>
      </c>
      <c r="FT109" s="303">
        <v>1574.8870056497174</v>
      </c>
      <c r="FU109" s="303">
        <v>107.52542372881356</v>
      </c>
      <c r="FV109" s="393">
        <v>5.8524130058125623E-2</v>
      </c>
      <c r="FW109" s="303">
        <v>8.5</v>
      </c>
      <c r="FX109" s="303">
        <v>14218.675141242937</v>
      </c>
      <c r="FY109" s="303">
        <v>0</v>
      </c>
      <c r="FZ109" s="303">
        <v>666.16949152542384</v>
      </c>
      <c r="GA109" s="303">
        <v>0</v>
      </c>
      <c r="GB109" s="303">
        <v>0</v>
      </c>
      <c r="GC109" s="303">
        <v>165.96610169491527</v>
      </c>
      <c r="GD109" s="303">
        <v>0</v>
      </c>
      <c r="GE109" s="303">
        <v>0</v>
      </c>
      <c r="GF109" s="303">
        <v>0</v>
      </c>
      <c r="GG109" s="303">
        <v>13386.539548022598</v>
      </c>
      <c r="GH109" s="303">
        <v>913.96610169491532</v>
      </c>
      <c r="GI109" s="393">
        <v>313.49152542372883</v>
      </c>
      <c r="GJ109" s="303">
        <v>1672.7853107344631</v>
      </c>
      <c r="GK109" s="303">
        <v>1574.8870056497174</v>
      </c>
      <c r="GL109" s="303">
        <v>107.52542372881356</v>
      </c>
      <c r="GM109" s="393">
        <v>5.8524130058125623E-2</v>
      </c>
      <c r="GN109" s="303">
        <v>21</v>
      </c>
      <c r="GO109" s="303">
        <v>36577.491525423728</v>
      </c>
      <c r="GP109" s="303">
        <v>0</v>
      </c>
      <c r="GQ109" s="303">
        <v>1645.8305084745764</v>
      </c>
      <c r="GR109" s="303">
        <v>0</v>
      </c>
      <c r="GS109" s="303">
        <v>0</v>
      </c>
      <c r="GT109" s="303">
        <v>410.03389830508479</v>
      </c>
      <c r="GU109" s="303">
        <v>0</v>
      </c>
      <c r="GV109" s="303">
        <v>0</v>
      </c>
      <c r="GW109" s="303">
        <v>0</v>
      </c>
      <c r="GX109" s="303">
        <v>34521.627118644072</v>
      </c>
      <c r="GY109" s="303">
        <v>2258.0338983050847</v>
      </c>
      <c r="GZ109" s="393">
        <v>774.50847457627117</v>
      </c>
      <c r="HA109" s="303">
        <v>1741.7853107344631</v>
      </c>
      <c r="HB109" s="303">
        <v>1643.8870056497174</v>
      </c>
      <c r="HC109" s="303">
        <v>107.52542372881355</v>
      </c>
      <c r="HD109" s="393">
        <v>5.6205724368788457E-2</v>
      </c>
      <c r="HE109" s="303" t="s">
        <v>744</v>
      </c>
      <c r="HF109" s="303" t="s">
        <v>744</v>
      </c>
      <c r="HG109" s="303" t="s">
        <v>744</v>
      </c>
      <c r="HH109" s="303" t="s">
        <v>744</v>
      </c>
      <c r="HI109" s="303" t="s">
        <v>744</v>
      </c>
      <c r="HJ109" s="303" t="s">
        <v>744</v>
      </c>
      <c r="HK109" s="303" t="s">
        <v>744</v>
      </c>
      <c r="HL109" s="303" t="s">
        <v>744</v>
      </c>
      <c r="HM109" s="303" t="s">
        <v>744</v>
      </c>
      <c r="HN109" s="303" t="s">
        <v>744</v>
      </c>
      <c r="HO109" s="303" t="s">
        <v>744</v>
      </c>
      <c r="HP109" s="303" t="s">
        <v>744</v>
      </c>
      <c r="HQ109" s="393" t="s">
        <v>744</v>
      </c>
      <c r="HR109" s="303" t="s">
        <v>744</v>
      </c>
      <c r="HS109" s="303" t="s">
        <v>744</v>
      </c>
      <c r="HT109" s="303" t="s">
        <v>744</v>
      </c>
      <c r="HU109" s="393" t="s">
        <v>744</v>
      </c>
      <c r="HV109" s="303">
        <v>21</v>
      </c>
      <c r="HW109" s="303">
        <v>36577.491525423728</v>
      </c>
      <c r="HX109" s="303">
        <v>0</v>
      </c>
      <c r="HY109" s="303">
        <v>1645.8305084745764</v>
      </c>
      <c r="HZ109" s="303">
        <v>0</v>
      </c>
      <c r="IA109" s="303">
        <v>0</v>
      </c>
      <c r="IB109" s="303">
        <v>410.03389830508479</v>
      </c>
      <c r="IC109" s="303">
        <v>0</v>
      </c>
      <c r="ID109" s="303">
        <v>0</v>
      </c>
      <c r="IE109" s="303">
        <v>0</v>
      </c>
      <c r="IF109" s="303">
        <v>34521.627118644072</v>
      </c>
      <c r="IG109" s="303">
        <v>2258.0338983050847</v>
      </c>
      <c r="IH109" s="393">
        <v>774.50847457627117</v>
      </c>
      <c r="II109" s="303">
        <v>1741.7853107344631</v>
      </c>
      <c r="IJ109" s="303">
        <v>1643.8870056497176</v>
      </c>
      <c r="IK109" s="303">
        <v>107.52542372881355</v>
      </c>
      <c r="IL109" s="393">
        <v>5.6205724368788346E-2</v>
      </c>
      <c r="IM109" s="303"/>
      <c r="IN109" s="303">
        <v>1723.627415997621</v>
      </c>
      <c r="IO109" s="303">
        <v>1625.7291109128755</v>
      </c>
      <c r="IP109" s="393">
        <v>5.6797834715388795E-2</v>
      </c>
      <c r="IQ109" s="303">
        <v>1672.7853107344631</v>
      </c>
      <c r="IR109" s="303">
        <v>1574.8870056497174</v>
      </c>
      <c r="IS109" s="393">
        <v>5.8524130058125623E-2</v>
      </c>
      <c r="IT109" s="303">
        <v>1721.9039548022597</v>
      </c>
      <c r="IU109" s="303">
        <v>1624.0056497175142</v>
      </c>
      <c r="IV109" s="393">
        <v>5.685468391643711E-2</v>
      </c>
      <c r="IW109" s="735"/>
      <c r="IX109" s="303"/>
      <c r="IY109" s="396" t="s">
        <v>515</v>
      </c>
      <c r="IZ109" s="396" t="s">
        <v>503</v>
      </c>
      <c r="JA109" s="396" t="s">
        <v>350</v>
      </c>
      <c r="JB109" s="396">
        <v>34</v>
      </c>
      <c r="JC109" s="396" t="s">
        <v>12</v>
      </c>
      <c r="JD109" s="396" t="s">
        <v>232</v>
      </c>
      <c r="JE109" s="396" t="s">
        <v>9</v>
      </c>
      <c r="JF109" s="396" t="s">
        <v>232</v>
      </c>
      <c r="JG109" s="396" t="s">
        <v>358</v>
      </c>
    </row>
    <row r="110" spans="1:267" customFormat="1">
      <c r="A110">
        <v>812</v>
      </c>
      <c r="B110">
        <v>1</v>
      </c>
      <c r="F110">
        <v>700</v>
      </c>
      <c r="G110">
        <v>42</v>
      </c>
      <c r="H110">
        <v>1</v>
      </c>
      <c r="I110">
        <v>0</v>
      </c>
      <c r="J110">
        <v>1</v>
      </c>
      <c r="K110">
        <v>0</v>
      </c>
      <c r="L110" t="s">
        <v>502</v>
      </c>
      <c r="M110">
        <v>0</v>
      </c>
      <c r="N110">
        <v>22.149249999999999</v>
      </c>
      <c r="O110">
        <v>22.149249999999999</v>
      </c>
      <c r="P110">
        <v>40</v>
      </c>
      <c r="Q110">
        <v>40</v>
      </c>
      <c r="R110">
        <v>50</v>
      </c>
      <c r="S110">
        <v>50</v>
      </c>
      <c r="T110" t="s">
        <v>745</v>
      </c>
      <c r="U110">
        <v>0</v>
      </c>
      <c r="V110">
        <v>0</v>
      </c>
      <c r="W110">
        <v>1</v>
      </c>
      <c r="X110">
        <v>2</v>
      </c>
      <c r="Y110">
        <v>33.5</v>
      </c>
      <c r="Z110">
        <v>0</v>
      </c>
      <c r="AA110">
        <v>0</v>
      </c>
      <c r="AB110">
        <v>0</v>
      </c>
      <c r="AC110">
        <v>0</v>
      </c>
      <c r="AD110">
        <v>0</v>
      </c>
      <c r="AE110">
        <v>200</v>
      </c>
      <c r="AF110">
        <v>0</v>
      </c>
      <c r="AG110">
        <v>0</v>
      </c>
      <c r="AH110">
        <v>0</v>
      </c>
      <c r="AI110">
        <v>0</v>
      </c>
      <c r="AJ110">
        <v>0</v>
      </c>
      <c r="AK110">
        <v>224</v>
      </c>
      <c r="AL110">
        <v>0</v>
      </c>
      <c r="AM110">
        <v>0</v>
      </c>
      <c r="AN110">
        <v>0</v>
      </c>
      <c r="AO110">
        <v>0</v>
      </c>
      <c r="AP110">
        <v>0</v>
      </c>
      <c r="AQ110">
        <v>0</v>
      </c>
      <c r="AR110">
        <v>0</v>
      </c>
      <c r="AS110">
        <v>0</v>
      </c>
      <c r="AT110">
        <v>0</v>
      </c>
      <c r="AU110">
        <v>0</v>
      </c>
      <c r="AV110">
        <v>288</v>
      </c>
      <c r="AW110">
        <v>346</v>
      </c>
      <c r="AX110">
        <v>0</v>
      </c>
      <c r="AY110">
        <v>0</v>
      </c>
      <c r="AZ110">
        <v>0</v>
      </c>
      <c r="BA110">
        <v>0</v>
      </c>
      <c r="BB110">
        <v>0</v>
      </c>
      <c r="BC110">
        <v>200</v>
      </c>
      <c r="BD110">
        <v>0</v>
      </c>
      <c r="BE110">
        <v>0</v>
      </c>
      <c r="BF110">
        <v>0</v>
      </c>
      <c r="BG110">
        <v>0</v>
      </c>
      <c r="BH110">
        <v>0</v>
      </c>
      <c r="BI110">
        <v>16</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52.5</v>
      </c>
      <c r="CD110">
        <v>0</v>
      </c>
      <c r="CE110">
        <v>1593.5</v>
      </c>
      <c r="CF110">
        <v>0</v>
      </c>
      <c r="CG110" s="439"/>
      <c r="CH110" s="303">
        <v>22.149249999999999</v>
      </c>
      <c r="CI110" s="393">
        <v>22.149249999999999</v>
      </c>
      <c r="CJ110" s="303">
        <v>40</v>
      </c>
      <c r="CK110" s="393">
        <v>40</v>
      </c>
      <c r="CL110" s="303">
        <v>50</v>
      </c>
      <c r="CM110" s="393">
        <v>50</v>
      </c>
      <c r="CN110" s="303"/>
      <c r="CO110" s="303"/>
      <c r="CP110" s="393" t="s">
        <v>744</v>
      </c>
      <c r="CQ110" s="303" t="s">
        <v>744</v>
      </c>
      <c r="CR110" s="393" t="s">
        <v>389</v>
      </c>
      <c r="CS110" s="393" t="s">
        <v>744</v>
      </c>
      <c r="CT110" s="303" t="s">
        <v>744</v>
      </c>
      <c r="CU110" s="393" t="s">
        <v>389</v>
      </c>
      <c r="CV110" s="303" t="s">
        <v>744</v>
      </c>
      <c r="CW110" s="303" t="s">
        <v>744</v>
      </c>
      <c r="CX110" s="303" t="s">
        <v>744</v>
      </c>
      <c r="CY110" s="303" t="s">
        <v>744</v>
      </c>
      <c r="CZ110" s="303" t="s">
        <v>744</v>
      </c>
      <c r="DA110" s="303" t="s">
        <v>744</v>
      </c>
      <c r="DB110" s="303" t="s">
        <v>744</v>
      </c>
      <c r="DC110" s="303" t="s">
        <v>744</v>
      </c>
      <c r="DD110" s="303" t="s">
        <v>744</v>
      </c>
      <c r="DE110" s="303" t="s">
        <v>744</v>
      </c>
      <c r="DF110" s="303" t="s">
        <v>744</v>
      </c>
      <c r="DG110" s="393" t="s">
        <v>744</v>
      </c>
      <c r="DH110" s="303" t="s">
        <v>744</v>
      </c>
      <c r="DI110" s="303" t="s">
        <v>744</v>
      </c>
      <c r="DJ110" s="393" t="s">
        <v>744</v>
      </c>
      <c r="DK110" s="303" t="s">
        <v>744</v>
      </c>
      <c r="DL110" s="303" t="s">
        <v>744</v>
      </c>
      <c r="DM110" s="303" t="s">
        <v>744</v>
      </c>
      <c r="DN110" s="303" t="s">
        <v>744</v>
      </c>
      <c r="DO110" s="303" t="s">
        <v>744</v>
      </c>
      <c r="DP110" s="303" t="s">
        <v>744</v>
      </c>
      <c r="DQ110" s="303" t="s">
        <v>744</v>
      </c>
      <c r="DR110" s="303" t="s">
        <v>744</v>
      </c>
      <c r="DS110" s="303" t="s">
        <v>744</v>
      </c>
      <c r="DT110" s="303" t="s">
        <v>744</v>
      </c>
      <c r="DU110" s="303" t="s">
        <v>744</v>
      </c>
      <c r="DV110" s="393" t="s">
        <v>744</v>
      </c>
      <c r="DW110" s="303" t="s">
        <v>744</v>
      </c>
      <c r="DX110" s="303" t="s">
        <v>744</v>
      </c>
      <c r="DY110" s="393" t="s">
        <v>744</v>
      </c>
      <c r="DZ110" s="303" t="s">
        <v>744</v>
      </c>
      <c r="EA110" s="303" t="s">
        <v>744</v>
      </c>
      <c r="EB110" s="303" t="s">
        <v>744</v>
      </c>
      <c r="EC110" s="303" t="s">
        <v>744</v>
      </c>
      <c r="ED110" s="303" t="s">
        <v>744</v>
      </c>
      <c r="EE110" s="303" t="s">
        <v>744</v>
      </c>
      <c r="EF110" s="303" t="s">
        <v>744</v>
      </c>
      <c r="EG110" s="303" t="s">
        <v>744</v>
      </c>
      <c r="EH110" s="303" t="s">
        <v>744</v>
      </c>
      <c r="EI110" s="303" t="s">
        <v>744</v>
      </c>
      <c r="EJ110" s="303" t="s">
        <v>744</v>
      </c>
      <c r="EK110" s="393" t="s">
        <v>744</v>
      </c>
      <c r="EL110" s="303" t="s">
        <v>744</v>
      </c>
      <c r="EM110" s="303" t="s">
        <v>744</v>
      </c>
      <c r="EN110" s="393" t="s">
        <v>744</v>
      </c>
      <c r="EO110" s="303">
        <v>1</v>
      </c>
      <c r="EP110" s="303">
        <v>1784.8308749999999</v>
      </c>
      <c r="EQ110" s="303">
        <v>0</v>
      </c>
      <c r="ER110" s="303">
        <v>0</v>
      </c>
      <c r="ES110" s="303">
        <v>0</v>
      </c>
      <c r="ET110" s="303">
        <v>0</v>
      </c>
      <c r="EU110" s="303">
        <v>0</v>
      </c>
      <c r="EV110" s="303">
        <v>0</v>
      </c>
      <c r="EW110" s="303">
        <v>0</v>
      </c>
      <c r="EX110" s="303">
        <v>0</v>
      </c>
      <c r="EY110" s="303">
        <v>1784.8308749999999</v>
      </c>
      <c r="EZ110" s="303">
        <v>52.5</v>
      </c>
      <c r="FA110" s="393">
        <v>0</v>
      </c>
      <c r="FB110" s="303">
        <v>1784.8308749999999</v>
      </c>
      <c r="FC110" s="303">
        <v>1784.8308749999999</v>
      </c>
      <c r="FD110" s="303">
        <v>52.5</v>
      </c>
      <c r="FE110" s="393">
        <v>0</v>
      </c>
      <c r="FF110" s="303">
        <v>2</v>
      </c>
      <c r="FG110" s="303">
        <v>3569.6617499999998</v>
      </c>
      <c r="FH110" s="303">
        <v>0</v>
      </c>
      <c r="FI110" s="303">
        <v>0</v>
      </c>
      <c r="FJ110" s="303">
        <v>0</v>
      </c>
      <c r="FK110" s="303">
        <v>288</v>
      </c>
      <c r="FL110" s="303">
        <v>0</v>
      </c>
      <c r="FM110" s="303">
        <v>0</v>
      </c>
      <c r="FN110" s="303">
        <v>0</v>
      </c>
      <c r="FO110" s="303">
        <v>0</v>
      </c>
      <c r="FP110" s="303">
        <v>3281.6617499999998</v>
      </c>
      <c r="FQ110" s="303">
        <v>0</v>
      </c>
      <c r="FR110" s="393">
        <v>0</v>
      </c>
      <c r="FS110" s="303">
        <v>1784.8308749999999</v>
      </c>
      <c r="FT110" s="303">
        <v>1640.8308749999999</v>
      </c>
      <c r="FU110" s="303">
        <v>0</v>
      </c>
      <c r="FV110" s="393">
        <v>8.0679913159839356E-2</v>
      </c>
      <c r="FW110" s="303">
        <v>3</v>
      </c>
      <c r="FX110" s="303">
        <v>5354.4926249999999</v>
      </c>
      <c r="FY110" s="303">
        <v>0</v>
      </c>
      <c r="FZ110" s="303">
        <v>0</v>
      </c>
      <c r="GA110" s="303">
        <v>0</v>
      </c>
      <c r="GB110" s="303">
        <v>288</v>
      </c>
      <c r="GC110" s="303">
        <v>0</v>
      </c>
      <c r="GD110" s="303">
        <v>0</v>
      </c>
      <c r="GE110" s="303">
        <v>0</v>
      </c>
      <c r="GF110" s="303">
        <v>0</v>
      </c>
      <c r="GG110" s="303">
        <v>5066.4926249999999</v>
      </c>
      <c r="GH110" s="303">
        <v>52.5</v>
      </c>
      <c r="GI110" s="393">
        <v>0</v>
      </c>
      <c r="GJ110" s="303">
        <v>1784.8308749999999</v>
      </c>
      <c r="GK110" s="303">
        <v>1688.8308749999999</v>
      </c>
      <c r="GL110" s="303">
        <v>17.5</v>
      </c>
      <c r="GM110" s="393">
        <v>5.3786608773226163E-2</v>
      </c>
      <c r="GN110" s="303">
        <v>33.5</v>
      </c>
      <c r="GO110" s="303">
        <v>59791.834312499996</v>
      </c>
      <c r="GP110" s="303">
        <v>200</v>
      </c>
      <c r="GQ110" s="303">
        <v>224</v>
      </c>
      <c r="GR110" s="303">
        <v>0</v>
      </c>
      <c r="GS110" s="303">
        <v>346</v>
      </c>
      <c r="GT110" s="303">
        <v>200</v>
      </c>
      <c r="GU110" s="303">
        <v>16</v>
      </c>
      <c r="GV110" s="303">
        <v>0</v>
      </c>
      <c r="GW110" s="303">
        <v>0</v>
      </c>
      <c r="GX110" s="303">
        <v>58805.834312499996</v>
      </c>
      <c r="GY110" s="303">
        <v>1593.5</v>
      </c>
      <c r="GZ110" s="393">
        <v>0</v>
      </c>
      <c r="HA110" s="303">
        <v>1784.8308749999999</v>
      </c>
      <c r="HB110" s="303">
        <v>1755.3980391791044</v>
      </c>
      <c r="HC110" s="303">
        <v>47.567164179104481</v>
      </c>
      <c r="HD110" s="393">
        <v>1.649054609776146E-2</v>
      </c>
      <c r="HE110" s="303" t="s">
        <v>744</v>
      </c>
      <c r="HF110" s="303" t="s">
        <v>744</v>
      </c>
      <c r="HG110" s="303" t="s">
        <v>744</v>
      </c>
      <c r="HH110" s="303" t="s">
        <v>744</v>
      </c>
      <c r="HI110" s="303" t="s">
        <v>744</v>
      </c>
      <c r="HJ110" s="303" t="s">
        <v>744</v>
      </c>
      <c r="HK110" s="303" t="s">
        <v>744</v>
      </c>
      <c r="HL110" s="303" t="s">
        <v>744</v>
      </c>
      <c r="HM110" s="303" t="s">
        <v>744</v>
      </c>
      <c r="HN110" s="303" t="s">
        <v>744</v>
      </c>
      <c r="HO110" s="303" t="s">
        <v>744</v>
      </c>
      <c r="HP110" s="303" t="s">
        <v>744</v>
      </c>
      <c r="HQ110" s="393" t="s">
        <v>744</v>
      </c>
      <c r="HR110" s="303" t="s">
        <v>744</v>
      </c>
      <c r="HS110" s="303" t="s">
        <v>744</v>
      </c>
      <c r="HT110" s="303" t="s">
        <v>744</v>
      </c>
      <c r="HU110" s="393" t="s">
        <v>744</v>
      </c>
      <c r="HV110" s="303">
        <v>33.5</v>
      </c>
      <c r="HW110" s="303">
        <v>59791.834312499996</v>
      </c>
      <c r="HX110" s="303">
        <v>200</v>
      </c>
      <c r="HY110" s="303">
        <v>224</v>
      </c>
      <c r="HZ110" s="303">
        <v>0</v>
      </c>
      <c r="IA110" s="303">
        <v>346</v>
      </c>
      <c r="IB110" s="303">
        <v>200</v>
      </c>
      <c r="IC110" s="303">
        <v>16</v>
      </c>
      <c r="ID110" s="303">
        <v>0</v>
      </c>
      <c r="IE110" s="303">
        <v>0</v>
      </c>
      <c r="IF110" s="303">
        <v>58805.834312499996</v>
      </c>
      <c r="IG110" s="303">
        <v>1593.5</v>
      </c>
      <c r="IH110" s="393">
        <v>0</v>
      </c>
      <c r="II110" s="303">
        <v>1784.8308749999999</v>
      </c>
      <c r="IJ110" s="303">
        <v>1755.3980391791044</v>
      </c>
      <c r="IK110" s="303">
        <v>47.567164179104481</v>
      </c>
      <c r="IL110" s="393">
        <v>1.649054609776146E-2</v>
      </c>
      <c r="IM110" s="303"/>
      <c r="IN110" s="303">
        <v>1784.8308749999999</v>
      </c>
      <c r="IO110" s="303">
        <v>1756.2511648550724</v>
      </c>
      <c r="IP110" s="393">
        <v>1.601255925434808E-2</v>
      </c>
      <c r="IQ110" s="303">
        <v>1784.8308749999999</v>
      </c>
      <c r="IR110" s="303">
        <v>1640.8308749999999</v>
      </c>
      <c r="IS110" s="393">
        <v>8.0679913159839356E-2</v>
      </c>
      <c r="IT110" s="303">
        <v>1784.8308749999999</v>
      </c>
      <c r="IU110" s="303">
        <v>1749.9267654109588</v>
      </c>
      <c r="IV110" s="393">
        <v>1.9555975906703882E-2</v>
      </c>
      <c r="IW110" s="735"/>
      <c r="IX110" s="303"/>
      <c r="IY110" s="396" t="s">
        <v>502</v>
      </c>
      <c r="IZ110" s="396" t="s">
        <v>503</v>
      </c>
      <c r="JA110" s="396" t="s">
        <v>350</v>
      </c>
      <c r="JB110" s="396">
        <v>38</v>
      </c>
      <c r="JC110" s="396" t="s">
        <v>12</v>
      </c>
      <c r="JD110" s="396" t="s">
        <v>232</v>
      </c>
      <c r="JE110" s="396" t="s">
        <v>9</v>
      </c>
      <c r="JF110" s="396" t="s">
        <v>232</v>
      </c>
      <c r="JG110" s="396" t="s">
        <v>358</v>
      </c>
    </row>
    <row r="111" spans="1:267" customFormat="1">
      <c r="A111">
        <v>819</v>
      </c>
      <c r="B111">
        <v>1</v>
      </c>
      <c r="F111">
        <v>700</v>
      </c>
      <c r="G111">
        <v>68</v>
      </c>
      <c r="H111">
        <v>1</v>
      </c>
      <c r="I111">
        <v>0</v>
      </c>
      <c r="J111">
        <v>1</v>
      </c>
      <c r="K111">
        <v>0</v>
      </c>
      <c r="L111" t="s">
        <v>502</v>
      </c>
      <c r="M111">
        <v>0</v>
      </c>
      <c r="N111">
        <v>35</v>
      </c>
      <c r="O111">
        <v>0</v>
      </c>
      <c r="P111">
        <v>35</v>
      </c>
      <c r="Q111">
        <v>0</v>
      </c>
      <c r="R111">
        <v>50</v>
      </c>
      <c r="S111">
        <v>0</v>
      </c>
      <c r="T111" t="s">
        <v>745</v>
      </c>
      <c r="U111">
        <v>0</v>
      </c>
      <c r="V111">
        <v>0</v>
      </c>
      <c r="W111">
        <v>1</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s="439"/>
      <c r="CH111" s="303" t="s">
        <v>744</v>
      </c>
      <c r="CI111" s="393" t="s">
        <v>744</v>
      </c>
      <c r="CJ111" s="303" t="s">
        <v>744</v>
      </c>
      <c r="CK111" s="393" t="s">
        <v>744</v>
      </c>
      <c r="CL111" s="303" t="s">
        <v>744</v>
      </c>
      <c r="CM111" s="393" t="s">
        <v>744</v>
      </c>
      <c r="CN111" s="303"/>
      <c r="CO111" s="303"/>
      <c r="CP111" s="393" t="s">
        <v>658</v>
      </c>
      <c r="CQ111" s="303" t="s">
        <v>744</v>
      </c>
      <c r="CR111" s="393" t="s">
        <v>744</v>
      </c>
      <c r="CS111" s="393" t="s">
        <v>658</v>
      </c>
      <c r="CT111" s="303" t="s">
        <v>744</v>
      </c>
      <c r="CU111" s="393" t="s">
        <v>744</v>
      </c>
      <c r="CV111" s="303" t="s">
        <v>744</v>
      </c>
      <c r="CW111" s="303" t="s">
        <v>744</v>
      </c>
      <c r="CX111" s="303" t="s">
        <v>744</v>
      </c>
      <c r="CY111" s="303" t="s">
        <v>744</v>
      </c>
      <c r="CZ111" s="303" t="s">
        <v>744</v>
      </c>
      <c r="DA111" s="303" t="s">
        <v>744</v>
      </c>
      <c r="DB111" s="303" t="s">
        <v>744</v>
      </c>
      <c r="DC111" s="303" t="s">
        <v>744</v>
      </c>
      <c r="DD111" s="303" t="s">
        <v>744</v>
      </c>
      <c r="DE111" s="303" t="s">
        <v>744</v>
      </c>
      <c r="DF111" s="303" t="s">
        <v>744</v>
      </c>
      <c r="DG111" s="393" t="s">
        <v>744</v>
      </c>
      <c r="DH111" s="303" t="s">
        <v>744</v>
      </c>
      <c r="DI111" s="303" t="s">
        <v>744</v>
      </c>
      <c r="DJ111" s="393" t="s">
        <v>744</v>
      </c>
      <c r="DK111" s="303" t="s">
        <v>744</v>
      </c>
      <c r="DL111" s="303" t="s">
        <v>744</v>
      </c>
      <c r="DM111" s="303" t="s">
        <v>744</v>
      </c>
      <c r="DN111" s="303" t="s">
        <v>744</v>
      </c>
      <c r="DO111" s="303" t="s">
        <v>744</v>
      </c>
      <c r="DP111" s="303" t="s">
        <v>744</v>
      </c>
      <c r="DQ111" s="303" t="s">
        <v>744</v>
      </c>
      <c r="DR111" s="303" t="s">
        <v>744</v>
      </c>
      <c r="DS111" s="303" t="s">
        <v>744</v>
      </c>
      <c r="DT111" s="303" t="s">
        <v>744</v>
      </c>
      <c r="DU111" s="303" t="s">
        <v>744</v>
      </c>
      <c r="DV111" s="393" t="s">
        <v>744</v>
      </c>
      <c r="DW111" s="303" t="s">
        <v>744</v>
      </c>
      <c r="DX111" s="303" t="s">
        <v>744</v>
      </c>
      <c r="DY111" s="393" t="s">
        <v>744</v>
      </c>
      <c r="DZ111" s="303" t="s">
        <v>744</v>
      </c>
      <c r="EA111" s="303" t="s">
        <v>744</v>
      </c>
      <c r="EB111" s="303" t="s">
        <v>744</v>
      </c>
      <c r="EC111" s="303" t="s">
        <v>744</v>
      </c>
      <c r="ED111" s="303" t="s">
        <v>744</v>
      </c>
      <c r="EE111" s="303" t="s">
        <v>744</v>
      </c>
      <c r="EF111" s="303" t="s">
        <v>744</v>
      </c>
      <c r="EG111" s="303" t="s">
        <v>744</v>
      </c>
      <c r="EH111" s="303" t="s">
        <v>744</v>
      </c>
      <c r="EI111" s="303" t="s">
        <v>744</v>
      </c>
      <c r="EJ111" s="303" t="s">
        <v>744</v>
      </c>
      <c r="EK111" s="393" t="s">
        <v>744</v>
      </c>
      <c r="EL111" s="303" t="s">
        <v>744</v>
      </c>
      <c r="EM111" s="303" t="s">
        <v>744</v>
      </c>
      <c r="EN111" s="393" t="s">
        <v>744</v>
      </c>
      <c r="EO111" s="303" t="s">
        <v>744</v>
      </c>
      <c r="EP111" s="303" t="s">
        <v>744</v>
      </c>
      <c r="EQ111" s="303" t="s">
        <v>744</v>
      </c>
      <c r="ER111" s="303" t="s">
        <v>744</v>
      </c>
      <c r="ES111" s="303" t="s">
        <v>744</v>
      </c>
      <c r="ET111" s="303" t="s">
        <v>744</v>
      </c>
      <c r="EU111" s="303" t="s">
        <v>744</v>
      </c>
      <c r="EV111" s="303" t="s">
        <v>744</v>
      </c>
      <c r="EW111" s="303" t="s">
        <v>744</v>
      </c>
      <c r="EX111" s="303" t="s">
        <v>744</v>
      </c>
      <c r="EY111" s="303" t="s">
        <v>744</v>
      </c>
      <c r="EZ111" s="303" t="s">
        <v>744</v>
      </c>
      <c r="FA111" s="393" t="s">
        <v>744</v>
      </c>
      <c r="FB111" s="303" t="s">
        <v>744</v>
      </c>
      <c r="FC111" s="303" t="s">
        <v>744</v>
      </c>
      <c r="FD111" s="303" t="s">
        <v>744</v>
      </c>
      <c r="FE111" s="393" t="s">
        <v>744</v>
      </c>
      <c r="FF111" s="303" t="s">
        <v>744</v>
      </c>
      <c r="FG111" s="303" t="s">
        <v>744</v>
      </c>
      <c r="FH111" s="303" t="s">
        <v>744</v>
      </c>
      <c r="FI111" s="303" t="s">
        <v>744</v>
      </c>
      <c r="FJ111" s="303" t="s">
        <v>744</v>
      </c>
      <c r="FK111" s="303" t="s">
        <v>744</v>
      </c>
      <c r="FL111" s="303" t="s">
        <v>744</v>
      </c>
      <c r="FM111" s="303" t="s">
        <v>744</v>
      </c>
      <c r="FN111" s="303" t="s">
        <v>744</v>
      </c>
      <c r="FO111" s="303" t="s">
        <v>744</v>
      </c>
      <c r="FP111" s="303" t="s">
        <v>744</v>
      </c>
      <c r="FQ111" s="303" t="s">
        <v>744</v>
      </c>
      <c r="FR111" s="393" t="s">
        <v>744</v>
      </c>
      <c r="FS111" s="303" t="s">
        <v>744</v>
      </c>
      <c r="FT111" s="303" t="s">
        <v>744</v>
      </c>
      <c r="FU111" s="303" t="s">
        <v>744</v>
      </c>
      <c r="FV111" s="393" t="s">
        <v>744</v>
      </c>
      <c r="FW111" s="303" t="s">
        <v>744</v>
      </c>
      <c r="FX111" s="303" t="s">
        <v>744</v>
      </c>
      <c r="FY111" s="303" t="s">
        <v>744</v>
      </c>
      <c r="FZ111" s="303" t="s">
        <v>744</v>
      </c>
      <c r="GA111" s="303" t="s">
        <v>744</v>
      </c>
      <c r="GB111" s="303" t="s">
        <v>744</v>
      </c>
      <c r="GC111" s="303" t="s">
        <v>744</v>
      </c>
      <c r="GD111" s="303" t="s">
        <v>744</v>
      </c>
      <c r="GE111" s="303" t="s">
        <v>744</v>
      </c>
      <c r="GF111" s="303" t="s">
        <v>744</v>
      </c>
      <c r="GG111" s="303" t="s">
        <v>744</v>
      </c>
      <c r="GH111" s="303" t="s">
        <v>744</v>
      </c>
      <c r="GI111" s="393" t="s">
        <v>744</v>
      </c>
      <c r="GJ111" s="303" t="s">
        <v>744</v>
      </c>
      <c r="GK111" s="303" t="s">
        <v>744</v>
      </c>
      <c r="GL111" s="303" t="s">
        <v>744</v>
      </c>
      <c r="GM111" s="393" t="s">
        <v>744</v>
      </c>
      <c r="GN111" s="303" t="s">
        <v>744</v>
      </c>
      <c r="GO111" s="303" t="s">
        <v>744</v>
      </c>
      <c r="GP111" s="303" t="s">
        <v>744</v>
      </c>
      <c r="GQ111" s="303" t="s">
        <v>744</v>
      </c>
      <c r="GR111" s="303" t="s">
        <v>744</v>
      </c>
      <c r="GS111" s="303" t="s">
        <v>744</v>
      </c>
      <c r="GT111" s="303" t="s">
        <v>744</v>
      </c>
      <c r="GU111" s="303" t="s">
        <v>744</v>
      </c>
      <c r="GV111" s="303" t="s">
        <v>744</v>
      </c>
      <c r="GW111" s="303" t="s">
        <v>744</v>
      </c>
      <c r="GX111" s="303" t="s">
        <v>744</v>
      </c>
      <c r="GY111" s="303" t="s">
        <v>744</v>
      </c>
      <c r="GZ111" s="393" t="s">
        <v>744</v>
      </c>
      <c r="HA111" s="303" t="s">
        <v>744</v>
      </c>
      <c r="HB111" s="303" t="s">
        <v>744</v>
      </c>
      <c r="HC111" s="303" t="s">
        <v>744</v>
      </c>
      <c r="HD111" s="393" t="s">
        <v>744</v>
      </c>
      <c r="HE111" s="303" t="s">
        <v>744</v>
      </c>
      <c r="HF111" s="303" t="s">
        <v>744</v>
      </c>
      <c r="HG111" s="303" t="s">
        <v>744</v>
      </c>
      <c r="HH111" s="303" t="s">
        <v>744</v>
      </c>
      <c r="HI111" s="303" t="s">
        <v>744</v>
      </c>
      <c r="HJ111" s="303" t="s">
        <v>744</v>
      </c>
      <c r="HK111" s="303" t="s">
        <v>744</v>
      </c>
      <c r="HL111" s="303" t="s">
        <v>744</v>
      </c>
      <c r="HM111" s="303" t="s">
        <v>744</v>
      </c>
      <c r="HN111" s="303" t="s">
        <v>744</v>
      </c>
      <c r="HO111" s="303" t="s">
        <v>744</v>
      </c>
      <c r="HP111" s="303" t="s">
        <v>744</v>
      </c>
      <c r="HQ111" s="393" t="s">
        <v>744</v>
      </c>
      <c r="HR111" s="303" t="s">
        <v>744</v>
      </c>
      <c r="HS111" s="303" t="s">
        <v>744</v>
      </c>
      <c r="HT111" s="303" t="s">
        <v>744</v>
      </c>
      <c r="HU111" s="393" t="s">
        <v>744</v>
      </c>
      <c r="HV111" s="303" t="s">
        <v>744</v>
      </c>
      <c r="HW111" s="303" t="s">
        <v>744</v>
      </c>
      <c r="HX111" s="303" t="s">
        <v>744</v>
      </c>
      <c r="HY111" s="303" t="s">
        <v>744</v>
      </c>
      <c r="HZ111" s="303" t="s">
        <v>744</v>
      </c>
      <c r="IA111" s="303" t="s">
        <v>744</v>
      </c>
      <c r="IB111" s="303" t="s">
        <v>744</v>
      </c>
      <c r="IC111" s="303" t="s">
        <v>744</v>
      </c>
      <c r="ID111" s="303" t="s">
        <v>744</v>
      </c>
      <c r="IE111" s="303" t="s">
        <v>744</v>
      </c>
      <c r="IF111" s="303" t="s">
        <v>744</v>
      </c>
      <c r="IG111" s="303" t="s">
        <v>744</v>
      </c>
      <c r="IH111" s="393" t="s">
        <v>744</v>
      </c>
      <c r="II111" s="303" t="s">
        <v>744</v>
      </c>
      <c r="IJ111" s="303" t="s">
        <v>744</v>
      </c>
      <c r="IK111" s="303" t="s">
        <v>744</v>
      </c>
      <c r="IL111" s="393" t="s">
        <v>744</v>
      </c>
      <c r="IM111" s="303"/>
      <c r="IN111" s="303" t="s">
        <v>744</v>
      </c>
      <c r="IO111" s="303" t="s">
        <v>744</v>
      </c>
      <c r="IP111" s="393" t="s">
        <v>744</v>
      </c>
      <c r="IQ111" s="303" t="s">
        <v>744</v>
      </c>
      <c r="IR111" s="303" t="s">
        <v>744</v>
      </c>
      <c r="IS111" s="393" t="s">
        <v>744</v>
      </c>
      <c r="IT111" s="303" t="s">
        <v>744</v>
      </c>
      <c r="IU111" s="303" t="s">
        <v>744</v>
      </c>
      <c r="IV111" s="393" t="s">
        <v>495</v>
      </c>
      <c r="IW111" s="735"/>
      <c r="IX111" s="303"/>
      <c r="IY111" s="396" t="s">
        <v>502</v>
      </c>
      <c r="IZ111" s="396" t="s">
        <v>503</v>
      </c>
      <c r="JA111" s="396" t="s">
        <v>350</v>
      </c>
      <c r="JB111" s="396">
        <v>1</v>
      </c>
      <c r="JC111" s="396" t="s">
        <v>11</v>
      </c>
      <c r="JD111" s="396" t="s">
        <v>232</v>
      </c>
      <c r="JE111" s="396" t="s">
        <v>9</v>
      </c>
      <c r="JF111" s="396" t="s">
        <v>232</v>
      </c>
      <c r="JG111" s="396" t="s">
        <v>355</v>
      </c>
    </row>
    <row r="112" spans="1:267" customFormat="1">
      <c r="A112">
        <v>820</v>
      </c>
      <c r="B112">
        <v>1</v>
      </c>
      <c r="F112">
        <v>700</v>
      </c>
      <c r="G112">
        <v>43</v>
      </c>
      <c r="H112">
        <v>1</v>
      </c>
      <c r="I112">
        <v>0</v>
      </c>
      <c r="J112">
        <v>1</v>
      </c>
      <c r="K112">
        <v>0</v>
      </c>
      <c r="L112" t="s">
        <v>502</v>
      </c>
      <c r="M112">
        <v>0</v>
      </c>
      <c r="N112">
        <v>28.5</v>
      </c>
      <c r="O112">
        <v>24.173909999999999</v>
      </c>
      <c r="P112">
        <v>40</v>
      </c>
      <c r="Q112">
        <v>40</v>
      </c>
      <c r="R112">
        <v>50</v>
      </c>
      <c r="S112">
        <v>50</v>
      </c>
      <c r="T112" t="s">
        <v>745</v>
      </c>
      <c r="U112">
        <v>0</v>
      </c>
      <c r="V112">
        <v>0</v>
      </c>
      <c r="W112">
        <v>12</v>
      </c>
      <c r="X112">
        <v>0</v>
      </c>
      <c r="Y112">
        <v>11.5</v>
      </c>
      <c r="Z112">
        <v>0</v>
      </c>
      <c r="AA112">
        <v>0</v>
      </c>
      <c r="AB112">
        <v>0</v>
      </c>
      <c r="AC112">
        <v>0</v>
      </c>
      <c r="AD112">
        <v>0</v>
      </c>
      <c r="AE112">
        <v>890</v>
      </c>
      <c r="AF112">
        <v>0</v>
      </c>
      <c r="AG112">
        <v>0</v>
      </c>
      <c r="AH112">
        <v>0</v>
      </c>
      <c r="AI112">
        <v>256</v>
      </c>
      <c r="AJ112">
        <v>0</v>
      </c>
      <c r="AK112">
        <v>1956</v>
      </c>
      <c r="AL112">
        <v>0</v>
      </c>
      <c r="AM112">
        <v>0</v>
      </c>
      <c r="AN112">
        <v>0</v>
      </c>
      <c r="AO112">
        <v>0</v>
      </c>
      <c r="AP112">
        <v>0</v>
      </c>
      <c r="AQ112">
        <v>0</v>
      </c>
      <c r="AR112">
        <v>0</v>
      </c>
      <c r="AS112">
        <v>0</v>
      </c>
      <c r="AT112">
        <v>0</v>
      </c>
      <c r="AU112">
        <v>0</v>
      </c>
      <c r="AV112">
        <v>0</v>
      </c>
      <c r="AW112">
        <v>80</v>
      </c>
      <c r="AX112">
        <v>0</v>
      </c>
      <c r="AY112">
        <v>0</v>
      </c>
      <c r="AZ112">
        <v>0</v>
      </c>
      <c r="BA112">
        <v>96</v>
      </c>
      <c r="BB112">
        <v>0</v>
      </c>
      <c r="BC112">
        <v>0</v>
      </c>
      <c r="BD112">
        <v>0</v>
      </c>
      <c r="BE112">
        <v>0</v>
      </c>
      <c r="BF112">
        <v>0</v>
      </c>
      <c r="BG112">
        <v>0</v>
      </c>
      <c r="BH112">
        <v>0</v>
      </c>
      <c r="BI112">
        <v>0</v>
      </c>
      <c r="BJ112">
        <v>0</v>
      </c>
      <c r="BK112">
        <v>0</v>
      </c>
      <c r="BL112">
        <v>0</v>
      </c>
      <c r="BM112">
        <v>0</v>
      </c>
      <c r="BN112">
        <v>0</v>
      </c>
      <c r="BO112">
        <v>504</v>
      </c>
      <c r="BP112">
        <v>0</v>
      </c>
      <c r="BQ112">
        <v>0</v>
      </c>
      <c r="BR112">
        <v>0</v>
      </c>
      <c r="BS112">
        <v>0</v>
      </c>
      <c r="BT112">
        <v>0</v>
      </c>
      <c r="BU112">
        <v>0</v>
      </c>
      <c r="BV112">
        <v>0</v>
      </c>
      <c r="BW112">
        <v>0</v>
      </c>
      <c r="BX112">
        <v>0</v>
      </c>
      <c r="BY112">
        <v>0</v>
      </c>
      <c r="BZ112">
        <v>0</v>
      </c>
      <c r="CA112">
        <v>2487</v>
      </c>
      <c r="CB112">
        <v>0</v>
      </c>
      <c r="CC112">
        <v>22</v>
      </c>
      <c r="CD112">
        <v>0</v>
      </c>
      <c r="CE112">
        <v>2310</v>
      </c>
      <c r="CF112">
        <v>0</v>
      </c>
      <c r="CG112" s="439"/>
      <c r="CH112" s="303">
        <v>28.5</v>
      </c>
      <c r="CI112" s="393">
        <v>24.173909999999999</v>
      </c>
      <c r="CJ112" s="303">
        <v>40</v>
      </c>
      <c r="CK112" s="393">
        <v>40</v>
      </c>
      <c r="CL112" s="303">
        <v>50</v>
      </c>
      <c r="CM112" s="393">
        <v>50</v>
      </c>
      <c r="CN112" s="303"/>
      <c r="CO112" s="303"/>
      <c r="CP112" s="393" t="s">
        <v>744</v>
      </c>
      <c r="CQ112" s="303" t="s">
        <v>389</v>
      </c>
      <c r="CR112" s="393" t="s">
        <v>389</v>
      </c>
      <c r="CS112" s="393" t="s">
        <v>744</v>
      </c>
      <c r="CT112" s="303" t="s">
        <v>389</v>
      </c>
      <c r="CU112" s="393" t="s">
        <v>389</v>
      </c>
      <c r="CV112" s="303" t="s">
        <v>744</v>
      </c>
      <c r="CW112" s="303" t="s">
        <v>744</v>
      </c>
      <c r="CX112" s="303" t="s">
        <v>744</v>
      </c>
      <c r="CY112" s="303" t="s">
        <v>744</v>
      </c>
      <c r="CZ112" s="303" t="s">
        <v>744</v>
      </c>
      <c r="DA112" s="303" t="s">
        <v>744</v>
      </c>
      <c r="DB112" s="303" t="s">
        <v>744</v>
      </c>
      <c r="DC112" s="303" t="s">
        <v>744</v>
      </c>
      <c r="DD112" s="303" t="s">
        <v>744</v>
      </c>
      <c r="DE112" s="303" t="s">
        <v>744</v>
      </c>
      <c r="DF112" s="303" t="s">
        <v>744</v>
      </c>
      <c r="DG112" s="393" t="s">
        <v>744</v>
      </c>
      <c r="DH112" s="303" t="s">
        <v>744</v>
      </c>
      <c r="DI112" s="303" t="s">
        <v>744</v>
      </c>
      <c r="DJ112" s="393" t="s">
        <v>744</v>
      </c>
      <c r="DK112" s="303" t="s">
        <v>744</v>
      </c>
      <c r="DL112" s="303" t="s">
        <v>744</v>
      </c>
      <c r="DM112" s="303" t="s">
        <v>744</v>
      </c>
      <c r="DN112" s="303" t="s">
        <v>744</v>
      </c>
      <c r="DO112" s="303" t="s">
        <v>744</v>
      </c>
      <c r="DP112" s="303" t="s">
        <v>744</v>
      </c>
      <c r="DQ112" s="303" t="s">
        <v>744</v>
      </c>
      <c r="DR112" s="303" t="s">
        <v>744</v>
      </c>
      <c r="DS112" s="303" t="s">
        <v>744</v>
      </c>
      <c r="DT112" s="303" t="s">
        <v>744</v>
      </c>
      <c r="DU112" s="303" t="s">
        <v>744</v>
      </c>
      <c r="DV112" s="393" t="s">
        <v>744</v>
      </c>
      <c r="DW112" s="303" t="s">
        <v>744</v>
      </c>
      <c r="DX112" s="303" t="s">
        <v>744</v>
      </c>
      <c r="DY112" s="393" t="s">
        <v>744</v>
      </c>
      <c r="DZ112" s="303" t="s">
        <v>744</v>
      </c>
      <c r="EA112" s="303" t="s">
        <v>744</v>
      </c>
      <c r="EB112" s="303" t="s">
        <v>744</v>
      </c>
      <c r="EC112" s="303" t="s">
        <v>744</v>
      </c>
      <c r="ED112" s="303" t="s">
        <v>744</v>
      </c>
      <c r="EE112" s="303" t="s">
        <v>744</v>
      </c>
      <c r="EF112" s="303" t="s">
        <v>744</v>
      </c>
      <c r="EG112" s="303" t="s">
        <v>744</v>
      </c>
      <c r="EH112" s="303" t="s">
        <v>744</v>
      </c>
      <c r="EI112" s="303" t="s">
        <v>744</v>
      </c>
      <c r="EJ112" s="303" t="s">
        <v>744</v>
      </c>
      <c r="EK112" s="393" t="s">
        <v>744</v>
      </c>
      <c r="EL112" s="303" t="s">
        <v>744</v>
      </c>
      <c r="EM112" s="303" t="s">
        <v>744</v>
      </c>
      <c r="EN112" s="393" t="s">
        <v>744</v>
      </c>
      <c r="EO112" s="303">
        <v>12</v>
      </c>
      <c r="EP112" s="303">
        <v>20820.999999999996</v>
      </c>
      <c r="EQ112" s="303">
        <v>0</v>
      </c>
      <c r="ER112" s="303">
        <v>256</v>
      </c>
      <c r="ES112" s="303">
        <v>0</v>
      </c>
      <c r="ET112" s="303">
        <v>0</v>
      </c>
      <c r="EU112" s="303">
        <v>96</v>
      </c>
      <c r="EV112" s="303">
        <v>0</v>
      </c>
      <c r="EW112" s="303">
        <v>0</v>
      </c>
      <c r="EX112" s="303">
        <v>0</v>
      </c>
      <c r="EY112" s="303">
        <v>20468.999999999996</v>
      </c>
      <c r="EZ112" s="303">
        <v>22</v>
      </c>
      <c r="FA112" s="393">
        <v>0</v>
      </c>
      <c r="FB112" s="303">
        <v>1735.083333333333</v>
      </c>
      <c r="FC112" s="303">
        <v>1705.7499999999998</v>
      </c>
      <c r="FD112" s="303">
        <v>1.8333333333333333</v>
      </c>
      <c r="FE112" s="393">
        <v>1.6906008356947222E-2</v>
      </c>
      <c r="FF112" s="303" t="s">
        <v>744</v>
      </c>
      <c r="FG112" s="303" t="s">
        <v>744</v>
      </c>
      <c r="FH112" s="303" t="s">
        <v>744</v>
      </c>
      <c r="FI112" s="303" t="s">
        <v>744</v>
      </c>
      <c r="FJ112" s="303" t="s">
        <v>744</v>
      </c>
      <c r="FK112" s="303" t="s">
        <v>744</v>
      </c>
      <c r="FL112" s="303" t="s">
        <v>744</v>
      </c>
      <c r="FM112" s="303" t="s">
        <v>744</v>
      </c>
      <c r="FN112" s="303" t="s">
        <v>744</v>
      </c>
      <c r="FO112" s="303" t="s">
        <v>744</v>
      </c>
      <c r="FP112" s="303" t="s">
        <v>744</v>
      </c>
      <c r="FQ112" s="303" t="s">
        <v>744</v>
      </c>
      <c r="FR112" s="393" t="s">
        <v>744</v>
      </c>
      <c r="FS112" s="303" t="s">
        <v>744</v>
      </c>
      <c r="FT112" s="303" t="s">
        <v>744</v>
      </c>
      <c r="FU112" s="303" t="s">
        <v>744</v>
      </c>
      <c r="FV112" s="393" t="s">
        <v>744</v>
      </c>
      <c r="FW112" s="303">
        <v>12</v>
      </c>
      <c r="FX112" s="303">
        <v>20820.999999999996</v>
      </c>
      <c r="FY112" s="303">
        <v>0</v>
      </c>
      <c r="FZ112" s="303">
        <v>256</v>
      </c>
      <c r="GA112" s="303">
        <v>0</v>
      </c>
      <c r="GB112" s="303">
        <v>0</v>
      </c>
      <c r="GC112" s="303">
        <v>96</v>
      </c>
      <c r="GD112" s="303">
        <v>0</v>
      </c>
      <c r="GE112" s="303">
        <v>0</v>
      </c>
      <c r="GF112" s="303">
        <v>0</v>
      </c>
      <c r="GG112" s="303">
        <v>20468.999999999996</v>
      </c>
      <c r="GH112" s="303">
        <v>22</v>
      </c>
      <c r="GI112" s="393">
        <v>0</v>
      </c>
      <c r="GJ112" s="303">
        <v>1735.083333333333</v>
      </c>
      <c r="GK112" s="303">
        <v>1705.7499999999998</v>
      </c>
      <c r="GL112" s="303">
        <v>1.8333333333333333</v>
      </c>
      <c r="GM112" s="393">
        <v>1.6906008356947222E-2</v>
      </c>
      <c r="GN112" s="303">
        <v>11.5</v>
      </c>
      <c r="GO112" s="303">
        <v>17856.166940833329</v>
      </c>
      <c r="GP112" s="303">
        <v>890</v>
      </c>
      <c r="GQ112" s="303">
        <v>1956</v>
      </c>
      <c r="GR112" s="303">
        <v>0</v>
      </c>
      <c r="GS112" s="303">
        <v>80</v>
      </c>
      <c r="GT112" s="303">
        <v>0</v>
      </c>
      <c r="GU112" s="303">
        <v>0</v>
      </c>
      <c r="GV112" s="303">
        <v>504</v>
      </c>
      <c r="GW112" s="303">
        <v>0</v>
      </c>
      <c r="GX112" s="303">
        <v>14426.166940833329</v>
      </c>
      <c r="GY112" s="303">
        <v>2310</v>
      </c>
      <c r="GZ112" s="393">
        <v>2487</v>
      </c>
      <c r="HA112" s="303">
        <v>1552.7101687681156</v>
      </c>
      <c r="HB112" s="303">
        <v>1254.4492992028981</v>
      </c>
      <c r="HC112" s="303">
        <v>200.86956521739131</v>
      </c>
      <c r="HD112" s="393">
        <v>0.19209049799799449</v>
      </c>
      <c r="HE112" s="303" t="s">
        <v>744</v>
      </c>
      <c r="HF112" s="303" t="s">
        <v>744</v>
      </c>
      <c r="HG112" s="303" t="s">
        <v>744</v>
      </c>
      <c r="HH112" s="303" t="s">
        <v>744</v>
      </c>
      <c r="HI112" s="303" t="s">
        <v>744</v>
      </c>
      <c r="HJ112" s="303" t="s">
        <v>744</v>
      </c>
      <c r="HK112" s="303" t="s">
        <v>744</v>
      </c>
      <c r="HL112" s="303" t="s">
        <v>744</v>
      </c>
      <c r="HM112" s="303" t="s">
        <v>744</v>
      </c>
      <c r="HN112" s="303" t="s">
        <v>744</v>
      </c>
      <c r="HO112" s="303" t="s">
        <v>744</v>
      </c>
      <c r="HP112" s="303" t="s">
        <v>744</v>
      </c>
      <c r="HQ112" s="393" t="s">
        <v>744</v>
      </c>
      <c r="HR112" s="303" t="s">
        <v>744</v>
      </c>
      <c r="HS112" s="303" t="s">
        <v>744</v>
      </c>
      <c r="HT112" s="303" t="s">
        <v>744</v>
      </c>
      <c r="HU112" s="393" t="s">
        <v>744</v>
      </c>
      <c r="HV112" s="303">
        <v>11.5</v>
      </c>
      <c r="HW112" s="303">
        <v>17856.166940833329</v>
      </c>
      <c r="HX112" s="303">
        <v>890</v>
      </c>
      <c r="HY112" s="303">
        <v>1956</v>
      </c>
      <c r="HZ112" s="303">
        <v>0</v>
      </c>
      <c r="IA112" s="303">
        <v>80</v>
      </c>
      <c r="IB112" s="303">
        <v>0</v>
      </c>
      <c r="IC112" s="303">
        <v>0</v>
      </c>
      <c r="ID112" s="303">
        <v>504</v>
      </c>
      <c r="IE112" s="303">
        <v>0</v>
      </c>
      <c r="IF112" s="303">
        <v>14426.166940833329</v>
      </c>
      <c r="IG112" s="303">
        <v>2310</v>
      </c>
      <c r="IH112" s="393">
        <v>2487</v>
      </c>
      <c r="II112" s="303">
        <v>1552.7101687681156</v>
      </c>
      <c r="IJ112" s="303">
        <v>1254.4492992028981</v>
      </c>
      <c r="IK112" s="303">
        <v>200.86956521739131</v>
      </c>
      <c r="IL112" s="393">
        <v>0.19209049799799449</v>
      </c>
      <c r="IM112" s="303"/>
      <c r="IN112" s="303">
        <v>1645.8368910992904</v>
      </c>
      <c r="IO112" s="303">
        <v>1484.9007208865246</v>
      </c>
      <c r="IP112" s="393">
        <v>9.7783790777270174E-2</v>
      </c>
      <c r="IQ112" s="303" t="s">
        <v>744</v>
      </c>
      <c r="IR112" s="303" t="s">
        <v>744</v>
      </c>
      <c r="IS112" s="393" t="s">
        <v>744</v>
      </c>
      <c r="IT112" s="303">
        <v>1645.8368910992904</v>
      </c>
      <c r="IU112" s="303">
        <v>1484.9007208865246</v>
      </c>
      <c r="IV112" s="393">
        <v>9.7783790777270174E-2</v>
      </c>
      <c r="IW112" s="735"/>
      <c r="IX112" s="303"/>
      <c r="IY112" s="396" t="s">
        <v>502</v>
      </c>
      <c r="IZ112" s="396" t="s">
        <v>503</v>
      </c>
      <c r="JA112" s="396" t="s">
        <v>350</v>
      </c>
      <c r="JB112" s="396">
        <v>37</v>
      </c>
      <c r="JC112" s="396" t="s">
        <v>12</v>
      </c>
      <c r="JD112" s="396" t="s">
        <v>232</v>
      </c>
      <c r="JE112" s="396" t="s">
        <v>9</v>
      </c>
      <c r="JF112" s="396" t="s">
        <v>232</v>
      </c>
      <c r="JG112" s="396" t="s">
        <v>358</v>
      </c>
    </row>
    <row r="113" spans="1:267" customFormat="1">
      <c r="A113">
        <v>825</v>
      </c>
      <c r="B113">
        <v>1</v>
      </c>
      <c r="F113">
        <v>700</v>
      </c>
      <c r="G113">
        <v>41</v>
      </c>
      <c r="H113">
        <v>1</v>
      </c>
      <c r="I113">
        <v>0</v>
      </c>
      <c r="J113">
        <v>1</v>
      </c>
      <c r="K113">
        <v>0</v>
      </c>
      <c r="L113" t="s">
        <v>502</v>
      </c>
      <c r="M113">
        <v>0</v>
      </c>
      <c r="N113">
        <v>25</v>
      </c>
      <c r="O113">
        <v>25</v>
      </c>
      <c r="P113">
        <v>37.5</v>
      </c>
      <c r="Q113">
        <v>37.5</v>
      </c>
      <c r="R113">
        <v>50</v>
      </c>
      <c r="S113">
        <v>50</v>
      </c>
      <c r="T113" t="s">
        <v>745</v>
      </c>
      <c r="U113">
        <v>0.5</v>
      </c>
      <c r="V113">
        <v>0</v>
      </c>
      <c r="W113">
        <v>2</v>
      </c>
      <c r="X113">
        <v>0.5</v>
      </c>
      <c r="Y113">
        <v>9.5</v>
      </c>
      <c r="Z113">
        <v>0</v>
      </c>
      <c r="AA113">
        <v>0</v>
      </c>
      <c r="AB113">
        <v>0</v>
      </c>
      <c r="AC113">
        <v>0</v>
      </c>
      <c r="AD113">
        <v>0</v>
      </c>
      <c r="AE113">
        <v>40</v>
      </c>
      <c r="AF113">
        <v>0</v>
      </c>
      <c r="AG113">
        <v>0</v>
      </c>
      <c r="AH113">
        <v>0</v>
      </c>
      <c r="AI113">
        <v>0</v>
      </c>
      <c r="AJ113">
        <v>0</v>
      </c>
      <c r="AK113">
        <v>0</v>
      </c>
      <c r="AL113">
        <v>0</v>
      </c>
      <c r="AM113">
        <v>0</v>
      </c>
      <c r="AN113">
        <v>0</v>
      </c>
      <c r="AO113">
        <v>0</v>
      </c>
      <c r="AP113">
        <v>0</v>
      </c>
      <c r="AQ113">
        <v>0</v>
      </c>
      <c r="AR113">
        <v>0</v>
      </c>
      <c r="AS113">
        <v>0</v>
      </c>
      <c r="AT113">
        <v>0</v>
      </c>
      <c r="AU113">
        <v>80</v>
      </c>
      <c r="AV113">
        <v>0</v>
      </c>
      <c r="AW113">
        <v>0</v>
      </c>
      <c r="AX113">
        <v>0</v>
      </c>
      <c r="AY113">
        <v>0</v>
      </c>
      <c r="AZ113">
        <v>0</v>
      </c>
      <c r="BA113">
        <v>0</v>
      </c>
      <c r="BB113">
        <v>0</v>
      </c>
      <c r="BC113">
        <v>96</v>
      </c>
      <c r="BD113">
        <v>0</v>
      </c>
      <c r="BE113">
        <v>0</v>
      </c>
      <c r="BF113">
        <v>0</v>
      </c>
      <c r="BG113">
        <v>42</v>
      </c>
      <c r="BH113">
        <v>42</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88</v>
      </c>
      <c r="CB113">
        <v>0</v>
      </c>
      <c r="CC113">
        <v>0</v>
      </c>
      <c r="CD113">
        <v>0</v>
      </c>
      <c r="CE113">
        <v>36</v>
      </c>
      <c r="CF113">
        <v>0</v>
      </c>
      <c r="CG113" s="439"/>
      <c r="CH113" s="303">
        <v>25</v>
      </c>
      <c r="CI113" s="393">
        <v>25</v>
      </c>
      <c r="CJ113" s="303">
        <v>37.5</v>
      </c>
      <c r="CK113" s="393">
        <v>37.5</v>
      </c>
      <c r="CL113" s="303">
        <v>50</v>
      </c>
      <c r="CM113" s="393">
        <v>50</v>
      </c>
      <c r="CN113" s="303"/>
      <c r="CO113" s="303"/>
      <c r="CP113" s="393" t="s">
        <v>744</v>
      </c>
      <c r="CQ113" s="303" t="s">
        <v>389</v>
      </c>
      <c r="CR113" s="393" t="s">
        <v>389</v>
      </c>
      <c r="CS113" s="393" t="s">
        <v>744</v>
      </c>
      <c r="CT113" s="303" t="s">
        <v>389</v>
      </c>
      <c r="CU113" s="393" t="s">
        <v>389</v>
      </c>
      <c r="CV113" s="303">
        <v>0.5</v>
      </c>
      <c r="CW113" s="303">
        <v>825</v>
      </c>
      <c r="CX113" s="303">
        <v>0</v>
      </c>
      <c r="CY113" s="303">
        <v>0</v>
      </c>
      <c r="CZ113" s="303">
        <v>0</v>
      </c>
      <c r="DA113" s="303">
        <v>0</v>
      </c>
      <c r="DB113" s="303">
        <v>0</v>
      </c>
      <c r="DC113" s="303">
        <v>0</v>
      </c>
      <c r="DD113" s="303">
        <v>0</v>
      </c>
      <c r="DE113" s="303">
        <v>0</v>
      </c>
      <c r="DF113" s="303">
        <v>825</v>
      </c>
      <c r="DG113" s="393">
        <v>0</v>
      </c>
      <c r="DH113" s="303">
        <v>1650</v>
      </c>
      <c r="DI113" s="303">
        <v>1650</v>
      </c>
      <c r="DJ113" s="393">
        <v>0</v>
      </c>
      <c r="DK113" s="303" t="s">
        <v>744</v>
      </c>
      <c r="DL113" s="303" t="s">
        <v>744</v>
      </c>
      <c r="DM113" s="303" t="s">
        <v>744</v>
      </c>
      <c r="DN113" s="303" t="s">
        <v>744</v>
      </c>
      <c r="DO113" s="303" t="s">
        <v>744</v>
      </c>
      <c r="DP113" s="303" t="s">
        <v>744</v>
      </c>
      <c r="DQ113" s="303" t="s">
        <v>744</v>
      </c>
      <c r="DR113" s="303" t="s">
        <v>744</v>
      </c>
      <c r="DS113" s="303" t="s">
        <v>744</v>
      </c>
      <c r="DT113" s="303" t="s">
        <v>744</v>
      </c>
      <c r="DU113" s="303" t="s">
        <v>744</v>
      </c>
      <c r="DV113" s="393" t="s">
        <v>744</v>
      </c>
      <c r="DW113" s="303" t="s">
        <v>744</v>
      </c>
      <c r="DX113" s="303" t="s">
        <v>744</v>
      </c>
      <c r="DY113" s="393" t="s">
        <v>744</v>
      </c>
      <c r="DZ113" s="303">
        <v>0.5</v>
      </c>
      <c r="EA113" s="303">
        <v>825</v>
      </c>
      <c r="EB113" s="303">
        <v>0</v>
      </c>
      <c r="EC113" s="303">
        <v>0</v>
      </c>
      <c r="ED113" s="303">
        <v>0</v>
      </c>
      <c r="EE113" s="303">
        <v>0</v>
      </c>
      <c r="EF113" s="303">
        <v>0</v>
      </c>
      <c r="EG113" s="303">
        <v>0</v>
      </c>
      <c r="EH113" s="303">
        <v>0</v>
      </c>
      <c r="EI113" s="303">
        <v>0</v>
      </c>
      <c r="EJ113" s="303">
        <v>825</v>
      </c>
      <c r="EK113" s="393">
        <v>0</v>
      </c>
      <c r="EL113" s="303">
        <v>1650</v>
      </c>
      <c r="EM113" s="303">
        <v>1650</v>
      </c>
      <c r="EN113" s="393">
        <v>0</v>
      </c>
      <c r="EO113" s="303">
        <v>2</v>
      </c>
      <c r="EP113" s="303">
        <v>3300</v>
      </c>
      <c r="EQ113" s="303">
        <v>0</v>
      </c>
      <c r="ER113" s="303">
        <v>0</v>
      </c>
      <c r="ES113" s="303">
        <v>0</v>
      </c>
      <c r="ET113" s="303">
        <v>80</v>
      </c>
      <c r="EU113" s="303">
        <v>0</v>
      </c>
      <c r="EV113" s="303">
        <v>42</v>
      </c>
      <c r="EW113" s="303">
        <v>0</v>
      </c>
      <c r="EX113" s="303">
        <v>0</v>
      </c>
      <c r="EY113" s="303">
        <v>3178</v>
      </c>
      <c r="EZ113" s="303">
        <v>0</v>
      </c>
      <c r="FA113" s="393">
        <v>0</v>
      </c>
      <c r="FB113" s="303">
        <v>1650</v>
      </c>
      <c r="FC113" s="303">
        <v>1589</v>
      </c>
      <c r="FD113" s="303">
        <v>0</v>
      </c>
      <c r="FE113" s="393">
        <v>3.6969696969696986E-2</v>
      </c>
      <c r="FF113" s="303">
        <v>0.5</v>
      </c>
      <c r="FG113" s="303">
        <v>825</v>
      </c>
      <c r="FH113" s="303">
        <v>0</v>
      </c>
      <c r="FI113" s="303">
        <v>0</v>
      </c>
      <c r="FJ113" s="303">
        <v>0</v>
      </c>
      <c r="FK113" s="303">
        <v>0</v>
      </c>
      <c r="FL113" s="303">
        <v>0</v>
      </c>
      <c r="FM113" s="303">
        <v>42</v>
      </c>
      <c r="FN113" s="303">
        <v>0</v>
      </c>
      <c r="FO113" s="303">
        <v>0</v>
      </c>
      <c r="FP113" s="303">
        <v>783</v>
      </c>
      <c r="FQ113" s="303">
        <v>0</v>
      </c>
      <c r="FR113" s="393">
        <v>0</v>
      </c>
      <c r="FS113" s="303">
        <v>1650</v>
      </c>
      <c r="FT113" s="303">
        <v>1566</v>
      </c>
      <c r="FU113" s="303">
        <v>0</v>
      </c>
      <c r="FV113" s="393">
        <v>5.0909090909090904E-2</v>
      </c>
      <c r="FW113" s="303">
        <v>2.5</v>
      </c>
      <c r="FX113" s="303">
        <v>4125</v>
      </c>
      <c r="FY113" s="303">
        <v>0</v>
      </c>
      <c r="FZ113" s="303">
        <v>0</v>
      </c>
      <c r="GA113" s="303">
        <v>0</v>
      </c>
      <c r="GB113" s="303">
        <v>80</v>
      </c>
      <c r="GC113" s="303">
        <v>0</v>
      </c>
      <c r="GD113" s="303">
        <v>84</v>
      </c>
      <c r="GE113" s="303">
        <v>0</v>
      </c>
      <c r="GF113" s="303">
        <v>0</v>
      </c>
      <c r="GG113" s="303">
        <v>3961</v>
      </c>
      <c r="GH113" s="303">
        <v>0</v>
      </c>
      <c r="GI113" s="393">
        <v>0</v>
      </c>
      <c r="GJ113" s="303">
        <v>1650</v>
      </c>
      <c r="GK113" s="303">
        <v>1584.4</v>
      </c>
      <c r="GL113" s="303">
        <v>0</v>
      </c>
      <c r="GM113" s="393">
        <v>3.9757575757575658E-2</v>
      </c>
      <c r="GN113" s="303">
        <v>9.5</v>
      </c>
      <c r="GO113" s="303">
        <v>15587</v>
      </c>
      <c r="GP113" s="303">
        <v>40</v>
      </c>
      <c r="GQ113" s="303">
        <v>0</v>
      </c>
      <c r="GR113" s="303">
        <v>0</v>
      </c>
      <c r="GS113" s="303">
        <v>0</v>
      </c>
      <c r="GT113" s="303">
        <v>96</v>
      </c>
      <c r="GU113" s="303">
        <v>0</v>
      </c>
      <c r="GV113" s="303">
        <v>0</v>
      </c>
      <c r="GW113" s="303">
        <v>0</v>
      </c>
      <c r="GX113" s="303">
        <v>15451</v>
      </c>
      <c r="GY113" s="303">
        <v>36</v>
      </c>
      <c r="GZ113" s="393">
        <v>88</v>
      </c>
      <c r="HA113" s="303">
        <v>1640.7368421052631</v>
      </c>
      <c r="HB113" s="303">
        <v>1626.421052631579</v>
      </c>
      <c r="HC113" s="303">
        <v>3.7894736842105261</v>
      </c>
      <c r="HD113" s="393">
        <v>8.7252197343939963E-3</v>
      </c>
      <c r="HE113" s="303" t="s">
        <v>744</v>
      </c>
      <c r="HF113" s="303" t="s">
        <v>744</v>
      </c>
      <c r="HG113" s="303" t="s">
        <v>744</v>
      </c>
      <c r="HH113" s="303" t="s">
        <v>744</v>
      </c>
      <c r="HI113" s="303" t="s">
        <v>744</v>
      </c>
      <c r="HJ113" s="303" t="s">
        <v>744</v>
      </c>
      <c r="HK113" s="303" t="s">
        <v>744</v>
      </c>
      <c r="HL113" s="303" t="s">
        <v>744</v>
      </c>
      <c r="HM113" s="303" t="s">
        <v>744</v>
      </c>
      <c r="HN113" s="303" t="s">
        <v>744</v>
      </c>
      <c r="HO113" s="303" t="s">
        <v>744</v>
      </c>
      <c r="HP113" s="303" t="s">
        <v>744</v>
      </c>
      <c r="HQ113" s="393" t="s">
        <v>744</v>
      </c>
      <c r="HR113" s="303" t="s">
        <v>744</v>
      </c>
      <c r="HS113" s="303" t="s">
        <v>744</v>
      </c>
      <c r="HT113" s="303" t="s">
        <v>744</v>
      </c>
      <c r="HU113" s="393" t="s">
        <v>744</v>
      </c>
      <c r="HV113" s="303">
        <v>9.5</v>
      </c>
      <c r="HW113" s="303">
        <v>15587</v>
      </c>
      <c r="HX113" s="303">
        <v>40</v>
      </c>
      <c r="HY113" s="303">
        <v>0</v>
      </c>
      <c r="HZ113" s="303">
        <v>0</v>
      </c>
      <c r="IA113" s="303">
        <v>0</v>
      </c>
      <c r="IB113" s="303">
        <v>96</v>
      </c>
      <c r="IC113" s="303">
        <v>0</v>
      </c>
      <c r="ID113" s="303">
        <v>0</v>
      </c>
      <c r="IE113" s="303">
        <v>0</v>
      </c>
      <c r="IF113" s="303">
        <v>15451</v>
      </c>
      <c r="IG113" s="303">
        <v>36</v>
      </c>
      <c r="IH113" s="393">
        <v>88</v>
      </c>
      <c r="II113" s="303">
        <v>1640.7368421052631</v>
      </c>
      <c r="IJ113" s="303">
        <v>1626.421052631579</v>
      </c>
      <c r="IK113" s="303">
        <v>3.7894736842105261</v>
      </c>
      <c r="IL113" s="393">
        <v>8.7252197343939963E-3</v>
      </c>
      <c r="IM113" s="303"/>
      <c r="IN113" s="303">
        <v>1642.6666666666667</v>
      </c>
      <c r="IO113" s="303">
        <v>1621.1666666666667</v>
      </c>
      <c r="IP113" s="393">
        <v>1.3088474025974017E-2</v>
      </c>
      <c r="IQ113" s="303">
        <v>1650</v>
      </c>
      <c r="IR113" s="303">
        <v>1566</v>
      </c>
      <c r="IS113" s="393">
        <v>5.0909090909090904E-2</v>
      </c>
      <c r="IT113" s="303">
        <v>1642.96</v>
      </c>
      <c r="IU113" s="303">
        <v>1618.96</v>
      </c>
      <c r="IV113" s="393">
        <v>1.4607781078054272E-2</v>
      </c>
      <c r="IW113" s="735"/>
      <c r="IX113" s="303"/>
      <c r="IY113" s="396" t="s">
        <v>502</v>
      </c>
      <c r="IZ113" s="396" t="s">
        <v>503</v>
      </c>
      <c r="JA113" s="396" t="s">
        <v>350</v>
      </c>
      <c r="JB113" s="396">
        <v>21</v>
      </c>
      <c r="JC113" s="396" t="s">
        <v>12</v>
      </c>
      <c r="JD113" s="396" t="s">
        <v>232</v>
      </c>
      <c r="JE113" s="396" t="s">
        <v>9</v>
      </c>
      <c r="JF113" s="396" t="s">
        <v>232</v>
      </c>
      <c r="JG113" s="396" t="s">
        <v>358</v>
      </c>
    </row>
    <row r="114" spans="1:267" customFormat="1">
      <c r="A114">
        <v>826</v>
      </c>
      <c r="B114">
        <v>1</v>
      </c>
      <c r="F114">
        <v>700</v>
      </c>
      <c r="G114">
        <v>23</v>
      </c>
      <c r="H114">
        <v>0</v>
      </c>
      <c r="I114">
        <v>1</v>
      </c>
      <c r="J114">
        <v>1</v>
      </c>
      <c r="K114">
        <v>0</v>
      </c>
      <c r="L114" t="s">
        <v>502</v>
      </c>
      <c r="M114">
        <v>0</v>
      </c>
      <c r="N114">
        <v>28.467410000000001</v>
      </c>
      <c r="O114">
        <v>28.467410000000001</v>
      </c>
      <c r="P114">
        <v>40</v>
      </c>
      <c r="Q114">
        <v>40</v>
      </c>
      <c r="R114">
        <v>0</v>
      </c>
      <c r="S114">
        <v>0</v>
      </c>
      <c r="T114" t="s">
        <v>745</v>
      </c>
      <c r="U114">
        <v>13.5</v>
      </c>
      <c r="V114">
        <v>0</v>
      </c>
      <c r="W114">
        <v>220.5</v>
      </c>
      <c r="X114">
        <v>11.5</v>
      </c>
      <c r="Y114">
        <v>22</v>
      </c>
      <c r="Z114">
        <v>0</v>
      </c>
      <c r="AA114">
        <v>0</v>
      </c>
      <c r="AB114">
        <v>0</v>
      </c>
      <c r="AC114">
        <v>416</v>
      </c>
      <c r="AD114">
        <v>0</v>
      </c>
      <c r="AE114">
        <v>0</v>
      </c>
      <c r="AF114">
        <v>0</v>
      </c>
      <c r="AG114">
        <v>752</v>
      </c>
      <c r="AH114">
        <v>0</v>
      </c>
      <c r="AI114">
        <v>416</v>
      </c>
      <c r="AJ114">
        <v>0</v>
      </c>
      <c r="AK114">
        <v>680</v>
      </c>
      <c r="AL114">
        <v>0</v>
      </c>
      <c r="AM114">
        <v>0</v>
      </c>
      <c r="AN114">
        <v>0</v>
      </c>
      <c r="AO114">
        <v>0</v>
      </c>
      <c r="AP114">
        <v>0</v>
      </c>
      <c r="AQ114">
        <v>0</v>
      </c>
      <c r="AR114">
        <v>0</v>
      </c>
      <c r="AS114">
        <v>18</v>
      </c>
      <c r="AT114">
        <v>0</v>
      </c>
      <c r="AU114">
        <v>3112</v>
      </c>
      <c r="AV114">
        <v>39.5</v>
      </c>
      <c r="AW114">
        <v>240</v>
      </c>
      <c r="AX114">
        <v>0</v>
      </c>
      <c r="AY114">
        <v>0</v>
      </c>
      <c r="AZ114">
        <v>0</v>
      </c>
      <c r="BA114">
        <v>2014</v>
      </c>
      <c r="BB114">
        <v>375</v>
      </c>
      <c r="BC114">
        <v>292</v>
      </c>
      <c r="BD114">
        <v>0</v>
      </c>
      <c r="BE114">
        <v>8</v>
      </c>
      <c r="BF114">
        <v>0</v>
      </c>
      <c r="BG114">
        <v>220</v>
      </c>
      <c r="BH114">
        <v>3.5</v>
      </c>
      <c r="BI114">
        <v>96</v>
      </c>
      <c r="BJ114">
        <v>0</v>
      </c>
      <c r="BK114">
        <v>2150</v>
      </c>
      <c r="BL114">
        <v>0</v>
      </c>
      <c r="BM114">
        <v>16029</v>
      </c>
      <c r="BN114">
        <v>1241</v>
      </c>
      <c r="BO114">
        <v>2792</v>
      </c>
      <c r="BP114">
        <v>0</v>
      </c>
      <c r="BQ114">
        <v>0</v>
      </c>
      <c r="BR114">
        <v>0</v>
      </c>
      <c r="BS114">
        <v>0</v>
      </c>
      <c r="BT114">
        <v>0</v>
      </c>
      <c r="BU114">
        <v>0</v>
      </c>
      <c r="BV114">
        <v>0</v>
      </c>
      <c r="BW114">
        <v>933</v>
      </c>
      <c r="BX114">
        <v>0</v>
      </c>
      <c r="BY114">
        <v>336</v>
      </c>
      <c r="BZ114">
        <v>0</v>
      </c>
      <c r="CA114">
        <v>188</v>
      </c>
      <c r="CB114">
        <v>0</v>
      </c>
      <c r="CC114">
        <v>50692</v>
      </c>
      <c r="CD114">
        <v>836</v>
      </c>
      <c r="CE114">
        <v>24993</v>
      </c>
      <c r="CF114">
        <v>0</v>
      </c>
      <c r="CG114" s="439"/>
      <c r="CH114" s="303">
        <v>28.467410000000001</v>
      </c>
      <c r="CI114" s="393">
        <v>28.467410000000001</v>
      </c>
      <c r="CJ114" s="303">
        <v>40</v>
      </c>
      <c r="CK114" s="393">
        <v>40</v>
      </c>
      <c r="CL114" s="303">
        <v>0</v>
      </c>
      <c r="CM114" s="393">
        <v>0</v>
      </c>
      <c r="CN114" s="303"/>
      <c r="CO114" s="303"/>
      <c r="CP114" s="393" t="s">
        <v>744</v>
      </c>
      <c r="CQ114" s="303" t="s">
        <v>389</v>
      </c>
      <c r="CR114" s="393" t="s">
        <v>389</v>
      </c>
      <c r="CS114" s="393" t="s">
        <v>744</v>
      </c>
      <c r="CT114" s="303" t="s">
        <v>389</v>
      </c>
      <c r="CU114" s="393" t="s">
        <v>389</v>
      </c>
      <c r="CV114" s="303">
        <v>13.5</v>
      </c>
      <c r="CW114" s="303">
        <v>22992.519719999997</v>
      </c>
      <c r="CX114" s="303">
        <v>0</v>
      </c>
      <c r="CY114" s="303">
        <v>752</v>
      </c>
      <c r="CZ114" s="303">
        <v>0</v>
      </c>
      <c r="DA114" s="303">
        <v>18</v>
      </c>
      <c r="DB114" s="303">
        <v>0</v>
      </c>
      <c r="DC114" s="303">
        <v>8</v>
      </c>
      <c r="DD114" s="303">
        <v>2150</v>
      </c>
      <c r="DE114" s="303">
        <v>0</v>
      </c>
      <c r="DF114" s="303">
        <v>20064.519719999997</v>
      </c>
      <c r="DG114" s="393">
        <v>933</v>
      </c>
      <c r="DH114" s="303">
        <v>1703.1496088888887</v>
      </c>
      <c r="DI114" s="303">
        <v>1486.2607199999998</v>
      </c>
      <c r="DJ114" s="393">
        <v>0.12734576443368606</v>
      </c>
      <c r="DK114" s="303" t="s">
        <v>744</v>
      </c>
      <c r="DL114" s="303" t="s">
        <v>744</v>
      </c>
      <c r="DM114" s="303" t="s">
        <v>744</v>
      </c>
      <c r="DN114" s="303" t="s">
        <v>744</v>
      </c>
      <c r="DO114" s="303" t="s">
        <v>744</v>
      </c>
      <c r="DP114" s="303" t="s">
        <v>744</v>
      </c>
      <c r="DQ114" s="303" t="s">
        <v>744</v>
      </c>
      <c r="DR114" s="303" t="s">
        <v>744</v>
      </c>
      <c r="DS114" s="303" t="s">
        <v>744</v>
      </c>
      <c r="DT114" s="303" t="s">
        <v>744</v>
      </c>
      <c r="DU114" s="303" t="s">
        <v>744</v>
      </c>
      <c r="DV114" s="393" t="s">
        <v>744</v>
      </c>
      <c r="DW114" s="303" t="s">
        <v>744</v>
      </c>
      <c r="DX114" s="303" t="s">
        <v>744</v>
      </c>
      <c r="DY114" s="393" t="s">
        <v>744</v>
      </c>
      <c r="DZ114" s="303">
        <v>13.5</v>
      </c>
      <c r="EA114" s="303">
        <v>22992.519719999997</v>
      </c>
      <c r="EB114" s="303">
        <v>0</v>
      </c>
      <c r="EC114" s="303">
        <v>752</v>
      </c>
      <c r="ED114" s="303">
        <v>0</v>
      </c>
      <c r="EE114" s="303">
        <v>18</v>
      </c>
      <c r="EF114" s="303">
        <v>0</v>
      </c>
      <c r="EG114" s="303">
        <v>8</v>
      </c>
      <c r="EH114" s="303">
        <v>2150</v>
      </c>
      <c r="EI114" s="303">
        <v>0</v>
      </c>
      <c r="EJ114" s="303">
        <v>20064.519719999997</v>
      </c>
      <c r="EK114" s="393">
        <v>933</v>
      </c>
      <c r="EL114" s="303">
        <v>1703.1496088888887</v>
      </c>
      <c r="EM114" s="303">
        <v>1486.2607199999998</v>
      </c>
      <c r="EN114" s="393">
        <v>0.12734576443368606</v>
      </c>
      <c r="EO114" s="303">
        <v>220.5</v>
      </c>
      <c r="EP114" s="303">
        <v>390447.48875999992</v>
      </c>
      <c r="EQ114" s="303">
        <v>416</v>
      </c>
      <c r="ER114" s="303">
        <v>416</v>
      </c>
      <c r="ES114" s="303">
        <v>0</v>
      </c>
      <c r="ET114" s="303">
        <v>3112</v>
      </c>
      <c r="EU114" s="303">
        <v>2014</v>
      </c>
      <c r="EV114" s="303">
        <v>220</v>
      </c>
      <c r="EW114" s="303">
        <v>16029</v>
      </c>
      <c r="EX114" s="303">
        <v>0</v>
      </c>
      <c r="EY114" s="303">
        <v>368240.48875999992</v>
      </c>
      <c r="EZ114" s="303">
        <v>50692</v>
      </c>
      <c r="FA114" s="393">
        <v>336</v>
      </c>
      <c r="FB114" s="303">
        <v>1770.7369104761901</v>
      </c>
      <c r="FC114" s="303">
        <v>1670.0248923356005</v>
      </c>
      <c r="FD114" s="303">
        <v>229.89569160997732</v>
      </c>
      <c r="FE114" s="393">
        <v>5.6875765984629512E-2</v>
      </c>
      <c r="FF114" s="303">
        <v>11.5</v>
      </c>
      <c r="FG114" s="303">
        <v>20380.998279999996</v>
      </c>
      <c r="FH114" s="303">
        <v>0</v>
      </c>
      <c r="FI114" s="303">
        <v>0</v>
      </c>
      <c r="FJ114" s="303">
        <v>0</v>
      </c>
      <c r="FK114" s="303">
        <v>39.5</v>
      </c>
      <c r="FL114" s="303">
        <v>375</v>
      </c>
      <c r="FM114" s="303">
        <v>3.5</v>
      </c>
      <c r="FN114" s="303">
        <v>1241</v>
      </c>
      <c r="FO114" s="303">
        <v>0</v>
      </c>
      <c r="FP114" s="303">
        <v>18721.998279999996</v>
      </c>
      <c r="FQ114" s="303">
        <v>836</v>
      </c>
      <c r="FR114" s="393">
        <v>0</v>
      </c>
      <c r="FS114" s="303">
        <v>1772.2607199999998</v>
      </c>
      <c r="FT114" s="303">
        <v>1627.9998504347823</v>
      </c>
      <c r="FU114" s="303">
        <v>72.695652173913047</v>
      </c>
      <c r="FV114" s="393">
        <v>8.1399349394381204E-2</v>
      </c>
      <c r="FW114" s="303">
        <v>232</v>
      </c>
      <c r="FX114" s="303">
        <v>410828.48703999992</v>
      </c>
      <c r="FY114" s="303">
        <v>416</v>
      </c>
      <c r="FZ114" s="303">
        <v>416</v>
      </c>
      <c r="GA114" s="303">
        <v>0</v>
      </c>
      <c r="GB114" s="303">
        <v>3151.5</v>
      </c>
      <c r="GC114" s="303">
        <v>2389</v>
      </c>
      <c r="GD114" s="303">
        <v>223.5</v>
      </c>
      <c r="GE114" s="303">
        <v>17270</v>
      </c>
      <c r="GF114" s="303">
        <v>0</v>
      </c>
      <c r="GG114" s="303">
        <v>386962.48703999992</v>
      </c>
      <c r="GH114" s="303">
        <v>51528</v>
      </c>
      <c r="GI114" s="393">
        <v>336</v>
      </c>
      <c r="GJ114" s="303">
        <v>1770.8124441379307</v>
      </c>
      <c r="GK114" s="303">
        <v>1667.9417544827584</v>
      </c>
      <c r="GL114" s="303">
        <v>222.10344827586206</v>
      </c>
      <c r="GM114" s="393">
        <v>5.8092368842174058E-2</v>
      </c>
      <c r="GN114" s="303">
        <v>22</v>
      </c>
      <c r="GO114" s="303">
        <v>38801.735839999994</v>
      </c>
      <c r="GP114" s="303">
        <v>0</v>
      </c>
      <c r="GQ114" s="303">
        <v>680</v>
      </c>
      <c r="GR114" s="303">
        <v>0</v>
      </c>
      <c r="GS114" s="303">
        <v>240</v>
      </c>
      <c r="GT114" s="303">
        <v>292</v>
      </c>
      <c r="GU114" s="303">
        <v>96</v>
      </c>
      <c r="GV114" s="303">
        <v>2792</v>
      </c>
      <c r="GW114" s="303">
        <v>0</v>
      </c>
      <c r="GX114" s="303">
        <v>34701.735839999994</v>
      </c>
      <c r="GY114" s="303">
        <v>24993</v>
      </c>
      <c r="GZ114" s="393">
        <v>188</v>
      </c>
      <c r="HA114" s="303">
        <v>1763.7152654545453</v>
      </c>
      <c r="HB114" s="303">
        <v>1577.3516290909088</v>
      </c>
      <c r="HC114" s="303">
        <v>1136.0454545454545</v>
      </c>
      <c r="HD114" s="393">
        <v>0.1056653758199495</v>
      </c>
      <c r="HE114" s="303" t="s">
        <v>744</v>
      </c>
      <c r="HF114" s="303" t="s">
        <v>744</v>
      </c>
      <c r="HG114" s="303" t="s">
        <v>744</v>
      </c>
      <c r="HH114" s="303" t="s">
        <v>744</v>
      </c>
      <c r="HI114" s="303" t="s">
        <v>744</v>
      </c>
      <c r="HJ114" s="303" t="s">
        <v>744</v>
      </c>
      <c r="HK114" s="303" t="s">
        <v>744</v>
      </c>
      <c r="HL114" s="303" t="s">
        <v>744</v>
      </c>
      <c r="HM114" s="303" t="s">
        <v>744</v>
      </c>
      <c r="HN114" s="303" t="s">
        <v>744</v>
      </c>
      <c r="HO114" s="303" t="s">
        <v>744</v>
      </c>
      <c r="HP114" s="303" t="s">
        <v>744</v>
      </c>
      <c r="HQ114" s="393" t="s">
        <v>744</v>
      </c>
      <c r="HR114" s="303" t="s">
        <v>744</v>
      </c>
      <c r="HS114" s="303" t="s">
        <v>744</v>
      </c>
      <c r="HT114" s="303" t="s">
        <v>744</v>
      </c>
      <c r="HU114" s="393" t="s">
        <v>744</v>
      </c>
      <c r="HV114" s="303">
        <v>22</v>
      </c>
      <c r="HW114" s="303">
        <v>38801.735839999994</v>
      </c>
      <c r="HX114" s="303">
        <v>0</v>
      </c>
      <c r="HY114" s="303">
        <v>680</v>
      </c>
      <c r="HZ114" s="303">
        <v>0</v>
      </c>
      <c r="IA114" s="303">
        <v>240</v>
      </c>
      <c r="IB114" s="303">
        <v>292</v>
      </c>
      <c r="IC114" s="303">
        <v>96</v>
      </c>
      <c r="ID114" s="303">
        <v>2792</v>
      </c>
      <c r="IE114" s="303">
        <v>0</v>
      </c>
      <c r="IF114" s="303">
        <v>34701.735839999994</v>
      </c>
      <c r="IG114" s="303">
        <v>24993</v>
      </c>
      <c r="IH114" s="393">
        <v>188</v>
      </c>
      <c r="II114" s="303">
        <v>1763.7152654545453</v>
      </c>
      <c r="IJ114" s="303">
        <v>1577.3516290909088</v>
      </c>
      <c r="IK114" s="303">
        <v>1136.0454545454545</v>
      </c>
      <c r="IL114" s="393">
        <v>0.1056653758199495</v>
      </c>
      <c r="IM114" s="303"/>
      <c r="IN114" s="303">
        <v>1766.5693137499995</v>
      </c>
      <c r="IO114" s="303">
        <v>1652.3700949999995</v>
      </c>
      <c r="IP114" s="393">
        <v>6.4644629486732441E-2</v>
      </c>
      <c r="IQ114" s="303">
        <v>1772.2607199999998</v>
      </c>
      <c r="IR114" s="303">
        <v>1627.9998504347823</v>
      </c>
      <c r="IS114" s="393">
        <v>8.1399349394381204E-2</v>
      </c>
      <c r="IT114" s="303">
        <v>1766.813991028037</v>
      </c>
      <c r="IU114" s="303">
        <v>1651.3224022429902</v>
      </c>
      <c r="IV114" s="393">
        <v>6.5367146384123331E-2</v>
      </c>
      <c r="IW114" s="735"/>
      <c r="IX114" s="303"/>
      <c r="IY114" s="396" t="s">
        <v>502</v>
      </c>
      <c r="IZ114" s="396" t="s">
        <v>503</v>
      </c>
      <c r="JA114" s="396" t="s">
        <v>350</v>
      </c>
      <c r="JB114" s="396">
        <v>303</v>
      </c>
      <c r="JC114" s="396" t="s">
        <v>13</v>
      </c>
      <c r="JD114" s="396" t="s">
        <v>232</v>
      </c>
      <c r="JE114" s="396" t="s">
        <v>9</v>
      </c>
      <c r="JF114" s="396" t="s">
        <v>232</v>
      </c>
      <c r="JG114" s="396" t="s">
        <v>346</v>
      </c>
    </row>
    <row r="115" spans="1:267" customFormat="1">
      <c r="A115">
        <v>842</v>
      </c>
      <c r="B115">
        <v>1</v>
      </c>
      <c r="F115">
        <v>700</v>
      </c>
      <c r="G115">
        <v>41</v>
      </c>
      <c r="H115">
        <v>1</v>
      </c>
      <c r="I115">
        <v>0</v>
      </c>
      <c r="J115">
        <v>1</v>
      </c>
      <c r="K115">
        <v>0</v>
      </c>
      <c r="L115" t="s">
        <v>502</v>
      </c>
      <c r="M115">
        <v>0</v>
      </c>
      <c r="N115">
        <v>35.200000000000003</v>
      </c>
      <c r="O115">
        <v>22.411760000000001</v>
      </c>
      <c r="P115">
        <v>40</v>
      </c>
      <c r="Q115">
        <v>40</v>
      </c>
      <c r="R115">
        <v>0</v>
      </c>
      <c r="S115">
        <v>0</v>
      </c>
      <c r="T115" t="s">
        <v>745</v>
      </c>
      <c r="U115">
        <v>0</v>
      </c>
      <c r="V115">
        <v>0</v>
      </c>
      <c r="W115">
        <v>1</v>
      </c>
      <c r="X115">
        <v>1.5</v>
      </c>
      <c r="Y115">
        <v>34</v>
      </c>
      <c r="Z115">
        <v>0</v>
      </c>
      <c r="AA115">
        <v>0</v>
      </c>
      <c r="AB115">
        <v>0</v>
      </c>
      <c r="AC115">
        <v>0</v>
      </c>
      <c r="AD115">
        <v>0</v>
      </c>
      <c r="AE115">
        <v>1064</v>
      </c>
      <c r="AF115">
        <v>0</v>
      </c>
      <c r="AG115">
        <v>0</v>
      </c>
      <c r="AH115">
        <v>0</v>
      </c>
      <c r="AI115">
        <v>168</v>
      </c>
      <c r="AJ115">
        <v>248</v>
      </c>
      <c r="AK115">
        <v>2112</v>
      </c>
      <c r="AL115">
        <v>0</v>
      </c>
      <c r="AM115">
        <v>0</v>
      </c>
      <c r="AN115">
        <v>0</v>
      </c>
      <c r="AO115">
        <v>0</v>
      </c>
      <c r="AP115">
        <v>0</v>
      </c>
      <c r="AQ115">
        <v>0</v>
      </c>
      <c r="AR115">
        <v>0</v>
      </c>
      <c r="AS115">
        <v>0</v>
      </c>
      <c r="AT115">
        <v>0</v>
      </c>
      <c r="AU115">
        <v>0</v>
      </c>
      <c r="AV115">
        <v>0</v>
      </c>
      <c r="AW115">
        <v>0</v>
      </c>
      <c r="AX115">
        <v>0</v>
      </c>
      <c r="AY115">
        <v>0</v>
      </c>
      <c r="AZ115">
        <v>0</v>
      </c>
      <c r="BA115">
        <v>0</v>
      </c>
      <c r="BB115">
        <v>0</v>
      </c>
      <c r="BC115">
        <v>199.5</v>
      </c>
      <c r="BD115">
        <v>0</v>
      </c>
      <c r="BE115">
        <v>0</v>
      </c>
      <c r="BF115">
        <v>0</v>
      </c>
      <c r="BG115">
        <v>0</v>
      </c>
      <c r="BH115">
        <v>0</v>
      </c>
      <c r="BI115">
        <v>0</v>
      </c>
      <c r="BJ115">
        <v>0</v>
      </c>
      <c r="BK115">
        <v>0</v>
      </c>
      <c r="BL115">
        <v>0</v>
      </c>
      <c r="BM115">
        <v>0</v>
      </c>
      <c r="BN115">
        <v>0</v>
      </c>
      <c r="BO115">
        <v>624</v>
      </c>
      <c r="BP115">
        <v>0</v>
      </c>
      <c r="BQ115">
        <v>0</v>
      </c>
      <c r="BR115">
        <v>0</v>
      </c>
      <c r="BS115">
        <v>0</v>
      </c>
      <c r="BT115">
        <v>0</v>
      </c>
      <c r="BU115">
        <v>0</v>
      </c>
      <c r="BV115">
        <v>0</v>
      </c>
      <c r="BW115">
        <v>0</v>
      </c>
      <c r="BX115">
        <v>0</v>
      </c>
      <c r="BY115">
        <v>0</v>
      </c>
      <c r="BZ115">
        <v>0</v>
      </c>
      <c r="CA115">
        <v>0</v>
      </c>
      <c r="CB115">
        <v>0</v>
      </c>
      <c r="CC115">
        <v>0</v>
      </c>
      <c r="CD115">
        <v>0</v>
      </c>
      <c r="CE115">
        <v>90</v>
      </c>
      <c r="CF115">
        <v>0</v>
      </c>
      <c r="CG115" s="439"/>
      <c r="CH115" s="303">
        <v>35.200000000000003</v>
      </c>
      <c r="CI115" s="393">
        <v>22.411760000000001</v>
      </c>
      <c r="CJ115" s="303">
        <v>40</v>
      </c>
      <c r="CK115" s="393">
        <v>40</v>
      </c>
      <c r="CL115" s="303">
        <v>0</v>
      </c>
      <c r="CM115" s="393">
        <v>0</v>
      </c>
      <c r="CN115" s="303"/>
      <c r="CO115" s="303"/>
      <c r="CP115" s="393" t="s">
        <v>744</v>
      </c>
      <c r="CQ115" s="303" t="s">
        <v>744</v>
      </c>
      <c r="CR115" s="393" t="s">
        <v>389</v>
      </c>
      <c r="CS115" s="393" t="s">
        <v>744</v>
      </c>
      <c r="CT115" s="303" t="s">
        <v>744</v>
      </c>
      <c r="CU115" s="393" t="s">
        <v>389</v>
      </c>
      <c r="CV115" s="303" t="s">
        <v>744</v>
      </c>
      <c r="CW115" s="303" t="s">
        <v>744</v>
      </c>
      <c r="CX115" s="303" t="s">
        <v>744</v>
      </c>
      <c r="CY115" s="303" t="s">
        <v>744</v>
      </c>
      <c r="CZ115" s="303" t="s">
        <v>744</v>
      </c>
      <c r="DA115" s="303" t="s">
        <v>744</v>
      </c>
      <c r="DB115" s="303" t="s">
        <v>744</v>
      </c>
      <c r="DC115" s="303" t="s">
        <v>744</v>
      </c>
      <c r="DD115" s="303" t="s">
        <v>744</v>
      </c>
      <c r="DE115" s="303" t="s">
        <v>744</v>
      </c>
      <c r="DF115" s="303" t="s">
        <v>744</v>
      </c>
      <c r="DG115" s="393" t="s">
        <v>744</v>
      </c>
      <c r="DH115" s="303" t="s">
        <v>744</v>
      </c>
      <c r="DI115" s="303" t="s">
        <v>744</v>
      </c>
      <c r="DJ115" s="393" t="s">
        <v>744</v>
      </c>
      <c r="DK115" s="303" t="s">
        <v>744</v>
      </c>
      <c r="DL115" s="303" t="s">
        <v>744</v>
      </c>
      <c r="DM115" s="303" t="s">
        <v>744</v>
      </c>
      <c r="DN115" s="303" t="s">
        <v>744</v>
      </c>
      <c r="DO115" s="303" t="s">
        <v>744</v>
      </c>
      <c r="DP115" s="303" t="s">
        <v>744</v>
      </c>
      <c r="DQ115" s="303" t="s">
        <v>744</v>
      </c>
      <c r="DR115" s="303" t="s">
        <v>744</v>
      </c>
      <c r="DS115" s="303" t="s">
        <v>744</v>
      </c>
      <c r="DT115" s="303" t="s">
        <v>744</v>
      </c>
      <c r="DU115" s="303" t="s">
        <v>744</v>
      </c>
      <c r="DV115" s="393" t="s">
        <v>744</v>
      </c>
      <c r="DW115" s="303" t="s">
        <v>744</v>
      </c>
      <c r="DX115" s="303" t="s">
        <v>744</v>
      </c>
      <c r="DY115" s="393" t="s">
        <v>744</v>
      </c>
      <c r="DZ115" s="303" t="s">
        <v>744</v>
      </c>
      <c r="EA115" s="303" t="s">
        <v>744</v>
      </c>
      <c r="EB115" s="303" t="s">
        <v>744</v>
      </c>
      <c r="EC115" s="303" t="s">
        <v>744</v>
      </c>
      <c r="ED115" s="303" t="s">
        <v>744</v>
      </c>
      <c r="EE115" s="303" t="s">
        <v>744</v>
      </c>
      <c r="EF115" s="303" t="s">
        <v>744</v>
      </c>
      <c r="EG115" s="303" t="s">
        <v>744</v>
      </c>
      <c r="EH115" s="303" t="s">
        <v>744</v>
      </c>
      <c r="EI115" s="303" t="s">
        <v>744</v>
      </c>
      <c r="EJ115" s="303" t="s">
        <v>744</v>
      </c>
      <c r="EK115" s="393" t="s">
        <v>744</v>
      </c>
      <c r="EL115" s="303" t="s">
        <v>744</v>
      </c>
      <c r="EM115" s="303" t="s">
        <v>744</v>
      </c>
      <c r="EN115" s="393" t="s">
        <v>744</v>
      </c>
      <c r="EO115" s="303">
        <v>1</v>
      </c>
      <c r="EP115" s="303">
        <v>1718.4</v>
      </c>
      <c r="EQ115" s="303">
        <v>0</v>
      </c>
      <c r="ER115" s="303">
        <v>168</v>
      </c>
      <c r="ES115" s="303">
        <v>0</v>
      </c>
      <c r="ET115" s="303">
        <v>0</v>
      </c>
      <c r="EU115" s="303">
        <v>0</v>
      </c>
      <c r="EV115" s="303">
        <v>0</v>
      </c>
      <c r="EW115" s="303">
        <v>0</v>
      </c>
      <c r="EX115" s="303">
        <v>0</v>
      </c>
      <c r="EY115" s="303">
        <v>1550.4</v>
      </c>
      <c r="EZ115" s="303">
        <v>0</v>
      </c>
      <c r="FA115" s="393">
        <v>0</v>
      </c>
      <c r="FB115" s="303">
        <v>1718.4</v>
      </c>
      <c r="FC115" s="303">
        <v>1550.4</v>
      </c>
      <c r="FD115" s="303">
        <v>0</v>
      </c>
      <c r="FE115" s="393">
        <v>9.77653631284916E-2</v>
      </c>
      <c r="FF115" s="303">
        <v>1.5</v>
      </c>
      <c r="FG115" s="303">
        <v>2577.6000000000004</v>
      </c>
      <c r="FH115" s="303">
        <v>0</v>
      </c>
      <c r="FI115" s="303">
        <v>248</v>
      </c>
      <c r="FJ115" s="303">
        <v>0</v>
      </c>
      <c r="FK115" s="303">
        <v>0</v>
      </c>
      <c r="FL115" s="303">
        <v>0</v>
      </c>
      <c r="FM115" s="303">
        <v>0</v>
      </c>
      <c r="FN115" s="303">
        <v>0</v>
      </c>
      <c r="FO115" s="303">
        <v>0</v>
      </c>
      <c r="FP115" s="303">
        <v>2329.6000000000004</v>
      </c>
      <c r="FQ115" s="303">
        <v>0</v>
      </c>
      <c r="FR115" s="393">
        <v>0</v>
      </c>
      <c r="FS115" s="303">
        <v>1718.4</v>
      </c>
      <c r="FT115" s="303">
        <v>1553.0666666666668</v>
      </c>
      <c r="FU115" s="303">
        <v>0</v>
      </c>
      <c r="FV115" s="393">
        <v>9.6213531967721866E-2</v>
      </c>
      <c r="FW115" s="303">
        <v>2.5</v>
      </c>
      <c r="FX115" s="303">
        <v>4296</v>
      </c>
      <c r="FY115" s="303">
        <v>0</v>
      </c>
      <c r="FZ115" s="303">
        <v>416</v>
      </c>
      <c r="GA115" s="303">
        <v>0</v>
      </c>
      <c r="GB115" s="303">
        <v>0</v>
      </c>
      <c r="GC115" s="303">
        <v>0</v>
      </c>
      <c r="GD115" s="303">
        <v>0</v>
      </c>
      <c r="GE115" s="303">
        <v>0</v>
      </c>
      <c r="GF115" s="303">
        <v>0</v>
      </c>
      <c r="GG115" s="303">
        <v>3880.0000000000005</v>
      </c>
      <c r="GH115" s="303">
        <v>0</v>
      </c>
      <c r="GI115" s="393">
        <v>0</v>
      </c>
      <c r="GJ115" s="303">
        <v>1718.4</v>
      </c>
      <c r="GK115" s="303">
        <v>1552.0000000000002</v>
      </c>
      <c r="GL115" s="303">
        <v>0</v>
      </c>
      <c r="GM115" s="393">
        <v>9.6834264432029693E-2</v>
      </c>
      <c r="GN115" s="303">
        <v>34</v>
      </c>
      <c r="GO115" s="303">
        <v>61904.001279999997</v>
      </c>
      <c r="GP115" s="303">
        <v>1064</v>
      </c>
      <c r="GQ115" s="303">
        <v>2112</v>
      </c>
      <c r="GR115" s="303">
        <v>0</v>
      </c>
      <c r="GS115" s="303">
        <v>0</v>
      </c>
      <c r="GT115" s="303">
        <v>199.5</v>
      </c>
      <c r="GU115" s="303">
        <v>0</v>
      </c>
      <c r="GV115" s="303">
        <v>624</v>
      </c>
      <c r="GW115" s="303">
        <v>0</v>
      </c>
      <c r="GX115" s="303">
        <v>57904.501279999997</v>
      </c>
      <c r="GY115" s="303">
        <v>90</v>
      </c>
      <c r="GZ115" s="393">
        <v>0</v>
      </c>
      <c r="HA115" s="303">
        <v>1820.7059199999999</v>
      </c>
      <c r="HB115" s="303">
        <v>1703.0735670588233</v>
      </c>
      <c r="HC115" s="303">
        <v>2.6470588235294117</v>
      </c>
      <c r="HD115" s="393">
        <v>6.4608101533045303E-2</v>
      </c>
      <c r="HE115" s="303" t="s">
        <v>744</v>
      </c>
      <c r="HF115" s="303" t="s">
        <v>744</v>
      </c>
      <c r="HG115" s="303" t="s">
        <v>744</v>
      </c>
      <c r="HH115" s="303" t="s">
        <v>744</v>
      </c>
      <c r="HI115" s="303" t="s">
        <v>744</v>
      </c>
      <c r="HJ115" s="303" t="s">
        <v>744</v>
      </c>
      <c r="HK115" s="303" t="s">
        <v>744</v>
      </c>
      <c r="HL115" s="303" t="s">
        <v>744</v>
      </c>
      <c r="HM115" s="303" t="s">
        <v>744</v>
      </c>
      <c r="HN115" s="303" t="s">
        <v>744</v>
      </c>
      <c r="HO115" s="303" t="s">
        <v>744</v>
      </c>
      <c r="HP115" s="303" t="s">
        <v>744</v>
      </c>
      <c r="HQ115" s="393" t="s">
        <v>744</v>
      </c>
      <c r="HR115" s="303" t="s">
        <v>744</v>
      </c>
      <c r="HS115" s="303" t="s">
        <v>744</v>
      </c>
      <c r="HT115" s="303" t="s">
        <v>744</v>
      </c>
      <c r="HU115" s="393" t="s">
        <v>744</v>
      </c>
      <c r="HV115" s="303">
        <v>34</v>
      </c>
      <c r="HW115" s="303">
        <v>61904.001279999997</v>
      </c>
      <c r="HX115" s="303">
        <v>1064</v>
      </c>
      <c r="HY115" s="303">
        <v>2112</v>
      </c>
      <c r="HZ115" s="303">
        <v>0</v>
      </c>
      <c r="IA115" s="303">
        <v>0</v>
      </c>
      <c r="IB115" s="303">
        <v>199.5</v>
      </c>
      <c r="IC115" s="303">
        <v>0</v>
      </c>
      <c r="ID115" s="303">
        <v>624</v>
      </c>
      <c r="IE115" s="303">
        <v>0</v>
      </c>
      <c r="IF115" s="303">
        <v>57904.501279999997</v>
      </c>
      <c r="IG115" s="303">
        <v>90</v>
      </c>
      <c r="IH115" s="393">
        <v>0</v>
      </c>
      <c r="II115" s="303">
        <v>1820.7059199999999</v>
      </c>
      <c r="IJ115" s="303">
        <v>1703.0735670588235</v>
      </c>
      <c r="IK115" s="303">
        <v>2.6470588235294117</v>
      </c>
      <c r="IL115" s="393">
        <v>6.4608101533045192E-2</v>
      </c>
      <c r="IM115" s="303"/>
      <c r="IN115" s="303">
        <v>1817.7828937142856</v>
      </c>
      <c r="IO115" s="303">
        <v>1698.7114651428572</v>
      </c>
      <c r="IP115" s="393">
        <v>6.5503657770774382E-2</v>
      </c>
      <c r="IQ115" s="303">
        <v>1718.4000000000003</v>
      </c>
      <c r="IR115" s="303">
        <v>1553.0666666666668</v>
      </c>
      <c r="IS115" s="393">
        <v>9.6213531967721977E-2</v>
      </c>
      <c r="IT115" s="303">
        <v>1813.6986652054793</v>
      </c>
      <c r="IU115" s="303">
        <v>1692.7260624657533</v>
      </c>
      <c r="IV115" s="393">
        <v>6.6699394480736807E-2</v>
      </c>
      <c r="IW115" s="735"/>
      <c r="IX115" s="303"/>
      <c r="IY115" s="396" t="s">
        <v>502</v>
      </c>
      <c r="IZ115" s="396" t="s">
        <v>503</v>
      </c>
      <c r="JA115" s="396" t="s">
        <v>350</v>
      </c>
      <c r="JB115" s="396">
        <v>66</v>
      </c>
      <c r="JC115" s="396" t="s">
        <v>12</v>
      </c>
      <c r="JD115" s="396" t="s">
        <v>232</v>
      </c>
      <c r="JE115" s="396" t="s">
        <v>9</v>
      </c>
      <c r="JF115" s="396" t="s">
        <v>232</v>
      </c>
      <c r="JG115" s="396" t="s">
        <v>358</v>
      </c>
    </row>
    <row r="116" spans="1:267" customFormat="1">
      <c r="A116">
        <v>849</v>
      </c>
      <c r="B116">
        <v>1</v>
      </c>
      <c r="F116">
        <v>700</v>
      </c>
      <c r="G116">
        <v>42</v>
      </c>
      <c r="H116">
        <v>1</v>
      </c>
      <c r="I116">
        <v>0</v>
      </c>
      <c r="J116">
        <v>1</v>
      </c>
      <c r="K116">
        <v>0</v>
      </c>
      <c r="L116" t="s">
        <v>515</v>
      </c>
      <c r="M116">
        <v>0</v>
      </c>
      <c r="N116">
        <v>25.714289999999998</v>
      </c>
      <c r="O116">
        <v>34.75</v>
      </c>
      <c r="P116">
        <v>40</v>
      </c>
      <c r="Q116">
        <v>40</v>
      </c>
      <c r="R116">
        <v>0</v>
      </c>
      <c r="S116">
        <v>0</v>
      </c>
      <c r="T116" t="s">
        <v>745</v>
      </c>
      <c r="U116">
        <v>0</v>
      </c>
      <c r="V116">
        <v>0</v>
      </c>
      <c r="W116">
        <v>2.5</v>
      </c>
      <c r="X116">
        <v>1</v>
      </c>
      <c r="Y116">
        <v>4</v>
      </c>
      <c r="Z116">
        <v>0</v>
      </c>
      <c r="AA116">
        <v>0</v>
      </c>
      <c r="AB116">
        <v>0</v>
      </c>
      <c r="AC116">
        <v>19</v>
      </c>
      <c r="AD116">
        <v>0</v>
      </c>
      <c r="AE116">
        <v>0</v>
      </c>
      <c r="AF116">
        <v>0</v>
      </c>
      <c r="AG116">
        <v>0</v>
      </c>
      <c r="AH116">
        <v>0</v>
      </c>
      <c r="AI116">
        <v>0</v>
      </c>
      <c r="AJ116">
        <v>0</v>
      </c>
      <c r="AK116">
        <v>672</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333</v>
      </c>
      <c r="BP116">
        <v>0</v>
      </c>
      <c r="BQ116">
        <v>0</v>
      </c>
      <c r="BR116">
        <v>0</v>
      </c>
      <c r="BS116">
        <v>0</v>
      </c>
      <c r="BT116">
        <v>0</v>
      </c>
      <c r="BU116">
        <v>0</v>
      </c>
      <c r="BV116">
        <v>0</v>
      </c>
      <c r="BW116">
        <v>0</v>
      </c>
      <c r="BX116">
        <v>0</v>
      </c>
      <c r="BY116">
        <v>0</v>
      </c>
      <c r="BZ116">
        <v>0</v>
      </c>
      <c r="CA116">
        <v>943</v>
      </c>
      <c r="CB116">
        <v>0</v>
      </c>
      <c r="CC116">
        <v>0</v>
      </c>
      <c r="CD116">
        <v>0</v>
      </c>
      <c r="CE116">
        <v>0</v>
      </c>
      <c r="CF116">
        <v>0</v>
      </c>
      <c r="CG116" s="439"/>
      <c r="CH116" s="303">
        <v>25.714289999999998</v>
      </c>
      <c r="CI116" s="393">
        <v>34.75</v>
      </c>
      <c r="CJ116" s="303">
        <v>40</v>
      </c>
      <c r="CK116" s="393">
        <v>40</v>
      </c>
      <c r="CL116" s="303">
        <v>0</v>
      </c>
      <c r="CM116" s="393">
        <v>0</v>
      </c>
      <c r="CN116" s="303"/>
      <c r="CO116" s="303"/>
      <c r="CP116" s="393" t="s">
        <v>744</v>
      </c>
      <c r="CQ116" s="303" t="s">
        <v>389</v>
      </c>
      <c r="CR116" s="393" t="s">
        <v>744</v>
      </c>
      <c r="CS116" s="393" t="s">
        <v>744</v>
      </c>
      <c r="CT116" s="303" t="s">
        <v>389</v>
      </c>
      <c r="CU116" s="393" t="s">
        <v>744</v>
      </c>
      <c r="CV116" s="303" t="s">
        <v>744</v>
      </c>
      <c r="CW116" s="303" t="s">
        <v>744</v>
      </c>
      <c r="CX116" s="303" t="s">
        <v>744</v>
      </c>
      <c r="CY116" s="303" t="s">
        <v>744</v>
      </c>
      <c r="CZ116" s="303" t="s">
        <v>744</v>
      </c>
      <c r="DA116" s="303" t="s">
        <v>744</v>
      </c>
      <c r="DB116" s="303" t="s">
        <v>744</v>
      </c>
      <c r="DC116" s="303" t="s">
        <v>744</v>
      </c>
      <c r="DD116" s="303" t="s">
        <v>744</v>
      </c>
      <c r="DE116" s="303" t="s">
        <v>744</v>
      </c>
      <c r="DF116" s="303" t="s">
        <v>744</v>
      </c>
      <c r="DG116" s="393" t="s">
        <v>744</v>
      </c>
      <c r="DH116" s="303" t="s">
        <v>744</v>
      </c>
      <c r="DI116" s="303" t="s">
        <v>744</v>
      </c>
      <c r="DJ116" s="393" t="s">
        <v>744</v>
      </c>
      <c r="DK116" s="303" t="s">
        <v>744</v>
      </c>
      <c r="DL116" s="303" t="s">
        <v>744</v>
      </c>
      <c r="DM116" s="303" t="s">
        <v>744</v>
      </c>
      <c r="DN116" s="303" t="s">
        <v>744</v>
      </c>
      <c r="DO116" s="303" t="s">
        <v>744</v>
      </c>
      <c r="DP116" s="303" t="s">
        <v>744</v>
      </c>
      <c r="DQ116" s="303" t="s">
        <v>744</v>
      </c>
      <c r="DR116" s="303" t="s">
        <v>744</v>
      </c>
      <c r="DS116" s="303" t="s">
        <v>744</v>
      </c>
      <c r="DT116" s="303" t="s">
        <v>744</v>
      </c>
      <c r="DU116" s="303" t="s">
        <v>744</v>
      </c>
      <c r="DV116" s="393" t="s">
        <v>744</v>
      </c>
      <c r="DW116" s="303" t="s">
        <v>744</v>
      </c>
      <c r="DX116" s="303" t="s">
        <v>744</v>
      </c>
      <c r="DY116" s="393" t="s">
        <v>744</v>
      </c>
      <c r="DZ116" s="303" t="s">
        <v>744</v>
      </c>
      <c r="EA116" s="303" t="s">
        <v>744</v>
      </c>
      <c r="EB116" s="303" t="s">
        <v>744</v>
      </c>
      <c r="EC116" s="303" t="s">
        <v>744</v>
      </c>
      <c r="ED116" s="303" t="s">
        <v>744</v>
      </c>
      <c r="EE116" s="303" t="s">
        <v>744</v>
      </c>
      <c r="EF116" s="303" t="s">
        <v>744</v>
      </c>
      <c r="EG116" s="303" t="s">
        <v>744</v>
      </c>
      <c r="EH116" s="303" t="s">
        <v>744</v>
      </c>
      <c r="EI116" s="303" t="s">
        <v>744</v>
      </c>
      <c r="EJ116" s="303" t="s">
        <v>744</v>
      </c>
      <c r="EK116" s="393" t="s">
        <v>744</v>
      </c>
      <c r="EL116" s="303" t="s">
        <v>744</v>
      </c>
      <c r="EM116" s="303" t="s">
        <v>744</v>
      </c>
      <c r="EN116" s="393" t="s">
        <v>744</v>
      </c>
      <c r="EO116" s="303">
        <v>2.5</v>
      </c>
      <c r="EP116" s="303">
        <v>4485.7142000000003</v>
      </c>
      <c r="EQ116" s="303">
        <v>19</v>
      </c>
      <c r="ER116" s="303">
        <v>0</v>
      </c>
      <c r="ES116" s="303">
        <v>0</v>
      </c>
      <c r="ET116" s="303">
        <v>0</v>
      </c>
      <c r="EU116" s="303">
        <v>0</v>
      </c>
      <c r="EV116" s="303">
        <v>0</v>
      </c>
      <c r="EW116" s="303">
        <v>0</v>
      </c>
      <c r="EX116" s="303">
        <v>0</v>
      </c>
      <c r="EY116" s="303">
        <v>4466.7142000000003</v>
      </c>
      <c r="EZ116" s="303">
        <v>0</v>
      </c>
      <c r="FA116" s="393">
        <v>0</v>
      </c>
      <c r="FB116" s="303">
        <v>1794.28568</v>
      </c>
      <c r="FC116" s="303">
        <v>1786.68568</v>
      </c>
      <c r="FD116" s="303">
        <v>0</v>
      </c>
      <c r="FE116" s="393">
        <v>4.2356688707452239E-3</v>
      </c>
      <c r="FF116" s="303">
        <v>1</v>
      </c>
      <c r="FG116" s="303">
        <v>1794.28568</v>
      </c>
      <c r="FH116" s="303">
        <v>0</v>
      </c>
      <c r="FI116" s="303">
        <v>0</v>
      </c>
      <c r="FJ116" s="303">
        <v>0</v>
      </c>
      <c r="FK116" s="303">
        <v>0</v>
      </c>
      <c r="FL116" s="303">
        <v>0</v>
      </c>
      <c r="FM116" s="303">
        <v>0</v>
      </c>
      <c r="FN116" s="303">
        <v>0</v>
      </c>
      <c r="FO116" s="303">
        <v>0</v>
      </c>
      <c r="FP116" s="303">
        <v>1794.28568</v>
      </c>
      <c r="FQ116" s="303">
        <v>0</v>
      </c>
      <c r="FR116" s="393">
        <v>0</v>
      </c>
      <c r="FS116" s="303">
        <v>1794.28568</v>
      </c>
      <c r="FT116" s="303">
        <v>1794.28568</v>
      </c>
      <c r="FU116" s="303">
        <v>0</v>
      </c>
      <c r="FV116" s="393">
        <v>0</v>
      </c>
      <c r="FW116" s="303">
        <v>3.5</v>
      </c>
      <c r="FX116" s="303">
        <v>6279.9998800000003</v>
      </c>
      <c r="FY116" s="303">
        <v>19</v>
      </c>
      <c r="FZ116" s="303">
        <v>0</v>
      </c>
      <c r="GA116" s="303">
        <v>0</v>
      </c>
      <c r="GB116" s="303">
        <v>0</v>
      </c>
      <c r="GC116" s="303">
        <v>0</v>
      </c>
      <c r="GD116" s="303">
        <v>0</v>
      </c>
      <c r="GE116" s="303">
        <v>0</v>
      </c>
      <c r="GF116" s="303">
        <v>0</v>
      </c>
      <c r="GG116" s="303">
        <v>6260.9998800000003</v>
      </c>
      <c r="GH116" s="303">
        <v>0</v>
      </c>
      <c r="GI116" s="393">
        <v>0</v>
      </c>
      <c r="GJ116" s="303">
        <v>1794.2856800000002</v>
      </c>
      <c r="GK116" s="303">
        <v>1788.8571085714286</v>
      </c>
      <c r="GL116" s="303">
        <v>0</v>
      </c>
      <c r="GM116" s="393">
        <v>3.0254777648180964E-3</v>
      </c>
      <c r="GN116" s="303">
        <v>4</v>
      </c>
      <c r="GO116" s="303">
        <v>5945</v>
      </c>
      <c r="GP116" s="303">
        <v>0</v>
      </c>
      <c r="GQ116" s="303">
        <v>672</v>
      </c>
      <c r="GR116" s="303">
        <v>0</v>
      </c>
      <c r="GS116" s="303">
        <v>0</v>
      </c>
      <c r="GT116" s="303">
        <v>0</v>
      </c>
      <c r="GU116" s="303">
        <v>0</v>
      </c>
      <c r="GV116" s="303">
        <v>333</v>
      </c>
      <c r="GW116" s="303">
        <v>0</v>
      </c>
      <c r="GX116" s="303">
        <v>4940</v>
      </c>
      <c r="GY116" s="303">
        <v>0</v>
      </c>
      <c r="GZ116" s="393">
        <v>943</v>
      </c>
      <c r="HA116" s="303">
        <v>1486.25</v>
      </c>
      <c r="HB116" s="303">
        <v>1235</v>
      </c>
      <c r="HC116" s="303">
        <v>0</v>
      </c>
      <c r="HD116" s="393">
        <v>0.16904962153069802</v>
      </c>
      <c r="HE116" s="303" t="s">
        <v>744</v>
      </c>
      <c r="HF116" s="303" t="s">
        <v>744</v>
      </c>
      <c r="HG116" s="303" t="s">
        <v>744</v>
      </c>
      <c r="HH116" s="303" t="s">
        <v>744</v>
      </c>
      <c r="HI116" s="303" t="s">
        <v>744</v>
      </c>
      <c r="HJ116" s="303" t="s">
        <v>744</v>
      </c>
      <c r="HK116" s="303" t="s">
        <v>744</v>
      </c>
      <c r="HL116" s="303" t="s">
        <v>744</v>
      </c>
      <c r="HM116" s="303" t="s">
        <v>744</v>
      </c>
      <c r="HN116" s="303" t="s">
        <v>744</v>
      </c>
      <c r="HO116" s="303" t="s">
        <v>744</v>
      </c>
      <c r="HP116" s="303" t="s">
        <v>744</v>
      </c>
      <c r="HQ116" s="393" t="s">
        <v>744</v>
      </c>
      <c r="HR116" s="303" t="s">
        <v>744</v>
      </c>
      <c r="HS116" s="303" t="s">
        <v>744</v>
      </c>
      <c r="HT116" s="303" t="s">
        <v>744</v>
      </c>
      <c r="HU116" s="393" t="s">
        <v>744</v>
      </c>
      <c r="HV116" s="303">
        <v>4</v>
      </c>
      <c r="HW116" s="303">
        <v>5945</v>
      </c>
      <c r="HX116" s="303">
        <v>0</v>
      </c>
      <c r="HY116" s="303">
        <v>672</v>
      </c>
      <c r="HZ116" s="303">
        <v>0</v>
      </c>
      <c r="IA116" s="303">
        <v>0</v>
      </c>
      <c r="IB116" s="303">
        <v>0</v>
      </c>
      <c r="IC116" s="303">
        <v>0</v>
      </c>
      <c r="ID116" s="303">
        <v>333</v>
      </c>
      <c r="IE116" s="303">
        <v>0</v>
      </c>
      <c r="IF116" s="303">
        <v>4940</v>
      </c>
      <c r="IG116" s="303">
        <v>0</v>
      </c>
      <c r="IH116" s="393">
        <v>943</v>
      </c>
      <c r="II116" s="303">
        <v>1486.25</v>
      </c>
      <c r="IJ116" s="303">
        <v>1235</v>
      </c>
      <c r="IK116" s="303">
        <v>0</v>
      </c>
      <c r="IL116" s="393">
        <v>0.16904962153069802</v>
      </c>
      <c r="IM116" s="303"/>
      <c r="IN116" s="303">
        <v>1604.7252615384616</v>
      </c>
      <c r="IO116" s="303">
        <v>1447.1867999999999</v>
      </c>
      <c r="IP116" s="393">
        <v>9.8171609380305003E-2</v>
      </c>
      <c r="IQ116" s="303">
        <v>1794.28568</v>
      </c>
      <c r="IR116" s="303">
        <v>1794.28568</v>
      </c>
      <c r="IS116" s="393">
        <v>0</v>
      </c>
      <c r="IT116" s="303">
        <v>1629.9999839999998</v>
      </c>
      <c r="IU116" s="303">
        <v>1493.4666506666665</v>
      </c>
      <c r="IV116" s="393">
        <v>8.3762782008305448E-2</v>
      </c>
      <c r="IW116" s="735"/>
      <c r="IX116" s="303"/>
      <c r="IY116" s="396" t="s">
        <v>515</v>
      </c>
      <c r="IZ116" s="396" t="s">
        <v>503</v>
      </c>
      <c r="JA116" s="396" t="s">
        <v>350</v>
      </c>
      <c r="JB116" s="396">
        <v>9</v>
      </c>
      <c r="JC116" s="396" t="s">
        <v>11</v>
      </c>
      <c r="JD116" s="396" t="s">
        <v>232</v>
      </c>
      <c r="JE116" s="396" t="s">
        <v>9</v>
      </c>
      <c r="JF116" s="396" t="s">
        <v>232</v>
      </c>
      <c r="JG116" s="396" t="s">
        <v>358</v>
      </c>
    </row>
    <row r="117" spans="1:267" customFormat="1">
      <c r="A117">
        <v>854</v>
      </c>
      <c r="B117">
        <v>1</v>
      </c>
      <c r="F117">
        <v>700</v>
      </c>
      <c r="G117">
        <v>41</v>
      </c>
      <c r="H117">
        <v>1</v>
      </c>
      <c r="I117">
        <v>0</v>
      </c>
      <c r="J117">
        <v>1</v>
      </c>
      <c r="K117">
        <v>0</v>
      </c>
      <c r="L117" t="s">
        <v>502</v>
      </c>
      <c r="M117">
        <v>0</v>
      </c>
      <c r="N117">
        <v>24.875</v>
      </c>
      <c r="O117">
        <v>42</v>
      </c>
      <c r="P117">
        <v>40</v>
      </c>
      <c r="Q117">
        <v>40</v>
      </c>
      <c r="R117">
        <v>0</v>
      </c>
      <c r="S117">
        <v>0</v>
      </c>
      <c r="T117" t="s">
        <v>745</v>
      </c>
      <c r="U117">
        <v>0</v>
      </c>
      <c r="V117">
        <v>0</v>
      </c>
      <c r="W117">
        <v>2</v>
      </c>
      <c r="X117">
        <v>0</v>
      </c>
      <c r="Y117">
        <v>6.5</v>
      </c>
      <c r="Z117">
        <v>0</v>
      </c>
      <c r="AA117">
        <v>0</v>
      </c>
      <c r="AB117">
        <v>0</v>
      </c>
      <c r="AC117">
        <v>0</v>
      </c>
      <c r="AD117">
        <v>0</v>
      </c>
      <c r="AE117">
        <v>0</v>
      </c>
      <c r="AF117">
        <v>0</v>
      </c>
      <c r="AG117">
        <v>0</v>
      </c>
      <c r="AH117">
        <v>0</v>
      </c>
      <c r="AI117">
        <v>0</v>
      </c>
      <c r="AJ117">
        <v>0</v>
      </c>
      <c r="AK117">
        <v>120</v>
      </c>
      <c r="AL117">
        <v>0</v>
      </c>
      <c r="AM117">
        <v>0</v>
      </c>
      <c r="AN117">
        <v>0</v>
      </c>
      <c r="AO117">
        <v>0</v>
      </c>
      <c r="AP117">
        <v>0</v>
      </c>
      <c r="AQ117">
        <v>0</v>
      </c>
      <c r="AR117">
        <v>0</v>
      </c>
      <c r="AS117">
        <v>0</v>
      </c>
      <c r="AT117">
        <v>0</v>
      </c>
      <c r="AU117">
        <v>0</v>
      </c>
      <c r="AV117">
        <v>0</v>
      </c>
      <c r="AW117">
        <v>1504</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1520</v>
      </c>
      <c r="CB117">
        <v>0</v>
      </c>
      <c r="CC117">
        <v>0</v>
      </c>
      <c r="CD117">
        <v>0</v>
      </c>
      <c r="CE117">
        <v>0</v>
      </c>
      <c r="CF117">
        <v>0</v>
      </c>
      <c r="CG117" s="439"/>
      <c r="CH117" s="303">
        <v>24.875</v>
      </c>
      <c r="CI117" s="393">
        <v>42</v>
      </c>
      <c r="CJ117" s="303">
        <v>40</v>
      </c>
      <c r="CK117" s="393">
        <v>40</v>
      </c>
      <c r="CL117" s="303">
        <v>0</v>
      </c>
      <c r="CM117" s="393">
        <v>0</v>
      </c>
      <c r="CN117" s="303"/>
      <c r="CO117" s="303"/>
      <c r="CP117" s="393" t="s">
        <v>744</v>
      </c>
      <c r="CQ117" s="303" t="s">
        <v>389</v>
      </c>
      <c r="CR117" s="393" t="s">
        <v>744</v>
      </c>
      <c r="CS117" s="393" t="s">
        <v>744</v>
      </c>
      <c r="CT117" s="303" t="s">
        <v>389</v>
      </c>
      <c r="CU117" s="393" t="s">
        <v>744</v>
      </c>
      <c r="CV117" s="303" t="s">
        <v>744</v>
      </c>
      <c r="CW117" s="303" t="s">
        <v>744</v>
      </c>
      <c r="CX117" s="303" t="s">
        <v>744</v>
      </c>
      <c r="CY117" s="303" t="s">
        <v>744</v>
      </c>
      <c r="CZ117" s="303" t="s">
        <v>744</v>
      </c>
      <c r="DA117" s="303" t="s">
        <v>744</v>
      </c>
      <c r="DB117" s="303" t="s">
        <v>744</v>
      </c>
      <c r="DC117" s="303" t="s">
        <v>744</v>
      </c>
      <c r="DD117" s="303" t="s">
        <v>744</v>
      </c>
      <c r="DE117" s="303" t="s">
        <v>744</v>
      </c>
      <c r="DF117" s="303" t="s">
        <v>744</v>
      </c>
      <c r="DG117" s="393" t="s">
        <v>744</v>
      </c>
      <c r="DH117" s="303" t="s">
        <v>744</v>
      </c>
      <c r="DI117" s="303" t="s">
        <v>744</v>
      </c>
      <c r="DJ117" s="393" t="s">
        <v>744</v>
      </c>
      <c r="DK117" s="303" t="s">
        <v>744</v>
      </c>
      <c r="DL117" s="303" t="s">
        <v>744</v>
      </c>
      <c r="DM117" s="303" t="s">
        <v>744</v>
      </c>
      <c r="DN117" s="303" t="s">
        <v>744</v>
      </c>
      <c r="DO117" s="303" t="s">
        <v>744</v>
      </c>
      <c r="DP117" s="303" t="s">
        <v>744</v>
      </c>
      <c r="DQ117" s="303" t="s">
        <v>744</v>
      </c>
      <c r="DR117" s="303" t="s">
        <v>744</v>
      </c>
      <c r="DS117" s="303" t="s">
        <v>744</v>
      </c>
      <c r="DT117" s="303" t="s">
        <v>744</v>
      </c>
      <c r="DU117" s="303" t="s">
        <v>744</v>
      </c>
      <c r="DV117" s="393" t="s">
        <v>744</v>
      </c>
      <c r="DW117" s="303" t="s">
        <v>744</v>
      </c>
      <c r="DX117" s="303" t="s">
        <v>744</v>
      </c>
      <c r="DY117" s="393" t="s">
        <v>744</v>
      </c>
      <c r="DZ117" s="303" t="s">
        <v>744</v>
      </c>
      <c r="EA117" s="303" t="s">
        <v>744</v>
      </c>
      <c r="EB117" s="303" t="s">
        <v>744</v>
      </c>
      <c r="EC117" s="303" t="s">
        <v>744</v>
      </c>
      <c r="ED117" s="303" t="s">
        <v>744</v>
      </c>
      <c r="EE117" s="303" t="s">
        <v>744</v>
      </c>
      <c r="EF117" s="303" t="s">
        <v>744</v>
      </c>
      <c r="EG117" s="303" t="s">
        <v>744</v>
      </c>
      <c r="EH117" s="303" t="s">
        <v>744</v>
      </c>
      <c r="EI117" s="303" t="s">
        <v>744</v>
      </c>
      <c r="EJ117" s="303" t="s">
        <v>744</v>
      </c>
      <c r="EK117" s="393" t="s">
        <v>744</v>
      </c>
      <c r="EL117" s="303" t="s">
        <v>744</v>
      </c>
      <c r="EM117" s="303" t="s">
        <v>744</v>
      </c>
      <c r="EN117" s="393" t="s">
        <v>744</v>
      </c>
      <c r="EO117" s="303">
        <v>2</v>
      </c>
      <c r="EP117" s="303">
        <v>3602</v>
      </c>
      <c r="EQ117" s="303">
        <v>0</v>
      </c>
      <c r="ER117" s="303">
        <v>0</v>
      </c>
      <c r="ES117" s="303">
        <v>0</v>
      </c>
      <c r="ET117" s="303">
        <v>0</v>
      </c>
      <c r="EU117" s="303">
        <v>0</v>
      </c>
      <c r="EV117" s="303">
        <v>0</v>
      </c>
      <c r="EW117" s="303">
        <v>0</v>
      </c>
      <c r="EX117" s="303">
        <v>0</v>
      </c>
      <c r="EY117" s="303">
        <v>3602</v>
      </c>
      <c r="EZ117" s="303">
        <v>0</v>
      </c>
      <c r="FA117" s="393">
        <v>0</v>
      </c>
      <c r="FB117" s="303">
        <v>1801</v>
      </c>
      <c r="FC117" s="303">
        <v>1801</v>
      </c>
      <c r="FD117" s="303">
        <v>0</v>
      </c>
      <c r="FE117" s="393">
        <v>0</v>
      </c>
      <c r="FF117" s="303" t="s">
        <v>744</v>
      </c>
      <c r="FG117" s="303" t="s">
        <v>744</v>
      </c>
      <c r="FH117" s="303" t="s">
        <v>744</v>
      </c>
      <c r="FI117" s="303" t="s">
        <v>744</v>
      </c>
      <c r="FJ117" s="303" t="s">
        <v>744</v>
      </c>
      <c r="FK117" s="303" t="s">
        <v>744</v>
      </c>
      <c r="FL117" s="303" t="s">
        <v>744</v>
      </c>
      <c r="FM117" s="303" t="s">
        <v>744</v>
      </c>
      <c r="FN117" s="303" t="s">
        <v>744</v>
      </c>
      <c r="FO117" s="303" t="s">
        <v>744</v>
      </c>
      <c r="FP117" s="303" t="s">
        <v>744</v>
      </c>
      <c r="FQ117" s="303" t="s">
        <v>744</v>
      </c>
      <c r="FR117" s="393" t="s">
        <v>744</v>
      </c>
      <c r="FS117" s="303" t="s">
        <v>744</v>
      </c>
      <c r="FT117" s="303" t="s">
        <v>744</v>
      </c>
      <c r="FU117" s="303" t="s">
        <v>744</v>
      </c>
      <c r="FV117" s="393" t="s">
        <v>744</v>
      </c>
      <c r="FW117" s="303">
        <v>2</v>
      </c>
      <c r="FX117" s="303">
        <v>3602</v>
      </c>
      <c r="FY117" s="303">
        <v>0</v>
      </c>
      <c r="FZ117" s="303">
        <v>0</v>
      </c>
      <c r="GA117" s="303">
        <v>0</v>
      </c>
      <c r="GB117" s="303">
        <v>0</v>
      </c>
      <c r="GC117" s="303">
        <v>0</v>
      </c>
      <c r="GD117" s="303">
        <v>0</v>
      </c>
      <c r="GE117" s="303">
        <v>0</v>
      </c>
      <c r="GF117" s="303">
        <v>0</v>
      </c>
      <c r="GG117" s="303">
        <v>3602</v>
      </c>
      <c r="GH117" s="303">
        <v>0</v>
      </c>
      <c r="GI117" s="393">
        <v>0</v>
      </c>
      <c r="GJ117" s="303">
        <v>1801</v>
      </c>
      <c r="GK117" s="303">
        <v>1801</v>
      </c>
      <c r="GL117" s="303">
        <v>0</v>
      </c>
      <c r="GM117" s="393">
        <v>0</v>
      </c>
      <c r="GN117" s="303">
        <v>6.5</v>
      </c>
      <c r="GO117" s="303">
        <v>9296</v>
      </c>
      <c r="GP117" s="303">
        <v>0</v>
      </c>
      <c r="GQ117" s="303">
        <v>120</v>
      </c>
      <c r="GR117" s="303">
        <v>0</v>
      </c>
      <c r="GS117" s="303">
        <v>1504</v>
      </c>
      <c r="GT117" s="303">
        <v>0</v>
      </c>
      <c r="GU117" s="303">
        <v>0</v>
      </c>
      <c r="GV117" s="303">
        <v>0</v>
      </c>
      <c r="GW117" s="303">
        <v>0</v>
      </c>
      <c r="GX117" s="303">
        <v>7672</v>
      </c>
      <c r="GY117" s="303">
        <v>0</v>
      </c>
      <c r="GZ117" s="393">
        <v>1520</v>
      </c>
      <c r="HA117" s="303">
        <v>1430.1538461538462</v>
      </c>
      <c r="HB117" s="303">
        <v>1180.3076923076924</v>
      </c>
      <c r="HC117" s="303">
        <v>0</v>
      </c>
      <c r="HD117" s="393">
        <v>0.17469879518072284</v>
      </c>
      <c r="HE117" s="303" t="s">
        <v>744</v>
      </c>
      <c r="HF117" s="303" t="s">
        <v>744</v>
      </c>
      <c r="HG117" s="303" t="s">
        <v>744</v>
      </c>
      <c r="HH117" s="303" t="s">
        <v>744</v>
      </c>
      <c r="HI117" s="303" t="s">
        <v>744</v>
      </c>
      <c r="HJ117" s="303" t="s">
        <v>744</v>
      </c>
      <c r="HK117" s="303" t="s">
        <v>744</v>
      </c>
      <c r="HL117" s="303" t="s">
        <v>744</v>
      </c>
      <c r="HM117" s="303" t="s">
        <v>744</v>
      </c>
      <c r="HN117" s="303" t="s">
        <v>744</v>
      </c>
      <c r="HO117" s="303" t="s">
        <v>744</v>
      </c>
      <c r="HP117" s="303" t="s">
        <v>744</v>
      </c>
      <c r="HQ117" s="393" t="s">
        <v>744</v>
      </c>
      <c r="HR117" s="303" t="s">
        <v>744</v>
      </c>
      <c r="HS117" s="303" t="s">
        <v>744</v>
      </c>
      <c r="HT117" s="303" t="s">
        <v>744</v>
      </c>
      <c r="HU117" s="393" t="s">
        <v>744</v>
      </c>
      <c r="HV117" s="303">
        <v>6.5</v>
      </c>
      <c r="HW117" s="303">
        <v>9296</v>
      </c>
      <c r="HX117" s="303">
        <v>0</v>
      </c>
      <c r="HY117" s="303">
        <v>120</v>
      </c>
      <c r="HZ117" s="303">
        <v>0</v>
      </c>
      <c r="IA117" s="303">
        <v>1504</v>
      </c>
      <c r="IB117" s="303">
        <v>0</v>
      </c>
      <c r="IC117" s="303">
        <v>0</v>
      </c>
      <c r="ID117" s="303">
        <v>0</v>
      </c>
      <c r="IE117" s="303">
        <v>0</v>
      </c>
      <c r="IF117" s="303">
        <v>7672</v>
      </c>
      <c r="IG117" s="303">
        <v>0</v>
      </c>
      <c r="IH117" s="393">
        <v>1520</v>
      </c>
      <c r="II117" s="303">
        <v>1430.1538461538462</v>
      </c>
      <c r="IJ117" s="303">
        <v>1180.3076923076924</v>
      </c>
      <c r="IK117" s="303">
        <v>0</v>
      </c>
      <c r="IL117" s="393">
        <v>0.17469879518072284</v>
      </c>
      <c r="IM117" s="303"/>
      <c r="IN117" s="303">
        <v>1517.4117647058824</v>
      </c>
      <c r="IO117" s="303">
        <v>1326.3529411764705</v>
      </c>
      <c r="IP117" s="393">
        <v>0.1259109939525509</v>
      </c>
      <c r="IQ117" s="303" t="s">
        <v>744</v>
      </c>
      <c r="IR117" s="303" t="s">
        <v>744</v>
      </c>
      <c r="IS117" s="393" t="s">
        <v>744</v>
      </c>
      <c r="IT117" s="303">
        <v>1517.4117647058824</v>
      </c>
      <c r="IU117" s="303">
        <v>1326.3529411764705</v>
      </c>
      <c r="IV117" s="393">
        <v>0.1259109939525509</v>
      </c>
      <c r="IW117" s="735"/>
      <c r="IX117" s="303"/>
      <c r="IY117" s="396" t="s">
        <v>502</v>
      </c>
      <c r="IZ117" s="396" t="s">
        <v>503</v>
      </c>
      <c r="JA117" s="396" t="s">
        <v>350</v>
      </c>
      <c r="JB117" s="396">
        <v>13</v>
      </c>
      <c r="JC117" s="396" t="s">
        <v>11</v>
      </c>
      <c r="JD117" s="396" t="s">
        <v>232</v>
      </c>
      <c r="JE117" s="396" t="s">
        <v>9</v>
      </c>
      <c r="JF117" s="396" t="s">
        <v>232</v>
      </c>
      <c r="JG117" s="396" t="s">
        <v>358</v>
      </c>
    </row>
    <row r="118" spans="1:267" customFormat="1">
      <c r="A118">
        <v>857</v>
      </c>
      <c r="B118">
        <v>1</v>
      </c>
      <c r="F118">
        <v>700</v>
      </c>
      <c r="G118">
        <v>42</v>
      </c>
      <c r="H118">
        <v>1</v>
      </c>
      <c r="I118">
        <v>0</v>
      </c>
      <c r="J118">
        <v>1</v>
      </c>
      <c r="K118">
        <v>0</v>
      </c>
      <c r="L118" t="s">
        <v>502</v>
      </c>
      <c r="M118">
        <v>0</v>
      </c>
      <c r="N118">
        <v>31</v>
      </c>
      <c r="O118">
        <v>31</v>
      </c>
      <c r="P118">
        <v>40</v>
      </c>
      <c r="Q118">
        <v>40</v>
      </c>
      <c r="R118">
        <v>0</v>
      </c>
      <c r="S118">
        <v>375</v>
      </c>
      <c r="T118" t="s">
        <v>745</v>
      </c>
      <c r="U118">
        <v>1</v>
      </c>
      <c r="V118">
        <v>0</v>
      </c>
      <c r="W118">
        <v>8.5</v>
      </c>
      <c r="X118">
        <v>3</v>
      </c>
      <c r="Y118">
        <v>54.5</v>
      </c>
      <c r="Z118">
        <v>0</v>
      </c>
      <c r="AA118">
        <v>0</v>
      </c>
      <c r="AB118">
        <v>0</v>
      </c>
      <c r="AC118">
        <v>0</v>
      </c>
      <c r="AD118">
        <v>0</v>
      </c>
      <c r="AE118">
        <v>472</v>
      </c>
      <c r="AF118">
        <v>0</v>
      </c>
      <c r="AG118">
        <v>0</v>
      </c>
      <c r="AH118">
        <v>0</v>
      </c>
      <c r="AI118">
        <v>24</v>
      </c>
      <c r="AJ118">
        <v>56</v>
      </c>
      <c r="AK118">
        <v>1392</v>
      </c>
      <c r="AL118">
        <v>0</v>
      </c>
      <c r="AM118">
        <v>0</v>
      </c>
      <c r="AN118">
        <v>0</v>
      </c>
      <c r="AO118">
        <v>0</v>
      </c>
      <c r="AP118">
        <v>0</v>
      </c>
      <c r="AQ118">
        <v>0</v>
      </c>
      <c r="AR118">
        <v>0</v>
      </c>
      <c r="AS118">
        <v>0</v>
      </c>
      <c r="AT118">
        <v>0</v>
      </c>
      <c r="AU118">
        <v>0</v>
      </c>
      <c r="AV118">
        <v>0</v>
      </c>
      <c r="AW118">
        <v>0</v>
      </c>
      <c r="AX118">
        <v>0</v>
      </c>
      <c r="AY118">
        <v>0</v>
      </c>
      <c r="AZ118">
        <v>0</v>
      </c>
      <c r="BA118">
        <v>0</v>
      </c>
      <c r="BB118">
        <v>0</v>
      </c>
      <c r="BC118">
        <v>520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130</v>
      </c>
      <c r="CB118">
        <v>0</v>
      </c>
      <c r="CC118">
        <v>15</v>
      </c>
      <c r="CD118">
        <v>0</v>
      </c>
      <c r="CE118">
        <v>4201</v>
      </c>
      <c r="CF118">
        <v>0</v>
      </c>
      <c r="CG118" s="439"/>
      <c r="CH118" s="303">
        <v>31</v>
      </c>
      <c r="CI118" s="393">
        <v>31</v>
      </c>
      <c r="CJ118" s="303">
        <v>40</v>
      </c>
      <c r="CK118" s="393">
        <v>40</v>
      </c>
      <c r="CL118" s="303">
        <v>0</v>
      </c>
      <c r="CM118" s="393">
        <v>375</v>
      </c>
      <c r="CN118" s="303"/>
      <c r="CO118" s="303"/>
      <c r="CP118" s="393" t="s">
        <v>744</v>
      </c>
      <c r="CQ118" s="303" t="s">
        <v>389</v>
      </c>
      <c r="CR118" s="393" t="s">
        <v>389</v>
      </c>
      <c r="CS118" s="393" t="s">
        <v>744</v>
      </c>
      <c r="CT118" s="303" t="s">
        <v>389</v>
      </c>
      <c r="CU118" s="393" t="s">
        <v>389</v>
      </c>
      <c r="CV118" s="303">
        <v>1</v>
      </c>
      <c r="CW118" s="303">
        <v>1752</v>
      </c>
      <c r="CX118" s="303">
        <v>0</v>
      </c>
      <c r="CY118" s="303">
        <v>0</v>
      </c>
      <c r="CZ118" s="303">
        <v>0</v>
      </c>
      <c r="DA118" s="303">
        <v>0</v>
      </c>
      <c r="DB118" s="303">
        <v>0</v>
      </c>
      <c r="DC118" s="303">
        <v>0</v>
      </c>
      <c r="DD118" s="303">
        <v>0</v>
      </c>
      <c r="DE118" s="303">
        <v>0</v>
      </c>
      <c r="DF118" s="303">
        <v>1752</v>
      </c>
      <c r="DG118" s="393">
        <v>0</v>
      </c>
      <c r="DH118" s="303">
        <v>1752</v>
      </c>
      <c r="DI118" s="303">
        <v>1752</v>
      </c>
      <c r="DJ118" s="393">
        <v>0</v>
      </c>
      <c r="DK118" s="303" t="s">
        <v>744</v>
      </c>
      <c r="DL118" s="303" t="s">
        <v>744</v>
      </c>
      <c r="DM118" s="303" t="s">
        <v>744</v>
      </c>
      <c r="DN118" s="303" t="s">
        <v>744</v>
      </c>
      <c r="DO118" s="303" t="s">
        <v>744</v>
      </c>
      <c r="DP118" s="303" t="s">
        <v>744</v>
      </c>
      <c r="DQ118" s="303" t="s">
        <v>744</v>
      </c>
      <c r="DR118" s="303" t="s">
        <v>744</v>
      </c>
      <c r="DS118" s="303" t="s">
        <v>744</v>
      </c>
      <c r="DT118" s="303" t="s">
        <v>744</v>
      </c>
      <c r="DU118" s="303" t="s">
        <v>744</v>
      </c>
      <c r="DV118" s="393" t="s">
        <v>744</v>
      </c>
      <c r="DW118" s="303" t="s">
        <v>744</v>
      </c>
      <c r="DX118" s="303" t="s">
        <v>744</v>
      </c>
      <c r="DY118" s="393" t="s">
        <v>744</v>
      </c>
      <c r="DZ118" s="303">
        <v>1</v>
      </c>
      <c r="EA118" s="303">
        <v>1752</v>
      </c>
      <c r="EB118" s="303">
        <v>0</v>
      </c>
      <c r="EC118" s="303">
        <v>0</v>
      </c>
      <c r="ED118" s="303">
        <v>0</v>
      </c>
      <c r="EE118" s="303">
        <v>0</v>
      </c>
      <c r="EF118" s="303">
        <v>0</v>
      </c>
      <c r="EG118" s="303">
        <v>0</v>
      </c>
      <c r="EH118" s="303">
        <v>0</v>
      </c>
      <c r="EI118" s="303">
        <v>0</v>
      </c>
      <c r="EJ118" s="303">
        <v>1752</v>
      </c>
      <c r="EK118" s="393">
        <v>0</v>
      </c>
      <c r="EL118" s="303">
        <v>1752</v>
      </c>
      <c r="EM118" s="303">
        <v>1752</v>
      </c>
      <c r="EN118" s="393">
        <v>0</v>
      </c>
      <c r="EO118" s="303">
        <v>8.5</v>
      </c>
      <c r="EP118" s="303">
        <v>14892</v>
      </c>
      <c r="EQ118" s="303">
        <v>0</v>
      </c>
      <c r="ER118" s="303">
        <v>24</v>
      </c>
      <c r="ES118" s="303">
        <v>0</v>
      </c>
      <c r="ET118" s="303">
        <v>0</v>
      </c>
      <c r="EU118" s="303">
        <v>0</v>
      </c>
      <c r="EV118" s="303">
        <v>0</v>
      </c>
      <c r="EW118" s="303">
        <v>0</v>
      </c>
      <c r="EX118" s="303">
        <v>0</v>
      </c>
      <c r="EY118" s="303">
        <v>14868</v>
      </c>
      <c r="EZ118" s="303">
        <v>15</v>
      </c>
      <c r="FA118" s="393">
        <v>0</v>
      </c>
      <c r="FB118" s="303">
        <v>1752</v>
      </c>
      <c r="FC118" s="303">
        <v>1749.1764705882354</v>
      </c>
      <c r="FD118" s="303">
        <v>1.7647058823529411</v>
      </c>
      <c r="FE118" s="393">
        <v>1.6116035455278066E-3</v>
      </c>
      <c r="FF118" s="303">
        <v>3</v>
      </c>
      <c r="FG118" s="303">
        <v>5256</v>
      </c>
      <c r="FH118" s="303">
        <v>0</v>
      </c>
      <c r="FI118" s="303">
        <v>56</v>
      </c>
      <c r="FJ118" s="303">
        <v>0</v>
      </c>
      <c r="FK118" s="303">
        <v>0</v>
      </c>
      <c r="FL118" s="303">
        <v>0</v>
      </c>
      <c r="FM118" s="303">
        <v>0</v>
      </c>
      <c r="FN118" s="303">
        <v>0</v>
      </c>
      <c r="FO118" s="303">
        <v>0</v>
      </c>
      <c r="FP118" s="303">
        <v>5200</v>
      </c>
      <c r="FQ118" s="303">
        <v>0</v>
      </c>
      <c r="FR118" s="393">
        <v>0</v>
      </c>
      <c r="FS118" s="303">
        <v>1752</v>
      </c>
      <c r="FT118" s="303">
        <v>1733.3333333333333</v>
      </c>
      <c r="FU118" s="303">
        <v>0</v>
      </c>
      <c r="FV118" s="393">
        <v>1.0654490106544956E-2</v>
      </c>
      <c r="FW118" s="303">
        <v>11.5</v>
      </c>
      <c r="FX118" s="303">
        <v>20148</v>
      </c>
      <c r="FY118" s="303">
        <v>0</v>
      </c>
      <c r="FZ118" s="303">
        <v>80</v>
      </c>
      <c r="GA118" s="303">
        <v>0</v>
      </c>
      <c r="GB118" s="303">
        <v>0</v>
      </c>
      <c r="GC118" s="303">
        <v>0</v>
      </c>
      <c r="GD118" s="303">
        <v>0</v>
      </c>
      <c r="GE118" s="303">
        <v>0</v>
      </c>
      <c r="GF118" s="303">
        <v>0</v>
      </c>
      <c r="GG118" s="303">
        <v>20068</v>
      </c>
      <c r="GH118" s="303">
        <v>15</v>
      </c>
      <c r="GI118" s="393">
        <v>0</v>
      </c>
      <c r="GJ118" s="303">
        <v>1752</v>
      </c>
      <c r="GK118" s="303">
        <v>1745.0434782608695</v>
      </c>
      <c r="GL118" s="303">
        <v>1.3043478260869565</v>
      </c>
      <c r="GM118" s="393">
        <v>3.9706174310105702E-3</v>
      </c>
      <c r="GN118" s="303">
        <v>54.5</v>
      </c>
      <c r="GO118" s="303">
        <v>80434.625</v>
      </c>
      <c r="GP118" s="303">
        <v>472</v>
      </c>
      <c r="GQ118" s="303">
        <v>1392</v>
      </c>
      <c r="GR118" s="303">
        <v>0</v>
      </c>
      <c r="GS118" s="303">
        <v>0</v>
      </c>
      <c r="GT118" s="303">
        <v>520</v>
      </c>
      <c r="GU118" s="303">
        <v>0</v>
      </c>
      <c r="GV118" s="303">
        <v>0</v>
      </c>
      <c r="GW118" s="303">
        <v>0</v>
      </c>
      <c r="GX118" s="303">
        <v>78050.625</v>
      </c>
      <c r="GY118" s="303">
        <v>4201</v>
      </c>
      <c r="GZ118" s="393">
        <v>130</v>
      </c>
      <c r="HA118" s="303">
        <v>1475.8646788990825</v>
      </c>
      <c r="HB118" s="303">
        <v>1432.1215596330273</v>
      </c>
      <c r="HC118" s="303">
        <v>77.082568807339456</v>
      </c>
      <c r="HD118" s="393">
        <v>2.9638976995292832E-2</v>
      </c>
      <c r="HE118" s="303" t="s">
        <v>744</v>
      </c>
      <c r="HF118" s="303" t="s">
        <v>744</v>
      </c>
      <c r="HG118" s="303" t="s">
        <v>744</v>
      </c>
      <c r="HH118" s="303" t="s">
        <v>744</v>
      </c>
      <c r="HI118" s="303" t="s">
        <v>744</v>
      </c>
      <c r="HJ118" s="303" t="s">
        <v>744</v>
      </c>
      <c r="HK118" s="303" t="s">
        <v>744</v>
      </c>
      <c r="HL118" s="303" t="s">
        <v>744</v>
      </c>
      <c r="HM118" s="303" t="s">
        <v>744</v>
      </c>
      <c r="HN118" s="303" t="s">
        <v>744</v>
      </c>
      <c r="HO118" s="303" t="s">
        <v>744</v>
      </c>
      <c r="HP118" s="303" t="s">
        <v>744</v>
      </c>
      <c r="HQ118" s="393" t="s">
        <v>744</v>
      </c>
      <c r="HR118" s="303" t="s">
        <v>744</v>
      </c>
      <c r="HS118" s="303" t="s">
        <v>744</v>
      </c>
      <c r="HT118" s="303" t="s">
        <v>744</v>
      </c>
      <c r="HU118" s="393" t="s">
        <v>744</v>
      </c>
      <c r="HV118" s="303">
        <v>54.5</v>
      </c>
      <c r="HW118" s="303">
        <v>80434.625</v>
      </c>
      <c r="HX118" s="303">
        <v>472</v>
      </c>
      <c r="HY118" s="303">
        <v>1392</v>
      </c>
      <c r="HZ118" s="303">
        <v>0</v>
      </c>
      <c r="IA118" s="303">
        <v>0</v>
      </c>
      <c r="IB118" s="303">
        <v>520</v>
      </c>
      <c r="IC118" s="303">
        <v>0</v>
      </c>
      <c r="ID118" s="303">
        <v>0</v>
      </c>
      <c r="IE118" s="303">
        <v>0</v>
      </c>
      <c r="IF118" s="303">
        <v>78050.625</v>
      </c>
      <c r="IG118" s="303">
        <v>4201</v>
      </c>
      <c r="IH118" s="393">
        <v>130</v>
      </c>
      <c r="II118" s="303">
        <v>1475.8646788990825</v>
      </c>
      <c r="IJ118" s="303">
        <v>1432.1215596330276</v>
      </c>
      <c r="IK118" s="303">
        <v>77.082568807339456</v>
      </c>
      <c r="IL118" s="393">
        <v>2.9638976995292721E-2</v>
      </c>
      <c r="IM118" s="303"/>
      <c r="IN118" s="303">
        <v>1516.853515625</v>
      </c>
      <c r="IO118" s="303">
        <v>1479.228515625</v>
      </c>
      <c r="IP118" s="393">
        <v>2.4804636448033768E-2</v>
      </c>
      <c r="IQ118" s="303">
        <v>1752</v>
      </c>
      <c r="IR118" s="303">
        <v>1733.3333333333333</v>
      </c>
      <c r="IS118" s="393">
        <v>1.0654490106544956E-2</v>
      </c>
      <c r="IT118" s="303">
        <v>1527.3824626865671</v>
      </c>
      <c r="IU118" s="303">
        <v>1490.6063432835822</v>
      </c>
      <c r="IV118" s="393">
        <v>2.4077871981257437E-2</v>
      </c>
      <c r="IW118" s="735"/>
      <c r="IX118" s="303"/>
      <c r="IY118" s="396" t="s">
        <v>502</v>
      </c>
      <c r="IZ118" s="396" t="s">
        <v>503</v>
      </c>
      <c r="JA118" s="396" t="s">
        <v>350</v>
      </c>
      <c r="JB118" s="396">
        <v>82</v>
      </c>
      <c r="JC118" s="396" t="s">
        <v>12</v>
      </c>
      <c r="JD118" s="396" t="s">
        <v>232</v>
      </c>
      <c r="JE118" s="396" t="s">
        <v>9</v>
      </c>
      <c r="JF118" s="396" t="s">
        <v>232</v>
      </c>
      <c r="JG118" s="396" t="s">
        <v>358</v>
      </c>
    </row>
    <row r="119" spans="1:267" customFormat="1">
      <c r="A119">
        <v>858</v>
      </c>
      <c r="B119">
        <v>1</v>
      </c>
      <c r="F119">
        <v>700</v>
      </c>
      <c r="G119">
        <v>9</v>
      </c>
      <c r="H119">
        <v>1</v>
      </c>
      <c r="I119">
        <v>0</v>
      </c>
      <c r="J119">
        <v>1</v>
      </c>
      <c r="K119">
        <v>0</v>
      </c>
      <c r="L119" t="s">
        <v>515</v>
      </c>
      <c r="M119">
        <v>0</v>
      </c>
      <c r="N119">
        <v>0</v>
      </c>
      <c r="O119">
        <v>0</v>
      </c>
      <c r="P119">
        <v>0</v>
      </c>
      <c r="Q119">
        <v>0</v>
      </c>
      <c r="R119">
        <v>0</v>
      </c>
      <c r="S119">
        <v>0</v>
      </c>
      <c r="T119" t="s">
        <v>745</v>
      </c>
      <c r="U119">
        <v>1</v>
      </c>
      <c r="V119">
        <v>0</v>
      </c>
      <c r="W119">
        <v>0.5</v>
      </c>
      <c r="X119">
        <v>1.5</v>
      </c>
      <c r="Y119">
        <v>85.5</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s="439"/>
      <c r="CH119" s="303" t="s">
        <v>744</v>
      </c>
      <c r="CI119" s="393" t="s">
        <v>744</v>
      </c>
      <c r="CJ119" s="303" t="s">
        <v>744</v>
      </c>
      <c r="CK119" s="393" t="s">
        <v>744</v>
      </c>
      <c r="CL119" s="303" t="s">
        <v>744</v>
      </c>
      <c r="CM119" s="393" t="s">
        <v>744</v>
      </c>
      <c r="CN119" s="303"/>
      <c r="CO119" s="303"/>
      <c r="CP119" s="393" t="s">
        <v>658</v>
      </c>
      <c r="CQ119" s="303" t="s">
        <v>744</v>
      </c>
      <c r="CR119" s="393" t="s">
        <v>744</v>
      </c>
      <c r="CS119" s="393" t="s">
        <v>658</v>
      </c>
      <c r="CT119" s="303" t="s">
        <v>744</v>
      </c>
      <c r="CU119" s="393" t="s">
        <v>744</v>
      </c>
      <c r="CV119" s="303" t="s">
        <v>744</v>
      </c>
      <c r="CW119" s="303" t="s">
        <v>744</v>
      </c>
      <c r="CX119" s="303" t="s">
        <v>744</v>
      </c>
      <c r="CY119" s="303" t="s">
        <v>744</v>
      </c>
      <c r="CZ119" s="303" t="s">
        <v>744</v>
      </c>
      <c r="DA119" s="303" t="s">
        <v>744</v>
      </c>
      <c r="DB119" s="303" t="s">
        <v>744</v>
      </c>
      <c r="DC119" s="303" t="s">
        <v>744</v>
      </c>
      <c r="DD119" s="303" t="s">
        <v>744</v>
      </c>
      <c r="DE119" s="303" t="s">
        <v>744</v>
      </c>
      <c r="DF119" s="303" t="s">
        <v>744</v>
      </c>
      <c r="DG119" s="393" t="s">
        <v>744</v>
      </c>
      <c r="DH119" s="303" t="s">
        <v>744</v>
      </c>
      <c r="DI119" s="303" t="s">
        <v>744</v>
      </c>
      <c r="DJ119" s="393" t="s">
        <v>744</v>
      </c>
      <c r="DK119" s="303" t="s">
        <v>744</v>
      </c>
      <c r="DL119" s="303" t="s">
        <v>744</v>
      </c>
      <c r="DM119" s="303" t="s">
        <v>744</v>
      </c>
      <c r="DN119" s="303" t="s">
        <v>744</v>
      </c>
      <c r="DO119" s="303" t="s">
        <v>744</v>
      </c>
      <c r="DP119" s="303" t="s">
        <v>744</v>
      </c>
      <c r="DQ119" s="303" t="s">
        <v>744</v>
      </c>
      <c r="DR119" s="303" t="s">
        <v>744</v>
      </c>
      <c r="DS119" s="303" t="s">
        <v>744</v>
      </c>
      <c r="DT119" s="303" t="s">
        <v>744</v>
      </c>
      <c r="DU119" s="303" t="s">
        <v>744</v>
      </c>
      <c r="DV119" s="393" t="s">
        <v>744</v>
      </c>
      <c r="DW119" s="303" t="s">
        <v>744</v>
      </c>
      <c r="DX119" s="303" t="s">
        <v>744</v>
      </c>
      <c r="DY119" s="393" t="s">
        <v>744</v>
      </c>
      <c r="DZ119" s="303" t="s">
        <v>744</v>
      </c>
      <c r="EA119" s="303" t="s">
        <v>744</v>
      </c>
      <c r="EB119" s="303" t="s">
        <v>744</v>
      </c>
      <c r="EC119" s="303" t="s">
        <v>744</v>
      </c>
      <c r="ED119" s="303" t="s">
        <v>744</v>
      </c>
      <c r="EE119" s="303" t="s">
        <v>744</v>
      </c>
      <c r="EF119" s="303" t="s">
        <v>744</v>
      </c>
      <c r="EG119" s="303" t="s">
        <v>744</v>
      </c>
      <c r="EH119" s="303" t="s">
        <v>744</v>
      </c>
      <c r="EI119" s="303" t="s">
        <v>744</v>
      </c>
      <c r="EJ119" s="303" t="s">
        <v>744</v>
      </c>
      <c r="EK119" s="393" t="s">
        <v>744</v>
      </c>
      <c r="EL119" s="303" t="s">
        <v>744</v>
      </c>
      <c r="EM119" s="303" t="s">
        <v>744</v>
      </c>
      <c r="EN119" s="393" t="s">
        <v>744</v>
      </c>
      <c r="EO119" s="303" t="s">
        <v>744</v>
      </c>
      <c r="EP119" s="303" t="s">
        <v>744</v>
      </c>
      <c r="EQ119" s="303" t="s">
        <v>744</v>
      </c>
      <c r="ER119" s="303" t="s">
        <v>744</v>
      </c>
      <c r="ES119" s="303" t="s">
        <v>744</v>
      </c>
      <c r="ET119" s="303" t="s">
        <v>744</v>
      </c>
      <c r="EU119" s="303" t="s">
        <v>744</v>
      </c>
      <c r="EV119" s="303" t="s">
        <v>744</v>
      </c>
      <c r="EW119" s="303" t="s">
        <v>744</v>
      </c>
      <c r="EX119" s="303" t="s">
        <v>744</v>
      </c>
      <c r="EY119" s="303" t="s">
        <v>744</v>
      </c>
      <c r="EZ119" s="303" t="s">
        <v>744</v>
      </c>
      <c r="FA119" s="393" t="s">
        <v>744</v>
      </c>
      <c r="FB119" s="303" t="s">
        <v>744</v>
      </c>
      <c r="FC119" s="303" t="s">
        <v>744</v>
      </c>
      <c r="FD119" s="303" t="s">
        <v>744</v>
      </c>
      <c r="FE119" s="393" t="s">
        <v>744</v>
      </c>
      <c r="FF119" s="303" t="s">
        <v>744</v>
      </c>
      <c r="FG119" s="303" t="s">
        <v>744</v>
      </c>
      <c r="FH119" s="303" t="s">
        <v>744</v>
      </c>
      <c r="FI119" s="303" t="s">
        <v>744</v>
      </c>
      <c r="FJ119" s="303" t="s">
        <v>744</v>
      </c>
      <c r="FK119" s="303" t="s">
        <v>744</v>
      </c>
      <c r="FL119" s="303" t="s">
        <v>744</v>
      </c>
      <c r="FM119" s="303" t="s">
        <v>744</v>
      </c>
      <c r="FN119" s="303" t="s">
        <v>744</v>
      </c>
      <c r="FO119" s="303" t="s">
        <v>744</v>
      </c>
      <c r="FP119" s="303" t="s">
        <v>744</v>
      </c>
      <c r="FQ119" s="303" t="s">
        <v>744</v>
      </c>
      <c r="FR119" s="393" t="s">
        <v>744</v>
      </c>
      <c r="FS119" s="303" t="s">
        <v>744</v>
      </c>
      <c r="FT119" s="303" t="s">
        <v>744</v>
      </c>
      <c r="FU119" s="303" t="s">
        <v>744</v>
      </c>
      <c r="FV119" s="393" t="s">
        <v>744</v>
      </c>
      <c r="FW119" s="303" t="s">
        <v>744</v>
      </c>
      <c r="FX119" s="303" t="s">
        <v>744</v>
      </c>
      <c r="FY119" s="303" t="s">
        <v>744</v>
      </c>
      <c r="FZ119" s="303" t="s">
        <v>744</v>
      </c>
      <c r="GA119" s="303" t="s">
        <v>744</v>
      </c>
      <c r="GB119" s="303" t="s">
        <v>744</v>
      </c>
      <c r="GC119" s="303" t="s">
        <v>744</v>
      </c>
      <c r="GD119" s="303" t="s">
        <v>744</v>
      </c>
      <c r="GE119" s="303" t="s">
        <v>744</v>
      </c>
      <c r="GF119" s="303" t="s">
        <v>744</v>
      </c>
      <c r="GG119" s="303" t="s">
        <v>744</v>
      </c>
      <c r="GH119" s="303" t="s">
        <v>744</v>
      </c>
      <c r="GI119" s="393" t="s">
        <v>744</v>
      </c>
      <c r="GJ119" s="303" t="s">
        <v>744</v>
      </c>
      <c r="GK119" s="303" t="s">
        <v>744</v>
      </c>
      <c r="GL119" s="303" t="s">
        <v>744</v>
      </c>
      <c r="GM119" s="393" t="s">
        <v>744</v>
      </c>
      <c r="GN119" s="303" t="s">
        <v>744</v>
      </c>
      <c r="GO119" s="303" t="s">
        <v>744</v>
      </c>
      <c r="GP119" s="303" t="s">
        <v>744</v>
      </c>
      <c r="GQ119" s="303" t="s">
        <v>744</v>
      </c>
      <c r="GR119" s="303" t="s">
        <v>744</v>
      </c>
      <c r="GS119" s="303" t="s">
        <v>744</v>
      </c>
      <c r="GT119" s="303" t="s">
        <v>744</v>
      </c>
      <c r="GU119" s="303" t="s">
        <v>744</v>
      </c>
      <c r="GV119" s="303" t="s">
        <v>744</v>
      </c>
      <c r="GW119" s="303" t="s">
        <v>744</v>
      </c>
      <c r="GX119" s="303" t="s">
        <v>744</v>
      </c>
      <c r="GY119" s="303" t="s">
        <v>744</v>
      </c>
      <c r="GZ119" s="393" t="s">
        <v>744</v>
      </c>
      <c r="HA119" s="303" t="s">
        <v>744</v>
      </c>
      <c r="HB119" s="303" t="s">
        <v>744</v>
      </c>
      <c r="HC119" s="303" t="s">
        <v>744</v>
      </c>
      <c r="HD119" s="393" t="s">
        <v>744</v>
      </c>
      <c r="HE119" s="303" t="s">
        <v>744</v>
      </c>
      <c r="HF119" s="303" t="s">
        <v>744</v>
      </c>
      <c r="HG119" s="303" t="s">
        <v>744</v>
      </c>
      <c r="HH119" s="303" t="s">
        <v>744</v>
      </c>
      <c r="HI119" s="303" t="s">
        <v>744</v>
      </c>
      <c r="HJ119" s="303" t="s">
        <v>744</v>
      </c>
      <c r="HK119" s="303" t="s">
        <v>744</v>
      </c>
      <c r="HL119" s="303" t="s">
        <v>744</v>
      </c>
      <c r="HM119" s="303" t="s">
        <v>744</v>
      </c>
      <c r="HN119" s="303" t="s">
        <v>744</v>
      </c>
      <c r="HO119" s="303" t="s">
        <v>744</v>
      </c>
      <c r="HP119" s="303" t="s">
        <v>744</v>
      </c>
      <c r="HQ119" s="393" t="s">
        <v>744</v>
      </c>
      <c r="HR119" s="303" t="s">
        <v>744</v>
      </c>
      <c r="HS119" s="303" t="s">
        <v>744</v>
      </c>
      <c r="HT119" s="303" t="s">
        <v>744</v>
      </c>
      <c r="HU119" s="393" t="s">
        <v>744</v>
      </c>
      <c r="HV119" s="303" t="s">
        <v>744</v>
      </c>
      <c r="HW119" s="303" t="s">
        <v>744</v>
      </c>
      <c r="HX119" s="303" t="s">
        <v>744</v>
      </c>
      <c r="HY119" s="303" t="s">
        <v>744</v>
      </c>
      <c r="HZ119" s="303" t="s">
        <v>744</v>
      </c>
      <c r="IA119" s="303" t="s">
        <v>744</v>
      </c>
      <c r="IB119" s="303" t="s">
        <v>744</v>
      </c>
      <c r="IC119" s="303" t="s">
        <v>744</v>
      </c>
      <c r="ID119" s="303" t="s">
        <v>744</v>
      </c>
      <c r="IE119" s="303" t="s">
        <v>744</v>
      </c>
      <c r="IF119" s="303" t="s">
        <v>744</v>
      </c>
      <c r="IG119" s="303" t="s">
        <v>744</v>
      </c>
      <c r="IH119" s="393" t="s">
        <v>744</v>
      </c>
      <c r="II119" s="303" t="s">
        <v>744</v>
      </c>
      <c r="IJ119" s="303" t="s">
        <v>744</v>
      </c>
      <c r="IK119" s="303" t="s">
        <v>744</v>
      </c>
      <c r="IL119" s="393" t="s">
        <v>744</v>
      </c>
      <c r="IM119" s="303"/>
      <c r="IN119" s="303" t="s">
        <v>744</v>
      </c>
      <c r="IO119" s="303" t="s">
        <v>744</v>
      </c>
      <c r="IP119" s="393" t="s">
        <v>744</v>
      </c>
      <c r="IQ119" s="303" t="s">
        <v>744</v>
      </c>
      <c r="IR119" s="303" t="s">
        <v>744</v>
      </c>
      <c r="IS119" s="393" t="s">
        <v>744</v>
      </c>
      <c r="IT119" s="303" t="s">
        <v>744</v>
      </c>
      <c r="IU119" s="303" t="s">
        <v>744</v>
      </c>
      <c r="IV119" s="393" t="s">
        <v>495</v>
      </c>
      <c r="IW119" s="735"/>
      <c r="IX119" s="303"/>
      <c r="IY119" s="396" t="s">
        <v>515</v>
      </c>
      <c r="IZ119" s="396" t="s">
        <v>503</v>
      </c>
      <c r="JA119" s="396" t="s">
        <v>350</v>
      </c>
      <c r="JB119" s="396">
        <v>275</v>
      </c>
      <c r="JC119" s="396" t="s">
        <v>13</v>
      </c>
      <c r="JD119" s="396" t="s">
        <v>232</v>
      </c>
      <c r="JE119" s="396" t="s">
        <v>9</v>
      </c>
      <c r="JF119" s="396" t="s">
        <v>232</v>
      </c>
      <c r="JG119" s="396" t="s">
        <v>366</v>
      </c>
    </row>
    <row r="120" spans="1:267" customFormat="1">
      <c r="A120">
        <v>860</v>
      </c>
      <c r="B120">
        <v>1</v>
      </c>
      <c r="F120">
        <v>700</v>
      </c>
      <c r="G120">
        <v>41</v>
      </c>
      <c r="H120">
        <v>1</v>
      </c>
      <c r="I120">
        <v>0</v>
      </c>
      <c r="J120">
        <v>1</v>
      </c>
      <c r="K120">
        <v>0</v>
      </c>
      <c r="L120" t="s">
        <v>502</v>
      </c>
      <c r="M120">
        <v>0</v>
      </c>
      <c r="N120">
        <v>22</v>
      </c>
      <c r="O120">
        <v>28.952380000000002</v>
      </c>
      <c r="P120">
        <v>40</v>
      </c>
      <c r="Q120">
        <v>40</v>
      </c>
      <c r="R120">
        <v>0</v>
      </c>
      <c r="S120">
        <v>0</v>
      </c>
      <c r="T120" t="s">
        <v>745</v>
      </c>
      <c r="U120">
        <v>1</v>
      </c>
      <c r="V120">
        <v>0</v>
      </c>
      <c r="W120">
        <v>0</v>
      </c>
      <c r="X120">
        <v>0</v>
      </c>
      <c r="Y120">
        <v>10.5</v>
      </c>
      <c r="Z120">
        <v>0</v>
      </c>
      <c r="AA120">
        <v>0</v>
      </c>
      <c r="AB120">
        <v>0</v>
      </c>
      <c r="AC120">
        <v>0</v>
      </c>
      <c r="AD120">
        <v>0</v>
      </c>
      <c r="AE120">
        <v>0</v>
      </c>
      <c r="AF120">
        <v>0</v>
      </c>
      <c r="AG120">
        <v>24</v>
      </c>
      <c r="AH120">
        <v>0</v>
      </c>
      <c r="AI120">
        <v>0</v>
      </c>
      <c r="AJ120">
        <v>0</v>
      </c>
      <c r="AK120">
        <v>720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176</v>
      </c>
      <c r="BF120">
        <v>0</v>
      </c>
      <c r="BG120">
        <v>0</v>
      </c>
      <c r="BH120">
        <v>0</v>
      </c>
      <c r="BI120">
        <v>2292</v>
      </c>
      <c r="BJ120">
        <v>0</v>
      </c>
      <c r="BK120">
        <v>0</v>
      </c>
      <c r="BL120">
        <v>0</v>
      </c>
      <c r="BM120">
        <v>0</v>
      </c>
      <c r="BN120">
        <v>0</v>
      </c>
      <c r="BO120">
        <v>0</v>
      </c>
      <c r="BP120">
        <v>0</v>
      </c>
      <c r="BQ120">
        <v>0</v>
      </c>
      <c r="BR120">
        <v>0</v>
      </c>
      <c r="BS120">
        <v>0</v>
      </c>
      <c r="BT120">
        <v>0</v>
      </c>
      <c r="BU120">
        <v>0</v>
      </c>
      <c r="BV120">
        <v>0</v>
      </c>
      <c r="BW120">
        <v>0</v>
      </c>
      <c r="BX120">
        <v>0</v>
      </c>
      <c r="BY120">
        <v>0</v>
      </c>
      <c r="BZ120">
        <v>0</v>
      </c>
      <c r="CA120">
        <v>48</v>
      </c>
      <c r="CB120">
        <v>0</v>
      </c>
      <c r="CC120">
        <v>0</v>
      </c>
      <c r="CD120">
        <v>0</v>
      </c>
      <c r="CE120">
        <v>369</v>
      </c>
      <c r="CF120">
        <v>0</v>
      </c>
      <c r="CG120" s="439"/>
      <c r="CH120" s="303">
        <v>22</v>
      </c>
      <c r="CI120" s="393">
        <v>28.952380000000002</v>
      </c>
      <c r="CJ120" s="303">
        <v>40</v>
      </c>
      <c r="CK120" s="393">
        <v>40</v>
      </c>
      <c r="CL120" s="303">
        <v>0</v>
      </c>
      <c r="CM120" s="393">
        <v>0</v>
      </c>
      <c r="CN120" s="303"/>
      <c r="CO120" s="303"/>
      <c r="CP120" s="393" t="s">
        <v>744</v>
      </c>
      <c r="CQ120" s="303" t="s">
        <v>389</v>
      </c>
      <c r="CR120" s="393" t="s">
        <v>389</v>
      </c>
      <c r="CS120" s="393" t="s">
        <v>744</v>
      </c>
      <c r="CT120" s="303" t="s">
        <v>389</v>
      </c>
      <c r="CU120" s="393" t="s">
        <v>389</v>
      </c>
      <c r="CV120" s="303">
        <v>1</v>
      </c>
      <c r="CW120" s="303">
        <v>1824</v>
      </c>
      <c r="CX120" s="303">
        <v>0</v>
      </c>
      <c r="CY120" s="303">
        <v>24</v>
      </c>
      <c r="CZ120" s="303">
        <v>0</v>
      </c>
      <c r="DA120" s="303">
        <v>0</v>
      </c>
      <c r="DB120" s="303">
        <v>0</v>
      </c>
      <c r="DC120" s="303">
        <v>176</v>
      </c>
      <c r="DD120" s="303">
        <v>0</v>
      </c>
      <c r="DE120" s="303">
        <v>0</v>
      </c>
      <c r="DF120" s="303">
        <v>1624</v>
      </c>
      <c r="DG120" s="393">
        <v>0</v>
      </c>
      <c r="DH120" s="303">
        <v>1824</v>
      </c>
      <c r="DI120" s="303">
        <v>1624</v>
      </c>
      <c r="DJ120" s="393">
        <v>0.10964912280701755</v>
      </c>
      <c r="DK120" s="303" t="s">
        <v>744</v>
      </c>
      <c r="DL120" s="303" t="s">
        <v>744</v>
      </c>
      <c r="DM120" s="303" t="s">
        <v>744</v>
      </c>
      <c r="DN120" s="303" t="s">
        <v>744</v>
      </c>
      <c r="DO120" s="303" t="s">
        <v>744</v>
      </c>
      <c r="DP120" s="303" t="s">
        <v>744</v>
      </c>
      <c r="DQ120" s="303" t="s">
        <v>744</v>
      </c>
      <c r="DR120" s="303" t="s">
        <v>744</v>
      </c>
      <c r="DS120" s="303" t="s">
        <v>744</v>
      </c>
      <c r="DT120" s="303" t="s">
        <v>744</v>
      </c>
      <c r="DU120" s="303" t="s">
        <v>744</v>
      </c>
      <c r="DV120" s="393" t="s">
        <v>744</v>
      </c>
      <c r="DW120" s="303" t="s">
        <v>744</v>
      </c>
      <c r="DX120" s="303" t="s">
        <v>744</v>
      </c>
      <c r="DY120" s="393" t="s">
        <v>744</v>
      </c>
      <c r="DZ120" s="303">
        <v>1</v>
      </c>
      <c r="EA120" s="303">
        <v>1824</v>
      </c>
      <c r="EB120" s="303">
        <v>0</v>
      </c>
      <c r="EC120" s="303">
        <v>24</v>
      </c>
      <c r="ED120" s="303">
        <v>0</v>
      </c>
      <c r="EE120" s="303">
        <v>0</v>
      </c>
      <c r="EF120" s="303">
        <v>0</v>
      </c>
      <c r="EG120" s="303">
        <v>176</v>
      </c>
      <c r="EH120" s="303">
        <v>0</v>
      </c>
      <c r="EI120" s="303">
        <v>0</v>
      </c>
      <c r="EJ120" s="303">
        <v>1624</v>
      </c>
      <c r="EK120" s="393">
        <v>0</v>
      </c>
      <c r="EL120" s="303">
        <v>1824</v>
      </c>
      <c r="EM120" s="303">
        <v>1624</v>
      </c>
      <c r="EN120" s="393">
        <v>0.10964912280701755</v>
      </c>
      <c r="EO120" s="303" t="s">
        <v>744</v>
      </c>
      <c r="EP120" s="303" t="s">
        <v>744</v>
      </c>
      <c r="EQ120" s="303" t="s">
        <v>744</v>
      </c>
      <c r="ER120" s="303" t="s">
        <v>744</v>
      </c>
      <c r="ES120" s="303" t="s">
        <v>744</v>
      </c>
      <c r="ET120" s="303" t="s">
        <v>744</v>
      </c>
      <c r="EU120" s="303" t="s">
        <v>744</v>
      </c>
      <c r="EV120" s="303" t="s">
        <v>744</v>
      </c>
      <c r="EW120" s="303" t="s">
        <v>744</v>
      </c>
      <c r="EX120" s="303" t="s">
        <v>744</v>
      </c>
      <c r="EY120" s="303" t="s">
        <v>744</v>
      </c>
      <c r="EZ120" s="303" t="s">
        <v>744</v>
      </c>
      <c r="FA120" s="393" t="s">
        <v>744</v>
      </c>
      <c r="FB120" s="303" t="s">
        <v>744</v>
      </c>
      <c r="FC120" s="303" t="s">
        <v>744</v>
      </c>
      <c r="FD120" s="303" t="s">
        <v>744</v>
      </c>
      <c r="FE120" s="393" t="s">
        <v>744</v>
      </c>
      <c r="FF120" s="303" t="s">
        <v>744</v>
      </c>
      <c r="FG120" s="303" t="s">
        <v>744</v>
      </c>
      <c r="FH120" s="303" t="s">
        <v>744</v>
      </c>
      <c r="FI120" s="303" t="s">
        <v>744</v>
      </c>
      <c r="FJ120" s="303" t="s">
        <v>744</v>
      </c>
      <c r="FK120" s="303" t="s">
        <v>744</v>
      </c>
      <c r="FL120" s="303" t="s">
        <v>744</v>
      </c>
      <c r="FM120" s="303" t="s">
        <v>744</v>
      </c>
      <c r="FN120" s="303" t="s">
        <v>744</v>
      </c>
      <c r="FO120" s="303" t="s">
        <v>744</v>
      </c>
      <c r="FP120" s="303" t="s">
        <v>744</v>
      </c>
      <c r="FQ120" s="303" t="s">
        <v>744</v>
      </c>
      <c r="FR120" s="393" t="s">
        <v>744</v>
      </c>
      <c r="FS120" s="303" t="s">
        <v>744</v>
      </c>
      <c r="FT120" s="303" t="s">
        <v>744</v>
      </c>
      <c r="FU120" s="303" t="s">
        <v>744</v>
      </c>
      <c r="FV120" s="393" t="s">
        <v>744</v>
      </c>
      <c r="FW120" s="303" t="s">
        <v>744</v>
      </c>
      <c r="FX120" s="303" t="s">
        <v>744</v>
      </c>
      <c r="FY120" s="303" t="s">
        <v>744</v>
      </c>
      <c r="FZ120" s="303" t="s">
        <v>744</v>
      </c>
      <c r="GA120" s="303" t="s">
        <v>744</v>
      </c>
      <c r="GB120" s="303" t="s">
        <v>744</v>
      </c>
      <c r="GC120" s="303" t="s">
        <v>744</v>
      </c>
      <c r="GD120" s="303" t="s">
        <v>744</v>
      </c>
      <c r="GE120" s="303" t="s">
        <v>744</v>
      </c>
      <c r="GF120" s="303" t="s">
        <v>744</v>
      </c>
      <c r="GG120" s="303" t="s">
        <v>744</v>
      </c>
      <c r="GH120" s="303" t="s">
        <v>744</v>
      </c>
      <c r="GI120" s="393" t="s">
        <v>744</v>
      </c>
      <c r="GJ120" s="303" t="s">
        <v>744</v>
      </c>
      <c r="GK120" s="303" t="s">
        <v>744</v>
      </c>
      <c r="GL120" s="303" t="s">
        <v>744</v>
      </c>
      <c r="GM120" s="393" t="s">
        <v>744</v>
      </c>
      <c r="GN120" s="303">
        <v>10.5</v>
      </c>
      <c r="GO120" s="303">
        <v>18520.000079999998</v>
      </c>
      <c r="GP120" s="303">
        <v>0</v>
      </c>
      <c r="GQ120" s="303">
        <v>720</v>
      </c>
      <c r="GR120" s="303">
        <v>0</v>
      </c>
      <c r="GS120" s="303">
        <v>0</v>
      </c>
      <c r="GT120" s="303">
        <v>0</v>
      </c>
      <c r="GU120" s="303">
        <v>2292</v>
      </c>
      <c r="GV120" s="303">
        <v>0</v>
      </c>
      <c r="GW120" s="303">
        <v>0</v>
      </c>
      <c r="GX120" s="303">
        <v>15508.000079999998</v>
      </c>
      <c r="GY120" s="303">
        <v>369</v>
      </c>
      <c r="GZ120" s="393">
        <v>48</v>
      </c>
      <c r="HA120" s="303">
        <v>1763.8095314285713</v>
      </c>
      <c r="HB120" s="303">
        <v>1476.9523885714284</v>
      </c>
      <c r="HC120" s="303">
        <v>35.142857142857146</v>
      </c>
      <c r="HD120" s="393">
        <v>0.16263498849833702</v>
      </c>
      <c r="HE120" s="303" t="s">
        <v>744</v>
      </c>
      <c r="HF120" s="303" t="s">
        <v>744</v>
      </c>
      <c r="HG120" s="303" t="s">
        <v>744</v>
      </c>
      <c r="HH120" s="303" t="s">
        <v>744</v>
      </c>
      <c r="HI120" s="303" t="s">
        <v>744</v>
      </c>
      <c r="HJ120" s="303" t="s">
        <v>744</v>
      </c>
      <c r="HK120" s="303" t="s">
        <v>744</v>
      </c>
      <c r="HL120" s="303" t="s">
        <v>744</v>
      </c>
      <c r="HM120" s="303" t="s">
        <v>744</v>
      </c>
      <c r="HN120" s="303" t="s">
        <v>744</v>
      </c>
      <c r="HO120" s="303" t="s">
        <v>744</v>
      </c>
      <c r="HP120" s="303" t="s">
        <v>744</v>
      </c>
      <c r="HQ120" s="393" t="s">
        <v>744</v>
      </c>
      <c r="HR120" s="303" t="s">
        <v>744</v>
      </c>
      <c r="HS120" s="303" t="s">
        <v>744</v>
      </c>
      <c r="HT120" s="303" t="s">
        <v>744</v>
      </c>
      <c r="HU120" s="393" t="s">
        <v>744</v>
      </c>
      <c r="HV120" s="303">
        <v>10.5</v>
      </c>
      <c r="HW120" s="303">
        <v>18520.000079999998</v>
      </c>
      <c r="HX120" s="303">
        <v>0</v>
      </c>
      <c r="HY120" s="303">
        <v>720</v>
      </c>
      <c r="HZ120" s="303">
        <v>0</v>
      </c>
      <c r="IA120" s="303">
        <v>0</v>
      </c>
      <c r="IB120" s="303">
        <v>0</v>
      </c>
      <c r="IC120" s="303">
        <v>2292</v>
      </c>
      <c r="ID120" s="303">
        <v>0</v>
      </c>
      <c r="IE120" s="303">
        <v>0</v>
      </c>
      <c r="IF120" s="303">
        <v>15508.000079999998</v>
      </c>
      <c r="IG120" s="303">
        <v>369</v>
      </c>
      <c r="IH120" s="393">
        <v>48</v>
      </c>
      <c r="II120" s="303">
        <v>1763.8095314285713</v>
      </c>
      <c r="IJ120" s="303">
        <v>1476.9523885714284</v>
      </c>
      <c r="IK120" s="303">
        <v>35.142857142857146</v>
      </c>
      <c r="IL120" s="393">
        <v>0.16263498849833702</v>
      </c>
      <c r="IM120" s="303"/>
      <c r="IN120" s="303">
        <v>1769.0434852173912</v>
      </c>
      <c r="IO120" s="303">
        <v>1489.7391373913042</v>
      </c>
      <c r="IP120" s="393">
        <v>0.15788438789664028</v>
      </c>
      <c r="IQ120" s="303" t="s">
        <v>744</v>
      </c>
      <c r="IR120" s="303" t="s">
        <v>744</v>
      </c>
      <c r="IS120" s="393" t="s">
        <v>744</v>
      </c>
      <c r="IT120" s="303">
        <v>1769.0434852173912</v>
      </c>
      <c r="IU120" s="303">
        <v>1489.7391373913042</v>
      </c>
      <c r="IV120" s="393">
        <v>0.15788438789664028</v>
      </c>
      <c r="IW120" s="735"/>
      <c r="IX120" s="303"/>
      <c r="IY120" s="396" t="s">
        <v>502</v>
      </c>
      <c r="IZ120" s="396" t="s">
        <v>503</v>
      </c>
      <c r="JA120" s="396" t="s">
        <v>350</v>
      </c>
      <c r="JB120" s="396">
        <v>16</v>
      </c>
      <c r="JC120" s="396" t="s">
        <v>12</v>
      </c>
      <c r="JD120" s="396" t="s">
        <v>232</v>
      </c>
      <c r="JE120" s="396" t="s">
        <v>9</v>
      </c>
      <c r="JF120" s="396" t="s">
        <v>232</v>
      </c>
      <c r="JG120" s="396" t="s">
        <v>358</v>
      </c>
    </row>
    <row r="121" spans="1:267" customFormat="1">
      <c r="A121">
        <v>875</v>
      </c>
      <c r="B121">
        <v>1</v>
      </c>
      <c r="F121">
        <v>700</v>
      </c>
      <c r="G121">
        <v>41</v>
      </c>
      <c r="H121">
        <v>1</v>
      </c>
      <c r="I121">
        <v>0</v>
      </c>
      <c r="J121">
        <v>1</v>
      </c>
      <c r="K121">
        <v>0</v>
      </c>
      <c r="L121" t="s">
        <v>502</v>
      </c>
      <c r="M121">
        <v>0</v>
      </c>
      <c r="N121">
        <v>48.99</v>
      </c>
      <c r="O121">
        <v>34.799999999999997</v>
      </c>
      <c r="P121">
        <v>40</v>
      </c>
      <c r="Q121">
        <v>40</v>
      </c>
      <c r="R121">
        <v>0</v>
      </c>
      <c r="S121">
        <v>0</v>
      </c>
      <c r="T121" t="s">
        <v>745</v>
      </c>
      <c r="U121">
        <v>0</v>
      </c>
      <c r="V121">
        <v>0</v>
      </c>
      <c r="W121">
        <v>0.5</v>
      </c>
      <c r="X121">
        <v>1</v>
      </c>
      <c r="Y121">
        <v>4.5</v>
      </c>
      <c r="Z121">
        <v>0</v>
      </c>
      <c r="AA121">
        <v>0</v>
      </c>
      <c r="AB121">
        <v>0</v>
      </c>
      <c r="AC121">
        <v>0</v>
      </c>
      <c r="AD121">
        <v>0</v>
      </c>
      <c r="AE121">
        <v>0</v>
      </c>
      <c r="AF121">
        <v>0</v>
      </c>
      <c r="AG121">
        <v>0</v>
      </c>
      <c r="AH121">
        <v>0</v>
      </c>
      <c r="AI121">
        <v>0</v>
      </c>
      <c r="AJ121">
        <v>544</v>
      </c>
      <c r="AK121">
        <v>1192</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1223</v>
      </c>
      <c r="CB121">
        <v>0</v>
      </c>
      <c r="CC121">
        <v>0</v>
      </c>
      <c r="CD121">
        <v>0</v>
      </c>
      <c r="CE121">
        <v>0</v>
      </c>
      <c r="CF121">
        <v>0</v>
      </c>
      <c r="CG121" s="439"/>
      <c r="CH121" s="303">
        <v>48.99</v>
      </c>
      <c r="CI121" s="393">
        <v>34.799999999999997</v>
      </c>
      <c r="CJ121" s="303">
        <v>40</v>
      </c>
      <c r="CK121" s="393">
        <v>40</v>
      </c>
      <c r="CL121" s="303">
        <v>0</v>
      </c>
      <c r="CM121" s="393">
        <v>0</v>
      </c>
      <c r="CN121" s="303"/>
      <c r="CO121" s="303"/>
      <c r="CP121" s="393" t="s">
        <v>744</v>
      </c>
      <c r="CQ121" s="303" t="s">
        <v>389</v>
      </c>
      <c r="CR121" s="393" t="s">
        <v>744</v>
      </c>
      <c r="CS121" s="393" t="s">
        <v>744</v>
      </c>
      <c r="CT121" s="303" t="s">
        <v>389</v>
      </c>
      <c r="CU121" s="393" t="s">
        <v>744</v>
      </c>
      <c r="CV121" s="303" t="s">
        <v>744</v>
      </c>
      <c r="CW121" s="303" t="s">
        <v>744</v>
      </c>
      <c r="CX121" s="303" t="s">
        <v>744</v>
      </c>
      <c r="CY121" s="303" t="s">
        <v>744</v>
      </c>
      <c r="CZ121" s="303" t="s">
        <v>744</v>
      </c>
      <c r="DA121" s="303" t="s">
        <v>744</v>
      </c>
      <c r="DB121" s="303" t="s">
        <v>744</v>
      </c>
      <c r="DC121" s="303" t="s">
        <v>744</v>
      </c>
      <c r="DD121" s="303" t="s">
        <v>744</v>
      </c>
      <c r="DE121" s="303" t="s">
        <v>744</v>
      </c>
      <c r="DF121" s="303" t="s">
        <v>744</v>
      </c>
      <c r="DG121" s="393" t="s">
        <v>744</v>
      </c>
      <c r="DH121" s="303" t="s">
        <v>744</v>
      </c>
      <c r="DI121" s="303" t="s">
        <v>744</v>
      </c>
      <c r="DJ121" s="393" t="s">
        <v>744</v>
      </c>
      <c r="DK121" s="303" t="s">
        <v>744</v>
      </c>
      <c r="DL121" s="303" t="s">
        <v>744</v>
      </c>
      <c r="DM121" s="303" t="s">
        <v>744</v>
      </c>
      <c r="DN121" s="303" t="s">
        <v>744</v>
      </c>
      <c r="DO121" s="303" t="s">
        <v>744</v>
      </c>
      <c r="DP121" s="303" t="s">
        <v>744</v>
      </c>
      <c r="DQ121" s="303" t="s">
        <v>744</v>
      </c>
      <c r="DR121" s="303" t="s">
        <v>744</v>
      </c>
      <c r="DS121" s="303" t="s">
        <v>744</v>
      </c>
      <c r="DT121" s="303" t="s">
        <v>744</v>
      </c>
      <c r="DU121" s="303" t="s">
        <v>744</v>
      </c>
      <c r="DV121" s="393" t="s">
        <v>744</v>
      </c>
      <c r="DW121" s="303" t="s">
        <v>744</v>
      </c>
      <c r="DX121" s="303" t="s">
        <v>744</v>
      </c>
      <c r="DY121" s="393" t="s">
        <v>744</v>
      </c>
      <c r="DZ121" s="303" t="s">
        <v>744</v>
      </c>
      <c r="EA121" s="303" t="s">
        <v>744</v>
      </c>
      <c r="EB121" s="303" t="s">
        <v>744</v>
      </c>
      <c r="EC121" s="303" t="s">
        <v>744</v>
      </c>
      <c r="ED121" s="303" t="s">
        <v>744</v>
      </c>
      <c r="EE121" s="303" t="s">
        <v>744</v>
      </c>
      <c r="EF121" s="303" t="s">
        <v>744</v>
      </c>
      <c r="EG121" s="303" t="s">
        <v>744</v>
      </c>
      <c r="EH121" s="303" t="s">
        <v>744</v>
      </c>
      <c r="EI121" s="303" t="s">
        <v>744</v>
      </c>
      <c r="EJ121" s="303" t="s">
        <v>744</v>
      </c>
      <c r="EK121" s="393" t="s">
        <v>744</v>
      </c>
      <c r="EL121" s="303" t="s">
        <v>744</v>
      </c>
      <c r="EM121" s="303" t="s">
        <v>744</v>
      </c>
      <c r="EN121" s="393" t="s">
        <v>744</v>
      </c>
      <c r="EO121" s="303">
        <v>0.5</v>
      </c>
      <c r="EP121" s="303">
        <v>804.04</v>
      </c>
      <c r="EQ121" s="303">
        <v>0</v>
      </c>
      <c r="ER121" s="303">
        <v>0</v>
      </c>
      <c r="ES121" s="303">
        <v>0</v>
      </c>
      <c r="ET121" s="303">
        <v>0</v>
      </c>
      <c r="EU121" s="303">
        <v>0</v>
      </c>
      <c r="EV121" s="303">
        <v>0</v>
      </c>
      <c r="EW121" s="303">
        <v>0</v>
      </c>
      <c r="EX121" s="303">
        <v>0</v>
      </c>
      <c r="EY121" s="303">
        <v>804.04</v>
      </c>
      <c r="EZ121" s="303">
        <v>0</v>
      </c>
      <c r="FA121" s="393">
        <v>0</v>
      </c>
      <c r="FB121" s="303">
        <v>1608.08</v>
      </c>
      <c r="FC121" s="303">
        <v>1608.08</v>
      </c>
      <c r="FD121" s="303">
        <v>0</v>
      </c>
      <c r="FE121" s="393">
        <v>0</v>
      </c>
      <c r="FF121" s="303">
        <v>1</v>
      </c>
      <c r="FG121" s="303">
        <v>1608.08</v>
      </c>
      <c r="FH121" s="303">
        <v>0</v>
      </c>
      <c r="FI121" s="303">
        <v>544</v>
      </c>
      <c r="FJ121" s="303">
        <v>0</v>
      </c>
      <c r="FK121" s="303">
        <v>0</v>
      </c>
      <c r="FL121" s="303">
        <v>0</v>
      </c>
      <c r="FM121" s="303">
        <v>0</v>
      </c>
      <c r="FN121" s="303">
        <v>0</v>
      </c>
      <c r="FO121" s="303">
        <v>0</v>
      </c>
      <c r="FP121" s="303">
        <v>1064.08</v>
      </c>
      <c r="FQ121" s="303">
        <v>0</v>
      </c>
      <c r="FR121" s="393">
        <v>0</v>
      </c>
      <c r="FS121" s="303">
        <v>1608.08</v>
      </c>
      <c r="FT121" s="303">
        <v>1064.08</v>
      </c>
      <c r="FU121" s="303">
        <v>0</v>
      </c>
      <c r="FV121" s="393">
        <v>0.33829162728222473</v>
      </c>
      <c r="FW121" s="303">
        <v>1.5</v>
      </c>
      <c r="FX121" s="303">
        <v>2412.12</v>
      </c>
      <c r="FY121" s="303">
        <v>0</v>
      </c>
      <c r="FZ121" s="303">
        <v>544</v>
      </c>
      <c r="GA121" s="303">
        <v>0</v>
      </c>
      <c r="GB121" s="303">
        <v>0</v>
      </c>
      <c r="GC121" s="303">
        <v>0</v>
      </c>
      <c r="GD121" s="303">
        <v>0</v>
      </c>
      <c r="GE121" s="303">
        <v>0</v>
      </c>
      <c r="GF121" s="303">
        <v>0</v>
      </c>
      <c r="GG121" s="303">
        <v>1868.12</v>
      </c>
      <c r="GH121" s="303">
        <v>0</v>
      </c>
      <c r="GI121" s="393">
        <v>0</v>
      </c>
      <c r="GJ121" s="303">
        <v>1608.08</v>
      </c>
      <c r="GK121" s="303">
        <v>1245.4133333333332</v>
      </c>
      <c r="GL121" s="303">
        <v>0</v>
      </c>
      <c r="GM121" s="393">
        <v>0.22552775152148319</v>
      </c>
      <c r="GN121" s="303">
        <v>4.5</v>
      </c>
      <c r="GO121" s="303">
        <v>6524.1999999999989</v>
      </c>
      <c r="GP121" s="303">
        <v>0</v>
      </c>
      <c r="GQ121" s="303">
        <v>1192</v>
      </c>
      <c r="GR121" s="303">
        <v>0</v>
      </c>
      <c r="GS121" s="303">
        <v>0</v>
      </c>
      <c r="GT121" s="303">
        <v>0</v>
      </c>
      <c r="GU121" s="303">
        <v>0</v>
      </c>
      <c r="GV121" s="303">
        <v>0</v>
      </c>
      <c r="GW121" s="303">
        <v>0</v>
      </c>
      <c r="GX121" s="303">
        <v>5332.1999999999989</v>
      </c>
      <c r="GY121" s="303">
        <v>0</v>
      </c>
      <c r="GZ121" s="393">
        <v>1223</v>
      </c>
      <c r="HA121" s="303">
        <v>1449.8222222222221</v>
      </c>
      <c r="HB121" s="303">
        <v>1184.9333333333332</v>
      </c>
      <c r="HC121" s="303">
        <v>0</v>
      </c>
      <c r="HD121" s="393">
        <v>0.18270439287575491</v>
      </c>
      <c r="HE121" s="303" t="s">
        <v>744</v>
      </c>
      <c r="HF121" s="303" t="s">
        <v>744</v>
      </c>
      <c r="HG121" s="303" t="s">
        <v>744</v>
      </c>
      <c r="HH121" s="303" t="s">
        <v>744</v>
      </c>
      <c r="HI121" s="303" t="s">
        <v>744</v>
      </c>
      <c r="HJ121" s="303" t="s">
        <v>744</v>
      </c>
      <c r="HK121" s="303" t="s">
        <v>744</v>
      </c>
      <c r="HL121" s="303" t="s">
        <v>744</v>
      </c>
      <c r="HM121" s="303" t="s">
        <v>744</v>
      </c>
      <c r="HN121" s="303" t="s">
        <v>744</v>
      </c>
      <c r="HO121" s="303" t="s">
        <v>744</v>
      </c>
      <c r="HP121" s="303" t="s">
        <v>744</v>
      </c>
      <c r="HQ121" s="393" t="s">
        <v>744</v>
      </c>
      <c r="HR121" s="303" t="s">
        <v>744</v>
      </c>
      <c r="HS121" s="303" t="s">
        <v>744</v>
      </c>
      <c r="HT121" s="303" t="s">
        <v>744</v>
      </c>
      <c r="HU121" s="393" t="s">
        <v>744</v>
      </c>
      <c r="HV121" s="303">
        <v>4.5</v>
      </c>
      <c r="HW121" s="303">
        <v>6524.1999999999989</v>
      </c>
      <c r="HX121" s="303">
        <v>0</v>
      </c>
      <c r="HY121" s="303">
        <v>1192</v>
      </c>
      <c r="HZ121" s="303">
        <v>0</v>
      </c>
      <c r="IA121" s="303">
        <v>0</v>
      </c>
      <c r="IB121" s="303">
        <v>0</v>
      </c>
      <c r="IC121" s="303">
        <v>0</v>
      </c>
      <c r="ID121" s="303">
        <v>0</v>
      </c>
      <c r="IE121" s="303">
        <v>0</v>
      </c>
      <c r="IF121" s="303">
        <v>5332.1999999999989</v>
      </c>
      <c r="IG121" s="303">
        <v>0</v>
      </c>
      <c r="IH121" s="393">
        <v>1223</v>
      </c>
      <c r="II121" s="303">
        <v>1449.8222222222221</v>
      </c>
      <c r="IJ121" s="303">
        <v>1184.9333333333332</v>
      </c>
      <c r="IK121" s="303">
        <v>0</v>
      </c>
      <c r="IL121" s="393">
        <v>0.18270439287575491</v>
      </c>
      <c r="IM121" s="303"/>
      <c r="IN121" s="303">
        <v>1465.6479999999997</v>
      </c>
      <c r="IO121" s="303">
        <v>1227.2479999999998</v>
      </c>
      <c r="IP121" s="393">
        <v>0.16265842821741638</v>
      </c>
      <c r="IQ121" s="303">
        <v>1608.08</v>
      </c>
      <c r="IR121" s="303">
        <v>1064.08</v>
      </c>
      <c r="IS121" s="393">
        <v>0.33829162728222473</v>
      </c>
      <c r="IT121" s="303">
        <v>1489.3866666666665</v>
      </c>
      <c r="IU121" s="303">
        <v>1200.0533333333331</v>
      </c>
      <c r="IV121" s="393">
        <v>0.19426341044188222</v>
      </c>
      <c r="IW121" s="735"/>
      <c r="IX121" s="303"/>
      <c r="IY121" s="396" t="s">
        <v>502</v>
      </c>
      <c r="IZ121" s="396" t="s">
        <v>503</v>
      </c>
      <c r="JA121" s="396" t="s">
        <v>350</v>
      </c>
      <c r="JB121" s="396">
        <v>9</v>
      </c>
      <c r="JC121" s="396" t="s">
        <v>11</v>
      </c>
      <c r="JD121" s="396" t="s">
        <v>232</v>
      </c>
      <c r="JE121" s="396" t="s">
        <v>9</v>
      </c>
      <c r="JF121" s="396" t="s">
        <v>232</v>
      </c>
      <c r="JG121" s="396" t="s">
        <v>358</v>
      </c>
    </row>
    <row r="122" spans="1:267" customFormat="1">
      <c r="A122">
        <v>881</v>
      </c>
      <c r="B122">
        <v>1</v>
      </c>
      <c r="F122">
        <v>700</v>
      </c>
      <c r="G122">
        <v>41</v>
      </c>
      <c r="H122">
        <v>1</v>
      </c>
      <c r="I122">
        <v>0</v>
      </c>
      <c r="J122">
        <v>1</v>
      </c>
      <c r="K122">
        <v>0</v>
      </c>
      <c r="L122" t="s">
        <v>502</v>
      </c>
      <c r="M122">
        <v>0</v>
      </c>
      <c r="N122">
        <v>0</v>
      </c>
      <c r="O122">
        <v>0</v>
      </c>
      <c r="P122">
        <v>0</v>
      </c>
      <c r="Q122">
        <v>0</v>
      </c>
      <c r="R122">
        <v>0</v>
      </c>
      <c r="S122">
        <v>0</v>
      </c>
      <c r="T122" t="s">
        <v>745</v>
      </c>
      <c r="U122">
        <v>0</v>
      </c>
      <c r="V122">
        <v>0</v>
      </c>
      <c r="W122">
        <v>4</v>
      </c>
      <c r="X122">
        <v>3</v>
      </c>
      <c r="Y122">
        <v>15</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s="439"/>
      <c r="CH122" s="303" t="s">
        <v>744</v>
      </c>
      <c r="CI122" s="393" t="s">
        <v>744</v>
      </c>
      <c r="CJ122" s="303" t="s">
        <v>744</v>
      </c>
      <c r="CK122" s="393" t="s">
        <v>744</v>
      </c>
      <c r="CL122" s="303" t="s">
        <v>744</v>
      </c>
      <c r="CM122" s="393" t="s">
        <v>744</v>
      </c>
      <c r="CN122" s="303"/>
      <c r="CO122" s="303"/>
      <c r="CP122" s="393" t="s">
        <v>658</v>
      </c>
      <c r="CQ122" s="303" t="s">
        <v>744</v>
      </c>
      <c r="CR122" s="393" t="s">
        <v>744</v>
      </c>
      <c r="CS122" s="393" t="s">
        <v>658</v>
      </c>
      <c r="CT122" s="303" t="s">
        <v>744</v>
      </c>
      <c r="CU122" s="393" t="s">
        <v>744</v>
      </c>
      <c r="CV122" s="303" t="s">
        <v>744</v>
      </c>
      <c r="CW122" s="303" t="s">
        <v>744</v>
      </c>
      <c r="CX122" s="303" t="s">
        <v>744</v>
      </c>
      <c r="CY122" s="303" t="s">
        <v>744</v>
      </c>
      <c r="CZ122" s="303" t="s">
        <v>744</v>
      </c>
      <c r="DA122" s="303" t="s">
        <v>744</v>
      </c>
      <c r="DB122" s="303" t="s">
        <v>744</v>
      </c>
      <c r="DC122" s="303" t="s">
        <v>744</v>
      </c>
      <c r="DD122" s="303" t="s">
        <v>744</v>
      </c>
      <c r="DE122" s="303" t="s">
        <v>744</v>
      </c>
      <c r="DF122" s="303" t="s">
        <v>744</v>
      </c>
      <c r="DG122" s="393" t="s">
        <v>744</v>
      </c>
      <c r="DH122" s="303" t="s">
        <v>744</v>
      </c>
      <c r="DI122" s="303" t="s">
        <v>744</v>
      </c>
      <c r="DJ122" s="393" t="s">
        <v>744</v>
      </c>
      <c r="DK122" s="303" t="s">
        <v>744</v>
      </c>
      <c r="DL122" s="303" t="s">
        <v>744</v>
      </c>
      <c r="DM122" s="303" t="s">
        <v>744</v>
      </c>
      <c r="DN122" s="303" t="s">
        <v>744</v>
      </c>
      <c r="DO122" s="303" t="s">
        <v>744</v>
      </c>
      <c r="DP122" s="303" t="s">
        <v>744</v>
      </c>
      <c r="DQ122" s="303" t="s">
        <v>744</v>
      </c>
      <c r="DR122" s="303" t="s">
        <v>744</v>
      </c>
      <c r="DS122" s="303" t="s">
        <v>744</v>
      </c>
      <c r="DT122" s="303" t="s">
        <v>744</v>
      </c>
      <c r="DU122" s="303" t="s">
        <v>744</v>
      </c>
      <c r="DV122" s="393" t="s">
        <v>744</v>
      </c>
      <c r="DW122" s="303" t="s">
        <v>744</v>
      </c>
      <c r="DX122" s="303" t="s">
        <v>744</v>
      </c>
      <c r="DY122" s="393" t="s">
        <v>744</v>
      </c>
      <c r="DZ122" s="303" t="s">
        <v>744</v>
      </c>
      <c r="EA122" s="303" t="s">
        <v>744</v>
      </c>
      <c r="EB122" s="303" t="s">
        <v>744</v>
      </c>
      <c r="EC122" s="303" t="s">
        <v>744</v>
      </c>
      <c r="ED122" s="303" t="s">
        <v>744</v>
      </c>
      <c r="EE122" s="303" t="s">
        <v>744</v>
      </c>
      <c r="EF122" s="303" t="s">
        <v>744</v>
      </c>
      <c r="EG122" s="303" t="s">
        <v>744</v>
      </c>
      <c r="EH122" s="303" t="s">
        <v>744</v>
      </c>
      <c r="EI122" s="303" t="s">
        <v>744</v>
      </c>
      <c r="EJ122" s="303" t="s">
        <v>744</v>
      </c>
      <c r="EK122" s="393" t="s">
        <v>744</v>
      </c>
      <c r="EL122" s="303" t="s">
        <v>744</v>
      </c>
      <c r="EM122" s="303" t="s">
        <v>744</v>
      </c>
      <c r="EN122" s="393" t="s">
        <v>744</v>
      </c>
      <c r="EO122" s="303" t="s">
        <v>744</v>
      </c>
      <c r="EP122" s="303" t="s">
        <v>744</v>
      </c>
      <c r="EQ122" s="303" t="s">
        <v>744</v>
      </c>
      <c r="ER122" s="303" t="s">
        <v>744</v>
      </c>
      <c r="ES122" s="303" t="s">
        <v>744</v>
      </c>
      <c r="ET122" s="303" t="s">
        <v>744</v>
      </c>
      <c r="EU122" s="303" t="s">
        <v>744</v>
      </c>
      <c r="EV122" s="303" t="s">
        <v>744</v>
      </c>
      <c r="EW122" s="303" t="s">
        <v>744</v>
      </c>
      <c r="EX122" s="303" t="s">
        <v>744</v>
      </c>
      <c r="EY122" s="303" t="s">
        <v>744</v>
      </c>
      <c r="EZ122" s="303" t="s">
        <v>744</v>
      </c>
      <c r="FA122" s="393" t="s">
        <v>744</v>
      </c>
      <c r="FB122" s="303" t="s">
        <v>744</v>
      </c>
      <c r="FC122" s="303" t="s">
        <v>744</v>
      </c>
      <c r="FD122" s="303" t="s">
        <v>744</v>
      </c>
      <c r="FE122" s="393" t="s">
        <v>744</v>
      </c>
      <c r="FF122" s="303" t="s">
        <v>744</v>
      </c>
      <c r="FG122" s="303" t="s">
        <v>744</v>
      </c>
      <c r="FH122" s="303" t="s">
        <v>744</v>
      </c>
      <c r="FI122" s="303" t="s">
        <v>744</v>
      </c>
      <c r="FJ122" s="303" t="s">
        <v>744</v>
      </c>
      <c r="FK122" s="303" t="s">
        <v>744</v>
      </c>
      <c r="FL122" s="303" t="s">
        <v>744</v>
      </c>
      <c r="FM122" s="303" t="s">
        <v>744</v>
      </c>
      <c r="FN122" s="303" t="s">
        <v>744</v>
      </c>
      <c r="FO122" s="303" t="s">
        <v>744</v>
      </c>
      <c r="FP122" s="303" t="s">
        <v>744</v>
      </c>
      <c r="FQ122" s="303" t="s">
        <v>744</v>
      </c>
      <c r="FR122" s="393" t="s">
        <v>744</v>
      </c>
      <c r="FS122" s="303" t="s">
        <v>744</v>
      </c>
      <c r="FT122" s="303" t="s">
        <v>744</v>
      </c>
      <c r="FU122" s="303" t="s">
        <v>744</v>
      </c>
      <c r="FV122" s="393" t="s">
        <v>744</v>
      </c>
      <c r="FW122" s="303" t="s">
        <v>744</v>
      </c>
      <c r="FX122" s="303" t="s">
        <v>744</v>
      </c>
      <c r="FY122" s="303" t="s">
        <v>744</v>
      </c>
      <c r="FZ122" s="303" t="s">
        <v>744</v>
      </c>
      <c r="GA122" s="303" t="s">
        <v>744</v>
      </c>
      <c r="GB122" s="303" t="s">
        <v>744</v>
      </c>
      <c r="GC122" s="303" t="s">
        <v>744</v>
      </c>
      <c r="GD122" s="303" t="s">
        <v>744</v>
      </c>
      <c r="GE122" s="303" t="s">
        <v>744</v>
      </c>
      <c r="GF122" s="303" t="s">
        <v>744</v>
      </c>
      <c r="GG122" s="303" t="s">
        <v>744</v>
      </c>
      <c r="GH122" s="303" t="s">
        <v>744</v>
      </c>
      <c r="GI122" s="393" t="s">
        <v>744</v>
      </c>
      <c r="GJ122" s="303" t="s">
        <v>744</v>
      </c>
      <c r="GK122" s="303" t="s">
        <v>744</v>
      </c>
      <c r="GL122" s="303" t="s">
        <v>744</v>
      </c>
      <c r="GM122" s="393" t="s">
        <v>744</v>
      </c>
      <c r="GN122" s="303" t="s">
        <v>744</v>
      </c>
      <c r="GO122" s="303" t="s">
        <v>744</v>
      </c>
      <c r="GP122" s="303" t="s">
        <v>744</v>
      </c>
      <c r="GQ122" s="303" t="s">
        <v>744</v>
      </c>
      <c r="GR122" s="303" t="s">
        <v>744</v>
      </c>
      <c r="GS122" s="303" t="s">
        <v>744</v>
      </c>
      <c r="GT122" s="303" t="s">
        <v>744</v>
      </c>
      <c r="GU122" s="303" t="s">
        <v>744</v>
      </c>
      <c r="GV122" s="303" t="s">
        <v>744</v>
      </c>
      <c r="GW122" s="303" t="s">
        <v>744</v>
      </c>
      <c r="GX122" s="303" t="s">
        <v>744</v>
      </c>
      <c r="GY122" s="303" t="s">
        <v>744</v>
      </c>
      <c r="GZ122" s="393" t="s">
        <v>744</v>
      </c>
      <c r="HA122" s="303" t="s">
        <v>744</v>
      </c>
      <c r="HB122" s="303" t="s">
        <v>744</v>
      </c>
      <c r="HC122" s="303" t="s">
        <v>744</v>
      </c>
      <c r="HD122" s="393" t="s">
        <v>744</v>
      </c>
      <c r="HE122" s="303" t="s">
        <v>744</v>
      </c>
      <c r="HF122" s="303" t="s">
        <v>744</v>
      </c>
      <c r="HG122" s="303" t="s">
        <v>744</v>
      </c>
      <c r="HH122" s="303" t="s">
        <v>744</v>
      </c>
      <c r="HI122" s="303" t="s">
        <v>744</v>
      </c>
      <c r="HJ122" s="303" t="s">
        <v>744</v>
      </c>
      <c r="HK122" s="303" t="s">
        <v>744</v>
      </c>
      <c r="HL122" s="303" t="s">
        <v>744</v>
      </c>
      <c r="HM122" s="303" t="s">
        <v>744</v>
      </c>
      <c r="HN122" s="303" t="s">
        <v>744</v>
      </c>
      <c r="HO122" s="303" t="s">
        <v>744</v>
      </c>
      <c r="HP122" s="303" t="s">
        <v>744</v>
      </c>
      <c r="HQ122" s="393" t="s">
        <v>744</v>
      </c>
      <c r="HR122" s="303" t="s">
        <v>744</v>
      </c>
      <c r="HS122" s="303" t="s">
        <v>744</v>
      </c>
      <c r="HT122" s="303" t="s">
        <v>744</v>
      </c>
      <c r="HU122" s="393" t="s">
        <v>744</v>
      </c>
      <c r="HV122" s="303" t="s">
        <v>744</v>
      </c>
      <c r="HW122" s="303" t="s">
        <v>744</v>
      </c>
      <c r="HX122" s="303" t="s">
        <v>744</v>
      </c>
      <c r="HY122" s="303" t="s">
        <v>744</v>
      </c>
      <c r="HZ122" s="303" t="s">
        <v>744</v>
      </c>
      <c r="IA122" s="303" t="s">
        <v>744</v>
      </c>
      <c r="IB122" s="303" t="s">
        <v>744</v>
      </c>
      <c r="IC122" s="303" t="s">
        <v>744</v>
      </c>
      <c r="ID122" s="303" t="s">
        <v>744</v>
      </c>
      <c r="IE122" s="303" t="s">
        <v>744</v>
      </c>
      <c r="IF122" s="303" t="s">
        <v>744</v>
      </c>
      <c r="IG122" s="303" t="s">
        <v>744</v>
      </c>
      <c r="IH122" s="393" t="s">
        <v>744</v>
      </c>
      <c r="II122" s="303" t="s">
        <v>744</v>
      </c>
      <c r="IJ122" s="303" t="s">
        <v>744</v>
      </c>
      <c r="IK122" s="303" t="s">
        <v>744</v>
      </c>
      <c r="IL122" s="393" t="s">
        <v>744</v>
      </c>
      <c r="IM122" s="303"/>
      <c r="IN122" s="303" t="s">
        <v>744</v>
      </c>
      <c r="IO122" s="303" t="s">
        <v>744</v>
      </c>
      <c r="IP122" s="393" t="s">
        <v>744</v>
      </c>
      <c r="IQ122" s="303" t="s">
        <v>744</v>
      </c>
      <c r="IR122" s="303" t="s">
        <v>744</v>
      </c>
      <c r="IS122" s="393" t="s">
        <v>744</v>
      </c>
      <c r="IT122" s="303" t="s">
        <v>744</v>
      </c>
      <c r="IU122" s="303" t="s">
        <v>744</v>
      </c>
      <c r="IV122" s="393" t="s">
        <v>495</v>
      </c>
      <c r="IW122" s="735"/>
      <c r="IX122" s="303"/>
      <c r="IY122" s="396" t="s">
        <v>502</v>
      </c>
      <c r="IZ122" s="396" t="s">
        <v>503</v>
      </c>
      <c r="JA122" s="396" t="s">
        <v>350</v>
      </c>
      <c r="JB122" s="396">
        <v>36</v>
      </c>
      <c r="JC122" s="396" t="s">
        <v>12</v>
      </c>
      <c r="JD122" s="396" t="s">
        <v>232</v>
      </c>
      <c r="JE122" s="396" t="s">
        <v>9</v>
      </c>
      <c r="JF122" s="396" t="s">
        <v>232</v>
      </c>
      <c r="JG122" s="396" t="s">
        <v>358</v>
      </c>
    </row>
    <row r="123" spans="1:267" customFormat="1">
      <c r="A123">
        <v>888</v>
      </c>
      <c r="B123">
        <v>1</v>
      </c>
      <c r="F123">
        <v>700</v>
      </c>
      <c r="G123">
        <v>41</v>
      </c>
      <c r="H123">
        <v>1</v>
      </c>
      <c r="I123">
        <v>0</v>
      </c>
      <c r="J123">
        <v>1</v>
      </c>
      <c r="K123">
        <v>0</v>
      </c>
      <c r="L123" t="s">
        <v>502</v>
      </c>
      <c r="M123">
        <v>0</v>
      </c>
      <c r="N123">
        <v>20</v>
      </c>
      <c r="O123">
        <v>26</v>
      </c>
      <c r="P123">
        <v>40</v>
      </c>
      <c r="Q123">
        <v>40</v>
      </c>
      <c r="R123">
        <v>0</v>
      </c>
      <c r="S123">
        <v>0</v>
      </c>
      <c r="T123" t="s">
        <v>745</v>
      </c>
      <c r="U123">
        <v>0</v>
      </c>
      <c r="V123">
        <v>0</v>
      </c>
      <c r="W123">
        <v>0</v>
      </c>
      <c r="X123">
        <v>1</v>
      </c>
      <c r="Y123">
        <v>3</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288</v>
      </c>
      <c r="BC123">
        <v>288</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s="439"/>
      <c r="CH123" s="303">
        <v>20</v>
      </c>
      <c r="CI123" s="393">
        <v>26</v>
      </c>
      <c r="CJ123" s="303">
        <v>40</v>
      </c>
      <c r="CK123" s="393">
        <v>40</v>
      </c>
      <c r="CL123" s="303">
        <v>0</v>
      </c>
      <c r="CM123" s="393">
        <v>0</v>
      </c>
      <c r="CN123" s="303"/>
      <c r="CO123" s="303"/>
      <c r="CP123" s="393" t="s">
        <v>744</v>
      </c>
      <c r="CQ123" s="303" t="s">
        <v>744</v>
      </c>
      <c r="CR123" s="393" t="s">
        <v>744</v>
      </c>
      <c r="CS123" s="393" t="s">
        <v>744</v>
      </c>
      <c r="CT123" s="303" t="s">
        <v>744</v>
      </c>
      <c r="CU123" s="393" t="s">
        <v>744</v>
      </c>
      <c r="CV123" s="303" t="s">
        <v>744</v>
      </c>
      <c r="CW123" s="303" t="s">
        <v>744</v>
      </c>
      <c r="CX123" s="303" t="s">
        <v>744</v>
      </c>
      <c r="CY123" s="303" t="s">
        <v>744</v>
      </c>
      <c r="CZ123" s="303" t="s">
        <v>744</v>
      </c>
      <c r="DA123" s="303" t="s">
        <v>744</v>
      </c>
      <c r="DB123" s="303" t="s">
        <v>744</v>
      </c>
      <c r="DC123" s="303" t="s">
        <v>744</v>
      </c>
      <c r="DD123" s="303" t="s">
        <v>744</v>
      </c>
      <c r="DE123" s="303" t="s">
        <v>744</v>
      </c>
      <c r="DF123" s="303" t="s">
        <v>744</v>
      </c>
      <c r="DG123" s="393" t="s">
        <v>744</v>
      </c>
      <c r="DH123" s="303" t="s">
        <v>744</v>
      </c>
      <c r="DI123" s="303" t="s">
        <v>744</v>
      </c>
      <c r="DJ123" s="393" t="s">
        <v>744</v>
      </c>
      <c r="DK123" s="303" t="s">
        <v>744</v>
      </c>
      <c r="DL123" s="303" t="s">
        <v>744</v>
      </c>
      <c r="DM123" s="303" t="s">
        <v>744</v>
      </c>
      <c r="DN123" s="303" t="s">
        <v>744</v>
      </c>
      <c r="DO123" s="303" t="s">
        <v>744</v>
      </c>
      <c r="DP123" s="303" t="s">
        <v>744</v>
      </c>
      <c r="DQ123" s="303" t="s">
        <v>744</v>
      </c>
      <c r="DR123" s="303" t="s">
        <v>744</v>
      </c>
      <c r="DS123" s="303" t="s">
        <v>744</v>
      </c>
      <c r="DT123" s="303" t="s">
        <v>744</v>
      </c>
      <c r="DU123" s="303" t="s">
        <v>744</v>
      </c>
      <c r="DV123" s="393" t="s">
        <v>744</v>
      </c>
      <c r="DW123" s="303" t="s">
        <v>744</v>
      </c>
      <c r="DX123" s="303" t="s">
        <v>744</v>
      </c>
      <c r="DY123" s="393" t="s">
        <v>744</v>
      </c>
      <c r="DZ123" s="303" t="s">
        <v>744</v>
      </c>
      <c r="EA123" s="303" t="s">
        <v>744</v>
      </c>
      <c r="EB123" s="303" t="s">
        <v>744</v>
      </c>
      <c r="EC123" s="303" t="s">
        <v>744</v>
      </c>
      <c r="ED123" s="303" t="s">
        <v>744</v>
      </c>
      <c r="EE123" s="303" t="s">
        <v>744</v>
      </c>
      <c r="EF123" s="303" t="s">
        <v>744</v>
      </c>
      <c r="EG123" s="303" t="s">
        <v>744</v>
      </c>
      <c r="EH123" s="303" t="s">
        <v>744</v>
      </c>
      <c r="EI123" s="303" t="s">
        <v>744</v>
      </c>
      <c r="EJ123" s="303" t="s">
        <v>744</v>
      </c>
      <c r="EK123" s="393" t="s">
        <v>744</v>
      </c>
      <c r="EL123" s="303" t="s">
        <v>744</v>
      </c>
      <c r="EM123" s="303" t="s">
        <v>744</v>
      </c>
      <c r="EN123" s="393" t="s">
        <v>744</v>
      </c>
      <c r="EO123" s="303" t="s">
        <v>744</v>
      </c>
      <c r="EP123" s="303" t="s">
        <v>744</v>
      </c>
      <c r="EQ123" s="303" t="s">
        <v>744</v>
      </c>
      <c r="ER123" s="303" t="s">
        <v>744</v>
      </c>
      <c r="ES123" s="303" t="s">
        <v>744</v>
      </c>
      <c r="ET123" s="303" t="s">
        <v>744</v>
      </c>
      <c r="EU123" s="303" t="s">
        <v>744</v>
      </c>
      <c r="EV123" s="303" t="s">
        <v>744</v>
      </c>
      <c r="EW123" s="303" t="s">
        <v>744</v>
      </c>
      <c r="EX123" s="303" t="s">
        <v>744</v>
      </c>
      <c r="EY123" s="303" t="s">
        <v>744</v>
      </c>
      <c r="EZ123" s="303" t="s">
        <v>744</v>
      </c>
      <c r="FA123" s="393" t="s">
        <v>744</v>
      </c>
      <c r="FB123" s="303" t="s">
        <v>744</v>
      </c>
      <c r="FC123" s="303" t="s">
        <v>744</v>
      </c>
      <c r="FD123" s="303" t="s">
        <v>744</v>
      </c>
      <c r="FE123" s="393" t="s">
        <v>744</v>
      </c>
      <c r="FF123" s="303">
        <v>1</v>
      </c>
      <c r="FG123" s="303">
        <v>1840</v>
      </c>
      <c r="FH123" s="303">
        <v>0</v>
      </c>
      <c r="FI123" s="303">
        <v>0</v>
      </c>
      <c r="FJ123" s="303">
        <v>0</v>
      </c>
      <c r="FK123" s="303">
        <v>0</v>
      </c>
      <c r="FL123" s="303">
        <v>288</v>
      </c>
      <c r="FM123" s="303">
        <v>0</v>
      </c>
      <c r="FN123" s="303">
        <v>0</v>
      </c>
      <c r="FO123" s="303">
        <v>0</v>
      </c>
      <c r="FP123" s="303">
        <v>1552</v>
      </c>
      <c r="FQ123" s="303">
        <v>0</v>
      </c>
      <c r="FR123" s="393">
        <v>0</v>
      </c>
      <c r="FS123" s="303">
        <v>1840</v>
      </c>
      <c r="FT123" s="303">
        <v>1552</v>
      </c>
      <c r="FU123" s="303">
        <v>0</v>
      </c>
      <c r="FV123" s="393">
        <v>0.15652173913043477</v>
      </c>
      <c r="FW123" s="303">
        <v>1</v>
      </c>
      <c r="FX123" s="303">
        <v>1840</v>
      </c>
      <c r="FY123" s="303">
        <v>0</v>
      </c>
      <c r="FZ123" s="303">
        <v>0</v>
      </c>
      <c r="GA123" s="303">
        <v>0</v>
      </c>
      <c r="GB123" s="303">
        <v>0</v>
      </c>
      <c r="GC123" s="303">
        <v>288</v>
      </c>
      <c r="GD123" s="303">
        <v>0</v>
      </c>
      <c r="GE123" s="303">
        <v>0</v>
      </c>
      <c r="GF123" s="303">
        <v>0</v>
      </c>
      <c r="GG123" s="303">
        <v>1552</v>
      </c>
      <c r="GH123" s="303">
        <v>0</v>
      </c>
      <c r="GI123" s="393">
        <v>0</v>
      </c>
      <c r="GJ123" s="303">
        <v>1840</v>
      </c>
      <c r="GK123" s="303">
        <v>1552</v>
      </c>
      <c r="GL123" s="303">
        <v>0</v>
      </c>
      <c r="GM123" s="393">
        <v>0.15652173913043477</v>
      </c>
      <c r="GN123" s="303">
        <v>3</v>
      </c>
      <c r="GO123" s="303">
        <v>5376</v>
      </c>
      <c r="GP123" s="303">
        <v>0</v>
      </c>
      <c r="GQ123" s="303">
        <v>0</v>
      </c>
      <c r="GR123" s="303">
        <v>0</v>
      </c>
      <c r="GS123" s="303">
        <v>0</v>
      </c>
      <c r="GT123" s="303">
        <v>288</v>
      </c>
      <c r="GU123" s="303">
        <v>0</v>
      </c>
      <c r="GV123" s="303">
        <v>0</v>
      </c>
      <c r="GW123" s="303">
        <v>0</v>
      </c>
      <c r="GX123" s="303">
        <v>5088</v>
      </c>
      <c r="GY123" s="303">
        <v>0</v>
      </c>
      <c r="GZ123" s="393">
        <v>0</v>
      </c>
      <c r="HA123" s="303">
        <v>1792</v>
      </c>
      <c r="HB123" s="303">
        <v>1696</v>
      </c>
      <c r="HC123" s="303">
        <v>0</v>
      </c>
      <c r="HD123" s="393">
        <v>5.3571428571428603E-2</v>
      </c>
      <c r="HE123" s="303" t="s">
        <v>744</v>
      </c>
      <c r="HF123" s="303" t="s">
        <v>744</v>
      </c>
      <c r="HG123" s="303" t="s">
        <v>744</v>
      </c>
      <c r="HH123" s="303" t="s">
        <v>744</v>
      </c>
      <c r="HI123" s="303" t="s">
        <v>744</v>
      </c>
      <c r="HJ123" s="303" t="s">
        <v>744</v>
      </c>
      <c r="HK123" s="303" t="s">
        <v>744</v>
      </c>
      <c r="HL123" s="303" t="s">
        <v>744</v>
      </c>
      <c r="HM123" s="303" t="s">
        <v>744</v>
      </c>
      <c r="HN123" s="303" t="s">
        <v>744</v>
      </c>
      <c r="HO123" s="303" t="s">
        <v>744</v>
      </c>
      <c r="HP123" s="303" t="s">
        <v>744</v>
      </c>
      <c r="HQ123" s="393" t="s">
        <v>744</v>
      </c>
      <c r="HR123" s="303" t="s">
        <v>744</v>
      </c>
      <c r="HS123" s="303" t="s">
        <v>744</v>
      </c>
      <c r="HT123" s="303" t="s">
        <v>744</v>
      </c>
      <c r="HU123" s="393" t="s">
        <v>744</v>
      </c>
      <c r="HV123" s="303">
        <v>3</v>
      </c>
      <c r="HW123" s="303">
        <v>5376</v>
      </c>
      <c r="HX123" s="303">
        <v>0</v>
      </c>
      <c r="HY123" s="303">
        <v>0</v>
      </c>
      <c r="HZ123" s="303">
        <v>0</v>
      </c>
      <c r="IA123" s="303">
        <v>0</v>
      </c>
      <c r="IB123" s="303">
        <v>288</v>
      </c>
      <c r="IC123" s="303">
        <v>0</v>
      </c>
      <c r="ID123" s="303">
        <v>0</v>
      </c>
      <c r="IE123" s="303">
        <v>0</v>
      </c>
      <c r="IF123" s="303">
        <v>5088</v>
      </c>
      <c r="IG123" s="303">
        <v>0</v>
      </c>
      <c r="IH123" s="393">
        <v>0</v>
      </c>
      <c r="II123" s="303">
        <v>1792</v>
      </c>
      <c r="IJ123" s="303">
        <v>1696</v>
      </c>
      <c r="IK123" s="303">
        <v>0</v>
      </c>
      <c r="IL123" s="393">
        <v>5.3571428571428603E-2</v>
      </c>
      <c r="IM123" s="303"/>
      <c r="IN123" s="303">
        <v>1792</v>
      </c>
      <c r="IO123" s="303">
        <v>1696</v>
      </c>
      <c r="IP123" s="393">
        <v>5.3571428571428603E-2</v>
      </c>
      <c r="IQ123" s="303">
        <v>1840</v>
      </c>
      <c r="IR123" s="303">
        <v>1552</v>
      </c>
      <c r="IS123" s="393">
        <v>0.15652173913043477</v>
      </c>
      <c r="IT123" s="303">
        <v>1804</v>
      </c>
      <c r="IU123" s="303">
        <v>1660</v>
      </c>
      <c r="IV123" s="393">
        <v>7.9822616407982272E-2</v>
      </c>
      <c r="IW123" s="735"/>
      <c r="IX123" s="303"/>
      <c r="IY123" s="396" t="s">
        <v>502</v>
      </c>
      <c r="IZ123" s="396" t="s">
        <v>503</v>
      </c>
      <c r="JA123" s="396" t="s">
        <v>350</v>
      </c>
      <c r="JB123" s="396">
        <v>6</v>
      </c>
      <c r="JC123" s="396" t="s">
        <v>11</v>
      </c>
      <c r="JD123" s="396" t="s">
        <v>232</v>
      </c>
      <c r="JE123" s="396" t="s">
        <v>9</v>
      </c>
      <c r="JF123" s="396" t="s">
        <v>232</v>
      </c>
      <c r="JG123" s="396" t="s">
        <v>358</v>
      </c>
    </row>
    <row r="124" spans="1:267" customFormat="1">
      <c r="A124">
        <v>896</v>
      </c>
      <c r="B124">
        <v>1</v>
      </c>
      <c r="F124">
        <v>700</v>
      </c>
      <c r="G124">
        <v>41</v>
      </c>
      <c r="H124">
        <v>1</v>
      </c>
      <c r="I124">
        <v>0</v>
      </c>
      <c r="J124">
        <v>1</v>
      </c>
      <c r="K124">
        <v>0</v>
      </c>
      <c r="L124" t="s">
        <v>515</v>
      </c>
      <c r="M124">
        <v>0</v>
      </c>
      <c r="N124">
        <v>30</v>
      </c>
      <c r="O124">
        <v>28</v>
      </c>
      <c r="P124">
        <v>40</v>
      </c>
      <c r="Q124">
        <v>40</v>
      </c>
      <c r="R124">
        <v>0</v>
      </c>
      <c r="S124">
        <v>0</v>
      </c>
      <c r="T124" t="s">
        <v>745</v>
      </c>
      <c r="U124">
        <v>0</v>
      </c>
      <c r="V124">
        <v>0</v>
      </c>
      <c r="W124">
        <v>0.5</v>
      </c>
      <c r="X124">
        <v>1</v>
      </c>
      <c r="Y124">
        <v>11</v>
      </c>
      <c r="Z124">
        <v>0</v>
      </c>
      <c r="AA124">
        <v>0</v>
      </c>
      <c r="AB124">
        <v>0</v>
      </c>
      <c r="AC124">
        <v>0</v>
      </c>
      <c r="AD124">
        <v>0</v>
      </c>
      <c r="AE124">
        <v>968</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s="439"/>
      <c r="CH124" s="303">
        <v>30</v>
      </c>
      <c r="CI124" s="393">
        <v>28</v>
      </c>
      <c r="CJ124" s="303">
        <v>40</v>
      </c>
      <c r="CK124" s="393">
        <v>40</v>
      </c>
      <c r="CL124" s="303">
        <v>0</v>
      </c>
      <c r="CM124" s="393">
        <v>0</v>
      </c>
      <c r="CN124" s="303"/>
      <c r="CO124" s="303"/>
      <c r="CP124" s="393" t="s">
        <v>744</v>
      </c>
      <c r="CQ124" s="303" t="s">
        <v>744</v>
      </c>
      <c r="CR124" s="393" t="s">
        <v>744</v>
      </c>
      <c r="CS124" s="393" t="s">
        <v>744</v>
      </c>
      <c r="CT124" s="303" t="s">
        <v>744</v>
      </c>
      <c r="CU124" s="393" t="s">
        <v>744</v>
      </c>
      <c r="CV124" s="303" t="s">
        <v>744</v>
      </c>
      <c r="CW124" s="303" t="s">
        <v>744</v>
      </c>
      <c r="CX124" s="303" t="s">
        <v>744</v>
      </c>
      <c r="CY124" s="303" t="s">
        <v>744</v>
      </c>
      <c r="CZ124" s="303" t="s">
        <v>744</v>
      </c>
      <c r="DA124" s="303" t="s">
        <v>744</v>
      </c>
      <c r="DB124" s="303" t="s">
        <v>744</v>
      </c>
      <c r="DC124" s="303" t="s">
        <v>744</v>
      </c>
      <c r="DD124" s="303" t="s">
        <v>744</v>
      </c>
      <c r="DE124" s="303" t="s">
        <v>744</v>
      </c>
      <c r="DF124" s="303" t="s">
        <v>744</v>
      </c>
      <c r="DG124" s="393" t="s">
        <v>744</v>
      </c>
      <c r="DH124" s="303" t="s">
        <v>744</v>
      </c>
      <c r="DI124" s="303" t="s">
        <v>744</v>
      </c>
      <c r="DJ124" s="393" t="s">
        <v>744</v>
      </c>
      <c r="DK124" s="303" t="s">
        <v>744</v>
      </c>
      <c r="DL124" s="303" t="s">
        <v>744</v>
      </c>
      <c r="DM124" s="303" t="s">
        <v>744</v>
      </c>
      <c r="DN124" s="303" t="s">
        <v>744</v>
      </c>
      <c r="DO124" s="303" t="s">
        <v>744</v>
      </c>
      <c r="DP124" s="303" t="s">
        <v>744</v>
      </c>
      <c r="DQ124" s="303" t="s">
        <v>744</v>
      </c>
      <c r="DR124" s="303" t="s">
        <v>744</v>
      </c>
      <c r="DS124" s="303" t="s">
        <v>744</v>
      </c>
      <c r="DT124" s="303" t="s">
        <v>744</v>
      </c>
      <c r="DU124" s="303" t="s">
        <v>744</v>
      </c>
      <c r="DV124" s="393" t="s">
        <v>744</v>
      </c>
      <c r="DW124" s="303" t="s">
        <v>744</v>
      </c>
      <c r="DX124" s="303" t="s">
        <v>744</v>
      </c>
      <c r="DY124" s="393" t="s">
        <v>744</v>
      </c>
      <c r="DZ124" s="303" t="s">
        <v>744</v>
      </c>
      <c r="EA124" s="303" t="s">
        <v>744</v>
      </c>
      <c r="EB124" s="303" t="s">
        <v>744</v>
      </c>
      <c r="EC124" s="303" t="s">
        <v>744</v>
      </c>
      <c r="ED124" s="303" t="s">
        <v>744</v>
      </c>
      <c r="EE124" s="303" t="s">
        <v>744</v>
      </c>
      <c r="EF124" s="303" t="s">
        <v>744</v>
      </c>
      <c r="EG124" s="303" t="s">
        <v>744</v>
      </c>
      <c r="EH124" s="303" t="s">
        <v>744</v>
      </c>
      <c r="EI124" s="303" t="s">
        <v>744</v>
      </c>
      <c r="EJ124" s="303" t="s">
        <v>744</v>
      </c>
      <c r="EK124" s="393" t="s">
        <v>744</v>
      </c>
      <c r="EL124" s="303" t="s">
        <v>744</v>
      </c>
      <c r="EM124" s="303" t="s">
        <v>744</v>
      </c>
      <c r="EN124" s="393" t="s">
        <v>744</v>
      </c>
      <c r="EO124" s="303">
        <v>0.5</v>
      </c>
      <c r="EP124" s="303">
        <v>880</v>
      </c>
      <c r="EQ124" s="303">
        <v>0</v>
      </c>
      <c r="ER124" s="303">
        <v>0</v>
      </c>
      <c r="ES124" s="303">
        <v>0</v>
      </c>
      <c r="ET124" s="303">
        <v>0</v>
      </c>
      <c r="EU124" s="303">
        <v>0</v>
      </c>
      <c r="EV124" s="303">
        <v>0</v>
      </c>
      <c r="EW124" s="303">
        <v>0</v>
      </c>
      <c r="EX124" s="303">
        <v>0</v>
      </c>
      <c r="EY124" s="303">
        <v>880</v>
      </c>
      <c r="EZ124" s="303">
        <v>0</v>
      </c>
      <c r="FA124" s="393">
        <v>0</v>
      </c>
      <c r="FB124" s="303">
        <v>1760</v>
      </c>
      <c r="FC124" s="303">
        <v>1760</v>
      </c>
      <c r="FD124" s="303">
        <v>0</v>
      </c>
      <c r="FE124" s="393">
        <v>0</v>
      </c>
      <c r="FF124" s="303">
        <v>1</v>
      </c>
      <c r="FG124" s="303">
        <v>1760</v>
      </c>
      <c r="FH124" s="303">
        <v>0</v>
      </c>
      <c r="FI124" s="303">
        <v>0</v>
      </c>
      <c r="FJ124" s="303">
        <v>0</v>
      </c>
      <c r="FK124" s="303">
        <v>0</v>
      </c>
      <c r="FL124" s="303">
        <v>0</v>
      </c>
      <c r="FM124" s="303">
        <v>0</v>
      </c>
      <c r="FN124" s="303">
        <v>0</v>
      </c>
      <c r="FO124" s="303">
        <v>0</v>
      </c>
      <c r="FP124" s="303">
        <v>1760</v>
      </c>
      <c r="FQ124" s="303">
        <v>0</v>
      </c>
      <c r="FR124" s="393">
        <v>0</v>
      </c>
      <c r="FS124" s="303">
        <v>1760</v>
      </c>
      <c r="FT124" s="303">
        <v>1760</v>
      </c>
      <c r="FU124" s="303">
        <v>0</v>
      </c>
      <c r="FV124" s="393">
        <v>0</v>
      </c>
      <c r="FW124" s="303">
        <v>1.5</v>
      </c>
      <c r="FX124" s="303">
        <v>2640</v>
      </c>
      <c r="FY124" s="303">
        <v>0</v>
      </c>
      <c r="FZ124" s="303">
        <v>0</v>
      </c>
      <c r="GA124" s="303">
        <v>0</v>
      </c>
      <c r="GB124" s="303">
        <v>0</v>
      </c>
      <c r="GC124" s="303">
        <v>0</v>
      </c>
      <c r="GD124" s="303">
        <v>0</v>
      </c>
      <c r="GE124" s="303">
        <v>0</v>
      </c>
      <c r="GF124" s="303">
        <v>0</v>
      </c>
      <c r="GG124" s="303">
        <v>2640</v>
      </c>
      <c r="GH124" s="303">
        <v>0</v>
      </c>
      <c r="GI124" s="393">
        <v>0</v>
      </c>
      <c r="GJ124" s="303">
        <v>1760</v>
      </c>
      <c r="GK124" s="303">
        <v>1760</v>
      </c>
      <c r="GL124" s="303">
        <v>0</v>
      </c>
      <c r="GM124" s="393">
        <v>0</v>
      </c>
      <c r="GN124" s="303">
        <v>11</v>
      </c>
      <c r="GO124" s="303">
        <v>19536</v>
      </c>
      <c r="GP124" s="303">
        <v>968</v>
      </c>
      <c r="GQ124" s="303">
        <v>0</v>
      </c>
      <c r="GR124" s="303">
        <v>0</v>
      </c>
      <c r="GS124" s="303">
        <v>0</v>
      </c>
      <c r="GT124" s="303">
        <v>0</v>
      </c>
      <c r="GU124" s="303">
        <v>0</v>
      </c>
      <c r="GV124" s="303">
        <v>0</v>
      </c>
      <c r="GW124" s="303">
        <v>0</v>
      </c>
      <c r="GX124" s="303">
        <v>18568</v>
      </c>
      <c r="GY124" s="303">
        <v>0</v>
      </c>
      <c r="GZ124" s="393">
        <v>0</v>
      </c>
      <c r="HA124" s="303">
        <v>1776</v>
      </c>
      <c r="HB124" s="303">
        <v>1688</v>
      </c>
      <c r="HC124" s="303">
        <v>0</v>
      </c>
      <c r="HD124" s="393">
        <v>4.9549549549549599E-2</v>
      </c>
      <c r="HE124" s="303" t="s">
        <v>744</v>
      </c>
      <c r="HF124" s="303" t="s">
        <v>744</v>
      </c>
      <c r="HG124" s="303" t="s">
        <v>744</v>
      </c>
      <c r="HH124" s="303" t="s">
        <v>744</v>
      </c>
      <c r="HI124" s="303" t="s">
        <v>744</v>
      </c>
      <c r="HJ124" s="303" t="s">
        <v>744</v>
      </c>
      <c r="HK124" s="303" t="s">
        <v>744</v>
      </c>
      <c r="HL124" s="303" t="s">
        <v>744</v>
      </c>
      <c r="HM124" s="303" t="s">
        <v>744</v>
      </c>
      <c r="HN124" s="303" t="s">
        <v>744</v>
      </c>
      <c r="HO124" s="303" t="s">
        <v>744</v>
      </c>
      <c r="HP124" s="303" t="s">
        <v>744</v>
      </c>
      <c r="HQ124" s="393" t="s">
        <v>744</v>
      </c>
      <c r="HR124" s="303" t="s">
        <v>744</v>
      </c>
      <c r="HS124" s="303" t="s">
        <v>744</v>
      </c>
      <c r="HT124" s="303" t="s">
        <v>744</v>
      </c>
      <c r="HU124" s="393" t="s">
        <v>744</v>
      </c>
      <c r="HV124" s="303">
        <v>11</v>
      </c>
      <c r="HW124" s="303">
        <v>19536</v>
      </c>
      <c r="HX124" s="303">
        <v>968</v>
      </c>
      <c r="HY124" s="303">
        <v>0</v>
      </c>
      <c r="HZ124" s="303">
        <v>0</v>
      </c>
      <c r="IA124" s="303">
        <v>0</v>
      </c>
      <c r="IB124" s="303">
        <v>0</v>
      </c>
      <c r="IC124" s="303">
        <v>0</v>
      </c>
      <c r="ID124" s="303">
        <v>0</v>
      </c>
      <c r="IE124" s="303">
        <v>0</v>
      </c>
      <c r="IF124" s="303">
        <v>18568</v>
      </c>
      <c r="IG124" s="303">
        <v>0</v>
      </c>
      <c r="IH124" s="393">
        <v>0</v>
      </c>
      <c r="II124" s="303">
        <v>1776</v>
      </c>
      <c r="IJ124" s="303">
        <v>1688</v>
      </c>
      <c r="IK124" s="303">
        <v>0</v>
      </c>
      <c r="IL124" s="393">
        <v>4.9549549549549599E-2</v>
      </c>
      <c r="IM124" s="303"/>
      <c r="IN124" s="303">
        <v>1775.304347826087</v>
      </c>
      <c r="IO124" s="303">
        <v>1691.1304347826087</v>
      </c>
      <c r="IP124" s="393">
        <v>4.7413793103448287E-2</v>
      </c>
      <c r="IQ124" s="303">
        <v>1760</v>
      </c>
      <c r="IR124" s="303">
        <v>1760</v>
      </c>
      <c r="IS124" s="393">
        <v>0</v>
      </c>
      <c r="IT124" s="303">
        <v>1774.08</v>
      </c>
      <c r="IU124" s="303">
        <v>1696.64</v>
      </c>
      <c r="IV124" s="393">
        <v>4.3650793650793607E-2</v>
      </c>
      <c r="IW124" s="735"/>
      <c r="IX124" s="303"/>
      <c r="IY124" s="396" t="s">
        <v>515</v>
      </c>
      <c r="IZ124" s="396" t="s">
        <v>503</v>
      </c>
      <c r="JA124" s="396" t="s">
        <v>350</v>
      </c>
      <c r="JB124" s="396">
        <v>19</v>
      </c>
      <c r="JC124" s="396" t="s">
        <v>12</v>
      </c>
      <c r="JD124" s="396" t="s">
        <v>232</v>
      </c>
      <c r="JE124" s="396" t="s">
        <v>9</v>
      </c>
      <c r="JF124" s="396" t="s">
        <v>232</v>
      </c>
      <c r="JG124" s="396" t="s">
        <v>358</v>
      </c>
    </row>
    <row r="125" spans="1:267" customFormat="1">
      <c r="A125">
        <v>901</v>
      </c>
      <c r="B125">
        <v>1</v>
      </c>
      <c r="F125">
        <v>700</v>
      </c>
      <c r="G125">
        <v>43</v>
      </c>
      <c r="H125">
        <v>1</v>
      </c>
      <c r="I125">
        <v>0</v>
      </c>
      <c r="J125">
        <v>1</v>
      </c>
      <c r="K125">
        <v>0</v>
      </c>
      <c r="L125" t="s">
        <v>502</v>
      </c>
      <c r="M125">
        <v>0</v>
      </c>
      <c r="N125">
        <v>0</v>
      </c>
      <c r="O125">
        <v>0</v>
      </c>
      <c r="P125">
        <v>0</v>
      </c>
      <c r="Q125">
        <v>0</v>
      </c>
      <c r="R125">
        <v>0</v>
      </c>
      <c r="S125">
        <v>0</v>
      </c>
      <c r="T125" t="s">
        <v>745</v>
      </c>
      <c r="U125">
        <v>0</v>
      </c>
      <c r="V125">
        <v>0</v>
      </c>
      <c r="W125">
        <v>0.5</v>
      </c>
      <c r="X125">
        <v>0</v>
      </c>
      <c r="Y125">
        <v>1.5</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s="439"/>
      <c r="CH125" s="303" t="s">
        <v>744</v>
      </c>
      <c r="CI125" s="393" t="s">
        <v>744</v>
      </c>
      <c r="CJ125" s="303" t="s">
        <v>744</v>
      </c>
      <c r="CK125" s="393" t="s">
        <v>744</v>
      </c>
      <c r="CL125" s="303" t="s">
        <v>744</v>
      </c>
      <c r="CM125" s="393" t="s">
        <v>744</v>
      </c>
      <c r="CN125" s="303"/>
      <c r="CO125" s="303"/>
      <c r="CP125" s="393" t="s">
        <v>658</v>
      </c>
      <c r="CQ125" s="303" t="s">
        <v>744</v>
      </c>
      <c r="CR125" s="393" t="s">
        <v>744</v>
      </c>
      <c r="CS125" s="393" t="s">
        <v>658</v>
      </c>
      <c r="CT125" s="303" t="s">
        <v>744</v>
      </c>
      <c r="CU125" s="393" t="s">
        <v>744</v>
      </c>
      <c r="CV125" s="303" t="s">
        <v>744</v>
      </c>
      <c r="CW125" s="303" t="s">
        <v>744</v>
      </c>
      <c r="CX125" s="303" t="s">
        <v>744</v>
      </c>
      <c r="CY125" s="303" t="s">
        <v>744</v>
      </c>
      <c r="CZ125" s="303" t="s">
        <v>744</v>
      </c>
      <c r="DA125" s="303" t="s">
        <v>744</v>
      </c>
      <c r="DB125" s="303" t="s">
        <v>744</v>
      </c>
      <c r="DC125" s="303" t="s">
        <v>744</v>
      </c>
      <c r="DD125" s="303" t="s">
        <v>744</v>
      </c>
      <c r="DE125" s="303" t="s">
        <v>744</v>
      </c>
      <c r="DF125" s="303" t="s">
        <v>744</v>
      </c>
      <c r="DG125" s="393" t="s">
        <v>744</v>
      </c>
      <c r="DH125" s="303" t="s">
        <v>744</v>
      </c>
      <c r="DI125" s="303" t="s">
        <v>744</v>
      </c>
      <c r="DJ125" s="393" t="s">
        <v>744</v>
      </c>
      <c r="DK125" s="303" t="s">
        <v>744</v>
      </c>
      <c r="DL125" s="303" t="s">
        <v>744</v>
      </c>
      <c r="DM125" s="303" t="s">
        <v>744</v>
      </c>
      <c r="DN125" s="303" t="s">
        <v>744</v>
      </c>
      <c r="DO125" s="303" t="s">
        <v>744</v>
      </c>
      <c r="DP125" s="303" t="s">
        <v>744</v>
      </c>
      <c r="DQ125" s="303" t="s">
        <v>744</v>
      </c>
      <c r="DR125" s="303" t="s">
        <v>744</v>
      </c>
      <c r="DS125" s="303" t="s">
        <v>744</v>
      </c>
      <c r="DT125" s="303" t="s">
        <v>744</v>
      </c>
      <c r="DU125" s="303" t="s">
        <v>744</v>
      </c>
      <c r="DV125" s="393" t="s">
        <v>744</v>
      </c>
      <c r="DW125" s="303" t="s">
        <v>744</v>
      </c>
      <c r="DX125" s="303" t="s">
        <v>744</v>
      </c>
      <c r="DY125" s="393" t="s">
        <v>744</v>
      </c>
      <c r="DZ125" s="303" t="s">
        <v>744</v>
      </c>
      <c r="EA125" s="303" t="s">
        <v>744</v>
      </c>
      <c r="EB125" s="303" t="s">
        <v>744</v>
      </c>
      <c r="EC125" s="303" t="s">
        <v>744</v>
      </c>
      <c r="ED125" s="303" t="s">
        <v>744</v>
      </c>
      <c r="EE125" s="303" t="s">
        <v>744</v>
      </c>
      <c r="EF125" s="303" t="s">
        <v>744</v>
      </c>
      <c r="EG125" s="303" t="s">
        <v>744</v>
      </c>
      <c r="EH125" s="303" t="s">
        <v>744</v>
      </c>
      <c r="EI125" s="303" t="s">
        <v>744</v>
      </c>
      <c r="EJ125" s="303" t="s">
        <v>744</v>
      </c>
      <c r="EK125" s="393" t="s">
        <v>744</v>
      </c>
      <c r="EL125" s="303" t="s">
        <v>744</v>
      </c>
      <c r="EM125" s="303" t="s">
        <v>744</v>
      </c>
      <c r="EN125" s="393" t="s">
        <v>744</v>
      </c>
      <c r="EO125" s="303" t="s">
        <v>744</v>
      </c>
      <c r="EP125" s="303" t="s">
        <v>744</v>
      </c>
      <c r="EQ125" s="303" t="s">
        <v>744</v>
      </c>
      <c r="ER125" s="303" t="s">
        <v>744</v>
      </c>
      <c r="ES125" s="303" t="s">
        <v>744</v>
      </c>
      <c r="ET125" s="303" t="s">
        <v>744</v>
      </c>
      <c r="EU125" s="303" t="s">
        <v>744</v>
      </c>
      <c r="EV125" s="303" t="s">
        <v>744</v>
      </c>
      <c r="EW125" s="303" t="s">
        <v>744</v>
      </c>
      <c r="EX125" s="303" t="s">
        <v>744</v>
      </c>
      <c r="EY125" s="303" t="s">
        <v>744</v>
      </c>
      <c r="EZ125" s="303" t="s">
        <v>744</v>
      </c>
      <c r="FA125" s="393" t="s">
        <v>744</v>
      </c>
      <c r="FB125" s="303" t="s">
        <v>744</v>
      </c>
      <c r="FC125" s="303" t="s">
        <v>744</v>
      </c>
      <c r="FD125" s="303" t="s">
        <v>744</v>
      </c>
      <c r="FE125" s="393" t="s">
        <v>744</v>
      </c>
      <c r="FF125" s="303" t="s">
        <v>744</v>
      </c>
      <c r="FG125" s="303" t="s">
        <v>744</v>
      </c>
      <c r="FH125" s="303" t="s">
        <v>744</v>
      </c>
      <c r="FI125" s="303" t="s">
        <v>744</v>
      </c>
      <c r="FJ125" s="303" t="s">
        <v>744</v>
      </c>
      <c r="FK125" s="303" t="s">
        <v>744</v>
      </c>
      <c r="FL125" s="303" t="s">
        <v>744</v>
      </c>
      <c r="FM125" s="303" t="s">
        <v>744</v>
      </c>
      <c r="FN125" s="303" t="s">
        <v>744</v>
      </c>
      <c r="FO125" s="303" t="s">
        <v>744</v>
      </c>
      <c r="FP125" s="303" t="s">
        <v>744</v>
      </c>
      <c r="FQ125" s="303" t="s">
        <v>744</v>
      </c>
      <c r="FR125" s="393" t="s">
        <v>744</v>
      </c>
      <c r="FS125" s="303" t="s">
        <v>744</v>
      </c>
      <c r="FT125" s="303" t="s">
        <v>744</v>
      </c>
      <c r="FU125" s="303" t="s">
        <v>744</v>
      </c>
      <c r="FV125" s="393" t="s">
        <v>744</v>
      </c>
      <c r="FW125" s="303" t="s">
        <v>744</v>
      </c>
      <c r="FX125" s="303" t="s">
        <v>744</v>
      </c>
      <c r="FY125" s="303" t="s">
        <v>744</v>
      </c>
      <c r="FZ125" s="303" t="s">
        <v>744</v>
      </c>
      <c r="GA125" s="303" t="s">
        <v>744</v>
      </c>
      <c r="GB125" s="303" t="s">
        <v>744</v>
      </c>
      <c r="GC125" s="303" t="s">
        <v>744</v>
      </c>
      <c r="GD125" s="303" t="s">
        <v>744</v>
      </c>
      <c r="GE125" s="303" t="s">
        <v>744</v>
      </c>
      <c r="GF125" s="303" t="s">
        <v>744</v>
      </c>
      <c r="GG125" s="303" t="s">
        <v>744</v>
      </c>
      <c r="GH125" s="303" t="s">
        <v>744</v>
      </c>
      <c r="GI125" s="393" t="s">
        <v>744</v>
      </c>
      <c r="GJ125" s="303" t="s">
        <v>744</v>
      </c>
      <c r="GK125" s="303" t="s">
        <v>744</v>
      </c>
      <c r="GL125" s="303" t="s">
        <v>744</v>
      </c>
      <c r="GM125" s="393" t="s">
        <v>744</v>
      </c>
      <c r="GN125" s="303" t="s">
        <v>744</v>
      </c>
      <c r="GO125" s="303" t="s">
        <v>744</v>
      </c>
      <c r="GP125" s="303" t="s">
        <v>744</v>
      </c>
      <c r="GQ125" s="303" t="s">
        <v>744</v>
      </c>
      <c r="GR125" s="303" t="s">
        <v>744</v>
      </c>
      <c r="GS125" s="303" t="s">
        <v>744</v>
      </c>
      <c r="GT125" s="303" t="s">
        <v>744</v>
      </c>
      <c r="GU125" s="303" t="s">
        <v>744</v>
      </c>
      <c r="GV125" s="303" t="s">
        <v>744</v>
      </c>
      <c r="GW125" s="303" t="s">
        <v>744</v>
      </c>
      <c r="GX125" s="303" t="s">
        <v>744</v>
      </c>
      <c r="GY125" s="303" t="s">
        <v>744</v>
      </c>
      <c r="GZ125" s="393" t="s">
        <v>744</v>
      </c>
      <c r="HA125" s="303" t="s">
        <v>744</v>
      </c>
      <c r="HB125" s="303" t="s">
        <v>744</v>
      </c>
      <c r="HC125" s="303" t="s">
        <v>744</v>
      </c>
      <c r="HD125" s="393" t="s">
        <v>744</v>
      </c>
      <c r="HE125" s="303" t="s">
        <v>744</v>
      </c>
      <c r="HF125" s="303" t="s">
        <v>744</v>
      </c>
      <c r="HG125" s="303" t="s">
        <v>744</v>
      </c>
      <c r="HH125" s="303" t="s">
        <v>744</v>
      </c>
      <c r="HI125" s="303" t="s">
        <v>744</v>
      </c>
      <c r="HJ125" s="303" t="s">
        <v>744</v>
      </c>
      <c r="HK125" s="303" t="s">
        <v>744</v>
      </c>
      <c r="HL125" s="303" t="s">
        <v>744</v>
      </c>
      <c r="HM125" s="303" t="s">
        <v>744</v>
      </c>
      <c r="HN125" s="303" t="s">
        <v>744</v>
      </c>
      <c r="HO125" s="303" t="s">
        <v>744</v>
      </c>
      <c r="HP125" s="303" t="s">
        <v>744</v>
      </c>
      <c r="HQ125" s="393" t="s">
        <v>744</v>
      </c>
      <c r="HR125" s="303" t="s">
        <v>744</v>
      </c>
      <c r="HS125" s="303" t="s">
        <v>744</v>
      </c>
      <c r="HT125" s="303" t="s">
        <v>744</v>
      </c>
      <c r="HU125" s="393" t="s">
        <v>744</v>
      </c>
      <c r="HV125" s="303" t="s">
        <v>744</v>
      </c>
      <c r="HW125" s="303" t="s">
        <v>744</v>
      </c>
      <c r="HX125" s="303" t="s">
        <v>744</v>
      </c>
      <c r="HY125" s="303" t="s">
        <v>744</v>
      </c>
      <c r="HZ125" s="303" t="s">
        <v>744</v>
      </c>
      <c r="IA125" s="303" t="s">
        <v>744</v>
      </c>
      <c r="IB125" s="303" t="s">
        <v>744</v>
      </c>
      <c r="IC125" s="303" t="s">
        <v>744</v>
      </c>
      <c r="ID125" s="303" t="s">
        <v>744</v>
      </c>
      <c r="IE125" s="303" t="s">
        <v>744</v>
      </c>
      <c r="IF125" s="303" t="s">
        <v>744</v>
      </c>
      <c r="IG125" s="303" t="s">
        <v>744</v>
      </c>
      <c r="IH125" s="393" t="s">
        <v>744</v>
      </c>
      <c r="II125" s="303" t="s">
        <v>744</v>
      </c>
      <c r="IJ125" s="303" t="s">
        <v>744</v>
      </c>
      <c r="IK125" s="303" t="s">
        <v>744</v>
      </c>
      <c r="IL125" s="393" t="s">
        <v>744</v>
      </c>
      <c r="IM125" s="303"/>
      <c r="IN125" s="303" t="s">
        <v>744</v>
      </c>
      <c r="IO125" s="303" t="s">
        <v>744</v>
      </c>
      <c r="IP125" s="393" t="s">
        <v>744</v>
      </c>
      <c r="IQ125" s="303" t="s">
        <v>744</v>
      </c>
      <c r="IR125" s="303" t="s">
        <v>744</v>
      </c>
      <c r="IS125" s="393" t="s">
        <v>744</v>
      </c>
      <c r="IT125" s="303" t="s">
        <v>744</v>
      </c>
      <c r="IU125" s="303" t="s">
        <v>744</v>
      </c>
      <c r="IV125" s="393" t="s">
        <v>495</v>
      </c>
      <c r="IW125" s="735"/>
      <c r="IX125" s="303"/>
      <c r="IY125" s="396" t="s">
        <v>502</v>
      </c>
      <c r="IZ125" s="396" t="s">
        <v>503</v>
      </c>
      <c r="JA125" s="396" t="s">
        <v>350</v>
      </c>
      <c r="JB125" s="396">
        <v>3</v>
      </c>
      <c r="JC125" s="396" t="s">
        <v>11</v>
      </c>
      <c r="JD125" s="396" t="s">
        <v>232</v>
      </c>
      <c r="JE125" s="396" t="s">
        <v>9</v>
      </c>
      <c r="JF125" s="396" t="s">
        <v>232</v>
      </c>
      <c r="JG125" s="396" t="s">
        <v>358</v>
      </c>
    </row>
    <row r="126" spans="1:267" customFormat="1">
      <c r="A126">
        <v>917</v>
      </c>
      <c r="B126">
        <v>1</v>
      </c>
      <c r="F126">
        <v>700</v>
      </c>
      <c r="G126">
        <v>41</v>
      </c>
      <c r="H126">
        <v>1</v>
      </c>
      <c r="I126">
        <v>0</v>
      </c>
      <c r="J126">
        <v>1</v>
      </c>
      <c r="K126">
        <v>0</v>
      </c>
      <c r="L126" t="s">
        <v>502</v>
      </c>
      <c r="M126">
        <v>0</v>
      </c>
      <c r="N126">
        <v>25</v>
      </c>
      <c r="O126">
        <v>20</v>
      </c>
      <c r="P126">
        <v>40</v>
      </c>
      <c r="Q126">
        <v>40</v>
      </c>
      <c r="R126">
        <v>75</v>
      </c>
      <c r="S126">
        <v>75</v>
      </c>
      <c r="T126">
        <v>2025</v>
      </c>
      <c r="U126">
        <v>0.5</v>
      </c>
      <c r="V126">
        <v>0</v>
      </c>
      <c r="W126">
        <v>16</v>
      </c>
      <c r="X126">
        <v>3</v>
      </c>
      <c r="Y126">
        <v>74</v>
      </c>
      <c r="Z126">
        <v>0.5</v>
      </c>
      <c r="AA126">
        <v>0</v>
      </c>
      <c r="AB126">
        <v>0</v>
      </c>
      <c r="AC126">
        <v>0</v>
      </c>
      <c r="AD126">
        <v>0</v>
      </c>
      <c r="AE126">
        <v>280</v>
      </c>
      <c r="AF126">
        <v>0</v>
      </c>
      <c r="AG126">
        <v>0</v>
      </c>
      <c r="AH126">
        <v>0</v>
      </c>
      <c r="AI126">
        <v>102</v>
      </c>
      <c r="AJ126">
        <v>96</v>
      </c>
      <c r="AK126">
        <v>3286</v>
      </c>
      <c r="AL126">
        <v>0</v>
      </c>
      <c r="AM126">
        <v>0</v>
      </c>
      <c r="AN126">
        <v>0</v>
      </c>
      <c r="AO126">
        <v>0</v>
      </c>
      <c r="AP126">
        <v>0</v>
      </c>
      <c r="AQ126">
        <v>0</v>
      </c>
      <c r="AR126">
        <v>0</v>
      </c>
      <c r="AS126">
        <v>0</v>
      </c>
      <c r="AT126">
        <v>0</v>
      </c>
      <c r="AU126">
        <v>0</v>
      </c>
      <c r="AV126">
        <v>0</v>
      </c>
      <c r="AW126">
        <v>3484</v>
      </c>
      <c r="AX126">
        <v>0</v>
      </c>
      <c r="AY126">
        <v>0</v>
      </c>
      <c r="AZ126">
        <v>0</v>
      </c>
      <c r="BA126">
        <v>48</v>
      </c>
      <c r="BB126">
        <v>144</v>
      </c>
      <c r="BC126">
        <v>1173</v>
      </c>
      <c r="BD126">
        <v>0</v>
      </c>
      <c r="BE126">
        <v>0</v>
      </c>
      <c r="BF126">
        <v>0</v>
      </c>
      <c r="BG126">
        <v>0</v>
      </c>
      <c r="BH126">
        <v>0</v>
      </c>
      <c r="BI126">
        <v>0</v>
      </c>
      <c r="BJ126">
        <v>0</v>
      </c>
      <c r="BK126">
        <v>0</v>
      </c>
      <c r="BL126">
        <v>0</v>
      </c>
      <c r="BM126">
        <v>4</v>
      </c>
      <c r="BN126">
        <v>2</v>
      </c>
      <c r="BO126">
        <v>1162</v>
      </c>
      <c r="BP126">
        <v>0</v>
      </c>
      <c r="BQ126">
        <v>0</v>
      </c>
      <c r="BR126">
        <v>0</v>
      </c>
      <c r="BS126">
        <v>0</v>
      </c>
      <c r="BT126">
        <v>0</v>
      </c>
      <c r="BU126">
        <v>0</v>
      </c>
      <c r="BV126">
        <v>0</v>
      </c>
      <c r="BW126">
        <v>0</v>
      </c>
      <c r="BX126">
        <v>0</v>
      </c>
      <c r="BY126">
        <v>0</v>
      </c>
      <c r="BZ126">
        <v>0</v>
      </c>
      <c r="CA126">
        <v>2004</v>
      </c>
      <c r="CB126">
        <v>0</v>
      </c>
      <c r="CC126">
        <v>361</v>
      </c>
      <c r="CD126">
        <v>83</v>
      </c>
      <c r="CE126">
        <v>1084</v>
      </c>
      <c r="CF126">
        <v>0</v>
      </c>
      <c r="CG126" s="439"/>
      <c r="CH126" s="303">
        <v>25</v>
      </c>
      <c r="CI126" s="393">
        <v>20</v>
      </c>
      <c r="CJ126" s="303">
        <v>40</v>
      </c>
      <c r="CK126" s="393">
        <v>40</v>
      </c>
      <c r="CL126" s="303">
        <v>75</v>
      </c>
      <c r="CM126" s="393">
        <v>75</v>
      </c>
      <c r="CN126" s="303"/>
      <c r="CO126" s="303"/>
      <c r="CP126" s="393" t="s">
        <v>744</v>
      </c>
      <c r="CQ126" s="303" t="s">
        <v>389</v>
      </c>
      <c r="CR126" s="393" t="s">
        <v>389</v>
      </c>
      <c r="CS126" s="393" t="s">
        <v>744</v>
      </c>
      <c r="CT126" s="303" t="s">
        <v>389</v>
      </c>
      <c r="CU126" s="393" t="s">
        <v>389</v>
      </c>
      <c r="CV126" s="303">
        <v>0.5</v>
      </c>
      <c r="CW126" s="303">
        <v>871.875</v>
      </c>
      <c r="CX126" s="303">
        <v>0</v>
      </c>
      <c r="CY126" s="303">
        <v>0</v>
      </c>
      <c r="CZ126" s="303">
        <v>0</v>
      </c>
      <c r="DA126" s="303">
        <v>0</v>
      </c>
      <c r="DB126" s="303">
        <v>0</v>
      </c>
      <c r="DC126" s="303">
        <v>0</v>
      </c>
      <c r="DD126" s="303">
        <v>0</v>
      </c>
      <c r="DE126" s="303">
        <v>0</v>
      </c>
      <c r="DF126" s="303">
        <v>871.875</v>
      </c>
      <c r="DG126" s="393">
        <v>0</v>
      </c>
      <c r="DH126" s="303">
        <v>1743.75</v>
      </c>
      <c r="DI126" s="303">
        <v>1743.75</v>
      </c>
      <c r="DJ126" s="393">
        <v>0</v>
      </c>
      <c r="DK126" s="303" t="s">
        <v>744</v>
      </c>
      <c r="DL126" s="303" t="s">
        <v>744</v>
      </c>
      <c r="DM126" s="303" t="s">
        <v>744</v>
      </c>
      <c r="DN126" s="303" t="s">
        <v>744</v>
      </c>
      <c r="DO126" s="303" t="s">
        <v>744</v>
      </c>
      <c r="DP126" s="303" t="s">
        <v>744</v>
      </c>
      <c r="DQ126" s="303" t="s">
        <v>744</v>
      </c>
      <c r="DR126" s="303" t="s">
        <v>744</v>
      </c>
      <c r="DS126" s="303" t="s">
        <v>744</v>
      </c>
      <c r="DT126" s="303" t="s">
        <v>744</v>
      </c>
      <c r="DU126" s="303" t="s">
        <v>744</v>
      </c>
      <c r="DV126" s="393" t="s">
        <v>744</v>
      </c>
      <c r="DW126" s="303" t="s">
        <v>744</v>
      </c>
      <c r="DX126" s="303" t="s">
        <v>744</v>
      </c>
      <c r="DY126" s="393" t="s">
        <v>744</v>
      </c>
      <c r="DZ126" s="303">
        <v>0.5</v>
      </c>
      <c r="EA126" s="303">
        <v>871.875</v>
      </c>
      <c r="EB126" s="303">
        <v>0</v>
      </c>
      <c r="EC126" s="303">
        <v>0</v>
      </c>
      <c r="ED126" s="303">
        <v>0</v>
      </c>
      <c r="EE126" s="303">
        <v>0</v>
      </c>
      <c r="EF126" s="303">
        <v>0</v>
      </c>
      <c r="EG126" s="303">
        <v>0</v>
      </c>
      <c r="EH126" s="303">
        <v>0</v>
      </c>
      <c r="EI126" s="303">
        <v>0</v>
      </c>
      <c r="EJ126" s="303">
        <v>871.875</v>
      </c>
      <c r="EK126" s="393">
        <v>0</v>
      </c>
      <c r="EL126" s="303">
        <v>1743.75</v>
      </c>
      <c r="EM126" s="303">
        <v>1743.75</v>
      </c>
      <c r="EN126" s="393">
        <v>0</v>
      </c>
      <c r="EO126" s="303">
        <v>16</v>
      </c>
      <c r="EP126" s="303">
        <v>27900</v>
      </c>
      <c r="EQ126" s="303">
        <v>0</v>
      </c>
      <c r="ER126" s="303">
        <v>102</v>
      </c>
      <c r="ES126" s="303">
        <v>0</v>
      </c>
      <c r="ET126" s="303">
        <v>0</v>
      </c>
      <c r="EU126" s="303">
        <v>48</v>
      </c>
      <c r="EV126" s="303">
        <v>0</v>
      </c>
      <c r="EW126" s="303">
        <v>4</v>
      </c>
      <c r="EX126" s="303">
        <v>0</v>
      </c>
      <c r="EY126" s="303">
        <v>27746</v>
      </c>
      <c r="EZ126" s="303">
        <v>361</v>
      </c>
      <c r="FA126" s="393">
        <v>0</v>
      </c>
      <c r="FB126" s="303">
        <v>1743.75</v>
      </c>
      <c r="FC126" s="303">
        <v>1734.125</v>
      </c>
      <c r="FD126" s="303">
        <v>22.5625</v>
      </c>
      <c r="FE126" s="393">
        <v>5.5197132616487954E-3</v>
      </c>
      <c r="FF126" s="303">
        <v>3</v>
      </c>
      <c r="FG126" s="303">
        <v>5231.25</v>
      </c>
      <c r="FH126" s="303">
        <v>0</v>
      </c>
      <c r="FI126" s="303">
        <v>96</v>
      </c>
      <c r="FJ126" s="303">
        <v>0</v>
      </c>
      <c r="FK126" s="303">
        <v>0</v>
      </c>
      <c r="FL126" s="303">
        <v>144</v>
      </c>
      <c r="FM126" s="303">
        <v>0</v>
      </c>
      <c r="FN126" s="303">
        <v>2</v>
      </c>
      <c r="FO126" s="303">
        <v>0</v>
      </c>
      <c r="FP126" s="303">
        <v>4989.25</v>
      </c>
      <c r="FQ126" s="303">
        <v>83</v>
      </c>
      <c r="FR126" s="393">
        <v>0</v>
      </c>
      <c r="FS126" s="303">
        <v>1743.75</v>
      </c>
      <c r="FT126" s="303">
        <v>1663.0833333333333</v>
      </c>
      <c r="FU126" s="303">
        <v>27.666666666666668</v>
      </c>
      <c r="FV126" s="393">
        <v>4.6260454002389539E-2</v>
      </c>
      <c r="FW126" s="303">
        <v>19</v>
      </c>
      <c r="FX126" s="303">
        <v>33131.25</v>
      </c>
      <c r="FY126" s="303">
        <v>0</v>
      </c>
      <c r="FZ126" s="303">
        <v>198</v>
      </c>
      <c r="GA126" s="303">
        <v>0</v>
      </c>
      <c r="GB126" s="303">
        <v>0</v>
      </c>
      <c r="GC126" s="303">
        <v>192</v>
      </c>
      <c r="GD126" s="303">
        <v>0</v>
      </c>
      <c r="GE126" s="303">
        <v>6</v>
      </c>
      <c r="GF126" s="303">
        <v>0</v>
      </c>
      <c r="GG126" s="303">
        <v>32735.25</v>
      </c>
      <c r="GH126" s="303">
        <v>444</v>
      </c>
      <c r="GI126" s="393">
        <v>0</v>
      </c>
      <c r="GJ126" s="303">
        <v>1743.75</v>
      </c>
      <c r="GK126" s="303">
        <v>1722.9078947368421</v>
      </c>
      <c r="GL126" s="303">
        <v>23.368421052631579</v>
      </c>
      <c r="GM126" s="393">
        <v>1.1952461799660474E-2</v>
      </c>
      <c r="GN126" s="303">
        <v>74</v>
      </c>
      <c r="GO126" s="303">
        <v>129901</v>
      </c>
      <c r="GP126" s="303">
        <v>280</v>
      </c>
      <c r="GQ126" s="303">
        <v>3286</v>
      </c>
      <c r="GR126" s="303">
        <v>0</v>
      </c>
      <c r="GS126" s="303">
        <v>3484</v>
      </c>
      <c r="GT126" s="303">
        <v>1173</v>
      </c>
      <c r="GU126" s="303">
        <v>0</v>
      </c>
      <c r="GV126" s="303">
        <v>1162</v>
      </c>
      <c r="GW126" s="303">
        <v>0</v>
      </c>
      <c r="GX126" s="303">
        <v>120516</v>
      </c>
      <c r="GY126" s="303">
        <v>1084</v>
      </c>
      <c r="GZ126" s="393">
        <v>2004</v>
      </c>
      <c r="HA126" s="303">
        <v>1755.418918918919</v>
      </c>
      <c r="HB126" s="303">
        <v>1628.5945945945946</v>
      </c>
      <c r="HC126" s="303">
        <v>14.648648648648649</v>
      </c>
      <c r="HD126" s="393">
        <v>7.2247326810417234E-2</v>
      </c>
      <c r="HE126" s="303">
        <v>0.5</v>
      </c>
      <c r="HF126" s="303">
        <v>891.25</v>
      </c>
      <c r="HG126" s="303">
        <v>0</v>
      </c>
      <c r="HH126" s="303">
        <v>0</v>
      </c>
      <c r="HI126" s="303">
        <v>0</v>
      </c>
      <c r="HJ126" s="303">
        <v>0</v>
      </c>
      <c r="HK126" s="303">
        <v>0</v>
      </c>
      <c r="HL126" s="303">
        <v>0</v>
      </c>
      <c r="HM126" s="303">
        <v>0</v>
      </c>
      <c r="HN126" s="303">
        <v>0</v>
      </c>
      <c r="HO126" s="303">
        <v>891.25</v>
      </c>
      <c r="HP126" s="303">
        <v>0</v>
      </c>
      <c r="HQ126" s="393">
        <v>0</v>
      </c>
      <c r="HR126" s="303">
        <v>1782.5</v>
      </c>
      <c r="HS126" s="303">
        <v>1782.5</v>
      </c>
      <c r="HT126" s="303">
        <v>0</v>
      </c>
      <c r="HU126" s="393">
        <v>0</v>
      </c>
      <c r="HV126" s="303">
        <v>74.5</v>
      </c>
      <c r="HW126" s="303">
        <v>130792.25</v>
      </c>
      <c r="HX126" s="303">
        <v>280</v>
      </c>
      <c r="HY126" s="303">
        <v>3286</v>
      </c>
      <c r="HZ126" s="303">
        <v>0</v>
      </c>
      <c r="IA126" s="303">
        <v>3484</v>
      </c>
      <c r="IB126" s="303">
        <v>1173</v>
      </c>
      <c r="IC126" s="303">
        <v>0</v>
      </c>
      <c r="ID126" s="303">
        <v>1162</v>
      </c>
      <c r="IE126" s="303">
        <v>0</v>
      </c>
      <c r="IF126" s="303">
        <v>121407.25</v>
      </c>
      <c r="IG126" s="303">
        <v>1084</v>
      </c>
      <c r="IH126" s="393">
        <v>2004</v>
      </c>
      <c r="II126" s="303">
        <v>1755.6006711409395</v>
      </c>
      <c r="IJ126" s="303">
        <v>1629.6275167785234</v>
      </c>
      <c r="IK126" s="303">
        <v>14.550335570469798</v>
      </c>
      <c r="IL126" s="393">
        <v>7.1755016065554345E-2</v>
      </c>
      <c r="IM126" s="303"/>
      <c r="IN126" s="303">
        <v>1753.2914364640883</v>
      </c>
      <c r="IO126" s="303">
        <v>1647.8881215469614</v>
      </c>
      <c r="IP126" s="393">
        <v>6.0117395616610447E-2</v>
      </c>
      <c r="IQ126" s="303">
        <v>1749.2857142857142</v>
      </c>
      <c r="IR126" s="303">
        <v>1680.1428571428571</v>
      </c>
      <c r="IS126" s="393">
        <v>3.9526337280522683E-2</v>
      </c>
      <c r="IT126" s="303">
        <v>1753.1422872340424</v>
      </c>
      <c r="IU126" s="303">
        <v>1649.0890957446809</v>
      </c>
      <c r="IV126" s="393">
        <v>5.935239383993629E-2</v>
      </c>
      <c r="IW126" s="735"/>
      <c r="IX126" s="303"/>
      <c r="IY126" s="396" t="s">
        <v>502</v>
      </c>
      <c r="IZ126" s="396" t="s">
        <v>503</v>
      </c>
      <c r="JA126" s="396" t="s">
        <v>350</v>
      </c>
      <c r="JB126" s="396">
        <v>119</v>
      </c>
      <c r="JC126" s="396" t="s">
        <v>13</v>
      </c>
      <c r="JD126" s="396" t="s">
        <v>232</v>
      </c>
      <c r="JE126" s="396" t="s">
        <v>9</v>
      </c>
      <c r="JF126" s="396" t="s">
        <v>232</v>
      </c>
      <c r="JG126" s="396" t="s">
        <v>358</v>
      </c>
    </row>
    <row r="127" spans="1:267" customFormat="1">
      <c r="A127">
        <v>928</v>
      </c>
      <c r="B127">
        <v>1</v>
      </c>
      <c r="F127">
        <v>700</v>
      </c>
      <c r="G127">
        <v>41</v>
      </c>
      <c r="H127">
        <v>1</v>
      </c>
      <c r="I127">
        <v>0</v>
      </c>
      <c r="J127">
        <v>1</v>
      </c>
      <c r="K127">
        <v>0</v>
      </c>
      <c r="L127" t="s">
        <v>502</v>
      </c>
      <c r="M127">
        <v>0</v>
      </c>
      <c r="N127">
        <v>20</v>
      </c>
      <c r="O127">
        <v>28.25</v>
      </c>
      <c r="P127">
        <v>40</v>
      </c>
      <c r="Q127">
        <v>40</v>
      </c>
      <c r="R127">
        <v>0</v>
      </c>
      <c r="S127">
        <v>0</v>
      </c>
      <c r="T127" t="s">
        <v>745</v>
      </c>
      <c r="U127">
        <v>0</v>
      </c>
      <c r="V127">
        <v>0</v>
      </c>
      <c r="W127">
        <v>2</v>
      </c>
      <c r="X127">
        <v>2</v>
      </c>
      <c r="Y127">
        <v>19.5</v>
      </c>
      <c r="Z127">
        <v>0</v>
      </c>
      <c r="AA127">
        <v>0</v>
      </c>
      <c r="AB127">
        <v>0</v>
      </c>
      <c r="AC127">
        <v>0</v>
      </c>
      <c r="AD127">
        <v>0</v>
      </c>
      <c r="AE127">
        <v>984</v>
      </c>
      <c r="AF127">
        <v>0</v>
      </c>
      <c r="AG127">
        <v>0</v>
      </c>
      <c r="AH127">
        <v>0</v>
      </c>
      <c r="AI127">
        <v>0</v>
      </c>
      <c r="AJ127">
        <v>0</v>
      </c>
      <c r="AK127">
        <v>600</v>
      </c>
      <c r="AL127">
        <v>0</v>
      </c>
      <c r="AM127">
        <v>0</v>
      </c>
      <c r="AN127">
        <v>0</v>
      </c>
      <c r="AO127">
        <v>0</v>
      </c>
      <c r="AP127">
        <v>0</v>
      </c>
      <c r="AQ127">
        <v>0</v>
      </c>
      <c r="AR127">
        <v>0</v>
      </c>
      <c r="AS127">
        <v>0</v>
      </c>
      <c r="AT127">
        <v>0</v>
      </c>
      <c r="AU127">
        <v>80</v>
      </c>
      <c r="AV127">
        <v>0</v>
      </c>
      <c r="AW127">
        <v>80</v>
      </c>
      <c r="AX127">
        <v>0</v>
      </c>
      <c r="AY127">
        <v>0</v>
      </c>
      <c r="AZ127">
        <v>0</v>
      </c>
      <c r="BA127">
        <v>0</v>
      </c>
      <c r="BB127">
        <v>0</v>
      </c>
      <c r="BC127">
        <v>566</v>
      </c>
      <c r="BD127">
        <v>0</v>
      </c>
      <c r="BE127">
        <v>0</v>
      </c>
      <c r="BF127">
        <v>0</v>
      </c>
      <c r="BG127">
        <v>65</v>
      </c>
      <c r="BH127">
        <v>184</v>
      </c>
      <c r="BI127">
        <v>0</v>
      </c>
      <c r="BJ127">
        <v>0</v>
      </c>
      <c r="BK127">
        <v>0</v>
      </c>
      <c r="BL127">
        <v>0</v>
      </c>
      <c r="BM127">
        <v>0</v>
      </c>
      <c r="BN127">
        <v>0</v>
      </c>
      <c r="BO127">
        <v>1100</v>
      </c>
      <c r="BP127">
        <v>0</v>
      </c>
      <c r="BQ127">
        <v>0</v>
      </c>
      <c r="BR127">
        <v>0</v>
      </c>
      <c r="BS127">
        <v>0</v>
      </c>
      <c r="BT127">
        <v>0</v>
      </c>
      <c r="BU127">
        <v>0</v>
      </c>
      <c r="BV127">
        <v>0</v>
      </c>
      <c r="BW127">
        <v>0</v>
      </c>
      <c r="BX127">
        <v>0</v>
      </c>
      <c r="BY127">
        <v>0</v>
      </c>
      <c r="BZ127">
        <v>0</v>
      </c>
      <c r="CA127">
        <v>256</v>
      </c>
      <c r="CB127">
        <v>0</v>
      </c>
      <c r="CC127">
        <v>0</v>
      </c>
      <c r="CD127">
        <v>0</v>
      </c>
      <c r="CE127">
        <v>0</v>
      </c>
      <c r="CF127">
        <v>0</v>
      </c>
      <c r="CG127" s="439"/>
      <c r="CH127" s="303">
        <v>20</v>
      </c>
      <c r="CI127" s="393">
        <v>28.25</v>
      </c>
      <c r="CJ127" s="303">
        <v>40</v>
      </c>
      <c r="CK127" s="393">
        <v>40</v>
      </c>
      <c r="CL127" s="303">
        <v>0</v>
      </c>
      <c r="CM127" s="393">
        <v>0</v>
      </c>
      <c r="CN127" s="303"/>
      <c r="CO127" s="303"/>
      <c r="CP127" s="393" t="s">
        <v>744</v>
      </c>
      <c r="CQ127" s="303" t="s">
        <v>389</v>
      </c>
      <c r="CR127" s="393" t="s">
        <v>744</v>
      </c>
      <c r="CS127" s="393" t="s">
        <v>744</v>
      </c>
      <c r="CT127" s="303" t="s">
        <v>389</v>
      </c>
      <c r="CU127" s="393" t="s">
        <v>744</v>
      </c>
      <c r="CV127" s="303" t="s">
        <v>744</v>
      </c>
      <c r="CW127" s="303" t="s">
        <v>744</v>
      </c>
      <c r="CX127" s="303" t="s">
        <v>744</v>
      </c>
      <c r="CY127" s="303" t="s">
        <v>744</v>
      </c>
      <c r="CZ127" s="303" t="s">
        <v>744</v>
      </c>
      <c r="DA127" s="303" t="s">
        <v>744</v>
      </c>
      <c r="DB127" s="303" t="s">
        <v>744</v>
      </c>
      <c r="DC127" s="303" t="s">
        <v>744</v>
      </c>
      <c r="DD127" s="303" t="s">
        <v>744</v>
      </c>
      <c r="DE127" s="303" t="s">
        <v>744</v>
      </c>
      <c r="DF127" s="303" t="s">
        <v>744</v>
      </c>
      <c r="DG127" s="393" t="s">
        <v>744</v>
      </c>
      <c r="DH127" s="303" t="s">
        <v>744</v>
      </c>
      <c r="DI127" s="303" t="s">
        <v>744</v>
      </c>
      <c r="DJ127" s="393" t="s">
        <v>744</v>
      </c>
      <c r="DK127" s="303" t="s">
        <v>744</v>
      </c>
      <c r="DL127" s="303" t="s">
        <v>744</v>
      </c>
      <c r="DM127" s="303" t="s">
        <v>744</v>
      </c>
      <c r="DN127" s="303" t="s">
        <v>744</v>
      </c>
      <c r="DO127" s="303" t="s">
        <v>744</v>
      </c>
      <c r="DP127" s="303" t="s">
        <v>744</v>
      </c>
      <c r="DQ127" s="303" t="s">
        <v>744</v>
      </c>
      <c r="DR127" s="303" t="s">
        <v>744</v>
      </c>
      <c r="DS127" s="303" t="s">
        <v>744</v>
      </c>
      <c r="DT127" s="303" t="s">
        <v>744</v>
      </c>
      <c r="DU127" s="303" t="s">
        <v>744</v>
      </c>
      <c r="DV127" s="393" t="s">
        <v>744</v>
      </c>
      <c r="DW127" s="303" t="s">
        <v>744</v>
      </c>
      <c r="DX127" s="303" t="s">
        <v>744</v>
      </c>
      <c r="DY127" s="393" t="s">
        <v>744</v>
      </c>
      <c r="DZ127" s="303" t="s">
        <v>744</v>
      </c>
      <c r="EA127" s="303" t="s">
        <v>744</v>
      </c>
      <c r="EB127" s="303" t="s">
        <v>744</v>
      </c>
      <c r="EC127" s="303" t="s">
        <v>744</v>
      </c>
      <c r="ED127" s="303" t="s">
        <v>744</v>
      </c>
      <c r="EE127" s="303" t="s">
        <v>744</v>
      </c>
      <c r="EF127" s="303" t="s">
        <v>744</v>
      </c>
      <c r="EG127" s="303" t="s">
        <v>744</v>
      </c>
      <c r="EH127" s="303" t="s">
        <v>744</v>
      </c>
      <c r="EI127" s="303" t="s">
        <v>744</v>
      </c>
      <c r="EJ127" s="303" t="s">
        <v>744</v>
      </c>
      <c r="EK127" s="393" t="s">
        <v>744</v>
      </c>
      <c r="EL127" s="303" t="s">
        <v>744</v>
      </c>
      <c r="EM127" s="303" t="s">
        <v>744</v>
      </c>
      <c r="EN127" s="393" t="s">
        <v>744</v>
      </c>
      <c r="EO127" s="303">
        <v>2</v>
      </c>
      <c r="EP127" s="303">
        <v>3680</v>
      </c>
      <c r="EQ127" s="303">
        <v>0</v>
      </c>
      <c r="ER127" s="303">
        <v>0</v>
      </c>
      <c r="ES127" s="303">
        <v>0</v>
      </c>
      <c r="ET127" s="303">
        <v>80</v>
      </c>
      <c r="EU127" s="303">
        <v>0</v>
      </c>
      <c r="EV127" s="303">
        <v>65</v>
      </c>
      <c r="EW127" s="303">
        <v>0</v>
      </c>
      <c r="EX127" s="303">
        <v>0</v>
      </c>
      <c r="EY127" s="303">
        <v>3535</v>
      </c>
      <c r="EZ127" s="303">
        <v>0</v>
      </c>
      <c r="FA127" s="393">
        <v>0</v>
      </c>
      <c r="FB127" s="303">
        <v>1840</v>
      </c>
      <c r="FC127" s="303">
        <v>1767.5</v>
      </c>
      <c r="FD127" s="303">
        <v>0</v>
      </c>
      <c r="FE127" s="393">
        <v>3.9402173913043459E-2</v>
      </c>
      <c r="FF127" s="303">
        <v>2</v>
      </c>
      <c r="FG127" s="303">
        <v>3680</v>
      </c>
      <c r="FH127" s="303">
        <v>0</v>
      </c>
      <c r="FI127" s="303">
        <v>0</v>
      </c>
      <c r="FJ127" s="303">
        <v>0</v>
      </c>
      <c r="FK127" s="303">
        <v>0</v>
      </c>
      <c r="FL127" s="303">
        <v>0</v>
      </c>
      <c r="FM127" s="303">
        <v>184</v>
      </c>
      <c r="FN127" s="303">
        <v>0</v>
      </c>
      <c r="FO127" s="303">
        <v>0</v>
      </c>
      <c r="FP127" s="303">
        <v>3496</v>
      </c>
      <c r="FQ127" s="303">
        <v>0</v>
      </c>
      <c r="FR127" s="393">
        <v>0</v>
      </c>
      <c r="FS127" s="303">
        <v>1840</v>
      </c>
      <c r="FT127" s="303">
        <v>1748</v>
      </c>
      <c r="FU127" s="303">
        <v>0</v>
      </c>
      <c r="FV127" s="393">
        <v>5.0000000000000044E-2</v>
      </c>
      <c r="FW127" s="303">
        <v>4</v>
      </c>
      <c r="FX127" s="303">
        <v>7360</v>
      </c>
      <c r="FY127" s="303">
        <v>0</v>
      </c>
      <c r="FZ127" s="303">
        <v>0</v>
      </c>
      <c r="GA127" s="303">
        <v>0</v>
      </c>
      <c r="GB127" s="303">
        <v>80</v>
      </c>
      <c r="GC127" s="303">
        <v>0</v>
      </c>
      <c r="GD127" s="303">
        <v>249</v>
      </c>
      <c r="GE127" s="303">
        <v>0</v>
      </c>
      <c r="GF127" s="303">
        <v>0</v>
      </c>
      <c r="GG127" s="303">
        <v>7031</v>
      </c>
      <c r="GH127" s="303">
        <v>0</v>
      </c>
      <c r="GI127" s="393">
        <v>0</v>
      </c>
      <c r="GJ127" s="303">
        <v>1840</v>
      </c>
      <c r="GK127" s="303">
        <v>1757.75</v>
      </c>
      <c r="GL127" s="303">
        <v>0</v>
      </c>
      <c r="GM127" s="393">
        <v>4.4701086956521752E-2</v>
      </c>
      <c r="GN127" s="303">
        <v>19.5</v>
      </c>
      <c r="GO127" s="303">
        <v>34337</v>
      </c>
      <c r="GP127" s="303">
        <v>984</v>
      </c>
      <c r="GQ127" s="303">
        <v>600</v>
      </c>
      <c r="GR127" s="303">
        <v>0</v>
      </c>
      <c r="GS127" s="303">
        <v>80</v>
      </c>
      <c r="GT127" s="303">
        <v>566</v>
      </c>
      <c r="GU127" s="303">
        <v>0</v>
      </c>
      <c r="GV127" s="303">
        <v>1100</v>
      </c>
      <c r="GW127" s="303">
        <v>0</v>
      </c>
      <c r="GX127" s="303">
        <v>31007</v>
      </c>
      <c r="GY127" s="303">
        <v>0</v>
      </c>
      <c r="GZ127" s="393">
        <v>256</v>
      </c>
      <c r="HA127" s="303">
        <v>1760.8717948717949</v>
      </c>
      <c r="HB127" s="303">
        <v>1590.1025641025642</v>
      </c>
      <c r="HC127" s="303">
        <v>0</v>
      </c>
      <c r="HD127" s="393">
        <v>9.6979934181786409E-2</v>
      </c>
      <c r="HE127" s="303" t="s">
        <v>744</v>
      </c>
      <c r="HF127" s="303" t="s">
        <v>744</v>
      </c>
      <c r="HG127" s="303" t="s">
        <v>744</v>
      </c>
      <c r="HH127" s="303" t="s">
        <v>744</v>
      </c>
      <c r="HI127" s="303" t="s">
        <v>744</v>
      </c>
      <c r="HJ127" s="303" t="s">
        <v>744</v>
      </c>
      <c r="HK127" s="303" t="s">
        <v>744</v>
      </c>
      <c r="HL127" s="303" t="s">
        <v>744</v>
      </c>
      <c r="HM127" s="303" t="s">
        <v>744</v>
      </c>
      <c r="HN127" s="303" t="s">
        <v>744</v>
      </c>
      <c r="HO127" s="303" t="s">
        <v>744</v>
      </c>
      <c r="HP127" s="303" t="s">
        <v>744</v>
      </c>
      <c r="HQ127" s="393" t="s">
        <v>744</v>
      </c>
      <c r="HR127" s="303" t="s">
        <v>744</v>
      </c>
      <c r="HS127" s="303" t="s">
        <v>744</v>
      </c>
      <c r="HT127" s="303" t="s">
        <v>744</v>
      </c>
      <c r="HU127" s="393" t="s">
        <v>744</v>
      </c>
      <c r="HV127" s="303">
        <v>19.5</v>
      </c>
      <c r="HW127" s="303">
        <v>34337</v>
      </c>
      <c r="HX127" s="303">
        <v>984</v>
      </c>
      <c r="HY127" s="303">
        <v>600</v>
      </c>
      <c r="HZ127" s="303">
        <v>0</v>
      </c>
      <c r="IA127" s="303">
        <v>80</v>
      </c>
      <c r="IB127" s="303">
        <v>566</v>
      </c>
      <c r="IC127" s="303">
        <v>0</v>
      </c>
      <c r="ID127" s="303">
        <v>1100</v>
      </c>
      <c r="IE127" s="303">
        <v>0</v>
      </c>
      <c r="IF127" s="303">
        <v>31007</v>
      </c>
      <c r="IG127" s="303">
        <v>0</v>
      </c>
      <c r="IH127" s="393">
        <v>256</v>
      </c>
      <c r="II127" s="303">
        <v>1760.8717948717949</v>
      </c>
      <c r="IJ127" s="303">
        <v>1590.1025641025642</v>
      </c>
      <c r="IK127" s="303">
        <v>0</v>
      </c>
      <c r="IL127" s="393">
        <v>9.6979934181786409E-2</v>
      </c>
      <c r="IM127" s="303"/>
      <c r="IN127" s="303">
        <v>1768.2325581395348</v>
      </c>
      <c r="IO127" s="303">
        <v>1606.6046511627908</v>
      </c>
      <c r="IP127" s="393">
        <v>9.1406476050188035E-2</v>
      </c>
      <c r="IQ127" s="303">
        <v>1840</v>
      </c>
      <c r="IR127" s="303">
        <v>1748</v>
      </c>
      <c r="IS127" s="393">
        <v>5.0000000000000044E-2</v>
      </c>
      <c r="IT127" s="303">
        <v>1774.3404255319149</v>
      </c>
      <c r="IU127" s="303">
        <v>1618.6382978723404</v>
      </c>
      <c r="IV127" s="393">
        <v>8.7752116459217655E-2</v>
      </c>
      <c r="IW127" s="735"/>
      <c r="IX127" s="303"/>
      <c r="IY127" s="396" t="s">
        <v>502</v>
      </c>
      <c r="IZ127" s="396" t="s">
        <v>503</v>
      </c>
      <c r="JA127" s="396" t="s">
        <v>350</v>
      </c>
      <c r="JB127" s="396">
        <v>31</v>
      </c>
      <c r="JC127" s="396" t="s">
        <v>12</v>
      </c>
      <c r="JD127" s="396" t="s">
        <v>232</v>
      </c>
      <c r="JE127" s="396" t="s">
        <v>9</v>
      </c>
      <c r="JF127" s="396" t="s">
        <v>232</v>
      </c>
      <c r="JG127" s="396" t="s">
        <v>358</v>
      </c>
    </row>
    <row r="128" spans="1:267" customFormat="1">
      <c r="A128">
        <v>935</v>
      </c>
      <c r="B128">
        <v>1</v>
      </c>
      <c r="F128">
        <v>700</v>
      </c>
      <c r="G128">
        <v>41</v>
      </c>
      <c r="H128">
        <v>1</v>
      </c>
      <c r="I128">
        <v>0</v>
      </c>
      <c r="J128">
        <v>1</v>
      </c>
      <c r="K128">
        <v>0</v>
      </c>
      <c r="L128" t="s">
        <v>638</v>
      </c>
      <c r="M128">
        <v>0</v>
      </c>
      <c r="N128">
        <v>20</v>
      </c>
      <c r="O128">
        <v>20</v>
      </c>
      <c r="P128">
        <v>40</v>
      </c>
      <c r="Q128">
        <v>40</v>
      </c>
      <c r="R128">
        <v>50</v>
      </c>
      <c r="S128">
        <v>50</v>
      </c>
      <c r="T128" t="s">
        <v>745</v>
      </c>
      <c r="U128">
        <v>0</v>
      </c>
      <c r="V128">
        <v>0</v>
      </c>
      <c r="W128">
        <v>3.5</v>
      </c>
      <c r="X128">
        <v>0</v>
      </c>
      <c r="Y128">
        <v>25</v>
      </c>
      <c r="Z128">
        <v>0</v>
      </c>
      <c r="AA128">
        <v>0</v>
      </c>
      <c r="AB128">
        <v>0</v>
      </c>
      <c r="AC128">
        <v>102.17543859649122</v>
      </c>
      <c r="AD128">
        <v>0</v>
      </c>
      <c r="AE128">
        <v>729.8245614035086</v>
      </c>
      <c r="AF128">
        <v>0</v>
      </c>
      <c r="AG128">
        <v>0</v>
      </c>
      <c r="AH128">
        <v>0</v>
      </c>
      <c r="AI128">
        <v>217.49122807017545</v>
      </c>
      <c r="AJ128">
        <v>0</v>
      </c>
      <c r="AK128">
        <v>1553.5087719298244</v>
      </c>
      <c r="AL128">
        <v>0</v>
      </c>
      <c r="AM128">
        <v>0</v>
      </c>
      <c r="AN128">
        <v>0</v>
      </c>
      <c r="AO128">
        <v>0</v>
      </c>
      <c r="AP128">
        <v>0</v>
      </c>
      <c r="AQ128">
        <v>0</v>
      </c>
      <c r="AR128">
        <v>0</v>
      </c>
      <c r="AS128">
        <v>0</v>
      </c>
      <c r="AT128">
        <v>0</v>
      </c>
      <c r="AU128">
        <v>2.9473684210526314</v>
      </c>
      <c r="AV128">
        <v>0</v>
      </c>
      <c r="AW128">
        <v>21.052631578947366</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200.78947368421055</v>
      </c>
      <c r="BZ128">
        <v>0</v>
      </c>
      <c r="CA128">
        <v>1434.2105263157896</v>
      </c>
      <c r="CB128">
        <v>0</v>
      </c>
      <c r="CC128">
        <v>20</v>
      </c>
      <c r="CD128">
        <v>0</v>
      </c>
      <c r="CE128">
        <v>6057</v>
      </c>
      <c r="CF128">
        <v>0</v>
      </c>
      <c r="CG128" s="439"/>
      <c r="CH128" s="303">
        <v>20</v>
      </c>
      <c r="CI128" s="393">
        <v>20</v>
      </c>
      <c r="CJ128" s="303">
        <v>40</v>
      </c>
      <c r="CK128" s="393">
        <v>40</v>
      </c>
      <c r="CL128" s="303">
        <v>50</v>
      </c>
      <c r="CM128" s="393">
        <v>50</v>
      </c>
      <c r="CN128" s="303"/>
      <c r="CO128" s="303"/>
      <c r="CP128" s="393" t="s">
        <v>744</v>
      </c>
      <c r="CQ128" s="303" t="s">
        <v>389</v>
      </c>
      <c r="CR128" s="393" t="s">
        <v>389</v>
      </c>
      <c r="CS128" s="393" t="s">
        <v>744</v>
      </c>
      <c r="CT128" s="303" t="s">
        <v>389</v>
      </c>
      <c r="CU128" s="393" t="s">
        <v>389</v>
      </c>
      <c r="CV128" s="303" t="s">
        <v>744</v>
      </c>
      <c r="CW128" s="303" t="s">
        <v>744</v>
      </c>
      <c r="CX128" s="303" t="s">
        <v>744</v>
      </c>
      <c r="CY128" s="303" t="s">
        <v>744</v>
      </c>
      <c r="CZ128" s="303" t="s">
        <v>744</v>
      </c>
      <c r="DA128" s="303" t="s">
        <v>744</v>
      </c>
      <c r="DB128" s="303" t="s">
        <v>744</v>
      </c>
      <c r="DC128" s="303" t="s">
        <v>744</v>
      </c>
      <c r="DD128" s="303" t="s">
        <v>744</v>
      </c>
      <c r="DE128" s="303" t="s">
        <v>744</v>
      </c>
      <c r="DF128" s="303" t="s">
        <v>744</v>
      </c>
      <c r="DG128" s="393" t="s">
        <v>744</v>
      </c>
      <c r="DH128" s="303" t="s">
        <v>744</v>
      </c>
      <c r="DI128" s="303" t="s">
        <v>744</v>
      </c>
      <c r="DJ128" s="393" t="s">
        <v>744</v>
      </c>
      <c r="DK128" s="303" t="s">
        <v>744</v>
      </c>
      <c r="DL128" s="303" t="s">
        <v>744</v>
      </c>
      <c r="DM128" s="303" t="s">
        <v>744</v>
      </c>
      <c r="DN128" s="303" t="s">
        <v>744</v>
      </c>
      <c r="DO128" s="303" t="s">
        <v>744</v>
      </c>
      <c r="DP128" s="303" t="s">
        <v>744</v>
      </c>
      <c r="DQ128" s="303" t="s">
        <v>744</v>
      </c>
      <c r="DR128" s="303" t="s">
        <v>744</v>
      </c>
      <c r="DS128" s="303" t="s">
        <v>744</v>
      </c>
      <c r="DT128" s="303" t="s">
        <v>744</v>
      </c>
      <c r="DU128" s="303" t="s">
        <v>744</v>
      </c>
      <c r="DV128" s="393" t="s">
        <v>744</v>
      </c>
      <c r="DW128" s="303" t="s">
        <v>744</v>
      </c>
      <c r="DX128" s="303" t="s">
        <v>744</v>
      </c>
      <c r="DY128" s="393" t="s">
        <v>744</v>
      </c>
      <c r="DZ128" s="303" t="s">
        <v>744</v>
      </c>
      <c r="EA128" s="303" t="s">
        <v>744</v>
      </c>
      <c r="EB128" s="303" t="s">
        <v>744</v>
      </c>
      <c r="EC128" s="303" t="s">
        <v>744</v>
      </c>
      <c r="ED128" s="303" t="s">
        <v>744</v>
      </c>
      <c r="EE128" s="303" t="s">
        <v>744</v>
      </c>
      <c r="EF128" s="303" t="s">
        <v>744</v>
      </c>
      <c r="EG128" s="303" t="s">
        <v>744</v>
      </c>
      <c r="EH128" s="303" t="s">
        <v>744</v>
      </c>
      <c r="EI128" s="303" t="s">
        <v>744</v>
      </c>
      <c r="EJ128" s="303" t="s">
        <v>744</v>
      </c>
      <c r="EK128" s="393" t="s">
        <v>744</v>
      </c>
      <c r="EL128" s="303" t="s">
        <v>744</v>
      </c>
      <c r="EM128" s="303" t="s">
        <v>744</v>
      </c>
      <c r="EN128" s="393" t="s">
        <v>744</v>
      </c>
      <c r="EO128" s="303">
        <v>3.5</v>
      </c>
      <c r="EP128" s="303">
        <v>6105.0438596491222</v>
      </c>
      <c r="EQ128" s="303">
        <v>102.17543859649122</v>
      </c>
      <c r="ER128" s="303">
        <v>217.49122807017545</v>
      </c>
      <c r="ES128" s="303">
        <v>0</v>
      </c>
      <c r="ET128" s="303">
        <v>2.9473684210526314</v>
      </c>
      <c r="EU128" s="303">
        <v>0</v>
      </c>
      <c r="EV128" s="303">
        <v>0</v>
      </c>
      <c r="EW128" s="303">
        <v>0</v>
      </c>
      <c r="EX128" s="303">
        <v>0</v>
      </c>
      <c r="EY128" s="303">
        <v>5782.4298245614027</v>
      </c>
      <c r="EZ128" s="303">
        <v>20</v>
      </c>
      <c r="FA128" s="393">
        <v>200.78947368421055</v>
      </c>
      <c r="FB128" s="303">
        <v>1744.2982456140348</v>
      </c>
      <c r="FC128" s="303">
        <v>1652.1228070175437</v>
      </c>
      <c r="FD128" s="303">
        <v>5.7142857142857144</v>
      </c>
      <c r="FE128" s="393">
        <v>5.2843852149861648E-2</v>
      </c>
      <c r="FF128" s="303" t="s">
        <v>744</v>
      </c>
      <c r="FG128" s="303" t="s">
        <v>744</v>
      </c>
      <c r="FH128" s="303" t="s">
        <v>744</v>
      </c>
      <c r="FI128" s="303" t="s">
        <v>744</v>
      </c>
      <c r="FJ128" s="303" t="s">
        <v>744</v>
      </c>
      <c r="FK128" s="303" t="s">
        <v>744</v>
      </c>
      <c r="FL128" s="303" t="s">
        <v>744</v>
      </c>
      <c r="FM128" s="303" t="s">
        <v>744</v>
      </c>
      <c r="FN128" s="303" t="s">
        <v>744</v>
      </c>
      <c r="FO128" s="303" t="s">
        <v>744</v>
      </c>
      <c r="FP128" s="303" t="s">
        <v>744</v>
      </c>
      <c r="FQ128" s="303" t="s">
        <v>744</v>
      </c>
      <c r="FR128" s="393" t="s">
        <v>744</v>
      </c>
      <c r="FS128" s="303" t="s">
        <v>744</v>
      </c>
      <c r="FT128" s="303" t="s">
        <v>744</v>
      </c>
      <c r="FU128" s="303" t="s">
        <v>744</v>
      </c>
      <c r="FV128" s="393" t="s">
        <v>744</v>
      </c>
      <c r="FW128" s="303">
        <v>3.5</v>
      </c>
      <c r="FX128" s="303">
        <v>6105.0438596491222</v>
      </c>
      <c r="FY128" s="303">
        <v>102.17543859649122</v>
      </c>
      <c r="FZ128" s="303">
        <v>217.49122807017545</v>
      </c>
      <c r="GA128" s="303">
        <v>0</v>
      </c>
      <c r="GB128" s="303">
        <v>2.9473684210526314</v>
      </c>
      <c r="GC128" s="303">
        <v>0</v>
      </c>
      <c r="GD128" s="303">
        <v>0</v>
      </c>
      <c r="GE128" s="303">
        <v>0</v>
      </c>
      <c r="GF128" s="303">
        <v>0</v>
      </c>
      <c r="GG128" s="303">
        <v>5782.4298245614027</v>
      </c>
      <c r="GH128" s="303">
        <v>20</v>
      </c>
      <c r="GI128" s="393">
        <v>200.78947368421055</v>
      </c>
      <c r="GJ128" s="303">
        <v>1744.2982456140348</v>
      </c>
      <c r="GK128" s="303">
        <v>1652.1228070175437</v>
      </c>
      <c r="GL128" s="303">
        <v>5.7142857142857144</v>
      </c>
      <c r="GM128" s="393">
        <v>5.2843852149861648E-2</v>
      </c>
      <c r="GN128" s="303">
        <v>25</v>
      </c>
      <c r="GO128" s="303">
        <v>43607.456140350871</v>
      </c>
      <c r="GP128" s="303">
        <v>729.8245614035086</v>
      </c>
      <c r="GQ128" s="303">
        <v>1553.5087719298244</v>
      </c>
      <c r="GR128" s="303">
        <v>0</v>
      </c>
      <c r="GS128" s="303">
        <v>21.052631578947366</v>
      </c>
      <c r="GT128" s="303">
        <v>0</v>
      </c>
      <c r="GU128" s="303">
        <v>0</v>
      </c>
      <c r="GV128" s="303">
        <v>0</v>
      </c>
      <c r="GW128" s="303">
        <v>0</v>
      </c>
      <c r="GX128" s="303">
        <v>41303.070175438588</v>
      </c>
      <c r="GY128" s="303">
        <v>6057</v>
      </c>
      <c r="GZ128" s="393">
        <v>1434.2105263157896</v>
      </c>
      <c r="HA128" s="303">
        <v>1744.2982456140348</v>
      </c>
      <c r="HB128" s="303">
        <v>1652.1228070175437</v>
      </c>
      <c r="HC128" s="303">
        <v>242.28</v>
      </c>
      <c r="HD128" s="393">
        <v>5.2843852149861648E-2</v>
      </c>
      <c r="HE128" s="303" t="s">
        <v>744</v>
      </c>
      <c r="HF128" s="303" t="s">
        <v>744</v>
      </c>
      <c r="HG128" s="303" t="s">
        <v>744</v>
      </c>
      <c r="HH128" s="303" t="s">
        <v>744</v>
      </c>
      <c r="HI128" s="303" t="s">
        <v>744</v>
      </c>
      <c r="HJ128" s="303" t="s">
        <v>744</v>
      </c>
      <c r="HK128" s="303" t="s">
        <v>744</v>
      </c>
      <c r="HL128" s="303" t="s">
        <v>744</v>
      </c>
      <c r="HM128" s="303" t="s">
        <v>744</v>
      </c>
      <c r="HN128" s="303" t="s">
        <v>744</v>
      </c>
      <c r="HO128" s="303" t="s">
        <v>744</v>
      </c>
      <c r="HP128" s="303" t="s">
        <v>744</v>
      </c>
      <c r="HQ128" s="393" t="s">
        <v>744</v>
      </c>
      <c r="HR128" s="303" t="s">
        <v>744</v>
      </c>
      <c r="HS128" s="303" t="s">
        <v>744</v>
      </c>
      <c r="HT128" s="303" t="s">
        <v>744</v>
      </c>
      <c r="HU128" s="393" t="s">
        <v>744</v>
      </c>
      <c r="HV128" s="303">
        <v>25</v>
      </c>
      <c r="HW128" s="303">
        <v>43607.456140350871</v>
      </c>
      <c r="HX128" s="303">
        <v>729.8245614035086</v>
      </c>
      <c r="HY128" s="303">
        <v>1553.5087719298244</v>
      </c>
      <c r="HZ128" s="303">
        <v>0</v>
      </c>
      <c r="IA128" s="303">
        <v>21.052631578947366</v>
      </c>
      <c r="IB128" s="303">
        <v>0</v>
      </c>
      <c r="IC128" s="303">
        <v>0</v>
      </c>
      <c r="ID128" s="303">
        <v>0</v>
      </c>
      <c r="IE128" s="303">
        <v>0</v>
      </c>
      <c r="IF128" s="303">
        <v>41303.070175438588</v>
      </c>
      <c r="IG128" s="303">
        <v>6057</v>
      </c>
      <c r="IH128" s="393">
        <v>1434.2105263157896</v>
      </c>
      <c r="II128" s="303">
        <v>1744.2982456140348</v>
      </c>
      <c r="IJ128" s="303">
        <v>1652.1228070175434</v>
      </c>
      <c r="IK128" s="303">
        <v>242.28</v>
      </c>
      <c r="IL128" s="393">
        <v>5.2843852149861759E-2</v>
      </c>
      <c r="IM128" s="303"/>
      <c r="IN128" s="303">
        <v>1744.2982456140348</v>
      </c>
      <c r="IO128" s="303">
        <v>1652.1228070175437</v>
      </c>
      <c r="IP128" s="393">
        <v>5.2843852149861648E-2</v>
      </c>
      <c r="IQ128" s="303" t="s">
        <v>744</v>
      </c>
      <c r="IR128" s="303" t="s">
        <v>744</v>
      </c>
      <c r="IS128" s="393" t="s">
        <v>744</v>
      </c>
      <c r="IT128" s="303">
        <v>1744.2982456140348</v>
      </c>
      <c r="IU128" s="303">
        <v>1652.1228070175437</v>
      </c>
      <c r="IV128" s="393">
        <v>5.2843852149861648E-2</v>
      </c>
      <c r="IW128" s="735"/>
      <c r="IX128" s="303"/>
      <c r="IY128" s="396" t="s">
        <v>638</v>
      </c>
      <c r="IZ128" s="396" t="s">
        <v>639</v>
      </c>
      <c r="JA128" s="396" t="s">
        <v>354</v>
      </c>
      <c r="JB128" s="396">
        <v>37</v>
      </c>
      <c r="JC128" s="396" t="s">
        <v>12</v>
      </c>
      <c r="JD128" s="396" t="s">
        <v>232</v>
      </c>
      <c r="JE128" s="396" t="s">
        <v>9</v>
      </c>
      <c r="JF128" s="396" t="s">
        <v>232</v>
      </c>
      <c r="JG128" s="396" t="s">
        <v>358</v>
      </c>
    </row>
    <row r="129" spans="1:267" customFormat="1">
      <c r="A129">
        <v>938</v>
      </c>
      <c r="B129">
        <v>1</v>
      </c>
      <c r="F129">
        <v>700</v>
      </c>
      <c r="G129">
        <v>41</v>
      </c>
      <c r="H129">
        <v>1</v>
      </c>
      <c r="I129">
        <v>0</v>
      </c>
      <c r="J129">
        <v>1</v>
      </c>
      <c r="K129">
        <v>0</v>
      </c>
      <c r="L129" t="s">
        <v>638</v>
      </c>
      <c r="M129">
        <v>0</v>
      </c>
      <c r="N129">
        <v>20</v>
      </c>
      <c r="O129">
        <v>22</v>
      </c>
      <c r="P129">
        <v>40</v>
      </c>
      <c r="Q129">
        <v>40</v>
      </c>
      <c r="R129">
        <v>0</v>
      </c>
      <c r="S129">
        <v>0</v>
      </c>
      <c r="T129" t="s">
        <v>745</v>
      </c>
      <c r="U129">
        <v>0</v>
      </c>
      <c r="V129">
        <v>0</v>
      </c>
      <c r="W129">
        <v>2.5</v>
      </c>
      <c r="X129">
        <v>1.5</v>
      </c>
      <c r="Y129">
        <v>19.5</v>
      </c>
      <c r="Z129">
        <v>0</v>
      </c>
      <c r="AA129">
        <v>0</v>
      </c>
      <c r="AB129">
        <v>0</v>
      </c>
      <c r="AC129">
        <v>0</v>
      </c>
      <c r="AD129">
        <v>0</v>
      </c>
      <c r="AE129">
        <v>1344</v>
      </c>
      <c r="AF129">
        <v>0</v>
      </c>
      <c r="AG129">
        <v>0</v>
      </c>
      <c r="AH129">
        <v>0</v>
      </c>
      <c r="AI129">
        <v>48</v>
      </c>
      <c r="AJ129">
        <v>0</v>
      </c>
      <c r="AK129">
        <v>998</v>
      </c>
      <c r="AL129">
        <v>0</v>
      </c>
      <c r="AM129">
        <v>0</v>
      </c>
      <c r="AN129">
        <v>0</v>
      </c>
      <c r="AO129">
        <v>0</v>
      </c>
      <c r="AP129">
        <v>0</v>
      </c>
      <c r="AQ129">
        <v>0</v>
      </c>
      <c r="AR129">
        <v>0</v>
      </c>
      <c r="AS129">
        <v>0</v>
      </c>
      <c r="AT129">
        <v>0</v>
      </c>
      <c r="AU129">
        <v>0</v>
      </c>
      <c r="AV129">
        <v>40</v>
      </c>
      <c r="AW129">
        <v>0</v>
      </c>
      <c r="AX129">
        <v>0</v>
      </c>
      <c r="AY129">
        <v>0</v>
      </c>
      <c r="AZ129">
        <v>0</v>
      </c>
      <c r="BA129">
        <v>0</v>
      </c>
      <c r="BB129">
        <v>0</v>
      </c>
      <c r="BC129">
        <v>0</v>
      </c>
      <c r="BD129">
        <v>0</v>
      </c>
      <c r="BE129">
        <v>0</v>
      </c>
      <c r="BF129">
        <v>0</v>
      </c>
      <c r="BG129">
        <v>0</v>
      </c>
      <c r="BH129">
        <v>0</v>
      </c>
      <c r="BI129">
        <v>31</v>
      </c>
      <c r="BJ129">
        <v>0</v>
      </c>
      <c r="BK129">
        <v>0</v>
      </c>
      <c r="BL129">
        <v>0</v>
      </c>
      <c r="BM129">
        <v>0</v>
      </c>
      <c r="BN129">
        <v>368</v>
      </c>
      <c r="BO129">
        <v>0</v>
      </c>
      <c r="BP129">
        <v>0</v>
      </c>
      <c r="BQ129">
        <v>0</v>
      </c>
      <c r="BR129">
        <v>0</v>
      </c>
      <c r="BS129">
        <v>0</v>
      </c>
      <c r="BT129">
        <v>0</v>
      </c>
      <c r="BU129">
        <v>0</v>
      </c>
      <c r="BV129">
        <v>0</v>
      </c>
      <c r="BW129">
        <v>0</v>
      </c>
      <c r="BX129">
        <v>0</v>
      </c>
      <c r="BY129">
        <v>0</v>
      </c>
      <c r="BZ129">
        <v>0</v>
      </c>
      <c r="CA129">
        <v>1239</v>
      </c>
      <c r="CB129">
        <v>0</v>
      </c>
      <c r="CC129">
        <v>276</v>
      </c>
      <c r="CD129">
        <v>0</v>
      </c>
      <c r="CE129">
        <v>1930</v>
      </c>
      <c r="CF129">
        <v>32</v>
      </c>
      <c r="CG129" s="439"/>
      <c r="CH129" s="303">
        <v>20</v>
      </c>
      <c r="CI129" s="393">
        <v>22</v>
      </c>
      <c r="CJ129" s="303">
        <v>40</v>
      </c>
      <c r="CK129" s="393">
        <v>40</v>
      </c>
      <c r="CL129" s="303">
        <v>0</v>
      </c>
      <c r="CM129" s="393">
        <v>0</v>
      </c>
      <c r="CN129" s="303"/>
      <c r="CO129" s="303"/>
      <c r="CP129" s="393" t="s">
        <v>744</v>
      </c>
      <c r="CQ129" s="303" t="s">
        <v>389</v>
      </c>
      <c r="CR129" s="393" t="s">
        <v>389</v>
      </c>
      <c r="CS129" s="393" t="s">
        <v>744</v>
      </c>
      <c r="CT129" s="303" t="s">
        <v>389</v>
      </c>
      <c r="CU129" s="393" t="s">
        <v>389</v>
      </c>
      <c r="CV129" s="303" t="s">
        <v>744</v>
      </c>
      <c r="CW129" s="303" t="s">
        <v>744</v>
      </c>
      <c r="CX129" s="303" t="s">
        <v>744</v>
      </c>
      <c r="CY129" s="303" t="s">
        <v>744</v>
      </c>
      <c r="CZ129" s="303" t="s">
        <v>744</v>
      </c>
      <c r="DA129" s="303" t="s">
        <v>744</v>
      </c>
      <c r="DB129" s="303" t="s">
        <v>744</v>
      </c>
      <c r="DC129" s="303" t="s">
        <v>744</v>
      </c>
      <c r="DD129" s="303" t="s">
        <v>744</v>
      </c>
      <c r="DE129" s="303" t="s">
        <v>744</v>
      </c>
      <c r="DF129" s="303" t="s">
        <v>744</v>
      </c>
      <c r="DG129" s="393" t="s">
        <v>744</v>
      </c>
      <c r="DH129" s="303" t="s">
        <v>744</v>
      </c>
      <c r="DI129" s="303" t="s">
        <v>744</v>
      </c>
      <c r="DJ129" s="393" t="s">
        <v>744</v>
      </c>
      <c r="DK129" s="303" t="s">
        <v>744</v>
      </c>
      <c r="DL129" s="303" t="s">
        <v>744</v>
      </c>
      <c r="DM129" s="303" t="s">
        <v>744</v>
      </c>
      <c r="DN129" s="303" t="s">
        <v>744</v>
      </c>
      <c r="DO129" s="303" t="s">
        <v>744</v>
      </c>
      <c r="DP129" s="303" t="s">
        <v>744</v>
      </c>
      <c r="DQ129" s="303" t="s">
        <v>744</v>
      </c>
      <c r="DR129" s="303" t="s">
        <v>744</v>
      </c>
      <c r="DS129" s="303" t="s">
        <v>744</v>
      </c>
      <c r="DT129" s="303" t="s">
        <v>744</v>
      </c>
      <c r="DU129" s="303" t="s">
        <v>744</v>
      </c>
      <c r="DV129" s="393" t="s">
        <v>744</v>
      </c>
      <c r="DW129" s="303" t="s">
        <v>744</v>
      </c>
      <c r="DX129" s="303" t="s">
        <v>744</v>
      </c>
      <c r="DY129" s="393" t="s">
        <v>744</v>
      </c>
      <c r="DZ129" s="303" t="s">
        <v>744</v>
      </c>
      <c r="EA129" s="303" t="s">
        <v>744</v>
      </c>
      <c r="EB129" s="303" t="s">
        <v>744</v>
      </c>
      <c r="EC129" s="303" t="s">
        <v>744</v>
      </c>
      <c r="ED129" s="303" t="s">
        <v>744</v>
      </c>
      <c r="EE129" s="303" t="s">
        <v>744</v>
      </c>
      <c r="EF129" s="303" t="s">
        <v>744</v>
      </c>
      <c r="EG129" s="303" t="s">
        <v>744</v>
      </c>
      <c r="EH129" s="303" t="s">
        <v>744</v>
      </c>
      <c r="EI129" s="303" t="s">
        <v>744</v>
      </c>
      <c r="EJ129" s="303" t="s">
        <v>744</v>
      </c>
      <c r="EK129" s="393" t="s">
        <v>744</v>
      </c>
      <c r="EL129" s="303" t="s">
        <v>744</v>
      </c>
      <c r="EM129" s="303" t="s">
        <v>744</v>
      </c>
      <c r="EN129" s="393" t="s">
        <v>744</v>
      </c>
      <c r="EO129" s="303">
        <v>2.5</v>
      </c>
      <c r="EP129" s="303">
        <v>4600</v>
      </c>
      <c r="EQ129" s="303">
        <v>0</v>
      </c>
      <c r="ER129" s="303">
        <v>48</v>
      </c>
      <c r="ES129" s="303">
        <v>0</v>
      </c>
      <c r="ET129" s="303">
        <v>0</v>
      </c>
      <c r="EU129" s="303">
        <v>0</v>
      </c>
      <c r="EV129" s="303">
        <v>0</v>
      </c>
      <c r="EW129" s="303">
        <v>0</v>
      </c>
      <c r="EX129" s="303">
        <v>0</v>
      </c>
      <c r="EY129" s="303">
        <v>4552</v>
      </c>
      <c r="EZ129" s="303">
        <v>276</v>
      </c>
      <c r="FA129" s="393">
        <v>0</v>
      </c>
      <c r="FB129" s="303">
        <v>1840</v>
      </c>
      <c r="FC129" s="303">
        <v>1820.8</v>
      </c>
      <c r="FD129" s="303">
        <v>110.4</v>
      </c>
      <c r="FE129" s="393">
        <v>1.0434782608695681E-2</v>
      </c>
      <c r="FF129" s="303">
        <v>1.5</v>
      </c>
      <c r="FG129" s="303">
        <v>2760</v>
      </c>
      <c r="FH129" s="303">
        <v>0</v>
      </c>
      <c r="FI129" s="303">
        <v>0</v>
      </c>
      <c r="FJ129" s="303">
        <v>0</v>
      </c>
      <c r="FK129" s="303">
        <v>40</v>
      </c>
      <c r="FL129" s="303">
        <v>0</v>
      </c>
      <c r="FM129" s="303">
        <v>0</v>
      </c>
      <c r="FN129" s="303">
        <v>368</v>
      </c>
      <c r="FO129" s="303">
        <v>0</v>
      </c>
      <c r="FP129" s="303">
        <v>2352</v>
      </c>
      <c r="FQ129" s="303">
        <v>0</v>
      </c>
      <c r="FR129" s="393">
        <v>0</v>
      </c>
      <c r="FS129" s="303">
        <v>1840</v>
      </c>
      <c r="FT129" s="303">
        <v>1568</v>
      </c>
      <c r="FU129" s="303">
        <v>0</v>
      </c>
      <c r="FV129" s="393">
        <v>0.14782608695652177</v>
      </c>
      <c r="FW129" s="303">
        <v>4</v>
      </c>
      <c r="FX129" s="303">
        <v>7360</v>
      </c>
      <c r="FY129" s="303">
        <v>0</v>
      </c>
      <c r="FZ129" s="303">
        <v>48</v>
      </c>
      <c r="GA129" s="303">
        <v>0</v>
      </c>
      <c r="GB129" s="303">
        <v>40</v>
      </c>
      <c r="GC129" s="303">
        <v>0</v>
      </c>
      <c r="GD129" s="303">
        <v>0</v>
      </c>
      <c r="GE129" s="303">
        <v>368</v>
      </c>
      <c r="GF129" s="303">
        <v>0</v>
      </c>
      <c r="GG129" s="303">
        <v>6904</v>
      </c>
      <c r="GH129" s="303">
        <v>276</v>
      </c>
      <c r="GI129" s="393">
        <v>0</v>
      </c>
      <c r="GJ129" s="303">
        <v>1840</v>
      </c>
      <c r="GK129" s="303">
        <v>1726</v>
      </c>
      <c r="GL129" s="303">
        <v>69</v>
      </c>
      <c r="GM129" s="393">
        <v>6.1956521739130466E-2</v>
      </c>
      <c r="GN129" s="303">
        <v>19.5</v>
      </c>
      <c r="GO129" s="303">
        <v>34329</v>
      </c>
      <c r="GP129" s="303">
        <v>1344</v>
      </c>
      <c r="GQ129" s="303">
        <v>998</v>
      </c>
      <c r="GR129" s="303">
        <v>0</v>
      </c>
      <c r="GS129" s="303">
        <v>0</v>
      </c>
      <c r="GT129" s="303">
        <v>0</v>
      </c>
      <c r="GU129" s="303">
        <v>31</v>
      </c>
      <c r="GV129" s="303">
        <v>0</v>
      </c>
      <c r="GW129" s="303">
        <v>0</v>
      </c>
      <c r="GX129" s="303">
        <v>31956</v>
      </c>
      <c r="GY129" s="303">
        <v>1930</v>
      </c>
      <c r="GZ129" s="393">
        <v>1239</v>
      </c>
      <c r="HA129" s="303">
        <v>1760.4615384615386</v>
      </c>
      <c r="HB129" s="303">
        <v>1638.7692307692309</v>
      </c>
      <c r="HC129" s="303">
        <v>98.974358974358978</v>
      </c>
      <c r="HD129" s="393">
        <v>6.9125229397885124E-2</v>
      </c>
      <c r="HE129" s="303" t="s">
        <v>744</v>
      </c>
      <c r="HF129" s="303" t="s">
        <v>744</v>
      </c>
      <c r="HG129" s="303" t="s">
        <v>744</v>
      </c>
      <c r="HH129" s="303" t="s">
        <v>744</v>
      </c>
      <c r="HI129" s="303" t="s">
        <v>744</v>
      </c>
      <c r="HJ129" s="303" t="s">
        <v>744</v>
      </c>
      <c r="HK129" s="303" t="s">
        <v>744</v>
      </c>
      <c r="HL129" s="303" t="s">
        <v>744</v>
      </c>
      <c r="HM129" s="303" t="s">
        <v>744</v>
      </c>
      <c r="HN129" s="303" t="s">
        <v>744</v>
      </c>
      <c r="HO129" s="303" t="s">
        <v>744</v>
      </c>
      <c r="HP129" s="303" t="s">
        <v>744</v>
      </c>
      <c r="HQ129" s="393" t="s">
        <v>744</v>
      </c>
      <c r="HR129" s="303" t="s">
        <v>744</v>
      </c>
      <c r="HS129" s="303" t="s">
        <v>744</v>
      </c>
      <c r="HT129" s="303" t="s">
        <v>744</v>
      </c>
      <c r="HU129" s="393" t="s">
        <v>744</v>
      </c>
      <c r="HV129" s="303">
        <v>19.5</v>
      </c>
      <c r="HW129" s="303">
        <v>34329</v>
      </c>
      <c r="HX129" s="303">
        <v>1344</v>
      </c>
      <c r="HY129" s="303">
        <v>998</v>
      </c>
      <c r="HZ129" s="303">
        <v>0</v>
      </c>
      <c r="IA129" s="303">
        <v>0</v>
      </c>
      <c r="IB129" s="303">
        <v>0</v>
      </c>
      <c r="IC129" s="303">
        <v>31</v>
      </c>
      <c r="ID129" s="303">
        <v>0</v>
      </c>
      <c r="IE129" s="303">
        <v>0</v>
      </c>
      <c r="IF129" s="303">
        <v>31956</v>
      </c>
      <c r="IG129" s="303">
        <v>1930</v>
      </c>
      <c r="IH129" s="393">
        <v>1239</v>
      </c>
      <c r="II129" s="303">
        <v>1760.4615384615386</v>
      </c>
      <c r="IJ129" s="303">
        <v>1638.7692307692307</v>
      </c>
      <c r="IK129" s="303">
        <v>98.974358974358978</v>
      </c>
      <c r="IL129" s="393">
        <v>6.9125229397885235E-2</v>
      </c>
      <c r="IM129" s="303"/>
      <c r="IN129" s="303">
        <v>1769.5</v>
      </c>
      <c r="IO129" s="303">
        <v>1659.4545454545455</v>
      </c>
      <c r="IP129" s="393">
        <v>6.2190141025970314E-2</v>
      </c>
      <c r="IQ129" s="303">
        <v>1840</v>
      </c>
      <c r="IR129" s="303">
        <v>1568</v>
      </c>
      <c r="IS129" s="393">
        <v>0.14782608695652177</v>
      </c>
      <c r="IT129" s="303">
        <v>1774</v>
      </c>
      <c r="IU129" s="303">
        <v>1653.6170212765958</v>
      </c>
      <c r="IV129" s="393">
        <v>6.7859627239799436E-2</v>
      </c>
      <c r="IW129" s="735"/>
      <c r="IX129" s="303"/>
      <c r="IY129" s="396" t="s">
        <v>638</v>
      </c>
      <c r="IZ129" s="396" t="s">
        <v>639</v>
      </c>
      <c r="JA129" s="396" t="s">
        <v>354</v>
      </c>
      <c r="JB129" s="396">
        <v>23</v>
      </c>
      <c r="JC129" s="396" t="s">
        <v>12</v>
      </c>
      <c r="JD129" s="396" t="s">
        <v>232</v>
      </c>
      <c r="JE129" s="396" t="s">
        <v>9</v>
      </c>
      <c r="JF129" s="396" t="s">
        <v>232</v>
      </c>
      <c r="JG129" s="396" t="s">
        <v>358</v>
      </c>
    </row>
    <row r="130" spans="1:267" customFormat="1">
      <c r="A130">
        <v>942</v>
      </c>
      <c r="B130">
        <v>1</v>
      </c>
      <c r="F130">
        <v>700</v>
      </c>
      <c r="G130">
        <v>41</v>
      </c>
      <c r="H130">
        <v>1</v>
      </c>
      <c r="I130">
        <v>0</v>
      </c>
      <c r="J130">
        <v>1</v>
      </c>
      <c r="K130">
        <v>0</v>
      </c>
      <c r="L130" t="s">
        <v>638</v>
      </c>
      <c r="M130">
        <v>0</v>
      </c>
      <c r="N130">
        <v>0</v>
      </c>
      <c r="O130">
        <v>25</v>
      </c>
      <c r="P130">
        <v>0</v>
      </c>
      <c r="Q130">
        <v>40</v>
      </c>
      <c r="R130">
        <v>0</v>
      </c>
      <c r="S130">
        <v>0</v>
      </c>
      <c r="T130" t="s">
        <v>745</v>
      </c>
      <c r="U130">
        <v>0</v>
      </c>
      <c r="V130">
        <v>0</v>
      </c>
      <c r="W130">
        <v>0</v>
      </c>
      <c r="X130">
        <v>0</v>
      </c>
      <c r="Y130">
        <v>5</v>
      </c>
      <c r="Z130">
        <v>0</v>
      </c>
      <c r="AA130">
        <v>0</v>
      </c>
      <c r="AB130">
        <v>0</v>
      </c>
      <c r="AC130">
        <v>0</v>
      </c>
      <c r="AD130">
        <v>0</v>
      </c>
      <c r="AE130">
        <v>0</v>
      </c>
      <c r="AF130">
        <v>0</v>
      </c>
      <c r="AG130">
        <v>0</v>
      </c>
      <c r="AH130">
        <v>0</v>
      </c>
      <c r="AI130">
        <v>0</v>
      </c>
      <c r="AJ130">
        <v>0</v>
      </c>
      <c r="AK130">
        <v>40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80</v>
      </c>
      <c r="CB130">
        <v>0</v>
      </c>
      <c r="CC130">
        <v>0</v>
      </c>
      <c r="CD130">
        <v>0</v>
      </c>
      <c r="CE130">
        <v>1052.5</v>
      </c>
      <c r="CF130">
        <v>0</v>
      </c>
      <c r="CG130" s="439"/>
      <c r="CH130" s="303" t="s">
        <v>744</v>
      </c>
      <c r="CI130" s="393">
        <v>25</v>
      </c>
      <c r="CJ130" s="303" t="s">
        <v>744</v>
      </c>
      <c r="CK130" s="393">
        <v>40</v>
      </c>
      <c r="CL130" s="303" t="s">
        <v>744</v>
      </c>
      <c r="CM130" s="393">
        <v>0</v>
      </c>
      <c r="CN130" s="303"/>
      <c r="CO130" s="303"/>
      <c r="CP130" s="393" t="s">
        <v>744</v>
      </c>
      <c r="CQ130" s="303" t="s">
        <v>389</v>
      </c>
      <c r="CR130" s="393" t="s">
        <v>389</v>
      </c>
      <c r="CS130" s="393" t="s">
        <v>744</v>
      </c>
      <c r="CT130" s="303" t="s">
        <v>389</v>
      </c>
      <c r="CU130" s="393" t="s">
        <v>389</v>
      </c>
      <c r="CV130" s="303" t="s">
        <v>744</v>
      </c>
      <c r="CW130" s="303" t="s">
        <v>744</v>
      </c>
      <c r="CX130" s="303" t="s">
        <v>744</v>
      </c>
      <c r="CY130" s="303" t="s">
        <v>744</v>
      </c>
      <c r="CZ130" s="303" t="s">
        <v>744</v>
      </c>
      <c r="DA130" s="303" t="s">
        <v>744</v>
      </c>
      <c r="DB130" s="303" t="s">
        <v>744</v>
      </c>
      <c r="DC130" s="303" t="s">
        <v>744</v>
      </c>
      <c r="DD130" s="303" t="s">
        <v>744</v>
      </c>
      <c r="DE130" s="303" t="s">
        <v>744</v>
      </c>
      <c r="DF130" s="303" t="s">
        <v>744</v>
      </c>
      <c r="DG130" s="393" t="s">
        <v>744</v>
      </c>
      <c r="DH130" s="303" t="s">
        <v>744</v>
      </c>
      <c r="DI130" s="303" t="s">
        <v>744</v>
      </c>
      <c r="DJ130" s="393" t="s">
        <v>744</v>
      </c>
      <c r="DK130" s="303" t="s">
        <v>744</v>
      </c>
      <c r="DL130" s="303" t="s">
        <v>744</v>
      </c>
      <c r="DM130" s="303" t="s">
        <v>744</v>
      </c>
      <c r="DN130" s="303" t="s">
        <v>744</v>
      </c>
      <c r="DO130" s="303" t="s">
        <v>744</v>
      </c>
      <c r="DP130" s="303" t="s">
        <v>744</v>
      </c>
      <c r="DQ130" s="303" t="s">
        <v>744</v>
      </c>
      <c r="DR130" s="303" t="s">
        <v>744</v>
      </c>
      <c r="DS130" s="303" t="s">
        <v>744</v>
      </c>
      <c r="DT130" s="303" t="s">
        <v>744</v>
      </c>
      <c r="DU130" s="303" t="s">
        <v>744</v>
      </c>
      <c r="DV130" s="393" t="s">
        <v>744</v>
      </c>
      <c r="DW130" s="303" t="s">
        <v>744</v>
      </c>
      <c r="DX130" s="303" t="s">
        <v>744</v>
      </c>
      <c r="DY130" s="393" t="s">
        <v>744</v>
      </c>
      <c r="DZ130" s="303" t="s">
        <v>744</v>
      </c>
      <c r="EA130" s="303" t="s">
        <v>744</v>
      </c>
      <c r="EB130" s="303" t="s">
        <v>744</v>
      </c>
      <c r="EC130" s="303" t="s">
        <v>744</v>
      </c>
      <c r="ED130" s="303" t="s">
        <v>744</v>
      </c>
      <c r="EE130" s="303" t="s">
        <v>744</v>
      </c>
      <c r="EF130" s="303" t="s">
        <v>744</v>
      </c>
      <c r="EG130" s="303" t="s">
        <v>744</v>
      </c>
      <c r="EH130" s="303" t="s">
        <v>744</v>
      </c>
      <c r="EI130" s="303" t="s">
        <v>744</v>
      </c>
      <c r="EJ130" s="303" t="s">
        <v>744</v>
      </c>
      <c r="EK130" s="393" t="s">
        <v>744</v>
      </c>
      <c r="EL130" s="303" t="s">
        <v>744</v>
      </c>
      <c r="EM130" s="303" t="s">
        <v>744</v>
      </c>
      <c r="EN130" s="393" t="s">
        <v>744</v>
      </c>
      <c r="EO130" s="303" t="s">
        <v>744</v>
      </c>
      <c r="EP130" s="303" t="s">
        <v>744</v>
      </c>
      <c r="EQ130" s="303" t="s">
        <v>744</v>
      </c>
      <c r="ER130" s="303" t="s">
        <v>744</v>
      </c>
      <c r="ES130" s="303" t="s">
        <v>744</v>
      </c>
      <c r="ET130" s="303" t="s">
        <v>744</v>
      </c>
      <c r="EU130" s="303" t="s">
        <v>744</v>
      </c>
      <c r="EV130" s="303" t="s">
        <v>744</v>
      </c>
      <c r="EW130" s="303" t="s">
        <v>744</v>
      </c>
      <c r="EX130" s="303" t="s">
        <v>744</v>
      </c>
      <c r="EY130" s="303" t="s">
        <v>744</v>
      </c>
      <c r="EZ130" s="303" t="s">
        <v>744</v>
      </c>
      <c r="FA130" s="393" t="s">
        <v>744</v>
      </c>
      <c r="FB130" s="303" t="s">
        <v>744</v>
      </c>
      <c r="FC130" s="303" t="s">
        <v>744</v>
      </c>
      <c r="FD130" s="303" t="s">
        <v>744</v>
      </c>
      <c r="FE130" s="393" t="s">
        <v>744</v>
      </c>
      <c r="FF130" s="303" t="s">
        <v>744</v>
      </c>
      <c r="FG130" s="303" t="s">
        <v>744</v>
      </c>
      <c r="FH130" s="303" t="s">
        <v>744</v>
      </c>
      <c r="FI130" s="303" t="s">
        <v>744</v>
      </c>
      <c r="FJ130" s="303" t="s">
        <v>744</v>
      </c>
      <c r="FK130" s="303" t="s">
        <v>744</v>
      </c>
      <c r="FL130" s="303" t="s">
        <v>744</v>
      </c>
      <c r="FM130" s="303" t="s">
        <v>744</v>
      </c>
      <c r="FN130" s="303" t="s">
        <v>744</v>
      </c>
      <c r="FO130" s="303" t="s">
        <v>744</v>
      </c>
      <c r="FP130" s="303" t="s">
        <v>744</v>
      </c>
      <c r="FQ130" s="303" t="s">
        <v>744</v>
      </c>
      <c r="FR130" s="393" t="s">
        <v>744</v>
      </c>
      <c r="FS130" s="303" t="s">
        <v>744</v>
      </c>
      <c r="FT130" s="303" t="s">
        <v>744</v>
      </c>
      <c r="FU130" s="303" t="s">
        <v>744</v>
      </c>
      <c r="FV130" s="393" t="s">
        <v>744</v>
      </c>
      <c r="FW130" s="303" t="s">
        <v>744</v>
      </c>
      <c r="FX130" s="303" t="s">
        <v>744</v>
      </c>
      <c r="FY130" s="303" t="s">
        <v>744</v>
      </c>
      <c r="FZ130" s="303" t="s">
        <v>744</v>
      </c>
      <c r="GA130" s="303" t="s">
        <v>744</v>
      </c>
      <c r="GB130" s="303" t="s">
        <v>744</v>
      </c>
      <c r="GC130" s="303" t="s">
        <v>744</v>
      </c>
      <c r="GD130" s="303" t="s">
        <v>744</v>
      </c>
      <c r="GE130" s="303" t="s">
        <v>744</v>
      </c>
      <c r="GF130" s="303" t="s">
        <v>744</v>
      </c>
      <c r="GG130" s="303" t="s">
        <v>744</v>
      </c>
      <c r="GH130" s="303" t="s">
        <v>744</v>
      </c>
      <c r="GI130" s="393" t="s">
        <v>744</v>
      </c>
      <c r="GJ130" s="303" t="s">
        <v>744</v>
      </c>
      <c r="GK130" s="303" t="s">
        <v>744</v>
      </c>
      <c r="GL130" s="303" t="s">
        <v>744</v>
      </c>
      <c r="GM130" s="393" t="s">
        <v>744</v>
      </c>
      <c r="GN130" s="303">
        <v>5</v>
      </c>
      <c r="GO130" s="303">
        <v>8920</v>
      </c>
      <c r="GP130" s="303">
        <v>0</v>
      </c>
      <c r="GQ130" s="303">
        <v>40</v>
      </c>
      <c r="GR130" s="303">
        <v>0</v>
      </c>
      <c r="GS130" s="303">
        <v>0</v>
      </c>
      <c r="GT130" s="303">
        <v>0</v>
      </c>
      <c r="GU130" s="303">
        <v>0</v>
      </c>
      <c r="GV130" s="303">
        <v>0</v>
      </c>
      <c r="GW130" s="303">
        <v>0</v>
      </c>
      <c r="GX130" s="303">
        <v>8880</v>
      </c>
      <c r="GY130" s="303">
        <v>1052.5</v>
      </c>
      <c r="GZ130" s="393">
        <v>80</v>
      </c>
      <c r="HA130" s="303">
        <v>1784</v>
      </c>
      <c r="HB130" s="303">
        <v>1776</v>
      </c>
      <c r="HC130" s="303">
        <v>210.5</v>
      </c>
      <c r="HD130" s="393">
        <v>4.484304932735439E-3</v>
      </c>
      <c r="HE130" s="303" t="s">
        <v>744</v>
      </c>
      <c r="HF130" s="303" t="s">
        <v>744</v>
      </c>
      <c r="HG130" s="303" t="s">
        <v>744</v>
      </c>
      <c r="HH130" s="303" t="s">
        <v>744</v>
      </c>
      <c r="HI130" s="303" t="s">
        <v>744</v>
      </c>
      <c r="HJ130" s="303" t="s">
        <v>744</v>
      </c>
      <c r="HK130" s="303" t="s">
        <v>744</v>
      </c>
      <c r="HL130" s="303" t="s">
        <v>744</v>
      </c>
      <c r="HM130" s="303" t="s">
        <v>744</v>
      </c>
      <c r="HN130" s="303" t="s">
        <v>744</v>
      </c>
      <c r="HO130" s="303" t="s">
        <v>744</v>
      </c>
      <c r="HP130" s="303" t="s">
        <v>744</v>
      </c>
      <c r="HQ130" s="393" t="s">
        <v>744</v>
      </c>
      <c r="HR130" s="303" t="s">
        <v>744</v>
      </c>
      <c r="HS130" s="303" t="s">
        <v>744</v>
      </c>
      <c r="HT130" s="303" t="s">
        <v>744</v>
      </c>
      <c r="HU130" s="393" t="s">
        <v>744</v>
      </c>
      <c r="HV130" s="303">
        <v>5</v>
      </c>
      <c r="HW130" s="303">
        <v>8920</v>
      </c>
      <c r="HX130" s="303">
        <v>0</v>
      </c>
      <c r="HY130" s="303">
        <v>40</v>
      </c>
      <c r="HZ130" s="303">
        <v>0</v>
      </c>
      <c r="IA130" s="303">
        <v>0</v>
      </c>
      <c r="IB130" s="303">
        <v>0</v>
      </c>
      <c r="IC130" s="303">
        <v>0</v>
      </c>
      <c r="ID130" s="303">
        <v>0</v>
      </c>
      <c r="IE130" s="303">
        <v>0</v>
      </c>
      <c r="IF130" s="303">
        <v>8880</v>
      </c>
      <c r="IG130" s="303">
        <v>1052.5</v>
      </c>
      <c r="IH130" s="393">
        <v>80</v>
      </c>
      <c r="II130" s="303">
        <v>1784</v>
      </c>
      <c r="IJ130" s="303">
        <v>1776</v>
      </c>
      <c r="IK130" s="303">
        <v>210.5</v>
      </c>
      <c r="IL130" s="393">
        <v>4.484304932735439E-3</v>
      </c>
      <c r="IM130" s="303"/>
      <c r="IN130" s="303">
        <v>1784</v>
      </c>
      <c r="IO130" s="303">
        <v>1776</v>
      </c>
      <c r="IP130" s="393">
        <v>4.484304932735439E-3</v>
      </c>
      <c r="IQ130" s="303" t="s">
        <v>744</v>
      </c>
      <c r="IR130" s="303" t="s">
        <v>744</v>
      </c>
      <c r="IS130" s="393" t="s">
        <v>744</v>
      </c>
      <c r="IT130" s="303">
        <v>1784</v>
      </c>
      <c r="IU130" s="303">
        <v>1776</v>
      </c>
      <c r="IV130" s="393">
        <v>4.484304932735439E-3</v>
      </c>
      <c r="IW130" s="735"/>
      <c r="IX130" s="303"/>
      <c r="IY130" s="396" t="s">
        <v>638</v>
      </c>
      <c r="IZ130" s="396" t="s">
        <v>639</v>
      </c>
      <c r="JA130" s="396" t="s">
        <v>354</v>
      </c>
      <c r="JB130" s="396">
        <v>6</v>
      </c>
      <c r="JC130" s="396" t="s">
        <v>11</v>
      </c>
      <c r="JD130" s="396" t="s">
        <v>232</v>
      </c>
      <c r="JE130" s="396" t="s">
        <v>9</v>
      </c>
      <c r="JF130" s="396" t="s">
        <v>232</v>
      </c>
      <c r="JG130" s="396" t="s">
        <v>358</v>
      </c>
    </row>
    <row r="131" spans="1:267" customFormat="1">
      <c r="A131">
        <v>943</v>
      </c>
      <c r="B131">
        <v>1</v>
      </c>
      <c r="F131">
        <v>700</v>
      </c>
      <c r="G131">
        <v>42</v>
      </c>
      <c r="H131">
        <v>1</v>
      </c>
      <c r="I131">
        <v>0</v>
      </c>
      <c r="J131">
        <v>1</v>
      </c>
      <c r="K131">
        <v>0</v>
      </c>
      <c r="L131" t="s">
        <v>638</v>
      </c>
      <c r="M131">
        <v>0</v>
      </c>
      <c r="N131">
        <v>25</v>
      </c>
      <c r="O131">
        <v>32.083329999999997</v>
      </c>
      <c r="P131">
        <v>40</v>
      </c>
      <c r="Q131">
        <v>40</v>
      </c>
      <c r="R131">
        <v>0</v>
      </c>
      <c r="S131">
        <v>0</v>
      </c>
      <c r="T131" t="s">
        <v>745</v>
      </c>
      <c r="U131">
        <v>0</v>
      </c>
      <c r="V131">
        <v>0</v>
      </c>
      <c r="W131">
        <v>0</v>
      </c>
      <c r="X131">
        <v>1</v>
      </c>
      <c r="Y131">
        <v>12</v>
      </c>
      <c r="Z131">
        <v>0</v>
      </c>
      <c r="AA131">
        <v>0</v>
      </c>
      <c r="AB131">
        <v>0</v>
      </c>
      <c r="AC131">
        <v>0</v>
      </c>
      <c r="AD131">
        <v>0</v>
      </c>
      <c r="AE131">
        <v>32</v>
      </c>
      <c r="AF131">
        <v>0</v>
      </c>
      <c r="AG131">
        <v>0</v>
      </c>
      <c r="AH131">
        <v>0</v>
      </c>
      <c r="AI131">
        <v>0</v>
      </c>
      <c r="AJ131">
        <v>0</v>
      </c>
      <c r="AK131">
        <v>56</v>
      </c>
      <c r="AL131">
        <v>0</v>
      </c>
      <c r="AM131">
        <v>0</v>
      </c>
      <c r="AN131">
        <v>0</v>
      </c>
      <c r="AO131">
        <v>0</v>
      </c>
      <c r="AP131">
        <v>0</v>
      </c>
      <c r="AQ131">
        <v>0</v>
      </c>
      <c r="AR131">
        <v>0</v>
      </c>
      <c r="AS131">
        <v>0</v>
      </c>
      <c r="AT131">
        <v>0</v>
      </c>
      <c r="AU131">
        <v>0</v>
      </c>
      <c r="AV131">
        <v>0</v>
      </c>
      <c r="AW131">
        <v>0</v>
      </c>
      <c r="AX131">
        <v>0</v>
      </c>
      <c r="AY131">
        <v>0</v>
      </c>
      <c r="AZ131">
        <v>0</v>
      </c>
      <c r="BA131">
        <v>0</v>
      </c>
      <c r="BB131">
        <v>143.5</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s="439"/>
      <c r="CH131" s="303">
        <v>25</v>
      </c>
      <c r="CI131" s="393">
        <v>32.083329999999997</v>
      </c>
      <c r="CJ131" s="303">
        <v>40</v>
      </c>
      <c r="CK131" s="393">
        <v>40</v>
      </c>
      <c r="CL131" s="303">
        <v>0</v>
      </c>
      <c r="CM131" s="393">
        <v>0</v>
      </c>
      <c r="CN131" s="303"/>
      <c r="CO131" s="303"/>
      <c r="CP131" s="393" t="s">
        <v>744</v>
      </c>
      <c r="CQ131" s="303" t="s">
        <v>744</v>
      </c>
      <c r="CR131" s="393" t="s">
        <v>744</v>
      </c>
      <c r="CS131" s="393" t="s">
        <v>744</v>
      </c>
      <c r="CT131" s="303" t="s">
        <v>744</v>
      </c>
      <c r="CU131" s="393" t="s">
        <v>744</v>
      </c>
      <c r="CV131" s="303" t="s">
        <v>744</v>
      </c>
      <c r="CW131" s="303" t="s">
        <v>744</v>
      </c>
      <c r="CX131" s="303" t="s">
        <v>744</v>
      </c>
      <c r="CY131" s="303" t="s">
        <v>744</v>
      </c>
      <c r="CZ131" s="303" t="s">
        <v>744</v>
      </c>
      <c r="DA131" s="303" t="s">
        <v>744</v>
      </c>
      <c r="DB131" s="303" t="s">
        <v>744</v>
      </c>
      <c r="DC131" s="303" t="s">
        <v>744</v>
      </c>
      <c r="DD131" s="303" t="s">
        <v>744</v>
      </c>
      <c r="DE131" s="303" t="s">
        <v>744</v>
      </c>
      <c r="DF131" s="303" t="s">
        <v>744</v>
      </c>
      <c r="DG131" s="393" t="s">
        <v>744</v>
      </c>
      <c r="DH131" s="303" t="s">
        <v>744</v>
      </c>
      <c r="DI131" s="303" t="s">
        <v>744</v>
      </c>
      <c r="DJ131" s="393" t="s">
        <v>744</v>
      </c>
      <c r="DK131" s="303" t="s">
        <v>744</v>
      </c>
      <c r="DL131" s="303" t="s">
        <v>744</v>
      </c>
      <c r="DM131" s="303" t="s">
        <v>744</v>
      </c>
      <c r="DN131" s="303" t="s">
        <v>744</v>
      </c>
      <c r="DO131" s="303" t="s">
        <v>744</v>
      </c>
      <c r="DP131" s="303" t="s">
        <v>744</v>
      </c>
      <c r="DQ131" s="303" t="s">
        <v>744</v>
      </c>
      <c r="DR131" s="303" t="s">
        <v>744</v>
      </c>
      <c r="DS131" s="303" t="s">
        <v>744</v>
      </c>
      <c r="DT131" s="303" t="s">
        <v>744</v>
      </c>
      <c r="DU131" s="303" t="s">
        <v>744</v>
      </c>
      <c r="DV131" s="393" t="s">
        <v>744</v>
      </c>
      <c r="DW131" s="303" t="s">
        <v>744</v>
      </c>
      <c r="DX131" s="303" t="s">
        <v>744</v>
      </c>
      <c r="DY131" s="393" t="s">
        <v>744</v>
      </c>
      <c r="DZ131" s="303" t="s">
        <v>744</v>
      </c>
      <c r="EA131" s="303" t="s">
        <v>744</v>
      </c>
      <c r="EB131" s="303" t="s">
        <v>744</v>
      </c>
      <c r="EC131" s="303" t="s">
        <v>744</v>
      </c>
      <c r="ED131" s="303" t="s">
        <v>744</v>
      </c>
      <c r="EE131" s="303" t="s">
        <v>744</v>
      </c>
      <c r="EF131" s="303" t="s">
        <v>744</v>
      </c>
      <c r="EG131" s="303" t="s">
        <v>744</v>
      </c>
      <c r="EH131" s="303" t="s">
        <v>744</v>
      </c>
      <c r="EI131" s="303" t="s">
        <v>744</v>
      </c>
      <c r="EJ131" s="303" t="s">
        <v>744</v>
      </c>
      <c r="EK131" s="393" t="s">
        <v>744</v>
      </c>
      <c r="EL131" s="303" t="s">
        <v>744</v>
      </c>
      <c r="EM131" s="303" t="s">
        <v>744</v>
      </c>
      <c r="EN131" s="393" t="s">
        <v>744</v>
      </c>
      <c r="EO131" s="303" t="s">
        <v>744</v>
      </c>
      <c r="EP131" s="303" t="s">
        <v>744</v>
      </c>
      <c r="EQ131" s="303" t="s">
        <v>744</v>
      </c>
      <c r="ER131" s="303" t="s">
        <v>744</v>
      </c>
      <c r="ES131" s="303" t="s">
        <v>744</v>
      </c>
      <c r="ET131" s="303" t="s">
        <v>744</v>
      </c>
      <c r="EU131" s="303" t="s">
        <v>744</v>
      </c>
      <c r="EV131" s="303" t="s">
        <v>744</v>
      </c>
      <c r="EW131" s="303" t="s">
        <v>744</v>
      </c>
      <c r="EX131" s="303" t="s">
        <v>744</v>
      </c>
      <c r="EY131" s="303" t="s">
        <v>744</v>
      </c>
      <c r="EZ131" s="303" t="s">
        <v>744</v>
      </c>
      <c r="FA131" s="393" t="s">
        <v>744</v>
      </c>
      <c r="FB131" s="303" t="s">
        <v>744</v>
      </c>
      <c r="FC131" s="303" t="s">
        <v>744</v>
      </c>
      <c r="FD131" s="303" t="s">
        <v>744</v>
      </c>
      <c r="FE131" s="393" t="s">
        <v>744</v>
      </c>
      <c r="FF131" s="303">
        <v>1</v>
      </c>
      <c r="FG131" s="303">
        <v>1800</v>
      </c>
      <c r="FH131" s="303">
        <v>0</v>
      </c>
      <c r="FI131" s="303">
        <v>0</v>
      </c>
      <c r="FJ131" s="303">
        <v>0</v>
      </c>
      <c r="FK131" s="303">
        <v>0</v>
      </c>
      <c r="FL131" s="303">
        <v>143.5</v>
      </c>
      <c r="FM131" s="303">
        <v>0</v>
      </c>
      <c r="FN131" s="303">
        <v>0</v>
      </c>
      <c r="FO131" s="303">
        <v>0</v>
      </c>
      <c r="FP131" s="303">
        <v>1656.5</v>
      </c>
      <c r="FQ131" s="303">
        <v>0</v>
      </c>
      <c r="FR131" s="393">
        <v>0</v>
      </c>
      <c r="FS131" s="303">
        <v>1800</v>
      </c>
      <c r="FT131" s="303">
        <v>1656.5</v>
      </c>
      <c r="FU131" s="303">
        <v>0</v>
      </c>
      <c r="FV131" s="393">
        <v>7.972222222222225E-2</v>
      </c>
      <c r="FW131" s="303">
        <v>1</v>
      </c>
      <c r="FX131" s="303">
        <v>1800</v>
      </c>
      <c r="FY131" s="303">
        <v>0</v>
      </c>
      <c r="FZ131" s="303">
        <v>0</v>
      </c>
      <c r="GA131" s="303">
        <v>0</v>
      </c>
      <c r="GB131" s="303">
        <v>0</v>
      </c>
      <c r="GC131" s="303">
        <v>143.5</v>
      </c>
      <c r="GD131" s="303">
        <v>0</v>
      </c>
      <c r="GE131" s="303">
        <v>0</v>
      </c>
      <c r="GF131" s="303">
        <v>0</v>
      </c>
      <c r="GG131" s="303">
        <v>1656.5</v>
      </c>
      <c r="GH131" s="303">
        <v>0</v>
      </c>
      <c r="GI131" s="393">
        <v>0</v>
      </c>
      <c r="GJ131" s="303">
        <v>1800</v>
      </c>
      <c r="GK131" s="303">
        <v>1656.5</v>
      </c>
      <c r="GL131" s="303">
        <v>0</v>
      </c>
      <c r="GM131" s="393">
        <v>7.972222222222225E-2</v>
      </c>
      <c r="GN131" s="303">
        <v>12</v>
      </c>
      <c r="GO131" s="303">
        <v>20920.000319999999</v>
      </c>
      <c r="GP131" s="303">
        <v>32</v>
      </c>
      <c r="GQ131" s="303">
        <v>56</v>
      </c>
      <c r="GR131" s="303">
        <v>0</v>
      </c>
      <c r="GS131" s="303">
        <v>0</v>
      </c>
      <c r="GT131" s="303">
        <v>0</v>
      </c>
      <c r="GU131" s="303">
        <v>0</v>
      </c>
      <c r="GV131" s="303">
        <v>0</v>
      </c>
      <c r="GW131" s="303">
        <v>0</v>
      </c>
      <c r="GX131" s="303">
        <v>20832.000319999999</v>
      </c>
      <c r="GY131" s="303">
        <v>0</v>
      </c>
      <c r="GZ131" s="393">
        <v>0</v>
      </c>
      <c r="HA131" s="303">
        <v>1743.3333600000001</v>
      </c>
      <c r="HB131" s="303">
        <v>1736.0000266666668</v>
      </c>
      <c r="HC131" s="303">
        <v>0</v>
      </c>
      <c r="HD131" s="393">
        <v>4.2065008916787328E-3</v>
      </c>
      <c r="HE131" s="303" t="s">
        <v>744</v>
      </c>
      <c r="HF131" s="303" t="s">
        <v>744</v>
      </c>
      <c r="HG131" s="303" t="s">
        <v>744</v>
      </c>
      <c r="HH131" s="303" t="s">
        <v>744</v>
      </c>
      <c r="HI131" s="303" t="s">
        <v>744</v>
      </c>
      <c r="HJ131" s="303" t="s">
        <v>744</v>
      </c>
      <c r="HK131" s="303" t="s">
        <v>744</v>
      </c>
      <c r="HL131" s="303" t="s">
        <v>744</v>
      </c>
      <c r="HM131" s="303" t="s">
        <v>744</v>
      </c>
      <c r="HN131" s="303" t="s">
        <v>744</v>
      </c>
      <c r="HO131" s="303" t="s">
        <v>744</v>
      </c>
      <c r="HP131" s="303" t="s">
        <v>744</v>
      </c>
      <c r="HQ131" s="393" t="s">
        <v>744</v>
      </c>
      <c r="HR131" s="303" t="s">
        <v>744</v>
      </c>
      <c r="HS131" s="303" t="s">
        <v>744</v>
      </c>
      <c r="HT131" s="303" t="s">
        <v>744</v>
      </c>
      <c r="HU131" s="393" t="s">
        <v>744</v>
      </c>
      <c r="HV131" s="303">
        <v>12</v>
      </c>
      <c r="HW131" s="303">
        <v>20920.000319999999</v>
      </c>
      <c r="HX131" s="303">
        <v>32</v>
      </c>
      <c r="HY131" s="303">
        <v>56</v>
      </c>
      <c r="HZ131" s="303">
        <v>0</v>
      </c>
      <c r="IA131" s="303">
        <v>0</v>
      </c>
      <c r="IB131" s="303">
        <v>0</v>
      </c>
      <c r="IC131" s="303">
        <v>0</v>
      </c>
      <c r="ID131" s="303">
        <v>0</v>
      </c>
      <c r="IE131" s="303">
        <v>0</v>
      </c>
      <c r="IF131" s="303">
        <v>20832.000319999999</v>
      </c>
      <c r="IG131" s="303">
        <v>0</v>
      </c>
      <c r="IH131" s="393">
        <v>0</v>
      </c>
      <c r="II131" s="303">
        <v>1743.3333599999999</v>
      </c>
      <c r="IJ131" s="303">
        <v>1736.0000266666666</v>
      </c>
      <c r="IK131" s="303">
        <v>0</v>
      </c>
      <c r="IL131" s="393">
        <v>4.2065008916787328E-3</v>
      </c>
      <c r="IM131" s="303"/>
      <c r="IN131" s="303">
        <v>1743.3333599999999</v>
      </c>
      <c r="IO131" s="303">
        <v>1736.0000266666666</v>
      </c>
      <c r="IP131" s="393">
        <v>4.2065008916787328E-3</v>
      </c>
      <c r="IQ131" s="303">
        <v>1800</v>
      </c>
      <c r="IR131" s="303">
        <v>1656.5</v>
      </c>
      <c r="IS131" s="393">
        <v>7.972222222222225E-2</v>
      </c>
      <c r="IT131" s="303">
        <v>1747.6923323076921</v>
      </c>
      <c r="IU131" s="303">
        <v>1729.88464</v>
      </c>
      <c r="IV131" s="393">
        <v>1.018926041986945E-2</v>
      </c>
      <c r="IW131" s="735"/>
      <c r="IX131" s="303"/>
      <c r="IY131" s="396" t="s">
        <v>638</v>
      </c>
      <c r="IZ131" s="396" t="s">
        <v>639</v>
      </c>
      <c r="JA131" s="396" t="s">
        <v>354</v>
      </c>
      <c r="JB131" s="396">
        <v>15</v>
      </c>
      <c r="JC131" s="396" t="s">
        <v>11</v>
      </c>
      <c r="JD131" s="396" t="s">
        <v>232</v>
      </c>
      <c r="JE131" s="396" t="s">
        <v>9</v>
      </c>
      <c r="JF131" s="396" t="s">
        <v>232</v>
      </c>
      <c r="JG131" s="396" t="s">
        <v>358</v>
      </c>
    </row>
    <row r="132" spans="1:267" customFormat="1">
      <c r="A132">
        <v>950</v>
      </c>
      <c r="B132">
        <v>1</v>
      </c>
      <c r="F132">
        <v>700</v>
      </c>
      <c r="G132">
        <v>42</v>
      </c>
      <c r="H132">
        <v>0</v>
      </c>
      <c r="I132">
        <v>1</v>
      </c>
      <c r="J132">
        <v>1</v>
      </c>
      <c r="K132">
        <v>0</v>
      </c>
      <c r="L132" t="s">
        <v>638</v>
      </c>
      <c r="M132">
        <v>0</v>
      </c>
      <c r="N132">
        <v>27.4</v>
      </c>
      <c r="O132">
        <v>20</v>
      </c>
      <c r="P132">
        <v>40</v>
      </c>
      <c r="Q132">
        <v>40</v>
      </c>
      <c r="R132">
        <v>0</v>
      </c>
      <c r="S132">
        <v>0</v>
      </c>
      <c r="T132" t="s">
        <v>745</v>
      </c>
      <c r="U132">
        <v>0</v>
      </c>
      <c r="V132">
        <v>0</v>
      </c>
      <c r="W132">
        <v>2</v>
      </c>
      <c r="X132">
        <v>3</v>
      </c>
      <c r="Y132">
        <v>30.5</v>
      </c>
      <c r="Z132">
        <v>0</v>
      </c>
      <c r="AA132">
        <v>0</v>
      </c>
      <c r="AB132">
        <v>0</v>
      </c>
      <c r="AC132">
        <v>0</v>
      </c>
      <c r="AD132">
        <v>0</v>
      </c>
      <c r="AE132">
        <v>192</v>
      </c>
      <c r="AF132">
        <v>0</v>
      </c>
      <c r="AG132">
        <v>0</v>
      </c>
      <c r="AH132">
        <v>0</v>
      </c>
      <c r="AI132">
        <v>0</v>
      </c>
      <c r="AJ132">
        <v>96</v>
      </c>
      <c r="AK132">
        <v>6272</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C132">
        <v>0</v>
      </c>
      <c r="CD132">
        <v>0</v>
      </c>
      <c r="CE132">
        <v>29000</v>
      </c>
      <c r="CF132">
        <v>9</v>
      </c>
      <c r="CG132" s="439"/>
      <c r="CH132" s="303">
        <v>27.4</v>
      </c>
      <c r="CI132" s="393">
        <v>20</v>
      </c>
      <c r="CJ132" s="303">
        <v>40</v>
      </c>
      <c r="CK132" s="393">
        <v>40</v>
      </c>
      <c r="CL132" s="303">
        <v>0</v>
      </c>
      <c r="CM132" s="393">
        <v>0</v>
      </c>
      <c r="CN132" s="303"/>
      <c r="CO132" s="303"/>
      <c r="CP132" s="393" t="s">
        <v>744</v>
      </c>
      <c r="CQ132" s="303" t="s">
        <v>744</v>
      </c>
      <c r="CR132" s="393" t="s">
        <v>389</v>
      </c>
      <c r="CS132" s="393" t="s">
        <v>744</v>
      </c>
      <c r="CT132" s="303" t="s">
        <v>744</v>
      </c>
      <c r="CU132" s="393" t="s">
        <v>389</v>
      </c>
      <c r="CV132" s="303" t="s">
        <v>744</v>
      </c>
      <c r="CW132" s="303" t="s">
        <v>744</v>
      </c>
      <c r="CX132" s="303" t="s">
        <v>744</v>
      </c>
      <c r="CY132" s="303" t="s">
        <v>744</v>
      </c>
      <c r="CZ132" s="303" t="s">
        <v>744</v>
      </c>
      <c r="DA132" s="303" t="s">
        <v>744</v>
      </c>
      <c r="DB132" s="303" t="s">
        <v>744</v>
      </c>
      <c r="DC132" s="303" t="s">
        <v>744</v>
      </c>
      <c r="DD132" s="303" t="s">
        <v>744</v>
      </c>
      <c r="DE132" s="303" t="s">
        <v>744</v>
      </c>
      <c r="DF132" s="303" t="s">
        <v>744</v>
      </c>
      <c r="DG132" s="393" t="s">
        <v>744</v>
      </c>
      <c r="DH132" s="303" t="s">
        <v>744</v>
      </c>
      <c r="DI132" s="303" t="s">
        <v>744</v>
      </c>
      <c r="DJ132" s="393" t="s">
        <v>744</v>
      </c>
      <c r="DK132" s="303" t="s">
        <v>744</v>
      </c>
      <c r="DL132" s="303" t="s">
        <v>744</v>
      </c>
      <c r="DM132" s="303" t="s">
        <v>744</v>
      </c>
      <c r="DN132" s="303" t="s">
        <v>744</v>
      </c>
      <c r="DO132" s="303" t="s">
        <v>744</v>
      </c>
      <c r="DP132" s="303" t="s">
        <v>744</v>
      </c>
      <c r="DQ132" s="303" t="s">
        <v>744</v>
      </c>
      <c r="DR132" s="303" t="s">
        <v>744</v>
      </c>
      <c r="DS132" s="303" t="s">
        <v>744</v>
      </c>
      <c r="DT132" s="303" t="s">
        <v>744</v>
      </c>
      <c r="DU132" s="303" t="s">
        <v>744</v>
      </c>
      <c r="DV132" s="393" t="s">
        <v>744</v>
      </c>
      <c r="DW132" s="303" t="s">
        <v>744</v>
      </c>
      <c r="DX132" s="303" t="s">
        <v>744</v>
      </c>
      <c r="DY132" s="393" t="s">
        <v>744</v>
      </c>
      <c r="DZ132" s="303" t="s">
        <v>744</v>
      </c>
      <c r="EA132" s="303" t="s">
        <v>744</v>
      </c>
      <c r="EB132" s="303" t="s">
        <v>744</v>
      </c>
      <c r="EC132" s="303" t="s">
        <v>744</v>
      </c>
      <c r="ED132" s="303" t="s">
        <v>744</v>
      </c>
      <c r="EE132" s="303" t="s">
        <v>744</v>
      </c>
      <c r="EF132" s="303" t="s">
        <v>744</v>
      </c>
      <c r="EG132" s="303" t="s">
        <v>744</v>
      </c>
      <c r="EH132" s="303" t="s">
        <v>744</v>
      </c>
      <c r="EI132" s="303" t="s">
        <v>744</v>
      </c>
      <c r="EJ132" s="303" t="s">
        <v>744</v>
      </c>
      <c r="EK132" s="393" t="s">
        <v>744</v>
      </c>
      <c r="EL132" s="303" t="s">
        <v>744</v>
      </c>
      <c r="EM132" s="303" t="s">
        <v>744</v>
      </c>
      <c r="EN132" s="393" t="s">
        <v>744</v>
      </c>
      <c r="EO132" s="303">
        <v>2</v>
      </c>
      <c r="EP132" s="303">
        <v>3561.5999999999995</v>
      </c>
      <c r="EQ132" s="303">
        <v>0</v>
      </c>
      <c r="ER132" s="303">
        <v>0</v>
      </c>
      <c r="ES132" s="303">
        <v>0</v>
      </c>
      <c r="ET132" s="303">
        <v>0</v>
      </c>
      <c r="EU132" s="303">
        <v>0</v>
      </c>
      <c r="EV132" s="303">
        <v>0</v>
      </c>
      <c r="EW132" s="303">
        <v>0</v>
      </c>
      <c r="EX132" s="303">
        <v>0</v>
      </c>
      <c r="EY132" s="303">
        <v>3561.5999999999995</v>
      </c>
      <c r="EZ132" s="303">
        <v>0</v>
      </c>
      <c r="FA132" s="393">
        <v>0</v>
      </c>
      <c r="FB132" s="303">
        <v>1780.7999999999997</v>
      </c>
      <c r="FC132" s="303">
        <v>1780.7999999999997</v>
      </c>
      <c r="FD132" s="303">
        <v>0</v>
      </c>
      <c r="FE132" s="393">
        <v>0</v>
      </c>
      <c r="FF132" s="303">
        <v>3</v>
      </c>
      <c r="FG132" s="303">
        <v>5342.4</v>
      </c>
      <c r="FH132" s="303">
        <v>0</v>
      </c>
      <c r="FI132" s="303">
        <v>96</v>
      </c>
      <c r="FJ132" s="303">
        <v>0</v>
      </c>
      <c r="FK132" s="303">
        <v>0</v>
      </c>
      <c r="FL132" s="303">
        <v>0</v>
      </c>
      <c r="FM132" s="303">
        <v>0</v>
      </c>
      <c r="FN132" s="303">
        <v>0</v>
      </c>
      <c r="FO132" s="303">
        <v>0</v>
      </c>
      <c r="FP132" s="303">
        <v>5246.4</v>
      </c>
      <c r="FQ132" s="303">
        <v>0</v>
      </c>
      <c r="FR132" s="393">
        <v>0</v>
      </c>
      <c r="FS132" s="303">
        <v>1780.7999999999997</v>
      </c>
      <c r="FT132" s="303">
        <v>1748.7999999999997</v>
      </c>
      <c r="FU132" s="303">
        <v>0</v>
      </c>
      <c r="FV132" s="393">
        <v>1.7969451931716063E-2</v>
      </c>
      <c r="FW132" s="303">
        <v>5</v>
      </c>
      <c r="FX132" s="303">
        <v>8904</v>
      </c>
      <c r="FY132" s="303">
        <v>0</v>
      </c>
      <c r="FZ132" s="303">
        <v>96</v>
      </c>
      <c r="GA132" s="303">
        <v>0</v>
      </c>
      <c r="GB132" s="303">
        <v>0</v>
      </c>
      <c r="GC132" s="303">
        <v>0</v>
      </c>
      <c r="GD132" s="303">
        <v>0</v>
      </c>
      <c r="GE132" s="303">
        <v>0</v>
      </c>
      <c r="GF132" s="303">
        <v>0</v>
      </c>
      <c r="GG132" s="303">
        <v>8808</v>
      </c>
      <c r="GH132" s="303">
        <v>0</v>
      </c>
      <c r="GI132" s="393">
        <v>0</v>
      </c>
      <c r="GJ132" s="303">
        <v>1780.8</v>
      </c>
      <c r="GK132" s="303">
        <v>1761.6</v>
      </c>
      <c r="GL132" s="303">
        <v>0</v>
      </c>
      <c r="GM132" s="393">
        <v>1.0781671159029727E-2</v>
      </c>
      <c r="GN132" s="303">
        <v>30.5</v>
      </c>
      <c r="GO132" s="303">
        <v>56120</v>
      </c>
      <c r="GP132" s="303">
        <v>192</v>
      </c>
      <c r="GQ132" s="303">
        <v>6272</v>
      </c>
      <c r="GR132" s="303">
        <v>0</v>
      </c>
      <c r="GS132" s="303">
        <v>0</v>
      </c>
      <c r="GT132" s="303">
        <v>0</v>
      </c>
      <c r="GU132" s="303">
        <v>0</v>
      </c>
      <c r="GV132" s="303">
        <v>0</v>
      </c>
      <c r="GW132" s="303">
        <v>0</v>
      </c>
      <c r="GX132" s="303">
        <v>49656</v>
      </c>
      <c r="GY132" s="303">
        <v>29000</v>
      </c>
      <c r="GZ132" s="393">
        <v>0</v>
      </c>
      <c r="HA132" s="303">
        <v>1840</v>
      </c>
      <c r="HB132" s="303">
        <v>1628.0655737704917</v>
      </c>
      <c r="HC132" s="303">
        <v>950.81967213114751</v>
      </c>
      <c r="HD132" s="393">
        <v>0.11518175338560233</v>
      </c>
      <c r="HE132" s="303" t="s">
        <v>744</v>
      </c>
      <c r="HF132" s="303" t="s">
        <v>744</v>
      </c>
      <c r="HG132" s="303" t="s">
        <v>744</v>
      </c>
      <c r="HH132" s="303" t="s">
        <v>744</v>
      </c>
      <c r="HI132" s="303" t="s">
        <v>744</v>
      </c>
      <c r="HJ132" s="303" t="s">
        <v>744</v>
      </c>
      <c r="HK132" s="303" t="s">
        <v>744</v>
      </c>
      <c r="HL132" s="303" t="s">
        <v>744</v>
      </c>
      <c r="HM132" s="303" t="s">
        <v>744</v>
      </c>
      <c r="HN132" s="303" t="s">
        <v>744</v>
      </c>
      <c r="HO132" s="303" t="s">
        <v>744</v>
      </c>
      <c r="HP132" s="303" t="s">
        <v>744</v>
      </c>
      <c r="HQ132" s="393" t="s">
        <v>744</v>
      </c>
      <c r="HR132" s="303" t="s">
        <v>744</v>
      </c>
      <c r="HS132" s="303" t="s">
        <v>744</v>
      </c>
      <c r="HT132" s="303" t="s">
        <v>744</v>
      </c>
      <c r="HU132" s="393" t="s">
        <v>744</v>
      </c>
      <c r="HV132" s="303">
        <v>30.5</v>
      </c>
      <c r="HW132" s="303">
        <v>56120</v>
      </c>
      <c r="HX132" s="303">
        <v>192</v>
      </c>
      <c r="HY132" s="303">
        <v>6272</v>
      </c>
      <c r="HZ132" s="303">
        <v>0</v>
      </c>
      <c r="IA132" s="303">
        <v>0</v>
      </c>
      <c r="IB132" s="303">
        <v>0</v>
      </c>
      <c r="IC132" s="303">
        <v>0</v>
      </c>
      <c r="ID132" s="303">
        <v>0</v>
      </c>
      <c r="IE132" s="303">
        <v>0</v>
      </c>
      <c r="IF132" s="303">
        <v>49656</v>
      </c>
      <c r="IG132" s="303">
        <v>29000</v>
      </c>
      <c r="IH132" s="393">
        <v>0</v>
      </c>
      <c r="II132" s="303">
        <v>1840</v>
      </c>
      <c r="IJ132" s="303">
        <v>1628.0655737704917</v>
      </c>
      <c r="IK132" s="303">
        <v>950.81967213114751</v>
      </c>
      <c r="IL132" s="393">
        <v>0.11518175338560233</v>
      </c>
      <c r="IM132" s="303"/>
      <c r="IN132" s="303">
        <v>1836.3569230769231</v>
      </c>
      <c r="IO132" s="303">
        <v>1637.4646153846154</v>
      </c>
      <c r="IP132" s="393">
        <v>0.1083080882550066</v>
      </c>
      <c r="IQ132" s="303">
        <v>1780.8</v>
      </c>
      <c r="IR132" s="303">
        <v>1748.8</v>
      </c>
      <c r="IS132" s="393">
        <v>1.7969451931716063E-2</v>
      </c>
      <c r="IT132" s="303">
        <v>1831.661971830986</v>
      </c>
      <c r="IU132" s="303">
        <v>1646.8732394366198</v>
      </c>
      <c r="IV132" s="393">
        <v>0.10088582677165359</v>
      </c>
      <c r="IW132" s="735"/>
      <c r="IX132" s="303"/>
      <c r="IY132" s="396" t="s">
        <v>638</v>
      </c>
      <c r="IZ132" s="396" t="s">
        <v>639</v>
      </c>
      <c r="JA132" s="396" t="s">
        <v>354</v>
      </c>
      <c r="JB132" s="396">
        <v>36</v>
      </c>
      <c r="JC132" s="396" t="s">
        <v>12</v>
      </c>
      <c r="JD132" s="396" t="s">
        <v>232</v>
      </c>
      <c r="JE132" s="396" t="s">
        <v>9</v>
      </c>
      <c r="JF132" s="396" t="s">
        <v>232</v>
      </c>
      <c r="JG132" s="396" t="s">
        <v>358</v>
      </c>
    </row>
    <row r="133" spans="1:267" customFormat="1">
      <c r="A133">
        <v>951</v>
      </c>
      <c r="B133">
        <v>1</v>
      </c>
      <c r="F133">
        <v>700</v>
      </c>
      <c r="G133">
        <v>41</v>
      </c>
      <c r="H133">
        <v>0</v>
      </c>
      <c r="I133">
        <v>1</v>
      </c>
      <c r="J133">
        <v>1</v>
      </c>
      <c r="K133">
        <v>0</v>
      </c>
      <c r="L133" t="s">
        <v>638</v>
      </c>
      <c r="M133">
        <v>0</v>
      </c>
      <c r="N133">
        <v>38</v>
      </c>
      <c r="O133">
        <v>23</v>
      </c>
      <c r="P133">
        <v>40</v>
      </c>
      <c r="Q133">
        <v>40</v>
      </c>
      <c r="R133">
        <v>0</v>
      </c>
      <c r="S133">
        <v>0</v>
      </c>
      <c r="T133" t="s">
        <v>745</v>
      </c>
      <c r="U133">
        <v>0</v>
      </c>
      <c r="V133">
        <v>0</v>
      </c>
      <c r="W133">
        <v>0</v>
      </c>
      <c r="X133">
        <v>2</v>
      </c>
      <c r="Y133">
        <v>1</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s="439"/>
      <c r="CH133" s="303" t="s">
        <v>744</v>
      </c>
      <c r="CI133" s="393" t="s">
        <v>744</v>
      </c>
      <c r="CJ133" s="303" t="s">
        <v>744</v>
      </c>
      <c r="CK133" s="393" t="s">
        <v>744</v>
      </c>
      <c r="CL133" s="303" t="s">
        <v>744</v>
      </c>
      <c r="CM133" s="393" t="s">
        <v>744</v>
      </c>
      <c r="CN133" s="303"/>
      <c r="CO133" s="303"/>
      <c r="CP133" s="393" t="s">
        <v>658</v>
      </c>
      <c r="CQ133" s="303" t="s">
        <v>744</v>
      </c>
      <c r="CR133" s="393" t="s">
        <v>744</v>
      </c>
      <c r="CS133" s="393" t="s">
        <v>658</v>
      </c>
      <c r="CT133" s="303" t="s">
        <v>744</v>
      </c>
      <c r="CU133" s="393" t="s">
        <v>744</v>
      </c>
      <c r="CV133" s="303" t="s">
        <v>744</v>
      </c>
      <c r="CW133" s="303" t="s">
        <v>744</v>
      </c>
      <c r="CX133" s="303" t="s">
        <v>744</v>
      </c>
      <c r="CY133" s="303" t="s">
        <v>744</v>
      </c>
      <c r="CZ133" s="303" t="s">
        <v>744</v>
      </c>
      <c r="DA133" s="303" t="s">
        <v>744</v>
      </c>
      <c r="DB133" s="303" t="s">
        <v>744</v>
      </c>
      <c r="DC133" s="303" t="s">
        <v>744</v>
      </c>
      <c r="DD133" s="303" t="s">
        <v>744</v>
      </c>
      <c r="DE133" s="303" t="s">
        <v>744</v>
      </c>
      <c r="DF133" s="303" t="s">
        <v>744</v>
      </c>
      <c r="DG133" s="393" t="s">
        <v>744</v>
      </c>
      <c r="DH133" s="303" t="s">
        <v>744</v>
      </c>
      <c r="DI133" s="303" t="s">
        <v>744</v>
      </c>
      <c r="DJ133" s="393" t="s">
        <v>744</v>
      </c>
      <c r="DK133" s="303" t="s">
        <v>744</v>
      </c>
      <c r="DL133" s="303" t="s">
        <v>744</v>
      </c>
      <c r="DM133" s="303" t="s">
        <v>744</v>
      </c>
      <c r="DN133" s="303" t="s">
        <v>744</v>
      </c>
      <c r="DO133" s="303" t="s">
        <v>744</v>
      </c>
      <c r="DP133" s="303" t="s">
        <v>744</v>
      </c>
      <c r="DQ133" s="303" t="s">
        <v>744</v>
      </c>
      <c r="DR133" s="303" t="s">
        <v>744</v>
      </c>
      <c r="DS133" s="303" t="s">
        <v>744</v>
      </c>
      <c r="DT133" s="303" t="s">
        <v>744</v>
      </c>
      <c r="DU133" s="303" t="s">
        <v>744</v>
      </c>
      <c r="DV133" s="393" t="s">
        <v>744</v>
      </c>
      <c r="DW133" s="303" t="s">
        <v>744</v>
      </c>
      <c r="DX133" s="303" t="s">
        <v>744</v>
      </c>
      <c r="DY133" s="393" t="s">
        <v>744</v>
      </c>
      <c r="DZ133" s="303" t="s">
        <v>744</v>
      </c>
      <c r="EA133" s="303" t="s">
        <v>744</v>
      </c>
      <c r="EB133" s="303" t="s">
        <v>744</v>
      </c>
      <c r="EC133" s="303" t="s">
        <v>744</v>
      </c>
      <c r="ED133" s="303" t="s">
        <v>744</v>
      </c>
      <c r="EE133" s="303" t="s">
        <v>744</v>
      </c>
      <c r="EF133" s="303" t="s">
        <v>744</v>
      </c>
      <c r="EG133" s="303" t="s">
        <v>744</v>
      </c>
      <c r="EH133" s="303" t="s">
        <v>744</v>
      </c>
      <c r="EI133" s="303" t="s">
        <v>744</v>
      </c>
      <c r="EJ133" s="303" t="s">
        <v>744</v>
      </c>
      <c r="EK133" s="393" t="s">
        <v>744</v>
      </c>
      <c r="EL133" s="303" t="s">
        <v>744</v>
      </c>
      <c r="EM133" s="303" t="s">
        <v>744</v>
      </c>
      <c r="EN133" s="393" t="s">
        <v>744</v>
      </c>
      <c r="EO133" s="303" t="s">
        <v>744</v>
      </c>
      <c r="EP133" s="303" t="s">
        <v>744</v>
      </c>
      <c r="EQ133" s="303" t="s">
        <v>744</v>
      </c>
      <c r="ER133" s="303" t="s">
        <v>744</v>
      </c>
      <c r="ES133" s="303" t="s">
        <v>744</v>
      </c>
      <c r="ET133" s="303" t="s">
        <v>744</v>
      </c>
      <c r="EU133" s="303" t="s">
        <v>744</v>
      </c>
      <c r="EV133" s="303" t="s">
        <v>744</v>
      </c>
      <c r="EW133" s="303" t="s">
        <v>744</v>
      </c>
      <c r="EX133" s="303" t="s">
        <v>744</v>
      </c>
      <c r="EY133" s="303" t="s">
        <v>744</v>
      </c>
      <c r="EZ133" s="303" t="s">
        <v>744</v>
      </c>
      <c r="FA133" s="393" t="s">
        <v>744</v>
      </c>
      <c r="FB133" s="303" t="s">
        <v>744</v>
      </c>
      <c r="FC133" s="303" t="s">
        <v>744</v>
      </c>
      <c r="FD133" s="303" t="s">
        <v>744</v>
      </c>
      <c r="FE133" s="393" t="s">
        <v>744</v>
      </c>
      <c r="FF133" s="303" t="s">
        <v>744</v>
      </c>
      <c r="FG133" s="303" t="s">
        <v>744</v>
      </c>
      <c r="FH133" s="303" t="s">
        <v>744</v>
      </c>
      <c r="FI133" s="303" t="s">
        <v>744</v>
      </c>
      <c r="FJ133" s="303" t="s">
        <v>744</v>
      </c>
      <c r="FK133" s="303" t="s">
        <v>744</v>
      </c>
      <c r="FL133" s="303" t="s">
        <v>744</v>
      </c>
      <c r="FM133" s="303" t="s">
        <v>744</v>
      </c>
      <c r="FN133" s="303" t="s">
        <v>744</v>
      </c>
      <c r="FO133" s="303" t="s">
        <v>744</v>
      </c>
      <c r="FP133" s="303" t="s">
        <v>744</v>
      </c>
      <c r="FQ133" s="303" t="s">
        <v>744</v>
      </c>
      <c r="FR133" s="393" t="s">
        <v>744</v>
      </c>
      <c r="FS133" s="303" t="s">
        <v>744</v>
      </c>
      <c r="FT133" s="303" t="s">
        <v>744</v>
      </c>
      <c r="FU133" s="303" t="s">
        <v>744</v>
      </c>
      <c r="FV133" s="393" t="s">
        <v>744</v>
      </c>
      <c r="FW133" s="303" t="s">
        <v>744</v>
      </c>
      <c r="FX133" s="303" t="s">
        <v>744</v>
      </c>
      <c r="FY133" s="303" t="s">
        <v>744</v>
      </c>
      <c r="FZ133" s="303" t="s">
        <v>744</v>
      </c>
      <c r="GA133" s="303" t="s">
        <v>744</v>
      </c>
      <c r="GB133" s="303" t="s">
        <v>744</v>
      </c>
      <c r="GC133" s="303" t="s">
        <v>744</v>
      </c>
      <c r="GD133" s="303" t="s">
        <v>744</v>
      </c>
      <c r="GE133" s="303" t="s">
        <v>744</v>
      </c>
      <c r="GF133" s="303" t="s">
        <v>744</v>
      </c>
      <c r="GG133" s="303" t="s">
        <v>744</v>
      </c>
      <c r="GH133" s="303" t="s">
        <v>744</v>
      </c>
      <c r="GI133" s="393" t="s">
        <v>744</v>
      </c>
      <c r="GJ133" s="303" t="s">
        <v>744</v>
      </c>
      <c r="GK133" s="303" t="s">
        <v>744</v>
      </c>
      <c r="GL133" s="303" t="s">
        <v>744</v>
      </c>
      <c r="GM133" s="393" t="s">
        <v>744</v>
      </c>
      <c r="GN133" s="303" t="s">
        <v>744</v>
      </c>
      <c r="GO133" s="303" t="s">
        <v>744</v>
      </c>
      <c r="GP133" s="303" t="s">
        <v>744</v>
      </c>
      <c r="GQ133" s="303" t="s">
        <v>744</v>
      </c>
      <c r="GR133" s="303" t="s">
        <v>744</v>
      </c>
      <c r="GS133" s="303" t="s">
        <v>744</v>
      </c>
      <c r="GT133" s="303" t="s">
        <v>744</v>
      </c>
      <c r="GU133" s="303" t="s">
        <v>744</v>
      </c>
      <c r="GV133" s="303" t="s">
        <v>744</v>
      </c>
      <c r="GW133" s="303" t="s">
        <v>744</v>
      </c>
      <c r="GX133" s="303" t="s">
        <v>744</v>
      </c>
      <c r="GY133" s="303" t="s">
        <v>744</v>
      </c>
      <c r="GZ133" s="393" t="s">
        <v>744</v>
      </c>
      <c r="HA133" s="303" t="s">
        <v>744</v>
      </c>
      <c r="HB133" s="303" t="s">
        <v>744</v>
      </c>
      <c r="HC133" s="303" t="s">
        <v>744</v>
      </c>
      <c r="HD133" s="393" t="s">
        <v>744</v>
      </c>
      <c r="HE133" s="303" t="s">
        <v>744</v>
      </c>
      <c r="HF133" s="303" t="s">
        <v>744</v>
      </c>
      <c r="HG133" s="303" t="s">
        <v>744</v>
      </c>
      <c r="HH133" s="303" t="s">
        <v>744</v>
      </c>
      <c r="HI133" s="303" t="s">
        <v>744</v>
      </c>
      <c r="HJ133" s="303" t="s">
        <v>744</v>
      </c>
      <c r="HK133" s="303" t="s">
        <v>744</v>
      </c>
      <c r="HL133" s="303" t="s">
        <v>744</v>
      </c>
      <c r="HM133" s="303" t="s">
        <v>744</v>
      </c>
      <c r="HN133" s="303" t="s">
        <v>744</v>
      </c>
      <c r="HO133" s="303" t="s">
        <v>744</v>
      </c>
      <c r="HP133" s="303" t="s">
        <v>744</v>
      </c>
      <c r="HQ133" s="393" t="s">
        <v>744</v>
      </c>
      <c r="HR133" s="303" t="s">
        <v>744</v>
      </c>
      <c r="HS133" s="303" t="s">
        <v>744</v>
      </c>
      <c r="HT133" s="303" t="s">
        <v>744</v>
      </c>
      <c r="HU133" s="393" t="s">
        <v>744</v>
      </c>
      <c r="HV133" s="303" t="s">
        <v>744</v>
      </c>
      <c r="HW133" s="303" t="s">
        <v>744</v>
      </c>
      <c r="HX133" s="303" t="s">
        <v>744</v>
      </c>
      <c r="HY133" s="303" t="s">
        <v>744</v>
      </c>
      <c r="HZ133" s="303" t="s">
        <v>744</v>
      </c>
      <c r="IA133" s="303" t="s">
        <v>744</v>
      </c>
      <c r="IB133" s="303" t="s">
        <v>744</v>
      </c>
      <c r="IC133" s="303" t="s">
        <v>744</v>
      </c>
      <c r="ID133" s="303" t="s">
        <v>744</v>
      </c>
      <c r="IE133" s="303" t="s">
        <v>744</v>
      </c>
      <c r="IF133" s="303" t="s">
        <v>744</v>
      </c>
      <c r="IG133" s="303" t="s">
        <v>744</v>
      </c>
      <c r="IH133" s="393" t="s">
        <v>744</v>
      </c>
      <c r="II133" s="303" t="s">
        <v>744</v>
      </c>
      <c r="IJ133" s="303" t="s">
        <v>744</v>
      </c>
      <c r="IK133" s="303" t="s">
        <v>744</v>
      </c>
      <c r="IL133" s="393" t="s">
        <v>744</v>
      </c>
      <c r="IM133" s="303"/>
      <c r="IN133" s="303" t="s">
        <v>744</v>
      </c>
      <c r="IO133" s="303" t="s">
        <v>744</v>
      </c>
      <c r="IP133" s="393" t="s">
        <v>744</v>
      </c>
      <c r="IQ133" s="303" t="s">
        <v>744</v>
      </c>
      <c r="IR133" s="303" t="s">
        <v>744</v>
      </c>
      <c r="IS133" s="393" t="s">
        <v>744</v>
      </c>
      <c r="IT133" s="303" t="s">
        <v>744</v>
      </c>
      <c r="IU133" s="303" t="s">
        <v>744</v>
      </c>
      <c r="IV133" s="393" t="s">
        <v>495</v>
      </c>
      <c r="IW133" s="735"/>
      <c r="IX133" s="303"/>
      <c r="IY133" s="396" t="s">
        <v>638</v>
      </c>
      <c r="IZ133" s="396" t="s">
        <v>639</v>
      </c>
      <c r="JA133" s="396" t="s">
        <v>354</v>
      </c>
      <c r="JB133" s="396">
        <v>2</v>
      </c>
      <c r="JC133" s="396" t="s">
        <v>11</v>
      </c>
      <c r="JD133" s="396" t="s">
        <v>232</v>
      </c>
      <c r="JE133" s="396" t="s">
        <v>9</v>
      </c>
      <c r="JF133" s="396" t="s">
        <v>232</v>
      </c>
      <c r="JG133" s="396" t="s">
        <v>358</v>
      </c>
    </row>
    <row r="134" spans="1:267" customFormat="1">
      <c r="A134">
        <v>1053</v>
      </c>
      <c r="B134">
        <v>1</v>
      </c>
      <c r="F134">
        <v>700</v>
      </c>
      <c r="G134">
        <v>41</v>
      </c>
      <c r="H134">
        <v>1</v>
      </c>
      <c r="I134">
        <v>0</v>
      </c>
      <c r="J134">
        <v>1</v>
      </c>
      <c r="K134">
        <v>0</v>
      </c>
      <c r="L134" t="s">
        <v>524</v>
      </c>
      <c r="M134">
        <v>0</v>
      </c>
      <c r="N134">
        <v>0</v>
      </c>
      <c r="O134">
        <v>33</v>
      </c>
      <c r="P134">
        <v>0</v>
      </c>
      <c r="Q134">
        <v>40</v>
      </c>
      <c r="R134">
        <v>0</v>
      </c>
      <c r="S134">
        <v>50</v>
      </c>
      <c r="T134" t="s">
        <v>745</v>
      </c>
      <c r="U134">
        <v>0</v>
      </c>
      <c r="V134">
        <v>0</v>
      </c>
      <c r="W134">
        <v>0</v>
      </c>
      <c r="X134">
        <v>0</v>
      </c>
      <c r="Y134">
        <v>5</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320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s="439"/>
      <c r="CH134" s="303" t="s">
        <v>744</v>
      </c>
      <c r="CI134" s="393">
        <v>33</v>
      </c>
      <c r="CJ134" s="303" t="s">
        <v>744</v>
      </c>
      <c r="CK134" s="393">
        <v>40</v>
      </c>
      <c r="CL134" s="303" t="s">
        <v>744</v>
      </c>
      <c r="CM134" s="393">
        <v>50</v>
      </c>
      <c r="CN134" s="303"/>
      <c r="CO134" s="303"/>
      <c r="CP134" s="393" t="s">
        <v>744</v>
      </c>
      <c r="CQ134" s="303" t="s">
        <v>744</v>
      </c>
      <c r="CR134" s="393" t="s">
        <v>744</v>
      </c>
      <c r="CS134" s="393" t="s">
        <v>744</v>
      </c>
      <c r="CT134" s="303" t="s">
        <v>744</v>
      </c>
      <c r="CU134" s="393" t="s">
        <v>744</v>
      </c>
      <c r="CV134" s="303" t="s">
        <v>744</v>
      </c>
      <c r="CW134" s="303" t="s">
        <v>744</v>
      </c>
      <c r="CX134" s="303" t="s">
        <v>744</v>
      </c>
      <c r="CY134" s="303" t="s">
        <v>744</v>
      </c>
      <c r="CZ134" s="303" t="s">
        <v>744</v>
      </c>
      <c r="DA134" s="303" t="s">
        <v>744</v>
      </c>
      <c r="DB134" s="303" t="s">
        <v>744</v>
      </c>
      <c r="DC134" s="303" t="s">
        <v>744</v>
      </c>
      <c r="DD134" s="303" t="s">
        <v>744</v>
      </c>
      <c r="DE134" s="303" t="s">
        <v>744</v>
      </c>
      <c r="DF134" s="303" t="s">
        <v>744</v>
      </c>
      <c r="DG134" s="393" t="s">
        <v>744</v>
      </c>
      <c r="DH134" s="303" t="s">
        <v>744</v>
      </c>
      <c r="DI134" s="303" t="s">
        <v>744</v>
      </c>
      <c r="DJ134" s="393" t="s">
        <v>744</v>
      </c>
      <c r="DK134" s="303" t="s">
        <v>744</v>
      </c>
      <c r="DL134" s="303" t="s">
        <v>744</v>
      </c>
      <c r="DM134" s="303" t="s">
        <v>744</v>
      </c>
      <c r="DN134" s="303" t="s">
        <v>744</v>
      </c>
      <c r="DO134" s="303" t="s">
        <v>744</v>
      </c>
      <c r="DP134" s="303" t="s">
        <v>744</v>
      </c>
      <c r="DQ134" s="303" t="s">
        <v>744</v>
      </c>
      <c r="DR134" s="303" t="s">
        <v>744</v>
      </c>
      <c r="DS134" s="303" t="s">
        <v>744</v>
      </c>
      <c r="DT134" s="303" t="s">
        <v>744</v>
      </c>
      <c r="DU134" s="303" t="s">
        <v>744</v>
      </c>
      <c r="DV134" s="393" t="s">
        <v>744</v>
      </c>
      <c r="DW134" s="303" t="s">
        <v>744</v>
      </c>
      <c r="DX134" s="303" t="s">
        <v>744</v>
      </c>
      <c r="DY134" s="393" t="s">
        <v>744</v>
      </c>
      <c r="DZ134" s="303" t="s">
        <v>744</v>
      </c>
      <c r="EA134" s="303" t="s">
        <v>744</v>
      </c>
      <c r="EB134" s="303" t="s">
        <v>744</v>
      </c>
      <c r="EC134" s="303" t="s">
        <v>744</v>
      </c>
      <c r="ED134" s="303" t="s">
        <v>744</v>
      </c>
      <c r="EE134" s="303" t="s">
        <v>744</v>
      </c>
      <c r="EF134" s="303" t="s">
        <v>744</v>
      </c>
      <c r="EG134" s="303" t="s">
        <v>744</v>
      </c>
      <c r="EH134" s="303" t="s">
        <v>744</v>
      </c>
      <c r="EI134" s="303" t="s">
        <v>744</v>
      </c>
      <c r="EJ134" s="303" t="s">
        <v>744</v>
      </c>
      <c r="EK134" s="393" t="s">
        <v>744</v>
      </c>
      <c r="EL134" s="303" t="s">
        <v>744</v>
      </c>
      <c r="EM134" s="303" t="s">
        <v>744</v>
      </c>
      <c r="EN134" s="393" t="s">
        <v>744</v>
      </c>
      <c r="EO134" s="303" t="s">
        <v>744</v>
      </c>
      <c r="EP134" s="303" t="s">
        <v>744</v>
      </c>
      <c r="EQ134" s="303" t="s">
        <v>744</v>
      </c>
      <c r="ER134" s="303" t="s">
        <v>744</v>
      </c>
      <c r="ES134" s="303" t="s">
        <v>744</v>
      </c>
      <c r="ET134" s="303" t="s">
        <v>744</v>
      </c>
      <c r="EU134" s="303" t="s">
        <v>744</v>
      </c>
      <c r="EV134" s="303" t="s">
        <v>744</v>
      </c>
      <c r="EW134" s="303" t="s">
        <v>744</v>
      </c>
      <c r="EX134" s="303" t="s">
        <v>744</v>
      </c>
      <c r="EY134" s="303" t="s">
        <v>744</v>
      </c>
      <c r="EZ134" s="303" t="s">
        <v>744</v>
      </c>
      <c r="FA134" s="393" t="s">
        <v>744</v>
      </c>
      <c r="FB134" s="303" t="s">
        <v>744</v>
      </c>
      <c r="FC134" s="303" t="s">
        <v>744</v>
      </c>
      <c r="FD134" s="303" t="s">
        <v>744</v>
      </c>
      <c r="FE134" s="393" t="s">
        <v>744</v>
      </c>
      <c r="FF134" s="303" t="s">
        <v>744</v>
      </c>
      <c r="FG134" s="303" t="s">
        <v>744</v>
      </c>
      <c r="FH134" s="303" t="s">
        <v>744</v>
      </c>
      <c r="FI134" s="303" t="s">
        <v>744</v>
      </c>
      <c r="FJ134" s="303" t="s">
        <v>744</v>
      </c>
      <c r="FK134" s="303" t="s">
        <v>744</v>
      </c>
      <c r="FL134" s="303" t="s">
        <v>744</v>
      </c>
      <c r="FM134" s="303" t="s">
        <v>744</v>
      </c>
      <c r="FN134" s="303" t="s">
        <v>744</v>
      </c>
      <c r="FO134" s="303" t="s">
        <v>744</v>
      </c>
      <c r="FP134" s="303" t="s">
        <v>744</v>
      </c>
      <c r="FQ134" s="303" t="s">
        <v>744</v>
      </c>
      <c r="FR134" s="393" t="s">
        <v>744</v>
      </c>
      <c r="FS134" s="303" t="s">
        <v>744</v>
      </c>
      <c r="FT134" s="303" t="s">
        <v>744</v>
      </c>
      <c r="FU134" s="303" t="s">
        <v>744</v>
      </c>
      <c r="FV134" s="393" t="s">
        <v>744</v>
      </c>
      <c r="FW134" s="303" t="s">
        <v>744</v>
      </c>
      <c r="FX134" s="303" t="s">
        <v>744</v>
      </c>
      <c r="FY134" s="303" t="s">
        <v>744</v>
      </c>
      <c r="FZ134" s="303" t="s">
        <v>744</v>
      </c>
      <c r="GA134" s="303" t="s">
        <v>744</v>
      </c>
      <c r="GB134" s="303" t="s">
        <v>744</v>
      </c>
      <c r="GC134" s="303" t="s">
        <v>744</v>
      </c>
      <c r="GD134" s="303" t="s">
        <v>744</v>
      </c>
      <c r="GE134" s="303" t="s">
        <v>744</v>
      </c>
      <c r="GF134" s="303" t="s">
        <v>744</v>
      </c>
      <c r="GG134" s="303" t="s">
        <v>744</v>
      </c>
      <c r="GH134" s="303" t="s">
        <v>744</v>
      </c>
      <c r="GI134" s="393" t="s">
        <v>744</v>
      </c>
      <c r="GJ134" s="303" t="s">
        <v>744</v>
      </c>
      <c r="GK134" s="303" t="s">
        <v>744</v>
      </c>
      <c r="GL134" s="303" t="s">
        <v>744</v>
      </c>
      <c r="GM134" s="393" t="s">
        <v>744</v>
      </c>
      <c r="GN134" s="303">
        <v>5</v>
      </c>
      <c r="GO134" s="303">
        <v>8499.1666666666661</v>
      </c>
      <c r="GP134" s="303">
        <v>0</v>
      </c>
      <c r="GQ134" s="303">
        <v>0</v>
      </c>
      <c r="GR134" s="303">
        <v>0</v>
      </c>
      <c r="GS134" s="303">
        <v>320</v>
      </c>
      <c r="GT134" s="303">
        <v>0</v>
      </c>
      <c r="GU134" s="303">
        <v>0</v>
      </c>
      <c r="GV134" s="303">
        <v>0</v>
      </c>
      <c r="GW134" s="303">
        <v>0</v>
      </c>
      <c r="GX134" s="303">
        <v>8179.1666666666661</v>
      </c>
      <c r="GY134" s="303">
        <v>0</v>
      </c>
      <c r="GZ134" s="393">
        <v>0</v>
      </c>
      <c r="HA134" s="303">
        <v>1699.8333333333333</v>
      </c>
      <c r="HB134" s="303">
        <v>1635.8333333333333</v>
      </c>
      <c r="HC134" s="303">
        <v>0</v>
      </c>
      <c r="HD134" s="393">
        <v>3.7650750073536576E-2</v>
      </c>
      <c r="HE134" s="303" t="s">
        <v>744</v>
      </c>
      <c r="HF134" s="303" t="s">
        <v>744</v>
      </c>
      <c r="HG134" s="303" t="s">
        <v>744</v>
      </c>
      <c r="HH134" s="303" t="s">
        <v>744</v>
      </c>
      <c r="HI134" s="303" t="s">
        <v>744</v>
      </c>
      <c r="HJ134" s="303" t="s">
        <v>744</v>
      </c>
      <c r="HK134" s="303" t="s">
        <v>744</v>
      </c>
      <c r="HL134" s="303" t="s">
        <v>744</v>
      </c>
      <c r="HM134" s="303" t="s">
        <v>744</v>
      </c>
      <c r="HN134" s="303" t="s">
        <v>744</v>
      </c>
      <c r="HO134" s="303" t="s">
        <v>744</v>
      </c>
      <c r="HP134" s="303" t="s">
        <v>744</v>
      </c>
      <c r="HQ134" s="393" t="s">
        <v>744</v>
      </c>
      <c r="HR134" s="303" t="s">
        <v>744</v>
      </c>
      <c r="HS134" s="303" t="s">
        <v>744</v>
      </c>
      <c r="HT134" s="303" t="s">
        <v>744</v>
      </c>
      <c r="HU134" s="393" t="s">
        <v>744</v>
      </c>
      <c r="HV134" s="303">
        <v>5</v>
      </c>
      <c r="HW134" s="303">
        <v>8499.1666666666661</v>
      </c>
      <c r="HX134" s="303">
        <v>0</v>
      </c>
      <c r="HY134" s="303">
        <v>0</v>
      </c>
      <c r="HZ134" s="303">
        <v>0</v>
      </c>
      <c r="IA134" s="303">
        <v>320</v>
      </c>
      <c r="IB134" s="303">
        <v>0</v>
      </c>
      <c r="IC134" s="303">
        <v>0</v>
      </c>
      <c r="ID134" s="303">
        <v>0</v>
      </c>
      <c r="IE134" s="303">
        <v>0</v>
      </c>
      <c r="IF134" s="303">
        <v>8179.1666666666661</v>
      </c>
      <c r="IG134" s="303">
        <v>0</v>
      </c>
      <c r="IH134" s="393">
        <v>0</v>
      </c>
      <c r="II134" s="303">
        <v>1699.8333333333333</v>
      </c>
      <c r="IJ134" s="303">
        <v>1635.8333333333333</v>
      </c>
      <c r="IK134" s="303">
        <v>0</v>
      </c>
      <c r="IL134" s="393">
        <v>3.7650750073536576E-2</v>
      </c>
      <c r="IM134" s="303"/>
      <c r="IN134" s="303">
        <v>1699.8333333333333</v>
      </c>
      <c r="IO134" s="303">
        <v>1635.8333333333333</v>
      </c>
      <c r="IP134" s="393">
        <v>3.7650750073536576E-2</v>
      </c>
      <c r="IQ134" s="303" t="s">
        <v>744</v>
      </c>
      <c r="IR134" s="303" t="s">
        <v>744</v>
      </c>
      <c r="IS134" s="393" t="s">
        <v>744</v>
      </c>
      <c r="IT134" s="303">
        <v>1699.8333333333333</v>
      </c>
      <c r="IU134" s="303">
        <v>1635.8333333333333</v>
      </c>
      <c r="IV134" s="393">
        <v>3.7650750073536576E-2</v>
      </c>
      <c r="IW134" s="735"/>
      <c r="IX134" s="303"/>
      <c r="IY134" s="396" t="s">
        <v>524</v>
      </c>
      <c r="IZ134" s="396" t="s">
        <v>363</v>
      </c>
      <c r="JA134" s="396" t="s">
        <v>354</v>
      </c>
      <c r="JB134" s="396">
        <v>7</v>
      </c>
      <c r="JC134" s="396" t="s">
        <v>11</v>
      </c>
      <c r="JD134" s="396" t="s">
        <v>232</v>
      </c>
      <c r="JE134" s="396" t="s">
        <v>9</v>
      </c>
      <c r="JF134" s="396" t="s">
        <v>232</v>
      </c>
      <c r="JG134" s="396" t="s">
        <v>358</v>
      </c>
    </row>
    <row r="135" spans="1:267" customFormat="1">
      <c r="A135">
        <v>1073</v>
      </c>
      <c r="B135">
        <v>1</v>
      </c>
      <c r="F135">
        <v>700</v>
      </c>
      <c r="G135">
        <v>41</v>
      </c>
      <c r="H135">
        <v>1</v>
      </c>
      <c r="I135">
        <v>0</v>
      </c>
      <c r="J135">
        <v>1</v>
      </c>
      <c r="K135">
        <v>0</v>
      </c>
      <c r="L135" t="s">
        <v>498</v>
      </c>
      <c r="M135">
        <v>0</v>
      </c>
      <c r="N135">
        <v>0</v>
      </c>
      <c r="O135">
        <v>30</v>
      </c>
      <c r="P135">
        <v>0</v>
      </c>
      <c r="Q135">
        <v>40</v>
      </c>
      <c r="R135">
        <v>0</v>
      </c>
      <c r="S135">
        <v>50</v>
      </c>
      <c r="T135" t="s">
        <v>745</v>
      </c>
      <c r="U135">
        <v>0</v>
      </c>
      <c r="V135">
        <v>0</v>
      </c>
      <c r="W135">
        <v>0</v>
      </c>
      <c r="X135">
        <v>0</v>
      </c>
      <c r="Y135">
        <v>2</v>
      </c>
      <c r="Z135">
        <v>0</v>
      </c>
      <c r="AA135">
        <v>0</v>
      </c>
      <c r="AB135">
        <v>0</v>
      </c>
      <c r="AC135">
        <v>0</v>
      </c>
      <c r="AD135">
        <v>0</v>
      </c>
      <c r="AE135">
        <v>0</v>
      </c>
      <c r="AF135">
        <v>0</v>
      </c>
      <c r="AG135">
        <v>0</v>
      </c>
      <c r="AH135">
        <v>0</v>
      </c>
      <c r="AI135">
        <v>0</v>
      </c>
      <c r="AJ135">
        <v>0</v>
      </c>
      <c r="AK135">
        <v>80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22</v>
      </c>
      <c r="CB135">
        <v>0</v>
      </c>
      <c r="CC135">
        <v>0</v>
      </c>
      <c r="CD135">
        <v>0</v>
      </c>
      <c r="CE135">
        <v>437.5</v>
      </c>
      <c r="CF135">
        <v>0</v>
      </c>
      <c r="CG135" s="439"/>
      <c r="CH135" s="303" t="s">
        <v>744</v>
      </c>
      <c r="CI135" s="393">
        <v>30</v>
      </c>
      <c r="CJ135" s="303" t="s">
        <v>744</v>
      </c>
      <c r="CK135" s="393">
        <v>40</v>
      </c>
      <c r="CL135" s="303" t="s">
        <v>744</v>
      </c>
      <c r="CM135" s="393">
        <v>50</v>
      </c>
      <c r="CN135" s="303"/>
      <c r="CO135" s="303"/>
      <c r="CP135" s="393" t="s">
        <v>744</v>
      </c>
      <c r="CQ135" s="303" t="s">
        <v>389</v>
      </c>
      <c r="CR135" s="393" t="s">
        <v>389</v>
      </c>
      <c r="CS135" s="393" t="s">
        <v>744</v>
      </c>
      <c r="CT135" s="303" t="s">
        <v>389</v>
      </c>
      <c r="CU135" s="393" t="s">
        <v>389</v>
      </c>
      <c r="CV135" s="303" t="s">
        <v>744</v>
      </c>
      <c r="CW135" s="303" t="s">
        <v>744</v>
      </c>
      <c r="CX135" s="303" t="s">
        <v>744</v>
      </c>
      <c r="CY135" s="303" t="s">
        <v>744</v>
      </c>
      <c r="CZ135" s="303" t="s">
        <v>744</v>
      </c>
      <c r="DA135" s="303" t="s">
        <v>744</v>
      </c>
      <c r="DB135" s="303" t="s">
        <v>744</v>
      </c>
      <c r="DC135" s="303" t="s">
        <v>744</v>
      </c>
      <c r="DD135" s="303" t="s">
        <v>744</v>
      </c>
      <c r="DE135" s="303" t="s">
        <v>744</v>
      </c>
      <c r="DF135" s="303" t="s">
        <v>744</v>
      </c>
      <c r="DG135" s="393" t="s">
        <v>744</v>
      </c>
      <c r="DH135" s="303" t="s">
        <v>744</v>
      </c>
      <c r="DI135" s="303" t="s">
        <v>744</v>
      </c>
      <c r="DJ135" s="393" t="s">
        <v>744</v>
      </c>
      <c r="DK135" s="303" t="s">
        <v>744</v>
      </c>
      <c r="DL135" s="303" t="s">
        <v>744</v>
      </c>
      <c r="DM135" s="303" t="s">
        <v>744</v>
      </c>
      <c r="DN135" s="303" t="s">
        <v>744</v>
      </c>
      <c r="DO135" s="303" t="s">
        <v>744</v>
      </c>
      <c r="DP135" s="303" t="s">
        <v>744</v>
      </c>
      <c r="DQ135" s="303" t="s">
        <v>744</v>
      </c>
      <c r="DR135" s="303" t="s">
        <v>744</v>
      </c>
      <c r="DS135" s="303" t="s">
        <v>744</v>
      </c>
      <c r="DT135" s="303" t="s">
        <v>744</v>
      </c>
      <c r="DU135" s="303" t="s">
        <v>744</v>
      </c>
      <c r="DV135" s="393" t="s">
        <v>744</v>
      </c>
      <c r="DW135" s="303" t="s">
        <v>744</v>
      </c>
      <c r="DX135" s="303" t="s">
        <v>744</v>
      </c>
      <c r="DY135" s="393" t="s">
        <v>744</v>
      </c>
      <c r="DZ135" s="303" t="s">
        <v>744</v>
      </c>
      <c r="EA135" s="303" t="s">
        <v>744</v>
      </c>
      <c r="EB135" s="303" t="s">
        <v>744</v>
      </c>
      <c r="EC135" s="303" t="s">
        <v>744</v>
      </c>
      <c r="ED135" s="303" t="s">
        <v>744</v>
      </c>
      <c r="EE135" s="303" t="s">
        <v>744</v>
      </c>
      <c r="EF135" s="303" t="s">
        <v>744</v>
      </c>
      <c r="EG135" s="303" t="s">
        <v>744</v>
      </c>
      <c r="EH135" s="303" t="s">
        <v>744</v>
      </c>
      <c r="EI135" s="303" t="s">
        <v>744</v>
      </c>
      <c r="EJ135" s="303" t="s">
        <v>744</v>
      </c>
      <c r="EK135" s="393" t="s">
        <v>744</v>
      </c>
      <c r="EL135" s="303" t="s">
        <v>744</v>
      </c>
      <c r="EM135" s="303" t="s">
        <v>744</v>
      </c>
      <c r="EN135" s="393" t="s">
        <v>744</v>
      </c>
      <c r="EO135" s="303" t="s">
        <v>744</v>
      </c>
      <c r="EP135" s="303" t="s">
        <v>744</v>
      </c>
      <c r="EQ135" s="303" t="s">
        <v>744</v>
      </c>
      <c r="ER135" s="303" t="s">
        <v>744</v>
      </c>
      <c r="ES135" s="303" t="s">
        <v>744</v>
      </c>
      <c r="ET135" s="303" t="s">
        <v>744</v>
      </c>
      <c r="EU135" s="303" t="s">
        <v>744</v>
      </c>
      <c r="EV135" s="303" t="s">
        <v>744</v>
      </c>
      <c r="EW135" s="303" t="s">
        <v>744</v>
      </c>
      <c r="EX135" s="303" t="s">
        <v>744</v>
      </c>
      <c r="EY135" s="303" t="s">
        <v>744</v>
      </c>
      <c r="EZ135" s="303" t="s">
        <v>744</v>
      </c>
      <c r="FA135" s="393" t="s">
        <v>744</v>
      </c>
      <c r="FB135" s="303" t="s">
        <v>744</v>
      </c>
      <c r="FC135" s="303" t="s">
        <v>744</v>
      </c>
      <c r="FD135" s="303" t="s">
        <v>744</v>
      </c>
      <c r="FE135" s="393" t="s">
        <v>744</v>
      </c>
      <c r="FF135" s="303" t="s">
        <v>744</v>
      </c>
      <c r="FG135" s="303" t="s">
        <v>744</v>
      </c>
      <c r="FH135" s="303" t="s">
        <v>744</v>
      </c>
      <c r="FI135" s="303" t="s">
        <v>744</v>
      </c>
      <c r="FJ135" s="303" t="s">
        <v>744</v>
      </c>
      <c r="FK135" s="303" t="s">
        <v>744</v>
      </c>
      <c r="FL135" s="303" t="s">
        <v>744</v>
      </c>
      <c r="FM135" s="303" t="s">
        <v>744</v>
      </c>
      <c r="FN135" s="303" t="s">
        <v>744</v>
      </c>
      <c r="FO135" s="303" t="s">
        <v>744</v>
      </c>
      <c r="FP135" s="303" t="s">
        <v>744</v>
      </c>
      <c r="FQ135" s="303" t="s">
        <v>744</v>
      </c>
      <c r="FR135" s="393" t="s">
        <v>744</v>
      </c>
      <c r="FS135" s="303" t="s">
        <v>744</v>
      </c>
      <c r="FT135" s="303" t="s">
        <v>744</v>
      </c>
      <c r="FU135" s="303" t="s">
        <v>744</v>
      </c>
      <c r="FV135" s="393" t="s">
        <v>744</v>
      </c>
      <c r="FW135" s="303" t="s">
        <v>744</v>
      </c>
      <c r="FX135" s="303" t="s">
        <v>744</v>
      </c>
      <c r="FY135" s="303" t="s">
        <v>744</v>
      </c>
      <c r="FZ135" s="303" t="s">
        <v>744</v>
      </c>
      <c r="GA135" s="303" t="s">
        <v>744</v>
      </c>
      <c r="GB135" s="303" t="s">
        <v>744</v>
      </c>
      <c r="GC135" s="303" t="s">
        <v>744</v>
      </c>
      <c r="GD135" s="303" t="s">
        <v>744</v>
      </c>
      <c r="GE135" s="303" t="s">
        <v>744</v>
      </c>
      <c r="GF135" s="303" t="s">
        <v>744</v>
      </c>
      <c r="GG135" s="303" t="s">
        <v>744</v>
      </c>
      <c r="GH135" s="303" t="s">
        <v>744</v>
      </c>
      <c r="GI135" s="393" t="s">
        <v>744</v>
      </c>
      <c r="GJ135" s="303" t="s">
        <v>744</v>
      </c>
      <c r="GK135" s="303" t="s">
        <v>744</v>
      </c>
      <c r="GL135" s="303" t="s">
        <v>744</v>
      </c>
      <c r="GM135" s="393" t="s">
        <v>744</v>
      </c>
      <c r="GN135" s="303">
        <v>2</v>
      </c>
      <c r="GO135" s="303">
        <v>3424.6666666666665</v>
      </c>
      <c r="GP135" s="303">
        <v>0</v>
      </c>
      <c r="GQ135" s="303">
        <v>80</v>
      </c>
      <c r="GR135" s="303">
        <v>0</v>
      </c>
      <c r="GS135" s="303">
        <v>0</v>
      </c>
      <c r="GT135" s="303">
        <v>0</v>
      </c>
      <c r="GU135" s="303">
        <v>0</v>
      </c>
      <c r="GV135" s="303">
        <v>0</v>
      </c>
      <c r="GW135" s="303">
        <v>0</v>
      </c>
      <c r="GX135" s="303">
        <v>3344.6666666666665</v>
      </c>
      <c r="GY135" s="303">
        <v>437.5</v>
      </c>
      <c r="GZ135" s="393">
        <v>22</v>
      </c>
      <c r="HA135" s="303">
        <v>1712.3333333333333</v>
      </c>
      <c r="HB135" s="303">
        <v>1672.3333333333333</v>
      </c>
      <c r="HC135" s="303">
        <v>218.75</v>
      </c>
      <c r="HD135" s="393">
        <v>2.3359937706832756E-2</v>
      </c>
      <c r="HE135" s="303" t="s">
        <v>744</v>
      </c>
      <c r="HF135" s="303" t="s">
        <v>744</v>
      </c>
      <c r="HG135" s="303" t="s">
        <v>744</v>
      </c>
      <c r="HH135" s="303" t="s">
        <v>744</v>
      </c>
      <c r="HI135" s="303" t="s">
        <v>744</v>
      </c>
      <c r="HJ135" s="303" t="s">
        <v>744</v>
      </c>
      <c r="HK135" s="303" t="s">
        <v>744</v>
      </c>
      <c r="HL135" s="303" t="s">
        <v>744</v>
      </c>
      <c r="HM135" s="303" t="s">
        <v>744</v>
      </c>
      <c r="HN135" s="303" t="s">
        <v>744</v>
      </c>
      <c r="HO135" s="303" t="s">
        <v>744</v>
      </c>
      <c r="HP135" s="303" t="s">
        <v>744</v>
      </c>
      <c r="HQ135" s="393" t="s">
        <v>744</v>
      </c>
      <c r="HR135" s="303" t="s">
        <v>744</v>
      </c>
      <c r="HS135" s="303" t="s">
        <v>744</v>
      </c>
      <c r="HT135" s="303" t="s">
        <v>744</v>
      </c>
      <c r="HU135" s="393" t="s">
        <v>744</v>
      </c>
      <c r="HV135" s="303">
        <v>2</v>
      </c>
      <c r="HW135" s="303">
        <v>3424.6666666666665</v>
      </c>
      <c r="HX135" s="303">
        <v>0</v>
      </c>
      <c r="HY135" s="303">
        <v>80</v>
      </c>
      <c r="HZ135" s="303">
        <v>0</v>
      </c>
      <c r="IA135" s="303">
        <v>0</v>
      </c>
      <c r="IB135" s="303">
        <v>0</v>
      </c>
      <c r="IC135" s="303">
        <v>0</v>
      </c>
      <c r="ID135" s="303">
        <v>0</v>
      </c>
      <c r="IE135" s="303">
        <v>0</v>
      </c>
      <c r="IF135" s="303">
        <v>3344.6666666666665</v>
      </c>
      <c r="IG135" s="303">
        <v>437.5</v>
      </c>
      <c r="IH135" s="393">
        <v>22</v>
      </c>
      <c r="II135" s="303">
        <v>1712.3333333333333</v>
      </c>
      <c r="IJ135" s="303">
        <v>1672.3333333333333</v>
      </c>
      <c r="IK135" s="303">
        <v>218.75</v>
      </c>
      <c r="IL135" s="393">
        <v>2.3359937706832756E-2</v>
      </c>
      <c r="IM135" s="303"/>
      <c r="IN135" s="303">
        <v>1712.3333333333333</v>
      </c>
      <c r="IO135" s="303">
        <v>1672.3333333333333</v>
      </c>
      <c r="IP135" s="393">
        <v>2.3359937706832756E-2</v>
      </c>
      <c r="IQ135" s="303" t="s">
        <v>744</v>
      </c>
      <c r="IR135" s="303" t="s">
        <v>744</v>
      </c>
      <c r="IS135" s="393" t="s">
        <v>744</v>
      </c>
      <c r="IT135" s="303">
        <v>1712.3333333333333</v>
      </c>
      <c r="IU135" s="303">
        <v>1672.3333333333333</v>
      </c>
      <c r="IV135" s="393">
        <v>2.3359937706832756E-2</v>
      </c>
      <c r="IW135" s="735"/>
      <c r="IX135" s="303"/>
      <c r="IY135" s="396" t="s">
        <v>498</v>
      </c>
      <c r="IZ135" s="396" t="s">
        <v>449</v>
      </c>
      <c r="JA135" s="396" t="s">
        <v>343</v>
      </c>
      <c r="JB135" s="396">
        <v>3</v>
      </c>
      <c r="JC135" s="396" t="s">
        <v>11</v>
      </c>
      <c r="JD135" s="396" t="s">
        <v>232</v>
      </c>
      <c r="JE135" s="396" t="s">
        <v>9</v>
      </c>
      <c r="JF135" s="396" t="s">
        <v>232</v>
      </c>
      <c r="JG135" s="396" t="s">
        <v>358</v>
      </c>
    </row>
    <row r="136" spans="1:267" customFormat="1">
      <c r="A136">
        <v>1147</v>
      </c>
      <c r="B136">
        <v>1</v>
      </c>
      <c r="F136">
        <v>700</v>
      </c>
      <c r="G136">
        <v>41</v>
      </c>
      <c r="H136">
        <v>1</v>
      </c>
      <c r="I136">
        <v>0</v>
      </c>
      <c r="J136">
        <v>1</v>
      </c>
      <c r="K136">
        <v>0</v>
      </c>
      <c r="L136" t="s">
        <v>522</v>
      </c>
      <c r="M136">
        <v>0</v>
      </c>
      <c r="N136">
        <v>31</v>
      </c>
      <c r="O136">
        <v>0</v>
      </c>
      <c r="P136">
        <v>40</v>
      </c>
      <c r="Q136">
        <v>0</v>
      </c>
      <c r="R136">
        <v>50</v>
      </c>
      <c r="S136">
        <v>0</v>
      </c>
      <c r="T136" t="s">
        <v>745</v>
      </c>
      <c r="U136">
        <v>0</v>
      </c>
      <c r="V136">
        <v>0</v>
      </c>
      <c r="W136">
        <v>1</v>
      </c>
      <c r="X136">
        <v>0</v>
      </c>
      <c r="Y136">
        <v>0</v>
      </c>
      <c r="Z136">
        <v>0</v>
      </c>
      <c r="AA136">
        <v>0</v>
      </c>
      <c r="AB136">
        <v>0</v>
      </c>
      <c r="AC136">
        <v>0</v>
      </c>
      <c r="AD136">
        <v>0</v>
      </c>
      <c r="AE136">
        <v>0</v>
      </c>
      <c r="AF136">
        <v>0</v>
      </c>
      <c r="AG136">
        <v>0</v>
      </c>
      <c r="AH136">
        <v>0</v>
      </c>
      <c r="AI136">
        <v>32</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0</v>
      </c>
      <c r="CF136">
        <v>0</v>
      </c>
      <c r="CG136" s="439"/>
      <c r="CH136" s="303">
        <v>31</v>
      </c>
      <c r="CI136" s="393" t="s">
        <v>744</v>
      </c>
      <c r="CJ136" s="303">
        <v>40</v>
      </c>
      <c r="CK136" s="393" t="s">
        <v>744</v>
      </c>
      <c r="CL136" s="303">
        <v>50</v>
      </c>
      <c r="CM136" s="393" t="s">
        <v>744</v>
      </c>
      <c r="CN136" s="303"/>
      <c r="CO136" s="303"/>
      <c r="CP136" s="393" t="s">
        <v>744</v>
      </c>
      <c r="CQ136" s="303" t="s">
        <v>744</v>
      </c>
      <c r="CR136" s="393" t="s">
        <v>744</v>
      </c>
      <c r="CS136" s="393" t="s">
        <v>744</v>
      </c>
      <c r="CT136" s="303" t="s">
        <v>744</v>
      </c>
      <c r="CU136" s="393" t="s">
        <v>744</v>
      </c>
      <c r="CV136" s="303" t="s">
        <v>744</v>
      </c>
      <c r="CW136" s="303" t="s">
        <v>744</v>
      </c>
      <c r="CX136" s="303" t="s">
        <v>744</v>
      </c>
      <c r="CY136" s="303" t="s">
        <v>744</v>
      </c>
      <c r="CZ136" s="303" t="s">
        <v>744</v>
      </c>
      <c r="DA136" s="303" t="s">
        <v>744</v>
      </c>
      <c r="DB136" s="303" t="s">
        <v>744</v>
      </c>
      <c r="DC136" s="303" t="s">
        <v>744</v>
      </c>
      <c r="DD136" s="303" t="s">
        <v>744</v>
      </c>
      <c r="DE136" s="303" t="s">
        <v>744</v>
      </c>
      <c r="DF136" s="303" t="s">
        <v>744</v>
      </c>
      <c r="DG136" s="393" t="s">
        <v>744</v>
      </c>
      <c r="DH136" s="303" t="s">
        <v>744</v>
      </c>
      <c r="DI136" s="303" t="s">
        <v>744</v>
      </c>
      <c r="DJ136" s="393" t="s">
        <v>744</v>
      </c>
      <c r="DK136" s="303" t="s">
        <v>744</v>
      </c>
      <c r="DL136" s="303" t="s">
        <v>744</v>
      </c>
      <c r="DM136" s="303" t="s">
        <v>744</v>
      </c>
      <c r="DN136" s="303" t="s">
        <v>744</v>
      </c>
      <c r="DO136" s="303" t="s">
        <v>744</v>
      </c>
      <c r="DP136" s="303" t="s">
        <v>744</v>
      </c>
      <c r="DQ136" s="303" t="s">
        <v>744</v>
      </c>
      <c r="DR136" s="303" t="s">
        <v>744</v>
      </c>
      <c r="DS136" s="303" t="s">
        <v>744</v>
      </c>
      <c r="DT136" s="303" t="s">
        <v>744</v>
      </c>
      <c r="DU136" s="303" t="s">
        <v>744</v>
      </c>
      <c r="DV136" s="393" t="s">
        <v>744</v>
      </c>
      <c r="DW136" s="303" t="s">
        <v>744</v>
      </c>
      <c r="DX136" s="303" t="s">
        <v>744</v>
      </c>
      <c r="DY136" s="393" t="s">
        <v>744</v>
      </c>
      <c r="DZ136" s="303" t="s">
        <v>744</v>
      </c>
      <c r="EA136" s="303" t="s">
        <v>744</v>
      </c>
      <c r="EB136" s="303" t="s">
        <v>744</v>
      </c>
      <c r="EC136" s="303" t="s">
        <v>744</v>
      </c>
      <c r="ED136" s="303" t="s">
        <v>744</v>
      </c>
      <c r="EE136" s="303" t="s">
        <v>744</v>
      </c>
      <c r="EF136" s="303" t="s">
        <v>744</v>
      </c>
      <c r="EG136" s="303" t="s">
        <v>744</v>
      </c>
      <c r="EH136" s="303" t="s">
        <v>744</v>
      </c>
      <c r="EI136" s="303" t="s">
        <v>744</v>
      </c>
      <c r="EJ136" s="303" t="s">
        <v>744</v>
      </c>
      <c r="EK136" s="393" t="s">
        <v>744</v>
      </c>
      <c r="EL136" s="303" t="s">
        <v>744</v>
      </c>
      <c r="EM136" s="303" t="s">
        <v>744</v>
      </c>
      <c r="EN136" s="393" t="s">
        <v>744</v>
      </c>
      <c r="EO136" s="303">
        <v>1</v>
      </c>
      <c r="EP136" s="303">
        <v>1715.4999999999998</v>
      </c>
      <c r="EQ136" s="303">
        <v>0</v>
      </c>
      <c r="ER136" s="303">
        <v>32</v>
      </c>
      <c r="ES136" s="303">
        <v>0</v>
      </c>
      <c r="ET136" s="303">
        <v>0</v>
      </c>
      <c r="EU136" s="303">
        <v>0</v>
      </c>
      <c r="EV136" s="303">
        <v>0</v>
      </c>
      <c r="EW136" s="303">
        <v>0</v>
      </c>
      <c r="EX136" s="303">
        <v>0</v>
      </c>
      <c r="EY136" s="303">
        <v>1683.4999999999998</v>
      </c>
      <c r="EZ136" s="303">
        <v>0</v>
      </c>
      <c r="FA136" s="393">
        <v>0</v>
      </c>
      <c r="FB136" s="303">
        <v>1715.4999999999998</v>
      </c>
      <c r="FC136" s="303">
        <v>1683.4999999999998</v>
      </c>
      <c r="FD136" s="303">
        <v>0</v>
      </c>
      <c r="FE136" s="393">
        <v>1.8653453803555764E-2</v>
      </c>
      <c r="FF136" s="303" t="s">
        <v>744</v>
      </c>
      <c r="FG136" s="303" t="s">
        <v>744</v>
      </c>
      <c r="FH136" s="303" t="s">
        <v>744</v>
      </c>
      <c r="FI136" s="303" t="s">
        <v>744</v>
      </c>
      <c r="FJ136" s="303" t="s">
        <v>744</v>
      </c>
      <c r="FK136" s="303" t="s">
        <v>744</v>
      </c>
      <c r="FL136" s="303" t="s">
        <v>744</v>
      </c>
      <c r="FM136" s="303" t="s">
        <v>744</v>
      </c>
      <c r="FN136" s="303" t="s">
        <v>744</v>
      </c>
      <c r="FO136" s="303" t="s">
        <v>744</v>
      </c>
      <c r="FP136" s="303" t="s">
        <v>744</v>
      </c>
      <c r="FQ136" s="303" t="s">
        <v>744</v>
      </c>
      <c r="FR136" s="393" t="s">
        <v>744</v>
      </c>
      <c r="FS136" s="303" t="s">
        <v>744</v>
      </c>
      <c r="FT136" s="303" t="s">
        <v>744</v>
      </c>
      <c r="FU136" s="303" t="s">
        <v>744</v>
      </c>
      <c r="FV136" s="393" t="s">
        <v>744</v>
      </c>
      <c r="FW136" s="303">
        <v>1</v>
      </c>
      <c r="FX136" s="303">
        <v>1715.4999999999998</v>
      </c>
      <c r="FY136" s="303">
        <v>0</v>
      </c>
      <c r="FZ136" s="303">
        <v>32</v>
      </c>
      <c r="GA136" s="303">
        <v>0</v>
      </c>
      <c r="GB136" s="303">
        <v>0</v>
      </c>
      <c r="GC136" s="303">
        <v>0</v>
      </c>
      <c r="GD136" s="303">
        <v>0</v>
      </c>
      <c r="GE136" s="303">
        <v>0</v>
      </c>
      <c r="GF136" s="303">
        <v>0</v>
      </c>
      <c r="GG136" s="303">
        <v>1683.4999999999998</v>
      </c>
      <c r="GH136" s="303">
        <v>0</v>
      </c>
      <c r="GI136" s="393">
        <v>0</v>
      </c>
      <c r="GJ136" s="303">
        <v>1715.4999999999998</v>
      </c>
      <c r="GK136" s="303">
        <v>1683.4999999999998</v>
      </c>
      <c r="GL136" s="303">
        <v>0</v>
      </c>
      <c r="GM136" s="393">
        <v>1.8653453803555764E-2</v>
      </c>
      <c r="GN136" s="303" t="s">
        <v>744</v>
      </c>
      <c r="GO136" s="303" t="s">
        <v>744</v>
      </c>
      <c r="GP136" s="303" t="s">
        <v>744</v>
      </c>
      <c r="GQ136" s="303" t="s">
        <v>744</v>
      </c>
      <c r="GR136" s="303" t="s">
        <v>744</v>
      </c>
      <c r="GS136" s="303" t="s">
        <v>744</v>
      </c>
      <c r="GT136" s="303" t="s">
        <v>744</v>
      </c>
      <c r="GU136" s="303" t="s">
        <v>744</v>
      </c>
      <c r="GV136" s="303" t="s">
        <v>744</v>
      </c>
      <c r="GW136" s="303" t="s">
        <v>744</v>
      </c>
      <c r="GX136" s="303" t="s">
        <v>744</v>
      </c>
      <c r="GY136" s="303" t="s">
        <v>744</v>
      </c>
      <c r="GZ136" s="393" t="s">
        <v>744</v>
      </c>
      <c r="HA136" s="303" t="s">
        <v>744</v>
      </c>
      <c r="HB136" s="303" t="s">
        <v>744</v>
      </c>
      <c r="HC136" s="303" t="s">
        <v>744</v>
      </c>
      <c r="HD136" s="393" t="s">
        <v>744</v>
      </c>
      <c r="HE136" s="303" t="s">
        <v>744</v>
      </c>
      <c r="HF136" s="303" t="s">
        <v>744</v>
      </c>
      <c r="HG136" s="303" t="s">
        <v>744</v>
      </c>
      <c r="HH136" s="303" t="s">
        <v>744</v>
      </c>
      <c r="HI136" s="303" t="s">
        <v>744</v>
      </c>
      <c r="HJ136" s="303" t="s">
        <v>744</v>
      </c>
      <c r="HK136" s="303" t="s">
        <v>744</v>
      </c>
      <c r="HL136" s="303" t="s">
        <v>744</v>
      </c>
      <c r="HM136" s="303" t="s">
        <v>744</v>
      </c>
      <c r="HN136" s="303" t="s">
        <v>744</v>
      </c>
      <c r="HO136" s="303" t="s">
        <v>744</v>
      </c>
      <c r="HP136" s="303" t="s">
        <v>744</v>
      </c>
      <c r="HQ136" s="393" t="s">
        <v>744</v>
      </c>
      <c r="HR136" s="303" t="s">
        <v>744</v>
      </c>
      <c r="HS136" s="303" t="s">
        <v>744</v>
      </c>
      <c r="HT136" s="303" t="s">
        <v>744</v>
      </c>
      <c r="HU136" s="393" t="s">
        <v>744</v>
      </c>
      <c r="HV136" s="303" t="s">
        <v>744</v>
      </c>
      <c r="HW136" s="303" t="s">
        <v>744</v>
      </c>
      <c r="HX136" s="303" t="s">
        <v>744</v>
      </c>
      <c r="HY136" s="303" t="s">
        <v>744</v>
      </c>
      <c r="HZ136" s="303" t="s">
        <v>744</v>
      </c>
      <c r="IA136" s="303" t="s">
        <v>744</v>
      </c>
      <c r="IB136" s="303" t="s">
        <v>744</v>
      </c>
      <c r="IC136" s="303" t="s">
        <v>744</v>
      </c>
      <c r="ID136" s="303" t="s">
        <v>744</v>
      </c>
      <c r="IE136" s="303" t="s">
        <v>744</v>
      </c>
      <c r="IF136" s="303" t="s">
        <v>744</v>
      </c>
      <c r="IG136" s="303" t="s">
        <v>744</v>
      </c>
      <c r="IH136" s="393" t="s">
        <v>744</v>
      </c>
      <c r="II136" s="303" t="s">
        <v>744</v>
      </c>
      <c r="IJ136" s="303" t="s">
        <v>744</v>
      </c>
      <c r="IK136" s="303" t="s">
        <v>744</v>
      </c>
      <c r="IL136" s="393" t="s">
        <v>744</v>
      </c>
      <c r="IM136" s="303"/>
      <c r="IN136" s="303">
        <v>1715.4999999999998</v>
      </c>
      <c r="IO136" s="303">
        <v>1683.4999999999998</v>
      </c>
      <c r="IP136" s="393">
        <v>1.8653453803555764E-2</v>
      </c>
      <c r="IQ136" s="303" t="s">
        <v>744</v>
      </c>
      <c r="IR136" s="303" t="s">
        <v>744</v>
      </c>
      <c r="IS136" s="393" t="s">
        <v>744</v>
      </c>
      <c r="IT136" s="303">
        <v>1715.4999999999998</v>
      </c>
      <c r="IU136" s="303">
        <v>1683.4999999999998</v>
      </c>
      <c r="IV136" s="393">
        <v>1.8653453803555764E-2</v>
      </c>
      <c r="IW136" s="735"/>
      <c r="IX136" s="303"/>
      <c r="IY136" s="396" t="s">
        <v>522</v>
      </c>
      <c r="IZ136" s="396" t="s">
        <v>353</v>
      </c>
      <c r="JA136" s="396" t="s">
        <v>354</v>
      </c>
      <c r="JB136" s="396">
        <v>2</v>
      </c>
      <c r="JC136" s="396" t="s">
        <v>11</v>
      </c>
      <c r="JD136" s="396" t="s">
        <v>232</v>
      </c>
      <c r="JE136" s="396" t="s">
        <v>9</v>
      </c>
      <c r="JF136" s="396" t="s">
        <v>232</v>
      </c>
      <c r="JG136" s="396" t="s">
        <v>358</v>
      </c>
    </row>
    <row r="137" spans="1:267" customFormat="1">
      <c r="A137">
        <v>1162</v>
      </c>
      <c r="B137">
        <v>1</v>
      </c>
      <c r="F137">
        <v>700</v>
      </c>
      <c r="G137">
        <v>41</v>
      </c>
      <c r="H137">
        <v>1</v>
      </c>
      <c r="I137">
        <v>0</v>
      </c>
      <c r="J137">
        <v>1</v>
      </c>
      <c r="K137">
        <v>0</v>
      </c>
      <c r="L137" t="s">
        <v>647</v>
      </c>
      <c r="M137">
        <v>0</v>
      </c>
      <c r="N137">
        <v>30</v>
      </c>
      <c r="O137">
        <v>35</v>
      </c>
      <c r="P137">
        <v>40</v>
      </c>
      <c r="Q137">
        <v>40</v>
      </c>
      <c r="R137">
        <v>60</v>
      </c>
      <c r="S137">
        <v>50</v>
      </c>
      <c r="T137" t="s">
        <v>745</v>
      </c>
      <c r="U137">
        <v>0</v>
      </c>
      <c r="V137">
        <v>0</v>
      </c>
      <c r="W137">
        <v>0</v>
      </c>
      <c r="X137">
        <v>1</v>
      </c>
      <c r="Y137">
        <v>7</v>
      </c>
      <c r="Z137">
        <v>0</v>
      </c>
      <c r="AA137">
        <v>80</v>
      </c>
      <c r="AB137">
        <v>0</v>
      </c>
      <c r="AC137">
        <v>0</v>
      </c>
      <c r="AD137">
        <v>0</v>
      </c>
      <c r="AE137">
        <v>0</v>
      </c>
      <c r="AF137">
        <v>0</v>
      </c>
      <c r="AG137">
        <v>320</v>
      </c>
      <c r="AH137">
        <v>0</v>
      </c>
      <c r="AI137">
        <v>0</v>
      </c>
      <c r="AJ137">
        <v>0</v>
      </c>
      <c r="AK137">
        <v>0</v>
      </c>
      <c r="AL137">
        <v>0</v>
      </c>
      <c r="AM137">
        <v>0</v>
      </c>
      <c r="AN137">
        <v>0</v>
      </c>
      <c r="AO137">
        <v>0</v>
      </c>
      <c r="AP137">
        <v>0</v>
      </c>
      <c r="AQ137">
        <v>0</v>
      </c>
      <c r="AR137">
        <v>0</v>
      </c>
      <c r="AS137">
        <v>80</v>
      </c>
      <c r="AT137">
        <v>0</v>
      </c>
      <c r="AU137">
        <v>0</v>
      </c>
      <c r="AV137">
        <v>0</v>
      </c>
      <c r="AW137">
        <v>0</v>
      </c>
      <c r="AX137">
        <v>0</v>
      </c>
      <c r="AY137">
        <v>0</v>
      </c>
      <c r="AZ137">
        <v>0</v>
      </c>
      <c r="BA137">
        <v>0</v>
      </c>
      <c r="BB137">
        <v>0</v>
      </c>
      <c r="BC137">
        <v>0</v>
      </c>
      <c r="BD137">
        <v>0</v>
      </c>
      <c r="BE137">
        <v>60</v>
      </c>
      <c r="BF137">
        <v>0</v>
      </c>
      <c r="BG137">
        <v>0</v>
      </c>
      <c r="BH137">
        <v>0</v>
      </c>
      <c r="BI137">
        <v>0</v>
      </c>
      <c r="BJ137">
        <v>0</v>
      </c>
      <c r="BK137">
        <v>0</v>
      </c>
      <c r="BL137">
        <v>0</v>
      </c>
      <c r="BM137">
        <v>0</v>
      </c>
      <c r="BN137">
        <v>0</v>
      </c>
      <c r="BO137">
        <v>0</v>
      </c>
      <c r="BP137">
        <v>0</v>
      </c>
      <c r="BQ137">
        <v>0</v>
      </c>
      <c r="BR137">
        <v>0</v>
      </c>
      <c r="BS137">
        <v>0</v>
      </c>
      <c r="BT137">
        <v>0</v>
      </c>
      <c r="BU137">
        <v>0</v>
      </c>
      <c r="BV137">
        <v>0</v>
      </c>
      <c r="BW137">
        <v>0</v>
      </c>
      <c r="BX137">
        <v>0</v>
      </c>
      <c r="BY137">
        <v>0</v>
      </c>
      <c r="BZ137">
        <v>0</v>
      </c>
      <c r="CA137">
        <v>0</v>
      </c>
      <c r="CB137">
        <v>0</v>
      </c>
      <c r="CC137">
        <v>0</v>
      </c>
      <c r="CD137">
        <v>0</v>
      </c>
      <c r="CE137">
        <v>120</v>
      </c>
      <c r="CF137">
        <v>0</v>
      </c>
      <c r="CG137" s="439"/>
      <c r="CH137" s="303">
        <v>30</v>
      </c>
      <c r="CI137" s="393">
        <v>35</v>
      </c>
      <c r="CJ137" s="303">
        <v>40</v>
      </c>
      <c r="CK137" s="393">
        <v>40</v>
      </c>
      <c r="CL137" s="303">
        <v>60</v>
      </c>
      <c r="CM137" s="393">
        <v>50</v>
      </c>
      <c r="CN137" s="303"/>
      <c r="CO137" s="303"/>
      <c r="CP137" s="393" t="s">
        <v>744</v>
      </c>
      <c r="CQ137" s="303" t="s">
        <v>744</v>
      </c>
      <c r="CR137" s="393" t="s">
        <v>389</v>
      </c>
      <c r="CS137" s="393" t="s">
        <v>744</v>
      </c>
      <c r="CT137" s="303" t="s">
        <v>744</v>
      </c>
      <c r="CU137" s="393" t="s">
        <v>389</v>
      </c>
      <c r="CV137" s="303" t="s">
        <v>744</v>
      </c>
      <c r="CW137" s="303" t="s">
        <v>744</v>
      </c>
      <c r="CX137" s="303" t="s">
        <v>744</v>
      </c>
      <c r="CY137" s="303" t="s">
        <v>744</v>
      </c>
      <c r="CZ137" s="303" t="s">
        <v>744</v>
      </c>
      <c r="DA137" s="303" t="s">
        <v>744</v>
      </c>
      <c r="DB137" s="303" t="s">
        <v>744</v>
      </c>
      <c r="DC137" s="303" t="s">
        <v>744</v>
      </c>
      <c r="DD137" s="303" t="s">
        <v>744</v>
      </c>
      <c r="DE137" s="303" t="s">
        <v>744</v>
      </c>
      <c r="DF137" s="303" t="s">
        <v>744</v>
      </c>
      <c r="DG137" s="393" t="s">
        <v>744</v>
      </c>
      <c r="DH137" s="303" t="s">
        <v>744</v>
      </c>
      <c r="DI137" s="303" t="s">
        <v>744</v>
      </c>
      <c r="DJ137" s="393" t="s">
        <v>744</v>
      </c>
      <c r="DK137" s="303" t="s">
        <v>744</v>
      </c>
      <c r="DL137" s="303" t="s">
        <v>744</v>
      </c>
      <c r="DM137" s="303" t="s">
        <v>744</v>
      </c>
      <c r="DN137" s="303" t="s">
        <v>744</v>
      </c>
      <c r="DO137" s="303" t="s">
        <v>744</v>
      </c>
      <c r="DP137" s="303" t="s">
        <v>744</v>
      </c>
      <c r="DQ137" s="303" t="s">
        <v>744</v>
      </c>
      <c r="DR137" s="303" t="s">
        <v>744</v>
      </c>
      <c r="DS137" s="303" t="s">
        <v>744</v>
      </c>
      <c r="DT137" s="303" t="s">
        <v>744</v>
      </c>
      <c r="DU137" s="303" t="s">
        <v>744</v>
      </c>
      <c r="DV137" s="393" t="s">
        <v>744</v>
      </c>
      <c r="DW137" s="303" t="s">
        <v>744</v>
      </c>
      <c r="DX137" s="303" t="s">
        <v>744</v>
      </c>
      <c r="DY137" s="393" t="s">
        <v>744</v>
      </c>
      <c r="DZ137" s="303" t="s">
        <v>744</v>
      </c>
      <c r="EA137" s="303" t="s">
        <v>744</v>
      </c>
      <c r="EB137" s="303" t="s">
        <v>744</v>
      </c>
      <c r="EC137" s="303" t="s">
        <v>744</v>
      </c>
      <c r="ED137" s="303" t="s">
        <v>744</v>
      </c>
      <c r="EE137" s="303" t="s">
        <v>744</v>
      </c>
      <c r="EF137" s="303" t="s">
        <v>744</v>
      </c>
      <c r="EG137" s="303" t="s">
        <v>744</v>
      </c>
      <c r="EH137" s="303" t="s">
        <v>744</v>
      </c>
      <c r="EI137" s="303" t="s">
        <v>744</v>
      </c>
      <c r="EJ137" s="303" t="s">
        <v>744</v>
      </c>
      <c r="EK137" s="393" t="s">
        <v>744</v>
      </c>
      <c r="EL137" s="303" t="s">
        <v>744</v>
      </c>
      <c r="EM137" s="303" t="s">
        <v>744</v>
      </c>
      <c r="EN137" s="393" t="s">
        <v>744</v>
      </c>
      <c r="EO137" s="303" t="s">
        <v>744</v>
      </c>
      <c r="EP137" s="303" t="s">
        <v>744</v>
      </c>
      <c r="EQ137" s="303" t="s">
        <v>744</v>
      </c>
      <c r="ER137" s="303" t="s">
        <v>744</v>
      </c>
      <c r="ES137" s="303" t="s">
        <v>744</v>
      </c>
      <c r="ET137" s="303" t="s">
        <v>744</v>
      </c>
      <c r="EU137" s="303" t="s">
        <v>744</v>
      </c>
      <c r="EV137" s="303" t="s">
        <v>744</v>
      </c>
      <c r="EW137" s="303" t="s">
        <v>744</v>
      </c>
      <c r="EX137" s="303" t="s">
        <v>744</v>
      </c>
      <c r="EY137" s="303" t="s">
        <v>744</v>
      </c>
      <c r="EZ137" s="303" t="s">
        <v>744</v>
      </c>
      <c r="FA137" s="393" t="s">
        <v>744</v>
      </c>
      <c r="FB137" s="303" t="s">
        <v>744</v>
      </c>
      <c r="FC137" s="303" t="s">
        <v>744</v>
      </c>
      <c r="FD137" s="303" t="s">
        <v>744</v>
      </c>
      <c r="FE137" s="393" t="s">
        <v>744</v>
      </c>
      <c r="FF137" s="303">
        <v>1</v>
      </c>
      <c r="FG137" s="303">
        <v>1716</v>
      </c>
      <c r="FH137" s="303">
        <v>0</v>
      </c>
      <c r="FI137" s="303">
        <v>0</v>
      </c>
      <c r="FJ137" s="303">
        <v>0</v>
      </c>
      <c r="FK137" s="303">
        <v>0</v>
      </c>
      <c r="FL137" s="303">
        <v>0</v>
      </c>
      <c r="FM137" s="303">
        <v>0</v>
      </c>
      <c r="FN137" s="303">
        <v>0</v>
      </c>
      <c r="FO137" s="303">
        <v>0</v>
      </c>
      <c r="FP137" s="303">
        <v>1716</v>
      </c>
      <c r="FQ137" s="303">
        <v>0</v>
      </c>
      <c r="FR137" s="393">
        <v>0</v>
      </c>
      <c r="FS137" s="303">
        <v>1716</v>
      </c>
      <c r="FT137" s="303">
        <v>1716</v>
      </c>
      <c r="FU137" s="303">
        <v>0</v>
      </c>
      <c r="FV137" s="393">
        <v>0</v>
      </c>
      <c r="FW137" s="303">
        <v>1</v>
      </c>
      <c r="FX137" s="303">
        <v>1716</v>
      </c>
      <c r="FY137" s="303">
        <v>0</v>
      </c>
      <c r="FZ137" s="303">
        <v>0</v>
      </c>
      <c r="GA137" s="303">
        <v>0</v>
      </c>
      <c r="GB137" s="303">
        <v>0</v>
      </c>
      <c r="GC137" s="303">
        <v>0</v>
      </c>
      <c r="GD137" s="303">
        <v>0</v>
      </c>
      <c r="GE137" s="303">
        <v>0</v>
      </c>
      <c r="GF137" s="303">
        <v>0</v>
      </c>
      <c r="GG137" s="303">
        <v>1716</v>
      </c>
      <c r="GH137" s="303">
        <v>0</v>
      </c>
      <c r="GI137" s="393">
        <v>0</v>
      </c>
      <c r="GJ137" s="303">
        <v>1716</v>
      </c>
      <c r="GK137" s="303">
        <v>1716</v>
      </c>
      <c r="GL137" s="303">
        <v>0</v>
      </c>
      <c r="GM137" s="393">
        <v>0</v>
      </c>
      <c r="GN137" s="303">
        <v>7</v>
      </c>
      <c r="GO137" s="303">
        <v>11789.166666666666</v>
      </c>
      <c r="GP137" s="303">
        <v>0</v>
      </c>
      <c r="GQ137" s="303">
        <v>0</v>
      </c>
      <c r="GR137" s="303">
        <v>0</v>
      </c>
      <c r="GS137" s="303">
        <v>0</v>
      </c>
      <c r="GT137" s="303">
        <v>0</v>
      </c>
      <c r="GU137" s="303">
        <v>0</v>
      </c>
      <c r="GV137" s="303">
        <v>0</v>
      </c>
      <c r="GW137" s="303">
        <v>0</v>
      </c>
      <c r="GX137" s="303">
        <v>11789.166666666666</v>
      </c>
      <c r="GY137" s="303">
        <v>120</v>
      </c>
      <c r="GZ137" s="393">
        <v>0</v>
      </c>
      <c r="HA137" s="303">
        <v>1684.1666666666665</v>
      </c>
      <c r="HB137" s="303">
        <v>1684.1666666666665</v>
      </c>
      <c r="HC137" s="303">
        <v>17.142857142857142</v>
      </c>
      <c r="HD137" s="393">
        <v>0</v>
      </c>
      <c r="HE137" s="303" t="s">
        <v>744</v>
      </c>
      <c r="HF137" s="303" t="s">
        <v>744</v>
      </c>
      <c r="HG137" s="303" t="s">
        <v>744</v>
      </c>
      <c r="HH137" s="303" t="s">
        <v>744</v>
      </c>
      <c r="HI137" s="303" t="s">
        <v>744</v>
      </c>
      <c r="HJ137" s="303" t="s">
        <v>744</v>
      </c>
      <c r="HK137" s="303" t="s">
        <v>744</v>
      </c>
      <c r="HL137" s="303" t="s">
        <v>744</v>
      </c>
      <c r="HM137" s="303" t="s">
        <v>744</v>
      </c>
      <c r="HN137" s="303" t="s">
        <v>744</v>
      </c>
      <c r="HO137" s="303" t="s">
        <v>744</v>
      </c>
      <c r="HP137" s="303" t="s">
        <v>744</v>
      </c>
      <c r="HQ137" s="393" t="s">
        <v>744</v>
      </c>
      <c r="HR137" s="303" t="s">
        <v>744</v>
      </c>
      <c r="HS137" s="303" t="s">
        <v>744</v>
      </c>
      <c r="HT137" s="303" t="s">
        <v>744</v>
      </c>
      <c r="HU137" s="393" t="s">
        <v>744</v>
      </c>
      <c r="HV137" s="303">
        <v>7</v>
      </c>
      <c r="HW137" s="303">
        <v>11789.166666666666</v>
      </c>
      <c r="HX137" s="303">
        <v>0</v>
      </c>
      <c r="HY137" s="303">
        <v>0</v>
      </c>
      <c r="HZ137" s="303">
        <v>0</v>
      </c>
      <c r="IA137" s="303">
        <v>0</v>
      </c>
      <c r="IB137" s="303">
        <v>0</v>
      </c>
      <c r="IC137" s="303">
        <v>0</v>
      </c>
      <c r="ID137" s="303">
        <v>0</v>
      </c>
      <c r="IE137" s="303">
        <v>0</v>
      </c>
      <c r="IF137" s="303">
        <v>11789.166666666666</v>
      </c>
      <c r="IG137" s="303">
        <v>120</v>
      </c>
      <c r="IH137" s="393">
        <v>0</v>
      </c>
      <c r="II137" s="303">
        <v>1684.1666666666665</v>
      </c>
      <c r="IJ137" s="303">
        <v>1684.1666666666665</v>
      </c>
      <c r="IK137" s="303">
        <v>17.142857142857142</v>
      </c>
      <c r="IL137" s="393">
        <v>0</v>
      </c>
      <c r="IM137" s="303"/>
      <c r="IN137" s="303">
        <v>1684.1666666666665</v>
      </c>
      <c r="IO137" s="303">
        <v>1684.1666666666665</v>
      </c>
      <c r="IP137" s="393">
        <v>0</v>
      </c>
      <c r="IQ137" s="303">
        <v>1716</v>
      </c>
      <c r="IR137" s="303">
        <v>1716</v>
      </c>
      <c r="IS137" s="393">
        <v>0</v>
      </c>
      <c r="IT137" s="303">
        <v>1688.1458333333333</v>
      </c>
      <c r="IU137" s="303">
        <v>1688.1458333333333</v>
      </c>
      <c r="IV137" s="393">
        <v>0</v>
      </c>
      <c r="IW137" s="735"/>
      <c r="IX137" s="303"/>
      <c r="IY137" s="396" t="s">
        <v>647</v>
      </c>
      <c r="IZ137" s="396" t="s">
        <v>353</v>
      </c>
      <c r="JA137" s="396" t="s">
        <v>354</v>
      </c>
      <c r="JB137" s="396">
        <v>9</v>
      </c>
      <c r="JC137" s="396" t="s">
        <v>11</v>
      </c>
      <c r="JD137" s="396" t="s">
        <v>232</v>
      </c>
      <c r="JE137" s="396" t="s">
        <v>9</v>
      </c>
      <c r="JF137" s="396" t="s">
        <v>232</v>
      </c>
      <c r="JG137" s="396" t="s">
        <v>358</v>
      </c>
    </row>
    <row r="138" spans="1:267" customFormat="1">
      <c r="A138">
        <v>1167</v>
      </c>
      <c r="B138">
        <v>1</v>
      </c>
      <c r="F138">
        <v>700</v>
      </c>
      <c r="G138">
        <v>41</v>
      </c>
      <c r="H138">
        <v>1</v>
      </c>
      <c r="I138">
        <v>0</v>
      </c>
      <c r="J138">
        <v>1</v>
      </c>
      <c r="K138">
        <v>0</v>
      </c>
      <c r="L138" t="s">
        <v>647</v>
      </c>
      <c r="M138">
        <v>0</v>
      </c>
      <c r="N138">
        <v>34</v>
      </c>
      <c r="O138">
        <v>28.67</v>
      </c>
      <c r="P138">
        <v>40</v>
      </c>
      <c r="Q138">
        <v>40</v>
      </c>
      <c r="R138">
        <v>0</v>
      </c>
      <c r="S138">
        <v>0</v>
      </c>
      <c r="T138" t="s">
        <v>745</v>
      </c>
      <c r="U138">
        <v>0</v>
      </c>
      <c r="V138">
        <v>0</v>
      </c>
      <c r="W138">
        <v>1</v>
      </c>
      <c r="X138">
        <v>0</v>
      </c>
      <c r="Y138">
        <v>7.5</v>
      </c>
      <c r="Z138">
        <v>0</v>
      </c>
      <c r="AA138">
        <v>0</v>
      </c>
      <c r="AB138">
        <v>0</v>
      </c>
      <c r="AC138">
        <v>0</v>
      </c>
      <c r="AD138">
        <v>0</v>
      </c>
      <c r="AE138">
        <v>0</v>
      </c>
      <c r="AF138">
        <v>0</v>
      </c>
      <c r="AG138">
        <v>0</v>
      </c>
      <c r="AH138">
        <v>0</v>
      </c>
      <c r="AI138">
        <v>152</v>
      </c>
      <c r="AJ138">
        <v>0</v>
      </c>
      <c r="AK138">
        <v>3152</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0</v>
      </c>
      <c r="BI138">
        <v>48</v>
      </c>
      <c r="BJ138">
        <v>0</v>
      </c>
      <c r="BK138">
        <v>0</v>
      </c>
      <c r="BL138">
        <v>0</v>
      </c>
      <c r="BM138">
        <v>0</v>
      </c>
      <c r="BN138">
        <v>0</v>
      </c>
      <c r="BO138">
        <v>200</v>
      </c>
      <c r="BP138">
        <v>0</v>
      </c>
      <c r="BQ138">
        <v>0</v>
      </c>
      <c r="BR138">
        <v>0</v>
      </c>
      <c r="BS138">
        <v>0</v>
      </c>
      <c r="BT138">
        <v>0</v>
      </c>
      <c r="BU138">
        <v>0</v>
      </c>
      <c r="BV138">
        <v>0</v>
      </c>
      <c r="BW138">
        <v>0</v>
      </c>
      <c r="BX138">
        <v>0</v>
      </c>
      <c r="BY138">
        <v>0</v>
      </c>
      <c r="BZ138">
        <v>0</v>
      </c>
      <c r="CA138">
        <v>585</v>
      </c>
      <c r="CB138">
        <v>0</v>
      </c>
      <c r="CC138">
        <v>0</v>
      </c>
      <c r="CD138">
        <v>0</v>
      </c>
      <c r="CE138">
        <v>0</v>
      </c>
      <c r="CF138">
        <v>0</v>
      </c>
      <c r="CG138" s="439"/>
      <c r="CH138" s="303">
        <v>34</v>
      </c>
      <c r="CI138" s="393">
        <v>28.67</v>
      </c>
      <c r="CJ138" s="303">
        <v>40</v>
      </c>
      <c r="CK138" s="393">
        <v>40</v>
      </c>
      <c r="CL138" s="303">
        <v>0</v>
      </c>
      <c r="CM138" s="393">
        <v>0</v>
      </c>
      <c r="CN138" s="303"/>
      <c r="CO138" s="303"/>
      <c r="CP138" s="393" t="s">
        <v>744</v>
      </c>
      <c r="CQ138" s="303" t="s">
        <v>389</v>
      </c>
      <c r="CR138" s="393" t="s">
        <v>744</v>
      </c>
      <c r="CS138" s="393" t="s">
        <v>744</v>
      </c>
      <c r="CT138" s="303" t="s">
        <v>389</v>
      </c>
      <c r="CU138" s="393" t="s">
        <v>744</v>
      </c>
      <c r="CV138" s="303" t="s">
        <v>744</v>
      </c>
      <c r="CW138" s="303" t="s">
        <v>744</v>
      </c>
      <c r="CX138" s="303" t="s">
        <v>744</v>
      </c>
      <c r="CY138" s="303" t="s">
        <v>744</v>
      </c>
      <c r="CZ138" s="303" t="s">
        <v>744</v>
      </c>
      <c r="DA138" s="303" t="s">
        <v>744</v>
      </c>
      <c r="DB138" s="303" t="s">
        <v>744</v>
      </c>
      <c r="DC138" s="303" t="s">
        <v>744</v>
      </c>
      <c r="DD138" s="303" t="s">
        <v>744</v>
      </c>
      <c r="DE138" s="303" t="s">
        <v>744</v>
      </c>
      <c r="DF138" s="303" t="s">
        <v>744</v>
      </c>
      <c r="DG138" s="393" t="s">
        <v>744</v>
      </c>
      <c r="DH138" s="303" t="s">
        <v>744</v>
      </c>
      <c r="DI138" s="303" t="s">
        <v>744</v>
      </c>
      <c r="DJ138" s="393" t="s">
        <v>744</v>
      </c>
      <c r="DK138" s="303" t="s">
        <v>744</v>
      </c>
      <c r="DL138" s="303" t="s">
        <v>744</v>
      </c>
      <c r="DM138" s="303" t="s">
        <v>744</v>
      </c>
      <c r="DN138" s="303" t="s">
        <v>744</v>
      </c>
      <c r="DO138" s="303" t="s">
        <v>744</v>
      </c>
      <c r="DP138" s="303" t="s">
        <v>744</v>
      </c>
      <c r="DQ138" s="303" t="s">
        <v>744</v>
      </c>
      <c r="DR138" s="303" t="s">
        <v>744</v>
      </c>
      <c r="DS138" s="303" t="s">
        <v>744</v>
      </c>
      <c r="DT138" s="303" t="s">
        <v>744</v>
      </c>
      <c r="DU138" s="303" t="s">
        <v>744</v>
      </c>
      <c r="DV138" s="393" t="s">
        <v>744</v>
      </c>
      <c r="DW138" s="303" t="s">
        <v>744</v>
      </c>
      <c r="DX138" s="303" t="s">
        <v>744</v>
      </c>
      <c r="DY138" s="393" t="s">
        <v>744</v>
      </c>
      <c r="DZ138" s="303" t="s">
        <v>744</v>
      </c>
      <c r="EA138" s="303" t="s">
        <v>744</v>
      </c>
      <c r="EB138" s="303" t="s">
        <v>744</v>
      </c>
      <c r="EC138" s="303" t="s">
        <v>744</v>
      </c>
      <c r="ED138" s="303" t="s">
        <v>744</v>
      </c>
      <c r="EE138" s="303" t="s">
        <v>744</v>
      </c>
      <c r="EF138" s="303" t="s">
        <v>744</v>
      </c>
      <c r="EG138" s="303" t="s">
        <v>744</v>
      </c>
      <c r="EH138" s="303" t="s">
        <v>744</v>
      </c>
      <c r="EI138" s="303" t="s">
        <v>744</v>
      </c>
      <c r="EJ138" s="303" t="s">
        <v>744</v>
      </c>
      <c r="EK138" s="393" t="s">
        <v>744</v>
      </c>
      <c r="EL138" s="303" t="s">
        <v>744</v>
      </c>
      <c r="EM138" s="303" t="s">
        <v>744</v>
      </c>
      <c r="EN138" s="393" t="s">
        <v>744</v>
      </c>
      <c r="EO138" s="303">
        <v>1</v>
      </c>
      <c r="EP138" s="303">
        <v>1728</v>
      </c>
      <c r="EQ138" s="303">
        <v>0</v>
      </c>
      <c r="ER138" s="303">
        <v>152</v>
      </c>
      <c r="ES138" s="303">
        <v>0</v>
      </c>
      <c r="ET138" s="303">
        <v>0</v>
      </c>
      <c r="EU138" s="303">
        <v>0</v>
      </c>
      <c r="EV138" s="303">
        <v>0</v>
      </c>
      <c r="EW138" s="303">
        <v>0</v>
      </c>
      <c r="EX138" s="303">
        <v>0</v>
      </c>
      <c r="EY138" s="303">
        <v>1576</v>
      </c>
      <c r="EZ138" s="303">
        <v>0</v>
      </c>
      <c r="FA138" s="393">
        <v>0</v>
      </c>
      <c r="FB138" s="303">
        <v>1728</v>
      </c>
      <c r="FC138" s="303">
        <v>1576</v>
      </c>
      <c r="FD138" s="303">
        <v>0</v>
      </c>
      <c r="FE138" s="393">
        <v>8.796296296296291E-2</v>
      </c>
      <c r="FF138" s="303" t="s">
        <v>744</v>
      </c>
      <c r="FG138" s="303" t="s">
        <v>744</v>
      </c>
      <c r="FH138" s="303" t="s">
        <v>744</v>
      </c>
      <c r="FI138" s="303" t="s">
        <v>744</v>
      </c>
      <c r="FJ138" s="303" t="s">
        <v>744</v>
      </c>
      <c r="FK138" s="303" t="s">
        <v>744</v>
      </c>
      <c r="FL138" s="303" t="s">
        <v>744</v>
      </c>
      <c r="FM138" s="303" t="s">
        <v>744</v>
      </c>
      <c r="FN138" s="303" t="s">
        <v>744</v>
      </c>
      <c r="FO138" s="303" t="s">
        <v>744</v>
      </c>
      <c r="FP138" s="303" t="s">
        <v>744</v>
      </c>
      <c r="FQ138" s="303" t="s">
        <v>744</v>
      </c>
      <c r="FR138" s="393" t="s">
        <v>744</v>
      </c>
      <c r="FS138" s="303" t="s">
        <v>744</v>
      </c>
      <c r="FT138" s="303" t="s">
        <v>744</v>
      </c>
      <c r="FU138" s="303" t="s">
        <v>744</v>
      </c>
      <c r="FV138" s="393" t="s">
        <v>744</v>
      </c>
      <c r="FW138" s="303">
        <v>1</v>
      </c>
      <c r="FX138" s="303">
        <v>1728</v>
      </c>
      <c r="FY138" s="303">
        <v>0</v>
      </c>
      <c r="FZ138" s="303">
        <v>152</v>
      </c>
      <c r="GA138" s="303">
        <v>0</v>
      </c>
      <c r="GB138" s="303">
        <v>0</v>
      </c>
      <c r="GC138" s="303">
        <v>0</v>
      </c>
      <c r="GD138" s="303">
        <v>0</v>
      </c>
      <c r="GE138" s="303">
        <v>0</v>
      </c>
      <c r="GF138" s="303">
        <v>0</v>
      </c>
      <c r="GG138" s="303">
        <v>1576</v>
      </c>
      <c r="GH138" s="303">
        <v>0</v>
      </c>
      <c r="GI138" s="393">
        <v>0</v>
      </c>
      <c r="GJ138" s="303">
        <v>1728</v>
      </c>
      <c r="GK138" s="303">
        <v>1576</v>
      </c>
      <c r="GL138" s="303">
        <v>0</v>
      </c>
      <c r="GM138" s="393">
        <v>8.796296296296291E-2</v>
      </c>
      <c r="GN138" s="303">
        <v>7.5</v>
      </c>
      <c r="GO138" s="303">
        <v>12694.8</v>
      </c>
      <c r="GP138" s="303">
        <v>0</v>
      </c>
      <c r="GQ138" s="303">
        <v>3152</v>
      </c>
      <c r="GR138" s="303">
        <v>0</v>
      </c>
      <c r="GS138" s="303">
        <v>0</v>
      </c>
      <c r="GT138" s="303">
        <v>0</v>
      </c>
      <c r="GU138" s="303">
        <v>48</v>
      </c>
      <c r="GV138" s="303">
        <v>200</v>
      </c>
      <c r="GW138" s="303">
        <v>0</v>
      </c>
      <c r="GX138" s="303">
        <v>9294.7999999999993</v>
      </c>
      <c r="GY138" s="303">
        <v>0</v>
      </c>
      <c r="GZ138" s="393">
        <v>585</v>
      </c>
      <c r="HA138" s="303">
        <v>1692.6399999999999</v>
      </c>
      <c r="HB138" s="303">
        <v>1239.3066666666666</v>
      </c>
      <c r="HC138" s="303">
        <v>0</v>
      </c>
      <c r="HD138" s="393">
        <v>0.26782619655291928</v>
      </c>
      <c r="HE138" s="303" t="s">
        <v>744</v>
      </c>
      <c r="HF138" s="303" t="s">
        <v>744</v>
      </c>
      <c r="HG138" s="303" t="s">
        <v>744</v>
      </c>
      <c r="HH138" s="303" t="s">
        <v>744</v>
      </c>
      <c r="HI138" s="303" t="s">
        <v>744</v>
      </c>
      <c r="HJ138" s="303" t="s">
        <v>744</v>
      </c>
      <c r="HK138" s="303" t="s">
        <v>744</v>
      </c>
      <c r="HL138" s="303" t="s">
        <v>744</v>
      </c>
      <c r="HM138" s="303" t="s">
        <v>744</v>
      </c>
      <c r="HN138" s="303" t="s">
        <v>744</v>
      </c>
      <c r="HO138" s="303" t="s">
        <v>744</v>
      </c>
      <c r="HP138" s="303" t="s">
        <v>744</v>
      </c>
      <c r="HQ138" s="393" t="s">
        <v>744</v>
      </c>
      <c r="HR138" s="303" t="s">
        <v>744</v>
      </c>
      <c r="HS138" s="303" t="s">
        <v>744</v>
      </c>
      <c r="HT138" s="303" t="s">
        <v>744</v>
      </c>
      <c r="HU138" s="393" t="s">
        <v>744</v>
      </c>
      <c r="HV138" s="303">
        <v>7.5</v>
      </c>
      <c r="HW138" s="303">
        <v>12694.8</v>
      </c>
      <c r="HX138" s="303">
        <v>0</v>
      </c>
      <c r="HY138" s="303">
        <v>3152</v>
      </c>
      <c r="HZ138" s="303">
        <v>0</v>
      </c>
      <c r="IA138" s="303">
        <v>0</v>
      </c>
      <c r="IB138" s="303">
        <v>0</v>
      </c>
      <c r="IC138" s="303">
        <v>48</v>
      </c>
      <c r="ID138" s="303">
        <v>200</v>
      </c>
      <c r="IE138" s="303">
        <v>0</v>
      </c>
      <c r="IF138" s="303">
        <v>9294.7999999999993</v>
      </c>
      <c r="IG138" s="303">
        <v>0</v>
      </c>
      <c r="IH138" s="393">
        <v>585</v>
      </c>
      <c r="II138" s="303">
        <v>1692.6399999999999</v>
      </c>
      <c r="IJ138" s="303">
        <v>1239.3066666666666</v>
      </c>
      <c r="IK138" s="303">
        <v>0</v>
      </c>
      <c r="IL138" s="393">
        <v>0.26782619655291928</v>
      </c>
      <c r="IM138" s="303"/>
      <c r="IN138" s="303">
        <v>1696.8</v>
      </c>
      <c r="IO138" s="303">
        <v>1278.9176470588234</v>
      </c>
      <c r="IP138" s="393">
        <v>0.24627672851318749</v>
      </c>
      <c r="IQ138" s="303" t="s">
        <v>744</v>
      </c>
      <c r="IR138" s="303" t="s">
        <v>744</v>
      </c>
      <c r="IS138" s="393" t="s">
        <v>744</v>
      </c>
      <c r="IT138" s="303">
        <v>1696.8</v>
      </c>
      <c r="IU138" s="303">
        <v>1278.9176470588234</v>
      </c>
      <c r="IV138" s="393">
        <v>0.24627672851318749</v>
      </c>
      <c r="IW138" s="735"/>
      <c r="IX138" s="303"/>
      <c r="IY138" s="396" t="s">
        <v>647</v>
      </c>
      <c r="IZ138" s="396" t="s">
        <v>353</v>
      </c>
      <c r="JA138" s="396" t="s">
        <v>354</v>
      </c>
      <c r="JB138" s="396">
        <v>9</v>
      </c>
      <c r="JC138" s="396" t="s">
        <v>11</v>
      </c>
      <c r="JD138" s="396" t="s">
        <v>232</v>
      </c>
      <c r="JE138" s="396" t="s">
        <v>9</v>
      </c>
      <c r="JF138" s="396" t="s">
        <v>232</v>
      </c>
      <c r="JG138" s="396" t="s">
        <v>358</v>
      </c>
    </row>
    <row r="139" spans="1:267" customFormat="1">
      <c r="A139">
        <v>1170</v>
      </c>
      <c r="B139">
        <v>1</v>
      </c>
      <c r="F139">
        <v>700</v>
      </c>
      <c r="G139">
        <v>41</v>
      </c>
      <c r="H139">
        <v>1</v>
      </c>
      <c r="I139">
        <v>0</v>
      </c>
      <c r="J139">
        <v>1</v>
      </c>
      <c r="K139">
        <v>0</v>
      </c>
      <c r="L139" t="s">
        <v>647</v>
      </c>
      <c r="M139">
        <v>0</v>
      </c>
      <c r="N139">
        <v>22</v>
      </c>
      <c r="O139">
        <v>22</v>
      </c>
      <c r="P139">
        <v>40</v>
      </c>
      <c r="Q139">
        <v>40</v>
      </c>
      <c r="R139">
        <v>0</v>
      </c>
      <c r="S139">
        <v>0</v>
      </c>
      <c r="T139" t="s">
        <v>745</v>
      </c>
      <c r="U139">
        <v>0</v>
      </c>
      <c r="V139">
        <v>0</v>
      </c>
      <c r="W139">
        <v>8.5</v>
      </c>
      <c r="X139">
        <v>4</v>
      </c>
      <c r="Y139">
        <v>9</v>
      </c>
      <c r="Z139">
        <v>0</v>
      </c>
      <c r="AA139">
        <v>0</v>
      </c>
      <c r="AB139">
        <v>0</v>
      </c>
      <c r="AC139">
        <v>0</v>
      </c>
      <c r="AD139">
        <v>0</v>
      </c>
      <c r="AE139">
        <v>168</v>
      </c>
      <c r="AF139">
        <v>0</v>
      </c>
      <c r="AG139">
        <v>0</v>
      </c>
      <c r="AH139">
        <v>0</v>
      </c>
      <c r="AI139">
        <v>96</v>
      </c>
      <c r="AJ139">
        <v>32</v>
      </c>
      <c r="AK139">
        <v>440</v>
      </c>
      <c r="AL139">
        <v>0</v>
      </c>
      <c r="AM139">
        <v>0</v>
      </c>
      <c r="AN139">
        <v>0</v>
      </c>
      <c r="AO139">
        <v>0</v>
      </c>
      <c r="AP139">
        <v>0</v>
      </c>
      <c r="AQ139">
        <v>0</v>
      </c>
      <c r="AR139">
        <v>0</v>
      </c>
      <c r="AS139">
        <v>0</v>
      </c>
      <c r="AT139">
        <v>0</v>
      </c>
      <c r="AU139">
        <v>8</v>
      </c>
      <c r="AV139">
        <v>224</v>
      </c>
      <c r="AW139">
        <v>8</v>
      </c>
      <c r="AX139">
        <v>0</v>
      </c>
      <c r="AY139">
        <v>0</v>
      </c>
      <c r="AZ139">
        <v>0</v>
      </c>
      <c r="BA139">
        <v>0</v>
      </c>
      <c r="BB139">
        <v>0</v>
      </c>
      <c r="BC139">
        <v>57.5</v>
      </c>
      <c r="BD139">
        <v>0</v>
      </c>
      <c r="BE139">
        <v>0</v>
      </c>
      <c r="BF139">
        <v>0</v>
      </c>
      <c r="BG139">
        <v>1281</v>
      </c>
      <c r="BH139">
        <v>797</v>
      </c>
      <c r="BI139">
        <v>1524</v>
      </c>
      <c r="BJ139">
        <v>0</v>
      </c>
      <c r="BK139">
        <v>0</v>
      </c>
      <c r="BL139">
        <v>0</v>
      </c>
      <c r="BM139">
        <v>64</v>
      </c>
      <c r="BN139">
        <v>0</v>
      </c>
      <c r="BO139">
        <v>152</v>
      </c>
      <c r="BP139">
        <v>0</v>
      </c>
      <c r="BQ139">
        <v>0</v>
      </c>
      <c r="BR139">
        <v>0</v>
      </c>
      <c r="BS139">
        <v>0</v>
      </c>
      <c r="BT139">
        <v>0</v>
      </c>
      <c r="BU139">
        <v>0</v>
      </c>
      <c r="BV139">
        <v>0</v>
      </c>
      <c r="BW139">
        <v>0</v>
      </c>
      <c r="BX139">
        <v>0</v>
      </c>
      <c r="BY139">
        <v>0</v>
      </c>
      <c r="BZ139">
        <v>0</v>
      </c>
      <c r="CA139">
        <v>0</v>
      </c>
      <c r="CB139">
        <v>0</v>
      </c>
      <c r="CC139">
        <v>486.5</v>
      </c>
      <c r="CD139">
        <v>466</v>
      </c>
      <c r="CE139">
        <v>2097.5</v>
      </c>
      <c r="CF139">
        <v>0</v>
      </c>
      <c r="CG139" s="439"/>
      <c r="CH139" s="303">
        <v>22</v>
      </c>
      <c r="CI139" s="393">
        <v>22</v>
      </c>
      <c r="CJ139" s="303">
        <v>40</v>
      </c>
      <c r="CK139" s="393">
        <v>40</v>
      </c>
      <c r="CL139" s="303">
        <v>0</v>
      </c>
      <c r="CM139" s="393">
        <v>0</v>
      </c>
      <c r="CN139" s="303"/>
      <c r="CO139" s="303"/>
      <c r="CP139" s="393" t="s">
        <v>744</v>
      </c>
      <c r="CQ139" s="303" t="s">
        <v>744</v>
      </c>
      <c r="CR139" s="393" t="s">
        <v>389</v>
      </c>
      <c r="CS139" s="393" t="s">
        <v>744</v>
      </c>
      <c r="CT139" s="303" t="s">
        <v>744</v>
      </c>
      <c r="CU139" s="393" t="s">
        <v>389</v>
      </c>
      <c r="CV139" s="303" t="s">
        <v>744</v>
      </c>
      <c r="CW139" s="303" t="s">
        <v>744</v>
      </c>
      <c r="CX139" s="303" t="s">
        <v>744</v>
      </c>
      <c r="CY139" s="303" t="s">
        <v>744</v>
      </c>
      <c r="CZ139" s="303" t="s">
        <v>744</v>
      </c>
      <c r="DA139" s="303" t="s">
        <v>744</v>
      </c>
      <c r="DB139" s="303" t="s">
        <v>744</v>
      </c>
      <c r="DC139" s="303" t="s">
        <v>744</v>
      </c>
      <c r="DD139" s="303" t="s">
        <v>744</v>
      </c>
      <c r="DE139" s="303" t="s">
        <v>744</v>
      </c>
      <c r="DF139" s="303" t="s">
        <v>744</v>
      </c>
      <c r="DG139" s="393" t="s">
        <v>744</v>
      </c>
      <c r="DH139" s="303" t="s">
        <v>744</v>
      </c>
      <c r="DI139" s="303" t="s">
        <v>744</v>
      </c>
      <c r="DJ139" s="393" t="s">
        <v>744</v>
      </c>
      <c r="DK139" s="303" t="s">
        <v>744</v>
      </c>
      <c r="DL139" s="303" t="s">
        <v>744</v>
      </c>
      <c r="DM139" s="303" t="s">
        <v>744</v>
      </c>
      <c r="DN139" s="303" t="s">
        <v>744</v>
      </c>
      <c r="DO139" s="303" t="s">
        <v>744</v>
      </c>
      <c r="DP139" s="303" t="s">
        <v>744</v>
      </c>
      <c r="DQ139" s="303" t="s">
        <v>744</v>
      </c>
      <c r="DR139" s="303" t="s">
        <v>744</v>
      </c>
      <c r="DS139" s="303" t="s">
        <v>744</v>
      </c>
      <c r="DT139" s="303" t="s">
        <v>744</v>
      </c>
      <c r="DU139" s="303" t="s">
        <v>744</v>
      </c>
      <c r="DV139" s="393" t="s">
        <v>744</v>
      </c>
      <c r="DW139" s="303" t="s">
        <v>744</v>
      </c>
      <c r="DX139" s="303" t="s">
        <v>744</v>
      </c>
      <c r="DY139" s="393" t="s">
        <v>744</v>
      </c>
      <c r="DZ139" s="303" t="s">
        <v>744</v>
      </c>
      <c r="EA139" s="303" t="s">
        <v>744</v>
      </c>
      <c r="EB139" s="303" t="s">
        <v>744</v>
      </c>
      <c r="EC139" s="303" t="s">
        <v>744</v>
      </c>
      <c r="ED139" s="303" t="s">
        <v>744</v>
      </c>
      <c r="EE139" s="303" t="s">
        <v>744</v>
      </c>
      <c r="EF139" s="303" t="s">
        <v>744</v>
      </c>
      <c r="EG139" s="303" t="s">
        <v>744</v>
      </c>
      <c r="EH139" s="303" t="s">
        <v>744</v>
      </c>
      <c r="EI139" s="303" t="s">
        <v>744</v>
      </c>
      <c r="EJ139" s="303" t="s">
        <v>744</v>
      </c>
      <c r="EK139" s="393" t="s">
        <v>744</v>
      </c>
      <c r="EL139" s="303" t="s">
        <v>744</v>
      </c>
      <c r="EM139" s="303" t="s">
        <v>744</v>
      </c>
      <c r="EN139" s="393" t="s">
        <v>744</v>
      </c>
      <c r="EO139" s="303">
        <v>8.5</v>
      </c>
      <c r="EP139" s="303">
        <v>15504</v>
      </c>
      <c r="EQ139" s="303">
        <v>0</v>
      </c>
      <c r="ER139" s="303">
        <v>96</v>
      </c>
      <c r="ES139" s="303">
        <v>0</v>
      </c>
      <c r="ET139" s="303">
        <v>8</v>
      </c>
      <c r="EU139" s="303">
        <v>0</v>
      </c>
      <c r="EV139" s="303">
        <v>1281</v>
      </c>
      <c r="EW139" s="303">
        <v>64</v>
      </c>
      <c r="EX139" s="303">
        <v>0</v>
      </c>
      <c r="EY139" s="303">
        <v>14055</v>
      </c>
      <c r="EZ139" s="303">
        <v>486.5</v>
      </c>
      <c r="FA139" s="393">
        <v>0</v>
      </c>
      <c r="FB139" s="303">
        <v>1824</v>
      </c>
      <c r="FC139" s="303">
        <v>1653.5294117647059</v>
      </c>
      <c r="FD139" s="303">
        <v>57.235294117647058</v>
      </c>
      <c r="FE139" s="393">
        <v>9.3459752321981449E-2</v>
      </c>
      <c r="FF139" s="303">
        <v>4</v>
      </c>
      <c r="FG139" s="303">
        <v>7296</v>
      </c>
      <c r="FH139" s="303">
        <v>0</v>
      </c>
      <c r="FI139" s="303">
        <v>32</v>
      </c>
      <c r="FJ139" s="303">
        <v>0</v>
      </c>
      <c r="FK139" s="303">
        <v>224</v>
      </c>
      <c r="FL139" s="303">
        <v>0</v>
      </c>
      <c r="FM139" s="303">
        <v>797</v>
      </c>
      <c r="FN139" s="303">
        <v>0</v>
      </c>
      <c r="FO139" s="303">
        <v>0</v>
      </c>
      <c r="FP139" s="303">
        <v>6243</v>
      </c>
      <c r="FQ139" s="303">
        <v>466</v>
      </c>
      <c r="FR139" s="393">
        <v>0</v>
      </c>
      <c r="FS139" s="303">
        <v>1824</v>
      </c>
      <c r="FT139" s="303">
        <v>1560.75</v>
      </c>
      <c r="FU139" s="303">
        <v>116.5</v>
      </c>
      <c r="FV139" s="393">
        <v>0.14432565789473684</v>
      </c>
      <c r="FW139" s="303">
        <v>12.5</v>
      </c>
      <c r="FX139" s="303">
        <v>22800</v>
      </c>
      <c r="FY139" s="303">
        <v>0</v>
      </c>
      <c r="FZ139" s="303">
        <v>128</v>
      </c>
      <c r="GA139" s="303">
        <v>0</v>
      </c>
      <c r="GB139" s="303">
        <v>232</v>
      </c>
      <c r="GC139" s="303">
        <v>0</v>
      </c>
      <c r="GD139" s="303">
        <v>2078</v>
      </c>
      <c r="GE139" s="303">
        <v>64</v>
      </c>
      <c r="GF139" s="303">
        <v>0</v>
      </c>
      <c r="GG139" s="303">
        <v>20298</v>
      </c>
      <c r="GH139" s="303">
        <v>952.5</v>
      </c>
      <c r="GI139" s="393">
        <v>0</v>
      </c>
      <c r="GJ139" s="303">
        <v>1824</v>
      </c>
      <c r="GK139" s="303">
        <v>1623.84</v>
      </c>
      <c r="GL139" s="303">
        <v>76.2</v>
      </c>
      <c r="GM139" s="393">
        <v>0.10973684210526324</v>
      </c>
      <c r="GN139" s="303">
        <v>9</v>
      </c>
      <c r="GO139" s="303">
        <v>16416</v>
      </c>
      <c r="GP139" s="303">
        <v>168</v>
      </c>
      <c r="GQ139" s="303">
        <v>440</v>
      </c>
      <c r="GR139" s="303">
        <v>0</v>
      </c>
      <c r="GS139" s="303">
        <v>8</v>
      </c>
      <c r="GT139" s="303">
        <v>57.5</v>
      </c>
      <c r="GU139" s="303">
        <v>1524</v>
      </c>
      <c r="GV139" s="303">
        <v>152</v>
      </c>
      <c r="GW139" s="303">
        <v>0</v>
      </c>
      <c r="GX139" s="303">
        <v>14066.5</v>
      </c>
      <c r="GY139" s="303">
        <v>2097.5</v>
      </c>
      <c r="GZ139" s="393">
        <v>0</v>
      </c>
      <c r="HA139" s="303">
        <v>1824</v>
      </c>
      <c r="HB139" s="303">
        <v>1562.9444444444443</v>
      </c>
      <c r="HC139" s="303">
        <v>233.05555555555554</v>
      </c>
      <c r="HD139" s="393">
        <v>0.14312256335282658</v>
      </c>
      <c r="HE139" s="303" t="s">
        <v>744</v>
      </c>
      <c r="HF139" s="303" t="s">
        <v>744</v>
      </c>
      <c r="HG139" s="303" t="s">
        <v>744</v>
      </c>
      <c r="HH139" s="303" t="s">
        <v>744</v>
      </c>
      <c r="HI139" s="303" t="s">
        <v>744</v>
      </c>
      <c r="HJ139" s="303" t="s">
        <v>744</v>
      </c>
      <c r="HK139" s="303" t="s">
        <v>744</v>
      </c>
      <c r="HL139" s="303" t="s">
        <v>744</v>
      </c>
      <c r="HM139" s="303" t="s">
        <v>744</v>
      </c>
      <c r="HN139" s="303" t="s">
        <v>744</v>
      </c>
      <c r="HO139" s="303" t="s">
        <v>744</v>
      </c>
      <c r="HP139" s="303" t="s">
        <v>744</v>
      </c>
      <c r="HQ139" s="393" t="s">
        <v>744</v>
      </c>
      <c r="HR139" s="303" t="s">
        <v>744</v>
      </c>
      <c r="HS139" s="303" t="s">
        <v>744</v>
      </c>
      <c r="HT139" s="303" t="s">
        <v>744</v>
      </c>
      <c r="HU139" s="393" t="s">
        <v>744</v>
      </c>
      <c r="HV139" s="303">
        <v>9</v>
      </c>
      <c r="HW139" s="303">
        <v>16416</v>
      </c>
      <c r="HX139" s="303">
        <v>168</v>
      </c>
      <c r="HY139" s="303">
        <v>440</v>
      </c>
      <c r="HZ139" s="303">
        <v>0</v>
      </c>
      <c r="IA139" s="303">
        <v>8</v>
      </c>
      <c r="IB139" s="303">
        <v>57.5</v>
      </c>
      <c r="IC139" s="303">
        <v>1524</v>
      </c>
      <c r="ID139" s="303">
        <v>152</v>
      </c>
      <c r="IE139" s="303">
        <v>0</v>
      </c>
      <c r="IF139" s="303">
        <v>14066.5</v>
      </c>
      <c r="IG139" s="303">
        <v>2097.5</v>
      </c>
      <c r="IH139" s="393">
        <v>0</v>
      </c>
      <c r="II139" s="303">
        <v>1824</v>
      </c>
      <c r="IJ139" s="303">
        <v>1562.9444444444443</v>
      </c>
      <c r="IK139" s="303">
        <v>233.05555555555554</v>
      </c>
      <c r="IL139" s="393">
        <v>0.14312256335282658</v>
      </c>
      <c r="IM139" s="303"/>
      <c r="IN139" s="303">
        <v>1824</v>
      </c>
      <c r="IO139" s="303">
        <v>1606.9428571428571</v>
      </c>
      <c r="IP139" s="393">
        <v>0.11900062656641608</v>
      </c>
      <c r="IQ139" s="303">
        <v>1824</v>
      </c>
      <c r="IR139" s="303">
        <v>1560.75</v>
      </c>
      <c r="IS139" s="393">
        <v>0.14432565789473684</v>
      </c>
      <c r="IT139" s="303">
        <v>1824</v>
      </c>
      <c r="IU139" s="303">
        <v>1598.3488372093022</v>
      </c>
      <c r="IV139" s="393">
        <v>0.12371226030191762</v>
      </c>
      <c r="IW139" s="735"/>
      <c r="IX139" s="303"/>
      <c r="IY139" s="396" t="s">
        <v>647</v>
      </c>
      <c r="IZ139" s="396" t="s">
        <v>353</v>
      </c>
      <c r="JA139" s="396" t="s">
        <v>354</v>
      </c>
      <c r="JB139" s="396">
        <v>23</v>
      </c>
      <c r="JC139" s="396" t="s">
        <v>12</v>
      </c>
      <c r="JD139" s="396" t="s">
        <v>232</v>
      </c>
      <c r="JE139" s="396" t="s">
        <v>9</v>
      </c>
      <c r="JF139" s="396" t="s">
        <v>232</v>
      </c>
      <c r="JG139" s="396" t="s">
        <v>358</v>
      </c>
    </row>
    <row r="140" spans="1:267" customFormat="1">
      <c r="A140">
        <v>1181</v>
      </c>
      <c r="B140">
        <v>1</v>
      </c>
      <c r="F140">
        <v>700</v>
      </c>
      <c r="G140">
        <v>41</v>
      </c>
      <c r="H140">
        <v>1</v>
      </c>
      <c r="I140">
        <v>0</v>
      </c>
      <c r="J140">
        <v>1</v>
      </c>
      <c r="K140">
        <v>0</v>
      </c>
      <c r="L140" t="s">
        <v>594</v>
      </c>
      <c r="M140">
        <v>0</v>
      </c>
      <c r="N140">
        <v>0</v>
      </c>
      <c r="O140">
        <v>26</v>
      </c>
      <c r="P140">
        <v>0</v>
      </c>
      <c r="Q140">
        <v>40</v>
      </c>
      <c r="R140">
        <v>0</v>
      </c>
      <c r="S140">
        <v>0</v>
      </c>
      <c r="T140" t="s">
        <v>745</v>
      </c>
      <c r="U140">
        <v>0</v>
      </c>
      <c r="V140">
        <v>0</v>
      </c>
      <c r="W140">
        <v>0</v>
      </c>
      <c r="X140">
        <v>0</v>
      </c>
      <c r="Y140">
        <v>4.5</v>
      </c>
      <c r="Z140">
        <v>0</v>
      </c>
      <c r="AA140">
        <v>0</v>
      </c>
      <c r="AB140">
        <v>0</v>
      </c>
      <c r="AC140">
        <v>0</v>
      </c>
      <c r="AD140">
        <v>0</v>
      </c>
      <c r="AE140">
        <v>0</v>
      </c>
      <c r="AF140">
        <v>0</v>
      </c>
      <c r="AG140">
        <v>0</v>
      </c>
      <c r="AH140">
        <v>0</v>
      </c>
      <c r="AI140">
        <v>0</v>
      </c>
      <c r="AJ140">
        <v>0</v>
      </c>
      <c r="AK140">
        <v>320</v>
      </c>
      <c r="AL140">
        <v>0</v>
      </c>
      <c r="AM140">
        <v>0</v>
      </c>
      <c r="AN140">
        <v>0</v>
      </c>
      <c r="AO140">
        <v>0</v>
      </c>
      <c r="AP140">
        <v>0</v>
      </c>
      <c r="AQ140">
        <v>0</v>
      </c>
      <c r="AR140">
        <v>0</v>
      </c>
      <c r="AS140">
        <v>0</v>
      </c>
      <c r="AT140">
        <v>0</v>
      </c>
      <c r="AU140">
        <v>0</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168</v>
      </c>
      <c r="BP140">
        <v>0</v>
      </c>
      <c r="BQ140">
        <v>0</v>
      </c>
      <c r="BR140">
        <v>0</v>
      </c>
      <c r="BS140">
        <v>0</v>
      </c>
      <c r="BT140">
        <v>0</v>
      </c>
      <c r="BU140">
        <v>0</v>
      </c>
      <c r="BV140">
        <v>0</v>
      </c>
      <c r="BW140">
        <v>0</v>
      </c>
      <c r="BX140">
        <v>0</v>
      </c>
      <c r="BY140">
        <v>0</v>
      </c>
      <c r="BZ140">
        <v>0</v>
      </c>
      <c r="CA140">
        <v>280</v>
      </c>
      <c r="CB140">
        <v>0</v>
      </c>
      <c r="CC140">
        <v>0</v>
      </c>
      <c r="CD140">
        <v>0</v>
      </c>
      <c r="CE140">
        <v>0</v>
      </c>
      <c r="CF140">
        <v>0</v>
      </c>
      <c r="CG140" s="439"/>
      <c r="CH140" s="303" t="s">
        <v>744</v>
      </c>
      <c r="CI140" s="393">
        <v>26</v>
      </c>
      <c r="CJ140" s="303" t="s">
        <v>744</v>
      </c>
      <c r="CK140" s="393">
        <v>40</v>
      </c>
      <c r="CL140" s="303" t="s">
        <v>744</v>
      </c>
      <c r="CM140" s="393">
        <v>0</v>
      </c>
      <c r="CN140" s="303"/>
      <c r="CO140" s="303"/>
      <c r="CP140" s="393" t="s">
        <v>744</v>
      </c>
      <c r="CQ140" s="303" t="s">
        <v>389</v>
      </c>
      <c r="CR140" s="393" t="s">
        <v>744</v>
      </c>
      <c r="CS140" s="393" t="s">
        <v>744</v>
      </c>
      <c r="CT140" s="303" t="s">
        <v>389</v>
      </c>
      <c r="CU140" s="393" t="s">
        <v>744</v>
      </c>
      <c r="CV140" s="303" t="s">
        <v>744</v>
      </c>
      <c r="CW140" s="303" t="s">
        <v>744</v>
      </c>
      <c r="CX140" s="303" t="s">
        <v>744</v>
      </c>
      <c r="CY140" s="303" t="s">
        <v>744</v>
      </c>
      <c r="CZ140" s="303" t="s">
        <v>744</v>
      </c>
      <c r="DA140" s="303" t="s">
        <v>744</v>
      </c>
      <c r="DB140" s="303" t="s">
        <v>744</v>
      </c>
      <c r="DC140" s="303" t="s">
        <v>744</v>
      </c>
      <c r="DD140" s="303" t="s">
        <v>744</v>
      </c>
      <c r="DE140" s="303" t="s">
        <v>744</v>
      </c>
      <c r="DF140" s="303" t="s">
        <v>744</v>
      </c>
      <c r="DG140" s="393" t="s">
        <v>744</v>
      </c>
      <c r="DH140" s="303" t="s">
        <v>744</v>
      </c>
      <c r="DI140" s="303" t="s">
        <v>744</v>
      </c>
      <c r="DJ140" s="393" t="s">
        <v>744</v>
      </c>
      <c r="DK140" s="303" t="s">
        <v>744</v>
      </c>
      <c r="DL140" s="303" t="s">
        <v>744</v>
      </c>
      <c r="DM140" s="303" t="s">
        <v>744</v>
      </c>
      <c r="DN140" s="303" t="s">
        <v>744</v>
      </c>
      <c r="DO140" s="303" t="s">
        <v>744</v>
      </c>
      <c r="DP140" s="303" t="s">
        <v>744</v>
      </c>
      <c r="DQ140" s="303" t="s">
        <v>744</v>
      </c>
      <c r="DR140" s="303" t="s">
        <v>744</v>
      </c>
      <c r="DS140" s="303" t="s">
        <v>744</v>
      </c>
      <c r="DT140" s="303" t="s">
        <v>744</v>
      </c>
      <c r="DU140" s="303" t="s">
        <v>744</v>
      </c>
      <c r="DV140" s="393" t="s">
        <v>744</v>
      </c>
      <c r="DW140" s="303" t="s">
        <v>744</v>
      </c>
      <c r="DX140" s="303" t="s">
        <v>744</v>
      </c>
      <c r="DY140" s="393" t="s">
        <v>744</v>
      </c>
      <c r="DZ140" s="303" t="s">
        <v>744</v>
      </c>
      <c r="EA140" s="303" t="s">
        <v>744</v>
      </c>
      <c r="EB140" s="303" t="s">
        <v>744</v>
      </c>
      <c r="EC140" s="303" t="s">
        <v>744</v>
      </c>
      <c r="ED140" s="303" t="s">
        <v>744</v>
      </c>
      <c r="EE140" s="303" t="s">
        <v>744</v>
      </c>
      <c r="EF140" s="303" t="s">
        <v>744</v>
      </c>
      <c r="EG140" s="303" t="s">
        <v>744</v>
      </c>
      <c r="EH140" s="303" t="s">
        <v>744</v>
      </c>
      <c r="EI140" s="303" t="s">
        <v>744</v>
      </c>
      <c r="EJ140" s="303" t="s">
        <v>744</v>
      </c>
      <c r="EK140" s="393" t="s">
        <v>744</v>
      </c>
      <c r="EL140" s="303" t="s">
        <v>744</v>
      </c>
      <c r="EM140" s="303" t="s">
        <v>744</v>
      </c>
      <c r="EN140" s="393" t="s">
        <v>744</v>
      </c>
      <c r="EO140" s="303" t="s">
        <v>744</v>
      </c>
      <c r="EP140" s="303" t="s">
        <v>744</v>
      </c>
      <c r="EQ140" s="303" t="s">
        <v>744</v>
      </c>
      <c r="ER140" s="303" t="s">
        <v>744</v>
      </c>
      <c r="ES140" s="303" t="s">
        <v>744</v>
      </c>
      <c r="ET140" s="303" t="s">
        <v>744</v>
      </c>
      <c r="EU140" s="303" t="s">
        <v>744</v>
      </c>
      <c r="EV140" s="303" t="s">
        <v>744</v>
      </c>
      <c r="EW140" s="303" t="s">
        <v>744</v>
      </c>
      <c r="EX140" s="303" t="s">
        <v>744</v>
      </c>
      <c r="EY140" s="303" t="s">
        <v>744</v>
      </c>
      <c r="EZ140" s="303" t="s">
        <v>744</v>
      </c>
      <c r="FA140" s="393" t="s">
        <v>744</v>
      </c>
      <c r="FB140" s="303" t="s">
        <v>744</v>
      </c>
      <c r="FC140" s="303" t="s">
        <v>744</v>
      </c>
      <c r="FD140" s="303" t="s">
        <v>744</v>
      </c>
      <c r="FE140" s="393" t="s">
        <v>744</v>
      </c>
      <c r="FF140" s="303" t="s">
        <v>744</v>
      </c>
      <c r="FG140" s="303" t="s">
        <v>744</v>
      </c>
      <c r="FH140" s="303" t="s">
        <v>744</v>
      </c>
      <c r="FI140" s="303" t="s">
        <v>744</v>
      </c>
      <c r="FJ140" s="303" t="s">
        <v>744</v>
      </c>
      <c r="FK140" s="303" t="s">
        <v>744</v>
      </c>
      <c r="FL140" s="303" t="s">
        <v>744</v>
      </c>
      <c r="FM140" s="303" t="s">
        <v>744</v>
      </c>
      <c r="FN140" s="303" t="s">
        <v>744</v>
      </c>
      <c r="FO140" s="303" t="s">
        <v>744</v>
      </c>
      <c r="FP140" s="303" t="s">
        <v>744</v>
      </c>
      <c r="FQ140" s="303" t="s">
        <v>744</v>
      </c>
      <c r="FR140" s="393" t="s">
        <v>744</v>
      </c>
      <c r="FS140" s="303" t="s">
        <v>744</v>
      </c>
      <c r="FT140" s="303" t="s">
        <v>744</v>
      </c>
      <c r="FU140" s="303" t="s">
        <v>744</v>
      </c>
      <c r="FV140" s="393" t="s">
        <v>744</v>
      </c>
      <c r="FW140" s="303" t="s">
        <v>744</v>
      </c>
      <c r="FX140" s="303" t="s">
        <v>744</v>
      </c>
      <c r="FY140" s="303" t="s">
        <v>744</v>
      </c>
      <c r="FZ140" s="303" t="s">
        <v>744</v>
      </c>
      <c r="GA140" s="303" t="s">
        <v>744</v>
      </c>
      <c r="GB140" s="303" t="s">
        <v>744</v>
      </c>
      <c r="GC140" s="303" t="s">
        <v>744</v>
      </c>
      <c r="GD140" s="303" t="s">
        <v>744</v>
      </c>
      <c r="GE140" s="303" t="s">
        <v>744</v>
      </c>
      <c r="GF140" s="303" t="s">
        <v>744</v>
      </c>
      <c r="GG140" s="303" t="s">
        <v>744</v>
      </c>
      <c r="GH140" s="303" t="s">
        <v>744</v>
      </c>
      <c r="GI140" s="393" t="s">
        <v>744</v>
      </c>
      <c r="GJ140" s="303" t="s">
        <v>744</v>
      </c>
      <c r="GK140" s="303" t="s">
        <v>744</v>
      </c>
      <c r="GL140" s="303" t="s">
        <v>744</v>
      </c>
      <c r="GM140" s="393" t="s">
        <v>744</v>
      </c>
      <c r="GN140" s="303">
        <v>4.5</v>
      </c>
      <c r="GO140" s="303">
        <v>7784</v>
      </c>
      <c r="GP140" s="303">
        <v>0</v>
      </c>
      <c r="GQ140" s="303">
        <v>320</v>
      </c>
      <c r="GR140" s="303">
        <v>0</v>
      </c>
      <c r="GS140" s="303">
        <v>0</v>
      </c>
      <c r="GT140" s="303">
        <v>0</v>
      </c>
      <c r="GU140" s="303">
        <v>0</v>
      </c>
      <c r="GV140" s="303">
        <v>168</v>
      </c>
      <c r="GW140" s="303">
        <v>0</v>
      </c>
      <c r="GX140" s="303">
        <v>7296</v>
      </c>
      <c r="GY140" s="303">
        <v>0</v>
      </c>
      <c r="GZ140" s="393">
        <v>280</v>
      </c>
      <c r="HA140" s="303">
        <v>1729.7777777777778</v>
      </c>
      <c r="HB140" s="303">
        <v>1621.3333333333335</v>
      </c>
      <c r="HC140" s="303">
        <v>0</v>
      </c>
      <c r="HD140" s="393">
        <v>6.2692702980472692E-2</v>
      </c>
      <c r="HE140" s="303" t="s">
        <v>744</v>
      </c>
      <c r="HF140" s="303" t="s">
        <v>744</v>
      </c>
      <c r="HG140" s="303" t="s">
        <v>744</v>
      </c>
      <c r="HH140" s="303" t="s">
        <v>744</v>
      </c>
      <c r="HI140" s="303" t="s">
        <v>744</v>
      </c>
      <c r="HJ140" s="303" t="s">
        <v>744</v>
      </c>
      <c r="HK140" s="303" t="s">
        <v>744</v>
      </c>
      <c r="HL140" s="303" t="s">
        <v>744</v>
      </c>
      <c r="HM140" s="303" t="s">
        <v>744</v>
      </c>
      <c r="HN140" s="303" t="s">
        <v>744</v>
      </c>
      <c r="HO140" s="303" t="s">
        <v>744</v>
      </c>
      <c r="HP140" s="303" t="s">
        <v>744</v>
      </c>
      <c r="HQ140" s="393" t="s">
        <v>744</v>
      </c>
      <c r="HR140" s="303" t="s">
        <v>744</v>
      </c>
      <c r="HS140" s="303" t="s">
        <v>744</v>
      </c>
      <c r="HT140" s="303" t="s">
        <v>744</v>
      </c>
      <c r="HU140" s="393" t="s">
        <v>744</v>
      </c>
      <c r="HV140" s="303">
        <v>4.5</v>
      </c>
      <c r="HW140" s="303">
        <v>7784</v>
      </c>
      <c r="HX140" s="303">
        <v>0</v>
      </c>
      <c r="HY140" s="303">
        <v>320</v>
      </c>
      <c r="HZ140" s="303">
        <v>0</v>
      </c>
      <c r="IA140" s="303">
        <v>0</v>
      </c>
      <c r="IB140" s="303">
        <v>0</v>
      </c>
      <c r="IC140" s="303">
        <v>0</v>
      </c>
      <c r="ID140" s="303">
        <v>168</v>
      </c>
      <c r="IE140" s="303">
        <v>0</v>
      </c>
      <c r="IF140" s="303">
        <v>7296</v>
      </c>
      <c r="IG140" s="303">
        <v>0</v>
      </c>
      <c r="IH140" s="393">
        <v>280</v>
      </c>
      <c r="II140" s="303">
        <v>1729.7777777777778</v>
      </c>
      <c r="IJ140" s="303">
        <v>1621.3333333333333</v>
      </c>
      <c r="IK140" s="303">
        <v>0</v>
      </c>
      <c r="IL140" s="393">
        <v>6.2692702980472803E-2</v>
      </c>
      <c r="IM140" s="303"/>
      <c r="IN140" s="303">
        <v>1729.7777777777778</v>
      </c>
      <c r="IO140" s="303">
        <v>1621.3333333333333</v>
      </c>
      <c r="IP140" s="393">
        <v>6.2692702980472803E-2</v>
      </c>
      <c r="IQ140" s="303" t="s">
        <v>744</v>
      </c>
      <c r="IR140" s="303" t="s">
        <v>744</v>
      </c>
      <c r="IS140" s="393" t="s">
        <v>744</v>
      </c>
      <c r="IT140" s="303">
        <v>1729.7777777777778</v>
      </c>
      <c r="IU140" s="303">
        <v>1621.3333333333333</v>
      </c>
      <c r="IV140" s="393">
        <v>6.2692702980472803E-2</v>
      </c>
      <c r="IW140" s="735"/>
      <c r="IX140" s="303"/>
      <c r="IY140" s="396" t="s">
        <v>594</v>
      </c>
      <c r="IZ140" s="396" t="s">
        <v>353</v>
      </c>
      <c r="JA140" s="396" t="s">
        <v>354</v>
      </c>
      <c r="JB140" s="396">
        <v>4</v>
      </c>
      <c r="JC140" s="396" t="s">
        <v>11</v>
      </c>
      <c r="JD140" s="396" t="s">
        <v>232</v>
      </c>
      <c r="JE140" s="396" t="s">
        <v>9</v>
      </c>
      <c r="JF140" s="396" t="s">
        <v>232</v>
      </c>
      <c r="JG140" s="396" t="s">
        <v>358</v>
      </c>
    </row>
    <row r="141" spans="1:267" customFormat="1">
      <c r="A141">
        <v>1221</v>
      </c>
      <c r="B141">
        <v>1</v>
      </c>
      <c r="F141">
        <v>700</v>
      </c>
      <c r="G141">
        <v>23</v>
      </c>
      <c r="H141">
        <v>1</v>
      </c>
      <c r="I141">
        <v>0</v>
      </c>
      <c r="J141">
        <v>1</v>
      </c>
      <c r="K141">
        <v>0</v>
      </c>
      <c r="L141" t="s">
        <v>430</v>
      </c>
      <c r="M141">
        <v>0</v>
      </c>
      <c r="N141">
        <v>21.666666667000001</v>
      </c>
      <c r="O141">
        <v>21.666666667000001</v>
      </c>
      <c r="P141">
        <v>40</v>
      </c>
      <c r="Q141">
        <v>40</v>
      </c>
      <c r="R141">
        <v>0</v>
      </c>
      <c r="S141">
        <v>0</v>
      </c>
      <c r="T141" t="s">
        <v>745</v>
      </c>
      <c r="U141">
        <v>0</v>
      </c>
      <c r="V141">
        <v>0</v>
      </c>
      <c r="W141">
        <v>1</v>
      </c>
      <c r="X141">
        <v>0</v>
      </c>
      <c r="Y141">
        <v>12</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0</v>
      </c>
      <c r="BB141">
        <v>0</v>
      </c>
      <c r="BC141">
        <v>0</v>
      </c>
      <c r="BD141">
        <v>0</v>
      </c>
      <c r="BE141">
        <v>0</v>
      </c>
      <c r="BF141">
        <v>0</v>
      </c>
      <c r="BG141">
        <v>0</v>
      </c>
      <c r="BH141">
        <v>0</v>
      </c>
      <c r="BI141">
        <v>0</v>
      </c>
      <c r="BJ141">
        <v>0</v>
      </c>
      <c r="BK141">
        <v>0</v>
      </c>
      <c r="BL141">
        <v>0</v>
      </c>
      <c r="BM141">
        <v>15</v>
      </c>
      <c r="BN141">
        <v>0</v>
      </c>
      <c r="BO141">
        <v>901</v>
      </c>
      <c r="BP141">
        <v>0</v>
      </c>
      <c r="BQ141">
        <v>0</v>
      </c>
      <c r="BR141">
        <v>0</v>
      </c>
      <c r="BS141">
        <v>0</v>
      </c>
      <c r="BT141">
        <v>0</v>
      </c>
      <c r="BU141">
        <v>0</v>
      </c>
      <c r="BV141">
        <v>0</v>
      </c>
      <c r="BW141">
        <v>0</v>
      </c>
      <c r="BX141">
        <v>0</v>
      </c>
      <c r="BY141">
        <v>0</v>
      </c>
      <c r="BZ141">
        <v>0</v>
      </c>
      <c r="CA141">
        <v>1385</v>
      </c>
      <c r="CB141">
        <v>0</v>
      </c>
      <c r="CC141">
        <v>0</v>
      </c>
      <c r="CD141">
        <v>0</v>
      </c>
      <c r="CE141">
        <v>0</v>
      </c>
      <c r="CF141">
        <v>0</v>
      </c>
      <c r="CG141" s="439"/>
      <c r="CH141" s="303">
        <v>21.666666667000001</v>
      </c>
      <c r="CI141" s="393">
        <v>21.666666667000001</v>
      </c>
      <c r="CJ141" s="303">
        <v>40</v>
      </c>
      <c r="CK141" s="393">
        <v>40</v>
      </c>
      <c r="CL141" s="303">
        <v>0</v>
      </c>
      <c r="CM141" s="393">
        <v>0</v>
      </c>
      <c r="CN141" s="303"/>
      <c r="CO141" s="303"/>
      <c r="CP141" s="393" t="s">
        <v>744</v>
      </c>
      <c r="CQ141" s="303" t="s">
        <v>389</v>
      </c>
      <c r="CR141" s="393" t="s">
        <v>744</v>
      </c>
      <c r="CS141" s="393" t="s">
        <v>744</v>
      </c>
      <c r="CT141" s="303" t="s">
        <v>389</v>
      </c>
      <c r="CU141" s="393" t="s">
        <v>744</v>
      </c>
      <c r="CV141" s="303" t="s">
        <v>744</v>
      </c>
      <c r="CW141" s="303" t="s">
        <v>744</v>
      </c>
      <c r="CX141" s="303" t="s">
        <v>744</v>
      </c>
      <c r="CY141" s="303" t="s">
        <v>744</v>
      </c>
      <c r="CZ141" s="303" t="s">
        <v>744</v>
      </c>
      <c r="DA141" s="303" t="s">
        <v>744</v>
      </c>
      <c r="DB141" s="303" t="s">
        <v>744</v>
      </c>
      <c r="DC141" s="303" t="s">
        <v>744</v>
      </c>
      <c r="DD141" s="303" t="s">
        <v>744</v>
      </c>
      <c r="DE141" s="303" t="s">
        <v>744</v>
      </c>
      <c r="DF141" s="303" t="s">
        <v>744</v>
      </c>
      <c r="DG141" s="393" t="s">
        <v>744</v>
      </c>
      <c r="DH141" s="303" t="s">
        <v>744</v>
      </c>
      <c r="DI141" s="303" t="s">
        <v>744</v>
      </c>
      <c r="DJ141" s="393" t="s">
        <v>744</v>
      </c>
      <c r="DK141" s="303" t="s">
        <v>744</v>
      </c>
      <c r="DL141" s="303" t="s">
        <v>744</v>
      </c>
      <c r="DM141" s="303" t="s">
        <v>744</v>
      </c>
      <c r="DN141" s="303" t="s">
        <v>744</v>
      </c>
      <c r="DO141" s="303" t="s">
        <v>744</v>
      </c>
      <c r="DP141" s="303" t="s">
        <v>744</v>
      </c>
      <c r="DQ141" s="303" t="s">
        <v>744</v>
      </c>
      <c r="DR141" s="303" t="s">
        <v>744</v>
      </c>
      <c r="DS141" s="303" t="s">
        <v>744</v>
      </c>
      <c r="DT141" s="303" t="s">
        <v>744</v>
      </c>
      <c r="DU141" s="303" t="s">
        <v>744</v>
      </c>
      <c r="DV141" s="393" t="s">
        <v>744</v>
      </c>
      <c r="DW141" s="303" t="s">
        <v>744</v>
      </c>
      <c r="DX141" s="303" t="s">
        <v>744</v>
      </c>
      <c r="DY141" s="393" t="s">
        <v>744</v>
      </c>
      <c r="DZ141" s="303" t="s">
        <v>744</v>
      </c>
      <c r="EA141" s="303" t="s">
        <v>744</v>
      </c>
      <c r="EB141" s="303" t="s">
        <v>744</v>
      </c>
      <c r="EC141" s="303" t="s">
        <v>744</v>
      </c>
      <c r="ED141" s="303" t="s">
        <v>744</v>
      </c>
      <c r="EE141" s="303" t="s">
        <v>744</v>
      </c>
      <c r="EF141" s="303" t="s">
        <v>744</v>
      </c>
      <c r="EG141" s="303" t="s">
        <v>744</v>
      </c>
      <c r="EH141" s="303" t="s">
        <v>744</v>
      </c>
      <c r="EI141" s="303" t="s">
        <v>744</v>
      </c>
      <c r="EJ141" s="303" t="s">
        <v>744</v>
      </c>
      <c r="EK141" s="393" t="s">
        <v>744</v>
      </c>
      <c r="EL141" s="303" t="s">
        <v>744</v>
      </c>
      <c r="EM141" s="303" t="s">
        <v>744</v>
      </c>
      <c r="EN141" s="393" t="s">
        <v>744</v>
      </c>
      <c r="EO141" s="303">
        <v>1</v>
      </c>
      <c r="EP141" s="303">
        <v>1826.6666666639999</v>
      </c>
      <c r="EQ141" s="303">
        <v>0</v>
      </c>
      <c r="ER141" s="303">
        <v>0</v>
      </c>
      <c r="ES141" s="303">
        <v>0</v>
      </c>
      <c r="ET141" s="303">
        <v>0</v>
      </c>
      <c r="EU141" s="303">
        <v>0</v>
      </c>
      <c r="EV141" s="303">
        <v>0</v>
      </c>
      <c r="EW141" s="303">
        <v>15</v>
      </c>
      <c r="EX141" s="303">
        <v>0</v>
      </c>
      <c r="EY141" s="303">
        <v>1811.6666666639999</v>
      </c>
      <c r="EZ141" s="303">
        <v>0</v>
      </c>
      <c r="FA141" s="393">
        <v>0</v>
      </c>
      <c r="FB141" s="303">
        <v>1826.6666666639999</v>
      </c>
      <c r="FC141" s="303">
        <v>1811.6666666639999</v>
      </c>
      <c r="FD141" s="303">
        <v>0</v>
      </c>
      <c r="FE141" s="393">
        <v>8.2116788321288103E-3</v>
      </c>
      <c r="FF141" s="303" t="s">
        <v>744</v>
      </c>
      <c r="FG141" s="303" t="s">
        <v>744</v>
      </c>
      <c r="FH141" s="303" t="s">
        <v>744</v>
      </c>
      <c r="FI141" s="303" t="s">
        <v>744</v>
      </c>
      <c r="FJ141" s="303" t="s">
        <v>744</v>
      </c>
      <c r="FK141" s="303" t="s">
        <v>744</v>
      </c>
      <c r="FL141" s="303" t="s">
        <v>744</v>
      </c>
      <c r="FM141" s="303" t="s">
        <v>744</v>
      </c>
      <c r="FN141" s="303" t="s">
        <v>744</v>
      </c>
      <c r="FO141" s="303" t="s">
        <v>744</v>
      </c>
      <c r="FP141" s="303" t="s">
        <v>744</v>
      </c>
      <c r="FQ141" s="303" t="s">
        <v>744</v>
      </c>
      <c r="FR141" s="393" t="s">
        <v>744</v>
      </c>
      <c r="FS141" s="303" t="s">
        <v>744</v>
      </c>
      <c r="FT141" s="303" t="s">
        <v>744</v>
      </c>
      <c r="FU141" s="303" t="s">
        <v>744</v>
      </c>
      <c r="FV141" s="393" t="s">
        <v>744</v>
      </c>
      <c r="FW141" s="303">
        <v>1</v>
      </c>
      <c r="FX141" s="303">
        <v>1826.6666666639999</v>
      </c>
      <c r="FY141" s="303">
        <v>0</v>
      </c>
      <c r="FZ141" s="303">
        <v>0</v>
      </c>
      <c r="GA141" s="303">
        <v>0</v>
      </c>
      <c r="GB141" s="303">
        <v>0</v>
      </c>
      <c r="GC141" s="303">
        <v>0</v>
      </c>
      <c r="GD141" s="303">
        <v>0</v>
      </c>
      <c r="GE141" s="303">
        <v>15</v>
      </c>
      <c r="GF141" s="303">
        <v>0</v>
      </c>
      <c r="GG141" s="303">
        <v>1811.6666666639999</v>
      </c>
      <c r="GH141" s="303">
        <v>0</v>
      </c>
      <c r="GI141" s="393">
        <v>0</v>
      </c>
      <c r="GJ141" s="303">
        <v>1826.6666666639999</v>
      </c>
      <c r="GK141" s="303">
        <v>1811.6666666639999</v>
      </c>
      <c r="GL141" s="303">
        <v>0</v>
      </c>
      <c r="GM141" s="393">
        <v>8.2116788321288103E-3</v>
      </c>
      <c r="GN141" s="303">
        <v>12</v>
      </c>
      <c r="GO141" s="303">
        <v>20534.999999967997</v>
      </c>
      <c r="GP141" s="303">
        <v>0</v>
      </c>
      <c r="GQ141" s="303">
        <v>0</v>
      </c>
      <c r="GR141" s="303">
        <v>0</v>
      </c>
      <c r="GS141" s="303">
        <v>0</v>
      </c>
      <c r="GT141" s="303">
        <v>0</v>
      </c>
      <c r="GU141" s="303">
        <v>0</v>
      </c>
      <c r="GV141" s="303">
        <v>901</v>
      </c>
      <c r="GW141" s="303">
        <v>0</v>
      </c>
      <c r="GX141" s="303">
        <v>19633.999999967997</v>
      </c>
      <c r="GY141" s="303">
        <v>0</v>
      </c>
      <c r="GZ141" s="393">
        <v>1385</v>
      </c>
      <c r="HA141" s="303">
        <v>1711.2499999973331</v>
      </c>
      <c r="HB141" s="303">
        <v>1636.1666666639999</v>
      </c>
      <c r="HC141" s="303">
        <v>0</v>
      </c>
      <c r="HD141" s="393">
        <v>4.3876308741241932E-2</v>
      </c>
      <c r="HE141" s="303" t="s">
        <v>744</v>
      </c>
      <c r="HF141" s="303" t="s">
        <v>744</v>
      </c>
      <c r="HG141" s="303" t="s">
        <v>744</v>
      </c>
      <c r="HH141" s="303" t="s">
        <v>744</v>
      </c>
      <c r="HI141" s="303" t="s">
        <v>744</v>
      </c>
      <c r="HJ141" s="303" t="s">
        <v>744</v>
      </c>
      <c r="HK141" s="303" t="s">
        <v>744</v>
      </c>
      <c r="HL141" s="303" t="s">
        <v>744</v>
      </c>
      <c r="HM141" s="303" t="s">
        <v>744</v>
      </c>
      <c r="HN141" s="303" t="s">
        <v>744</v>
      </c>
      <c r="HO141" s="303" t="s">
        <v>744</v>
      </c>
      <c r="HP141" s="303" t="s">
        <v>744</v>
      </c>
      <c r="HQ141" s="393" t="s">
        <v>744</v>
      </c>
      <c r="HR141" s="303" t="s">
        <v>744</v>
      </c>
      <c r="HS141" s="303" t="s">
        <v>744</v>
      </c>
      <c r="HT141" s="303" t="s">
        <v>744</v>
      </c>
      <c r="HU141" s="393" t="s">
        <v>744</v>
      </c>
      <c r="HV141" s="303">
        <v>12</v>
      </c>
      <c r="HW141" s="303">
        <v>20534.999999967997</v>
      </c>
      <c r="HX141" s="303">
        <v>0</v>
      </c>
      <c r="HY141" s="303">
        <v>0</v>
      </c>
      <c r="HZ141" s="303">
        <v>0</v>
      </c>
      <c r="IA141" s="303">
        <v>0</v>
      </c>
      <c r="IB141" s="303">
        <v>0</v>
      </c>
      <c r="IC141" s="303">
        <v>0</v>
      </c>
      <c r="ID141" s="303">
        <v>901</v>
      </c>
      <c r="IE141" s="303">
        <v>0</v>
      </c>
      <c r="IF141" s="303">
        <v>19633.999999967997</v>
      </c>
      <c r="IG141" s="303">
        <v>0</v>
      </c>
      <c r="IH141" s="393">
        <v>1385</v>
      </c>
      <c r="II141" s="303">
        <v>1711.2499999973331</v>
      </c>
      <c r="IJ141" s="303">
        <v>1636.1666666639996</v>
      </c>
      <c r="IK141" s="303">
        <v>0</v>
      </c>
      <c r="IL141" s="393">
        <v>4.3876308741242043E-2</v>
      </c>
      <c r="IM141" s="303"/>
      <c r="IN141" s="303">
        <v>1720.1282051255382</v>
      </c>
      <c r="IO141" s="303">
        <v>1649.6666666639999</v>
      </c>
      <c r="IP141" s="393">
        <v>4.0962957442114534E-2</v>
      </c>
      <c r="IQ141" s="303" t="s">
        <v>744</v>
      </c>
      <c r="IR141" s="303" t="s">
        <v>744</v>
      </c>
      <c r="IS141" s="393" t="s">
        <v>744</v>
      </c>
      <c r="IT141" s="303">
        <v>1720.1282051255382</v>
      </c>
      <c r="IU141" s="303">
        <v>1649.6666666639999</v>
      </c>
      <c r="IV141" s="393">
        <v>4.0962957442114534E-2</v>
      </c>
      <c r="IW141" s="735"/>
      <c r="IX141" s="303"/>
      <c r="IY141" s="396" t="s">
        <v>430</v>
      </c>
      <c r="IZ141" s="396" t="s">
        <v>431</v>
      </c>
      <c r="JA141" s="396" t="s">
        <v>350</v>
      </c>
      <c r="JB141" s="396">
        <v>20</v>
      </c>
      <c r="JC141" s="396" t="s">
        <v>12</v>
      </c>
      <c r="JD141" s="396" t="s">
        <v>232</v>
      </c>
      <c r="JE141" s="396" t="s">
        <v>9</v>
      </c>
      <c r="JF141" s="396" t="s">
        <v>232</v>
      </c>
      <c r="JG141" s="396" t="s">
        <v>346</v>
      </c>
    </row>
    <row r="142" spans="1:267" customFormat="1">
      <c r="A142">
        <v>1223</v>
      </c>
      <c r="B142">
        <v>1</v>
      </c>
      <c r="F142">
        <v>700</v>
      </c>
      <c r="G142">
        <v>41</v>
      </c>
      <c r="H142">
        <v>1</v>
      </c>
      <c r="I142">
        <v>0</v>
      </c>
      <c r="J142">
        <v>1</v>
      </c>
      <c r="K142">
        <v>0</v>
      </c>
      <c r="L142" t="s">
        <v>430</v>
      </c>
      <c r="M142">
        <v>0</v>
      </c>
      <c r="N142">
        <v>22</v>
      </c>
      <c r="O142">
        <v>20</v>
      </c>
      <c r="P142">
        <v>40</v>
      </c>
      <c r="Q142">
        <v>40</v>
      </c>
      <c r="R142">
        <v>50</v>
      </c>
      <c r="S142">
        <v>50</v>
      </c>
      <c r="T142" t="s">
        <v>745</v>
      </c>
      <c r="U142">
        <v>0</v>
      </c>
      <c r="V142">
        <v>0</v>
      </c>
      <c r="W142">
        <v>1</v>
      </c>
      <c r="X142">
        <v>0</v>
      </c>
      <c r="Y142">
        <v>14.5</v>
      </c>
      <c r="Z142">
        <v>0</v>
      </c>
      <c r="AA142">
        <v>0</v>
      </c>
      <c r="AB142">
        <v>0</v>
      </c>
      <c r="AC142">
        <v>0</v>
      </c>
      <c r="AD142">
        <v>0</v>
      </c>
      <c r="AE142">
        <v>0</v>
      </c>
      <c r="AF142">
        <v>0</v>
      </c>
      <c r="AG142">
        <v>0</v>
      </c>
      <c r="AH142">
        <v>0</v>
      </c>
      <c r="AI142">
        <v>0</v>
      </c>
      <c r="AJ142">
        <v>0</v>
      </c>
      <c r="AK142">
        <v>680</v>
      </c>
      <c r="AL142">
        <v>0</v>
      </c>
      <c r="AM142">
        <v>0</v>
      </c>
      <c r="AN142">
        <v>0</v>
      </c>
      <c r="AO142">
        <v>0</v>
      </c>
      <c r="AP142">
        <v>0</v>
      </c>
      <c r="AQ142">
        <v>0</v>
      </c>
      <c r="AR142">
        <v>0</v>
      </c>
      <c r="AS142">
        <v>0</v>
      </c>
      <c r="AT142">
        <v>0</v>
      </c>
      <c r="AU142">
        <v>0</v>
      </c>
      <c r="AV142">
        <v>0</v>
      </c>
      <c r="AW142">
        <v>0</v>
      </c>
      <c r="AX142">
        <v>0</v>
      </c>
      <c r="AY142">
        <v>0</v>
      </c>
      <c r="AZ142">
        <v>0</v>
      </c>
      <c r="BA142">
        <v>0</v>
      </c>
      <c r="BB142">
        <v>0</v>
      </c>
      <c r="BC142">
        <v>96</v>
      </c>
      <c r="BD142">
        <v>0</v>
      </c>
      <c r="BE142">
        <v>0</v>
      </c>
      <c r="BF142">
        <v>0</v>
      </c>
      <c r="BG142">
        <v>0</v>
      </c>
      <c r="BH142">
        <v>0</v>
      </c>
      <c r="BI142">
        <v>136</v>
      </c>
      <c r="BJ142">
        <v>0</v>
      </c>
      <c r="BK142">
        <v>0</v>
      </c>
      <c r="BL142">
        <v>0</v>
      </c>
      <c r="BM142">
        <v>0</v>
      </c>
      <c r="BN142">
        <v>0</v>
      </c>
      <c r="BO142">
        <v>0</v>
      </c>
      <c r="BP142">
        <v>0</v>
      </c>
      <c r="BQ142">
        <v>0</v>
      </c>
      <c r="BR142">
        <v>0</v>
      </c>
      <c r="BS142">
        <v>0</v>
      </c>
      <c r="BT142">
        <v>0</v>
      </c>
      <c r="BU142">
        <v>0</v>
      </c>
      <c r="BV142">
        <v>0</v>
      </c>
      <c r="BW142">
        <v>0</v>
      </c>
      <c r="BX142">
        <v>0</v>
      </c>
      <c r="BY142">
        <v>0</v>
      </c>
      <c r="BZ142">
        <v>0</v>
      </c>
      <c r="CA142">
        <v>0</v>
      </c>
      <c r="CB142">
        <v>0</v>
      </c>
      <c r="CC142">
        <v>0</v>
      </c>
      <c r="CD142">
        <v>0</v>
      </c>
      <c r="CE142">
        <v>96</v>
      </c>
      <c r="CF142">
        <v>0</v>
      </c>
      <c r="CG142" s="439"/>
      <c r="CH142" s="303">
        <v>22</v>
      </c>
      <c r="CI142" s="393">
        <v>20</v>
      </c>
      <c r="CJ142" s="303">
        <v>40</v>
      </c>
      <c r="CK142" s="393">
        <v>40</v>
      </c>
      <c r="CL142" s="303">
        <v>50</v>
      </c>
      <c r="CM142" s="393">
        <v>50</v>
      </c>
      <c r="CN142" s="303"/>
      <c r="CO142" s="303"/>
      <c r="CP142" s="393" t="s">
        <v>744</v>
      </c>
      <c r="CQ142" s="303" t="s">
        <v>744</v>
      </c>
      <c r="CR142" s="393" t="s">
        <v>389</v>
      </c>
      <c r="CS142" s="393" t="s">
        <v>744</v>
      </c>
      <c r="CT142" s="303" t="s">
        <v>744</v>
      </c>
      <c r="CU142" s="393" t="s">
        <v>389</v>
      </c>
      <c r="CV142" s="303" t="s">
        <v>744</v>
      </c>
      <c r="CW142" s="303" t="s">
        <v>744</v>
      </c>
      <c r="CX142" s="303" t="s">
        <v>744</v>
      </c>
      <c r="CY142" s="303" t="s">
        <v>744</v>
      </c>
      <c r="CZ142" s="303" t="s">
        <v>744</v>
      </c>
      <c r="DA142" s="303" t="s">
        <v>744</v>
      </c>
      <c r="DB142" s="303" t="s">
        <v>744</v>
      </c>
      <c r="DC142" s="303" t="s">
        <v>744</v>
      </c>
      <c r="DD142" s="303" t="s">
        <v>744</v>
      </c>
      <c r="DE142" s="303" t="s">
        <v>744</v>
      </c>
      <c r="DF142" s="303" t="s">
        <v>744</v>
      </c>
      <c r="DG142" s="393" t="s">
        <v>744</v>
      </c>
      <c r="DH142" s="303" t="s">
        <v>744</v>
      </c>
      <c r="DI142" s="303" t="s">
        <v>744</v>
      </c>
      <c r="DJ142" s="393" t="s">
        <v>744</v>
      </c>
      <c r="DK142" s="303" t="s">
        <v>744</v>
      </c>
      <c r="DL142" s="303" t="s">
        <v>744</v>
      </c>
      <c r="DM142" s="303" t="s">
        <v>744</v>
      </c>
      <c r="DN142" s="303" t="s">
        <v>744</v>
      </c>
      <c r="DO142" s="303" t="s">
        <v>744</v>
      </c>
      <c r="DP142" s="303" t="s">
        <v>744</v>
      </c>
      <c r="DQ142" s="303" t="s">
        <v>744</v>
      </c>
      <c r="DR142" s="303" t="s">
        <v>744</v>
      </c>
      <c r="DS142" s="303" t="s">
        <v>744</v>
      </c>
      <c r="DT142" s="303" t="s">
        <v>744</v>
      </c>
      <c r="DU142" s="303" t="s">
        <v>744</v>
      </c>
      <c r="DV142" s="393" t="s">
        <v>744</v>
      </c>
      <c r="DW142" s="303" t="s">
        <v>744</v>
      </c>
      <c r="DX142" s="303" t="s">
        <v>744</v>
      </c>
      <c r="DY142" s="393" t="s">
        <v>744</v>
      </c>
      <c r="DZ142" s="303" t="s">
        <v>744</v>
      </c>
      <c r="EA142" s="303" t="s">
        <v>744</v>
      </c>
      <c r="EB142" s="303" t="s">
        <v>744</v>
      </c>
      <c r="EC142" s="303" t="s">
        <v>744</v>
      </c>
      <c r="ED142" s="303" t="s">
        <v>744</v>
      </c>
      <c r="EE142" s="303" t="s">
        <v>744</v>
      </c>
      <c r="EF142" s="303" t="s">
        <v>744</v>
      </c>
      <c r="EG142" s="303" t="s">
        <v>744</v>
      </c>
      <c r="EH142" s="303" t="s">
        <v>744</v>
      </c>
      <c r="EI142" s="303" t="s">
        <v>744</v>
      </c>
      <c r="EJ142" s="303" t="s">
        <v>744</v>
      </c>
      <c r="EK142" s="393" t="s">
        <v>744</v>
      </c>
      <c r="EL142" s="303" t="s">
        <v>744</v>
      </c>
      <c r="EM142" s="303" t="s">
        <v>744</v>
      </c>
      <c r="EN142" s="393" t="s">
        <v>744</v>
      </c>
      <c r="EO142" s="303">
        <v>1</v>
      </c>
      <c r="EP142" s="303">
        <v>1786</v>
      </c>
      <c r="EQ142" s="303">
        <v>0</v>
      </c>
      <c r="ER142" s="303">
        <v>0</v>
      </c>
      <c r="ES142" s="303">
        <v>0</v>
      </c>
      <c r="ET142" s="303">
        <v>0</v>
      </c>
      <c r="EU142" s="303">
        <v>0</v>
      </c>
      <c r="EV142" s="303">
        <v>0</v>
      </c>
      <c r="EW142" s="303">
        <v>0</v>
      </c>
      <c r="EX142" s="303">
        <v>0</v>
      </c>
      <c r="EY142" s="303">
        <v>1786</v>
      </c>
      <c r="EZ142" s="303">
        <v>0</v>
      </c>
      <c r="FA142" s="393">
        <v>0</v>
      </c>
      <c r="FB142" s="303">
        <v>1786</v>
      </c>
      <c r="FC142" s="303">
        <v>1786</v>
      </c>
      <c r="FD142" s="303">
        <v>0</v>
      </c>
      <c r="FE142" s="393">
        <v>0</v>
      </c>
      <c r="FF142" s="303" t="s">
        <v>744</v>
      </c>
      <c r="FG142" s="303" t="s">
        <v>744</v>
      </c>
      <c r="FH142" s="303" t="s">
        <v>744</v>
      </c>
      <c r="FI142" s="303" t="s">
        <v>744</v>
      </c>
      <c r="FJ142" s="303" t="s">
        <v>744</v>
      </c>
      <c r="FK142" s="303" t="s">
        <v>744</v>
      </c>
      <c r="FL142" s="303" t="s">
        <v>744</v>
      </c>
      <c r="FM142" s="303" t="s">
        <v>744</v>
      </c>
      <c r="FN142" s="303" t="s">
        <v>744</v>
      </c>
      <c r="FO142" s="303" t="s">
        <v>744</v>
      </c>
      <c r="FP142" s="303" t="s">
        <v>744</v>
      </c>
      <c r="FQ142" s="303" t="s">
        <v>744</v>
      </c>
      <c r="FR142" s="393" t="s">
        <v>744</v>
      </c>
      <c r="FS142" s="303" t="s">
        <v>744</v>
      </c>
      <c r="FT142" s="303" t="s">
        <v>744</v>
      </c>
      <c r="FU142" s="303" t="s">
        <v>744</v>
      </c>
      <c r="FV142" s="393" t="s">
        <v>744</v>
      </c>
      <c r="FW142" s="303">
        <v>1</v>
      </c>
      <c r="FX142" s="303">
        <v>1786</v>
      </c>
      <c r="FY142" s="303">
        <v>0</v>
      </c>
      <c r="FZ142" s="303">
        <v>0</v>
      </c>
      <c r="GA142" s="303">
        <v>0</v>
      </c>
      <c r="GB142" s="303">
        <v>0</v>
      </c>
      <c r="GC142" s="303">
        <v>0</v>
      </c>
      <c r="GD142" s="303">
        <v>0</v>
      </c>
      <c r="GE142" s="303">
        <v>0</v>
      </c>
      <c r="GF142" s="303">
        <v>0</v>
      </c>
      <c r="GG142" s="303">
        <v>1786</v>
      </c>
      <c r="GH142" s="303">
        <v>0</v>
      </c>
      <c r="GI142" s="393">
        <v>0</v>
      </c>
      <c r="GJ142" s="303">
        <v>1786</v>
      </c>
      <c r="GK142" s="303">
        <v>1786</v>
      </c>
      <c r="GL142" s="303">
        <v>0</v>
      </c>
      <c r="GM142" s="393">
        <v>0</v>
      </c>
      <c r="GN142" s="303">
        <v>14.5</v>
      </c>
      <c r="GO142" s="303">
        <v>26124.166666666664</v>
      </c>
      <c r="GP142" s="303">
        <v>0</v>
      </c>
      <c r="GQ142" s="303">
        <v>680</v>
      </c>
      <c r="GR142" s="303">
        <v>0</v>
      </c>
      <c r="GS142" s="303">
        <v>0</v>
      </c>
      <c r="GT142" s="303">
        <v>96</v>
      </c>
      <c r="GU142" s="303">
        <v>136</v>
      </c>
      <c r="GV142" s="303">
        <v>0</v>
      </c>
      <c r="GW142" s="303">
        <v>0</v>
      </c>
      <c r="GX142" s="303">
        <v>25212.166666666664</v>
      </c>
      <c r="GY142" s="303">
        <v>96</v>
      </c>
      <c r="GZ142" s="393">
        <v>0</v>
      </c>
      <c r="HA142" s="303">
        <v>1801.6666666666665</v>
      </c>
      <c r="HB142" s="303">
        <v>1738.7701149425286</v>
      </c>
      <c r="HC142" s="303">
        <v>6.6206896551724137</v>
      </c>
      <c r="HD142" s="393">
        <v>3.491020447223192E-2</v>
      </c>
      <c r="HE142" s="303" t="s">
        <v>744</v>
      </c>
      <c r="HF142" s="303" t="s">
        <v>744</v>
      </c>
      <c r="HG142" s="303" t="s">
        <v>744</v>
      </c>
      <c r="HH142" s="303" t="s">
        <v>744</v>
      </c>
      <c r="HI142" s="303" t="s">
        <v>744</v>
      </c>
      <c r="HJ142" s="303" t="s">
        <v>744</v>
      </c>
      <c r="HK142" s="303" t="s">
        <v>744</v>
      </c>
      <c r="HL142" s="303" t="s">
        <v>744</v>
      </c>
      <c r="HM142" s="303" t="s">
        <v>744</v>
      </c>
      <c r="HN142" s="303" t="s">
        <v>744</v>
      </c>
      <c r="HO142" s="303" t="s">
        <v>744</v>
      </c>
      <c r="HP142" s="303" t="s">
        <v>744</v>
      </c>
      <c r="HQ142" s="393" t="s">
        <v>744</v>
      </c>
      <c r="HR142" s="303" t="s">
        <v>744</v>
      </c>
      <c r="HS142" s="303" t="s">
        <v>744</v>
      </c>
      <c r="HT142" s="303" t="s">
        <v>744</v>
      </c>
      <c r="HU142" s="393" t="s">
        <v>744</v>
      </c>
      <c r="HV142" s="303">
        <v>14.5</v>
      </c>
      <c r="HW142" s="303">
        <v>26124.166666666664</v>
      </c>
      <c r="HX142" s="303">
        <v>0</v>
      </c>
      <c r="HY142" s="303">
        <v>680</v>
      </c>
      <c r="HZ142" s="303">
        <v>0</v>
      </c>
      <c r="IA142" s="303">
        <v>0</v>
      </c>
      <c r="IB142" s="303">
        <v>96</v>
      </c>
      <c r="IC142" s="303">
        <v>136</v>
      </c>
      <c r="ID142" s="303">
        <v>0</v>
      </c>
      <c r="IE142" s="303">
        <v>0</v>
      </c>
      <c r="IF142" s="303">
        <v>25212.166666666664</v>
      </c>
      <c r="IG142" s="303">
        <v>96</v>
      </c>
      <c r="IH142" s="393">
        <v>0</v>
      </c>
      <c r="II142" s="303">
        <v>1801.6666666666665</v>
      </c>
      <c r="IJ142" s="303">
        <v>1738.7701149425286</v>
      </c>
      <c r="IK142" s="303">
        <v>6.6206896551724137</v>
      </c>
      <c r="IL142" s="393">
        <v>3.491020447223192E-2</v>
      </c>
      <c r="IM142" s="303"/>
      <c r="IN142" s="303">
        <v>1800.6559139784945</v>
      </c>
      <c r="IO142" s="303">
        <v>1741.8172043010752</v>
      </c>
      <c r="IP142" s="393">
        <v>3.2676264921384646E-2</v>
      </c>
      <c r="IQ142" s="303" t="s">
        <v>744</v>
      </c>
      <c r="IR142" s="303" t="s">
        <v>744</v>
      </c>
      <c r="IS142" s="393" t="s">
        <v>744</v>
      </c>
      <c r="IT142" s="303">
        <v>1800.6559139784945</v>
      </c>
      <c r="IU142" s="303">
        <v>1741.8172043010752</v>
      </c>
      <c r="IV142" s="393">
        <v>3.2676264921384646E-2</v>
      </c>
      <c r="IW142" s="735"/>
      <c r="IX142" s="303"/>
      <c r="IY142" s="396" t="s">
        <v>430</v>
      </c>
      <c r="IZ142" s="396" t="s">
        <v>431</v>
      </c>
      <c r="JA142" s="396" t="s">
        <v>350</v>
      </c>
      <c r="JB142" s="396">
        <v>22</v>
      </c>
      <c r="JC142" s="396" t="s">
        <v>12</v>
      </c>
      <c r="JD142" s="396" t="s">
        <v>232</v>
      </c>
      <c r="JE142" s="396" t="s">
        <v>9</v>
      </c>
      <c r="JF142" s="396" t="s">
        <v>232</v>
      </c>
      <c r="JG142" s="396" t="s">
        <v>358</v>
      </c>
    </row>
    <row r="143" spans="1:267" customFormat="1">
      <c r="A143">
        <v>1832</v>
      </c>
      <c r="B143">
        <v>1</v>
      </c>
      <c r="F143">
        <v>700</v>
      </c>
      <c r="G143">
        <v>42</v>
      </c>
      <c r="H143">
        <v>0</v>
      </c>
      <c r="I143">
        <v>1</v>
      </c>
      <c r="J143">
        <v>1</v>
      </c>
      <c r="K143">
        <v>0</v>
      </c>
      <c r="L143" t="s">
        <v>501</v>
      </c>
      <c r="M143">
        <v>0</v>
      </c>
      <c r="N143">
        <v>22</v>
      </c>
      <c r="O143">
        <v>21</v>
      </c>
      <c r="P143">
        <v>40</v>
      </c>
      <c r="Q143">
        <v>40</v>
      </c>
      <c r="R143">
        <v>75</v>
      </c>
      <c r="S143">
        <v>75</v>
      </c>
      <c r="T143" t="s">
        <v>745</v>
      </c>
      <c r="U143">
        <v>0</v>
      </c>
      <c r="V143">
        <v>0</v>
      </c>
      <c r="W143">
        <v>30.5</v>
      </c>
      <c r="X143">
        <v>8</v>
      </c>
      <c r="Y143">
        <v>91</v>
      </c>
      <c r="Z143">
        <v>0</v>
      </c>
      <c r="AA143">
        <v>0</v>
      </c>
      <c r="AB143">
        <v>0</v>
      </c>
      <c r="AC143">
        <v>0</v>
      </c>
      <c r="AD143">
        <v>0</v>
      </c>
      <c r="AE143">
        <v>928</v>
      </c>
      <c r="AF143">
        <v>0</v>
      </c>
      <c r="AG143">
        <v>0</v>
      </c>
      <c r="AH143">
        <v>0</v>
      </c>
      <c r="AI143">
        <v>840</v>
      </c>
      <c r="AJ143">
        <v>128</v>
      </c>
      <c r="AK143">
        <v>4592</v>
      </c>
      <c r="AL143">
        <v>0</v>
      </c>
      <c r="AM143">
        <v>0</v>
      </c>
      <c r="AN143">
        <v>0</v>
      </c>
      <c r="AO143">
        <v>0</v>
      </c>
      <c r="AP143">
        <v>0</v>
      </c>
      <c r="AQ143">
        <v>0</v>
      </c>
      <c r="AR143">
        <v>0</v>
      </c>
      <c r="AS143">
        <v>0</v>
      </c>
      <c r="AT143">
        <v>0</v>
      </c>
      <c r="AU143">
        <v>80</v>
      </c>
      <c r="AV143">
        <v>0</v>
      </c>
      <c r="AW143">
        <v>1040</v>
      </c>
      <c r="AX143">
        <v>0</v>
      </c>
      <c r="AY143">
        <v>0</v>
      </c>
      <c r="AZ143">
        <v>0</v>
      </c>
      <c r="BA143">
        <v>48</v>
      </c>
      <c r="BB143">
        <v>84</v>
      </c>
      <c r="BC143">
        <v>480</v>
      </c>
      <c r="BD143">
        <v>0</v>
      </c>
      <c r="BE143">
        <v>0</v>
      </c>
      <c r="BF143">
        <v>0</v>
      </c>
      <c r="BG143">
        <v>108</v>
      </c>
      <c r="BH143">
        <v>133</v>
      </c>
      <c r="BI143">
        <v>270</v>
      </c>
      <c r="BJ143">
        <v>0</v>
      </c>
      <c r="BK143">
        <v>0</v>
      </c>
      <c r="BL143">
        <v>0</v>
      </c>
      <c r="BM143">
        <v>0</v>
      </c>
      <c r="BN143">
        <v>0</v>
      </c>
      <c r="BO143">
        <v>144</v>
      </c>
      <c r="BP143">
        <v>0</v>
      </c>
      <c r="BQ143">
        <v>0</v>
      </c>
      <c r="BR143">
        <v>0</v>
      </c>
      <c r="BS143">
        <v>0</v>
      </c>
      <c r="BT143">
        <v>0</v>
      </c>
      <c r="BU143">
        <v>0</v>
      </c>
      <c r="BV143">
        <v>0</v>
      </c>
      <c r="BW143">
        <v>0</v>
      </c>
      <c r="BX143">
        <v>0</v>
      </c>
      <c r="BY143">
        <v>0</v>
      </c>
      <c r="BZ143">
        <v>0</v>
      </c>
      <c r="CA143">
        <v>1939.5</v>
      </c>
      <c r="CB143">
        <v>0</v>
      </c>
      <c r="CC143">
        <v>2970.5</v>
      </c>
      <c r="CD143">
        <v>54.5</v>
      </c>
      <c r="CE143">
        <v>14956.5</v>
      </c>
      <c r="CF143">
        <v>0</v>
      </c>
      <c r="CG143" s="439"/>
      <c r="CH143" s="303">
        <v>22</v>
      </c>
      <c r="CI143" s="393">
        <v>21</v>
      </c>
      <c r="CJ143" s="303">
        <v>40</v>
      </c>
      <c r="CK143" s="393">
        <v>40</v>
      </c>
      <c r="CL143" s="303">
        <v>75</v>
      </c>
      <c r="CM143" s="393">
        <v>75</v>
      </c>
      <c r="CN143" s="303"/>
      <c r="CO143" s="303"/>
      <c r="CP143" s="393" t="s">
        <v>744</v>
      </c>
      <c r="CQ143" s="303" t="s">
        <v>389</v>
      </c>
      <c r="CR143" s="393" t="s">
        <v>389</v>
      </c>
      <c r="CS143" s="393" t="s">
        <v>744</v>
      </c>
      <c r="CT143" s="303" t="s">
        <v>389</v>
      </c>
      <c r="CU143" s="393" t="s">
        <v>389</v>
      </c>
      <c r="CV143" s="303" t="s">
        <v>744</v>
      </c>
      <c r="CW143" s="303" t="s">
        <v>744</v>
      </c>
      <c r="CX143" s="303" t="s">
        <v>744</v>
      </c>
      <c r="CY143" s="303" t="s">
        <v>744</v>
      </c>
      <c r="CZ143" s="303" t="s">
        <v>744</v>
      </c>
      <c r="DA143" s="303" t="s">
        <v>744</v>
      </c>
      <c r="DB143" s="303" t="s">
        <v>744</v>
      </c>
      <c r="DC143" s="303" t="s">
        <v>744</v>
      </c>
      <c r="DD143" s="303" t="s">
        <v>744</v>
      </c>
      <c r="DE143" s="303" t="s">
        <v>744</v>
      </c>
      <c r="DF143" s="303" t="s">
        <v>744</v>
      </c>
      <c r="DG143" s="393" t="s">
        <v>744</v>
      </c>
      <c r="DH143" s="303" t="s">
        <v>744</v>
      </c>
      <c r="DI143" s="303" t="s">
        <v>744</v>
      </c>
      <c r="DJ143" s="393" t="s">
        <v>744</v>
      </c>
      <c r="DK143" s="303" t="s">
        <v>744</v>
      </c>
      <c r="DL143" s="303" t="s">
        <v>744</v>
      </c>
      <c r="DM143" s="303" t="s">
        <v>744</v>
      </c>
      <c r="DN143" s="303" t="s">
        <v>744</v>
      </c>
      <c r="DO143" s="303" t="s">
        <v>744</v>
      </c>
      <c r="DP143" s="303" t="s">
        <v>744</v>
      </c>
      <c r="DQ143" s="303" t="s">
        <v>744</v>
      </c>
      <c r="DR143" s="303" t="s">
        <v>744</v>
      </c>
      <c r="DS143" s="303" t="s">
        <v>744</v>
      </c>
      <c r="DT143" s="303" t="s">
        <v>744</v>
      </c>
      <c r="DU143" s="303" t="s">
        <v>744</v>
      </c>
      <c r="DV143" s="393" t="s">
        <v>744</v>
      </c>
      <c r="DW143" s="303" t="s">
        <v>744</v>
      </c>
      <c r="DX143" s="303" t="s">
        <v>744</v>
      </c>
      <c r="DY143" s="393" t="s">
        <v>744</v>
      </c>
      <c r="DZ143" s="303" t="s">
        <v>744</v>
      </c>
      <c r="EA143" s="303" t="s">
        <v>744</v>
      </c>
      <c r="EB143" s="303" t="s">
        <v>744</v>
      </c>
      <c r="EC143" s="303" t="s">
        <v>744</v>
      </c>
      <c r="ED143" s="303" t="s">
        <v>744</v>
      </c>
      <c r="EE143" s="303" t="s">
        <v>744</v>
      </c>
      <c r="EF143" s="303" t="s">
        <v>744</v>
      </c>
      <c r="EG143" s="303" t="s">
        <v>744</v>
      </c>
      <c r="EH143" s="303" t="s">
        <v>744</v>
      </c>
      <c r="EI143" s="303" t="s">
        <v>744</v>
      </c>
      <c r="EJ143" s="303" t="s">
        <v>744</v>
      </c>
      <c r="EK143" s="393" t="s">
        <v>744</v>
      </c>
      <c r="EL143" s="303" t="s">
        <v>744</v>
      </c>
      <c r="EM143" s="303" t="s">
        <v>744</v>
      </c>
      <c r="EN143" s="393" t="s">
        <v>744</v>
      </c>
      <c r="EO143" s="303">
        <v>30.5</v>
      </c>
      <c r="EP143" s="303">
        <v>53893.5</v>
      </c>
      <c r="EQ143" s="303">
        <v>0</v>
      </c>
      <c r="ER143" s="303">
        <v>840</v>
      </c>
      <c r="ES143" s="303">
        <v>0</v>
      </c>
      <c r="ET143" s="303">
        <v>80</v>
      </c>
      <c r="EU143" s="303">
        <v>48</v>
      </c>
      <c r="EV143" s="303">
        <v>108</v>
      </c>
      <c r="EW143" s="303">
        <v>0</v>
      </c>
      <c r="EX143" s="303">
        <v>0</v>
      </c>
      <c r="EY143" s="303">
        <v>52817.5</v>
      </c>
      <c r="EZ143" s="303">
        <v>2970.5</v>
      </c>
      <c r="FA143" s="393">
        <v>0</v>
      </c>
      <c r="FB143" s="303">
        <v>1767</v>
      </c>
      <c r="FC143" s="303">
        <v>1731.7213114754099</v>
      </c>
      <c r="FD143" s="303">
        <v>97.393442622950815</v>
      </c>
      <c r="FE143" s="393">
        <v>1.9965301938081548E-2</v>
      </c>
      <c r="FF143" s="303">
        <v>8</v>
      </c>
      <c r="FG143" s="303">
        <v>14136</v>
      </c>
      <c r="FH143" s="303">
        <v>0</v>
      </c>
      <c r="FI143" s="303">
        <v>128</v>
      </c>
      <c r="FJ143" s="303">
        <v>0</v>
      </c>
      <c r="FK143" s="303">
        <v>0</v>
      </c>
      <c r="FL143" s="303">
        <v>84</v>
      </c>
      <c r="FM143" s="303">
        <v>133</v>
      </c>
      <c r="FN143" s="303">
        <v>0</v>
      </c>
      <c r="FO143" s="303">
        <v>0</v>
      </c>
      <c r="FP143" s="303">
        <v>13791</v>
      </c>
      <c r="FQ143" s="303">
        <v>54.5</v>
      </c>
      <c r="FR143" s="393">
        <v>0</v>
      </c>
      <c r="FS143" s="303">
        <v>1767</v>
      </c>
      <c r="FT143" s="303">
        <v>1723.875</v>
      </c>
      <c r="FU143" s="303">
        <v>6.8125</v>
      </c>
      <c r="FV143" s="393">
        <v>2.4405772495755484E-2</v>
      </c>
      <c r="FW143" s="303">
        <v>38.5</v>
      </c>
      <c r="FX143" s="303">
        <v>68029.5</v>
      </c>
      <c r="FY143" s="303">
        <v>0</v>
      </c>
      <c r="FZ143" s="303">
        <v>968</v>
      </c>
      <c r="GA143" s="303">
        <v>0</v>
      </c>
      <c r="GB143" s="303">
        <v>80</v>
      </c>
      <c r="GC143" s="303">
        <v>132</v>
      </c>
      <c r="GD143" s="303">
        <v>241</v>
      </c>
      <c r="GE143" s="303">
        <v>0</v>
      </c>
      <c r="GF143" s="303">
        <v>0</v>
      </c>
      <c r="GG143" s="303">
        <v>66608.5</v>
      </c>
      <c r="GH143" s="303">
        <v>3025</v>
      </c>
      <c r="GI143" s="393">
        <v>0</v>
      </c>
      <c r="GJ143" s="303">
        <v>1767</v>
      </c>
      <c r="GK143" s="303">
        <v>1730.090909090909</v>
      </c>
      <c r="GL143" s="303">
        <v>78.571428571428569</v>
      </c>
      <c r="GM143" s="393">
        <v>2.0887997118896995E-2</v>
      </c>
      <c r="GN143" s="303">
        <v>91</v>
      </c>
      <c r="GO143" s="303">
        <v>159562.75</v>
      </c>
      <c r="GP143" s="303">
        <v>928</v>
      </c>
      <c r="GQ143" s="303">
        <v>4592</v>
      </c>
      <c r="GR143" s="303">
        <v>0</v>
      </c>
      <c r="GS143" s="303">
        <v>1040</v>
      </c>
      <c r="GT143" s="303">
        <v>480</v>
      </c>
      <c r="GU143" s="303">
        <v>270</v>
      </c>
      <c r="GV143" s="303">
        <v>144</v>
      </c>
      <c r="GW143" s="303">
        <v>0</v>
      </c>
      <c r="GX143" s="303">
        <v>152108.75</v>
      </c>
      <c r="GY143" s="303">
        <v>14956.5</v>
      </c>
      <c r="GZ143" s="393">
        <v>1939.5</v>
      </c>
      <c r="HA143" s="303">
        <v>1753.4368131868132</v>
      </c>
      <c r="HB143" s="303">
        <v>1671.5247252747254</v>
      </c>
      <c r="HC143" s="303">
        <v>164.35714285714286</v>
      </c>
      <c r="HD143" s="393">
        <v>4.6715163783527136E-2</v>
      </c>
      <c r="HE143" s="303" t="s">
        <v>744</v>
      </c>
      <c r="HF143" s="303" t="s">
        <v>744</v>
      </c>
      <c r="HG143" s="303" t="s">
        <v>744</v>
      </c>
      <c r="HH143" s="303" t="s">
        <v>744</v>
      </c>
      <c r="HI143" s="303" t="s">
        <v>744</v>
      </c>
      <c r="HJ143" s="303" t="s">
        <v>744</v>
      </c>
      <c r="HK143" s="303" t="s">
        <v>744</v>
      </c>
      <c r="HL143" s="303" t="s">
        <v>744</v>
      </c>
      <c r="HM143" s="303" t="s">
        <v>744</v>
      </c>
      <c r="HN143" s="303" t="s">
        <v>744</v>
      </c>
      <c r="HO143" s="303" t="s">
        <v>744</v>
      </c>
      <c r="HP143" s="303" t="s">
        <v>744</v>
      </c>
      <c r="HQ143" s="393" t="s">
        <v>744</v>
      </c>
      <c r="HR143" s="303" t="s">
        <v>744</v>
      </c>
      <c r="HS143" s="303" t="s">
        <v>744</v>
      </c>
      <c r="HT143" s="303" t="s">
        <v>744</v>
      </c>
      <c r="HU143" s="393" t="s">
        <v>744</v>
      </c>
      <c r="HV143" s="303">
        <v>91</v>
      </c>
      <c r="HW143" s="303">
        <v>159562.75</v>
      </c>
      <c r="HX143" s="303">
        <v>928</v>
      </c>
      <c r="HY143" s="303">
        <v>4592</v>
      </c>
      <c r="HZ143" s="303">
        <v>0</v>
      </c>
      <c r="IA143" s="303">
        <v>1040</v>
      </c>
      <c r="IB143" s="303">
        <v>480</v>
      </c>
      <c r="IC143" s="303">
        <v>270</v>
      </c>
      <c r="ID143" s="303">
        <v>144</v>
      </c>
      <c r="IE143" s="303">
        <v>0</v>
      </c>
      <c r="IF143" s="303">
        <v>152108.75</v>
      </c>
      <c r="IG143" s="303">
        <v>14956.5</v>
      </c>
      <c r="IH143" s="393">
        <v>1939.5</v>
      </c>
      <c r="II143" s="303">
        <v>1753.4368131868132</v>
      </c>
      <c r="IJ143" s="303">
        <v>1671.5247252747254</v>
      </c>
      <c r="IK143" s="303">
        <v>164.35714285714286</v>
      </c>
      <c r="IL143" s="393">
        <v>4.6715163783527136E-2</v>
      </c>
      <c r="IM143" s="303"/>
      <c r="IN143" s="303">
        <v>1756.8415637860082</v>
      </c>
      <c r="IO143" s="303">
        <v>1686.6358024691358</v>
      </c>
      <c r="IP143" s="393">
        <v>3.9961350393816097E-2</v>
      </c>
      <c r="IQ143" s="303">
        <v>1767</v>
      </c>
      <c r="IR143" s="303">
        <v>1723.875</v>
      </c>
      <c r="IS143" s="393">
        <v>2.4405772495755484E-2</v>
      </c>
      <c r="IT143" s="303">
        <v>1757.469111969112</v>
      </c>
      <c r="IU143" s="303">
        <v>1688.9362934362935</v>
      </c>
      <c r="IV143" s="393">
        <v>3.8995176681103971E-2</v>
      </c>
      <c r="IW143" s="735"/>
      <c r="IX143" s="303"/>
      <c r="IY143" s="396" t="s">
        <v>501</v>
      </c>
      <c r="IZ143" s="396" t="s">
        <v>363</v>
      </c>
      <c r="JA143" s="396" t="s">
        <v>354</v>
      </c>
      <c r="JB143" s="396">
        <v>136</v>
      </c>
      <c r="JC143" s="396" t="s">
        <v>13</v>
      </c>
      <c r="JD143" s="396" t="s">
        <v>232</v>
      </c>
      <c r="JE143" s="396" t="s">
        <v>9</v>
      </c>
      <c r="JF143" s="396" t="s">
        <v>232</v>
      </c>
      <c r="JG143" s="396" t="s">
        <v>358</v>
      </c>
    </row>
    <row r="144" spans="1:267" customFormat="1">
      <c r="A144">
        <v>1916</v>
      </c>
      <c r="B144">
        <v>1</v>
      </c>
      <c r="F144">
        <v>700</v>
      </c>
      <c r="G144">
        <v>8</v>
      </c>
      <c r="H144">
        <v>1</v>
      </c>
      <c r="I144">
        <v>0</v>
      </c>
      <c r="J144">
        <v>1</v>
      </c>
      <c r="K144">
        <v>0</v>
      </c>
      <c r="L144" t="s">
        <v>362</v>
      </c>
      <c r="M144">
        <v>0</v>
      </c>
      <c r="N144">
        <v>0</v>
      </c>
      <c r="O144">
        <v>0</v>
      </c>
      <c r="P144">
        <v>0</v>
      </c>
      <c r="Q144">
        <v>0</v>
      </c>
      <c r="R144">
        <v>0</v>
      </c>
      <c r="S144">
        <v>0</v>
      </c>
      <c r="T144" t="s">
        <v>745</v>
      </c>
      <c r="U144">
        <v>0</v>
      </c>
      <c r="V144">
        <v>0</v>
      </c>
      <c r="W144">
        <v>3</v>
      </c>
      <c r="X144">
        <v>2.5</v>
      </c>
      <c r="Y144">
        <v>12</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c r="BA144">
        <v>0</v>
      </c>
      <c r="BB144">
        <v>0</v>
      </c>
      <c r="BC144">
        <v>0</v>
      </c>
      <c r="BD144">
        <v>0</v>
      </c>
      <c r="BE144">
        <v>0</v>
      </c>
      <c r="BF144">
        <v>0</v>
      </c>
      <c r="BG144">
        <v>0</v>
      </c>
      <c r="BH144">
        <v>0</v>
      </c>
      <c r="BI144">
        <v>0</v>
      </c>
      <c r="BJ144">
        <v>0</v>
      </c>
      <c r="BK144">
        <v>0</v>
      </c>
      <c r="BL144">
        <v>0</v>
      </c>
      <c r="BM144">
        <v>0</v>
      </c>
      <c r="BN144">
        <v>0</v>
      </c>
      <c r="BO144">
        <v>0</v>
      </c>
      <c r="BP144">
        <v>0</v>
      </c>
      <c r="BQ144">
        <v>0</v>
      </c>
      <c r="BR144">
        <v>0</v>
      </c>
      <c r="BS144">
        <v>0</v>
      </c>
      <c r="BT144">
        <v>0</v>
      </c>
      <c r="BU144">
        <v>0</v>
      </c>
      <c r="BV144">
        <v>0</v>
      </c>
      <c r="BW144">
        <v>0</v>
      </c>
      <c r="BX144">
        <v>0</v>
      </c>
      <c r="BY144">
        <v>0</v>
      </c>
      <c r="BZ144">
        <v>0</v>
      </c>
      <c r="CA144">
        <v>0</v>
      </c>
      <c r="CB144">
        <v>0</v>
      </c>
      <c r="CC144">
        <v>0</v>
      </c>
      <c r="CD144">
        <v>0</v>
      </c>
      <c r="CE144">
        <v>0</v>
      </c>
      <c r="CF144">
        <v>0</v>
      </c>
      <c r="CG144" s="439"/>
      <c r="CH144" s="303" t="s">
        <v>744</v>
      </c>
      <c r="CI144" s="393" t="s">
        <v>744</v>
      </c>
      <c r="CJ144" s="303" t="s">
        <v>744</v>
      </c>
      <c r="CK144" s="393" t="s">
        <v>744</v>
      </c>
      <c r="CL144" s="303" t="s">
        <v>744</v>
      </c>
      <c r="CM144" s="393" t="s">
        <v>744</v>
      </c>
      <c r="CN144" s="303"/>
      <c r="CO144" s="303"/>
      <c r="CP144" s="393" t="s">
        <v>658</v>
      </c>
      <c r="CQ144" s="303" t="s">
        <v>744</v>
      </c>
      <c r="CR144" s="393" t="s">
        <v>744</v>
      </c>
      <c r="CS144" s="393" t="s">
        <v>658</v>
      </c>
      <c r="CT144" s="303" t="s">
        <v>744</v>
      </c>
      <c r="CU144" s="393" t="s">
        <v>744</v>
      </c>
      <c r="CV144" s="303" t="s">
        <v>744</v>
      </c>
      <c r="CW144" s="303" t="s">
        <v>744</v>
      </c>
      <c r="CX144" s="303" t="s">
        <v>744</v>
      </c>
      <c r="CY144" s="303" t="s">
        <v>744</v>
      </c>
      <c r="CZ144" s="303" t="s">
        <v>744</v>
      </c>
      <c r="DA144" s="303" t="s">
        <v>744</v>
      </c>
      <c r="DB144" s="303" t="s">
        <v>744</v>
      </c>
      <c r="DC144" s="303" t="s">
        <v>744</v>
      </c>
      <c r="DD144" s="303" t="s">
        <v>744</v>
      </c>
      <c r="DE144" s="303" t="s">
        <v>744</v>
      </c>
      <c r="DF144" s="303" t="s">
        <v>744</v>
      </c>
      <c r="DG144" s="393" t="s">
        <v>744</v>
      </c>
      <c r="DH144" s="303" t="s">
        <v>744</v>
      </c>
      <c r="DI144" s="303" t="s">
        <v>744</v>
      </c>
      <c r="DJ144" s="393" t="s">
        <v>744</v>
      </c>
      <c r="DK144" s="303" t="s">
        <v>744</v>
      </c>
      <c r="DL144" s="303" t="s">
        <v>744</v>
      </c>
      <c r="DM144" s="303" t="s">
        <v>744</v>
      </c>
      <c r="DN144" s="303" t="s">
        <v>744</v>
      </c>
      <c r="DO144" s="303" t="s">
        <v>744</v>
      </c>
      <c r="DP144" s="303" t="s">
        <v>744</v>
      </c>
      <c r="DQ144" s="303" t="s">
        <v>744</v>
      </c>
      <c r="DR144" s="303" t="s">
        <v>744</v>
      </c>
      <c r="DS144" s="303" t="s">
        <v>744</v>
      </c>
      <c r="DT144" s="303" t="s">
        <v>744</v>
      </c>
      <c r="DU144" s="303" t="s">
        <v>744</v>
      </c>
      <c r="DV144" s="393" t="s">
        <v>744</v>
      </c>
      <c r="DW144" s="303" t="s">
        <v>744</v>
      </c>
      <c r="DX144" s="303" t="s">
        <v>744</v>
      </c>
      <c r="DY144" s="393" t="s">
        <v>744</v>
      </c>
      <c r="DZ144" s="303" t="s">
        <v>744</v>
      </c>
      <c r="EA144" s="303" t="s">
        <v>744</v>
      </c>
      <c r="EB144" s="303" t="s">
        <v>744</v>
      </c>
      <c r="EC144" s="303" t="s">
        <v>744</v>
      </c>
      <c r="ED144" s="303" t="s">
        <v>744</v>
      </c>
      <c r="EE144" s="303" t="s">
        <v>744</v>
      </c>
      <c r="EF144" s="303" t="s">
        <v>744</v>
      </c>
      <c r="EG144" s="303" t="s">
        <v>744</v>
      </c>
      <c r="EH144" s="303" t="s">
        <v>744</v>
      </c>
      <c r="EI144" s="303" t="s">
        <v>744</v>
      </c>
      <c r="EJ144" s="303" t="s">
        <v>744</v>
      </c>
      <c r="EK144" s="393" t="s">
        <v>744</v>
      </c>
      <c r="EL144" s="303" t="s">
        <v>744</v>
      </c>
      <c r="EM144" s="303" t="s">
        <v>744</v>
      </c>
      <c r="EN144" s="393" t="s">
        <v>744</v>
      </c>
      <c r="EO144" s="303" t="s">
        <v>744</v>
      </c>
      <c r="EP144" s="303" t="s">
        <v>744</v>
      </c>
      <c r="EQ144" s="303" t="s">
        <v>744</v>
      </c>
      <c r="ER144" s="303" t="s">
        <v>744</v>
      </c>
      <c r="ES144" s="303" t="s">
        <v>744</v>
      </c>
      <c r="ET144" s="303" t="s">
        <v>744</v>
      </c>
      <c r="EU144" s="303" t="s">
        <v>744</v>
      </c>
      <c r="EV144" s="303" t="s">
        <v>744</v>
      </c>
      <c r="EW144" s="303" t="s">
        <v>744</v>
      </c>
      <c r="EX144" s="303" t="s">
        <v>744</v>
      </c>
      <c r="EY144" s="303" t="s">
        <v>744</v>
      </c>
      <c r="EZ144" s="303" t="s">
        <v>744</v>
      </c>
      <c r="FA144" s="393" t="s">
        <v>744</v>
      </c>
      <c r="FB144" s="303" t="s">
        <v>744</v>
      </c>
      <c r="FC144" s="303" t="s">
        <v>744</v>
      </c>
      <c r="FD144" s="303" t="s">
        <v>744</v>
      </c>
      <c r="FE144" s="393" t="s">
        <v>744</v>
      </c>
      <c r="FF144" s="303" t="s">
        <v>744</v>
      </c>
      <c r="FG144" s="303" t="s">
        <v>744</v>
      </c>
      <c r="FH144" s="303" t="s">
        <v>744</v>
      </c>
      <c r="FI144" s="303" t="s">
        <v>744</v>
      </c>
      <c r="FJ144" s="303" t="s">
        <v>744</v>
      </c>
      <c r="FK144" s="303" t="s">
        <v>744</v>
      </c>
      <c r="FL144" s="303" t="s">
        <v>744</v>
      </c>
      <c r="FM144" s="303" t="s">
        <v>744</v>
      </c>
      <c r="FN144" s="303" t="s">
        <v>744</v>
      </c>
      <c r="FO144" s="303" t="s">
        <v>744</v>
      </c>
      <c r="FP144" s="303" t="s">
        <v>744</v>
      </c>
      <c r="FQ144" s="303" t="s">
        <v>744</v>
      </c>
      <c r="FR144" s="393" t="s">
        <v>744</v>
      </c>
      <c r="FS144" s="303" t="s">
        <v>744</v>
      </c>
      <c r="FT144" s="303" t="s">
        <v>744</v>
      </c>
      <c r="FU144" s="303" t="s">
        <v>744</v>
      </c>
      <c r="FV144" s="393" t="s">
        <v>744</v>
      </c>
      <c r="FW144" s="303" t="s">
        <v>744</v>
      </c>
      <c r="FX144" s="303" t="s">
        <v>744</v>
      </c>
      <c r="FY144" s="303" t="s">
        <v>744</v>
      </c>
      <c r="FZ144" s="303" t="s">
        <v>744</v>
      </c>
      <c r="GA144" s="303" t="s">
        <v>744</v>
      </c>
      <c r="GB144" s="303" t="s">
        <v>744</v>
      </c>
      <c r="GC144" s="303" t="s">
        <v>744</v>
      </c>
      <c r="GD144" s="303" t="s">
        <v>744</v>
      </c>
      <c r="GE144" s="303" t="s">
        <v>744</v>
      </c>
      <c r="GF144" s="303" t="s">
        <v>744</v>
      </c>
      <c r="GG144" s="303" t="s">
        <v>744</v>
      </c>
      <c r="GH144" s="303" t="s">
        <v>744</v>
      </c>
      <c r="GI144" s="393" t="s">
        <v>744</v>
      </c>
      <c r="GJ144" s="303" t="s">
        <v>744</v>
      </c>
      <c r="GK144" s="303" t="s">
        <v>744</v>
      </c>
      <c r="GL144" s="303" t="s">
        <v>744</v>
      </c>
      <c r="GM144" s="393" t="s">
        <v>744</v>
      </c>
      <c r="GN144" s="303" t="s">
        <v>744</v>
      </c>
      <c r="GO144" s="303" t="s">
        <v>744</v>
      </c>
      <c r="GP144" s="303" t="s">
        <v>744</v>
      </c>
      <c r="GQ144" s="303" t="s">
        <v>744</v>
      </c>
      <c r="GR144" s="303" t="s">
        <v>744</v>
      </c>
      <c r="GS144" s="303" t="s">
        <v>744</v>
      </c>
      <c r="GT144" s="303" t="s">
        <v>744</v>
      </c>
      <c r="GU144" s="303" t="s">
        <v>744</v>
      </c>
      <c r="GV144" s="303" t="s">
        <v>744</v>
      </c>
      <c r="GW144" s="303" t="s">
        <v>744</v>
      </c>
      <c r="GX144" s="303" t="s">
        <v>744</v>
      </c>
      <c r="GY144" s="303" t="s">
        <v>744</v>
      </c>
      <c r="GZ144" s="393" t="s">
        <v>744</v>
      </c>
      <c r="HA144" s="303" t="s">
        <v>744</v>
      </c>
      <c r="HB144" s="303" t="s">
        <v>744</v>
      </c>
      <c r="HC144" s="303" t="s">
        <v>744</v>
      </c>
      <c r="HD144" s="393" t="s">
        <v>744</v>
      </c>
      <c r="HE144" s="303" t="s">
        <v>744</v>
      </c>
      <c r="HF144" s="303" t="s">
        <v>744</v>
      </c>
      <c r="HG144" s="303" t="s">
        <v>744</v>
      </c>
      <c r="HH144" s="303" t="s">
        <v>744</v>
      </c>
      <c r="HI144" s="303" t="s">
        <v>744</v>
      </c>
      <c r="HJ144" s="303" t="s">
        <v>744</v>
      </c>
      <c r="HK144" s="303" t="s">
        <v>744</v>
      </c>
      <c r="HL144" s="303" t="s">
        <v>744</v>
      </c>
      <c r="HM144" s="303" t="s">
        <v>744</v>
      </c>
      <c r="HN144" s="303" t="s">
        <v>744</v>
      </c>
      <c r="HO144" s="303" t="s">
        <v>744</v>
      </c>
      <c r="HP144" s="303" t="s">
        <v>744</v>
      </c>
      <c r="HQ144" s="393" t="s">
        <v>744</v>
      </c>
      <c r="HR144" s="303" t="s">
        <v>744</v>
      </c>
      <c r="HS144" s="303" t="s">
        <v>744</v>
      </c>
      <c r="HT144" s="303" t="s">
        <v>744</v>
      </c>
      <c r="HU144" s="393" t="s">
        <v>744</v>
      </c>
      <c r="HV144" s="303" t="s">
        <v>744</v>
      </c>
      <c r="HW144" s="303" t="s">
        <v>744</v>
      </c>
      <c r="HX144" s="303" t="s">
        <v>744</v>
      </c>
      <c r="HY144" s="303" t="s">
        <v>744</v>
      </c>
      <c r="HZ144" s="303" t="s">
        <v>744</v>
      </c>
      <c r="IA144" s="303" t="s">
        <v>744</v>
      </c>
      <c r="IB144" s="303" t="s">
        <v>744</v>
      </c>
      <c r="IC144" s="303" t="s">
        <v>744</v>
      </c>
      <c r="ID144" s="303" t="s">
        <v>744</v>
      </c>
      <c r="IE144" s="303" t="s">
        <v>744</v>
      </c>
      <c r="IF144" s="303" t="s">
        <v>744</v>
      </c>
      <c r="IG144" s="303" t="s">
        <v>744</v>
      </c>
      <c r="IH144" s="393" t="s">
        <v>744</v>
      </c>
      <c r="II144" s="303" t="s">
        <v>744</v>
      </c>
      <c r="IJ144" s="303" t="s">
        <v>744</v>
      </c>
      <c r="IK144" s="303" t="s">
        <v>744</v>
      </c>
      <c r="IL144" s="393" t="s">
        <v>744</v>
      </c>
      <c r="IM144" s="303"/>
      <c r="IN144" s="303" t="s">
        <v>744</v>
      </c>
      <c r="IO144" s="303" t="s">
        <v>744</v>
      </c>
      <c r="IP144" s="393" t="s">
        <v>744</v>
      </c>
      <c r="IQ144" s="303" t="s">
        <v>744</v>
      </c>
      <c r="IR144" s="303" t="s">
        <v>744</v>
      </c>
      <c r="IS144" s="393" t="s">
        <v>744</v>
      </c>
      <c r="IT144" s="303" t="s">
        <v>744</v>
      </c>
      <c r="IU144" s="303" t="s">
        <v>744</v>
      </c>
      <c r="IV144" s="393" t="s">
        <v>495</v>
      </c>
      <c r="IW144" s="735"/>
      <c r="IX144" s="303"/>
      <c r="IY144" s="396" t="s">
        <v>362</v>
      </c>
      <c r="IZ144" s="396" t="s">
        <v>363</v>
      </c>
      <c r="JA144" s="396" t="s">
        <v>354</v>
      </c>
      <c r="JB144" s="396">
        <v>16</v>
      </c>
      <c r="JC144" s="396" t="s">
        <v>12</v>
      </c>
      <c r="JD144" s="396" t="s">
        <v>232</v>
      </c>
      <c r="JE144" s="396" t="s">
        <v>9</v>
      </c>
      <c r="JF144" s="396" t="s">
        <v>232</v>
      </c>
      <c r="JG144" s="396" t="s">
        <v>366</v>
      </c>
    </row>
    <row r="145" spans="1:267" customFormat="1">
      <c r="A145">
        <v>1917</v>
      </c>
      <c r="B145">
        <v>1</v>
      </c>
      <c r="F145">
        <v>700</v>
      </c>
      <c r="G145">
        <v>8</v>
      </c>
      <c r="H145">
        <v>0</v>
      </c>
      <c r="I145">
        <v>1</v>
      </c>
      <c r="J145">
        <v>1</v>
      </c>
      <c r="K145">
        <v>0</v>
      </c>
      <c r="L145" t="s">
        <v>362</v>
      </c>
      <c r="M145">
        <v>0</v>
      </c>
      <c r="N145">
        <v>0</v>
      </c>
      <c r="O145">
        <v>0</v>
      </c>
      <c r="P145">
        <v>0</v>
      </c>
      <c r="Q145">
        <v>0</v>
      </c>
      <c r="R145">
        <v>0</v>
      </c>
      <c r="S145">
        <v>0</v>
      </c>
      <c r="T145" t="s">
        <v>745</v>
      </c>
      <c r="U145">
        <v>0</v>
      </c>
      <c r="V145">
        <v>0</v>
      </c>
      <c r="W145">
        <v>160.5</v>
      </c>
      <c r="X145">
        <v>5</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c r="BA145">
        <v>0</v>
      </c>
      <c r="BB145">
        <v>0</v>
      </c>
      <c r="BC145">
        <v>0</v>
      </c>
      <c r="BD145">
        <v>0</v>
      </c>
      <c r="BE145">
        <v>0</v>
      </c>
      <c r="BF145">
        <v>0</v>
      </c>
      <c r="BG145">
        <v>0</v>
      </c>
      <c r="BH145">
        <v>0</v>
      </c>
      <c r="BI145">
        <v>0</v>
      </c>
      <c r="BJ145">
        <v>0</v>
      </c>
      <c r="BK145">
        <v>0</v>
      </c>
      <c r="BL145">
        <v>0</v>
      </c>
      <c r="BM145">
        <v>0</v>
      </c>
      <c r="BN145">
        <v>0</v>
      </c>
      <c r="BO145">
        <v>0</v>
      </c>
      <c r="BP145">
        <v>0</v>
      </c>
      <c r="BQ145">
        <v>0</v>
      </c>
      <c r="BR145">
        <v>0</v>
      </c>
      <c r="BS145">
        <v>0</v>
      </c>
      <c r="BT145">
        <v>0</v>
      </c>
      <c r="BU145">
        <v>0</v>
      </c>
      <c r="BV145">
        <v>0</v>
      </c>
      <c r="BW145">
        <v>0</v>
      </c>
      <c r="BX145">
        <v>0</v>
      </c>
      <c r="BY145">
        <v>0</v>
      </c>
      <c r="BZ145">
        <v>0</v>
      </c>
      <c r="CA145">
        <v>0</v>
      </c>
      <c r="CB145">
        <v>0</v>
      </c>
      <c r="CC145">
        <v>0</v>
      </c>
      <c r="CD145">
        <v>0</v>
      </c>
      <c r="CE145">
        <v>0</v>
      </c>
      <c r="CF145">
        <v>0</v>
      </c>
      <c r="CG145" s="439"/>
      <c r="CH145" s="303" t="s">
        <v>744</v>
      </c>
      <c r="CI145" s="393" t="s">
        <v>744</v>
      </c>
      <c r="CJ145" s="303" t="s">
        <v>744</v>
      </c>
      <c r="CK145" s="393" t="s">
        <v>744</v>
      </c>
      <c r="CL145" s="303" t="s">
        <v>744</v>
      </c>
      <c r="CM145" s="393" t="s">
        <v>744</v>
      </c>
      <c r="CN145" s="303"/>
      <c r="CO145" s="303"/>
      <c r="CP145" s="393" t="s">
        <v>658</v>
      </c>
      <c r="CQ145" s="303" t="s">
        <v>744</v>
      </c>
      <c r="CR145" s="393" t="s">
        <v>744</v>
      </c>
      <c r="CS145" s="393" t="s">
        <v>658</v>
      </c>
      <c r="CT145" s="303" t="s">
        <v>744</v>
      </c>
      <c r="CU145" s="393" t="s">
        <v>744</v>
      </c>
      <c r="CV145" s="303" t="s">
        <v>744</v>
      </c>
      <c r="CW145" s="303" t="s">
        <v>744</v>
      </c>
      <c r="CX145" s="303" t="s">
        <v>744</v>
      </c>
      <c r="CY145" s="303" t="s">
        <v>744</v>
      </c>
      <c r="CZ145" s="303" t="s">
        <v>744</v>
      </c>
      <c r="DA145" s="303" t="s">
        <v>744</v>
      </c>
      <c r="DB145" s="303" t="s">
        <v>744</v>
      </c>
      <c r="DC145" s="303" t="s">
        <v>744</v>
      </c>
      <c r="DD145" s="303" t="s">
        <v>744</v>
      </c>
      <c r="DE145" s="303" t="s">
        <v>744</v>
      </c>
      <c r="DF145" s="303" t="s">
        <v>744</v>
      </c>
      <c r="DG145" s="393" t="s">
        <v>744</v>
      </c>
      <c r="DH145" s="303" t="s">
        <v>744</v>
      </c>
      <c r="DI145" s="303" t="s">
        <v>744</v>
      </c>
      <c r="DJ145" s="393" t="s">
        <v>744</v>
      </c>
      <c r="DK145" s="303" t="s">
        <v>744</v>
      </c>
      <c r="DL145" s="303" t="s">
        <v>744</v>
      </c>
      <c r="DM145" s="303" t="s">
        <v>744</v>
      </c>
      <c r="DN145" s="303" t="s">
        <v>744</v>
      </c>
      <c r="DO145" s="303" t="s">
        <v>744</v>
      </c>
      <c r="DP145" s="303" t="s">
        <v>744</v>
      </c>
      <c r="DQ145" s="303" t="s">
        <v>744</v>
      </c>
      <c r="DR145" s="303" t="s">
        <v>744</v>
      </c>
      <c r="DS145" s="303" t="s">
        <v>744</v>
      </c>
      <c r="DT145" s="303" t="s">
        <v>744</v>
      </c>
      <c r="DU145" s="303" t="s">
        <v>744</v>
      </c>
      <c r="DV145" s="393" t="s">
        <v>744</v>
      </c>
      <c r="DW145" s="303" t="s">
        <v>744</v>
      </c>
      <c r="DX145" s="303" t="s">
        <v>744</v>
      </c>
      <c r="DY145" s="393" t="s">
        <v>744</v>
      </c>
      <c r="DZ145" s="303" t="s">
        <v>744</v>
      </c>
      <c r="EA145" s="303" t="s">
        <v>744</v>
      </c>
      <c r="EB145" s="303" t="s">
        <v>744</v>
      </c>
      <c r="EC145" s="303" t="s">
        <v>744</v>
      </c>
      <c r="ED145" s="303" t="s">
        <v>744</v>
      </c>
      <c r="EE145" s="303" t="s">
        <v>744</v>
      </c>
      <c r="EF145" s="303" t="s">
        <v>744</v>
      </c>
      <c r="EG145" s="303" t="s">
        <v>744</v>
      </c>
      <c r="EH145" s="303" t="s">
        <v>744</v>
      </c>
      <c r="EI145" s="303" t="s">
        <v>744</v>
      </c>
      <c r="EJ145" s="303" t="s">
        <v>744</v>
      </c>
      <c r="EK145" s="393" t="s">
        <v>744</v>
      </c>
      <c r="EL145" s="303" t="s">
        <v>744</v>
      </c>
      <c r="EM145" s="303" t="s">
        <v>744</v>
      </c>
      <c r="EN145" s="393" t="s">
        <v>744</v>
      </c>
      <c r="EO145" s="303" t="s">
        <v>744</v>
      </c>
      <c r="EP145" s="303" t="s">
        <v>744</v>
      </c>
      <c r="EQ145" s="303" t="s">
        <v>744</v>
      </c>
      <c r="ER145" s="303" t="s">
        <v>744</v>
      </c>
      <c r="ES145" s="303" t="s">
        <v>744</v>
      </c>
      <c r="ET145" s="303" t="s">
        <v>744</v>
      </c>
      <c r="EU145" s="303" t="s">
        <v>744</v>
      </c>
      <c r="EV145" s="303" t="s">
        <v>744</v>
      </c>
      <c r="EW145" s="303" t="s">
        <v>744</v>
      </c>
      <c r="EX145" s="303" t="s">
        <v>744</v>
      </c>
      <c r="EY145" s="303" t="s">
        <v>744</v>
      </c>
      <c r="EZ145" s="303" t="s">
        <v>744</v>
      </c>
      <c r="FA145" s="393" t="s">
        <v>744</v>
      </c>
      <c r="FB145" s="303" t="s">
        <v>744</v>
      </c>
      <c r="FC145" s="303" t="s">
        <v>744</v>
      </c>
      <c r="FD145" s="303" t="s">
        <v>744</v>
      </c>
      <c r="FE145" s="393" t="s">
        <v>744</v>
      </c>
      <c r="FF145" s="303" t="s">
        <v>744</v>
      </c>
      <c r="FG145" s="303" t="s">
        <v>744</v>
      </c>
      <c r="FH145" s="303" t="s">
        <v>744</v>
      </c>
      <c r="FI145" s="303" t="s">
        <v>744</v>
      </c>
      <c r="FJ145" s="303" t="s">
        <v>744</v>
      </c>
      <c r="FK145" s="303" t="s">
        <v>744</v>
      </c>
      <c r="FL145" s="303" t="s">
        <v>744</v>
      </c>
      <c r="FM145" s="303" t="s">
        <v>744</v>
      </c>
      <c r="FN145" s="303" t="s">
        <v>744</v>
      </c>
      <c r="FO145" s="303" t="s">
        <v>744</v>
      </c>
      <c r="FP145" s="303" t="s">
        <v>744</v>
      </c>
      <c r="FQ145" s="303" t="s">
        <v>744</v>
      </c>
      <c r="FR145" s="393" t="s">
        <v>744</v>
      </c>
      <c r="FS145" s="303" t="s">
        <v>744</v>
      </c>
      <c r="FT145" s="303" t="s">
        <v>744</v>
      </c>
      <c r="FU145" s="303" t="s">
        <v>744</v>
      </c>
      <c r="FV145" s="393" t="s">
        <v>744</v>
      </c>
      <c r="FW145" s="303" t="s">
        <v>744</v>
      </c>
      <c r="FX145" s="303" t="s">
        <v>744</v>
      </c>
      <c r="FY145" s="303" t="s">
        <v>744</v>
      </c>
      <c r="FZ145" s="303" t="s">
        <v>744</v>
      </c>
      <c r="GA145" s="303" t="s">
        <v>744</v>
      </c>
      <c r="GB145" s="303" t="s">
        <v>744</v>
      </c>
      <c r="GC145" s="303" t="s">
        <v>744</v>
      </c>
      <c r="GD145" s="303" t="s">
        <v>744</v>
      </c>
      <c r="GE145" s="303" t="s">
        <v>744</v>
      </c>
      <c r="GF145" s="303" t="s">
        <v>744</v>
      </c>
      <c r="GG145" s="303" t="s">
        <v>744</v>
      </c>
      <c r="GH145" s="303" t="s">
        <v>744</v>
      </c>
      <c r="GI145" s="393" t="s">
        <v>744</v>
      </c>
      <c r="GJ145" s="303" t="s">
        <v>744</v>
      </c>
      <c r="GK145" s="303" t="s">
        <v>744</v>
      </c>
      <c r="GL145" s="303" t="s">
        <v>744</v>
      </c>
      <c r="GM145" s="393" t="s">
        <v>744</v>
      </c>
      <c r="GN145" s="303" t="s">
        <v>744</v>
      </c>
      <c r="GO145" s="303" t="s">
        <v>744</v>
      </c>
      <c r="GP145" s="303" t="s">
        <v>744</v>
      </c>
      <c r="GQ145" s="303" t="s">
        <v>744</v>
      </c>
      <c r="GR145" s="303" t="s">
        <v>744</v>
      </c>
      <c r="GS145" s="303" t="s">
        <v>744</v>
      </c>
      <c r="GT145" s="303" t="s">
        <v>744</v>
      </c>
      <c r="GU145" s="303" t="s">
        <v>744</v>
      </c>
      <c r="GV145" s="303" t="s">
        <v>744</v>
      </c>
      <c r="GW145" s="303" t="s">
        <v>744</v>
      </c>
      <c r="GX145" s="303" t="s">
        <v>744</v>
      </c>
      <c r="GY145" s="303" t="s">
        <v>744</v>
      </c>
      <c r="GZ145" s="393" t="s">
        <v>744</v>
      </c>
      <c r="HA145" s="303" t="s">
        <v>744</v>
      </c>
      <c r="HB145" s="303" t="s">
        <v>744</v>
      </c>
      <c r="HC145" s="303" t="s">
        <v>744</v>
      </c>
      <c r="HD145" s="393" t="s">
        <v>744</v>
      </c>
      <c r="HE145" s="303" t="s">
        <v>744</v>
      </c>
      <c r="HF145" s="303" t="s">
        <v>744</v>
      </c>
      <c r="HG145" s="303" t="s">
        <v>744</v>
      </c>
      <c r="HH145" s="303" t="s">
        <v>744</v>
      </c>
      <c r="HI145" s="303" t="s">
        <v>744</v>
      </c>
      <c r="HJ145" s="303" t="s">
        <v>744</v>
      </c>
      <c r="HK145" s="303" t="s">
        <v>744</v>
      </c>
      <c r="HL145" s="303" t="s">
        <v>744</v>
      </c>
      <c r="HM145" s="303" t="s">
        <v>744</v>
      </c>
      <c r="HN145" s="303" t="s">
        <v>744</v>
      </c>
      <c r="HO145" s="303" t="s">
        <v>744</v>
      </c>
      <c r="HP145" s="303" t="s">
        <v>744</v>
      </c>
      <c r="HQ145" s="393" t="s">
        <v>744</v>
      </c>
      <c r="HR145" s="303" t="s">
        <v>744</v>
      </c>
      <c r="HS145" s="303" t="s">
        <v>744</v>
      </c>
      <c r="HT145" s="303" t="s">
        <v>744</v>
      </c>
      <c r="HU145" s="393" t="s">
        <v>744</v>
      </c>
      <c r="HV145" s="303" t="s">
        <v>744</v>
      </c>
      <c r="HW145" s="303" t="s">
        <v>744</v>
      </c>
      <c r="HX145" s="303" t="s">
        <v>744</v>
      </c>
      <c r="HY145" s="303" t="s">
        <v>744</v>
      </c>
      <c r="HZ145" s="303" t="s">
        <v>744</v>
      </c>
      <c r="IA145" s="303" t="s">
        <v>744</v>
      </c>
      <c r="IB145" s="303" t="s">
        <v>744</v>
      </c>
      <c r="IC145" s="303" t="s">
        <v>744</v>
      </c>
      <c r="ID145" s="303" t="s">
        <v>744</v>
      </c>
      <c r="IE145" s="303" t="s">
        <v>744</v>
      </c>
      <c r="IF145" s="303" t="s">
        <v>744</v>
      </c>
      <c r="IG145" s="303" t="s">
        <v>744</v>
      </c>
      <c r="IH145" s="393" t="s">
        <v>744</v>
      </c>
      <c r="II145" s="303" t="s">
        <v>744</v>
      </c>
      <c r="IJ145" s="303" t="s">
        <v>744</v>
      </c>
      <c r="IK145" s="303" t="s">
        <v>744</v>
      </c>
      <c r="IL145" s="393" t="s">
        <v>744</v>
      </c>
      <c r="IM145" s="303"/>
      <c r="IN145" s="303" t="s">
        <v>744</v>
      </c>
      <c r="IO145" s="303" t="s">
        <v>744</v>
      </c>
      <c r="IP145" s="393" t="s">
        <v>744</v>
      </c>
      <c r="IQ145" s="303" t="s">
        <v>744</v>
      </c>
      <c r="IR145" s="303" t="s">
        <v>744</v>
      </c>
      <c r="IS145" s="393" t="s">
        <v>744</v>
      </c>
      <c r="IT145" s="303" t="s">
        <v>744</v>
      </c>
      <c r="IU145" s="303" t="s">
        <v>744</v>
      </c>
      <c r="IV145" s="393" t="s">
        <v>495</v>
      </c>
      <c r="IW145" s="735"/>
      <c r="IX145" s="303"/>
      <c r="IY145" s="396" t="s">
        <v>362</v>
      </c>
      <c r="IZ145" s="396" t="s">
        <v>363</v>
      </c>
      <c r="JA145" s="396" t="s">
        <v>354</v>
      </c>
      <c r="JB145" s="396">
        <v>183</v>
      </c>
      <c r="JC145" s="396" t="s">
        <v>13</v>
      </c>
      <c r="JD145" s="396" t="s">
        <v>232</v>
      </c>
      <c r="JE145" s="396" t="s">
        <v>9</v>
      </c>
      <c r="JF145" s="396" t="s">
        <v>232</v>
      </c>
      <c r="JG145" s="396" t="s">
        <v>366</v>
      </c>
    </row>
    <row r="146" spans="1:267" customFormat="1">
      <c r="A146">
        <v>1918</v>
      </c>
      <c r="B146">
        <v>1</v>
      </c>
      <c r="F146">
        <v>700</v>
      </c>
      <c r="G146">
        <v>42</v>
      </c>
      <c r="H146">
        <v>0</v>
      </c>
      <c r="I146">
        <v>1</v>
      </c>
      <c r="J146">
        <v>1</v>
      </c>
      <c r="K146">
        <v>0</v>
      </c>
      <c r="L146" t="s">
        <v>362</v>
      </c>
      <c r="M146">
        <v>0</v>
      </c>
      <c r="N146">
        <v>0</v>
      </c>
      <c r="O146">
        <v>0</v>
      </c>
      <c r="P146">
        <v>0</v>
      </c>
      <c r="Q146">
        <v>0</v>
      </c>
      <c r="R146">
        <v>0</v>
      </c>
      <c r="S146">
        <v>0</v>
      </c>
      <c r="T146" t="s">
        <v>751</v>
      </c>
      <c r="U146">
        <v>0</v>
      </c>
      <c r="V146">
        <v>0</v>
      </c>
      <c r="W146">
        <v>4.5</v>
      </c>
      <c r="X146">
        <v>2</v>
      </c>
      <c r="Y146">
        <v>24</v>
      </c>
      <c r="Z146">
        <v>0.5</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0</v>
      </c>
      <c r="BH146">
        <v>0</v>
      </c>
      <c r="BI146">
        <v>0</v>
      </c>
      <c r="BJ146">
        <v>0</v>
      </c>
      <c r="BK146">
        <v>0</v>
      </c>
      <c r="BL146">
        <v>0</v>
      </c>
      <c r="BM146">
        <v>0</v>
      </c>
      <c r="BN146">
        <v>0</v>
      </c>
      <c r="BO146">
        <v>0</v>
      </c>
      <c r="BP146">
        <v>0</v>
      </c>
      <c r="BQ146">
        <v>0</v>
      </c>
      <c r="BR146">
        <v>0</v>
      </c>
      <c r="BS146">
        <v>0</v>
      </c>
      <c r="BT146">
        <v>0</v>
      </c>
      <c r="BU146">
        <v>0</v>
      </c>
      <c r="BV146">
        <v>0</v>
      </c>
      <c r="BW146">
        <v>0</v>
      </c>
      <c r="BX146">
        <v>0</v>
      </c>
      <c r="BY146">
        <v>0</v>
      </c>
      <c r="BZ146">
        <v>0</v>
      </c>
      <c r="CA146">
        <v>0</v>
      </c>
      <c r="CB146">
        <v>0</v>
      </c>
      <c r="CC146">
        <v>0</v>
      </c>
      <c r="CD146">
        <v>0</v>
      </c>
      <c r="CE146">
        <v>0</v>
      </c>
      <c r="CF146">
        <v>0</v>
      </c>
      <c r="CG146" s="439"/>
      <c r="CH146" s="303" t="s">
        <v>744</v>
      </c>
      <c r="CI146" s="393" t="s">
        <v>744</v>
      </c>
      <c r="CJ146" s="303" t="s">
        <v>744</v>
      </c>
      <c r="CK146" s="393" t="s">
        <v>744</v>
      </c>
      <c r="CL146" s="303" t="s">
        <v>744</v>
      </c>
      <c r="CM146" s="393" t="s">
        <v>744</v>
      </c>
      <c r="CN146" s="303"/>
      <c r="CO146" s="303"/>
      <c r="CP146" s="393" t="s">
        <v>658</v>
      </c>
      <c r="CQ146" s="303" t="s">
        <v>744</v>
      </c>
      <c r="CR146" s="393" t="s">
        <v>744</v>
      </c>
      <c r="CS146" s="393" t="s">
        <v>658</v>
      </c>
      <c r="CT146" s="303" t="s">
        <v>744</v>
      </c>
      <c r="CU146" s="393" t="s">
        <v>744</v>
      </c>
      <c r="CV146" s="303" t="s">
        <v>744</v>
      </c>
      <c r="CW146" s="303" t="s">
        <v>744</v>
      </c>
      <c r="CX146" s="303" t="s">
        <v>744</v>
      </c>
      <c r="CY146" s="303" t="s">
        <v>744</v>
      </c>
      <c r="CZ146" s="303" t="s">
        <v>744</v>
      </c>
      <c r="DA146" s="303" t="s">
        <v>744</v>
      </c>
      <c r="DB146" s="303" t="s">
        <v>744</v>
      </c>
      <c r="DC146" s="303" t="s">
        <v>744</v>
      </c>
      <c r="DD146" s="303" t="s">
        <v>744</v>
      </c>
      <c r="DE146" s="303" t="s">
        <v>744</v>
      </c>
      <c r="DF146" s="303" t="s">
        <v>744</v>
      </c>
      <c r="DG146" s="393" t="s">
        <v>744</v>
      </c>
      <c r="DH146" s="303" t="s">
        <v>744</v>
      </c>
      <c r="DI146" s="303" t="s">
        <v>744</v>
      </c>
      <c r="DJ146" s="393" t="s">
        <v>744</v>
      </c>
      <c r="DK146" s="303" t="s">
        <v>744</v>
      </c>
      <c r="DL146" s="303" t="s">
        <v>744</v>
      </c>
      <c r="DM146" s="303" t="s">
        <v>744</v>
      </c>
      <c r="DN146" s="303" t="s">
        <v>744</v>
      </c>
      <c r="DO146" s="303" t="s">
        <v>744</v>
      </c>
      <c r="DP146" s="303" t="s">
        <v>744</v>
      </c>
      <c r="DQ146" s="303" t="s">
        <v>744</v>
      </c>
      <c r="DR146" s="303" t="s">
        <v>744</v>
      </c>
      <c r="DS146" s="303" t="s">
        <v>744</v>
      </c>
      <c r="DT146" s="303" t="s">
        <v>744</v>
      </c>
      <c r="DU146" s="303" t="s">
        <v>744</v>
      </c>
      <c r="DV146" s="393" t="s">
        <v>744</v>
      </c>
      <c r="DW146" s="303" t="s">
        <v>744</v>
      </c>
      <c r="DX146" s="303" t="s">
        <v>744</v>
      </c>
      <c r="DY146" s="393" t="s">
        <v>744</v>
      </c>
      <c r="DZ146" s="303" t="s">
        <v>744</v>
      </c>
      <c r="EA146" s="303" t="s">
        <v>744</v>
      </c>
      <c r="EB146" s="303" t="s">
        <v>744</v>
      </c>
      <c r="EC146" s="303" t="s">
        <v>744</v>
      </c>
      <c r="ED146" s="303" t="s">
        <v>744</v>
      </c>
      <c r="EE146" s="303" t="s">
        <v>744</v>
      </c>
      <c r="EF146" s="303" t="s">
        <v>744</v>
      </c>
      <c r="EG146" s="303" t="s">
        <v>744</v>
      </c>
      <c r="EH146" s="303" t="s">
        <v>744</v>
      </c>
      <c r="EI146" s="303" t="s">
        <v>744</v>
      </c>
      <c r="EJ146" s="303" t="s">
        <v>744</v>
      </c>
      <c r="EK146" s="393" t="s">
        <v>744</v>
      </c>
      <c r="EL146" s="303" t="s">
        <v>744</v>
      </c>
      <c r="EM146" s="303" t="s">
        <v>744</v>
      </c>
      <c r="EN146" s="393" t="s">
        <v>744</v>
      </c>
      <c r="EO146" s="303" t="s">
        <v>744</v>
      </c>
      <c r="EP146" s="303" t="s">
        <v>744</v>
      </c>
      <c r="EQ146" s="303" t="s">
        <v>744</v>
      </c>
      <c r="ER146" s="303" t="s">
        <v>744</v>
      </c>
      <c r="ES146" s="303" t="s">
        <v>744</v>
      </c>
      <c r="ET146" s="303" t="s">
        <v>744</v>
      </c>
      <c r="EU146" s="303" t="s">
        <v>744</v>
      </c>
      <c r="EV146" s="303" t="s">
        <v>744</v>
      </c>
      <c r="EW146" s="303" t="s">
        <v>744</v>
      </c>
      <c r="EX146" s="303" t="s">
        <v>744</v>
      </c>
      <c r="EY146" s="303" t="s">
        <v>744</v>
      </c>
      <c r="EZ146" s="303" t="s">
        <v>744</v>
      </c>
      <c r="FA146" s="393" t="s">
        <v>744</v>
      </c>
      <c r="FB146" s="303" t="s">
        <v>744</v>
      </c>
      <c r="FC146" s="303" t="s">
        <v>744</v>
      </c>
      <c r="FD146" s="303" t="s">
        <v>744</v>
      </c>
      <c r="FE146" s="393" t="s">
        <v>744</v>
      </c>
      <c r="FF146" s="303" t="s">
        <v>744</v>
      </c>
      <c r="FG146" s="303" t="s">
        <v>744</v>
      </c>
      <c r="FH146" s="303" t="s">
        <v>744</v>
      </c>
      <c r="FI146" s="303" t="s">
        <v>744</v>
      </c>
      <c r="FJ146" s="303" t="s">
        <v>744</v>
      </c>
      <c r="FK146" s="303" t="s">
        <v>744</v>
      </c>
      <c r="FL146" s="303" t="s">
        <v>744</v>
      </c>
      <c r="FM146" s="303" t="s">
        <v>744</v>
      </c>
      <c r="FN146" s="303" t="s">
        <v>744</v>
      </c>
      <c r="FO146" s="303" t="s">
        <v>744</v>
      </c>
      <c r="FP146" s="303" t="s">
        <v>744</v>
      </c>
      <c r="FQ146" s="303" t="s">
        <v>744</v>
      </c>
      <c r="FR146" s="393" t="s">
        <v>744</v>
      </c>
      <c r="FS146" s="303" t="s">
        <v>744</v>
      </c>
      <c r="FT146" s="303" t="s">
        <v>744</v>
      </c>
      <c r="FU146" s="303" t="s">
        <v>744</v>
      </c>
      <c r="FV146" s="393" t="s">
        <v>744</v>
      </c>
      <c r="FW146" s="303" t="s">
        <v>744</v>
      </c>
      <c r="FX146" s="303" t="s">
        <v>744</v>
      </c>
      <c r="FY146" s="303" t="s">
        <v>744</v>
      </c>
      <c r="FZ146" s="303" t="s">
        <v>744</v>
      </c>
      <c r="GA146" s="303" t="s">
        <v>744</v>
      </c>
      <c r="GB146" s="303" t="s">
        <v>744</v>
      </c>
      <c r="GC146" s="303" t="s">
        <v>744</v>
      </c>
      <c r="GD146" s="303" t="s">
        <v>744</v>
      </c>
      <c r="GE146" s="303" t="s">
        <v>744</v>
      </c>
      <c r="GF146" s="303" t="s">
        <v>744</v>
      </c>
      <c r="GG146" s="303" t="s">
        <v>744</v>
      </c>
      <c r="GH146" s="303" t="s">
        <v>744</v>
      </c>
      <c r="GI146" s="393" t="s">
        <v>744</v>
      </c>
      <c r="GJ146" s="303" t="s">
        <v>744</v>
      </c>
      <c r="GK146" s="303" t="s">
        <v>744</v>
      </c>
      <c r="GL146" s="303" t="s">
        <v>744</v>
      </c>
      <c r="GM146" s="393" t="s">
        <v>744</v>
      </c>
      <c r="GN146" s="303" t="s">
        <v>744</v>
      </c>
      <c r="GO146" s="303" t="s">
        <v>744</v>
      </c>
      <c r="GP146" s="303" t="s">
        <v>744</v>
      </c>
      <c r="GQ146" s="303" t="s">
        <v>744</v>
      </c>
      <c r="GR146" s="303" t="s">
        <v>744</v>
      </c>
      <c r="GS146" s="303" t="s">
        <v>744</v>
      </c>
      <c r="GT146" s="303" t="s">
        <v>744</v>
      </c>
      <c r="GU146" s="303" t="s">
        <v>744</v>
      </c>
      <c r="GV146" s="303" t="s">
        <v>744</v>
      </c>
      <c r="GW146" s="303" t="s">
        <v>744</v>
      </c>
      <c r="GX146" s="303" t="s">
        <v>744</v>
      </c>
      <c r="GY146" s="303" t="s">
        <v>744</v>
      </c>
      <c r="GZ146" s="393" t="s">
        <v>744</v>
      </c>
      <c r="HA146" s="303" t="s">
        <v>744</v>
      </c>
      <c r="HB146" s="303" t="s">
        <v>744</v>
      </c>
      <c r="HC146" s="303" t="s">
        <v>744</v>
      </c>
      <c r="HD146" s="393" t="s">
        <v>744</v>
      </c>
      <c r="HE146" s="303" t="s">
        <v>744</v>
      </c>
      <c r="HF146" s="303" t="s">
        <v>744</v>
      </c>
      <c r="HG146" s="303" t="s">
        <v>744</v>
      </c>
      <c r="HH146" s="303" t="s">
        <v>744</v>
      </c>
      <c r="HI146" s="303" t="s">
        <v>744</v>
      </c>
      <c r="HJ146" s="303" t="s">
        <v>744</v>
      </c>
      <c r="HK146" s="303" t="s">
        <v>744</v>
      </c>
      <c r="HL146" s="303" t="s">
        <v>744</v>
      </c>
      <c r="HM146" s="303" t="s">
        <v>744</v>
      </c>
      <c r="HN146" s="303" t="s">
        <v>744</v>
      </c>
      <c r="HO146" s="303" t="s">
        <v>744</v>
      </c>
      <c r="HP146" s="303" t="s">
        <v>744</v>
      </c>
      <c r="HQ146" s="393" t="s">
        <v>744</v>
      </c>
      <c r="HR146" s="303">
        <v>0</v>
      </c>
      <c r="HS146" s="303">
        <v>0</v>
      </c>
      <c r="HT146" s="303">
        <v>0</v>
      </c>
      <c r="HU146" s="393" t="s">
        <v>744</v>
      </c>
      <c r="HV146" s="303" t="s">
        <v>744</v>
      </c>
      <c r="HW146" s="303" t="s">
        <v>744</v>
      </c>
      <c r="HX146" s="303" t="s">
        <v>744</v>
      </c>
      <c r="HY146" s="303" t="s">
        <v>744</v>
      </c>
      <c r="HZ146" s="303" t="s">
        <v>744</v>
      </c>
      <c r="IA146" s="303" t="s">
        <v>744</v>
      </c>
      <c r="IB146" s="303" t="s">
        <v>744</v>
      </c>
      <c r="IC146" s="303" t="s">
        <v>744</v>
      </c>
      <c r="ID146" s="303" t="s">
        <v>744</v>
      </c>
      <c r="IE146" s="303" t="s">
        <v>744</v>
      </c>
      <c r="IF146" s="303" t="s">
        <v>744</v>
      </c>
      <c r="IG146" s="303" t="s">
        <v>744</v>
      </c>
      <c r="IH146" s="393" t="s">
        <v>744</v>
      </c>
      <c r="II146" s="303" t="s">
        <v>744</v>
      </c>
      <c r="IJ146" s="303" t="s">
        <v>744</v>
      </c>
      <c r="IK146" s="303" t="s">
        <v>744</v>
      </c>
      <c r="IL146" s="393" t="s">
        <v>744</v>
      </c>
      <c r="IM146" s="303"/>
      <c r="IN146" s="303" t="s">
        <v>744</v>
      </c>
      <c r="IO146" s="303" t="s">
        <v>744</v>
      </c>
      <c r="IP146" s="393" t="s">
        <v>744</v>
      </c>
      <c r="IQ146" s="303" t="s">
        <v>744</v>
      </c>
      <c r="IR146" s="303" t="s">
        <v>744</v>
      </c>
      <c r="IS146" s="393" t="s">
        <v>744</v>
      </c>
      <c r="IT146" s="303" t="s">
        <v>744</v>
      </c>
      <c r="IU146" s="303" t="s">
        <v>744</v>
      </c>
      <c r="IV146" s="393" t="s">
        <v>495</v>
      </c>
      <c r="IW146" s="735"/>
      <c r="IX146" s="303"/>
      <c r="IY146" s="396" t="s">
        <v>362</v>
      </c>
      <c r="IZ146" s="396" t="s">
        <v>363</v>
      </c>
      <c r="JA146" s="396" t="s">
        <v>354</v>
      </c>
      <c r="JB146" s="396">
        <v>39</v>
      </c>
      <c r="JC146" s="396" t="s">
        <v>12</v>
      </c>
      <c r="JD146" s="396" t="s">
        <v>232</v>
      </c>
      <c r="JE146" s="396" t="s">
        <v>9</v>
      </c>
      <c r="JF146" s="396" t="s">
        <v>232</v>
      </c>
      <c r="JG146" s="396" t="s">
        <v>358</v>
      </c>
    </row>
    <row r="147" spans="1:267" customFormat="1">
      <c r="A147">
        <v>2123</v>
      </c>
      <c r="B147">
        <v>1</v>
      </c>
      <c r="F147">
        <v>700</v>
      </c>
      <c r="G147">
        <v>43</v>
      </c>
      <c r="H147">
        <v>0</v>
      </c>
      <c r="I147">
        <v>1</v>
      </c>
      <c r="J147">
        <v>1</v>
      </c>
      <c r="K147">
        <v>0</v>
      </c>
      <c r="L147" t="s">
        <v>522</v>
      </c>
      <c r="M147">
        <v>0</v>
      </c>
      <c r="N147">
        <v>20</v>
      </c>
      <c r="O147">
        <v>20</v>
      </c>
      <c r="P147">
        <v>40</v>
      </c>
      <c r="Q147">
        <v>40</v>
      </c>
      <c r="R147">
        <v>0</v>
      </c>
      <c r="S147">
        <v>0</v>
      </c>
      <c r="T147" t="s">
        <v>745</v>
      </c>
      <c r="U147">
        <v>0</v>
      </c>
      <c r="V147">
        <v>0</v>
      </c>
      <c r="W147">
        <v>16</v>
      </c>
      <c r="X147">
        <v>4</v>
      </c>
      <c r="Y147">
        <v>48.5</v>
      </c>
      <c r="Z147">
        <v>0</v>
      </c>
      <c r="AA147">
        <v>0</v>
      </c>
      <c r="AB147">
        <v>0</v>
      </c>
      <c r="AC147">
        <v>0</v>
      </c>
      <c r="AD147">
        <v>0</v>
      </c>
      <c r="AE147">
        <v>328</v>
      </c>
      <c r="AF147">
        <v>0</v>
      </c>
      <c r="AG147">
        <v>0</v>
      </c>
      <c r="AH147">
        <v>0</v>
      </c>
      <c r="AI147">
        <v>210</v>
      </c>
      <c r="AJ147">
        <v>0</v>
      </c>
      <c r="AK147">
        <v>4554</v>
      </c>
      <c r="AL147">
        <v>0</v>
      </c>
      <c r="AM147">
        <v>0</v>
      </c>
      <c r="AN147">
        <v>0</v>
      </c>
      <c r="AO147">
        <v>0</v>
      </c>
      <c r="AP147">
        <v>0</v>
      </c>
      <c r="AQ147">
        <v>0</v>
      </c>
      <c r="AR147">
        <v>0</v>
      </c>
      <c r="AS147">
        <v>0</v>
      </c>
      <c r="AT147">
        <v>0</v>
      </c>
      <c r="AU147">
        <v>160</v>
      </c>
      <c r="AV147">
        <v>0</v>
      </c>
      <c r="AW147">
        <v>136</v>
      </c>
      <c r="AX147">
        <v>0</v>
      </c>
      <c r="AY147">
        <v>0</v>
      </c>
      <c r="AZ147">
        <v>0</v>
      </c>
      <c r="BA147">
        <v>0</v>
      </c>
      <c r="BB147">
        <v>57</v>
      </c>
      <c r="BC147">
        <v>219</v>
      </c>
      <c r="BD147">
        <v>0</v>
      </c>
      <c r="BE147">
        <v>0</v>
      </c>
      <c r="BF147">
        <v>0</v>
      </c>
      <c r="BG147">
        <v>0</v>
      </c>
      <c r="BH147">
        <v>0</v>
      </c>
      <c r="BI147">
        <v>88</v>
      </c>
      <c r="BJ147">
        <v>0</v>
      </c>
      <c r="BK147">
        <v>0</v>
      </c>
      <c r="BL147">
        <v>0</v>
      </c>
      <c r="BM147">
        <v>0</v>
      </c>
      <c r="BN147">
        <v>0</v>
      </c>
      <c r="BO147">
        <v>0</v>
      </c>
      <c r="BP147">
        <v>0</v>
      </c>
      <c r="BQ147">
        <v>0</v>
      </c>
      <c r="BR147">
        <v>0</v>
      </c>
      <c r="BS147">
        <v>0</v>
      </c>
      <c r="BT147">
        <v>0</v>
      </c>
      <c r="BU147">
        <v>0</v>
      </c>
      <c r="BV147">
        <v>0</v>
      </c>
      <c r="BW147">
        <v>0</v>
      </c>
      <c r="BX147">
        <v>0</v>
      </c>
      <c r="BY147">
        <v>0</v>
      </c>
      <c r="BZ147">
        <v>0</v>
      </c>
      <c r="CA147">
        <v>1498</v>
      </c>
      <c r="CB147">
        <v>0</v>
      </c>
      <c r="CC147">
        <v>4014</v>
      </c>
      <c r="CD147">
        <v>0</v>
      </c>
      <c r="CE147">
        <v>19697.5</v>
      </c>
      <c r="CF147">
        <v>0</v>
      </c>
      <c r="CG147" s="439"/>
      <c r="CH147" s="303">
        <v>20</v>
      </c>
      <c r="CI147" s="393">
        <v>20</v>
      </c>
      <c r="CJ147" s="303">
        <v>40</v>
      </c>
      <c r="CK147" s="393">
        <v>40</v>
      </c>
      <c r="CL147" s="303">
        <v>0</v>
      </c>
      <c r="CM147" s="393">
        <v>0</v>
      </c>
      <c r="CN147" s="303"/>
      <c r="CO147" s="303"/>
      <c r="CP147" s="393" t="s">
        <v>744</v>
      </c>
      <c r="CQ147" s="303" t="s">
        <v>389</v>
      </c>
      <c r="CR147" s="393" t="s">
        <v>389</v>
      </c>
      <c r="CS147" s="393" t="s">
        <v>744</v>
      </c>
      <c r="CT147" s="303" t="s">
        <v>389</v>
      </c>
      <c r="CU147" s="393" t="s">
        <v>389</v>
      </c>
      <c r="CV147" s="303" t="s">
        <v>744</v>
      </c>
      <c r="CW147" s="303" t="s">
        <v>744</v>
      </c>
      <c r="CX147" s="303" t="s">
        <v>744</v>
      </c>
      <c r="CY147" s="303" t="s">
        <v>744</v>
      </c>
      <c r="CZ147" s="303" t="s">
        <v>744</v>
      </c>
      <c r="DA147" s="303" t="s">
        <v>744</v>
      </c>
      <c r="DB147" s="303" t="s">
        <v>744</v>
      </c>
      <c r="DC147" s="303" t="s">
        <v>744</v>
      </c>
      <c r="DD147" s="303" t="s">
        <v>744</v>
      </c>
      <c r="DE147" s="303" t="s">
        <v>744</v>
      </c>
      <c r="DF147" s="303" t="s">
        <v>744</v>
      </c>
      <c r="DG147" s="393" t="s">
        <v>744</v>
      </c>
      <c r="DH147" s="303" t="s">
        <v>744</v>
      </c>
      <c r="DI147" s="303" t="s">
        <v>744</v>
      </c>
      <c r="DJ147" s="393" t="s">
        <v>744</v>
      </c>
      <c r="DK147" s="303" t="s">
        <v>744</v>
      </c>
      <c r="DL147" s="303" t="s">
        <v>744</v>
      </c>
      <c r="DM147" s="303" t="s">
        <v>744</v>
      </c>
      <c r="DN147" s="303" t="s">
        <v>744</v>
      </c>
      <c r="DO147" s="303" t="s">
        <v>744</v>
      </c>
      <c r="DP147" s="303" t="s">
        <v>744</v>
      </c>
      <c r="DQ147" s="303" t="s">
        <v>744</v>
      </c>
      <c r="DR147" s="303" t="s">
        <v>744</v>
      </c>
      <c r="DS147" s="303" t="s">
        <v>744</v>
      </c>
      <c r="DT147" s="303" t="s">
        <v>744</v>
      </c>
      <c r="DU147" s="303" t="s">
        <v>744</v>
      </c>
      <c r="DV147" s="393" t="s">
        <v>744</v>
      </c>
      <c r="DW147" s="303" t="s">
        <v>744</v>
      </c>
      <c r="DX147" s="303" t="s">
        <v>744</v>
      </c>
      <c r="DY147" s="393" t="s">
        <v>744</v>
      </c>
      <c r="DZ147" s="303" t="s">
        <v>744</v>
      </c>
      <c r="EA147" s="303" t="s">
        <v>744</v>
      </c>
      <c r="EB147" s="303" t="s">
        <v>744</v>
      </c>
      <c r="EC147" s="303" t="s">
        <v>744</v>
      </c>
      <c r="ED147" s="303" t="s">
        <v>744</v>
      </c>
      <c r="EE147" s="303" t="s">
        <v>744</v>
      </c>
      <c r="EF147" s="303" t="s">
        <v>744</v>
      </c>
      <c r="EG147" s="303" t="s">
        <v>744</v>
      </c>
      <c r="EH147" s="303" t="s">
        <v>744</v>
      </c>
      <c r="EI147" s="303" t="s">
        <v>744</v>
      </c>
      <c r="EJ147" s="303" t="s">
        <v>744</v>
      </c>
      <c r="EK147" s="393" t="s">
        <v>744</v>
      </c>
      <c r="EL147" s="303" t="s">
        <v>744</v>
      </c>
      <c r="EM147" s="303" t="s">
        <v>744</v>
      </c>
      <c r="EN147" s="393" t="s">
        <v>744</v>
      </c>
      <c r="EO147" s="303">
        <v>16</v>
      </c>
      <c r="EP147" s="303">
        <v>29440</v>
      </c>
      <c r="EQ147" s="303">
        <v>0</v>
      </c>
      <c r="ER147" s="303">
        <v>210</v>
      </c>
      <c r="ES147" s="303">
        <v>0</v>
      </c>
      <c r="ET147" s="303">
        <v>160</v>
      </c>
      <c r="EU147" s="303">
        <v>0</v>
      </c>
      <c r="EV147" s="303">
        <v>0</v>
      </c>
      <c r="EW147" s="303">
        <v>0</v>
      </c>
      <c r="EX147" s="303">
        <v>0</v>
      </c>
      <c r="EY147" s="303">
        <v>29070</v>
      </c>
      <c r="EZ147" s="303">
        <v>4014</v>
      </c>
      <c r="FA147" s="393">
        <v>0</v>
      </c>
      <c r="FB147" s="303">
        <v>1840</v>
      </c>
      <c r="FC147" s="303">
        <v>1816.875</v>
      </c>
      <c r="FD147" s="303">
        <v>250.875</v>
      </c>
      <c r="FE147" s="393">
        <v>1.2567934782608647E-2</v>
      </c>
      <c r="FF147" s="303">
        <v>4</v>
      </c>
      <c r="FG147" s="303">
        <v>7360</v>
      </c>
      <c r="FH147" s="303">
        <v>0</v>
      </c>
      <c r="FI147" s="303">
        <v>0</v>
      </c>
      <c r="FJ147" s="303">
        <v>0</v>
      </c>
      <c r="FK147" s="303">
        <v>0</v>
      </c>
      <c r="FL147" s="303">
        <v>57</v>
      </c>
      <c r="FM147" s="303">
        <v>0</v>
      </c>
      <c r="FN147" s="303">
        <v>0</v>
      </c>
      <c r="FO147" s="303">
        <v>0</v>
      </c>
      <c r="FP147" s="303">
        <v>7303</v>
      </c>
      <c r="FQ147" s="303">
        <v>0</v>
      </c>
      <c r="FR147" s="393">
        <v>0</v>
      </c>
      <c r="FS147" s="303">
        <v>1840</v>
      </c>
      <c r="FT147" s="303">
        <v>1825.75</v>
      </c>
      <c r="FU147" s="303">
        <v>0</v>
      </c>
      <c r="FV147" s="393">
        <v>7.7445652173913082E-3</v>
      </c>
      <c r="FW147" s="303">
        <v>20</v>
      </c>
      <c r="FX147" s="303">
        <v>36800</v>
      </c>
      <c r="FY147" s="303">
        <v>0</v>
      </c>
      <c r="FZ147" s="303">
        <v>210</v>
      </c>
      <c r="GA147" s="303">
        <v>0</v>
      </c>
      <c r="GB147" s="303">
        <v>160</v>
      </c>
      <c r="GC147" s="303">
        <v>57</v>
      </c>
      <c r="GD147" s="303">
        <v>0</v>
      </c>
      <c r="GE147" s="303">
        <v>0</v>
      </c>
      <c r="GF147" s="303">
        <v>0</v>
      </c>
      <c r="GG147" s="303">
        <v>36373</v>
      </c>
      <c r="GH147" s="303">
        <v>4014</v>
      </c>
      <c r="GI147" s="393">
        <v>0</v>
      </c>
      <c r="GJ147" s="303">
        <v>1840</v>
      </c>
      <c r="GK147" s="303">
        <v>1818.65</v>
      </c>
      <c r="GL147" s="303">
        <v>200.7</v>
      </c>
      <c r="GM147" s="393">
        <v>1.1603260869565202E-2</v>
      </c>
      <c r="GN147" s="303">
        <v>48.5</v>
      </c>
      <c r="GO147" s="303">
        <v>87742</v>
      </c>
      <c r="GP147" s="303">
        <v>328</v>
      </c>
      <c r="GQ147" s="303">
        <v>4554</v>
      </c>
      <c r="GR147" s="303">
        <v>0</v>
      </c>
      <c r="GS147" s="303">
        <v>136</v>
      </c>
      <c r="GT147" s="303">
        <v>219</v>
      </c>
      <c r="GU147" s="303">
        <v>88</v>
      </c>
      <c r="GV147" s="303">
        <v>0</v>
      </c>
      <c r="GW147" s="303">
        <v>0</v>
      </c>
      <c r="GX147" s="303">
        <v>82417</v>
      </c>
      <c r="GY147" s="303">
        <v>19697.5</v>
      </c>
      <c r="GZ147" s="393">
        <v>1498</v>
      </c>
      <c r="HA147" s="303">
        <v>1809.1134020618556</v>
      </c>
      <c r="HB147" s="303">
        <v>1699.319587628866</v>
      </c>
      <c r="HC147" s="303">
        <v>406.13402061855669</v>
      </c>
      <c r="HD147" s="393">
        <v>6.0689293610813433E-2</v>
      </c>
      <c r="HE147" s="303" t="s">
        <v>744</v>
      </c>
      <c r="HF147" s="303" t="s">
        <v>744</v>
      </c>
      <c r="HG147" s="303" t="s">
        <v>744</v>
      </c>
      <c r="HH147" s="303" t="s">
        <v>744</v>
      </c>
      <c r="HI147" s="303" t="s">
        <v>744</v>
      </c>
      <c r="HJ147" s="303" t="s">
        <v>744</v>
      </c>
      <c r="HK147" s="303" t="s">
        <v>744</v>
      </c>
      <c r="HL147" s="303" t="s">
        <v>744</v>
      </c>
      <c r="HM147" s="303" t="s">
        <v>744</v>
      </c>
      <c r="HN147" s="303" t="s">
        <v>744</v>
      </c>
      <c r="HO147" s="303" t="s">
        <v>744</v>
      </c>
      <c r="HP147" s="303" t="s">
        <v>744</v>
      </c>
      <c r="HQ147" s="393" t="s">
        <v>744</v>
      </c>
      <c r="HR147" s="303" t="s">
        <v>744</v>
      </c>
      <c r="HS147" s="303" t="s">
        <v>744</v>
      </c>
      <c r="HT147" s="303" t="s">
        <v>744</v>
      </c>
      <c r="HU147" s="393" t="s">
        <v>744</v>
      </c>
      <c r="HV147" s="303">
        <v>48.5</v>
      </c>
      <c r="HW147" s="303">
        <v>87742</v>
      </c>
      <c r="HX147" s="303">
        <v>328</v>
      </c>
      <c r="HY147" s="303">
        <v>4554</v>
      </c>
      <c r="HZ147" s="303">
        <v>0</v>
      </c>
      <c r="IA147" s="303">
        <v>136</v>
      </c>
      <c r="IB147" s="303">
        <v>219</v>
      </c>
      <c r="IC147" s="303">
        <v>88</v>
      </c>
      <c r="ID147" s="303">
        <v>0</v>
      </c>
      <c r="IE147" s="303">
        <v>0</v>
      </c>
      <c r="IF147" s="303">
        <v>82417</v>
      </c>
      <c r="IG147" s="303">
        <v>19697.5</v>
      </c>
      <c r="IH147" s="393">
        <v>1498</v>
      </c>
      <c r="II147" s="303">
        <v>1809.1134020618556</v>
      </c>
      <c r="IJ147" s="303">
        <v>1699.319587628866</v>
      </c>
      <c r="IK147" s="303">
        <v>406.13402061855669</v>
      </c>
      <c r="IL147" s="393">
        <v>6.0689293610813433E-2</v>
      </c>
      <c r="IM147" s="303"/>
      <c r="IN147" s="303">
        <v>1816.7751937984497</v>
      </c>
      <c r="IO147" s="303">
        <v>1728.4806201550387</v>
      </c>
      <c r="IP147" s="393">
        <v>4.8599614275230074E-2</v>
      </c>
      <c r="IQ147" s="303">
        <v>1840</v>
      </c>
      <c r="IR147" s="303">
        <v>1825.75</v>
      </c>
      <c r="IS147" s="393">
        <v>7.7445652173913082E-3</v>
      </c>
      <c r="IT147" s="303">
        <v>1818.1313868613138</v>
      </c>
      <c r="IU147" s="303">
        <v>1734.1605839416059</v>
      </c>
      <c r="IV147" s="393">
        <v>4.618522265581082E-2</v>
      </c>
      <c r="IW147" s="735"/>
      <c r="IX147" s="303"/>
      <c r="IY147" s="396" t="s">
        <v>522</v>
      </c>
      <c r="IZ147" s="396" t="s">
        <v>353</v>
      </c>
      <c r="JA147" s="396" t="s">
        <v>354</v>
      </c>
      <c r="JB147" s="396">
        <v>75</v>
      </c>
      <c r="JC147" s="396" t="s">
        <v>12</v>
      </c>
      <c r="JD147" s="396" t="s">
        <v>232</v>
      </c>
      <c r="JE147" s="396" t="s">
        <v>9</v>
      </c>
      <c r="JF147" s="396" t="s">
        <v>232</v>
      </c>
      <c r="JG147" s="396" t="s">
        <v>358</v>
      </c>
    </row>
    <row r="148" spans="1:267" customFormat="1">
      <c r="A148">
        <v>2124</v>
      </c>
      <c r="B148">
        <v>1</v>
      </c>
      <c r="F148">
        <v>700</v>
      </c>
      <c r="G148">
        <v>42</v>
      </c>
      <c r="H148">
        <v>0</v>
      </c>
      <c r="I148">
        <v>1</v>
      </c>
      <c r="J148">
        <v>1</v>
      </c>
      <c r="K148">
        <v>0</v>
      </c>
      <c r="L148" t="s">
        <v>522</v>
      </c>
      <c r="M148">
        <v>0</v>
      </c>
      <c r="N148">
        <v>33.799999999999997</v>
      </c>
      <c r="O148">
        <v>33.5</v>
      </c>
      <c r="P148">
        <v>40</v>
      </c>
      <c r="Q148">
        <v>40</v>
      </c>
      <c r="R148">
        <v>100</v>
      </c>
      <c r="S148">
        <v>100</v>
      </c>
      <c r="T148" t="s">
        <v>745</v>
      </c>
      <c r="U148">
        <v>0</v>
      </c>
      <c r="V148">
        <v>0</v>
      </c>
      <c r="W148">
        <v>41</v>
      </c>
      <c r="X148">
        <v>15</v>
      </c>
      <c r="Y148">
        <v>127</v>
      </c>
      <c r="Z148">
        <v>0</v>
      </c>
      <c r="AA148">
        <v>0</v>
      </c>
      <c r="AB148">
        <v>0</v>
      </c>
      <c r="AC148">
        <v>0</v>
      </c>
      <c r="AD148">
        <v>0</v>
      </c>
      <c r="AE148">
        <v>10</v>
      </c>
      <c r="AF148">
        <v>0</v>
      </c>
      <c r="AG148">
        <v>0</v>
      </c>
      <c r="AH148">
        <v>0</v>
      </c>
      <c r="AI148">
        <v>10</v>
      </c>
      <c r="AJ148">
        <v>11</v>
      </c>
      <c r="AK148">
        <v>54</v>
      </c>
      <c r="AL148">
        <v>0</v>
      </c>
      <c r="AM148">
        <v>0</v>
      </c>
      <c r="AN148">
        <v>0</v>
      </c>
      <c r="AO148">
        <v>0</v>
      </c>
      <c r="AP148">
        <v>0</v>
      </c>
      <c r="AQ148">
        <v>0</v>
      </c>
      <c r="AR148">
        <v>0</v>
      </c>
      <c r="AS148">
        <v>0</v>
      </c>
      <c r="AT148">
        <v>0</v>
      </c>
      <c r="AU148">
        <v>1</v>
      </c>
      <c r="AV148">
        <v>3</v>
      </c>
      <c r="AW148">
        <v>3</v>
      </c>
      <c r="AX148">
        <v>0</v>
      </c>
      <c r="AY148">
        <v>0</v>
      </c>
      <c r="AZ148">
        <v>0</v>
      </c>
      <c r="BA148">
        <v>3</v>
      </c>
      <c r="BB148">
        <v>2</v>
      </c>
      <c r="BC148">
        <v>0</v>
      </c>
      <c r="BD148">
        <v>0</v>
      </c>
      <c r="BE148">
        <v>0</v>
      </c>
      <c r="BF148">
        <v>0</v>
      </c>
      <c r="BG148">
        <v>0</v>
      </c>
      <c r="BH148">
        <v>0</v>
      </c>
      <c r="BI148">
        <v>0</v>
      </c>
      <c r="BJ148">
        <v>0</v>
      </c>
      <c r="BK148">
        <v>0</v>
      </c>
      <c r="BL148">
        <v>0</v>
      </c>
      <c r="BM148">
        <v>0</v>
      </c>
      <c r="BN148">
        <v>0</v>
      </c>
      <c r="BO148">
        <v>0</v>
      </c>
      <c r="BP148">
        <v>0</v>
      </c>
      <c r="BQ148">
        <v>0</v>
      </c>
      <c r="BR148">
        <v>0</v>
      </c>
      <c r="BS148">
        <v>0</v>
      </c>
      <c r="BT148">
        <v>0</v>
      </c>
      <c r="BU148">
        <v>0</v>
      </c>
      <c r="BV148">
        <v>0</v>
      </c>
      <c r="BW148">
        <v>0</v>
      </c>
      <c r="BX148">
        <v>0</v>
      </c>
      <c r="BY148">
        <v>0</v>
      </c>
      <c r="BZ148">
        <v>0</v>
      </c>
      <c r="CA148">
        <v>68</v>
      </c>
      <c r="CB148">
        <v>0</v>
      </c>
      <c r="CC148">
        <v>3820</v>
      </c>
      <c r="CD148">
        <v>521</v>
      </c>
      <c r="CE148">
        <v>12619</v>
      </c>
      <c r="CF148">
        <v>0</v>
      </c>
      <c r="CG148" s="439"/>
      <c r="CH148" s="303">
        <v>33.799999999999997</v>
      </c>
      <c r="CI148" s="393">
        <v>33.5</v>
      </c>
      <c r="CJ148" s="303">
        <v>40</v>
      </c>
      <c r="CK148" s="393">
        <v>40</v>
      </c>
      <c r="CL148" s="303">
        <v>100</v>
      </c>
      <c r="CM148" s="393">
        <v>100</v>
      </c>
      <c r="CN148" s="303"/>
      <c r="CO148" s="303"/>
      <c r="CP148" s="393" t="s">
        <v>744</v>
      </c>
      <c r="CQ148" s="303" t="s">
        <v>389</v>
      </c>
      <c r="CR148" s="393" t="s">
        <v>389</v>
      </c>
      <c r="CS148" s="393" t="s">
        <v>744</v>
      </c>
      <c r="CT148" s="303" t="s">
        <v>389</v>
      </c>
      <c r="CU148" s="393" t="s">
        <v>389</v>
      </c>
      <c r="CV148" s="303" t="s">
        <v>744</v>
      </c>
      <c r="CW148" s="303" t="s">
        <v>744</v>
      </c>
      <c r="CX148" s="303" t="s">
        <v>744</v>
      </c>
      <c r="CY148" s="303" t="s">
        <v>744</v>
      </c>
      <c r="CZ148" s="303" t="s">
        <v>744</v>
      </c>
      <c r="DA148" s="303" t="s">
        <v>744</v>
      </c>
      <c r="DB148" s="303" t="s">
        <v>744</v>
      </c>
      <c r="DC148" s="303" t="s">
        <v>744</v>
      </c>
      <c r="DD148" s="303" t="s">
        <v>744</v>
      </c>
      <c r="DE148" s="303" t="s">
        <v>744</v>
      </c>
      <c r="DF148" s="303" t="s">
        <v>744</v>
      </c>
      <c r="DG148" s="393" t="s">
        <v>744</v>
      </c>
      <c r="DH148" s="303" t="s">
        <v>744</v>
      </c>
      <c r="DI148" s="303" t="s">
        <v>744</v>
      </c>
      <c r="DJ148" s="393" t="s">
        <v>744</v>
      </c>
      <c r="DK148" s="303" t="s">
        <v>744</v>
      </c>
      <c r="DL148" s="303" t="s">
        <v>744</v>
      </c>
      <c r="DM148" s="303" t="s">
        <v>744</v>
      </c>
      <c r="DN148" s="303" t="s">
        <v>744</v>
      </c>
      <c r="DO148" s="303" t="s">
        <v>744</v>
      </c>
      <c r="DP148" s="303" t="s">
        <v>744</v>
      </c>
      <c r="DQ148" s="303" t="s">
        <v>744</v>
      </c>
      <c r="DR148" s="303" t="s">
        <v>744</v>
      </c>
      <c r="DS148" s="303" t="s">
        <v>744</v>
      </c>
      <c r="DT148" s="303" t="s">
        <v>744</v>
      </c>
      <c r="DU148" s="303" t="s">
        <v>744</v>
      </c>
      <c r="DV148" s="393" t="s">
        <v>744</v>
      </c>
      <c r="DW148" s="303" t="s">
        <v>744</v>
      </c>
      <c r="DX148" s="303" t="s">
        <v>744</v>
      </c>
      <c r="DY148" s="393" t="s">
        <v>744</v>
      </c>
      <c r="DZ148" s="303" t="s">
        <v>744</v>
      </c>
      <c r="EA148" s="303" t="s">
        <v>744</v>
      </c>
      <c r="EB148" s="303" t="s">
        <v>744</v>
      </c>
      <c r="EC148" s="303" t="s">
        <v>744</v>
      </c>
      <c r="ED148" s="303" t="s">
        <v>744</v>
      </c>
      <c r="EE148" s="303" t="s">
        <v>744</v>
      </c>
      <c r="EF148" s="303" t="s">
        <v>744</v>
      </c>
      <c r="EG148" s="303" t="s">
        <v>744</v>
      </c>
      <c r="EH148" s="303" t="s">
        <v>744</v>
      </c>
      <c r="EI148" s="303" t="s">
        <v>744</v>
      </c>
      <c r="EJ148" s="303" t="s">
        <v>744</v>
      </c>
      <c r="EK148" s="393" t="s">
        <v>744</v>
      </c>
      <c r="EL148" s="303" t="s">
        <v>744</v>
      </c>
      <c r="EM148" s="303" t="s">
        <v>744</v>
      </c>
      <c r="EN148" s="393" t="s">
        <v>744</v>
      </c>
      <c r="EO148" s="303">
        <v>41</v>
      </c>
      <c r="EP148" s="303">
        <v>67958.866666666669</v>
      </c>
      <c r="EQ148" s="303">
        <v>0</v>
      </c>
      <c r="ER148" s="303">
        <v>10</v>
      </c>
      <c r="ES148" s="303">
        <v>0</v>
      </c>
      <c r="ET148" s="303">
        <v>1</v>
      </c>
      <c r="EU148" s="303">
        <v>3</v>
      </c>
      <c r="EV148" s="303">
        <v>0</v>
      </c>
      <c r="EW148" s="303">
        <v>0</v>
      </c>
      <c r="EX148" s="303">
        <v>0</v>
      </c>
      <c r="EY148" s="303">
        <v>67944.866666666669</v>
      </c>
      <c r="EZ148" s="303">
        <v>3820</v>
      </c>
      <c r="FA148" s="393">
        <v>0</v>
      </c>
      <c r="FB148" s="303">
        <v>1657.5333333333333</v>
      </c>
      <c r="FC148" s="303">
        <v>1657.1918699186992</v>
      </c>
      <c r="FD148" s="303">
        <v>93.170731707317074</v>
      </c>
      <c r="FE148" s="393">
        <v>2.0600696695938225E-4</v>
      </c>
      <c r="FF148" s="303">
        <v>15</v>
      </c>
      <c r="FG148" s="303">
        <v>24863</v>
      </c>
      <c r="FH148" s="303">
        <v>0</v>
      </c>
      <c r="FI148" s="303">
        <v>11</v>
      </c>
      <c r="FJ148" s="303">
        <v>0</v>
      </c>
      <c r="FK148" s="303">
        <v>3</v>
      </c>
      <c r="FL148" s="303">
        <v>2</v>
      </c>
      <c r="FM148" s="303">
        <v>0</v>
      </c>
      <c r="FN148" s="303">
        <v>0</v>
      </c>
      <c r="FO148" s="303">
        <v>0</v>
      </c>
      <c r="FP148" s="303">
        <v>24847</v>
      </c>
      <c r="FQ148" s="303">
        <v>521</v>
      </c>
      <c r="FR148" s="393">
        <v>0</v>
      </c>
      <c r="FS148" s="303">
        <v>1657.5333333333333</v>
      </c>
      <c r="FT148" s="303">
        <v>1656.4666666666667</v>
      </c>
      <c r="FU148" s="303">
        <v>34.733333333333334</v>
      </c>
      <c r="FV148" s="393">
        <v>6.435265253589284E-4</v>
      </c>
      <c r="FW148" s="303">
        <v>56</v>
      </c>
      <c r="FX148" s="303">
        <v>92821.866666666669</v>
      </c>
      <c r="FY148" s="303">
        <v>0</v>
      </c>
      <c r="FZ148" s="303">
        <v>21</v>
      </c>
      <c r="GA148" s="303">
        <v>0</v>
      </c>
      <c r="GB148" s="303">
        <v>4</v>
      </c>
      <c r="GC148" s="303">
        <v>5</v>
      </c>
      <c r="GD148" s="303">
        <v>0</v>
      </c>
      <c r="GE148" s="303">
        <v>0</v>
      </c>
      <c r="GF148" s="303">
        <v>0</v>
      </c>
      <c r="GG148" s="303">
        <v>92791.866666666669</v>
      </c>
      <c r="GH148" s="303">
        <v>4341</v>
      </c>
      <c r="GI148" s="393">
        <v>0</v>
      </c>
      <c r="GJ148" s="303">
        <v>1657.5333333333333</v>
      </c>
      <c r="GK148" s="303">
        <v>1656.9976190476191</v>
      </c>
      <c r="GL148" s="303">
        <v>77.517857142857139</v>
      </c>
      <c r="GM148" s="393">
        <v>3.2319970581640156E-4</v>
      </c>
      <c r="GN148" s="303">
        <v>127</v>
      </c>
      <c r="GO148" s="303">
        <v>210730.83333333331</v>
      </c>
      <c r="GP148" s="303">
        <v>10</v>
      </c>
      <c r="GQ148" s="303">
        <v>54</v>
      </c>
      <c r="GR148" s="303">
        <v>0</v>
      </c>
      <c r="GS148" s="303">
        <v>3</v>
      </c>
      <c r="GT148" s="303">
        <v>0</v>
      </c>
      <c r="GU148" s="303">
        <v>0</v>
      </c>
      <c r="GV148" s="303">
        <v>0</v>
      </c>
      <c r="GW148" s="303">
        <v>0</v>
      </c>
      <c r="GX148" s="303">
        <v>210663.83333333331</v>
      </c>
      <c r="GY148" s="303">
        <v>12619</v>
      </c>
      <c r="GZ148" s="393">
        <v>68</v>
      </c>
      <c r="HA148" s="303">
        <v>1659.297900262467</v>
      </c>
      <c r="HB148" s="303">
        <v>1658.7703412073488</v>
      </c>
      <c r="HC148" s="303">
        <v>99.362204724409452</v>
      </c>
      <c r="HD148" s="393">
        <v>3.1794113343652786E-4</v>
      </c>
      <c r="HE148" s="303" t="s">
        <v>744</v>
      </c>
      <c r="HF148" s="303" t="s">
        <v>744</v>
      </c>
      <c r="HG148" s="303" t="s">
        <v>744</v>
      </c>
      <c r="HH148" s="303" t="s">
        <v>744</v>
      </c>
      <c r="HI148" s="303" t="s">
        <v>744</v>
      </c>
      <c r="HJ148" s="303" t="s">
        <v>744</v>
      </c>
      <c r="HK148" s="303" t="s">
        <v>744</v>
      </c>
      <c r="HL148" s="303" t="s">
        <v>744</v>
      </c>
      <c r="HM148" s="303" t="s">
        <v>744</v>
      </c>
      <c r="HN148" s="303" t="s">
        <v>744</v>
      </c>
      <c r="HO148" s="303" t="s">
        <v>744</v>
      </c>
      <c r="HP148" s="303" t="s">
        <v>744</v>
      </c>
      <c r="HQ148" s="393" t="s">
        <v>744</v>
      </c>
      <c r="HR148" s="303" t="s">
        <v>744</v>
      </c>
      <c r="HS148" s="303" t="s">
        <v>744</v>
      </c>
      <c r="HT148" s="303" t="s">
        <v>744</v>
      </c>
      <c r="HU148" s="393" t="s">
        <v>744</v>
      </c>
      <c r="HV148" s="303">
        <v>127</v>
      </c>
      <c r="HW148" s="303">
        <v>210730.83333333331</v>
      </c>
      <c r="HX148" s="303">
        <v>10</v>
      </c>
      <c r="HY148" s="303">
        <v>54</v>
      </c>
      <c r="HZ148" s="303">
        <v>0</v>
      </c>
      <c r="IA148" s="303">
        <v>3</v>
      </c>
      <c r="IB148" s="303">
        <v>0</v>
      </c>
      <c r="IC148" s="303">
        <v>0</v>
      </c>
      <c r="ID148" s="303">
        <v>0</v>
      </c>
      <c r="IE148" s="303">
        <v>0</v>
      </c>
      <c r="IF148" s="303">
        <v>210663.83333333331</v>
      </c>
      <c r="IG148" s="303">
        <v>12619</v>
      </c>
      <c r="IH148" s="393">
        <v>68</v>
      </c>
      <c r="II148" s="303">
        <v>1659.297900262467</v>
      </c>
      <c r="IJ148" s="303">
        <v>1658.770341207349</v>
      </c>
      <c r="IK148" s="303">
        <v>99.362204724409452</v>
      </c>
      <c r="IL148" s="393">
        <v>3.1794113343630581E-4</v>
      </c>
      <c r="IM148" s="303"/>
      <c r="IN148" s="303">
        <v>1658.8672619047616</v>
      </c>
      <c r="IO148" s="303">
        <v>1658.3851190476187</v>
      </c>
      <c r="IP148" s="393">
        <v>2.9064583298199498E-4</v>
      </c>
      <c r="IQ148" s="303">
        <v>1657.5333333333333</v>
      </c>
      <c r="IR148" s="303">
        <v>1656.4666666666667</v>
      </c>
      <c r="IS148" s="393">
        <v>6.435265253589284E-4</v>
      </c>
      <c r="IT148" s="303">
        <v>1658.7579234972675</v>
      </c>
      <c r="IU148" s="303">
        <v>1658.2278688524589</v>
      </c>
      <c r="IV148" s="393">
        <v>3.1954912606602104E-4</v>
      </c>
      <c r="IW148" s="735"/>
      <c r="IX148" s="303"/>
      <c r="IY148" s="396" t="s">
        <v>522</v>
      </c>
      <c r="IZ148" s="396" t="s">
        <v>353</v>
      </c>
      <c r="JA148" s="396" t="s">
        <v>354</v>
      </c>
      <c r="JB148" s="396">
        <v>188</v>
      </c>
      <c r="JC148" s="396" t="s">
        <v>13</v>
      </c>
      <c r="JD148" s="396" t="s">
        <v>232</v>
      </c>
      <c r="JE148" s="396" t="s">
        <v>9</v>
      </c>
      <c r="JF148" s="396" t="s">
        <v>232</v>
      </c>
      <c r="JG148" s="396" t="s">
        <v>358</v>
      </c>
    </row>
    <row r="149" spans="1:267" customFormat="1">
      <c r="A149">
        <v>2125</v>
      </c>
      <c r="B149">
        <v>1</v>
      </c>
      <c r="F149">
        <v>700</v>
      </c>
      <c r="G149">
        <v>41</v>
      </c>
      <c r="H149">
        <v>1</v>
      </c>
      <c r="I149">
        <v>0</v>
      </c>
      <c r="J149">
        <v>1</v>
      </c>
      <c r="K149">
        <v>0</v>
      </c>
      <c r="L149" t="s">
        <v>522</v>
      </c>
      <c r="M149">
        <v>0</v>
      </c>
      <c r="N149">
        <v>31</v>
      </c>
      <c r="O149">
        <v>31</v>
      </c>
      <c r="P149">
        <v>40</v>
      </c>
      <c r="Q149">
        <v>40</v>
      </c>
      <c r="R149">
        <v>50</v>
      </c>
      <c r="S149">
        <v>50</v>
      </c>
      <c r="T149" t="s">
        <v>745</v>
      </c>
      <c r="U149">
        <v>0</v>
      </c>
      <c r="V149">
        <v>0</v>
      </c>
      <c r="W149">
        <v>4</v>
      </c>
      <c r="X149">
        <v>2</v>
      </c>
      <c r="Y149">
        <v>31</v>
      </c>
      <c r="Z149">
        <v>0</v>
      </c>
      <c r="AA149">
        <v>0</v>
      </c>
      <c r="AB149">
        <v>0</v>
      </c>
      <c r="AC149">
        <v>0</v>
      </c>
      <c r="AD149">
        <v>0</v>
      </c>
      <c r="AE149">
        <v>0</v>
      </c>
      <c r="AF149">
        <v>0</v>
      </c>
      <c r="AG149">
        <v>0</v>
      </c>
      <c r="AH149">
        <v>0</v>
      </c>
      <c r="AI149">
        <v>24</v>
      </c>
      <c r="AJ149">
        <v>0</v>
      </c>
      <c r="AK149">
        <v>0</v>
      </c>
      <c r="AL149">
        <v>0</v>
      </c>
      <c r="AM149">
        <v>0</v>
      </c>
      <c r="AN149">
        <v>0</v>
      </c>
      <c r="AO149">
        <v>0</v>
      </c>
      <c r="AP149">
        <v>0</v>
      </c>
      <c r="AQ149">
        <v>0</v>
      </c>
      <c r="AR149">
        <v>0</v>
      </c>
      <c r="AS149">
        <v>0</v>
      </c>
      <c r="AT149">
        <v>0</v>
      </c>
      <c r="AU149">
        <v>0</v>
      </c>
      <c r="AV149">
        <v>0</v>
      </c>
      <c r="AW149">
        <v>0</v>
      </c>
      <c r="AX149">
        <v>0</v>
      </c>
      <c r="AY149">
        <v>0</v>
      </c>
      <c r="AZ149">
        <v>0</v>
      </c>
      <c r="BA149">
        <v>0</v>
      </c>
      <c r="BB149">
        <v>0</v>
      </c>
      <c r="BC149">
        <v>0</v>
      </c>
      <c r="BD149">
        <v>0</v>
      </c>
      <c r="BE149">
        <v>0</v>
      </c>
      <c r="BF149">
        <v>0</v>
      </c>
      <c r="BG149">
        <v>1637</v>
      </c>
      <c r="BH149">
        <v>152</v>
      </c>
      <c r="BI149">
        <v>52</v>
      </c>
      <c r="BJ149">
        <v>0</v>
      </c>
      <c r="BK149">
        <v>0</v>
      </c>
      <c r="BL149">
        <v>0</v>
      </c>
      <c r="BM149">
        <v>0</v>
      </c>
      <c r="BN149">
        <v>0</v>
      </c>
      <c r="BO149">
        <v>0</v>
      </c>
      <c r="BP149">
        <v>0</v>
      </c>
      <c r="BQ149">
        <v>0</v>
      </c>
      <c r="BR149">
        <v>0</v>
      </c>
      <c r="BS149">
        <v>0</v>
      </c>
      <c r="BT149">
        <v>0</v>
      </c>
      <c r="BU149">
        <v>0</v>
      </c>
      <c r="BV149">
        <v>0</v>
      </c>
      <c r="BW149">
        <v>0</v>
      </c>
      <c r="BX149">
        <v>0</v>
      </c>
      <c r="BY149">
        <v>0</v>
      </c>
      <c r="BZ149">
        <v>0</v>
      </c>
      <c r="CA149">
        <v>0</v>
      </c>
      <c r="CB149">
        <v>0</v>
      </c>
      <c r="CC149">
        <v>618</v>
      </c>
      <c r="CD149">
        <v>0</v>
      </c>
      <c r="CE149">
        <v>8650</v>
      </c>
      <c r="CF149">
        <v>0</v>
      </c>
      <c r="CG149" s="439"/>
      <c r="CH149" s="303">
        <v>31</v>
      </c>
      <c r="CI149" s="393">
        <v>31</v>
      </c>
      <c r="CJ149" s="303">
        <v>40</v>
      </c>
      <c r="CK149" s="393">
        <v>40</v>
      </c>
      <c r="CL149" s="303">
        <v>50</v>
      </c>
      <c r="CM149" s="393">
        <v>50</v>
      </c>
      <c r="CN149" s="303"/>
      <c r="CO149" s="303"/>
      <c r="CP149" s="393" t="s">
        <v>744</v>
      </c>
      <c r="CQ149" s="303" t="s">
        <v>744</v>
      </c>
      <c r="CR149" s="393" t="s">
        <v>389</v>
      </c>
      <c r="CS149" s="393" t="s">
        <v>744</v>
      </c>
      <c r="CT149" s="303" t="s">
        <v>744</v>
      </c>
      <c r="CU149" s="393" t="s">
        <v>389</v>
      </c>
      <c r="CV149" s="303" t="s">
        <v>744</v>
      </c>
      <c r="CW149" s="303" t="s">
        <v>744</v>
      </c>
      <c r="CX149" s="303" t="s">
        <v>744</v>
      </c>
      <c r="CY149" s="303" t="s">
        <v>744</v>
      </c>
      <c r="CZ149" s="303" t="s">
        <v>744</v>
      </c>
      <c r="DA149" s="303" t="s">
        <v>744</v>
      </c>
      <c r="DB149" s="303" t="s">
        <v>744</v>
      </c>
      <c r="DC149" s="303" t="s">
        <v>744</v>
      </c>
      <c r="DD149" s="303" t="s">
        <v>744</v>
      </c>
      <c r="DE149" s="303" t="s">
        <v>744</v>
      </c>
      <c r="DF149" s="303" t="s">
        <v>744</v>
      </c>
      <c r="DG149" s="393" t="s">
        <v>744</v>
      </c>
      <c r="DH149" s="303" t="s">
        <v>744</v>
      </c>
      <c r="DI149" s="303" t="s">
        <v>744</v>
      </c>
      <c r="DJ149" s="393" t="s">
        <v>744</v>
      </c>
      <c r="DK149" s="303" t="s">
        <v>744</v>
      </c>
      <c r="DL149" s="303" t="s">
        <v>744</v>
      </c>
      <c r="DM149" s="303" t="s">
        <v>744</v>
      </c>
      <c r="DN149" s="303" t="s">
        <v>744</v>
      </c>
      <c r="DO149" s="303" t="s">
        <v>744</v>
      </c>
      <c r="DP149" s="303" t="s">
        <v>744</v>
      </c>
      <c r="DQ149" s="303" t="s">
        <v>744</v>
      </c>
      <c r="DR149" s="303" t="s">
        <v>744</v>
      </c>
      <c r="DS149" s="303" t="s">
        <v>744</v>
      </c>
      <c r="DT149" s="303" t="s">
        <v>744</v>
      </c>
      <c r="DU149" s="303" t="s">
        <v>744</v>
      </c>
      <c r="DV149" s="393" t="s">
        <v>744</v>
      </c>
      <c r="DW149" s="303" t="s">
        <v>744</v>
      </c>
      <c r="DX149" s="303" t="s">
        <v>744</v>
      </c>
      <c r="DY149" s="393" t="s">
        <v>744</v>
      </c>
      <c r="DZ149" s="303" t="s">
        <v>744</v>
      </c>
      <c r="EA149" s="303" t="s">
        <v>744</v>
      </c>
      <c r="EB149" s="303" t="s">
        <v>744</v>
      </c>
      <c r="EC149" s="303" t="s">
        <v>744</v>
      </c>
      <c r="ED149" s="303" t="s">
        <v>744</v>
      </c>
      <c r="EE149" s="303" t="s">
        <v>744</v>
      </c>
      <c r="EF149" s="303" t="s">
        <v>744</v>
      </c>
      <c r="EG149" s="303" t="s">
        <v>744</v>
      </c>
      <c r="EH149" s="303" t="s">
        <v>744</v>
      </c>
      <c r="EI149" s="303" t="s">
        <v>744</v>
      </c>
      <c r="EJ149" s="303" t="s">
        <v>744</v>
      </c>
      <c r="EK149" s="393" t="s">
        <v>744</v>
      </c>
      <c r="EL149" s="303" t="s">
        <v>744</v>
      </c>
      <c r="EM149" s="303" t="s">
        <v>744</v>
      </c>
      <c r="EN149" s="393" t="s">
        <v>744</v>
      </c>
      <c r="EO149" s="303">
        <v>4</v>
      </c>
      <c r="EP149" s="303">
        <v>6861.9999999999991</v>
      </c>
      <c r="EQ149" s="303">
        <v>0</v>
      </c>
      <c r="ER149" s="303">
        <v>24</v>
      </c>
      <c r="ES149" s="303">
        <v>0</v>
      </c>
      <c r="ET149" s="303">
        <v>0</v>
      </c>
      <c r="EU149" s="303">
        <v>0</v>
      </c>
      <c r="EV149" s="303">
        <v>1637</v>
      </c>
      <c r="EW149" s="303">
        <v>0</v>
      </c>
      <c r="EX149" s="303">
        <v>0</v>
      </c>
      <c r="EY149" s="303">
        <v>5200.9999999999991</v>
      </c>
      <c r="EZ149" s="303">
        <v>618</v>
      </c>
      <c r="FA149" s="393">
        <v>0</v>
      </c>
      <c r="FB149" s="303">
        <v>1715.4999999999998</v>
      </c>
      <c r="FC149" s="303">
        <v>1300.2499999999998</v>
      </c>
      <c r="FD149" s="303">
        <v>154.5</v>
      </c>
      <c r="FE149" s="393">
        <v>0.24205770912270475</v>
      </c>
      <c r="FF149" s="303">
        <v>2</v>
      </c>
      <c r="FG149" s="303">
        <v>3430.9999999999995</v>
      </c>
      <c r="FH149" s="303">
        <v>0</v>
      </c>
      <c r="FI149" s="303">
        <v>0</v>
      </c>
      <c r="FJ149" s="303">
        <v>0</v>
      </c>
      <c r="FK149" s="303">
        <v>0</v>
      </c>
      <c r="FL149" s="303">
        <v>0</v>
      </c>
      <c r="FM149" s="303">
        <v>152</v>
      </c>
      <c r="FN149" s="303">
        <v>0</v>
      </c>
      <c r="FO149" s="303">
        <v>0</v>
      </c>
      <c r="FP149" s="303">
        <v>3278.9999999999995</v>
      </c>
      <c r="FQ149" s="303">
        <v>0</v>
      </c>
      <c r="FR149" s="393">
        <v>0</v>
      </c>
      <c r="FS149" s="303">
        <v>1715.4999999999998</v>
      </c>
      <c r="FT149" s="303">
        <v>1639.4999999999998</v>
      </c>
      <c r="FU149" s="303">
        <v>0</v>
      </c>
      <c r="FV149" s="393">
        <v>4.4301952783445064E-2</v>
      </c>
      <c r="FW149" s="303">
        <v>6</v>
      </c>
      <c r="FX149" s="303">
        <v>10292.999999999998</v>
      </c>
      <c r="FY149" s="303">
        <v>0</v>
      </c>
      <c r="FZ149" s="303">
        <v>24</v>
      </c>
      <c r="GA149" s="303">
        <v>0</v>
      </c>
      <c r="GB149" s="303">
        <v>0</v>
      </c>
      <c r="GC149" s="303">
        <v>0</v>
      </c>
      <c r="GD149" s="303">
        <v>1789</v>
      </c>
      <c r="GE149" s="303">
        <v>0</v>
      </c>
      <c r="GF149" s="303">
        <v>0</v>
      </c>
      <c r="GG149" s="303">
        <v>8479.9999999999982</v>
      </c>
      <c r="GH149" s="303">
        <v>618</v>
      </c>
      <c r="GI149" s="393">
        <v>0</v>
      </c>
      <c r="GJ149" s="303">
        <v>1715.4999999999998</v>
      </c>
      <c r="GK149" s="303">
        <v>1413.333333333333</v>
      </c>
      <c r="GL149" s="303">
        <v>103</v>
      </c>
      <c r="GM149" s="393">
        <v>0.17613912367628493</v>
      </c>
      <c r="GN149" s="303">
        <v>31</v>
      </c>
      <c r="GO149" s="303">
        <v>53180.499999999993</v>
      </c>
      <c r="GP149" s="303">
        <v>0</v>
      </c>
      <c r="GQ149" s="303">
        <v>0</v>
      </c>
      <c r="GR149" s="303">
        <v>0</v>
      </c>
      <c r="GS149" s="303">
        <v>0</v>
      </c>
      <c r="GT149" s="303">
        <v>0</v>
      </c>
      <c r="GU149" s="303">
        <v>52</v>
      </c>
      <c r="GV149" s="303">
        <v>0</v>
      </c>
      <c r="GW149" s="303">
        <v>0</v>
      </c>
      <c r="GX149" s="303">
        <v>53128.499999999993</v>
      </c>
      <c r="GY149" s="303">
        <v>8650</v>
      </c>
      <c r="GZ149" s="393">
        <v>0</v>
      </c>
      <c r="HA149" s="303">
        <v>1715.4999999999998</v>
      </c>
      <c r="HB149" s="303">
        <v>1713.822580645161</v>
      </c>
      <c r="HC149" s="303">
        <v>279.03225806451616</v>
      </c>
      <c r="HD149" s="393">
        <v>9.7780201389607857E-4</v>
      </c>
      <c r="HE149" s="303" t="s">
        <v>744</v>
      </c>
      <c r="HF149" s="303" t="s">
        <v>744</v>
      </c>
      <c r="HG149" s="303" t="s">
        <v>744</v>
      </c>
      <c r="HH149" s="303" t="s">
        <v>744</v>
      </c>
      <c r="HI149" s="303" t="s">
        <v>744</v>
      </c>
      <c r="HJ149" s="303" t="s">
        <v>744</v>
      </c>
      <c r="HK149" s="303" t="s">
        <v>744</v>
      </c>
      <c r="HL149" s="303" t="s">
        <v>744</v>
      </c>
      <c r="HM149" s="303" t="s">
        <v>744</v>
      </c>
      <c r="HN149" s="303" t="s">
        <v>744</v>
      </c>
      <c r="HO149" s="303" t="s">
        <v>744</v>
      </c>
      <c r="HP149" s="303" t="s">
        <v>744</v>
      </c>
      <c r="HQ149" s="393" t="s">
        <v>744</v>
      </c>
      <c r="HR149" s="303" t="s">
        <v>744</v>
      </c>
      <c r="HS149" s="303" t="s">
        <v>744</v>
      </c>
      <c r="HT149" s="303" t="s">
        <v>744</v>
      </c>
      <c r="HU149" s="393" t="s">
        <v>744</v>
      </c>
      <c r="HV149" s="303">
        <v>31</v>
      </c>
      <c r="HW149" s="303">
        <v>53180.499999999993</v>
      </c>
      <c r="HX149" s="303">
        <v>0</v>
      </c>
      <c r="HY149" s="303">
        <v>0</v>
      </c>
      <c r="HZ149" s="303">
        <v>0</v>
      </c>
      <c r="IA149" s="303">
        <v>0</v>
      </c>
      <c r="IB149" s="303">
        <v>0</v>
      </c>
      <c r="IC149" s="303">
        <v>52</v>
      </c>
      <c r="ID149" s="303">
        <v>0</v>
      </c>
      <c r="IE149" s="303">
        <v>0</v>
      </c>
      <c r="IF149" s="303">
        <v>53128.499999999993</v>
      </c>
      <c r="IG149" s="303">
        <v>8650</v>
      </c>
      <c r="IH149" s="393">
        <v>0</v>
      </c>
      <c r="II149" s="303">
        <v>1715.4999999999998</v>
      </c>
      <c r="IJ149" s="303">
        <v>1713.822580645161</v>
      </c>
      <c r="IK149" s="303">
        <v>279.03225806451616</v>
      </c>
      <c r="IL149" s="393">
        <v>9.7780201389607857E-4</v>
      </c>
      <c r="IM149" s="303"/>
      <c r="IN149" s="303">
        <v>1715.4999999999998</v>
      </c>
      <c r="IO149" s="303">
        <v>1666.5571428571427</v>
      </c>
      <c r="IP149" s="393">
        <v>2.8529791397759907E-2</v>
      </c>
      <c r="IQ149" s="303">
        <v>1715.4999999999998</v>
      </c>
      <c r="IR149" s="303">
        <v>1639.4999999999998</v>
      </c>
      <c r="IS149" s="393">
        <v>4.4301952783445064E-2</v>
      </c>
      <c r="IT149" s="303">
        <v>1715.4999999999998</v>
      </c>
      <c r="IU149" s="303">
        <v>1665.0945945945944</v>
      </c>
      <c r="IV149" s="393">
        <v>2.938234066185097E-2</v>
      </c>
      <c r="IW149" s="735"/>
      <c r="IX149" s="303"/>
      <c r="IY149" s="396" t="s">
        <v>522</v>
      </c>
      <c r="IZ149" s="396" t="s">
        <v>353</v>
      </c>
      <c r="JA149" s="396" t="s">
        <v>354</v>
      </c>
      <c r="JB149" s="396">
        <v>51</v>
      </c>
      <c r="JC149" s="396" t="s">
        <v>12</v>
      </c>
      <c r="JD149" s="396" t="s">
        <v>232</v>
      </c>
      <c r="JE149" s="396" t="s">
        <v>9</v>
      </c>
      <c r="JF149" s="396" t="s">
        <v>232</v>
      </c>
      <c r="JG149" s="396" t="s">
        <v>358</v>
      </c>
    </row>
    <row r="150" spans="1:267" customFormat="1">
      <c r="A150">
        <v>2126</v>
      </c>
      <c r="B150">
        <v>1</v>
      </c>
      <c r="F150">
        <v>700</v>
      </c>
      <c r="G150">
        <v>41</v>
      </c>
      <c r="H150">
        <v>1</v>
      </c>
      <c r="I150">
        <v>0</v>
      </c>
      <c r="J150">
        <v>1</v>
      </c>
      <c r="K150">
        <v>0</v>
      </c>
      <c r="L150" t="s">
        <v>522</v>
      </c>
      <c r="M150">
        <v>0</v>
      </c>
      <c r="N150">
        <v>30</v>
      </c>
      <c r="O150">
        <v>0</v>
      </c>
      <c r="P150">
        <v>40</v>
      </c>
      <c r="Q150">
        <v>0</v>
      </c>
      <c r="R150">
        <v>50</v>
      </c>
      <c r="S150">
        <v>0</v>
      </c>
      <c r="T150" t="s">
        <v>745</v>
      </c>
      <c r="U150">
        <v>0</v>
      </c>
      <c r="V150">
        <v>0</v>
      </c>
      <c r="W150">
        <v>1</v>
      </c>
      <c r="X150">
        <v>1</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c r="AZ150">
        <v>0</v>
      </c>
      <c r="BA150">
        <v>0</v>
      </c>
      <c r="BB150">
        <v>0</v>
      </c>
      <c r="BC150">
        <v>0</v>
      </c>
      <c r="BD150">
        <v>0</v>
      </c>
      <c r="BE150">
        <v>0</v>
      </c>
      <c r="BF150">
        <v>0</v>
      </c>
      <c r="BG150">
        <v>0</v>
      </c>
      <c r="BH150">
        <v>0</v>
      </c>
      <c r="BI150">
        <v>0</v>
      </c>
      <c r="BJ150">
        <v>0</v>
      </c>
      <c r="BK150">
        <v>0</v>
      </c>
      <c r="BL150">
        <v>0</v>
      </c>
      <c r="BM150">
        <v>0</v>
      </c>
      <c r="BN150">
        <v>0</v>
      </c>
      <c r="BO150">
        <v>0</v>
      </c>
      <c r="BP150">
        <v>0</v>
      </c>
      <c r="BQ150">
        <v>0</v>
      </c>
      <c r="BR150">
        <v>0</v>
      </c>
      <c r="BS150">
        <v>0</v>
      </c>
      <c r="BT150">
        <v>0</v>
      </c>
      <c r="BU150">
        <v>0</v>
      </c>
      <c r="BV150">
        <v>0</v>
      </c>
      <c r="BW150">
        <v>0</v>
      </c>
      <c r="BX150">
        <v>0</v>
      </c>
      <c r="BY150">
        <v>0</v>
      </c>
      <c r="BZ150">
        <v>0</v>
      </c>
      <c r="CA150">
        <v>0</v>
      </c>
      <c r="CB150">
        <v>0</v>
      </c>
      <c r="CC150">
        <v>0</v>
      </c>
      <c r="CD150">
        <v>0</v>
      </c>
      <c r="CE150">
        <v>0</v>
      </c>
      <c r="CF150">
        <v>0</v>
      </c>
      <c r="CG150" s="439"/>
      <c r="CH150" s="303" t="s">
        <v>744</v>
      </c>
      <c r="CI150" s="393" t="s">
        <v>744</v>
      </c>
      <c r="CJ150" s="303" t="s">
        <v>744</v>
      </c>
      <c r="CK150" s="393" t="s">
        <v>744</v>
      </c>
      <c r="CL150" s="303" t="s">
        <v>744</v>
      </c>
      <c r="CM150" s="393" t="s">
        <v>744</v>
      </c>
      <c r="CN150" s="303"/>
      <c r="CO150" s="303"/>
      <c r="CP150" s="393" t="s">
        <v>658</v>
      </c>
      <c r="CQ150" s="303" t="s">
        <v>744</v>
      </c>
      <c r="CR150" s="393" t="s">
        <v>744</v>
      </c>
      <c r="CS150" s="393" t="s">
        <v>658</v>
      </c>
      <c r="CT150" s="303" t="s">
        <v>744</v>
      </c>
      <c r="CU150" s="393" t="s">
        <v>744</v>
      </c>
      <c r="CV150" s="303" t="s">
        <v>744</v>
      </c>
      <c r="CW150" s="303" t="s">
        <v>744</v>
      </c>
      <c r="CX150" s="303" t="s">
        <v>744</v>
      </c>
      <c r="CY150" s="303" t="s">
        <v>744</v>
      </c>
      <c r="CZ150" s="303" t="s">
        <v>744</v>
      </c>
      <c r="DA150" s="303" t="s">
        <v>744</v>
      </c>
      <c r="DB150" s="303" t="s">
        <v>744</v>
      </c>
      <c r="DC150" s="303" t="s">
        <v>744</v>
      </c>
      <c r="DD150" s="303" t="s">
        <v>744</v>
      </c>
      <c r="DE150" s="303" t="s">
        <v>744</v>
      </c>
      <c r="DF150" s="303" t="s">
        <v>744</v>
      </c>
      <c r="DG150" s="393" t="s">
        <v>744</v>
      </c>
      <c r="DH150" s="303" t="s">
        <v>744</v>
      </c>
      <c r="DI150" s="303" t="s">
        <v>744</v>
      </c>
      <c r="DJ150" s="393" t="s">
        <v>744</v>
      </c>
      <c r="DK150" s="303" t="s">
        <v>744</v>
      </c>
      <c r="DL150" s="303" t="s">
        <v>744</v>
      </c>
      <c r="DM150" s="303" t="s">
        <v>744</v>
      </c>
      <c r="DN150" s="303" t="s">
        <v>744</v>
      </c>
      <c r="DO150" s="303" t="s">
        <v>744</v>
      </c>
      <c r="DP150" s="303" t="s">
        <v>744</v>
      </c>
      <c r="DQ150" s="303" t="s">
        <v>744</v>
      </c>
      <c r="DR150" s="303" t="s">
        <v>744</v>
      </c>
      <c r="DS150" s="303" t="s">
        <v>744</v>
      </c>
      <c r="DT150" s="303" t="s">
        <v>744</v>
      </c>
      <c r="DU150" s="303" t="s">
        <v>744</v>
      </c>
      <c r="DV150" s="393" t="s">
        <v>744</v>
      </c>
      <c r="DW150" s="303" t="s">
        <v>744</v>
      </c>
      <c r="DX150" s="303" t="s">
        <v>744</v>
      </c>
      <c r="DY150" s="393" t="s">
        <v>744</v>
      </c>
      <c r="DZ150" s="303" t="s">
        <v>744</v>
      </c>
      <c r="EA150" s="303" t="s">
        <v>744</v>
      </c>
      <c r="EB150" s="303" t="s">
        <v>744</v>
      </c>
      <c r="EC150" s="303" t="s">
        <v>744</v>
      </c>
      <c r="ED150" s="303" t="s">
        <v>744</v>
      </c>
      <c r="EE150" s="303" t="s">
        <v>744</v>
      </c>
      <c r="EF150" s="303" t="s">
        <v>744</v>
      </c>
      <c r="EG150" s="303" t="s">
        <v>744</v>
      </c>
      <c r="EH150" s="303" t="s">
        <v>744</v>
      </c>
      <c r="EI150" s="303" t="s">
        <v>744</v>
      </c>
      <c r="EJ150" s="303" t="s">
        <v>744</v>
      </c>
      <c r="EK150" s="393" t="s">
        <v>744</v>
      </c>
      <c r="EL150" s="303" t="s">
        <v>744</v>
      </c>
      <c r="EM150" s="303" t="s">
        <v>744</v>
      </c>
      <c r="EN150" s="393" t="s">
        <v>744</v>
      </c>
      <c r="EO150" s="303" t="s">
        <v>744</v>
      </c>
      <c r="EP150" s="303" t="s">
        <v>744</v>
      </c>
      <c r="EQ150" s="303" t="s">
        <v>744</v>
      </c>
      <c r="ER150" s="303" t="s">
        <v>744</v>
      </c>
      <c r="ES150" s="303" t="s">
        <v>744</v>
      </c>
      <c r="ET150" s="303" t="s">
        <v>744</v>
      </c>
      <c r="EU150" s="303" t="s">
        <v>744</v>
      </c>
      <c r="EV150" s="303" t="s">
        <v>744</v>
      </c>
      <c r="EW150" s="303" t="s">
        <v>744</v>
      </c>
      <c r="EX150" s="303" t="s">
        <v>744</v>
      </c>
      <c r="EY150" s="303" t="s">
        <v>744</v>
      </c>
      <c r="EZ150" s="303" t="s">
        <v>744</v>
      </c>
      <c r="FA150" s="393" t="s">
        <v>744</v>
      </c>
      <c r="FB150" s="303" t="s">
        <v>744</v>
      </c>
      <c r="FC150" s="303" t="s">
        <v>744</v>
      </c>
      <c r="FD150" s="303" t="s">
        <v>744</v>
      </c>
      <c r="FE150" s="393" t="s">
        <v>744</v>
      </c>
      <c r="FF150" s="303" t="s">
        <v>744</v>
      </c>
      <c r="FG150" s="303" t="s">
        <v>744</v>
      </c>
      <c r="FH150" s="303" t="s">
        <v>744</v>
      </c>
      <c r="FI150" s="303" t="s">
        <v>744</v>
      </c>
      <c r="FJ150" s="303" t="s">
        <v>744</v>
      </c>
      <c r="FK150" s="303" t="s">
        <v>744</v>
      </c>
      <c r="FL150" s="303" t="s">
        <v>744</v>
      </c>
      <c r="FM150" s="303" t="s">
        <v>744</v>
      </c>
      <c r="FN150" s="303" t="s">
        <v>744</v>
      </c>
      <c r="FO150" s="303" t="s">
        <v>744</v>
      </c>
      <c r="FP150" s="303" t="s">
        <v>744</v>
      </c>
      <c r="FQ150" s="303" t="s">
        <v>744</v>
      </c>
      <c r="FR150" s="393" t="s">
        <v>744</v>
      </c>
      <c r="FS150" s="303" t="s">
        <v>744</v>
      </c>
      <c r="FT150" s="303" t="s">
        <v>744</v>
      </c>
      <c r="FU150" s="303" t="s">
        <v>744</v>
      </c>
      <c r="FV150" s="393" t="s">
        <v>744</v>
      </c>
      <c r="FW150" s="303" t="s">
        <v>744</v>
      </c>
      <c r="FX150" s="303" t="s">
        <v>744</v>
      </c>
      <c r="FY150" s="303" t="s">
        <v>744</v>
      </c>
      <c r="FZ150" s="303" t="s">
        <v>744</v>
      </c>
      <c r="GA150" s="303" t="s">
        <v>744</v>
      </c>
      <c r="GB150" s="303" t="s">
        <v>744</v>
      </c>
      <c r="GC150" s="303" t="s">
        <v>744</v>
      </c>
      <c r="GD150" s="303" t="s">
        <v>744</v>
      </c>
      <c r="GE150" s="303" t="s">
        <v>744</v>
      </c>
      <c r="GF150" s="303" t="s">
        <v>744</v>
      </c>
      <c r="GG150" s="303" t="s">
        <v>744</v>
      </c>
      <c r="GH150" s="303" t="s">
        <v>744</v>
      </c>
      <c r="GI150" s="393" t="s">
        <v>744</v>
      </c>
      <c r="GJ150" s="303" t="s">
        <v>744</v>
      </c>
      <c r="GK150" s="303" t="s">
        <v>744</v>
      </c>
      <c r="GL150" s="303" t="s">
        <v>744</v>
      </c>
      <c r="GM150" s="393" t="s">
        <v>744</v>
      </c>
      <c r="GN150" s="303" t="s">
        <v>744</v>
      </c>
      <c r="GO150" s="303" t="s">
        <v>744</v>
      </c>
      <c r="GP150" s="303" t="s">
        <v>744</v>
      </c>
      <c r="GQ150" s="303" t="s">
        <v>744</v>
      </c>
      <c r="GR150" s="303" t="s">
        <v>744</v>
      </c>
      <c r="GS150" s="303" t="s">
        <v>744</v>
      </c>
      <c r="GT150" s="303" t="s">
        <v>744</v>
      </c>
      <c r="GU150" s="303" t="s">
        <v>744</v>
      </c>
      <c r="GV150" s="303" t="s">
        <v>744</v>
      </c>
      <c r="GW150" s="303" t="s">
        <v>744</v>
      </c>
      <c r="GX150" s="303" t="s">
        <v>744</v>
      </c>
      <c r="GY150" s="303" t="s">
        <v>744</v>
      </c>
      <c r="GZ150" s="393" t="s">
        <v>744</v>
      </c>
      <c r="HA150" s="303" t="s">
        <v>744</v>
      </c>
      <c r="HB150" s="303" t="s">
        <v>744</v>
      </c>
      <c r="HC150" s="303" t="s">
        <v>744</v>
      </c>
      <c r="HD150" s="393" t="s">
        <v>744</v>
      </c>
      <c r="HE150" s="303" t="s">
        <v>744</v>
      </c>
      <c r="HF150" s="303" t="s">
        <v>744</v>
      </c>
      <c r="HG150" s="303" t="s">
        <v>744</v>
      </c>
      <c r="HH150" s="303" t="s">
        <v>744</v>
      </c>
      <c r="HI150" s="303" t="s">
        <v>744</v>
      </c>
      <c r="HJ150" s="303" t="s">
        <v>744</v>
      </c>
      <c r="HK150" s="303" t="s">
        <v>744</v>
      </c>
      <c r="HL150" s="303" t="s">
        <v>744</v>
      </c>
      <c r="HM150" s="303" t="s">
        <v>744</v>
      </c>
      <c r="HN150" s="303" t="s">
        <v>744</v>
      </c>
      <c r="HO150" s="303" t="s">
        <v>744</v>
      </c>
      <c r="HP150" s="303" t="s">
        <v>744</v>
      </c>
      <c r="HQ150" s="393" t="s">
        <v>744</v>
      </c>
      <c r="HR150" s="303" t="s">
        <v>744</v>
      </c>
      <c r="HS150" s="303" t="s">
        <v>744</v>
      </c>
      <c r="HT150" s="303" t="s">
        <v>744</v>
      </c>
      <c r="HU150" s="393" t="s">
        <v>744</v>
      </c>
      <c r="HV150" s="303" t="s">
        <v>744</v>
      </c>
      <c r="HW150" s="303" t="s">
        <v>744</v>
      </c>
      <c r="HX150" s="303" t="s">
        <v>744</v>
      </c>
      <c r="HY150" s="303" t="s">
        <v>744</v>
      </c>
      <c r="HZ150" s="303" t="s">
        <v>744</v>
      </c>
      <c r="IA150" s="303" t="s">
        <v>744</v>
      </c>
      <c r="IB150" s="303" t="s">
        <v>744</v>
      </c>
      <c r="IC150" s="303" t="s">
        <v>744</v>
      </c>
      <c r="ID150" s="303" t="s">
        <v>744</v>
      </c>
      <c r="IE150" s="303" t="s">
        <v>744</v>
      </c>
      <c r="IF150" s="303" t="s">
        <v>744</v>
      </c>
      <c r="IG150" s="303" t="s">
        <v>744</v>
      </c>
      <c r="IH150" s="393" t="s">
        <v>744</v>
      </c>
      <c r="II150" s="303" t="s">
        <v>744</v>
      </c>
      <c r="IJ150" s="303" t="s">
        <v>744</v>
      </c>
      <c r="IK150" s="303" t="s">
        <v>744</v>
      </c>
      <c r="IL150" s="393" t="s">
        <v>744</v>
      </c>
      <c r="IM150" s="303"/>
      <c r="IN150" s="303" t="s">
        <v>744</v>
      </c>
      <c r="IO150" s="303" t="s">
        <v>744</v>
      </c>
      <c r="IP150" s="393" t="s">
        <v>744</v>
      </c>
      <c r="IQ150" s="303" t="s">
        <v>744</v>
      </c>
      <c r="IR150" s="303" t="s">
        <v>744</v>
      </c>
      <c r="IS150" s="393" t="s">
        <v>744</v>
      </c>
      <c r="IT150" s="303" t="s">
        <v>744</v>
      </c>
      <c r="IU150" s="303" t="s">
        <v>744</v>
      </c>
      <c r="IV150" s="393" t="s">
        <v>495</v>
      </c>
      <c r="IW150" s="735"/>
      <c r="IX150" s="303"/>
      <c r="IY150" s="396" t="s">
        <v>522</v>
      </c>
      <c r="IZ150" s="396" t="s">
        <v>353</v>
      </c>
      <c r="JA150" s="396" t="s">
        <v>354</v>
      </c>
      <c r="JB150" s="396">
        <v>2</v>
      </c>
      <c r="JC150" s="396" t="s">
        <v>11</v>
      </c>
      <c r="JD150" s="396" t="s">
        <v>232</v>
      </c>
      <c r="JE150" s="396" t="s">
        <v>9</v>
      </c>
      <c r="JF150" s="396" t="s">
        <v>232</v>
      </c>
      <c r="JG150" s="396" t="s">
        <v>358</v>
      </c>
    </row>
    <row r="151" spans="1:267" customFormat="1">
      <c r="A151">
        <v>2127</v>
      </c>
      <c r="B151">
        <v>1</v>
      </c>
      <c r="F151">
        <v>700</v>
      </c>
      <c r="G151">
        <v>41</v>
      </c>
      <c r="H151">
        <v>1</v>
      </c>
      <c r="I151">
        <v>0</v>
      </c>
      <c r="J151">
        <v>1</v>
      </c>
      <c r="K151">
        <v>0</v>
      </c>
      <c r="L151" t="s">
        <v>522</v>
      </c>
      <c r="M151">
        <v>0</v>
      </c>
      <c r="N151">
        <v>36.875</v>
      </c>
      <c r="O151">
        <v>24.45</v>
      </c>
      <c r="P151">
        <v>40</v>
      </c>
      <c r="Q151">
        <v>40</v>
      </c>
      <c r="R151">
        <v>0</v>
      </c>
      <c r="S151">
        <v>0</v>
      </c>
      <c r="T151" t="s">
        <v>745</v>
      </c>
      <c r="U151">
        <v>0</v>
      </c>
      <c r="V151">
        <v>0</v>
      </c>
      <c r="W151">
        <v>0</v>
      </c>
      <c r="X151">
        <v>1</v>
      </c>
      <c r="Y151">
        <v>7.5</v>
      </c>
      <c r="Z151">
        <v>0</v>
      </c>
      <c r="AA151">
        <v>0</v>
      </c>
      <c r="AB151">
        <v>0</v>
      </c>
      <c r="AC151">
        <v>0</v>
      </c>
      <c r="AD151">
        <v>0</v>
      </c>
      <c r="AE151">
        <v>0</v>
      </c>
      <c r="AF151">
        <v>0</v>
      </c>
      <c r="AG151">
        <v>0</v>
      </c>
      <c r="AH151">
        <v>0</v>
      </c>
      <c r="AI151">
        <v>0</v>
      </c>
      <c r="AJ151">
        <v>0</v>
      </c>
      <c r="AK151">
        <v>304</v>
      </c>
      <c r="AL151">
        <v>0</v>
      </c>
      <c r="AM151">
        <v>0</v>
      </c>
      <c r="AN151">
        <v>0</v>
      </c>
      <c r="AO151">
        <v>0</v>
      </c>
      <c r="AP151">
        <v>0</v>
      </c>
      <c r="AQ151">
        <v>0</v>
      </c>
      <c r="AR151">
        <v>0</v>
      </c>
      <c r="AS151">
        <v>0</v>
      </c>
      <c r="AT151">
        <v>0</v>
      </c>
      <c r="AU151">
        <v>0</v>
      </c>
      <c r="AV151">
        <v>0</v>
      </c>
      <c r="AW151">
        <v>0</v>
      </c>
      <c r="AX151">
        <v>0</v>
      </c>
      <c r="AY151">
        <v>0</v>
      </c>
      <c r="AZ151">
        <v>0</v>
      </c>
      <c r="BA151">
        <v>0</v>
      </c>
      <c r="BB151">
        <v>0</v>
      </c>
      <c r="BC151">
        <v>20</v>
      </c>
      <c r="BD151">
        <v>0</v>
      </c>
      <c r="BE151">
        <v>0</v>
      </c>
      <c r="BF151">
        <v>0</v>
      </c>
      <c r="BG151">
        <v>0</v>
      </c>
      <c r="BH151">
        <v>8</v>
      </c>
      <c r="BI151">
        <v>0</v>
      </c>
      <c r="BJ151">
        <v>0</v>
      </c>
      <c r="BK151">
        <v>0</v>
      </c>
      <c r="BL151">
        <v>0</v>
      </c>
      <c r="BM151">
        <v>0</v>
      </c>
      <c r="BN151">
        <v>0</v>
      </c>
      <c r="BO151">
        <v>0</v>
      </c>
      <c r="BP151">
        <v>0</v>
      </c>
      <c r="BQ151">
        <v>0</v>
      </c>
      <c r="BR151">
        <v>0</v>
      </c>
      <c r="BS151">
        <v>0</v>
      </c>
      <c r="BT151">
        <v>0</v>
      </c>
      <c r="BU151">
        <v>0</v>
      </c>
      <c r="BV151">
        <v>0</v>
      </c>
      <c r="BW151">
        <v>0</v>
      </c>
      <c r="BX151">
        <v>0</v>
      </c>
      <c r="BY151">
        <v>0</v>
      </c>
      <c r="BZ151">
        <v>0</v>
      </c>
      <c r="CA151">
        <v>0</v>
      </c>
      <c r="CB151">
        <v>0</v>
      </c>
      <c r="CC151">
        <v>0</v>
      </c>
      <c r="CD151">
        <v>0</v>
      </c>
      <c r="CE151">
        <v>0</v>
      </c>
      <c r="CF151">
        <v>0</v>
      </c>
      <c r="CG151" s="439"/>
      <c r="CH151" s="303">
        <v>36.875</v>
      </c>
      <c r="CI151" s="393">
        <v>24.45</v>
      </c>
      <c r="CJ151" s="303">
        <v>40</v>
      </c>
      <c r="CK151" s="393">
        <v>40</v>
      </c>
      <c r="CL151" s="303">
        <v>0</v>
      </c>
      <c r="CM151" s="393">
        <v>0</v>
      </c>
      <c r="CN151" s="303"/>
      <c r="CO151" s="303"/>
      <c r="CP151" s="393" t="s">
        <v>744</v>
      </c>
      <c r="CQ151" s="303" t="s">
        <v>744</v>
      </c>
      <c r="CR151" s="393" t="s">
        <v>744</v>
      </c>
      <c r="CS151" s="393" t="s">
        <v>744</v>
      </c>
      <c r="CT151" s="303" t="s">
        <v>744</v>
      </c>
      <c r="CU151" s="393" t="s">
        <v>744</v>
      </c>
      <c r="CV151" s="303" t="s">
        <v>744</v>
      </c>
      <c r="CW151" s="303" t="s">
        <v>744</v>
      </c>
      <c r="CX151" s="303" t="s">
        <v>744</v>
      </c>
      <c r="CY151" s="303" t="s">
        <v>744</v>
      </c>
      <c r="CZ151" s="303" t="s">
        <v>744</v>
      </c>
      <c r="DA151" s="303" t="s">
        <v>744</v>
      </c>
      <c r="DB151" s="303" t="s">
        <v>744</v>
      </c>
      <c r="DC151" s="303" t="s">
        <v>744</v>
      </c>
      <c r="DD151" s="303" t="s">
        <v>744</v>
      </c>
      <c r="DE151" s="303" t="s">
        <v>744</v>
      </c>
      <c r="DF151" s="303" t="s">
        <v>744</v>
      </c>
      <c r="DG151" s="393" t="s">
        <v>744</v>
      </c>
      <c r="DH151" s="303" t="s">
        <v>744</v>
      </c>
      <c r="DI151" s="303" t="s">
        <v>744</v>
      </c>
      <c r="DJ151" s="393" t="s">
        <v>744</v>
      </c>
      <c r="DK151" s="303" t="s">
        <v>744</v>
      </c>
      <c r="DL151" s="303" t="s">
        <v>744</v>
      </c>
      <c r="DM151" s="303" t="s">
        <v>744</v>
      </c>
      <c r="DN151" s="303" t="s">
        <v>744</v>
      </c>
      <c r="DO151" s="303" t="s">
        <v>744</v>
      </c>
      <c r="DP151" s="303" t="s">
        <v>744</v>
      </c>
      <c r="DQ151" s="303" t="s">
        <v>744</v>
      </c>
      <c r="DR151" s="303" t="s">
        <v>744</v>
      </c>
      <c r="DS151" s="303" t="s">
        <v>744</v>
      </c>
      <c r="DT151" s="303" t="s">
        <v>744</v>
      </c>
      <c r="DU151" s="303" t="s">
        <v>744</v>
      </c>
      <c r="DV151" s="393" t="s">
        <v>744</v>
      </c>
      <c r="DW151" s="303" t="s">
        <v>744</v>
      </c>
      <c r="DX151" s="303" t="s">
        <v>744</v>
      </c>
      <c r="DY151" s="393" t="s">
        <v>744</v>
      </c>
      <c r="DZ151" s="303" t="s">
        <v>744</v>
      </c>
      <c r="EA151" s="303" t="s">
        <v>744</v>
      </c>
      <c r="EB151" s="303" t="s">
        <v>744</v>
      </c>
      <c r="EC151" s="303" t="s">
        <v>744</v>
      </c>
      <c r="ED151" s="303" t="s">
        <v>744</v>
      </c>
      <c r="EE151" s="303" t="s">
        <v>744</v>
      </c>
      <c r="EF151" s="303" t="s">
        <v>744</v>
      </c>
      <c r="EG151" s="303" t="s">
        <v>744</v>
      </c>
      <c r="EH151" s="303" t="s">
        <v>744</v>
      </c>
      <c r="EI151" s="303" t="s">
        <v>744</v>
      </c>
      <c r="EJ151" s="303" t="s">
        <v>744</v>
      </c>
      <c r="EK151" s="393" t="s">
        <v>744</v>
      </c>
      <c r="EL151" s="303" t="s">
        <v>744</v>
      </c>
      <c r="EM151" s="303" t="s">
        <v>744</v>
      </c>
      <c r="EN151" s="393" t="s">
        <v>744</v>
      </c>
      <c r="EO151" s="303" t="s">
        <v>744</v>
      </c>
      <c r="EP151" s="303" t="s">
        <v>744</v>
      </c>
      <c r="EQ151" s="303" t="s">
        <v>744</v>
      </c>
      <c r="ER151" s="303" t="s">
        <v>744</v>
      </c>
      <c r="ES151" s="303" t="s">
        <v>744</v>
      </c>
      <c r="ET151" s="303" t="s">
        <v>744</v>
      </c>
      <c r="EU151" s="303" t="s">
        <v>744</v>
      </c>
      <c r="EV151" s="303" t="s">
        <v>744</v>
      </c>
      <c r="EW151" s="303" t="s">
        <v>744</v>
      </c>
      <c r="EX151" s="303" t="s">
        <v>744</v>
      </c>
      <c r="EY151" s="303" t="s">
        <v>744</v>
      </c>
      <c r="EZ151" s="303" t="s">
        <v>744</v>
      </c>
      <c r="FA151" s="393" t="s">
        <v>744</v>
      </c>
      <c r="FB151" s="303" t="s">
        <v>744</v>
      </c>
      <c r="FC151" s="303" t="s">
        <v>744</v>
      </c>
      <c r="FD151" s="303" t="s">
        <v>744</v>
      </c>
      <c r="FE151" s="393" t="s">
        <v>744</v>
      </c>
      <c r="FF151" s="303">
        <v>1</v>
      </c>
      <c r="FG151" s="303">
        <v>1705</v>
      </c>
      <c r="FH151" s="303">
        <v>0</v>
      </c>
      <c r="FI151" s="303">
        <v>0</v>
      </c>
      <c r="FJ151" s="303">
        <v>0</v>
      </c>
      <c r="FK151" s="303">
        <v>0</v>
      </c>
      <c r="FL151" s="303">
        <v>0</v>
      </c>
      <c r="FM151" s="303">
        <v>8</v>
      </c>
      <c r="FN151" s="303">
        <v>0</v>
      </c>
      <c r="FO151" s="303">
        <v>0</v>
      </c>
      <c r="FP151" s="303">
        <v>1697</v>
      </c>
      <c r="FQ151" s="303">
        <v>0</v>
      </c>
      <c r="FR151" s="393">
        <v>0</v>
      </c>
      <c r="FS151" s="303">
        <v>1705</v>
      </c>
      <c r="FT151" s="303">
        <v>1697</v>
      </c>
      <c r="FU151" s="303">
        <v>0</v>
      </c>
      <c r="FV151" s="393">
        <v>4.6920821114369016E-3</v>
      </c>
      <c r="FW151" s="303">
        <v>1</v>
      </c>
      <c r="FX151" s="303">
        <v>1705</v>
      </c>
      <c r="FY151" s="303">
        <v>0</v>
      </c>
      <c r="FZ151" s="303">
        <v>0</v>
      </c>
      <c r="GA151" s="303">
        <v>0</v>
      </c>
      <c r="GB151" s="303">
        <v>0</v>
      </c>
      <c r="GC151" s="303">
        <v>0</v>
      </c>
      <c r="GD151" s="303">
        <v>8</v>
      </c>
      <c r="GE151" s="303">
        <v>0</v>
      </c>
      <c r="GF151" s="303">
        <v>0</v>
      </c>
      <c r="GG151" s="303">
        <v>1697</v>
      </c>
      <c r="GH151" s="303">
        <v>0</v>
      </c>
      <c r="GI151" s="393">
        <v>0</v>
      </c>
      <c r="GJ151" s="303">
        <v>1705</v>
      </c>
      <c r="GK151" s="303">
        <v>1697</v>
      </c>
      <c r="GL151" s="303">
        <v>0</v>
      </c>
      <c r="GM151" s="393">
        <v>4.6920821114369016E-3</v>
      </c>
      <c r="GN151" s="303">
        <v>7.5</v>
      </c>
      <c r="GO151" s="303">
        <v>13533</v>
      </c>
      <c r="GP151" s="303">
        <v>0</v>
      </c>
      <c r="GQ151" s="303">
        <v>304</v>
      </c>
      <c r="GR151" s="303">
        <v>0</v>
      </c>
      <c r="GS151" s="303">
        <v>0</v>
      </c>
      <c r="GT151" s="303">
        <v>20</v>
      </c>
      <c r="GU151" s="303">
        <v>0</v>
      </c>
      <c r="GV151" s="303">
        <v>0</v>
      </c>
      <c r="GW151" s="303">
        <v>0</v>
      </c>
      <c r="GX151" s="303">
        <v>13209</v>
      </c>
      <c r="GY151" s="303">
        <v>0</v>
      </c>
      <c r="GZ151" s="393">
        <v>0</v>
      </c>
      <c r="HA151" s="303">
        <v>1804.4</v>
      </c>
      <c r="HB151" s="303">
        <v>1761.2</v>
      </c>
      <c r="HC151" s="303">
        <v>0</v>
      </c>
      <c r="HD151" s="393">
        <v>2.3941476391044159E-2</v>
      </c>
      <c r="HE151" s="303" t="s">
        <v>744</v>
      </c>
      <c r="HF151" s="303" t="s">
        <v>744</v>
      </c>
      <c r="HG151" s="303" t="s">
        <v>744</v>
      </c>
      <c r="HH151" s="303" t="s">
        <v>744</v>
      </c>
      <c r="HI151" s="303" t="s">
        <v>744</v>
      </c>
      <c r="HJ151" s="303" t="s">
        <v>744</v>
      </c>
      <c r="HK151" s="303" t="s">
        <v>744</v>
      </c>
      <c r="HL151" s="303" t="s">
        <v>744</v>
      </c>
      <c r="HM151" s="303" t="s">
        <v>744</v>
      </c>
      <c r="HN151" s="303" t="s">
        <v>744</v>
      </c>
      <c r="HO151" s="303" t="s">
        <v>744</v>
      </c>
      <c r="HP151" s="303" t="s">
        <v>744</v>
      </c>
      <c r="HQ151" s="393" t="s">
        <v>744</v>
      </c>
      <c r="HR151" s="303" t="s">
        <v>744</v>
      </c>
      <c r="HS151" s="303" t="s">
        <v>744</v>
      </c>
      <c r="HT151" s="303" t="s">
        <v>744</v>
      </c>
      <c r="HU151" s="393" t="s">
        <v>744</v>
      </c>
      <c r="HV151" s="303">
        <v>7.5</v>
      </c>
      <c r="HW151" s="303">
        <v>13533</v>
      </c>
      <c r="HX151" s="303">
        <v>0</v>
      </c>
      <c r="HY151" s="303">
        <v>304</v>
      </c>
      <c r="HZ151" s="303">
        <v>0</v>
      </c>
      <c r="IA151" s="303">
        <v>0</v>
      </c>
      <c r="IB151" s="303">
        <v>20</v>
      </c>
      <c r="IC151" s="303">
        <v>0</v>
      </c>
      <c r="ID151" s="303">
        <v>0</v>
      </c>
      <c r="IE151" s="303">
        <v>0</v>
      </c>
      <c r="IF151" s="303">
        <v>13209</v>
      </c>
      <c r="IG151" s="303">
        <v>0</v>
      </c>
      <c r="IH151" s="393">
        <v>0</v>
      </c>
      <c r="II151" s="303">
        <v>1804.4</v>
      </c>
      <c r="IJ151" s="303">
        <v>1761.2</v>
      </c>
      <c r="IK151" s="303">
        <v>0</v>
      </c>
      <c r="IL151" s="393">
        <v>2.3941476391044159E-2</v>
      </c>
      <c r="IM151" s="303"/>
      <c r="IN151" s="303">
        <v>1804.4</v>
      </c>
      <c r="IO151" s="303">
        <v>1761.2</v>
      </c>
      <c r="IP151" s="393">
        <v>2.3941476391044159E-2</v>
      </c>
      <c r="IQ151" s="303">
        <v>1705</v>
      </c>
      <c r="IR151" s="303">
        <v>1697</v>
      </c>
      <c r="IS151" s="393">
        <v>4.6920821114369016E-3</v>
      </c>
      <c r="IT151" s="303">
        <v>1792.7058823529412</v>
      </c>
      <c r="IU151" s="303">
        <v>1753.6470588235295</v>
      </c>
      <c r="IV151" s="393">
        <v>2.1787636172726055E-2</v>
      </c>
      <c r="IW151" s="735"/>
      <c r="IX151" s="303"/>
      <c r="IY151" s="396" t="s">
        <v>522</v>
      </c>
      <c r="IZ151" s="396" t="s">
        <v>353</v>
      </c>
      <c r="JA151" s="396" t="s">
        <v>354</v>
      </c>
      <c r="JB151" s="396">
        <v>9</v>
      </c>
      <c r="JC151" s="396" t="s">
        <v>11</v>
      </c>
      <c r="JD151" s="396" t="s">
        <v>232</v>
      </c>
      <c r="JE151" s="396" t="s">
        <v>9</v>
      </c>
      <c r="JF151" s="396" t="s">
        <v>232</v>
      </c>
      <c r="JG151" s="396" t="s">
        <v>358</v>
      </c>
    </row>
    <row r="152" spans="1:267" customFormat="1">
      <c r="A152">
        <v>2128</v>
      </c>
      <c r="B152">
        <v>1</v>
      </c>
      <c r="F152">
        <v>700</v>
      </c>
      <c r="G152">
        <v>43</v>
      </c>
      <c r="H152">
        <v>1</v>
      </c>
      <c r="I152">
        <v>0</v>
      </c>
      <c r="J152">
        <v>1</v>
      </c>
      <c r="K152">
        <v>0</v>
      </c>
      <c r="L152" t="s">
        <v>522</v>
      </c>
      <c r="M152">
        <v>0</v>
      </c>
      <c r="N152">
        <v>24</v>
      </c>
      <c r="O152">
        <v>20</v>
      </c>
      <c r="P152">
        <v>40</v>
      </c>
      <c r="Q152">
        <v>40</v>
      </c>
      <c r="R152">
        <v>0</v>
      </c>
      <c r="S152">
        <v>0</v>
      </c>
      <c r="T152" t="s">
        <v>745</v>
      </c>
      <c r="U152">
        <v>0</v>
      </c>
      <c r="V152">
        <v>0</v>
      </c>
      <c r="W152">
        <v>10</v>
      </c>
      <c r="X152">
        <v>1.5</v>
      </c>
      <c r="Y152">
        <v>33.5</v>
      </c>
      <c r="Z152">
        <v>0</v>
      </c>
      <c r="AA152">
        <v>0</v>
      </c>
      <c r="AB152">
        <v>0</v>
      </c>
      <c r="AC152">
        <v>0</v>
      </c>
      <c r="AD152">
        <v>0</v>
      </c>
      <c r="AE152">
        <v>63.5</v>
      </c>
      <c r="AF152">
        <v>0</v>
      </c>
      <c r="AG152">
        <v>0</v>
      </c>
      <c r="AH152">
        <v>0</v>
      </c>
      <c r="AI152">
        <v>168</v>
      </c>
      <c r="AJ152">
        <v>16</v>
      </c>
      <c r="AK152">
        <v>302</v>
      </c>
      <c r="AL152">
        <v>0</v>
      </c>
      <c r="AM152">
        <v>0</v>
      </c>
      <c r="AN152">
        <v>0</v>
      </c>
      <c r="AO152">
        <v>0</v>
      </c>
      <c r="AP152">
        <v>0</v>
      </c>
      <c r="AQ152">
        <v>0</v>
      </c>
      <c r="AR152">
        <v>0</v>
      </c>
      <c r="AS152">
        <v>0</v>
      </c>
      <c r="AT152">
        <v>0</v>
      </c>
      <c r="AU152">
        <v>16</v>
      </c>
      <c r="AV152">
        <v>0</v>
      </c>
      <c r="AW152">
        <v>0</v>
      </c>
      <c r="AX152">
        <v>0</v>
      </c>
      <c r="AY152">
        <v>0</v>
      </c>
      <c r="AZ152">
        <v>0</v>
      </c>
      <c r="BA152">
        <v>0</v>
      </c>
      <c r="BB152">
        <v>0</v>
      </c>
      <c r="BC152">
        <v>0</v>
      </c>
      <c r="BD152">
        <v>0</v>
      </c>
      <c r="BE152">
        <v>0</v>
      </c>
      <c r="BF152">
        <v>0</v>
      </c>
      <c r="BG152">
        <v>0</v>
      </c>
      <c r="BH152">
        <v>0</v>
      </c>
      <c r="BI152">
        <v>0</v>
      </c>
      <c r="BJ152">
        <v>0</v>
      </c>
      <c r="BK152">
        <v>0</v>
      </c>
      <c r="BL152">
        <v>0</v>
      </c>
      <c r="BM152">
        <v>0</v>
      </c>
      <c r="BN152">
        <v>0</v>
      </c>
      <c r="BO152">
        <v>88</v>
      </c>
      <c r="BP152">
        <v>0</v>
      </c>
      <c r="BQ152">
        <v>0</v>
      </c>
      <c r="BR152">
        <v>0</v>
      </c>
      <c r="BS152">
        <v>0</v>
      </c>
      <c r="BT152">
        <v>0</v>
      </c>
      <c r="BU152">
        <v>0</v>
      </c>
      <c r="BV152">
        <v>0</v>
      </c>
      <c r="BW152">
        <v>0</v>
      </c>
      <c r="BX152">
        <v>0</v>
      </c>
      <c r="BY152">
        <v>0</v>
      </c>
      <c r="BZ152">
        <v>0</v>
      </c>
      <c r="CA152">
        <v>432</v>
      </c>
      <c r="CB152">
        <v>0</v>
      </c>
      <c r="CC152">
        <v>1298.5</v>
      </c>
      <c r="CD152">
        <v>0</v>
      </c>
      <c r="CE152">
        <v>12409</v>
      </c>
      <c r="CF152">
        <v>0</v>
      </c>
      <c r="CG152" s="439"/>
      <c r="CH152" s="303">
        <v>24</v>
      </c>
      <c r="CI152" s="393">
        <v>20</v>
      </c>
      <c r="CJ152" s="303">
        <v>40</v>
      </c>
      <c r="CK152" s="393">
        <v>40</v>
      </c>
      <c r="CL152" s="303">
        <v>0</v>
      </c>
      <c r="CM152" s="393">
        <v>0</v>
      </c>
      <c r="CN152" s="303"/>
      <c r="CO152" s="303"/>
      <c r="CP152" s="393" t="s">
        <v>744</v>
      </c>
      <c r="CQ152" s="303" t="s">
        <v>389</v>
      </c>
      <c r="CR152" s="393" t="s">
        <v>389</v>
      </c>
      <c r="CS152" s="393" t="s">
        <v>744</v>
      </c>
      <c r="CT152" s="303" t="s">
        <v>389</v>
      </c>
      <c r="CU152" s="393" t="s">
        <v>389</v>
      </c>
      <c r="CV152" s="303" t="s">
        <v>744</v>
      </c>
      <c r="CW152" s="303" t="s">
        <v>744</v>
      </c>
      <c r="CX152" s="303" t="s">
        <v>744</v>
      </c>
      <c r="CY152" s="303" t="s">
        <v>744</v>
      </c>
      <c r="CZ152" s="303" t="s">
        <v>744</v>
      </c>
      <c r="DA152" s="303" t="s">
        <v>744</v>
      </c>
      <c r="DB152" s="303" t="s">
        <v>744</v>
      </c>
      <c r="DC152" s="303" t="s">
        <v>744</v>
      </c>
      <c r="DD152" s="303" t="s">
        <v>744</v>
      </c>
      <c r="DE152" s="303" t="s">
        <v>744</v>
      </c>
      <c r="DF152" s="303" t="s">
        <v>744</v>
      </c>
      <c r="DG152" s="393" t="s">
        <v>744</v>
      </c>
      <c r="DH152" s="303" t="s">
        <v>744</v>
      </c>
      <c r="DI152" s="303" t="s">
        <v>744</v>
      </c>
      <c r="DJ152" s="393" t="s">
        <v>744</v>
      </c>
      <c r="DK152" s="303" t="s">
        <v>744</v>
      </c>
      <c r="DL152" s="303" t="s">
        <v>744</v>
      </c>
      <c r="DM152" s="303" t="s">
        <v>744</v>
      </c>
      <c r="DN152" s="303" t="s">
        <v>744</v>
      </c>
      <c r="DO152" s="303" t="s">
        <v>744</v>
      </c>
      <c r="DP152" s="303" t="s">
        <v>744</v>
      </c>
      <c r="DQ152" s="303" t="s">
        <v>744</v>
      </c>
      <c r="DR152" s="303" t="s">
        <v>744</v>
      </c>
      <c r="DS152" s="303" t="s">
        <v>744</v>
      </c>
      <c r="DT152" s="303" t="s">
        <v>744</v>
      </c>
      <c r="DU152" s="303" t="s">
        <v>744</v>
      </c>
      <c r="DV152" s="393" t="s">
        <v>744</v>
      </c>
      <c r="DW152" s="303" t="s">
        <v>744</v>
      </c>
      <c r="DX152" s="303" t="s">
        <v>744</v>
      </c>
      <c r="DY152" s="393" t="s">
        <v>744</v>
      </c>
      <c r="DZ152" s="303" t="s">
        <v>744</v>
      </c>
      <c r="EA152" s="303" t="s">
        <v>744</v>
      </c>
      <c r="EB152" s="303" t="s">
        <v>744</v>
      </c>
      <c r="EC152" s="303" t="s">
        <v>744</v>
      </c>
      <c r="ED152" s="303" t="s">
        <v>744</v>
      </c>
      <c r="EE152" s="303" t="s">
        <v>744</v>
      </c>
      <c r="EF152" s="303" t="s">
        <v>744</v>
      </c>
      <c r="EG152" s="303" t="s">
        <v>744</v>
      </c>
      <c r="EH152" s="303" t="s">
        <v>744</v>
      </c>
      <c r="EI152" s="303" t="s">
        <v>744</v>
      </c>
      <c r="EJ152" s="303" t="s">
        <v>744</v>
      </c>
      <c r="EK152" s="393" t="s">
        <v>744</v>
      </c>
      <c r="EL152" s="303" t="s">
        <v>744</v>
      </c>
      <c r="EM152" s="303" t="s">
        <v>744</v>
      </c>
      <c r="EN152" s="393" t="s">
        <v>744</v>
      </c>
      <c r="EO152" s="303">
        <v>10</v>
      </c>
      <c r="EP152" s="303">
        <v>18080</v>
      </c>
      <c r="EQ152" s="303">
        <v>0</v>
      </c>
      <c r="ER152" s="303">
        <v>168</v>
      </c>
      <c r="ES152" s="303">
        <v>0</v>
      </c>
      <c r="ET152" s="303">
        <v>16</v>
      </c>
      <c r="EU152" s="303">
        <v>0</v>
      </c>
      <c r="EV152" s="303">
        <v>0</v>
      </c>
      <c r="EW152" s="303">
        <v>0</v>
      </c>
      <c r="EX152" s="303">
        <v>0</v>
      </c>
      <c r="EY152" s="303">
        <v>17896</v>
      </c>
      <c r="EZ152" s="303">
        <v>1298.5</v>
      </c>
      <c r="FA152" s="393">
        <v>0</v>
      </c>
      <c r="FB152" s="303">
        <v>1808</v>
      </c>
      <c r="FC152" s="303">
        <v>1789.6</v>
      </c>
      <c r="FD152" s="303">
        <v>129.85</v>
      </c>
      <c r="FE152" s="393">
        <v>1.0176991150442571E-2</v>
      </c>
      <c r="FF152" s="303">
        <v>1.5</v>
      </c>
      <c r="FG152" s="303">
        <v>2712</v>
      </c>
      <c r="FH152" s="303">
        <v>0</v>
      </c>
      <c r="FI152" s="303">
        <v>16</v>
      </c>
      <c r="FJ152" s="303">
        <v>0</v>
      </c>
      <c r="FK152" s="303">
        <v>0</v>
      </c>
      <c r="FL152" s="303">
        <v>0</v>
      </c>
      <c r="FM152" s="303">
        <v>0</v>
      </c>
      <c r="FN152" s="303">
        <v>0</v>
      </c>
      <c r="FO152" s="303">
        <v>0</v>
      </c>
      <c r="FP152" s="303">
        <v>2696</v>
      </c>
      <c r="FQ152" s="303">
        <v>0</v>
      </c>
      <c r="FR152" s="393">
        <v>0</v>
      </c>
      <c r="FS152" s="303">
        <v>1808</v>
      </c>
      <c r="FT152" s="303">
        <v>1797.3333333333333</v>
      </c>
      <c r="FU152" s="303">
        <v>0</v>
      </c>
      <c r="FV152" s="393">
        <v>5.8997050147493457E-3</v>
      </c>
      <c r="FW152" s="303">
        <v>11.5</v>
      </c>
      <c r="FX152" s="303">
        <v>20792</v>
      </c>
      <c r="FY152" s="303">
        <v>0</v>
      </c>
      <c r="FZ152" s="303">
        <v>184</v>
      </c>
      <c r="GA152" s="303">
        <v>0</v>
      </c>
      <c r="GB152" s="303">
        <v>16</v>
      </c>
      <c r="GC152" s="303">
        <v>0</v>
      </c>
      <c r="GD152" s="303">
        <v>0</v>
      </c>
      <c r="GE152" s="303">
        <v>0</v>
      </c>
      <c r="GF152" s="303">
        <v>0</v>
      </c>
      <c r="GG152" s="303">
        <v>20592</v>
      </c>
      <c r="GH152" s="303">
        <v>1298.5</v>
      </c>
      <c r="GI152" s="393">
        <v>0</v>
      </c>
      <c r="GJ152" s="303">
        <v>1808</v>
      </c>
      <c r="GK152" s="303">
        <v>1790.608695652174</v>
      </c>
      <c r="GL152" s="303">
        <v>112.91304347826087</v>
      </c>
      <c r="GM152" s="393">
        <v>9.6190842631781459E-3</v>
      </c>
      <c r="GN152" s="303">
        <v>33.5</v>
      </c>
      <c r="GO152" s="303">
        <v>61208.000000000007</v>
      </c>
      <c r="GP152" s="303">
        <v>63.5</v>
      </c>
      <c r="GQ152" s="303">
        <v>302</v>
      </c>
      <c r="GR152" s="303">
        <v>0</v>
      </c>
      <c r="GS152" s="303">
        <v>0</v>
      </c>
      <c r="GT152" s="303">
        <v>0</v>
      </c>
      <c r="GU152" s="303">
        <v>0</v>
      </c>
      <c r="GV152" s="303">
        <v>88</v>
      </c>
      <c r="GW152" s="303">
        <v>0</v>
      </c>
      <c r="GX152" s="303">
        <v>60754.500000000007</v>
      </c>
      <c r="GY152" s="303">
        <v>12409</v>
      </c>
      <c r="GZ152" s="393">
        <v>432</v>
      </c>
      <c r="HA152" s="303">
        <v>1827.1044776119404</v>
      </c>
      <c r="HB152" s="303">
        <v>1813.5671641791046</v>
      </c>
      <c r="HC152" s="303">
        <v>370.41791044776119</v>
      </c>
      <c r="HD152" s="393">
        <v>7.4091622010195035E-3</v>
      </c>
      <c r="HE152" s="303" t="s">
        <v>744</v>
      </c>
      <c r="HF152" s="303" t="s">
        <v>744</v>
      </c>
      <c r="HG152" s="303" t="s">
        <v>744</v>
      </c>
      <c r="HH152" s="303" t="s">
        <v>744</v>
      </c>
      <c r="HI152" s="303" t="s">
        <v>744</v>
      </c>
      <c r="HJ152" s="303" t="s">
        <v>744</v>
      </c>
      <c r="HK152" s="303" t="s">
        <v>744</v>
      </c>
      <c r="HL152" s="303" t="s">
        <v>744</v>
      </c>
      <c r="HM152" s="303" t="s">
        <v>744</v>
      </c>
      <c r="HN152" s="303" t="s">
        <v>744</v>
      </c>
      <c r="HO152" s="303" t="s">
        <v>744</v>
      </c>
      <c r="HP152" s="303" t="s">
        <v>744</v>
      </c>
      <c r="HQ152" s="393" t="s">
        <v>744</v>
      </c>
      <c r="HR152" s="303" t="s">
        <v>744</v>
      </c>
      <c r="HS152" s="303" t="s">
        <v>744</v>
      </c>
      <c r="HT152" s="303" t="s">
        <v>744</v>
      </c>
      <c r="HU152" s="393" t="s">
        <v>744</v>
      </c>
      <c r="HV152" s="303">
        <v>33.5</v>
      </c>
      <c r="HW152" s="303">
        <v>61208.000000000007</v>
      </c>
      <c r="HX152" s="303">
        <v>63.5</v>
      </c>
      <c r="HY152" s="303">
        <v>302</v>
      </c>
      <c r="HZ152" s="303">
        <v>0</v>
      </c>
      <c r="IA152" s="303">
        <v>0</v>
      </c>
      <c r="IB152" s="303">
        <v>0</v>
      </c>
      <c r="IC152" s="303">
        <v>0</v>
      </c>
      <c r="ID152" s="303">
        <v>88</v>
      </c>
      <c r="IE152" s="303">
        <v>0</v>
      </c>
      <c r="IF152" s="303">
        <v>60754.500000000007</v>
      </c>
      <c r="IG152" s="303">
        <v>12409</v>
      </c>
      <c r="IH152" s="393">
        <v>432</v>
      </c>
      <c r="II152" s="303">
        <v>1827.1044776119404</v>
      </c>
      <c r="IJ152" s="303">
        <v>1813.5671641791048</v>
      </c>
      <c r="IK152" s="303">
        <v>370.41791044776119</v>
      </c>
      <c r="IL152" s="393">
        <v>7.4091622010193925E-3</v>
      </c>
      <c r="IM152" s="303"/>
      <c r="IN152" s="303">
        <v>1822.7126436781609</v>
      </c>
      <c r="IO152" s="303">
        <v>1808.0574712643679</v>
      </c>
      <c r="IP152" s="393">
        <v>8.0403087478558843E-3</v>
      </c>
      <c r="IQ152" s="303">
        <v>1808</v>
      </c>
      <c r="IR152" s="303">
        <v>1797.3333333333333</v>
      </c>
      <c r="IS152" s="393">
        <v>5.8997050147493457E-3</v>
      </c>
      <c r="IT152" s="303">
        <v>1822.2222222222222</v>
      </c>
      <c r="IU152" s="303">
        <v>1807.7</v>
      </c>
      <c r="IV152" s="393">
        <v>7.969512195121875E-3</v>
      </c>
      <c r="IW152" s="735"/>
      <c r="IX152" s="303"/>
      <c r="IY152" s="396" t="s">
        <v>522</v>
      </c>
      <c r="IZ152" s="396" t="s">
        <v>353</v>
      </c>
      <c r="JA152" s="396" t="s">
        <v>354</v>
      </c>
      <c r="JB152" s="396">
        <v>65</v>
      </c>
      <c r="JC152" s="396" t="s">
        <v>12</v>
      </c>
      <c r="JD152" s="396" t="s">
        <v>232</v>
      </c>
      <c r="JE152" s="396" t="s">
        <v>9</v>
      </c>
      <c r="JF152" s="396" t="s">
        <v>232</v>
      </c>
      <c r="JG152" s="396" t="s">
        <v>358</v>
      </c>
    </row>
    <row r="153" spans="1:267" customFormat="1">
      <c r="A153">
        <v>2129</v>
      </c>
      <c r="B153">
        <v>1</v>
      </c>
      <c r="F153">
        <v>700</v>
      </c>
      <c r="G153">
        <v>41</v>
      </c>
      <c r="H153">
        <v>1</v>
      </c>
      <c r="I153">
        <v>0</v>
      </c>
      <c r="J153">
        <v>1</v>
      </c>
      <c r="K153">
        <v>0</v>
      </c>
      <c r="L153" t="s">
        <v>522</v>
      </c>
      <c r="M153">
        <v>0</v>
      </c>
      <c r="N153">
        <v>20</v>
      </c>
      <c r="O153">
        <v>32</v>
      </c>
      <c r="P153">
        <v>40</v>
      </c>
      <c r="Q153">
        <v>40</v>
      </c>
      <c r="R153">
        <v>100</v>
      </c>
      <c r="S153">
        <v>100</v>
      </c>
      <c r="T153" t="s">
        <v>745</v>
      </c>
      <c r="U153">
        <v>0</v>
      </c>
      <c r="V153">
        <v>0</v>
      </c>
      <c r="W153">
        <v>0</v>
      </c>
      <c r="X153">
        <v>1</v>
      </c>
      <c r="Y153">
        <v>4</v>
      </c>
      <c r="Z153">
        <v>0</v>
      </c>
      <c r="AA153">
        <v>0</v>
      </c>
      <c r="AB153">
        <v>0</v>
      </c>
      <c r="AC153">
        <v>0</v>
      </c>
      <c r="AD153">
        <v>0</v>
      </c>
      <c r="AE153">
        <v>0</v>
      </c>
      <c r="AF153">
        <v>0</v>
      </c>
      <c r="AG153">
        <v>0</v>
      </c>
      <c r="AH153">
        <v>0</v>
      </c>
      <c r="AI153">
        <v>0</v>
      </c>
      <c r="AJ153">
        <v>80</v>
      </c>
      <c r="AK153">
        <v>256</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0</v>
      </c>
      <c r="BI153">
        <v>0</v>
      </c>
      <c r="BJ153">
        <v>0</v>
      </c>
      <c r="BK153">
        <v>0</v>
      </c>
      <c r="BL153">
        <v>0</v>
      </c>
      <c r="BM153">
        <v>0</v>
      </c>
      <c r="BN153">
        <v>0</v>
      </c>
      <c r="BO153">
        <v>0</v>
      </c>
      <c r="BP153">
        <v>0</v>
      </c>
      <c r="BQ153">
        <v>0</v>
      </c>
      <c r="BR153">
        <v>0</v>
      </c>
      <c r="BS153">
        <v>0</v>
      </c>
      <c r="BT153">
        <v>0</v>
      </c>
      <c r="BU153">
        <v>0</v>
      </c>
      <c r="BV153">
        <v>0</v>
      </c>
      <c r="BW153">
        <v>0</v>
      </c>
      <c r="BX153">
        <v>0</v>
      </c>
      <c r="BY153">
        <v>0</v>
      </c>
      <c r="BZ153">
        <v>0</v>
      </c>
      <c r="CA153">
        <v>0</v>
      </c>
      <c r="CB153">
        <v>0</v>
      </c>
      <c r="CC153">
        <v>0</v>
      </c>
      <c r="CD153">
        <v>24</v>
      </c>
      <c r="CE153">
        <v>224</v>
      </c>
      <c r="CF153">
        <v>0</v>
      </c>
      <c r="CG153" s="439"/>
      <c r="CH153" s="303">
        <v>20</v>
      </c>
      <c r="CI153" s="393">
        <v>32</v>
      </c>
      <c r="CJ153" s="303">
        <v>40</v>
      </c>
      <c r="CK153" s="393">
        <v>40</v>
      </c>
      <c r="CL153" s="303">
        <v>100</v>
      </c>
      <c r="CM153" s="393">
        <v>100</v>
      </c>
      <c r="CN153" s="303"/>
      <c r="CO153" s="303"/>
      <c r="CP153" s="393" t="s">
        <v>744</v>
      </c>
      <c r="CQ153" s="303" t="s">
        <v>744</v>
      </c>
      <c r="CR153" s="393" t="s">
        <v>389</v>
      </c>
      <c r="CS153" s="393" t="s">
        <v>744</v>
      </c>
      <c r="CT153" s="303" t="s">
        <v>744</v>
      </c>
      <c r="CU153" s="393" t="s">
        <v>389</v>
      </c>
      <c r="CV153" s="303" t="s">
        <v>744</v>
      </c>
      <c r="CW153" s="303" t="s">
        <v>744</v>
      </c>
      <c r="CX153" s="303" t="s">
        <v>744</v>
      </c>
      <c r="CY153" s="303" t="s">
        <v>744</v>
      </c>
      <c r="CZ153" s="303" t="s">
        <v>744</v>
      </c>
      <c r="DA153" s="303" t="s">
        <v>744</v>
      </c>
      <c r="DB153" s="303" t="s">
        <v>744</v>
      </c>
      <c r="DC153" s="303" t="s">
        <v>744</v>
      </c>
      <c r="DD153" s="303" t="s">
        <v>744</v>
      </c>
      <c r="DE153" s="303" t="s">
        <v>744</v>
      </c>
      <c r="DF153" s="303" t="s">
        <v>744</v>
      </c>
      <c r="DG153" s="393" t="s">
        <v>744</v>
      </c>
      <c r="DH153" s="303" t="s">
        <v>744</v>
      </c>
      <c r="DI153" s="303" t="s">
        <v>744</v>
      </c>
      <c r="DJ153" s="393" t="s">
        <v>744</v>
      </c>
      <c r="DK153" s="303" t="s">
        <v>744</v>
      </c>
      <c r="DL153" s="303" t="s">
        <v>744</v>
      </c>
      <c r="DM153" s="303" t="s">
        <v>744</v>
      </c>
      <c r="DN153" s="303" t="s">
        <v>744</v>
      </c>
      <c r="DO153" s="303" t="s">
        <v>744</v>
      </c>
      <c r="DP153" s="303" t="s">
        <v>744</v>
      </c>
      <c r="DQ153" s="303" t="s">
        <v>744</v>
      </c>
      <c r="DR153" s="303" t="s">
        <v>744</v>
      </c>
      <c r="DS153" s="303" t="s">
        <v>744</v>
      </c>
      <c r="DT153" s="303" t="s">
        <v>744</v>
      </c>
      <c r="DU153" s="303" t="s">
        <v>744</v>
      </c>
      <c r="DV153" s="393" t="s">
        <v>744</v>
      </c>
      <c r="DW153" s="303" t="s">
        <v>744</v>
      </c>
      <c r="DX153" s="303" t="s">
        <v>744</v>
      </c>
      <c r="DY153" s="393" t="s">
        <v>744</v>
      </c>
      <c r="DZ153" s="303" t="s">
        <v>744</v>
      </c>
      <c r="EA153" s="303" t="s">
        <v>744</v>
      </c>
      <c r="EB153" s="303" t="s">
        <v>744</v>
      </c>
      <c r="EC153" s="303" t="s">
        <v>744</v>
      </c>
      <c r="ED153" s="303" t="s">
        <v>744</v>
      </c>
      <c r="EE153" s="303" t="s">
        <v>744</v>
      </c>
      <c r="EF153" s="303" t="s">
        <v>744</v>
      </c>
      <c r="EG153" s="303" t="s">
        <v>744</v>
      </c>
      <c r="EH153" s="303" t="s">
        <v>744</v>
      </c>
      <c r="EI153" s="303" t="s">
        <v>744</v>
      </c>
      <c r="EJ153" s="303" t="s">
        <v>744</v>
      </c>
      <c r="EK153" s="393" t="s">
        <v>744</v>
      </c>
      <c r="EL153" s="303" t="s">
        <v>744</v>
      </c>
      <c r="EM153" s="303" t="s">
        <v>744</v>
      </c>
      <c r="EN153" s="393" t="s">
        <v>744</v>
      </c>
      <c r="EO153" s="303" t="s">
        <v>744</v>
      </c>
      <c r="EP153" s="303" t="s">
        <v>744</v>
      </c>
      <c r="EQ153" s="303" t="s">
        <v>744</v>
      </c>
      <c r="ER153" s="303" t="s">
        <v>744</v>
      </c>
      <c r="ES153" s="303" t="s">
        <v>744</v>
      </c>
      <c r="ET153" s="303" t="s">
        <v>744</v>
      </c>
      <c r="EU153" s="303" t="s">
        <v>744</v>
      </c>
      <c r="EV153" s="303" t="s">
        <v>744</v>
      </c>
      <c r="EW153" s="303" t="s">
        <v>744</v>
      </c>
      <c r="EX153" s="303" t="s">
        <v>744</v>
      </c>
      <c r="EY153" s="303" t="s">
        <v>744</v>
      </c>
      <c r="EZ153" s="303" t="s">
        <v>744</v>
      </c>
      <c r="FA153" s="393" t="s">
        <v>744</v>
      </c>
      <c r="FB153" s="303" t="s">
        <v>744</v>
      </c>
      <c r="FC153" s="303" t="s">
        <v>744</v>
      </c>
      <c r="FD153" s="303" t="s">
        <v>744</v>
      </c>
      <c r="FE153" s="393" t="s">
        <v>744</v>
      </c>
      <c r="FF153" s="303">
        <v>1</v>
      </c>
      <c r="FG153" s="303">
        <v>1763.3333333333335</v>
      </c>
      <c r="FH153" s="303">
        <v>0</v>
      </c>
      <c r="FI153" s="303">
        <v>80</v>
      </c>
      <c r="FJ153" s="303">
        <v>0</v>
      </c>
      <c r="FK153" s="303">
        <v>0</v>
      </c>
      <c r="FL153" s="303">
        <v>0</v>
      </c>
      <c r="FM153" s="303">
        <v>0</v>
      </c>
      <c r="FN153" s="303">
        <v>0</v>
      </c>
      <c r="FO153" s="303">
        <v>0</v>
      </c>
      <c r="FP153" s="303">
        <v>1683.3333333333335</v>
      </c>
      <c r="FQ153" s="303">
        <v>24</v>
      </c>
      <c r="FR153" s="393">
        <v>0</v>
      </c>
      <c r="FS153" s="303">
        <v>1763.3333333333335</v>
      </c>
      <c r="FT153" s="303">
        <v>1683.3333333333335</v>
      </c>
      <c r="FU153" s="303">
        <v>24</v>
      </c>
      <c r="FV153" s="393">
        <v>4.5368620037807172E-2</v>
      </c>
      <c r="FW153" s="303">
        <v>1</v>
      </c>
      <c r="FX153" s="303">
        <v>1763.3333333333335</v>
      </c>
      <c r="FY153" s="303">
        <v>0</v>
      </c>
      <c r="FZ153" s="303">
        <v>80</v>
      </c>
      <c r="GA153" s="303">
        <v>0</v>
      </c>
      <c r="GB153" s="303">
        <v>0</v>
      </c>
      <c r="GC153" s="303">
        <v>0</v>
      </c>
      <c r="GD153" s="303">
        <v>0</v>
      </c>
      <c r="GE153" s="303">
        <v>0</v>
      </c>
      <c r="GF153" s="303">
        <v>0</v>
      </c>
      <c r="GG153" s="303">
        <v>1683.3333333333335</v>
      </c>
      <c r="GH153" s="303">
        <v>24</v>
      </c>
      <c r="GI153" s="393">
        <v>0</v>
      </c>
      <c r="GJ153" s="303">
        <v>1763.3333333333335</v>
      </c>
      <c r="GK153" s="303">
        <v>1683.3333333333335</v>
      </c>
      <c r="GL153" s="303">
        <v>24</v>
      </c>
      <c r="GM153" s="393">
        <v>4.5368620037807172E-2</v>
      </c>
      <c r="GN153" s="303">
        <v>4</v>
      </c>
      <c r="GO153" s="303">
        <v>6685.3333333333339</v>
      </c>
      <c r="GP153" s="303">
        <v>0</v>
      </c>
      <c r="GQ153" s="303">
        <v>256</v>
      </c>
      <c r="GR153" s="303">
        <v>0</v>
      </c>
      <c r="GS153" s="303">
        <v>0</v>
      </c>
      <c r="GT153" s="303">
        <v>0</v>
      </c>
      <c r="GU153" s="303">
        <v>0</v>
      </c>
      <c r="GV153" s="303">
        <v>0</v>
      </c>
      <c r="GW153" s="303">
        <v>0</v>
      </c>
      <c r="GX153" s="303">
        <v>6429.3333333333339</v>
      </c>
      <c r="GY153" s="303">
        <v>224</v>
      </c>
      <c r="GZ153" s="393">
        <v>0</v>
      </c>
      <c r="HA153" s="303">
        <v>1671.3333333333335</v>
      </c>
      <c r="HB153" s="303">
        <v>1607.3333333333335</v>
      </c>
      <c r="HC153" s="303">
        <v>56</v>
      </c>
      <c r="HD153" s="393">
        <v>3.8292780215396838E-2</v>
      </c>
      <c r="HE153" s="303" t="s">
        <v>744</v>
      </c>
      <c r="HF153" s="303" t="s">
        <v>744</v>
      </c>
      <c r="HG153" s="303" t="s">
        <v>744</v>
      </c>
      <c r="HH153" s="303" t="s">
        <v>744</v>
      </c>
      <c r="HI153" s="303" t="s">
        <v>744</v>
      </c>
      <c r="HJ153" s="303" t="s">
        <v>744</v>
      </c>
      <c r="HK153" s="303" t="s">
        <v>744</v>
      </c>
      <c r="HL153" s="303" t="s">
        <v>744</v>
      </c>
      <c r="HM153" s="303" t="s">
        <v>744</v>
      </c>
      <c r="HN153" s="303" t="s">
        <v>744</v>
      </c>
      <c r="HO153" s="303" t="s">
        <v>744</v>
      </c>
      <c r="HP153" s="303" t="s">
        <v>744</v>
      </c>
      <c r="HQ153" s="393" t="s">
        <v>744</v>
      </c>
      <c r="HR153" s="303" t="s">
        <v>744</v>
      </c>
      <c r="HS153" s="303" t="s">
        <v>744</v>
      </c>
      <c r="HT153" s="303" t="s">
        <v>744</v>
      </c>
      <c r="HU153" s="393" t="s">
        <v>744</v>
      </c>
      <c r="HV153" s="303">
        <v>4</v>
      </c>
      <c r="HW153" s="303">
        <v>6685.3333333333339</v>
      </c>
      <c r="HX153" s="303">
        <v>0</v>
      </c>
      <c r="HY153" s="303">
        <v>256</v>
      </c>
      <c r="HZ153" s="303">
        <v>0</v>
      </c>
      <c r="IA153" s="303">
        <v>0</v>
      </c>
      <c r="IB153" s="303">
        <v>0</v>
      </c>
      <c r="IC153" s="303">
        <v>0</v>
      </c>
      <c r="ID153" s="303">
        <v>0</v>
      </c>
      <c r="IE153" s="303">
        <v>0</v>
      </c>
      <c r="IF153" s="303">
        <v>6429.3333333333339</v>
      </c>
      <c r="IG153" s="303">
        <v>224</v>
      </c>
      <c r="IH153" s="393">
        <v>0</v>
      </c>
      <c r="II153" s="303">
        <v>1671.3333333333335</v>
      </c>
      <c r="IJ153" s="303">
        <v>1607.3333333333335</v>
      </c>
      <c r="IK153" s="303">
        <v>56</v>
      </c>
      <c r="IL153" s="393">
        <v>3.8292780215396838E-2</v>
      </c>
      <c r="IM153" s="303"/>
      <c r="IN153" s="303">
        <v>1671.3333333333335</v>
      </c>
      <c r="IO153" s="303">
        <v>1607.3333333333335</v>
      </c>
      <c r="IP153" s="393">
        <v>3.8292780215396838E-2</v>
      </c>
      <c r="IQ153" s="303">
        <v>1763.3333333333335</v>
      </c>
      <c r="IR153" s="303">
        <v>1683.3333333333335</v>
      </c>
      <c r="IS153" s="393">
        <v>4.5368620037807172E-2</v>
      </c>
      <c r="IT153" s="303">
        <v>1689.7333333333336</v>
      </c>
      <c r="IU153" s="303">
        <v>1622.5333333333335</v>
      </c>
      <c r="IV153" s="393">
        <v>3.9769588889765672E-2</v>
      </c>
      <c r="IW153" s="735"/>
      <c r="IX153" s="303"/>
      <c r="IY153" s="396" t="s">
        <v>522</v>
      </c>
      <c r="IZ153" s="396" t="s">
        <v>353</v>
      </c>
      <c r="JA153" s="396" t="s">
        <v>354</v>
      </c>
      <c r="JB153" s="396">
        <v>5</v>
      </c>
      <c r="JC153" s="396" t="s">
        <v>11</v>
      </c>
      <c r="JD153" s="396" t="s">
        <v>232</v>
      </c>
      <c r="JE153" s="396" t="s">
        <v>9</v>
      </c>
      <c r="JF153" s="396" t="s">
        <v>232</v>
      </c>
      <c r="JG153" s="396" t="s">
        <v>358</v>
      </c>
    </row>
    <row r="154" spans="1:267" customFormat="1">
      <c r="A154">
        <v>2130</v>
      </c>
      <c r="B154">
        <v>1</v>
      </c>
      <c r="F154">
        <v>700</v>
      </c>
      <c r="G154">
        <v>8</v>
      </c>
      <c r="H154">
        <v>1</v>
      </c>
      <c r="I154">
        <v>0</v>
      </c>
      <c r="J154">
        <v>1</v>
      </c>
      <c r="K154">
        <v>0</v>
      </c>
      <c r="L154" t="s">
        <v>522</v>
      </c>
      <c r="M154">
        <v>0</v>
      </c>
      <c r="N154">
        <v>33</v>
      </c>
      <c r="O154">
        <v>33</v>
      </c>
      <c r="P154">
        <v>40</v>
      </c>
      <c r="Q154">
        <v>40</v>
      </c>
      <c r="R154">
        <v>50</v>
      </c>
      <c r="S154">
        <v>50</v>
      </c>
      <c r="T154" t="s">
        <v>745</v>
      </c>
      <c r="U154">
        <v>0</v>
      </c>
      <c r="V154">
        <v>0</v>
      </c>
      <c r="W154">
        <v>5.5</v>
      </c>
      <c r="X154">
        <v>1</v>
      </c>
      <c r="Y154">
        <v>21.5</v>
      </c>
      <c r="Z154">
        <v>0</v>
      </c>
      <c r="AA154">
        <v>0</v>
      </c>
      <c r="AB154">
        <v>0</v>
      </c>
      <c r="AC154">
        <v>0</v>
      </c>
      <c r="AD154">
        <v>0</v>
      </c>
      <c r="AE154">
        <v>0</v>
      </c>
      <c r="AF154">
        <v>0</v>
      </c>
      <c r="AG154">
        <v>0</v>
      </c>
      <c r="AH154">
        <v>0</v>
      </c>
      <c r="AI154">
        <v>8</v>
      </c>
      <c r="AJ154">
        <v>24</v>
      </c>
      <c r="AK154">
        <v>760</v>
      </c>
      <c r="AL154">
        <v>0</v>
      </c>
      <c r="AM154">
        <v>0</v>
      </c>
      <c r="AN154">
        <v>0</v>
      </c>
      <c r="AO154">
        <v>0</v>
      </c>
      <c r="AP154">
        <v>0</v>
      </c>
      <c r="AQ154">
        <v>0</v>
      </c>
      <c r="AR154">
        <v>0</v>
      </c>
      <c r="AS154">
        <v>0</v>
      </c>
      <c r="AT154">
        <v>0</v>
      </c>
      <c r="AU154">
        <v>0</v>
      </c>
      <c r="AV154">
        <v>0</v>
      </c>
      <c r="AW154">
        <v>0</v>
      </c>
      <c r="AX154">
        <v>0</v>
      </c>
      <c r="AY154">
        <v>0</v>
      </c>
      <c r="AZ154">
        <v>0</v>
      </c>
      <c r="BA154">
        <v>0</v>
      </c>
      <c r="BB154">
        <v>0</v>
      </c>
      <c r="BC154">
        <v>0</v>
      </c>
      <c r="BD154">
        <v>0</v>
      </c>
      <c r="BE154">
        <v>0</v>
      </c>
      <c r="BF154">
        <v>0</v>
      </c>
      <c r="BG154">
        <v>4</v>
      </c>
      <c r="BH154">
        <v>24</v>
      </c>
      <c r="BI154">
        <v>0</v>
      </c>
      <c r="BJ154">
        <v>0</v>
      </c>
      <c r="BK154">
        <v>0</v>
      </c>
      <c r="BL154">
        <v>0</v>
      </c>
      <c r="BM154">
        <v>0</v>
      </c>
      <c r="BN154">
        <v>0</v>
      </c>
      <c r="BO154">
        <v>24</v>
      </c>
      <c r="BP154">
        <v>0</v>
      </c>
      <c r="BQ154">
        <v>0</v>
      </c>
      <c r="BR154">
        <v>0</v>
      </c>
      <c r="BS154">
        <v>0</v>
      </c>
      <c r="BT154">
        <v>0</v>
      </c>
      <c r="BU154">
        <v>0</v>
      </c>
      <c r="BV154">
        <v>0</v>
      </c>
      <c r="BW154">
        <v>0</v>
      </c>
      <c r="BX154">
        <v>0</v>
      </c>
      <c r="BY154">
        <v>548.5</v>
      </c>
      <c r="BZ154">
        <v>0</v>
      </c>
      <c r="CA154">
        <v>3453.5</v>
      </c>
      <c r="CB154">
        <v>0</v>
      </c>
      <c r="CC154">
        <v>255</v>
      </c>
      <c r="CD154">
        <v>2.5</v>
      </c>
      <c r="CE154">
        <v>3901.5</v>
      </c>
      <c r="CF154">
        <v>0</v>
      </c>
      <c r="CG154" s="439"/>
      <c r="CH154" s="303">
        <v>33</v>
      </c>
      <c r="CI154" s="393">
        <v>33</v>
      </c>
      <c r="CJ154" s="303">
        <v>40</v>
      </c>
      <c r="CK154" s="393">
        <v>40</v>
      </c>
      <c r="CL154" s="303">
        <v>50</v>
      </c>
      <c r="CM154" s="393">
        <v>50</v>
      </c>
      <c r="CN154" s="303"/>
      <c r="CO154" s="303"/>
      <c r="CP154" s="393" t="s">
        <v>744</v>
      </c>
      <c r="CQ154" s="303" t="s">
        <v>389</v>
      </c>
      <c r="CR154" s="393" t="s">
        <v>389</v>
      </c>
      <c r="CS154" s="393" t="s">
        <v>744</v>
      </c>
      <c r="CT154" s="303" t="s">
        <v>389</v>
      </c>
      <c r="CU154" s="393" t="s">
        <v>389</v>
      </c>
      <c r="CV154" s="303" t="s">
        <v>744</v>
      </c>
      <c r="CW154" s="303" t="s">
        <v>744</v>
      </c>
      <c r="CX154" s="303" t="s">
        <v>744</v>
      </c>
      <c r="CY154" s="303" t="s">
        <v>744</v>
      </c>
      <c r="CZ154" s="303" t="s">
        <v>744</v>
      </c>
      <c r="DA154" s="303" t="s">
        <v>744</v>
      </c>
      <c r="DB154" s="303" t="s">
        <v>744</v>
      </c>
      <c r="DC154" s="303" t="s">
        <v>744</v>
      </c>
      <c r="DD154" s="303" t="s">
        <v>744</v>
      </c>
      <c r="DE154" s="303" t="s">
        <v>744</v>
      </c>
      <c r="DF154" s="303" t="s">
        <v>744</v>
      </c>
      <c r="DG154" s="393" t="s">
        <v>744</v>
      </c>
      <c r="DH154" s="303" t="s">
        <v>744</v>
      </c>
      <c r="DI154" s="303" t="s">
        <v>744</v>
      </c>
      <c r="DJ154" s="393" t="s">
        <v>744</v>
      </c>
      <c r="DK154" s="303" t="s">
        <v>744</v>
      </c>
      <c r="DL154" s="303" t="s">
        <v>744</v>
      </c>
      <c r="DM154" s="303" t="s">
        <v>744</v>
      </c>
      <c r="DN154" s="303" t="s">
        <v>744</v>
      </c>
      <c r="DO154" s="303" t="s">
        <v>744</v>
      </c>
      <c r="DP154" s="303" t="s">
        <v>744</v>
      </c>
      <c r="DQ154" s="303" t="s">
        <v>744</v>
      </c>
      <c r="DR154" s="303" t="s">
        <v>744</v>
      </c>
      <c r="DS154" s="303" t="s">
        <v>744</v>
      </c>
      <c r="DT154" s="303" t="s">
        <v>744</v>
      </c>
      <c r="DU154" s="303" t="s">
        <v>744</v>
      </c>
      <c r="DV154" s="393" t="s">
        <v>744</v>
      </c>
      <c r="DW154" s="303" t="s">
        <v>744</v>
      </c>
      <c r="DX154" s="303" t="s">
        <v>744</v>
      </c>
      <c r="DY154" s="393" t="s">
        <v>744</v>
      </c>
      <c r="DZ154" s="303" t="s">
        <v>744</v>
      </c>
      <c r="EA154" s="303" t="s">
        <v>744</v>
      </c>
      <c r="EB154" s="303" t="s">
        <v>744</v>
      </c>
      <c r="EC154" s="303" t="s">
        <v>744</v>
      </c>
      <c r="ED154" s="303" t="s">
        <v>744</v>
      </c>
      <c r="EE154" s="303" t="s">
        <v>744</v>
      </c>
      <c r="EF154" s="303" t="s">
        <v>744</v>
      </c>
      <c r="EG154" s="303" t="s">
        <v>744</v>
      </c>
      <c r="EH154" s="303" t="s">
        <v>744</v>
      </c>
      <c r="EI154" s="303" t="s">
        <v>744</v>
      </c>
      <c r="EJ154" s="303" t="s">
        <v>744</v>
      </c>
      <c r="EK154" s="393" t="s">
        <v>744</v>
      </c>
      <c r="EL154" s="303" t="s">
        <v>744</v>
      </c>
      <c r="EM154" s="303" t="s">
        <v>744</v>
      </c>
      <c r="EN154" s="393" t="s">
        <v>744</v>
      </c>
      <c r="EO154" s="303">
        <v>5.5</v>
      </c>
      <c r="EP154" s="303">
        <v>8800.5833333333321</v>
      </c>
      <c r="EQ154" s="303">
        <v>0</v>
      </c>
      <c r="ER154" s="303">
        <v>8</v>
      </c>
      <c r="ES154" s="303">
        <v>0</v>
      </c>
      <c r="ET154" s="303">
        <v>0</v>
      </c>
      <c r="EU154" s="303">
        <v>0</v>
      </c>
      <c r="EV154" s="303">
        <v>4</v>
      </c>
      <c r="EW154" s="303">
        <v>0</v>
      </c>
      <c r="EX154" s="303">
        <v>0</v>
      </c>
      <c r="EY154" s="303">
        <v>8788.5833333333321</v>
      </c>
      <c r="EZ154" s="303">
        <v>255</v>
      </c>
      <c r="FA154" s="393">
        <v>548.5</v>
      </c>
      <c r="FB154" s="303">
        <v>1600.1060606060605</v>
      </c>
      <c r="FC154" s="303">
        <v>1597.9242424242423</v>
      </c>
      <c r="FD154" s="303">
        <v>46.363636363636367</v>
      </c>
      <c r="FE154" s="393">
        <v>1.3635459770660052E-3</v>
      </c>
      <c r="FF154" s="303">
        <v>1</v>
      </c>
      <c r="FG154" s="303">
        <v>1699.8333333333333</v>
      </c>
      <c r="FH154" s="303">
        <v>0</v>
      </c>
      <c r="FI154" s="303">
        <v>24</v>
      </c>
      <c r="FJ154" s="303">
        <v>0</v>
      </c>
      <c r="FK154" s="303">
        <v>0</v>
      </c>
      <c r="FL154" s="303">
        <v>0</v>
      </c>
      <c r="FM154" s="303">
        <v>24</v>
      </c>
      <c r="FN154" s="303">
        <v>0</v>
      </c>
      <c r="FO154" s="303">
        <v>0</v>
      </c>
      <c r="FP154" s="303">
        <v>1651.8333333333333</v>
      </c>
      <c r="FQ154" s="303">
        <v>2.5</v>
      </c>
      <c r="FR154" s="393">
        <v>0</v>
      </c>
      <c r="FS154" s="303">
        <v>1699.8333333333333</v>
      </c>
      <c r="FT154" s="303">
        <v>1651.8333333333333</v>
      </c>
      <c r="FU154" s="303">
        <v>2.5</v>
      </c>
      <c r="FV154" s="393">
        <v>2.8238062555152488E-2</v>
      </c>
      <c r="FW154" s="303">
        <v>6.5</v>
      </c>
      <c r="FX154" s="303">
        <v>10500.416666666666</v>
      </c>
      <c r="FY154" s="303">
        <v>0</v>
      </c>
      <c r="FZ154" s="303">
        <v>32</v>
      </c>
      <c r="GA154" s="303">
        <v>0</v>
      </c>
      <c r="GB154" s="303">
        <v>0</v>
      </c>
      <c r="GC154" s="303">
        <v>0</v>
      </c>
      <c r="GD154" s="303">
        <v>28</v>
      </c>
      <c r="GE154" s="303">
        <v>0</v>
      </c>
      <c r="GF154" s="303">
        <v>0</v>
      </c>
      <c r="GG154" s="303">
        <v>10440.416666666666</v>
      </c>
      <c r="GH154" s="303">
        <v>257.5</v>
      </c>
      <c r="GI154" s="393">
        <v>548.5</v>
      </c>
      <c r="GJ154" s="303">
        <v>1615.4487179487178</v>
      </c>
      <c r="GK154" s="303">
        <v>1606.2179487179487</v>
      </c>
      <c r="GL154" s="303">
        <v>39.615384615384613</v>
      </c>
      <c r="GM154" s="393">
        <v>5.7140589659139263E-3</v>
      </c>
      <c r="GN154" s="303">
        <v>21.5</v>
      </c>
      <c r="GO154" s="303">
        <v>33092.916666666664</v>
      </c>
      <c r="GP154" s="303">
        <v>0</v>
      </c>
      <c r="GQ154" s="303">
        <v>760</v>
      </c>
      <c r="GR154" s="303">
        <v>0</v>
      </c>
      <c r="GS154" s="303">
        <v>0</v>
      </c>
      <c r="GT154" s="303">
        <v>0</v>
      </c>
      <c r="GU154" s="303">
        <v>0</v>
      </c>
      <c r="GV154" s="303">
        <v>24</v>
      </c>
      <c r="GW154" s="303">
        <v>0</v>
      </c>
      <c r="GX154" s="303">
        <v>32308.916666666664</v>
      </c>
      <c r="GY154" s="303">
        <v>3901.5</v>
      </c>
      <c r="GZ154" s="393">
        <v>3453.5</v>
      </c>
      <c r="HA154" s="303">
        <v>1539.205426356589</v>
      </c>
      <c r="HB154" s="303">
        <v>1502.7403100775193</v>
      </c>
      <c r="HC154" s="303">
        <v>181.46511627906978</v>
      </c>
      <c r="HD154" s="393">
        <v>2.3690870402779951E-2</v>
      </c>
      <c r="HE154" s="303" t="s">
        <v>744</v>
      </c>
      <c r="HF154" s="303" t="s">
        <v>744</v>
      </c>
      <c r="HG154" s="303" t="s">
        <v>744</v>
      </c>
      <c r="HH154" s="303" t="s">
        <v>744</v>
      </c>
      <c r="HI154" s="303" t="s">
        <v>744</v>
      </c>
      <c r="HJ154" s="303" t="s">
        <v>744</v>
      </c>
      <c r="HK154" s="303" t="s">
        <v>744</v>
      </c>
      <c r="HL154" s="303" t="s">
        <v>744</v>
      </c>
      <c r="HM154" s="303" t="s">
        <v>744</v>
      </c>
      <c r="HN154" s="303" t="s">
        <v>744</v>
      </c>
      <c r="HO154" s="303" t="s">
        <v>744</v>
      </c>
      <c r="HP154" s="303" t="s">
        <v>744</v>
      </c>
      <c r="HQ154" s="393" t="s">
        <v>744</v>
      </c>
      <c r="HR154" s="303" t="s">
        <v>744</v>
      </c>
      <c r="HS154" s="303" t="s">
        <v>744</v>
      </c>
      <c r="HT154" s="303" t="s">
        <v>744</v>
      </c>
      <c r="HU154" s="393" t="s">
        <v>744</v>
      </c>
      <c r="HV154" s="303">
        <v>21.5</v>
      </c>
      <c r="HW154" s="303">
        <v>33092.916666666664</v>
      </c>
      <c r="HX154" s="303">
        <v>0</v>
      </c>
      <c r="HY154" s="303">
        <v>760</v>
      </c>
      <c r="HZ154" s="303">
        <v>0</v>
      </c>
      <c r="IA154" s="303">
        <v>0</v>
      </c>
      <c r="IB154" s="303">
        <v>0</v>
      </c>
      <c r="IC154" s="303">
        <v>0</v>
      </c>
      <c r="ID154" s="303">
        <v>24</v>
      </c>
      <c r="IE154" s="303">
        <v>0</v>
      </c>
      <c r="IF154" s="303">
        <v>32308.916666666664</v>
      </c>
      <c r="IG154" s="303">
        <v>3901.5</v>
      </c>
      <c r="IH154" s="393">
        <v>3453.5</v>
      </c>
      <c r="II154" s="303">
        <v>1539.205426356589</v>
      </c>
      <c r="IJ154" s="303">
        <v>1502.7403100775193</v>
      </c>
      <c r="IK154" s="303">
        <v>181.46511627906978</v>
      </c>
      <c r="IL154" s="393">
        <v>2.3690870402779951E-2</v>
      </c>
      <c r="IM154" s="303"/>
      <c r="IN154" s="303">
        <v>1551.6111111111111</v>
      </c>
      <c r="IO154" s="303">
        <v>1522.1296296296296</v>
      </c>
      <c r="IP154" s="393">
        <v>1.9000560946208833E-2</v>
      </c>
      <c r="IQ154" s="303">
        <v>1699.8333333333333</v>
      </c>
      <c r="IR154" s="303">
        <v>1651.8333333333333</v>
      </c>
      <c r="IS154" s="393">
        <v>2.8238062555152488E-2</v>
      </c>
      <c r="IT154" s="303">
        <v>1556.9047619047619</v>
      </c>
      <c r="IU154" s="303">
        <v>1526.7619047619048</v>
      </c>
      <c r="IV154" s="393">
        <v>1.9360758525768462E-2</v>
      </c>
      <c r="IW154" s="735"/>
      <c r="IX154" s="303"/>
      <c r="IY154" s="396" t="s">
        <v>522</v>
      </c>
      <c r="IZ154" s="396" t="s">
        <v>353</v>
      </c>
      <c r="JA154" s="396" t="s">
        <v>354</v>
      </c>
      <c r="JB154" s="396">
        <v>32</v>
      </c>
      <c r="JC154" s="396" t="s">
        <v>12</v>
      </c>
      <c r="JD154" s="396" t="s">
        <v>232</v>
      </c>
      <c r="JE154" s="396" t="s">
        <v>9</v>
      </c>
      <c r="JF154" s="396" t="s">
        <v>232</v>
      </c>
      <c r="JG154" s="396" t="s">
        <v>366</v>
      </c>
    </row>
    <row r="155" spans="1:267" customFormat="1">
      <c r="A155">
        <v>2131</v>
      </c>
      <c r="B155">
        <v>1</v>
      </c>
      <c r="F155">
        <v>700</v>
      </c>
      <c r="G155">
        <v>41</v>
      </c>
      <c r="H155">
        <v>1</v>
      </c>
      <c r="I155">
        <v>0</v>
      </c>
      <c r="J155">
        <v>1</v>
      </c>
      <c r="K155">
        <v>0</v>
      </c>
      <c r="L155" t="s">
        <v>522</v>
      </c>
      <c r="M155">
        <v>0</v>
      </c>
      <c r="N155">
        <v>27.4</v>
      </c>
      <c r="O155">
        <v>30.76923076923077</v>
      </c>
      <c r="P155">
        <v>40</v>
      </c>
      <c r="Q155">
        <v>40</v>
      </c>
      <c r="R155">
        <v>0</v>
      </c>
      <c r="S155">
        <v>0</v>
      </c>
      <c r="T155" t="s">
        <v>745</v>
      </c>
      <c r="U155">
        <v>0</v>
      </c>
      <c r="V155">
        <v>0</v>
      </c>
      <c r="W155">
        <v>2</v>
      </c>
      <c r="X155">
        <v>3</v>
      </c>
      <c r="Y155">
        <v>13</v>
      </c>
      <c r="Z155">
        <v>0</v>
      </c>
      <c r="AA155">
        <v>0</v>
      </c>
      <c r="AB155">
        <v>0</v>
      </c>
      <c r="AC155">
        <v>0</v>
      </c>
      <c r="AD155">
        <v>0</v>
      </c>
      <c r="AE155">
        <v>0</v>
      </c>
      <c r="AF155">
        <v>0</v>
      </c>
      <c r="AG155">
        <v>0</v>
      </c>
      <c r="AH155">
        <v>0</v>
      </c>
      <c r="AI155">
        <v>16</v>
      </c>
      <c r="AJ155">
        <v>64</v>
      </c>
      <c r="AK155">
        <v>432</v>
      </c>
      <c r="AL155">
        <v>0</v>
      </c>
      <c r="AM155">
        <v>0</v>
      </c>
      <c r="AN155">
        <v>0</v>
      </c>
      <c r="AO155">
        <v>0</v>
      </c>
      <c r="AP155">
        <v>0</v>
      </c>
      <c r="AQ155">
        <v>0</v>
      </c>
      <c r="AR155">
        <v>0</v>
      </c>
      <c r="AS155">
        <v>0</v>
      </c>
      <c r="AT155">
        <v>0</v>
      </c>
      <c r="AU155">
        <v>0</v>
      </c>
      <c r="AV155">
        <v>0</v>
      </c>
      <c r="AW155">
        <v>112</v>
      </c>
      <c r="AX155">
        <v>0</v>
      </c>
      <c r="AY155">
        <v>0</v>
      </c>
      <c r="AZ155">
        <v>0</v>
      </c>
      <c r="BA155">
        <v>0</v>
      </c>
      <c r="BB155">
        <v>0</v>
      </c>
      <c r="BC155">
        <v>0</v>
      </c>
      <c r="BD155">
        <v>0</v>
      </c>
      <c r="BE155">
        <v>0</v>
      </c>
      <c r="BF155">
        <v>0</v>
      </c>
      <c r="BG155">
        <v>0</v>
      </c>
      <c r="BH155">
        <v>0</v>
      </c>
      <c r="BI155">
        <v>83.5</v>
      </c>
      <c r="BJ155">
        <v>0</v>
      </c>
      <c r="BK155">
        <v>0</v>
      </c>
      <c r="BL155">
        <v>0</v>
      </c>
      <c r="BM155">
        <v>0</v>
      </c>
      <c r="BN155">
        <v>0</v>
      </c>
      <c r="BO155">
        <v>0</v>
      </c>
      <c r="BP155">
        <v>0</v>
      </c>
      <c r="BQ155">
        <v>0</v>
      </c>
      <c r="BR155">
        <v>0</v>
      </c>
      <c r="BS155">
        <v>0</v>
      </c>
      <c r="BT155">
        <v>0</v>
      </c>
      <c r="BU155">
        <v>0</v>
      </c>
      <c r="BV155">
        <v>0</v>
      </c>
      <c r="BW155">
        <v>0</v>
      </c>
      <c r="BX155">
        <v>0</v>
      </c>
      <c r="BY155">
        <v>0</v>
      </c>
      <c r="BZ155">
        <v>0</v>
      </c>
      <c r="CA155">
        <v>820</v>
      </c>
      <c r="CB155">
        <v>0</v>
      </c>
      <c r="CC155">
        <v>20.5</v>
      </c>
      <c r="CD155">
        <v>158</v>
      </c>
      <c r="CE155">
        <v>1583</v>
      </c>
      <c r="CF155">
        <v>0</v>
      </c>
      <c r="CG155" s="439"/>
      <c r="CH155" s="303">
        <v>27.4</v>
      </c>
      <c r="CI155" s="393">
        <v>30.76923076923077</v>
      </c>
      <c r="CJ155" s="303">
        <v>40</v>
      </c>
      <c r="CK155" s="393">
        <v>40</v>
      </c>
      <c r="CL155" s="303">
        <v>0</v>
      </c>
      <c r="CM155" s="393">
        <v>0</v>
      </c>
      <c r="CN155" s="303"/>
      <c r="CO155" s="303"/>
      <c r="CP155" s="393" t="s">
        <v>744</v>
      </c>
      <c r="CQ155" s="303" t="s">
        <v>389</v>
      </c>
      <c r="CR155" s="393" t="s">
        <v>389</v>
      </c>
      <c r="CS155" s="393" t="s">
        <v>744</v>
      </c>
      <c r="CT155" s="303" t="s">
        <v>389</v>
      </c>
      <c r="CU155" s="393" t="s">
        <v>389</v>
      </c>
      <c r="CV155" s="303" t="s">
        <v>744</v>
      </c>
      <c r="CW155" s="303" t="s">
        <v>744</v>
      </c>
      <c r="CX155" s="303" t="s">
        <v>744</v>
      </c>
      <c r="CY155" s="303" t="s">
        <v>744</v>
      </c>
      <c r="CZ155" s="303" t="s">
        <v>744</v>
      </c>
      <c r="DA155" s="303" t="s">
        <v>744</v>
      </c>
      <c r="DB155" s="303" t="s">
        <v>744</v>
      </c>
      <c r="DC155" s="303" t="s">
        <v>744</v>
      </c>
      <c r="DD155" s="303" t="s">
        <v>744</v>
      </c>
      <c r="DE155" s="303" t="s">
        <v>744</v>
      </c>
      <c r="DF155" s="303" t="s">
        <v>744</v>
      </c>
      <c r="DG155" s="393" t="s">
        <v>744</v>
      </c>
      <c r="DH155" s="303" t="s">
        <v>744</v>
      </c>
      <c r="DI155" s="303" t="s">
        <v>744</v>
      </c>
      <c r="DJ155" s="393" t="s">
        <v>744</v>
      </c>
      <c r="DK155" s="303" t="s">
        <v>744</v>
      </c>
      <c r="DL155" s="303" t="s">
        <v>744</v>
      </c>
      <c r="DM155" s="303" t="s">
        <v>744</v>
      </c>
      <c r="DN155" s="303" t="s">
        <v>744</v>
      </c>
      <c r="DO155" s="303" t="s">
        <v>744</v>
      </c>
      <c r="DP155" s="303" t="s">
        <v>744</v>
      </c>
      <c r="DQ155" s="303" t="s">
        <v>744</v>
      </c>
      <c r="DR155" s="303" t="s">
        <v>744</v>
      </c>
      <c r="DS155" s="303" t="s">
        <v>744</v>
      </c>
      <c r="DT155" s="303" t="s">
        <v>744</v>
      </c>
      <c r="DU155" s="303" t="s">
        <v>744</v>
      </c>
      <c r="DV155" s="393" t="s">
        <v>744</v>
      </c>
      <c r="DW155" s="303" t="s">
        <v>744</v>
      </c>
      <c r="DX155" s="303" t="s">
        <v>744</v>
      </c>
      <c r="DY155" s="393" t="s">
        <v>744</v>
      </c>
      <c r="DZ155" s="303" t="s">
        <v>744</v>
      </c>
      <c r="EA155" s="303" t="s">
        <v>744</v>
      </c>
      <c r="EB155" s="303" t="s">
        <v>744</v>
      </c>
      <c r="EC155" s="303" t="s">
        <v>744</v>
      </c>
      <c r="ED155" s="303" t="s">
        <v>744</v>
      </c>
      <c r="EE155" s="303" t="s">
        <v>744</v>
      </c>
      <c r="EF155" s="303" t="s">
        <v>744</v>
      </c>
      <c r="EG155" s="303" t="s">
        <v>744</v>
      </c>
      <c r="EH155" s="303" t="s">
        <v>744</v>
      </c>
      <c r="EI155" s="303" t="s">
        <v>744</v>
      </c>
      <c r="EJ155" s="303" t="s">
        <v>744</v>
      </c>
      <c r="EK155" s="393" t="s">
        <v>744</v>
      </c>
      <c r="EL155" s="303" t="s">
        <v>744</v>
      </c>
      <c r="EM155" s="303" t="s">
        <v>744</v>
      </c>
      <c r="EN155" s="393" t="s">
        <v>744</v>
      </c>
      <c r="EO155" s="303">
        <v>2</v>
      </c>
      <c r="EP155" s="303">
        <v>3561.5999999999995</v>
      </c>
      <c r="EQ155" s="303">
        <v>0</v>
      </c>
      <c r="ER155" s="303">
        <v>16</v>
      </c>
      <c r="ES155" s="303">
        <v>0</v>
      </c>
      <c r="ET155" s="303">
        <v>0</v>
      </c>
      <c r="EU155" s="303">
        <v>0</v>
      </c>
      <c r="EV155" s="303">
        <v>0</v>
      </c>
      <c r="EW155" s="303">
        <v>0</v>
      </c>
      <c r="EX155" s="303">
        <v>0</v>
      </c>
      <c r="EY155" s="303">
        <v>3545.5999999999995</v>
      </c>
      <c r="EZ155" s="303">
        <v>20.5</v>
      </c>
      <c r="FA155" s="393">
        <v>0</v>
      </c>
      <c r="FB155" s="303">
        <v>1780.7999999999997</v>
      </c>
      <c r="FC155" s="303">
        <v>1772.7999999999997</v>
      </c>
      <c r="FD155" s="303">
        <v>10.25</v>
      </c>
      <c r="FE155" s="393">
        <v>4.4923629829289879E-3</v>
      </c>
      <c r="FF155" s="303">
        <v>3</v>
      </c>
      <c r="FG155" s="303">
        <v>5342.4</v>
      </c>
      <c r="FH155" s="303">
        <v>0</v>
      </c>
      <c r="FI155" s="303">
        <v>64</v>
      </c>
      <c r="FJ155" s="303">
        <v>0</v>
      </c>
      <c r="FK155" s="303">
        <v>0</v>
      </c>
      <c r="FL155" s="303">
        <v>0</v>
      </c>
      <c r="FM155" s="303">
        <v>0</v>
      </c>
      <c r="FN155" s="303">
        <v>0</v>
      </c>
      <c r="FO155" s="303">
        <v>0</v>
      </c>
      <c r="FP155" s="303">
        <v>5278.4</v>
      </c>
      <c r="FQ155" s="303">
        <v>158</v>
      </c>
      <c r="FR155" s="393">
        <v>0</v>
      </c>
      <c r="FS155" s="303">
        <v>1780.7999999999997</v>
      </c>
      <c r="FT155" s="303">
        <v>1759.4666666666665</v>
      </c>
      <c r="FU155" s="303">
        <v>52.666666666666664</v>
      </c>
      <c r="FV155" s="393">
        <v>1.1979634621144042E-2</v>
      </c>
      <c r="FW155" s="303">
        <v>5</v>
      </c>
      <c r="FX155" s="303">
        <v>8904</v>
      </c>
      <c r="FY155" s="303">
        <v>0</v>
      </c>
      <c r="FZ155" s="303">
        <v>80</v>
      </c>
      <c r="GA155" s="303">
        <v>0</v>
      </c>
      <c r="GB155" s="303">
        <v>0</v>
      </c>
      <c r="GC155" s="303">
        <v>0</v>
      </c>
      <c r="GD155" s="303">
        <v>0</v>
      </c>
      <c r="GE155" s="303">
        <v>0</v>
      </c>
      <c r="GF155" s="303">
        <v>0</v>
      </c>
      <c r="GG155" s="303">
        <v>8824</v>
      </c>
      <c r="GH155" s="303">
        <v>178.5</v>
      </c>
      <c r="GI155" s="393">
        <v>0</v>
      </c>
      <c r="GJ155" s="303">
        <v>1780.8</v>
      </c>
      <c r="GK155" s="303">
        <v>1764.8</v>
      </c>
      <c r="GL155" s="303">
        <v>35.700000000000003</v>
      </c>
      <c r="GM155" s="393">
        <v>8.9847259658580869E-3</v>
      </c>
      <c r="GN155" s="303">
        <v>13</v>
      </c>
      <c r="GO155" s="303">
        <v>21980</v>
      </c>
      <c r="GP155" s="303">
        <v>0</v>
      </c>
      <c r="GQ155" s="303">
        <v>432</v>
      </c>
      <c r="GR155" s="303">
        <v>0</v>
      </c>
      <c r="GS155" s="303">
        <v>112</v>
      </c>
      <c r="GT155" s="303">
        <v>0</v>
      </c>
      <c r="GU155" s="303">
        <v>83.5</v>
      </c>
      <c r="GV155" s="303">
        <v>0</v>
      </c>
      <c r="GW155" s="303">
        <v>0</v>
      </c>
      <c r="GX155" s="303">
        <v>21352.5</v>
      </c>
      <c r="GY155" s="303">
        <v>1583</v>
      </c>
      <c r="GZ155" s="393">
        <v>820</v>
      </c>
      <c r="HA155" s="303">
        <v>1690.7692307692307</v>
      </c>
      <c r="HB155" s="303">
        <v>1642.5</v>
      </c>
      <c r="HC155" s="303">
        <v>121.76923076923077</v>
      </c>
      <c r="HD155" s="393">
        <v>2.8548680618744271E-2</v>
      </c>
      <c r="HE155" s="303" t="s">
        <v>744</v>
      </c>
      <c r="HF155" s="303" t="s">
        <v>744</v>
      </c>
      <c r="HG155" s="303" t="s">
        <v>744</v>
      </c>
      <c r="HH155" s="303" t="s">
        <v>744</v>
      </c>
      <c r="HI155" s="303" t="s">
        <v>744</v>
      </c>
      <c r="HJ155" s="303" t="s">
        <v>744</v>
      </c>
      <c r="HK155" s="303" t="s">
        <v>744</v>
      </c>
      <c r="HL155" s="303" t="s">
        <v>744</v>
      </c>
      <c r="HM155" s="303" t="s">
        <v>744</v>
      </c>
      <c r="HN155" s="303" t="s">
        <v>744</v>
      </c>
      <c r="HO155" s="303" t="s">
        <v>744</v>
      </c>
      <c r="HP155" s="303" t="s">
        <v>744</v>
      </c>
      <c r="HQ155" s="393" t="s">
        <v>744</v>
      </c>
      <c r="HR155" s="303" t="s">
        <v>744</v>
      </c>
      <c r="HS155" s="303" t="s">
        <v>744</v>
      </c>
      <c r="HT155" s="303" t="s">
        <v>744</v>
      </c>
      <c r="HU155" s="393" t="s">
        <v>744</v>
      </c>
      <c r="HV155" s="303">
        <v>13</v>
      </c>
      <c r="HW155" s="303">
        <v>21980</v>
      </c>
      <c r="HX155" s="303">
        <v>0</v>
      </c>
      <c r="HY155" s="303">
        <v>432</v>
      </c>
      <c r="HZ155" s="303">
        <v>0</v>
      </c>
      <c r="IA155" s="303">
        <v>112</v>
      </c>
      <c r="IB155" s="303">
        <v>0</v>
      </c>
      <c r="IC155" s="303">
        <v>83.5</v>
      </c>
      <c r="ID155" s="303">
        <v>0</v>
      </c>
      <c r="IE155" s="303">
        <v>0</v>
      </c>
      <c r="IF155" s="303">
        <v>21352.5</v>
      </c>
      <c r="IG155" s="303">
        <v>1583</v>
      </c>
      <c r="IH155" s="393">
        <v>820</v>
      </c>
      <c r="II155" s="303">
        <v>1690.7692307692307</v>
      </c>
      <c r="IJ155" s="303">
        <v>1642.5</v>
      </c>
      <c r="IK155" s="303">
        <v>121.76923076923077</v>
      </c>
      <c r="IL155" s="393">
        <v>2.8548680618744271E-2</v>
      </c>
      <c r="IM155" s="303"/>
      <c r="IN155" s="303">
        <v>1702.7733333333333</v>
      </c>
      <c r="IO155" s="303">
        <v>1659.8733333333332</v>
      </c>
      <c r="IP155" s="393">
        <v>2.519419300278769E-2</v>
      </c>
      <c r="IQ155" s="303">
        <v>1780.8</v>
      </c>
      <c r="IR155" s="303">
        <v>1759.4666666666665</v>
      </c>
      <c r="IS155" s="393">
        <v>1.1979634621144153E-2</v>
      </c>
      <c r="IT155" s="303">
        <v>1715.7777777777778</v>
      </c>
      <c r="IU155" s="303">
        <v>1676.4722222222222</v>
      </c>
      <c r="IV155" s="393">
        <v>2.2908302033415429E-2</v>
      </c>
      <c r="IW155" s="735"/>
      <c r="IX155" s="303"/>
      <c r="IY155" s="396" t="s">
        <v>522</v>
      </c>
      <c r="IZ155" s="396" t="s">
        <v>353</v>
      </c>
      <c r="JA155" s="396" t="s">
        <v>354</v>
      </c>
      <c r="JB155" s="396">
        <v>21</v>
      </c>
      <c r="JC155" s="396" t="s">
        <v>12</v>
      </c>
      <c r="JD155" s="396" t="s">
        <v>232</v>
      </c>
      <c r="JE155" s="396" t="s">
        <v>9</v>
      </c>
      <c r="JF155" s="396" t="s">
        <v>232</v>
      </c>
      <c r="JG155" s="396" t="s">
        <v>358</v>
      </c>
    </row>
    <row r="156" spans="1:267" customFormat="1">
      <c r="A156">
        <v>2132</v>
      </c>
      <c r="B156">
        <v>1</v>
      </c>
      <c r="F156">
        <v>700</v>
      </c>
      <c r="G156">
        <v>43</v>
      </c>
      <c r="H156">
        <v>1</v>
      </c>
      <c r="I156">
        <v>0</v>
      </c>
      <c r="J156">
        <v>1</v>
      </c>
      <c r="K156">
        <v>0</v>
      </c>
      <c r="L156" t="s">
        <v>522</v>
      </c>
      <c r="M156">
        <v>0</v>
      </c>
      <c r="N156">
        <v>20</v>
      </c>
      <c r="O156">
        <v>26.666666666666668</v>
      </c>
      <c r="P156">
        <v>40</v>
      </c>
      <c r="Q156">
        <v>40</v>
      </c>
      <c r="R156">
        <v>0</v>
      </c>
      <c r="S156">
        <v>0</v>
      </c>
      <c r="T156" t="s">
        <v>745</v>
      </c>
      <c r="U156">
        <v>0</v>
      </c>
      <c r="V156">
        <v>0</v>
      </c>
      <c r="W156">
        <v>0</v>
      </c>
      <c r="X156">
        <v>1.5</v>
      </c>
      <c r="Y156">
        <v>6</v>
      </c>
      <c r="Z156">
        <v>0</v>
      </c>
      <c r="AA156">
        <v>0</v>
      </c>
      <c r="AB156">
        <v>0</v>
      </c>
      <c r="AC156">
        <v>0</v>
      </c>
      <c r="AD156">
        <v>0</v>
      </c>
      <c r="AE156">
        <v>1456</v>
      </c>
      <c r="AF156">
        <v>0</v>
      </c>
      <c r="AG156">
        <v>0</v>
      </c>
      <c r="AH156">
        <v>0</v>
      </c>
      <c r="AI156">
        <v>0</v>
      </c>
      <c r="AJ156">
        <v>0</v>
      </c>
      <c r="AK156">
        <v>480</v>
      </c>
      <c r="AL156">
        <v>0</v>
      </c>
      <c r="AM156">
        <v>0</v>
      </c>
      <c r="AN156">
        <v>0</v>
      </c>
      <c r="AO156">
        <v>0</v>
      </c>
      <c r="AP156">
        <v>0</v>
      </c>
      <c r="AQ156">
        <v>0</v>
      </c>
      <c r="AR156">
        <v>0</v>
      </c>
      <c r="AS156">
        <v>0</v>
      </c>
      <c r="AT156">
        <v>0</v>
      </c>
      <c r="AU156">
        <v>0</v>
      </c>
      <c r="AV156">
        <v>0</v>
      </c>
      <c r="AW156">
        <v>0</v>
      </c>
      <c r="AX156">
        <v>0</v>
      </c>
      <c r="AY156">
        <v>0</v>
      </c>
      <c r="AZ156">
        <v>0</v>
      </c>
      <c r="BA156">
        <v>0</v>
      </c>
      <c r="BB156">
        <v>0</v>
      </c>
      <c r="BC156">
        <v>0</v>
      </c>
      <c r="BD156">
        <v>0</v>
      </c>
      <c r="BE156">
        <v>0</v>
      </c>
      <c r="BF156">
        <v>0</v>
      </c>
      <c r="BG156">
        <v>0</v>
      </c>
      <c r="BH156">
        <v>50</v>
      </c>
      <c r="BI156">
        <v>198</v>
      </c>
      <c r="BJ156">
        <v>0</v>
      </c>
      <c r="BK156">
        <v>0</v>
      </c>
      <c r="BL156">
        <v>0</v>
      </c>
      <c r="BM156">
        <v>0</v>
      </c>
      <c r="BN156">
        <v>0</v>
      </c>
      <c r="BO156">
        <v>0</v>
      </c>
      <c r="BP156">
        <v>0</v>
      </c>
      <c r="BQ156">
        <v>0</v>
      </c>
      <c r="BR156">
        <v>0</v>
      </c>
      <c r="BS156">
        <v>0</v>
      </c>
      <c r="BT156">
        <v>0</v>
      </c>
      <c r="BU156">
        <v>0</v>
      </c>
      <c r="BV156">
        <v>0</v>
      </c>
      <c r="BW156">
        <v>0</v>
      </c>
      <c r="BX156">
        <v>0</v>
      </c>
      <c r="BY156">
        <v>0</v>
      </c>
      <c r="BZ156">
        <v>0</v>
      </c>
      <c r="CA156">
        <v>0</v>
      </c>
      <c r="CB156">
        <v>0</v>
      </c>
      <c r="CC156">
        <v>0</v>
      </c>
      <c r="CD156">
        <v>0</v>
      </c>
      <c r="CE156">
        <v>805</v>
      </c>
      <c r="CF156">
        <v>0</v>
      </c>
      <c r="CG156" s="439"/>
      <c r="CH156" s="303">
        <v>20</v>
      </c>
      <c r="CI156" s="393">
        <v>26.666666666666668</v>
      </c>
      <c r="CJ156" s="303">
        <v>40</v>
      </c>
      <c r="CK156" s="393">
        <v>40</v>
      </c>
      <c r="CL156" s="303">
        <v>0</v>
      </c>
      <c r="CM156" s="393">
        <v>0</v>
      </c>
      <c r="CN156" s="303"/>
      <c r="CO156" s="303"/>
      <c r="CP156" s="393" t="s">
        <v>744</v>
      </c>
      <c r="CQ156" s="303" t="s">
        <v>744</v>
      </c>
      <c r="CR156" s="393" t="s">
        <v>389</v>
      </c>
      <c r="CS156" s="393" t="s">
        <v>744</v>
      </c>
      <c r="CT156" s="303" t="s">
        <v>744</v>
      </c>
      <c r="CU156" s="393" t="s">
        <v>389</v>
      </c>
      <c r="CV156" s="303" t="s">
        <v>744</v>
      </c>
      <c r="CW156" s="303" t="s">
        <v>744</v>
      </c>
      <c r="CX156" s="303" t="s">
        <v>744</v>
      </c>
      <c r="CY156" s="303" t="s">
        <v>744</v>
      </c>
      <c r="CZ156" s="303" t="s">
        <v>744</v>
      </c>
      <c r="DA156" s="303" t="s">
        <v>744</v>
      </c>
      <c r="DB156" s="303" t="s">
        <v>744</v>
      </c>
      <c r="DC156" s="303" t="s">
        <v>744</v>
      </c>
      <c r="DD156" s="303" t="s">
        <v>744</v>
      </c>
      <c r="DE156" s="303" t="s">
        <v>744</v>
      </c>
      <c r="DF156" s="303" t="s">
        <v>744</v>
      </c>
      <c r="DG156" s="393" t="s">
        <v>744</v>
      </c>
      <c r="DH156" s="303" t="s">
        <v>744</v>
      </c>
      <c r="DI156" s="303" t="s">
        <v>744</v>
      </c>
      <c r="DJ156" s="393" t="s">
        <v>744</v>
      </c>
      <c r="DK156" s="303" t="s">
        <v>744</v>
      </c>
      <c r="DL156" s="303" t="s">
        <v>744</v>
      </c>
      <c r="DM156" s="303" t="s">
        <v>744</v>
      </c>
      <c r="DN156" s="303" t="s">
        <v>744</v>
      </c>
      <c r="DO156" s="303" t="s">
        <v>744</v>
      </c>
      <c r="DP156" s="303" t="s">
        <v>744</v>
      </c>
      <c r="DQ156" s="303" t="s">
        <v>744</v>
      </c>
      <c r="DR156" s="303" t="s">
        <v>744</v>
      </c>
      <c r="DS156" s="303" t="s">
        <v>744</v>
      </c>
      <c r="DT156" s="303" t="s">
        <v>744</v>
      </c>
      <c r="DU156" s="303" t="s">
        <v>744</v>
      </c>
      <c r="DV156" s="393" t="s">
        <v>744</v>
      </c>
      <c r="DW156" s="303" t="s">
        <v>744</v>
      </c>
      <c r="DX156" s="303" t="s">
        <v>744</v>
      </c>
      <c r="DY156" s="393" t="s">
        <v>744</v>
      </c>
      <c r="DZ156" s="303" t="s">
        <v>744</v>
      </c>
      <c r="EA156" s="303" t="s">
        <v>744</v>
      </c>
      <c r="EB156" s="303" t="s">
        <v>744</v>
      </c>
      <c r="EC156" s="303" t="s">
        <v>744</v>
      </c>
      <c r="ED156" s="303" t="s">
        <v>744</v>
      </c>
      <c r="EE156" s="303" t="s">
        <v>744</v>
      </c>
      <c r="EF156" s="303" t="s">
        <v>744</v>
      </c>
      <c r="EG156" s="303" t="s">
        <v>744</v>
      </c>
      <c r="EH156" s="303" t="s">
        <v>744</v>
      </c>
      <c r="EI156" s="303" t="s">
        <v>744</v>
      </c>
      <c r="EJ156" s="303" t="s">
        <v>744</v>
      </c>
      <c r="EK156" s="393" t="s">
        <v>744</v>
      </c>
      <c r="EL156" s="303" t="s">
        <v>744</v>
      </c>
      <c r="EM156" s="303" t="s">
        <v>744</v>
      </c>
      <c r="EN156" s="393" t="s">
        <v>744</v>
      </c>
      <c r="EO156" s="303" t="s">
        <v>744</v>
      </c>
      <c r="EP156" s="303" t="s">
        <v>744</v>
      </c>
      <c r="EQ156" s="303" t="s">
        <v>744</v>
      </c>
      <c r="ER156" s="303" t="s">
        <v>744</v>
      </c>
      <c r="ES156" s="303" t="s">
        <v>744</v>
      </c>
      <c r="ET156" s="303" t="s">
        <v>744</v>
      </c>
      <c r="EU156" s="303" t="s">
        <v>744</v>
      </c>
      <c r="EV156" s="303" t="s">
        <v>744</v>
      </c>
      <c r="EW156" s="303" t="s">
        <v>744</v>
      </c>
      <c r="EX156" s="303" t="s">
        <v>744</v>
      </c>
      <c r="EY156" s="303" t="s">
        <v>744</v>
      </c>
      <c r="EZ156" s="303" t="s">
        <v>744</v>
      </c>
      <c r="FA156" s="393" t="s">
        <v>744</v>
      </c>
      <c r="FB156" s="303" t="s">
        <v>744</v>
      </c>
      <c r="FC156" s="303" t="s">
        <v>744</v>
      </c>
      <c r="FD156" s="303" t="s">
        <v>744</v>
      </c>
      <c r="FE156" s="393" t="s">
        <v>744</v>
      </c>
      <c r="FF156" s="303">
        <v>1.5</v>
      </c>
      <c r="FG156" s="303">
        <v>2760</v>
      </c>
      <c r="FH156" s="303">
        <v>0</v>
      </c>
      <c r="FI156" s="303">
        <v>0</v>
      </c>
      <c r="FJ156" s="303">
        <v>0</v>
      </c>
      <c r="FK156" s="303">
        <v>0</v>
      </c>
      <c r="FL156" s="303">
        <v>0</v>
      </c>
      <c r="FM156" s="303">
        <v>50</v>
      </c>
      <c r="FN156" s="303">
        <v>0</v>
      </c>
      <c r="FO156" s="303">
        <v>0</v>
      </c>
      <c r="FP156" s="303">
        <v>2710</v>
      </c>
      <c r="FQ156" s="303">
        <v>0</v>
      </c>
      <c r="FR156" s="393">
        <v>0</v>
      </c>
      <c r="FS156" s="303">
        <v>1840</v>
      </c>
      <c r="FT156" s="303">
        <v>1806.6666666666667</v>
      </c>
      <c r="FU156" s="303">
        <v>0</v>
      </c>
      <c r="FV156" s="393">
        <v>1.8115942028985477E-2</v>
      </c>
      <c r="FW156" s="303">
        <v>1.5</v>
      </c>
      <c r="FX156" s="303">
        <v>2760</v>
      </c>
      <c r="FY156" s="303">
        <v>0</v>
      </c>
      <c r="FZ156" s="303">
        <v>0</v>
      </c>
      <c r="GA156" s="303">
        <v>0</v>
      </c>
      <c r="GB156" s="303">
        <v>0</v>
      </c>
      <c r="GC156" s="303">
        <v>0</v>
      </c>
      <c r="GD156" s="303">
        <v>50</v>
      </c>
      <c r="GE156" s="303">
        <v>0</v>
      </c>
      <c r="GF156" s="303">
        <v>0</v>
      </c>
      <c r="GG156" s="303">
        <v>2710</v>
      </c>
      <c r="GH156" s="303">
        <v>0</v>
      </c>
      <c r="GI156" s="393">
        <v>0</v>
      </c>
      <c r="GJ156" s="303">
        <v>1840</v>
      </c>
      <c r="GK156" s="303">
        <v>1806.6666666666667</v>
      </c>
      <c r="GL156" s="303">
        <v>0</v>
      </c>
      <c r="GM156" s="393">
        <v>1.8115942028985477E-2</v>
      </c>
      <c r="GN156" s="303">
        <v>6</v>
      </c>
      <c r="GO156" s="303">
        <v>10720.000000000002</v>
      </c>
      <c r="GP156" s="303">
        <v>1456</v>
      </c>
      <c r="GQ156" s="303">
        <v>480</v>
      </c>
      <c r="GR156" s="303">
        <v>0</v>
      </c>
      <c r="GS156" s="303">
        <v>0</v>
      </c>
      <c r="GT156" s="303">
        <v>0</v>
      </c>
      <c r="GU156" s="303">
        <v>198</v>
      </c>
      <c r="GV156" s="303">
        <v>0</v>
      </c>
      <c r="GW156" s="303">
        <v>0</v>
      </c>
      <c r="GX156" s="303">
        <v>8586.0000000000018</v>
      </c>
      <c r="GY156" s="303">
        <v>805</v>
      </c>
      <c r="GZ156" s="393">
        <v>0</v>
      </c>
      <c r="HA156" s="303">
        <v>1786.666666666667</v>
      </c>
      <c r="HB156" s="303">
        <v>1431.0000000000002</v>
      </c>
      <c r="HC156" s="303">
        <v>134.16666666666666</v>
      </c>
      <c r="HD156" s="393">
        <v>0.19906716417910453</v>
      </c>
      <c r="HE156" s="303" t="s">
        <v>744</v>
      </c>
      <c r="HF156" s="303" t="s">
        <v>744</v>
      </c>
      <c r="HG156" s="303" t="s">
        <v>744</v>
      </c>
      <c r="HH156" s="303" t="s">
        <v>744</v>
      </c>
      <c r="HI156" s="303" t="s">
        <v>744</v>
      </c>
      <c r="HJ156" s="303" t="s">
        <v>744</v>
      </c>
      <c r="HK156" s="303" t="s">
        <v>744</v>
      </c>
      <c r="HL156" s="303" t="s">
        <v>744</v>
      </c>
      <c r="HM156" s="303" t="s">
        <v>744</v>
      </c>
      <c r="HN156" s="303" t="s">
        <v>744</v>
      </c>
      <c r="HO156" s="303" t="s">
        <v>744</v>
      </c>
      <c r="HP156" s="303" t="s">
        <v>744</v>
      </c>
      <c r="HQ156" s="393" t="s">
        <v>744</v>
      </c>
      <c r="HR156" s="303" t="s">
        <v>744</v>
      </c>
      <c r="HS156" s="303" t="s">
        <v>744</v>
      </c>
      <c r="HT156" s="303" t="s">
        <v>744</v>
      </c>
      <c r="HU156" s="393" t="s">
        <v>744</v>
      </c>
      <c r="HV156" s="303">
        <v>6</v>
      </c>
      <c r="HW156" s="303">
        <v>10720.000000000002</v>
      </c>
      <c r="HX156" s="303">
        <v>1456</v>
      </c>
      <c r="HY156" s="303">
        <v>480</v>
      </c>
      <c r="HZ156" s="303">
        <v>0</v>
      </c>
      <c r="IA156" s="303">
        <v>0</v>
      </c>
      <c r="IB156" s="303">
        <v>0</v>
      </c>
      <c r="IC156" s="303">
        <v>198</v>
      </c>
      <c r="ID156" s="303">
        <v>0</v>
      </c>
      <c r="IE156" s="303">
        <v>0</v>
      </c>
      <c r="IF156" s="303">
        <v>8586.0000000000018</v>
      </c>
      <c r="IG156" s="303">
        <v>805</v>
      </c>
      <c r="IH156" s="393">
        <v>0</v>
      </c>
      <c r="II156" s="303">
        <v>1786.666666666667</v>
      </c>
      <c r="IJ156" s="303">
        <v>1431.0000000000002</v>
      </c>
      <c r="IK156" s="303">
        <v>134.16666666666666</v>
      </c>
      <c r="IL156" s="393">
        <v>0.19906716417910453</v>
      </c>
      <c r="IM156" s="303"/>
      <c r="IN156" s="303">
        <v>1786.666666666667</v>
      </c>
      <c r="IO156" s="303">
        <v>1431.0000000000002</v>
      </c>
      <c r="IP156" s="393">
        <v>0.19906716417910453</v>
      </c>
      <c r="IQ156" s="303">
        <v>1840</v>
      </c>
      <c r="IR156" s="303">
        <v>1806.6666666666667</v>
      </c>
      <c r="IS156" s="393">
        <v>1.8115942028985477E-2</v>
      </c>
      <c r="IT156" s="303">
        <v>1797.3333333333335</v>
      </c>
      <c r="IU156" s="303">
        <v>1506.1333333333337</v>
      </c>
      <c r="IV156" s="393">
        <v>0.16201780415430256</v>
      </c>
      <c r="IW156" s="735"/>
      <c r="IX156" s="303"/>
      <c r="IY156" s="396" t="s">
        <v>522</v>
      </c>
      <c r="IZ156" s="396" t="s">
        <v>353</v>
      </c>
      <c r="JA156" s="396" t="s">
        <v>354</v>
      </c>
      <c r="JB156" s="396">
        <v>11</v>
      </c>
      <c r="JC156" s="396" t="s">
        <v>11</v>
      </c>
      <c r="JD156" s="396" t="s">
        <v>232</v>
      </c>
      <c r="JE156" s="396" t="s">
        <v>9</v>
      </c>
      <c r="JF156" s="396" t="s">
        <v>232</v>
      </c>
      <c r="JG156" s="396" t="s">
        <v>358</v>
      </c>
    </row>
    <row r="157" spans="1:267" customFormat="1">
      <c r="A157">
        <v>2133</v>
      </c>
      <c r="B157">
        <v>1</v>
      </c>
      <c r="F157">
        <v>700</v>
      </c>
      <c r="G157">
        <v>41</v>
      </c>
      <c r="H157">
        <v>1</v>
      </c>
      <c r="I157">
        <v>0</v>
      </c>
      <c r="J157">
        <v>1</v>
      </c>
      <c r="K157">
        <v>0</v>
      </c>
      <c r="L157" t="s">
        <v>522</v>
      </c>
      <c r="M157">
        <v>0</v>
      </c>
      <c r="N157">
        <v>36</v>
      </c>
      <c r="O157">
        <v>35.07692307692308</v>
      </c>
      <c r="P157">
        <v>40</v>
      </c>
      <c r="Q157">
        <v>40</v>
      </c>
      <c r="R157">
        <v>0</v>
      </c>
      <c r="S157">
        <v>0</v>
      </c>
      <c r="T157" t="s">
        <v>745</v>
      </c>
      <c r="U157">
        <v>0</v>
      </c>
      <c r="V157">
        <v>0</v>
      </c>
      <c r="W157">
        <v>1</v>
      </c>
      <c r="X157">
        <v>1</v>
      </c>
      <c r="Y157">
        <v>6.5</v>
      </c>
      <c r="Z157">
        <v>0</v>
      </c>
      <c r="AA157">
        <v>0</v>
      </c>
      <c r="AB157">
        <v>0</v>
      </c>
      <c r="AC157">
        <v>0</v>
      </c>
      <c r="AD157">
        <v>0</v>
      </c>
      <c r="AE157">
        <v>344</v>
      </c>
      <c r="AF157">
        <v>0</v>
      </c>
      <c r="AG157">
        <v>0</v>
      </c>
      <c r="AH157">
        <v>0</v>
      </c>
      <c r="AI157">
        <v>0</v>
      </c>
      <c r="AJ157">
        <v>16</v>
      </c>
      <c r="AK157">
        <v>216</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0</v>
      </c>
      <c r="BS157">
        <v>0</v>
      </c>
      <c r="BT157">
        <v>0</v>
      </c>
      <c r="BU157">
        <v>0</v>
      </c>
      <c r="BV157">
        <v>0</v>
      </c>
      <c r="BW157">
        <v>0</v>
      </c>
      <c r="BX157">
        <v>0</v>
      </c>
      <c r="BY157">
        <v>0</v>
      </c>
      <c r="BZ157">
        <v>0</v>
      </c>
      <c r="CA157">
        <v>0</v>
      </c>
      <c r="CB157">
        <v>0</v>
      </c>
      <c r="CC157">
        <v>0</v>
      </c>
      <c r="CD157">
        <v>0</v>
      </c>
      <c r="CE157">
        <v>1898</v>
      </c>
      <c r="CF157">
        <v>0</v>
      </c>
      <c r="CG157" s="439"/>
      <c r="CH157" s="303">
        <v>36</v>
      </c>
      <c r="CI157" s="393">
        <v>35.07692307692308</v>
      </c>
      <c r="CJ157" s="303">
        <v>40</v>
      </c>
      <c r="CK157" s="393">
        <v>40</v>
      </c>
      <c r="CL157" s="303">
        <v>0</v>
      </c>
      <c r="CM157" s="393">
        <v>0</v>
      </c>
      <c r="CN157" s="303"/>
      <c r="CO157" s="303"/>
      <c r="CP157" s="393" t="s">
        <v>744</v>
      </c>
      <c r="CQ157" s="303" t="s">
        <v>744</v>
      </c>
      <c r="CR157" s="393" t="s">
        <v>389</v>
      </c>
      <c r="CS157" s="393" t="s">
        <v>744</v>
      </c>
      <c r="CT157" s="303" t="s">
        <v>744</v>
      </c>
      <c r="CU157" s="393" t="s">
        <v>389</v>
      </c>
      <c r="CV157" s="303" t="s">
        <v>744</v>
      </c>
      <c r="CW157" s="303" t="s">
        <v>744</v>
      </c>
      <c r="CX157" s="303" t="s">
        <v>744</v>
      </c>
      <c r="CY157" s="303" t="s">
        <v>744</v>
      </c>
      <c r="CZ157" s="303" t="s">
        <v>744</v>
      </c>
      <c r="DA157" s="303" t="s">
        <v>744</v>
      </c>
      <c r="DB157" s="303" t="s">
        <v>744</v>
      </c>
      <c r="DC157" s="303" t="s">
        <v>744</v>
      </c>
      <c r="DD157" s="303" t="s">
        <v>744</v>
      </c>
      <c r="DE157" s="303" t="s">
        <v>744</v>
      </c>
      <c r="DF157" s="303" t="s">
        <v>744</v>
      </c>
      <c r="DG157" s="393" t="s">
        <v>744</v>
      </c>
      <c r="DH157" s="303" t="s">
        <v>744</v>
      </c>
      <c r="DI157" s="303" t="s">
        <v>744</v>
      </c>
      <c r="DJ157" s="393" t="s">
        <v>744</v>
      </c>
      <c r="DK157" s="303" t="s">
        <v>744</v>
      </c>
      <c r="DL157" s="303" t="s">
        <v>744</v>
      </c>
      <c r="DM157" s="303" t="s">
        <v>744</v>
      </c>
      <c r="DN157" s="303" t="s">
        <v>744</v>
      </c>
      <c r="DO157" s="303" t="s">
        <v>744</v>
      </c>
      <c r="DP157" s="303" t="s">
        <v>744</v>
      </c>
      <c r="DQ157" s="303" t="s">
        <v>744</v>
      </c>
      <c r="DR157" s="303" t="s">
        <v>744</v>
      </c>
      <c r="DS157" s="303" t="s">
        <v>744</v>
      </c>
      <c r="DT157" s="303" t="s">
        <v>744</v>
      </c>
      <c r="DU157" s="303" t="s">
        <v>744</v>
      </c>
      <c r="DV157" s="393" t="s">
        <v>744</v>
      </c>
      <c r="DW157" s="303" t="s">
        <v>744</v>
      </c>
      <c r="DX157" s="303" t="s">
        <v>744</v>
      </c>
      <c r="DY157" s="393" t="s">
        <v>744</v>
      </c>
      <c r="DZ157" s="303" t="s">
        <v>744</v>
      </c>
      <c r="EA157" s="303" t="s">
        <v>744</v>
      </c>
      <c r="EB157" s="303" t="s">
        <v>744</v>
      </c>
      <c r="EC157" s="303" t="s">
        <v>744</v>
      </c>
      <c r="ED157" s="303" t="s">
        <v>744</v>
      </c>
      <c r="EE157" s="303" t="s">
        <v>744</v>
      </c>
      <c r="EF157" s="303" t="s">
        <v>744</v>
      </c>
      <c r="EG157" s="303" t="s">
        <v>744</v>
      </c>
      <c r="EH157" s="303" t="s">
        <v>744</v>
      </c>
      <c r="EI157" s="303" t="s">
        <v>744</v>
      </c>
      <c r="EJ157" s="303" t="s">
        <v>744</v>
      </c>
      <c r="EK157" s="393" t="s">
        <v>744</v>
      </c>
      <c r="EL157" s="303" t="s">
        <v>744</v>
      </c>
      <c r="EM157" s="303" t="s">
        <v>744</v>
      </c>
      <c r="EN157" s="393" t="s">
        <v>744</v>
      </c>
      <c r="EO157" s="303">
        <v>1</v>
      </c>
      <c r="EP157" s="303">
        <v>1712</v>
      </c>
      <c r="EQ157" s="303">
        <v>0</v>
      </c>
      <c r="ER157" s="303">
        <v>0</v>
      </c>
      <c r="ES157" s="303">
        <v>0</v>
      </c>
      <c r="ET157" s="303">
        <v>0</v>
      </c>
      <c r="EU157" s="303">
        <v>0</v>
      </c>
      <c r="EV157" s="303">
        <v>0</v>
      </c>
      <c r="EW157" s="303">
        <v>0</v>
      </c>
      <c r="EX157" s="303">
        <v>0</v>
      </c>
      <c r="EY157" s="303">
        <v>1712</v>
      </c>
      <c r="EZ157" s="303">
        <v>0</v>
      </c>
      <c r="FA157" s="393">
        <v>0</v>
      </c>
      <c r="FB157" s="303">
        <v>1712</v>
      </c>
      <c r="FC157" s="303">
        <v>1712</v>
      </c>
      <c r="FD157" s="303">
        <v>0</v>
      </c>
      <c r="FE157" s="393">
        <v>0</v>
      </c>
      <c r="FF157" s="303">
        <v>1</v>
      </c>
      <c r="FG157" s="303">
        <v>1712</v>
      </c>
      <c r="FH157" s="303">
        <v>0</v>
      </c>
      <c r="FI157" s="303">
        <v>16</v>
      </c>
      <c r="FJ157" s="303">
        <v>0</v>
      </c>
      <c r="FK157" s="303">
        <v>0</v>
      </c>
      <c r="FL157" s="303">
        <v>0</v>
      </c>
      <c r="FM157" s="303">
        <v>0</v>
      </c>
      <c r="FN157" s="303">
        <v>0</v>
      </c>
      <c r="FO157" s="303">
        <v>0</v>
      </c>
      <c r="FP157" s="303">
        <v>1696</v>
      </c>
      <c r="FQ157" s="303">
        <v>0</v>
      </c>
      <c r="FR157" s="393">
        <v>0</v>
      </c>
      <c r="FS157" s="303">
        <v>1712</v>
      </c>
      <c r="FT157" s="303">
        <v>1696</v>
      </c>
      <c r="FU157" s="303">
        <v>0</v>
      </c>
      <c r="FV157" s="393">
        <v>9.3457943925233655E-3</v>
      </c>
      <c r="FW157" s="303">
        <v>2</v>
      </c>
      <c r="FX157" s="303">
        <v>3424</v>
      </c>
      <c r="FY157" s="303">
        <v>0</v>
      </c>
      <c r="FZ157" s="303">
        <v>16</v>
      </c>
      <c r="GA157" s="303">
        <v>0</v>
      </c>
      <c r="GB157" s="303">
        <v>0</v>
      </c>
      <c r="GC157" s="303">
        <v>0</v>
      </c>
      <c r="GD157" s="303">
        <v>0</v>
      </c>
      <c r="GE157" s="303">
        <v>0</v>
      </c>
      <c r="GF157" s="303">
        <v>0</v>
      </c>
      <c r="GG157" s="303">
        <v>3408</v>
      </c>
      <c r="GH157" s="303">
        <v>0</v>
      </c>
      <c r="GI157" s="393">
        <v>0</v>
      </c>
      <c r="GJ157" s="303">
        <v>1712</v>
      </c>
      <c r="GK157" s="303">
        <v>1704</v>
      </c>
      <c r="GL157" s="303">
        <v>0</v>
      </c>
      <c r="GM157" s="393">
        <v>4.6728971962616273E-3</v>
      </c>
      <c r="GN157" s="303">
        <v>6.5</v>
      </c>
      <c r="GO157" s="303">
        <v>11176</v>
      </c>
      <c r="GP157" s="303">
        <v>344</v>
      </c>
      <c r="GQ157" s="303">
        <v>216</v>
      </c>
      <c r="GR157" s="303">
        <v>0</v>
      </c>
      <c r="GS157" s="303">
        <v>0</v>
      </c>
      <c r="GT157" s="303">
        <v>0</v>
      </c>
      <c r="GU157" s="303">
        <v>0</v>
      </c>
      <c r="GV157" s="303">
        <v>0</v>
      </c>
      <c r="GW157" s="303">
        <v>0</v>
      </c>
      <c r="GX157" s="303">
        <v>10616</v>
      </c>
      <c r="GY157" s="303">
        <v>1898</v>
      </c>
      <c r="GZ157" s="393">
        <v>0</v>
      </c>
      <c r="HA157" s="303">
        <v>1719.3846153846152</v>
      </c>
      <c r="HB157" s="303">
        <v>1633.2307692307691</v>
      </c>
      <c r="HC157" s="303">
        <v>292</v>
      </c>
      <c r="HD157" s="393">
        <v>5.0107372942018613E-2</v>
      </c>
      <c r="HE157" s="303" t="s">
        <v>744</v>
      </c>
      <c r="HF157" s="303" t="s">
        <v>744</v>
      </c>
      <c r="HG157" s="303" t="s">
        <v>744</v>
      </c>
      <c r="HH157" s="303" t="s">
        <v>744</v>
      </c>
      <c r="HI157" s="303" t="s">
        <v>744</v>
      </c>
      <c r="HJ157" s="303" t="s">
        <v>744</v>
      </c>
      <c r="HK157" s="303" t="s">
        <v>744</v>
      </c>
      <c r="HL157" s="303" t="s">
        <v>744</v>
      </c>
      <c r="HM157" s="303" t="s">
        <v>744</v>
      </c>
      <c r="HN157" s="303" t="s">
        <v>744</v>
      </c>
      <c r="HO157" s="303" t="s">
        <v>744</v>
      </c>
      <c r="HP157" s="303" t="s">
        <v>744</v>
      </c>
      <c r="HQ157" s="393" t="s">
        <v>744</v>
      </c>
      <c r="HR157" s="303" t="s">
        <v>744</v>
      </c>
      <c r="HS157" s="303" t="s">
        <v>744</v>
      </c>
      <c r="HT157" s="303" t="s">
        <v>744</v>
      </c>
      <c r="HU157" s="393" t="s">
        <v>744</v>
      </c>
      <c r="HV157" s="303">
        <v>6.5</v>
      </c>
      <c r="HW157" s="303">
        <v>11176</v>
      </c>
      <c r="HX157" s="303">
        <v>344</v>
      </c>
      <c r="HY157" s="303">
        <v>216</v>
      </c>
      <c r="HZ157" s="303">
        <v>0</v>
      </c>
      <c r="IA157" s="303">
        <v>0</v>
      </c>
      <c r="IB157" s="303">
        <v>0</v>
      </c>
      <c r="IC157" s="303">
        <v>0</v>
      </c>
      <c r="ID157" s="303">
        <v>0</v>
      </c>
      <c r="IE157" s="303">
        <v>0</v>
      </c>
      <c r="IF157" s="303">
        <v>10616</v>
      </c>
      <c r="IG157" s="303">
        <v>1898</v>
      </c>
      <c r="IH157" s="393">
        <v>0</v>
      </c>
      <c r="II157" s="303">
        <v>1719.3846153846155</v>
      </c>
      <c r="IJ157" s="303">
        <v>1633.2307692307693</v>
      </c>
      <c r="IK157" s="303">
        <v>292</v>
      </c>
      <c r="IL157" s="393">
        <v>5.0107372942018613E-2</v>
      </c>
      <c r="IM157" s="303"/>
      <c r="IN157" s="303">
        <v>1718.4</v>
      </c>
      <c r="IO157" s="303">
        <v>1643.7333333333333</v>
      </c>
      <c r="IP157" s="393">
        <v>4.3451272501551896E-2</v>
      </c>
      <c r="IQ157" s="303">
        <v>1712</v>
      </c>
      <c r="IR157" s="303">
        <v>1696</v>
      </c>
      <c r="IS157" s="393">
        <v>9.3457943925233655E-3</v>
      </c>
      <c r="IT157" s="303">
        <v>1717.6470588235295</v>
      </c>
      <c r="IU157" s="303">
        <v>1649.8823529411766</v>
      </c>
      <c r="IV157" s="393">
        <v>3.9452054794520519E-2</v>
      </c>
      <c r="IW157" s="735"/>
      <c r="IX157" s="303"/>
      <c r="IY157" s="396" t="s">
        <v>522</v>
      </c>
      <c r="IZ157" s="396" t="s">
        <v>353</v>
      </c>
      <c r="JA157" s="396" t="s">
        <v>354</v>
      </c>
      <c r="JB157" s="396">
        <v>15</v>
      </c>
      <c r="JC157" s="396" t="s">
        <v>11</v>
      </c>
      <c r="JD157" s="396" t="s">
        <v>232</v>
      </c>
      <c r="JE157" s="396" t="s">
        <v>9</v>
      </c>
      <c r="JF157" s="396" t="s">
        <v>232</v>
      </c>
      <c r="JG157" s="396" t="s">
        <v>358</v>
      </c>
    </row>
    <row r="158" spans="1:267" customFormat="1">
      <c r="A158">
        <v>2134</v>
      </c>
      <c r="B158">
        <v>1</v>
      </c>
      <c r="F158">
        <v>700</v>
      </c>
      <c r="G158">
        <v>41</v>
      </c>
      <c r="H158">
        <v>1</v>
      </c>
      <c r="I158">
        <v>0</v>
      </c>
      <c r="J158">
        <v>1</v>
      </c>
      <c r="K158">
        <v>0</v>
      </c>
      <c r="L158" t="s">
        <v>522</v>
      </c>
      <c r="M158">
        <v>0</v>
      </c>
      <c r="N158">
        <v>20</v>
      </c>
      <c r="O158">
        <v>20</v>
      </c>
      <c r="P158">
        <v>40</v>
      </c>
      <c r="Q158">
        <v>40</v>
      </c>
      <c r="R158">
        <v>0</v>
      </c>
      <c r="S158">
        <v>0</v>
      </c>
      <c r="T158">
        <v>2025</v>
      </c>
      <c r="U158">
        <v>0</v>
      </c>
      <c r="V158">
        <v>0</v>
      </c>
      <c r="W158">
        <v>1</v>
      </c>
      <c r="X158">
        <v>1</v>
      </c>
      <c r="Y158">
        <v>10.5</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c r="AZ158">
        <v>0</v>
      </c>
      <c r="BA158">
        <v>0</v>
      </c>
      <c r="BB158">
        <v>0</v>
      </c>
      <c r="BC158">
        <v>24</v>
      </c>
      <c r="BD158">
        <v>0</v>
      </c>
      <c r="BE158">
        <v>0</v>
      </c>
      <c r="BF158">
        <v>0</v>
      </c>
      <c r="BG158">
        <v>0</v>
      </c>
      <c r="BH158">
        <v>0</v>
      </c>
      <c r="BI158">
        <v>0</v>
      </c>
      <c r="BJ158">
        <v>0</v>
      </c>
      <c r="BK158">
        <v>0</v>
      </c>
      <c r="BL158">
        <v>0</v>
      </c>
      <c r="BM158">
        <v>0</v>
      </c>
      <c r="BN158">
        <v>0</v>
      </c>
      <c r="BO158">
        <v>0</v>
      </c>
      <c r="BP158">
        <v>0</v>
      </c>
      <c r="BQ158">
        <v>0</v>
      </c>
      <c r="BR158">
        <v>0</v>
      </c>
      <c r="BS158">
        <v>0</v>
      </c>
      <c r="BT158">
        <v>0</v>
      </c>
      <c r="BU158">
        <v>0</v>
      </c>
      <c r="BV158">
        <v>0</v>
      </c>
      <c r="BW158">
        <v>0</v>
      </c>
      <c r="BX158">
        <v>0</v>
      </c>
      <c r="BY158">
        <v>0</v>
      </c>
      <c r="BZ158">
        <v>0</v>
      </c>
      <c r="CA158">
        <v>0</v>
      </c>
      <c r="CB158">
        <v>0</v>
      </c>
      <c r="CC158">
        <v>0</v>
      </c>
      <c r="CD158">
        <v>0</v>
      </c>
      <c r="CE158">
        <v>200</v>
      </c>
      <c r="CF158">
        <v>0</v>
      </c>
      <c r="CG158" s="439"/>
      <c r="CH158" s="303">
        <v>20</v>
      </c>
      <c r="CI158" s="393">
        <v>20</v>
      </c>
      <c r="CJ158" s="303">
        <v>40</v>
      </c>
      <c r="CK158" s="393">
        <v>40</v>
      </c>
      <c r="CL158" s="303">
        <v>0</v>
      </c>
      <c r="CM158" s="393">
        <v>0</v>
      </c>
      <c r="CN158" s="303"/>
      <c r="CO158" s="303"/>
      <c r="CP158" s="393" t="s">
        <v>744</v>
      </c>
      <c r="CQ158" s="303" t="s">
        <v>744</v>
      </c>
      <c r="CR158" s="393" t="s">
        <v>389</v>
      </c>
      <c r="CS158" s="393" t="s">
        <v>744</v>
      </c>
      <c r="CT158" s="303" t="s">
        <v>744</v>
      </c>
      <c r="CU158" s="393" t="s">
        <v>389</v>
      </c>
      <c r="CV158" s="303" t="s">
        <v>744</v>
      </c>
      <c r="CW158" s="303" t="s">
        <v>744</v>
      </c>
      <c r="CX158" s="303" t="s">
        <v>744</v>
      </c>
      <c r="CY158" s="303" t="s">
        <v>744</v>
      </c>
      <c r="CZ158" s="303" t="s">
        <v>744</v>
      </c>
      <c r="DA158" s="303" t="s">
        <v>744</v>
      </c>
      <c r="DB158" s="303" t="s">
        <v>744</v>
      </c>
      <c r="DC158" s="303" t="s">
        <v>744</v>
      </c>
      <c r="DD158" s="303" t="s">
        <v>744</v>
      </c>
      <c r="DE158" s="303" t="s">
        <v>744</v>
      </c>
      <c r="DF158" s="303" t="s">
        <v>744</v>
      </c>
      <c r="DG158" s="393" t="s">
        <v>744</v>
      </c>
      <c r="DH158" s="303" t="s">
        <v>744</v>
      </c>
      <c r="DI158" s="303" t="s">
        <v>744</v>
      </c>
      <c r="DJ158" s="393" t="s">
        <v>744</v>
      </c>
      <c r="DK158" s="303" t="s">
        <v>744</v>
      </c>
      <c r="DL158" s="303" t="s">
        <v>744</v>
      </c>
      <c r="DM158" s="303" t="s">
        <v>744</v>
      </c>
      <c r="DN158" s="303" t="s">
        <v>744</v>
      </c>
      <c r="DO158" s="303" t="s">
        <v>744</v>
      </c>
      <c r="DP158" s="303" t="s">
        <v>744</v>
      </c>
      <c r="DQ158" s="303" t="s">
        <v>744</v>
      </c>
      <c r="DR158" s="303" t="s">
        <v>744</v>
      </c>
      <c r="DS158" s="303" t="s">
        <v>744</v>
      </c>
      <c r="DT158" s="303" t="s">
        <v>744</v>
      </c>
      <c r="DU158" s="303" t="s">
        <v>744</v>
      </c>
      <c r="DV158" s="393" t="s">
        <v>744</v>
      </c>
      <c r="DW158" s="303" t="s">
        <v>744</v>
      </c>
      <c r="DX158" s="303" t="s">
        <v>744</v>
      </c>
      <c r="DY158" s="393" t="s">
        <v>744</v>
      </c>
      <c r="DZ158" s="303" t="s">
        <v>744</v>
      </c>
      <c r="EA158" s="303" t="s">
        <v>744</v>
      </c>
      <c r="EB158" s="303" t="s">
        <v>744</v>
      </c>
      <c r="EC158" s="303" t="s">
        <v>744</v>
      </c>
      <c r="ED158" s="303" t="s">
        <v>744</v>
      </c>
      <c r="EE158" s="303" t="s">
        <v>744</v>
      </c>
      <c r="EF158" s="303" t="s">
        <v>744</v>
      </c>
      <c r="EG158" s="303" t="s">
        <v>744</v>
      </c>
      <c r="EH158" s="303" t="s">
        <v>744</v>
      </c>
      <c r="EI158" s="303" t="s">
        <v>744</v>
      </c>
      <c r="EJ158" s="303" t="s">
        <v>744</v>
      </c>
      <c r="EK158" s="393" t="s">
        <v>744</v>
      </c>
      <c r="EL158" s="303" t="s">
        <v>744</v>
      </c>
      <c r="EM158" s="303" t="s">
        <v>744</v>
      </c>
      <c r="EN158" s="393" t="s">
        <v>744</v>
      </c>
      <c r="EO158" s="303">
        <v>1</v>
      </c>
      <c r="EP158" s="303">
        <v>1840</v>
      </c>
      <c r="EQ158" s="303">
        <v>0</v>
      </c>
      <c r="ER158" s="303">
        <v>0</v>
      </c>
      <c r="ES158" s="303">
        <v>0</v>
      </c>
      <c r="ET158" s="303">
        <v>0</v>
      </c>
      <c r="EU158" s="303">
        <v>0</v>
      </c>
      <c r="EV158" s="303">
        <v>0</v>
      </c>
      <c r="EW158" s="303">
        <v>0</v>
      </c>
      <c r="EX158" s="303">
        <v>0</v>
      </c>
      <c r="EY158" s="303">
        <v>1840</v>
      </c>
      <c r="EZ158" s="303">
        <v>0</v>
      </c>
      <c r="FA158" s="393">
        <v>0</v>
      </c>
      <c r="FB158" s="303">
        <v>1840</v>
      </c>
      <c r="FC158" s="303">
        <v>1840</v>
      </c>
      <c r="FD158" s="303">
        <v>0</v>
      </c>
      <c r="FE158" s="393">
        <v>0</v>
      </c>
      <c r="FF158" s="303">
        <v>1</v>
      </c>
      <c r="FG158" s="303">
        <v>1840</v>
      </c>
      <c r="FH158" s="303">
        <v>0</v>
      </c>
      <c r="FI158" s="303">
        <v>0</v>
      </c>
      <c r="FJ158" s="303">
        <v>0</v>
      </c>
      <c r="FK158" s="303">
        <v>0</v>
      </c>
      <c r="FL158" s="303">
        <v>0</v>
      </c>
      <c r="FM158" s="303">
        <v>0</v>
      </c>
      <c r="FN158" s="303">
        <v>0</v>
      </c>
      <c r="FO158" s="303">
        <v>0</v>
      </c>
      <c r="FP158" s="303">
        <v>1840</v>
      </c>
      <c r="FQ158" s="303">
        <v>0</v>
      </c>
      <c r="FR158" s="393">
        <v>0</v>
      </c>
      <c r="FS158" s="303">
        <v>1840</v>
      </c>
      <c r="FT158" s="303">
        <v>1840</v>
      </c>
      <c r="FU158" s="303">
        <v>0</v>
      </c>
      <c r="FV158" s="393">
        <v>0</v>
      </c>
      <c r="FW158" s="303">
        <v>2</v>
      </c>
      <c r="FX158" s="303">
        <v>3680</v>
      </c>
      <c r="FY158" s="303">
        <v>0</v>
      </c>
      <c r="FZ158" s="303">
        <v>0</v>
      </c>
      <c r="GA158" s="303">
        <v>0</v>
      </c>
      <c r="GB158" s="303">
        <v>0</v>
      </c>
      <c r="GC158" s="303">
        <v>0</v>
      </c>
      <c r="GD158" s="303">
        <v>0</v>
      </c>
      <c r="GE158" s="303">
        <v>0</v>
      </c>
      <c r="GF158" s="303">
        <v>0</v>
      </c>
      <c r="GG158" s="303">
        <v>3680</v>
      </c>
      <c r="GH158" s="303">
        <v>0</v>
      </c>
      <c r="GI158" s="393">
        <v>0</v>
      </c>
      <c r="GJ158" s="303">
        <v>1840</v>
      </c>
      <c r="GK158" s="303">
        <v>1840</v>
      </c>
      <c r="GL158" s="303">
        <v>0</v>
      </c>
      <c r="GM158" s="393">
        <v>0</v>
      </c>
      <c r="GN158" s="303">
        <v>10.5</v>
      </c>
      <c r="GO158" s="303">
        <v>19320</v>
      </c>
      <c r="GP158" s="303">
        <v>0</v>
      </c>
      <c r="GQ158" s="303">
        <v>0</v>
      </c>
      <c r="GR158" s="303">
        <v>0</v>
      </c>
      <c r="GS158" s="303">
        <v>0</v>
      </c>
      <c r="GT158" s="303">
        <v>24</v>
      </c>
      <c r="GU158" s="303">
        <v>0</v>
      </c>
      <c r="GV158" s="303">
        <v>0</v>
      </c>
      <c r="GW158" s="303">
        <v>0</v>
      </c>
      <c r="GX158" s="303">
        <v>19296</v>
      </c>
      <c r="GY158" s="303">
        <v>200</v>
      </c>
      <c r="GZ158" s="393">
        <v>0</v>
      </c>
      <c r="HA158" s="303">
        <v>1840</v>
      </c>
      <c r="HB158" s="303">
        <v>1837.7142857142858</v>
      </c>
      <c r="HC158" s="303">
        <v>19.047619047619047</v>
      </c>
      <c r="HD158" s="393">
        <v>1.242236024844634E-3</v>
      </c>
      <c r="HE158" s="303" t="s">
        <v>744</v>
      </c>
      <c r="HF158" s="303" t="s">
        <v>744</v>
      </c>
      <c r="HG158" s="303" t="s">
        <v>744</v>
      </c>
      <c r="HH158" s="303" t="s">
        <v>744</v>
      </c>
      <c r="HI158" s="303" t="s">
        <v>744</v>
      </c>
      <c r="HJ158" s="303" t="s">
        <v>744</v>
      </c>
      <c r="HK158" s="303" t="s">
        <v>744</v>
      </c>
      <c r="HL158" s="303" t="s">
        <v>744</v>
      </c>
      <c r="HM158" s="303" t="s">
        <v>744</v>
      </c>
      <c r="HN158" s="303" t="s">
        <v>744</v>
      </c>
      <c r="HO158" s="303" t="s">
        <v>744</v>
      </c>
      <c r="HP158" s="303" t="s">
        <v>744</v>
      </c>
      <c r="HQ158" s="393" t="s">
        <v>744</v>
      </c>
      <c r="HR158" s="303" t="s">
        <v>744</v>
      </c>
      <c r="HS158" s="303" t="s">
        <v>744</v>
      </c>
      <c r="HT158" s="303" t="s">
        <v>744</v>
      </c>
      <c r="HU158" s="393" t="s">
        <v>744</v>
      </c>
      <c r="HV158" s="303">
        <v>10.5</v>
      </c>
      <c r="HW158" s="303">
        <v>19320</v>
      </c>
      <c r="HX158" s="303">
        <v>0</v>
      </c>
      <c r="HY158" s="303">
        <v>0</v>
      </c>
      <c r="HZ158" s="303">
        <v>0</v>
      </c>
      <c r="IA158" s="303">
        <v>0</v>
      </c>
      <c r="IB158" s="303">
        <v>24</v>
      </c>
      <c r="IC158" s="303">
        <v>0</v>
      </c>
      <c r="ID158" s="303">
        <v>0</v>
      </c>
      <c r="IE158" s="303">
        <v>0</v>
      </c>
      <c r="IF158" s="303">
        <v>19296</v>
      </c>
      <c r="IG158" s="303">
        <v>200</v>
      </c>
      <c r="IH158" s="393">
        <v>0</v>
      </c>
      <c r="II158" s="303">
        <v>1840</v>
      </c>
      <c r="IJ158" s="303">
        <v>1837.7142857142858</v>
      </c>
      <c r="IK158" s="303">
        <v>19.047619047619047</v>
      </c>
      <c r="IL158" s="393">
        <v>1.242236024844634E-3</v>
      </c>
      <c r="IM158" s="303"/>
      <c r="IN158" s="303">
        <v>1840</v>
      </c>
      <c r="IO158" s="303">
        <v>1837.9130434782608</v>
      </c>
      <c r="IP158" s="393">
        <v>1.1342155009452792E-3</v>
      </c>
      <c r="IQ158" s="303">
        <v>1840</v>
      </c>
      <c r="IR158" s="303">
        <v>1840</v>
      </c>
      <c r="IS158" s="393">
        <v>0</v>
      </c>
      <c r="IT158" s="303">
        <v>1840</v>
      </c>
      <c r="IU158" s="303">
        <v>1838.08</v>
      </c>
      <c r="IV158" s="393">
        <v>1.0434782608695903E-3</v>
      </c>
      <c r="IW158" s="735"/>
      <c r="IX158" s="303"/>
      <c r="IY158" s="396" t="s">
        <v>522</v>
      </c>
      <c r="IZ158" s="396" t="s">
        <v>353</v>
      </c>
      <c r="JA158" s="396" t="s">
        <v>354</v>
      </c>
      <c r="JB158" s="396">
        <v>13</v>
      </c>
      <c r="JC158" s="396" t="s">
        <v>11</v>
      </c>
      <c r="JD158" s="396" t="s">
        <v>232</v>
      </c>
      <c r="JE158" s="396" t="s">
        <v>9</v>
      </c>
      <c r="JF158" s="396" t="s">
        <v>232</v>
      </c>
      <c r="JG158" s="396" t="s">
        <v>358</v>
      </c>
    </row>
    <row r="159" spans="1:267" customFormat="1">
      <c r="A159">
        <v>2135</v>
      </c>
      <c r="B159">
        <v>1</v>
      </c>
      <c r="F159">
        <v>700</v>
      </c>
      <c r="G159">
        <v>41</v>
      </c>
      <c r="H159">
        <v>1</v>
      </c>
      <c r="I159">
        <v>0</v>
      </c>
      <c r="J159">
        <v>1</v>
      </c>
      <c r="K159">
        <v>0</v>
      </c>
      <c r="L159" t="s">
        <v>522</v>
      </c>
      <c r="M159">
        <v>0</v>
      </c>
      <c r="N159">
        <v>0</v>
      </c>
      <c r="O159">
        <v>20</v>
      </c>
      <c r="P159">
        <v>0</v>
      </c>
      <c r="Q159">
        <v>40</v>
      </c>
      <c r="R159">
        <v>0</v>
      </c>
      <c r="S159">
        <v>0</v>
      </c>
      <c r="T159" t="s">
        <v>745</v>
      </c>
      <c r="U159">
        <v>0</v>
      </c>
      <c r="V159">
        <v>0</v>
      </c>
      <c r="W159">
        <v>0</v>
      </c>
      <c r="X159">
        <v>0</v>
      </c>
      <c r="Y159">
        <v>3</v>
      </c>
      <c r="Z159">
        <v>0</v>
      </c>
      <c r="AA159">
        <v>0</v>
      </c>
      <c r="AB159">
        <v>0</v>
      </c>
      <c r="AC159">
        <v>0</v>
      </c>
      <c r="AD159">
        <v>0</v>
      </c>
      <c r="AE159">
        <v>0</v>
      </c>
      <c r="AF159">
        <v>0</v>
      </c>
      <c r="AG159">
        <v>0</v>
      </c>
      <c r="AH159">
        <v>0</v>
      </c>
      <c r="AI159">
        <v>0</v>
      </c>
      <c r="AJ159">
        <v>0</v>
      </c>
      <c r="AK159">
        <v>648</v>
      </c>
      <c r="AL159">
        <v>0</v>
      </c>
      <c r="AM159">
        <v>0</v>
      </c>
      <c r="AN159">
        <v>0</v>
      </c>
      <c r="AO159">
        <v>0</v>
      </c>
      <c r="AP159">
        <v>0</v>
      </c>
      <c r="AQ159">
        <v>0</v>
      </c>
      <c r="AR159">
        <v>0</v>
      </c>
      <c r="AS159">
        <v>0</v>
      </c>
      <c r="AT159">
        <v>0</v>
      </c>
      <c r="AU159">
        <v>0</v>
      </c>
      <c r="AV159">
        <v>0</v>
      </c>
      <c r="AW159">
        <v>0</v>
      </c>
      <c r="AX159">
        <v>0</v>
      </c>
      <c r="AY159">
        <v>0</v>
      </c>
      <c r="AZ159">
        <v>0</v>
      </c>
      <c r="BA159">
        <v>0</v>
      </c>
      <c r="BB159">
        <v>0</v>
      </c>
      <c r="BC159">
        <v>0</v>
      </c>
      <c r="BD159">
        <v>0</v>
      </c>
      <c r="BE159">
        <v>0</v>
      </c>
      <c r="BF159">
        <v>0</v>
      </c>
      <c r="BG159">
        <v>0</v>
      </c>
      <c r="BH159">
        <v>0</v>
      </c>
      <c r="BI159">
        <v>0</v>
      </c>
      <c r="BJ159">
        <v>0</v>
      </c>
      <c r="BK159">
        <v>0</v>
      </c>
      <c r="BL159">
        <v>0</v>
      </c>
      <c r="BM159">
        <v>0</v>
      </c>
      <c r="BN159">
        <v>0</v>
      </c>
      <c r="BO159">
        <v>0</v>
      </c>
      <c r="BP159">
        <v>0</v>
      </c>
      <c r="BQ159">
        <v>0</v>
      </c>
      <c r="BR159">
        <v>0</v>
      </c>
      <c r="BS159">
        <v>0</v>
      </c>
      <c r="BT159">
        <v>0</v>
      </c>
      <c r="BU159">
        <v>0</v>
      </c>
      <c r="BV159">
        <v>0</v>
      </c>
      <c r="BW159">
        <v>0</v>
      </c>
      <c r="BX159">
        <v>0</v>
      </c>
      <c r="BY159">
        <v>0</v>
      </c>
      <c r="BZ159">
        <v>0</v>
      </c>
      <c r="CA159">
        <v>0</v>
      </c>
      <c r="CB159">
        <v>0</v>
      </c>
      <c r="CC159">
        <v>0</v>
      </c>
      <c r="CD159">
        <v>0</v>
      </c>
      <c r="CE159">
        <v>339</v>
      </c>
      <c r="CF159">
        <v>0</v>
      </c>
      <c r="CG159" s="439"/>
      <c r="CH159" s="303" t="s">
        <v>744</v>
      </c>
      <c r="CI159" s="393">
        <v>20</v>
      </c>
      <c r="CJ159" s="303" t="s">
        <v>744</v>
      </c>
      <c r="CK159" s="393">
        <v>40</v>
      </c>
      <c r="CL159" s="303" t="s">
        <v>744</v>
      </c>
      <c r="CM159" s="393">
        <v>0</v>
      </c>
      <c r="CN159" s="303"/>
      <c r="CO159" s="303"/>
      <c r="CP159" s="393" t="s">
        <v>744</v>
      </c>
      <c r="CQ159" s="303" t="s">
        <v>744</v>
      </c>
      <c r="CR159" s="393" t="s">
        <v>389</v>
      </c>
      <c r="CS159" s="393" t="s">
        <v>744</v>
      </c>
      <c r="CT159" s="303" t="s">
        <v>744</v>
      </c>
      <c r="CU159" s="393" t="s">
        <v>389</v>
      </c>
      <c r="CV159" s="303" t="s">
        <v>744</v>
      </c>
      <c r="CW159" s="303" t="s">
        <v>744</v>
      </c>
      <c r="CX159" s="303" t="s">
        <v>744</v>
      </c>
      <c r="CY159" s="303" t="s">
        <v>744</v>
      </c>
      <c r="CZ159" s="303" t="s">
        <v>744</v>
      </c>
      <c r="DA159" s="303" t="s">
        <v>744</v>
      </c>
      <c r="DB159" s="303" t="s">
        <v>744</v>
      </c>
      <c r="DC159" s="303" t="s">
        <v>744</v>
      </c>
      <c r="DD159" s="303" t="s">
        <v>744</v>
      </c>
      <c r="DE159" s="303" t="s">
        <v>744</v>
      </c>
      <c r="DF159" s="303" t="s">
        <v>744</v>
      </c>
      <c r="DG159" s="393" t="s">
        <v>744</v>
      </c>
      <c r="DH159" s="303" t="s">
        <v>744</v>
      </c>
      <c r="DI159" s="303" t="s">
        <v>744</v>
      </c>
      <c r="DJ159" s="393" t="s">
        <v>744</v>
      </c>
      <c r="DK159" s="303" t="s">
        <v>744</v>
      </c>
      <c r="DL159" s="303" t="s">
        <v>744</v>
      </c>
      <c r="DM159" s="303" t="s">
        <v>744</v>
      </c>
      <c r="DN159" s="303" t="s">
        <v>744</v>
      </c>
      <c r="DO159" s="303" t="s">
        <v>744</v>
      </c>
      <c r="DP159" s="303" t="s">
        <v>744</v>
      </c>
      <c r="DQ159" s="303" t="s">
        <v>744</v>
      </c>
      <c r="DR159" s="303" t="s">
        <v>744</v>
      </c>
      <c r="DS159" s="303" t="s">
        <v>744</v>
      </c>
      <c r="DT159" s="303" t="s">
        <v>744</v>
      </c>
      <c r="DU159" s="303" t="s">
        <v>744</v>
      </c>
      <c r="DV159" s="393" t="s">
        <v>744</v>
      </c>
      <c r="DW159" s="303" t="s">
        <v>744</v>
      </c>
      <c r="DX159" s="303" t="s">
        <v>744</v>
      </c>
      <c r="DY159" s="393" t="s">
        <v>744</v>
      </c>
      <c r="DZ159" s="303" t="s">
        <v>744</v>
      </c>
      <c r="EA159" s="303" t="s">
        <v>744</v>
      </c>
      <c r="EB159" s="303" t="s">
        <v>744</v>
      </c>
      <c r="EC159" s="303" t="s">
        <v>744</v>
      </c>
      <c r="ED159" s="303" t="s">
        <v>744</v>
      </c>
      <c r="EE159" s="303" t="s">
        <v>744</v>
      </c>
      <c r="EF159" s="303" t="s">
        <v>744</v>
      </c>
      <c r="EG159" s="303" t="s">
        <v>744</v>
      </c>
      <c r="EH159" s="303" t="s">
        <v>744</v>
      </c>
      <c r="EI159" s="303" t="s">
        <v>744</v>
      </c>
      <c r="EJ159" s="303" t="s">
        <v>744</v>
      </c>
      <c r="EK159" s="393" t="s">
        <v>744</v>
      </c>
      <c r="EL159" s="303" t="s">
        <v>744</v>
      </c>
      <c r="EM159" s="303" t="s">
        <v>744</v>
      </c>
      <c r="EN159" s="393" t="s">
        <v>744</v>
      </c>
      <c r="EO159" s="303" t="s">
        <v>744</v>
      </c>
      <c r="EP159" s="303" t="s">
        <v>744</v>
      </c>
      <c r="EQ159" s="303" t="s">
        <v>744</v>
      </c>
      <c r="ER159" s="303" t="s">
        <v>744</v>
      </c>
      <c r="ES159" s="303" t="s">
        <v>744</v>
      </c>
      <c r="ET159" s="303" t="s">
        <v>744</v>
      </c>
      <c r="EU159" s="303" t="s">
        <v>744</v>
      </c>
      <c r="EV159" s="303" t="s">
        <v>744</v>
      </c>
      <c r="EW159" s="303" t="s">
        <v>744</v>
      </c>
      <c r="EX159" s="303" t="s">
        <v>744</v>
      </c>
      <c r="EY159" s="303" t="s">
        <v>744</v>
      </c>
      <c r="EZ159" s="303" t="s">
        <v>744</v>
      </c>
      <c r="FA159" s="393" t="s">
        <v>744</v>
      </c>
      <c r="FB159" s="303" t="s">
        <v>744</v>
      </c>
      <c r="FC159" s="303" t="s">
        <v>744</v>
      </c>
      <c r="FD159" s="303" t="s">
        <v>744</v>
      </c>
      <c r="FE159" s="393" t="s">
        <v>744</v>
      </c>
      <c r="FF159" s="303" t="s">
        <v>744</v>
      </c>
      <c r="FG159" s="303" t="s">
        <v>744</v>
      </c>
      <c r="FH159" s="303" t="s">
        <v>744</v>
      </c>
      <c r="FI159" s="303" t="s">
        <v>744</v>
      </c>
      <c r="FJ159" s="303" t="s">
        <v>744</v>
      </c>
      <c r="FK159" s="303" t="s">
        <v>744</v>
      </c>
      <c r="FL159" s="303" t="s">
        <v>744</v>
      </c>
      <c r="FM159" s="303" t="s">
        <v>744</v>
      </c>
      <c r="FN159" s="303" t="s">
        <v>744</v>
      </c>
      <c r="FO159" s="303" t="s">
        <v>744</v>
      </c>
      <c r="FP159" s="303" t="s">
        <v>744</v>
      </c>
      <c r="FQ159" s="303" t="s">
        <v>744</v>
      </c>
      <c r="FR159" s="393" t="s">
        <v>744</v>
      </c>
      <c r="FS159" s="303" t="s">
        <v>744</v>
      </c>
      <c r="FT159" s="303" t="s">
        <v>744</v>
      </c>
      <c r="FU159" s="303" t="s">
        <v>744</v>
      </c>
      <c r="FV159" s="393" t="s">
        <v>744</v>
      </c>
      <c r="FW159" s="303" t="s">
        <v>744</v>
      </c>
      <c r="FX159" s="303" t="s">
        <v>744</v>
      </c>
      <c r="FY159" s="303" t="s">
        <v>744</v>
      </c>
      <c r="FZ159" s="303" t="s">
        <v>744</v>
      </c>
      <c r="GA159" s="303" t="s">
        <v>744</v>
      </c>
      <c r="GB159" s="303" t="s">
        <v>744</v>
      </c>
      <c r="GC159" s="303" t="s">
        <v>744</v>
      </c>
      <c r="GD159" s="303" t="s">
        <v>744</v>
      </c>
      <c r="GE159" s="303" t="s">
        <v>744</v>
      </c>
      <c r="GF159" s="303" t="s">
        <v>744</v>
      </c>
      <c r="GG159" s="303" t="s">
        <v>744</v>
      </c>
      <c r="GH159" s="303" t="s">
        <v>744</v>
      </c>
      <c r="GI159" s="393" t="s">
        <v>744</v>
      </c>
      <c r="GJ159" s="303" t="s">
        <v>744</v>
      </c>
      <c r="GK159" s="303" t="s">
        <v>744</v>
      </c>
      <c r="GL159" s="303" t="s">
        <v>744</v>
      </c>
      <c r="GM159" s="393" t="s">
        <v>744</v>
      </c>
      <c r="GN159" s="303">
        <v>3</v>
      </c>
      <c r="GO159" s="303">
        <v>5520</v>
      </c>
      <c r="GP159" s="303">
        <v>0</v>
      </c>
      <c r="GQ159" s="303">
        <v>648</v>
      </c>
      <c r="GR159" s="303">
        <v>0</v>
      </c>
      <c r="GS159" s="303">
        <v>0</v>
      </c>
      <c r="GT159" s="303">
        <v>0</v>
      </c>
      <c r="GU159" s="303">
        <v>0</v>
      </c>
      <c r="GV159" s="303">
        <v>0</v>
      </c>
      <c r="GW159" s="303">
        <v>0</v>
      </c>
      <c r="GX159" s="303">
        <v>4872</v>
      </c>
      <c r="GY159" s="303">
        <v>339</v>
      </c>
      <c r="GZ159" s="393">
        <v>0</v>
      </c>
      <c r="HA159" s="303">
        <v>1840</v>
      </c>
      <c r="HB159" s="303">
        <v>1624</v>
      </c>
      <c r="HC159" s="303">
        <v>113</v>
      </c>
      <c r="HD159" s="393">
        <v>0.11739130434782608</v>
      </c>
      <c r="HE159" s="303" t="s">
        <v>744</v>
      </c>
      <c r="HF159" s="303" t="s">
        <v>744</v>
      </c>
      <c r="HG159" s="303" t="s">
        <v>744</v>
      </c>
      <c r="HH159" s="303" t="s">
        <v>744</v>
      </c>
      <c r="HI159" s="303" t="s">
        <v>744</v>
      </c>
      <c r="HJ159" s="303" t="s">
        <v>744</v>
      </c>
      <c r="HK159" s="303" t="s">
        <v>744</v>
      </c>
      <c r="HL159" s="303" t="s">
        <v>744</v>
      </c>
      <c r="HM159" s="303" t="s">
        <v>744</v>
      </c>
      <c r="HN159" s="303" t="s">
        <v>744</v>
      </c>
      <c r="HO159" s="303" t="s">
        <v>744</v>
      </c>
      <c r="HP159" s="303" t="s">
        <v>744</v>
      </c>
      <c r="HQ159" s="393" t="s">
        <v>744</v>
      </c>
      <c r="HR159" s="303" t="s">
        <v>744</v>
      </c>
      <c r="HS159" s="303" t="s">
        <v>744</v>
      </c>
      <c r="HT159" s="303" t="s">
        <v>744</v>
      </c>
      <c r="HU159" s="393" t="s">
        <v>744</v>
      </c>
      <c r="HV159" s="303">
        <v>3</v>
      </c>
      <c r="HW159" s="303">
        <v>5520</v>
      </c>
      <c r="HX159" s="303">
        <v>0</v>
      </c>
      <c r="HY159" s="303">
        <v>648</v>
      </c>
      <c r="HZ159" s="303">
        <v>0</v>
      </c>
      <c r="IA159" s="303">
        <v>0</v>
      </c>
      <c r="IB159" s="303">
        <v>0</v>
      </c>
      <c r="IC159" s="303">
        <v>0</v>
      </c>
      <c r="ID159" s="303">
        <v>0</v>
      </c>
      <c r="IE159" s="303">
        <v>0</v>
      </c>
      <c r="IF159" s="303">
        <v>4872</v>
      </c>
      <c r="IG159" s="303">
        <v>339</v>
      </c>
      <c r="IH159" s="393">
        <v>0</v>
      </c>
      <c r="II159" s="303">
        <v>1840</v>
      </c>
      <c r="IJ159" s="303">
        <v>1624</v>
      </c>
      <c r="IK159" s="303">
        <v>113</v>
      </c>
      <c r="IL159" s="393">
        <v>0.11739130434782608</v>
      </c>
      <c r="IM159" s="303"/>
      <c r="IN159" s="303">
        <v>1840</v>
      </c>
      <c r="IO159" s="303">
        <v>1624</v>
      </c>
      <c r="IP159" s="393">
        <v>0.11739130434782608</v>
      </c>
      <c r="IQ159" s="303" t="s">
        <v>744</v>
      </c>
      <c r="IR159" s="303" t="s">
        <v>744</v>
      </c>
      <c r="IS159" s="393" t="s">
        <v>744</v>
      </c>
      <c r="IT159" s="303">
        <v>1840</v>
      </c>
      <c r="IU159" s="303">
        <v>1624</v>
      </c>
      <c r="IV159" s="393">
        <v>0.11739130434782608</v>
      </c>
      <c r="IW159" s="735"/>
      <c r="IX159" s="303"/>
      <c r="IY159" s="396" t="s">
        <v>522</v>
      </c>
      <c r="IZ159" s="396" t="s">
        <v>353</v>
      </c>
      <c r="JA159" s="396" t="s">
        <v>354</v>
      </c>
      <c r="JB159" s="396">
        <v>4</v>
      </c>
      <c r="JC159" s="396" t="s">
        <v>11</v>
      </c>
      <c r="JD159" s="396" t="s">
        <v>232</v>
      </c>
      <c r="JE159" s="396" t="s">
        <v>9</v>
      </c>
      <c r="JF159" s="396" t="s">
        <v>232</v>
      </c>
      <c r="JG159" s="396" t="s">
        <v>358</v>
      </c>
    </row>
    <row r="160" spans="1:267" customFormat="1">
      <c r="A160">
        <v>2136</v>
      </c>
      <c r="B160">
        <v>1</v>
      </c>
      <c r="F160">
        <v>700</v>
      </c>
      <c r="G160">
        <v>41</v>
      </c>
      <c r="H160">
        <v>1</v>
      </c>
      <c r="I160">
        <v>0</v>
      </c>
      <c r="J160">
        <v>1</v>
      </c>
      <c r="K160">
        <v>0</v>
      </c>
      <c r="L160" t="s">
        <v>522</v>
      </c>
      <c r="M160">
        <v>0</v>
      </c>
      <c r="N160">
        <v>25.142857142857142</v>
      </c>
      <c r="O160">
        <v>23.050847457627121</v>
      </c>
      <c r="P160">
        <v>40</v>
      </c>
      <c r="Q160">
        <v>40</v>
      </c>
      <c r="R160">
        <v>75</v>
      </c>
      <c r="S160">
        <v>75</v>
      </c>
      <c r="T160" t="s">
        <v>745</v>
      </c>
      <c r="U160">
        <v>5</v>
      </c>
      <c r="V160">
        <v>0</v>
      </c>
      <c r="W160">
        <v>6.5</v>
      </c>
      <c r="X160">
        <v>6</v>
      </c>
      <c r="Y160">
        <v>29.5</v>
      </c>
      <c r="Z160">
        <v>0</v>
      </c>
      <c r="AA160">
        <v>0</v>
      </c>
      <c r="AB160">
        <v>0</v>
      </c>
      <c r="AC160">
        <v>0</v>
      </c>
      <c r="AD160">
        <v>0</v>
      </c>
      <c r="AE160">
        <v>232</v>
      </c>
      <c r="AF160">
        <v>0</v>
      </c>
      <c r="AG160">
        <v>64</v>
      </c>
      <c r="AH160">
        <v>0</v>
      </c>
      <c r="AI160">
        <v>56</v>
      </c>
      <c r="AJ160">
        <v>144</v>
      </c>
      <c r="AK160">
        <v>1420</v>
      </c>
      <c r="AL160">
        <v>0</v>
      </c>
      <c r="AM160">
        <v>0</v>
      </c>
      <c r="AN160">
        <v>0</v>
      </c>
      <c r="AO160">
        <v>0</v>
      </c>
      <c r="AP160">
        <v>0</v>
      </c>
      <c r="AQ160">
        <v>0</v>
      </c>
      <c r="AR160">
        <v>0</v>
      </c>
      <c r="AS160">
        <v>0</v>
      </c>
      <c r="AT160">
        <v>0</v>
      </c>
      <c r="AU160">
        <v>0</v>
      </c>
      <c r="AV160">
        <v>68</v>
      </c>
      <c r="AW160">
        <v>88</v>
      </c>
      <c r="AX160">
        <v>0</v>
      </c>
      <c r="AY160">
        <v>8</v>
      </c>
      <c r="AZ160">
        <v>0</v>
      </c>
      <c r="BA160">
        <v>0</v>
      </c>
      <c r="BB160">
        <v>0</v>
      </c>
      <c r="BC160">
        <v>392</v>
      </c>
      <c r="BD160">
        <v>0</v>
      </c>
      <c r="BE160">
        <v>0</v>
      </c>
      <c r="BF160">
        <v>0</v>
      </c>
      <c r="BG160">
        <v>0</v>
      </c>
      <c r="BH160">
        <v>0</v>
      </c>
      <c r="BI160">
        <v>10</v>
      </c>
      <c r="BJ160">
        <v>0</v>
      </c>
      <c r="BK160">
        <v>0</v>
      </c>
      <c r="BL160">
        <v>0</v>
      </c>
      <c r="BM160">
        <v>0</v>
      </c>
      <c r="BN160">
        <v>0</v>
      </c>
      <c r="BO160">
        <v>0</v>
      </c>
      <c r="BP160">
        <v>0</v>
      </c>
      <c r="BQ160">
        <v>0</v>
      </c>
      <c r="BR160">
        <v>0</v>
      </c>
      <c r="BS160">
        <v>0</v>
      </c>
      <c r="BT160">
        <v>0</v>
      </c>
      <c r="BU160">
        <v>0</v>
      </c>
      <c r="BV160">
        <v>0</v>
      </c>
      <c r="BW160">
        <v>0</v>
      </c>
      <c r="BX160">
        <v>0</v>
      </c>
      <c r="BY160">
        <v>0</v>
      </c>
      <c r="BZ160">
        <v>0</v>
      </c>
      <c r="CA160">
        <v>384</v>
      </c>
      <c r="CB160">
        <v>0</v>
      </c>
      <c r="CC160">
        <v>0</v>
      </c>
      <c r="CD160">
        <v>0</v>
      </c>
      <c r="CE160">
        <v>4198.5</v>
      </c>
      <c r="CF160">
        <v>0</v>
      </c>
      <c r="CG160" s="439"/>
      <c r="CH160" s="303">
        <v>25.142857142857142</v>
      </c>
      <c r="CI160" s="393">
        <v>23.050847457627121</v>
      </c>
      <c r="CJ160" s="303">
        <v>40</v>
      </c>
      <c r="CK160" s="393">
        <v>40</v>
      </c>
      <c r="CL160" s="303">
        <v>75</v>
      </c>
      <c r="CM160" s="393">
        <v>75</v>
      </c>
      <c r="CN160" s="303"/>
      <c r="CO160" s="303"/>
      <c r="CP160" s="393" t="s">
        <v>744</v>
      </c>
      <c r="CQ160" s="303" t="s">
        <v>389</v>
      </c>
      <c r="CR160" s="393" t="s">
        <v>389</v>
      </c>
      <c r="CS160" s="393" t="s">
        <v>744</v>
      </c>
      <c r="CT160" s="303" t="s">
        <v>389</v>
      </c>
      <c r="CU160" s="393" t="s">
        <v>389</v>
      </c>
      <c r="CV160" s="303">
        <v>5</v>
      </c>
      <c r="CW160" s="303">
        <v>8713.2142857142862</v>
      </c>
      <c r="CX160" s="303">
        <v>0</v>
      </c>
      <c r="CY160" s="303">
        <v>64</v>
      </c>
      <c r="CZ160" s="303">
        <v>0</v>
      </c>
      <c r="DA160" s="303">
        <v>0</v>
      </c>
      <c r="DB160" s="303">
        <v>8</v>
      </c>
      <c r="DC160" s="303">
        <v>0</v>
      </c>
      <c r="DD160" s="303">
        <v>0</v>
      </c>
      <c r="DE160" s="303">
        <v>0</v>
      </c>
      <c r="DF160" s="303">
        <v>8641.2142857142862</v>
      </c>
      <c r="DG160" s="393">
        <v>0</v>
      </c>
      <c r="DH160" s="303">
        <v>1742.6428571428573</v>
      </c>
      <c r="DI160" s="303">
        <v>1728.2428571428572</v>
      </c>
      <c r="DJ160" s="393">
        <v>8.263311062835621E-3</v>
      </c>
      <c r="DK160" s="303" t="s">
        <v>744</v>
      </c>
      <c r="DL160" s="303" t="s">
        <v>744</v>
      </c>
      <c r="DM160" s="303" t="s">
        <v>744</v>
      </c>
      <c r="DN160" s="303" t="s">
        <v>744</v>
      </c>
      <c r="DO160" s="303" t="s">
        <v>744</v>
      </c>
      <c r="DP160" s="303" t="s">
        <v>744</v>
      </c>
      <c r="DQ160" s="303" t="s">
        <v>744</v>
      </c>
      <c r="DR160" s="303" t="s">
        <v>744</v>
      </c>
      <c r="DS160" s="303" t="s">
        <v>744</v>
      </c>
      <c r="DT160" s="303" t="s">
        <v>744</v>
      </c>
      <c r="DU160" s="303" t="s">
        <v>744</v>
      </c>
      <c r="DV160" s="393" t="s">
        <v>744</v>
      </c>
      <c r="DW160" s="303" t="s">
        <v>744</v>
      </c>
      <c r="DX160" s="303" t="s">
        <v>744</v>
      </c>
      <c r="DY160" s="393" t="s">
        <v>744</v>
      </c>
      <c r="DZ160" s="303">
        <v>5</v>
      </c>
      <c r="EA160" s="303">
        <v>8713.2142857142862</v>
      </c>
      <c r="EB160" s="303">
        <v>0</v>
      </c>
      <c r="EC160" s="303">
        <v>64</v>
      </c>
      <c r="ED160" s="303">
        <v>0</v>
      </c>
      <c r="EE160" s="303">
        <v>0</v>
      </c>
      <c r="EF160" s="303">
        <v>8</v>
      </c>
      <c r="EG160" s="303">
        <v>0</v>
      </c>
      <c r="EH160" s="303">
        <v>0</v>
      </c>
      <c r="EI160" s="303">
        <v>0</v>
      </c>
      <c r="EJ160" s="303">
        <v>8641.2142857142862</v>
      </c>
      <c r="EK160" s="393">
        <v>0</v>
      </c>
      <c r="EL160" s="303">
        <v>1742.6428571428573</v>
      </c>
      <c r="EM160" s="303">
        <v>1728.2428571428572</v>
      </c>
      <c r="EN160" s="393">
        <v>8.263311062835621E-3</v>
      </c>
      <c r="EO160" s="303">
        <v>6.5</v>
      </c>
      <c r="EP160" s="303">
        <v>11327.178571428572</v>
      </c>
      <c r="EQ160" s="303">
        <v>0</v>
      </c>
      <c r="ER160" s="303">
        <v>56</v>
      </c>
      <c r="ES160" s="303">
        <v>0</v>
      </c>
      <c r="ET160" s="303">
        <v>0</v>
      </c>
      <c r="EU160" s="303">
        <v>0</v>
      </c>
      <c r="EV160" s="303">
        <v>0</v>
      </c>
      <c r="EW160" s="303">
        <v>0</v>
      </c>
      <c r="EX160" s="303">
        <v>0</v>
      </c>
      <c r="EY160" s="303">
        <v>11271.178571428572</v>
      </c>
      <c r="EZ160" s="303">
        <v>0</v>
      </c>
      <c r="FA160" s="393">
        <v>0</v>
      </c>
      <c r="FB160" s="303">
        <v>1742.6428571428573</v>
      </c>
      <c r="FC160" s="303">
        <v>1734.0274725274728</v>
      </c>
      <c r="FD160" s="303">
        <v>0</v>
      </c>
      <c r="FE160" s="393">
        <v>4.943861319645193E-3</v>
      </c>
      <c r="FF160" s="303">
        <v>6</v>
      </c>
      <c r="FG160" s="303">
        <v>10455.857142857145</v>
      </c>
      <c r="FH160" s="303">
        <v>0</v>
      </c>
      <c r="FI160" s="303">
        <v>144</v>
      </c>
      <c r="FJ160" s="303">
        <v>0</v>
      </c>
      <c r="FK160" s="303">
        <v>68</v>
      </c>
      <c r="FL160" s="303">
        <v>0</v>
      </c>
      <c r="FM160" s="303">
        <v>0</v>
      </c>
      <c r="FN160" s="303">
        <v>0</v>
      </c>
      <c r="FO160" s="303">
        <v>0</v>
      </c>
      <c r="FP160" s="303">
        <v>10243.857142857145</v>
      </c>
      <c r="FQ160" s="303">
        <v>0</v>
      </c>
      <c r="FR160" s="393">
        <v>0</v>
      </c>
      <c r="FS160" s="303">
        <v>1742.6428571428573</v>
      </c>
      <c r="FT160" s="303">
        <v>1707.3095238095241</v>
      </c>
      <c r="FU160" s="303">
        <v>0</v>
      </c>
      <c r="FV160" s="393">
        <v>2.0275716959735401E-2</v>
      </c>
      <c r="FW160" s="303">
        <v>12.5</v>
      </c>
      <c r="FX160" s="303">
        <v>21783.035714285717</v>
      </c>
      <c r="FY160" s="303">
        <v>0</v>
      </c>
      <c r="FZ160" s="303">
        <v>200</v>
      </c>
      <c r="GA160" s="303">
        <v>0</v>
      </c>
      <c r="GB160" s="303">
        <v>68</v>
      </c>
      <c r="GC160" s="303">
        <v>0</v>
      </c>
      <c r="GD160" s="303">
        <v>0</v>
      </c>
      <c r="GE160" s="303">
        <v>0</v>
      </c>
      <c r="GF160" s="303">
        <v>0</v>
      </c>
      <c r="GG160" s="303">
        <v>21515.035714285717</v>
      </c>
      <c r="GH160" s="303">
        <v>0</v>
      </c>
      <c r="GI160" s="393">
        <v>0</v>
      </c>
      <c r="GJ160" s="303">
        <v>1742.6428571428573</v>
      </c>
      <c r="GK160" s="303">
        <v>1721.2028571428573</v>
      </c>
      <c r="GL160" s="303">
        <v>0</v>
      </c>
      <c r="GM160" s="393">
        <v>1.2303152026888586E-2</v>
      </c>
      <c r="GN160" s="303">
        <v>29.5</v>
      </c>
      <c r="GO160" s="303">
        <v>51502.25</v>
      </c>
      <c r="GP160" s="303">
        <v>232</v>
      </c>
      <c r="GQ160" s="303">
        <v>1420</v>
      </c>
      <c r="GR160" s="303">
        <v>0</v>
      </c>
      <c r="GS160" s="303">
        <v>88</v>
      </c>
      <c r="GT160" s="303">
        <v>392</v>
      </c>
      <c r="GU160" s="303">
        <v>10</v>
      </c>
      <c r="GV160" s="303">
        <v>0</v>
      </c>
      <c r="GW160" s="303">
        <v>0</v>
      </c>
      <c r="GX160" s="303">
        <v>49360.25</v>
      </c>
      <c r="GY160" s="303">
        <v>4198.5</v>
      </c>
      <c r="GZ160" s="393">
        <v>384</v>
      </c>
      <c r="HA160" s="303">
        <v>1745.8389830508474</v>
      </c>
      <c r="HB160" s="303">
        <v>1673.2288135593221</v>
      </c>
      <c r="HC160" s="303">
        <v>142.32203389830508</v>
      </c>
      <c r="HD160" s="393">
        <v>4.1590415952701076E-2</v>
      </c>
      <c r="HE160" s="303" t="s">
        <v>744</v>
      </c>
      <c r="HF160" s="303" t="s">
        <v>744</v>
      </c>
      <c r="HG160" s="303" t="s">
        <v>744</v>
      </c>
      <c r="HH160" s="303" t="s">
        <v>744</v>
      </c>
      <c r="HI160" s="303" t="s">
        <v>744</v>
      </c>
      <c r="HJ160" s="303" t="s">
        <v>744</v>
      </c>
      <c r="HK160" s="303" t="s">
        <v>744</v>
      </c>
      <c r="HL160" s="303" t="s">
        <v>744</v>
      </c>
      <c r="HM160" s="303" t="s">
        <v>744</v>
      </c>
      <c r="HN160" s="303" t="s">
        <v>744</v>
      </c>
      <c r="HO160" s="303" t="s">
        <v>744</v>
      </c>
      <c r="HP160" s="303" t="s">
        <v>744</v>
      </c>
      <c r="HQ160" s="393" t="s">
        <v>744</v>
      </c>
      <c r="HR160" s="303" t="s">
        <v>744</v>
      </c>
      <c r="HS160" s="303" t="s">
        <v>744</v>
      </c>
      <c r="HT160" s="303" t="s">
        <v>744</v>
      </c>
      <c r="HU160" s="393" t="s">
        <v>744</v>
      </c>
      <c r="HV160" s="303">
        <v>29.5</v>
      </c>
      <c r="HW160" s="303">
        <v>51502.25</v>
      </c>
      <c r="HX160" s="303">
        <v>232</v>
      </c>
      <c r="HY160" s="303">
        <v>1420</v>
      </c>
      <c r="HZ160" s="303">
        <v>0</v>
      </c>
      <c r="IA160" s="303">
        <v>88</v>
      </c>
      <c r="IB160" s="303">
        <v>392</v>
      </c>
      <c r="IC160" s="303">
        <v>10</v>
      </c>
      <c r="ID160" s="303">
        <v>0</v>
      </c>
      <c r="IE160" s="303">
        <v>0</v>
      </c>
      <c r="IF160" s="303">
        <v>49360.25</v>
      </c>
      <c r="IG160" s="303">
        <v>4198.5</v>
      </c>
      <c r="IH160" s="393">
        <v>384</v>
      </c>
      <c r="II160" s="303">
        <v>1745.8389830508474</v>
      </c>
      <c r="IJ160" s="303">
        <v>1673.2288135593221</v>
      </c>
      <c r="IK160" s="303">
        <v>142.32203389830508</v>
      </c>
      <c r="IL160" s="393">
        <v>4.1590415952701076E-2</v>
      </c>
      <c r="IM160" s="303"/>
      <c r="IN160" s="303">
        <v>1744.9425087108013</v>
      </c>
      <c r="IO160" s="303">
        <v>1689.5766550522649</v>
      </c>
      <c r="IP160" s="393">
        <v>3.1729328262764311E-2</v>
      </c>
      <c r="IQ160" s="303">
        <v>1742.6428571428576</v>
      </c>
      <c r="IR160" s="303">
        <v>1707.3095238095241</v>
      </c>
      <c r="IS160" s="393">
        <v>2.0275716959735623E-2</v>
      </c>
      <c r="IT160" s="303">
        <v>1744.6489361702127</v>
      </c>
      <c r="IU160" s="303">
        <v>1691.8404255319149</v>
      </c>
      <c r="IV160" s="393">
        <v>3.0268846381336201E-2</v>
      </c>
      <c r="IW160" s="735"/>
      <c r="IX160" s="303"/>
      <c r="IY160" s="396" t="s">
        <v>522</v>
      </c>
      <c r="IZ160" s="396" t="s">
        <v>353</v>
      </c>
      <c r="JA160" s="396" t="s">
        <v>354</v>
      </c>
      <c r="JB160" s="396">
        <v>53</v>
      </c>
      <c r="JC160" s="396" t="s">
        <v>12</v>
      </c>
      <c r="JD160" s="396" t="s">
        <v>232</v>
      </c>
      <c r="JE160" s="396" t="s">
        <v>9</v>
      </c>
      <c r="JF160" s="396" t="s">
        <v>232</v>
      </c>
      <c r="JG160" s="396" t="s">
        <v>358</v>
      </c>
    </row>
    <row r="161" spans="1:267" customFormat="1">
      <c r="A161">
        <v>2137</v>
      </c>
      <c r="B161">
        <v>1</v>
      </c>
      <c r="F161">
        <v>700</v>
      </c>
      <c r="G161">
        <v>41</v>
      </c>
      <c r="H161">
        <v>1</v>
      </c>
      <c r="I161">
        <v>0</v>
      </c>
      <c r="J161">
        <v>1</v>
      </c>
      <c r="K161">
        <v>0</v>
      </c>
      <c r="L161" t="s">
        <v>522</v>
      </c>
      <c r="M161">
        <v>0</v>
      </c>
      <c r="N161">
        <v>20</v>
      </c>
      <c r="O161">
        <v>27</v>
      </c>
      <c r="P161">
        <v>40</v>
      </c>
      <c r="Q161">
        <v>40</v>
      </c>
      <c r="R161">
        <v>0</v>
      </c>
      <c r="S161">
        <v>0</v>
      </c>
      <c r="T161" t="s">
        <v>745</v>
      </c>
      <c r="U161">
        <v>1</v>
      </c>
      <c r="V161">
        <v>0</v>
      </c>
      <c r="W161">
        <v>3</v>
      </c>
      <c r="X161">
        <v>0</v>
      </c>
      <c r="Y161">
        <v>15.5</v>
      </c>
      <c r="Z161">
        <v>0</v>
      </c>
      <c r="AA161">
        <v>0</v>
      </c>
      <c r="AB161">
        <v>0</v>
      </c>
      <c r="AC161">
        <v>0</v>
      </c>
      <c r="AD161">
        <v>0</v>
      </c>
      <c r="AE161">
        <v>232</v>
      </c>
      <c r="AF161">
        <v>0</v>
      </c>
      <c r="AG161">
        <v>16</v>
      </c>
      <c r="AH161">
        <v>0</v>
      </c>
      <c r="AI161">
        <v>3</v>
      </c>
      <c r="AJ161">
        <v>0</v>
      </c>
      <c r="AK161">
        <v>920</v>
      </c>
      <c r="AL161">
        <v>0</v>
      </c>
      <c r="AM161">
        <v>0</v>
      </c>
      <c r="AN161">
        <v>0</v>
      </c>
      <c r="AO161">
        <v>0</v>
      </c>
      <c r="AP161">
        <v>0</v>
      </c>
      <c r="AQ161">
        <v>0</v>
      </c>
      <c r="AR161">
        <v>0</v>
      </c>
      <c r="AS161">
        <v>0</v>
      </c>
      <c r="AT161">
        <v>0</v>
      </c>
      <c r="AU161">
        <v>0</v>
      </c>
      <c r="AV161">
        <v>0</v>
      </c>
      <c r="AW161">
        <v>0</v>
      </c>
      <c r="AX161">
        <v>0</v>
      </c>
      <c r="AY161">
        <v>0</v>
      </c>
      <c r="AZ161">
        <v>0</v>
      </c>
      <c r="BA161">
        <v>0</v>
      </c>
      <c r="BB161">
        <v>0</v>
      </c>
      <c r="BC161">
        <v>0</v>
      </c>
      <c r="BD161">
        <v>0</v>
      </c>
      <c r="BE161">
        <v>0</v>
      </c>
      <c r="BF161">
        <v>0</v>
      </c>
      <c r="BG161">
        <v>0</v>
      </c>
      <c r="BH161">
        <v>0</v>
      </c>
      <c r="BI161">
        <v>0</v>
      </c>
      <c r="BJ161">
        <v>0</v>
      </c>
      <c r="BK161">
        <v>0</v>
      </c>
      <c r="BL161">
        <v>0</v>
      </c>
      <c r="BM161">
        <v>0</v>
      </c>
      <c r="BN161">
        <v>0</v>
      </c>
      <c r="BO161">
        <v>0</v>
      </c>
      <c r="BP161">
        <v>0</v>
      </c>
      <c r="BQ161">
        <v>0</v>
      </c>
      <c r="BR161">
        <v>0</v>
      </c>
      <c r="BS161">
        <v>0</v>
      </c>
      <c r="BT161">
        <v>0</v>
      </c>
      <c r="BU161">
        <v>0</v>
      </c>
      <c r="BV161">
        <v>0</v>
      </c>
      <c r="BW161">
        <v>0</v>
      </c>
      <c r="BX161">
        <v>0</v>
      </c>
      <c r="BY161">
        <v>0</v>
      </c>
      <c r="BZ161">
        <v>0</v>
      </c>
      <c r="CA161">
        <v>0</v>
      </c>
      <c r="CB161">
        <v>0</v>
      </c>
      <c r="CC161">
        <v>138</v>
      </c>
      <c r="CD161">
        <v>0</v>
      </c>
      <c r="CE161">
        <v>2782</v>
      </c>
      <c r="CF161">
        <v>0</v>
      </c>
      <c r="CG161" s="439"/>
      <c r="CH161" s="303">
        <v>20</v>
      </c>
      <c r="CI161" s="393">
        <v>27</v>
      </c>
      <c r="CJ161" s="303">
        <v>40</v>
      </c>
      <c r="CK161" s="393">
        <v>40</v>
      </c>
      <c r="CL161" s="303">
        <v>0</v>
      </c>
      <c r="CM161" s="393">
        <v>0</v>
      </c>
      <c r="CN161" s="303"/>
      <c r="CO161" s="303"/>
      <c r="CP161" s="393" t="s">
        <v>744</v>
      </c>
      <c r="CQ161" s="303" t="s">
        <v>744</v>
      </c>
      <c r="CR161" s="393" t="s">
        <v>389</v>
      </c>
      <c r="CS161" s="393" t="s">
        <v>744</v>
      </c>
      <c r="CT161" s="303" t="s">
        <v>744</v>
      </c>
      <c r="CU161" s="393" t="s">
        <v>389</v>
      </c>
      <c r="CV161" s="303">
        <v>1</v>
      </c>
      <c r="CW161" s="303">
        <v>1840</v>
      </c>
      <c r="CX161" s="303">
        <v>0</v>
      </c>
      <c r="CY161" s="303">
        <v>16</v>
      </c>
      <c r="CZ161" s="303">
        <v>0</v>
      </c>
      <c r="DA161" s="303">
        <v>0</v>
      </c>
      <c r="DB161" s="303">
        <v>0</v>
      </c>
      <c r="DC161" s="303">
        <v>0</v>
      </c>
      <c r="DD161" s="303">
        <v>0</v>
      </c>
      <c r="DE161" s="303">
        <v>0</v>
      </c>
      <c r="DF161" s="303">
        <v>1824</v>
      </c>
      <c r="DG161" s="393">
        <v>0</v>
      </c>
      <c r="DH161" s="303">
        <v>1840</v>
      </c>
      <c r="DI161" s="303">
        <v>1824</v>
      </c>
      <c r="DJ161" s="393">
        <v>8.6956521739129933E-3</v>
      </c>
      <c r="DK161" s="303" t="s">
        <v>744</v>
      </c>
      <c r="DL161" s="303" t="s">
        <v>744</v>
      </c>
      <c r="DM161" s="303" t="s">
        <v>744</v>
      </c>
      <c r="DN161" s="303" t="s">
        <v>744</v>
      </c>
      <c r="DO161" s="303" t="s">
        <v>744</v>
      </c>
      <c r="DP161" s="303" t="s">
        <v>744</v>
      </c>
      <c r="DQ161" s="303" t="s">
        <v>744</v>
      </c>
      <c r="DR161" s="303" t="s">
        <v>744</v>
      </c>
      <c r="DS161" s="303" t="s">
        <v>744</v>
      </c>
      <c r="DT161" s="303" t="s">
        <v>744</v>
      </c>
      <c r="DU161" s="303" t="s">
        <v>744</v>
      </c>
      <c r="DV161" s="393" t="s">
        <v>744</v>
      </c>
      <c r="DW161" s="303" t="s">
        <v>744</v>
      </c>
      <c r="DX161" s="303" t="s">
        <v>744</v>
      </c>
      <c r="DY161" s="393" t="s">
        <v>744</v>
      </c>
      <c r="DZ161" s="303">
        <v>1</v>
      </c>
      <c r="EA161" s="303">
        <v>1840</v>
      </c>
      <c r="EB161" s="303">
        <v>0</v>
      </c>
      <c r="EC161" s="303">
        <v>16</v>
      </c>
      <c r="ED161" s="303">
        <v>0</v>
      </c>
      <c r="EE161" s="303">
        <v>0</v>
      </c>
      <c r="EF161" s="303">
        <v>0</v>
      </c>
      <c r="EG161" s="303">
        <v>0</v>
      </c>
      <c r="EH161" s="303">
        <v>0</v>
      </c>
      <c r="EI161" s="303">
        <v>0</v>
      </c>
      <c r="EJ161" s="303">
        <v>1824</v>
      </c>
      <c r="EK161" s="393">
        <v>0</v>
      </c>
      <c r="EL161" s="303">
        <v>1840</v>
      </c>
      <c r="EM161" s="303">
        <v>1824</v>
      </c>
      <c r="EN161" s="393">
        <v>8.6956521739129933E-3</v>
      </c>
      <c r="EO161" s="303">
        <v>3</v>
      </c>
      <c r="EP161" s="303">
        <v>5520</v>
      </c>
      <c r="EQ161" s="303">
        <v>0</v>
      </c>
      <c r="ER161" s="303">
        <v>3</v>
      </c>
      <c r="ES161" s="303">
        <v>0</v>
      </c>
      <c r="ET161" s="303">
        <v>0</v>
      </c>
      <c r="EU161" s="303">
        <v>0</v>
      </c>
      <c r="EV161" s="303">
        <v>0</v>
      </c>
      <c r="EW161" s="303">
        <v>0</v>
      </c>
      <c r="EX161" s="303">
        <v>0</v>
      </c>
      <c r="EY161" s="303">
        <v>5517</v>
      </c>
      <c r="EZ161" s="303">
        <v>138</v>
      </c>
      <c r="FA161" s="393">
        <v>0</v>
      </c>
      <c r="FB161" s="303">
        <v>1840</v>
      </c>
      <c r="FC161" s="303">
        <v>1839</v>
      </c>
      <c r="FD161" s="303">
        <v>46</v>
      </c>
      <c r="FE161" s="393">
        <v>5.4347826086953432E-4</v>
      </c>
      <c r="FF161" s="303" t="s">
        <v>744</v>
      </c>
      <c r="FG161" s="303" t="s">
        <v>744</v>
      </c>
      <c r="FH161" s="303" t="s">
        <v>744</v>
      </c>
      <c r="FI161" s="303" t="s">
        <v>744</v>
      </c>
      <c r="FJ161" s="303" t="s">
        <v>744</v>
      </c>
      <c r="FK161" s="303" t="s">
        <v>744</v>
      </c>
      <c r="FL161" s="303" t="s">
        <v>744</v>
      </c>
      <c r="FM161" s="303" t="s">
        <v>744</v>
      </c>
      <c r="FN161" s="303" t="s">
        <v>744</v>
      </c>
      <c r="FO161" s="303" t="s">
        <v>744</v>
      </c>
      <c r="FP161" s="303" t="s">
        <v>744</v>
      </c>
      <c r="FQ161" s="303" t="s">
        <v>744</v>
      </c>
      <c r="FR161" s="393" t="s">
        <v>744</v>
      </c>
      <c r="FS161" s="303" t="s">
        <v>744</v>
      </c>
      <c r="FT161" s="303" t="s">
        <v>744</v>
      </c>
      <c r="FU161" s="303" t="s">
        <v>744</v>
      </c>
      <c r="FV161" s="393" t="s">
        <v>744</v>
      </c>
      <c r="FW161" s="303">
        <v>3</v>
      </c>
      <c r="FX161" s="303">
        <v>5520</v>
      </c>
      <c r="FY161" s="303">
        <v>0</v>
      </c>
      <c r="FZ161" s="303">
        <v>3</v>
      </c>
      <c r="GA161" s="303">
        <v>0</v>
      </c>
      <c r="GB161" s="303">
        <v>0</v>
      </c>
      <c r="GC161" s="303">
        <v>0</v>
      </c>
      <c r="GD161" s="303">
        <v>0</v>
      </c>
      <c r="GE161" s="303">
        <v>0</v>
      </c>
      <c r="GF161" s="303">
        <v>0</v>
      </c>
      <c r="GG161" s="303">
        <v>5517</v>
      </c>
      <c r="GH161" s="303">
        <v>138</v>
      </c>
      <c r="GI161" s="393">
        <v>0</v>
      </c>
      <c r="GJ161" s="303">
        <v>1840</v>
      </c>
      <c r="GK161" s="303">
        <v>1839</v>
      </c>
      <c r="GL161" s="303">
        <v>46</v>
      </c>
      <c r="GM161" s="393">
        <v>5.4347826086953432E-4</v>
      </c>
      <c r="GN161" s="303">
        <v>15.5</v>
      </c>
      <c r="GO161" s="303">
        <v>27652</v>
      </c>
      <c r="GP161" s="303">
        <v>232</v>
      </c>
      <c r="GQ161" s="303">
        <v>920</v>
      </c>
      <c r="GR161" s="303">
        <v>0</v>
      </c>
      <c r="GS161" s="303">
        <v>0</v>
      </c>
      <c r="GT161" s="303">
        <v>0</v>
      </c>
      <c r="GU161" s="303">
        <v>0</v>
      </c>
      <c r="GV161" s="303">
        <v>0</v>
      </c>
      <c r="GW161" s="303">
        <v>0</v>
      </c>
      <c r="GX161" s="303">
        <v>26500</v>
      </c>
      <c r="GY161" s="303">
        <v>2782</v>
      </c>
      <c r="GZ161" s="393">
        <v>0</v>
      </c>
      <c r="HA161" s="303">
        <v>1784</v>
      </c>
      <c r="HB161" s="303">
        <v>1709.6774193548388</v>
      </c>
      <c r="HC161" s="303">
        <v>179.48387096774192</v>
      </c>
      <c r="HD161" s="393">
        <v>4.1660639375090347E-2</v>
      </c>
      <c r="HE161" s="303" t="s">
        <v>744</v>
      </c>
      <c r="HF161" s="303" t="s">
        <v>744</v>
      </c>
      <c r="HG161" s="303" t="s">
        <v>744</v>
      </c>
      <c r="HH161" s="303" t="s">
        <v>744</v>
      </c>
      <c r="HI161" s="303" t="s">
        <v>744</v>
      </c>
      <c r="HJ161" s="303" t="s">
        <v>744</v>
      </c>
      <c r="HK161" s="303" t="s">
        <v>744</v>
      </c>
      <c r="HL161" s="303" t="s">
        <v>744</v>
      </c>
      <c r="HM161" s="303" t="s">
        <v>744</v>
      </c>
      <c r="HN161" s="303" t="s">
        <v>744</v>
      </c>
      <c r="HO161" s="303" t="s">
        <v>744</v>
      </c>
      <c r="HP161" s="303" t="s">
        <v>744</v>
      </c>
      <c r="HQ161" s="393" t="s">
        <v>744</v>
      </c>
      <c r="HR161" s="303" t="s">
        <v>744</v>
      </c>
      <c r="HS161" s="303" t="s">
        <v>744</v>
      </c>
      <c r="HT161" s="303" t="s">
        <v>744</v>
      </c>
      <c r="HU161" s="393" t="s">
        <v>744</v>
      </c>
      <c r="HV161" s="303">
        <v>15.5</v>
      </c>
      <c r="HW161" s="303">
        <v>27652</v>
      </c>
      <c r="HX161" s="303">
        <v>232</v>
      </c>
      <c r="HY161" s="303">
        <v>920</v>
      </c>
      <c r="HZ161" s="303">
        <v>0</v>
      </c>
      <c r="IA161" s="303">
        <v>0</v>
      </c>
      <c r="IB161" s="303">
        <v>0</v>
      </c>
      <c r="IC161" s="303">
        <v>0</v>
      </c>
      <c r="ID161" s="303">
        <v>0</v>
      </c>
      <c r="IE161" s="303">
        <v>0</v>
      </c>
      <c r="IF161" s="303">
        <v>26500</v>
      </c>
      <c r="IG161" s="303">
        <v>2782</v>
      </c>
      <c r="IH161" s="393">
        <v>0</v>
      </c>
      <c r="II161" s="303">
        <v>1784</v>
      </c>
      <c r="IJ161" s="303">
        <v>1709.6774193548388</v>
      </c>
      <c r="IK161" s="303">
        <v>179.48387096774192</v>
      </c>
      <c r="IL161" s="393">
        <v>4.1660639375090347E-2</v>
      </c>
      <c r="IM161" s="303"/>
      <c r="IN161" s="303">
        <v>1795.4871794871794</v>
      </c>
      <c r="IO161" s="303">
        <v>1735.4358974358975</v>
      </c>
      <c r="IP161" s="393">
        <v>3.3445675768307925E-2</v>
      </c>
      <c r="IQ161" s="303" t="s">
        <v>744</v>
      </c>
      <c r="IR161" s="303" t="s">
        <v>744</v>
      </c>
      <c r="IS161" s="393" t="s">
        <v>744</v>
      </c>
      <c r="IT161" s="303">
        <v>1795.4871794871794</v>
      </c>
      <c r="IU161" s="303">
        <v>1735.4358974358975</v>
      </c>
      <c r="IV161" s="393">
        <v>3.3445675768307925E-2</v>
      </c>
      <c r="IW161" s="735"/>
      <c r="IX161" s="303"/>
      <c r="IY161" s="396" t="s">
        <v>522</v>
      </c>
      <c r="IZ161" s="396" t="s">
        <v>353</v>
      </c>
      <c r="JA161" s="396" t="s">
        <v>354</v>
      </c>
      <c r="JB161" s="396">
        <v>22</v>
      </c>
      <c r="JC161" s="396" t="s">
        <v>12</v>
      </c>
      <c r="JD161" s="396" t="s">
        <v>232</v>
      </c>
      <c r="JE161" s="396" t="s">
        <v>9</v>
      </c>
      <c r="JF161" s="396" t="s">
        <v>232</v>
      </c>
      <c r="JG161" s="396" t="s">
        <v>358</v>
      </c>
    </row>
    <row r="162" spans="1:267" customFormat="1">
      <c r="A162">
        <v>2138</v>
      </c>
      <c r="B162">
        <v>1</v>
      </c>
      <c r="F162">
        <v>700</v>
      </c>
      <c r="G162">
        <v>41</v>
      </c>
      <c r="H162">
        <v>1</v>
      </c>
      <c r="I162">
        <v>0</v>
      </c>
      <c r="J162">
        <v>1</v>
      </c>
      <c r="K162">
        <v>0</v>
      </c>
      <c r="L162" t="s">
        <v>522</v>
      </c>
      <c r="M162">
        <v>0</v>
      </c>
      <c r="N162">
        <v>22.75</v>
      </c>
      <c r="O162">
        <v>20</v>
      </c>
      <c r="P162">
        <v>40</v>
      </c>
      <c r="Q162">
        <v>40</v>
      </c>
      <c r="R162">
        <v>50</v>
      </c>
      <c r="S162">
        <v>50</v>
      </c>
      <c r="T162" t="s">
        <v>745</v>
      </c>
      <c r="U162">
        <v>0</v>
      </c>
      <c r="V162">
        <v>0</v>
      </c>
      <c r="W162">
        <v>1</v>
      </c>
      <c r="X162">
        <v>1</v>
      </c>
      <c r="Y162">
        <v>4</v>
      </c>
      <c r="Z162">
        <v>0</v>
      </c>
      <c r="AA162">
        <v>0</v>
      </c>
      <c r="AB162">
        <v>0</v>
      </c>
      <c r="AC162">
        <v>0</v>
      </c>
      <c r="AD162">
        <v>0</v>
      </c>
      <c r="AE162">
        <v>0</v>
      </c>
      <c r="AF162">
        <v>0</v>
      </c>
      <c r="AG162">
        <v>0</v>
      </c>
      <c r="AH162">
        <v>0</v>
      </c>
      <c r="AI162">
        <v>0</v>
      </c>
      <c r="AJ162">
        <v>0</v>
      </c>
      <c r="AK162">
        <v>80</v>
      </c>
      <c r="AL162">
        <v>0</v>
      </c>
      <c r="AM162">
        <v>0</v>
      </c>
      <c r="AN162">
        <v>0</v>
      </c>
      <c r="AO162">
        <v>0</v>
      </c>
      <c r="AP162">
        <v>0</v>
      </c>
      <c r="AQ162">
        <v>0</v>
      </c>
      <c r="AR162">
        <v>0</v>
      </c>
      <c r="AS162">
        <v>0</v>
      </c>
      <c r="AT162">
        <v>0</v>
      </c>
      <c r="AU162">
        <v>0</v>
      </c>
      <c r="AV162">
        <v>0</v>
      </c>
      <c r="AW162">
        <v>0</v>
      </c>
      <c r="AX162">
        <v>0</v>
      </c>
      <c r="AY162">
        <v>0</v>
      </c>
      <c r="AZ162">
        <v>0</v>
      </c>
      <c r="BA162">
        <v>0</v>
      </c>
      <c r="BB162">
        <v>0</v>
      </c>
      <c r="BC162">
        <v>0</v>
      </c>
      <c r="BD162">
        <v>0</v>
      </c>
      <c r="BE162">
        <v>0</v>
      </c>
      <c r="BF162">
        <v>0</v>
      </c>
      <c r="BG162">
        <v>0</v>
      </c>
      <c r="BH162">
        <v>0</v>
      </c>
      <c r="BI162">
        <v>0</v>
      </c>
      <c r="BJ162">
        <v>0</v>
      </c>
      <c r="BK162">
        <v>0</v>
      </c>
      <c r="BL162">
        <v>0</v>
      </c>
      <c r="BM162">
        <v>0</v>
      </c>
      <c r="BN162">
        <v>0</v>
      </c>
      <c r="BO162">
        <v>392</v>
      </c>
      <c r="BP162">
        <v>0</v>
      </c>
      <c r="BQ162">
        <v>0</v>
      </c>
      <c r="BR162">
        <v>0</v>
      </c>
      <c r="BS162">
        <v>0</v>
      </c>
      <c r="BT162">
        <v>0</v>
      </c>
      <c r="BU162">
        <v>0</v>
      </c>
      <c r="BV162">
        <v>0</v>
      </c>
      <c r="BW162">
        <v>0</v>
      </c>
      <c r="BX162">
        <v>0</v>
      </c>
      <c r="BY162">
        <v>0</v>
      </c>
      <c r="BZ162">
        <v>0</v>
      </c>
      <c r="CA162">
        <v>0</v>
      </c>
      <c r="CB162">
        <v>0</v>
      </c>
      <c r="CC162">
        <v>0</v>
      </c>
      <c r="CD162">
        <v>0</v>
      </c>
      <c r="CE162">
        <v>0</v>
      </c>
      <c r="CF162">
        <v>0</v>
      </c>
      <c r="CG162" s="439"/>
      <c r="CH162" s="303">
        <v>22.75</v>
      </c>
      <c r="CI162" s="393">
        <v>20</v>
      </c>
      <c r="CJ162" s="303">
        <v>40</v>
      </c>
      <c r="CK162" s="393">
        <v>40</v>
      </c>
      <c r="CL162" s="303">
        <v>50</v>
      </c>
      <c r="CM162" s="393">
        <v>50</v>
      </c>
      <c r="CN162" s="303"/>
      <c r="CO162" s="303"/>
      <c r="CP162" s="393" t="s">
        <v>744</v>
      </c>
      <c r="CQ162" s="303" t="s">
        <v>744</v>
      </c>
      <c r="CR162" s="393" t="s">
        <v>744</v>
      </c>
      <c r="CS162" s="393" t="s">
        <v>744</v>
      </c>
      <c r="CT162" s="303" t="s">
        <v>744</v>
      </c>
      <c r="CU162" s="393" t="s">
        <v>744</v>
      </c>
      <c r="CV162" s="303" t="s">
        <v>744</v>
      </c>
      <c r="CW162" s="303" t="s">
        <v>744</v>
      </c>
      <c r="CX162" s="303" t="s">
        <v>744</v>
      </c>
      <c r="CY162" s="303" t="s">
        <v>744</v>
      </c>
      <c r="CZ162" s="303" t="s">
        <v>744</v>
      </c>
      <c r="DA162" s="303" t="s">
        <v>744</v>
      </c>
      <c r="DB162" s="303" t="s">
        <v>744</v>
      </c>
      <c r="DC162" s="303" t="s">
        <v>744</v>
      </c>
      <c r="DD162" s="303" t="s">
        <v>744</v>
      </c>
      <c r="DE162" s="303" t="s">
        <v>744</v>
      </c>
      <c r="DF162" s="303" t="s">
        <v>744</v>
      </c>
      <c r="DG162" s="393" t="s">
        <v>744</v>
      </c>
      <c r="DH162" s="303" t="s">
        <v>744</v>
      </c>
      <c r="DI162" s="303" t="s">
        <v>744</v>
      </c>
      <c r="DJ162" s="393" t="s">
        <v>744</v>
      </c>
      <c r="DK162" s="303" t="s">
        <v>744</v>
      </c>
      <c r="DL162" s="303" t="s">
        <v>744</v>
      </c>
      <c r="DM162" s="303" t="s">
        <v>744</v>
      </c>
      <c r="DN162" s="303" t="s">
        <v>744</v>
      </c>
      <c r="DO162" s="303" t="s">
        <v>744</v>
      </c>
      <c r="DP162" s="303" t="s">
        <v>744</v>
      </c>
      <c r="DQ162" s="303" t="s">
        <v>744</v>
      </c>
      <c r="DR162" s="303" t="s">
        <v>744</v>
      </c>
      <c r="DS162" s="303" t="s">
        <v>744</v>
      </c>
      <c r="DT162" s="303" t="s">
        <v>744</v>
      </c>
      <c r="DU162" s="303" t="s">
        <v>744</v>
      </c>
      <c r="DV162" s="393" t="s">
        <v>744</v>
      </c>
      <c r="DW162" s="303" t="s">
        <v>744</v>
      </c>
      <c r="DX162" s="303" t="s">
        <v>744</v>
      </c>
      <c r="DY162" s="393" t="s">
        <v>744</v>
      </c>
      <c r="DZ162" s="303" t="s">
        <v>744</v>
      </c>
      <c r="EA162" s="303" t="s">
        <v>744</v>
      </c>
      <c r="EB162" s="303" t="s">
        <v>744</v>
      </c>
      <c r="EC162" s="303" t="s">
        <v>744</v>
      </c>
      <c r="ED162" s="303" t="s">
        <v>744</v>
      </c>
      <c r="EE162" s="303" t="s">
        <v>744</v>
      </c>
      <c r="EF162" s="303" t="s">
        <v>744</v>
      </c>
      <c r="EG162" s="303" t="s">
        <v>744</v>
      </c>
      <c r="EH162" s="303" t="s">
        <v>744</v>
      </c>
      <c r="EI162" s="303" t="s">
        <v>744</v>
      </c>
      <c r="EJ162" s="303" t="s">
        <v>744</v>
      </c>
      <c r="EK162" s="393" t="s">
        <v>744</v>
      </c>
      <c r="EL162" s="303" t="s">
        <v>744</v>
      </c>
      <c r="EM162" s="303" t="s">
        <v>744</v>
      </c>
      <c r="EN162" s="393" t="s">
        <v>744</v>
      </c>
      <c r="EO162" s="303">
        <v>1</v>
      </c>
      <c r="EP162" s="303">
        <v>1780.125</v>
      </c>
      <c r="EQ162" s="303">
        <v>0</v>
      </c>
      <c r="ER162" s="303">
        <v>0</v>
      </c>
      <c r="ES162" s="303">
        <v>0</v>
      </c>
      <c r="ET162" s="303">
        <v>0</v>
      </c>
      <c r="EU162" s="303">
        <v>0</v>
      </c>
      <c r="EV162" s="303">
        <v>0</v>
      </c>
      <c r="EW162" s="303">
        <v>0</v>
      </c>
      <c r="EX162" s="303">
        <v>0</v>
      </c>
      <c r="EY162" s="303">
        <v>1780.125</v>
      </c>
      <c r="EZ162" s="303">
        <v>0</v>
      </c>
      <c r="FA162" s="393">
        <v>0</v>
      </c>
      <c r="FB162" s="303">
        <v>1780.125</v>
      </c>
      <c r="FC162" s="303">
        <v>1780.125</v>
      </c>
      <c r="FD162" s="303">
        <v>0</v>
      </c>
      <c r="FE162" s="393">
        <v>0</v>
      </c>
      <c r="FF162" s="303">
        <v>1</v>
      </c>
      <c r="FG162" s="303">
        <v>1780.125</v>
      </c>
      <c r="FH162" s="303">
        <v>0</v>
      </c>
      <c r="FI162" s="303">
        <v>0</v>
      </c>
      <c r="FJ162" s="303">
        <v>0</v>
      </c>
      <c r="FK162" s="303">
        <v>0</v>
      </c>
      <c r="FL162" s="303">
        <v>0</v>
      </c>
      <c r="FM162" s="303">
        <v>0</v>
      </c>
      <c r="FN162" s="303">
        <v>0</v>
      </c>
      <c r="FO162" s="303">
        <v>0</v>
      </c>
      <c r="FP162" s="303">
        <v>1780.125</v>
      </c>
      <c r="FQ162" s="303">
        <v>0</v>
      </c>
      <c r="FR162" s="393">
        <v>0</v>
      </c>
      <c r="FS162" s="303">
        <v>1780.125</v>
      </c>
      <c r="FT162" s="303">
        <v>1780.125</v>
      </c>
      <c r="FU162" s="303">
        <v>0</v>
      </c>
      <c r="FV162" s="393">
        <v>0</v>
      </c>
      <c r="FW162" s="303">
        <v>2</v>
      </c>
      <c r="FX162" s="303">
        <v>3560.25</v>
      </c>
      <c r="FY162" s="303">
        <v>0</v>
      </c>
      <c r="FZ162" s="303">
        <v>0</v>
      </c>
      <c r="GA162" s="303">
        <v>0</v>
      </c>
      <c r="GB162" s="303">
        <v>0</v>
      </c>
      <c r="GC162" s="303">
        <v>0</v>
      </c>
      <c r="GD162" s="303">
        <v>0</v>
      </c>
      <c r="GE162" s="303">
        <v>0</v>
      </c>
      <c r="GF162" s="303">
        <v>0</v>
      </c>
      <c r="GG162" s="303">
        <v>3560.25</v>
      </c>
      <c r="GH162" s="303">
        <v>0</v>
      </c>
      <c r="GI162" s="393">
        <v>0</v>
      </c>
      <c r="GJ162" s="303">
        <v>1780.125</v>
      </c>
      <c r="GK162" s="303">
        <v>1780.125</v>
      </c>
      <c r="GL162" s="303">
        <v>0</v>
      </c>
      <c r="GM162" s="393">
        <v>0</v>
      </c>
      <c r="GN162" s="303">
        <v>4</v>
      </c>
      <c r="GO162" s="303">
        <v>7206.6666666666661</v>
      </c>
      <c r="GP162" s="303">
        <v>0</v>
      </c>
      <c r="GQ162" s="303">
        <v>80</v>
      </c>
      <c r="GR162" s="303">
        <v>0</v>
      </c>
      <c r="GS162" s="303">
        <v>0</v>
      </c>
      <c r="GT162" s="303">
        <v>0</v>
      </c>
      <c r="GU162" s="303">
        <v>0</v>
      </c>
      <c r="GV162" s="303">
        <v>392</v>
      </c>
      <c r="GW162" s="303">
        <v>0</v>
      </c>
      <c r="GX162" s="303">
        <v>6734.6666666666661</v>
      </c>
      <c r="GY162" s="303">
        <v>0</v>
      </c>
      <c r="GZ162" s="393">
        <v>0</v>
      </c>
      <c r="HA162" s="303">
        <v>1801.6666666666665</v>
      </c>
      <c r="HB162" s="303">
        <v>1683.6666666666665</v>
      </c>
      <c r="HC162" s="303">
        <v>0</v>
      </c>
      <c r="HD162" s="393">
        <v>6.5494912118408855E-2</v>
      </c>
      <c r="HE162" s="303" t="s">
        <v>744</v>
      </c>
      <c r="HF162" s="303" t="s">
        <v>744</v>
      </c>
      <c r="HG162" s="303" t="s">
        <v>744</v>
      </c>
      <c r="HH162" s="303" t="s">
        <v>744</v>
      </c>
      <c r="HI162" s="303" t="s">
        <v>744</v>
      </c>
      <c r="HJ162" s="303" t="s">
        <v>744</v>
      </c>
      <c r="HK162" s="303" t="s">
        <v>744</v>
      </c>
      <c r="HL162" s="303" t="s">
        <v>744</v>
      </c>
      <c r="HM162" s="303" t="s">
        <v>744</v>
      </c>
      <c r="HN162" s="303" t="s">
        <v>744</v>
      </c>
      <c r="HO162" s="303" t="s">
        <v>744</v>
      </c>
      <c r="HP162" s="303" t="s">
        <v>744</v>
      </c>
      <c r="HQ162" s="393" t="s">
        <v>744</v>
      </c>
      <c r="HR162" s="303" t="s">
        <v>744</v>
      </c>
      <c r="HS162" s="303" t="s">
        <v>744</v>
      </c>
      <c r="HT162" s="303" t="s">
        <v>744</v>
      </c>
      <c r="HU162" s="393" t="s">
        <v>744</v>
      </c>
      <c r="HV162" s="303">
        <v>4</v>
      </c>
      <c r="HW162" s="303">
        <v>7206.6666666666661</v>
      </c>
      <c r="HX162" s="303">
        <v>0</v>
      </c>
      <c r="HY162" s="303">
        <v>80</v>
      </c>
      <c r="HZ162" s="303">
        <v>0</v>
      </c>
      <c r="IA162" s="303">
        <v>0</v>
      </c>
      <c r="IB162" s="303">
        <v>0</v>
      </c>
      <c r="IC162" s="303">
        <v>0</v>
      </c>
      <c r="ID162" s="303">
        <v>392</v>
      </c>
      <c r="IE162" s="303">
        <v>0</v>
      </c>
      <c r="IF162" s="303">
        <v>6734.6666666666661</v>
      </c>
      <c r="IG162" s="303">
        <v>0</v>
      </c>
      <c r="IH162" s="393">
        <v>0</v>
      </c>
      <c r="II162" s="303">
        <v>1801.6666666666665</v>
      </c>
      <c r="IJ162" s="303">
        <v>1683.6666666666665</v>
      </c>
      <c r="IK162" s="303">
        <v>0</v>
      </c>
      <c r="IL162" s="393">
        <v>6.5494912118408855E-2</v>
      </c>
      <c r="IM162" s="303"/>
      <c r="IN162" s="303">
        <v>1797.3583333333331</v>
      </c>
      <c r="IO162" s="303">
        <v>1702.9583333333333</v>
      </c>
      <c r="IP162" s="393">
        <v>5.2521524644964956E-2</v>
      </c>
      <c r="IQ162" s="303">
        <v>1780.125</v>
      </c>
      <c r="IR162" s="303">
        <v>1780.125</v>
      </c>
      <c r="IS162" s="393">
        <v>0</v>
      </c>
      <c r="IT162" s="303">
        <v>1794.4861111111111</v>
      </c>
      <c r="IU162" s="303">
        <v>1715.8194444444443</v>
      </c>
      <c r="IV162" s="393">
        <v>4.3837991377909225E-2</v>
      </c>
      <c r="IW162" s="735"/>
      <c r="IX162" s="303"/>
      <c r="IY162" s="396" t="s">
        <v>522</v>
      </c>
      <c r="IZ162" s="396" t="s">
        <v>353</v>
      </c>
      <c r="JA162" s="396" t="s">
        <v>354</v>
      </c>
      <c r="JB162" s="396">
        <v>7</v>
      </c>
      <c r="JC162" s="396" t="s">
        <v>11</v>
      </c>
      <c r="JD162" s="396" t="s">
        <v>232</v>
      </c>
      <c r="JE162" s="396" t="s">
        <v>9</v>
      </c>
      <c r="JF162" s="396" t="s">
        <v>232</v>
      </c>
      <c r="JG162" s="396" t="s">
        <v>358</v>
      </c>
    </row>
    <row r="163" spans="1:267" customFormat="1">
      <c r="A163">
        <v>2139</v>
      </c>
      <c r="B163">
        <v>1</v>
      </c>
      <c r="F163">
        <v>700</v>
      </c>
      <c r="G163">
        <v>42</v>
      </c>
      <c r="H163">
        <v>0</v>
      </c>
      <c r="I163">
        <v>1</v>
      </c>
      <c r="J163">
        <v>1</v>
      </c>
      <c r="K163">
        <v>0</v>
      </c>
      <c r="L163" t="s">
        <v>522</v>
      </c>
      <c r="M163">
        <v>0</v>
      </c>
      <c r="N163">
        <v>32</v>
      </c>
      <c r="O163">
        <v>32</v>
      </c>
      <c r="P163">
        <v>40</v>
      </c>
      <c r="Q163">
        <v>40</v>
      </c>
      <c r="R163">
        <v>0</v>
      </c>
      <c r="S163">
        <v>100</v>
      </c>
      <c r="T163" t="s">
        <v>745</v>
      </c>
      <c r="U163">
        <v>0</v>
      </c>
      <c r="V163">
        <v>0</v>
      </c>
      <c r="W163">
        <v>0</v>
      </c>
      <c r="X163">
        <v>0.5</v>
      </c>
      <c r="Y163">
        <v>7</v>
      </c>
      <c r="Z163">
        <v>0</v>
      </c>
      <c r="AA163">
        <v>0</v>
      </c>
      <c r="AB163">
        <v>0</v>
      </c>
      <c r="AC163">
        <v>0</v>
      </c>
      <c r="AD163">
        <v>0</v>
      </c>
      <c r="AE163">
        <v>88</v>
      </c>
      <c r="AF163">
        <v>0</v>
      </c>
      <c r="AG163">
        <v>0</v>
      </c>
      <c r="AH163">
        <v>0</v>
      </c>
      <c r="AI163">
        <v>0</v>
      </c>
      <c r="AJ163">
        <v>0</v>
      </c>
      <c r="AK163">
        <v>88</v>
      </c>
      <c r="AL163">
        <v>0</v>
      </c>
      <c r="AM163">
        <v>0</v>
      </c>
      <c r="AN163">
        <v>0</v>
      </c>
      <c r="AO163">
        <v>0</v>
      </c>
      <c r="AP163">
        <v>0</v>
      </c>
      <c r="AQ163">
        <v>0</v>
      </c>
      <c r="AR163">
        <v>0</v>
      </c>
      <c r="AS163">
        <v>0</v>
      </c>
      <c r="AT163">
        <v>0</v>
      </c>
      <c r="AU163">
        <v>0</v>
      </c>
      <c r="AV163">
        <v>0</v>
      </c>
      <c r="AW163">
        <v>0</v>
      </c>
      <c r="AX163">
        <v>0</v>
      </c>
      <c r="AY163">
        <v>0</v>
      </c>
      <c r="AZ163">
        <v>0</v>
      </c>
      <c r="BA163">
        <v>0</v>
      </c>
      <c r="BB163">
        <v>0</v>
      </c>
      <c r="BC163">
        <v>0</v>
      </c>
      <c r="BD163">
        <v>0</v>
      </c>
      <c r="BE163">
        <v>0</v>
      </c>
      <c r="BF163">
        <v>0</v>
      </c>
      <c r="BG163">
        <v>0</v>
      </c>
      <c r="BH163">
        <v>0</v>
      </c>
      <c r="BI163">
        <v>0</v>
      </c>
      <c r="BJ163">
        <v>0</v>
      </c>
      <c r="BK163">
        <v>0</v>
      </c>
      <c r="BL163">
        <v>0</v>
      </c>
      <c r="BM163">
        <v>0</v>
      </c>
      <c r="BN163">
        <v>0</v>
      </c>
      <c r="BO163">
        <v>1224</v>
      </c>
      <c r="BP163">
        <v>0</v>
      </c>
      <c r="BQ163">
        <v>0</v>
      </c>
      <c r="BR163">
        <v>0</v>
      </c>
      <c r="BS163">
        <v>0</v>
      </c>
      <c r="BT163">
        <v>0</v>
      </c>
      <c r="BU163">
        <v>0</v>
      </c>
      <c r="BV163">
        <v>0</v>
      </c>
      <c r="BW163">
        <v>0</v>
      </c>
      <c r="BX163">
        <v>0</v>
      </c>
      <c r="BY163">
        <v>0</v>
      </c>
      <c r="BZ163">
        <v>0</v>
      </c>
      <c r="CA163">
        <v>0</v>
      </c>
      <c r="CB163">
        <v>0</v>
      </c>
      <c r="CC163">
        <v>0</v>
      </c>
      <c r="CD163">
        <v>0</v>
      </c>
      <c r="CE163">
        <v>1162</v>
      </c>
      <c r="CF163">
        <v>0</v>
      </c>
      <c r="CG163" s="439"/>
      <c r="CH163" s="303">
        <v>32</v>
      </c>
      <c r="CI163" s="393">
        <v>32</v>
      </c>
      <c r="CJ163" s="303">
        <v>40</v>
      </c>
      <c r="CK163" s="393">
        <v>40</v>
      </c>
      <c r="CL163" s="303">
        <v>0</v>
      </c>
      <c r="CM163" s="393">
        <v>100</v>
      </c>
      <c r="CN163" s="303"/>
      <c r="CO163" s="303"/>
      <c r="CP163" s="393" t="s">
        <v>744</v>
      </c>
      <c r="CQ163" s="303" t="s">
        <v>744</v>
      </c>
      <c r="CR163" s="393" t="s">
        <v>389</v>
      </c>
      <c r="CS163" s="393" t="s">
        <v>744</v>
      </c>
      <c r="CT163" s="303" t="s">
        <v>744</v>
      </c>
      <c r="CU163" s="393" t="s">
        <v>389</v>
      </c>
      <c r="CV163" s="303" t="s">
        <v>744</v>
      </c>
      <c r="CW163" s="303" t="s">
        <v>744</v>
      </c>
      <c r="CX163" s="303" t="s">
        <v>744</v>
      </c>
      <c r="CY163" s="303" t="s">
        <v>744</v>
      </c>
      <c r="CZ163" s="303" t="s">
        <v>744</v>
      </c>
      <c r="DA163" s="303" t="s">
        <v>744</v>
      </c>
      <c r="DB163" s="303" t="s">
        <v>744</v>
      </c>
      <c r="DC163" s="303" t="s">
        <v>744</v>
      </c>
      <c r="DD163" s="303" t="s">
        <v>744</v>
      </c>
      <c r="DE163" s="303" t="s">
        <v>744</v>
      </c>
      <c r="DF163" s="303" t="s">
        <v>744</v>
      </c>
      <c r="DG163" s="393" t="s">
        <v>744</v>
      </c>
      <c r="DH163" s="303" t="s">
        <v>744</v>
      </c>
      <c r="DI163" s="303" t="s">
        <v>744</v>
      </c>
      <c r="DJ163" s="393" t="s">
        <v>744</v>
      </c>
      <c r="DK163" s="303" t="s">
        <v>744</v>
      </c>
      <c r="DL163" s="303" t="s">
        <v>744</v>
      </c>
      <c r="DM163" s="303" t="s">
        <v>744</v>
      </c>
      <c r="DN163" s="303" t="s">
        <v>744</v>
      </c>
      <c r="DO163" s="303" t="s">
        <v>744</v>
      </c>
      <c r="DP163" s="303" t="s">
        <v>744</v>
      </c>
      <c r="DQ163" s="303" t="s">
        <v>744</v>
      </c>
      <c r="DR163" s="303" t="s">
        <v>744</v>
      </c>
      <c r="DS163" s="303" t="s">
        <v>744</v>
      </c>
      <c r="DT163" s="303" t="s">
        <v>744</v>
      </c>
      <c r="DU163" s="303" t="s">
        <v>744</v>
      </c>
      <c r="DV163" s="393" t="s">
        <v>744</v>
      </c>
      <c r="DW163" s="303" t="s">
        <v>744</v>
      </c>
      <c r="DX163" s="303" t="s">
        <v>744</v>
      </c>
      <c r="DY163" s="393" t="s">
        <v>744</v>
      </c>
      <c r="DZ163" s="303" t="s">
        <v>744</v>
      </c>
      <c r="EA163" s="303" t="s">
        <v>744</v>
      </c>
      <c r="EB163" s="303" t="s">
        <v>744</v>
      </c>
      <c r="EC163" s="303" t="s">
        <v>744</v>
      </c>
      <c r="ED163" s="303" t="s">
        <v>744</v>
      </c>
      <c r="EE163" s="303" t="s">
        <v>744</v>
      </c>
      <c r="EF163" s="303" t="s">
        <v>744</v>
      </c>
      <c r="EG163" s="303" t="s">
        <v>744</v>
      </c>
      <c r="EH163" s="303" t="s">
        <v>744</v>
      </c>
      <c r="EI163" s="303" t="s">
        <v>744</v>
      </c>
      <c r="EJ163" s="303" t="s">
        <v>744</v>
      </c>
      <c r="EK163" s="393" t="s">
        <v>744</v>
      </c>
      <c r="EL163" s="303" t="s">
        <v>744</v>
      </c>
      <c r="EM163" s="303" t="s">
        <v>744</v>
      </c>
      <c r="EN163" s="393" t="s">
        <v>744</v>
      </c>
      <c r="EO163" s="303" t="s">
        <v>744</v>
      </c>
      <c r="EP163" s="303" t="s">
        <v>744</v>
      </c>
      <c r="EQ163" s="303" t="s">
        <v>744</v>
      </c>
      <c r="ER163" s="303" t="s">
        <v>744</v>
      </c>
      <c r="ES163" s="303" t="s">
        <v>744</v>
      </c>
      <c r="ET163" s="303" t="s">
        <v>744</v>
      </c>
      <c r="EU163" s="303" t="s">
        <v>744</v>
      </c>
      <c r="EV163" s="303" t="s">
        <v>744</v>
      </c>
      <c r="EW163" s="303" t="s">
        <v>744</v>
      </c>
      <c r="EX163" s="303" t="s">
        <v>744</v>
      </c>
      <c r="EY163" s="303" t="s">
        <v>744</v>
      </c>
      <c r="EZ163" s="303" t="s">
        <v>744</v>
      </c>
      <c r="FA163" s="393" t="s">
        <v>744</v>
      </c>
      <c r="FB163" s="303" t="s">
        <v>744</v>
      </c>
      <c r="FC163" s="303" t="s">
        <v>744</v>
      </c>
      <c r="FD163" s="303" t="s">
        <v>744</v>
      </c>
      <c r="FE163" s="393" t="s">
        <v>744</v>
      </c>
      <c r="FF163" s="303">
        <v>0.5</v>
      </c>
      <c r="FG163" s="303">
        <v>872</v>
      </c>
      <c r="FH163" s="303">
        <v>0</v>
      </c>
      <c r="FI163" s="303">
        <v>0</v>
      </c>
      <c r="FJ163" s="303">
        <v>0</v>
      </c>
      <c r="FK163" s="303">
        <v>0</v>
      </c>
      <c r="FL163" s="303">
        <v>0</v>
      </c>
      <c r="FM163" s="303">
        <v>0</v>
      </c>
      <c r="FN163" s="303">
        <v>0</v>
      </c>
      <c r="FO163" s="303">
        <v>0</v>
      </c>
      <c r="FP163" s="303">
        <v>872</v>
      </c>
      <c r="FQ163" s="303">
        <v>0</v>
      </c>
      <c r="FR163" s="393">
        <v>0</v>
      </c>
      <c r="FS163" s="303">
        <v>1744</v>
      </c>
      <c r="FT163" s="303">
        <v>1744</v>
      </c>
      <c r="FU163" s="303">
        <v>0</v>
      </c>
      <c r="FV163" s="393">
        <v>0</v>
      </c>
      <c r="FW163" s="303">
        <v>0.5</v>
      </c>
      <c r="FX163" s="303">
        <v>872</v>
      </c>
      <c r="FY163" s="303">
        <v>0</v>
      </c>
      <c r="FZ163" s="303">
        <v>0</v>
      </c>
      <c r="GA163" s="303">
        <v>0</v>
      </c>
      <c r="GB163" s="303">
        <v>0</v>
      </c>
      <c r="GC163" s="303">
        <v>0</v>
      </c>
      <c r="GD163" s="303">
        <v>0</v>
      </c>
      <c r="GE163" s="303">
        <v>0</v>
      </c>
      <c r="GF163" s="303">
        <v>0</v>
      </c>
      <c r="GG163" s="303">
        <v>872</v>
      </c>
      <c r="GH163" s="303">
        <v>0</v>
      </c>
      <c r="GI163" s="393">
        <v>0</v>
      </c>
      <c r="GJ163" s="303">
        <v>1744</v>
      </c>
      <c r="GK163" s="303">
        <v>1744</v>
      </c>
      <c r="GL163" s="303">
        <v>0</v>
      </c>
      <c r="GM163" s="393">
        <v>0</v>
      </c>
      <c r="GN163" s="303">
        <v>7</v>
      </c>
      <c r="GO163" s="303">
        <v>11699.333333333334</v>
      </c>
      <c r="GP163" s="303">
        <v>88</v>
      </c>
      <c r="GQ163" s="303">
        <v>88</v>
      </c>
      <c r="GR163" s="303">
        <v>0</v>
      </c>
      <c r="GS163" s="303">
        <v>0</v>
      </c>
      <c r="GT163" s="303">
        <v>0</v>
      </c>
      <c r="GU163" s="303">
        <v>0</v>
      </c>
      <c r="GV163" s="303">
        <v>1224</v>
      </c>
      <c r="GW163" s="303">
        <v>0</v>
      </c>
      <c r="GX163" s="303">
        <v>10299.333333333334</v>
      </c>
      <c r="GY163" s="303">
        <v>1162</v>
      </c>
      <c r="GZ163" s="393">
        <v>0</v>
      </c>
      <c r="HA163" s="303">
        <v>1671.3333333333335</v>
      </c>
      <c r="HB163" s="303">
        <v>1471.3333333333335</v>
      </c>
      <c r="HC163" s="303">
        <v>166</v>
      </c>
      <c r="HD163" s="393">
        <v>0.1196649381731153</v>
      </c>
      <c r="HE163" s="303" t="s">
        <v>744</v>
      </c>
      <c r="HF163" s="303" t="s">
        <v>744</v>
      </c>
      <c r="HG163" s="303" t="s">
        <v>744</v>
      </c>
      <c r="HH163" s="303" t="s">
        <v>744</v>
      </c>
      <c r="HI163" s="303" t="s">
        <v>744</v>
      </c>
      <c r="HJ163" s="303" t="s">
        <v>744</v>
      </c>
      <c r="HK163" s="303" t="s">
        <v>744</v>
      </c>
      <c r="HL163" s="303" t="s">
        <v>744</v>
      </c>
      <c r="HM163" s="303" t="s">
        <v>744</v>
      </c>
      <c r="HN163" s="303" t="s">
        <v>744</v>
      </c>
      <c r="HO163" s="303" t="s">
        <v>744</v>
      </c>
      <c r="HP163" s="303" t="s">
        <v>744</v>
      </c>
      <c r="HQ163" s="393" t="s">
        <v>744</v>
      </c>
      <c r="HR163" s="303" t="s">
        <v>744</v>
      </c>
      <c r="HS163" s="303" t="s">
        <v>744</v>
      </c>
      <c r="HT163" s="303" t="s">
        <v>744</v>
      </c>
      <c r="HU163" s="393" t="s">
        <v>744</v>
      </c>
      <c r="HV163" s="303">
        <v>7</v>
      </c>
      <c r="HW163" s="303">
        <v>11699.333333333334</v>
      </c>
      <c r="HX163" s="303">
        <v>88</v>
      </c>
      <c r="HY163" s="303">
        <v>88</v>
      </c>
      <c r="HZ163" s="303">
        <v>0</v>
      </c>
      <c r="IA163" s="303">
        <v>0</v>
      </c>
      <c r="IB163" s="303">
        <v>0</v>
      </c>
      <c r="IC163" s="303">
        <v>0</v>
      </c>
      <c r="ID163" s="303">
        <v>1224</v>
      </c>
      <c r="IE163" s="303">
        <v>0</v>
      </c>
      <c r="IF163" s="303">
        <v>10299.333333333334</v>
      </c>
      <c r="IG163" s="303">
        <v>1162</v>
      </c>
      <c r="IH163" s="393">
        <v>0</v>
      </c>
      <c r="II163" s="303">
        <v>1671.3333333333335</v>
      </c>
      <c r="IJ163" s="303">
        <v>1471.3333333333335</v>
      </c>
      <c r="IK163" s="303">
        <v>166</v>
      </c>
      <c r="IL163" s="393">
        <v>0.1196649381731153</v>
      </c>
      <c r="IM163" s="303"/>
      <c r="IN163" s="303">
        <v>1671.3333333333335</v>
      </c>
      <c r="IO163" s="303">
        <v>1471.3333333333335</v>
      </c>
      <c r="IP163" s="393">
        <v>0.1196649381731153</v>
      </c>
      <c r="IQ163" s="303">
        <v>1744</v>
      </c>
      <c r="IR163" s="303">
        <v>1744</v>
      </c>
      <c r="IS163" s="393">
        <v>0</v>
      </c>
      <c r="IT163" s="303">
        <v>1676.1777777777779</v>
      </c>
      <c r="IU163" s="303">
        <v>1489.5111111111112</v>
      </c>
      <c r="IV163" s="393">
        <v>0.11136448003393973</v>
      </c>
      <c r="IW163" s="735"/>
      <c r="IX163" s="303"/>
      <c r="IY163" s="396" t="s">
        <v>522</v>
      </c>
      <c r="IZ163" s="396" t="s">
        <v>353</v>
      </c>
      <c r="JA163" s="396" t="s">
        <v>354</v>
      </c>
      <c r="JB163" s="396">
        <v>14</v>
      </c>
      <c r="JC163" s="396" t="s">
        <v>11</v>
      </c>
      <c r="JD163" s="396" t="s">
        <v>232</v>
      </c>
      <c r="JE163" s="396" t="s">
        <v>9</v>
      </c>
      <c r="JF163" s="396" t="s">
        <v>232</v>
      </c>
      <c r="JG163" s="396" t="s">
        <v>358</v>
      </c>
    </row>
    <row r="164" spans="1:267" customFormat="1">
      <c r="A164">
        <v>2140</v>
      </c>
      <c r="B164">
        <v>1</v>
      </c>
      <c r="F164">
        <v>700</v>
      </c>
      <c r="G164">
        <v>41</v>
      </c>
      <c r="H164">
        <v>1</v>
      </c>
      <c r="I164">
        <v>0</v>
      </c>
      <c r="J164">
        <v>1</v>
      </c>
      <c r="K164">
        <v>0</v>
      </c>
      <c r="L164" t="s">
        <v>522</v>
      </c>
      <c r="M164">
        <v>0</v>
      </c>
      <c r="N164">
        <v>0</v>
      </c>
      <c r="O164">
        <v>20</v>
      </c>
      <c r="P164">
        <v>0</v>
      </c>
      <c r="Q164">
        <v>40</v>
      </c>
      <c r="R164">
        <v>0</v>
      </c>
      <c r="S164">
        <v>0</v>
      </c>
      <c r="T164" t="s">
        <v>745</v>
      </c>
      <c r="U164">
        <v>0</v>
      </c>
      <c r="V164">
        <v>0</v>
      </c>
      <c r="W164">
        <v>0</v>
      </c>
      <c r="X164">
        <v>0</v>
      </c>
      <c r="Y164">
        <v>5.5</v>
      </c>
      <c r="Z164">
        <v>0</v>
      </c>
      <c r="AA164">
        <v>0</v>
      </c>
      <c r="AB164">
        <v>0</v>
      </c>
      <c r="AC164">
        <v>0</v>
      </c>
      <c r="AD164">
        <v>0</v>
      </c>
      <c r="AE164">
        <v>0</v>
      </c>
      <c r="AF164">
        <v>0</v>
      </c>
      <c r="AG164">
        <v>0</v>
      </c>
      <c r="AH164">
        <v>0</v>
      </c>
      <c r="AI164">
        <v>0</v>
      </c>
      <c r="AJ164">
        <v>0</v>
      </c>
      <c r="AK164">
        <v>288</v>
      </c>
      <c r="AL164">
        <v>0</v>
      </c>
      <c r="AM164">
        <v>0</v>
      </c>
      <c r="AN164">
        <v>0</v>
      </c>
      <c r="AO164">
        <v>0</v>
      </c>
      <c r="AP164">
        <v>0</v>
      </c>
      <c r="AQ164">
        <v>0</v>
      </c>
      <c r="AR164">
        <v>0</v>
      </c>
      <c r="AS164">
        <v>0</v>
      </c>
      <c r="AT164">
        <v>0</v>
      </c>
      <c r="AU164">
        <v>0</v>
      </c>
      <c r="AV164">
        <v>0</v>
      </c>
      <c r="AW164">
        <v>0</v>
      </c>
      <c r="AX164">
        <v>0</v>
      </c>
      <c r="AY164">
        <v>0</v>
      </c>
      <c r="AZ164">
        <v>0</v>
      </c>
      <c r="BA164">
        <v>0</v>
      </c>
      <c r="BB164">
        <v>0</v>
      </c>
      <c r="BC164">
        <v>0</v>
      </c>
      <c r="BD164">
        <v>0</v>
      </c>
      <c r="BE164">
        <v>0</v>
      </c>
      <c r="BF164">
        <v>0</v>
      </c>
      <c r="BG164">
        <v>0</v>
      </c>
      <c r="BH164">
        <v>0</v>
      </c>
      <c r="BI164">
        <v>164.75</v>
      </c>
      <c r="BJ164">
        <v>0</v>
      </c>
      <c r="BK164">
        <v>0</v>
      </c>
      <c r="BL164">
        <v>0</v>
      </c>
      <c r="BM164">
        <v>0</v>
      </c>
      <c r="BN164">
        <v>0</v>
      </c>
      <c r="BO164">
        <v>0</v>
      </c>
      <c r="BP164">
        <v>0</v>
      </c>
      <c r="BQ164">
        <v>0</v>
      </c>
      <c r="BR164">
        <v>0</v>
      </c>
      <c r="BS164">
        <v>0</v>
      </c>
      <c r="BT164">
        <v>0</v>
      </c>
      <c r="BU164">
        <v>0</v>
      </c>
      <c r="BV164">
        <v>0</v>
      </c>
      <c r="BW164">
        <v>0</v>
      </c>
      <c r="BX164">
        <v>0</v>
      </c>
      <c r="BY164">
        <v>0</v>
      </c>
      <c r="BZ164">
        <v>0</v>
      </c>
      <c r="CA164">
        <v>388</v>
      </c>
      <c r="CB164">
        <v>0</v>
      </c>
      <c r="CC164">
        <v>0</v>
      </c>
      <c r="CD164">
        <v>0</v>
      </c>
      <c r="CE164">
        <v>0</v>
      </c>
      <c r="CF164">
        <v>0</v>
      </c>
      <c r="CG164" s="439"/>
      <c r="CH164" s="303" t="s">
        <v>744</v>
      </c>
      <c r="CI164" s="393">
        <v>20</v>
      </c>
      <c r="CJ164" s="303" t="s">
        <v>744</v>
      </c>
      <c r="CK164" s="393">
        <v>40</v>
      </c>
      <c r="CL164" s="303" t="s">
        <v>744</v>
      </c>
      <c r="CM164" s="393">
        <v>0</v>
      </c>
      <c r="CN164" s="303"/>
      <c r="CO164" s="303"/>
      <c r="CP164" s="393" t="s">
        <v>744</v>
      </c>
      <c r="CQ164" s="303" t="s">
        <v>389</v>
      </c>
      <c r="CR164" s="393" t="s">
        <v>744</v>
      </c>
      <c r="CS164" s="393" t="s">
        <v>744</v>
      </c>
      <c r="CT164" s="303" t="s">
        <v>389</v>
      </c>
      <c r="CU164" s="393" t="s">
        <v>744</v>
      </c>
      <c r="CV164" s="303" t="s">
        <v>744</v>
      </c>
      <c r="CW164" s="303" t="s">
        <v>744</v>
      </c>
      <c r="CX164" s="303" t="s">
        <v>744</v>
      </c>
      <c r="CY164" s="303" t="s">
        <v>744</v>
      </c>
      <c r="CZ164" s="303" t="s">
        <v>744</v>
      </c>
      <c r="DA164" s="303" t="s">
        <v>744</v>
      </c>
      <c r="DB164" s="303" t="s">
        <v>744</v>
      </c>
      <c r="DC164" s="303" t="s">
        <v>744</v>
      </c>
      <c r="DD164" s="303" t="s">
        <v>744</v>
      </c>
      <c r="DE164" s="303" t="s">
        <v>744</v>
      </c>
      <c r="DF164" s="303" t="s">
        <v>744</v>
      </c>
      <c r="DG164" s="393" t="s">
        <v>744</v>
      </c>
      <c r="DH164" s="303" t="s">
        <v>744</v>
      </c>
      <c r="DI164" s="303" t="s">
        <v>744</v>
      </c>
      <c r="DJ164" s="393" t="s">
        <v>744</v>
      </c>
      <c r="DK164" s="303" t="s">
        <v>744</v>
      </c>
      <c r="DL164" s="303" t="s">
        <v>744</v>
      </c>
      <c r="DM164" s="303" t="s">
        <v>744</v>
      </c>
      <c r="DN164" s="303" t="s">
        <v>744</v>
      </c>
      <c r="DO164" s="303" t="s">
        <v>744</v>
      </c>
      <c r="DP164" s="303" t="s">
        <v>744</v>
      </c>
      <c r="DQ164" s="303" t="s">
        <v>744</v>
      </c>
      <c r="DR164" s="303" t="s">
        <v>744</v>
      </c>
      <c r="DS164" s="303" t="s">
        <v>744</v>
      </c>
      <c r="DT164" s="303" t="s">
        <v>744</v>
      </c>
      <c r="DU164" s="303" t="s">
        <v>744</v>
      </c>
      <c r="DV164" s="393" t="s">
        <v>744</v>
      </c>
      <c r="DW164" s="303" t="s">
        <v>744</v>
      </c>
      <c r="DX164" s="303" t="s">
        <v>744</v>
      </c>
      <c r="DY164" s="393" t="s">
        <v>744</v>
      </c>
      <c r="DZ164" s="303" t="s">
        <v>744</v>
      </c>
      <c r="EA164" s="303" t="s">
        <v>744</v>
      </c>
      <c r="EB164" s="303" t="s">
        <v>744</v>
      </c>
      <c r="EC164" s="303" t="s">
        <v>744</v>
      </c>
      <c r="ED164" s="303" t="s">
        <v>744</v>
      </c>
      <c r="EE164" s="303" t="s">
        <v>744</v>
      </c>
      <c r="EF164" s="303" t="s">
        <v>744</v>
      </c>
      <c r="EG164" s="303" t="s">
        <v>744</v>
      </c>
      <c r="EH164" s="303" t="s">
        <v>744</v>
      </c>
      <c r="EI164" s="303" t="s">
        <v>744</v>
      </c>
      <c r="EJ164" s="303" t="s">
        <v>744</v>
      </c>
      <c r="EK164" s="393" t="s">
        <v>744</v>
      </c>
      <c r="EL164" s="303" t="s">
        <v>744</v>
      </c>
      <c r="EM164" s="303" t="s">
        <v>744</v>
      </c>
      <c r="EN164" s="393" t="s">
        <v>744</v>
      </c>
      <c r="EO164" s="303" t="s">
        <v>744</v>
      </c>
      <c r="EP164" s="303" t="s">
        <v>744</v>
      </c>
      <c r="EQ164" s="303" t="s">
        <v>744</v>
      </c>
      <c r="ER164" s="303" t="s">
        <v>744</v>
      </c>
      <c r="ES164" s="303" t="s">
        <v>744</v>
      </c>
      <c r="ET164" s="303" t="s">
        <v>744</v>
      </c>
      <c r="EU164" s="303" t="s">
        <v>744</v>
      </c>
      <c r="EV164" s="303" t="s">
        <v>744</v>
      </c>
      <c r="EW164" s="303" t="s">
        <v>744</v>
      </c>
      <c r="EX164" s="303" t="s">
        <v>744</v>
      </c>
      <c r="EY164" s="303" t="s">
        <v>744</v>
      </c>
      <c r="EZ164" s="303" t="s">
        <v>744</v>
      </c>
      <c r="FA164" s="393" t="s">
        <v>744</v>
      </c>
      <c r="FB164" s="303" t="s">
        <v>744</v>
      </c>
      <c r="FC164" s="303" t="s">
        <v>744</v>
      </c>
      <c r="FD164" s="303" t="s">
        <v>744</v>
      </c>
      <c r="FE164" s="393" t="s">
        <v>744</v>
      </c>
      <c r="FF164" s="303" t="s">
        <v>744</v>
      </c>
      <c r="FG164" s="303" t="s">
        <v>744</v>
      </c>
      <c r="FH164" s="303" t="s">
        <v>744</v>
      </c>
      <c r="FI164" s="303" t="s">
        <v>744</v>
      </c>
      <c r="FJ164" s="303" t="s">
        <v>744</v>
      </c>
      <c r="FK164" s="303" t="s">
        <v>744</v>
      </c>
      <c r="FL164" s="303" t="s">
        <v>744</v>
      </c>
      <c r="FM164" s="303" t="s">
        <v>744</v>
      </c>
      <c r="FN164" s="303" t="s">
        <v>744</v>
      </c>
      <c r="FO164" s="303" t="s">
        <v>744</v>
      </c>
      <c r="FP164" s="303" t="s">
        <v>744</v>
      </c>
      <c r="FQ164" s="303" t="s">
        <v>744</v>
      </c>
      <c r="FR164" s="393" t="s">
        <v>744</v>
      </c>
      <c r="FS164" s="303" t="s">
        <v>744</v>
      </c>
      <c r="FT164" s="303" t="s">
        <v>744</v>
      </c>
      <c r="FU164" s="303" t="s">
        <v>744</v>
      </c>
      <c r="FV164" s="393" t="s">
        <v>744</v>
      </c>
      <c r="FW164" s="303" t="s">
        <v>744</v>
      </c>
      <c r="FX164" s="303" t="s">
        <v>744</v>
      </c>
      <c r="FY164" s="303" t="s">
        <v>744</v>
      </c>
      <c r="FZ164" s="303" t="s">
        <v>744</v>
      </c>
      <c r="GA164" s="303" t="s">
        <v>744</v>
      </c>
      <c r="GB164" s="303" t="s">
        <v>744</v>
      </c>
      <c r="GC164" s="303" t="s">
        <v>744</v>
      </c>
      <c r="GD164" s="303" t="s">
        <v>744</v>
      </c>
      <c r="GE164" s="303" t="s">
        <v>744</v>
      </c>
      <c r="GF164" s="303" t="s">
        <v>744</v>
      </c>
      <c r="GG164" s="303" t="s">
        <v>744</v>
      </c>
      <c r="GH164" s="303" t="s">
        <v>744</v>
      </c>
      <c r="GI164" s="393" t="s">
        <v>744</v>
      </c>
      <c r="GJ164" s="303" t="s">
        <v>744</v>
      </c>
      <c r="GK164" s="303" t="s">
        <v>744</v>
      </c>
      <c r="GL164" s="303" t="s">
        <v>744</v>
      </c>
      <c r="GM164" s="393" t="s">
        <v>744</v>
      </c>
      <c r="GN164" s="303">
        <v>5.5</v>
      </c>
      <c r="GO164" s="303">
        <v>9732</v>
      </c>
      <c r="GP164" s="303">
        <v>0</v>
      </c>
      <c r="GQ164" s="303">
        <v>288</v>
      </c>
      <c r="GR164" s="303">
        <v>0</v>
      </c>
      <c r="GS164" s="303">
        <v>0</v>
      </c>
      <c r="GT164" s="303">
        <v>0</v>
      </c>
      <c r="GU164" s="303">
        <v>164.75</v>
      </c>
      <c r="GV164" s="303">
        <v>0</v>
      </c>
      <c r="GW164" s="303">
        <v>0</v>
      </c>
      <c r="GX164" s="303">
        <v>9279.25</v>
      </c>
      <c r="GY164" s="303">
        <v>0</v>
      </c>
      <c r="GZ164" s="393">
        <v>388</v>
      </c>
      <c r="HA164" s="303">
        <v>1769.4545454545455</v>
      </c>
      <c r="HB164" s="303">
        <v>1687.1363636363637</v>
      </c>
      <c r="HC164" s="303">
        <v>0</v>
      </c>
      <c r="HD164" s="393">
        <v>4.6521783806000805E-2</v>
      </c>
      <c r="HE164" s="303" t="s">
        <v>744</v>
      </c>
      <c r="HF164" s="303" t="s">
        <v>744</v>
      </c>
      <c r="HG164" s="303" t="s">
        <v>744</v>
      </c>
      <c r="HH164" s="303" t="s">
        <v>744</v>
      </c>
      <c r="HI164" s="303" t="s">
        <v>744</v>
      </c>
      <c r="HJ164" s="303" t="s">
        <v>744</v>
      </c>
      <c r="HK164" s="303" t="s">
        <v>744</v>
      </c>
      <c r="HL164" s="303" t="s">
        <v>744</v>
      </c>
      <c r="HM164" s="303" t="s">
        <v>744</v>
      </c>
      <c r="HN164" s="303" t="s">
        <v>744</v>
      </c>
      <c r="HO164" s="303" t="s">
        <v>744</v>
      </c>
      <c r="HP164" s="303" t="s">
        <v>744</v>
      </c>
      <c r="HQ164" s="393" t="s">
        <v>744</v>
      </c>
      <c r="HR164" s="303" t="s">
        <v>744</v>
      </c>
      <c r="HS164" s="303" t="s">
        <v>744</v>
      </c>
      <c r="HT164" s="303" t="s">
        <v>744</v>
      </c>
      <c r="HU164" s="393" t="s">
        <v>744</v>
      </c>
      <c r="HV164" s="303">
        <v>5.5</v>
      </c>
      <c r="HW164" s="303">
        <v>9732</v>
      </c>
      <c r="HX164" s="303">
        <v>0</v>
      </c>
      <c r="HY164" s="303">
        <v>288</v>
      </c>
      <c r="HZ164" s="303">
        <v>0</v>
      </c>
      <c r="IA164" s="303">
        <v>0</v>
      </c>
      <c r="IB164" s="303">
        <v>0</v>
      </c>
      <c r="IC164" s="303">
        <v>164.75</v>
      </c>
      <c r="ID164" s="303">
        <v>0</v>
      </c>
      <c r="IE164" s="303">
        <v>0</v>
      </c>
      <c r="IF164" s="303">
        <v>9279.25</v>
      </c>
      <c r="IG164" s="303">
        <v>0</v>
      </c>
      <c r="IH164" s="393">
        <v>388</v>
      </c>
      <c r="II164" s="303">
        <v>1769.4545454545455</v>
      </c>
      <c r="IJ164" s="303">
        <v>1687.1363636363637</v>
      </c>
      <c r="IK164" s="303">
        <v>0</v>
      </c>
      <c r="IL164" s="393">
        <v>4.6521783806000805E-2</v>
      </c>
      <c r="IM164" s="303"/>
      <c r="IN164" s="303">
        <v>1769.4545454545455</v>
      </c>
      <c r="IO164" s="303">
        <v>1687.1363636363637</v>
      </c>
      <c r="IP164" s="393">
        <v>4.6521783806000805E-2</v>
      </c>
      <c r="IQ164" s="303" t="s">
        <v>744</v>
      </c>
      <c r="IR164" s="303" t="s">
        <v>744</v>
      </c>
      <c r="IS164" s="393" t="s">
        <v>744</v>
      </c>
      <c r="IT164" s="303">
        <v>1769.4545454545455</v>
      </c>
      <c r="IU164" s="303">
        <v>1687.1363636363637</v>
      </c>
      <c r="IV164" s="393">
        <v>4.6521783806000805E-2</v>
      </c>
      <c r="IW164" s="735"/>
      <c r="IX164" s="303"/>
      <c r="IY164" s="396" t="s">
        <v>522</v>
      </c>
      <c r="IZ164" s="396" t="s">
        <v>353</v>
      </c>
      <c r="JA164" s="396" t="s">
        <v>354</v>
      </c>
      <c r="JB164" s="396">
        <v>7</v>
      </c>
      <c r="JC164" s="396" t="s">
        <v>11</v>
      </c>
      <c r="JD164" s="396" t="s">
        <v>232</v>
      </c>
      <c r="JE164" s="396" t="s">
        <v>9</v>
      </c>
      <c r="JF164" s="396" t="s">
        <v>232</v>
      </c>
      <c r="JG164" s="396" t="s">
        <v>358</v>
      </c>
    </row>
    <row r="165" spans="1:267" customFormat="1">
      <c r="A165">
        <v>2141</v>
      </c>
      <c r="B165">
        <v>1</v>
      </c>
      <c r="F165">
        <v>700</v>
      </c>
      <c r="G165">
        <v>42</v>
      </c>
      <c r="H165">
        <v>1</v>
      </c>
      <c r="I165">
        <v>0</v>
      </c>
      <c r="J165">
        <v>1</v>
      </c>
      <c r="K165">
        <v>0</v>
      </c>
      <c r="L165" t="s">
        <v>522</v>
      </c>
      <c r="M165">
        <v>0</v>
      </c>
      <c r="N165">
        <v>27</v>
      </c>
      <c r="O165">
        <v>27</v>
      </c>
      <c r="P165">
        <v>40</v>
      </c>
      <c r="Q165">
        <v>40</v>
      </c>
      <c r="R165">
        <v>50</v>
      </c>
      <c r="S165">
        <v>50</v>
      </c>
      <c r="T165" t="s">
        <v>745</v>
      </c>
      <c r="U165">
        <v>0</v>
      </c>
      <c r="V165">
        <v>0</v>
      </c>
      <c r="W165">
        <v>34</v>
      </c>
      <c r="X165">
        <v>15.5</v>
      </c>
      <c r="Y165">
        <v>100.5</v>
      </c>
      <c r="Z165">
        <v>0</v>
      </c>
      <c r="AA165">
        <v>0</v>
      </c>
      <c r="AB165">
        <v>0</v>
      </c>
      <c r="AC165">
        <v>0</v>
      </c>
      <c r="AD165">
        <v>0</v>
      </c>
      <c r="AE165">
        <v>1736</v>
      </c>
      <c r="AF165">
        <v>0</v>
      </c>
      <c r="AG165">
        <v>0</v>
      </c>
      <c r="AH165">
        <v>0</v>
      </c>
      <c r="AI165">
        <v>584</v>
      </c>
      <c r="AJ165">
        <v>275.5</v>
      </c>
      <c r="AK165">
        <v>8912</v>
      </c>
      <c r="AL165">
        <v>0</v>
      </c>
      <c r="AM165">
        <v>0</v>
      </c>
      <c r="AN165">
        <v>0</v>
      </c>
      <c r="AO165">
        <v>0</v>
      </c>
      <c r="AP165">
        <v>0</v>
      </c>
      <c r="AQ165">
        <v>0</v>
      </c>
      <c r="AR165">
        <v>0</v>
      </c>
      <c r="AS165">
        <v>0</v>
      </c>
      <c r="AT165">
        <v>0</v>
      </c>
      <c r="AU165">
        <v>0</v>
      </c>
      <c r="AV165">
        <v>248</v>
      </c>
      <c r="AW165">
        <v>496</v>
      </c>
      <c r="AX165">
        <v>0</v>
      </c>
      <c r="AY165">
        <v>0</v>
      </c>
      <c r="AZ165">
        <v>0</v>
      </c>
      <c r="BA165">
        <v>0</v>
      </c>
      <c r="BB165">
        <v>0</v>
      </c>
      <c r="BC165">
        <v>0</v>
      </c>
      <c r="BD165">
        <v>0</v>
      </c>
      <c r="BE165">
        <v>0</v>
      </c>
      <c r="BF165">
        <v>0</v>
      </c>
      <c r="BG165">
        <v>3922</v>
      </c>
      <c r="BH165">
        <v>2174</v>
      </c>
      <c r="BI165">
        <v>18761</v>
      </c>
      <c r="BJ165">
        <v>0</v>
      </c>
      <c r="BK165">
        <v>0</v>
      </c>
      <c r="BL165">
        <v>0</v>
      </c>
      <c r="BM165">
        <v>0</v>
      </c>
      <c r="BN165">
        <v>0</v>
      </c>
      <c r="BO165">
        <v>16</v>
      </c>
      <c r="BP165">
        <v>0</v>
      </c>
      <c r="BQ165">
        <v>0</v>
      </c>
      <c r="BR165">
        <v>0</v>
      </c>
      <c r="BS165">
        <v>0</v>
      </c>
      <c r="BT165">
        <v>0</v>
      </c>
      <c r="BU165">
        <v>0</v>
      </c>
      <c r="BV165">
        <v>0</v>
      </c>
      <c r="BW165">
        <v>0</v>
      </c>
      <c r="BX165">
        <v>0</v>
      </c>
      <c r="BY165">
        <v>0</v>
      </c>
      <c r="BZ165">
        <v>0</v>
      </c>
      <c r="CA165">
        <v>0</v>
      </c>
      <c r="CB165">
        <v>0</v>
      </c>
      <c r="CC165">
        <v>4936</v>
      </c>
      <c r="CD165">
        <v>1324</v>
      </c>
      <c r="CE165">
        <v>0</v>
      </c>
      <c r="CF165">
        <v>0</v>
      </c>
      <c r="CG165" s="439"/>
      <c r="CH165" s="303">
        <v>27</v>
      </c>
      <c r="CI165" s="393">
        <v>27</v>
      </c>
      <c r="CJ165" s="303">
        <v>40</v>
      </c>
      <c r="CK165" s="393">
        <v>40</v>
      </c>
      <c r="CL165" s="303">
        <v>50</v>
      </c>
      <c r="CM165" s="393">
        <v>50</v>
      </c>
      <c r="CN165" s="303"/>
      <c r="CO165" s="303"/>
      <c r="CP165" s="393" t="s">
        <v>744</v>
      </c>
      <c r="CQ165" s="303" t="s">
        <v>744</v>
      </c>
      <c r="CR165" s="393" t="s">
        <v>389</v>
      </c>
      <c r="CS165" s="393" t="s">
        <v>744</v>
      </c>
      <c r="CT165" s="303" t="s">
        <v>744</v>
      </c>
      <c r="CU165" s="393" t="s">
        <v>389</v>
      </c>
      <c r="CV165" s="303" t="s">
        <v>744</v>
      </c>
      <c r="CW165" s="303" t="s">
        <v>744</v>
      </c>
      <c r="CX165" s="303" t="s">
        <v>744</v>
      </c>
      <c r="CY165" s="303" t="s">
        <v>744</v>
      </c>
      <c r="CZ165" s="303" t="s">
        <v>744</v>
      </c>
      <c r="DA165" s="303" t="s">
        <v>744</v>
      </c>
      <c r="DB165" s="303" t="s">
        <v>744</v>
      </c>
      <c r="DC165" s="303" t="s">
        <v>744</v>
      </c>
      <c r="DD165" s="303" t="s">
        <v>744</v>
      </c>
      <c r="DE165" s="303" t="s">
        <v>744</v>
      </c>
      <c r="DF165" s="303" t="s">
        <v>744</v>
      </c>
      <c r="DG165" s="393" t="s">
        <v>744</v>
      </c>
      <c r="DH165" s="303" t="s">
        <v>744</v>
      </c>
      <c r="DI165" s="303" t="s">
        <v>744</v>
      </c>
      <c r="DJ165" s="393" t="s">
        <v>744</v>
      </c>
      <c r="DK165" s="303" t="s">
        <v>744</v>
      </c>
      <c r="DL165" s="303" t="s">
        <v>744</v>
      </c>
      <c r="DM165" s="303" t="s">
        <v>744</v>
      </c>
      <c r="DN165" s="303" t="s">
        <v>744</v>
      </c>
      <c r="DO165" s="303" t="s">
        <v>744</v>
      </c>
      <c r="DP165" s="303" t="s">
        <v>744</v>
      </c>
      <c r="DQ165" s="303" t="s">
        <v>744</v>
      </c>
      <c r="DR165" s="303" t="s">
        <v>744</v>
      </c>
      <c r="DS165" s="303" t="s">
        <v>744</v>
      </c>
      <c r="DT165" s="303" t="s">
        <v>744</v>
      </c>
      <c r="DU165" s="303" t="s">
        <v>744</v>
      </c>
      <c r="DV165" s="393" t="s">
        <v>744</v>
      </c>
      <c r="DW165" s="303" t="s">
        <v>744</v>
      </c>
      <c r="DX165" s="303" t="s">
        <v>744</v>
      </c>
      <c r="DY165" s="393" t="s">
        <v>744</v>
      </c>
      <c r="DZ165" s="303" t="s">
        <v>744</v>
      </c>
      <c r="EA165" s="303" t="s">
        <v>744</v>
      </c>
      <c r="EB165" s="303" t="s">
        <v>744</v>
      </c>
      <c r="EC165" s="303" t="s">
        <v>744</v>
      </c>
      <c r="ED165" s="303" t="s">
        <v>744</v>
      </c>
      <c r="EE165" s="303" t="s">
        <v>744</v>
      </c>
      <c r="EF165" s="303" t="s">
        <v>744</v>
      </c>
      <c r="EG165" s="303" t="s">
        <v>744</v>
      </c>
      <c r="EH165" s="303" t="s">
        <v>744</v>
      </c>
      <c r="EI165" s="303" t="s">
        <v>744</v>
      </c>
      <c r="EJ165" s="303" t="s">
        <v>744</v>
      </c>
      <c r="EK165" s="393" t="s">
        <v>744</v>
      </c>
      <c r="EL165" s="303" t="s">
        <v>744</v>
      </c>
      <c r="EM165" s="303" t="s">
        <v>744</v>
      </c>
      <c r="EN165" s="393" t="s">
        <v>744</v>
      </c>
      <c r="EO165" s="303">
        <v>34</v>
      </c>
      <c r="EP165" s="303">
        <v>59392.333333333328</v>
      </c>
      <c r="EQ165" s="303">
        <v>0</v>
      </c>
      <c r="ER165" s="303">
        <v>584</v>
      </c>
      <c r="ES165" s="303">
        <v>0</v>
      </c>
      <c r="ET165" s="303">
        <v>0</v>
      </c>
      <c r="EU165" s="303">
        <v>0</v>
      </c>
      <c r="EV165" s="303">
        <v>3922</v>
      </c>
      <c r="EW165" s="303">
        <v>0</v>
      </c>
      <c r="EX165" s="303">
        <v>0</v>
      </c>
      <c r="EY165" s="303">
        <v>54886.333333333328</v>
      </c>
      <c r="EZ165" s="303">
        <v>4936</v>
      </c>
      <c r="FA165" s="393">
        <v>0</v>
      </c>
      <c r="FB165" s="303">
        <v>1746.8333333333333</v>
      </c>
      <c r="FC165" s="303">
        <v>1614.3039215686274</v>
      </c>
      <c r="FD165" s="303">
        <v>145.1764705882353</v>
      </c>
      <c r="FE165" s="393">
        <v>7.5868378073488674E-2</v>
      </c>
      <c r="FF165" s="303">
        <v>15.5</v>
      </c>
      <c r="FG165" s="303">
        <v>27075.916666666664</v>
      </c>
      <c r="FH165" s="303">
        <v>0</v>
      </c>
      <c r="FI165" s="303">
        <v>275.5</v>
      </c>
      <c r="FJ165" s="303">
        <v>0</v>
      </c>
      <c r="FK165" s="303">
        <v>248</v>
      </c>
      <c r="FL165" s="303">
        <v>0</v>
      </c>
      <c r="FM165" s="303">
        <v>2174</v>
      </c>
      <c r="FN165" s="303">
        <v>0</v>
      </c>
      <c r="FO165" s="303">
        <v>0</v>
      </c>
      <c r="FP165" s="303">
        <v>24378.416666666664</v>
      </c>
      <c r="FQ165" s="303">
        <v>1324</v>
      </c>
      <c r="FR165" s="393">
        <v>0</v>
      </c>
      <c r="FS165" s="303">
        <v>1746.8333333333333</v>
      </c>
      <c r="FT165" s="303">
        <v>1572.8010752688172</v>
      </c>
      <c r="FU165" s="303">
        <v>85.41935483870968</v>
      </c>
      <c r="FV165" s="393">
        <v>9.9627282548143903E-2</v>
      </c>
      <c r="FW165" s="303">
        <v>49.5</v>
      </c>
      <c r="FX165" s="303">
        <v>86468.25</v>
      </c>
      <c r="FY165" s="303">
        <v>0</v>
      </c>
      <c r="FZ165" s="303">
        <v>859.5</v>
      </c>
      <c r="GA165" s="303">
        <v>0</v>
      </c>
      <c r="GB165" s="303">
        <v>248</v>
      </c>
      <c r="GC165" s="303">
        <v>0</v>
      </c>
      <c r="GD165" s="303">
        <v>6096</v>
      </c>
      <c r="GE165" s="303">
        <v>0</v>
      </c>
      <c r="GF165" s="303">
        <v>0</v>
      </c>
      <c r="GG165" s="303">
        <v>79264.75</v>
      </c>
      <c r="GH165" s="303">
        <v>6260</v>
      </c>
      <c r="GI165" s="393">
        <v>0</v>
      </c>
      <c r="GJ165" s="303">
        <v>1746.8333333333333</v>
      </c>
      <c r="GK165" s="303">
        <v>1601.3080808080808</v>
      </c>
      <c r="GL165" s="303">
        <v>126.46464646464646</v>
      </c>
      <c r="GM165" s="393">
        <v>8.3308035030198901E-2</v>
      </c>
      <c r="GN165" s="303">
        <v>100.5</v>
      </c>
      <c r="GO165" s="303">
        <v>175556.75</v>
      </c>
      <c r="GP165" s="303">
        <v>1736</v>
      </c>
      <c r="GQ165" s="303">
        <v>8912</v>
      </c>
      <c r="GR165" s="303">
        <v>0</v>
      </c>
      <c r="GS165" s="303">
        <v>496</v>
      </c>
      <c r="GT165" s="303">
        <v>0</v>
      </c>
      <c r="GU165" s="303">
        <v>18761</v>
      </c>
      <c r="GV165" s="303">
        <v>16</v>
      </c>
      <c r="GW165" s="303">
        <v>0</v>
      </c>
      <c r="GX165" s="303">
        <v>145635.75</v>
      </c>
      <c r="GY165" s="303">
        <v>0</v>
      </c>
      <c r="GZ165" s="393">
        <v>0</v>
      </c>
      <c r="HA165" s="303">
        <v>1746.8333333333333</v>
      </c>
      <c r="HB165" s="303">
        <v>1449.1119402985073</v>
      </c>
      <c r="HC165" s="303">
        <v>0</v>
      </c>
      <c r="HD165" s="393">
        <v>0.17043491634471475</v>
      </c>
      <c r="HE165" s="303" t="s">
        <v>744</v>
      </c>
      <c r="HF165" s="303" t="s">
        <v>744</v>
      </c>
      <c r="HG165" s="303" t="s">
        <v>744</v>
      </c>
      <c r="HH165" s="303" t="s">
        <v>744</v>
      </c>
      <c r="HI165" s="303" t="s">
        <v>744</v>
      </c>
      <c r="HJ165" s="303" t="s">
        <v>744</v>
      </c>
      <c r="HK165" s="303" t="s">
        <v>744</v>
      </c>
      <c r="HL165" s="303" t="s">
        <v>744</v>
      </c>
      <c r="HM165" s="303" t="s">
        <v>744</v>
      </c>
      <c r="HN165" s="303" t="s">
        <v>744</v>
      </c>
      <c r="HO165" s="303" t="s">
        <v>744</v>
      </c>
      <c r="HP165" s="303" t="s">
        <v>744</v>
      </c>
      <c r="HQ165" s="393" t="s">
        <v>744</v>
      </c>
      <c r="HR165" s="303" t="s">
        <v>744</v>
      </c>
      <c r="HS165" s="303" t="s">
        <v>744</v>
      </c>
      <c r="HT165" s="303" t="s">
        <v>744</v>
      </c>
      <c r="HU165" s="393" t="s">
        <v>744</v>
      </c>
      <c r="HV165" s="303">
        <v>100.5</v>
      </c>
      <c r="HW165" s="303">
        <v>175556.75</v>
      </c>
      <c r="HX165" s="303">
        <v>1736</v>
      </c>
      <c r="HY165" s="303">
        <v>8912</v>
      </c>
      <c r="HZ165" s="303">
        <v>0</v>
      </c>
      <c r="IA165" s="303">
        <v>496</v>
      </c>
      <c r="IB165" s="303">
        <v>0</v>
      </c>
      <c r="IC165" s="303">
        <v>18761</v>
      </c>
      <c r="ID165" s="303">
        <v>16</v>
      </c>
      <c r="IE165" s="303">
        <v>0</v>
      </c>
      <c r="IF165" s="303">
        <v>145635.75</v>
      </c>
      <c r="IG165" s="303">
        <v>0</v>
      </c>
      <c r="IH165" s="393">
        <v>0</v>
      </c>
      <c r="II165" s="303">
        <v>1746.8333333333333</v>
      </c>
      <c r="IJ165" s="303">
        <v>1449.1119402985075</v>
      </c>
      <c r="IK165" s="303">
        <v>0</v>
      </c>
      <c r="IL165" s="393">
        <v>0.17043491634471464</v>
      </c>
      <c r="IM165" s="303"/>
      <c r="IN165" s="303">
        <v>1746.8333333333333</v>
      </c>
      <c r="IO165" s="303">
        <v>1490.8705080545228</v>
      </c>
      <c r="IP165" s="393">
        <v>0.14652962042485096</v>
      </c>
      <c r="IQ165" s="303">
        <v>1746.8333333333333</v>
      </c>
      <c r="IR165" s="303">
        <v>1572.8010752688172</v>
      </c>
      <c r="IS165" s="393">
        <v>9.9627282548143903E-2</v>
      </c>
      <c r="IT165" s="303">
        <v>1746.833333333333</v>
      </c>
      <c r="IU165" s="303">
        <v>1499.3366666666664</v>
      </c>
      <c r="IV165" s="393">
        <v>0.14168304551092459</v>
      </c>
      <c r="IW165" s="735"/>
      <c r="IX165" s="303"/>
      <c r="IY165" s="396" t="s">
        <v>522</v>
      </c>
      <c r="IZ165" s="396" t="s">
        <v>353</v>
      </c>
      <c r="JA165" s="396" t="s">
        <v>354</v>
      </c>
      <c r="JB165" s="396">
        <v>192</v>
      </c>
      <c r="JC165" s="396" t="s">
        <v>13</v>
      </c>
      <c r="JD165" s="396" t="s">
        <v>232</v>
      </c>
      <c r="JE165" s="396" t="s">
        <v>9</v>
      </c>
      <c r="JF165" s="396" t="s">
        <v>232</v>
      </c>
      <c r="JG165" s="396" t="s">
        <v>358</v>
      </c>
    </row>
    <row r="166" spans="1:267" customFormat="1">
      <c r="A166">
        <v>2142</v>
      </c>
      <c r="B166">
        <v>1</v>
      </c>
      <c r="F166">
        <v>700</v>
      </c>
      <c r="G166">
        <v>41</v>
      </c>
      <c r="H166">
        <v>1</v>
      </c>
      <c r="I166">
        <v>0</v>
      </c>
      <c r="J166">
        <v>1</v>
      </c>
      <c r="K166">
        <v>0</v>
      </c>
      <c r="L166" t="s">
        <v>522</v>
      </c>
      <c r="M166">
        <v>0</v>
      </c>
      <c r="N166">
        <v>20</v>
      </c>
      <c r="O166">
        <v>32</v>
      </c>
      <c r="P166">
        <v>40</v>
      </c>
      <c r="Q166">
        <v>40</v>
      </c>
      <c r="R166">
        <v>50</v>
      </c>
      <c r="S166">
        <v>50</v>
      </c>
      <c r="T166" t="s">
        <v>745</v>
      </c>
      <c r="U166">
        <v>0</v>
      </c>
      <c r="V166">
        <v>0</v>
      </c>
      <c r="W166">
        <v>3.5</v>
      </c>
      <c r="X166">
        <v>2</v>
      </c>
      <c r="Y166">
        <v>9</v>
      </c>
      <c r="Z166">
        <v>0</v>
      </c>
      <c r="AA166">
        <v>0</v>
      </c>
      <c r="AB166">
        <v>0</v>
      </c>
      <c r="AC166">
        <v>0</v>
      </c>
      <c r="AD166">
        <v>0</v>
      </c>
      <c r="AE166">
        <v>40</v>
      </c>
      <c r="AF166">
        <v>0</v>
      </c>
      <c r="AG166">
        <v>0</v>
      </c>
      <c r="AH166">
        <v>0</v>
      </c>
      <c r="AI166">
        <v>8</v>
      </c>
      <c r="AJ166">
        <v>0</v>
      </c>
      <c r="AK166">
        <v>560</v>
      </c>
      <c r="AL166">
        <v>0</v>
      </c>
      <c r="AM166">
        <v>0</v>
      </c>
      <c r="AN166">
        <v>0</v>
      </c>
      <c r="AO166">
        <v>0</v>
      </c>
      <c r="AP166">
        <v>0</v>
      </c>
      <c r="AQ166">
        <v>0</v>
      </c>
      <c r="AR166">
        <v>0</v>
      </c>
      <c r="AS166">
        <v>0</v>
      </c>
      <c r="AT166">
        <v>0</v>
      </c>
      <c r="AU166">
        <v>0</v>
      </c>
      <c r="AV166">
        <v>0</v>
      </c>
      <c r="AW166">
        <v>0</v>
      </c>
      <c r="AX166">
        <v>0</v>
      </c>
      <c r="AY166">
        <v>0</v>
      </c>
      <c r="AZ166">
        <v>0</v>
      </c>
      <c r="BA166">
        <v>0</v>
      </c>
      <c r="BB166">
        <v>0</v>
      </c>
      <c r="BC166">
        <v>104</v>
      </c>
      <c r="BD166">
        <v>0</v>
      </c>
      <c r="BE166">
        <v>0</v>
      </c>
      <c r="BF166">
        <v>0</v>
      </c>
      <c r="BG166">
        <v>0</v>
      </c>
      <c r="BH166">
        <v>0</v>
      </c>
      <c r="BI166">
        <v>0</v>
      </c>
      <c r="BJ166">
        <v>0</v>
      </c>
      <c r="BK166">
        <v>0</v>
      </c>
      <c r="BL166">
        <v>0</v>
      </c>
      <c r="BM166">
        <v>0</v>
      </c>
      <c r="BN166">
        <v>0</v>
      </c>
      <c r="BO166">
        <v>72</v>
      </c>
      <c r="BP166">
        <v>0</v>
      </c>
      <c r="BQ166">
        <v>0</v>
      </c>
      <c r="BR166">
        <v>0</v>
      </c>
      <c r="BS166">
        <v>0</v>
      </c>
      <c r="BT166">
        <v>0</v>
      </c>
      <c r="BU166">
        <v>0</v>
      </c>
      <c r="BV166">
        <v>0</v>
      </c>
      <c r="BW166">
        <v>0</v>
      </c>
      <c r="BX166">
        <v>0</v>
      </c>
      <c r="BY166">
        <v>0</v>
      </c>
      <c r="BZ166">
        <v>0</v>
      </c>
      <c r="CA166">
        <v>0</v>
      </c>
      <c r="CB166">
        <v>0</v>
      </c>
      <c r="CC166">
        <v>0</v>
      </c>
      <c r="CD166">
        <v>0</v>
      </c>
      <c r="CE166">
        <v>0</v>
      </c>
      <c r="CF166">
        <v>0</v>
      </c>
      <c r="CG166" s="439"/>
      <c r="CH166" s="303">
        <v>20</v>
      </c>
      <c r="CI166" s="393">
        <v>32</v>
      </c>
      <c r="CJ166" s="303">
        <v>40</v>
      </c>
      <c r="CK166" s="393">
        <v>40</v>
      </c>
      <c r="CL166" s="303">
        <v>50</v>
      </c>
      <c r="CM166" s="393">
        <v>50</v>
      </c>
      <c r="CN166" s="303"/>
      <c r="CO166" s="303"/>
      <c r="CP166" s="393" t="s">
        <v>744</v>
      </c>
      <c r="CQ166" s="303" t="s">
        <v>744</v>
      </c>
      <c r="CR166" s="393" t="s">
        <v>744</v>
      </c>
      <c r="CS166" s="393" t="s">
        <v>744</v>
      </c>
      <c r="CT166" s="303" t="s">
        <v>744</v>
      </c>
      <c r="CU166" s="393" t="s">
        <v>744</v>
      </c>
      <c r="CV166" s="303" t="s">
        <v>744</v>
      </c>
      <c r="CW166" s="303" t="s">
        <v>744</v>
      </c>
      <c r="CX166" s="303" t="s">
        <v>744</v>
      </c>
      <c r="CY166" s="303" t="s">
        <v>744</v>
      </c>
      <c r="CZ166" s="303" t="s">
        <v>744</v>
      </c>
      <c r="DA166" s="303" t="s">
        <v>744</v>
      </c>
      <c r="DB166" s="303" t="s">
        <v>744</v>
      </c>
      <c r="DC166" s="303" t="s">
        <v>744</v>
      </c>
      <c r="DD166" s="303" t="s">
        <v>744</v>
      </c>
      <c r="DE166" s="303" t="s">
        <v>744</v>
      </c>
      <c r="DF166" s="303" t="s">
        <v>744</v>
      </c>
      <c r="DG166" s="393" t="s">
        <v>744</v>
      </c>
      <c r="DH166" s="303" t="s">
        <v>744</v>
      </c>
      <c r="DI166" s="303" t="s">
        <v>744</v>
      </c>
      <c r="DJ166" s="393" t="s">
        <v>744</v>
      </c>
      <c r="DK166" s="303" t="s">
        <v>744</v>
      </c>
      <c r="DL166" s="303" t="s">
        <v>744</v>
      </c>
      <c r="DM166" s="303" t="s">
        <v>744</v>
      </c>
      <c r="DN166" s="303" t="s">
        <v>744</v>
      </c>
      <c r="DO166" s="303" t="s">
        <v>744</v>
      </c>
      <c r="DP166" s="303" t="s">
        <v>744</v>
      </c>
      <c r="DQ166" s="303" t="s">
        <v>744</v>
      </c>
      <c r="DR166" s="303" t="s">
        <v>744</v>
      </c>
      <c r="DS166" s="303" t="s">
        <v>744</v>
      </c>
      <c r="DT166" s="303" t="s">
        <v>744</v>
      </c>
      <c r="DU166" s="303" t="s">
        <v>744</v>
      </c>
      <c r="DV166" s="393" t="s">
        <v>744</v>
      </c>
      <c r="DW166" s="303" t="s">
        <v>744</v>
      </c>
      <c r="DX166" s="303" t="s">
        <v>744</v>
      </c>
      <c r="DY166" s="393" t="s">
        <v>744</v>
      </c>
      <c r="DZ166" s="303" t="s">
        <v>744</v>
      </c>
      <c r="EA166" s="303" t="s">
        <v>744</v>
      </c>
      <c r="EB166" s="303" t="s">
        <v>744</v>
      </c>
      <c r="EC166" s="303" t="s">
        <v>744</v>
      </c>
      <c r="ED166" s="303" t="s">
        <v>744</v>
      </c>
      <c r="EE166" s="303" t="s">
        <v>744</v>
      </c>
      <c r="EF166" s="303" t="s">
        <v>744</v>
      </c>
      <c r="EG166" s="303" t="s">
        <v>744</v>
      </c>
      <c r="EH166" s="303" t="s">
        <v>744</v>
      </c>
      <c r="EI166" s="303" t="s">
        <v>744</v>
      </c>
      <c r="EJ166" s="303" t="s">
        <v>744</v>
      </c>
      <c r="EK166" s="393" t="s">
        <v>744</v>
      </c>
      <c r="EL166" s="303" t="s">
        <v>744</v>
      </c>
      <c r="EM166" s="303" t="s">
        <v>744</v>
      </c>
      <c r="EN166" s="393" t="s">
        <v>744</v>
      </c>
      <c r="EO166" s="303">
        <v>3.5</v>
      </c>
      <c r="EP166" s="303">
        <v>6305.833333333333</v>
      </c>
      <c r="EQ166" s="303">
        <v>0</v>
      </c>
      <c r="ER166" s="303">
        <v>8</v>
      </c>
      <c r="ES166" s="303">
        <v>0</v>
      </c>
      <c r="ET166" s="303">
        <v>0</v>
      </c>
      <c r="EU166" s="303">
        <v>0</v>
      </c>
      <c r="EV166" s="303">
        <v>0</v>
      </c>
      <c r="EW166" s="303">
        <v>0</v>
      </c>
      <c r="EX166" s="303">
        <v>0</v>
      </c>
      <c r="EY166" s="303">
        <v>6297.833333333333</v>
      </c>
      <c r="EZ166" s="303">
        <v>0</v>
      </c>
      <c r="FA166" s="393">
        <v>0</v>
      </c>
      <c r="FB166" s="303">
        <v>1801.6666666666665</v>
      </c>
      <c r="FC166" s="303">
        <v>1799.3809523809523</v>
      </c>
      <c r="FD166" s="303">
        <v>0</v>
      </c>
      <c r="FE166" s="393">
        <v>1.2686665785648366E-3</v>
      </c>
      <c r="FF166" s="303">
        <v>2</v>
      </c>
      <c r="FG166" s="303">
        <v>3603.333333333333</v>
      </c>
      <c r="FH166" s="303">
        <v>0</v>
      </c>
      <c r="FI166" s="303">
        <v>0</v>
      </c>
      <c r="FJ166" s="303">
        <v>0</v>
      </c>
      <c r="FK166" s="303">
        <v>0</v>
      </c>
      <c r="FL166" s="303">
        <v>0</v>
      </c>
      <c r="FM166" s="303">
        <v>0</v>
      </c>
      <c r="FN166" s="303">
        <v>0</v>
      </c>
      <c r="FO166" s="303">
        <v>0</v>
      </c>
      <c r="FP166" s="303">
        <v>3603.333333333333</v>
      </c>
      <c r="FQ166" s="303">
        <v>0</v>
      </c>
      <c r="FR166" s="393">
        <v>0</v>
      </c>
      <c r="FS166" s="303">
        <v>1801.6666666666665</v>
      </c>
      <c r="FT166" s="303">
        <v>1801.6666666666665</v>
      </c>
      <c r="FU166" s="303">
        <v>0</v>
      </c>
      <c r="FV166" s="393">
        <v>0</v>
      </c>
      <c r="FW166" s="303">
        <v>5.5</v>
      </c>
      <c r="FX166" s="303">
        <v>9909.1666666666661</v>
      </c>
      <c r="FY166" s="303">
        <v>0</v>
      </c>
      <c r="FZ166" s="303">
        <v>8</v>
      </c>
      <c r="GA166" s="303">
        <v>0</v>
      </c>
      <c r="GB166" s="303">
        <v>0</v>
      </c>
      <c r="GC166" s="303">
        <v>0</v>
      </c>
      <c r="GD166" s="303">
        <v>0</v>
      </c>
      <c r="GE166" s="303">
        <v>0</v>
      </c>
      <c r="GF166" s="303">
        <v>0</v>
      </c>
      <c r="GG166" s="303">
        <v>9901.1666666666661</v>
      </c>
      <c r="GH166" s="303">
        <v>0</v>
      </c>
      <c r="GI166" s="393">
        <v>0</v>
      </c>
      <c r="GJ166" s="303">
        <v>1801.6666666666665</v>
      </c>
      <c r="GK166" s="303">
        <v>1800.212121212121</v>
      </c>
      <c r="GL166" s="303">
        <v>0</v>
      </c>
      <c r="GM166" s="393">
        <v>8.0733327726856263E-4</v>
      </c>
      <c r="GN166" s="303">
        <v>9</v>
      </c>
      <c r="GO166" s="303">
        <v>15368.999999999998</v>
      </c>
      <c r="GP166" s="303">
        <v>40</v>
      </c>
      <c r="GQ166" s="303">
        <v>560</v>
      </c>
      <c r="GR166" s="303">
        <v>0</v>
      </c>
      <c r="GS166" s="303">
        <v>0</v>
      </c>
      <c r="GT166" s="303">
        <v>104</v>
      </c>
      <c r="GU166" s="303">
        <v>0</v>
      </c>
      <c r="GV166" s="303">
        <v>72</v>
      </c>
      <c r="GW166" s="303">
        <v>0</v>
      </c>
      <c r="GX166" s="303">
        <v>14592.999999999998</v>
      </c>
      <c r="GY166" s="303">
        <v>0</v>
      </c>
      <c r="GZ166" s="393">
        <v>0</v>
      </c>
      <c r="HA166" s="303">
        <v>1707.6666666666665</v>
      </c>
      <c r="HB166" s="303">
        <v>1621.4444444444443</v>
      </c>
      <c r="HC166" s="303">
        <v>0</v>
      </c>
      <c r="HD166" s="393">
        <v>5.0491248617346551E-2</v>
      </c>
      <c r="HE166" s="303" t="s">
        <v>744</v>
      </c>
      <c r="HF166" s="303" t="s">
        <v>744</v>
      </c>
      <c r="HG166" s="303" t="s">
        <v>744</v>
      </c>
      <c r="HH166" s="303" t="s">
        <v>744</v>
      </c>
      <c r="HI166" s="303" t="s">
        <v>744</v>
      </c>
      <c r="HJ166" s="303" t="s">
        <v>744</v>
      </c>
      <c r="HK166" s="303" t="s">
        <v>744</v>
      </c>
      <c r="HL166" s="303" t="s">
        <v>744</v>
      </c>
      <c r="HM166" s="303" t="s">
        <v>744</v>
      </c>
      <c r="HN166" s="303" t="s">
        <v>744</v>
      </c>
      <c r="HO166" s="303" t="s">
        <v>744</v>
      </c>
      <c r="HP166" s="303" t="s">
        <v>744</v>
      </c>
      <c r="HQ166" s="393" t="s">
        <v>744</v>
      </c>
      <c r="HR166" s="303" t="s">
        <v>744</v>
      </c>
      <c r="HS166" s="303" t="s">
        <v>744</v>
      </c>
      <c r="HT166" s="303" t="s">
        <v>744</v>
      </c>
      <c r="HU166" s="393" t="s">
        <v>744</v>
      </c>
      <c r="HV166" s="303">
        <v>9</v>
      </c>
      <c r="HW166" s="303">
        <v>15368.999999999998</v>
      </c>
      <c r="HX166" s="303">
        <v>40</v>
      </c>
      <c r="HY166" s="303">
        <v>560</v>
      </c>
      <c r="HZ166" s="303">
        <v>0</v>
      </c>
      <c r="IA166" s="303">
        <v>0</v>
      </c>
      <c r="IB166" s="303">
        <v>104</v>
      </c>
      <c r="IC166" s="303">
        <v>0</v>
      </c>
      <c r="ID166" s="303">
        <v>72</v>
      </c>
      <c r="IE166" s="303">
        <v>0</v>
      </c>
      <c r="IF166" s="303">
        <v>14592.999999999998</v>
      </c>
      <c r="IG166" s="303">
        <v>0</v>
      </c>
      <c r="IH166" s="393">
        <v>0</v>
      </c>
      <c r="II166" s="303">
        <v>1707.6666666666665</v>
      </c>
      <c r="IJ166" s="303">
        <v>1621.4444444444443</v>
      </c>
      <c r="IK166" s="303">
        <v>0</v>
      </c>
      <c r="IL166" s="393">
        <v>5.0491248617346551E-2</v>
      </c>
      <c r="IM166" s="303"/>
      <c r="IN166" s="303">
        <v>1733.9866666666667</v>
      </c>
      <c r="IO166" s="303">
        <v>1671.2666666666667</v>
      </c>
      <c r="IP166" s="393">
        <v>3.6170981706895144E-2</v>
      </c>
      <c r="IQ166" s="303">
        <v>1801.6666666666665</v>
      </c>
      <c r="IR166" s="303">
        <v>1801.6666666666665</v>
      </c>
      <c r="IS166" s="393">
        <v>0</v>
      </c>
      <c r="IT166" s="303">
        <v>1743.3218390804595</v>
      </c>
      <c r="IU166" s="303">
        <v>1689.2528735632181</v>
      </c>
      <c r="IV166" s="393">
        <v>3.1014907462962094E-2</v>
      </c>
      <c r="IW166" s="735"/>
      <c r="IX166" s="303"/>
      <c r="IY166" s="396" t="s">
        <v>522</v>
      </c>
      <c r="IZ166" s="396" t="s">
        <v>353</v>
      </c>
      <c r="JA166" s="396" t="s">
        <v>354</v>
      </c>
      <c r="JB166" s="396">
        <v>20</v>
      </c>
      <c r="JC166" s="396" t="s">
        <v>12</v>
      </c>
      <c r="JD166" s="396" t="s">
        <v>232</v>
      </c>
      <c r="JE166" s="396" t="s">
        <v>9</v>
      </c>
      <c r="JF166" s="396" t="s">
        <v>232</v>
      </c>
      <c r="JG166" s="396" t="s">
        <v>358</v>
      </c>
    </row>
    <row r="167" spans="1:267" customFormat="1">
      <c r="A167">
        <v>2396</v>
      </c>
      <c r="B167">
        <v>1</v>
      </c>
      <c r="F167">
        <v>700</v>
      </c>
      <c r="G167">
        <v>41</v>
      </c>
      <c r="H167">
        <v>1</v>
      </c>
      <c r="I167">
        <v>0</v>
      </c>
      <c r="J167">
        <v>1</v>
      </c>
      <c r="K167">
        <v>0</v>
      </c>
      <c r="L167" t="s">
        <v>508</v>
      </c>
      <c r="M167">
        <v>0</v>
      </c>
      <c r="N167">
        <v>21.25</v>
      </c>
      <c r="O167">
        <v>24</v>
      </c>
      <c r="P167">
        <v>40</v>
      </c>
      <c r="Q167">
        <v>40</v>
      </c>
      <c r="R167">
        <v>0</v>
      </c>
      <c r="S167">
        <v>0</v>
      </c>
      <c r="T167" t="s">
        <v>745</v>
      </c>
      <c r="U167">
        <v>0</v>
      </c>
      <c r="V167">
        <v>0</v>
      </c>
      <c r="W167">
        <v>4</v>
      </c>
      <c r="X167">
        <v>2</v>
      </c>
      <c r="Y167">
        <v>10</v>
      </c>
      <c r="Z167">
        <v>0</v>
      </c>
      <c r="AA167">
        <v>0</v>
      </c>
      <c r="AB167">
        <v>0</v>
      </c>
      <c r="AC167">
        <v>32</v>
      </c>
      <c r="AD167">
        <v>0</v>
      </c>
      <c r="AE167">
        <v>48</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24</v>
      </c>
      <c r="BH167">
        <v>0</v>
      </c>
      <c r="BI167">
        <v>24</v>
      </c>
      <c r="BJ167">
        <v>0</v>
      </c>
      <c r="BK167">
        <v>0</v>
      </c>
      <c r="BL167">
        <v>0</v>
      </c>
      <c r="BM167">
        <v>0</v>
      </c>
      <c r="BN167">
        <v>0</v>
      </c>
      <c r="BO167">
        <v>0</v>
      </c>
      <c r="BP167">
        <v>0</v>
      </c>
      <c r="BQ167">
        <v>0</v>
      </c>
      <c r="BR167">
        <v>0</v>
      </c>
      <c r="BS167">
        <v>0</v>
      </c>
      <c r="BT167">
        <v>0</v>
      </c>
      <c r="BU167">
        <v>0</v>
      </c>
      <c r="BV167">
        <v>0</v>
      </c>
      <c r="BW167">
        <v>0</v>
      </c>
      <c r="BX167">
        <v>0</v>
      </c>
      <c r="BY167">
        <v>0</v>
      </c>
      <c r="BZ167">
        <v>0</v>
      </c>
      <c r="CA167">
        <v>32</v>
      </c>
      <c r="CB167">
        <v>0</v>
      </c>
      <c r="CC167">
        <v>0</v>
      </c>
      <c r="CD167">
        <v>0</v>
      </c>
      <c r="CE167">
        <v>0</v>
      </c>
      <c r="CF167">
        <v>0</v>
      </c>
      <c r="CG167" s="439"/>
      <c r="CH167" s="303">
        <v>21.25</v>
      </c>
      <c r="CI167" s="393">
        <v>24</v>
      </c>
      <c r="CJ167" s="303">
        <v>40</v>
      </c>
      <c r="CK167" s="393">
        <v>40</v>
      </c>
      <c r="CL167" s="303">
        <v>0</v>
      </c>
      <c r="CM167" s="393">
        <v>0</v>
      </c>
      <c r="CN167" s="303"/>
      <c r="CO167" s="303"/>
      <c r="CP167" s="393" t="s">
        <v>744</v>
      </c>
      <c r="CQ167" s="303" t="s">
        <v>389</v>
      </c>
      <c r="CR167" s="393" t="s">
        <v>744</v>
      </c>
      <c r="CS167" s="393" t="s">
        <v>744</v>
      </c>
      <c r="CT167" s="303" t="s">
        <v>389</v>
      </c>
      <c r="CU167" s="393" t="s">
        <v>744</v>
      </c>
      <c r="CV167" s="303" t="s">
        <v>744</v>
      </c>
      <c r="CW167" s="303" t="s">
        <v>744</v>
      </c>
      <c r="CX167" s="303" t="s">
        <v>744</v>
      </c>
      <c r="CY167" s="303" t="s">
        <v>744</v>
      </c>
      <c r="CZ167" s="303" t="s">
        <v>744</v>
      </c>
      <c r="DA167" s="303" t="s">
        <v>744</v>
      </c>
      <c r="DB167" s="303" t="s">
        <v>744</v>
      </c>
      <c r="DC167" s="303" t="s">
        <v>744</v>
      </c>
      <c r="DD167" s="303" t="s">
        <v>744</v>
      </c>
      <c r="DE167" s="303" t="s">
        <v>744</v>
      </c>
      <c r="DF167" s="303" t="s">
        <v>744</v>
      </c>
      <c r="DG167" s="393" t="s">
        <v>744</v>
      </c>
      <c r="DH167" s="303" t="s">
        <v>744</v>
      </c>
      <c r="DI167" s="303" t="s">
        <v>744</v>
      </c>
      <c r="DJ167" s="393" t="s">
        <v>744</v>
      </c>
      <c r="DK167" s="303" t="s">
        <v>744</v>
      </c>
      <c r="DL167" s="303" t="s">
        <v>744</v>
      </c>
      <c r="DM167" s="303" t="s">
        <v>744</v>
      </c>
      <c r="DN167" s="303" t="s">
        <v>744</v>
      </c>
      <c r="DO167" s="303" t="s">
        <v>744</v>
      </c>
      <c r="DP167" s="303" t="s">
        <v>744</v>
      </c>
      <c r="DQ167" s="303" t="s">
        <v>744</v>
      </c>
      <c r="DR167" s="303" t="s">
        <v>744</v>
      </c>
      <c r="DS167" s="303" t="s">
        <v>744</v>
      </c>
      <c r="DT167" s="303" t="s">
        <v>744</v>
      </c>
      <c r="DU167" s="303" t="s">
        <v>744</v>
      </c>
      <c r="DV167" s="393" t="s">
        <v>744</v>
      </c>
      <c r="DW167" s="303" t="s">
        <v>744</v>
      </c>
      <c r="DX167" s="303" t="s">
        <v>744</v>
      </c>
      <c r="DY167" s="393" t="s">
        <v>744</v>
      </c>
      <c r="DZ167" s="303" t="s">
        <v>744</v>
      </c>
      <c r="EA167" s="303" t="s">
        <v>744</v>
      </c>
      <c r="EB167" s="303" t="s">
        <v>744</v>
      </c>
      <c r="EC167" s="303" t="s">
        <v>744</v>
      </c>
      <c r="ED167" s="303" t="s">
        <v>744</v>
      </c>
      <c r="EE167" s="303" t="s">
        <v>744</v>
      </c>
      <c r="EF167" s="303" t="s">
        <v>744</v>
      </c>
      <c r="EG167" s="303" t="s">
        <v>744</v>
      </c>
      <c r="EH167" s="303" t="s">
        <v>744</v>
      </c>
      <c r="EI167" s="303" t="s">
        <v>744</v>
      </c>
      <c r="EJ167" s="303" t="s">
        <v>744</v>
      </c>
      <c r="EK167" s="393" t="s">
        <v>744</v>
      </c>
      <c r="EL167" s="303" t="s">
        <v>744</v>
      </c>
      <c r="EM167" s="303" t="s">
        <v>744</v>
      </c>
      <c r="EN167" s="393" t="s">
        <v>744</v>
      </c>
      <c r="EO167" s="303">
        <v>4</v>
      </c>
      <c r="EP167" s="303">
        <v>7320</v>
      </c>
      <c r="EQ167" s="303">
        <v>32</v>
      </c>
      <c r="ER167" s="303">
        <v>0</v>
      </c>
      <c r="ES167" s="303">
        <v>0</v>
      </c>
      <c r="ET167" s="303">
        <v>0</v>
      </c>
      <c r="EU167" s="303">
        <v>0</v>
      </c>
      <c r="EV167" s="303">
        <v>24</v>
      </c>
      <c r="EW167" s="303">
        <v>0</v>
      </c>
      <c r="EX167" s="303">
        <v>0</v>
      </c>
      <c r="EY167" s="303">
        <v>7264</v>
      </c>
      <c r="EZ167" s="303">
        <v>0</v>
      </c>
      <c r="FA167" s="393">
        <v>0</v>
      </c>
      <c r="FB167" s="303">
        <v>1830</v>
      </c>
      <c r="FC167" s="303">
        <v>1816</v>
      </c>
      <c r="FD167" s="303">
        <v>0</v>
      </c>
      <c r="FE167" s="393">
        <v>7.6502732240437687E-3</v>
      </c>
      <c r="FF167" s="303">
        <v>2</v>
      </c>
      <c r="FG167" s="303">
        <v>3660</v>
      </c>
      <c r="FH167" s="303">
        <v>0</v>
      </c>
      <c r="FI167" s="303">
        <v>0</v>
      </c>
      <c r="FJ167" s="303">
        <v>0</v>
      </c>
      <c r="FK167" s="303">
        <v>0</v>
      </c>
      <c r="FL167" s="303">
        <v>0</v>
      </c>
      <c r="FM167" s="303">
        <v>0</v>
      </c>
      <c r="FN167" s="303">
        <v>0</v>
      </c>
      <c r="FO167" s="303">
        <v>0</v>
      </c>
      <c r="FP167" s="303">
        <v>3660</v>
      </c>
      <c r="FQ167" s="303">
        <v>0</v>
      </c>
      <c r="FR167" s="393">
        <v>0</v>
      </c>
      <c r="FS167" s="303">
        <v>1830</v>
      </c>
      <c r="FT167" s="303">
        <v>1830</v>
      </c>
      <c r="FU167" s="303">
        <v>0</v>
      </c>
      <c r="FV167" s="393">
        <v>0</v>
      </c>
      <c r="FW167" s="303">
        <v>6</v>
      </c>
      <c r="FX167" s="303">
        <v>10980</v>
      </c>
      <c r="FY167" s="303">
        <v>32</v>
      </c>
      <c r="FZ167" s="303">
        <v>0</v>
      </c>
      <c r="GA167" s="303">
        <v>0</v>
      </c>
      <c r="GB167" s="303">
        <v>0</v>
      </c>
      <c r="GC167" s="303">
        <v>0</v>
      </c>
      <c r="GD167" s="303">
        <v>24</v>
      </c>
      <c r="GE167" s="303">
        <v>0</v>
      </c>
      <c r="GF167" s="303">
        <v>0</v>
      </c>
      <c r="GG167" s="303">
        <v>10924</v>
      </c>
      <c r="GH167" s="303">
        <v>0</v>
      </c>
      <c r="GI167" s="393">
        <v>0</v>
      </c>
      <c r="GJ167" s="303">
        <v>1830</v>
      </c>
      <c r="GK167" s="303">
        <v>1820.6666666666667</v>
      </c>
      <c r="GL167" s="303">
        <v>0</v>
      </c>
      <c r="GM167" s="393">
        <v>5.1001821493624755E-3</v>
      </c>
      <c r="GN167" s="303">
        <v>10</v>
      </c>
      <c r="GO167" s="303">
        <v>18048</v>
      </c>
      <c r="GP167" s="303">
        <v>48</v>
      </c>
      <c r="GQ167" s="303">
        <v>0</v>
      </c>
      <c r="GR167" s="303">
        <v>0</v>
      </c>
      <c r="GS167" s="303">
        <v>0</v>
      </c>
      <c r="GT167" s="303">
        <v>0</v>
      </c>
      <c r="GU167" s="303">
        <v>24</v>
      </c>
      <c r="GV167" s="303">
        <v>0</v>
      </c>
      <c r="GW167" s="303">
        <v>0</v>
      </c>
      <c r="GX167" s="303">
        <v>17976</v>
      </c>
      <c r="GY167" s="303">
        <v>0</v>
      </c>
      <c r="GZ167" s="393">
        <v>32</v>
      </c>
      <c r="HA167" s="303">
        <v>1804.8</v>
      </c>
      <c r="HB167" s="303">
        <v>1797.6</v>
      </c>
      <c r="HC167" s="303">
        <v>0</v>
      </c>
      <c r="HD167" s="393">
        <v>3.9893617021277139E-3</v>
      </c>
      <c r="HE167" s="303" t="s">
        <v>744</v>
      </c>
      <c r="HF167" s="303" t="s">
        <v>744</v>
      </c>
      <c r="HG167" s="303" t="s">
        <v>744</v>
      </c>
      <c r="HH167" s="303" t="s">
        <v>744</v>
      </c>
      <c r="HI167" s="303" t="s">
        <v>744</v>
      </c>
      <c r="HJ167" s="303" t="s">
        <v>744</v>
      </c>
      <c r="HK167" s="303" t="s">
        <v>744</v>
      </c>
      <c r="HL167" s="303" t="s">
        <v>744</v>
      </c>
      <c r="HM167" s="303" t="s">
        <v>744</v>
      </c>
      <c r="HN167" s="303" t="s">
        <v>744</v>
      </c>
      <c r="HO167" s="303" t="s">
        <v>744</v>
      </c>
      <c r="HP167" s="303" t="s">
        <v>744</v>
      </c>
      <c r="HQ167" s="393" t="s">
        <v>744</v>
      </c>
      <c r="HR167" s="303" t="s">
        <v>744</v>
      </c>
      <c r="HS167" s="303" t="s">
        <v>744</v>
      </c>
      <c r="HT167" s="303" t="s">
        <v>744</v>
      </c>
      <c r="HU167" s="393" t="s">
        <v>744</v>
      </c>
      <c r="HV167" s="303">
        <v>10</v>
      </c>
      <c r="HW167" s="303">
        <v>18048</v>
      </c>
      <c r="HX167" s="303">
        <v>48</v>
      </c>
      <c r="HY167" s="303">
        <v>0</v>
      </c>
      <c r="HZ167" s="303">
        <v>0</v>
      </c>
      <c r="IA167" s="303">
        <v>0</v>
      </c>
      <c r="IB167" s="303">
        <v>0</v>
      </c>
      <c r="IC167" s="303">
        <v>24</v>
      </c>
      <c r="ID167" s="303">
        <v>0</v>
      </c>
      <c r="IE167" s="303">
        <v>0</v>
      </c>
      <c r="IF167" s="303">
        <v>17976</v>
      </c>
      <c r="IG167" s="303">
        <v>0</v>
      </c>
      <c r="IH167" s="393">
        <v>32</v>
      </c>
      <c r="II167" s="303">
        <v>1804.8</v>
      </c>
      <c r="IJ167" s="303">
        <v>1797.6</v>
      </c>
      <c r="IK167" s="303">
        <v>0</v>
      </c>
      <c r="IL167" s="393">
        <v>3.9893617021277139E-3</v>
      </c>
      <c r="IM167" s="303"/>
      <c r="IN167" s="303">
        <v>1812</v>
      </c>
      <c r="IO167" s="303">
        <v>1802.8571428571429</v>
      </c>
      <c r="IP167" s="393">
        <v>5.0457269000314664E-3</v>
      </c>
      <c r="IQ167" s="303">
        <v>1830</v>
      </c>
      <c r="IR167" s="303">
        <v>1830</v>
      </c>
      <c r="IS167" s="393">
        <v>0</v>
      </c>
      <c r="IT167" s="303">
        <v>1814.25</v>
      </c>
      <c r="IU167" s="303">
        <v>1806.25</v>
      </c>
      <c r="IV167" s="393">
        <v>4.4095356207799474E-3</v>
      </c>
      <c r="IW167" s="735"/>
      <c r="IX167" s="303"/>
      <c r="IY167" s="396" t="s">
        <v>508</v>
      </c>
      <c r="IZ167" s="396" t="s">
        <v>363</v>
      </c>
      <c r="JA167" s="396" t="s">
        <v>354</v>
      </c>
      <c r="JB167" s="396">
        <v>17</v>
      </c>
      <c r="JC167" s="396" t="s">
        <v>12</v>
      </c>
      <c r="JD167" s="396" t="s">
        <v>232</v>
      </c>
      <c r="JE167" s="396" t="s">
        <v>9</v>
      </c>
      <c r="JF167" s="396" t="s">
        <v>232</v>
      </c>
      <c r="JG167" s="396" t="s">
        <v>358</v>
      </c>
    </row>
    <row r="168" spans="1:267" customFormat="1">
      <c r="A168">
        <v>2397</v>
      </c>
      <c r="B168">
        <v>1</v>
      </c>
      <c r="F168">
        <v>700</v>
      </c>
      <c r="G168">
        <v>42</v>
      </c>
      <c r="H168">
        <v>1</v>
      </c>
      <c r="I168">
        <v>0</v>
      </c>
      <c r="J168">
        <v>1</v>
      </c>
      <c r="K168">
        <v>0</v>
      </c>
      <c r="L168" t="s">
        <v>508</v>
      </c>
      <c r="M168">
        <v>0</v>
      </c>
      <c r="N168">
        <v>22</v>
      </c>
      <c r="O168">
        <v>33</v>
      </c>
      <c r="P168">
        <v>40</v>
      </c>
      <c r="Q168">
        <v>40</v>
      </c>
      <c r="R168">
        <v>100</v>
      </c>
      <c r="S168">
        <v>100</v>
      </c>
      <c r="T168" t="s">
        <v>745</v>
      </c>
      <c r="U168">
        <v>0</v>
      </c>
      <c r="V168">
        <v>0</v>
      </c>
      <c r="W168">
        <v>1</v>
      </c>
      <c r="X168">
        <v>0</v>
      </c>
      <c r="Y168">
        <v>5</v>
      </c>
      <c r="Z168">
        <v>0</v>
      </c>
      <c r="AA168">
        <v>0</v>
      </c>
      <c r="AB168">
        <v>0</v>
      </c>
      <c r="AC168">
        <v>0</v>
      </c>
      <c r="AD168">
        <v>0</v>
      </c>
      <c r="AE168">
        <v>0</v>
      </c>
      <c r="AF168">
        <v>0</v>
      </c>
      <c r="AG168">
        <v>0</v>
      </c>
      <c r="AH168">
        <v>0</v>
      </c>
      <c r="AI168">
        <v>24</v>
      </c>
      <c r="AJ168">
        <v>0</v>
      </c>
      <c r="AK168">
        <v>816</v>
      </c>
      <c r="AL168">
        <v>0</v>
      </c>
      <c r="AM168">
        <v>0</v>
      </c>
      <c r="AN168">
        <v>0</v>
      </c>
      <c r="AO168">
        <v>0</v>
      </c>
      <c r="AP168">
        <v>0</v>
      </c>
      <c r="AQ168">
        <v>0</v>
      </c>
      <c r="AR168">
        <v>0</v>
      </c>
      <c r="AS168">
        <v>0</v>
      </c>
      <c r="AT168">
        <v>0</v>
      </c>
      <c r="AU168">
        <v>0</v>
      </c>
      <c r="AV168">
        <v>0</v>
      </c>
      <c r="AW168">
        <v>0</v>
      </c>
      <c r="AX168">
        <v>0</v>
      </c>
      <c r="AY168">
        <v>0</v>
      </c>
      <c r="AZ168">
        <v>0</v>
      </c>
      <c r="BA168">
        <v>0</v>
      </c>
      <c r="BB168">
        <v>0</v>
      </c>
      <c r="BC168">
        <v>0</v>
      </c>
      <c r="BD168">
        <v>0</v>
      </c>
      <c r="BE168">
        <v>0</v>
      </c>
      <c r="BF168">
        <v>0</v>
      </c>
      <c r="BG168">
        <v>0</v>
      </c>
      <c r="BH168">
        <v>0</v>
      </c>
      <c r="BI168">
        <v>0</v>
      </c>
      <c r="BJ168">
        <v>0</v>
      </c>
      <c r="BK168">
        <v>0</v>
      </c>
      <c r="BL168">
        <v>0</v>
      </c>
      <c r="BM168">
        <v>0</v>
      </c>
      <c r="BN168">
        <v>0</v>
      </c>
      <c r="BO168">
        <v>0</v>
      </c>
      <c r="BP168">
        <v>0</v>
      </c>
      <c r="BQ168">
        <v>0</v>
      </c>
      <c r="BR168">
        <v>0</v>
      </c>
      <c r="BS168">
        <v>0</v>
      </c>
      <c r="BT168">
        <v>0</v>
      </c>
      <c r="BU168">
        <v>0</v>
      </c>
      <c r="BV168">
        <v>0</v>
      </c>
      <c r="BW168">
        <v>0</v>
      </c>
      <c r="BX168">
        <v>0</v>
      </c>
      <c r="BY168">
        <v>0</v>
      </c>
      <c r="BZ168">
        <v>0</v>
      </c>
      <c r="CA168">
        <v>0</v>
      </c>
      <c r="CB168">
        <v>0</v>
      </c>
      <c r="CC168">
        <v>229</v>
      </c>
      <c r="CD168">
        <v>0</v>
      </c>
      <c r="CE168">
        <v>1016</v>
      </c>
      <c r="CF168">
        <v>0</v>
      </c>
      <c r="CG168" s="439"/>
      <c r="CH168" s="303">
        <v>22</v>
      </c>
      <c r="CI168" s="393">
        <v>33</v>
      </c>
      <c r="CJ168" s="303">
        <v>40</v>
      </c>
      <c r="CK168" s="393">
        <v>40</v>
      </c>
      <c r="CL168" s="303">
        <v>100</v>
      </c>
      <c r="CM168" s="393">
        <v>100</v>
      </c>
      <c r="CN168" s="303"/>
      <c r="CO168" s="303"/>
      <c r="CP168" s="393" t="s">
        <v>744</v>
      </c>
      <c r="CQ168" s="303" t="s">
        <v>744</v>
      </c>
      <c r="CR168" s="393" t="s">
        <v>389</v>
      </c>
      <c r="CS168" s="393" t="s">
        <v>744</v>
      </c>
      <c r="CT168" s="303" t="s">
        <v>744</v>
      </c>
      <c r="CU168" s="393" t="s">
        <v>389</v>
      </c>
      <c r="CV168" s="303" t="s">
        <v>744</v>
      </c>
      <c r="CW168" s="303" t="s">
        <v>744</v>
      </c>
      <c r="CX168" s="303" t="s">
        <v>744</v>
      </c>
      <c r="CY168" s="303" t="s">
        <v>744</v>
      </c>
      <c r="CZ168" s="303" t="s">
        <v>744</v>
      </c>
      <c r="DA168" s="303" t="s">
        <v>744</v>
      </c>
      <c r="DB168" s="303" t="s">
        <v>744</v>
      </c>
      <c r="DC168" s="303" t="s">
        <v>744</v>
      </c>
      <c r="DD168" s="303" t="s">
        <v>744</v>
      </c>
      <c r="DE168" s="303" t="s">
        <v>744</v>
      </c>
      <c r="DF168" s="303" t="s">
        <v>744</v>
      </c>
      <c r="DG168" s="393" t="s">
        <v>744</v>
      </c>
      <c r="DH168" s="303" t="s">
        <v>744</v>
      </c>
      <c r="DI168" s="303" t="s">
        <v>744</v>
      </c>
      <c r="DJ168" s="393" t="s">
        <v>744</v>
      </c>
      <c r="DK168" s="303" t="s">
        <v>744</v>
      </c>
      <c r="DL168" s="303" t="s">
        <v>744</v>
      </c>
      <c r="DM168" s="303" t="s">
        <v>744</v>
      </c>
      <c r="DN168" s="303" t="s">
        <v>744</v>
      </c>
      <c r="DO168" s="303" t="s">
        <v>744</v>
      </c>
      <c r="DP168" s="303" t="s">
        <v>744</v>
      </c>
      <c r="DQ168" s="303" t="s">
        <v>744</v>
      </c>
      <c r="DR168" s="303" t="s">
        <v>744</v>
      </c>
      <c r="DS168" s="303" t="s">
        <v>744</v>
      </c>
      <c r="DT168" s="303" t="s">
        <v>744</v>
      </c>
      <c r="DU168" s="303" t="s">
        <v>744</v>
      </c>
      <c r="DV168" s="393" t="s">
        <v>744</v>
      </c>
      <c r="DW168" s="303" t="s">
        <v>744</v>
      </c>
      <c r="DX168" s="303" t="s">
        <v>744</v>
      </c>
      <c r="DY168" s="393" t="s">
        <v>744</v>
      </c>
      <c r="DZ168" s="303" t="s">
        <v>744</v>
      </c>
      <c r="EA168" s="303" t="s">
        <v>744</v>
      </c>
      <c r="EB168" s="303" t="s">
        <v>744</v>
      </c>
      <c r="EC168" s="303" t="s">
        <v>744</v>
      </c>
      <c r="ED168" s="303" t="s">
        <v>744</v>
      </c>
      <c r="EE168" s="303" t="s">
        <v>744</v>
      </c>
      <c r="EF168" s="303" t="s">
        <v>744</v>
      </c>
      <c r="EG168" s="303" t="s">
        <v>744</v>
      </c>
      <c r="EH168" s="303" t="s">
        <v>744</v>
      </c>
      <c r="EI168" s="303" t="s">
        <v>744</v>
      </c>
      <c r="EJ168" s="303" t="s">
        <v>744</v>
      </c>
      <c r="EK168" s="393" t="s">
        <v>744</v>
      </c>
      <c r="EL168" s="303" t="s">
        <v>744</v>
      </c>
      <c r="EM168" s="303" t="s">
        <v>744</v>
      </c>
      <c r="EN168" s="393" t="s">
        <v>744</v>
      </c>
      <c r="EO168" s="303">
        <v>1</v>
      </c>
      <c r="EP168" s="303">
        <v>1748.0000000000002</v>
      </c>
      <c r="EQ168" s="303">
        <v>0</v>
      </c>
      <c r="ER168" s="303">
        <v>24</v>
      </c>
      <c r="ES168" s="303">
        <v>0</v>
      </c>
      <c r="ET168" s="303">
        <v>0</v>
      </c>
      <c r="EU168" s="303">
        <v>0</v>
      </c>
      <c r="EV168" s="303">
        <v>0</v>
      </c>
      <c r="EW168" s="303">
        <v>0</v>
      </c>
      <c r="EX168" s="303">
        <v>0</v>
      </c>
      <c r="EY168" s="303">
        <v>1724.0000000000002</v>
      </c>
      <c r="EZ168" s="303">
        <v>229</v>
      </c>
      <c r="FA168" s="393">
        <v>0</v>
      </c>
      <c r="FB168" s="303">
        <v>1748.0000000000002</v>
      </c>
      <c r="FC168" s="303">
        <v>1724.0000000000002</v>
      </c>
      <c r="FD168" s="303">
        <v>229</v>
      </c>
      <c r="FE168" s="393">
        <v>1.3729977116704761E-2</v>
      </c>
      <c r="FF168" s="303" t="s">
        <v>744</v>
      </c>
      <c r="FG168" s="303" t="s">
        <v>744</v>
      </c>
      <c r="FH168" s="303" t="s">
        <v>744</v>
      </c>
      <c r="FI168" s="303" t="s">
        <v>744</v>
      </c>
      <c r="FJ168" s="303" t="s">
        <v>744</v>
      </c>
      <c r="FK168" s="303" t="s">
        <v>744</v>
      </c>
      <c r="FL168" s="303" t="s">
        <v>744</v>
      </c>
      <c r="FM168" s="303" t="s">
        <v>744</v>
      </c>
      <c r="FN168" s="303" t="s">
        <v>744</v>
      </c>
      <c r="FO168" s="303" t="s">
        <v>744</v>
      </c>
      <c r="FP168" s="303" t="s">
        <v>744</v>
      </c>
      <c r="FQ168" s="303" t="s">
        <v>744</v>
      </c>
      <c r="FR168" s="393" t="s">
        <v>744</v>
      </c>
      <c r="FS168" s="303" t="s">
        <v>744</v>
      </c>
      <c r="FT168" s="303" t="s">
        <v>744</v>
      </c>
      <c r="FU168" s="303" t="s">
        <v>744</v>
      </c>
      <c r="FV168" s="393" t="s">
        <v>744</v>
      </c>
      <c r="FW168" s="303">
        <v>1</v>
      </c>
      <c r="FX168" s="303">
        <v>1748.0000000000002</v>
      </c>
      <c r="FY168" s="303">
        <v>0</v>
      </c>
      <c r="FZ168" s="303">
        <v>24</v>
      </c>
      <c r="GA168" s="303">
        <v>0</v>
      </c>
      <c r="GB168" s="303">
        <v>0</v>
      </c>
      <c r="GC168" s="303">
        <v>0</v>
      </c>
      <c r="GD168" s="303">
        <v>0</v>
      </c>
      <c r="GE168" s="303">
        <v>0</v>
      </c>
      <c r="GF168" s="303">
        <v>0</v>
      </c>
      <c r="GG168" s="303">
        <v>1724.0000000000002</v>
      </c>
      <c r="GH168" s="303">
        <v>229</v>
      </c>
      <c r="GI168" s="393">
        <v>0</v>
      </c>
      <c r="GJ168" s="303">
        <v>1748.0000000000002</v>
      </c>
      <c r="GK168" s="303">
        <v>1724.0000000000002</v>
      </c>
      <c r="GL168" s="303">
        <v>229</v>
      </c>
      <c r="GM168" s="393">
        <v>1.3729977116704761E-2</v>
      </c>
      <c r="GN168" s="303">
        <v>5</v>
      </c>
      <c r="GO168" s="303">
        <v>8318.3333333333339</v>
      </c>
      <c r="GP168" s="303">
        <v>0</v>
      </c>
      <c r="GQ168" s="303">
        <v>816</v>
      </c>
      <c r="GR168" s="303">
        <v>0</v>
      </c>
      <c r="GS168" s="303">
        <v>0</v>
      </c>
      <c r="GT168" s="303">
        <v>0</v>
      </c>
      <c r="GU168" s="303">
        <v>0</v>
      </c>
      <c r="GV168" s="303">
        <v>0</v>
      </c>
      <c r="GW168" s="303">
        <v>0</v>
      </c>
      <c r="GX168" s="303">
        <v>7502.3333333333339</v>
      </c>
      <c r="GY168" s="303">
        <v>1016</v>
      </c>
      <c r="GZ168" s="393">
        <v>0</v>
      </c>
      <c r="HA168" s="303">
        <v>1663.6666666666667</v>
      </c>
      <c r="HB168" s="303">
        <v>1500.4666666666667</v>
      </c>
      <c r="HC168" s="303">
        <v>203.2</v>
      </c>
      <c r="HD168" s="393">
        <v>9.809657383289927E-2</v>
      </c>
      <c r="HE168" s="303" t="s">
        <v>744</v>
      </c>
      <c r="HF168" s="303" t="s">
        <v>744</v>
      </c>
      <c r="HG168" s="303" t="s">
        <v>744</v>
      </c>
      <c r="HH168" s="303" t="s">
        <v>744</v>
      </c>
      <c r="HI168" s="303" t="s">
        <v>744</v>
      </c>
      <c r="HJ168" s="303" t="s">
        <v>744</v>
      </c>
      <c r="HK168" s="303" t="s">
        <v>744</v>
      </c>
      <c r="HL168" s="303" t="s">
        <v>744</v>
      </c>
      <c r="HM168" s="303" t="s">
        <v>744</v>
      </c>
      <c r="HN168" s="303" t="s">
        <v>744</v>
      </c>
      <c r="HO168" s="303" t="s">
        <v>744</v>
      </c>
      <c r="HP168" s="303" t="s">
        <v>744</v>
      </c>
      <c r="HQ168" s="393" t="s">
        <v>744</v>
      </c>
      <c r="HR168" s="303" t="s">
        <v>744</v>
      </c>
      <c r="HS168" s="303" t="s">
        <v>744</v>
      </c>
      <c r="HT168" s="303" t="s">
        <v>744</v>
      </c>
      <c r="HU168" s="393" t="s">
        <v>744</v>
      </c>
      <c r="HV168" s="303">
        <v>5</v>
      </c>
      <c r="HW168" s="303">
        <v>8318.3333333333339</v>
      </c>
      <c r="HX168" s="303">
        <v>0</v>
      </c>
      <c r="HY168" s="303">
        <v>816</v>
      </c>
      <c r="HZ168" s="303">
        <v>0</v>
      </c>
      <c r="IA168" s="303">
        <v>0</v>
      </c>
      <c r="IB168" s="303">
        <v>0</v>
      </c>
      <c r="IC168" s="303">
        <v>0</v>
      </c>
      <c r="ID168" s="303">
        <v>0</v>
      </c>
      <c r="IE168" s="303">
        <v>0</v>
      </c>
      <c r="IF168" s="303">
        <v>7502.3333333333339</v>
      </c>
      <c r="IG168" s="303">
        <v>1016</v>
      </c>
      <c r="IH168" s="393">
        <v>0</v>
      </c>
      <c r="II168" s="303">
        <v>1663.6666666666667</v>
      </c>
      <c r="IJ168" s="303">
        <v>1500.4666666666667</v>
      </c>
      <c r="IK168" s="303">
        <v>203.2</v>
      </c>
      <c r="IL168" s="393">
        <v>9.809657383289927E-2</v>
      </c>
      <c r="IM168" s="303"/>
      <c r="IN168" s="303">
        <v>1677.7222222222224</v>
      </c>
      <c r="IO168" s="303">
        <v>1537.7222222222224</v>
      </c>
      <c r="IP168" s="393">
        <v>8.344647173747477E-2</v>
      </c>
      <c r="IQ168" s="303" t="s">
        <v>744</v>
      </c>
      <c r="IR168" s="303" t="s">
        <v>744</v>
      </c>
      <c r="IS168" s="393" t="s">
        <v>744</v>
      </c>
      <c r="IT168" s="303">
        <v>1677.7222222222224</v>
      </c>
      <c r="IU168" s="303">
        <v>1537.7222222222224</v>
      </c>
      <c r="IV168" s="393">
        <v>8.344647173747477E-2</v>
      </c>
      <c r="IW168" s="735"/>
      <c r="IX168" s="303"/>
      <c r="IY168" s="396" t="s">
        <v>508</v>
      </c>
      <c r="IZ168" s="396" t="s">
        <v>363</v>
      </c>
      <c r="JA168" s="396" t="s">
        <v>354</v>
      </c>
      <c r="JB168" s="396">
        <v>9</v>
      </c>
      <c r="JC168" s="396" t="s">
        <v>11</v>
      </c>
      <c r="JD168" s="396" t="s">
        <v>232</v>
      </c>
      <c r="JE168" s="396" t="s">
        <v>9</v>
      </c>
      <c r="JF168" s="396" t="s">
        <v>232</v>
      </c>
      <c r="JG168" s="396" t="s">
        <v>358</v>
      </c>
    </row>
    <row r="169" spans="1:267" customFormat="1">
      <c r="A169">
        <v>2450</v>
      </c>
      <c r="B169">
        <v>1</v>
      </c>
      <c r="F169">
        <v>700</v>
      </c>
      <c r="G169">
        <v>43</v>
      </c>
      <c r="H169">
        <v>1</v>
      </c>
      <c r="I169">
        <v>0</v>
      </c>
      <c r="J169">
        <v>1</v>
      </c>
      <c r="K169">
        <v>0</v>
      </c>
      <c r="L169" t="s">
        <v>668</v>
      </c>
      <c r="M169">
        <v>0</v>
      </c>
      <c r="N169">
        <v>0</v>
      </c>
      <c r="O169">
        <v>33</v>
      </c>
      <c r="P169">
        <v>0</v>
      </c>
      <c r="Q169">
        <v>40</v>
      </c>
      <c r="R169">
        <v>0</v>
      </c>
      <c r="S169">
        <v>0</v>
      </c>
      <c r="T169" t="s">
        <v>745</v>
      </c>
      <c r="U169">
        <v>0</v>
      </c>
      <c r="V169">
        <v>0</v>
      </c>
      <c r="W169">
        <v>0</v>
      </c>
      <c r="X169">
        <v>0</v>
      </c>
      <c r="Y169">
        <v>5</v>
      </c>
      <c r="Z169">
        <v>0</v>
      </c>
      <c r="AA169">
        <v>0</v>
      </c>
      <c r="AB169">
        <v>0</v>
      </c>
      <c r="AC169">
        <v>0</v>
      </c>
      <c r="AD169">
        <v>0</v>
      </c>
      <c r="AE169">
        <v>0</v>
      </c>
      <c r="AF169">
        <v>0</v>
      </c>
      <c r="AG169">
        <v>0</v>
      </c>
      <c r="AH169">
        <v>0</v>
      </c>
      <c r="AI169">
        <v>0</v>
      </c>
      <c r="AJ169">
        <v>0</v>
      </c>
      <c r="AK169">
        <v>96</v>
      </c>
      <c r="AL169">
        <v>0</v>
      </c>
      <c r="AM169">
        <v>0</v>
      </c>
      <c r="AN169">
        <v>0</v>
      </c>
      <c r="AO169">
        <v>0</v>
      </c>
      <c r="AP169">
        <v>0</v>
      </c>
      <c r="AQ169">
        <v>0</v>
      </c>
      <c r="AR169">
        <v>0</v>
      </c>
      <c r="AS169">
        <v>0</v>
      </c>
      <c r="AT169">
        <v>0</v>
      </c>
      <c r="AU169">
        <v>0</v>
      </c>
      <c r="AV169">
        <v>0</v>
      </c>
      <c r="AW169">
        <v>0</v>
      </c>
      <c r="AX169">
        <v>0</v>
      </c>
      <c r="AY169">
        <v>0</v>
      </c>
      <c r="AZ169">
        <v>0</v>
      </c>
      <c r="BA169">
        <v>0</v>
      </c>
      <c r="BB169">
        <v>0</v>
      </c>
      <c r="BC169">
        <v>0</v>
      </c>
      <c r="BD169">
        <v>0</v>
      </c>
      <c r="BE169">
        <v>0</v>
      </c>
      <c r="BF169">
        <v>0</v>
      </c>
      <c r="BG169">
        <v>0</v>
      </c>
      <c r="BH169">
        <v>0</v>
      </c>
      <c r="BI169">
        <v>59</v>
      </c>
      <c r="BJ169">
        <v>0</v>
      </c>
      <c r="BK169">
        <v>0</v>
      </c>
      <c r="BL169">
        <v>0</v>
      </c>
      <c r="BM169">
        <v>0</v>
      </c>
      <c r="BN169">
        <v>0</v>
      </c>
      <c r="BO169">
        <v>0</v>
      </c>
      <c r="BP169">
        <v>0</v>
      </c>
      <c r="BQ169">
        <v>0</v>
      </c>
      <c r="BR169">
        <v>0</v>
      </c>
      <c r="BS169">
        <v>0</v>
      </c>
      <c r="BT169">
        <v>0</v>
      </c>
      <c r="BU169">
        <v>0</v>
      </c>
      <c r="BV169">
        <v>0</v>
      </c>
      <c r="BW169">
        <v>0</v>
      </c>
      <c r="BX169">
        <v>0</v>
      </c>
      <c r="BY169">
        <v>0</v>
      </c>
      <c r="BZ169">
        <v>0</v>
      </c>
      <c r="CA169">
        <v>0</v>
      </c>
      <c r="CB169">
        <v>0</v>
      </c>
      <c r="CC169">
        <v>0</v>
      </c>
      <c r="CD169">
        <v>0</v>
      </c>
      <c r="CE169">
        <v>0</v>
      </c>
      <c r="CF169">
        <v>0</v>
      </c>
      <c r="CG169" s="439"/>
      <c r="CH169" s="303" t="s">
        <v>744</v>
      </c>
      <c r="CI169" s="393">
        <v>33</v>
      </c>
      <c r="CJ169" s="303" t="s">
        <v>744</v>
      </c>
      <c r="CK169" s="393">
        <v>40</v>
      </c>
      <c r="CL169" s="303" t="s">
        <v>744</v>
      </c>
      <c r="CM169" s="393">
        <v>0</v>
      </c>
      <c r="CN169" s="303"/>
      <c r="CO169" s="303"/>
      <c r="CP169" s="393" t="s">
        <v>744</v>
      </c>
      <c r="CQ169" s="303" t="s">
        <v>744</v>
      </c>
      <c r="CR169" s="393" t="s">
        <v>744</v>
      </c>
      <c r="CS169" s="393" t="s">
        <v>744</v>
      </c>
      <c r="CT169" s="303" t="s">
        <v>744</v>
      </c>
      <c r="CU169" s="393" t="s">
        <v>744</v>
      </c>
      <c r="CV169" s="303" t="s">
        <v>744</v>
      </c>
      <c r="CW169" s="303" t="s">
        <v>744</v>
      </c>
      <c r="CX169" s="303" t="s">
        <v>744</v>
      </c>
      <c r="CY169" s="303" t="s">
        <v>744</v>
      </c>
      <c r="CZ169" s="303" t="s">
        <v>744</v>
      </c>
      <c r="DA169" s="303" t="s">
        <v>744</v>
      </c>
      <c r="DB169" s="303" t="s">
        <v>744</v>
      </c>
      <c r="DC169" s="303" t="s">
        <v>744</v>
      </c>
      <c r="DD169" s="303" t="s">
        <v>744</v>
      </c>
      <c r="DE169" s="303" t="s">
        <v>744</v>
      </c>
      <c r="DF169" s="303" t="s">
        <v>744</v>
      </c>
      <c r="DG169" s="393" t="s">
        <v>744</v>
      </c>
      <c r="DH169" s="303" t="s">
        <v>744</v>
      </c>
      <c r="DI169" s="303" t="s">
        <v>744</v>
      </c>
      <c r="DJ169" s="393" t="s">
        <v>744</v>
      </c>
      <c r="DK169" s="303" t="s">
        <v>744</v>
      </c>
      <c r="DL169" s="303" t="s">
        <v>744</v>
      </c>
      <c r="DM169" s="303" t="s">
        <v>744</v>
      </c>
      <c r="DN169" s="303" t="s">
        <v>744</v>
      </c>
      <c r="DO169" s="303" t="s">
        <v>744</v>
      </c>
      <c r="DP169" s="303" t="s">
        <v>744</v>
      </c>
      <c r="DQ169" s="303" t="s">
        <v>744</v>
      </c>
      <c r="DR169" s="303" t="s">
        <v>744</v>
      </c>
      <c r="DS169" s="303" t="s">
        <v>744</v>
      </c>
      <c r="DT169" s="303" t="s">
        <v>744</v>
      </c>
      <c r="DU169" s="303" t="s">
        <v>744</v>
      </c>
      <c r="DV169" s="393" t="s">
        <v>744</v>
      </c>
      <c r="DW169" s="303" t="s">
        <v>744</v>
      </c>
      <c r="DX169" s="303" t="s">
        <v>744</v>
      </c>
      <c r="DY169" s="393" t="s">
        <v>744</v>
      </c>
      <c r="DZ169" s="303" t="s">
        <v>744</v>
      </c>
      <c r="EA169" s="303" t="s">
        <v>744</v>
      </c>
      <c r="EB169" s="303" t="s">
        <v>744</v>
      </c>
      <c r="EC169" s="303" t="s">
        <v>744</v>
      </c>
      <c r="ED169" s="303" t="s">
        <v>744</v>
      </c>
      <c r="EE169" s="303" t="s">
        <v>744</v>
      </c>
      <c r="EF169" s="303" t="s">
        <v>744</v>
      </c>
      <c r="EG169" s="303" t="s">
        <v>744</v>
      </c>
      <c r="EH169" s="303" t="s">
        <v>744</v>
      </c>
      <c r="EI169" s="303" t="s">
        <v>744</v>
      </c>
      <c r="EJ169" s="303" t="s">
        <v>744</v>
      </c>
      <c r="EK169" s="393" t="s">
        <v>744</v>
      </c>
      <c r="EL169" s="303" t="s">
        <v>744</v>
      </c>
      <c r="EM169" s="303" t="s">
        <v>744</v>
      </c>
      <c r="EN169" s="393" t="s">
        <v>744</v>
      </c>
      <c r="EO169" s="303" t="s">
        <v>744</v>
      </c>
      <c r="EP169" s="303" t="s">
        <v>744</v>
      </c>
      <c r="EQ169" s="303" t="s">
        <v>744</v>
      </c>
      <c r="ER169" s="303" t="s">
        <v>744</v>
      </c>
      <c r="ES169" s="303" t="s">
        <v>744</v>
      </c>
      <c r="ET169" s="303" t="s">
        <v>744</v>
      </c>
      <c r="EU169" s="303" t="s">
        <v>744</v>
      </c>
      <c r="EV169" s="303" t="s">
        <v>744</v>
      </c>
      <c r="EW169" s="303" t="s">
        <v>744</v>
      </c>
      <c r="EX169" s="303" t="s">
        <v>744</v>
      </c>
      <c r="EY169" s="303" t="s">
        <v>744</v>
      </c>
      <c r="EZ169" s="303" t="s">
        <v>744</v>
      </c>
      <c r="FA169" s="393" t="s">
        <v>744</v>
      </c>
      <c r="FB169" s="303" t="s">
        <v>744</v>
      </c>
      <c r="FC169" s="303" t="s">
        <v>744</v>
      </c>
      <c r="FD169" s="303" t="s">
        <v>744</v>
      </c>
      <c r="FE169" s="393" t="s">
        <v>744</v>
      </c>
      <c r="FF169" s="303" t="s">
        <v>744</v>
      </c>
      <c r="FG169" s="303" t="s">
        <v>744</v>
      </c>
      <c r="FH169" s="303" t="s">
        <v>744</v>
      </c>
      <c r="FI169" s="303" t="s">
        <v>744</v>
      </c>
      <c r="FJ169" s="303" t="s">
        <v>744</v>
      </c>
      <c r="FK169" s="303" t="s">
        <v>744</v>
      </c>
      <c r="FL169" s="303" t="s">
        <v>744</v>
      </c>
      <c r="FM169" s="303" t="s">
        <v>744</v>
      </c>
      <c r="FN169" s="303" t="s">
        <v>744</v>
      </c>
      <c r="FO169" s="303" t="s">
        <v>744</v>
      </c>
      <c r="FP169" s="303" t="s">
        <v>744</v>
      </c>
      <c r="FQ169" s="303" t="s">
        <v>744</v>
      </c>
      <c r="FR169" s="393" t="s">
        <v>744</v>
      </c>
      <c r="FS169" s="303" t="s">
        <v>744</v>
      </c>
      <c r="FT169" s="303" t="s">
        <v>744</v>
      </c>
      <c r="FU169" s="303" t="s">
        <v>744</v>
      </c>
      <c r="FV169" s="393" t="s">
        <v>744</v>
      </c>
      <c r="FW169" s="303" t="s">
        <v>744</v>
      </c>
      <c r="FX169" s="303" t="s">
        <v>744</v>
      </c>
      <c r="FY169" s="303" t="s">
        <v>744</v>
      </c>
      <c r="FZ169" s="303" t="s">
        <v>744</v>
      </c>
      <c r="GA169" s="303" t="s">
        <v>744</v>
      </c>
      <c r="GB169" s="303" t="s">
        <v>744</v>
      </c>
      <c r="GC169" s="303" t="s">
        <v>744</v>
      </c>
      <c r="GD169" s="303" t="s">
        <v>744</v>
      </c>
      <c r="GE169" s="303" t="s">
        <v>744</v>
      </c>
      <c r="GF169" s="303" t="s">
        <v>744</v>
      </c>
      <c r="GG169" s="303" t="s">
        <v>744</v>
      </c>
      <c r="GH169" s="303" t="s">
        <v>744</v>
      </c>
      <c r="GI169" s="393" t="s">
        <v>744</v>
      </c>
      <c r="GJ169" s="303" t="s">
        <v>744</v>
      </c>
      <c r="GK169" s="303" t="s">
        <v>744</v>
      </c>
      <c r="GL169" s="303" t="s">
        <v>744</v>
      </c>
      <c r="GM169" s="393" t="s">
        <v>744</v>
      </c>
      <c r="GN169" s="303">
        <v>5</v>
      </c>
      <c r="GO169" s="303">
        <v>8680</v>
      </c>
      <c r="GP169" s="303">
        <v>0</v>
      </c>
      <c r="GQ169" s="303">
        <v>96</v>
      </c>
      <c r="GR169" s="303">
        <v>0</v>
      </c>
      <c r="GS169" s="303">
        <v>0</v>
      </c>
      <c r="GT169" s="303">
        <v>0</v>
      </c>
      <c r="GU169" s="303">
        <v>59</v>
      </c>
      <c r="GV169" s="303">
        <v>0</v>
      </c>
      <c r="GW169" s="303">
        <v>0</v>
      </c>
      <c r="GX169" s="303">
        <v>8525</v>
      </c>
      <c r="GY169" s="303">
        <v>0</v>
      </c>
      <c r="GZ169" s="393">
        <v>0</v>
      </c>
      <c r="HA169" s="303">
        <v>1736</v>
      </c>
      <c r="HB169" s="303">
        <v>1705</v>
      </c>
      <c r="HC169" s="303">
        <v>0</v>
      </c>
      <c r="HD169" s="393">
        <v>1.7857142857142905E-2</v>
      </c>
      <c r="HE169" s="303" t="s">
        <v>744</v>
      </c>
      <c r="HF169" s="303" t="s">
        <v>744</v>
      </c>
      <c r="HG169" s="303" t="s">
        <v>744</v>
      </c>
      <c r="HH169" s="303" t="s">
        <v>744</v>
      </c>
      <c r="HI169" s="303" t="s">
        <v>744</v>
      </c>
      <c r="HJ169" s="303" t="s">
        <v>744</v>
      </c>
      <c r="HK169" s="303" t="s">
        <v>744</v>
      </c>
      <c r="HL169" s="303" t="s">
        <v>744</v>
      </c>
      <c r="HM169" s="303" t="s">
        <v>744</v>
      </c>
      <c r="HN169" s="303" t="s">
        <v>744</v>
      </c>
      <c r="HO169" s="303" t="s">
        <v>744</v>
      </c>
      <c r="HP169" s="303" t="s">
        <v>744</v>
      </c>
      <c r="HQ169" s="393" t="s">
        <v>744</v>
      </c>
      <c r="HR169" s="303" t="s">
        <v>744</v>
      </c>
      <c r="HS169" s="303" t="s">
        <v>744</v>
      </c>
      <c r="HT169" s="303" t="s">
        <v>744</v>
      </c>
      <c r="HU169" s="393" t="s">
        <v>744</v>
      </c>
      <c r="HV169" s="303">
        <v>5</v>
      </c>
      <c r="HW169" s="303">
        <v>8680</v>
      </c>
      <c r="HX169" s="303">
        <v>0</v>
      </c>
      <c r="HY169" s="303">
        <v>96</v>
      </c>
      <c r="HZ169" s="303">
        <v>0</v>
      </c>
      <c r="IA169" s="303">
        <v>0</v>
      </c>
      <c r="IB169" s="303">
        <v>0</v>
      </c>
      <c r="IC169" s="303">
        <v>59</v>
      </c>
      <c r="ID169" s="303">
        <v>0</v>
      </c>
      <c r="IE169" s="303">
        <v>0</v>
      </c>
      <c r="IF169" s="303">
        <v>8525</v>
      </c>
      <c r="IG169" s="303">
        <v>0</v>
      </c>
      <c r="IH169" s="393">
        <v>0</v>
      </c>
      <c r="II169" s="303">
        <v>1736</v>
      </c>
      <c r="IJ169" s="303">
        <v>1705</v>
      </c>
      <c r="IK169" s="303">
        <v>0</v>
      </c>
      <c r="IL169" s="393">
        <v>1.7857142857142905E-2</v>
      </c>
      <c r="IM169" s="303"/>
      <c r="IN169" s="303">
        <v>1736</v>
      </c>
      <c r="IO169" s="303">
        <v>1705</v>
      </c>
      <c r="IP169" s="393">
        <v>1.7857142857142905E-2</v>
      </c>
      <c r="IQ169" s="303" t="s">
        <v>744</v>
      </c>
      <c r="IR169" s="303" t="s">
        <v>744</v>
      </c>
      <c r="IS169" s="393" t="s">
        <v>744</v>
      </c>
      <c r="IT169" s="303">
        <v>1736</v>
      </c>
      <c r="IU169" s="303">
        <v>1705</v>
      </c>
      <c r="IV169" s="393">
        <v>1.7857142857142905E-2</v>
      </c>
      <c r="IW169" s="735"/>
      <c r="IX169" s="303"/>
      <c r="IY169" s="396" t="s">
        <v>668</v>
      </c>
      <c r="IZ169" s="396" t="s">
        <v>353</v>
      </c>
      <c r="JA169" s="396" t="s">
        <v>354</v>
      </c>
      <c r="JB169" s="396">
        <v>7</v>
      </c>
      <c r="JC169" s="396" t="s">
        <v>11</v>
      </c>
      <c r="JD169" s="396" t="s">
        <v>232</v>
      </c>
      <c r="JE169" s="396" t="s">
        <v>9</v>
      </c>
      <c r="JF169" s="396" t="s">
        <v>232</v>
      </c>
      <c r="JG169" s="396" t="s">
        <v>358</v>
      </c>
    </row>
    <row r="170" spans="1:267" customFormat="1">
      <c r="A170">
        <v>2451</v>
      </c>
      <c r="B170">
        <v>1</v>
      </c>
      <c r="F170">
        <v>700</v>
      </c>
      <c r="G170">
        <v>42</v>
      </c>
      <c r="H170">
        <v>1</v>
      </c>
      <c r="I170">
        <v>0</v>
      </c>
      <c r="J170">
        <v>1</v>
      </c>
      <c r="K170">
        <v>0</v>
      </c>
      <c r="L170" t="s">
        <v>658</v>
      </c>
      <c r="M170">
        <v>0</v>
      </c>
      <c r="N170">
        <v>50</v>
      </c>
      <c r="O170">
        <v>33</v>
      </c>
      <c r="P170">
        <v>40</v>
      </c>
      <c r="Q170">
        <v>40</v>
      </c>
      <c r="R170">
        <v>0</v>
      </c>
      <c r="S170">
        <v>0</v>
      </c>
      <c r="T170" t="s">
        <v>745</v>
      </c>
      <c r="U170">
        <v>0</v>
      </c>
      <c r="V170">
        <v>0</v>
      </c>
      <c r="W170">
        <v>12.5</v>
      </c>
      <c r="X170">
        <v>9</v>
      </c>
      <c r="Y170">
        <v>74</v>
      </c>
      <c r="Z170">
        <v>0</v>
      </c>
      <c r="AA170">
        <v>0</v>
      </c>
      <c r="AB170">
        <v>0</v>
      </c>
      <c r="AC170">
        <v>0</v>
      </c>
      <c r="AD170">
        <v>0</v>
      </c>
      <c r="AE170">
        <v>272</v>
      </c>
      <c r="AF170">
        <v>0</v>
      </c>
      <c r="AG170">
        <v>0</v>
      </c>
      <c r="AH170">
        <v>0</v>
      </c>
      <c r="AI170">
        <v>536</v>
      </c>
      <c r="AJ170">
        <v>264</v>
      </c>
      <c r="AK170">
        <v>6866.5</v>
      </c>
      <c r="AL170">
        <v>0</v>
      </c>
      <c r="AM170">
        <v>0</v>
      </c>
      <c r="AN170">
        <v>0</v>
      </c>
      <c r="AO170">
        <v>0</v>
      </c>
      <c r="AP170">
        <v>0</v>
      </c>
      <c r="AQ170">
        <v>0</v>
      </c>
      <c r="AR170">
        <v>0</v>
      </c>
      <c r="AS170">
        <v>0</v>
      </c>
      <c r="AT170">
        <v>0</v>
      </c>
      <c r="AU170">
        <v>80</v>
      </c>
      <c r="AV170">
        <v>0</v>
      </c>
      <c r="AW170">
        <v>1112</v>
      </c>
      <c r="AX170">
        <v>0</v>
      </c>
      <c r="AY170">
        <v>0</v>
      </c>
      <c r="AZ170">
        <v>0</v>
      </c>
      <c r="BA170">
        <v>0</v>
      </c>
      <c r="BB170">
        <v>49</v>
      </c>
      <c r="BC170">
        <v>0</v>
      </c>
      <c r="BD170">
        <v>0</v>
      </c>
      <c r="BE170">
        <v>0</v>
      </c>
      <c r="BF170">
        <v>0</v>
      </c>
      <c r="BG170">
        <v>144</v>
      </c>
      <c r="BH170">
        <v>120</v>
      </c>
      <c r="BI170">
        <v>128</v>
      </c>
      <c r="BJ170">
        <v>0</v>
      </c>
      <c r="BK170">
        <v>0</v>
      </c>
      <c r="BL170">
        <v>0</v>
      </c>
      <c r="BM170">
        <v>0</v>
      </c>
      <c r="BN170">
        <v>0</v>
      </c>
      <c r="BO170">
        <v>1139</v>
      </c>
      <c r="BP170">
        <v>0</v>
      </c>
      <c r="BQ170">
        <v>0</v>
      </c>
      <c r="BR170">
        <v>0</v>
      </c>
      <c r="BS170">
        <v>0</v>
      </c>
      <c r="BT170">
        <v>0</v>
      </c>
      <c r="BU170">
        <v>0</v>
      </c>
      <c r="BV170">
        <v>0</v>
      </c>
      <c r="BW170">
        <v>0</v>
      </c>
      <c r="BX170">
        <v>0</v>
      </c>
      <c r="BY170">
        <v>0</v>
      </c>
      <c r="BZ170">
        <v>0</v>
      </c>
      <c r="CA170">
        <v>2294</v>
      </c>
      <c r="CB170">
        <v>0</v>
      </c>
      <c r="CC170">
        <v>0</v>
      </c>
      <c r="CD170">
        <v>0</v>
      </c>
      <c r="CE170">
        <v>7617.5</v>
      </c>
      <c r="CF170">
        <v>0</v>
      </c>
      <c r="CG170" s="439"/>
      <c r="CH170" s="303">
        <v>50</v>
      </c>
      <c r="CI170" s="393">
        <v>33</v>
      </c>
      <c r="CJ170" s="303">
        <v>40</v>
      </c>
      <c r="CK170" s="393">
        <v>40</v>
      </c>
      <c r="CL170" s="303">
        <v>0</v>
      </c>
      <c r="CM170" s="393">
        <v>0</v>
      </c>
      <c r="CN170" s="303"/>
      <c r="CO170" s="303"/>
      <c r="CP170" s="393" t="s">
        <v>744</v>
      </c>
      <c r="CQ170" s="303" t="s">
        <v>389</v>
      </c>
      <c r="CR170" s="393" t="s">
        <v>389</v>
      </c>
      <c r="CS170" s="393" t="s">
        <v>744</v>
      </c>
      <c r="CT170" s="303" t="s">
        <v>389</v>
      </c>
      <c r="CU170" s="393" t="s">
        <v>389</v>
      </c>
      <c r="CV170" s="303" t="s">
        <v>744</v>
      </c>
      <c r="CW170" s="303" t="s">
        <v>744</v>
      </c>
      <c r="CX170" s="303" t="s">
        <v>744</v>
      </c>
      <c r="CY170" s="303" t="s">
        <v>744</v>
      </c>
      <c r="CZ170" s="303" t="s">
        <v>744</v>
      </c>
      <c r="DA170" s="303" t="s">
        <v>744</v>
      </c>
      <c r="DB170" s="303" t="s">
        <v>744</v>
      </c>
      <c r="DC170" s="303" t="s">
        <v>744</v>
      </c>
      <c r="DD170" s="303" t="s">
        <v>744</v>
      </c>
      <c r="DE170" s="303" t="s">
        <v>744</v>
      </c>
      <c r="DF170" s="303" t="s">
        <v>744</v>
      </c>
      <c r="DG170" s="393" t="s">
        <v>744</v>
      </c>
      <c r="DH170" s="303" t="s">
        <v>744</v>
      </c>
      <c r="DI170" s="303" t="s">
        <v>744</v>
      </c>
      <c r="DJ170" s="393" t="s">
        <v>744</v>
      </c>
      <c r="DK170" s="303" t="s">
        <v>744</v>
      </c>
      <c r="DL170" s="303" t="s">
        <v>744</v>
      </c>
      <c r="DM170" s="303" t="s">
        <v>744</v>
      </c>
      <c r="DN170" s="303" t="s">
        <v>744</v>
      </c>
      <c r="DO170" s="303" t="s">
        <v>744</v>
      </c>
      <c r="DP170" s="303" t="s">
        <v>744</v>
      </c>
      <c r="DQ170" s="303" t="s">
        <v>744</v>
      </c>
      <c r="DR170" s="303" t="s">
        <v>744</v>
      </c>
      <c r="DS170" s="303" t="s">
        <v>744</v>
      </c>
      <c r="DT170" s="303" t="s">
        <v>744</v>
      </c>
      <c r="DU170" s="303" t="s">
        <v>744</v>
      </c>
      <c r="DV170" s="393" t="s">
        <v>744</v>
      </c>
      <c r="DW170" s="303" t="s">
        <v>744</v>
      </c>
      <c r="DX170" s="303" t="s">
        <v>744</v>
      </c>
      <c r="DY170" s="393" t="s">
        <v>744</v>
      </c>
      <c r="DZ170" s="303" t="s">
        <v>744</v>
      </c>
      <c r="EA170" s="303" t="s">
        <v>744</v>
      </c>
      <c r="EB170" s="303" t="s">
        <v>744</v>
      </c>
      <c r="EC170" s="303" t="s">
        <v>744</v>
      </c>
      <c r="ED170" s="303" t="s">
        <v>744</v>
      </c>
      <c r="EE170" s="303" t="s">
        <v>744</v>
      </c>
      <c r="EF170" s="303" t="s">
        <v>744</v>
      </c>
      <c r="EG170" s="303" t="s">
        <v>744</v>
      </c>
      <c r="EH170" s="303" t="s">
        <v>744</v>
      </c>
      <c r="EI170" s="303" t="s">
        <v>744</v>
      </c>
      <c r="EJ170" s="303" t="s">
        <v>744</v>
      </c>
      <c r="EK170" s="393" t="s">
        <v>744</v>
      </c>
      <c r="EL170" s="303" t="s">
        <v>744</v>
      </c>
      <c r="EM170" s="303" t="s">
        <v>744</v>
      </c>
      <c r="EN170" s="393" t="s">
        <v>744</v>
      </c>
      <c r="EO170" s="303">
        <v>12.5</v>
      </c>
      <c r="EP170" s="303">
        <v>20000</v>
      </c>
      <c r="EQ170" s="303">
        <v>0</v>
      </c>
      <c r="ER170" s="303">
        <v>536</v>
      </c>
      <c r="ES170" s="303">
        <v>0</v>
      </c>
      <c r="ET170" s="303">
        <v>80</v>
      </c>
      <c r="EU170" s="303">
        <v>0</v>
      </c>
      <c r="EV170" s="303">
        <v>144</v>
      </c>
      <c r="EW170" s="303">
        <v>0</v>
      </c>
      <c r="EX170" s="303">
        <v>0</v>
      </c>
      <c r="EY170" s="303">
        <v>19240</v>
      </c>
      <c r="EZ170" s="303">
        <v>0</v>
      </c>
      <c r="FA170" s="393">
        <v>0</v>
      </c>
      <c r="FB170" s="303">
        <v>1600</v>
      </c>
      <c r="FC170" s="303">
        <v>1539.2</v>
      </c>
      <c r="FD170" s="303">
        <v>0</v>
      </c>
      <c r="FE170" s="393">
        <v>3.7999999999999923E-2</v>
      </c>
      <c r="FF170" s="303">
        <v>9</v>
      </c>
      <c r="FG170" s="303">
        <v>14400</v>
      </c>
      <c r="FH170" s="303">
        <v>0</v>
      </c>
      <c r="FI170" s="303">
        <v>264</v>
      </c>
      <c r="FJ170" s="303">
        <v>0</v>
      </c>
      <c r="FK170" s="303">
        <v>0</v>
      </c>
      <c r="FL170" s="303">
        <v>49</v>
      </c>
      <c r="FM170" s="303">
        <v>120</v>
      </c>
      <c r="FN170" s="303">
        <v>0</v>
      </c>
      <c r="FO170" s="303">
        <v>0</v>
      </c>
      <c r="FP170" s="303">
        <v>13967</v>
      </c>
      <c r="FQ170" s="303">
        <v>0</v>
      </c>
      <c r="FR170" s="393">
        <v>0</v>
      </c>
      <c r="FS170" s="303">
        <v>1600</v>
      </c>
      <c r="FT170" s="303">
        <v>1551.8888888888889</v>
      </c>
      <c r="FU170" s="303">
        <v>0</v>
      </c>
      <c r="FV170" s="393">
        <v>3.0069444444444482E-2</v>
      </c>
      <c r="FW170" s="303">
        <v>21.5</v>
      </c>
      <c r="FX170" s="303">
        <v>34400</v>
      </c>
      <c r="FY170" s="303">
        <v>0</v>
      </c>
      <c r="FZ170" s="303">
        <v>800</v>
      </c>
      <c r="GA170" s="303">
        <v>0</v>
      </c>
      <c r="GB170" s="303">
        <v>80</v>
      </c>
      <c r="GC170" s="303">
        <v>49</v>
      </c>
      <c r="GD170" s="303">
        <v>264</v>
      </c>
      <c r="GE170" s="303">
        <v>0</v>
      </c>
      <c r="GF170" s="303">
        <v>0</v>
      </c>
      <c r="GG170" s="303">
        <v>33207</v>
      </c>
      <c r="GH170" s="303">
        <v>0</v>
      </c>
      <c r="GI170" s="393">
        <v>0</v>
      </c>
      <c r="GJ170" s="303">
        <v>1600</v>
      </c>
      <c r="GK170" s="303">
        <v>1544.5116279069769</v>
      </c>
      <c r="GL170" s="303">
        <v>0</v>
      </c>
      <c r="GM170" s="393">
        <v>3.4680232558139457E-2</v>
      </c>
      <c r="GN170" s="303">
        <v>74</v>
      </c>
      <c r="GO170" s="303">
        <v>126170</v>
      </c>
      <c r="GP170" s="303">
        <v>272</v>
      </c>
      <c r="GQ170" s="303">
        <v>6866.5</v>
      </c>
      <c r="GR170" s="303">
        <v>0</v>
      </c>
      <c r="GS170" s="303">
        <v>1112</v>
      </c>
      <c r="GT170" s="303">
        <v>0</v>
      </c>
      <c r="GU170" s="303">
        <v>128</v>
      </c>
      <c r="GV170" s="303">
        <v>1139</v>
      </c>
      <c r="GW170" s="303">
        <v>0</v>
      </c>
      <c r="GX170" s="303">
        <v>116652.5</v>
      </c>
      <c r="GY170" s="303">
        <v>7617.5</v>
      </c>
      <c r="GZ170" s="393">
        <v>2294</v>
      </c>
      <c r="HA170" s="303">
        <v>1705</v>
      </c>
      <c r="HB170" s="303">
        <v>1576.3851351351352</v>
      </c>
      <c r="HC170" s="303">
        <v>102.93918918918919</v>
      </c>
      <c r="HD170" s="393">
        <v>7.5433938337164053E-2</v>
      </c>
      <c r="HE170" s="303" t="s">
        <v>744</v>
      </c>
      <c r="HF170" s="303" t="s">
        <v>744</v>
      </c>
      <c r="HG170" s="303" t="s">
        <v>744</v>
      </c>
      <c r="HH170" s="303" t="s">
        <v>744</v>
      </c>
      <c r="HI170" s="303" t="s">
        <v>744</v>
      </c>
      <c r="HJ170" s="303" t="s">
        <v>744</v>
      </c>
      <c r="HK170" s="303" t="s">
        <v>744</v>
      </c>
      <c r="HL170" s="303" t="s">
        <v>744</v>
      </c>
      <c r="HM170" s="303" t="s">
        <v>744</v>
      </c>
      <c r="HN170" s="303" t="s">
        <v>744</v>
      </c>
      <c r="HO170" s="303" t="s">
        <v>744</v>
      </c>
      <c r="HP170" s="303" t="s">
        <v>744</v>
      </c>
      <c r="HQ170" s="393" t="s">
        <v>744</v>
      </c>
      <c r="HR170" s="303" t="s">
        <v>744</v>
      </c>
      <c r="HS170" s="303" t="s">
        <v>744</v>
      </c>
      <c r="HT170" s="303" t="s">
        <v>744</v>
      </c>
      <c r="HU170" s="393" t="s">
        <v>744</v>
      </c>
      <c r="HV170" s="303">
        <v>74</v>
      </c>
      <c r="HW170" s="303">
        <v>126170</v>
      </c>
      <c r="HX170" s="303">
        <v>272</v>
      </c>
      <c r="HY170" s="303">
        <v>6866.5</v>
      </c>
      <c r="HZ170" s="303">
        <v>0</v>
      </c>
      <c r="IA170" s="303">
        <v>1112</v>
      </c>
      <c r="IB170" s="303">
        <v>0</v>
      </c>
      <c r="IC170" s="303">
        <v>128</v>
      </c>
      <c r="ID170" s="303">
        <v>1139</v>
      </c>
      <c r="IE170" s="303">
        <v>0</v>
      </c>
      <c r="IF170" s="303">
        <v>116652.5</v>
      </c>
      <c r="IG170" s="303">
        <v>7617.5</v>
      </c>
      <c r="IH170" s="393">
        <v>2294</v>
      </c>
      <c r="II170" s="303">
        <v>1705</v>
      </c>
      <c r="IJ170" s="303">
        <v>1576.3851351351352</v>
      </c>
      <c r="IK170" s="303">
        <v>102.93918918918919</v>
      </c>
      <c r="IL170" s="393">
        <v>7.5433938337164053E-2</v>
      </c>
      <c r="IM170" s="303"/>
      <c r="IN170" s="303">
        <v>1689.8265895953757</v>
      </c>
      <c r="IO170" s="303">
        <v>1571.0115606936415</v>
      </c>
      <c r="IP170" s="393">
        <v>7.0311965519600506E-2</v>
      </c>
      <c r="IQ170" s="303">
        <v>1600</v>
      </c>
      <c r="IR170" s="303">
        <v>1551.8888888888889</v>
      </c>
      <c r="IS170" s="393">
        <v>3.0069444444444482E-2</v>
      </c>
      <c r="IT170" s="303">
        <v>1681.3612565445026</v>
      </c>
      <c r="IU170" s="303">
        <v>1569.2094240837696</v>
      </c>
      <c r="IV170" s="393">
        <v>6.6702995578252433E-2</v>
      </c>
      <c r="IW170" s="735"/>
      <c r="IX170" s="303"/>
      <c r="IY170" s="396" t="s">
        <v>658</v>
      </c>
      <c r="IZ170" s="396" t="s">
        <v>353</v>
      </c>
      <c r="JA170" s="396" t="s">
        <v>354</v>
      </c>
      <c r="JB170" s="396">
        <v>143</v>
      </c>
      <c r="JC170" s="396" t="s">
        <v>13</v>
      </c>
      <c r="JD170" s="396" t="s">
        <v>232</v>
      </c>
      <c r="JE170" s="396" t="s">
        <v>9</v>
      </c>
      <c r="JF170" s="396" t="s">
        <v>232</v>
      </c>
      <c r="JG170" s="396" t="s">
        <v>358</v>
      </c>
    </row>
    <row r="171" spans="1:267" customFormat="1">
      <c r="A171">
        <v>2452</v>
      </c>
      <c r="B171">
        <v>1</v>
      </c>
      <c r="F171">
        <v>700</v>
      </c>
      <c r="G171">
        <v>41</v>
      </c>
      <c r="H171">
        <v>1</v>
      </c>
      <c r="I171">
        <v>0</v>
      </c>
      <c r="J171">
        <v>1</v>
      </c>
      <c r="K171">
        <v>0</v>
      </c>
      <c r="L171" t="s">
        <v>668</v>
      </c>
      <c r="M171">
        <v>0</v>
      </c>
      <c r="N171">
        <v>20</v>
      </c>
      <c r="O171">
        <v>33</v>
      </c>
      <c r="P171">
        <v>40</v>
      </c>
      <c r="Q171">
        <v>40</v>
      </c>
      <c r="R171">
        <v>120</v>
      </c>
      <c r="S171">
        <v>120</v>
      </c>
      <c r="T171" t="s">
        <v>745</v>
      </c>
      <c r="U171">
        <v>0</v>
      </c>
      <c r="V171">
        <v>0</v>
      </c>
      <c r="W171">
        <v>0.5</v>
      </c>
      <c r="X171">
        <v>2</v>
      </c>
      <c r="Y171">
        <v>16.5</v>
      </c>
      <c r="Z171">
        <v>0</v>
      </c>
      <c r="AA171">
        <v>0</v>
      </c>
      <c r="AB171">
        <v>0</v>
      </c>
      <c r="AC171">
        <v>0</v>
      </c>
      <c r="AD171">
        <v>0</v>
      </c>
      <c r="AE171">
        <v>0</v>
      </c>
      <c r="AF171">
        <v>0</v>
      </c>
      <c r="AG171">
        <v>0</v>
      </c>
      <c r="AH171">
        <v>0</v>
      </c>
      <c r="AI171">
        <v>0</v>
      </c>
      <c r="AJ171">
        <v>0</v>
      </c>
      <c r="AK171">
        <v>145</v>
      </c>
      <c r="AL171">
        <v>0</v>
      </c>
      <c r="AM171">
        <v>0</v>
      </c>
      <c r="AN171">
        <v>0</v>
      </c>
      <c r="AO171">
        <v>0</v>
      </c>
      <c r="AP171">
        <v>0</v>
      </c>
      <c r="AQ171">
        <v>0</v>
      </c>
      <c r="AR171">
        <v>0</v>
      </c>
      <c r="AS171">
        <v>0</v>
      </c>
      <c r="AT171">
        <v>0</v>
      </c>
      <c r="AU171">
        <v>0</v>
      </c>
      <c r="AV171">
        <v>0</v>
      </c>
      <c r="AW171">
        <v>46</v>
      </c>
      <c r="AX171">
        <v>0</v>
      </c>
      <c r="AY171">
        <v>0</v>
      </c>
      <c r="AZ171">
        <v>0</v>
      </c>
      <c r="BA171">
        <v>0</v>
      </c>
      <c r="BB171">
        <v>0</v>
      </c>
      <c r="BC171">
        <v>33</v>
      </c>
      <c r="BD171">
        <v>0</v>
      </c>
      <c r="BE171">
        <v>0</v>
      </c>
      <c r="BF171">
        <v>0</v>
      </c>
      <c r="BG171">
        <v>0</v>
      </c>
      <c r="BH171">
        <v>0</v>
      </c>
      <c r="BI171">
        <v>0</v>
      </c>
      <c r="BJ171">
        <v>0</v>
      </c>
      <c r="BK171">
        <v>0</v>
      </c>
      <c r="BL171">
        <v>0</v>
      </c>
      <c r="BM171">
        <v>0</v>
      </c>
      <c r="BN171">
        <v>0</v>
      </c>
      <c r="BO171">
        <v>81</v>
      </c>
      <c r="BP171">
        <v>0</v>
      </c>
      <c r="BQ171">
        <v>0</v>
      </c>
      <c r="BR171">
        <v>0</v>
      </c>
      <c r="BS171">
        <v>0</v>
      </c>
      <c r="BT171">
        <v>0</v>
      </c>
      <c r="BU171">
        <v>0</v>
      </c>
      <c r="BV171">
        <v>0</v>
      </c>
      <c r="BW171">
        <v>0</v>
      </c>
      <c r="BX171">
        <v>0</v>
      </c>
      <c r="BY171">
        <v>0</v>
      </c>
      <c r="BZ171">
        <v>0</v>
      </c>
      <c r="CA171">
        <v>0</v>
      </c>
      <c r="CB171">
        <v>0</v>
      </c>
      <c r="CC171">
        <v>0</v>
      </c>
      <c r="CD171">
        <v>0</v>
      </c>
      <c r="CE171">
        <v>87</v>
      </c>
      <c r="CF171">
        <v>0</v>
      </c>
      <c r="CG171" s="439"/>
      <c r="CH171" s="303">
        <v>20</v>
      </c>
      <c r="CI171" s="393">
        <v>33</v>
      </c>
      <c r="CJ171" s="303">
        <v>40</v>
      </c>
      <c r="CK171" s="393">
        <v>40</v>
      </c>
      <c r="CL171" s="303">
        <v>120</v>
      </c>
      <c r="CM171" s="393">
        <v>120</v>
      </c>
      <c r="CN171" s="303"/>
      <c r="CO171" s="303"/>
      <c r="CP171" s="393" t="s">
        <v>744</v>
      </c>
      <c r="CQ171" s="303" t="s">
        <v>744</v>
      </c>
      <c r="CR171" s="393" t="s">
        <v>389</v>
      </c>
      <c r="CS171" s="393" t="s">
        <v>744</v>
      </c>
      <c r="CT171" s="303" t="s">
        <v>744</v>
      </c>
      <c r="CU171" s="393" t="s">
        <v>389</v>
      </c>
      <c r="CV171" s="303" t="s">
        <v>744</v>
      </c>
      <c r="CW171" s="303" t="s">
        <v>744</v>
      </c>
      <c r="CX171" s="303" t="s">
        <v>744</v>
      </c>
      <c r="CY171" s="303" t="s">
        <v>744</v>
      </c>
      <c r="CZ171" s="303" t="s">
        <v>744</v>
      </c>
      <c r="DA171" s="303" t="s">
        <v>744</v>
      </c>
      <c r="DB171" s="303" t="s">
        <v>744</v>
      </c>
      <c r="DC171" s="303" t="s">
        <v>744</v>
      </c>
      <c r="DD171" s="303" t="s">
        <v>744</v>
      </c>
      <c r="DE171" s="303" t="s">
        <v>744</v>
      </c>
      <c r="DF171" s="303" t="s">
        <v>744</v>
      </c>
      <c r="DG171" s="393" t="s">
        <v>744</v>
      </c>
      <c r="DH171" s="303" t="s">
        <v>744</v>
      </c>
      <c r="DI171" s="303" t="s">
        <v>744</v>
      </c>
      <c r="DJ171" s="393" t="s">
        <v>744</v>
      </c>
      <c r="DK171" s="303" t="s">
        <v>744</v>
      </c>
      <c r="DL171" s="303" t="s">
        <v>744</v>
      </c>
      <c r="DM171" s="303" t="s">
        <v>744</v>
      </c>
      <c r="DN171" s="303" t="s">
        <v>744</v>
      </c>
      <c r="DO171" s="303" t="s">
        <v>744</v>
      </c>
      <c r="DP171" s="303" t="s">
        <v>744</v>
      </c>
      <c r="DQ171" s="303" t="s">
        <v>744</v>
      </c>
      <c r="DR171" s="303" t="s">
        <v>744</v>
      </c>
      <c r="DS171" s="303" t="s">
        <v>744</v>
      </c>
      <c r="DT171" s="303" t="s">
        <v>744</v>
      </c>
      <c r="DU171" s="303" t="s">
        <v>744</v>
      </c>
      <c r="DV171" s="393" t="s">
        <v>744</v>
      </c>
      <c r="DW171" s="303" t="s">
        <v>744</v>
      </c>
      <c r="DX171" s="303" t="s">
        <v>744</v>
      </c>
      <c r="DY171" s="393" t="s">
        <v>744</v>
      </c>
      <c r="DZ171" s="303" t="s">
        <v>744</v>
      </c>
      <c r="EA171" s="303" t="s">
        <v>744</v>
      </c>
      <c r="EB171" s="303" t="s">
        <v>744</v>
      </c>
      <c r="EC171" s="303" t="s">
        <v>744</v>
      </c>
      <c r="ED171" s="303" t="s">
        <v>744</v>
      </c>
      <c r="EE171" s="303" t="s">
        <v>744</v>
      </c>
      <c r="EF171" s="303" t="s">
        <v>744</v>
      </c>
      <c r="EG171" s="303" t="s">
        <v>744</v>
      </c>
      <c r="EH171" s="303" t="s">
        <v>744</v>
      </c>
      <c r="EI171" s="303" t="s">
        <v>744</v>
      </c>
      <c r="EJ171" s="303" t="s">
        <v>744</v>
      </c>
      <c r="EK171" s="393" t="s">
        <v>744</v>
      </c>
      <c r="EL171" s="303" t="s">
        <v>744</v>
      </c>
      <c r="EM171" s="303" t="s">
        <v>744</v>
      </c>
      <c r="EN171" s="393" t="s">
        <v>744</v>
      </c>
      <c r="EO171" s="303">
        <v>0.5</v>
      </c>
      <c r="EP171" s="303">
        <v>874</v>
      </c>
      <c r="EQ171" s="303">
        <v>0</v>
      </c>
      <c r="ER171" s="303">
        <v>0</v>
      </c>
      <c r="ES171" s="303">
        <v>0</v>
      </c>
      <c r="ET171" s="303">
        <v>0</v>
      </c>
      <c r="EU171" s="303">
        <v>0</v>
      </c>
      <c r="EV171" s="303">
        <v>0</v>
      </c>
      <c r="EW171" s="303">
        <v>0</v>
      </c>
      <c r="EX171" s="303">
        <v>0</v>
      </c>
      <c r="EY171" s="303">
        <v>874</v>
      </c>
      <c r="EZ171" s="303">
        <v>0</v>
      </c>
      <c r="FA171" s="393">
        <v>0</v>
      </c>
      <c r="FB171" s="303">
        <v>1748</v>
      </c>
      <c r="FC171" s="303">
        <v>1748</v>
      </c>
      <c r="FD171" s="303">
        <v>0</v>
      </c>
      <c r="FE171" s="393">
        <v>0</v>
      </c>
      <c r="FF171" s="303">
        <v>2</v>
      </c>
      <c r="FG171" s="303">
        <v>3496</v>
      </c>
      <c r="FH171" s="303">
        <v>0</v>
      </c>
      <c r="FI171" s="303">
        <v>0</v>
      </c>
      <c r="FJ171" s="303">
        <v>0</v>
      </c>
      <c r="FK171" s="303">
        <v>0</v>
      </c>
      <c r="FL171" s="303">
        <v>0</v>
      </c>
      <c r="FM171" s="303">
        <v>0</v>
      </c>
      <c r="FN171" s="303">
        <v>0</v>
      </c>
      <c r="FO171" s="303">
        <v>0</v>
      </c>
      <c r="FP171" s="303">
        <v>3496</v>
      </c>
      <c r="FQ171" s="303">
        <v>0</v>
      </c>
      <c r="FR171" s="393">
        <v>0</v>
      </c>
      <c r="FS171" s="303">
        <v>1748</v>
      </c>
      <c r="FT171" s="303">
        <v>1748</v>
      </c>
      <c r="FU171" s="303">
        <v>0</v>
      </c>
      <c r="FV171" s="393">
        <v>0</v>
      </c>
      <c r="FW171" s="303">
        <v>2.5</v>
      </c>
      <c r="FX171" s="303">
        <v>4370</v>
      </c>
      <c r="FY171" s="303">
        <v>0</v>
      </c>
      <c r="FZ171" s="303">
        <v>0</v>
      </c>
      <c r="GA171" s="303">
        <v>0</v>
      </c>
      <c r="GB171" s="303">
        <v>0</v>
      </c>
      <c r="GC171" s="303">
        <v>0</v>
      </c>
      <c r="GD171" s="303">
        <v>0</v>
      </c>
      <c r="GE171" s="303">
        <v>0</v>
      </c>
      <c r="GF171" s="303">
        <v>0</v>
      </c>
      <c r="GG171" s="303">
        <v>4370</v>
      </c>
      <c r="GH171" s="303">
        <v>0</v>
      </c>
      <c r="GI171" s="393">
        <v>0</v>
      </c>
      <c r="GJ171" s="303">
        <v>1748</v>
      </c>
      <c r="GK171" s="303">
        <v>1748</v>
      </c>
      <c r="GL171" s="303">
        <v>0</v>
      </c>
      <c r="GM171" s="393">
        <v>0</v>
      </c>
      <c r="GN171" s="303">
        <v>16.5</v>
      </c>
      <c r="GO171" s="303">
        <v>27211.8</v>
      </c>
      <c r="GP171" s="303">
        <v>0</v>
      </c>
      <c r="GQ171" s="303">
        <v>145</v>
      </c>
      <c r="GR171" s="303">
        <v>0</v>
      </c>
      <c r="GS171" s="303">
        <v>46</v>
      </c>
      <c r="GT171" s="303">
        <v>33</v>
      </c>
      <c r="GU171" s="303">
        <v>0</v>
      </c>
      <c r="GV171" s="303">
        <v>81</v>
      </c>
      <c r="GW171" s="303">
        <v>0</v>
      </c>
      <c r="GX171" s="303">
        <v>26906.799999999999</v>
      </c>
      <c r="GY171" s="303">
        <v>87</v>
      </c>
      <c r="GZ171" s="393">
        <v>0</v>
      </c>
      <c r="HA171" s="303">
        <v>1649.2</v>
      </c>
      <c r="HB171" s="303">
        <v>1630.7151515151515</v>
      </c>
      <c r="HC171" s="303">
        <v>5.2727272727272725</v>
      </c>
      <c r="HD171" s="393">
        <v>1.1208372838254044E-2</v>
      </c>
      <c r="HE171" s="303" t="s">
        <v>744</v>
      </c>
      <c r="HF171" s="303" t="s">
        <v>744</v>
      </c>
      <c r="HG171" s="303" t="s">
        <v>744</v>
      </c>
      <c r="HH171" s="303" t="s">
        <v>744</v>
      </c>
      <c r="HI171" s="303" t="s">
        <v>744</v>
      </c>
      <c r="HJ171" s="303" t="s">
        <v>744</v>
      </c>
      <c r="HK171" s="303" t="s">
        <v>744</v>
      </c>
      <c r="HL171" s="303" t="s">
        <v>744</v>
      </c>
      <c r="HM171" s="303" t="s">
        <v>744</v>
      </c>
      <c r="HN171" s="303" t="s">
        <v>744</v>
      </c>
      <c r="HO171" s="303" t="s">
        <v>744</v>
      </c>
      <c r="HP171" s="303" t="s">
        <v>744</v>
      </c>
      <c r="HQ171" s="393" t="s">
        <v>744</v>
      </c>
      <c r="HR171" s="303" t="s">
        <v>744</v>
      </c>
      <c r="HS171" s="303" t="s">
        <v>744</v>
      </c>
      <c r="HT171" s="303" t="s">
        <v>744</v>
      </c>
      <c r="HU171" s="393" t="s">
        <v>744</v>
      </c>
      <c r="HV171" s="303">
        <v>16.5</v>
      </c>
      <c r="HW171" s="303">
        <v>27211.8</v>
      </c>
      <c r="HX171" s="303">
        <v>0</v>
      </c>
      <c r="HY171" s="303">
        <v>145</v>
      </c>
      <c r="HZ171" s="303">
        <v>0</v>
      </c>
      <c r="IA171" s="303">
        <v>46</v>
      </c>
      <c r="IB171" s="303">
        <v>33</v>
      </c>
      <c r="IC171" s="303">
        <v>0</v>
      </c>
      <c r="ID171" s="303">
        <v>81</v>
      </c>
      <c r="IE171" s="303">
        <v>0</v>
      </c>
      <c r="IF171" s="303">
        <v>26906.799999999999</v>
      </c>
      <c r="IG171" s="303">
        <v>87</v>
      </c>
      <c r="IH171" s="393">
        <v>0</v>
      </c>
      <c r="II171" s="303">
        <v>1649.2</v>
      </c>
      <c r="IJ171" s="303">
        <v>1630.7151515151515</v>
      </c>
      <c r="IK171" s="303">
        <v>5.2727272727272725</v>
      </c>
      <c r="IL171" s="393">
        <v>1.1208372838254044E-2</v>
      </c>
      <c r="IM171" s="303"/>
      <c r="IN171" s="303">
        <v>1652.1058823529411</v>
      </c>
      <c r="IO171" s="303">
        <v>1634.1647058823528</v>
      </c>
      <c r="IP171" s="393">
        <v>1.0859580286123216E-2</v>
      </c>
      <c r="IQ171" s="303">
        <v>1748</v>
      </c>
      <c r="IR171" s="303">
        <v>1748</v>
      </c>
      <c r="IS171" s="393">
        <v>0</v>
      </c>
      <c r="IT171" s="303">
        <v>1662.2</v>
      </c>
      <c r="IU171" s="303">
        <v>1646.1473684210525</v>
      </c>
      <c r="IV171" s="393">
        <v>9.6574609426949287E-3</v>
      </c>
      <c r="IW171" s="735"/>
      <c r="IX171" s="303"/>
      <c r="IY171" s="396" t="s">
        <v>668</v>
      </c>
      <c r="IZ171" s="396" t="s">
        <v>353</v>
      </c>
      <c r="JA171" s="396" t="s">
        <v>354</v>
      </c>
      <c r="JB171" s="396">
        <v>23</v>
      </c>
      <c r="JC171" s="396" t="s">
        <v>12</v>
      </c>
      <c r="JD171" s="396" t="s">
        <v>232</v>
      </c>
      <c r="JE171" s="396" t="s">
        <v>9</v>
      </c>
      <c r="JF171" s="396" t="s">
        <v>232</v>
      </c>
      <c r="JG171" s="396" t="s">
        <v>358</v>
      </c>
    </row>
    <row r="172" spans="1:267" customFormat="1">
      <c r="A172">
        <v>2453</v>
      </c>
      <c r="B172">
        <v>1</v>
      </c>
      <c r="F172">
        <v>700</v>
      </c>
      <c r="G172">
        <v>41</v>
      </c>
      <c r="H172">
        <v>0</v>
      </c>
      <c r="I172">
        <v>1</v>
      </c>
      <c r="J172">
        <v>0</v>
      </c>
      <c r="K172">
        <v>1</v>
      </c>
      <c r="L172">
        <v>0</v>
      </c>
      <c r="M172" t="s">
        <v>658</v>
      </c>
      <c r="N172">
        <v>20</v>
      </c>
      <c r="O172">
        <v>20</v>
      </c>
      <c r="P172">
        <v>40</v>
      </c>
      <c r="Q172">
        <v>40</v>
      </c>
      <c r="R172">
        <v>0</v>
      </c>
      <c r="S172">
        <v>0</v>
      </c>
      <c r="T172" t="s">
        <v>745</v>
      </c>
      <c r="U172">
        <v>0</v>
      </c>
      <c r="V172">
        <v>0</v>
      </c>
      <c r="W172">
        <v>2</v>
      </c>
      <c r="X172">
        <v>0</v>
      </c>
      <c r="Y172">
        <v>8.5</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0</v>
      </c>
      <c r="AT172">
        <v>0</v>
      </c>
      <c r="AU172">
        <v>0</v>
      </c>
      <c r="AV172">
        <v>0</v>
      </c>
      <c r="AW172">
        <v>0</v>
      </c>
      <c r="AX172">
        <v>0</v>
      </c>
      <c r="AY172">
        <v>0</v>
      </c>
      <c r="AZ172">
        <v>0</v>
      </c>
      <c r="BA172">
        <v>0</v>
      </c>
      <c r="BB172">
        <v>0</v>
      </c>
      <c r="BC172">
        <v>0</v>
      </c>
      <c r="BD172">
        <v>0</v>
      </c>
      <c r="BE172">
        <v>0</v>
      </c>
      <c r="BF172">
        <v>0</v>
      </c>
      <c r="BG172">
        <v>0</v>
      </c>
      <c r="BH172">
        <v>0</v>
      </c>
      <c r="BI172">
        <v>0</v>
      </c>
      <c r="BJ172">
        <v>0</v>
      </c>
      <c r="BK172">
        <v>0</v>
      </c>
      <c r="BL172">
        <v>0</v>
      </c>
      <c r="BM172">
        <v>0</v>
      </c>
      <c r="BN172">
        <v>0</v>
      </c>
      <c r="BO172">
        <v>0</v>
      </c>
      <c r="BP172">
        <v>0</v>
      </c>
      <c r="BQ172">
        <v>0</v>
      </c>
      <c r="BR172">
        <v>0</v>
      </c>
      <c r="BS172">
        <v>0</v>
      </c>
      <c r="BT172">
        <v>0</v>
      </c>
      <c r="BU172">
        <v>100</v>
      </c>
      <c r="BV172">
        <v>0</v>
      </c>
      <c r="BW172">
        <v>0</v>
      </c>
      <c r="BX172">
        <v>0</v>
      </c>
      <c r="BY172">
        <v>0</v>
      </c>
      <c r="BZ172">
        <v>0</v>
      </c>
      <c r="CA172">
        <v>0</v>
      </c>
      <c r="CB172">
        <v>0</v>
      </c>
      <c r="CC172">
        <v>0</v>
      </c>
      <c r="CD172">
        <v>0</v>
      </c>
      <c r="CE172">
        <v>0</v>
      </c>
      <c r="CF172">
        <v>0</v>
      </c>
      <c r="CG172" s="439"/>
      <c r="CH172" s="303">
        <v>20</v>
      </c>
      <c r="CI172" s="393">
        <v>20</v>
      </c>
      <c r="CJ172" s="303">
        <v>40</v>
      </c>
      <c r="CK172" s="393">
        <v>40</v>
      </c>
      <c r="CL172" s="303">
        <v>0</v>
      </c>
      <c r="CM172" s="393">
        <v>0</v>
      </c>
      <c r="CN172" s="303"/>
      <c r="CO172" s="303"/>
      <c r="CP172" s="393" t="s">
        <v>744</v>
      </c>
      <c r="CQ172" s="303" t="s">
        <v>744</v>
      </c>
      <c r="CR172" s="393" t="s">
        <v>744</v>
      </c>
      <c r="CS172" s="393" t="s">
        <v>744</v>
      </c>
      <c r="CT172" s="303" t="s">
        <v>744</v>
      </c>
      <c r="CU172" s="393" t="s">
        <v>744</v>
      </c>
      <c r="CV172" s="303" t="s">
        <v>744</v>
      </c>
      <c r="CW172" s="303" t="s">
        <v>744</v>
      </c>
      <c r="CX172" s="303" t="s">
        <v>744</v>
      </c>
      <c r="CY172" s="303" t="s">
        <v>744</v>
      </c>
      <c r="CZ172" s="303" t="s">
        <v>744</v>
      </c>
      <c r="DA172" s="303" t="s">
        <v>744</v>
      </c>
      <c r="DB172" s="303" t="s">
        <v>744</v>
      </c>
      <c r="DC172" s="303" t="s">
        <v>744</v>
      </c>
      <c r="DD172" s="303" t="s">
        <v>744</v>
      </c>
      <c r="DE172" s="303" t="s">
        <v>744</v>
      </c>
      <c r="DF172" s="303" t="s">
        <v>744</v>
      </c>
      <c r="DG172" s="393" t="s">
        <v>744</v>
      </c>
      <c r="DH172" s="303" t="s">
        <v>744</v>
      </c>
      <c r="DI172" s="303" t="s">
        <v>744</v>
      </c>
      <c r="DJ172" s="393" t="s">
        <v>744</v>
      </c>
      <c r="DK172" s="303" t="s">
        <v>744</v>
      </c>
      <c r="DL172" s="303" t="s">
        <v>744</v>
      </c>
      <c r="DM172" s="303" t="s">
        <v>744</v>
      </c>
      <c r="DN172" s="303" t="s">
        <v>744</v>
      </c>
      <c r="DO172" s="303" t="s">
        <v>744</v>
      </c>
      <c r="DP172" s="303" t="s">
        <v>744</v>
      </c>
      <c r="DQ172" s="303" t="s">
        <v>744</v>
      </c>
      <c r="DR172" s="303" t="s">
        <v>744</v>
      </c>
      <c r="DS172" s="303" t="s">
        <v>744</v>
      </c>
      <c r="DT172" s="303" t="s">
        <v>744</v>
      </c>
      <c r="DU172" s="303" t="s">
        <v>744</v>
      </c>
      <c r="DV172" s="393" t="s">
        <v>744</v>
      </c>
      <c r="DW172" s="303" t="s">
        <v>744</v>
      </c>
      <c r="DX172" s="303" t="s">
        <v>744</v>
      </c>
      <c r="DY172" s="393" t="s">
        <v>744</v>
      </c>
      <c r="DZ172" s="303" t="s">
        <v>744</v>
      </c>
      <c r="EA172" s="303" t="s">
        <v>744</v>
      </c>
      <c r="EB172" s="303" t="s">
        <v>744</v>
      </c>
      <c r="EC172" s="303" t="s">
        <v>744</v>
      </c>
      <c r="ED172" s="303" t="s">
        <v>744</v>
      </c>
      <c r="EE172" s="303" t="s">
        <v>744</v>
      </c>
      <c r="EF172" s="303" t="s">
        <v>744</v>
      </c>
      <c r="EG172" s="303" t="s">
        <v>744</v>
      </c>
      <c r="EH172" s="303" t="s">
        <v>744</v>
      </c>
      <c r="EI172" s="303" t="s">
        <v>744</v>
      </c>
      <c r="EJ172" s="303" t="s">
        <v>744</v>
      </c>
      <c r="EK172" s="393" t="s">
        <v>744</v>
      </c>
      <c r="EL172" s="303" t="s">
        <v>744</v>
      </c>
      <c r="EM172" s="303" t="s">
        <v>744</v>
      </c>
      <c r="EN172" s="393" t="s">
        <v>744</v>
      </c>
      <c r="EO172" s="303">
        <v>2</v>
      </c>
      <c r="EP172" s="303">
        <v>3680</v>
      </c>
      <c r="EQ172" s="303">
        <v>0</v>
      </c>
      <c r="ER172" s="303">
        <v>0</v>
      </c>
      <c r="ES172" s="303">
        <v>0</v>
      </c>
      <c r="ET172" s="303">
        <v>0</v>
      </c>
      <c r="EU172" s="303">
        <v>0</v>
      </c>
      <c r="EV172" s="303">
        <v>0</v>
      </c>
      <c r="EW172" s="303">
        <v>0</v>
      </c>
      <c r="EX172" s="303">
        <v>0</v>
      </c>
      <c r="EY172" s="303">
        <v>3680</v>
      </c>
      <c r="EZ172" s="303">
        <v>0</v>
      </c>
      <c r="FA172" s="393">
        <v>0</v>
      </c>
      <c r="FB172" s="303">
        <v>1840</v>
      </c>
      <c r="FC172" s="303">
        <v>1840</v>
      </c>
      <c r="FD172" s="303">
        <v>0</v>
      </c>
      <c r="FE172" s="393">
        <v>0</v>
      </c>
      <c r="FF172" s="303" t="s">
        <v>744</v>
      </c>
      <c r="FG172" s="303" t="s">
        <v>744</v>
      </c>
      <c r="FH172" s="303" t="s">
        <v>744</v>
      </c>
      <c r="FI172" s="303" t="s">
        <v>744</v>
      </c>
      <c r="FJ172" s="303" t="s">
        <v>744</v>
      </c>
      <c r="FK172" s="303" t="s">
        <v>744</v>
      </c>
      <c r="FL172" s="303" t="s">
        <v>744</v>
      </c>
      <c r="FM172" s="303" t="s">
        <v>744</v>
      </c>
      <c r="FN172" s="303" t="s">
        <v>744</v>
      </c>
      <c r="FO172" s="303" t="s">
        <v>744</v>
      </c>
      <c r="FP172" s="303" t="s">
        <v>744</v>
      </c>
      <c r="FQ172" s="303" t="s">
        <v>744</v>
      </c>
      <c r="FR172" s="393" t="s">
        <v>744</v>
      </c>
      <c r="FS172" s="303" t="s">
        <v>744</v>
      </c>
      <c r="FT172" s="303" t="s">
        <v>744</v>
      </c>
      <c r="FU172" s="303" t="s">
        <v>744</v>
      </c>
      <c r="FV172" s="393" t="s">
        <v>744</v>
      </c>
      <c r="FW172" s="303">
        <v>2</v>
      </c>
      <c r="FX172" s="303">
        <v>3680</v>
      </c>
      <c r="FY172" s="303">
        <v>0</v>
      </c>
      <c r="FZ172" s="303">
        <v>0</v>
      </c>
      <c r="GA172" s="303">
        <v>0</v>
      </c>
      <c r="GB172" s="303">
        <v>0</v>
      </c>
      <c r="GC172" s="303">
        <v>0</v>
      </c>
      <c r="GD172" s="303">
        <v>0</v>
      </c>
      <c r="GE172" s="303">
        <v>0</v>
      </c>
      <c r="GF172" s="303">
        <v>0</v>
      </c>
      <c r="GG172" s="303">
        <v>3680</v>
      </c>
      <c r="GH172" s="303">
        <v>0</v>
      </c>
      <c r="GI172" s="393">
        <v>0</v>
      </c>
      <c r="GJ172" s="303">
        <v>1840</v>
      </c>
      <c r="GK172" s="303">
        <v>1840</v>
      </c>
      <c r="GL172" s="303">
        <v>0</v>
      </c>
      <c r="GM172" s="393">
        <v>0</v>
      </c>
      <c r="GN172" s="303">
        <v>8.5</v>
      </c>
      <c r="GO172" s="303">
        <v>15640</v>
      </c>
      <c r="GP172" s="303">
        <v>0</v>
      </c>
      <c r="GQ172" s="303">
        <v>0</v>
      </c>
      <c r="GR172" s="303">
        <v>0</v>
      </c>
      <c r="GS172" s="303">
        <v>0</v>
      </c>
      <c r="GT172" s="303">
        <v>0</v>
      </c>
      <c r="GU172" s="303">
        <v>0</v>
      </c>
      <c r="GV172" s="303">
        <v>0</v>
      </c>
      <c r="GW172" s="303">
        <v>100</v>
      </c>
      <c r="GX172" s="303">
        <v>15540</v>
      </c>
      <c r="GY172" s="303">
        <v>0</v>
      </c>
      <c r="GZ172" s="393">
        <v>0</v>
      </c>
      <c r="HA172" s="303">
        <v>1840</v>
      </c>
      <c r="HB172" s="303">
        <v>1828.2352941176471</v>
      </c>
      <c r="HC172" s="303">
        <v>0</v>
      </c>
      <c r="HD172" s="393">
        <v>6.3938618925830637E-3</v>
      </c>
      <c r="HE172" s="303" t="s">
        <v>744</v>
      </c>
      <c r="HF172" s="303" t="s">
        <v>744</v>
      </c>
      <c r="HG172" s="303" t="s">
        <v>744</v>
      </c>
      <c r="HH172" s="303" t="s">
        <v>744</v>
      </c>
      <c r="HI172" s="303" t="s">
        <v>744</v>
      </c>
      <c r="HJ172" s="303" t="s">
        <v>744</v>
      </c>
      <c r="HK172" s="303" t="s">
        <v>744</v>
      </c>
      <c r="HL172" s="303" t="s">
        <v>744</v>
      </c>
      <c r="HM172" s="303" t="s">
        <v>744</v>
      </c>
      <c r="HN172" s="303" t="s">
        <v>744</v>
      </c>
      <c r="HO172" s="303" t="s">
        <v>744</v>
      </c>
      <c r="HP172" s="303" t="s">
        <v>744</v>
      </c>
      <c r="HQ172" s="393" t="s">
        <v>744</v>
      </c>
      <c r="HR172" s="303" t="s">
        <v>744</v>
      </c>
      <c r="HS172" s="303" t="s">
        <v>744</v>
      </c>
      <c r="HT172" s="303" t="s">
        <v>744</v>
      </c>
      <c r="HU172" s="393" t="s">
        <v>744</v>
      </c>
      <c r="HV172" s="303">
        <v>8.5</v>
      </c>
      <c r="HW172" s="303">
        <v>15640</v>
      </c>
      <c r="HX172" s="303">
        <v>0</v>
      </c>
      <c r="HY172" s="303">
        <v>0</v>
      </c>
      <c r="HZ172" s="303">
        <v>0</v>
      </c>
      <c r="IA172" s="303">
        <v>0</v>
      </c>
      <c r="IB172" s="303">
        <v>0</v>
      </c>
      <c r="IC172" s="303">
        <v>0</v>
      </c>
      <c r="ID172" s="303">
        <v>0</v>
      </c>
      <c r="IE172" s="303">
        <v>100</v>
      </c>
      <c r="IF172" s="303">
        <v>15540</v>
      </c>
      <c r="IG172" s="303">
        <v>0</v>
      </c>
      <c r="IH172" s="393">
        <v>0</v>
      </c>
      <c r="II172" s="303">
        <v>1840</v>
      </c>
      <c r="IJ172" s="303">
        <v>1828.2352941176471</v>
      </c>
      <c r="IK172" s="303">
        <v>0</v>
      </c>
      <c r="IL172" s="393">
        <v>6.3938618925830637E-3</v>
      </c>
      <c r="IM172" s="303"/>
      <c r="IN172" s="303">
        <v>1840</v>
      </c>
      <c r="IO172" s="303">
        <v>1830.4761904761904</v>
      </c>
      <c r="IP172" s="393">
        <v>5.1759834368531044E-3</v>
      </c>
      <c r="IQ172" s="303" t="s">
        <v>744</v>
      </c>
      <c r="IR172" s="303" t="s">
        <v>744</v>
      </c>
      <c r="IS172" s="393" t="s">
        <v>744</v>
      </c>
      <c r="IT172" s="303">
        <v>1840</v>
      </c>
      <c r="IU172" s="303">
        <v>1830.4761904761904</v>
      </c>
      <c r="IV172" s="393">
        <v>5.1759834368531044E-3</v>
      </c>
      <c r="IW172" s="735"/>
      <c r="IX172" s="303"/>
      <c r="IY172" s="396" t="s">
        <v>658</v>
      </c>
      <c r="IZ172" s="396" t="s">
        <v>353</v>
      </c>
      <c r="JA172" s="396" t="s">
        <v>354</v>
      </c>
      <c r="JB172" s="396">
        <v>9</v>
      </c>
      <c r="JC172" s="396" t="s">
        <v>11</v>
      </c>
      <c r="JD172" s="396" t="s">
        <v>232</v>
      </c>
      <c r="JE172" s="396" t="s">
        <v>9</v>
      </c>
      <c r="JF172" s="396" t="s">
        <v>232</v>
      </c>
      <c r="JG172" s="396" t="s">
        <v>358</v>
      </c>
    </row>
    <row r="173" spans="1:267" customFormat="1">
      <c r="A173">
        <v>2454</v>
      </c>
      <c r="B173">
        <v>1</v>
      </c>
      <c r="F173">
        <v>700</v>
      </c>
      <c r="G173">
        <v>41</v>
      </c>
      <c r="H173">
        <v>1</v>
      </c>
      <c r="I173">
        <v>0</v>
      </c>
      <c r="J173">
        <v>1</v>
      </c>
      <c r="K173">
        <v>0</v>
      </c>
      <c r="L173" t="s">
        <v>668</v>
      </c>
      <c r="M173">
        <v>0</v>
      </c>
      <c r="N173">
        <v>23</v>
      </c>
      <c r="O173">
        <v>37</v>
      </c>
      <c r="P173">
        <v>40</v>
      </c>
      <c r="Q173">
        <v>40</v>
      </c>
      <c r="R173">
        <v>50</v>
      </c>
      <c r="S173">
        <v>50</v>
      </c>
      <c r="T173" t="s">
        <v>745</v>
      </c>
      <c r="U173">
        <v>0</v>
      </c>
      <c r="V173">
        <v>0</v>
      </c>
      <c r="W173">
        <v>0</v>
      </c>
      <c r="X173">
        <v>1</v>
      </c>
      <c r="Y173">
        <v>7</v>
      </c>
      <c r="Z173">
        <v>0</v>
      </c>
      <c r="AA173">
        <v>0</v>
      </c>
      <c r="AB173">
        <v>0</v>
      </c>
      <c r="AC173">
        <v>0</v>
      </c>
      <c r="AD173">
        <v>0</v>
      </c>
      <c r="AE173">
        <v>0</v>
      </c>
      <c r="AF173">
        <v>0</v>
      </c>
      <c r="AG173">
        <v>0</v>
      </c>
      <c r="AH173">
        <v>0</v>
      </c>
      <c r="AI173">
        <v>0</v>
      </c>
      <c r="AJ173">
        <v>104</v>
      </c>
      <c r="AK173">
        <v>104</v>
      </c>
      <c r="AL173">
        <v>0</v>
      </c>
      <c r="AM173">
        <v>0</v>
      </c>
      <c r="AN173">
        <v>0</v>
      </c>
      <c r="AO173">
        <v>0</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0</v>
      </c>
      <c r="BS173">
        <v>0</v>
      </c>
      <c r="BT173">
        <v>0</v>
      </c>
      <c r="BU173">
        <v>0</v>
      </c>
      <c r="BV173">
        <v>0</v>
      </c>
      <c r="BW173">
        <v>0</v>
      </c>
      <c r="BX173">
        <v>0</v>
      </c>
      <c r="BY173">
        <v>0</v>
      </c>
      <c r="BZ173">
        <v>0</v>
      </c>
      <c r="CA173">
        <v>256</v>
      </c>
      <c r="CB173">
        <v>0</v>
      </c>
      <c r="CC173">
        <v>0</v>
      </c>
      <c r="CD173">
        <v>0</v>
      </c>
      <c r="CE173">
        <v>573</v>
      </c>
      <c r="CF173">
        <v>0</v>
      </c>
      <c r="CG173" s="439"/>
      <c r="CH173" s="303">
        <v>23</v>
      </c>
      <c r="CI173" s="393">
        <v>37</v>
      </c>
      <c r="CJ173" s="303">
        <v>40</v>
      </c>
      <c r="CK173" s="393">
        <v>40</v>
      </c>
      <c r="CL173" s="303">
        <v>50</v>
      </c>
      <c r="CM173" s="393">
        <v>50</v>
      </c>
      <c r="CN173" s="303"/>
      <c r="CO173" s="303"/>
      <c r="CP173" s="393" t="s">
        <v>744</v>
      </c>
      <c r="CQ173" s="303" t="s">
        <v>389</v>
      </c>
      <c r="CR173" s="393" t="s">
        <v>389</v>
      </c>
      <c r="CS173" s="393" t="s">
        <v>744</v>
      </c>
      <c r="CT173" s="303" t="s">
        <v>389</v>
      </c>
      <c r="CU173" s="393" t="s">
        <v>389</v>
      </c>
      <c r="CV173" s="303" t="s">
        <v>744</v>
      </c>
      <c r="CW173" s="303" t="s">
        <v>744</v>
      </c>
      <c r="CX173" s="303" t="s">
        <v>744</v>
      </c>
      <c r="CY173" s="303" t="s">
        <v>744</v>
      </c>
      <c r="CZ173" s="303" t="s">
        <v>744</v>
      </c>
      <c r="DA173" s="303" t="s">
        <v>744</v>
      </c>
      <c r="DB173" s="303" t="s">
        <v>744</v>
      </c>
      <c r="DC173" s="303" t="s">
        <v>744</v>
      </c>
      <c r="DD173" s="303" t="s">
        <v>744</v>
      </c>
      <c r="DE173" s="303" t="s">
        <v>744</v>
      </c>
      <c r="DF173" s="303" t="s">
        <v>744</v>
      </c>
      <c r="DG173" s="393" t="s">
        <v>744</v>
      </c>
      <c r="DH173" s="303" t="s">
        <v>744</v>
      </c>
      <c r="DI173" s="303" t="s">
        <v>744</v>
      </c>
      <c r="DJ173" s="393" t="s">
        <v>744</v>
      </c>
      <c r="DK173" s="303" t="s">
        <v>744</v>
      </c>
      <c r="DL173" s="303" t="s">
        <v>744</v>
      </c>
      <c r="DM173" s="303" t="s">
        <v>744</v>
      </c>
      <c r="DN173" s="303" t="s">
        <v>744</v>
      </c>
      <c r="DO173" s="303" t="s">
        <v>744</v>
      </c>
      <c r="DP173" s="303" t="s">
        <v>744</v>
      </c>
      <c r="DQ173" s="303" t="s">
        <v>744</v>
      </c>
      <c r="DR173" s="303" t="s">
        <v>744</v>
      </c>
      <c r="DS173" s="303" t="s">
        <v>744</v>
      </c>
      <c r="DT173" s="303" t="s">
        <v>744</v>
      </c>
      <c r="DU173" s="303" t="s">
        <v>744</v>
      </c>
      <c r="DV173" s="393" t="s">
        <v>744</v>
      </c>
      <c r="DW173" s="303" t="s">
        <v>744</v>
      </c>
      <c r="DX173" s="303" t="s">
        <v>744</v>
      </c>
      <c r="DY173" s="393" t="s">
        <v>744</v>
      </c>
      <c r="DZ173" s="303" t="s">
        <v>744</v>
      </c>
      <c r="EA173" s="303" t="s">
        <v>744</v>
      </c>
      <c r="EB173" s="303" t="s">
        <v>744</v>
      </c>
      <c r="EC173" s="303" t="s">
        <v>744</v>
      </c>
      <c r="ED173" s="303" t="s">
        <v>744</v>
      </c>
      <c r="EE173" s="303" t="s">
        <v>744</v>
      </c>
      <c r="EF173" s="303" t="s">
        <v>744</v>
      </c>
      <c r="EG173" s="303" t="s">
        <v>744</v>
      </c>
      <c r="EH173" s="303" t="s">
        <v>744</v>
      </c>
      <c r="EI173" s="303" t="s">
        <v>744</v>
      </c>
      <c r="EJ173" s="303" t="s">
        <v>744</v>
      </c>
      <c r="EK173" s="393" t="s">
        <v>744</v>
      </c>
      <c r="EL173" s="303" t="s">
        <v>744</v>
      </c>
      <c r="EM173" s="303" t="s">
        <v>744</v>
      </c>
      <c r="EN173" s="393" t="s">
        <v>744</v>
      </c>
      <c r="EO173" s="303" t="s">
        <v>744</v>
      </c>
      <c r="EP173" s="303" t="s">
        <v>744</v>
      </c>
      <c r="EQ173" s="303" t="s">
        <v>744</v>
      </c>
      <c r="ER173" s="303" t="s">
        <v>744</v>
      </c>
      <c r="ES173" s="303" t="s">
        <v>744</v>
      </c>
      <c r="ET173" s="303" t="s">
        <v>744</v>
      </c>
      <c r="EU173" s="303" t="s">
        <v>744</v>
      </c>
      <c r="EV173" s="303" t="s">
        <v>744</v>
      </c>
      <c r="EW173" s="303" t="s">
        <v>744</v>
      </c>
      <c r="EX173" s="303" t="s">
        <v>744</v>
      </c>
      <c r="EY173" s="303" t="s">
        <v>744</v>
      </c>
      <c r="EZ173" s="303" t="s">
        <v>744</v>
      </c>
      <c r="FA173" s="393" t="s">
        <v>744</v>
      </c>
      <c r="FB173" s="303" t="s">
        <v>744</v>
      </c>
      <c r="FC173" s="303" t="s">
        <v>744</v>
      </c>
      <c r="FD173" s="303" t="s">
        <v>744</v>
      </c>
      <c r="FE173" s="393" t="s">
        <v>744</v>
      </c>
      <c r="FF173" s="303">
        <v>1</v>
      </c>
      <c r="FG173" s="303">
        <v>1778.1666666666665</v>
      </c>
      <c r="FH173" s="303">
        <v>0</v>
      </c>
      <c r="FI173" s="303">
        <v>104</v>
      </c>
      <c r="FJ173" s="303">
        <v>0</v>
      </c>
      <c r="FK173" s="303">
        <v>0</v>
      </c>
      <c r="FL173" s="303">
        <v>0</v>
      </c>
      <c r="FM173" s="303">
        <v>0</v>
      </c>
      <c r="FN173" s="303">
        <v>0</v>
      </c>
      <c r="FO173" s="303">
        <v>0</v>
      </c>
      <c r="FP173" s="303">
        <v>1674.1666666666665</v>
      </c>
      <c r="FQ173" s="303">
        <v>0</v>
      </c>
      <c r="FR173" s="393">
        <v>0</v>
      </c>
      <c r="FS173" s="303">
        <v>1778.1666666666665</v>
      </c>
      <c r="FT173" s="303">
        <v>1674.1666666666665</v>
      </c>
      <c r="FU173" s="303">
        <v>0</v>
      </c>
      <c r="FV173" s="393">
        <v>5.8487205923704155E-2</v>
      </c>
      <c r="FW173" s="303">
        <v>1</v>
      </c>
      <c r="FX173" s="303">
        <v>1778.1666666666665</v>
      </c>
      <c r="FY173" s="303">
        <v>0</v>
      </c>
      <c r="FZ173" s="303">
        <v>104</v>
      </c>
      <c r="GA173" s="303">
        <v>0</v>
      </c>
      <c r="GB173" s="303">
        <v>0</v>
      </c>
      <c r="GC173" s="303">
        <v>0</v>
      </c>
      <c r="GD173" s="303">
        <v>0</v>
      </c>
      <c r="GE173" s="303">
        <v>0</v>
      </c>
      <c r="GF173" s="303">
        <v>0</v>
      </c>
      <c r="GG173" s="303">
        <v>1674.1666666666665</v>
      </c>
      <c r="GH173" s="303">
        <v>0</v>
      </c>
      <c r="GI173" s="393">
        <v>0</v>
      </c>
      <c r="GJ173" s="303">
        <v>1778.1666666666665</v>
      </c>
      <c r="GK173" s="303">
        <v>1674.1666666666665</v>
      </c>
      <c r="GL173" s="303">
        <v>0</v>
      </c>
      <c r="GM173" s="393">
        <v>5.8487205923704155E-2</v>
      </c>
      <c r="GN173" s="303">
        <v>7</v>
      </c>
      <c r="GO173" s="303">
        <v>11423.5</v>
      </c>
      <c r="GP173" s="303">
        <v>0</v>
      </c>
      <c r="GQ173" s="303">
        <v>104</v>
      </c>
      <c r="GR173" s="303">
        <v>0</v>
      </c>
      <c r="GS173" s="303">
        <v>0</v>
      </c>
      <c r="GT173" s="303">
        <v>0</v>
      </c>
      <c r="GU173" s="303">
        <v>0</v>
      </c>
      <c r="GV173" s="303">
        <v>0</v>
      </c>
      <c r="GW173" s="303">
        <v>0</v>
      </c>
      <c r="GX173" s="303">
        <v>11319.5</v>
      </c>
      <c r="GY173" s="303">
        <v>573</v>
      </c>
      <c r="GZ173" s="393">
        <v>256</v>
      </c>
      <c r="HA173" s="303">
        <v>1631.9285714285713</v>
      </c>
      <c r="HB173" s="303">
        <v>1617.0714285714284</v>
      </c>
      <c r="HC173" s="303">
        <v>81.857142857142861</v>
      </c>
      <c r="HD173" s="393">
        <v>9.104039917713469E-3</v>
      </c>
      <c r="HE173" s="303" t="s">
        <v>744</v>
      </c>
      <c r="HF173" s="303" t="s">
        <v>744</v>
      </c>
      <c r="HG173" s="303" t="s">
        <v>744</v>
      </c>
      <c r="HH173" s="303" t="s">
        <v>744</v>
      </c>
      <c r="HI173" s="303" t="s">
        <v>744</v>
      </c>
      <c r="HJ173" s="303" t="s">
        <v>744</v>
      </c>
      <c r="HK173" s="303" t="s">
        <v>744</v>
      </c>
      <c r="HL173" s="303" t="s">
        <v>744</v>
      </c>
      <c r="HM173" s="303" t="s">
        <v>744</v>
      </c>
      <c r="HN173" s="303" t="s">
        <v>744</v>
      </c>
      <c r="HO173" s="303" t="s">
        <v>744</v>
      </c>
      <c r="HP173" s="303" t="s">
        <v>744</v>
      </c>
      <c r="HQ173" s="393" t="s">
        <v>744</v>
      </c>
      <c r="HR173" s="303" t="s">
        <v>744</v>
      </c>
      <c r="HS173" s="303" t="s">
        <v>744</v>
      </c>
      <c r="HT173" s="303" t="s">
        <v>744</v>
      </c>
      <c r="HU173" s="393" t="s">
        <v>744</v>
      </c>
      <c r="HV173" s="303">
        <v>7</v>
      </c>
      <c r="HW173" s="303">
        <v>11423.5</v>
      </c>
      <c r="HX173" s="303">
        <v>0</v>
      </c>
      <c r="HY173" s="303">
        <v>104</v>
      </c>
      <c r="HZ173" s="303">
        <v>0</v>
      </c>
      <c r="IA173" s="303">
        <v>0</v>
      </c>
      <c r="IB173" s="303">
        <v>0</v>
      </c>
      <c r="IC173" s="303">
        <v>0</v>
      </c>
      <c r="ID173" s="303">
        <v>0</v>
      </c>
      <c r="IE173" s="303">
        <v>0</v>
      </c>
      <c r="IF173" s="303">
        <v>11319.5</v>
      </c>
      <c r="IG173" s="303">
        <v>573</v>
      </c>
      <c r="IH173" s="393">
        <v>256</v>
      </c>
      <c r="II173" s="303">
        <v>1631.9285714285713</v>
      </c>
      <c r="IJ173" s="303">
        <v>1617.0714285714287</v>
      </c>
      <c r="IK173" s="303">
        <v>81.857142857142861</v>
      </c>
      <c r="IL173" s="393">
        <v>9.104039917713358E-3</v>
      </c>
      <c r="IM173" s="303"/>
      <c r="IN173" s="303">
        <v>1631.9285714285713</v>
      </c>
      <c r="IO173" s="303">
        <v>1617.0714285714287</v>
      </c>
      <c r="IP173" s="393">
        <v>9.104039917713358E-3</v>
      </c>
      <c r="IQ173" s="303">
        <v>1778.1666666666665</v>
      </c>
      <c r="IR173" s="303">
        <v>1674.1666666666665</v>
      </c>
      <c r="IS173" s="393">
        <v>5.8487205923704155E-2</v>
      </c>
      <c r="IT173" s="303">
        <v>1650.2083333333333</v>
      </c>
      <c r="IU173" s="303">
        <v>1624.2083333333333</v>
      </c>
      <c r="IV173" s="393">
        <v>1.5755586415856615E-2</v>
      </c>
      <c r="IW173" s="735"/>
      <c r="IX173" s="303"/>
      <c r="IY173" s="396" t="s">
        <v>668</v>
      </c>
      <c r="IZ173" s="396" t="s">
        <v>353</v>
      </c>
      <c r="JA173" s="396" t="s">
        <v>354</v>
      </c>
      <c r="JB173" s="396">
        <v>9</v>
      </c>
      <c r="JC173" s="396" t="s">
        <v>11</v>
      </c>
      <c r="JD173" s="396" t="s">
        <v>232</v>
      </c>
      <c r="JE173" s="396" t="s">
        <v>9</v>
      </c>
      <c r="JF173" s="396" t="s">
        <v>232</v>
      </c>
      <c r="JG173" s="396" t="s">
        <v>358</v>
      </c>
    </row>
    <row r="174" spans="1:267" customFormat="1">
      <c r="A174">
        <v>2455</v>
      </c>
      <c r="B174">
        <v>1</v>
      </c>
      <c r="F174">
        <v>700</v>
      </c>
      <c r="G174">
        <v>41</v>
      </c>
      <c r="H174">
        <v>0</v>
      </c>
      <c r="I174">
        <v>1</v>
      </c>
      <c r="J174">
        <v>1</v>
      </c>
      <c r="K174">
        <v>0</v>
      </c>
      <c r="L174" t="s">
        <v>668</v>
      </c>
      <c r="M174">
        <v>0</v>
      </c>
      <c r="N174">
        <v>24</v>
      </c>
      <c r="O174">
        <v>23</v>
      </c>
      <c r="P174">
        <v>40</v>
      </c>
      <c r="Q174">
        <v>40</v>
      </c>
      <c r="R174">
        <v>50</v>
      </c>
      <c r="S174">
        <v>50</v>
      </c>
      <c r="T174" t="s">
        <v>745</v>
      </c>
      <c r="U174">
        <v>3</v>
      </c>
      <c r="V174">
        <v>0</v>
      </c>
      <c r="W174">
        <v>44</v>
      </c>
      <c r="X174">
        <v>14</v>
      </c>
      <c r="Y174">
        <v>124</v>
      </c>
      <c r="Z174">
        <v>0</v>
      </c>
      <c r="AA174">
        <v>0</v>
      </c>
      <c r="AB174">
        <v>0</v>
      </c>
      <c r="AC174">
        <v>0</v>
      </c>
      <c r="AD174">
        <v>0</v>
      </c>
      <c r="AE174">
        <v>1032</v>
      </c>
      <c r="AF174">
        <v>0</v>
      </c>
      <c r="AG174">
        <v>16</v>
      </c>
      <c r="AH174">
        <v>0</v>
      </c>
      <c r="AI174">
        <v>872</v>
      </c>
      <c r="AJ174">
        <v>270</v>
      </c>
      <c r="AK174">
        <v>4840</v>
      </c>
      <c r="AL174">
        <v>0</v>
      </c>
      <c r="AM174">
        <v>0</v>
      </c>
      <c r="AN174">
        <v>0</v>
      </c>
      <c r="AO174">
        <v>0</v>
      </c>
      <c r="AP174">
        <v>0</v>
      </c>
      <c r="AQ174">
        <v>0</v>
      </c>
      <c r="AR174">
        <v>0</v>
      </c>
      <c r="AS174">
        <v>0</v>
      </c>
      <c r="AT174">
        <v>0</v>
      </c>
      <c r="AU174">
        <v>128</v>
      </c>
      <c r="AV174">
        <v>129</v>
      </c>
      <c r="AW174">
        <v>16</v>
      </c>
      <c r="AX174">
        <v>0</v>
      </c>
      <c r="AY174">
        <v>0</v>
      </c>
      <c r="AZ174">
        <v>0</v>
      </c>
      <c r="BA174">
        <v>9</v>
      </c>
      <c r="BB174">
        <v>88</v>
      </c>
      <c r="BC174">
        <v>378</v>
      </c>
      <c r="BD174">
        <v>0</v>
      </c>
      <c r="BE174">
        <v>0</v>
      </c>
      <c r="BF174">
        <v>0</v>
      </c>
      <c r="BG174">
        <v>64</v>
      </c>
      <c r="BH174">
        <v>10</v>
      </c>
      <c r="BI174">
        <v>88</v>
      </c>
      <c r="BJ174">
        <v>0</v>
      </c>
      <c r="BK174">
        <v>0</v>
      </c>
      <c r="BL174">
        <v>0</v>
      </c>
      <c r="BM174">
        <v>0</v>
      </c>
      <c r="BN174">
        <v>0</v>
      </c>
      <c r="BO174">
        <v>1549</v>
      </c>
      <c r="BP174">
        <v>0</v>
      </c>
      <c r="BQ174">
        <v>0</v>
      </c>
      <c r="BR174">
        <v>0</v>
      </c>
      <c r="BS174">
        <v>0</v>
      </c>
      <c r="BT174">
        <v>0</v>
      </c>
      <c r="BU174">
        <v>0</v>
      </c>
      <c r="BV174">
        <v>0</v>
      </c>
      <c r="BW174">
        <v>0</v>
      </c>
      <c r="BX174">
        <v>0</v>
      </c>
      <c r="BY174">
        <v>106</v>
      </c>
      <c r="BZ174">
        <v>184</v>
      </c>
      <c r="CA174">
        <v>5771</v>
      </c>
      <c r="CB174">
        <v>0</v>
      </c>
      <c r="CC174">
        <v>3332</v>
      </c>
      <c r="CD174">
        <v>287</v>
      </c>
      <c r="CE174">
        <v>20314</v>
      </c>
      <c r="CF174">
        <v>0</v>
      </c>
      <c r="CG174" s="439"/>
      <c r="CH174" s="303">
        <v>24</v>
      </c>
      <c r="CI174" s="393">
        <v>23</v>
      </c>
      <c r="CJ174" s="303">
        <v>40</v>
      </c>
      <c r="CK174" s="393">
        <v>40</v>
      </c>
      <c r="CL174" s="303">
        <v>50</v>
      </c>
      <c r="CM174" s="393">
        <v>50</v>
      </c>
      <c r="CN174" s="303"/>
      <c r="CO174" s="303"/>
      <c r="CP174" s="393" t="s">
        <v>744</v>
      </c>
      <c r="CQ174" s="303" t="s">
        <v>389</v>
      </c>
      <c r="CR174" s="393" t="s">
        <v>389</v>
      </c>
      <c r="CS174" s="393" t="s">
        <v>744</v>
      </c>
      <c r="CT174" s="303" t="s">
        <v>389</v>
      </c>
      <c r="CU174" s="393" t="s">
        <v>389</v>
      </c>
      <c r="CV174" s="303">
        <v>3</v>
      </c>
      <c r="CW174" s="303">
        <v>5311</v>
      </c>
      <c r="CX174" s="303">
        <v>0</v>
      </c>
      <c r="CY174" s="303">
        <v>16</v>
      </c>
      <c r="CZ174" s="303">
        <v>0</v>
      </c>
      <c r="DA174" s="303">
        <v>0</v>
      </c>
      <c r="DB174" s="303">
        <v>0</v>
      </c>
      <c r="DC174" s="303">
        <v>0</v>
      </c>
      <c r="DD174" s="303">
        <v>0</v>
      </c>
      <c r="DE174" s="303">
        <v>0</v>
      </c>
      <c r="DF174" s="303">
        <v>5295</v>
      </c>
      <c r="DG174" s="393">
        <v>0</v>
      </c>
      <c r="DH174" s="303">
        <v>1770.3333333333333</v>
      </c>
      <c r="DI174" s="303">
        <v>1765</v>
      </c>
      <c r="DJ174" s="393">
        <v>3.0126153266804012E-3</v>
      </c>
      <c r="DK174" s="303" t="s">
        <v>744</v>
      </c>
      <c r="DL174" s="303" t="s">
        <v>744</v>
      </c>
      <c r="DM174" s="303" t="s">
        <v>744</v>
      </c>
      <c r="DN174" s="303" t="s">
        <v>744</v>
      </c>
      <c r="DO174" s="303" t="s">
        <v>744</v>
      </c>
      <c r="DP174" s="303" t="s">
        <v>744</v>
      </c>
      <c r="DQ174" s="303" t="s">
        <v>744</v>
      </c>
      <c r="DR174" s="303" t="s">
        <v>744</v>
      </c>
      <c r="DS174" s="303" t="s">
        <v>744</v>
      </c>
      <c r="DT174" s="303" t="s">
        <v>744</v>
      </c>
      <c r="DU174" s="303" t="s">
        <v>744</v>
      </c>
      <c r="DV174" s="393" t="s">
        <v>744</v>
      </c>
      <c r="DW174" s="303" t="s">
        <v>744</v>
      </c>
      <c r="DX174" s="303" t="s">
        <v>744</v>
      </c>
      <c r="DY174" s="393" t="s">
        <v>744</v>
      </c>
      <c r="DZ174" s="303">
        <v>3</v>
      </c>
      <c r="EA174" s="303">
        <v>5311</v>
      </c>
      <c r="EB174" s="303">
        <v>0</v>
      </c>
      <c r="EC174" s="303">
        <v>16</v>
      </c>
      <c r="ED174" s="303">
        <v>0</v>
      </c>
      <c r="EE174" s="303">
        <v>0</v>
      </c>
      <c r="EF174" s="303">
        <v>0</v>
      </c>
      <c r="EG174" s="303">
        <v>0</v>
      </c>
      <c r="EH174" s="303">
        <v>0</v>
      </c>
      <c r="EI174" s="303">
        <v>0</v>
      </c>
      <c r="EJ174" s="303">
        <v>5295</v>
      </c>
      <c r="EK174" s="393">
        <v>0</v>
      </c>
      <c r="EL174" s="303">
        <v>1770.3333333333333</v>
      </c>
      <c r="EM174" s="303">
        <v>1765</v>
      </c>
      <c r="EN174" s="393">
        <v>3.0126153266804012E-3</v>
      </c>
      <c r="EO174" s="303">
        <v>44</v>
      </c>
      <c r="EP174" s="303">
        <v>77788.666666666657</v>
      </c>
      <c r="EQ174" s="303">
        <v>0</v>
      </c>
      <c r="ER174" s="303">
        <v>872</v>
      </c>
      <c r="ES174" s="303">
        <v>0</v>
      </c>
      <c r="ET174" s="303">
        <v>128</v>
      </c>
      <c r="EU174" s="303">
        <v>9</v>
      </c>
      <c r="EV174" s="303">
        <v>64</v>
      </c>
      <c r="EW174" s="303">
        <v>0</v>
      </c>
      <c r="EX174" s="303">
        <v>0</v>
      </c>
      <c r="EY174" s="303">
        <v>76715.666666666657</v>
      </c>
      <c r="EZ174" s="303">
        <v>3332</v>
      </c>
      <c r="FA174" s="393">
        <v>106</v>
      </c>
      <c r="FB174" s="303">
        <v>1767.9242424242423</v>
      </c>
      <c r="FC174" s="303">
        <v>1743.5378787878785</v>
      </c>
      <c r="FD174" s="303">
        <v>75.727272727272734</v>
      </c>
      <c r="FE174" s="393">
        <v>1.3793783156072492E-2</v>
      </c>
      <c r="FF174" s="303">
        <v>14</v>
      </c>
      <c r="FG174" s="303">
        <v>24600.666666666664</v>
      </c>
      <c r="FH174" s="303">
        <v>0</v>
      </c>
      <c r="FI174" s="303">
        <v>270</v>
      </c>
      <c r="FJ174" s="303">
        <v>0</v>
      </c>
      <c r="FK174" s="303">
        <v>129</v>
      </c>
      <c r="FL174" s="303">
        <v>88</v>
      </c>
      <c r="FM174" s="303">
        <v>10</v>
      </c>
      <c r="FN174" s="303">
        <v>0</v>
      </c>
      <c r="FO174" s="303">
        <v>0</v>
      </c>
      <c r="FP174" s="303">
        <v>24103.666666666664</v>
      </c>
      <c r="FQ174" s="303">
        <v>287</v>
      </c>
      <c r="FR174" s="393">
        <v>184</v>
      </c>
      <c r="FS174" s="303">
        <v>1757.1904761904761</v>
      </c>
      <c r="FT174" s="303">
        <v>1721.6904761904761</v>
      </c>
      <c r="FU174" s="303">
        <v>20.5</v>
      </c>
      <c r="FV174" s="393">
        <v>2.0202704533752502E-2</v>
      </c>
      <c r="FW174" s="303">
        <v>58</v>
      </c>
      <c r="FX174" s="303">
        <v>102389.33333333331</v>
      </c>
      <c r="FY174" s="303">
        <v>0</v>
      </c>
      <c r="FZ174" s="303">
        <v>1142</v>
      </c>
      <c r="GA174" s="303">
        <v>0</v>
      </c>
      <c r="GB174" s="303">
        <v>257</v>
      </c>
      <c r="GC174" s="303">
        <v>97</v>
      </c>
      <c r="GD174" s="303">
        <v>74</v>
      </c>
      <c r="GE174" s="303">
        <v>0</v>
      </c>
      <c r="GF174" s="303">
        <v>0</v>
      </c>
      <c r="GG174" s="303">
        <v>100819.33333333331</v>
      </c>
      <c r="GH174" s="303">
        <v>3619</v>
      </c>
      <c r="GI174" s="393">
        <v>290</v>
      </c>
      <c r="GJ174" s="303">
        <v>1765.333333333333</v>
      </c>
      <c r="GK174" s="303">
        <v>1738.2643678160916</v>
      </c>
      <c r="GL174" s="303">
        <v>62.396551724137929</v>
      </c>
      <c r="GM174" s="393">
        <v>1.5333628502969043E-2</v>
      </c>
      <c r="GN174" s="303">
        <v>124</v>
      </c>
      <c r="GO174" s="303">
        <v>214721.66666666666</v>
      </c>
      <c r="GP174" s="303">
        <v>1032</v>
      </c>
      <c r="GQ174" s="303">
        <v>4840</v>
      </c>
      <c r="GR174" s="303">
        <v>0</v>
      </c>
      <c r="GS174" s="303">
        <v>16</v>
      </c>
      <c r="GT174" s="303">
        <v>378</v>
      </c>
      <c r="GU174" s="303">
        <v>88</v>
      </c>
      <c r="GV174" s="303">
        <v>1549</v>
      </c>
      <c r="GW174" s="303">
        <v>0</v>
      </c>
      <c r="GX174" s="303">
        <v>206818.66666666666</v>
      </c>
      <c r="GY174" s="303">
        <v>20314</v>
      </c>
      <c r="GZ174" s="393">
        <v>5771</v>
      </c>
      <c r="HA174" s="303">
        <v>1731.6263440860214</v>
      </c>
      <c r="HB174" s="303">
        <v>1667.8924731182794</v>
      </c>
      <c r="HC174" s="303">
        <v>163.82258064516128</v>
      </c>
      <c r="HD174" s="393">
        <v>3.6805787337095275E-2</v>
      </c>
      <c r="HE174" s="303" t="s">
        <v>744</v>
      </c>
      <c r="HF174" s="303" t="s">
        <v>744</v>
      </c>
      <c r="HG174" s="303" t="s">
        <v>744</v>
      </c>
      <c r="HH174" s="303" t="s">
        <v>744</v>
      </c>
      <c r="HI174" s="303" t="s">
        <v>744</v>
      </c>
      <c r="HJ174" s="303" t="s">
        <v>744</v>
      </c>
      <c r="HK174" s="303" t="s">
        <v>744</v>
      </c>
      <c r="HL174" s="303" t="s">
        <v>744</v>
      </c>
      <c r="HM174" s="303" t="s">
        <v>744</v>
      </c>
      <c r="HN174" s="303" t="s">
        <v>744</v>
      </c>
      <c r="HO174" s="303" t="s">
        <v>744</v>
      </c>
      <c r="HP174" s="303" t="s">
        <v>744</v>
      </c>
      <c r="HQ174" s="393" t="s">
        <v>744</v>
      </c>
      <c r="HR174" s="303" t="s">
        <v>744</v>
      </c>
      <c r="HS174" s="303" t="s">
        <v>744</v>
      </c>
      <c r="HT174" s="303" t="s">
        <v>744</v>
      </c>
      <c r="HU174" s="393" t="s">
        <v>744</v>
      </c>
      <c r="HV174" s="303">
        <v>124</v>
      </c>
      <c r="HW174" s="303">
        <v>214721.66666666666</v>
      </c>
      <c r="HX174" s="303">
        <v>1032</v>
      </c>
      <c r="HY174" s="303">
        <v>4840</v>
      </c>
      <c r="HZ174" s="303">
        <v>0</v>
      </c>
      <c r="IA174" s="303">
        <v>16</v>
      </c>
      <c r="IB174" s="303">
        <v>378</v>
      </c>
      <c r="IC174" s="303">
        <v>88</v>
      </c>
      <c r="ID174" s="303">
        <v>1549</v>
      </c>
      <c r="IE174" s="303">
        <v>0</v>
      </c>
      <c r="IF174" s="303">
        <v>206818.66666666666</v>
      </c>
      <c r="IG174" s="303">
        <v>20314</v>
      </c>
      <c r="IH174" s="393">
        <v>5771</v>
      </c>
      <c r="II174" s="303">
        <v>1731.6263440860214</v>
      </c>
      <c r="IJ174" s="303">
        <v>1667.8924731182794</v>
      </c>
      <c r="IK174" s="303">
        <v>163.82258064516128</v>
      </c>
      <c r="IL174" s="393">
        <v>3.6805787337095275E-2</v>
      </c>
      <c r="IM174" s="303"/>
      <c r="IN174" s="303">
        <v>1741.6452241715399</v>
      </c>
      <c r="IO174" s="303">
        <v>1689.0604288499023</v>
      </c>
      <c r="IP174" s="393">
        <v>3.0192598694519401E-2</v>
      </c>
      <c r="IQ174" s="303">
        <v>1757.1904761904759</v>
      </c>
      <c r="IR174" s="303">
        <v>1721.6904761904759</v>
      </c>
      <c r="IS174" s="393">
        <v>2.0202704533752502E-2</v>
      </c>
      <c r="IT174" s="303">
        <v>1742.8216216216217</v>
      </c>
      <c r="IU174" s="303">
        <v>1691.5297297297298</v>
      </c>
      <c r="IV174" s="393">
        <v>2.943037385786329E-2</v>
      </c>
      <c r="IW174" s="735"/>
      <c r="IX174" s="303"/>
      <c r="IY174" s="396" t="s">
        <v>668</v>
      </c>
      <c r="IZ174" s="396" t="s">
        <v>353</v>
      </c>
      <c r="JA174" s="396" t="s">
        <v>354</v>
      </c>
      <c r="JB174" s="396">
        <v>221</v>
      </c>
      <c r="JC174" s="396" t="s">
        <v>13</v>
      </c>
      <c r="JD174" s="396" t="s">
        <v>232</v>
      </c>
      <c r="JE174" s="396" t="s">
        <v>9</v>
      </c>
      <c r="JF174" s="396" t="s">
        <v>232</v>
      </c>
      <c r="JG174" s="396" t="s">
        <v>358</v>
      </c>
    </row>
    <row r="175" spans="1:267" customFormat="1">
      <c r="A175">
        <v>2456</v>
      </c>
      <c r="B175">
        <v>1</v>
      </c>
      <c r="F175">
        <v>700</v>
      </c>
      <c r="G175">
        <v>42</v>
      </c>
      <c r="H175">
        <v>1</v>
      </c>
      <c r="I175">
        <v>0</v>
      </c>
      <c r="J175">
        <v>1</v>
      </c>
      <c r="K175">
        <v>0</v>
      </c>
      <c r="L175" t="s">
        <v>668</v>
      </c>
      <c r="M175">
        <v>0</v>
      </c>
      <c r="N175">
        <v>57</v>
      </c>
      <c r="O175">
        <v>20</v>
      </c>
      <c r="P175">
        <v>40</v>
      </c>
      <c r="Q175">
        <v>40</v>
      </c>
      <c r="R175">
        <v>0</v>
      </c>
      <c r="S175">
        <v>0</v>
      </c>
      <c r="T175" t="s">
        <v>745</v>
      </c>
      <c r="U175">
        <v>0</v>
      </c>
      <c r="V175">
        <v>0</v>
      </c>
      <c r="W175">
        <v>3</v>
      </c>
      <c r="X175">
        <v>0</v>
      </c>
      <c r="Y175">
        <v>20</v>
      </c>
      <c r="Z175">
        <v>0</v>
      </c>
      <c r="AA175">
        <v>0</v>
      </c>
      <c r="AB175">
        <v>0</v>
      </c>
      <c r="AC175">
        <v>0</v>
      </c>
      <c r="AD175">
        <v>0</v>
      </c>
      <c r="AE175">
        <v>248</v>
      </c>
      <c r="AF175">
        <v>0</v>
      </c>
      <c r="AG175">
        <v>0</v>
      </c>
      <c r="AH175">
        <v>0</v>
      </c>
      <c r="AI175">
        <v>53</v>
      </c>
      <c r="AJ175">
        <v>0</v>
      </c>
      <c r="AK175">
        <v>1400</v>
      </c>
      <c r="AL175">
        <v>0</v>
      </c>
      <c r="AM175">
        <v>0</v>
      </c>
      <c r="AN175">
        <v>0</v>
      </c>
      <c r="AO175">
        <v>0</v>
      </c>
      <c r="AP175">
        <v>0</v>
      </c>
      <c r="AQ175">
        <v>0</v>
      </c>
      <c r="AR175">
        <v>0</v>
      </c>
      <c r="AS175">
        <v>0</v>
      </c>
      <c r="AT175">
        <v>0</v>
      </c>
      <c r="AU175">
        <v>0</v>
      </c>
      <c r="AV175">
        <v>0</v>
      </c>
      <c r="AW175">
        <v>0</v>
      </c>
      <c r="AX175">
        <v>0</v>
      </c>
      <c r="AY175">
        <v>0</v>
      </c>
      <c r="AZ175">
        <v>0</v>
      </c>
      <c r="BA175">
        <v>0</v>
      </c>
      <c r="BB175">
        <v>0</v>
      </c>
      <c r="BC175">
        <v>12</v>
      </c>
      <c r="BD175">
        <v>0</v>
      </c>
      <c r="BE175">
        <v>0</v>
      </c>
      <c r="BF175">
        <v>0</v>
      </c>
      <c r="BG175">
        <v>0</v>
      </c>
      <c r="BH175">
        <v>0</v>
      </c>
      <c r="BI175">
        <v>0</v>
      </c>
      <c r="BJ175">
        <v>0</v>
      </c>
      <c r="BK175">
        <v>0</v>
      </c>
      <c r="BL175">
        <v>0</v>
      </c>
      <c r="BM175">
        <v>0</v>
      </c>
      <c r="BN175">
        <v>0</v>
      </c>
      <c r="BO175">
        <v>0</v>
      </c>
      <c r="BP175">
        <v>0</v>
      </c>
      <c r="BQ175">
        <v>0</v>
      </c>
      <c r="BR175">
        <v>0</v>
      </c>
      <c r="BS175">
        <v>0</v>
      </c>
      <c r="BT175">
        <v>0</v>
      </c>
      <c r="BU175">
        <v>0</v>
      </c>
      <c r="BV175">
        <v>0</v>
      </c>
      <c r="BW175">
        <v>0</v>
      </c>
      <c r="BX175">
        <v>0</v>
      </c>
      <c r="BY175">
        <v>0</v>
      </c>
      <c r="BZ175">
        <v>0</v>
      </c>
      <c r="CA175">
        <v>577</v>
      </c>
      <c r="CB175">
        <v>0</v>
      </c>
      <c r="CC175">
        <v>0</v>
      </c>
      <c r="CD175">
        <v>0</v>
      </c>
      <c r="CE175">
        <v>3118</v>
      </c>
      <c r="CF175">
        <v>0</v>
      </c>
      <c r="CG175" s="439"/>
      <c r="CH175" s="303">
        <v>57</v>
      </c>
      <c r="CI175" s="393">
        <v>20</v>
      </c>
      <c r="CJ175" s="303">
        <v>40</v>
      </c>
      <c r="CK175" s="393">
        <v>40</v>
      </c>
      <c r="CL175" s="303">
        <v>0</v>
      </c>
      <c r="CM175" s="393">
        <v>0</v>
      </c>
      <c r="CN175" s="303"/>
      <c r="CO175" s="303"/>
      <c r="CP175" s="393" t="s">
        <v>744</v>
      </c>
      <c r="CQ175" s="303" t="s">
        <v>389</v>
      </c>
      <c r="CR175" s="393" t="s">
        <v>389</v>
      </c>
      <c r="CS175" s="393" t="s">
        <v>744</v>
      </c>
      <c r="CT175" s="303" t="s">
        <v>389</v>
      </c>
      <c r="CU175" s="393" t="s">
        <v>389</v>
      </c>
      <c r="CV175" s="303" t="s">
        <v>744</v>
      </c>
      <c r="CW175" s="303" t="s">
        <v>744</v>
      </c>
      <c r="CX175" s="303" t="s">
        <v>744</v>
      </c>
      <c r="CY175" s="303" t="s">
        <v>744</v>
      </c>
      <c r="CZ175" s="303" t="s">
        <v>744</v>
      </c>
      <c r="DA175" s="303" t="s">
        <v>744</v>
      </c>
      <c r="DB175" s="303" t="s">
        <v>744</v>
      </c>
      <c r="DC175" s="303" t="s">
        <v>744</v>
      </c>
      <c r="DD175" s="303" t="s">
        <v>744</v>
      </c>
      <c r="DE175" s="303" t="s">
        <v>744</v>
      </c>
      <c r="DF175" s="303" t="s">
        <v>744</v>
      </c>
      <c r="DG175" s="393" t="s">
        <v>744</v>
      </c>
      <c r="DH175" s="303" t="s">
        <v>744</v>
      </c>
      <c r="DI175" s="303" t="s">
        <v>744</v>
      </c>
      <c r="DJ175" s="393" t="s">
        <v>744</v>
      </c>
      <c r="DK175" s="303" t="s">
        <v>744</v>
      </c>
      <c r="DL175" s="303" t="s">
        <v>744</v>
      </c>
      <c r="DM175" s="303" t="s">
        <v>744</v>
      </c>
      <c r="DN175" s="303" t="s">
        <v>744</v>
      </c>
      <c r="DO175" s="303" t="s">
        <v>744</v>
      </c>
      <c r="DP175" s="303" t="s">
        <v>744</v>
      </c>
      <c r="DQ175" s="303" t="s">
        <v>744</v>
      </c>
      <c r="DR175" s="303" t="s">
        <v>744</v>
      </c>
      <c r="DS175" s="303" t="s">
        <v>744</v>
      </c>
      <c r="DT175" s="303" t="s">
        <v>744</v>
      </c>
      <c r="DU175" s="303" t="s">
        <v>744</v>
      </c>
      <c r="DV175" s="393" t="s">
        <v>744</v>
      </c>
      <c r="DW175" s="303" t="s">
        <v>744</v>
      </c>
      <c r="DX175" s="303" t="s">
        <v>744</v>
      </c>
      <c r="DY175" s="393" t="s">
        <v>744</v>
      </c>
      <c r="DZ175" s="303" t="s">
        <v>744</v>
      </c>
      <c r="EA175" s="303" t="s">
        <v>744</v>
      </c>
      <c r="EB175" s="303" t="s">
        <v>744</v>
      </c>
      <c r="EC175" s="303" t="s">
        <v>744</v>
      </c>
      <c r="ED175" s="303" t="s">
        <v>744</v>
      </c>
      <c r="EE175" s="303" t="s">
        <v>744</v>
      </c>
      <c r="EF175" s="303" t="s">
        <v>744</v>
      </c>
      <c r="EG175" s="303" t="s">
        <v>744</v>
      </c>
      <c r="EH175" s="303" t="s">
        <v>744</v>
      </c>
      <c r="EI175" s="303" t="s">
        <v>744</v>
      </c>
      <c r="EJ175" s="303" t="s">
        <v>744</v>
      </c>
      <c r="EK175" s="393" t="s">
        <v>744</v>
      </c>
      <c r="EL175" s="303" t="s">
        <v>744</v>
      </c>
      <c r="EM175" s="303" t="s">
        <v>744</v>
      </c>
      <c r="EN175" s="393" t="s">
        <v>744</v>
      </c>
      <c r="EO175" s="303">
        <v>3</v>
      </c>
      <c r="EP175" s="303">
        <v>4632</v>
      </c>
      <c r="EQ175" s="303">
        <v>0</v>
      </c>
      <c r="ER175" s="303">
        <v>53</v>
      </c>
      <c r="ES175" s="303">
        <v>0</v>
      </c>
      <c r="ET175" s="303">
        <v>0</v>
      </c>
      <c r="EU175" s="303">
        <v>0</v>
      </c>
      <c r="EV175" s="303">
        <v>0</v>
      </c>
      <c r="EW175" s="303">
        <v>0</v>
      </c>
      <c r="EX175" s="303">
        <v>0</v>
      </c>
      <c r="EY175" s="303">
        <v>4579</v>
      </c>
      <c r="EZ175" s="303">
        <v>0</v>
      </c>
      <c r="FA175" s="393">
        <v>0</v>
      </c>
      <c r="FB175" s="303">
        <v>1544</v>
      </c>
      <c r="FC175" s="303">
        <v>1526.3333333333333</v>
      </c>
      <c r="FD175" s="303">
        <v>0</v>
      </c>
      <c r="FE175" s="393">
        <v>1.1442141623488777E-2</v>
      </c>
      <c r="FF175" s="303" t="s">
        <v>744</v>
      </c>
      <c r="FG175" s="303" t="s">
        <v>744</v>
      </c>
      <c r="FH175" s="303" t="s">
        <v>744</v>
      </c>
      <c r="FI175" s="303" t="s">
        <v>744</v>
      </c>
      <c r="FJ175" s="303" t="s">
        <v>744</v>
      </c>
      <c r="FK175" s="303" t="s">
        <v>744</v>
      </c>
      <c r="FL175" s="303" t="s">
        <v>744</v>
      </c>
      <c r="FM175" s="303" t="s">
        <v>744</v>
      </c>
      <c r="FN175" s="303" t="s">
        <v>744</v>
      </c>
      <c r="FO175" s="303" t="s">
        <v>744</v>
      </c>
      <c r="FP175" s="303" t="s">
        <v>744</v>
      </c>
      <c r="FQ175" s="303" t="s">
        <v>744</v>
      </c>
      <c r="FR175" s="393" t="s">
        <v>744</v>
      </c>
      <c r="FS175" s="303" t="s">
        <v>744</v>
      </c>
      <c r="FT175" s="303" t="s">
        <v>744</v>
      </c>
      <c r="FU175" s="303" t="s">
        <v>744</v>
      </c>
      <c r="FV175" s="393" t="s">
        <v>744</v>
      </c>
      <c r="FW175" s="303">
        <v>3</v>
      </c>
      <c r="FX175" s="303">
        <v>4632</v>
      </c>
      <c r="FY175" s="303">
        <v>0</v>
      </c>
      <c r="FZ175" s="303">
        <v>53</v>
      </c>
      <c r="GA175" s="303">
        <v>0</v>
      </c>
      <c r="GB175" s="303">
        <v>0</v>
      </c>
      <c r="GC175" s="303">
        <v>0</v>
      </c>
      <c r="GD175" s="303">
        <v>0</v>
      </c>
      <c r="GE175" s="303">
        <v>0</v>
      </c>
      <c r="GF175" s="303">
        <v>0</v>
      </c>
      <c r="GG175" s="303">
        <v>4579</v>
      </c>
      <c r="GH175" s="303">
        <v>0</v>
      </c>
      <c r="GI175" s="393">
        <v>0</v>
      </c>
      <c r="GJ175" s="303">
        <v>1544</v>
      </c>
      <c r="GK175" s="303">
        <v>1526.3333333333333</v>
      </c>
      <c r="GL175" s="303">
        <v>0</v>
      </c>
      <c r="GM175" s="393">
        <v>1.1442141623488777E-2</v>
      </c>
      <c r="GN175" s="303">
        <v>20</v>
      </c>
      <c r="GO175" s="303">
        <v>36223</v>
      </c>
      <c r="GP175" s="303">
        <v>248</v>
      </c>
      <c r="GQ175" s="303">
        <v>1400</v>
      </c>
      <c r="GR175" s="303">
        <v>0</v>
      </c>
      <c r="GS175" s="303">
        <v>0</v>
      </c>
      <c r="GT175" s="303">
        <v>12</v>
      </c>
      <c r="GU175" s="303">
        <v>0</v>
      </c>
      <c r="GV175" s="303">
        <v>0</v>
      </c>
      <c r="GW175" s="303">
        <v>0</v>
      </c>
      <c r="GX175" s="303">
        <v>34563</v>
      </c>
      <c r="GY175" s="303">
        <v>3118</v>
      </c>
      <c r="GZ175" s="393">
        <v>577</v>
      </c>
      <c r="HA175" s="303">
        <v>1811.15</v>
      </c>
      <c r="HB175" s="303">
        <v>1728.15</v>
      </c>
      <c r="HC175" s="303">
        <v>155.9</v>
      </c>
      <c r="HD175" s="393">
        <v>4.5827236838472785E-2</v>
      </c>
      <c r="HE175" s="303" t="s">
        <v>744</v>
      </c>
      <c r="HF175" s="303" t="s">
        <v>744</v>
      </c>
      <c r="HG175" s="303" t="s">
        <v>744</v>
      </c>
      <c r="HH175" s="303" t="s">
        <v>744</v>
      </c>
      <c r="HI175" s="303" t="s">
        <v>744</v>
      </c>
      <c r="HJ175" s="303" t="s">
        <v>744</v>
      </c>
      <c r="HK175" s="303" t="s">
        <v>744</v>
      </c>
      <c r="HL175" s="303" t="s">
        <v>744</v>
      </c>
      <c r="HM175" s="303" t="s">
        <v>744</v>
      </c>
      <c r="HN175" s="303" t="s">
        <v>744</v>
      </c>
      <c r="HO175" s="303" t="s">
        <v>744</v>
      </c>
      <c r="HP175" s="303" t="s">
        <v>744</v>
      </c>
      <c r="HQ175" s="393" t="s">
        <v>744</v>
      </c>
      <c r="HR175" s="303" t="s">
        <v>744</v>
      </c>
      <c r="HS175" s="303" t="s">
        <v>744</v>
      </c>
      <c r="HT175" s="303" t="s">
        <v>744</v>
      </c>
      <c r="HU175" s="393" t="s">
        <v>744</v>
      </c>
      <c r="HV175" s="303">
        <v>20</v>
      </c>
      <c r="HW175" s="303">
        <v>36223</v>
      </c>
      <c r="HX175" s="303">
        <v>248</v>
      </c>
      <c r="HY175" s="303">
        <v>1400</v>
      </c>
      <c r="HZ175" s="303">
        <v>0</v>
      </c>
      <c r="IA175" s="303">
        <v>0</v>
      </c>
      <c r="IB175" s="303">
        <v>12</v>
      </c>
      <c r="IC175" s="303">
        <v>0</v>
      </c>
      <c r="ID175" s="303">
        <v>0</v>
      </c>
      <c r="IE175" s="303">
        <v>0</v>
      </c>
      <c r="IF175" s="303">
        <v>34563</v>
      </c>
      <c r="IG175" s="303">
        <v>3118</v>
      </c>
      <c r="IH175" s="393">
        <v>577</v>
      </c>
      <c r="II175" s="303">
        <v>1811.15</v>
      </c>
      <c r="IJ175" s="303">
        <v>1728.15</v>
      </c>
      <c r="IK175" s="303">
        <v>155.9</v>
      </c>
      <c r="IL175" s="393">
        <v>4.5827236838472785E-2</v>
      </c>
      <c r="IM175" s="303"/>
      <c r="IN175" s="303">
        <v>1776.304347826087</v>
      </c>
      <c r="IO175" s="303">
        <v>1701.8260869565217</v>
      </c>
      <c r="IP175" s="393">
        <v>4.1928772488067589E-2</v>
      </c>
      <c r="IQ175" s="303" t="s">
        <v>744</v>
      </c>
      <c r="IR175" s="303" t="s">
        <v>744</v>
      </c>
      <c r="IS175" s="393" t="s">
        <v>744</v>
      </c>
      <c r="IT175" s="303">
        <v>1776.304347826087</v>
      </c>
      <c r="IU175" s="303">
        <v>1701.8260869565217</v>
      </c>
      <c r="IV175" s="393">
        <v>4.1928772488067589E-2</v>
      </c>
      <c r="IW175" s="735"/>
      <c r="IX175" s="303"/>
      <c r="IY175" s="396" t="s">
        <v>668</v>
      </c>
      <c r="IZ175" s="396" t="s">
        <v>353</v>
      </c>
      <c r="JA175" s="396" t="s">
        <v>354</v>
      </c>
      <c r="JB175" s="396">
        <v>27</v>
      </c>
      <c r="JC175" s="396" t="s">
        <v>12</v>
      </c>
      <c r="JD175" s="396" t="s">
        <v>232</v>
      </c>
      <c r="JE175" s="396" t="s">
        <v>9</v>
      </c>
      <c r="JF175" s="396" t="s">
        <v>232</v>
      </c>
      <c r="JG175" s="396" t="s">
        <v>358</v>
      </c>
    </row>
    <row r="176" spans="1:267" customFormat="1">
      <c r="A176">
        <v>2516</v>
      </c>
      <c r="B176">
        <v>1</v>
      </c>
      <c r="F176">
        <v>700</v>
      </c>
      <c r="G176">
        <v>41</v>
      </c>
      <c r="H176">
        <v>1</v>
      </c>
      <c r="I176">
        <v>0</v>
      </c>
      <c r="J176">
        <v>1</v>
      </c>
      <c r="K176">
        <v>0</v>
      </c>
      <c r="L176" t="s">
        <v>518</v>
      </c>
      <c r="M176">
        <v>0</v>
      </c>
      <c r="N176">
        <v>30</v>
      </c>
      <c r="O176">
        <v>30</v>
      </c>
      <c r="P176">
        <v>40</v>
      </c>
      <c r="Q176">
        <v>40</v>
      </c>
      <c r="R176">
        <v>0</v>
      </c>
      <c r="S176">
        <v>0</v>
      </c>
      <c r="T176">
        <v>2025</v>
      </c>
      <c r="U176">
        <v>0</v>
      </c>
      <c r="V176">
        <v>0</v>
      </c>
      <c r="W176">
        <v>3</v>
      </c>
      <c r="X176">
        <v>1</v>
      </c>
      <c r="Y176">
        <v>4.5</v>
      </c>
      <c r="Z176">
        <v>0</v>
      </c>
      <c r="AA176">
        <v>0</v>
      </c>
      <c r="AB176">
        <v>0</v>
      </c>
      <c r="AC176">
        <v>0</v>
      </c>
      <c r="AD176">
        <v>0</v>
      </c>
      <c r="AE176">
        <v>176</v>
      </c>
      <c r="AF176">
        <v>0</v>
      </c>
      <c r="AG176">
        <v>0</v>
      </c>
      <c r="AH176">
        <v>0</v>
      </c>
      <c r="AI176">
        <v>112</v>
      </c>
      <c r="AJ176">
        <v>70</v>
      </c>
      <c r="AK176">
        <v>128</v>
      </c>
      <c r="AL176">
        <v>0</v>
      </c>
      <c r="AM176">
        <v>0</v>
      </c>
      <c r="AN176">
        <v>0</v>
      </c>
      <c r="AO176">
        <v>0</v>
      </c>
      <c r="AP176">
        <v>0</v>
      </c>
      <c r="AQ176">
        <v>0</v>
      </c>
      <c r="AR176">
        <v>0</v>
      </c>
      <c r="AS176">
        <v>0</v>
      </c>
      <c r="AT176">
        <v>0</v>
      </c>
      <c r="AU176">
        <v>0</v>
      </c>
      <c r="AV176">
        <v>0</v>
      </c>
      <c r="AW176">
        <v>0</v>
      </c>
      <c r="AX176">
        <v>0</v>
      </c>
      <c r="AY176">
        <v>0</v>
      </c>
      <c r="AZ176">
        <v>0</v>
      </c>
      <c r="BA176">
        <v>0</v>
      </c>
      <c r="BB176">
        <v>0</v>
      </c>
      <c r="BC176">
        <v>234</v>
      </c>
      <c r="BD176">
        <v>0</v>
      </c>
      <c r="BE176">
        <v>0</v>
      </c>
      <c r="BF176">
        <v>0</v>
      </c>
      <c r="BG176">
        <v>0</v>
      </c>
      <c r="BH176">
        <v>286</v>
      </c>
      <c r="BI176">
        <v>0</v>
      </c>
      <c r="BJ176">
        <v>0</v>
      </c>
      <c r="BK176">
        <v>0</v>
      </c>
      <c r="BL176">
        <v>0</v>
      </c>
      <c r="BM176">
        <v>0</v>
      </c>
      <c r="BN176">
        <v>0</v>
      </c>
      <c r="BO176">
        <v>8</v>
      </c>
      <c r="BP176">
        <v>0</v>
      </c>
      <c r="BQ176">
        <v>0</v>
      </c>
      <c r="BR176">
        <v>0</v>
      </c>
      <c r="BS176">
        <v>0</v>
      </c>
      <c r="BT176">
        <v>0</v>
      </c>
      <c r="BU176">
        <v>0</v>
      </c>
      <c r="BV176">
        <v>0</v>
      </c>
      <c r="BW176">
        <v>0</v>
      </c>
      <c r="BX176">
        <v>0</v>
      </c>
      <c r="BY176">
        <v>0</v>
      </c>
      <c r="BZ176">
        <v>0</v>
      </c>
      <c r="CA176">
        <v>64</v>
      </c>
      <c r="CB176">
        <v>0</v>
      </c>
      <c r="CC176">
        <v>0</v>
      </c>
      <c r="CD176">
        <v>0</v>
      </c>
      <c r="CE176">
        <v>0</v>
      </c>
      <c r="CF176">
        <v>0</v>
      </c>
      <c r="CG176" s="439"/>
      <c r="CH176" s="303">
        <v>30</v>
      </c>
      <c r="CI176" s="393">
        <v>30</v>
      </c>
      <c r="CJ176" s="303">
        <v>40</v>
      </c>
      <c r="CK176" s="393">
        <v>40</v>
      </c>
      <c r="CL176" s="303">
        <v>0</v>
      </c>
      <c r="CM176" s="393">
        <v>0</v>
      </c>
      <c r="CN176" s="303"/>
      <c r="CO176" s="303"/>
      <c r="CP176" s="393" t="s">
        <v>744</v>
      </c>
      <c r="CQ176" s="303" t="s">
        <v>389</v>
      </c>
      <c r="CR176" s="393" t="s">
        <v>744</v>
      </c>
      <c r="CS176" s="393" t="s">
        <v>744</v>
      </c>
      <c r="CT176" s="303" t="s">
        <v>389</v>
      </c>
      <c r="CU176" s="393" t="s">
        <v>744</v>
      </c>
      <c r="CV176" s="303" t="s">
        <v>744</v>
      </c>
      <c r="CW176" s="303" t="s">
        <v>744</v>
      </c>
      <c r="CX176" s="303" t="s">
        <v>744</v>
      </c>
      <c r="CY176" s="303" t="s">
        <v>744</v>
      </c>
      <c r="CZ176" s="303" t="s">
        <v>744</v>
      </c>
      <c r="DA176" s="303" t="s">
        <v>744</v>
      </c>
      <c r="DB176" s="303" t="s">
        <v>744</v>
      </c>
      <c r="DC176" s="303" t="s">
        <v>744</v>
      </c>
      <c r="DD176" s="303" t="s">
        <v>744</v>
      </c>
      <c r="DE176" s="303" t="s">
        <v>744</v>
      </c>
      <c r="DF176" s="303" t="s">
        <v>744</v>
      </c>
      <c r="DG176" s="393" t="s">
        <v>744</v>
      </c>
      <c r="DH176" s="303" t="s">
        <v>744</v>
      </c>
      <c r="DI176" s="303" t="s">
        <v>744</v>
      </c>
      <c r="DJ176" s="393" t="s">
        <v>744</v>
      </c>
      <c r="DK176" s="303" t="s">
        <v>744</v>
      </c>
      <c r="DL176" s="303" t="s">
        <v>744</v>
      </c>
      <c r="DM176" s="303" t="s">
        <v>744</v>
      </c>
      <c r="DN176" s="303" t="s">
        <v>744</v>
      </c>
      <c r="DO176" s="303" t="s">
        <v>744</v>
      </c>
      <c r="DP176" s="303" t="s">
        <v>744</v>
      </c>
      <c r="DQ176" s="303" t="s">
        <v>744</v>
      </c>
      <c r="DR176" s="303" t="s">
        <v>744</v>
      </c>
      <c r="DS176" s="303" t="s">
        <v>744</v>
      </c>
      <c r="DT176" s="303" t="s">
        <v>744</v>
      </c>
      <c r="DU176" s="303" t="s">
        <v>744</v>
      </c>
      <c r="DV176" s="393" t="s">
        <v>744</v>
      </c>
      <c r="DW176" s="303" t="s">
        <v>744</v>
      </c>
      <c r="DX176" s="303" t="s">
        <v>744</v>
      </c>
      <c r="DY176" s="393" t="s">
        <v>744</v>
      </c>
      <c r="DZ176" s="303" t="s">
        <v>744</v>
      </c>
      <c r="EA176" s="303" t="s">
        <v>744</v>
      </c>
      <c r="EB176" s="303" t="s">
        <v>744</v>
      </c>
      <c r="EC176" s="303" t="s">
        <v>744</v>
      </c>
      <c r="ED176" s="303" t="s">
        <v>744</v>
      </c>
      <c r="EE176" s="303" t="s">
        <v>744</v>
      </c>
      <c r="EF176" s="303" t="s">
        <v>744</v>
      </c>
      <c r="EG176" s="303" t="s">
        <v>744</v>
      </c>
      <c r="EH176" s="303" t="s">
        <v>744</v>
      </c>
      <c r="EI176" s="303" t="s">
        <v>744</v>
      </c>
      <c r="EJ176" s="303" t="s">
        <v>744</v>
      </c>
      <c r="EK176" s="393" t="s">
        <v>744</v>
      </c>
      <c r="EL176" s="303" t="s">
        <v>744</v>
      </c>
      <c r="EM176" s="303" t="s">
        <v>744</v>
      </c>
      <c r="EN176" s="393" t="s">
        <v>744</v>
      </c>
      <c r="EO176" s="303">
        <v>3</v>
      </c>
      <c r="EP176" s="303">
        <v>5280</v>
      </c>
      <c r="EQ176" s="303">
        <v>0</v>
      </c>
      <c r="ER176" s="303">
        <v>112</v>
      </c>
      <c r="ES176" s="303">
        <v>0</v>
      </c>
      <c r="ET176" s="303">
        <v>0</v>
      </c>
      <c r="EU176" s="303">
        <v>0</v>
      </c>
      <c r="EV176" s="303">
        <v>0</v>
      </c>
      <c r="EW176" s="303">
        <v>0</v>
      </c>
      <c r="EX176" s="303">
        <v>0</v>
      </c>
      <c r="EY176" s="303">
        <v>5168</v>
      </c>
      <c r="EZ176" s="303">
        <v>0</v>
      </c>
      <c r="FA176" s="393">
        <v>0</v>
      </c>
      <c r="FB176" s="303">
        <v>1760</v>
      </c>
      <c r="FC176" s="303">
        <v>1722.6666666666667</v>
      </c>
      <c r="FD176" s="303">
        <v>0</v>
      </c>
      <c r="FE176" s="393">
        <v>2.1212121212121127E-2</v>
      </c>
      <c r="FF176" s="303">
        <v>1</v>
      </c>
      <c r="FG176" s="303">
        <v>1760</v>
      </c>
      <c r="FH176" s="303">
        <v>0</v>
      </c>
      <c r="FI176" s="303">
        <v>70</v>
      </c>
      <c r="FJ176" s="303">
        <v>0</v>
      </c>
      <c r="FK176" s="303">
        <v>0</v>
      </c>
      <c r="FL176" s="303">
        <v>0</v>
      </c>
      <c r="FM176" s="303">
        <v>286</v>
      </c>
      <c r="FN176" s="303">
        <v>0</v>
      </c>
      <c r="FO176" s="303">
        <v>0</v>
      </c>
      <c r="FP176" s="303">
        <v>1404</v>
      </c>
      <c r="FQ176" s="303">
        <v>0</v>
      </c>
      <c r="FR176" s="393">
        <v>0</v>
      </c>
      <c r="FS176" s="303">
        <v>1760</v>
      </c>
      <c r="FT176" s="303">
        <v>1404</v>
      </c>
      <c r="FU176" s="303">
        <v>0</v>
      </c>
      <c r="FV176" s="393">
        <v>0.20227272727272727</v>
      </c>
      <c r="FW176" s="303">
        <v>4</v>
      </c>
      <c r="FX176" s="303">
        <v>7040</v>
      </c>
      <c r="FY176" s="303">
        <v>0</v>
      </c>
      <c r="FZ176" s="303">
        <v>182</v>
      </c>
      <c r="GA176" s="303">
        <v>0</v>
      </c>
      <c r="GB176" s="303">
        <v>0</v>
      </c>
      <c r="GC176" s="303">
        <v>0</v>
      </c>
      <c r="GD176" s="303">
        <v>286</v>
      </c>
      <c r="GE176" s="303">
        <v>0</v>
      </c>
      <c r="GF176" s="303">
        <v>0</v>
      </c>
      <c r="GG176" s="303">
        <v>6572</v>
      </c>
      <c r="GH176" s="303">
        <v>0</v>
      </c>
      <c r="GI176" s="393">
        <v>0</v>
      </c>
      <c r="GJ176" s="303">
        <v>1760</v>
      </c>
      <c r="GK176" s="303">
        <v>1643</v>
      </c>
      <c r="GL176" s="303">
        <v>0</v>
      </c>
      <c r="GM176" s="393">
        <v>6.6477272727272774E-2</v>
      </c>
      <c r="GN176" s="303">
        <v>4.5</v>
      </c>
      <c r="GO176" s="303">
        <v>7856</v>
      </c>
      <c r="GP176" s="303">
        <v>176</v>
      </c>
      <c r="GQ176" s="303">
        <v>128</v>
      </c>
      <c r="GR176" s="303">
        <v>0</v>
      </c>
      <c r="GS176" s="303">
        <v>0</v>
      </c>
      <c r="GT176" s="303">
        <v>234</v>
      </c>
      <c r="GU176" s="303">
        <v>0</v>
      </c>
      <c r="GV176" s="303">
        <v>8</v>
      </c>
      <c r="GW176" s="303">
        <v>0</v>
      </c>
      <c r="GX176" s="303">
        <v>7310</v>
      </c>
      <c r="GY176" s="303">
        <v>0</v>
      </c>
      <c r="GZ176" s="393">
        <v>64</v>
      </c>
      <c r="HA176" s="303">
        <v>1745.7777777777778</v>
      </c>
      <c r="HB176" s="303">
        <v>1624.4444444444446</v>
      </c>
      <c r="HC176" s="303">
        <v>0</v>
      </c>
      <c r="HD176" s="393">
        <v>6.9501018329938824E-2</v>
      </c>
      <c r="HE176" s="303" t="s">
        <v>744</v>
      </c>
      <c r="HF176" s="303" t="s">
        <v>744</v>
      </c>
      <c r="HG176" s="303" t="s">
        <v>744</v>
      </c>
      <c r="HH176" s="303" t="s">
        <v>744</v>
      </c>
      <c r="HI176" s="303" t="s">
        <v>744</v>
      </c>
      <c r="HJ176" s="303" t="s">
        <v>744</v>
      </c>
      <c r="HK176" s="303" t="s">
        <v>744</v>
      </c>
      <c r="HL176" s="303" t="s">
        <v>744</v>
      </c>
      <c r="HM176" s="303" t="s">
        <v>744</v>
      </c>
      <c r="HN176" s="303" t="s">
        <v>744</v>
      </c>
      <c r="HO176" s="303" t="s">
        <v>744</v>
      </c>
      <c r="HP176" s="303" t="s">
        <v>744</v>
      </c>
      <c r="HQ176" s="393" t="s">
        <v>744</v>
      </c>
      <c r="HR176" s="303" t="s">
        <v>744</v>
      </c>
      <c r="HS176" s="303" t="s">
        <v>744</v>
      </c>
      <c r="HT176" s="303" t="s">
        <v>744</v>
      </c>
      <c r="HU176" s="393" t="s">
        <v>744</v>
      </c>
      <c r="HV176" s="303">
        <v>4.5</v>
      </c>
      <c r="HW176" s="303">
        <v>7856</v>
      </c>
      <c r="HX176" s="303">
        <v>176</v>
      </c>
      <c r="HY176" s="303">
        <v>128</v>
      </c>
      <c r="HZ176" s="303">
        <v>0</v>
      </c>
      <c r="IA176" s="303">
        <v>0</v>
      </c>
      <c r="IB176" s="303">
        <v>234</v>
      </c>
      <c r="IC176" s="303">
        <v>0</v>
      </c>
      <c r="ID176" s="303">
        <v>8</v>
      </c>
      <c r="IE176" s="303">
        <v>0</v>
      </c>
      <c r="IF176" s="303">
        <v>7310</v>
      </c>
      <c r="IG176" s="303">
        <v>0</v>
      </c>
      <c r="IH176" s="393">
        <v>64</v>
      </c>
      <c r="II176" s="303">
        <v>1745.7777777777778</v>
      </c>
      <c r="IJ176" s="303">
        <v>1624.4444444444443</v>
      </c>
      <c r="IK176" s="303">
        <v>0</v>
      </c>
      <c r="IL176" s="393">
        <v>6.9501018329938935E-2</v>
      </c>
      <c r="IM176" s="303"/>
      <c r="IN176" s="303">
        <v>1751.4666666666667</v>
      </c>
      <c r="IO176" s="303">
        <v>1663.7333333333333</v>
      </c>
      <c r="IP176" s="393">
        <v>5.0091352009744239E-2</v>
      </c>
      <c r="IQ176" s="303">
        <v>1760</v>
      </c>
      <c r="IR176" s="303">
        <v>1404</v>
      </c>
      <c r="IS176" s="393">
        <v>0.20227272727272727</v>
      </c>
      <c r="IT176" s="303">
        <v>1752.4705882352941</v>
      </c>
      <c r="IU176" s="303">
        <v>1633.1764705882354</v>
      </c>
      <c r="IV176" s="393">
        <v>6.8071965628356601E-2</v>
      </c>
      <c r="IW176" s="735"/>
      <c r="IX176" s="303"/>
      <c r="IY176" s="396" t="s">
        <v>518</v>
      </c>
      <c r="IZ176" s="396" t="s">
        <v>342</v>
      </c>
      <c r="JA176" s="396" t="s">
        <v>343</v>
      </c>
      <c r="JB176" s="396">
        <v>10</v>
      </c>
      <c r="JC176" s="396" t="s">
        <v>11</v>
      </c>
      <c r="JD176" s="396" t="s">
        <v>232</v>
      </c>
      <c r="JE176" s="396" t="s">
        <v>9</v>
      </c>
      <c r="JF176" s="396" t="s">
        <v>232</v>
      </c>
      <c r="JG176" s="396" t="s">
        <v>358</v>
      </c>
    </row>
    <row r="177" spans="1:267" customFormat="1">
      <c r="A177">
        <v>2559</v>
      </c>
      <c r="B177">
        <v>1</v>
      </c>
      <c r="F177">
        <v>700</v>
      </c>
      <c r="G177">
        <v>41</v>
      </c>
      <c r="H177">
        <v>0</v>
      </c>
      <c r="I177">
        <v>1</v>
      </c>
      <c r="J177">
        <v>1</v>
      </c>
      <c r="K177">
        <v>0</v>
      </c>
      <c r="L177" t="s">
        <v>525</v>
      </c>
      <c r="M177">
        <v>0</v>
      </c>
      <c r="N177">
        <v>22</v>
      </c>
      <c r="O177">
        <v>0</v>
      </c>
      <c r="P177">
        <v>40</v>
      </c>
      <c r="Q177">
        <v>0</v>
      </c>
      <c r="R177">
        <v>50</v>
      </c>
      <c r="S177">
        <v>0</v>
      </c>
      <c r="T177" t="s">
        <v>745</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c r="BX177">
        <v>0</v>
      </c>
      <c r="BY177">
        <v>0</v>
      </c>
      <c r="BZ177">
        <v>0</v>
      </c>
      <c r="CA177">
        <v>0</v>
      </c>
      <c r="CB177">
        <v>0</v>
      </c>
      <c r="CC177">
        <v>0</v>
      </c>
      <c r="CD177">
        <v>0</v>
      </c>
      <c r="CE177">
        <v>0</v>
      </c>
      <c r="CF177">
        <v>0</v>
      </c>
      <c r="CG177" s="439"/>
      <c r="CH177" s="303" t="s">
        <v>744</v>
      </c>
      <c r="CI177" s="393" t="s">
        <v>744</v>
      </c>
      <c r="CJ177" s="303" t="s">
        <v>744</v>
      </c>
      <c r="CK177" s="393" t="s">
        <v>744</v>
      </c>
      <c r="CL177" s="303" t="s">
        <v>744</v>
      </c>
      <c r="CM177" s="393" t="s">
        <v>744</v>
      </c>
      <c r="CN177" s="303"/>
      <c r="CO177" s="303"/>
      <c r="CP177" s="393" t="s">
        <v>658</v>
      </c>
      <c r="CQ177" s="303" t="s">
        <v>744</v>
      </c>
      <c r="CR177" s="393" t="s">
        <v>744</v>
      </c>
      <c r="CS177" s="393" t="s">
        <v>658</v>
      </c>
      <c r="CT177" s="303" t="s">
        <v>744</v>
      </c>
      <c r="CU177" s="393" t="s">
        <v>744</v>
      </c>
      <c r="CV177" s="303" t="s">
        <v>744</v>
      </c>
      <c r="CW177" s="303" t="s">
        <v>744</v>
      </c>
      <c r="CX177" s="303" t="s">
        <v>744</v>
      </c>
      <c r="CY177" s="303" t="s">
        <v>744</v>
      </c>
      <c r="CZ177" s="303" t="s">
        <v>744</v>
      </c>
      <c r="DA177" s="303" t="s">
        <v>744</v>
      </c>
      <c r="DB177" s="303" t="s">
        <v>744</v>
      </c>
      <c r="DC177" s="303" t="s">
        <v>744</v>
      </c>
      <c r="DD177" s="303" t="s">
        <v>744</v>
      </c>
      <c r="DE177" s="303" t="s">
        <v>744</v>
      </c>
      <c r="DF177" s="303" t="s">
        <v>744</v>
      </c>
      <c r="DG177" s="393" t="s">
        <v>744</v>
      </c>
      <c r="DH177" s="303" t="s">
        <v>744</v>
      </c>
      <c r="DI177" s="303" t="s">
        <v>744</v>
      </c>
      <c r="DJ177" s="393" t="s">
        <v>744</v>
      </c>
      <c r="DK177" s="303" t="s">
        <v>744</v>
      </c>
      <c r="DL177" s="303" t="s">
        <v>744</v>
      </c>
      <c r="DM177" s="303" t="s">
        <v>744</v>
      </c>
      <c r="DN177" s="303" t="s">
        <v>744</v>
      </c>
      <c r="DO177" s="303" t="s">
        <v>744</v>
      </c>
      <c r="DP177" s="303" t="s">
        <v>744</v>
      </c>
      <c r="DQ177" s="303" t="s">
        <v>744</v>
      </c>
      <c r="DR177" s="303" t="s">
        <v>744</v>
      </c>
      <c r="DS177" s="303" t="s">
        <v>744</v>
      </c>
      <c r="DT177" s="303" t="s">
        <v>744</v>
      </c>
      <c r="DU177" s="303" t="s">
        <v>744</v>
      </c>
      <c r="DV177" s="393" t="s">
        <v>744</v>
      </c>
      <c r="DW177" s="303" t="s">
        <v>744</v>
      </c>
      <c r="DX177" s="303" t="s">
        <v>744</v>
      </c>
      <c r="DY177" s="393" t="s">
        <v>744</v>
      </c>
      <c r="DZ177" s="303" t="s">
        <v>744</v>
      </c>
      <c r="EA177" s="303" t="s">
        <v>744</v>
      </c>
      <c r="EB177" s="303" t="s">
        <v>744</v>
      </c>
      <c r="EC177" s="303" t="s">
        <v>744</v>
      </c>
      <c r="ED177" s="303" t="s">
        <v>744</v>
      </c>
      <c r="EE177" s="303" t="s">
        <v>744</v>
      </c>
      <c r="EF177" s="303" t="s">
        <v>744</v>
      </c>
      <c r="EG177" s="303" t="s">
        <v>744</v>
      </c>
      <c r="EH177" s="303" t="s">
        <v>744</v>
      </c>
      <c r="EI177" s="303" t="s">
        <v>744</v>
      </c>
      <c r="EJ177" s="303" t="s">
        <v>744</v>
      </c>
      <c r="EK177" s="393" t="s">
        <v>744</v>
      </c>
      <c r="EL177" s="303" t="s">
        <v>744</v>
      </c>
      <c r="EM177" s="303" t="s">
        <v>744</v>
      </c>
      <c r="EN177" s="393" t="s">
        <v>744</v>
      </c>
      <c r="EO177" s="303" t="s">
        <v>744</v>
      </c>
      <c r="EP177" s="303" t="s">
        <v>744</v>
      </c>
      <c r="EQ177" s="303" t="s">
        <v>744</v>
      </c>
      <c r="ER177" s="303" t="s">
        <v>744</v>
      </c>
      <c r="ES177" s="303" t="s">
        <v>744</v>
      </c>
      <c r="ET177" s="303" t="s">
        <v>744</v>
      </c>
      <c r="EU177" s="303" t="s">
        <v>744</v>
      </c>
      <c r="EV177" s="303" t="s">
        <v>744</v>
      </c>
      <c r="EW177" s="303" t="s">
        <v>744</v>
      </c>
      <c r="EX177" s="303" t="s">
        <v>744</v>
      </c>
      <c r="EY177" s="303" t="s">
        <v>744</v>
      </c>
      <c r="EZ177" s="303" t="s">
        <v>744</v>
      </c>
      <c r="FA177" s="393" t="s">
        <v>744</v>
      </c>
      <c r="FB177" s="303" t="s">
        <v>744</v>
      </c>
      <c r="FC177" s="303" t="s">
        <v>744</v>
      </c>
      <c r="FD177" s="303" t="s">
        <v>744</v>
      </c>
      <c r="FE177" s="393" t="s">
        <v>744</v>
      </c>
      <c r="FF177" s="303" t="s">
        <v>744</v>
      </c>
      <c r="FG177" s="303" t="s">
        <v>744</v>
      </c>
      <c r="FH177" s="303" t="s">
        <v>744</v>
      </c>
      <c r="FI177" s="303" t="s">
        <v>744</v>
      </c>
      <c r="FJ177" s="303" t="s">
        <v>744</v>
      </c>
      <c r="FK177" s="303" t="s">
        <v>744</v>
      </c>
      <c r="FL177" s="303" t="s">
        <v>744</v>
      </c>
      <c r="FM177" s="303" t="s">
        <v>744</v>
      </c>
      <c r="FN177" s="303" t="s">
        <v>744</v>
      </c>
      <c r="FO177" s="303" t="s">
        <v>744</v>
      </c>
      <c r="FP177" s="303" t="s">
        <v>744</v>
      </c>
      <c r="FQ177" s="303" t="s">
        <v>744</v>
      </c>
      <c r="FR177" s="393" t="s">
        <v>744</v>
      </c>
      <c r="FS177" s="303" t="s">
        <v>744</v>
      </c>
      <c r="FT177" s="303" t="s">
        <v>744</v>
      </c>
      <c r="FU177" s="303" t="s">
        <v>744</v>
      </c>
      <c r="FV177" s="393" t="s">
        <v>744</v>
      </c>
      <c r="FW177" s="303" t="s">
        <v>744</v>
      </c>
      <c r="FX177" s="303" t="s">
        <v>744</v>
      </c>
      <c r="FY177" s="303" t="s">
        <v>744</v>
      </c>
      <c r="FZ177" s="303" t="s">
        <v>744</v>
      </c>
      <c r="GA177" s="303" t="s">
        <v>744</v>
      </c>
      <c r="GB177" s="303" t="s">
        <v>744</v>
      </c>
      <c r="GC177" s="303" t="s">
        <v>744</v>
      </c>
      <c r="GD177" s="303" t="s">
        <v>744</v>
      </c>
      <c r="GE177" s="303" t="s">
        <v>744</v>
      </c>
      <c r="GF177" s="303" t="s">
        <v>744</v>
      </c>
      <c r="GG177" s="303" t="s">
        <v>744</v>
      </c>
      <c r="GH177" s="303" t="s">
        <v>744</v>
      </c>
      <c r="GI177" s="393" t="s">
        <v>744</v>
      </c>
      <c r="GJ177" s="303" t="s">
        <v>744</v>
      </c>
      <c r="GK177" s="303" t="s">
        <v>744</v>
      </c>
      <c r="GL177" s="303" t="s">
        <v>744</v>
      </c>
      <c r="GM177" s="393" t="s">
        <v>744</v>
      </c>
      <c r="GN177" s="303" t="s">
        <v>744</v>
      </c>
      <c r="GO177" s="303" t="s">
        <v>744</v>
      </c>
      <c r="GP177" s="303" t="s">
        <v>744</v>
      </c>
      <c r="GQ177" s="303" t="s">
        <v>744</v>
      </c>
      <c r="GR177" s="303" t="s">
        <v>744</v>
      </c>
      <c r="GS177" s="303" t="s">
        <v>744</v>
      </c>
      <c r="GT177" s="303" t="s">
        <v>744</v>
      </c>
      <c r="GU177" s="303" t="s">
        <v>744</v>
      </c>
      <c r="GV177" s="303" t="s">
        <v>744</v>
      </c>
      <c r="GW177" s="303" t="s">
        <v>744</v>
      </c>
      <c r="GX177" s="303" t="s">
        <v>744</v>
      </c>
      <c r="GY177" s="303" t="s">
        <v>744</v>
      </c>
      <c r="GZ177" s="393" t="s">
        <v>744</v>
      </c>
      <c r="HA177" s="303" t="s">
        <v>744</v>
      </c>
      <c r="HB177" s="303" t="s">
        <v>744</v>
      </c>
      <c r="HC177" s="303" t="s">
        <v>744</v>
      </c>
      <c r="HD177" s="393" t="s">
        <v>744</v>
      </c>
      <c r="HE177" s="303" t="s">
        <v>744</v>
      </c>
      <c r="HF177" s="303" t="s">
        <v>744</v>
      </c>
      <c r="HG177" s="303" t="s">
        <v>744</v>
      </c>
      <c r="HH177" s="303" t="s">
        <v>744</v>
      </c>
      <c r="HI177" s="303" t="s">
        <v>744</v>
      </c>
      <c r="HJ177" s="303" t="s">
        <v>744</v>
      </c>
      <c r="HK177" s="303" t="s">
        <v>744</v>
      </c>
      <c r="HL177" s="303" t="s">
        <v>744</v>
      </c>
      <c r="HM177" s="303" t="s">
        <v>744</v>
      </c>
      <c r="HN177" s="303" t="s">
        <v>744</v>
      </c>
      <c r="HO177" s="303" t="s">
        <v>744</v>
      </c>
      <c r="HP177" s="303" t="s">
        <v>744</v>
      </c>
      <c r="HQ177" s="393" t="s">
        <v>744</v>
      </c>
      <c r="HR177" s="303" t="s">
        <v>744</v>
      </c>
      <c r="HS177" s="303" t="s">
        <v>744</v>
      </c>
      <c r="HT177" s="303" t="s">
        <v>744</v>
      </c>
      <c r="HU177" s="393" t="s">
        <v>744</v>
      </c>
      <c r="HV177" s="303" t="s">
        <v>744</v>
      </c>
      <c r="HW177" s="303" t="s">
        <v>744</v>
      </c>
      <c r="HX177" s="303" t="s">
        <v>744</v>
      </c>
      <c r="HY177" s="303" t="s">
        <v>744</v>
      </c>
      <c r="HZ177" s="303" t="s">
        <v>744</v>
      </c>
      <c r="IA177" s="303" t="s">
        <v>744</v>
      </c>
      <c r="IB177" s="303" t="s">
        <v>744</v>
      </c>
      <c r="IC177" s="303" t="s">
        <v>744</v>
      </c>
      <c r="ID177" s="303" t="s">
        <v>744</v>
      </c>
      <c r="IE177" s="303" t="s">
        <v>744</v>
      </c>
      <c r="IF177" s="303" t="s">
        <v>744</v>
      </c>
      <c r="IG177" s="303" t="s">
        <v>744</v>
      </c>
      <c r="IH177" s="393" t="s">
        <v>744</v>
      </c>
      <c r="II177" s="303" t="s">
        <v>744</v>
      </c>
      <c r="IJ177" s="303" t="s">
        <v>744</v>
      </c>
      <c r="IK177" s="303" t="s">
        <v>744</v>
      </c>
      <c r="IL177" s="393" t="s">
        <v>744</v>
      </c>
      <c r="IM177" s="303"/>
      <c r="IN177" s="303" t="s">
        <v>744</v>
      </c>
      <c r="IO177" s="303" t="s">
        <v>744</v>
      </c>
      <c r="IP177" s="393" t="s">
        <v>744</v>
      </c>
      <c r="IQ177" s="303" t="s">
        <v>744</v>
      </c>
      <c r="IR177" s="303" t="s">
        <v>744</v>
      </c>
      <c r="IS177" s="393" t="s">
        <v>744</v>
      </c>
      <c r="IT177" s="303" t="s">
        <v>744</v>
      </c>
      <c r="IU177" s="303" t="s">
        <v>744</v>
      </c>
      <c r="IV177" s="393" t="s">
        <v>495</v>
      </c>
      <c r="IW177" s="735"/>
      <c r="IX177" s="303"/>
      <c r="IY177" s="396" t="s">
        <v>525</v>
      </c>
      <c r="IZ177" s="396" t="s">
        <v>342</v>
      </c>
      <c r="JA177" s="396" t="s">
        <v>343</v>
      </c>
      <c r="JB177" s="396">
        <v>3</v>
      </c>
      <c r="JC177" s="396" t="s">
        <v>11</v>
      </c>
      <c r="JD177" s="396" t="s">
        <v>232</v>
      </c>
      <c r="JE177" s="396" t="s">
        <v>9</v>
      </c>
      <c r="JF177" s="396" t="s">
        <v>232</v>
      </c>
      <c r="JG177" s="396" t="s">
        <v>358</v>
      </c>
    </row>
    <row r="178" spans="1:267" customFormat="1">
      <c r="A178">
        <v>2560</v>
      </c>
      <c r="B178">
        <v>1</v>
      </c>
      <c r="F178">
        <v>700</v>
      </c>
      <c r="G178">
        <v>43</v>
      </c>
      <c r="H178">
        <v>1</v>
      </c>
      <c r="I178">
        <v>0</v>
      </c>
      <c r="J178">
        <v>1</v>
      </c>
      <c r="K178">
        <v>0</v>
      </c>
      <c r="L178" t="s">
        <v>525</v>
      </c>
      <c r="M178">
        <v>0</v>
      </c>
      <c r="N178">
        <v>32</v>
      </c>
      <c r="O178">
        <v>20</v>
      </c>
      <c r="P178">
        <v>40</v>
      </c>
      <c r="Q178">
        <v>40</v>
      </c>
      <c r="R178">
        <v>0</v>
      </c>
      <c r="S178">
        <v>0</v>
      </c>
      <c r="T178" t="s">
        <v>745</v>
      </c>
      <c r="U178">
        <v>0</v>
      </c>
      <c r="V178">
        <v>0</v>
      </c>
      <c r="W178">
        <v>0.5</v>
      </c>
      <c r="X178">
        <v>3</v>
      </c>
      <c r="Y178">
        <v>5.5</v>
      </c>
      <c r="Z178">
        <v>0</v>
      </c>
      <c r="AA178">
        <v>0</v>
      </c>
      <c r="AB178">
        <v>0</v>
      </c>
      <c r="AC178">
        <v>0</v>
      </c>
      <c r="AD178">
        <v>0</v>
      </c>
      <c r="AE178">
        <v>24</v>
      </c>
      <c r="AF178">
        <v>0</v>
      </c>
      <c r="AG178">
        <v>0</v>
      </c>
      <c r="AH178">
        <v>0</v>
      </c>
      <c r="AI178">
        <v>60</v>
      </c>
      <c r="AJ178">
        <v>175</v>
      </c>
      <c r="AK178">
        <v>1392.5</v>
      </c>
      <c r="AL178">
        <v>0</v>
      </c>
      <c r="AM178">
        <v>0</v>
      </c>
      <c r="AN178">
        <v>0</v>
      </c>
      <c r="AO178">
        <v>0</v>
      </c>
      <c r="AP178">
        <v>0</v>
      </c>
      <c r="AQ178">
        <v>0</v>
      </c>
      <c r="AR178">
        <v>0</v>
      </c>
      <c r="AS178">
        <v>0</v>
      </c>
      <c r="AT178">
        <v>0</v>
      </c>
      <c r="AU178">
        <v>0</v>
      </c>
      <c r="AV178">
        <v>947</v>
      </c>
      <c r="AW178">
        <v>0</v>
      </c>
      <c r="AX178">
        <v>0</v>
      </c>
      <c r="AY178">
        <v>0</v>
      </c>
      <c r="AZ178">
        <v>0</v>
      </c>
      <c r="BA178">
        <v>0</v>
      </c>
      <c r="BB178">
        <v>0</v>
      </c>
      <c r="BC178">
        <v>0</v>
      </c>
      <c r="BD178">
        <v>0</v>
      </c>
      <c r="BE178">
        <v>0</v>
      </c>
      <c r="BF178">
        <v>0</v>
      </c>
      <c r="BG178">
        <v>0</v>
      </c>
      <c r="BH178">
        <v>0</v>
      </c>
      <c r="BI178">
        <v>0</v>
      </c>
      <c r="BJ178">
        <v>0</v>
      </c>
      <c r="BK178">
        <v>0</v>
      </c>
      <c r="BL178">
        <v>0</v>
      </c>
      <c r="BM178">
        <v>0</v>
      </c>
      <c r="BN178">
        <v>0</v>
      </c>
      <c r="BO178">
        <v>0</v>
      </c>
      <c r="BP178">
        <v>0</v>
      </c>
      <c r="BQ178">
        <v>0</v>
      </c>
      <c r="BR178">
        <v>0</v>
      </c>
      <c r="BS178">
        <v>0</v>
      </c>
      <c r="BT178">
        <v>0</v>
      </c>
      <c r="BU178">
        <v>0</v>
      </c>
      <c r="BV178">
        <v>0</v>
      </c>
      <c r="BW178">
        <v>0</v>
      </c>
      <c r="BX178">
        <v>0</v>
      </c>
      <c r="BY178">
        <v>0</v>
      </c>
      <c r="BZ178">
        <v>0</v>
      </c>
      <c r="CA178">
        <v>0</v>
      </c>
      <c r="CB178">
        <v>0</v>
      </c>
      <c r="CC178">
        <v>0</v>
      </c>
      <c r="CD178">
        <v>0</v>
      </c>
      <c r="CE178">
        <v>0</v>
      </c>
      <c r="CF178">
        <v>0</v>
      </c>
      <c r="CG178" s="439"/>
      <c r="CH178" s="303">
        <v>32</v>
      </c>
      <c r="CI178" s="393">
        <v>20</v>
      </c>
      <c r="CJ178" s="303">
        <v>40</v>
      </c>
      <c r="CK178" s="393">
        <v>40</v>
      </c>
      <c r="CL178" s="303">
        <v>0</v>
      </c>
      <c r="CM178" s="393">
        <v>0</v>
      </c>
      <c r="CN178" s="303"/>
      <c r="CO178" s="303"/>
      <c r="CP178" s="393" t="s">
        <v>744</v>
      </c>
      <c r="CQ178" s="303" t="s">
        <v>744</v>
      </c>
      <c r="CR178" s="393" t="s">
        <v>744</v>
      </c>
      <c r="CS178" s="393" t="s">
        <v>744</v>
      </c>
      <c r="CT178" s="303" t="s">
        <v>744</v>
      </c>
      <c r="CU178" s="393" t="s">
        <v>744</v>
      </c>
      <c r="CV178" s="303" t="s">
        <v>744</v>
      </c>
      <c r="CW178" s="303" t="s">
        <v>744</v>
      </c>
      <c r="CX178" s="303" t="s">
        <v>744</v>
      </c>
      <c r="CY178" s="303" t="s">
        <v>744</v>
      </c>
      <c r="CZ178" s="303" t="s">
        <v>744</v>
      </c>
      <c r="DA178" s="303" t="s">
        <v>744</v>
      </c>
      <c r="DB178" s="303" t="s">
        <v>744</v>
      </c>
      <c r="DC178" s="303" t="s">
        <v>744</v>
      </c>
      <c r="DD178" s="303" t="s">
        <v>744</v>
      </c>
      <c r="DE178" s="303" t="s">
        <v>744</v>
      </c>
      <c r="DF178" s="303" t="s">
        <v>744</v>
      </c>
      <c r="DG178" s="393" t="s">
        <v>744</v>
      </c>
      <c r="DH178" s="303" t="s">
        <v>744</v>
      </c>
      <c r="DI178" s="303" t="s">
        <v>744</v>
      </c>
      <c r="DJ178" s="393" t="s">
        <v>744</v>
      </c>
      <c r="DK178" s="303" t="s">
        <v>744</v>
      </c>
      <c r="DL178" s="303" t="s">
        <v>744</v>
      </c>
      <c r="DM178" s="303" t="s">
        <v>744</v>
      </c>
      <c r="DN178" s="303" t="s">
        <v>744</v>
      </c>
      <c r="DO178" s="303" t="s">
        <v>744</v>
      </c>
      <c r="DP178" s="303" t="s">
        <v>744</v>
      </c>
      <c r="DQ178" s="303" t="s">
        <v>744</v>
      </c>
      <c r="DR178" s="303" t="s">
        <v>744</v>
      </c>
      <c r="DS178" s="303" t="s">
        <v>744</v>
      </c>
      <c r="DT178" s="303" t="s">
        <v>744</v>
      </c>
      <c r="DU178" s="303" t="s">
        <v>744</v>
      </c>
      <c r="DV178" s="393" t="s">
        <v>744</v>
      </c>
      <c r="DW178" s="303" t="s">
        <v>744</v>
      </c>
      <c r="DX178" s="303" t="s">
        <v>744</v>
      </c>
      <c r="DY178" s="393" t="s">
        <v>744</v>
      </c>
      <c r="DZ178" s="303" t="s">
        <v>744</v>
      </c>
      <c r="EA178" s="303" t="s">
        <v>744</v>
      </c>
      <c r="EB178" s="303" t="s">
        <v>744</v>
      </c>
      <c r="EC178" s="303" t="s">
        <v>744</v>
      </c>
      <c r="ED178" s="303" t="s">
        <v>744</v>
      </c>
      <c r="EE178" s="303" t="s">
        <v>744</v>
      </c>
      <c r="EF178" s="303" t="s">
        <v>744</v>
      </c>
      <c r="EG178" s="303" t="s">
        <v>744</v>
      </c>
      <c r="EH178" s="303" t="s">
        <v>744</v>
      </c>
      <c r="EI178" s="303" t="s">
        <v>744</v>
      </c>
      <c r="EJ178" s="303" t="s">
        <v>744</v>
      </c>
      <c r="EK178" s="393" t="s">
        <v>744</v>
      </c>
      <c r="EL178" s="303" t="s">
        <v>744</v>
      </c>
      <c r="EM178" s="303" t="s">
        <v>744</v>
      </c>
      <c r="EN178" s="393" t="s">
        <v>744</v>
      </c>
      <c r="EO178" s="303">
        <v>0.5</v>
      </c>
      <c r="EP178" s="303">
        <v>872</v>
      </c>
      <c r="EQ178" s="303">
        <v>0</v>
      </c>
      <c r="ER178" s="303">
        <v>60</v>
      </c>
      <c r="ES178" s="303">
        <v>0</v>
      </c>
      <c r="ET178" s="303">
        <v>0</v>
      </c>
      <c r="EU178" s="303">
        <v>0</v>
      </c>
      <c r="EV178" s="303">
        <v>0</v>
      </c>
      <c r="EW178" s="303">
        <v>0</v>
      </c>
      <c r="EX178" s="303">
        <v>0</v>
      </c>
      <c r="EY178" s="303">
        <v>812</v>
      </c>
      <c r="EZ178" s="303">
        <v>0</v>
      </c>
      <c r="FA178" s="393">
        <v>0</v>
      </c>
      <c r="FB178" s="303">
        <v>1744</v>
      </c>
      <c r="FC178" s="303">
        <v>1624</v>
      </c>
      <c r="FD178" s="303">
        <v>0</v>
      </c>
      <c r="FE178" s="393">
        <v>6.8807339449541316E-2</v>
      </c>
      <c r="FF178" s="303">
        <v>3</v>
      </c>
      <c r="FG178" s="303">
        <v>5232</v>
      </c>
      <c r="FH178" s="303">
        <v>0</v>
      </c>
      <c r="FI178" s="303">
        <v>175</v>
      </c>
      <c r="FJ178" s="303">
        <v>0</v>
      </c>
      <c r="FK178" s="303">
        <v>947</v>
      </c>
      <c r="FL178" s="303">
        <v>0</v>
      </c>
      <c r="FM178" s="303">
        <v>0</v>
      </c>
      <c r="FN178" s="303">
        <v>0</v>
      </c>
      <c r="FO178" s="303">
        <v>0</v>
      </c>
      <c r="FP178" s="303">
        <v>4110</v>
      </c>
      <c r="FQ178" s="303">
        <v>0</v>
      </c>
      <c r="FR178" s="393">
        <v>0</v>
      </c>
      <c r="FS178" s="303">
        <v>1744</v>
      </c>
      <c r="FT178" s="303">
        <v>1370</v>
      </c>
      <c r="FU178" s="303">
        <v>0</v>
      </c>
      <c r="FV178" s="393">
        <v>0.21444954128440363</v>
      </c>
      <c r="FW178" s="303">
        <v>3.5</v>
      </c>
      <c r="FX178" s="303">
        <v>6104</v>
      </c>
      <c r="FY178" s="303">
        <v>0</v>
      </c>
      <c r="FZ178" s="303">
        <v>235</v>
      </c>
      <c r="GA178" s="303">
        <v>0</v>
      </c>
      <c r="GB178" s="303">
        <v>947</v>
      </c>
      <c r="GC178" s="303">
        <v>0</v>
      </c>
      <c r="GD178" s="303">
        <v>0</v>
      </c>
      <c r="GE178" s="303">
        <v>0</v>
      </c>
      <c r="GF178" s="303">
        <v>0</v>
      </c>
      <c r="GG178" s="303">
        <v>4922</v>
      </c>
      <c r="GH178" s="303">
        <v>0</v>
      </c>
      <c r="GI178" s="393">
        <v>0</v>
      </c>
      <c r="GJ178" s="303">
        <v>1744</v>
      </c>
      <c r="GK178" s="303">
        <v>1406.2857142857142</v>
      </c>
      <c r="GL178" s="303">
        <v>0</v>
      </c>
      <c r="GM178" s="393">
        <v>0.19364351245085198</v>
      </c>
      <c r="GN178" s="303">
        <v>5.5</v>
      </c>
      <c r="GO178" s="303">
        <v>10120</v>
      </c>
      <c r="GP178" s="303">
        <v>24</v>
      </c>
      <c r="GQ178" s="303">
        <v>1392.5</v>
      </c>
      <c r="GR178" s="303">
        <v>0</v>
      </c>
      <c r="GS178" s="303">
        <v>0</v>
      </c>
      <c r="GT178" s="303">
        <v>0</v>
      </c>
      <c r="GU178" s="303">
        <v>0</v>
      </c>
      <c r="GV178" s="303">
        <v>0</v>
      </c>
      <c r="GW178" s="303">
        <v>0</v>
      </c>
      <c r="GX178" s="303">
        <v>8703.5</v>
      </c>
      <c r="GY178" s="303">
        <v>0</v>
      </c>
      <c r="GZ178" s="393">
        <v>0</v>
      </c>
      <c r="HA178" s="303">
        <v>1840</v>
      </c>
      <c r="HB178" s="303">
        <v>1582.4545454545455</v>
      </c>
      <c r="HC178" s="303">
        <v>0</v>
      </c>
      <c r="HD178" s="393">
        <v>0.13997035573122529</v>
      </c>
      <c r="HE178" s="303" t="s">
        <v>744</v>
      </c>
      <c r="HF178" s="303" t="s">
        <v>744</v>
      </c>
      <c r="HG178" s="303" t="s">
        <v>744</v>
      </c>
      <c r="HH178" s="303" t="s">
        <v>744</v>
      </c>
      <c r="HI178" s="303" t="s">
        <v>744</v>
      </c>
      <c r="HJ178" s="303" t="s">
        <v>744</v>
      </c>
      <c r="HK178" s="303" t="s">
        <v>744</v>
      </c>
      <c r="HL178" s="303" t="s">
        <v>744</v>
      </c>
      <c r="HM178" s="303" t="s">
        <v>744</v>
      </c>
      <c r="HN178" s="303" t="s">
        <v>744</v>
      </c>
      <c r="HO178" s="303" t="s">
        <v>744</v>
      </c>
      <c r="HP178" s="303" t="s">
        <v>744</v>
      </c>
      <c r="HQ178" s="393" t="s">
        <v>744</v>
      </c>
      <c r="HR178" s="303" t="s">
        <v>744</v>
      </c>
      <c r="HS178" s="303" t="s">
        <v>744</v>
      </c>
      <c r="HT178" s="303" t="s">
        <v>744</v>
      </c>
      <c r="HU178" s="393" t="s">
        <v>744</v>
      </c>
      <c r="HV178" s="303">
        <v>5.5</v>
      </c>
      <c r="HW178" s="303">
        <v>10120</v>
      </c>
      <c r="HX178" s="303">
        <v>24</v>
      </c>
      <c r="HY178" s="303">
        <v>1392.5</v>
      </c>
      <c r="HZ178" s="303">
        <v>0</v>
      </c>
      <c r="IA178" s="303">
        <v>0</v>
      </c>
      <c r="IB178" s="303">
        <v>0</v>
      </c>
      <c r="IC178" s="303">
        <v>0</v>
      </c>
      <c r="ID178" s="303">
        <v>0</v>
      </c>
      <c r="IE178" s="303">
        <v>0</v>
      </c>
      <c r="IF178" s="303">
        <v>8703.5</v>
      </c>
      <c r="IG178" s="303">
        <v>0</v>
      </c>
      <c r="IH178" s="393">
        <v>0</v>
      </c>
      <c r="II178" s="303">
        <v>1840</v>
      </c>
      <c r="IJ178" s="303">
        <v>1582.4545454545455</v>
      </c>
      <c r="IK178" s="303">
        <v>0</v>
      </c>
      <c r="IL178" s="393">
        <v>0.13997035573122529</v>
      </c>
      <c r="IM178" s="303"/>
      <c r="IN178" s="303">
        <v>1832</v>
      </c>
      <c r="IO178" s="303">
        <v>1585.9166666666667</v>
      </c>
      <c r="IP178" s="393">
        <v>0.1343249636098981</v>
      </c>
      <c r="IQ178" s="303">
        <v>1744</v>
      </c>
      <c r="IR178" s="303">
        <v>1370</v>
      </c>
      <c r="IS178" s="393">
        <v>0.21444954128440363</v>
      </c>
      <c r="IT178" s="303">
        <v>1802.6666666666667</v>
      </c>
      <c r="IU178" s="303">
        <v>1513.9444444444443</v>
      </c>
      <c r="IV178" s="393">
        <v>0.16016395463510857</v>
      </c>
      <c r="IW178" s="735"/>
      <c r="IX178" s="303"/>
      <c r="IY178" s="396" t="s">
        <v>525</v>
      </c>
      <c r="IZ178" s="396" t="s">
        <v>342</v>
      </c>
      <c r="JA178" s="396" t="s">
        <v>343</v>
      </c>
      <c r="JB178" s="396">
        <v>17</v>
      </c>
      <c r="JC178" s="396" t="s">
        <v>12</v>
      </c>
      <c r="JD178" s="396" t="s">
        <v>232</v>
      </c>
      <c r="JE178" s="396" t="s">
        <v>9</v>
      </c>
      <c r="JF178" s="396" t="s">
        <v>232</v>
      </c>
      <c r="JG178" s="396" t="s">
        <v>358</v>
      </c>
    </row>
    <row r="179" spans="1:267" customFormat="1">
      <c r="A179">
        <v>2615</v>
      </c>
      <c r="B179">
        <v>1</v>
      </c>
      <c r="F179">
        <v>700</v>
      </c>
      <c r="G179">
        <v>41</v>
      </c>
      <c r="H179">
        <v>1</v>
      </c>
      <c r="I179">
        <v>0</v>
      </c>
      <c r="J179">
        <v>1</v>
      </c>
      <c r="K179">
        <v>0</v>
      </c>
      <c r="L179" t="s">
        <v>528</v>
      </c>
      <c r="M179">
        <v>0</v>
      </c>
      <c r="N179">
        <v>0</v>
      </c>
      <c r="O179">
        <v>22</v>
      </c>
      <c r="P179">
        <v>0</v>
      </c>
      <c r="Q179">
        <v>40</v>
      </c>
      <c r="R179">
        <v>0</v>
      </c>
      <c r="S179">
        <v>50</v>
      </c>
      <c r="T179" t="s">
        <v>745</v>
      </c>
      <c r="U179">
        <v>0</v>
      </c>
      <c r="V179">
        <v>0</v>
      </c>
      <c r="W179">
        <v>0</v>
      </c>
      <c r="X179">
        <v>0</v>
      </c>
      <c r="Y179">
        <v>6</v>
      </c>
      <c r="Z179">
        <v>0</v>
      </c>
      <c r="AA179">
        <v>0</v>
      </c>
      <c r="AB179">
        <v>0</v>
      </c>
      <c r="AC179">
        <v>0</v>
      </c>
      <c r="AD179">
        <v>0</v>
      </c>
      <c r="AE179">
        <v>80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BN179">
        <v>0</v>
      </c>
      <c r="BO179">
        <v>0</v>
      </c>
      <c r="BP179">
        <v>0</v>
      </c>
      <c r="BQ179">
        <v>0</v>
      </c>
      <c r="BR179">
        <v>0</v>
      </c>
      <c r="BS179">
        <v>0</v>
      </c>
      <c r="BT179">
        <v>0</v>
      </c>
      <c r="BU179">
        <v>0</v>
      </c>
      <c r="BV179">
        <v>0</v>
      </c>
      <c r="BW179">
        <v>0</v>
      </c>
      <c r="BX179">
        <v>0</v>
      </c>
      <c r="BY179">
        <v>0</v>
      </c>
      <c r="BZ179">
        <v>0</v>
      </c>
      <c r="CA179">
        <v>200</v>
      </c>
      <c r="CB179">
        <v>0</v>
      </c>
      <c r="CC179">
        <v>0</v>
      </c>
      <c r="CD179">
        <v>0</v>
      </c>
      <c r="CE179">
        <v>0</v>
      </c>
      <c r="CF179">
        <v>0</v>
      </c>
      <c r="CG179" s="439"/>
      <c r="CH179" s="303" t="s">
        <v>744</v>
      </c>
      <c r="CI179" s="393">
        <v>22</v>
      </c>
      <c r="CJ179" s="303" t="s">
        <v>744</v>
      </c>
      <c r="CK179" s="393">
        <v>40</v>
      </c>
      <c r="CL179" s="303" t="s">
        <v>744</v>
      </c>
      <c r="CM179" s="393">
        <v>50</v>
      </c>
      <c r="CN179" s="303"/>
      <c r="CO179" s="303"/>
      <c r="CP179" s="393" t="s">
        <v>744</v>
      </c>
      <c r="CQ179" s="303" t="s">
        <v>389</v>
      </c>
      <c r="CR179" s="393" t="s">
        <v>744</v>
      </c>
      <c r="CS179" s="393" t="s">
        <v>744</v>
      </c>
      <c r="CT179" s="303" t="s">
        <v>389</v>
      </c>
      <c r="CU179" s="393" t="s">
        <v>744</v>
      </c>
      <c r="CV179" s="303" t="s">
        <v>744</v>
      </c>
      <c r="CW179" s="303" t="s">
        <v>744</v>
      </c>
      <c r="CX179" s="303" t="s">
        <v>744</v>
      </c>
      <c r="CY179" s="303" t="s">
        <v>744</v>
      </c>
      <c r="CZ179" s="303" t="s">
        <v>744</v>
      </c>
      <c r="DA179" s="303" t="s">
        <v>744</v>
      </c>
      <c r="DB179" s="303" t="s">
        <v>744</v>
      </c>
      <c r="DC179" s="303" t="s">
        <v>744</v>
      </c>
      <c r="DD179" s="303" t="s">
        <v>744</v>
      </c>
      <c r="DE179" s="303" t="s">
        <v>744</v>
      </c>
      <c r="DF179" s="303" t="s">
        <v>744</v>
      </c>
      <c r="DG179" s="393" t="s">
        <v>744</v>
      </c>
      <c r="DH179" s="303" t="s">
        <v>744</v>
      </c>
      <c r="DI179" s="303" t="s">
        <v>744</v>
      </c>
      <c r="DJ179" s="393" t="s">
        <v>744</v>
      </c>
      <c r="DK179" s="303" t="s">
        <v>744</v>
      </c>
      <c r="DL179" s="303" t="s">
        <v>744</v>
      </c>
      <c r="DM179" s="303" t="s">
        <v>744</v>
      </c>
      <c r="DN179" s="303" t="s">
        <v>744</v>
      </c>
      <c r="DO179" s="303" t="s">
        <v>744</v>
      </c>
      <c r="DP179" s="303" t="s">
        <v>744</v>
      </c>
      <c r="DQ179" s="303" t="s">
        <v>744</v>
      </c>
      <c r="DR179" s="303" t="s">
        <v>744</v>
      </c>
      <c r="DS179" s="303" t="s">
        <v>744</v>
      </c>
      <c r="DT179" s="303" t="s">
        <v>744</v>
      </c>
      <c r="DU179" s="303" t="s">
        <v>744</v>
      </c>
      <c r="DV179" s="393" t="s">
        <v>744</v>
      </c>
      <c r="DW179" s="303" t="s">
        <v>744</v>
      </c>
      <c r="DX179" s="303" t="s">
        <v>744</v>
      </c>
      <c r="DY179" s="393" t="s">
        <v>744</v>
      </c>
      <c r="DZ179" s="303" t="s">
        <v>744</v>
      </c>
      <c r="EA179" s="303" t="s">
        <v>744</v>
      </c>
      <c r="EB179" s="303" t="s">
        <v>744</v>
      </c>
      <c r="EC179" s="303" t="s">
        <v>744</v>
      </c>
      <c r="ED179" s="303" t="s">
        <v>744</v>
      </c>
      <c r="EE179" s="303" t="s">
        <v>744</v>
      </c>
      <c r="EF179" s="303" t="s">
        <v>744</v>
      </c>
      <c r="EG179" s="303" t="s">
        <v>744</v>
      </c>
      <c r="EH179" s="303" t="s">
        <v>744</v>
      </c>
      <c r="EI179" s="303" t="s">
        <v>744</v>
      </c>
      <c r="EJ179" s="303" t="s">
        <v>744</v>
      </c>
      <c r="EK179" s="393" t="s">
        <v>744</v>
      </c>
      <c r="EL179" s="303" t="s">
        <v>744</v>
      </c>
      <c r="EM179" s="303" t="s">
        <v>744</v>
      </c>
      <c r="EN179" s="393" t="s">
        <v>744</v>
      </c>
      <c r="EO179" s="303" t="s">
        <v>744</v>
      </c>
      <c r="EP179" s="303" t="s">
        <v>744</v>
      </c>
      <c r="EQ179" s="303" t="s">
        <v>744</v>
      </c>
      <c r="ER179" s="303" t="s">
        <v>744</v>
      </c>
      <c r="ES179" s="303" t="s">
        <v>744</v>
      </c>
      <c r="ET179" s="303" t="s">
        <v>744</v>
      </c>
      <c r="EU179" s="303" t="s">
        <v>744</v>
      </c>
      <c r="EV179" s="303" t="s">
        <v>744</v>
      </c>
      <c r="EW179" s="303" t="s">
        <v>744</v>
      </c>
      <c r="EX179" s="303" t="s">
        <v>744</v>
      </c>
      <c r="EY179" s="303" t="s">
        <v>744</v>
      </c>
      <c r="EZ179" s="303" t="s">
        <v>744</v>
      </c>
      <c r="FA179" s="393" t="s">
        <v>744</v>
      </c>
      <c r="FB179" s="303" t="s">
        <v>744</v>
      </c>
      <c r="FC179" s="303" t="s">
        <v>744</v>
      </c>
      <c r="FD179" s="303" t="s">
        <v>744</v>
      </c>
      <c r="FE179" s="393" t="s">
        <v>744</v>
      </c>
      <c r="FF179" s="303" t="s">
        <v>744</v>
      </c>
      <c r="FG179" s="303" t="s">
        <v>744</v>
      </c>
      <c r="FH179" s="303" t="s">
        <v>744</v>
      </c>
      <c r="FI179" s="303" t="s">
        <v>744</v>
      </c>
      <c r="FJ179" s="303" t="s">
        <v>744</v>
      </c>
      <c r="FK179" s="303" t="s">
        <v>744</v>
      </c>
      <c r="FL179" s="303" t="s">
        <v>744</v>
      </c>
      <c r="FM179" s="303" t="s">
        <v>744</v>
      </c>
      <c r="FN179" s="303" t="s">
        <v>744</v>
      </c>
      <c r="FO179" s="303" t="s">
        <v>744</v>
      </c>
      <c r="FP179" s="303" t="s">
        <v>744</v>
      </c>
      <c r="FQ179" s="303" t="s">
        <v>744</v>
      </c>
      <c r="FR179" s="393" t="s">
        <v>744</v>
      </c>
      <c r="FS179" s="303" t="s">
        <v>744</v>
      </c>
      <c r="FT179" s="303" t="s">
        <v>744</v>
      </c>
      <c r="FU179" s="303" t="s">
        <v>744</v>
      </c>
      <c r="FV179" s="393" t="s">
        <v>744</v>
      </c>
      <c r="FW179" s="303" t="s">
        <v>744</v>
      </c>
      <c r="FX179" s="303" t="s">
        <v>744</v>
      </c>
      <c r="FY179" s="303" t="s">
        <v>744</v>
      </c>
      <c r="FZ179" s="303" t="s">
        <v>744</v>
      </c>
      <c r="GA179" s="303" t="s">
        <v>744</v>
      </c>
      <c r="GB179" s="303" t="s">
        <v>744</v>
      </c>
      <c r="GC179" s="303" t="s">
        <v>744</v>
      </c>
      <c r="GD179" s="303" t="s">
        <v>744</v>
      </c>
      <c r="GE179" s="303" t="s">
        <v>744</v>
      </c>
      <c r="GF179" s="303" t="s">
        <v>744</v>
      </c>
      <c r="GG179" s="303" t="s">
        <v>744</v>
      </c>
      <c r="GH179" s="303" t="s">
        <v>744</v>
      </c>
      <c r="GI179" s="393" t="s">
        <v>744</v>
      </c>
      <c r="GJ179" s="303" t="s">
        <v>744</v>
      </c>
      <c r="GK179" s="303" t="s">
        <v>744</v>
      </c>
      <c r="GL179" s="303" t="s">
        <v>744</v>
      </c>
      <c r="GM179" s="393" t="s">
        <v>744</v>
      </c>
      <c r="GN179" s="303">
        <v>6</v>
      </c>
      <c r="GO179" s="303">
        <v>10516</v>
      </c>
      <c r="GP179" s="303">
        <v>80</v>
      </c>
      <c r="GQ179" s="303">
        <v>0</v>
      </c>
      <c r="GR179" s="303">
        <v>0</v>
      </c>
      <c r="GS179" s="303">
        <v>0</v>
      </c>
      <c r="GT179" s="303">
        <v>0</v>
      </c>
      <c r="GU179" s="303">
        <v>0</v>
      </c>
      <c r="GV179" s="303">
        <v>0</v>
      </c>
      <c r="GW179" s="303">
        <v>0</v>
      </c>
      <c r="GX179" s="303">
        <v>10436</v>
      </c>
      <c r="GY179" s="303">
        <v>0</v>
      </c>
      <c r="GZ179" s="393">
        <v>200</v>
      </c>
      <c r="HA179" s="303">
        <v>1752.6666666666667</v>
      </c>
      <c r="HB179" s="303">
        <v>1739.3333333333335</v>
      </c>
      <c r="HC179" s="303">
        <v>0</v>
      </c>
      <c r="HD179" s="393">
        <v>7.607455306199995E-3</v>
      </c>
      <c r="HE179" s="303" t="s">
        <v>744</v>
      </c>
      <c r="HF179" s="303" t="s">
        <v>744</v>
      </c>
      <c r="HG179" s="303" t="s">
        <v>744</v>
      </c>
      <c r="HH179" s="303" t="s">
        <v>744</v>
      </c>
      <c r="HI179" s="303" t="s">
        <v>744</v>
      </c>
      <c r="HJ179" s="303" t="s">
        <v>744</v>
      </c>
      <c r="HK179" s="303" t="s">
        <v>744</v>
      </c>
      <c r="HL179" s="303" t="s">
        <v>744</v>
      </c>
      <c r="HM179" s="303" t="s">
        <v>744</v>
      </c>
      <c r="HN179" s="303" t="s">
        <v>744</v>
      </c>
      <c r="HO179" s="303" t="s">
        <v>744</v>
      </c>
      <c r="HP179" s="303" t="s">
        <v>744</v>
      </c>
      <c r="HQ179" s="393" t="s">
        <v>744</v>
      </c>
      <c r="HR179" s="303" t="s">
        <v>744</v>
      </c>
      <c r="HS179" s="303" t="s">
        <v>744</v>
      </c>
      <c r="HT179" s="303" t="s">
        <v>744</v>
      </c>
      <c r="HU179" s="393" t="s">
        <v>744</v>
      </c>
      <c r="HV179" s="303">
        <v>6</v>
      </c>
      <c r="HW179" s="303">
        <v>10516</v>
      </c>
      <c r="HX179" s="303">
        <v>80</v>
      </c>
      <c r="HY179" s="303">
        <v>0</v>
      </c>
      <c r="HZ179" s="303">
        <v>0</v>
      </c>
      <c r="IA179" s="303">
        <v>0</v>
      </c>
      <c r="IB179" s="303">
        <v>0</v>
      </c>
      <c r="IC179" s="303">
        <v>0</v>
      </c>
      <c r="ID179" s="303">
        <v>0</v>
      </c>
      <c r="IE179" s="303">
        <v>0</v>
      </c>
      <c r="IF179" s="303">
        <v>10436</v>
      </c>
      <c r="IG179" s="303">
        <v>0</v>
      </c>
      <c r="IH179" s="393">
        <v>200</v>
      </c>
      <c r="II179" s="303">
        <v>1752.6666666666667</v>
      </c>
      <c r="IJ179" s="303">
        <v>1739.3333333333333</v>
      </c>
      <c r="IK179" s="303">
        <v>0</v>
      </c>
      <c r="IL179" s="393">
        <v>7.607455306200217E-3</v>
      </c>
      <c r="IM179" s="303"/>
      <c r="IN179" s="303">
        <v>1752.6666666666667</v>
      </c>
      <c r="IO179" s="303">
        <v>1739.3333333333333</v>
      </c>
      <c r="IP179" s="393">
        <v>7.607455306200217E-3</v>
      </c>
      <c r="IQ179" s="303" t="s">
        <v>744</v>
      </c>
      <c r="IR179" s="303" t="s">
        <v>744</v>
      </c>
      <c r="IS179" s="393" t="s">
        <v>744</v>
      </c>
      <c r="IT179" s="303">
        <v>1752.6666666666667</v>
      </c>
      <c r="IU179" s="303">
        <v>1739.3333333333333</v>
      </c>
      <c r="IV179" s="393">
        <v>7.607455306200217E-3</v>
      </c>
      <c r="IW179" s="735"/>
      <c r="IX179" s="303"/>
      <c r="IY179" s="396" t="s">
        <v>528</v>
      </c>
      <c r="IZ179" s="396" t="s">
        <v>342</v>
      </c>
      <c r="JA179" s="396" t="s">
        <v>343</v>
      </c>
      <c r="JB179" s="396">
        <v>6</v>
      </c>
      <c r="JC179" s="396" t="s">
        <v>11</v>
      </c>
      <c r="JD179" s="396" t="s">
        <v>232</v>
      </c>
      <c r="JE179" s="396" t="s">
        <v>9</v>
      </c>
      <c r="JF179" s="396" t="s">
        <v>232</v>
      </c>
      <c r="JG179" s="396" t="s">
        <v>358</v>
      </c>
    </row>
    <row r="180" spans="1:267" customFormat="1">
      <c r="A180">
        <v>2616</v>
      </c>
      <c r="B180">
        <v>1</v>
      </c>
      <c r="F180">
        <v>700</v>
      </c>
      <c r="G180">
        <v>42</v>
      </c>
      <c r="H180">
        <v>0</v>
      </c>
      <c r="I180">
        <v>1</v>
      </c>
      <c r="J180">
        <v>1</v>
      </c>
      <c r="K180">
        <v>0</v>
      </c>
      <c r="L180" t="s">
        <v>528</v>
      </c>
      <c r="M180">
        <v>0</v>
      </c>
      <c r="N180">
        <v>28</v>
      </c>
      <c r="O180">
        <v>27</v>
      </c>
      <c r="P180">
        <v>40</v>
      </c>
      <c r="Q180">
        <v>40</v>
      </c>
      <c r="R180">
        <v>300</v>
      </c>
      <c r="S180">
        <v>300</v>
      </c>
      <c r="T180" t="s">
        <v>745</v>
      </c>
      <c r="U180">
        <v>1</v>
      </c>
      <c r="V180">
        <v>0</v>
      </c>
      <c r="W180">
        <v>12.5</v>
      </c>
      <c r="X180">
        <v>9</v>
      </c>
      <c r="Y180">
        <v>43</v>
      </c>
      <c r="Z180">
        <v>0</v>
      </c>
      <c r="AA180">
        <v>0</v>
      </c>
      <c r="AB180">
        <v>0</v>
      </c>
      <c r="AC180">
        <v>0</v>
      </c>
      <c r="AD180">
        <v>0</v>
      </c>
      <c r="AE180">
        <v>392</v>
      </c>
      <c r="AF180">
        <v>0</v>
      </c>
      <c r="AG180">
        <v>0</v>
      </c>
      <c r="AH180">
        <v>0</v>
      </c>
      <c r="AI180">
        <v>1624</v>
      </c>
      <c r="AJ180">
        <v>2080</v>
      </c>
      <c r="AK180">
        <v>3872</v>
      </c>
      <c r="AL180">
        <v>0</v>
      </c>
      <c r="AM180">
        <v>0</v>
      </c>
      <c r="AN180">
        <v>0</v>
      </c>
      <c r="AO180">
        <v>0</v>
      </c>
      <c r="AP180">
        <v>0</v>
      </c>
      <c r="AQ180">
        <v>0</v>
      </c>
      <c r="AR180">
        <v>0</v>
      </c>
      <c r="AS180">
        <v>0</v>
      </c>
      <c r="AT180">
        <v>0</v>
      </c>
      <c r="AU180">
        <v>120</v>
      </c>
      <c r="AV180">
        <v>2008</v>
      </c>
      <c r="AW180">
        <v>160</v>
      </c>
      <c r="AX180">
        <v>0</v>
      </c>
      <c r="AY180">
        <v>0</v>
      </c>
      <c r="AZ180">
        <v>0</v>
      </c>
      <c r="BA180">
        <v>0</v>
      </c>
      <c r="BB180">
        <v>88</v>
      </c>
      <c r="BC180">
        <v>200</v>
      </c>
      <c r="BD180">
        <v>0</v>
      </c>
      <c r="BE180">
        <v>0</v>
      </c>
      <c r="BF180">
        <v>0</v>
      </c>
      <c r="BG180">
        <v>12</v>
      </c>
      <c r="BH180">
        <v>0</v>
      </c>
      <c r="BI180">
        <v>44</v>
      </c>
      <c r="BJ180">
        <v>0</v>
      </c>
      <c r="BK180">
        <v>0</v>
      </c>
      <c r="BL180">
        <v>0</v>
      </c>
      <c r="BM180">
        <v>0</v>
      </c>
      <c r="BN180">
        <v>0</v>
      </c>
      <c r="BO180">
        <v>40</v>
      </c>
      <c r="BP180">
        <v>0</v>
      </c>
      <c r="BQ180">
        <v>0</v>
      </c>
      <c r="BR180">
        <v>0</v>
      </c>
      <c r="BS180">
        <v>0</v>
      </c>
      <c r="BT180">
        <v>0</v>
      </c>
      <c r="BU180">
        <v>0</v>
      </c>
      <c r="BV180">
        <v>0</v>
      </c>
      <c r="BW180">
        <v>0</v>
      </c>
      <c r="BX180">
        <v>0</v>
      </c>
      <c r="BY180">
        <v>0</v>
      </c>
      <c r="BZ180">
        <v>0</v>
      </c>
      <c r="CA180">
        <v>2293</v>
      </c>
      <c r="CB180">
        <v>0</v>
      </c>
      <c r="CC180">
        <v>24</v>
      </c>
      <c r="CD180">
        <v>8</v>
      </c>
      <c r="CE180">
        <v>7792</v>
      </c>
      <c r="CF180">
        <v>0</v>
      </c>
      <c r="CG180" s="439"/>
      <c r="CH180" s="303">
        <v>28</v>
      </c>
      <c r="CI180" s="393">
        <v>27</v>
      </c>
      <c r="CJ180" s="303">
        <v>40</v>
      </c>
      <c r="CK180" s="393">
        <v>40</v>
      </c>
      <c r="CL180" s="303">
        <v>300</v>
      </c>
      <c r="CM180" s="393">
        <v>300</v>
      </c>
      <c r="CN180" s="303"/>
      <c r="CO180" s="303"/>
      <c r="CP180" s="393" t="s">
        <v>744</v>
      </c>
      <c r="CQ180" s="303" t="s">
        <v>389</v>
      </c>
      <c r="CR180" s="393" t="s">
        <v>389</v>
      </c>
      <c r="CS180" s="393" t="s">
        <v>744</v>
      </c>
      <c r="CT180" s="303" t="s">
        <v>389</v>
      </c>
      <c r="CU180" s="393" t="s">
        <v>389</v>
      </c>
      <c r="CV180" s="303">
        <v>1</v>
      </c>
      <c r="CW180" s="303">
        <v>1554</v>
      </c>
      <c r="CX180" s="303">
        <v>0</v>
      </c>
      <c r="CY180" s="303">
        <v>0</v>
      </c>
      <c r="CZ180" s="303">
        <v>0</v>
      </c>
      <c r="DA180" s="303">
        <v>0</v>
      </c>
      <c r="DB180" s="303">
        <v>0</v>
      </c>
      <c r="DC180" s="303">
        <v>0</v>
      </c>
      <c r="DD180" s="303">
        <v>0</v>
      </c>
      <c r="DE180" s="303">
        <v>0</v>
      </c>
      <c r="DF180" s="303">
        <v>1554</v>
      </c>
      <c r="DG180" s="393">
        <v>0</v>
      </c>
      <c r="DH180" s="303">
        <v>1554</v>
      </c>
      <c r="DI180" s="303">
        <v>1554</v>
      </c>
      <c r="DJ180" s="393">
        <v>0</v>
      </c>
      <c r="DK180" s="303" t="s">
        <v>744</v>
      </c>
      <c r="DL180" s="303" t="s">
        <v>744</v>
      </c>
      <c r="DM180" s="303" t="s">
        <v>744</v>
      </c>
      <c r="DN180" s="303" t="s">
        <v>744</v>
      </c>
      <c r="DO180" s="303" t="s">
        <v>744</v>
      </c>
      <c r="DP180" s="303" t="s">
        <v>744</v>
      </c>
      <c r="DQ180" s="303" t="s">
        <v>744</v>
      </c>
      <c r="DR180" s="303" t="s">
        <v>744</v>
      </c>
      <c r="DS180" s="303" t="s">
        <v>744</v>
      </c>
      <c r="DT180" s="303" t="s">
        <v>744</v>
      </c>
      <c r="DU180" s="303" t="s">
        <v>744</v>
      </c>
      <c r="DV180" s="393" t="s">
        <v>744</v>
      </c>
      <c r="DW180" s="303" t="s">
        <v>744</v>
      </c>
      <c r="DX180" s="303" t="s">
        <v>744</v>
      </c>
      <c r="DY180" s="393" t="s">
        <v>744</v>
      </c>
      <c r="DZ180" s="303">
        <v>1</v>
      </c>
      <c r="EA180" s="303">
        <v>1554</v>
      </c>
      <c r="EB180" s="303">
        <v>0</v>
      </c>
      <c r="EC180" s="303">
        <v>0</v>
      </c>
      <c r="ED180" s="303">
        <v>0</v>
      </c>
      <c r="EE180" s="303">
        <v>0</v>
      </c>
      <c r="EF180" s="303">
        <v>0</v>
      </c>
      <c r="EG180" s="303">
        <v>0</v>
      </c>
      <c r="EH180" s="303">
        <v>0</v>
      </c>
      <c r="EI180" s="303">
        <v>0</v>
      </c>
      <c r="EJ180" s="303">
        <v>1554</v>
      </c>
      <c r="EK180" s="393">
        <v>0</v>
      </c>
      <c r="EL180" s="303">
        <v>1554</v>
      </c>
      <c r="EM180" s="303">
        <v>1554</v>
      </c>
      <c r="EN180" s="393">
        <v>0</v>
      </c>
      <c r="EO180" s="303">
        <v>12.5</v>
      </c>
      <c r="EP180" s="303">
        <v>19425</v>
      </c>
      <c r="EQ180" s="303">
        <v>0</v>
      </c>
      <c r="ER180" s="303">
        <v>1624</v>
      </c>
      <c r="ES180" s="303">
        <v>0</v>
      </c>
      <c r="ET180" s="303">
        <v>120</v>
      </c>
      <c r="EU180" s="303">
        <v>0</v>
      </c>
      <c r="EV180" s="303">
        <v>12</v>
      </c>
      <c r="EW180" s="303">
        <v>0</v>
      </c>
      <c r="EX180" s="303">
        <v>0</v>
      </c>
      <c r="EY180" s="303">
        <v>17669</v>
      </c>
      <c r="EZ180" s="303">
        <v>24</v>
      </c>
      <c r="FA180" s="393">
        <v>0</v>
      </c>
      <c r="FB180" s="303">
        <v>1554</v>
      </c>
      <c r="FC180" s="303">
        <v>1413.52</v>
      </c>
      <c r="FD180" s="303">
        <v>1.92</v>
      </c>
      <c r="FE180" s="393">
        <v>9.039897039897038E-2</v>
      </c>
      <c r="FF180" s="303">
        <v>9</v>
      </c>
      <c r="FG180" s="303">
        <v>13986</v>
      </c>
      <c r="FH180" s="303">
        <v>0</v>
      </c>
      <c r="FI180" s="303">
        <v>2080</v>
      </c>
      <c r="FJ180" s="303">
        <v>0</v>
      </c>
      <c r="FK180" s="303">
        <v>2008</v>
      </c>
      <c r="FL180" s="303">
        <v>88</v>
      </c>
      <c r="FM180" s="303">
        <v>0</v>
      </c>
      <c r="FN180" s="303">
        <v>0</v>
      </c>
      <c r="FO180" s="303">
        <v>0</v>
      </c>
      <c r="FP180" s="303">
        <v>9810</v>
      </c>
      <c r="FQ180" s="303">
        <v>8</v>
      </c>
      <c r="FR180" s="393">
        <v>0</v>
      </c>
      <c r="FS180" s="303">
        <v>1554</v>
      </c>
      <c r="FT180" s="303">
        <v>1090</v>
      </c>
      <c r="FU180" s="303">
        <v>0.88888888888888884</v>
      </c>
      <c r="FV180" s="393">
        <v>0.29858429858429858</v>
      </c>
      <c r="FW180" s="303">
        <v>21.5</v>
      </c>
      <c r="FX180" s="303">
        <v>33411</v>
      </c>
      <c r="FY180" s="303">
        <v>0</v>
      </c>
      <c r="FZ180" s="303">
        <v>3704</v>
      </c>
      <c r="GA180" s="303">
        <v>0</v>
      </c>
      <c r="GB180" s="303">
        <v>2128</v>
      </c>
      <c r="GC180" s="303">
        <v>88</v>
      </c>
      <c r="GD180" s="303">
        <v>12</v>
      </c>
      <c r="GE180" s="303">
        <v>0</v>
      </c>
      <c r="GF180" s="303">
        <v>0</v>
      </c>
      <c r="GG180" s="303">
        <v>27479</v>
      </c>
      <c r="GH180" s="303">
        <v>32</v>
      </c>
      <c r="GI180" s="393">
        <v>0</v>
      </c>
      <c r="GJ180" s="303">
        <v>1554</v>
      </c>
      <c r="GK180" s="303">
        <v>1278.0930232558139</v>
      </c>
      <c r="GL180" s="303">
        <v>1.4883720930232558</v>
      </c>
      <c r="GM180" s="393">
        <v>0.17754631708120083</v>
      </c>
      <c r="GN180" s="303">
        <v>43</v>
      </c>
      <c r="GO180" s="303">
        <v>64830</v>
      </c>
      <c r="GP180" s="303">
        <v>392</v>
      </c>
      <c r="GQ180" s="303">
        <v>3872</v>
      </c>
      <c r="GR180" s="303">
        <v>0</v>
      </c>
      <c r="GS180" s="303">
        <v>160</v>
      </c>
      <c r="GT180" s="303">
        <v>200</v>
      </c>
      <c r="GU180" s="303">
        <v>44</v>
      </c>
      <c r="GV180" s="303">
        <v>40</v>
      </c>
      <c r="GW180" s="303">
        <v>0</v>
      </c>
      <c r="GX180" s="303">
        <v>60122</v>
      </c>
      <c r="GY180" s="303">
        <v>7792</v>
      </c>
      <c r="GZ180" s="393">
        <v>2293</v>
      </c>
      <c r="HA180" s="303">
        <v>1507.6744186046512</v>
      </c>
      <c r="HB180" s="303">
        <v>1398.1860465116279</v>
      </c>
      <c r="HC180" s="303">
        <v>181.2093023255814</v>
      </c>
      <c r="HD180" s="393">
        <v>7.2620700293074214E-2</v>
      </c>
      <c r="HE180" s="303" t="s">
        <v>744</v>
      </c>
      <c r="HF180" s="303" t="s">
        <v>744</v>
      </c>
      <c r="HG180" s="303" t="s">
        <v>744</v>
      </c>
      <c r="HH180" s="303" t="s">
        <v>744</v>
      </c>
      <c r="HI180" s="303" t="s">
        <v>744</v>
      </c>
      <c r="HJ180" s="303" t="s">
        <v>744</v>
      </c>
      <c r="HK180" s="303" t="s">
        <v>744</v>
      </c>
      <c r="HL180" s="303" t="s">
        <v>744</v>
      </c>
      <c r="HM180" s="303" t="s">
        <v>744</v>
      </c>
      <c r="HN180" s="303" t="s">
        <v>744</v>
      </c>
      <c r="HO180" s="303" t="s">
        <v>744</v>
      </c>
      <c r="HP180" s="303" t="s">
        <v>744</v>
      </c>
      <c r="HQ180" s="393" t="s">
        <v>744</v>
      </c>
      <c r="HR180" s="303" t="s">
        <v>744</v>
      </c>
      <c r="HS180" s="303" t="s">
        <v>744</v>
      </c>
      <c r="HT180" s="303" t="s">
        <v>744</v>
      </c>
      <c r="HU180" s="393" t="s">
        <v>744</v>
      </c>
      <c r="HV180" s="303">
        <v>43</v>
      </c>
      <c r="HW180" s="303">
        <v>64830</v>
      </c>
      <c r="HX180" s="303">
        <v>392</v>
      </c>
      <c r="HY180" s="303">
        <v>3872</v>
      </c>
      <c r="HZ180" s="303">
        <v>0</v>
      </c>
      <c r="IA180" s="303">
        <v>160</v>
      </c>
      <c r="IB180" s="303">
        <v>200</v>
      </c>
      <c r="IC180" s="303">
        <v>44</v>
      </c>
      <c r="ID180" s="303">
        <v>40</v>
      </c>
      <c r="IE180" s="303">
        <v>0</v>
      </c>
      <c r="IF180" s="303">
        <v>60122</v>
      </c>
      <c r="IG180" s="303">
        <v>7792</v>
      </c>
      <c r="IH180" s="393">
        <v>2293</v>
      </c>
      <c r="II180" s="303">
        <v>1507.6744186046512</v>
      </c>
      <c r="IJ180" s="303">
        <v>1398.1860465116279</v>
      </c>
      <c r="IK180" s="303">
        <v>181.2093023255814</v>
      </c>
      <c r="IL180" s="393">
        <v>7.2620700293074214E-2</v>
      </c>
      <c r="IM180" s="303"/>
      <c r="IN180" s="303">
        <v>1518.7433628318583</v>
      </c>
      <c r="IO180" s="303">
        <v>1404.3362831858408</v>
      </c>
      <c r="IP180" s="393">
        <v>7.5330093579927482E-2</v>
      </c>
      <c r="IQ180" s="303">
        <v>1554</v>
      </c>
      <c r="IR180" s="303">
        <v>1090</v>
      </c>
      <c r="IS180" s="393">
        <v>0.29858429858429858</v>
      </c>
      <c r="IT180" s="303">
        <v>1523.5877862595419</v>
      </c>
      <c r="IU180" s="303">
        <v>1361.145038167939</v>
      </c>
      <c r="IV180" s="393">
        <v>0.10661856806453218</v>
      </c>
      <c r="IW180" s="735"/>
      <c r="IX180" s="303"/>
      <c r="IY180" s="396" t="s">
        <v>528</v>
      </c>
      <c r="IZ180" s="396" t="s">
        <v>342</v>
      </c>
      <c r="JA180" s="396" t="s">
        <v>343</v>
      </c>
      <c r="JB180" s="396">
        <v>127</v>
      </c>
      <c r="JC180" s="396" t="s">
        <v>13</v>
      </c>
      <c r="JD180" s="396" t="s">
        <v>232</v>
      </c>
      <c r="JE180" s="396" t="s">
        <v>9</v>
      </c>
      <c r="JF180" s="396" t="s">
        <v>232</v>
      </c>
      <c r="JG180" s="396" t="s">
        <v>358</v>
      </c>
    </row>
    <row r="181" spans="1:267" customFormat="1">
      <c r="A181">
        <v>2670</v>
      </c>
      <c r="B181">
        <v>1</v>
      </c>
      <c r="F181">
        <v>700</v>
      </c>
      <c r="G181">
        <v>41</v>
      </c>
      <c r="H181">
        <v>1</v>
      </c>
      <c r="I181">
        <v>0</v>
      </c>
      <c r="J181">
        <v>1</v>
      </c>
      <c r="K181">
        <v>0</v>
      </c>
      <c r="L181" t="s">
        <v>532</v>
      </c>
      <c r="M181">
        <v>0</v>
      </c>
      <c r="N181">
        <v>20</v>
      </c>
      <c r="O181">
        <v>25</v>
      </c>
      <c r="P181">
        <v>40</v>
      </c>
      <c r="Q181">
        <v>40</v>
      </c>
      <c r="R181">
        <v>0</v>
      </c>
      <c r="S181">
        <v>0</v>
      </c>
      <c r="T181" t="s">
        <v>745</v>
      </c>
      <c r="U181">
        <v>0</v>
      </c>
      <c r="V181">
        <v>0</v>
      </c>
      <c r="W181">
        <v>14</v>
      </c>
      <c r="X181">
        <v>4</v>
      </c>
      <c r="Y181">
        <v>167</v>
      </c>
      <c r="Z181">
        <v>1</v>
      </c>
      <c r="AA181">
        <v>0</v>
      </c>
      <c r="AB181">
        <v>0</v>
      </c>
      <c r="AC181">
        <v>0</v>
      </c>
      <c r="AD181">
        <v>0</v>
      </c>
      <c r="AE181">
        <v>0</v>
      </c>
      <c r="AF181">
        <v>0</v>
      </c>
      <c r="AG181">
        <v>0</v>
      </c>
      <c r="AH181">
        <v>0</v>
      </c>
      <c r="AI181">
        <v>0</v>
      </c>
      <c r="AJ181">
        <v>0</v>
      </c>
      <c r="AK181">
        <v>29767.258823529413</v>
      </c>
      <c r="AL181">
        <v>188.01785714285711</v>
      </c>
      <c r="AM181">
        <v>0</v>
      </c>
      <c r="AN181">
        <v>0</v>
      </c>
      <c r="AO181">
        <v>0</v>
      </c>
      <c r="AP181">
        <v>0</v>
      </c>
      <c r="AQ181">
        <v>0</v>
      </c>
      <c r="AR181">
        <v>0</v>
      </c>
      <c r="AS181">
        <v>0</v>
      </c>
      <c r="AT181">
        <v>0</v>
      </c>
      <c r="AU181">
        <v>0</v>
      </c>
      <c r="AV181">
        <v>0</v>
      </c>
      <c r="AW181">
        <v>0</v>
      </c>
      <c r="AX181">
        <v>0</v>
      </c>
      <c r="AY181">
        <v>0</v>
      </c>
      <c r="AZ181">
        <v>0</v>
      </c>
      <c r="BA181">
        <v>0</v>
      </c>
      <c r="BB181">
        <v>1612.8</v>
      </c>
      <c r="BC181">
        <v>0</v>
      </c>
      <c r="BD181">
        <v>0</v>
      </c>
      <c r="BE181">
        <v>0</v>
      </c>
      <c r="BF181">
        <v>0</v>
      </c>
      <c r="BG181">
        <v>25</v>
      </c>
      <c r="BH181">
        <v>14.4</v>
      </c>
      <c r="BI181">
        <v>0</v>
      </c>
      <c r="BJ181">
        <v>0</v>
      </c>
      <c r="BK181">
        <v>0</v>
      </c>
      <c r="BL181">
        <v>0</v>
      </c>
      <c r="BM181">
        <v>0</v>
      </c>
      <c r="BN181">
        <v>0</v>
      </c>
      <c r="BO181">
        <v>480.37058823529406</v>
      </c>
      <c r="BP181">
        <v>0.30357142857142855</v>
      </c>
      <c r="BQ181">
        <v>0</v>
      </c>
      <c r="BR181">
        <v>0</v>
      </c>
      <c r="BS181">
        <v>0</v>
      </c>
      <c r="BT181">
        <v>0</v>
      </c>
      <c r="BU181">
        <v>0</v>
      </c>
      <c r="BV181">
        <v>0</v>
      </c>
      <c r="BW181">
        <v>0</v>
      </c>
      <c r="BX181">
        <v>0</v>
      </c>
      <c r="BY181">
        <v>0</v>
      </c>
      <c r="BZ181">
        <v>0</v>
      </c>
      <c r="CA181">
        <v>0</v>
      </c>
      <c r="CB181">
        <v>0</v>
      </c>
      <c r="CC181">
        <v>0</v>
      </c>
      <c r="CD181">
        <v>0</v>
      </c>
      <c r="CE181">
        <v>21374</v>
      </c>
      <c r="CF181">
        <v>0</v>
      </c>
      <c r="CG181" s="439"/>
      <c r="CH181" s="303">
        <v>20</v>
      </c>
      <c r="CI181" s="393">
        <v>25</v>
      </c>
      <c r="CJ181" s="303">
        <v>40</v>
      </c>
      <c r="CK181" s="393">
        <v>40</v>
      </c>
      <c r="CL181" s="303">
        <v>0</v>
      </c>
      <c r="CM181" s="393">
        <v>0</v>
      </c>
      <c r="CN181" s="303"/>
      <c r="CO181" s="303"/>
      <c r="CP181" s="393" t="s">
        <v>744</v>
      </c>
      <c r="CQ181" s="303" t="s">
        <v>744</v>
      </c>
      <c r="CR181" s="393" t="s">
        <v>389</v>
      </c>
      <c r="CS181" s="393" t="s">
        <v>744</v>
      </c>
      <c r="CT181" s="303" t="s">
        <v>744</v>
      </c>
      <c r="CU181" s="393" t="s">
        <v>389</v>
      </c>
      <c r="CV181" s="303" t="s">
        <v>744</v>
      </c>
      <c r="CW181" s="303" t="s">
        <v>744</v>
      </c>
      <c r="CX181" s="303" t="s">
        <v>744</v>
      </c>
      <c r="CY181" s="303" t="s">
        <v>744</v>
      </c>
      <c r="CZ181" s="303" t="s">
        <v>744</v>
      </c>
      <c r="DA181" s="303" t="s">
        <v>744</v>
      </c>
      <c r="DB181" s="303" t="s">
        <v>744</v>
      </c>
      <c r="DC181" s="303" t="s">
        <v>744</v>
      </c>
      <c r="DD181" s="303" t="s">
        <v>744</v>
      </c>
      <c r="DE181" s="303" t="s">
        <v>744</v>
      </c>
      <c r="DF181" s="303" t="s">
        <v>744</v>
      </c>
      <c r="DG181" s="393" t="s">
        <v>744</v>
      </c>
      <c r="DH181" s="303" t="s">
        <v>744</v>
      </c>
      <c r="DI181" s="303" t="s">
        <v>744</v>
      </c>
      <c r="DJ181" s="393" t="s">
        <v>744</v>
      </c>
      <c r="DK181" s="303" t="s">
        <v>744</v>
      </c>
      <c r="DL181" s="303" t="s">
        <v>744</v>
      </c>
      <c r="DM181" s="303" t="s">
        <v>744</v>
      </c>
      <c r="DN181" s="303" t="s">
        <v>744</v>
      </c>
      <c r="DO181" s="303" t="s">
        <v>744</v>
      </c>
      <c r="DP181" s="303" t="s">
        <v>744</v>
      </c>
      <c r="DQ181" s="303" t="s">
        <v>744</v>
      </c>
      <c r="DR181" s="303" t="s">
        <v>744</v>
      </c>
      <c r="DS181" s="303" t="s">
        <v>744</v>
      </c>
      <c r="DT181" s="303" t="s">
        <v>744</v>
      </c>
      <c r="DU181" s="303" t="s">
        <v>744</v>
      </c>
      <c r="DV181" s="393" t="s">
        <v>744</v>
      </c>
      <c r="DW181" s="303" t="s">
        <v>744</v>
      </c>
      <c r="DX181" s="303" t="s">
        <v>744</v>
      </c>
      <c r="DY181" s="393" t="s">
        <v>744</v>
      </c>
      <c r="DZ181" s="303" t="s">
        <v>744</v>
      </c>
      <c r="EA181" s="303" t="s">
        <v>744</v>
      </c>
      <c r="EB181" s="303" t="s">
        <v>744</v>
      </c>
      <c r="EC181" s="303" t="s">
        <v>744</v>
      </c>
      <c r="ED181" s="303" t="s">
        <v>744</v>
      </c>
      <c r="EE181" s="303" t="s">
        <v>744</v>
      </c>
      <c r="EF181" s="303" t="s">
        <v>744</v>
      </c>
      <c r="EG181" s="303" t="s">
        <v>744</v>
      </c>
      <c r="EH181" s="303" t="s">
        <v>744</v>
      </c>
      <c r="EI181" s="303" t="s">
        <v>744</v>
      </c>
      <c r="EJ181" s="303" t="s">
        <v>744</v>
      </c>
      <c r="EK181" s="393" t="s">
        <v>744</v>
      </c>
      <c r="EL181" s="303" t="s">
        <v>744</v>
      </c>
      <c r="EM181" s="303" t="s">
        <v>744</v>
      </c>
      <c r="EN181" s="393" t="s">
        <v>744</v>
      </c>
      <c r="EO181" s="303">
        <v>14</v>
      </c>
      <c r="EP181" s="303">
        <v>25760</v>
      </c>
      <c r="EQ181" s="303">
        <v>0</v>
      </c>
      <c r="ER181" s="303">
        <v>0</v>
      </c>
      <c r="ES181" s="303">
        <v>0</v>
      </c>
      <c r="ET181" s="303">
        <v>0</v>
      </c>
      <c r="EU181" s="303">
        <v>0</v>
      </c>
      <c r="EV181" s="303">
        <v>25</v>
      </c>
      <c r="EW181" s="303">
        <v>0</v>
      </c>
      <c r="EX181" s="303">
        <v>0</v>
      </c>
      <c r="EY181" s="303">
        <v>25735</v>
      </c>
      <c r="EZ181" s="303">
        <v>0</v>
      </c>
      <c r="FA181" s="393">
        <v>0</v>
      </c>
      <c r="FB181" s="303">
        <v>1840</v>
      </c>
      <c r="FC181" s="303">
        <v>1838.2142857142858</v>
      </c>
      <c r="FD181" s="303">
        <v>0</v>
      </c>
      <c r="FE181" s="393">
        <v>9.7049689440986686E-4</v>
      </c>
      <c r="FF181" s="303">
        <v>4</v>
      </c>
      <c r="FG181" s="303">
        <v>7360</v>
      </c>
      <c r="FH181" s="303">
        <v>0</v>
      </c>
      <c r="FI181" s="303">
        <v>0</v>
      </c>
      <c r="FJ181" s="303">
        <v>0</v>
      </c>
      <c r="FK181" s="303">
        <v>0</v>
      </c>
      <c r="FL181" s="303">
        <v>1612.8</v>
      </c>
      <c r="FM181" s="303">
        <v>14.4</v>
      </c>
      <c r="FN181" s="303">
        <v>0</v>
      </c>
      <c r="FO181" s="303">
        <v>0</v>
      </c>
      <c r="FP181" s="303">
        <v>5732.8</v>
      </c>
      <c r="FQ181" s="303">
        <v>0</v>
      </c>
      <c r="FR181" s="393">
        <v>0</v>
      </c>
      <c r="FS181" s="303">
        <v>1840</v>
      </c>
      <c r="FT181" s="303">
        <v>1433.2</v>
      </c>
      <c r="FU181" s="303">
        <v>0</v>
      </c>
      <c r="FV181" s="393">
        <v>0.22108695652173915</v>
      </c>
      <c r="FW181" s="303">
        <v>18</v>
      </c>
      <c r="FX181" s="303">
        <v>33120</v>
      </c>
      <c r="FY181" s="303">
        <v>0</v>
      </c>
      <c r="FZ181" s="303">
        <v>0</v>
      </c>
      <c r="GA181" s="303">
        <v>0</v>
      </c>
      <c r="GB181" s="303">
        <v>0</v>
      </c>
      <c r="GC181" s="303">
        <v>1612.8</v>
      </c>
      <c r="GD181" s="303">
        <v>39.4</v>
      </c>
      <c r="GE181" s="303">
        <v>0</v>
      </c>
      <c r="GF181" s="303">
        <v>0</v>
      </c>
      <c r="GG181" s="303">
        <v>31467.8</v>
      </c>
      <c r="GH181" s="303">
        <v>0</v>
      </c>
      <c r="GI181" s="393">
        <v>0</v>
      </c>
      <c r="GJ181" s="303">
        <v>1840</v>
      </c>
      <c r="GK181" s="303">
        <v>1748.211111111111</v>
      </c>
      <c r="GL181" s="303">
        <v>0</v>
      </c>
      <c r="GM181" s="393">
        <v>4.9885265700483128E-2</v>
      </c>
      <c r="GN181" s="303">
        <v>167</v>
      </c>
      <c r="GO181" s="303">
        <v>300600</v>
      </c>
      <c r="GP181" s="303">
        <v>0</v>
      </c>
      <c r="GQ181" s="303">
        <v>29767.258823529413</v>
      </c>
      <c r="GR181" s="303">
        <v>0</v>
      </c>
      <c r="GS181" s="303">
        <v>0</v>
      </c>
      <c r="GT181" s="303">
        <v>0</v>
      </c>
      <c r="GU181" s="303">
        <v>0</v>
      </c>
      <c r="GV181" s="303">
        <v>480.37058823529406</v>
      </c>
      <c r="GW181" s="303">
        <v>0</v>
      </c>
      <c r="GX181" s="303">
        <v>270352.37058823532</v>
      </c>
      <c r="GY181" s="303">
        <v>21374</v>
      </c>
      <c r="GZ181" s="393">
        <v>0</v>
      </c>
      <c r="HA181" s="303">
        <v>1800</v>
      </c>
      <c r="HB181" s="303">
        <v>1618.8764705882352</v>
      </c>
      <c r="HC181" s="303">
        <v>127.9880239520958</v>
      </c>
      <c r="HD181" s="393">
        <v>0.10062418300653597</v>
      </c>
      <c r="HE181" s="303">
        <v>1</v>
      </c>
      <c r="HF181" s="303">
        <v>1800</v>
      </c>
      <c r="HG181" s="303">
        <v>0</v>
      </c>
      <c r="HH181" s="303">
        <v>188.01785714285711</v>
      </c>
      <c r="HI181" s="303">
        <v>0</v>
      </c>
      <c r="HJ181" s="303">
        <v>0</v>
      </c>
      <c r="HK181" s="303">
        <v>0</v>
      </c>
      <c r="HL181" s="303">
        <v>0</v>
      </c>
      <c r="HM181" s="303">
        <v>0.30357142857142855</v>
      </c>
      <c r="HN181" s="303">
        <v>0</v>
      </c>
      <c r="HO181" s="303">
        <v>1611.6785714285716</v>
      </c>
      <c r="HP181" s="303">
        <v>0</v>
      </c>
      <c r="HQ181" s="393">
        <v>0</v>
      </c>
      <c r="HR181" s="303">
        <v>1800</v>
      </c>
      <c r="HS181" s="303">
        <v>1611.6785714285716</v>
      </c>
      <c r="HT181" s="303">
        <v>0</v>
      </c>
      <c r="HU181" s="393">
        <v>0.10462301587301581</v>
      </c>
      <c r="HV181" s="303">
        <v>168</v>
      </c>
      <c r="HW181" s="303">
        <v>302400</v>
      </c>
      <c r="HX181" s="303">
        <v>0</v>
      </c>
      <c r="HY181" s="303">
        <v>29955.276680672272</v>
      </c>
      <c r="HZ181" s="303">
        <v>0</v>
      </c>
      <c r="IA181" s="303">
        <v>0</v>
      </c>
      <c r="IB181" s="303">
        <v>0</v>
      </c>
      <c r="IC181" s="303">
        <v>0</v>
      </c>
      <c r="ID181" s="303">
        <v>480.67415966386551</v>
      </c>
      <c r="IE181" s="303">
        <v>0</v>
      </c>
      <c r="IF181" s="303">
        <v>271964.0491596639</v>
      </c>
      <c r="IG181" s="303">
        <v>21374</v>
      </c>
      <c r="IH181" s="393">
        <v>0</v>
      </c>
      <c r="II181" s="303">
        <v>1800</v>
      </c>
      <c r="IJ181" s="303">
        <v>1618.8336259503803</v>
      </c>
      <c r="IK181" s="303">
        <v>127.22619047619048</v>
      </c>
      <c r="IL181" s="393">
        <v>0.10064798558312205</v>
      </c>
      <c r="IM181" s="303"/>
      <c r="IN181" s="303">
        <v>1803.0939226519338</v>
      </c>
      <c r="IO181" s="303">
        <v>1635.8418264543388</v>
      </c>
      <c r="IP181" s="393">
        <v>9.2758393834307729E-2</v>
      </c>
      <c r="IQ181" s="303">
        <v>1832</v>
      </c>
      <c r="IR181" s="303">
        <v>1468.8957142857143</v>
      </c>
      <c r="IS181" s="393">
        <v>0.19820102932002492</v>
      </c>
      <c r="IT181" s="303">
        <v>1803.8709677419354</v>
      </c>
      <c r="IU181" s="303">
        <v>1631.3540277401285</v>
      </c>
      <c r="IV181" s="393">
        <v>9.5637073320028909E-2</v>
      </c>
      <c r="IW181" s="735"/>
      <c r="IX181" s="303"/>
      <c r="IY181" s="396" t="s">
        <v>532</v>
      </c>
      <c r="IZ181" s="396" t="s">
        <v>390</v>
      </c>
      <c r="JA181" s="396" t="s">
        <v>350</v>
      </c>
      <c r="JB181" s="396">
        <v>284</v>
      </c>
      <c r="JC181" s="396" t="s">
        <v>13</v>
      </c>
      <c r="JD181" s="396" t="s">
        <v>232</v>
      </c>
      <c r="JE181" s="396" t="s">
        <v>9</v>
      </c>
      <c r="JF181" s="396" t="s">
        <v>232</v>
      </c>
      <c r="JG181" s="396" t="s">
        <v>358</v>
      </c>
    </row>
    <row r="182" spans="1:267" customFormat="1">
      <c r="A182">
        <v>2671</v>
      </c>
      <c r="B182">
        <v>1</v>
      </c>
      <c r="F182">
        <v>700</v>
      </c>
      <c r="G182">
        <v>41</v>
      </c>
      <c r="H182">
        <v>1</v>
      </c>
      <c r="I182">
        <v>0</v>
      </c>
      <c r="J182">
        <v>1</v>
      </c>
      <c r="K182">
        <v>0</v>
      </c>
      <c r="L182" t="s">
        <v>532</v>
      </c>
      <c r="M182">
        <v>0</v>
      </c>
      <c r="N182">
        <v>31</v>
      </c>
      <c r="O182">
        <v>33</v>
      </c>
      <c r="P182">
        <v>40</v>
      </c>
      <c r="Q182">
        <v>40</v>
      </c>
      <c r="R182">
        <v>50</v>
      </c>
      <c r="S182">
        <v>50</v>
      </c>
      <c r="T182" t="s">
        <v>752</v>
      </c>
      <c r="U182">
        <v>1</v>
      </c>
      <c r="V182">
        <v>0</v>
      </c>
      <c r="W182">
        <v>10.5</v>
      </c>
      <c r="X182">
        <v>3</v>
      </c>
      <c r="Y182">
        <v>19.5</v>
      </c>
      <c r="Z182">
        <v>0</v>
      </c>
      <c r="AA182">
        <v>0</v>
      </c>
      <c r="AB182">
        <v>0</v>
      </c>
      <c r="AC182">
        <v>0</v>
      </c>
      <c r="AD182">
        <v>0</v>
      </c>
      <c r="AE182">
        <v>136</v>
      </c>
      <c r="AF182">
        <v>0</v>
      </c>
      <c r="AG182">
        <v>24</v>
      </c>
      <c r="AH182">
        <v>0</v>
      </c>
      <c r="AI182">
        <v>480</v>
      </c>
      <c r="AJ182">
        <v>95.4375</v>
      </c>
      <c r="AK182">
        <v>3424</v>
      </c>
      <c r="AL182">
        <v>0</v>
      </c>
      <c r="AM182">
        <v>0</v>
      </c>
      <c r="AN182">
        <v>0</v>
      </c>
      <c r="AO182">
        <v>0</v>
      </c>
      <c r="AP182">
        <v>0</v>
      </c>
      <c r="AQ182">
        <v>0</v>
      </c>
      <c r="AR182">
        <v>0</v>
      </c>
      <c r="AS182">
        <v>0</v>
      </c>
      <c r="AT182">
        <v>0</v>
      </c>
      <c r="AU182">
        <v>16</v>
      </c>
      <c r="AV182">
        <v>153</v>
      </c>
      <c r="AW182">
        <v>720</v>
      </c>
      <c r="AX182">
        <v>0</v>
      </c>
      <c r="AY182">
        <v>0</v>
      </c>
      <c r="AZ182">
        <v>0</v>
      </c>
      <c r="BA182">
        <v>0</v>
      </c>
      <c r="BB182">
        <v>0</v>
      </c>
      <c r="BC182">
        <v>45</v>
      </c>
      <c r="BD182">
        <v>0</v>
      </c>
      <c r="BE182">
        <v>56</v>
      </c>
      <c r="BF182">
        <v>0</v>
      </c>
      <c r="BG182">
        <v>789</v>
      </c>
      <c r="BH182">
        <v>221.8125</v>
      </c>
      <c r="BI182">
        <v>90</v>
      </c>
      <c r="BJ182">
        <v>0</v>
      </c>
      <c r="BK182">
        <v>0</v>
      </c>
      <c r="BL182">
        <v>0</v>
      </c>
      <c r="BM182">
        <v>0</v>
      </c>
      <c r="BN182">
        <v>0</v>
      </c>
      <c r="BO182">
        <v>488</v>
      </c>
      <c r="BP182">
        <v>0</v>
      </c>
      <c r="BQ182">
        <v>0</v>
      </c>
      <c r="BR182">
        <v>0</v>
      </c>
      <c r="BS182">
        <v>0</v>
      </c>
      <c r="BT182">
        <v>0</v>
      </c>
      <c r="BU182">
        <v>0</v>
      </c>
      <c r="BV182">
        <v>0</v>
      </c>
      <c r="BW182">
        <v>0</v>
      </c>
      <c r="BX182">
        <v>0</v>
      </c>
      <c r="BY182">
        <v>0</v>
      </c>
      <c r="BZ182">
        <v>0</v>
      </c>
      <c r="CA182">
        <v>1502.5</v>
      </c>
      <c r="CB182">
        <v>0</v>
      </c>
      <c r="CC182">
        <v>54.5</v>
      </c>
      <c r="CD182">
        <v>3.375</v>
      </c>
      <c r="CE182">
        <v>2557.5</v>
      </c>
      <c r="CF182">
        <v>0</v>
      </c>
      <c r="CG182" s="439"/>
      <c r="CH182" s="303">
        <v>31</v>
      </c>
      <c r="CI182" s="393">
        <v>33</v>
      </c>
      <c r="CJ182" s="303">
        <v>40</v>
      </c>
      <c r="CK182" s="393">
        <v>40</v>
      </c>
      <c r="CL182" s="303">
        <v>50</v>
      </c>
      <c r="CM182" s="393">
        <v>50</v>
      </c>
      <c r="CN182" s="303"/>
      <c r="CO182" s="303"/>
      <c r="CP182" s="393" t="s">
        <v>744</v>
      </c>
      <c r="CQ182" s="303" t="s">
        <v>389</v>
      </c>
      <c r="CR182" s="393" t="s">
        <v>389</v>
      </c>
      <c r="CS182" s="393" t="s">
        <v>744</v>
      </c>
      <c r="CT182" s="303" t="s">
        <v>389</v>
      </c>
      <c r="CU182" s="393" t="s">
        <v>389</v>
      </c>
      <c r="CV182" s="303">
        <v>1</v>
      </c>
      <c r="CW182" s="303">
        <v>1715.4999999999998</v>
      </c>
      <c r="CX182" s="303">
        <v>0</v>
      </c>
      <c r="CY182" s="303">
        <v>24</v>
      </c>
      <c r="CZ182" s="303">
        <v>0</v>
      </c>
      <c r="DA182" s="303">
        <v>0</v>
      </c>
      <c r="DB182" s="303">
        <v>0</v>
      </c>
      <c r="DC182" s="303">
        <v>56</v>
      </c>
      <c r="DD182" s="303">
        <v>0</v>
      </c>
      <c r="DE182" s="303">
        <v>0</v>
      </c>
      <c r="DF182" s="303">
        <v>1635.4999999999998</v>
      </c>
      <c r="DG182" s="393">
        <v>0</v>
      </c>
      <c r="DH182" s="303">
        <v>1715.4999999999998</v>
      </c>
      <c r="DI182" s="303">
        <v>1635.4999999999998</v>
      </c>
      <c r="DJ182" s="393">
        <v>4.6633634508889577E-2</v>
      </c>
      <c r="DK182" s="303" t="s">
        <v>744</v>
      </c>
      <c r="DL182" s="303" t="s">
        <v>744</v>
      </c>
      <c r="DM182" s="303" t="s">
        <v>744</v>
      </c>
      <c r="DN182" s="303" t="s">
        <v>744</v>
      </c>
      <c r="DO182" s="303" t="s">
        <v>744</v>
      </c>
      <c r="DP182" s="303" t="s">
        <v>744</v>
      </c>
      <c r="DQ182" s="303" t="s">
        <v>744</v>
      </c>
      <c r="DR182" s="303" t="s">
        <v>744</v>
      </c>
      <c r="DS182" s="303" t="s">
        <v>744</v>
      </c>
      <c r="DT182" s="303" t="s">
        <v>744</v>
      </c>
      <c r="DU182" s="303" t="s">
        <v>744</v>
      </c>
      <c r="DV182" s="393" t="s">
        <v>744</v>
      </c>
      <c r="DW182" s="303" t="s">
        <v>744</v>
      </c>
      <c r="DX182" s="303" t="s">
        <v>744</v>
      </c>
      <c r="DY182" s="393" t="s">
        <v>744</v>
      </c>
      <c r="DZ182" s="303">
        <v>1</v>
      </c>
      <c r="EA182" s="303">
        <v>1715.4999999999998</v>
      </c>
      <c r="EB182" s="303">
        <v>0</v>
      </c>
      <c r="EC182" s="303">
        <v>24</v>
      </c>
      <c r="ED182" s="303">
        <v>0</v>
      </c>
      <c r="EE182" s="303">
        <v>0</v>
      </c>
      <c r="EF182" s="303">
        <v>0</v>
      </c>
      <c r="EG182" s="303">
        <v>56</v>
      </c>
      <c r="EH182" s="303">
        <v>0</v>
      </c>
      <c r="EI182" s="303">
        <v>0</v>
      </c>
      <c r="EJ182" s="303">
        <v>1635.4999999999998</v>
      </c>
      <c r="EK182" s="393">
        <v>0</v>
      </c>
      <c r="EL182" s="303">
        <v>1715.4999999999998</v>
      </c>
      <c r="EM182" s="303">
        <v>1635.4999999999998</v>
      </c>
      <c r="EN182" s="393">
        <v>4.6633634508889577E-2</v>
      </c>
      <c r="EO182" s="303">
        <v>10.5</v>
      </c>
      <c r="EP182" s="303">
        <v>18012.749999999996</v>
      </c>
      <c r="EQ182" s="303">
        <v>0</v>
      </c>
      <c r="ER182" s="303">
        <v>480</v>
      </c>
      <c r="ES182" s="303">
        <v>0</v>
      </c>
      <c r="ET182" s="303">
        <v>16</v>
      </c>
      <c r="EU182" s="303">
        <v>0</v>
      </c>
      <c r="EV182" s="303">
        <v>789</v>
      </c>
      <c r="EW182" s="303">
        <v>0</v>
      </c>
      <c r="EX182" s="303">
        <v>0</v>
      </c>
      <c r="EY182" s="303">
        <v>16727.749999999996</v>
      </c>
      <c r="EZ182" s="303">
        <v>54.5</v>
      </c>
      <c r="FA182" s="393">
        <v>0</v>
      </c>
      <c r="FB182" s="303">
        <v>1715.4999999999998</v>
      </c>
      <c r="FC182" s="303">
        <v>1593.1190476190475</v>
      </c>
      <c r="FD182" s="303">
        <v>5.1904761904761907</v>
      </c>
      <c r="FE182" s="393">
        <v>7.1338357552289344E-2</v>
      </c>
      <c r="FF182" s="303">
        <v>3</v>
      </c>
      <c r="FG182" s="303">
        <v>5146.4999999999991</v>
      </c>
      <c r="FH182" s="303">
        <v>0</v>
      </c>
      <c r="FI182" s="303">
        <v>95.4375</v>
      </c>
      <c r="FJ182" s="303">
        <v>0</v>
      </c>
      <c r="FK182" s="303">
        <v>153</v>
      </c>
      <c r="FL182" s="303">
        <v>0</v>
      </c>
      <c r="FM182" s="303">
        <v>221.8125</v>
      </c>
      <c r="FN182" s="303">
        <v>0</v>
      </c>
      <c r="FO182" s="303">
        <v>0</v>
      </c>
      <c r="FP182" s="303">
        <v>4676.2499999999991</v>
      </c>
      <c r="FQ182" s="303">
        <v>3.375</v>
      </c>
      <c r="FR182" s="393">
        <v>0</v>
      </c>
      <c r="FS182" s="303">
        <v>1715.4999999999998</v>
      </c>
      <c r="FT182" s="303">
        <v>1558.7499999999998</v>
      </c>
      <c r="FU182" s="303">
        <v>1.125</v>
      </c>
      <c r="FV182" s="393">
        <v>9.1372777615855494E-2</v>
      </c>
      <c r="FW182" s="303">
        <v>13.5</v>
      </c>
      <c r="FX182" s="303">
        <v>23159.249999999996</v>
      </c>
      <c r="FY182" s="303">
        <v>0</v>
      </c>
      <c r="FZ182" s="303">
        <v>575.4375</v>
      </c>
      <c r="GA182" s="303">
        <v>0</v>
      </c>
      <c r="GB182" s="303">
        <v>169</v>
      </c>
      <c r="GC182" s="303">
        <v>0</v>
      </c>
      <c r="GD182" s="303">
        <v>1010.8125</v>
      </c>
      <c r="GE182" s="303">
        <v>0</v>
      </c>
      <c r="GF182" s="303">
        <v>0</v>
      </c>
      <c r="GG182" s="303">
        <v>21403.999999999996</v>
      </c>
      <c r="GH182" s="303">
        <v>57.875</v>
      </c>
      <c r="GI182" s="393">
        <v>0</v>
      </c>
      <c r="GJ182" s="303">
        <v>1715.4999999999998</v>
      </c>
      <c r="GK182" s="303">
        <v>1585.4814814814813</v>
      </c>
      <c r="GL182" s="303">
        <v>4.2870370370370372</v>
      </c>
      <c r="GM182" s="393">
        <v>7.5790450899748452E-2</v>
      </c>
      <c r="GN182" s="303">
        <v>19.5</v>
      </c>
      <c r="GO182" s="303">
        <v>31644.25</v>
      </c>
      <c r="GP182" s="303">
        <v>136</v>
      </c>
      <c r="GQ182" s="303">
        <v>3424</v>
      </c>
      <c r="GR182" s="303">
        <v>0</v>
      </c>
      <c r="GS182" s="303">
        <v>720</v>
      </c>
      <c r="GT182" s="303">
        <v>45</v>
      </c>
      <c r="GU182" s="303">
        <v>90</v>
      </c>
      <c r="GV182" s="303">
        <v>488</v>
      </c>
      <c r="GW182" s="303">
        <v>0</v>
      </c>
      <c r="GX182" s="303">
        <v>26741.25</v>
      </c>
      <c r="GY182" s="303">
        <v>2557.5</v>
      </c>
      <c r="GZ182" s="393">
        <v>1502.5</v>
      </c>
      <c r="HA182" s="303">
        <v>1622.7820512820513</v>
      </c>
      <c r="HB182" s="303">
        <v>1371.3461538461538</v>
      </c>
      <c r="HC182" s="303">
        <v>131.15384615384616</v>
      </c>
      <c r="HD182" s="393">
        <v>0.15494126105058581</v>
      </c>
      <c r="HE182" s="303" t="s">
        <v>744</v>
      </c>
      <c r="HF182" s="303" t="s">
        <v>744</v>
      </c>
      <c r="HG182" s="303" t="s">
        <v>744</v>
      </c>
      <c r="HH182" s="303" t="s">
        <v>744</v>
      </c>
      <c r="HI182" s="303" t="s">
        <v>744</v>
      </c>
      <c r="HJ182" s="303" t="s">
        <v>744</v>
      </c>
      <c r="HK182" s="303" t="s">
        <v>744</v>
      </c>
      <c r="HL182" s="303" t="s">
        <v>744</v>
      </c>
      <c r="HM182" s="303" t="s">
        <v>744</v>
      </c>
      <c r="HN182" s="303" t="s">
        <v>744</v>
      </c>
      <c r="HO182" s="303" t="s">
        <v>744</v>
      </c>
      <c r="HP182" s="303" t="s">
        <v>744</v>
      </c>
      <c r="HQ182" s="393" t="s">
        <v>744</v>
      </c>
      <c r="HR182" s="303" t="s">
        <v>744</v>
      </c>
      <c r="HS182" s="303" t="s">
        <v>744</v>
      </c>
      <c r="HT182" s="303" t="s">
        <v>744</v>
      </c>
      <c r="HU182" s="393" t="s">
        <v>744</v>
      </c>
      <c r="HV182" s="303">
        <v>19.5</v>
      </c>
      <c r="HW182" s="303">
        <v>31644.25</v>
      </c>
      <c r="HX182" s="303">
        <v>136</v>
      </c>
      <c r="HY182" s="303">
        <v>3424</v>
      </c>
      <c r="HZ182" s="303">
        <v>0</v>
      </c>
      <c r="IA182" s="303">
        <v>720</v>
      </c>
      <c r="IB182" s="303">
        <v>45</v>
      </c>
      <c r="IC182" s="303">
        <v>90</v>
      </c>
      <c r="ID182" s="303">
        <v>488</v>
      </c>
      <c r="IE182" s="303">
        <v>0</v>
      </c>
      <c r="IF182" s="303">
        <v>26741.25</v>
      </c>
      <c r="IG182" s="303">
        <v>2557.5</v>
      </c>
      <c r="IH182" s="393">
        <v>1502.5</v>
      </c>
      <c r="II182" s="303">
        <v>1622.7820512820513</v>
      </c>
      <c r="IJ182" s="303">
        <v>1371.3461538461538</v>
      </c>
      <c r="IK182" s="303">
        <v>131.15384615384616</v>
      </c>
      <c r="IL182" s="393">
        <v>0.15494126105058581</v>
      </c>
      <c r="IM182" s="303"/>
      <c r="IN182" s="303">
        <v>1657.1774193548388</v>
      </c>
      <c r="IO182" s="303">
        <v>1454.983870967742</v>
      </c>
      <c r="IP182" s="393">
        <v>0.12201080344542314</v>
      </c>
      <c r="IQ182" s="303">
        <v>1715.4999999999998</v>
      </c>
      <c r="IR182" s="303">
        <v>1558.7499999999998</v>
      </c>
      <c r="IS182" s="393">
        <v>9.1372777615855494E-2</v>
      </c>
      <c r="IT182" s="303">
        <v>1662.3235294117646</v>
      </c>
      <c r="IU182" s="303">
        <v>1464.1397058823529</v>
      </c>
      <c r="IV182" s="393">
        <v>0.11922096993931242</v>
      </c>
      <c r="IW182" s="735"/>
      <c r="IX182" s="303"/>
      <c r="IY182" s="396" t="s">
        <v>532</v>
      </c>
      <c r="IZ182" s="396" t="s">
        <v>390</v>
      </c>
      <c r="JA182" s="396" t="s">
        <v>350</v>
      </c>
      <c r="JB182" s="396">
        <v>42</v>
      </c>
      <c r="JC182" s="396" t="s">
        <v>12</v>
      </c>
      <c r="JD182" s="396" t="s">
        <v>232</v>
      </c>
      <c r="JE182" s="396" t="s">
        <v>9</v>
      </c>
      <c r="JF182" s="396" t="s">
        <v>232</v>
      </c>
      <c r="JG182" s="396" t="s">
        <v>358</v>
      </c>
    </row>
    <row r="183" spans="1:267" customFormat="1">
      <c r="A183">
        <v>2799</v>
      </c>
      <c r="B183">
        <v>1</v>
      </c>
      <c r="F183">
        <v>700</v>
      </c>
      <c r="G183">
        <v>41</v>
      </c>
      <c r="H183">
        <v>1</v>
      </c>
      <c r="I183">
        <v>0</v>
      </c>
      <c r="J183">
        <v>1</v>
      </c>
      <c r="K183">
        <v>0</v>
      </c>
      <c r="L183" t="s">
        <v>402</v>
      </c>
      <c r="M183">
        <v>0</v>
      </c>
      <c r="N183">
        <v>20</v>
      </c>
      <c r="O183">
        <v>25</v>
      </c>
      <c r="P183">
        <v>40</v>
      </c>
      <c r="Q183">
        <v>40</v>
      </c>
      <c r="R183">
        <v>0</v>
      </c>
      <c r="S183">
        <v>0</v>
      </c>
      <c r="T183" t="s">
        <v>745</v>
      </c>
      <c r="U183">
        <v>0</v>
      </c>
      <c r="V183">
        <v>0</v>
      </c>
      <c r="W183">
        <v>5.5</v>
      </c>
      <c r="X183">
        <v>3.5</v>
      </c>
      <c r="Y183">
        <v>29</v>
      </c>
      <c r="Z183">
        <v>7</v>
      </c>
      <c r="AA183">
        <v>0</v>
      </c>
      <c r="AB183">
        <v>0</v>
      </c>
      <c r="AC183">
        <v>0</v>
      </c>
      <c r="AD183">
        <v>0</v>
      </c>
      <c r="AE183">
        <v>0</v>
      </c>
      <c r="AF183">
        <v>0</v>
      </c>
      <c r="AG183">
        <v>0</v>
      </c>
      <c r="AH183">
        <v>0</v>
      </c>
      <c r="AI183">
        <v>144</v>
      </c>
      <c r="AJ183">
        <v>48</v>
      </c>
      <c r="AK183">
        <v>2032</v>
      </c>
      <c r="AL183">
        <v>232</v>
      </c>
      <c r="AM183">
        <v>0</v>
      </c>
      <c r="AN183">
        <v>0</v>
      </c>
      <c r="AO183">
        <v>0</v>
      </c>
      <c r="AP183">
        <v>0</v>
      </c>
      <c r="AQ183">
        <v>0</v>
      </c>
      <c r="AR183">
        <v>0</v>
      </c>
      <c r="AS183">
        <v>0</v>
      </c>
      <c r="AT183">
        <v>0</v>
      </c>
      <c r="AU183">
        <v>0</v>
      </c>
      <c r="AV183">
        <v>0</v>
      </c>
      <c r="AW183">
        <v>328</v>
      </c>
      <c r="AX183">
        <v>1104</v>
      </c>
      <c r="AY183">
        <v>0</v>
      </c>
      <c r="AZ183">
        <v>0</v>
      </c>
      <c r="BA183">
        <v>51</v>
      </c>
      <c r="BB183">
        <v>0</v>
      </c>
      <c r="BC183">
        <v>289</v>
      </c>
      <c r="BD183">
        <v>139.5</v>
      </c>
      <c r="BE183">
        <v>0</v>
      </c>
      <c r="BF183">
        <v>0</v>
      </c>
      <c r="BG183">
        <v>0</v>
      </c>
      <c r="BH183">
        <v>0</v>
      </c>
      <c r="BI183">
        <v>380.5</v>
      </c>
      <c r="BJ183">
        <v>101.5</v>
      </c>
      <c r="BK183">
        <v>0</v>
      </c>
      <c r="BL183">
        <v>0</v>
      </c>
      <c r="BM183">
        <v>0</v>
      </c>
      <c r="BN183">
        <v>2</v>
      </c>
      <c r="BO183">
        <v>39</v>
      </c>
      <c r="BP183">
        <v>3532</v>
      </c>
      <c r="BQ183">
        <v>0</v>
      </c>
      <c r="BR183">
        <v>0</v>
      </c>
      <c r="BS183">
        <v>0</v>
      </c>
      <c r="BT183">
        <v>0</v>
      </c>
      <c r="BU183">
        <v>94</v>
      </c>
      <c r="BV183">
        <v>47</v>
      </c>
      <c r="BW183">
        <v>0</v>
      </c>
      <c r="BX183">
        <v>0</v>
      </c>
      <c r="BY183">
        <v>0</v>
      </c>
      <c r="BZ183">
        <v>0</v>
      </c>
      <c r="CA183">
        <v>1860</v>
      </c>
      <c r="CB183">
        <v>262.5</v>
      </c>
      <c r="CC183">
        <v>607.5</v>
      </c>
      <c r="CD183">
        <v>229</v>
      </c>
      <c r="CE183">
        <v>1400.5</v>
      </c>
      <c r="CF183">
        <v>504.5</v>
      </c>
      <c r="CG183" s="439"/>
      <c r="CH183" s="303">
        <v>20</v>
      </c>
      <c r="CI183" s="393">
        <v>25</v>
      </c>
      <c r="CJ183" s="303">
        <v>40</v>
      </c>
      <c r="CK183" s="393">
        <v>40</v>
      </c>
      <c r="CL183" s="303">
        <v>0</v>
      </c>
      <c r="CM183" s="393">
        <v>0</v>
      </c>
      <c r="CN183" s="303"/>
      <c r="CO183" s="303"/>
      <c r="CP183" s="393" t="s">
        <v>744</v>
      </c>
      <c r="CQ183" s="303" t="s">
        <v>389</v>
      </c>
      <c r="CR183" s="393" t="s">
        <v>389</v>
      </c>
      <c r="CS183" s="393" t="s">
        <v>744</v>
      </c>
      <c r="CT183" s="303" t="s">
        <v>389</v>
      </c>
      <c r="CU183" s="393" t="s">
        <v>389</v>
      </c>
      <c r="CV183" s="303" t="s">
        <v>744</v>
      </c>
      <c r="CW183" s="303" t="s">
        <v>744</v>
      </c>
      <c r="CX183" s="303" t="s">
        <v>744</v>
      </c>
      <c r="CY183" s="303" t="s">
        <v>744</v>
      </c>
      <c r="CZ183" s="303" t="s">
        <v>744</v>
      </c>
      <c r="DA183" s="303" t="s">
        <v>744</v>
      </c>
      <c r="DB183" s="303" t="s">
        <v>744</v>
      </c>
      <c r="DC183" s="303" t="s">
        <v>744</v>
      </c>
      <c r="DD183" s="303" t="s">
        <v>744</v>
      </c>
      <c r="DE183" s="303" t="s">
        <v>744</v>
      </c>
      <c r="DF183" s="303" t="s">
        <v>744</v>
      </c>
      <c r="DG183" s="393" t="s">
        <v>744</v>
      </c>
      <c r="DH183" s="303" t="s">
        <v>744</v>
      </c>
      <c r="DI183" s="303" t="s">
        <v>744</v>
      </c>
      <c r="DJ183" s="393" t="s">
        <v>744</v>
      </c>
      <c r="DK183" s="303" t="s">
        <v>744</v>
      </c>
      <c r="DL183" s="303" t="s">
        <v>744</v>
      </c>
      <c r="DM183" s="303" t="s">
        <v>744</v>
      </c>
      <c r="DN183" s="303" t="s">
        <v>744</v>
      </c>
      <c r="DO183" s="303" t="s">
        <v>744</v>
      </c>
      <c r="DP183" s="303" t="s">
        <v>744</v>
      </c>
      <c r="DQ183" s="303" t="s">
        <v>744</v>
      </c>
      <c r="DR183" s="303" t="s">
        <v>744</v>
      </c>
      <c r="DS183" s="303" t="s">
        <v>744</v>
      </c>
      <c r="DT183" s="303" t="s">
        <v>744</v>
      </c>
      <c r="DU183" s="303" t="s">
        <v>744</v>
      </c>
      <c r="DV183" s="393" t="s">
        <v>744</v>
      </c>
      <c r="DW183" s="303" t="s">
        <v>744</v>
      </c>
      <c r="DX183" s="303" t="s">
        <v>744</v>
      </c>
      <c r="DY183" s="393" t="s">
        <v>744</v>
      </c>
      <c r="DZ183" s="303" t="s">
        <v>744</v>
      </c>
      <c r="EA183" s="303" t="s">
        <v>744</v>
      </c>
      <c r="EB183" s="303" t="s">
        <v>744</v>
      </c>
      <c r="EC183" s="303" t="s">
        <v>744</v>
      </c>
      <c r="ED183" s="303" t="s">
        <v>744</v>
      </c>
      <c r="EE183" s="303" t="s">
        <v>744</v>
      </c>
      <c r="EF183" s="303" t="s">
        <v>744</v>
      </c>
      <c r="EG183" s="303" t="s">
        <v>744</v>
      </c>
      <c r="EH183" s="303" t="s">
        <v>744</v>
      </c>
      <c r="EI183" s="303" t="s">
        <v>744</v>
      </c>
      <c r="EJ183" s="303" t="s">
        <v>744</v>
      </c>
      <c r="EK183" s="393" t="s">
        <v>744</v>
      </c>
      <c r="EL183" s="303" t="s">
        <v>744</v>
      </c>
      <c r="EM183" s="303" t="s">
        <v>744</v>
      </c>
      <c r="EN183" s="393" t="s">
        <v>744</v>
      </c>
      <c r="EO183" s="303">
        <v>5.5</v>
      </c>
      <c r="EP183" s="303">
        <v>10120</v>
      </c>
      <c r="EQ183" s="303">
        <v>0</v>
      </c>
      <c r="ER183" s="303">
        <v>144</v>
      </c>
      <c r="ES183" s="303">
        <v>0</v>
      </c>
      <c r="ET183" s="303">
        <v>0</v>
      </c>
      <c r="EU183" s="303">
        <v>51</v>
      </c>
      <c r="EV183" s="303">
        <v>0</v>
      </c>
      <c r="EW183" s="303">
        <v>0</v>
      </c>
      <c r="EX183" s="303">
        <v>0</v>
      </c>
      <c r="EY183" s="303">
        <v>9925</v>
      </c>
      <c r="EZ183" s="303">
        <v>607.5</v>
      </c>
      <c r="FA183" s="393">
        <v>0</v>
      </c>
      <c r="FB183" s="303">
        <v>1840</v>
      </c>
      <c r="FC183" s="303">
        <v>1804.5454545454545</v>
      </c>
      <c r="FD183" s="303">
        <v>110.45454545454545</v>
      </c>
      <c r="FE183" s="393">
        <v>1.9268774703557368E-2</v>
      </c>
      <c r="FF183" s="303">
        <v>3.5</v>
      </c>
      <c r="FG183" s="303">
        <v>6440</v>
      </c>
      <c r="FH183" s="303">
        <v>0</v>
      </c>
      <c r="FI183" s="303">
        <v>48</v>
      </c>
      <c r="FJ183" s="303">
        <v>0</v>
      </c>
      <c r="FK183" s="303">
        <v>0</v>
      </c>
      <c r="FL183" s="303">
        <v>0</v>
      </c>
      <c r="FM183" s="303">
        <v>0</v>
      </c>
      <c r="FN183" s="303">
        <v>2</v>
      </c>
      <c r="FO183" s="303">
        <v>0</v>
      </c>
      <c r="FP183" s="303">
        <v>6390</v>
      </c>
      <c r="FQ183" s="303">
        <v>229</v>
      </c>
      <c r="FR183" s="393">
        <v>0</v>
      </c>
      <c r="FS183" s="303">
        <v>1840</v>
      </c>
      <c r="FT183" s="303">
        <v>1825.7142857142858</v>
      </c>
      <c r="FU183" s="303">
        <v>65.428571428571431</v>
      </c>
      <c r="FV183" s="393">
        <v>7.76397515527949E-3</v>
      </c>
      <c r="FW183" s="303">
        <v>9</v>
      </c>
      <c r="FX183" s="303">
        <v>16560</v>
      </c>
      <c r="FY183" s="303">
        <v>0</v>
      </c>
      <c r="FZ183" s="303">
        <v>192</v>
      </c>
      <c r="GA183" s="303">
        <v>0</v>
      </c>
      <c r="GB183" s="303">
        <v>0</v>
      </c>
      <c r="GC183" s="303">
        <v>51</v>
      </c>
      <c r="GD183" s="303">
        <v>0</v>
      </c>
      <c r="GE183" s="303">
        <v>2</v>
      </c>
      <c r="GF183" s="303">
        <v>0</v>
      </c>
      <c r="GG183" s="303">
        <v>16315</v>
      </c>
      <c r="GH183" s="303">
        <v>836.5</v>
      </c>
      <c r="GI183" s="393">
        <v>0</v>
      </c>
      <c r="GJ183" s="303">
        <v>1840</v>
      </c>
      <c r="GK183" s="303">
        <v>1812.7777777777778</v>
      </c>
      <c r="GL183" s="303">
        <v>92.944444444444443</v>
      </c>
      <c r="GM183" s="393">
        <v>1.4794685990338174E-2</v>
      </c>
      <c r="GN183" s="303">
        <v>29</v>
      </c>
      <c r="GO183" s="303">
        <v>50340</v>
      </c>
      <c r="GP183" s="303">
        <v>0</v>
      </c>
      <c r="GQ183" s="303">
        <v>2032</v>
      </c>
      <c r="GR183" s="303">
        <v>0</v>
      </c>
      <c r="GS183" s="303">
        <v>328</v>
      </c>
      <c r="GT183" s="303">
        <v>289</v>
      </c>
      <c r="GU183" s="303">
        <v>380.5</v>
      </c>
      <c r="GV183" s="303">
        <v>39</v>
      </c>
      <c r="GW183" s="303">
        <v>94</v>
      </c>
      <c r="GX183" s="303">
        <v>47177.5</v>
      </c>
      <c r="GY183" s="303">
        <v>1400.5</v>
      </c>
      <c r="GZ183" s="393">
        <v>1860</v>
      </c>
      <c r="HA183" s="303">
        <v>1735.8620689655172</v>
      </c>
      <c r="HB183" s="303">
        <v>1626.8103448275863</v>
      </c>
      <c r="HC183" s="303">
        <v>48.293103448275865</v>
      </c>
      <c r="HD183" s="393">
        <v>6.282280492649972E-2</v>
      </c>
      <c r="HE183" s="303">
        <v>7</v>
      </c>
      <c r="HF183" s="303">
        <v>12337.5</v>
      </c>
      <c r="HG183" s="303">
        <v>0</v>
      </c>
      <c r="HH183" s="303">
        <v>232</v>
      </c>
      <c r="HI183" s="303">
        <v>0</v>
      </c>
      <c r="HJ183" s="303">
        <v>1104</v>
      </c>
      <c r="HK183" s="303">
        <v>139.5</v>
      </c>
      <c r="HL183" s="303">
        <v>101.5</v>
      </c>
      <c r="HM183" s="303">
        <v>3532</v>
      </c>
      <c r="HN183" s="303">
        <v>47</v>
      </c>
      <c r="HO183" s="303">
        <v>7181.5</v>
      </c>
      <c r="HP183" s="303">
        <v>504.5</v>
      </c>
      <c r="HQ183" s="393">
        <v>262.5</v>
      </c>
      <c r="HR183" s="303">
        <v>1762.5</v>
      </c>
      <c r="HS183" s="303">
        <v>1025.9285714285716</v>
      </c>
      <c r="HT183" s="303">
        <v>72.071428571428569</v>
      </c>
      <c r="HU183" s="393">
        <v>0.41791286727456933</v>
      </c>
      <c r="HV183" s="303">
        <v>36</v>
      </c>
      <c r="HW183" s="303">
        <v>62677.5</v>
      </c>
      <c r="HX183" s="303">
        <v>0</v>
      </c>
      <c r="HY183" s="303">
        <v>2264</v>
      </c>
      <c r="HZ183" s="303">
        <v>0</v>
      </c>
      <c r="IA183" s="303">
        <v>1432</v>
      </c>
      <c r="IB183" s="303">
        <v>428.5</v>
      </c>
      <c r="IC183" s="303">
        <v>482</v>
      </c>
      <c r="ID183" s="303">
        <v>3571</v>
      </c>
      <c r="IE183" s="303">
        <v>141</v>
      </c>
      <c r="IF183" s="303">
        <v>54359</v>
      </c>
      <c r="IG183" s="303">
        <v>1905</v>
      </c>
      <c r="IH183" s="393">
        <v>2122.5</v>
      </c>
      <c r="II183" s="303">
        <v>1741.0416666666667</v>
      </c>
      <c r="IJ183" s="303">
        <v>1509.9722222222222</v>
      </c>
      <c r="IK183" s="303">
        <v>52.916666666666664</v>
      </c>
      <c r="IL183" s="393">
        <v>0.13271907781899417</v>
      </c>
      <c r="IM183" s="303"/>
      <c r="IN183" s="303">
        <v>1752.463768115942</v>
      </c>
      <c r="IO183" s="303">
        <v>1655.144927536232</v>
      </c>
      <c r="IP183" s="393">
        <v>5.5532583526298307E-2</v>
      </c>
      <c r="IQ183" s="303">
        <v>1788.3333333333333</v>
      </c>
      <c r="IR183" s="303">
        <v>1292.5238095238096</v>
      </c>
      <c r="IS183" s="393">
        <v>0.27724670483291158</v>
      </c>
      <c r="IT183" s="303">
        <v>1760.8333333333333</v>
      </c>
      <c r="IU183" s="303">
        <v>1570.5333333333333</v>
      </c>
      <c r="IV183" s="393">
        <v>0.10807382867960247</v>
      </c>
      <c r="IW183" s="735"/>
      <c r="IX183" s="303"/>
      <c r="IY183" s="396" t="s">
        <v>402</v>
      </c>
      <c r="IZ183" s="396" t="s">
        <v>363</v>
      </c>
      <c r="JA183" s="396" t="s">
        <v>354</v>
      </c>
      <c r="JB183" s="396">
        <v>54</v>
      </c>
      <c r="JC183" s="396" t="s">
        <v>12</v>
      </c>
      <c r="JD183" s="396" t="s">
        <v>232</v>
      </c>
      <c r="JE183" s="396" t="s">
        <v>9</v>
      </c>
      <c r="JF183" s="396" t="s">
        <v>232</v>
      </c>
      <c r="JG183" s="396" t="s">
        <v>358</v>
      </c>
    </row>
    <row r="184" spans="1:267" customFormat="1">
      <c r="A184">
        <v>2991</v>
      </c>
      <c r="B184">
        <v>1</v>
      </c>
      <c r="F184">
        <v>700</v>
      </c>
      <c r="G184">
        <v>32</v>
      </c>
      <c r="H184">
        <v>0</v>
      </c>
      <c r="I184">
        <v>1</v>
      </c>
      <c r="J184">
        <v>0</v>
      </c>
      <c r="K184">
        <v>1</v>
      </c>
      <c r="L184">
        <v>0</v>
      </c>
      <c r="M184" t="s">
        <v>498</v>
      </c>
      <c r="N184">
        <v>22</v>
      </c>
      <c r="O184">
        <v>20</v>
      </c>
      <c r="P184">
        <v>40</v>
      </c>
      <c r="Q184">
        <v>40</v>
      </c>
      <c r="R184">
        <v>50</v>
      </c>
      <c r="S184">
        <v>75</v>
      </c>
      <c r="T184" t="s">
        <v>745</v>
      </c>
      <c r="U184">
        <v>4</v>
      </c>
      <c r="V184">
        <v>0</v>
      </c>
      <c r="W184">
        <v>33</v>
      </c>
      <c r="X184">
        <v>4.5</v>
      </c>
      <c r="Y184">
        <v>62.5</v>
      </c>
      <c r="Z184">
        <v>0</v>
      </c>
      <c r="AA184">
        <v>0</v>
      </c>
      <c r="AB184">
        <v>0</v>
      </c>
      <c r="AC184">
        <v>36</v>
      </c>
      <c r="AD184">
        <v>0</v>
      </c>
      <c r="AE184">
        <v>263</v>
      </c>
      <c r="AF184">
        <v>0</v>
      </c>
      <c r="AG184">
        <v>0</v>
      </c>
      <c r="AH184">
        <v>0</v>
      </c>
      <c r="AI184">
        <v>1014</v>
      </c>
      <c r="AJ184">
        <v>182</v>
      </c>
      <c r="AK184">
        <v>5361</v>
      </c>
      <c r="AL184">
        <v>0</v>
      </c>
      <c r="AM184">
        <v>0</v>
      </c>
      <c r="AN184">
        <v>0</v>
      </c>
      <c r="AO184">
        <v>0</v>
      </c>
      <c r="AP184">
        <v>0</v>
      </c>
      <c r="AQ184">
        <v>0</v>
      </c>
      <c r="AR184">
        <v>0</v>
      </c>
      <c r="AS184">
        <v>0</v>
      </c>
      <c r="AT184">
        <v>0</v>
      </c>
      <c r="AU184">
        <v>564</v>
      </c>
      <c r="AV184">
        <v>0</v>
      </c>
      <c r="AW184">
        <v>808</v>
      </c>
      <c r="AX184">
        <v>0</v>
      </c>
      <c r="AY184">
        <v>0</v>
      </c>
      <c r="AZ184">
        <v>0</v>
      </c>
      <c r="BA184">
        <v>176</v>
      </c>
      <c r="BB184">
        <v>75</v>
      </c>
      <c r="BC184">
        <v>1544</v>
      </c>
      <c r="BD184">
        <v>0</v>
      </c>
      <c r="BE184">
        <v>0</v>
      </c>
      <c r="BF184">
        <v>0</v>
      </c>
      <c r="BG184">
        <v>40</v>
      </c>
      <c r="BH184">
        <v>0</v>
      </c>
      <c r="BI184">
        <v>882</v>
      </c>
      <c r="BJ184">
        <v>0</v>
      </c>
      <c r="BK184">
        <v>0</v>
      </c>
      <c r="BL184">
        <v>0</v>
      </c>
      <c r="BM184">
        <v>0</v>
      </c>
      <c r="BN184">
        <v>0</v>
      </c>
      <c r="BO184">
        <v>0</v>
      </c>
      <c r="BP184">
        <v>0</v>
      </c>
      <c r="BQ184">
        <v>0</v>
      </c>
      <c r="BR184">
        <v>0</v>
      </c>
      <c r="BS184">
        <v>0</v>
      </c>
      <c r="BT184">
        <v>0</v>
      </c>
      <c r="BU184">
        <v>72</v>
      </c>
      <c r="BV184">
        <v>0</v>
      </c>
      <c r="BW184">
        <v>0</v>
      </c>
      <c r="BX184">
        <v>0</v>
      </c>
      <c r="BY184">
        <v>0</v>
      </c>
      <c r="BZ184">
        <v>0</v>
      </c>
      <c r="CA184">
        <v>0</v>
      </c>
      <c r="CB184">
        <v>0</v>
      </c>
      <c r="CC184">
        <v>0</v>
      </c>
      <c r="CD184">
        <v>0</v>
      </c>
      <c r="CE184">
        <v>0</v>
      </c>
      <c r="CF184">
        <v>0</v>
      </c>
      <c r="CG184" s="439"/>
      <c r="CH184" s="303">
        <v>22</v>
      </c>
      <c r="CI184" s="393">
        <v>20</v>
      </c>
      <c r="CJ184" s="303">
        <v>40</v>
      </c>
      <c r="CK184" s="393">
        <v>40</v>
      </c>
      <c r="CL184" s="303">
        <v>50</v>
      </c>
      <c r="CM184" s="393">
        <v>75</v>
      </c>
      <c r="CN184" s="303"/>
      <c r="CO184" s="303"/>
      <c r="CP184" s="393" t="s">
        <v>744</v>
      </c>
      <c r="CQ184" s="303" t="s">
        <v>744</v>
      </c>
      <c r="CR184" s="393" t="s">
        <v>744</v>
      </c>
      <c r="CS184" s="393" t="s">
        <v>744</v>
      </c>
      <c r="CT184" s="303" t="s">
        <v>744</v>
      </c>
      <c r="CU184" s="393" t="s">
        <v>744</v>
      </c>
      <c r="CV184" s="303">
        <v>4</v>
      </c>
      <c r="CW184" s="303">
        <v>7144</v>
      </c>
      <c r="CX184" s="303">
        <v>0</v>
      </c>
      <c r="CY184" s="303">
        <v>0</v>
      </c>
      <c r="CZ184" s="303">
        <v>0</v>
      </c>
      <c r="DA184" s="303">
        <v>0</v>
      </c>
      <c r="DB184" s="303">
        <v>0</v>
      </c>
      <c r="DC184" s="303">
        <v>0</v>
      </c>
      <c r="DD184" s="303">
        <v>0</v>
      </c>
      <c r="DE184" s="303">
        <v>0</v>
      </c>
      <c r="DF184" s="303">
        <v>7144</v>
      </c>
      <c r="DG184" s="393">
        <v>0</v>
      </c>
      <c r="DH184" s="303">
        <v>1786</v>
      </c>
      <c r="DI184" s="303">
        <v>1786</v>
      </c>
      <c r="DJ184" s="393">
        <v>0</v>
      </c>
      <c r="DK184" s="303" t="s">
        <v>744</v>
      </c>
      <c r="DL184" s="303" t="s">
        <v>744</v>
      </c>
      <c r="DM184" s="303" t="s">
        <v>744</v>
      </c>
      <c r="DN184" s="303" t="s">
        <v>744</v>
      </c>
      <c r="DO184" s="303" t="s">
        <v>744</v>
      </c>
      <c r="DP184" s="303" t="s">
        <v>744</v>
      </c>
      <c r="DQ184" s="303" t="s">
        <v>744</v>
      </c>
      <c r="DR184" s="303" t="s">
        <v>744</v>
      </c>
      <c r="DS184" s="303" t="s">
        <v>744</v>
      </c>
      <c r="DT184" s="303" t="s">
        <v>744</v>
      </c>
      <c r="DU184" s="303" t="s">
        <v>744</v>
      </c>
      <c r="DV184" s="393" t="s">
        <v>744</v>
      </c>
      <c r="DW184" s="303" t="s">
        <v>744</v>
      </c>
      <c r="DX184" s="303" t="s">
        <v>744</v>
      </c>
      <c r="DY184" s="393" t="s">
        <v>744</v>
      </c>
      <c r="DZ184" s="303">
        <v>4</v>
      </c>
      <c r="EA184" s="303">
        <v>7144</v>
      </c>
      <c r="EB184" s="303">
        <v>0</v>
      </c>
      <c r="EC184" s="303">
        <v>0</v>
      </c>
      <c r="ED184" s="303">
        <v>0</v>
      </c>
      <c r="EE184" s="303">
        <v>0</v>
      </c>
      <c r="EF184" s="303">
        <v>0</v>
      </c>
      <c r="EG184" s="303">
        <v>0</v>
      </c>
      <c r="EH184" s="303">
        <v>0</v>
      </c>
      <c r="EI184" s="303">
        <v>0</v>
      </c>
      <c r="EJ184" s="303">
        <v>7144</v>
      </c>
      <c r="EK184" s="393">
        <v>0</v>
      </c>
      <c r="EL184" s="303">
        <v>1786</v>
      </c>
      <c r="EM184" s="303">
        <v>1786</v>
      </c>
      <c r="EN184" s="393">
        <v>0</v>
      </c>
      <c r="EO184" s="303">
        <v>33</v>
      </c>
      <c r="EP184" s="303">
        <v>58938</v>
      </c>
      <c r="EQ184" s="303">
        <v>36</v>
      </c>
      <c r="ER184" s="303">
        <v>1014</v>
      </c>
      <c r="ES184" s="303">
        <v>0</v>
      </c>
      <c r="ET184" s="303">
        <v>564</v>
      </c>
      <c r="EU184" s="303">
        <v>176</v>
      </c>
      <c r="EV184" s="303">
        <v>40</v>
      </c>
      <c r="EW184" s="303">
        <v>0</v>
      </c>
      <c r="EX184" s="303">
        <v>0</v>
      </c>
      <c r="EY184" s="303">
        <v>57108</v>
      </c>
      <c r="EZ184" s="303">
        <v>0</v>
      </c>
      <c r="FA184" s="393">
        <v>0</v>
      </c>
      <c r="FB184" s="303">
        <v>1786</v>
      </c>
      <c r="FC184" s="303">
        <v>1730.5454545454545</v>
      </c>
      <c r="FD184" s="303">
        <v>0</v>
      </c>
      <c r="FE184" s="393">
        <v>3.104957752214188E-2</v>
      </c>
      <c r="FF184" s="303">
        <v>4.5</v>
      </c>
      <c r="FG184" s="303">
        <v>8037</v>
      </c>
      <c r="FH184" s="303">
        <v>0</v>
      </c>
      <c r="FI184" s="303">
        <v>182</v>
      </c>
      <c r="FJ184" s="303">
        <v>0</v>
      </c>
      <c r="FK184" s="303">
        <v>0</v>
      </c>
      <c r="FL184" s="303">
        <v>75</v>
      </c>
      <c r="FM184" s="303">
        <v>0</v>
      </c>
      <c r="FN184" s="303">
        <v>0</v>
      </c>
      <c r="FO184" s="303">
        <v>0</v>
      </c>
      <c r="FP184" s="303">
        <v>7780</v>
      </c>
      <c r="FQ184" s="303">
        <v>0</v>
      </c>
      <c r="FR184" s="393">
        <v>0</v>
      </c>
      <c r="FS184" s="303">
        <v>1786</v>
      </c>
      <c r="FT184" s="303">
        <v>1728.8888888888889</v>
      </c>
      <c r="FU184" s="303">
        <v>0</v>
      </c>
      <c r="FV184" s="393">
        <v>3.1977105885280577E-2</v>
      </c>
      <c r="FW184" s="303">
        <v>37.5</v>
      </c>
      <c r="FX184" s="303">
        <v>66975</v>
      </c>
      <c r="FY184" s="303">
        <v>36</v>
      </c>
      <c r="FZ184" s="303">
        <v>1196</v>
      </c>
      <c r="GA184" s="303">
        <v>0</v>
      </c>
      <c r="GB184" s="303">
        <v>564</v>
      </c>
      <c r="GC184" s="303">
        <v>251</v>
      </c>
      <c r="GD184" s="303">
        <v>40</v>
      </c>
      <c r="GE184" s="303">
        <v>0</v>
      </c>
      <c r="GF184" s="303">
        <v>0</v>
      </c>
      <c r="GG184" s="303">
        <v>64888</v>
      </c>
      <c r="GH184" s="303">
        <v>0</v>
      </c>
      <c r="GI184" s="393">
        <v>0</v>
      </c>
      <c r="GJ184" s="303">
        <v>1786</v>
      </c>
      <c r="GK184" s="303">
        <v>1730.3466666666666</v>
      </c>
      <c r="GL184" s="303">
        <v>0</v>
      </c>
      <c r="GM184" s="393">
        <v>3.1160880925718559E-2</v>
      </c>
      <c r="GN184" s="303">
        <v>62.5</v>
      </c>
      <c r="GO184" s="303">
        <v>111406.25</v>
      </c>
      <c r="GP184" s="303">
        <v>263</v>
      </c>
      <c r="GQ184" s="303">
        <v>5361</v>
      </c>
      <c r="GR184" s="303">
        <v>0</v>
      </c>
      <c r="GS184" s="303">
        <v>808</v>
      </c>
      <c r="GT184" s="303">
        <v>1544</v>
      </c>
      <c r="GU184" s="303">
        <v>882</v>
      </c>
      <c r="GV184" s="303">
        <v>0</v>
      </c>
      <c r="GW184" s="303">
        <v>72</v>
      </c>
      <c r="GX184" s="303">
        <v>102476.25</v>
      </c>
      <c r="GY184" s="303">
        <v>0</v>
      </c>
      <c r="GZ184" s="393">
        <v>0</v>
      </c>
      <c r="HA184" s="303">
        <v>1782.5</v>
      </c>
      <c r="HB184" s="303">
        <v>1639.62</v>
      </c>
      <c r="HC184" s="303">
        <v>0</v>
      </c>
      <c r="HD184" s="393">
        <v>8.0157082748948172E-2</v>
      </c>
      <c r="HE184" s="303" t="s">
        <v>744</v>
      </c>
      <c r="HF184" s="303" t="s">
        <v>744</v>
      </c>
      <c r="HG184" s="303" t="s">
        <v>744</v>
      </c>
      <c r="HH184" s="303" t="s">
        <v>744</v>
      </c>
      <c r="HI184" s="303" t="s">
        <v>744</v>
      </c>
      <c r="HJ184" s="303" t="s">
        <v>744</v>
      </c>
      <c r="HK184" s="303" t="s">
        <v>744</v>
      </c>
      <c r="HL184" s="303" t="s">
        <v>744</v>
      </c>
      <c r="HM184" s="303" t="s">
        <v>744</v>
      </c>
      <c r="HN184" s="303" t="s">
        <v>744</v>
      </c>
      <c r="HO184" s="303" t="s">
        <v>744</v>
      </c>
      <c r="HP184" s="303" t="s">
        <v>744</v>
      </c>
      <c r="HQ184" s="393" t="s">
        <v>744</v>
      </c>
      <c r="HR184" s="303" t="s">
        <v>744</v>
      </c>
      <c r="HS184" s="303" t="s">
        <v>744</v>
      </c>
      <c r="HT184" s="303" t="s">
        <v>744</v>
      </c>
      <c r="HU184" s="393" t="s">
        <v>744</v>
      </c>
      <c r="HV184" s="303">
        <v>62.5</v>
      </c>
      <c r="HW184" s="303">
        <v>111406.25</v>
      </c>
      <c r="HX184" s="303">
        <v>263</v>
      </c>
      <c r="HY184" s="303">
        <v>5361</v>
      </c>
      <c r="HZ184" s="303">
        <v>0</v>
      </c>
      <c r="IA184" s="303">
        <v>808</v>
      </c>
      <c r="IB184" s="303">
        <v>1544</v>
      </c>
      <c r="IC184" s="303">
        <v>882</v>
      </c>
      <c r="ID184" s="303">
        <v>0</v>
      </c>
      <c r="IE184" s="303">
        <v>72</v>
      </c>
      <c r="IF184" s="303">
        <v>102476.25</v>
      </c>
      <c r="IG184" s="303">
        <v>0</v>
      </c>
      <c r="IH184" s="393">
        <v>0</v>
      </c>
      <c r="II184" s="303">
        <v>1782.5</v>
      </c>
      <c r="IJ184" s="303">
        <v>1639.62</v>
      </c>
      <c r="IK184" s="303">
        <v>0</v>
      </c>
      <c r="IL184" s="393">
        <v>8.0157082748948172E-2</v>
      </c>
      <c r="IM184" s="303"/>
      <c r="IN184" s="303">
        <v>1783.8015075376884</v>
      </c>
      <c r="IO184" s="303">
        <v>1675.6608040201006</v>
      </c>
      <c r="IP184" s="393">
        <v>6.0623731430108685E-2</v>
      </c>
      <c r="IQ184" s="303">
        <v>1786</v>
      </c>
      <c r="IR184" s="303">
        <v>1728.8888888888889</v>
      </c>
      <c r="IS184" s="393">
        <v>3.1977105885280577E-2</v>
      </c>
      <c r="IT184" s="303">
        <v>1783.8966346153845</v>
      </c>
      <c r="IU184" s="303">
        <v>1677.9639423076924</v>
      </c>
      <c r="IV184" s="393">
        <v>5.9382752482478707E-2</v>
      </c>
      <c r="IW184" s="735"/>
      <c r="IX184" s="303"/>
      <c r="IY184" s="396" t="s">
        <v>498</v>
      </c>
      <c r="IZ184" s="396" t="s">
        <v>449</v>
      </c>
      <c r="JA184" s="396" t="s">
        <v>343</v>
      </c>
      <c r="JB184" s="396">
        <v>106</v>
      </c>
      <c r="JC184" s="396" t="s">
        <v>13</v>
      </c>
      <c r="JD184" s="396" t="s">
        <v>232</v>
      </c>
      <c r="JE184" s="396" t="s">
        <v>9</v>
      </c>
      <c r="JF184" s="396" t="s">
        <v>232</v>
      </c>
      <c r="JG184" s="396" t="s">
        <v>346</v>
      </c>
    </row>
    <row r="185" spans="1:267" customFormat="1">
      <c r="A185">
        <v>2992</v>
      </c>
      <c r="B185">
        <v>1</v>
      </c>
      <c r="F185">
        <v>700</v>
      </c>
      <c r="G185">
        <v>41</v>
      </c>
      <c r="H185">
        <v>1</v>
      </c>
      <c r="I185">
        <v>0</v>
      </c>
      <c r="J185">
        <v>1</v>
      </c>
      <c r="K185">
        <v>0</v>
      </c>
      <c r="L185" t="s">
        <v>531</v>
      </c>
      <c r="M185">
        <v>0</v>
      </c>
      <c r="N185">
        <v>23</v>
      </c>
      <c r="O185">
        <v>20</v>
      </c>
      <c r="P185">
        <v>40</v>
      </c>
      <c r="Q185">
        <v>40</v>
      </c>
      <c r="R185">
        <v>50</v>
      </c>
      <c r="S185">
        <v>50</v>
      </c>
      <c r="T185" t="s">
        <v>745</v>
      </c>
      <c r="U185">
        <v>0</v>
      </c>
      <c r="V185">
        <v>0</v>
      </c>
      <c r="W185">
        <v>6</v>
      </c>
      <c r="X185">
        <v>2</v>
      </c>
      <c r="Y185">
        <v>14</v>
      </c>
      <c r="Z185">
        <v>0</v>
      </c>
      <c r="AA185">
        <v>0</v>
      </c>
      <c r="AB185">
        <v>0</v>
      </c>
      <c r="AC185">
        <v>0</v>
      </c>
      <c r="AD185">
        <v>0</v>
      </c>
      <c r="AE185">
        <v>0</v>
      </c>
      <c r="AF185">
        <v>0</v>
      </c>
      <c r="AG185">
        <v>0</v>
      </c>
      <c r="AH185">
        <v>0</v>
      </c>
      <c r="AI185">
        <v>24</v>
      </c>
      <c r="AJ185">
        <v>32</v>
      </c>
      <c r="AK185">
        <v>695</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669</v>
      </c>
      <c r="BJ185">
        <v>0</v>
      </c>
      <c r="BK185">
        <v>0</v>
      </c>
      <c r="BL185">
        <v>0</v>
      </c>
      <c r="BM185">
        <v>0</v>
      </c>
      <c r="BN185">
        <v>0</v>
      </c>
      <c r="BO185">
        <v>0</v>
      </c>
      <c r="BP185">
        <v>0</v>
      </c>
      <c r="BQ185">
        <v>0</v>
      </c>
      <c r="BR185">
        <v>0</v>
      </c>
      <c r="BS185">
        <v>0</v>
      </c>
      <c r="BT185">
        <v>0</v>
      </c>
      <c r="BU185">
        <v>0</v>
      </c>
      <c r="BV185">
        <v>0</v>
      </c>
      <c r="BW185">
        <v>0</v>
      </c>
      <c r="BX185">
        <v>0</v>
      </c>
      <c r="BY185">
        <v>0</v>
      </c>
      <c r="BZ185">
        <v>0</v>
      </c>
      <c r="CA185">
        <v>490</v>
      </c>
      <c r="CB185">
        <v>0</v>
      </c>
      <c r="CC185">
        <v>927</v>
      </c>
      <c r="CD185">
        <v>0</v>
      </c>
      <c r="CE185">
        <v>1254</v>
      </c>
      <c r="CF185">
        <v>0</v>
      </c>
      <c r="CG185" s="439"/>
      <c r="CH185" s="303">
        <v>23</v>
      </c>
      <c r="CI185" s="393">
        <v>20</v>
      </c>
      <c r="CJ185" s="303">
        <v>40</v>
      </c>
      <c r="CK185" s="393">
        <v>40</v>
      </c>
      <c r="CL185" s="303">
        <v>50</v>
      </c>
      <c r="CM185" s="393">
        <v>50</v>
      </c>
      <c r="CN185" s="303"/>
      <c r="CO185" s="303"/>
      <c r="CP185" s="393" t="s">
        <v>744</v>
      </c>
      <c r="CQ185" s="303" t="s">
        <v>389</v>
      </c>
      <c r="CR185" s="393" t="s">
        <v>389</v>
      </c>
      <c r="CS185" s="393" t="s">
        <v>744</v>
      </c>
      <c r="CT185" s="303" t="s">
        <v>389</v>
      </c>
      <c r="CU185" s="393" t="s">
        <v>389</v>
      </c>
      <c r="CV185" s="303" t="s">
        <v>744</v>
      </c>
      <c r="CW185" s="303" t="s">
        <v>744</v>
      </c>
      <c r="CX185" s="303" t="s">
        <v>744</v>
      </c>
      <c r="CY185" s="303" t="s">
        <v>744</v>
      </c>
      <c r="CZ185" s="303" t="s">
        <v>744</v>
      </c>
      <c r="DA185" s="303" t="s">
        <v>744</v>
      </c>
      <c r="DB185" s="303" t="s">
        <v>744</v>
      </c>
      <c r="DC185" s="303" t="s">
        <v>744</v>
      </c>
      <c r="DD185" s="303" t="s">
        <v>744</v>
      </c>
      <c r="DE185" s="303" t="s">
        <v>744</v>
      </c>
      <c r="DF185" s="303" t="s">
        <v>744</v>
      </c>
      <c r="DG185" s="393" t="s">
        <v>744</v>
      </c>
      <c r="DH185" s="303" t="s">
        <v>744</v>
      </c>
      <c r="DI185" s="303" t="s">
        <v>744</v>
      </c>
      <c r="DJ185" s="393" t="s">
        <v>744</v>
      </c>
      <c r="DK185" s="303" t="s">
        <v>744</v>
      </c>
      <c r="DL185" s="303" t="s">
        <v>744</v>
      </c>
      <c r="DM185" s="303" t="s">
        <v>744</v>
      </c>
      <c r="DN185" s="303" t="s">
        <v>744</v>
      </c>
      <c r="DO185" s="303" t="s">
        <v>744</v>
      </c>
      <c r="DP185" s="303" t="s">
        <v>744</v>
      </c>
      <c r="DQ185" s="303" t="s">
        <v>744</v>
      </c>
      <c r="DR185" s="303" t="s">
        <v>744</v>
      </c>
      <c r="DS185" s="303" t="s">
        <v>744</v>
      </c>
      <c r="DT185" s="303" t="s">
        <v>744</v>
      </c>
      <c r="DU185" s="303" t="s">
        <v>744</v>
      </c>
      <c r="DV185" s="393" t="s">
        <v>744</v>
      </c>
      <c r="DW185" s="303" t="s">
        <v>744</v>
      </c>
      <c r="DX185" s="303" t="s">
        <v>744</v>
      </c>
      <c r="DY185" s="393" t="s">
        <v>744</v>
      </c>
      <c r="DZ185" s="303" t="s">
        <v>744</v>
      </c>
      <c r="EA185" s="303" t="s">
        <v>744</v>
      </c>
      <c r="EB185" s="303" t="s">
        <v>744</v>
      </c>
      <c r="EC185" s="303" t="s">
        <v>744</v>
      </c>
      <c r="ED185" s="303" t="s">
        <v>744</v>
      </c>
      <c r="EE185" s="303" t="s">
        <v>744</v>
      </c>
      <c r="EF185" s="303" t="s">
        <v>744</v>
      </c>
      <c r="EG185" s="303" t="s">
        <v>744</v>
      </c>
      <c r="EH185" s="303" t="s">
        <v>744</v>
      </c>
      <c r="EI185" s="303" t="s">
        <v>744</v>
      </c>
      <c r="EJ185" s="303" t="s">
        <v>744</v>
      </c>
      <c r="EK185" s="393" t="s">
        <v>744</v>
      </c>
      <c r="EL185" s="303" t="s">
        <v>744</v>
      </c>
      <c r="EM185" s="303" t="s">
        <v>744</v>
      </c>
      <c r="EN185" s="393" t="s">
        <v>744</v>
      </c>
      <c r="EO185" s="303">
        <v>6</v>
      </c>
      <c r="EP185" s="303">
        <v>10669</v>
      </c>
      <c r="EQ185" s="303">
        <v>0</v>
      </c>
      <c r="ER185" s="303">
        <v>24</v>
      </c>
      <c r="ES185" s="303">
        <v>0</v>
      </c>
      <c r="ET185" s="303">
        <v>0</v>
      </c>
      <c r="EU185" s="303">
        <v>0</v>
      </c>
      <c r="EV185" s="303">
        <v>0</v>
      </c>
      <c r="EW185" s="303">
        <v>0</v>
      </c>
      <c r="EX185" s="303">
        <v>0</v>
      </c>
      <c r="EY185" s="303">
        <v>10645</v>
      </c>
      <c r="EZ185" s="303">
        <v>927</v>
      </c>
      <c r="FA185" s="393">
        <v>0</v>
      </c>
      <c r="FB185" s="303">
        <v>1778.1666666666665</v>
      </c>
      <c r="FC185" s="303">
        <v>1774.1666666666665</v>
      </c>
      <c r="FD185" s="303">
        <v>154.5</v>
      </c>
      <c r="FE185" s="393">
        <v>2.2495079201424462E-3</v>
      </c>
      <c r="FF185" s="303">
        <v>2</v>
      </c>
      <c r="FG185" s="303">
        <v>3556.333333333333</v>
      </c>
      <c r="FH185" s="303">
        <v>0</v>
      </c>
      <c r="FI185" s="303">
        <v>32</v>
      </c>
      <c r="FJ185" s="303">
        <v>0</v>
      </c>
      <c r="FK185" s="303">
        <v>0</v>
      </c>
      <c r="FL185" s="303">
        <v>0</v>
      </c>
      <c r="FM185" s="303">
        <v>0</v>
      </c>
      <c r="FN185" s="303">
        <v>0</v>
      </c>
      <c r="FO185" s="303">
        <v>0</v>
      </c>
      <c r="FP185" s="303">
        <v>3524.333333333333</v>
      </c>
      <c r="FQ185" s="303">
        <v>0</v>
      </c>
      <c r="FR185" s="393">
        <v>0</v>
      </c>
      <c r="FS185" s="303">
        <v>1778.1666666666665</v>
      </c>
      <c r="FT185" s="303">
        <v>1762.1666666666665</v>
      </c>
      <c r="FU185" s="303">
        <v>0</v>
      </c>
      <c r="FV185" s="393">
        <v>8.9980316805698957E-3</v>
      </c>
      <c r="FW185" s="303">
        <v>8</v>
      </c>
      <c r="FX185" s="303">
        <v>14225.333333333332</v>
      </c>
      <c r="FY185" s="303">
        <v>0</v>
      </c>
      <c r="FZ185" s="303">
        <v>56</v>
      </c>
      <c r="GA185" s="303">
        <v>0</v>
      </c>
      <c r="GB185" s="303">
        <v>0</v>
      </c>
      <c r="GC185" s="303">
        <v>0</v>
      </c>
      <c r="GD185" s="303">
        <v>0</v>
      </c>
      <c r="GE185" s="303">
        <v>0</v>
      </c>
      <c r="GF185" s="303">
        <v>0</v>
      </c>
      <c r="GG185" s="303">
        <v>14169.333333333332</v>
      </c>
      <c r="GH185" s="303">
        <v>927</v>
      </c>
      <c r="GI185" s="393">
        <v>0</v>
      </c>
      <c r="GJ185" s="303">
        <v>1778.1666666666665</v>
      </c>
      <c r="GK185" s="303">
        <v>1771.1666666666665</v>
      </c>
      <c r="GL185" s="303">
        <v>115.875</v>
      </c>
      <c r="GM185" s="393">
        <v>3.9366388602493085E-3</v>
      </c>
      <c r="GN185" s="303">
        <v>14</v>
      </c>
      <c r="GO185" s="303">
        <v>24733.333333333332</v>
      </c>
      <c r="GP185" s="303">
        <v>0</v>
      </c>
      <c r="GQ185" s="303">
        <v>695</v>
      </c>
      <c r="GR185" s="303">
        <v>0</v>
      </c>
      <c r="GS185" s="303">
        <v>0</v>
      </c>
      <c r="GT185" s="303">
        <v>0</v>
      </c>
      <c r="GU185" s="303">
        <v>669</v>
      </c>
      <c r="GV185" s="303">
        <v>0</v>
      </c>
      <c r="GW185" s="303">
        <v>0</v>
      </c>
      <c r="GX185" s="303">
        <v>23369.333333333332</v>
      </c>
      <c r="GY185" s="303">
        <v>1254</v>
      </c>
      <c r="GZ185" s="393">
        <v>490</v>
      </c>
      <c r="HA185" s="303">
        <v>1766.6666666666665</v>
      </c>
      <c r="HB185" s="303">
        <v>1669.2380952380952</v>
      </c>
      <c r="HC185" s="303">
        <v>89.571428571428569</v>
      </c>
      <c r="HD185" s="393">
        <v>5.5148247978436649E-2</v>
      </c>
      <c r="HE185" s="303" t="s">
        <v>744</v>
      </c>
      <c r="HF185" s="303" t="s">
        <v>744</v>
      </c>
      <c r="HG185" s="303" t="s">
        <v>744</v>
      </c>
      <c r="HH185" s="303" t="s">
        <v>744</v>
      </c>
      <c r="HI185" s="303" t="s">
        <v>744</v>
      </c>
      <c r="HJ185" s="303" t="s">
        <v>744</v>
      </c>
      <c r="HK185" s="303" t="s">
        <v>744</v>
      </c>
      <c r="HL185" s="303" t="s">
        <v>744</v>
      </c>
      <c r="HM185" s="303" t="s">
        <v>744</v>
      </c>
      <c r="HN185" s="303" t="s">
        <v>744</v>
      </c>
      <c r="HO185" s="303" t="s">
        <v>744</v>
      </c>
      <c r="HP185" s="303" t="s">
        <v>744</v>
      </c>
      <c r="HQ185" s="393" t="s">
        <v>744</v>
      </c>
      <c r="HR185" s="303" t="s">
        <v>744</v>
      </c>
      <c r="HS185" s="303" t="s">
        <v>744</v>
      </c>
      <c r="HT185" s="303" t="s">
        <v>744</v>
      </c>
      <c r="HU185" s="393" t="s">
        <v>744</v>
      </c>
      <c r="HV185" s="303">
        <v>14</v>
      </c>
      <c r="HW185" s="303">
        <v>24733.333333333332</v>
      </c>
      <c r="HX185" s="303">
        <v>0</v>
      </c>
      <c r="HY185" s="303">
        <v>695</v>
      </c>
      <c r="HZ185" s="303">
        <v>0</v>
      </c>
      <c r="IA185" s="303">
        <v>0</v>
      </c>
      <c r="IB185" s="303">
        <v>0</v>
      </c>
      <c r="IC185" s="303">
        <v>669</v>
      </c>
      <c r="ID185" s="303">
        <v>0</v>
      </c>
      <c r="IE185" s="303">
        <v>0</v>
      </c>
      <c r="IF185" s="303">
        <v>23369.333333333332</v>
      </c>
      <c r="IG185" s="303">
        <v>1254</v>
      </c>
      <c r="IH185" s="393">
        <v>490</v>
      </c>
      <c r="II185" s="303">
        <v>1766.6666666666665</v>
      </c>
      <c r="IJ185" s="303">
        <v>1669.2380952380952</v>
      </c>
      <c r="IK185" s="303">
        <v>89.571428571428569</v>
      </c>
      <c r="IL185" s="393">
        <v>5.5148247978436649E-2</v>
      </c>
      <c r="IM185" s="303"/>
      <c r="IN185" s="303">
        <v>1770.1166666666663</v>
      </c>
      <c r="IO185" s="303">
        <v>1700.7166666666665</v>
      </c>
      <c r="IP185" s="393">
        <v>3.9206455318387623E-2</v>
      </c>
      <c r="IQ185" s="303">
        <v>1778.1666666666665</v>
      </c>
      <c r="IR185" s="303">
        <v>1762.1666666666665</v>
      </c>
      <c r="IS185" s="393">
        <v>8.9980316805698957E-3</v>
      </c>
      <c r="IT185" s="303">
        <v>1770.8484848484848</v>
      </c>
      <c r="IU185" s="303">
        <v>1706.3030303030303</v>
      </c>
      <c r="IV185" s="393">
        <v>3.6448885998836333E-2</v>
      </c>
      <c r="IW185" s="735"/>
      <c r="IX185" s="303"/>
      <c r="IY185" s="396" t="s">
        <v>531</v>
      </c>
      <c r="IZ185" s="396" t="s">
        <v>449</v>
      </c>
      <c r="JA185" s="396" t="s">
        <v>343</v>
      </c>
      <c r="JB185" s="396">
        <v>26</v>
      </c>
      <c r="JC185" s="396" t="s">
        <v>12</v>
      </c>
      <c r="JD185" s="396" t="s">
        <v>232</v>
      </c>
      <c r="JE185" s="396" t="s">
        <v>9</v>
      </c>
      <c r="JF185" s="396" t="s">
        <v>232</v>
      </c>
      <c r="JG185" s="396" t="s">
        <v>358</v>
      </c>
    </row>
    <row r="186" spans="1:267" customFormat="1">
      <c r="A186">
        <v>2993</v>
      </c>
      <c r="B186">
        <v>1</v>
      </c>
      <c r="F186">
        <v>700</v>
      </c>
      <c r="G186">
        <v>41</v>
      </c>
      <c r="H186">
        <v>1</v>
      </c>
      <c r="I186">
        <v>0</v>
      </c>
      <c r="J186">
        <v>1</v>
      </c>
      <c r="K186">
        <v>0</v>
      </c>
      <c r="L186" t="s">
        <v>531</v>
      </c>
      <c r="M186">
        <v>0</v>
      </c>
      <c r="N186">
        <v>20</v>
      </c>
      <c r="O186">
        <v>20.18</v>
      </c>
      <c r="P186">
        <v>40</v>
      </c>
      <c r="Q186">
        <v>40</v>
      </c>
      <c r="R186">
        <v>0</v>
      </c>
      <c r="S186">
        <v>0</v>
      </c>
      <c r="T186" t="s">
        <v>745</v>
      </c>
      <c r="U186">
        <v>0</v>
      </c>
      <c r="V186">
        <v>0</v>
      </c>
      <c r="W186">
        <v>1</v>
      </c>
      <c r="X186">
        <v>0</v>
      </c>
      <c r="Y186">
        <v>5.5</v>
      </c>
      <c r="Z186">
        <v>0</v>
      </c>
      <c r="AA186">
        <v>0</v>
      </c>
      <c r="AB186">
        <v>0</v>
      </c>
      <c r="AC186">
        <v>0</v>
      </c>
      <c r="AD186">
        <v>0</v>
      </c>
      <c r="AE186">
        <v>0</v>
      </c>
      <c r="AF186">
        <v>0</v>
      </c>
      <c r="AG186">
        <v>0</v>
      </c>
      <c r="AH186">
        <v>0</v>
      </c>
      <c r="AI186">
        <v>0</v>
      </c>
      <c r="AJ186">
        <v>0</v>
      </c>
      <c r="AK186">
        <v>272</v>
      </c>
      <c r="AL186">
        <v>0</v>
      </c>
      <c r="AM186">
        <v>0</v>
      </c>
      <c r="AN186">
        <v>0</v>
      </c>
      <c r="AO186">
        <v>0</v>
      </c>
      <c r="AP186">
        <v>0</v>
      </c>
      <c r="AQ186">
        <v>0</v>
      </c>
      <c r="AR186">
        <v>0</v>
      </c>
      <c r="AS186">
        <v>0</v>
      </c>
      <c r="AT186">
        <v>0</v>
      </c>
      <c r="AU186">
        <v>0</v>
      </c>
      <c r="AV186">
        <v>0</v>
      </c>
      <c r="AW186">
        <v>32</v>
      </c>
      <c r="AX186">
        <v>0</v>
      </c>
      <c r="AY186">
        <v>0</v>
      </c>
      <c r="AZ186">
        <v>0</v>
      </c>
      <c r="BA186">
        <v>0</v>
      </c>
      <c r="BB186">
        <v>0</v>
      </c>
      <c r="BC186">
        <v>0</v>
      </c>
      <c r="BD186">
        <v>0</v>
      </c>
      <c r="BE186">
        <v>0</v>
      </c>
      <c r="BF186">
        <v>0</v>
      </c>
      <c r="BG186">
        <v>0</v>
      </c>
      <c r="BH186">
        <v>0</v>
      </c>
      <c r="BI186">
        <v>0</v>
      </c>
      <c r="BJ186">
        <v>0</v>
      </c>
      <c r="BK186">
        <v>0</v>
      </c>
      <c r="BL186">
        <v>0</v>
      </c>
      <c r="BM186">
        <v>0</v>
      </c>
      <c r="BN186">
        <v>0</v>
      </c>
      <c r="BO186">
        <v>58</v>
      </c>
      <c r="BP186">
        <v>0</v>
      </c>
      <c r="BQ186">
        <v>0</v>
      </c>
      <c r="BR186">
        <v>0</v>
      </c>
      <c r="BS186">
        <v>0</v>
      </c>
      <c r="BT186">
        <v>0</v>
      </c>
      <c r="BU186">
        <v>0</v>
      </c>
      <c r="BV186">
        <v>0</v>
      </c>
      <c r="BW186">
        <v>0</v>
      </c>
      <c r="BX186">
        <v>0</v>
      </c>
      <c r="BY186">
        <v>0</v>
      </c>
      <c r="BZ186">
        <v>0</v>
      </c>
      <c r="CA186">
        <v>0</v>
      </c>
      <c r="CB186">
        <v>0</v>
      </c>
      <c r="CC186">
        <v>0</v>
      </c>
      <c r="CD186">
        <v>0</v>
      </c>
      <c r="CE186">
        <v>0</v>
      </c>
      <c r="CF186">
        <v>0</v>
      </c>
      <c r="CG186" s="439"/>
      <c r="CH186" s="303">
        <v>20</v>
      </c>
      <c r="CI186" s="393">
        <v>20.18</v>
      </c>
      <c r="CJ186" s="303">
        <v>40</v>
      </c>
      <c r="CK186" s="393">
        <v>40</v>
      </c>
      <c r="CL186" s="303">
        <v>0</v>
      </c>
      <c r="CM186" s="393">
        <v>0</v>
      </c>
      <c r="CN186" s="303"/>
      <c r="CO186" s="303"/>
      <c r="CP186" s="393" t="s">
        <v>744</v>
      </c>
      <c r="CQ186" s="303" t="s">
        <v>744</v>
      </c>
      <c r="CR186" s="393" t="s">
        <v>744</v>
      </c>
      <c r="CS186" s="393" t="s">
        <v>744</v>
      </c>
      <c r="CT186" s="303" t="s">
        <v>744</v>
      </c>
      <c r="CU186" s="393" t="s">
        <v>744</v>
      </c>
      <c r="CV186" s="303" t="s">
        <v>744</v>
      </c>
      <c r="CW186" s="303" t="s">
        <v>744</v>
      </c>
      <c r="CX186" s="303" t="s">
        <v>744</v>
      </c>
      <c r="CY186" s="303" t="s">
        <v>744</v>
      </c>
      <c r="CZ186" s="303" t="s">
        <v>744</v>
      </c>
      <c r="DA186" s="303" t="s">
        <v>744</v>
      </c>
      <c r="DB186" s="303" t="s">
        <v>744</v>
      </c>
      <c r="DC186" s="303" t="s">
        <v>744</v>
      </c>
      <c r="DD186" s="303" t="s">
        <v>744</v>
      </c>
      <c r="DE186" s="303" t="s">
        <v>744</v>
      </c>
      <c r="DF186" s="303" t="s">
        <v>744</v>
      </c>
      <c r="DG186" s="393" t="s">
        <v>744</v>
      </c>
      <c r="DH186" s="303" t="s">
        <v>744</v>
      </c>
      <c r="DI186" s="303" t="s">
        <v>744</v>
      </c>
      <c r="DJ186" s="393" t="s">
        <v>744</v>
      </c>
      <c r="DK186" s="303" t="s">
        <v>744</v>
      </c>
      <c r="DL186" s="303" t="s">
        <v>744</v>
      </c>
      <c r="DM186" s="303" t="s">
        <v>744</v>
      </c>
      <c r="DN186" s="303" t="s">
        <v>744</v>
      </c>
      <c r="DO186" s="303" t="s">
        <v>744</v>
      </c>
      <c r="DP186" s="303" t="s">
        <v>744</v>
      </c>
      <c r="DQ186" s="303" t="s">
        <v>744</v>
      </c>
      <c r="DR186" s="303" t="s">
        <v>744</v>
      </c>
      <c r="DS186" s="303" t="s">
        <v>744</v>
      </c>
      <c r="DT186" s="303" t="s">
        <v>744</v>
      </c>
      <c r="DU186" s="303" t="s">
        <v>744</v>
      </c>
      <c r="DV186" s="393" t="s">
        <v>744</v>
      </c>
      <c r="DW186" s="303" t="s">
        <v>744</v>
      </c>
      <c r="DX186" s="303" t="s">
        <v>744</v>
      </c>
      <c r="DY186" s="393" t="s">
        <v>744</v>
      </c>
      <c r="DZ186" s="303" t="s">
        <v>744</v>
      </c>
      <c r="EA186" s="303" t="s">
        <v>744</v>
      </c>
      <c r="EB186" s="303" t="s">
        <v>744</v>
      </c>
      <c r="EC186" s="303" t="s">
        <v>744</v>
      </c>
      <c r="ED186" s="303" t="s">
        <v>744</v>
      </c>
      <c r="EE186" s="303" t="s">
        <v>744</v>
      </c>
      <c r="EF186" s="303" t="s">
        <v>744</v>
      </c>
      <c r="EG186" s="303" t="s">
        <v>744</v>
      </c>
      <c r="EH186" s="303" t="s">
        <v>744</v>
      </c>
      <c r="EI186" s="303" t="s">
        <v>744</v>
      </c>
      <c r="EJ186" s="303" t="s">
        <v>744</v>
      </c>
      <c r="EK186" s="393" t="s">
        <v>744</v>
      </c>
      <c r="EL186" s="303" t="s">
        <v>744</v>
      </c>
      <c r="EM186" s="303" t="s">
        <v>744</v>
      </c>
      <c r="EN186" s="393" t="s">
        <v>744</v>
      </c>
      <c r="EO186" s="303">
        <v>1</v>
      </c>
      <c r="EP186" s="303">
        <v>1840</v>
      </c>
      <c r="EQ186" s="303">
        <v>0</v>
      </c>
      <c r="ER186" s="303">
        <v>0</v>
      </c>
      <c r="ES186" s="303">
        <v>0</v>
      </c>
      <c r="ET186" s="303">
        <v>0</v>
      </c>
      <c r="EU186" s="303">
        <v>0</v>
      </c>
      <c r="EV186" s="303">
        <v>0</v>
      </c>
      <c r="EW186" s="303">
        <v>0</v>
      </c>
      <c r="EX186" s="303">
        <v>0</v>
      </c>
      <c r="EY186" s="303">
        <v>1840</v>
      </c>
      <c r="EZ186" s="303">
        <v>0</v>
      </c>
      <c r="FA186" s="393">
        <v>0</v>
      </c>
      <c r="FB186" s="303">
        <v>1840</v>
      </c>
      <c r="FC186" s="303">
        <v>1840</v>
      </c>
      <c r="FD186" s="303">
        <v>0</v>
      </c>
      <c r="FE186" s="393">
        <v>0</v>
      </c>
      <c r="FF186" s="303" t="s">
        <v>744</v>
      </c>
      <c r="FG186" s="303" t="s">
        <v>744</v>
      </c>
      <c r="FH186" s="303" t="s">
        <v>744</v>
      </c>
      <c r="FI186" s="303" t="s">
        <v>744</v>
      </c>
      <c r="FJ186" s="303" t="s">
        <v>744</v>
      </c>
      <c r="FK186" s="303" t="s">
        <v>744</v>
      </c>
      <c r="FL186" s="303" t="s">
        <v>744</v>
      </c>
      <c r="FM186" s="303" t="s">
        <v>744</v>
      </c>
      <c r="FN186" s="303" t="s">
        <v>744</v>
      </c>
      <c r="FO186" s="303" t="s">
        <v>744</v>
      </c>
      <c r="FP186" s="303" t="s">
        <v>744</v>
      </c>
      <c r="FQ186" s="303" t="s">
        <v>744</v>
      </c>
      <c r="FR186" s="393" t="s">
        <v>744</v>
      </c>
      <c r="FS186" s="303" t="s">
        <v>744</v>
      </c>
      <c r="FT186" s="303" t="s">
        <v>744</v>
      </c>
      <c r="FU186" s="303" t="s">
        <v>744</v>
      </c>
      <c r="FV186" s="393" t="s">
        <v>744</v>
      </c>
      <c r="FW186" s="303">
        <v>1</v>
      </c>
      <c r="FX186" s="303">
        <v>1840</v>
      </c>
      <c r="FY186" s="303">
        <v>0</v>
      </c>
      <c r="FZ186" s="303">
        <v>0</v>
      </c>
      <c r="GA186" s="303">
        <v>0</v>
      </c>
      <c r="GB186" s="303">
        <v>0</v>
      </c>
      <c r="GC186" s="303">
        <v>0</v>
      </c>
      <c r="GD186" s="303">
        <v>0</v>
      </c>
      <c r="GE186" s="303">
        <v>0</v>
      </c>
      <c r="GF186" s="303">
        <v>0</v>
      </c>
      <c r="GG186" s="303">
        <v>1840</v>
      </c>
      <c r="GH186" s="303">
        <v>0</v>
      </c>
      <c r="GI186" s="393">
        <v>0</v>
      </c>
      <c r="GJ186" s="303">
        <v>1840</v>
      </c>
      <c r="GK186" s="303">
        <v>1840</v>
      </c>
      <c r="GL186" s="303">
        <v>0</v>
      </c>
      <c r="GM186" s="393">
        <v>0</v>
      </c>
      <c r="GN186" s="303">
        <v>5.5</v>
      </c>
      <c r="GO186" s="303">
        <v>10112.08</v>
      </c>
      <c r="GP186" s="303">
        <v>0</v>
      </c>
      <c r="GQ186" s="303">
        <v>272</v>
      </c>
      <c r="GR186" s="303">
        <v>0</v>
      </c>
      <c r="GS186" s="303">
        <v>32</v>
      </c>
      <c r="GT186" s="303">
        <v>0</v>
      </c>
      <c r="GU186" s="303">
        <v>0</v>
      </c>
      <c r="GV186" s="303">
        <v>58</v>
      </c>
      <c r="GW186" s="303">
        <v>0</v>
      </c>
      <c r="GX186" s="303">
        <v>9750.08</v>
      </c>
      <c r="GY186" s="303">
        <v>0</v>
      </c>
      <c r="GZ186" s="393">
        <v>0</v>
      </c>
      <c r="HA186" s="303">
        <v>1838.56</v>
      </c>
      <c r="HB186" s="303">
        <v>1772.7418181818182</v>
      </c>
      <c r="HC186" s="303">
        <v>0</v>
      </c>
      <c r="HD186" s="393">
        <v>3.5798767414814692E-2</v>
      </c>
      <c r="HE186" s="303" t="s">
        <v>744</v>
      </c>
      <c r="HF186" s="303" t="s">
        <v>744</v>
      </c>
      <c r="HG186" s="303" t="s">
        <v>744</v>
      </c>
      <c r="HH186" s="303" t="s">
        <v>744</v>
      </c>
      <c r="HI186" s="303" t="s">
        <v>744</v>
      </c>
      <c r="HJ186" s="303" t="s">
        <v>744</v>
      </c>
      <c r="HK186" s="303" t="s">
        <v>744</v>
      </c>
      <c r="HL186" s="303" t="s">
        <v>744</v>
      </c>
      <c r="HM186" s="303" t="s">
        <v>744</v>
      </c>
      <c r="HN186" s="303" t="s">
        <v>744</v>
      </c>
      <c r="HO186" s="303" t="s">
        <v>744</v>
      </c>
      <c r="HP186" s="303" t="s">
        <v>744</v>
      </c>
      <c r="HQ186" s="393" t="s">
        <v>744</v>
      </c>
      <c r="HR186" s="303" t="s">
        <v>744</v>
      </c>
      <c r="HS186" s="303" t="s">
        <v>744</v>
      </c>
      <c r="HT186" s="303" t="s">
        <v>744</v>
      </c>
      <c r="HU186" s="393" t="s">
        <v>744</v>
      </c>
      <c r="HV186" s="303">
        <v>5.5</v>
      </c>
      <c r="HW186" s="303">
        <v>10112.08</v>
      </c>
      <c r="HX186" s="303">
        <v>0</v>
      </c>
      <c r="HY186" s="303">
        <v>272</v>
      </c>
      <c r="HZ186" s="303">
        <v>0</v>
      </c>
      <c r="IA186" s="303">
        <v>32</v>
      </c>
      <c r="IB186" s="303">
        <v>0</v>
      </c>
      <c r="IC186" s="303">
        <v>0</v>
      </c>
      <c r="ID186" s="303">
        <v>58</v>
      </c>
      <c r="IE186" s="303">
        <v>0</v>
      </c>
      <c r="IF186" s="303">
        <v>9750.08</v>
      </c>
      <c r="IG186" s="303">
        <v>0</v>
      </c>
      <c r="IH186" s="393">
        <v>0</v>
      </c>
      <c r="II186" s="303">
        <v>1838.56</v>
      </c>
      <c r="IJ186" s="303">
        <v>1772.7418181818182</v>
      </c>
      <c r="IK186" s="303">
        <v>0</v>
      </c>
      <c r="IL186" s="393">
        <v>3.5798767414814692E-2</v>
      </c>
      <c r="IM186" s="303"/>
      <c r="IN186" s="303">
        <v>1838.7815384615385</v>
      </c>
      <c r="IO186" s="303">
        <v>1783.0892307692307</v>
      </c>
      <c r="IP186" s="393">
        <v>3.0287615210072283E-2</v>
      </c>
      <c r="IQ186" s="303" t="s">
        <v>744</v>
      </c>
      <c r="IR186" s="303" t="s">
        <v>744</v>
      </c>
      <c r="IS186" s="393" t="s">
        <v>744</v>
      </c>
      <c r="IT186" s="303">
        <v>1838.7815384615385</v>
      </c>
      <c r="IU186" s="303">
        <v>1783.0892307692307</v>
      </c>
      <c r="IV186" s="393">
        <v>3.0287615210072283E-2</v>
      </c>
      <c r="IW186" s="735"/>
      <c r="IX186" s="303"/>
      <c r="IY186" s="396" t="s">
        <v>531</v>
      </c>
      <c r="IZ186" s="396" t="s">
        <v>449</v>
      </c>
      <c r="JA186" s="396" t="s">
        <v>343</v>
      </c>
      <c r="JB186" s="396">
        <v>12</v>
      </c>
      <c r="JC186" s="396" t="s">
        <v>11</v>
      </c>
      <c r="JD186" s="396" t="s">
        <v>232</v>
      </c>
      <c r="JE186" s="396" t="s">
        <v>9</v>
      </c>
      <c r="JF186" s="396" t="s">
        <v>232</v>
      </c>
      <c r="JG186" s="396" t="s">
        <v>358</v>
      </c>
    </row>
    <row r="187" spans="1:267" customFormat="1">
      <c r="A187">
        <v>2994</v>
      </c>
      <c r="B187">
        <v>1</v>
      </c>
      <c r="F187">
        <v>700</v>
      </c>
      <c r="G187">
        <v>41</v>
      </c>
      <c r="H187">
        <v>1</v>
      </c>
      <c r="I187">
        <v>0</v>
      </c>
      <c r="J187">
        <v>1</v>
      </c>
      <c r="K187">
        <v>0</v>
      </c>
      <c r="L187" t="s">
        <v>531</v>
      </c>
      <c r="M187">
        <v>0</v>
      </c>
      <c r="N187">
        <v>0</v>
      </c>
      <c r="O187">
        <v>20</v>
      </c>
      <c r="P187">
        <v>0</v>
      </c>
      <c r="Q187">
        <v>40</v>
      </c>
      <c r="R187">
        <v>0</v>
      </c>
      <c r="S187">
        <v>0</v>
      </c>
      <c r="T187" t="s">
        <v>745</v>
      </c>
      <c r="U187">
        <v>0</v>
      </c>
      <c r="V187">
        <v>0</v>
      </c>
      <c r="W187">
        <v>0</v>
      </c>
      <c r="X187">
        <v>0</v>
      </c>
      <c r="Y187">
        <v>9</v>
      </c>
      <c r="Z187">
        <v>0</v>
      </c>
      <c r="AA187">
        <v>0</v>
      </c>
      <c r="AB187">
        <v>0</v>
      </c>
      <c r="AC187">
        <v>0</v>
      </c>
      <c r="AD187">
        <v>0</v>
      </c>
      <c r="AE187">
        <v>0</v>
      </c>
      <c r="AF187">
        <v>0</v>
      </c>
      <c r="AG187">
        <v>0</v>
      </c>
      <c r="AH187">
        <v>0</v>
      </c>
      <c r="AI187">
        <v>0</v>
      </c>
      <c r="AJ187">
        <v>0</v>
      </c>
      <c r="AK187">
        <v>168</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402.75</v>
      </c>
      <c r="BJ187">
        <v>0</v>
      </c>
      <c r="BK187">
        <v>0</v>
      </c>
      <c r="BL187">
        <v>0</v>
      </c>
      <c r="BM187">
        <v>0</v>
      </c>
      <c r="BN187">
        <v>0</v>
      </c>
      <c r="BO187">
        <v>0</v>
      </c>
      <c r="BP187">
        <v>0</v>
      </c>
      <c r="BQ187">
        <v>0</v>
      </c>
      <c r="BR187">
        <v>0</v>
      </c>
      <c r="BS187">
        <v>0</v>
      </c>
      <c r="BT187">
        <v>0</v>
      </c>
      <c r="BU187">
        <v>0</v>
      </c>
      <c r="BV187">
        <v>0</v>
      </c>
      <c r="BW187">
        <v>0</v>
      </c>
      <c r="BX187">
        <v>0</v>
      </c>
      <c r="BY187">
        <v>0</v>
      </c>
      <c r="BZ187">
        <v>0</v>
      </c>
      <c r="CA187">
        <v>278</v>
      </c>
      <c r="CB187">
        <v>0</v>
      </c>
      <c r="CC187">
        <v>0</v>
      </c>
      <c r="CD187">
        <v>0</v>
      </c>
      <c r="CE187">
        <v>10</v>
      </c>
      <c r="CF187">
        <v>0</v>
      </c>
      <c r="CG187" s="439"/>
      <c r="CH187" s="303" t="s">
        <v>744</v>
      </c>
      <c r="CI187" s="393">
        <v>20</v>
      </c>
      <c r="CJ187" s="303" t="s">
        <v>744</v>
      </c>
      <c r="CK187" s="393">
        <v>40</v>
      </c>
      <c r="CL187" s="303" t="s">
        <v>744</v>
      </c>
      <c r="CM187" s="393">
        <v>0</v>
      </c>
      <c r="CN187" s="303"/>
      <c r="CO187" s="303"/>
      <c r="CP187" s="393" t="s">
        <v>744</v>
      </c>
      <c r="CQ187" s="303" t="s">
        <v>389</v>
      </c>
      <c r="CR187" s="393" t="s">
        <v>389</v>
      </c>
      <c r="CS187" s="393" t="s">
        <v>744</v>
      </c>
      <c r="CT187" s="303" t="s">
        <v>389</v>
      </c>
      <c r="CU187" s="393" t="s">
        <v>389</v>
      </c>
      <c r="CV187" s="303" t="s">
        <v>744</v>
      </c>
      <c r="CW187" s="303" t="s">
        <v>744</v>
      </c>
      <c r="CX187" s="303" t="s">
        <v>744</v>
      </c>
      <c r="CY187" s="303" t="s">
        <v>744</v>
      </c>
      <c r="CZ187" s="303" t="s">
        <v>744</v>
      </c>
      <c r="DA187" s="303" t="s">
        <v>744</v>
      </c>
      <c r="DB187" s="303" t="s">
        <v>744</v>
      </c>
      <c r="DC187" s="303" t="s">
        <v>744</v>
      </c>
      <c r="DD187" s="303" t="s">
        <v>744</v>
      </c>
      <c r="DE187" s="303" t="s">
        <v>744</v>
      </c>
      <c r="DF187" s="303" t="s">
        <v>744</v>
      </c>
      <c r="DG187" s="393" t="s">
        <v>744</v>
      </c>
      <c r="DH187" s="303" t="s">
        <v>744</v>
      </c>
      <c r="DI187" s="303" t="s">
        <v>744</v>
      </c>
      <c r="DJ187" s="393" t="s">
        <v>744</v>
      </c>
      <c r="DK187" s="303" t="s">
        <v>744</v>
      </c>
      <c r="DL187" s="303" t="s">
        <v>744</v>
      </c>
      <c r="DM187" s="303" t="s">
        <v>744</v>
      </c>
      <c r="DN187" s="303" t="s">
        <v>744</v>
      </c>
      <c r="DO187" s="303" t="s">
        <v>744</v>
      </c>
      <c r="DP187" s="303" t="s">
        <v>744</v>
      </c>
      <c r="DQ187" s="303" t="s">
        <v>744</v>
      </c>
      <c r="DR187" s="303" t="s">
        <v>744</v>
      </c>
      <c r="DS187" s="303" t="s">
        <v>744</v>
      </c>
      <c r="DT187" s="303" t="s">
        <v>744</v>
      </c>
      <c r="DU187" s="303" t="s">
        <v>744</v>
      </c>
      <c r="DV187" s="393" t="s">
        <v>744</v>
      </c>
      <c r="DW187" s="303" t="s">
        <v>744</v>
      </c>
      <c r="DX187" s="303" t="s">
        <v>744</v>
      </c>
      <c r="DY187" s="393" t="s">
        <v>744</v>
      </c>
      <c r="DZ187" s="303" t="s">
        <v>744</v>
      </c>
      <c r="EA187" s="303" t="s">
        <v>744</v>
      </c>
      <c r="EB187" s="303" t="s">
        <v>744</v>
      </c>
      <c r="EC187" s="303" t="s">
        <v>744</v>
      </c>
      <c r="ED187" s="303" t="s">
        <v>744</v>
      </c>
      <c r="EE187" s="303" t="s">
        <v>744</v>
      </c>
      <c r="EF187" s="303" t="s">
        <v>744</v>
      </c>
      <c r="EG187" s="303" t="s">
        <v>744</v>
      </c>
      <c r="EH187" s="303" t="s">
        <v>744</v>
      </c>
      <c r="EI187" s="303" t="s">
        <v>744</v>
      </c>
      <c r="EJ187" s="303" t="s">
        <v>744</v>
      </c>
      <c r="EK187" s="393" t="s">
        <v>744</v>
      </c>
      <c r="EL187" s="303" t="s">
        <v>744</v>
      </c>
      <c r="EM187" s="303" t="s">
        <v>744</v>
      </c>
      <c r="EN187" s="393" t="s">
        <v>744</v>
      </c>
      <c r="EO187" s="303" t="s">
        <v>744</v>
      </c>
      <c r="EP187" s="303" t="s">
        <v>744</v>
      </c>
      <c r="EQ187" s="303" t="s">
        <v>744</v>
      </c>
      <c r="ER187" s="303" t="s">
        <v>744</v>
      </c>
      <c r="ES187" s="303" t="s">
        <v>744</v>
      </c>
      <c r="ET187" s="303" t="s">
        <v>744</v>
      </c>
      <c r="EU187" s="303" t="s">
        <v>744</v>
      </c>
      <c r="EV187" s="303" t="s">
        <v>744</v>
      </c>
      <c r="EW187" s="303" t="s">
        <v>744</v>
      </c>
      <c r="EX187" s="303" t="s">
        <v>744</v>
      </c>
      <c r="EY187" s="303" t="s">
        <v>744</v>
      </c>
      <c r="EZ187" s="303" t="s">
        <v>744</v>
      </c>
      <c r="FA187" s="393" t="s">
        <v>744</v>
      </c>
      <c r="FB187" s="303" t="s">
        <v>744</v>
      </c>
      <c r="FC187" s="303" t="s">
        <v>744</v>
      </c>
      <c r="FD187" s="303" t="s">
        <v>744</v>
      </c>
      <c r="FE187" s="393" t="s">
        <v>744</v>
      </c>
      <c r="FF187" s="303" t="s">
        <v>744</v>
      </c>
      <c r="FG187" s="303" t="s">
        <v>744</v>
      </c>
      <c r="FH187" s="303" t="s">
        <v>744</v>
      </c>
      <c r="FI187" s="303" t="s">
        <v>744</v>
      </c>
      <c r="FJ187" s="303" t="s">
        <v>744</v>
      </c>
      <c r="FK187" s="303" t="s">
        <v>744</v>
      </c>
      <c r="FL187" s="303" t="s">
        <v>744</v>
      </c>
      <c r="FM187" s="303" t="s">
        <v>744</v>
      </c>
      <c r="FN187" s="303" t="s">
        <v>744</v>
      </c>
      <c r="FO187" s="303" t="s">
        <v>744</v>
      </c>
      <c r="FP187" s="303" t="s">
        <v>744</v>
      </c>
      <c r="FQ187" s="303" t="s">
        <v>744</v>
      </c>
      <c r="FR187" s="393" t="s">
        <v>744</v>
      </c>
      <c r="FS187" s="303" t="s">
        <v>744</v>
      </c>
      <c r="FT187" s="303" t="s">
        <v>744</v>
      </c>
      <c r="FU187" s="303" t="s">
        <v>744</v>
      </c>
      <c r="FV187" s="393" t="s">
        <v>744</v>
      </c>
      <c r="FW187" s="303" t="s">
        <v>744</v>
      </c>
      <c r="FX187" s="303" t="s">
        <v>744</v>
      </c>
      <c r="FY187" s="303" t="s">
        <v>744</v>
      </c>
      <c r="FZ187" s="303" t="s">
        <v>744</v>
      </c>
      <c r="GA187" s="303" t="s">
        <v>744</v>
      </c>
      <c r="GB187" s="303" t="s">
        <v>744</v>
      </c>
      <c r="GC187" s="303" t="s">
        <v>744</v>
      </c>
      <c r="GD187" s="303" t="s">
        <v>744</v>
      </c>
      <c r="GE187" s="303" t="s">
        <v>744</v>
      </c>
      <c r="GF187" s="303" t="s">
        <v>744</v>
      </c>
      <c r="GG187" s="303" t="s">
        <v>744</v>
      </c>
      <c r="GH187" s="303" t="s">
        <v>744</v>
      </c>
      <c r="GI187" s="393" t="s">
        <v>744</v>
      </c>
      <c r="GJ187" s="303" t="s">
        <v>744</v>
      </c>
      <c r="GK187" s="303" t="s">
        <v>744</v>
      </c>
      <c r="GL187" s="303" t="s">
        <v>744</v>
      </c>
      <c r="GM187" s="393" t="s">
        <v>744</v>
      </c>
      <c r="GN187" s="303">
        <v>9</v>
      </c>
      <c r="GO187" s="303">
        <v>16282</v>
      </c>
      <c r="GP187" s="303">
        <v>0</v>
      </c>
      <c r="GQ187" s="303">
        <v>168</v>
      </c>
      <c r="GR187" s="303">
        <v>0</v>
      </c>
      <c r="GS187" s="303">
        <v>0</v>
      </c>
      <c r="GT187" s="303">
        <v>0</v>
      </c>
      <c r="GU187" s="303">
        <v>402.75</v>
      </c>
      <c r="GV187" s="303">
        <v>0</v>
      </c>
      <c r="GW187" s="303">
        <v>0</v>
      </c>
      <c r="GX187" s="303">
        <v>15711.25</v>
      </c>
      <c r="GY187" s="303">
        <v>10</v>
      </c>
      <c r="GZ187" s="393">
        <v>278</v>
      </c>
      <c r="HA187" s="303">
        <v>1809.1111111111111</v>
      </c>
      <c r="HB187" s="303">
        <v>1745.6944444444443</v>
      </c>
      <c r="HC187" s="303">
        <v>1.1111111111111112</v>
      </c>
      <c r="HD187" s="393">
        <v>3.5054047414322609E-2</v>
      </c>
      <c r="HE187" s="303" t="s">
        <v>744</v>
      </c>
      <c r="HF187" s="303" t="s">
        <v>744</v>
      </c>
      <c r="HG187" s="303" t="s">
        <v>744</v>
      </c>
      <c r="HH187" s="303" t="s">
        <v>744</v>
      </c>
      <c r="HI187" s="303" t="s">
        <v>744</v>
      </c>
      <c r="HJ187" s="303" t="s">
        <v>744</v>
      </c>
      <c r="HK187" s="303" t="s">
        <v>744</v>
      </c>
      <c r="HL187" s="303" t="s">
        <v>744</v>
      </c>
      <c r="HM187" s="303" t="s">
        <v>744</v>
      </c>
      <c r="HN187" s="303" t="s">
        <v>744</v>
      </c>
      <c r="HO187" s="303" t="s">
        <v>744</v>
      </c>
      <c r="HP187" s="303" t="s">
        <v>744</v>
      </c>
      <c r="HQ187" s="393" t="s">
        <v>744</v>
      </c>
      <c r="HR187" s="303" t="s">
        <v>744</v>
      </c>
      <c r="HS187" s="303" t="s">
        <v>744</v>
      </c>
      <c r="HT187" s="303" t="s">
        <v>744</v>
      </c>
      <c r="HU187" s="393" t="s">
        <v>744</v>
      </c>
      <c r="HV187" s="303">
        <v>9</v>
      </c>
      <c r="HW187" s="303">
        <v>16282</v>
      </c>
      <c r="HX187" s="303">
        <v>0</v>
      </c>
      <c r="HY187" s="303">
        <v>168</v>
      </c>
      <c r="HZ187" s="303">
        <v>0</v>
      </c>
      <c r="IA187" s="303">
        <v>0</v>
      </c>
      <c r="IB187" s="303">
        <v>0</v>
      </c>
      <c r="IC187" s="303">
        <v>402.75</v>
      </c>
      <c r="ID187" s="303">
        <v>0</v>
      </c>
      <c r="IE187" s="303">
        <v>0</v>
      </c>
      <c r="IF187" s="303">
        <v>15711.25</v>
      </c>
      <c r="IG187" s="303">
        <v>10</v>
      </c>
      <c r="IH187" s="393">
        <v>278</v>
      </c>
      <c r="II187" s="303">
        <v>1809.1111111111111</v>
      </c>
      <c r="IJ187" s="303">
        <v>1745.6944444444443</v>
      </c>
      <c r="IK187" s="303">
        <v>1.1111111111111112</v>
      </c>
      <c r="IL187" s="393">
        <v>3.5054047414322609E-2</v>
      </c>
      <c r="IM187" s="303"/>
      <c r="IN187" s="303">
        <v>1809.1111111111111</v>
      </c>
      <c r="IO187" s="303">
        <v>1745.6944444444443</v>
      </c>
      <c r="IP187" s="393">
        <v>3.5054047414322609E-2</v>
      </c>
      <c r="IQ187" s="303" t="s">
        <v>744</v>
      </c>
      <c r="IR187" s="303" t="s">
        <v>744</v>
      </c>
      <c r="IS187" s="393" t="s">
        <v>744</v>
      </c>
      <c r="IT187" s="303">
        <v>1809.1111111111111</v>
      </c>
      <c r="IU187" s="303">
        <v>1745.6944444444443</v>
      </c>
      <c r="IV187" s="393">
        <v>3.5054047414322609E-2</v>
      </c>
      <c r="IW187" s="735"/>
      <c r="IX187" s="303"/>
      <c r="IY187" s="396" t="s">
        <v>531</v>
      </c>
      <c r="IZ187" s="396" t="s">
        <v>449</v>
      </c>
      <c r="JA187" s="396" t="s">
        <v>343</v>
      </c>
      <c r="JB187" s="396">
        <v>14</v>
      </c>
      <c r="JC187" s="396" t="s">
        <v>11</v>
      </c>
      <c r="JD187" s="396" t="s">
        <v>232</v>
      </c>
      <c r="JE187" s="396" t="s">
        <v>9</v>
      </c>
      <c r="JF187" s="396" t="s">
        <v>232</v>
      </c>
      <c r="JG187" s="396" t="s">
        <v>358</v>
      </c>
    </row>
    <row r="188" spans="1:267" customFormat="1">
      <c r="A188">
        <v>2995</v>
      </c>
      <c r="B188">
        <v>1</v>
      </c>
      <c r="F188">
        <v>700</v>
      </c>
      <c r="G188">
        <v>41</v>
      </c>
      <c r="H188">
        <v>1</v>
      </c>
      <c r="I188">
        <v>0</v>
      </c>
      <c r="J188">
        <v>1</v>
      </c>
      <c r="K188">
        <v>0</v>
      </c>
      <c r="L188" t="s">
        <v>531</v>
      </c>
      <c r="M188">
        <v>0</v>
      </c>
      <c r="N188">
        <v>25</v>
      </c>
      <c r="O188">
        <v>38.5</v>
      </c>
      <c r="P188">
        <v>40</v>
      </c>
      <c r="Q188">
        <v>40</v>
      </c>
      <c r="R188">
        <v>50</v>
      </c>
      <c r="S188">
        <v>50</v>
      </c>
      <c r="T188" t="s">
        <v>745</v>
      </c>
      <c r="U188">
        <v>0</v>
      </c>
      <c r="V188">
        <v>0</v>
      </c>
      <c r="W188">
        <v>1</v>
      </c>
      <c r="X188">
        <v>0</v>
      </c>
      <c r="Y188">
        <v>3.5</v>
      </c>
      <c r="Z188">
        <v>0</v>
      </c>
      <c r="AA188">
        <v>0</v>
      </c>
      <c r="AB188">
        <v>0</v>
      </c>
      <c r="AC188">
        <v>0</v>
      </c>
      <c r="AD188">
        <v>0</v>
      </c>
      <c r="AE188">
        <v>0</v>
      </c>
      <c r="AF188">
        <v>0</v>
      </c>
      <c r="AG188">
        <v>0</v>
      </c>
      <c r="AH188">
        <v>0</v>
      </c>
      <c r="AI188">
        <v>80</v>
      </c>
      <c r="AJ188">
        <v>0</v>
      </c>
      <c r="AK188">
        <v>1116</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0</v>
      </c>
      <c r="BG188">
        <v>0</v>
      </c>
      <c r="BH188">
        <v>0</v>
      </c>
      <c r="BI188">
        <v>0</v>
      </c>
      <c r="BJ188">
        <v>0</v>
      </c>
      <c r="BK188">
        <v>0</v>
      </c>
      <c r="BL188">
        <v>0</v>
      </c>
      <c r="BM188">
        <v>0</v>
      </c>
      <c r="BN188">
        <v>0</v>
      </c>
      <c r="BO188">
        <v>0</v>
      </c>
      <c r="BP188">
        <v>0</v>
      </c>
      <c r="BQ188">
        <v>0</v>
      </c>
      <c r="BR188">
        <v>0</v>
      </c>
      <c r="BS188">
        <v>0</v>
      </c>
      <c r="BT188">
        <v>0</v>
      </c>
      <c r="BU188">
        <v>0</v>
      </c>
      <c r="BV188">
        <v>0</v>
      </c>
      <c r="BW188">
        <v>0</v>
      </c>
      <c r="BX188">
        <v>0</v>
      </c>
      <c r="BY188">
        <v>0</v>
      </c>
      <c r="BZ188">
        <v>0</v>
      </c>
      <c r="CA188">
        <v>0</v>
      </c>
      <c r="CB188">
        <v>0</v>
      </c>
      <c r="CC188">
        <v>0</v>
      </c>
      <c r="CD188">
        <v>0</v>
      </c>
      <c r="CE188">
        <v>0</v>
      </c>
      <c r="CF188">
        <v>0</v>
      </c>
      <c r="CG188" s="439"/>
      <c r="CH188" s="303">
        <v>25</v>
      </c>
      <c r="CI188" s="393">
        <v>38.5</v>
      </c>
      <c r="CJ188" s="303">
        <v>40</v>
      </c>
      <c r="CK188" s="393">
        <v>40</v>
      </c>
      <c r="CL188" s="303">
        <v>50</v>
      </c>
      <c r="CM188" s="393">
        <v>50</v>
      </c>
      <c r="CN188" s="303"/>
      <c r="CO188" s="303"/>
      <c r="CP188" s="393" t="s">
        <v>744</v>
      </c>
      <c r="CQ188" s="303" t="s">
        <v>744</v>
      </c>
      <c r="CR188" s="393" t="s">
        <v>744</v>
      </c>
      <c r="CS188" s="393" t="s">
        <v>744</v>
      </c>
      <c r="CT188" s="303" t="s">
        <v>744</v>
      </c>
      <c r="CU188" s="393" t="s">
        <v>744</v>
      </c>
      <c r="CV188" s="303" t="s">
        <v>744</v>
      </c>
      <c r="CW188" s="303" t="s">
        <v>744</v>
      </c>
      <c r="CX188" s="303" t="s">
        <v>744</v>
      </c>
      <c r="CY188" s="303" t="s">
        <v>744</v>
      </c>
      <c r="CZ188" s="303" t="s">
        <v>744</v>
      </c>
      <c r="DA188" s="303" t="s">
        <v>744</v>
      </c>
      <c r="DB188" s="303" t="s">
        <v>744</v>
      </c>
      <c r="DC188" s="303" t="s">
        <v>744</v>
      </c>
      <c r="DD188" s="303" t="s">
        <v>744</v>
      </c>
      <c r="DE188" s="303" t="s">
        <v>744</v>
      </c>
      <c r="DF188" s="303" t="s">
        <v>744</v>
      </c>
      <c r="DG188" s="393" t="s">
        <v>744</v>
      </c>
      <c r="DH188" s="303" t="s">
        <v>744</v>
      </c>
      <c r="DI188" s="303" t="s">
        <v>744</v>
      </c>
      <c r="DJ188" s="393" t="s">
        <v>744</v>
      </c>
      <c r="DK188" s="303" t="s">
        <v>744</v>
      </c>
      <c r="DL188" s="303" t="s">
        <v>744</v>
      </c>
      <c r="DM188" s="303" t="s">
        <v>744</v>
      </c>
      <c r="DN188" s="303" t="s">
        <v>744</v>
      </c>
      <c r="DO188" s="303" t="s">
        <v>744</v>
      </c>
      <c r="DP188" s="303" t="s">
        <v>744</v>
      </c>
      <c r="DQ188" s="303" t="s">
        <v>744</v>
      </c>
      <c r="DR188" s="303" t="s">
        <v>744</v>
      </c>
      <c r="DS188" s="303" t="s">
        <v>744</v>
      </c>
      <c r="DT188" s="303" t="s">
        <v>744</v>
      </c>
      <c r="DU188" s="303" t="s">
        <v>744</v>
      </c>
      <c r="DV188" s="393" t="s">
        <v>744</v>
      </c>
      <c r="DW188" s="303" t="s">
        <v>744</v>
      </c>
      <c r="DX188" s="303" t="s">
        <v>744</v>
      </c>
      <c r="DY188" s="393" t="s">
        <v>744</v>
      </c>
      <c r="DZ188" s="303" t="s">
        <v>744</v>
      </c>
      <c r="EA188" s="303" t="s">
        <v>744</v>
      </c>
      <c r="EB188" s="303" t="s">
        <v>744</v>
      </c>
      <c r="EC188" s="303" t="s">
        <v>744</v>
      </c>
      <c r="ED188" s="303" t="s">
        <v>744</v>
      </c>
      <c r="EE188" s="303" t="s">
        <v>744</v>
      </c>
      <c r="EF188" s="303" t="s">
        <v>744</v>
      </c>
      <c r="EG188" s="303" t="s">
        <v>744</v>
      </c>
      <c r="EH188" s="303" t="s">
        <v>744</v>
      </c>
      <c r="EI188" s="303" t="s">
        <v>744</v>
      </c>
      <c r="EJ188" s="303" t="s">
        <v>744</v>
      </c>
      <c r="EK188" s="393" t="s">
        <v>744</v>
      </c>
      <c r="EL188" s="303" t="s">
        <v>744</v>
      </c>
      <c r="EM188" s="303" t="s">
        <v>744</v>
      </c>
      <c r="EN188" s="393" t="s">
        <v>744</v>
      </c>
      <c r="EO188" s="303">
        <v>1</v>
      </c>
      <c r="EP188" s="303">
        <v>1762.5</v>
      </c>
      <c r="EQ188" s="303">
        <v>0</v>
      </c>
      <c r="ER188" s="303">
        <v>80</v>
      </c>
      <c r="ES188" s="303">
        <v>0</v>
      </c>
      <c r="ET188" s="303">
        <v>0</v>
      </c>
      <c r="EU188" s="303">
        <v>0</v>
      </c>
      <c r="EV188" s="303">
        <v>0</v>
      </c>
      <c r="EW188" s="303">
        <v>0</v>
      </c>
      <c r="EX188" s="303">
        <v>0</v>
      </c>
      <c r="EY188" s="303">
        <v>1682.5</v>
      </c>
      <c r="EZ188" s="303">
        <v>0</v>
      </c>
      <c r="FA188" s="393">
        <v>0</v>
      </c>
      <c r="FB188" s="303">
        <v>1762.5</v>
      </c>
      <c r="FC188" s="303">
        <v>1682.5</v>
      </c>
      <c r="FD188" s="303">
        <v>0</v>
      </c>
      <c r="FE188" s="393">
        <v>4.539007092198577E-2</v>
      </c>
      <c r="FF188" s="303" t="s">
        <v>744</v>
      </c>
      <c r="FG188" s="303" t="s">
        <v>744</v>
      </c>
      <c r="FH188" s="303" t="s">
        <v>744</v>
      </c>
      <c r="FI188" s="303" t="s">
        <v>744</v>
      </c>
      <c r="FJ188" s="303" t="s">
        <v>744</v>
      </c>
      <c r="FK188" s="303" t="s">
        <v>744</v>
      </c>
      <c r="FL188" s="303" t="s">
        <v>744</v>
      </c>
      <c r="FM188" s="303" t="s">
        <v>744</v>
      </c>
      <c r="FN188" s="303" t="s">
        <v>744</v>
      </c>
      <c r="FO188" s="303" t="s">
        <v>744</v>
      </c>
      <c r="FP188" s="303" t="s">
        <v>744</v>
      </c>
      <c r="FQ188" s="303" t="s">
        <v>744</v>
      </c>
      <c r="FR188" s="393" t="s">
        <v>744</v>
      </c>
      <c r="FS188" s="303" t="s">
        <v>744</v>
      </c>
      <c r="FT188" s="303" t="s">
        <v>744</v>
      </c>
      <c r="FU188" s="303" t="s">
        <v>744</v>
      </c>
      <c r="FV188" s="393" t="s">
        <v>744</v>
      </c>
      <c r="FW188" s="303">
        <v>1</v>
      </c>
      <c r="FX188" s="303">
        <v>1762.5</v>
      </c>
      <c r="FY188" s="303">
        <v>0</v>
      </c>
      <c r="FZ188" s="303">
        <v>80</v>
      </c>
      <c r="GA188" s="303">
        <v>0</v>
      </c>
      <c r="GB188" s="303">
        <v>0</v>
      </c>
      <c r="GC188" s="303">
        <v>0</v>
      </c>
      <c r="GD188" s="303">
        <v>0</v>
      </c>
      <c r="GE188" s="303">
        <v>0</v>
      </c>
      <c r="GF188" s="303">
        <v>0</v>
      </c>
      <c r="GG188" s="303">
        <v>1682.5</v>
      </c>
      <c r="GH188" s="303">
        <v>0</v>
      </c>
      <c r="GI188" s="393">
        <v>0</v>
      </c>
      <c r="GJ188" s="303">
        <v>1762.5</v>
      </c>
      <c r="GK188" s="303">
        <v>1682.5</v>
      </c>
      <c r="GL188" s="303">
        <v>0</v>
      </c>
      <c r="GM188" s="393">
        <v>4.539007092198577E-2</v>
      </c>
      <c r="GN188" s="303">
        <v>3.5</v>
      </c>
      <c r="GO188" s="303">
        <v>5798.6249999999991</v>
      </c>
      <c r="GP188" s="303">
        <v>0</v>
      </c>
      <c r="GQ188" s="303">
        <v>1116</v>
      </c>
      <c r="GR188" s="303">
        <v>0</v>
      </c>
      <c r="GS188" s="303">
        <v>0</v>
      </c>
      <c r="GT188" s="303">
        <v>0</v>
      </c>
      <c r="GU188" s="303">
        <v>0</v>
      </c>
      <c r="GV188" s="303">
        <v>0</v>
      </c>
      <c r="GW188" s="303">
        <v>0</v>
      </c>
      <c r="GX188" s="303">
        <v>4682.6249999999991</v>
      </c>
      <c r="GY188" s="303">
        <v>0</v>
      </c>
      <c r="GZ188" s="393">
        <v>0</v>
      </c>
      <c r="HA188" s="303">
        <v>1656.7499999999998</v>
      </c>
      <c r="HB188" s="303">
        <v>1337.8928571428569</v>
      </c>
      <c r="HC188" s="303">
        <v>0</v>
      </c>
      <c r="HD188" s="393">
        <v>0.19245941925887611</v>
      </c>
      <c r="HE188" s="303" t="s">
        <v>744</v>
      </c>
      <c r="HF188" s="303" t="s">
        <v>744</v>
      </c>
      <c r="HG188" s="303" t="s">
        <v>744</v>
      </c>
      <c r="HH188" s="303" t="s">
        <v>744</v>
      </c>
      <c r="HI188" s="303" t="s">
        <v>744</v>
      </c>
      <c r="HJ188" s="303" t="s">
        <v>744</v>
      </c>
      <c r="HK188" s="303" t="s">
        <v>744</v>
      </c>
      <c r="HL188" s="303" t="s">
        <v>744</v>
      </c>
      <c r="HM188" s="303" t="s">
        <v>744</v>
      </c>
      <c r="HN188" s="303" t="s">
        <v>744</v>
      </c>
      <c r="HO188" s="303" t="s">
        <v>744</v>
      </c>
      <c r="HP188" s="303" t="s">
        <v>744</v>
      </c>
      <c r="HQ188" s="393" t="s">
        <v>744</v>
      </c>
      <c r="HR188" s="303" t="s">
        <v>744</v>
      </c>
      <c r="HS188" s="303" t="s">
        <v>744</v>
      </c>
      <c r="HT188" s="303" t="s">
        <v>744</v>
      </c>
      <c r="HU188" s="393" t="s">
        <v>744</v>
      </c>
      <c r="HV188" s="303">
        <v>3.5</v>
      </c>
      <c r="HW188" s="303">
        <v>5798.6249999999991</v>
      </c>
      <c r="HX188" s="303">
        <v>0</v>
      </c>
      <c r="HY188" s="303">
        <v>1116</v>
      </c>
      <c r="HZ188" s="303">
        <v>0</v>
      </c>
      <c r="IA188" s="303">
        <v>0</v>
      </c>
      <c r="IB188" s="303">
        <v>0</v>
      </c>
      <c r="IC188" s="303">
        <v>0</v>
      </c>
      <c r="ID188" s="303">
        <v>0</v>
      </c>
      <c r="IE188" s="303">
        <v>0</v>
      </c>
      <c r="IF188" s="303">
        <v>4682.6249999999991</v>
      </c>
      <c r="IG188" s="303">
        <v>0</v>
      </c>
      <c r="IH188" s="393">
        <v>0</v>
      </c>
      <c r="II188" s="303">
        <v>1656.7499999999998</v>
      </c>
      <c r="IJ188" s="303">
        <v>1337.8928571428569</v>
      </c>
      <c r="IK188" s="303">
        <v>0</v>
      </c>
      <c r="IL188" s="393">
        <v>0.19245941925887611</v>
      </c>
      <c r="IM188" s="303"/>
      <c r="IN188" s="303">
        <v>1680.2499999999998</v>
      </c>
      <c r="IO188" s="303">
        <v>1414.4722222222219</v>
      </c>
      <c r="IP188" s="393">
        <v>0.15817751987964757</v>
      </c>
      <c r="IQ188" s="303" t="s">
        <v>744</v>
      </c>
      <c r="IR188" s="303" t="s">
        <v>744</v>
      </c>
      <c r="IS188" s="393" t="s">
        <v>744</v>
      </c>
      <c r="IT188" s="303">
        <v>1680.2499999999998</v>
      </c>
      <c r="IU188" s="303">
        <v>1414.4722222222219</v>
      </c>
      <c r="IV188" s="393">
        <v>0.15817751987964757</v>
      </c>
      <c r="IW188" s="735"/>
      <c r="IX188" s="303"/>
      <c r="IY188" s="396" t="s">
        <v>531</v>
      </c>
      <c r="IZ188" s="396" t="s">
        <v>449</v>
      </c>
      <c r="JA188" s="396" t="s">
        <v>343</v>
      </c>
      <c r="JB188" s="396">
        <v>6</v>
      </c>
      <c r="JC188" s="396" t="s">
        <v>11</v>
      </c>
      <c r="JD188" s="396" t="s">
        <v>232</v>
      </c>
      <c r="JE188" s="396" t="s">
        <v>9</v>
      </c>
      <c r="JF188" s="396" t="s">
        <v>232</v>
      </c>
      <c r="JG188" s="396" t="s">
        <v>358</v>
      </c>
    </row>
    <row r="189" spans="1:267" customFormat="1">
      <c r="A189">
        <v>2996</v>
      </c>
      <c r="B189">
        <v>1</v>
      </c>
      <c r="F189">
        <v>700</v>
      </c>
      <c r="G189">
        <v>41</v>
      </c>
      <c r="H189">
        <v>1</v>
      </c>
      <c r="I189">
        <v>0</v>
      </c>
      <c r="J189">
        <v>1</v>
      </c>
      <c r="K189">
        <v>0</v>
      </c>
      <c r="L189" t="s">
        <v>498</v>
      </c>
      <c r="M189">
        <v>0</v>
      </c>
      <c r="N189">
        <v>24.5</v>
      </c>
      <c r="O189">
        <v>22.5</v>
      </c>
      <c r="P189">
        <v>40</v>
      </c>
      <c r="Q189">
        <v>40</v>
      </c>
      <c r="R189">
        <v>80</v>
      </c>
      <c r="S189">
        <v>80</v>
      </c>
      <c r="T189" t="s">
        <v>745</v>
      </c>
      <c r="U189">
        <v>12</v>
      </c>
      <c r="V189">
        <v>1</v>
      </c>
      <c r="W189">
        <v>117.5</v>
      </c>
      <c r="X189">
        <v>28</v>
      </c>
      <c r="Y189">
        <v>43</v>
      </c>
      <c r="Z189">
        <v>0</v>
      </c>
      <c r="AA189">
        <v>0</v>
      </c>
      <c r="AB189">
        <v>0</v>
      </c>
      <c r="AC189">
        <v>0</v>
      </c>
      <c r="AD189">
        <v>0</v>
      </c>
      <c r="AE189">
        <v>184</v>
      </c>
      <c r="AF189">
        <v>0</v>
      </c>
      <c r="AG189">
        <v>329</v>
      </c>
      <c r="AH189">
        <v>0</v>
      </c>
      <c r="AI189">
        <v>2480</v>
      </c>
      <c r="AJ189">
        <v>1528</v>
      </c>
      <c r="AK189">
        <v>688</v>
      </c>
      <c r="AL189">
        <v>0</v>
      </c>
      <c r="AM189">
        <v>0</v>
      </c>
      <c r="AN189">
        <v>0</v>
      </c>
      <c r="AO189">
        <v>0</v>
      </c>
      <c r="AP189">
        <v>0</v>
      </c>
      <c r="AQ189">
        <v>0</v>
      </c>
      <c r="AR189">
        <v>0</v>
      </c>
      <c r="AS189">
        <v>40</v>
      </c>
      <c r="AT189">
        <v>0</v>
      </c>
      <c r="AU189">
        <v>10816</v>
      </c>
      <c r="AV189">
        <v>566</v>
      </c>
      <c r="AW189">
        <v>0</v>
      </c>
      <c r="AX189">
        <v>0</v>
      </c>
      <c r="AY189">
        <v>0</v>
      </c>
      <c r="AZ189">
        <v>0</v>
      </c>
      <c r="BA189">
        <v>410</v>
      </c>
      <c r="BB189">
        <v>216</v>
      </c>
      <c r="BC189">
        <v>804</v>
      </c>
      <c r="BD189">
        <v>0</v>
      </c>
      <c r="BE189">
        <v>24</v>
      </c>
      <c r="BF189">
        <v>0</v>
      </c>
      <c r="BG189">
        <v>208</v>
      </c>
      <c r="BH189">
        <v>24</v>
      </c>
      <c r="BI189">
        <v>0</v>
      </c>
      <c r="BJ189">
        <v>0</v>
      </c>
      <c r="BK189">
        <v>0</v>
      </c>
      <c r="BL189">
        <v>0</v>
      </c>
      <c r="BM189">
        <v>0</v>
      </c>
      <c r="BN189">
        <v>0</v>
      </c>
      <c r="BO189">
        <v>0</v>
      </c>
      <c r="BP189">
        <v>0</v>
      </c>
      <c r="BQ189">
        <v>0</v>
      </c>
      <c r="BR189">
        <v>0</v>
      </c>
      <c r="BS189">
        <v>0</v>
      </c>
      <c r="BT189">
        <v>0</v>
      </c>
      <c r="BU189">
        <v>0</v>
      </c>
      <c r="BV189">
        <v>0</v>
      </c>
      <c r="BW189">
        <v>0</v>
      </c>
      <c r="BX189">
        <v>0</v>
      </c>
      <c r="BY189">
        <v>0</v>
      </c>
      <c r="BZ189">
        <v>0</v>
      </c>
      <c r="CA189">
        <v>0</v>
      </c>
      <c r="CB189">
        <v>0</v>
      </c>
      <c r="CC189">
        <v>0</v>
      </c>
      <c r="CD189">
        <v>386</v>
      </c>
      <c r="CE189">
        <v>7321</v>
      </c>
      <c r="CF189">
        <v>0</v>
      </c>
      <c r="CG189" s="439"/>
      <c r="CH189" s="303">
        <v>24.5</v>
      </c>
      <c r="CI189" s="393">
        <v>22.5</v>
      </c>
      <c r="CJ189" s="303">
        <v>40</v>
      </c>
      <c r="CK189" s="393">
        <v>40</v>
      </c>
      <c r="CL189" s="303">
        <v>80</v>
      </c>
      <c r="CM189" s="393">
        <v>80</v>
      </c>
      <c r="CN189" s="303"/>
      <c r="CO189" s="303"/>
      <c r="CP189" s="393" t="s">
        <v>744</v>
      </c>
      <c r="CQ189" s="303" t="s">
        <v>744</v>
      </c>
      <c r="CR189" s="393" t="s">
        <v>389</v>
      </c>
      <c r="CS189" s="393" t="s">
        <v>744</v>
      </c>
      <c r="CT189" s="303" t="s">
        <v>744</v>
      </c>
      <c r="CU189" s="393" t="s">
        <v>389</v>
      </c>
      <c r="CV189" s="303">
        <v>12</v>
      </c>
      <c r="CW189" s="303">
        <v>20926.399999999998</v>
      </c>
      <c r="CX189" s="303">
        <v>0</v>
      </c>
      <c r="CY189" s="303">
        <v>329</v>
      </c>
      <c r="CZ189" s="303">
        <v>0</v>
      </c>
      <c r="DA189" s="303">
        <v>40</v>
      </c>
      <c r="DB189" s="303">
        <v>0</v>
      </c>
      <c r="DC189" s="303">
        <v>24</v>
      </c>
      <c r="DD189" s="303">
        <v>0</v>
      </c>
      <c r="DE189" s="303">
        <v>0</v>
      </c>
      <c r="DF189" s="303">
        <v>20533.399999999998</v>
      </c>
      <c r="DG189" s="393">
        <v>0</v>
      </c>
      <c r="DH189" s="303">
        <v>1743.8666666666666</v>
      </c>
      <c r="DI189" s="303">
        <v>1711.1166666666666</v>
      </c>
      <c r="DJ189" s="393">
        <v>1.8780105512653855E-2</v>
      </c>
      <c r="DK189" s="303">
        <v>1</v>
      </c>
      <c r="DL189" s="303">
        <v>1743.8666666666666</v>
      </c>
      <c r="DM189" s="303">
        <v>0</v>
      </c>
      <c r="DN189" s="303">
        <v>0</v>
      </c>
      <c r="DO189" s="303">
        <v>0</v>
      </c>
      <c r="DP189" s="303">
        <v>0</v>
      </c>
      <c r="DQ189" s="303">
        <v>0</v>
      </c>
      <c r="DR189" s="303">
        <v>0</v>
      </c>
      <c r="DS189" s="303">
        <v>0</v>
      </c>
      <c r="DT189" s="303">
        <v>0</v>
      </c>
      <c r="DU189" s="303">
        <v>1743.8666666666666</v>
      </c>
      <c r="DV189" s="393">
        <v>0</v>
      </c>
      <c r="DW189" s="303">
        <v>1743.8666666666666</v>
      </c>
      <c r="DX189" s="303">
        <v>1743.8666666666666</v>
      </c>
      <c r="DY189" s="393">
        <v>0</v>
      </c>
      <c r="DZ189" s="303">
        <v>13</v>
      </c>
      <c r="EA189" s="303">
        <v>22670.266666666663</v>
      </c>
      <c r="EB189" s="303">
        <v>0</v>
      </c>
      <c r="EC189" s="303">
        <v>329</v>
      </c>
      <c r="ED189" s="303">
        <v>0</v>
      </c>
      <c r="EE189" s="303">
        <v>40</v>
      </c>
      <c r="EF189" s="303">
        <v>0</v>
      </c>
      <c r="EG189" s="303">
        <v>24</v>
      </c>
      <c r="EH189" s="303">
        <v>0</v>
      </c>
      <c r="EI189" s="303">
        <v>0</v>
      </c>
      <c r="EJ189" s="303">
        <v>22277.266666666663</v>
      </c>
      <c r="EK189" s="393">
        <v>0</v>
      </c>
      <c r="EL189" s="303">
        <v>1743.8666666666663</v>
      </c>
      <c r="EM189" s="303">
        <v>1713.635897435897</v>
      </c>
      <c r="EN189" s="393">
        <v>1.7335482011680559E-2</v>
      </c>
      <c r="EO189" s="303">
        <v>117.5</v>
      </c>
      <c r="EP189" s="303">
        <v>204904.33333333331</v>
      </c>
      <c r="EQ189" s="303">
        <v>0</v>
      </c>
      <c r="ER189" s="303">
        <v>2480</v>
      </c>
      <c r="ES189" s="303">
        <v>0</v>
      </c>
      <c r="ET189" s="303">
        <v>10816</v>
      </c>
      <c r="EU189" s="303">
        <v>410</v>
      </c>
      <c r="EV189" s="303">
        <v>208</v>
      </c>
      <c r="EW189" s="303">
        <v>0</v>
      </c>
      <c r="EX189" s="303">
        <v>0</v>
      </c>
      <c r="EY189" s="303">
        <v>190990.33333333331</v>
      </c>
      <c r="EZ189" s="303">
        <v>0</v>
      </c>
      <c r="FA189" s="393">
        <v>0</v>
      </c>
      <c r="FB189" s="303">
        <v>1743.8666666666666</v>
      </c>
      <c r="FC189" s="303">
        <v>1625.4496453900708</v>
      </c>
      <c r="FD189" s="303">
        <v>0</v>
      </c>
      <c r="FE189" s="393">
        <v>6.7904859666218176E-2</v>
      </c>
      <c r="FF189" s="303">
        <v>28</v>
      </c>
      <c r="FG189" s="303">
        <v>48828.266666666663</v>
      </c>
      <c r="FH189" s="303">
        <v>0</v>
      </c>
      <c r="FI189" s="303">
        <v>1528</v>
      </c>
      <c r="FJ189" s="303">
        <v>0</v>
      </c>
      <c r="FK189" s="303">
        <v>566</v>
      </c>
      <c r="FL189" s="303">
        <v>216</v>
      </c>
      <c r="FM189" s="303">
        <v>24</v>
      </c>
      <c r="FN189" s="303">
        <v>0</v>
      </c>
      <c r="FO189" s="303">
        <v>0</v>
      </c>
      <c r="FP189" s="303">
        <v>46494.266666666663</v>
      </c>
      <c r="FQ189" s="303">
        <v>386</v>
      </c>
      <c r="FR189" s="393">
        <v>0</v>
      </c>
      <c r="FS189" s="303">
        <v>1743.8666666666666</v>
      </c>
      <c r="FT189" s="303">
        <v>1660.5095238095237</v>
      </c>
      <c r="FU189" s="303">
        <v>13.785714285714286</v>
      </c>
      <c r="FV189" s="393">
        <v>4.7800181315740597E-2</v>
      </c>
      <c r="FW189" s="303">
        <v>145.5</v>
      </c>
      <c r="FX189" s="303">
        <v>253732.59999999998</v>
      </c>
      <c r="FY189" s="303">
        <v>0</v>
      </c>
      <c r="FZ189" s="303">
        <v>4008</v>
      </c>
      <c r="GA189" s="303">
        <v>0</v>
      </c>
      <c r="GB189" s="303">
        <v>11382</v>
      </c>
      <c r="GC189" s="303">
        <v>626</v>
      </c>
      <c r="GD189" s="303">
        <v>232</v>
      </c>
      <c r="GE189" s="303">
        <v>0</v>
      </c>
      <c r="GF189" s="303">
        <v>0</v>
      </c>
      <c r="GG189" s="303">
        <v>237484.59999999998</v>
      </c>
      <c r="GH189" s="303">
        <v>386</v>
      </c>
      <c r="GI189" s="393">
        <v>0</v>
      </c>
      <c r="GJ189" s="303">
        <v>1743.8666666666666</v>
      </c>
      <c r="GK189" s="303">
        <v>1632.1965635738829</v>
      </c>
      <c r="GL189" s="303">
        <v>2.6529209621993126</v>
      </c>
      <c r="GM189" s="393">
        <v>6.4035918127982039E-2</v>
      </c>
      <c r="GN189" s="303">
        <v>43</v>
      </c>
      <c r="GO189" s="303">
        <v>75651.333333333328</v>
      </c>
      <c r="GP189" s="303">
        <v>184</v>
      </c>
      <c r="GQ189" s="303">
        <v>688</v>
      </c>
      <c r="GR189" s="303">
        <v>0</v>
      </c>
      <c r="GS189" s="303">
        <v>0</v>
      </c>
      <c r="GT189" s="303">
        <v>804</v>
      </c>
      <c r="GU189" s="303">
        <v>0</v>
      </c>
      <c r="GV189" s="303">
        <v>0</v>
      </c>
      <c r="GW189" s="303">
        <v>0</v>
      </c>
      <c r="GX189" s="303">
        <v>73975.333333333328</v>
      </c>
      <c r="GY189" s="303">
        <v>7321</v>
      </c>
      <c r="GZ189" s="393">
        <v>0</v>
      </c>
      <c r="HA189" s="303">
        <v>1759.3333333333333</v>
      </c>
      <c r="HB189" s="303">
        <v>1720.3565891472867</v>
      </c>
      <c r="HC189" s="303">
        <v>170.25581395348837</v>
      </c>
      <c r="HD189" s="393">
        <v>2.2154269147051875E-2</v>
      </c>
      <c r="HE189" s="303" t="s">
        <v>744</v>
      </c>
      <c r="HF189" s="303" t="s">
        <v>744</v>
      </c>
      <c r="HG189" s="303" t="s">
        <v>744</v>
      </c>
      <c r="HH189" s="303" t="s">
        <v>744</v>
      </c>
      <c r="HI189" s="303" t="s">
        <v>744</v>
      </c>
      <c r="HJ189" s="303" t="s">
        <v>744</v>
      </c>
      <c r="HK189" s="303" t="s">
        <v>744</v>
      </c>
      <c r="HL189" s="303" t="s">
        <v>744</v>
      </c>
      <c r="HM189" s="303" t="s">
        <v>744</v>
      </c>
      <c r="HN189" s="303" t="s">
        <v>744</v>
      </c>
      <c r="HO189" s="303" t="s">
        <v>744</v>
      </c>
      <c r="HP189" s="303" t="s">
        <v>744</v>
      </c>
      <c r="HQ189" s="393" t="s">
        <v>744</v>
      </c>
      <c r="HR189" s="303" t="s">
        <v>744</v>
      </c>
      <c r="HS189" s="303" t="s">
        <v>744</v>
      </c>
      <c r="HT189" s="303" t="s">
        <v>744</v>
      </c>
      <c r="HU189" s="393" t="s">
        <v>744</v>
      </c>
      <c r="HV189" s="303">
        <v>43</v>
      </c>
      <c r="HW189" s="303">
        <v>75651.333333333328</v>
      </c>
      <c r="HX189" s="303">
        <v>184</v>
      </c>
      <c r="HY189" s="303">
        <v>688</v>
      </c>
      <c r="HZ189" s="303">
        <v>0</v>
      </c>
      <c r="IA189" s="303">
        <v>0</v>
      </c>
      <c r="IB189" s="303">
        <v>804</v>
      </c>
      <c r="IC189" s="303">
        <v>0</v>
      </c>
      <c r="ID189" s="303">
        <v>0</v>
      </c>
      <c r="IE189" s="303">
        <v>0</v>
      </c>
      <c r="IF189" s="303">
        <v>73975.333333333328</v>
      </c>
      <c r="IG189" s="303">
        <v>7321</v>
      </c>
      <c r="IH189" s="393">
        <v>0</v>
      </c>
      <c r="II189" s="303">
        <v>1759.3333333333333</v>
      </c>
      <c r="IJ189" s="303">
        <v>1720.3565891472867</v>
      </c>
      <c r="IK189" s="303">
        <v>170.25581395348837</v>
      </c>
      <c r="IL189" s="393">
        <v>2.2154269147051875E-2</v>
      </c>
      <c r="IM189" s="303"/>
      <c r="IN189" s="303">
        <v>1747.7221256038647</v>
      </c>
      <c r="IO189" s="303">
        <v>1655.0670531400965</v>
      </c>
      <c r="IP189" s="393">
        <v>5.3014761961518553E-2</v>
      </c>
      <c r="IQ189" s="303">
        <v>1743.8666666666666</v>
      </c>
      <c r="IR189" s="303">
        <v>1663.383908045977</v>
      </c>
      <c r="IS189" s="393">
        <v>4.6151899201404611E-2</v>
      </c>
      <c r="IT189" s="303">
        <v>1747.1672456575679</v>
      </c>
      <c r="IU189" s="303">
        <v>1656.2640198511165</v>
      </c>
      <c r="IV189" s="393">
        <v>5.2028920546893009E-2</v>
      </c>
      <c r="IW189" s="735"/>
      <c r="IX189" s="303"/>
      <c r="IY189" s="396" t="s">
        <v>498</v>
      </c>
      <c r="IZ189" s="396" t="s">
        <v>449</v>
      </c>
      <c r="JA189" s="396" t="s">
        <v>343</v>
      </c>
      <c r="JB189" s="396">
        <v>223</v>
      </c>
      <c r="JC189" s="396" t="s">
        <v>13</v>
      </c>
      <c r="JD189" s="396" t="s">
        <v>232</v>
      </c>
      <c r="JE189" s="396" t="s">
        <v>9</v>
      </c>
      <c r="JF189" s="396" t="s">
        <v>232</v>
      </c>
      <c r="JG189" s="396" t="s">
        <v>358</v>
      </c>
    </row>
    <row r="190" spans="1:267" customFormat="1">
      <c r="A190">
        <v>2997</v>
      </c>
      <c r="B190">
        <v>1</v>
      </c>
      <c r="F190">
        <v>700</v>
      </c>
      <c r="G190">
        <v>41</v>
      </c>
      <c r="H190">
        <v>1</v>
      </c>
      <c r="I190">
        <v>0</v>
      </c>
      <c r="J190">
        <v>1</v>
      </c>
      <c r="K190">
        <v>0</v>
      </c>
      <c r="L190" t="s">
        <v>482</v>
      </c>
      <c r="M190">
        <v>0</v>
      </c>
      <c r="N190">
        <v>30</v>
      </c>
      <c r="O190">
        <v>20</v>
      </c>
      <c r="P190">
        <v>40</v>
      </c>
      <c r="Q190">
        <v>40</v>
      </c>
      <c r="R190">
        <v>0</v>
      </c>
      <c r="S190">
        <v>0</v>
      </c>
      <c r="T190" t="s">
        <v>745</v>
      </c>
      <c r="U190">
        <v>0</v>
      </c>
      <c r="V190">
        <v>0</v>
      </c>
      <c r="W190">
        <v>2.5</v>
      </c>
      <c r="X190">
        <v>2</v>
      </c>
      <c r="Y190">
        <v>8</v>
      </c>
      <c r="Z190">
        <v>0</v>
      </c>
      <c r="AA190">
        <v>0</v>
      </c>
      <c r="AB190">
        <v>0</v>
      </c>
      <c r="AC190">
        <v>0</v>
      </c>
      <c r="AD190">
        <v>0</v>
      </c>
      <c r="AE190">
        <v>56</v>
      </c>
      <c r="AF190">
        <v>0</v>
      </c>
      <c r="AG190">
        <v>0</v>
      </c>
      <c r="AH190">
        <v>0</v>
      </c>
      <c r="AI190">
        <v>0</v>
      </c>
      <c r="AJ190">
        <v>48</v>
      </c>
      <c r="AK190">
        <v>216</v>
      </c>
      <c r="AL190">
        <v>0</v>
      </c>
      <c r="AM190">
        <v>0</v>
      </c>
      <c r="AN190">
        <v>0</v>
      </c>
      <c r="AO190">
        <v>0</v>
      </c>
      <c r="AP190">
        <v>0</v>
      </c>
      <c r="AQ190">
        <v>0</v>
      </c>
      <c r="AR190">
        <v>0</v>
      </c>
      <c r="AS190">
        <v>0</v>
      </c>
      <c r="AT190">
        <v>0</v>
      </c>
      <c r="AU190">
        <v>0</v>
      </c>
      <c r="AV190">
        <v>0</v>
      </c>
      <c r="AW190">
        <v>0</v>
      </c>
      <c r="AX190">
        <v>0</v>
      </c>
      <c r="AY190">
        <v>0</v>
      </c>
      <c r="AZ190">
        <v>0</v>
      </c>
      <c r="BA190">
        <v>0</v>
      </c>
      <c r="BB190">
        <v>0</v>
      </c>
      <c r="BC190">
        <v>0</v>
      </c>
      <c r="BD190">
        <v>0</v>
      </c>
      <c r="BE190">
        <v>0</v>
      </c>
      <c r="BF190">
        <v>0</v>
      </c>
      <c r="BG190">
        <v>110</v>
      </c>
      <c r="BH190">
        <v>245</v>
      </c>
      <c r="BI190">
        <v>712</v>
      </c>
      <c r="BJ190">
        <v>0</v>
      </c>
      <c r="BK190">
        <v>0</v>
      </c>
      <c r="BL190">
        <v>0</v>
      </c>
      <c r="BM190">
        <v>0</v>
      </c>
      <c r="BN190">
        <v>0</v>
      </c>
      <c r="BO190">
        <v>0</v>
      </c>
      <c r="BP190">
        <v>0</v>
      </c>
      <c r="BQ190">
        <v>0</v>
      </c>
      <c r="BR190">
        <v>0</v>
      </c>
      <c r="BS190">
        <v>0</v>
      </c>
      <c r="BT190">
        <v>0</v>
      </c>
      <c r="BU190">
        <v>0</v>
      </c>
      <c r="BV190">
        <v>0</v>
      </c>
      <c r="BW190">
        <v>0</v>
      </c>
      <c r="BX190">
        <v>0</v>
      </c>
      <c r="BY190">
        <v>0</v>
      </c>
      <c r="BZ190">
        <v>0</v>
      </c>
      <c r="CA190">
        <v>0</v>
      </c>
      <c r="CB190">
        <v>0</v>
      </c>
      <c r="CC190">
        <v>0</v>
      </c>
      <c r="CD190">
        <v>0</v>
      </c>
      <c r="CE190">
        <v>1551</v>
      </c>
      <c r="CF190">
        <v>0</v>
      </c>
      <c r="CG190" s="439"/>
      <c r="CH190" s="303">
        <v>30</v>
      </c>
      <c r="CI190" s="393">
        <v>20</v>
      </c>
      <c r="CJ190" s="303">
        <v>40</v>
      </c>
      <c r="CK190" s="393">
        <v>40</v>
      </c>
      <c r="CL190" s="303">
        <v>0</v>
      </c>
      <c r="CM190" s="393">
        <v>0</v>
      </c>
      <c r="CN190" s="303"/>
      <c r="CO190" s="303"/>
      <c r="CP190" s="393" t="s">
        <v>744</v>
      </c>
      <c r="CQ190" s="303" t="s">
        <v>744</v>
      </c>
      <c r="CR190" s="393" t="s">
        <v>389</v>
      </c>
      <c r="CS190" s="393" t="s">
        <v>744</v>
      </c>
      <c r="CT190" s="303" t="s">
        <v>744</v>
      </c>
      <c r="CU190" s="393" t="s">
        <v>389</v>
      </c>
      <c r="CV190" s="303" t="s">
        <v>744</v>
      </c>
      <c r="CW190" s="303" t="s">
        <v>744</v>
      </c>
      <c r="CX190" s="303" t="s">
        <v>744</v>
      </c>
      <c r="CY190" s="303" t="s">
        <v>744</v>
      </c>
      <c r="CZ190" s="303" t="s">
        <v>744</v>
      </c>
      <c r="DA190" s="303" t="s">
        <v>744</v>
      </c>
      <c r="DB190" s="303" t="s">
        <v>744</v>
      </c>
      <c r="DC190" s="303" t="s">
        <v>744</v>
      </c>
      <c r="DD190" s="303" t="s">
        <v>744</v>
      </c>
      <c r="DE190" s="303" t="s">
        <v>744</v>
      </c>
      <c r="DF190" s="303" t="s">
        <v>744</v>
      </c>
      <c r="DG190" s="393" t="s">
        <v>744</v>
      </c>
      <c r="DH190" s="303" t="s">
        <v>744</v>
      </c>
      <c r="DI190" s="303" t="s">
        <v>744</v>
      </c>
      <c r="DJ190" s="393" t="s">
        <v>744</v>
      </c>
      <c r="DK190" s="303" t="s">
        <v>744</v>
      </c>
      <c r="DL190" s="303" t="s">
        <v>744</v>
      </c>
      <c r="DM190" s="303" t="s">
        <v>744</v>
      </c>
      <c r="DN190" s="303" t="s">
        <v>744</v>
      </c>
      <c r="DO190" s="303" t="s">
        <v>744</v>
      </c>
      <c r="DP190" s="303" t="s">
        <v>744</v>
      </c>
      <c r="DQ190" s="303" t="s">
        <v>744</v>
      </c>
      <c r="DR190" s="303" t="s">
        <v>744</v>
      </c>
      <c r="DS190" s="303" t="s">
        <v>744</v>
      </c>
      <c r="DT190" s="303" t="s">
        <v>744</v>
      </c>
      <c r="DU190" s="303" t="s">
        <v>744</v>
      </c>
      <c r="DV190" s="393" t="s">
        <v>744</v>
      </c>
      <c r="DW190" s="303" t="s">
        <v>744</v>
      </c>
      <c r="DX190" s="303" t="s">
        <v>744</v>
      </c>
      <c r="DY190" s="393" t="s">
        <v>744</v>
      </c>
      <c r="DZ190" s="303" t="s">
        <v>744</v>
      </c>
      <c r="EA190" s="303" t="s">
        <v>744</v>
      </c>
      <c r="EB190" s="303" t="s">
        <v>744</v>
      </c>
      <c r="EC190" s="303" t="s">
        <v>744</v>
      </c>
      <c r="ED190" s="303" t="s">
        <v>744</v>
      </c>
      <c r="EE190" s="303" t="s">
        <v>744</v>
      </c>
      <c r="EF190" s="303" t="s">
        <v>744</v>
      </c>
      <c r="EG190" s="303" t="s">
        <v>744</v>
      </c>
      <c r="EH190" s="303" t="s">
        <v>744</v>
      </c>
      <c r="EI190" s="303" t="s">
        <v>744</v>
      </c>
      <c r="EJ190" s="303" t="s">
        <v>744</v>
      </c>
      <c r="EK190" s="393" t="s">
        <v>744</v>
      </c>
      <c r="EL190" s="303" t="s">
        <v>744</v>
      </c>
      <c r="EM190" s="303" t="s">
        <v>744</v>
      </c>
      <c r="EN190" s="393" t="s">
        <v>744</v>
      </c>
      <c r="EO190" s="303">
        <v>2.5</v>
      </c>
      <c r="EP190" s="303">
        <v>4400</v>
      </c>
      <c r="EQ190" s="303">
        <v>0</v>
      </c>
      <c r="ER190" s="303">
        <v>0</v>
      </c>
      <c r="ES190" s="303">
        <v>0</v>
      </c>
      <c r="ET190" s="303">
        <v>0</v>
      </c>
      <c r="EU190" s="303">
        <v>0</v>
      </c>
      <c r="EV190" s="303">
        <v>110</v>
      </c>
      <c r="EW190" s="303">
        <v>0</v>
      </c>
      <c r="EX190" s="303">
        <v>0</v>
      </c>
      <c r="EY190" s="303">
        <v>4290</v>
      </c>
      <c r="EZ190" s="303">
        <v>0</v>
      </c>
      <c r="FA190" s="393">
        <v>0</v>
      </c>
      <c r="FB190" s="303">
        <v>1760</v>
      </c>
      <c r="FC190" s="303">
        <v>1716</v>
      </c>
      <c r="FD190" s="303">
        <v>0</v>
      </c>
      <c r="FE190" s="393">
        <v>2.5000000000000022E-2</v>
      </c>
      <c r="FF190" s="303">
        <v>2</v>
      </c>
      <c r="FG190" s="303">
        <v>3520</v>
      </c>
      <c r="FH190" s="303">
        <v>0</v>
      </c>
      <c r="FI190" s="303">
        <v>48</v>
      </c>
      <c r="FJ190" s="303">
        <v>0</v>
      </c>
      <c r="FK190" s="303">
        <v>0</v>
      </c>
      <c r="FL190" s="303">
        <v>0</v>
      </c>
      <c r="FM190" s="303">
        <v>245</v>
      </c>
      <c r="FN190" s="303">
        <v>0</v>
      </c>
      <c r="FO190" s="303">
        <v>0</v>
      </c>
      <c r="FP190" s="303">
        <v>3227</v>
      </c>
      <c r="FQ190" s="303">
        <v>0</v>
      </c>
      <c r="FR190" s="393">
        <v>0</v>
      </c>
      <c r="FS190" s="303">
        <v>1760</v>
      </c>
      <c r="FT190" s="303">
        <v>1613.5</v>
      </c>
      <c r="FU190" s="303">
        <v>0</v>
      </c>
      <c r="FV190" s="393">
        <v>8.3238636363636376E-2</v>
      </c>
      <c r="FW190" s="303">
        <v>4.5</v>
      </c>
      <c r="FX190" s="303">
        <v>7920</v>
      </c>
      <c r="FY190" s="303">
        <v>0</v>
      </c>
      <c r="FZ190" s="303">
        <v>48</v>
      </c>
      <c r="GA190" s="303">
        <v>0</v>
      </c>
      <c r="GB190" s="303">
        <v>0</v>
      </c>
      <c r="GC190" s="303">
        <v>0</v>
      </c>
      <c r="GD190" s="303">
        <v>355</v>
      </c>
      <c r="GE190" s="303">
        <v>0</v>
      </c>
      <c r="GF190" s="303">
        <v>0</v>
      </c>
      <c r="GG190" s="303">
        <v>7517</v>
      </c>
      <c r="GH190" s="303">
        <v>0</v>
      </c>
      <c r="GI190" s="393">
        <v>0</v>
      </c>
      <c r="GJ190" s="303">
        <v>1760</v>
      </c>
      <c r="GK190" s="303">
        <v>1670.4444444444443</v>
      </c>
      <c r="GL190" s="303">
        <v>0</v>
      </c>
      <c r="GM190" s="393">
        <v>5.0883838383838476E-2</v>
      </c>
      <c r="GN190" s="303">
        <v>8</v>
      </c>
      <c r="GO190" s="303">
        <v>14720</v>
      </c>
      <c r="GP190" s="303">
        <v>56</v>
      </c>
      <c r="GQ190" s="303">
        <v>216</v>
      </c>
      <c r="GR190" s="303">
        <v>0</v>
      </c>
      <c r="GS190" s="303">
        <v>0</v>
      </c>
      <c r="GT190" s="303">
        <v>0</v>
      </c>
      <c r="GU190" s="303">
        <v>712</v>
      </c>
      <c r="GV190" s="303">
        <v>0</v>
      </c>
      <c r="GW190" s="303">
        <v>0</v>
      </c>
      <c r="GX190" s="303">
        <v>13736</v>
      </c>
      <c r="GY190" s="303">
        <v>1551</v>
      </c>
      <c r="GZ190" s="393">
        <v>0</v>
      </c>
      <c r="HA190" s="303">
        <v>1840</v>
      </c>
      <c r="HB190" s="303">
        <v>1717</v>
      </c>
      <c r="HC190" s="303">
        <v>193.875</v>
      </c>
      <c r="HD190" s="393">
        <v>6.6847826086956497E-2</v>
      </c>
      <c r="HE190" s="303" t="s">
        <v>744</v>
      </c>
      <c r="HF190" s="303" t="s">
        <v>744</v>
      </c>
      <c r="HG190" s="303" t="s">
        <v>744</v>
      </c>
      <c r="HH190" s="303" t="s">
        <v>744</v>
      </c>
      <c r="HI190" s="303" t="s">
        <v>744</v>
      </c>
      <c r="HJ190" s="303" t="s">
        <v>744</v>
      </c>
      <c r="HK190" s="303" t="s">
        <v>744</v>
      </c>
      <c r="HL190" s="303" t="s">
        <v>744</v>
      </c>
      <c r="HM190" s="303" t="s">
        <v>744</v>
      </c>
      <c r="HN190" s="303" t="s">
        <v>744</v>
      </c>
      <c r="HO190" s="303" t="s">
        <v>744</v>
      </c>
      <c r="HP190" s="303" t="s">
        <v>744</v>
      </c>
      <c r="HQ190" s="393" t="s">
        <v>744</v>
      </c>
      <c r="HR190" s="303" t="s">
        <v>744</v>
      </c>
      <c r="HS190" s="303" t="s">
        <v>744</v>
      </c>
      <c r="HT190" s="303" t="s">
        <v>744</v>
      </c>
      <c r="HU190" s="393" t="s">
        <v>744</v>
      </c>
      <c r="HV190" s="303">
        <v>8</v>
      </c>
      <c r="HW190" s="303">
        <v>14720</v>
      </c>
      <c r="HX190" s="303">
        <v>56</v>
      </c>
      <c r="HY190" s="303">
        <v>216</v>
      </c>
      <c r="HZ190" s="303">
        <v>0</v>
      </c>
      <c r="IA190" s="303">
        <v>0</v>
      </c>
      <c r="IB190" s="303">
        <v>0</v>
      </c>
      <c r="IC190" s="303">
        <v>712</v>
      </c>
      <c r="ID190" s="303">
        <v>0</v>
      </c>
      <c r="IE190" s="303">
        <v>0</v>
      </c>
      <c r="IF190" s="303">
        <v>13736</v>
      </c>
      <c r="IG190" s="303">
        <v>1551</v>
      </c>
      <c r="IH190" s="393">
        <v>0</v>
      </c>
      <c r="II190" s="303">
        <v>1840</v>
      </c>
      <c r="IJ190" s="303">
        <v>1717</v>
      </c>
      <c r="IK190" s="303">
        <v>193.875</v>
      </c>
      <c r="IL190" s="393">
        <v>6.6847826086956497E-2</v>
      </c>
      <c r="IM190" s="303"/>
      <c r="IN190" s="303">
        <v>1820.952380952381</v>
      </c>
      <c r="IO190" s="303">
        <v>1716.7619047619048</v>
      </c>
      <c r="IP190" s="393">
        <v>5.7217573221757245E-2</v>
      </c>
      <c r="IQ190" s="303">
        <v>1760</v>
      </c>
      <c r="IR190" s="303">
        <v>1613.5</v>
      </c>
      <c r="IS190" s="393">
        <v>8.3238636363636376E-2</v>
      </c>
      <c r="IT190" s="303">
        <v>1811.2</v>
      </c>
      <c r="IU190" s="303">
        <v>1700.24</v>
      </c>
      <c r="IV190" s="393">
        <v>6.126325088339224E-2</v>
      </c>
      <c r="IW190" s="735"/>
      <c r="IX190" s="303"/>
      <c r="IY190" s="396" t="s">
        <v>482</v>
      </c>
      <c r="IZ190" s="396" t="s">
        <v>449</v>
      </c>
      <c r="JA190" s="396" t="s">
        <v>343</v>
      </c>
      <c r="JB190" s="396">
        <v>15</v>
      </c>
      <c r="JC190" s="396" t="s">
        <v>11</v>
      </c>
      <c r="JD190" s="396" t="s">
        <v>232</v>
      </c>
      <c r="JE190" s="396" t="s">
        <v>9</v>
      </c>
      <c r="JF190" s="396" t="s">
        <v>232</v>
      </c>
      <c r="JG190" s="396" t="s">
        <v>358</v>
      </c>
    </row>
    <row r="191" spans="1:267" customFormat="1">
      <c r="A191">
        <v>2998</v>
      </c>
      <c r="B191">
        <v>1</v>
      </c>
      <c r="F191">
        <v>700</v>
      </c>
      <c r="G191">
        <v>41</v>
      </c>
      <c r="H191">
        <v>1</v>
      </c>
      <c r="I191">
        <v>0</v>
      </c>
      <c r="J191">
        <v>1</v>
      </c>
      <c r="K191">
        <v>0</v>
      </c>
      <c r="L191" t="s">
        <v>498</v>
      </c>
      <c r="M191">
        <v>0</v>
      </c>
      <c r="N191">
        <v>27.8</v>
      </c>
      <c r="O191">
        <v>29.67</v>
      </c>
      <c r="P191">
        <v>40</v>
      </c>
      <c r="Q191">
        <v>40</v>
      </c>
      <c r="R191">
        <v>0</v>
      </c>
      <c r="S191">
        <v>0</v>
      </c>
      <c r="T191" t="s">
        <v>745</v>
      </c>
      <c r="U191">
        <v>0</v>
      </c>
      <c r="V191">
        <v>0</v>
      </c>
      <c r="W191">
        <v>2.5</v>
      </c>
      <c r="X191">
        <v>1</v>
      </c>
      <c r="Y191">
        <v>6</v>
      </c>
      <c r="Z191">
        <v>0</v>
      </c>
      <c r="AA191">
        <v>0</v>
      </c>
      <c r="AB191">
        <v>0</v>
      </c>
      <c r="AC191">
        <v>0</v>
      </c>
      <c r="AD191">
        <v>0</v>
      </c>
      <c r="AE191">
        <v>86</v>
      </c>
      <c r="AF191">
        <v>0</v>
      </c>
      <c r="AG191">
        <v>0</v>
      </c>
      <c r="AH191">
        <v>0</v>
      </c>
      <c r="AI191">
        <v>80</v>
      </c>
      <c r="AJ191">
        <v>0</v>
      </c>
      <c r="AK191">
        <v>240</v>
      </c>
      <c r="AL191">
        <v>0</v>
      </c>
      <c r="AM191">
        <v>0</v>
      </c>
      <c r="AN191">
        <v>0</v>
      </c>
      <c r="AO191">
        <v>0</v>
      </c>
      <c r="AP191">
        <v>0</v>
      </c>
      <c r="AQ191">
        <v>0</v>
      </c>
      <c r="AR191">
        <v>0</v>
      </c>
      <c r="AS191">
        <v>0</v>
      </c>
      <c r="AT191">
        <v>0</v>
      </c>
      <c r="AU191">
        <v>0</v>
      </c>
      <c r="AV191">
        <v>0</v>
      </c>
      <c r="AW191">
        <v>0</v>
      </c>
      <c r="AX191">
        <v>0</v>
      </c>
      <c r="AY191">
        <v>0</v>
      </c>
      <c r="AZ191">
        <v>0</v>
      </c>
      <c r="BA191">
        <v>0</v>
      </c>
      <c r="BB191">
        <v>0</v>
      </c>
      <c r="BC191">
        <v>0</v>
      </c>
      <c r="BD191">
        <v>0</v>
      </c>
      <c r="BE191">
        <v>0</v>
      </c>
      <c r="BF191">
        <v>0</v>
      </c>
      <c r="BG191">
        <v>0</v>
      </c>
      <c r="BH191">
        <v>0</v>
      </c>
      <c r="BI191">
        <v>24</v>
      </c>
      <c r="BJ191">
        <v>0</v>
      </c>
      <c r="BK191">
        <v>0</v>
      </c>
      <c r="BL191">
        <v>0</v>
      </c>
      <c r="BM191">
        <v>0</v>
      </c>
      <c r="BN191">
        <v>0</v>
      </c>
      <c r="BO191">
        <v>0</v>
      </c>
      <c r="BP191">
        <v>0</v>
      </c>
      <c r="BQ191">
        <v>0</v>
      </c>
      <c r="BR191">
        <v>0</v>
      </c>
      <c r="BS191">
        <v>0</v>
      </c>
      <c r="BT191">
        <v>0</v>
      </c>
      <c r="BU191">
        <v>0</v>
      </c>
      <c r="BV191">
        <v>0</v>
      </c>
      <c r="BW191">
        <v>0</v>
      </c>
      <c r="BX191">
        <v>0</v>
      </c>
      <c r="BY191">
        <v>0</v>
      </c>
      <c r="BZ191">
        <v>0</v>
      </c>
      <c r="CA191">
        <v>0</v>
      </c>
      <c r="CB191">
        <v>0</v>
      </c>
      <c r="CC191">
        <v>16</v>
      </c>
      <c r="CD191">
        <v>36</v>
      </c>
      <c r="CE191">
        <v>0</v>
      </c>
      <c r="CF191">
        <v>0</v>
      </c>
      <c r="CG191" s="439"/>
      <c r="CH191" s="303">
        <v>27.8</v>
      </c>
      <c r="CI191" s="393">
        <v>29.67</v>
      </c>
      <c r="CJ191" s="303">
        <v>40</v>
      </c>
      <c r="CK191" s="393">
        <v>40</v>
      </c>
      <c r="CL191" s="303">
        <v>0</v>
      </c>
      <c r="CM191" s="393">
        <v>0</v>
      </c>
      <c r="CN191" s="303"/>
      <c r="CO191" s="303"/>
      <c r="CP191" s="393" t="s">
        <v>744</v>
      </c>
      <c r="CQ191" s="303" t="s">
        <v>744</v>
      </c>
      <c r="CR191" s="393" t="s">
        <v>389</v>
      </c>
      <c r="CS191" s="393" t="s">
        <v>744</v>
      </c>
      <c r="CT191" s="303" t="s">
        <v>744</v>
      </c>
      <c r="CU191" s="393" t="s">
        <v>389</v>
      </c>
      <c r="CV191" s="303" t="s">
        <v>744</v>
      </c>
      <c r="CW191" s="303" t="s">
        <v>744</v>
      </c>
      <c r="CX191" s="303" t="s">
        <v>744</v>
      </c>
      <c r="CY191" s="303" t="s">
        <v>744</v>
      </c>
      <c r="CZ191" s="303" t="s">
        <v>744</v>
      </c>
      <c r="DA191" s="303" t="s">
        <v>744</v>
      </c>
      <c r="DB191" s="303" t="s">
        <v>744</v>
      </c>
      <c r="DC191" s="303" t="s">
        <v>744</v>
      </c>
      <c r="DD191" s="303" t="s">
        <v>744</v>
      </c>
      <c r="DE191" s="303" t="s">
        <v>744</v>
      </c>
      <c r="DF191" s="303" t="s">
        <v>744</v>
      </c>
      <c r="DG191" s="393" t="s">
        <v>744</v>
      </c>
      <c r="DH191" s="303" t="s">
        <v>744</v>
      </c>
      <c r="DI191" s="303" t="s">
        <v>744</v>
      </c>
      <c r="DJ191" s="393" t="s">
        <v>744</v>
      </c>
      <c r="DK191" s="303" t="s">
        <v>744</v>
      </c>
      <c r="DL191" s="303" t="s">
        <v>744</v>
      </c>
      <c r="DM191" s="303" t="s">
        <v>744</v>
      </c>
      <c r="DN191" s="303" t="s">
        <v>744</v>
      </c>
      <c r="DO191" s="303" t="s">
        <v>744</v>
      </c>
      <c r="DP191" s="303" t="s">
        <v>744</v>
      </c>
      <c r="DQ191" s="303" t="s">
        <v>744</v>
      </c>
      <c r="DR191" s="303" t="s">
        <v>744</v>
      </c>
      <c r="DS191" s="303" t="s">
        <v>744</v>
      </c>
      <c r="DT191" s="303" t="s">
        <v>744</v>
      </c>
      <c r="DU191" s="303" t="s">
        <v>744</v>
      </c>
      <c r="DV191" s="393" t="s">
        <v>744</v>
      </c>
      <c r="DW191" s="303" t="s">
        <v>744</v>
      </c>
      <c r="DX191" s="303" t="s">
        <v>744</v>
      </c>
      <c r="DY191" s="393" t="s">
        <v>744</v>
      </c>
      <c r="DZ191" s="303" t="s">
        <v>744</v>
      </c>
      <c r="EA191" s="303" t="s">
        <v>744</v>
      </c>
      <c r="EB191" s="303" t="s">
        <v>744</v>
      </c>
      <c r="EC191" s="303" t="s">
        <v>744</v>
      </c>
      <c r="ED191" s="303" t="s">
        <v>744</v>
      </c>
      <c r="EE191" s="303" t="s">
        <v>744</v>
      </c>
      <c r="EF191" s="303" t="s">
        <v>744</v>
      </c>
      <c r="EG191" s="303" t="s">
        <v>744</v>
      </c>
      <c r="EH191" s="303" t="s">
        <v>744</v>
      </c>
      <c r="EI191" s="303" t="s">
        <v>744</v>
      </c>
      <c r="EJ191" s="303" t="s">
        <v>744</v>
      </c>
      <c r="EK191" s="393" t="s">
        <v>744</v>
      </c>
      <c r="EL191" s="303" t="s">
        <v>744</v>
      </c>
      <c r="EM191" s="303" t="s">
        <v>744</v>
      </c>
      <c r="EN191" s="393" t="s">
        <v>744</v>
      </c>
      <c r="EO191" s="303">
        <v>2.5</v>
      </c>
      <c r="EP191" s="303">
        <v>4444</v>
      </c>
      <c r="EQ191" s="303">
        <v>0</v>
      </c>
      <c r="ER191" s="303">
        <v>80</v>
      </c>
      <c r="ES191" s="303">
        <v>0</v>
      </c>
      <c r="ET191" s="303">
        <v>0</v>
      </c>
      <c r="EU191" s="303">
        <v>0</v>
      </c>
      <c r="EV191" s="303">
        <v>0</v>
      </c>
      <c r="EW191" s="303">
        <v>0</v>
      </c>
      <c r="EX191" s="303">
        <v>0</v>
      </c>
      <c r="EY191" s="303">
        <v>4364</v>
      </c>
      <c r="EZ191" s="303">
        <v>16</v>
      </c>
      <c r="FA191" s="393">
        <v>0</v>
      </c>
      <c r="FB191" s="303">
        <v>1777.6</v>
      </c>
      <c r="FC191" s="303">
        <v>1745.6</v>
      </c>
      <c r="FD191" s="303">
        <v>6.4</v>
      </c>
      <c r="FE191" s="393">
        <v>1.8001800180017957E-2</v>
      </c>
      <c r="FF191" s="303">
        <v>1</v>
      </c>
      <c r="FG191" s="303">
        <v>1777.6</v>
      </c>
      <c r="FH191" s="303">
        <v>0</v>
      </c>
      <c r="FI191" s="303">
        <v>0</v>
      </c>
      <c r="FJ191" s="303">
        <v>0</v>
      </c>
      <c r="FK191" s="303">
        <v>0</v>
      </c>
      <c r="FL191" s="303">
        <v>0</v>
      </c>
      <c r="FM191" s="303">
        <v>0</v>
      </c>
      <c r="FN191" s="303">
        <v>0</v>
      </c>
      <c r="FO191" s="303">
        <v>0</v>
      </c>
      <c r="FP191" s="303">
        <v>1777.6</v>
      </c>
      <c r="FQ191" s="303">
        <v>36</v>
      </c>
      <c r="FR191" s="393">
        <v>0</v>
      </c>
      <c r="FS191" s="303">
        <v>1777.6</v>
      </c>
      <c r="FT191" s="303">
        <v>1777.6</v>
      </c>
      <c r="FU191" s="303">
        <v>36</v>
      </c>
      <c r="FV191" s="393">
        <v>0</v>
      </c>
      <c r="FW191" s="303">
        <v>3.5</v>
      </c>
      <c r="FX191" s="303">
        <v>6221.6</v>
      </c>
      <c r="FY191" s="303">
        <v>0</v>
      </c>
      <c r="FZ191" s="303">
        <v>80</v>
      </c>
      <c r="GA191" s="303">
        <v>0</v>
      </c>
      <c r="GB191" s="303">
        <v>0</v>
      </c>
      <c r="GC191" s="303">
        <v>0</v>
      </c>
      <c r="GD191" s="303">
        <v>0</v>
      </c>
      <c r="GE191" s="303">
        <v>0</v>
      </c>
      <c r="GF191" s="303">
        <v>0</v>
      </c>
      <c r="GG191" s="303">
        <v>6141.6</v>
      </c>
      <c r="GH191" s="303">
        <v>52</v>
      </c>
      <c r="GI191" s="393">
        <v>0</v>
      </c>
      <c r="GJ191" s="303">
        <v>1777.6000000000001</v>
      </c>
      <c r="GK191" s="303">
        <v>1754.7428571428572</v>
      </c>
      <c r="GL191" s="303">
        <v>14.857142857142858</v>
      </c>
      <c r="GM191" s="393">
        <v>1.2858428700012858E-2</v>
      </c>
      <c r="GN191" s="303">
        <v>6</v>
      </c>
      <c r="GO191" s="303">
        <v>10575.84</v>
      </c>
      <c r="GP191" s="303">
        <v>86</v>
      </c>
      <c r="GQ191" s="303">
        <v>240</v>
      </c>
      <c r="GR191" s="303">
        <v>0</v>
      </c>
      <c r="GS191" s="303">
        <v>0</v>
      </c>
      <c r="GT191" s="303">
        <v>0</v>
      </c>
      <c r="GU191" s="303">
        <v>24</v>
      </c>
      <c r="GV191" s="303">
        <v>0</v>
      </c>
      <c r="GW191" s="303">
        <v>0</v>
      </c>
      <c r="GX191" s="303">
        <v>10225.84</v>
      </c>
      <c r="GY191" s="303">
        <v>0</v>
      </c>
      <c r="GZ191" s="393">
        <v>0</v>
      </c>
      <c r="HA191" s="303">
        <v>1762.6399999999999</v>
      </c>
      <c r="HB191" s="303">
        <v>1704.3066666666666</v>
      </c>
      <c r="HC191" s="303">
        <v>0</v>
      </c>
      <c r="HD191" s="393">
        <v>3.3094297947018791E-2</v>
      </c>
      <c r="HE191" s="303" t="s">
        <v>744</v>
      </c>
      <c r="HF191" s="303" t="s">
        <v>744</v>
      </c>
      <c r="HG191" s="303" t="s">
        <v>744</v>
      </c>
      <c r="HH191" s="303" t="s">
        <v>744</v>
      </c>
      <c r="HI191" s="303" t="s">
        <v>744</v>
      </c>
      <c r="HJ191" s="303" t="s">
        <v>744</v>
      </c>
      <c r="HK191" s="303" t="s">
        <v>744</v>
      </c>
      <c r="HL191" s="303" t="s">
        <v>744</v>
      </c>
      <c r="HM191" s="303" t="s">
        <v>744</v>
      </c>
      <c r="HN191" s="303" t="s">
        <v>744</v>
      </c>
      <c r="HO191" s="303" t="s">
        <v>744</v>
      </c>
      <c r="HP191" s="303" t="s">
        <v>744</v>
      </c>
      <c r="HQ191" s="393" t="s">
        <v>744</v>
      </c>
      <c r="HR191" s="303" t="s">
        <v>744</v>
      </c>
      <c r="HS191" s="303" t="s">
        <v>744</v>
      </c>
      <c r="HT191" s="303" t="s">
        <v>744</v>
      </c>
      <c r="HU191" s="393" t="s">
        <v>744</v>
      </c>
      <c r="HV191" s="303">
        <v>6</v>
      </c>
      <c r="HW191" s="303">
        <v>10575.84</v>
      </c>
      <c r="HX191" s="303">
        <v>86</v>
      </c>
      <c r="HY191" s="303">
        <v>240</v>
      </c>
      <c r="HZ191" s="303">
        <v>0</v>
      </c>
      <c r="IA191" s="303">
        <v>0</v>
      </c>
      <c r="IB191" s="303">
        <v>0</v>
      </c>
      <c r="IC191" s="303">
        <v>24</v>
      </c>
      <c r="ID191" s="303">
        <v>0</v>
      </c>
      <c r="IE191" s="303">
        <v>0</v>
      </c>
      <c r="IF191" s="303">
        <v>10225.84</v>
      </c>
      <c r="IG191" s="303">
        <v>0</v>
      </c>
      <c r="IH191" s="393">
        <v>0</v>
      </c>
      <c r="II191" s="303">
        <v>1762.64</v>
      </c>
      <c r="IJ191" s="303">
        <v>1704.3066666666666</v>
      </c>
      <c r="IK191" s="303">
        <v>0</v>
      </c>
      <c r="IL191" s="393">
        <v>3.3094297947018902E-2</v>
      </c>
      <c r="IM191" s="303"/>
      <c r="IN191" s="303">
        <v>1767.04</v>
      </c>
      <c r="IO191" s="303">
        <v>1716.4517647058824</v>
      </c>
      <c r="IP191" s="393">
        <v>2.8628800306794155E-2</v>
      </c>
      <c r="IQ191" s="303">
        <v>1777.6</v>
      </c>
      <c r="IR191" s="303">
        <v>1777.6</v>
      </c>
      <c r="IS191" s="393">
        <v>0</v>
      </c>
      <c r="IT191" s="303">
        <v>1768.1515789473683</v>
      </c>
      <c r="IU191" s="303">
        <v>1722.8884210526317</v>
      </c>
      <c r="IV191" s="393">
        <v>2.5599138916406194E-2</v>
      </c>
      <c r="IW191" s="735"/>
      <c r="IX191" s="303"/>
      <c r="IY191" s="396" t="s">
        <v>498</v>
      </c>
      <c r="IZ191" s="396" t="s">
        <v>449</v>
      </c>
      <c r="JA191" s="396" t="s">
        <v>343</v>
      </c>
      <c r="JB191" s="396">
        <v>13</v>
      </c>
      <c r="JC191" s="396" t="s">
        <v>11</v>
      </c>
      <c r="JD191" s="396" t="s">
        <v>232</v>
      </c>
      <c r="JE191" s="396" t="s">
        <v>9</v>
      </c>
      <c r="JF191" s="396" t="s">
        <v>232</v>
      </c>
      <c r="JG191" s="396" t="s">
        <v>358</v>
      </c>
    </row>
    <row r="192" spans="1:267" customFormat="1">
      <c r="A192">
        <v>2999</v>
      </c>
      <c r="B192">
        <v>1</v>
      </c>
      <c r="F192">
        <v>700</v>
      </c>
      <c r="G192">
        <v>41</v>
      </c>
      <c r="H192">
        <v>1</v>
      </c>
      <c r="I192">
        <v>0</v>
      </c>
      <c r="J192">
        <v>1</v>
      </c>
      <c r="K192">
        <v>0</v>
      </c>
      <c r="L192" t="s">
        <v>498</v>
      </c>
      <c r="M192">
        <v>0</v>
      </c>
      <c r="N192">
        <v>25</v>
      </c>
      <c r="O192">
        <v>25</v>
      </c>
      <c r="P192">
        <v>40</v>
      </c>
      <c r="Q192">
        <v>40</v>
      </c>
      <c r="R192">
        <v>0</v>
      </c>
      <c r="S192">
        <v>0</v>
      </c>
      <c r="T192" t="s">
        <v>745</v>
      </c>
      <c r="U192">
        <v>0</v>
      </c>
      <c r="V192">
        <v>0</v>
      </c>
      <c r="W192">
        <v>4</v>
      </c>
      <c r="X192">
        <v>1</v>
      </c>
      <c r="Y192">
        <v>17</v>
      </c>
      <c r="Z192">
        <v>0</v>
      </c>
      <c r="AA192">
        <v>0</v>
      </c>
      <c r="AB192">
        <v>0</v>
      </c>
      <c r="AC192">
        <v>0</v>
      </c>
      <c r="AD192">
        <v>0</v>
      </c>
      <c r="AE192">
        <v>0</v>
      </c>
      <c r="AF192">
        <v>0</v>
      </c>
      <c r="AG192">
        <v>0</v>
      </c>
      <c r="AH192">
        <v>0</v>
      </c>
      <c r="AI192">
        <v>16</v>
      </c>
      <c r="AJ192">
        <v>8</v>
      </c>
      <c r="AK192">
        <v>832</v>
      </c>
      <c r="AL192">
        <v>0</v>
      </c>
      <c r="AM192">
        <v>0</v>
      </c>
      <c r="AN192">
        <v>0</v>
      </c>
      <c r="AO192">
        <v>0</v>
      </c>
      <c r="AP192">
        <v>0</v>
      </c>
      <c r="AQ192">
        <v>0</v>
      </c>
      <c r="AR192">
        <v>0</v>
      </c>
      <c r="AS192">
        <v>0</v>
      </c>
      <c r="AT192">
        <v>0</v>
      </c>
      <c r="AU192">
        <v>0</v>
      </c>
      <c r="AV192">
        <v>0</v>
      </c>
      <c r="AW192">
        <v>80</v>
      </c>
      <c r="AX192">
        <v>0</v>
      </c>
      <c r="AY192">
        <v>0</v>
      </c>
      <c r="AZ192">
        <v>0</v>
      </c>
      <c r="BA192">
        <v>0</v>
      </c>
      <c r="BB192">
        <v>0</v>
      </c>
      <c r="BC192">
        <v>200</v>
      </c>
      <c r="BD192">
        <v>0</v>
      </c>
      <c r="BE192">
        <v>0</v>
      </c>
      <c r="BF192">
        <v>0</v>
      </c>
      <c r="BG192">
        <v>0</v>
      </c>
      <c r="BH192">
        <v>0</v>
      </c>
      <c r="BI192">
        <v>24</v>
      </c>
      <c r="BJ192">
        <v>0</v>
      </c>
      <c r="BK192">
        <v>0</v>
      </c>
      <c r="BL192">
        <v>0</v>
      </c>
      <c r="BM192">
        <v>0</v>
      </c>
      <c r="BN192">
        <v>0</v>
      </c>
      <c r="BO192">
        <v>0</v>
      </c>
      <c r="BP192">
        <v>0</v>
      </c>
      <c r="BQ192">
        <v>0</v>
      </c>
      <c r="BR192">
        <v>0</v>
      </c>
      <c r="BS192">
        <v>0</v>
      </c>
      <c r="BT192">
        <v>0</v>
      </c>
      <c r="BU192">
        <v>0</v>
      </c>
      <c r="BV192">
        <v>0</v>
      </c>
      <c r="BW192">
        <v>0</v>
      </c>
      <c r="BX192">
        <v>0</v>
      </c>
      <c r="BY192">
        <v>0</v>
      </c>
      <c r="BZ192">
        <v>0</v>
      </c>
      <c r="CA192">
        <v>839.5</v>
      </c>
      <c r="CB192">
        <v>0</v>
      </c>
      <c r="CC192">
        <v>432</v>
      </c>
      <c r="CD192">
        <v>0</v>
      </c>
      <c r="CE192">
        <v>2462</v>
      </c>
      <c r="CF192">
        <v>0</v>
      </c>
      <c r="CG192" s="439"/>
      <c r="CH192" s="303">
        <v>25</v>
      </c>
      <c r="CI192" s="393">
        <v>25</v>
      </c>
      <c r="CJ192" s="303">
        <v>40</v>
      </c>
      <c r="CK192" s="393">
        <v>40</v>
      </c>
      <c r="CL192" s="303">
        <v>0</v>
      </c>
      <c r="CM192" s="393">
        <v>0</v>
      </c>
      <c r="CN192" s="303"/>
      <c r="CO192" s="303"/>
      <c r="CP192" s="393" t="s">
        <v>744</v>
      </c>
      <c r="CQ192" s="303" t="s">
        <v>389</v>
      </c>
      <c r="CR192" s="393" t="s">
        <v>389</v>
      </c>
      <c r="CS192" s="393" t="s">
        <v>744</v>
      </c>
      <c r="CT192" s="303" t="s">
        <v>389</v>
      </c>
      <c r="CU192" s="393" t="s">
        <v>389</v>
      </c>
      <c r="CV192" s="303" t="s">
        <v>744</v>
      </c>
      <c r="CW192" s="303" t="s">
        <v>744</v>
      </c>
      <c r="CX192" s="303" t="s">
        <v>744</v>
      </c>
      <c r="CY192" s="303" t="s">
        <v>744</v>
      </c>
      <c r="CZ192" s="303" t="s">
        <v>744</v>
      </c>
      <c r="DA192" s="303" t="s">
        <v>744</v>
      </c>
      <c r="DB192" s="303" t="s">
        <v>744</v>
      </c>
      <c r="DC192" s="303" t="s">
        <v>744</v>
      </c>
      <c r="DD192" s="303" t="s">
        <v>744</v>
      </c>
      <c r="DE192" s="303" t="s">
        <v>744</v>
      </c>
      <c r="DF192" s="303" t="s">
        <v>744</v>
      </c>
      <c r="DG192" s="393" t="s">
        <v>744</v>
      </c>
      <c r="DH192" s="303" t="s">
        <v>744</v>
      </c>
      <c r="DI192" s="303" t="s">
        <v>744</v>
      </c>
      <c r="DJ192" s="393" t="s">
        <v>744</v>
      </c>
      <c r="DK192" s="303" t="s">
        <v>744</v>
      </c>
      <c r="DL192" s="303" t="s">
        <v>744</v>
      </c>
      <c r="DM192" s="303" t="s">
        <v>744</v>
      </c>
      <c r="DN192" s="303" t="s">
        <v>744</v>
      </c>
      <c r="DO192" s="303" t="s">
        <v>744</v>
      </c>
      <c r="DP192" s="303" t="s">
        <v>744</v>
      </c>
      <c r="DQ192" s="303" t="s">
        <v>744</v>
      </c>
      <c r="DR192" s="303" t="s">
        <v>744</v>
      </c>
      <c r="DS192" s="303" t="s">
        <v>744</v>
      </c>
      <c r="DT192" s="303" t="s">
        <v>744</v>
      </c>
      <c r="DU192" s="303" t="s">
        <v>744</v>
      </c>
      <c r="DV192" s="393" t="s">
        <v>744</v>
      </c>
      <c r="DW192" s="303" t="s">
        <v>744</v>
      </c>
      <c r="DX192" s="303" t="s">
        <v>744</v>
      </c>
      <c r="DY192" s="393" t="s">
        <v>744</v>
      </c>
      <c r="DZ192" s="303" t="s">
        <v>744</v>
      </c>
      <c r="EA192" s="303" t="s">
        <v>744</v>
      </c>
      <c r="EB192" s="303" t="s">
        <v>744</v>
      </c>
      <c r="EC192" s="303" t="s">
        <v>744</v>
      </c>
      <c r="ED192" s="303" t="s">
        <v>744</v>
      </c>
      <c r="EE192" s="303" t="s">
        <v>744</v>
      </c>
      <c r="EF192" s="303" t="s">
        <v>744</v>
      </c>
      <c r="EG192" s="303" t="s">
        <v>744</v>
      </c>
      <c r="EH192" s="303" t="s">
        <v>744</v>
      </c>
      <c r="EI192" s="303" t="s">
        <v>744</v>
      </c>
      <c r="EJ192" s="303" t="s">
        <v>744</v>
      </c>
      <c r="EK192" s="393" t="s">
        <v>744</v>
      </c>
      <c r="EL192" s="303" t="s">
        <v>744</v>
      </c>
      <c r="EM192" s="303" t="s">
        <v>744</v>
      </c>
      <c r="EN192" s="393" t="s">
        <v>744</v>
      </c>
      <c r="EO192" s="303">
        <v>4</v>
      </c>
      <c r="EP192" s="303">
        <v>7200</v>
      </c>
      <c r="EQ192" s="303">
        <v>0</v>
      </c>
      <c r="ER192" s="303">
        <v>16</v>
      </c>
      <c r="ES192" s="303">
        <v>0</v>
      </c>
      <c r="ET192" s="303">
        <v>0</v>
      </c>
      <c r="EU192" s="303">
        <v>0</v>
      </c>
      <c r="EV192" s="303">
        <v>0</v>
      </c>
      <c r="EW192" s="303">
        <v>0</v>
      </c>
      <c r="EX192" s="303">
        <v>0</v>
      </c>
      <c r="EY192" s="303">
        <v>7184</v>
      </c>
      <c r="EZ192" s="303">
        <v>432</v>
      </c>
      <c r="FA192" s="393">
        <v>0</v>
      </c>
      <c r="FB192" s="303">
        <v>1800</v>
      </c>
      <c r="FC192" s="303">
        <v>1796</v>
      </c>
      <c r="FD192" s="303">
        <v>108</v>
      </c>
      <c r="FE192" s="393">
        <v>2.2222222222222365E-3</v>
      </c>
      <c r="FF192" s="303">
        <v>1</v>
      </c>
      <c r="FG192" s="303">
        <v>1800</v>
      </c>
      <c r="FH192" s="303">
        <v>0</v>
      </c>
      <c r="FI192" s="303">
        <v>8</v>
      </c>
      <c r="FJ192" s="303">
        <v>0</v>
      </c>
      <c r="FK192" s="303">
        <v>0</v>
      </c>
      <c r="FL192" s="303">
        <v>0</v>
      </c>
      <c r="FM192" s="303">
        <v>0</v>
      </c>
      <c r="FN192" s="303">
        <v>0</v>
      </c>
      <c r="FO192" s="303">
        <v>0</v>
      </c>
      <c r="FP192" s="303">
        <v>1792</v>
      </c>
      <c r="FQ192" s="303">
        <v>0</v>
      </c>
      <c r="FR192" s="393">
        <v>0</v>
      </c>
      <c r="FS192" s="303">
        <v>1800</v>
      </c>
      <c r="FT192" s="303">
        <v>1792</v>
      </c>
      <c r="FU192" s="303">
        <v>0</v>
      </c>
      <c r="FV192" s="393">
        <v>4.4444444444444731E-3</v>
      </c>
      <c r="FW192" s="303">
        <v>5</v>
      </c>
      <c r="FX192" s="303">
        <v>9000</v>
      </c>
      <c r="FY192" s="303">
        <v>0</v>
      </c>
      <c r="FZ192" s="303">
        <v>24</v>
      </c>
      <c r="GA192" s="303">
        <v>0</v>
      </c>
      <c r="GB192" s="303">
        <v>0</v>
      </c>
      <c r="GC192" s="303">
        <v>0</v>
      </c>
      <c r="GD192" s="303">
        <v>0</v>
      </c>
      <c r="GE192" s="303">
        <v>0</v>
      </c>
      <c r="GF192" s="303">
        <v>0</v>
      </c>
      <c r="GG192" s="303">
        <v>8976</v>
      </c>
      <c r="GH192" s="303">
        <v>432</v>
      </c>
      <c r="GI192" s="393">
        <v>0</v>
      </c>
      <c r="GJ192" s="303">
        <v>1800</v>
      </c>
      <c r="GK192" s="303">
        <v>1795.2</v>
      </c>
      <c r="GL192" s="303">
        <v>86.4</v>
      </c>
      <c r="GM192" s="393">
        <v>2.666666666666595E-3</v>
      </c>
      <c r="GN192" s="303">
        <v>17</v>
      </c>
      <c r="GO192" s="303">
        <v>29760.5</v>
      </c>
      <c r="GP192" s="303">
        <v>0</v>
      </c>
      <c r="GQ192" s="303">
        <v>832</v>
      </c>
      <c r="GR192" s="303">
        <v>0</v>
      </c>
      <c r="GS192" s="303">
        <v>80</v>
      </c>
      <c r="GT192" s="303">
        <v>200</v>
      </c>
      <c r="GU192" s="303">
        <v>24</v>
      </c>
      <c r="GV192" s="303">
        <v>0</v>
      </c>
      <c r="GW192" s="303">
        <v>0</v>
      </c>
      <c r="GX192" s="303">
        <v>28624.5</v>
      </c>
      <c r="GY192" s="303">
        <v>2462</v>
      </c>
      <c r="GZ192" s="393">
        <v>839.5</v>
      </c>
      <c r="HA192" s="303">
        <v>1750.6176470588234</v>
      </c>
      <c r="HB192" s="303">
        <v>1683.7941176470588</v>
      </c>
      <c r="HC192" s="303">
        <v>144.8235294117647</v>
      </c>
      <c r="HD192" s="393">
        <v>3.8171401690159756E-2</v>
      </c>
      <c r="HE192" s="303" t="s">
        <v>744</v>
      </c>
      <c r="HF192" s="303" t="s">
        <v>744</v>
      </c>
      <c r="HG192" s="303" t="s">
        <v>744</v>
      </c>
      <c r="HH192" s="303" t="s">
        <v>744</v>
      </c>
      <c r="HI192" s="303" t="s">
        <v>744</v>
      </c>
      <c r="HJ192" s="303" t="s">
        <v>744</v>
      </c>
      <c r="HK192" s="303" t="s">
        <v>744</v>
      </c>
      <c r="HL192" s="303" t="s">
        <v>744</v>
      </c>
      <c r="HM192" s="303" t="s">
        <v>744</v>
      </c>
      <c r="HN192" s="303" t="s">
        <v>744</v>
      </c>
      <c r="HO192" s="303" t="s">
        <v>744</v>
      </c>
      <c r="HP192" s="303" t="s">
        <v>744</v>
      </c>
      <c r="HQ192" s="393" t="s">
        <v>744</v>
      </c>
      <c r="HR192" s="303" t="s">
        <v>744</v>
      </c>
      <c r="HS192" s="303" t="s">
        <v>744</v>
      </c>
      <c r="HT192" s="303" t="s">
        <v>744</v>
      </c>
      <c r="HU192" s="393" t="s">
        <v>744</v>
      </c>
      <c r="HV192" s="303">
        <v>17</v>
      </c>
      <c r="HW192" s="303">
        <v>29760.5</v>
      </c>
      <c r="HX192" s="303">
        <v>0</v>
      </c>
      <c r="HY192" s="303">
        <v>832</v>
      </c>
      <c r="HZ192" s="303">
        <v>0</v>
      </c>
      <c r="IA192" s="303">
        <v>80</v>
      </c>
      <c r="IB192" s="303">
        <v>200</v>
      </c>
      <c r="IC192" s="303">
        <v>24</v>
      </c>
      <c r="ID192" s="303">
        <v>0</v>
      </c>
      <c r="IE192" s="303">
        <v>0</v>
      </c>
      <c r="IF192" s="303">
        <v>28624.5</v>
      </c>
      <c r="IG192" s="303">
        <v>2462</v>
      </c>
      <c r="IH192" s="393">
        <v>839.5</v>
      </c>
      <c r="II192" s="303">
        <v>1750.6176470588234</v>
      </c>
      <c r="IJ192" s="303">
        <v>1683.7941176470588</v>
      </c>
      <c r="IK192" s="303">
        <v>144.8235294117647</v>
      </c>
      <c r="IL192" s="393">
        <v>3.8171401690159756E-2</v>
      </c>
      <c r="IM192" s="303"/>
      <c r="IN192" s="303">
        <v>1760.0238095238096</v>
      </c>
      <c r="IO192" s="303">
        <v>1705.1666666666667</v>
      </c>
      <c r="IP192" s="393">
        <v>3.1168409518269491E-2</v>
      </c>
      <c r="IQ192" s="303">
        <v>1800</v>
      </c>
      <c r="IR192" s="303">
        <v>1792</v>
      </c>
      <c r="IS192" s="393">
        <v>4.4444444444444731E-3</v>
      </c>
      <c r="IT192" s="303">
        <v>1761.840909090909</v>
      </c>
      <c r="IU192" s="303">
        <v>1709.1136363636363</v>
      </c>
      <c r="IV192" s="393">
        <v>2.992737451787264E-2</v>
      </c>
      <c r="IW192" s="735"/>
      <c r="IX192" s="303"/>
      <c r="IY192" s="396" t="s">
        <v>498</v>
      </c>
      <c r="IZ192" s="396" t="s">
        <v>449</v>
      </c>
      <c r="JA192" s="396" t="s">
        <v>343</v>
      </c>
      <c r="JB192" s="396">
        <v>23</v>
      </c>
      <c r="JC192" s="396" t="s">
        <v>12</v>
      </c>
      <c r="JD192" s="396" t="s">
        <v>232</v>
      </c>
      <c r="JE192" s="396" t="s">
        <v>9</v>
      </c>
      <c r="JF192" s="396" t="s">
        <v>232</v>
      </c>
      <c r="JG192" s="396" t="s">
        <v>358</v>
      </c>
    </row>
    <row r="193" spans="1:267" customFormat="1">
      <c r="A193">
        <v>3000</v>
      </c>
      <c r="B193">
        <v>1</v>
      </c>
      <c r="F193">
        <v>700</v>
      </c>
      <c r="G193">
        <v>41</v>
      </c>
      <c r="H193">
        <v>0</v>
      </c>
      <c r="I193">
        <v>1</v>
      </c>
      <c r="J193">
        <v>1</v>
      </c>
      <c r="K193">
        <v>0</v>
      </c>
      <c r="L193" t="s">
        <v>509</v>
      </c>
      <c r="M193">
        <v>0</v>
      </c>
      <c r="N193">
        <v>33</v>
      </c>
      <c r="O193">
        <v>0</v>
      </c>
      <c r="P193">
        <v>40</v>
      </c>
      <c r="Q193">
        <v>0</v>
      </c>
      <c r="R193">
        <v>0</v>
      </c>
      <c r="S193">
        <v>0</v>
      </c>
      <c r="T193" t="s">
        <v>745</v>
      </c>
      <c r="U193">
        <v>0</v>
      </c>
      <c r="V193">
        <v>0</v>
      </c>
      <c r="W193">
        <v>0</v>
      </c>
      <c r="X193">
        <v>3</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c r="BS193">
        <v>0</v>
      </c>
      <c r="BT193">
        <v>0</v>
      </c>
      <c r="BU193">
        <v>0</v>
      </c>
      <c r="BV193">
        <v>0</v>
      </c>
      <c r="BW193">
        <v>0</v>
      </c>
      <c r="BX193">
        <v>0</v>
      </c>
      <c r="BY193">
        <v>0</v>
      </c>
      <c r="BZ193">
        <v>0</v>
      </c>
      <c r="CA193">
        <v>0</v>
      </c>
      <c r="CB193">
        <v>0</v>
      </c>
      <c r="CC193">
        <v>0</v>
      </c>
      <c r="CD193">
        <v>0</v>
      </c>
      <c r="CE193">
        <v>0</v>
      </c>
      <c r="CF193">
        <v>0</v>
      </c>
      <c r="CG193" s="439"/>
      <c r="CH193" s="303" t="s">
        <v>744</v>
      </c>
      <c r="CI193" s="393" t="s">
        <v>744</v>
      </c>
      <c r="CJ193" s="303" t="s">
        <v>744</v>
      </c>
      <c r="CK193" s="393" t="s">
        <v>744</v>
      </c>
      <c r="CL193" s="303" t="s">
        <v>744</v>
      </c>
      <c r="CM193" s="393" t="s">
        <v>744</v>
      </c>
      <c r="CN193" s="303"/>
      <c r="CO193" s="303"/>
      <c r="CP193" s="393" t="s">
        <v>658</v>
      </c>
      <c r="CQ193" s="303" t="s">
        <v>744</v>
      </c>
      <c r="CR193" s="393" t="s">
        <v>744</v>
      </c>
      <c r="CS193" s="393" t="s">
        <v>658</v>
      </c>
      <c r="CT193" s="303" t="s">
        <v>744</v>
      </c>
      <c r="CU193" s="393" t="s">
        <v>744</v>
      </c>
      <c r="CV193" s="303" t="s">
        <v>744</v>
      </c>
      <c r="CW193" s="303" t="s">
        <v>744</v>
      </c>
      <c r="CX193" s="303" t="s">
        <v>744</v>
      </c>
      <c r="CY193" s="303" t="s">
        <v>744</v>
      </c>
      <c r="CZ193" s="303" t="s">
        <v>744</v>
      </c>
      <c r="DA193" s="303" t="s">
        <v>744</v>
      </c>
      <c r="DB193" s="303" t="s">
        <v>744</v>
      </c>
      <c r="DC193" s="303" t="s">
        <v>744</v>
      </c>
      <c r="DD193" s="303" t="s">
        <v>744</v>
      </c>
      <c r="DE193" s="303" t="s">
        <v>744</v>
      </c>
      <c r="DF193" s="303" t="s">
        <v>744</v>
      </c>
      <c r="DG193" s="393" t="s">
        <v>744</v>
      </c>
      <c r="DH193" s="303" t="s">
        <v>744</v>
      </c>
      <c r="DI193" s="303" t="s">
        <v>744</v>
      </c>
      <c r="DJ193" s="393" t="s">
        <v>744</v>
      </c>
      <c r="DK193" s="303" t="s">
        <v>744</v>
      </c>
      <c r="DL193" s="303" t="s">
        <v>744</v>
      </c>
      <c r="DM193" s="303" t="s">
        <v>744</v>
      </c>
      <c r="DN193" s="303" t="s">
        <v>744</v>
      </c>
      <c r="DO193" s="303" t="s">
        <v>744</v>
      </c>
      <c r="DP193" s="303" t="s">
        <v>744</v>
      </c>
      <c r="DQ193" s="303" t="s">
        <v>744</v>
      </c>
      <c r="DR193" s="303" t="s">
        <v>744</v>
      </c>
      <c r="DS193" s="303" t="s">
        <v>744</v>
      </c>
      <c r="DT193" s="303" t="s">
        <v>744</v>
      </c>
      <c r="DU193" s="303" t="s">
        <v>744</v>
      </c>
      <c r="DV193" s="393" t="s">
        <v>744</v>
      </c>
      <c r="DW193" s="303" t="s">
        <v>744</v>
      </c>
      <c r="DX193" s="303" t="s">
        <v>744</v>
      </c>
      <c r="DY193" s="393" t="s">
        <v>744</v>
      </c>
      <c r="DZ193" s="303" t="s">
        <v>744</v>
      </c>
      <c r="EA193" s="303" t="s">
        <v>744</v>
      </c>
      <c r="EB193" s="303" t="s">
        <v>744</v>
      </c>
      <c r="EC193" s="303" t="s">
        <v>744</v>
      </c>
      <c r="ED193" s="303" t="s">
        <v>744</v>
      </c>
      <c r="EE193" s="303" t="s">
        <v>744</v>
      </c>
      <c r="EF193" s="303" t="s">
        <v>744</v>
      </c>
      <c r="EG193" s="303" t="s">
        <v>744</v>
      </c>
      <c r="EH193" s="303" t="s">
        <v>744</v>
      </c>
      <c r="EI193" s="303" t="s">
        <v>744</v>
      </c>
      <c r="EJ193" s="303" t="s">
        <v>744</v>
      </c>
      <c r="EK193" s="393" t="s">
        <v>744</v>
      </c>
      <c r="EL193" s="303" t="s">
        <v>744</v>
      </c>
      <c r="EM193" s="303" t="s">
        <v>744</v>
      </c>
      <c r="EN193" s="393" t="s">
        <v>744</v>
      </c>
      <c r="EO193" s="303" t="s">
        <v>744</v>
      </c>
      <c r="EP193" s="303" t="s">
        <v>744</v>
      </c>
      <c r="EQ193" s="303" t="s">
        <v>744</v>
      </c>
      <c r="ER193" s="303" t="s">
        <v>744</v>
      </c>
      <c r="ES193" s="303" t="s">
        <v>744</v>
      </c>
      <c r="ET193" s="303" t="s">
        <v>744</v>
      </c>
      <c r="EU193" s="303" t="s">
        <v>744</v>
      </c>
      <c r="EV193" s="303" t="s">
        <v>744</v>
      </c>
      <c r="EW193" s="303" t="s">
        <v>744</v>
      </c>
      <c r="EX193" s="303" t="s">
        <v>744</v>
      </c>
      <c r="EY193" s="303" t="s">
        <v>744</v>
      </c>
      <c r="EZ193" s="303" t="s">
        <v>744</v>
      </c>
      <c r="FA193" s="393" t="s">
        <v>744</v>
      </c>
      <c r="FB193" s="303" t="s">
        <v>744</v>
      </c>
      <c r="FC193" s="303" t="s">
        <v>744</v>
      </c>
      <c r="FD193" s="303" t="s">
        <v>744</v>
      </c>
      <c r="FE193" s="393" t="s">
        <v>744</v>
      </c>
      <c r="FF193" s="303" t="s">
        <v>744</v>
      </c>
      <c r="FG193" s="303" t="s">
        <v>744</v>
      </c>
      <c r="FH193" s="303" t="s">
        <v>744</v>
      </c>
      <c r="FI193" s="303" t="s">
        <v>744</v>
      </c>
      <c r="FJ193" s="303" t="s">
        <v>744</v>
      </c>
      <c r="FK193" s="303" t="s">
        <v>744</v>
      </c>
      <c r="FL193" s="303" t="s">
        <v>744</v>
      </c>
      <c r="FM193" s="303" t="s">
        <v>744</v>
      </c>
      <c r="FN193" s="303" t="s">
        <v>744</v>
      </c>
      <c r="FO193" s="303" t="s">
        <v>744</v>
      </c>
      <c r="FP193" s="303" t="s">
        <v>744</v>
      </c>
      <c r="FQ193" s="303" t="s">
        <v>744</v>
      </c>
      <c r="FR193" s="393" t="s">
        <v>744</v>
      </c>
      <c r="FS193" s="303" t="s">
        <v>744</v>
      </c>
      <c r="FT193" s="303" t="s">
        <v>744</v>
      </c>
      <c r="FU193" s="303" t="s">
        <v>744</v>
      </c>
      <c r="FV193" s="393" t="s">
        <v>744</v>
      </c>
      <c r="FW193" s="303" t="s">
        <v>744</v>
      </c>
      <c r="FX193" s="303" t="s">
        <v>744</v>
      </c>
      <c r="FY193" s="303" t="s">
        <v>744</v>
      </c>
      <c r="FZ193" s="303" t="s">
        <v>744</v>
      </c>
      <c r="GA193" s="303" t="s">
        <v>744</v>
      </c>
      <c r="GB193" s="303" t="s">
        <v>744</v>
      </c>
      <c r="GC193" s="303" t="s">
        <v>744</v>
      </c>
      <c r="GD193" s="303" t="s">
        <v>744</v>
      </c>
      <c r="GE193" s="303" t="s">
        <v>744</v>
      </c>
      <c r="GF193" s="303" t="s">
        <v>744</v>
      </c>
      <c r="GG193" s="303" t="s">
        <v>744</v>
      </c>
      <c r="GH193" s="303" t="s">
        <v>744</v>
      </c>
      <c r="GI193" s="393" t="s">
        <v>744</v>
      </c>
      <c r="GJ193" s="303" t="s">
        <v>744</v>
      </c>
      <c r="GK193" s="303" t="s">
        <v>744</v>
      </c>
      <c r="GL193" s="303" t="s">
        <v>744</v>
      </c>
      <c r="GM193" s="393" t="s">
        <v>744</v>
      </c>
      <c r="GN193" s="303" t="s">
        <v>744</v>
      </c>
      <c r="GO193" s="303" t="s">
        <v>744</v>
      </c>
      <c r="GP193" s="303" t="s">
        <v>744</v>
      </c>
      <c r="GQ193" s="303" t="s">
        <v>744</v>
      </c>
      <c r="GR193" s="303" t="s">
        <v>744</v>
      </c>
      <c r="GS193" s="303" t="s">
        <v>744</v>
      </c>
      <c r="GT193" s="303" t="s">
        <v>744</v>
      </c>
      <c r="GU193" s="303" t="s">
        <v>744</v>
      </c>
      <c r="GV193" s="303" t="s">
        <v>744</v>
      </c>
      <c r="GW193" s="303" t="s">
        <v>744</v>
      </c>
      <c r="GX193" s="303" t="s">
        <v>744</v>
      </c>
      <c r="GY193" s="303" t="s">
        <v>744</v>
      </c>
      <c r="GZ193" s="393" t="s">
        <v>744</v>
      </c>
      <c r="HA193" s="303" t="s">
        <v>744</v>
      </c>
      <c r="HB193" s="303" t="s">
        <v>744</v>
      </c>
      <c r="HC193" s="303" t="s">
        <v>744</v>
      </c>
      <c r="HD193" s="393" t="s">
        <v>744</v>
      </c>
      <c r="HE193" s="303" t="s">
        <v>744</v>
      </c>
      <c r="HF193" s="303" t="s">
        <v>744</v>
      </c>
      <c r="HG193" s="303" t="s">
        <v>744</v>
      </c>
      <c r="HH193" s="303" t="s">
        <v>744</v>
      </c>
      <c r="HI193" s="303" t="s">
        <v>744</v>
      </c>
      <c r="HJ193" s="303" t="s">
        <v>744</v>
      </c>
      <c r="HK193" s="303" t="s">
        <v>744</v>
      </c>
      <c r="HL193" s="303" t="s">
        <v>744</v>
      </c>
      <c r="HM193" s="303" t="s">
        <v>744</v>
      </c>
      <c r="HN193" s="303" t="s">
        <v>744</v>
      </c>
      <c r="HO193" s="303" t="s">
        <v>744</v>
      </c>
      <c r="HP193" s="303" t="s">
        <v>744</v>
      </c>
      <c r="HQ193" s="393" t="s">
        <v>744</v>
      </c>
      <c r="HR193" s="303" t="s">
        <v>744</v>
      </c>
      <c r="HS193" s="303" t="s">
        <v>744</v>
      </c>
      <c r="HT193" s="303" t="s">
        <v>744</v>
      </c>
      <c r="HU193" s="393" t="s">
        <v>744</v>
      </c>
      <c r="HV193" s="303" t="s">
        <v>744</v>
      </c>
      <c r="HW193" s="303" t="s">
        <v>744</v>
      </c>
      <c r="HX193" s="303" t="s">
        <v>744</v>
      </c>
      <c r="HY193" s="303" t="s">
        <v>744</v>
      </c>
      <c r="HZ193" s="303" t="s">
        <v>744</v>
      </c>
      <c r="IA193" s="303" t="s">
        <v>744</v>
      </c>
      <c r="IB193" s="303" t="s">
        <v>744</v>
      </c>
      <c r="IC193" s="303" t="s">
        <v>744</v>
      </c>
      <c r="ID193" s="303" t="s">
        <v>744</v>
      </c>
      <c r="IE193" s="303" t="s">
        <v>744</v>
      </c>
      <c r="IF193" s="303" t="s">
        <v>744</v>
      </c>
      <c r="IG193" s="303" t="s">
        <v>744</v>
      </c>
      <c r="IH193" s="393" t="s">
        <v>744</v>
      </c>
      <c r="II193" s="303" t="s">
        <v>744</v>
      </c>
      <c r="IJ193" s="303" t="s">
        <v>744</v>
      </c>
      <c r="IK193" s="303" t="s">
        <v>744</v>
      </c>
      <c r="IL193" s="393" t="s">
        <v>744</v>
      </c>
      <c r="IM193" s="303"/>
      <c r="IN193" s="303" t="s">
        <v>744</v>
      </c>
      <c r="IO193" s="303" t="s">
        <v>744</v>
      </c>
      <c r="IP193" s="393" t="s">
        <v>744</v>
      </c>
      <c r="IQ193" s="303" t="s">
        <v>744</v>
      </c>
      <c r="IR193" s="303" t="s">
        <v>744</v>
      </c>
      <c r="IS193" s="393" t="s">
        <v>744</v>
      </c>
      <c r="IT193" s="303" t="s">
        <v>744</v>
      </c>
      <c r="IU193" s="303" t="s">
        <v>744</v>
      </c>
      <c r="IV193" s="393" t="s">
        <v>495</v>
      </c>
      <c r="IW193" s="735"/>
      <c r="IX193" s="303"/>
      <c r="IY193" s="396" t="s">
        <v>509</v>
      </c>
      <c r="IZ193" s="396" t="s">
        <v>449</v>
      </c>
      <c r="JA193" s="396" t="s">
        <v>343</v>
      </c>
      <c r="JB193" s="396">
        <v>3</v>
      </c>
      <c r="JC193" s="396" t="s">
        <v>11</v>
      </c>
      <c r="JD193" s="396" t="s">
        <v>232</v>
      </c>
      <c r="JE193" s="396" t="s">
        <v>9</v>
      </c>
      <c r="JF193" s="396" t="s">
        <v>232</v>
      </c>
      <c r="JG193" s="396" t="s">
        <v>358</v>
      </c>
    </row>
    <row r="194" spans="1:267" customFormat="1">
      <c r="A194">
        <v>3001</v>
      </c>
      <c r="B194">
        <v>1</v>
      </c>
      <c r="F194">
        <v>700</v>
      </c>
      <c r="G194">
        <v>43</v>
      </c>
      <c r="H194">
        <v>1</v>
      </c>
      <c r="I194">
        <v>0</v>
      </c>
      <c r="J194">
        <v>1</v>
      </c>
      <c r="K194">
        <v>0</v>
      </c>
      <c r="L194" t="s">
        <v>482</v>
      </c>
      <c r="M194">
        <v>0</v>
      </c>
      <c r="N194">
        <v>35</v>
      </c>
      <c r="O194">
        <v>31</v>
      </c>
      <c r="P194">
        <v>40</v>
      </c>
      <c r="Q194">
        <v>40</v>
      </c>
      <c r="R194">
        <v>0</v>
      </c>
      <c r="S194">
        <v>0</v>
      </c>
      <c r="T194" t="s">
        <v>745</v>
      </c>
      <c r="U194">
        <v>0</v>
      </c>
      <c r="V194">
        <v>0</v>
      </c>
      <c r="W194">
        <v>2</v>
      </c>
      <c r="X194">
        <v>6.5</v>
      </c>
      <c r="Y194">
        <v>17</v>
      </c>
      <c r="Z194">
        <v>0</v>
      </c>
      <c r="AA194">
        <v>0</v>
      </c>
      <c r="AB194">
        <v>0</v>
      </c>
      <c r="AC194">
        <v>0</v>
      </c>
      <c r="AD194">
        <v>0</v>
      </c>
      <c r="AE194">
        <v>0</v>
      </c>
      <c r="AF194">
        <v>0</v>
      </c>
      <c r="AG194">
        <v>0</v>
      </c>
      <c r="AH194">
        <v>0</v>
      </c>
      <c r="AI194">
        <v>40</v>
      </c>
      <c r="AJ194">
        <v>104</v>
      </c>
      <c r="AK194">
        <v>1432</v>
      </c>
      <c r="AL194">
        <v>0</v>
      </c>
      <c r="AM194">
        <v>0</v>
      </c>
      <c r="AN194">
        <v>0</v>
      </c>
      <c r="AO194">
        <v>0</v>
      </c>
      <c r="AP194">
        <v>0</v>
      </c>
      <c r="AQ194">
        <v>0</v>
      </c>
      <c r="AR194">
        <v>0</v>
      </c>
      <c r="AS194">
        <v>0</v>
      </c>
      <c r="AT194">
        <v>0</v>
      </c>
      <c r="AU194">
        <v>0</v>
      </c>
      <c r="AV194">
        <v>0</v>
      </c>
      <c r="AW194">
        <v>0</v>
      </c>
      <c r="AX194">
        <v>0</v>
      </c>
      <c r="AY194">
        <v>0</v>
      </c>
      <c r="AZ194">
        <v>0</v>
      </c>
      <c r="BA194">
        <v>0</v>
      </c>
      <c r="BB194">
        <v>355</v>
      </c>
      <c r="BC194">
        <v>316</v>
      </c>
      <c r="BD194">
        <v>0</v>
      </c>
      <c r="BE194">
        <v>0</v>
      </c>
      <c r="BF194">
        <v>0</v>
      </c>
      <c r="BG194">
        <v>0</v>
      </c>
      <c r="BH194">
        <v>0</v>
      </c>
      <c r="BI194">
        <v>0</v>
      </c>
      <c r="BJ194">
        <v>0</v>
      </c>
      <c r="BK194">
        <v>0</v>
      </c>
      <c r="BL194">
        <v>0</v>
      </c>
      <c r="BM194">
        <v>0</v>
      </c>
      <c r="BN194">
        <v>0</v>
      </c>
      <c r="BO194">
        <v>0</v>
      </c>
      <c r="BP194">
        <v>0</v>
      </c>
      <c r="BQ194">
        <v>0</v>
      </c>
      <c r="BR194">
        <v>0</v>
      </c>
      <c r="BS194">
        <v>0</v>
      </c>
      <c r="BT194">
        <v>0</v>
      </c>
      <c r="BU194">
        <v>0</v>
      </c>
      <c r="BV194">
        <v>0</v>
      </c>
      <c r="BW194">
        <v>0</v>
      </c>
      <c r="BX194">
        <v>0</v>
      </c>
      <c r="BY194">
        <v>0</v>
      </c>
      <c r="BZ194">
        <v>0</v>
      </c>
      <c r="CA194">
        <v>0</v>
      </c>
      <c r="CB194">
        <v>0</v>
      </c>
      <c r="CC194">
        <v>6.5</v>
      </c>
      <c r="CD194">
        <v>10</v>
      </c>
      <c r="CE194">
        <v>4221.5</v>
      </c>
      <c r="CF194">
        <v>0</v>
      </c>
      <c r="CG194" s="439"/>
      <c r="CH194" s="303">
        <v>35</v>
      </c>
      <c r="CI194" s="393">
        <v>31</v>
      </c>
      <c r="CJ194" s="303">
        <v>40</v>
      </c>
      <c r="CK194" s="393">
        <v>40</v>
      </c>
      <c r="CL194" s="303">
        <v>0</v>
      </c>
      <c r="CM194" s="393">
        <v>0</v>
      </c>
      <c r="CN194" s="303"/>
      <c r="CO194" s="303"/>
      <c r="CP194" s="393" t="s">
        <v>744</v>
      </c>
      <c r="CQ194" s="303" t="s">
        <v>744</v>
      </c>
      <c r="CR194" s="393" t="s">
        <v>389</v>
      </c>
      <c r="CS194" s="393" t="s">
        <v>744</v>
      </c>
      <c r="CT194" s="303" t="s">
        <v>744</v>
      </c>
      <c r="CU194" s="393" t="s">
        <v>389</v>
      </c>
      <c r="CV194" s="303" t="s">
        <v>744</v>
      </c>
      <c r="CW194" s="303" t="s">
        <v>744</v>
      </c>
      <c r="CX194" s="303" t="s">
        <v>744</v>
      </c>
      <c r="CY194" s="303" t="s">
        <v>744</v>
      </c>
      <c r="CZ194" s="303" t="s">
        <v>744</v>
      </c>
      <c r="DA194" s="303" t="s">
        <v>744</v>
      </c>
      <c r="DB194" s="303" t="s">
        <v>744</v>
      </c>
      <c r="DC194" s="303" t="s">
        <v>744</v>
      </c>
      <c r="DD194" s="303" t="s">
        <v>744</v>
      </c>
      <c r="DE194" s="303" t="s">
        <v>744</v>
      </c>
      <c r="DF194" s="303" t="s">
        <v>744</v>
      </c>
      <c r="DG194" s="393" t="s">
        <v>744</v>
      </c>
      <c r="DH194" s="303" t="s">
        <v>744</v>
      </c>
      <c r="DI194" s="303" t="s">
        <v>744</v>
      </c>
      <c r="DJ194" s="393" t="s">
        <v>744</v>
      </c>
      <c r="DK194" s="303" t="s">
        <v>744</v>
      </c>
      <c r="DL194" s="303" t="s">
        <v>744</v>
      </c>
      <c r="DM194" s="303" t="s">
        <v>744</v>
      </c>
      <c r="DN194" s="303" t="s">
        <v>744</v>
      </c>
      <c r="DO194" s="303" t="s">
        <v>744</v>
      </c>
      <c r="DP194" s="303" t="s">
        <v>744</v>
      </c>
      <c r="DQ194" s="303" t="s">
        <v>744</v>
      </c>
      <c r="DR194" s="303" t="s">
        <v>744</v>
      </c>
      <c r="DS194" s="303" t="s">
        <v>744</v>
      </c>
      <c r="DT194" s="303" t="s">
        <v>744</v>
      </c>
      <c r="DU194" s="303" t="s">
        <v>744</v>
      </c>
      <c r="DV194" s="393" t="s">
        <v>744</v>
      </c>
      <c r="DW194" s="303" t="s">
        <v>744</v>
      </c>
      <c r="DX194" s="303" t="s">
        <v>744</v>
      </c>
      <c r="DY194" s="393" t="s">
        <v>744</v>
      </c>
      <c r="DZ194" s="303" t="s">
        <v>744</v>
      </c>
      <c r="EA194" s="303" t="s">
        <v>744</v>
      </c>
      <c r="EB194" s="303" t="s">
        <v>744</v>
      </c>
      <c r="EC194" s="303" t="s">
        <v>744</v>
      </c>
      <c r="ED194" s="303" t="s">
        <v>744</v>
      </c>
      <c r="EE194" s="303" t="s">
        <v>744</v>
      </c>
      <c r="EF194" s="303" t="s">
        <v>744</v>
      </c>
      <c r="EG194" s="303" t="s">
        <v>744</v>
      </c>
      <c r="EH194" s="303" t="s">
        <v>744</v>
      </c>
      <c r="EI194" s="303" t="s">
        <v>744</v>
      </c>
      <c r="EJ194" s="303" t="s">
        <v>744</v>
      </c>
      <c r="EK194" s="393" t="s">
        <v>744</v>
      </c>
      <c r="EL194" s="303" t="s">
        <v>744</v>
      </c>
      <c r="EM194" s="303" t="s">
        <v>744</v>
      </c>
      <c r="EN194" s="393" t="s">
        <v>744</v>
      </c>
      <c r="EO194" s="303">
        <v>2</v>
      </c>
      <c r="EP194" s="303">
        <v>3440</v>
      </c>
      <c r="EQ194" s="303">
        <v>0</v>
      </c>
      <c r="ER194" s="303">
        <v>40</v>
      </c>
      <c r="ES194" s="303">
        <v>0</v>
      </c>
      <c r="ET194" s="303">
        <v>0</v>
      </c>
      <c r="EU194" s="303">
        <v>0</v>
      </c>
      <c r="EV194" s="303">
        <v>0</v>
      </c>
      <c r="EW194" s="303">
        <v>0</v>
      </c>
      <c r="EX194" s="303">
        <v>0</v>
      </c>
      <c r="EY194" s="303">
        <v>3400</v>
      </c>
      <c r="EZ194" s="303">
        <v>6.5</v>
      </c>
      <c r="FA194" s="393">
        <v>0</v>
      </c>
      <c r="FB194" s="303">
        <v>1720</v>
      </c>
      <c r="FC194" s="303">
        <v>1700</v>
      </c>
      <c r="FD194" s="303">
        <v>3.25</v>
      </c>
      <c r="FE194" s="393">
        <v>1.1627906976744207E-2</v>
      </c>
      <c r="FF194" s="303">
        <v>6.5</v>
      </c>
      <c r="FG194" s="303">
        <v>11180</v>
      </c>
      <c r="FH194" s="303">
        <v>0</v>
      </c>
      <c r="FI194" s="303">
        <v>104</v>
      </c>
      <c r="FJ194" s="303">
        <v>0</v>
      </c>
      <c r="FK194" s="303">
        <v>0</v>
      </c>
      <c r="FL194" s="303">
        <v>355</v>
      </c>
      <c r="FM194" s="303">
        <v>0</v>
      </c>
      <c r="FN194" s="303">
        <v>0</v>
      </c>
      <c r="FO194" s="303">
        <v>0</v>
      </c>
      <c r="FP194" s="303">
        <v>10721</v>
      </c>
      <c r="FQ194" s="303">
        <v>10</v>
      </c>
      <c r="FR194" s="393">
        <v>0</v>
      </c>
      <c r="FS194" s="303">
        <v>1720</v>
      </c>
      <c r="FT194" s="303">
        <v>1649.3846153846155</v>
      </c>
      <c r="FU194" s="303">
        <v>1.5384615384615385</v>
      </c>
      <c r="FV194" s="393">
        <v>4.1055456171735227E-2</v>
      </c>
      <c r="FW194" s="303">
        <v>8.5</v>
      </c>
      <c r="FX194" s="303">
        <v>14620</v>
      </c>
      <c r="FY194" s="303">
        <v>0</v>
      </c>
      <c r="FZ194" s="303">
        <v>144</v>
      </c>
      <c r="GA194" s="303">
        <v>0</v>
      </c>
      <c r="GB194" s="303">
        <v>0</v>
      </c>
      <c r="GC194" s="303">
        <v>355</v>
      </c>
      <c r="GD194" s="303">
        <v>0</v>
      </c>
      <c r="GE194" s="303">
        <v>0</v>
      </c>
      <c r="GF194" s="303">
        <v>0</v>
      </c>
      <c r="GG194" s="303">
        <v>14121</v>
      </c>
      <c r="GH194" s="303">
        <v>16.5</v>
      </c>
      <c r="GI194" s="393">
        <v>0</v>
      </c>
      <c r="GJ194" s="303">
        <v>1720</v>
      </c>
      <c r="GK194" s="303">
        <v>1661.2941176470588</v>
      </c>
      <c r="GL194" s="303">
        <v>1.9411764705882353</v>
      </c>
      <c r="GM194" s="393">
        <v>3.4131326949384477E-2</v>
      </c>
      <c r="GN194" s="303">
        <v>17</v>
      </c>
      <c r="GO194" s="303">
        <v>29784</v>
      </c>
      <c r="GP194" s="303">
        <v>0</v>
      </c>
      <c r="GQ194" s="303">
        <v>1432</v>
      </c>
      <c r="GR194" s="303">
        <v>0</v>
      </c>
      <c r="GS194" s="303">
        <v>0</v>
      </c>
      <c r="GT194" s="303">
        <v>316</v>
      </c>
      <c r="GU194" s="303">
        <v>0</v>
      </c>
      <c r="GV194" s="303">
        <v>0</v>
      </c>
      <c r="GW194" s="303">
        <v>0</v>
      </c>
      <c r="GX194" s="303">
        <v>28036</v>
      </c>
      <c r="GY194" s="303">
        <v>4221.5</v>
      </c>
      <c r="GZ194" s="393">
        <v>0</v>
      </c>
      <c r="HA194" s="303">
        <v>1752</v>
      </c>
      <c r="HB194" s="303">
        <v>1649.1764705882354</v>
      </c>
      <c r="HC194" s="303">
        <v>248.3235294117647</v>
      </c>
      <c r="HD194" s="393">
        <v>5.8689229116304031E-2</v>
      </c>
      <c r="HE194" s="303" t="s">
        <v>744</v>
      </c>
      <c r="HF194" s="303" t="s">
        <v>744</v>
      </c>
      <c r="HG194" s="303" t="s">
        <v>744</v>
      </c>
      <c r="HH194" s="303" t="s">
        <v>744</v>
      </c>
      <c r="HI194" s="303" t="s">
        <v>744</v>
      </c>
      <c r="HJ194" s="303" t="s">
        <v>744</v>
      </c>
      <c r="HK194" s="303" t="s">
        <v>744</v>
      </c>
      <c r="HL194" s="303" t="s">
        <v>744</v>
      </c>
      <c r="HM194" s="303" t="s">
        <v>744</v>
      </c>
      <c r="HN194" s="303" t="s">
        <v>744</v>
      </c>
      <c r="HO194" s="303" t="s">
        <v>744</v>
      </c>
      <c r="HP194" s="303" t="s">
        <v>744</v>
      </c>
      <c r="HQ194" s="393" t="s">
        <v>744</v>
      </c>
      <c r="HR194" s="303" t="s">
        <v>744</v>
      </c>
      <c r="HS194" s="303" t="s">
        <v>744</v>
      </c>
      <c r="HT194" s="303" t="s">
        <v>744</v>
      </c>
      <c r="HU194" s="393" t="s">
        <v>744</v>
      </c>
      <c r="HV194" s="303">
        <v>17</v>
      </c>
      <c r="HW194" s="303">
        <v>29784</v>
      </c>
      <c r="HX194" s="303">
        <v>0</v>
      </c>
      <c r="HY194" s="303">
        <v>1432</v>
      </c>
      <c r="HZ194" s="303">
        <v>0</v>
      </c>
      <c r="IA194" s="303">
        <v>0</v>
      </c>
      <c r="IB194" s="303">
        <v>316</v>
      </c>
      <c r="IC194" s="303">
        <v>0</v>
      </c>
      <c r="ID194" s="303">
        <v>0</v>
      </c>
      <c r="IE194" s="303">
        <v>0</v>
      </c>
      <c r="IF194" s="303">
        <v>28036</v>
      </c>
      <c r="IG194" s="303">
        <v>4221.5</v>
      </c>
      <c r="IH194" s="393">
        <v>0</v>
      </c>
      <c r="II194" s="303">
        <v>1752</v>
      </c>
      <c r="IJ194" s="303">
        <v>1649.1764705882354</v>
      </c>
      <c r="IK194" s="303">
        <v>248.3235294117647</v>
      </c>
      <c r="IL194" s="393">
        <v>5.8689229116304031E-2</v>
      </c>
      <c r="IM194" s="303"/>
      <c r="IN194" s="303">
        <v>1748.6315789473683</v>
      </c>
      <c r="IO194" s="303">
        <v>1654.5263157894738</v>
      </c>
      <c r="IP194" s="393">
        <v>5.3816518179629069E-2</v>
      </c>
      <c r="IQ194" s="303">
        <v>1720</v>
      </c>
      <c r="IR194" s="303">
        <v>1649.3846153846155</v>
      </c>
      <c r="IS194" s="393">
        <v>4.1055456171735227E-2</v>
      </c>
      <c r="IT194" s="303">
        <v>1741.3333333333333</v>
      </c>
      <c r="IU194" s="303">
        <v>1653.2156862745098</v>
      </c>
      <c r="IV194" s="393">
        <v>5.0603549229799039E-2</v>
      </c>
      <c r="IW194" s="735"/>
      <c r="IX194" s="303"/>
      <c r="IY194" s="396" t="s">
        <v>482</v>
      </c>
      <c r="IZ194" s="396" t="s">
        <v>449</v>
      </c>
      <c r="JA194" s="396" t="s">
        <v>343</v>
      </c>
      <c r="JB194" s="396">
        <v>37</v>
      </c>
      <c r="JC194" s="396" t="s">
        <v>12</v>
      </c>
      <c r="JD194" s="396" t="s">
        <v>232</v>
      </c>
      <c r="JE194" s="396" t="s">
        <v>9</v>
      </c>
      <c r="JF194" s="396" t="s">
        <v>232</v>
      </c>
      <c r="JG194" s="396" t="s">
        <v>358</v>
      </c>
    </row>
    <row r="195" spans="1:267" customFormat="1">
      <c r="A195">
        <v>3002</v>
      </c>
      <c r="B195">
        <v>1</v>
      </c>
      <c r="F195">
        <v>700</v>
      </c>
      <c r="G195">
        <v>41</v>
      </c>
      <c r="H195">
        <v>1</v>
      </c>
      <c r="I195">
        <v>0</v>
      </c>
      <c r="J195">
        <v>1</v>
      </c>
      <c r="K195">
        <v>0</v>
      </c>
      <c r="L195" t="s">
        <v>498</v>
      </c>
      <c r="M195">
        <v>0</v>
      </c>
      <c r="N195">
        <v>25</v>
      </c>
      <c r="O195">
        <v>25</v>
      </c>
      <c r="P195">
        <v>40</v>
      </c>
      <c r="Q195">
        <v>40</v>
      </c>
      <c r="R195">
        <v>0</v>
      </c>
      <c r="S195">
        <v>0</v>
      </c>
      <c r="T195" t="s">
        <v>745</v>
      </c>
      <c r="U195">
        <v>0</v>
      </c>
      <c r="V195">
        <v>0</v>
      </c>
      <c r="W195">
        <v>29.5</v>
      </c>
      <c r="X195">
        <v>6.5</v>
      </c>
      <c r="Y195">
        <v>50</v>
      </c>
      <c r="Z195">
        <v>0</v>
      </c>
      <c r="AA195">
        <v>0</v>
      </c>
      <c r="AB195">
        <v>0</v>
      </c>
      <c r="AC195">
        <v>0</v>
      </c>
      <c r="AD195">
        <v>0</v>
      </c>
      <c r="AE195">
        <v>1848</v>
      </c>
      <c r="AF195">
        <v>0</v>
      </c>
      <c r="AG195">
        <v>0</v>
      </c>
      <c r="AH195">
        <v>0</v>
      </c>
      <c r="AI195">
        <v>450</v>
      </c>
      <c r="AJ195">
        <v>40</v>
      </c>
      <c r="AK195">
        <v>3152</v>
      </c>
      <c r="AL195">
        <v>0</v>
      </c>
      <c r="AM195">
        <v>0</v>
      </c>
      <c r="AN195">
        <v>0</v>
      </c>
      <c r="AO195">
        <v>0</v>
      </c>
      <c r="AP195">
        <v>0</v>
      </c>
      <c r="AQ195">
        <v>0</v>
      </c>
      <c r="AR195">
        <v>0</v>
      </c>
      <c r="AS195">
        <v>0</v>
      </c>
      <c r="AT195">
        <v>0</v>
      </c>
      <c r="AU195">
        <v>0</v>
      </c>
      <c r="AV195">
        <v>0</v>
      </c>
      <c r="AW195">
        <v>0</v>
      </c>
      <c r="AX195">
        <v>0</v>
      </c>
      <c r="AY195">
        <v>0</v>
      </c>
      <c r="AZ195">
        <v>0</v>
      </c>
      <c r="BA195">
        <v>40</v>
      </c>
      <c r="BB195">
        <v>0</v>
      </c>
      <c r="BC195">
        <v>0</v>
      </c>
      <c r="BD195">
        <v>0</v>
      </c>
      <c r="BE195">
        <v>0</v>
      </c>
      <c r="BF195">
        <v>0</v>
      </c>
      <c r="BG195">
        <v>0</v>
      </c>
      <c r="BH195">
        <v>0</v>
      </c>
      <c r="BI195">
        <v>0</v>
      </c>
      <c r="BJ195">
        <v>0</v>
      </c>
      <c r="BK195">
        <v>0</v>
      </c>
      <c r="BL195">
        <v>0</v>
      </c>
      <c r="BM195">
        <v>0</v>
      </c>
      <c r="BN195">
        <v>0</v>
      </c>
      <c r="BO195">
        <v>0</v>
      </c>
      <c r="BP195">
        <v>0</v>
      </c>
      <c r="BQ195">
        <v>0</v>
      </c>
      <c r="BR195">
        <v>0</v>
      </c>
      <c r="BS195">
        <v>0</v>
      </c>
      <c r="BT195">
        <v>0</v>
      </c>
      <c r="BU195">
        <v>0</v>
      </c>
      <c r="BV195">
        <v>0</v>
      </c>
      <c r="BW195">
        <v>0</v>
      </c>
      <c r="BX195">
        <v>0</v>
      </c>
      <c r="BY195">
        <v>0</v>
      </c>
      <c r="BZ195">
        <v>0</v>
      </c>
      <c r="CA195">
        <v>0</v>
      </c>
      <c r="CB195">
        <v>0</v>
      </c>
      <c r="CC195">
        <v>0</v>
      </c>
      <c r="CD195">
        <v>0</v>
      </c>
      <c r="CE195">
        <v>10857</v>
      </c>
      <c r="CF195">
        <v>0</v>
      </c>
      <c r="CG195" s="439"/>
      <c r="CH195" s="303">
        <v>25</v>
      </c>
      <c r="CI195" s="393">
        <v>25</v>
      </c>
      <c r="CJ195" s="303">
        <v>40</v>
      </c>
      <c r="CK195" s="393">
        <v>40</v>
      </c>
      <c r="CL195" s="303">
        <v>0</v>
      </c>
      <c r="CM195" s="393">
        <v>0</v>
      </c>
      <c r="CN195" s="303"/>
      <c r="CO195" s="303"/>
      <c r="CP195" s="393" t="s">
        <v>744</v>
      </c>
      <c r="CQ195" s="303" t="s">
        <v>744</v>
      </c>
      <c r="CR195" s="393" t="s">
        <v>389</v>
      </c>
      <c r="CS195" s="393" t="s">
        <v>744</v>
      </c>
      <c r="CT195" s="303" t="s">
        <v>744</v>
      </c>
      <c r="CU195" s="393" t="s">
        <v>389</v>
      </c>
      <c r="CV195" s="303" t="s">
        <v>744</v>
      </c>
      <c r="CW195" s="303" t="s">
        <v>744</v>
      </c>
      <c r="CX195" s="303" t="s">
        <v>744</v>
      </c>
      <c r="CY195" s="303" t="s">
        <v>744</v>
      </c>
      <c r="CZ195" s="303" t="s">
        <v>744</v>
      </c>
      <c r="DA195" s="303" t="s">
        <v>744</v>
      </c>
      <c r="DB195" s="303" t="s">
        <v>744</v>
      </c>
      <c r="DC195" s="303" t="s">
        <v>744</v>
      </c>
      <c r="DD195" s="303" t="s">
        <v>744</v>
      </c>
      <c r="DE195" s="303" t="s">
        <v>744</v>
      </c>
      <c r="DF195" s="303" t="s">
        <v>744</v>
      </c>
      <c r="DG195" s="393" t="s">
        <v>744</v>
      </c>
      <c r="DH195" s="303" t="s">
        <v>744</v>
      </c>
      <c r="DI195" s="303" t="s">
        <v>744</v>
      </c>
      <c r="DJ195" s="393" t="s">
        <v>744</v>
      </c>
      <c r="DK195" s="303" t="s">
        <v>744</v>
      </c>
      <c r="DL195" s="303" t="s">
        <v>744</v>
      </c>
      <c r="DM195" s="303" t="s">
        <v>744</v>
      </c>
      <c r="DN195" s="303" t="s">
        <v>744</v>
      </c>
      <c r="DO195" s="303" t="s">
        <v>744</v>
      </c>
      <c r="DP195" s="303" t="s">
        <v>744</v>
      </c>
      <c r="DQ195" s="303" t="s">
        <v>744</v>
      </c>
      <c r="DR195" s="303" t="s">
        <v>744</v>
      </c>
      <c r="DS195" s="303" t="s">
        <v>744</v>
      </c>
      <c r="DT195" s="303" t="s">
        <v>744</v>
      </c>
      <c r="DU195" s="303" t="s">
        <v>744</v>
      </c>
      <c r="DV195" s="393" t="s">
        <v>744</v>
      </c>
      <c r="DW195" s="303" t="s">
        <v>744</v>
      </c>
      <c r="DX195" s="303" t="s">
        <v>744</v>
      </c>
      <c r="DY195" s="393" t="s">
        <v>744</v>
      </c>
      <c r="DZ195" s="303" t="s">
        <v>744</v>
      </c>
      <c r="EA195" s="303" t="s">
        <v>744</v>
      </c>
      <c r="EB195" s="303" t="s">
        <v>744</v>
      </c>
      <c r="EC195" s="303" t="s">
        <v>744</v>
      </c>
      <c r="ED195" s="303" t="s">
        <v>744</v>
      </c>
      <c r="EE195" s="303" t="s">
        <v>744</v>
      </c>
      <c r="EF195" s="303" t="s">
        <v>744</v>
      </c>
      <c r="EG195" s="303" t="s">
        <v>744</v>
      </c>
      <c r="EH195" s="303" t="s">
        <v>744</v>
      </c>
      <c r="EI195" s="303" t="s">
        <v>744</v>
      </c>
      <c r="EJ195" s="303" t="s">
        <v>744</v>
      </c>
      <c r="EK195" s="393" t="s">
        <v>744</v>
      </c>
      <c r="EL195" s="303" t="s">
        <v>744</v>
      </c>
      <c r="EM195" s="303" t="s">
        <v>744</v>
      </c>
      <c r="EN195" s="393" t="s">
        <v>744</v>
      </c>
      <c r="EO195" s="303">
        <v>29.5</v>
      </c>
      <c r="EP195" s="303">
        <v>53100</v>
      </c>
      <c r="EQ195" s="303">
        <v>0</v>
      </c>
      <c r="ER195" s="303">
        <v>450</v>
      </c>
      <c r="ES195" s="303">
        <v>0</v>
      </c>
      <c r="ET195" s="303">
        <v>0</v>
      </c>
      <c r="EU195" s="303">
        <v>40</v>
      </c>
      <c r="EV195" s="303">
        <v>0</v>
      </c>
      <c r="EW195" s="303">
        <v>0</v>
      </c>
      <c r="EX195" s="303">
        <v>0</v>
      </c>
      <c r="EY195" s="303">
        <v>52610</v>
      </c>
      <c r="EZ195" s="303">
        <v>0</v>
      </c>
      <c r="FA195" s="393">
        <v>0</v>
      </c>
      <c r="FB195" s="303">
        <v>1800</v>
      </c>
      <c r="FC195" s="303">
        <v>1783.3898305084747</v>
      </c>
      <c r="FD195" s="303">
        <v>0</v>
      </c>
      <c r="FE195" s="393">
        <v>9.2278719397362874E-3</v>
      </c>
      <c r="FF195" s="303">
        <v>6.5</v>
      </c>
      <c r="FG195" s="303">
        <v>11700</v>
      </c>
      <c r="FH195" s="303">
        <v>0</v>
      </c>
      <c r="FI195" s="303">
        <v>40</v>
      </c>
      <c r="FJ195" s="303">
        <v>0</v>
      </c>
      <c r="FK195" s="303">
        <v>0</v>
      </c>
      <c r="FL195" s="303">
        <v>0</v>
      </c>
      <c r="FM195" s="303">
        <v>0</v>
      </c>
      <c r="FN195" s="303">
        <v>0</v>
      </c>
      <c r="FO195" s="303">
        <v>0</v>
      </c>
      <c r="FP195" s="303">
        <v>11660</v>
      </c>
      <c r="FQ195" s="303">
        <v>0</v>
      </c>
      <c r="FR195" s="393">
        <v>0</v>
      </c>
      <c r="FS195" s="303">
        <v>1800</v>
      </c>
      <c r="FT195" s="303">
        <v>1793.8461538461538</v>
      </c>
      <c r="FU195" s="303">
        <v>0</v>
      </c>
      <c r="FV195" s="393">
        <v>3.4188034188034067E-3</v>
      </c>
      <c r="FW195" s="303">
        <v>36</v>
      </c>
      <c r="FX195" s="303">
        <v>64800</v>
      </c>
      <c r="FY195" s="303">
        <v>0</v>
      </c>
      <c r="FZ195" s="303">
        <v>490</v>
      </c>
      <c r="GA195" s="303">
        <v>0</v>
      </c>
      <c r="GB195" s="303">
        <v>0</v>
      </c>
      <c r="GC195" s="303">
        <v>40</v>
      </c>
      <c r="GD195" s="303">
        <v>0</v>
      </c>
      <c r="GE195" s="303">
        <v>0</v>
      </c>
      <c r="GF195" s="303">
        <v>0</v>
      </c>
      <c r="GG195" s="303">
        <v>64270</v>
      </c>
      <c r="GH195" s="303">
        <v>0</v>
      </c>
      <c r="GI195" s="393">
        <v>0</v>
      </c>
      <c r="GJ195" s="303">
        <v>1800</v>
      </c>
      <c r="GK195" s="303">
        <v>1785.2777777777778</v>
      </c>
      <c r="GL195" s="303">
        <v>0</v>
      </c>
      <c r="GM195" s="393">
        <v>8.179012345678971E-3</v>
      </c>
      <c r="GN195" s="303">
        <v>50</v>
      </c>
      <c r="GO195" s="303">
        <v>90000</v>
      </c>
      <c r="GP195" s="303">
        <v>1848</v>
      </c>
      <c r="GQ195" s="303">
        <v>3152</v>
      </c>
      <c r="GR195" s="303">
        <v>0</v>
      </c>
      <c r="GS195" s="303">
        <v>0</v>
      </c>
      <c r="GT195" s="303">
        <v>0</v>
      </c>
      <c r="GU195" s="303">
        <v>0</v>
      </c>
      <c r="GV195" s="303">
        <v>0</v>
      </c>
      <c r="GW195" s="303">
        <v>0</v>
      </c>
      <c r="GX195" s="303">
        <v>85000</v>
      </c>
      <c r="GY195" s="303">
        <v>10857</v>
      </c>
      <c r="GZ195" s="393">
        <v>0</v>
      </c>
      <c r="HA195" s="303">
        <v>1800</v>
      </c>
      <c r="HB195" s="303">
        <v>1700</v>
      </c>
      <c r="HC195" s="303">
        <v>217.14</v>
      </c>
      <c r="HD195" s="393">
        <v>5.555555555555558E-2</v>
      </c>
      <c r="HE195" s="303" t="s">
        <v>744</v>
      </c>
      <c r="HF195" s="303" t="s">
        <v>744</v>
      </c>
      <c r="HG195" s="303" t="s">
        <v>744</v>
      </c>
      <c r="HH195" s="303" t="s">
        <v>744</v>
      </c>
      <c r="HI195" s="303" t="s">
        <v>744</v>
      </c>
      <c r="HJ195" s="303" t="s">
        <v>744</v>
      </c>
      <c r="HK195" s="303" t="s">
        <v>744</v>
      </c>
      <c r="HL195" s="303" t="s">
        <v>744</v>
      </c>
      <c r="HM195" s="303" t="s">
        <v>744</v>
      </c>
      <c r="HN195" s="303" t="s">
        <v>744</v>
      </c>
      <c r="HO195" s="303" t="s">
        <v>744</v>
      </c>
      <c r="HP195" s="303" t="s">
        <v>744</v>
      </c>
      <c r="HQ195" s="393" t="s">
        <v>744</v>
      </c>
      <c r="HR195" s="303" t="s">
        <v>744</v>
      </c>
      <c r="HS195" s="303" t="s">
        <v>744</v>
      </c>
      <c r="HT195" s="303" t="s">
        <v>744</v>
      </c>
      <c r="HU195" s="393" t="s">
        <v>744</v>
      </c>
      <c r="HV195" s="303">
        <v>50</v>
      </c>
      <c r="HW195" s="303">
        <v>90000</v>
      </c>
      <c r="HX195" s="303">
        <v>1848</v>
      </c>
      <c r="HY195" s="303">
        <v>3152</v>
      </c>
      <c r="HZ195" s="303">
        <v>0</v>
      </c>
      <c r="IA195" s="303">
        <v>0</v>
      </c>
      <c r="IB195" s="303">
        <v>0</v>
      </c>
      <c r="IC195" s="303">
        <v>0</v>
      </c>
      <c r="ID195" s="303">
        <v>0</v>
      </c>
      <c r="IE195" s="303">
        <v>0</v>
      </c>
      <c r="IF195" s="303">
        <v>85000</v>
      </c>
      <c r="IG195" s="303">
        <v>10857</v>
      </c>
      <c r="IH195" s="393">
        <v>0</v>
      </c>
      <c r="II195" s="303">
        <v>1800</v>
      </c>
      <c r="IJ195" s="303">
        <v>1700</v>
      </c>
      <c r="IK195" s="303">
        <v>217.14</v>
      </c>
      <c r="IL195" s="393">
        <v>5.555555555555558E-2</v>
      </c>
      <c r="IM195" s="303"/>
      <c r="IN195" s="303">
        <v>1800</v>
      </c>
      <c r="IO195" s="303">
        <v>1730.9433962264152</v>
      </c>
      <c r="IP195" s="393">
        <v>3.8364779874213828E-2</v>
      </c>
      <c r="IQ195" s="303">
        <v>1800</v>
      </c>
      <c r="IR195" s="303">
        <v>1793.8461538461538</v>
      </c>
      <c r="IS195" s="393">
        <v>3.4188034188034067E-3</v>
      </c>
      <c r="IT195" s="303">
        <v>1800</v>
      </c>
      <c r="IU195" s="303">
        <v>1735.6976744186047</v>
      </c>
      <c r="IV195" s="393">
        <v>3.5723514211886243E-2</v>
      </c>
      <c r="IW195" s="735"/>
      <c r="IX195" s="303"/>
      <c r="IY195" s="396" t="s">
        <v>498</v>
      </c>
      <c r="IZ195" s="396" t="s">
        <v>449</v>
      </c>
      <c r="JA195" s="396" t="s">
        <v>343</v>
      </c>
      <c r="JB195" s="396">
        <v>99</v>
      </c>
      <c r="JC195" s="396" t="s">
        <v>12</v>
      </c>
      <c r="JD195" s="396" t="s">
        <v>232</v>
      </c>
      <c r="JE195" s="396" t="s">
        <v>9</v>
      </c>
      <c r="JF195" s="396" t="s">
        <v>232</v>
      </c>
      <c r="JG195" s="396" t="s">
        <v>358</v>
      </c>
    </row>
    <row r="196" spans="1:267" customFormat="1">
      <c r="A196">
        <v>3003</v>
      </c>
      <c r="B196">
        <v>1</v>
      </c>
      <c r="F196">
        <v>700</v>
      </c>
      <c r="G196">
        <v>42</v>
      </c>
      <c r="H196">
        <v>1</v>
      </c>
      <c r="I196">
        <v>0</v>
      </c>
      <c r="J196">
        <v>1</v>
      </c>
      <c r="K196">
        <v>0</v>
      </c>
      <c r="L196" t="s">
        <v>498</v>
      </c>
      <c r="M196">
        <v>0</v>
      </c>
      <c r="N196">
        <v>33</v>
      </c>
      <c r="O196">
        <v>33</v>
      </c>
      <c r="P196">
        <v>40</v>
      </c>
      <c r="Q196">
        <v>40</v>
      </c>
      <c r="R196">
        <v>0</v>
      </c>
      <c r="S196">
        <v>0</v>
      </c>
      <c r="T196" t="s">
        <v>745</v>
      </c>
      <c r="U196">
        <v>0.5</v>
      </c>
      <c r="V196">
        <v>0</v>
      </c>
      <c r="W196">
        <v>1.5</v>
      </c>
      <c r="X196">
        <v>3</v>
      </c>
      <c r="Y196">
        <v>36</v>
      </c>
      <c r="Z196">
        <v>0</v>
      </c>
      <c r="AA196">
        <v>0</v>
      </c>
      <c r="AB196">
        <v>0</v>
      </c>
      <c r="AC196">
        <v>0</v>
      </c>
      <c r="AD196">
        <v>0</v>
      </c>
      <c r="AE196">
        <v>240</v>
      </c>
      <c r="AF196">
        <v>0</v>
      </c>
      <c r="AG196">
        <v>0</v>
      </c>
      <c r="AH196">
        <v>0</v>
      </c>
      <c r="AI196">
        <v>0</v>
      </c>
      <c r="AJ196">
        <v>0</v>
      </c>
      <c r="AK196">
        <v>0</v>
      </c>
      <c r="AL196">
        <v>0</v>
      </c>
      <c r="AM196">
        <v>0</v>
      </c>
      <c r="AN196">
        <v>0</v>
      </c>
      <c r="AO196">
        <v>0</v>
      </c>
      <c r="AP196">
        <v>0</v>
      </c>
      <c r="AQ196">
        <v>0</v>
      </c>
      <c r="AR196">
        <v>0</v>
      </c>
      <c r="AS196">
        <v>0</v>
      </c>
      <c r="AT196">
        <v>0</v>
      </c>
      <c r="AU196">
        <v>0</v>
      </c>
      <c r="AV196">
        <v>0</v>
      </c>
      <c r="AW196">
        <v>240</v>
      </c>
      <c r="AX196">
        <v>0</v>
      </c>
      <c r="AY196">
        <v>0</v>
      </c>
      <c r="AZ196">
        <v>0</v>
      </c>
      <c r="BA196">
        <v>0</v>
      </c>
      <c r="BB196">
        <v>0</v>
      </c>
      <c r="BC196">
        <v>0</v>
      </c>
      <c r="BD196">
        <v>0</v>
      </c>
      <c r="BE196">
        <v>0</v>
      </c>
      <c r="BF196">
        <v>0</v>
      </c>
      <c r="BG196">
        <v>0</v>
      </c>
      <c r="BH196">
        <v>0</v>
      </c>
      <c r="BI196">
        <v>8</v>
      </c>
      <c r="BJ196">
        <v>0</v>
      </c>
      <c r="BK196">
        <v>0</v>
      </c>
      <c r="BL196">
        <v>0</v>
      </c>
      <c r="BM196">
        <v>0</v>
      </c>
      <c r="BN196">
        <v>0</v>
      </c>
      <c r="BO196">
        <v>0</v>
      </c>
      <c r="BP196">
        <v>0</v>
      </c>
      <c r="BQ196">
        <v>0</v>
      </c>
      <c r="BR196">
        <v>0</v>
      </c>
      <c r="BS196">
        <v>0</v>
      </c>
      <c r="BT196">
        <v>0</v>
      </c>
      <c r="BU196">
        <v>0</v>
      </c>
      <c r="BV196">
        <v>0</v>
      </c>
      <c r="BW196">
        <v>0</v>
      </c>
      <c r="BX196">
        <v>0</v>
      </c>
      <c r="BY196">
        <v>0</v>
      </c>
      <c r="BZ196">
        <v>0</v>
      </c>
      <c r="CA196">
        <v>6136</v>
      </c>
      <c r="CB196">
        <v>0</v>
      </c>
      <c r="CC196">
        <v>0</v>
      </c>
      <c r="CD196">
        <v>0</v>
      </c>
      <c r="CE196">
        <v>1934</v>
      </c>
      <c r="CF196">
        <v>17.5</v>
      </c>
      <c r="CG196" s="439"/>
      <c r="CH196" s="303">
        <v>33</v>
      </c>
      <c r="CI196" s="393">
        <v>33</v>
      </c>
      <c r="CJ196" s="303">
        <v>40</v>
      </c>
      <c r="CK196" s="393">
        <v>40</v>
      </c>
      <c r="CL196" s="303">
        <v>0</v>
      </c>
      <c r="CM196" s="393">
        <v>0</v>
      </c>
      <c r="CN196" s="303"/>
      <c r="CO196" s="303"/>
      <c r="CP196" s="393" t="s">
        <v>744</v>
      </c>
      <c r="CQ196" s="303" t="s">
        <v>389</v>
      </c>
      <c r="CR196" s="393" t="s">
        <v>389</v>
      </c>
      <c r="CS196" s="393" t="s">
        <v>744</v>
      </c>
      <c r="CT196" s="303" t="s">
        <v>389</v>
      </c>
      <c r="CU196" s="393" t="s">
        <v>389</v>
      </c>
      <c r="CV196" s="303">
        <v>0.5</v>
      </c>
      <c r="CW196" s="303">
        <v>868</v>
      </c>
      <c r="CX196" s="303">
        <v>0</v>
      </c>
      <c r="CY196" s="303">
        <v>0</v>
      </c>
      <c r="CZ196" s="303">
        <v>0</v>
      </c>
      <c r="DA196" s="303">
        <v>0</v>
      </c>
      <c r="DB196" s="303">
        <v>0</v>
      </c>
      <c r="DC196" s="303">
        <v>0</v>
      </c>
      <c r="DD196" s="303">
        <v>0</v>
      </c>
      <c r="DE196" s="303">
        <v>0</v>
      </c>
      <c r="DF196" s="303">
        <v>868</v>
      </c>
      <c r="DG196" s="393">
        <v>0</v>
      </c>
      <c r="DH196" s="303">
        <v>1736</v>
      </c>
      <c r="DI196" s="303">
        <v>1736</v>
      </c>
      <c r="DJ196" s="393">
        <v>0</v>
      </c>
      <c r="DK196" s="303" t="s">
        <v>744</v>
      </c>
      <c r="DL196" s="303" t="s">
        <v>744</v>
      </c>
      <c r="DM196" s="303" t="s">
        <v>744</v>
      </c>
      <c r="DN196" s="303" t="s">
        <v>744</v>
      </c>
      <c r="DO196" s="303" t="s">
        <v>744</v>
      </c>
      <c r="DP196" s="303" t="s">
        <v>744</v>
      </c>
      <c r="DQ196" s="303" t="s">
        <v>744</v>
      </c>
      <c r="DR196" s="303" t="s">
        <v>744</v>
      </c>
      <c r="DS196" s="303" t="s">
        <v>744</v>
      </c>
      <c r="DT196" s="303" t="s">
        <v>744</v>
      </c>
      <c r="DU196" s="303" t="s">
        <v>744</v>
      </c>
      <c r="DV196" s="393" t="s">
        <v>744</v>
      </c>
      <c r="DW196" s="303" t="s">
        <v>744</v>
      </c>
      <c r="DX196" s="303" t="s">
        <v>744</v>
      </c>
      <c r="DY196" s="393" t="s">
        <v>744</v>
      </c>
      <c r="DZ196" s="303">
        <v>0.5</v>
      </c>
      <c r="EA196" s="303">
        <v>868</v>
      </c>
      <c r="EB196" s="303">
        <v>0</v>
      </c>
      <c r="EC196" s="303">
        <v>0</v>
      </c>
      <c r="ED196" s="303">
        <v>0</v>
      </c>
      <c r="EE196" s="303">
        <v>0</v>
      </c>
      <c r="EF196" s="303">
        <v>0</v>
      </c>
      <c r="EG196" s="303">
        <v>0</v>
      </c>
      <c r="EH196" s="303">
        <v>0</v>
      </c>
      <c r="EI196" s="303">
        <v>0</v>
      </c>
      <c r="EJ196" s="303">
        <v>868</v>
      </c>
      <c r="EK196" s="393">
        <v>0</v>
      </c>
      <c r="EL196" s="303">
        <v>1736</v>
      </c>
      <c r="EM196" s="303">
        <v>1736</v>
      </c>
      <c r="EN196" s="393">
        <v>0</v>
      </c>
      <c r="EO196" s="303">
        <v>1.5</v>
      </c>
      <c r="EP196" s="303">
        <v>2604</v>
      </c>
      <c r="EQ196" s="303">
        <v>0</v>
      </c>
      <c r="ER196" s="303">
        <v>0</v>
      </c>
      <c r="ES196" s="303">
        <v>0</v>
      </c>
      <c r="ET196" s="303">
        <v>0</v>
      </c>
      <c r="EU196" s="303">
        <v>0</v>
      </c>
      <c r="EV196" s="303">
        <v>0</v>
      </c>
      <c r="EW196" s="303">
        <v>0</v>
      </c>
      <c r="EX196" s="303">
        <v>0</v>
      </c>
      <c r="EY196" s="303">
        <v>2604</v>
      </c>
      <c r="EZ196" s="303">
        <v>0</v>
      </c>
      <c r="FA196" s="393">
        <v>0</v>
      </c>
      <c r="FB196" s="303">
        <v>1736</v>
      </c>
      <c r="FC196" s="303">
        <v>1736</v>
      </c>
      <c r="FD196" s="303">
        <v>0</v>
      </c>
      <c r="FE196" s="393">
        <v>0</v>
      </c>
      <c r="FF196" s="303">
        <v>3</v>
      </c>
      <c r="FG196" s="303">
        <v>5208</v>
      </c>
      <c r="FH196" s="303">
        <v>0</v>
      </c>
      <c r="FI196" s="303">
        <v>0</v>
      </c>
      <c r="FJ196" s="303">
        <v>0</v>
      </c>
      <c r="FK196" s="303">
        <v>0</v>
      </c>
      <c r="FL196" s="303">
        <v>0</v>
      </c>
      <c r="FM196" s="303">
        <v>0</v>
      </c>
      <c r="FN196" s="303">
        <v>0</v>
      </c>
      <c r="FO196" s="303">
        <v>0</v>
      </c>
      <c r="FP196" s="303">
        <v>5208</v>
      </c>
      <c r="FQ196" s="303">
        <v>0</v>
      </c>
      <c r="FR196" s="393">
        <v>0</v>
      </c>
      <c r="FS196" s="303">
        <v>1736</v>
      </c>
      <c r="FT196" s="303">
        <v>1736</v>
      </c>
      <c r="FU196" s="303">
        <v>0</v>
      </c>
      <c r="FV196" s="393">
        <v>0</v>
      </c>
      <c r="FW196" s="303">
        <v>4.5</v>
      </c>
      <c r="FX196" s="303">
        <v>7812</v>
      </c>
      <c r="FY196" s="303">
        <v>0</v>
      </c>
      <c r="FZ196" s="303">
        <v>0</v>
      </c>
      <c r="GA196" s="303">
        <v>0</v>
      </c>
      <c r="GB196" s="303">
        <v>0</v>
      </c>
      <c r="GC196" s="303">
        <v>0</v>
      </c>
      <c r="GD196" s="303">
        <v>0</v>
      </c>
      <c r="GE196" s="303">
        <v>0</v>
      </c>
      <c r="GF196" s="303">
        <v>0</v>
      </c>
      <c r="GG196" s="303">
        <v>7812</v>
      </c>
      <c r="GH196" s="303">
        <v>0</v>
      </c>
      <c r="GI196" s="393">
        <v>0</v>
      </c>
      <c r="GJ196" s="303">
        <v>1736</v>
      </c>
      <c r="GK196" s="303">
        <v>1736</v>
      </c>
      <c r="GL196" s="303">
        <v>0</v>
      </c>
      <c r="GM196" s="393">
        <v>0</v>
      </c>
      <c r="GN196" s="303">
        <v>36</v>
      </c>
      <c r="GO196" s="303">
        <v>56360</v>
      </c>
      <c r="GP196" s="303">
        <v>240</v>
      </c>
      <c r="GQ196" s="303">
        <v>0</v>
      </c>
      <c r="GR196" s="303">
        <v>0</v>
      </c>
      <c r="GS196" s="303">
        <v>240</v>
      </c>
      <c r="GT196" s="303">
        <v>0</v>
      </c>
      <c r="GU196" s="303">
        <v>8</v>
      </c>
      <c r="GV196" s="303">
        <v>0</v>
      </c>
      <c r="GW196" s="303">
        <v>0</v>
      </c>
      <c r="GX196" s="303">
        <v>55872</v>
      </c>
      <c r="GY196" s="303">
        <v>1934</v>
      </c>
      <c r="GZ196" s="393">
        <v>6136</v>
      </c>
      <c r="HA196" s="303">
        <v>1565.5555555555557</v>
      </c>
      <c r="HB196" s="303">
        <v>1552</v>
      </c>
      <c r="HC196" s="303">
        <v>53.722222222222221</v>
      </c>
      <c r="HD196" s="393">
        <v>8.6586231369766287E-3</v>
      </c>
      <c r="HE196" s="303" t="s">
        <v>744</v>
      </c>
      <c r="HF196" s="303" t="s">
        <v>744</v>
      </c>
      <c r="HG196" s="303" t="s">
        <v>744</v>
      </c>
      <c r="HH196" s="303" t="s">
        <v>744</v>
      </c>
      <c r="HI196" s="303" t="s">
        <v>744</v>
      </c>
      <c r="HJ196" s="303" t="s">
        <v>744</v>
      </c>
      <c r="HK196" s="303" t="s">
        <v>744</v>
      </c>
      <c r="HL196" s="303" t="s">
        <v>744</v>
      </c>
      <c r="HM196" s="303" t="s">
        <v>744</v>
      </c>
      <c r="HN196" s="303" t="s">
        <v>744</v>
      </c>
      <c r="HO196" s="303" t="s">
        <v>744</v>
      </c>
      <c r="HP196" s="303" t="s">
        <v>744</v>
      </c>
      <c r="HQ196" s="393" t="s">
        <v>744</v>
      </c>
      <c r="HR196" s="303" t="s">
        <v>744</v>
      </c>
      <c r="HS196" s="303" t="s">
        <v>744</v>
      </c>
      <c r="HT196" s="303" t="s">
        <v>744</v>
      </c>
      <c r="HU196" s="393" t="s">
        <v>744</v>
      </c>
      <c r="HV196" s="303">
        <v>36</v>
      </c>
      <c r="HW196" s="303">
        <v>56360</v>
      </c>
      <c r="HX196" s="303">
        <v>240</v>
      </c>
      <c r="HY196" s="303">
        <v>0</v>
      </c>
      <c r="HZ196" s="303">
        <v>0</v>
      </c>
      <c r="IA196" s="303">
        <v>240</v>
      </c>
      <c r="IB196" s="303">
        <v>0</v>
      </c>
      <c r="IC196" s="303">
        <v>8</v>
      </c>
      <c r="ID196" s="303">
        <v>0</v>
      </c>
      <c r="IE196" s="303">
        <v>0</v>
      </c>
      <c r="IF196" s="303">
        <v>55872</v>
      </c>
      <c r="IG196" s="303">
        <v>1934</v>
      </c>
      <c r="IH196" s="393">
        <v>6136</v>
      </c>
      <c r="II196" s="303">
        <v>1565.5555555555557</v>
      </c>
      <c r="IJ196" s="303">
        <v>1552</v>
      </c>
      <c r="IK196" s="303">
        <v>53.722222222222221</v>
      </c>
      <c r="IL196" s="393">
        <v>8.6586231369766287E-3</v>
      </c>
      <c r="IM196" s="303"/>
      <c r="IN196" s="303">
        <v>1574.5263157894738</v>
      </c>
      <c r="IO196" s="303">
        <v>1561.6842105263158</v>
      </c>
      <c r="IP196" s="393">
        <v>8.1561706110442334E-3</v>
      </c>
      <c r="IQ196" s="303">
        <v>1736</v>
      </c>
      <c r="IR196" s="303">
        <v>1736</v>
      </c>
      <c r="IS196" s="393">
        <v>0</v>
      </c>
      <c r="IT196" s="303">
        <v>1586.3414634146341</v>
      </c>
      <c r="IU196" s="303">
        <v>1574.439024390244</v>
      </c>
      <c r="IV196" s="393">
        <v>7.5030750307502059E-3</v>
      </c>
      <c r="IW196" s="735"/>
      <c r="IX196" s="303"/>
      <c r="IY196" s="396" t="s">
        <v>498</v>
      </c>
      <c r="IZ196" s="396" t="s">
        <v>449</v>
      </c>
      <c r="JA196" s="396" t="s">
        <v>343</v>
      </c>
      <c r="JB196" s="396">
        <v>46</v>
      </c>
      <c r="JC196" s="396" t="s">
        <v>12</v>
      </c>
      <c r="JD196" s="396" t="s">
        <v>232</v>
      </c>
      <c r="JE196" s="396" t="s">
        <v>9</v>
      </c>
      <c r="JF196" s="396" t="s">
        <v>232</v>
      </c>
      <c r="JG196" s="396" t="s">
        <v>358</v>
      </c>
    </row>
    <row r="197" spans="1:267" customFormat="1">
      <c r="A197">
        <v>3004</v>
      </c>
      <c r="B197">
        <v>1</v>
      </c>
      <c r="F197">
        <v>700</v>
      </c>
      <c r="G197">
        <v>41</v>
      </c>
      <c r="H197">
        <v>1</v>
      </c>
      <c r="I197">
        <v>0</v>
      </c>
      <c r="J197">
        <v>1</v>
      </c>
      <c r="K197">
        <v>0</v>
      </c>
      <c r="L197" t="s">
        <v>498</v>
      </c>
      <c r="M197">
        <v>0</v>
      </c>
      <c r="N197">
        <v>21</v>
      </c>
      <c r="O197">
        <v>22</v>
      </c>
      <c r="P197">
        <v>40</v>
      </c>
      <c r="Q197">
        <v>40</v>
      </c>
      <c r="R197">
        <v>0</v>
      </c>
      <c r="S197">
        <v>0</v>
      </c>
      <c r="T197">
        <v>0</v>
      </c>
      <c r="U197">
        <v>4.5</v>
      </c>
      <c r="V197">
        <v>0</v>
      </c>
      <c r="W197">
        <v>45.5</v>
      </c>
      <c r="X197">
        <v>17</v>
      </c>
      <c r="Y197">
        <v>59</v>
      </c>
      <c r="Z197">
        <v>0</v>
      </c>
      <c r="AA197">
        <v>8.6977611940298516</v>
      </c>
      <c r="AB197">
        <v>0</v>
      </c>
      <c r="AC197">
        <v>87.944029850746276</v>
      </c>
      <c r="AD197">
        <v>32.85820895522388</v>
      </c>
      <c r="AE197">
        <v>1322.25</v>
      </c>
      <c r="AF197">
        <v>0</v>
      </c>
      <c r="AG197">
        <v>112.1641791044776</v>
      </c>
      <c r="AH197">
        <v>0</v>
      </c>
      <c r="AI197">
        <v>1134.1044776119404</v>
      </c>
      <c r="AJ197">
        <v>423.73134328358208</v>
      </c>
      <c r="AK197">
        <v>2236.5</v>
      </c>
      <c r="AL197">
        <v>0</v>
      </c>
      <c r="AM197">
        <v>0</v>
      </c>
      <c r="AN197">
        <v>0</v>
      </c>
      <c r="AO197">
        <v>0</v>
      </c>
      <c r="AP197">
        <v>0</v>
      </c>
      <c r="AQ197">
        <v>0</v>
      </c>
      <c r="AR197">
        <v>0</v>
      </c>
      <c r="AS197">
        <v>212.77611940298507</v>
      </c>
      <c r="AT197">
        <v>0</v>
      </c>
      <c r="AU197">
        <v>2151.4029850746269</v>
      </c>
      <c r="AV197">
        <v>803.82089552238801</v>
      </c>
      <c r="AW197">
        <v>216</v>
      </c>
      <c r="AX197">
        <v>0</v>
      </c>
      <c r="AY197">
        <v>0.53731343283582089</v>
      </c>
      <c r="AZ197">
        <v>0</v>
      </c>
      <c r="BA197">
        <v>5.4328358208955221</v>
      </c>
      <c r="BB197">
        <v>2.0298507462686568</v>
      </c>
      <c r="BC197">
        <v>499</v>
      </c>
      <c r="BD197">
        <v>0</v>
      </c>
      <c r="BE197">
        <v>7.8246268656716413</v>
      </c>
      <c r="BF197">
        <v>0</v>
      </c>
      <c r="BG197">
        <v>79.115671641791039</v>
      </c>
      <c r="BH197">
        <v>29.559701492537311</v>
      </c>
      <c r="BI197">
        <v>206.5</v>
      </c>
      <c r="BJ197">
        <v>0</v>
      </c>
      <c r="BK197">
        <v>0</v>
      </c>
      <c r="BL197">
        <v>0</v>
      </c>
      <c r="BM197">
        <v>0</v>
      </c>
      <c r="BN197">
        <v>0</v>
      </c>
      <c r="BO197">
        <v>488</v>
      </c>
      <c r="BP197">
        <v>0</v>
      </c>
      <c r="BQ197">
        <v>0</v>
      </c>
      <c r="BR197">
        <v>0</v>
      </c>
      <c r="BS197">
        <v>0</v>
      </c>
      <c r="BT197">
        <v>0</v>
      </c>
      <c r="BU197">
        <v>0</v>
      </c>
      <c r="BV197">
        <v>0</v>
      </c>
      <c r="BW197">
        <v>0</v>
      </c>
      <c r="BX197">
        <v>0</v>
      </c>
      <c r="BY197">
        <v>0</v>
      </c>
      <c r="BZ197">
        <v>0</v>
      </c>
      <c r="CA197">
        <v>68.5</v>
      </c>
      <c r="CB197">
        <v>0</v>
      </c>
      <c r="CC197">
        <v>2213.6660000000002</v>
      </c>
      <c r="CD197">
        <v>827.08399999999995</v>
      </c>
      <c r="CE197">
        <v>12623.25</v>
      </c>
      <c r="CF197">
        <v>0</v>
      </c>
      <c r="CG197" s="439"/>
      <c r="CH197" s="303">
        <v>21</v>
      </c>
      <c r="CI197" s="393">
        <v>22</v>
      </c>
      <c r="CJ197" s="303">
        <v>40</v>
      </c>
      <c r="CK197" s="393">
        <v>40</v>
      </c>
      <c r="CL197" s="303">
        <v>0</v>
      </c>
      <c r="CM197" s="393">
        <v>0</v>
      </c>
      <c r="CN197" s="303"/>
      <c r="CO197" s="303"/>
      <c r="CP197" s="393" t="s">
        <v>744</v>
      </c>
      <c r="CQ197" s="303" t="s">
        <v>389</v>
      </c>
      <c r="CR197" s="393" t="s">
        <v>389</v>
      </c>
      <c r="CS197" s="393" t="s">
        <v>744</v>
      </c>
      <c r="CT197" s="303" t="s">
        <v>389</v>
      </c>
      <c r="CU197" s="393" t="s">
        <v>389</v>
      </c>
      <c r="CV197" s="303">
        <v>4.5</v>
      </c>
      <c r="CW197" s="303">
        <v>8244</v>
      </c>
      <c r="CX197" s="303">
        <v>8.6977611940298516</v>
      </c>
      <c r="CY197" s="303">
        <v>112.1641791044776</v>
      </c>
      <c r="CZ197" s="303">
        <v>0</v>
      </c>
      <c r="DA197" s="303">
        <v>212.77611940298507</v>
      </c>
      <c r="DB197" s="303">
        <v>0.53731343283582089</v>
      </c>
      <c r="DC197" s="303">
        <v>7.8246268656716413</v>
      </c>
      <c r="DD197" s="303">
        <v>0</v>
      </c>
      <c r="DE197" s="303">
        <v>0</v>
      </c>
      <c r="DF197" s="303">
        <v>7902.0000000000009</v>
      </c>
      <c r="DG197" s="393">
        <v>0</v>
      </c>
      <c r="DH197" s="303">
        <v>1832</v>
      </c>
      <c r="DI197" s="303">
        <v>1756</v>
      </c>
      <c r="DJ197" s="393">
        <v>4.1484716157205281E-2</v>
      </c>
      <c r="DK197" s="303" t="s">
        <v>744</v>
      </c>
      <c r="DL197" s="303" t="s">
        <v>744</v>
      </c>
      <c r="DM197" s="303" t="s">
        <v>744</v>
      </c>
      <c r="DN197" s="303" t="s">
        <v>744</v>
      </c>
      <c r="DO197" s="303" t="s">
        <v>744</v>
      </c>
      <c r="DP197" s="303" t="s">
        <v>744</v>
      </c>
      <c r="DQ197" s="303" t="s">
        <v>744</v>
      </c>
      <c r="DR197" s="303" t="s">
        <v>744</v>
      </c>
      <c r="DS197" s="303" t="s">
        <v>744</v>
      </c>
      <c r="DT197" s="303" t="s">
        <v>744</v>
      </c>
      <c r="DU197" s="303" t="s">
        <v>744</v>
      </c>
      <c r="DV197" s="393" t="s">
        <v>744</v>
      </c>
      <c r="DW197" s="303" t="s">
        <v>744</v>
      </c>
      <c r="DX197" s="303" t="s">
        <v>744</v>
      </c>
      <c r="DY197" s="393" t="s">
        <v>744</v>
      </c>
      <c r="DZ197" s="303">
        <v>4.5</v>
      </c>
      <c r="EA197" s="303">
        <v>8244</v>
      </c>
      <c r="EB197" s="303">
        <v>8.6977611940298516</v>
      </c>
      <c r="EC197" s="303">
        <v>112.1641791044776</v>
      </c>
      <c r="ED197" s="303">
        <v>0</v>
      </c>
      <c r="EE197" s="303">
        <v>212.77611940298507</v>
      </c>
      <c r="EF197" s="303">
        <v>0.53731343283582089</v>
      </c>
      <c r="EG197" s="303">
        <v>7.8246268656716413</v>
      </c>
      <c r="EH197" s="303">
        <v>0</v>
      </c>
      <c r="EI197" s="303">
        <v>0</v>
      </c>
      <c r="EJ197" s="303">
        <v>7902.0000000000009</v>
      </c>
      <c r="EK197" s="393">
        <v>0</v>
      </c>
      <c r="EL197" s="303">
        <v>1832</v>
      </c>
      <c r="EM197" s="303">
        <v>1756.0000000000002</v>
      </c>
      <c r="EN197" s="393">
        <v>4.148471615720517E-2</v>
      </c>
      <c r="EO197" s="303">
        <v>45.5</v>
      </c>
      <c r="EP197" s="303">
        <v>83356</v>
      </c>
      <c r="EQ197" s="303">
        <v>87.944029850746276</v>
      </c>
      <c r="ER197" s="303">
        <v>1134.1044776119404</v>
      </c>
      <c r="ES197" s="303">
        <v>0</v>
      </c>
      <c r="ET197" s="303">
        <v>2151.4029850746269</v>
      </c>
      <c r="EU197" s="303">
        <v>5.4328358208955221</v>
      </c>
      <c r="EV197" s="303">
        <v>79.115671641791039</v>
      </c>
      <c r="EW197" s="303">
        <v>0</v>
      </c>
      <c r="EX197" s="303">
        <v>0</v>
      </c>
      <c r="EY197" s="303">
        <v>79898</v>
      </c>
      <c r="EZ197" s="303">
        <v>2213.6660000000002</v>
      </c>
      <c r="FA197" s="393">
        <v>0</v>
      </c>
      <c r="FB197" s="303">
        <v>1832</v>
      </c>
      <c r="FC197" s="303">
        <v>1756</v>
      </c>
      <c r="FD197" s="303">
        <v>48.652000000000001</v>
      </c>
      <c r="FE197" s="393">
        <v>4.1484716157205281E-2</v>
      </c>
      <c r="FF197" s="303">
        <v>17</v>
      </c>
      <c r="FG197" s="303">
        <v>31144</v>
      </c>
      <c r="FH197" s="303">
        <v>32.85820895522388</v>
      </c>
      <c r="FI197" s="303">
        <v>423.73134328358208</v>
      </c>
      <c r="FJ197" s="303">
        <v>0</v>
      </c>
      <c r="FK197" s="303">
        <v>803.82089552238801</v>
      </c>
      <c r="FL197" s="303">
        <v>2.0298507462686568</v>
      </c>
      <c r="FM197" s="303">
        <v>29.559701492537311</v>
      </c>
      <c r="FN197" s="303">
        <v>0</v>
      </c>
      <c r="FO197" s="303">
        <v>0</v>
      </c>
      <c r="FP197" s="303">
        <v>29851.999999999996</v>
      </c>
      <c r="FQ197" s="303">
        <v>827.08399999999995</v>
      </c>
      <c r="FR197" s="393">
        <v>0</v>
      </c>
      <c r="FS197" s="303">
        <v>1832</v>
      </c>
      <c r="FT197" s="303">
        <v>1756</v>
      </c>
      <c r="FU197" s="303">
        <v>48.651999999999994</v>
      </c>
      <c r="FV197" s="393">
        <v>4.1484716157205281E-2</v>
      </c>
      <c r="FW197" s="303">
        <v>62.5</v>
      </c>
      <c r="FX197" s="303">
        <v>114500</v>
      </c>
      <c r="FY197" s="303">
        <v>120.80223880597015</v>
      </c>
      <c r="FZ197" s="303">
        <v>1557.8358208955224</v>
      </c>
      <c r="GA197" s="303">
        <v>0</v>
      </c>
      <c r="GB197" s="303">
        <v>2955.2238805970151</v>
      </c>
      <c r="GC197" s="303">
        <v>7.4626865671641784</v>
      </c>
      <c r="GD197" s="303">
        <v>108.67537313432835</v>
      </c>
      <c r="GE197" s="303">
        <v>0</v>
      </c>
      <c r="GF197" s="303">
        <v>0</v>
      </c>
      <c r="GG197" s="303">
        <v>109750</v>
      </c>
      <c r="GH197" s="303">
        <v>3040.75</v>
      </c>
      <c r="GI197" s="393">
        <v>0</v>
      </c>
      <c r="GJ197" s="303">
        <v>1832</v>
      </c>
      <c r="GK197" s="303">
        <v>1756</v>
      </c>
      <c r="GL197" s="303">
        <v>48.652000000000001</v>
      </c>
      <c r="GM197" s="393">
        <v>4.1484716157205281E-2</v>
      </c>
      <c r="GN197" s="303">
        <v>59</v>
      </c>
      <c r="GO197" s="303">
        <v>107547.5</v>
      </c>
      <c r="GP197" s="303">
        <v>1322.25</v>
      </c>
      <c r="GQ197" s="303">
        <v>2236.5</v>
      </c>
      <c r="GR197" s="303">
        <v>0</v>
      </c>
      <c r="GS197" s="303">
        <v>216</v>
      </c>
      <c r="GT197" s="303">
        <v>499</v>
      </c>
      <c r="GU197" s="303">
        <v>206.5</v>
      </c>
      <c r="GV197" s="303">
        <v>488</v>
      </c>
      <c r="GW197" s="303">
        <v>0</v>
      </c>
      <c r="GX197" s="303">
        <v>102579.25</v>
      </c>
      <c r="GY197" s="303">
        <v>12623.25</v>
      </c>
      <c r="GZ197" s="393">
        <v>68.5</v>
      </c>
      <c r="HA197" s="303">
        <v>1822.8389830508474</v>
      </c>
      <c r="HB197" s="303">
        <v>1738.6313559322034</v>
      </c>
      <c r="HC197" s="303">
        <v>213.95338983050848</v>
      </c>
      <c r="HD197" s="393">
        <v>4.6195866942513764E-2</v>
      </c>
      <c r="HE197" s="303" t="s">
        <v>744</v>
      </c>
      <c r="HF197" s="303" t="s">
        <v>744</v>
      </c>
      <c r="HG197" s="303" t="s">
        <v>744</v>
      </c>
      <c r="HH197" s="303" t="s">
        <v>744</v>
      </c>
      <c r="HI197" s="303" t="s">
        <v>744</v>
      </c>
      <c r="HJ197" s="303" t="s">
        <v>744</v>
      </c>
      <c r="HK197" s="303" t="s">
        <v>744</v>
      </c>
      <c r="HL197" s="303" t="s">
        <v>744</v>
      </c>
      <c r="HM197" s="303" t="s">
        <v>744</v>
      </c>
      <c r="HN197" s="303" t="s">
        <v>744</v>
      </c>
      <c r="HO197" s="303" t="s">
        <v>744</v>
      </c>
      <c r="HP197" s="303" t="s">
        <v>744</v>
      </c>
      <c r="HQ197" s="393" t="s">
        <v>744</v>
      </c>
      <c r="HR197" s="303" t="s">
        <v>744</v>
      </c>
      <c r="HS197" s="303" t="s">
        <v>744</v>
      </c>
      <c r="HT197" s="303" t="s">
        <v>744</v>
      </c>
      <c r="HU197" s="393" t="s">
        <v>744</v>
      </c>
      <c r="HV197" s="303">
        <v>59</v>
      </c>
      <c r="HW197" s="303">
        <v>107547.5</v>
      </c>
      <c r="HX197" s="303">
        <v>1322.25</v>
      </c>
      <c r="HY197" s="303">
        <v>2236.5</v>
      </c>
      <c r="HZ197" s="303">
        <v>0</v>
      </c>
      <c r="IA197" s="303">
        <v>216</v>
      </c>
      <c r="IB197" s="303">
        <v>499</v>
      </c>
      <c r="IC197" s="303">
        <v>206.5</v>
      </c>
      <c r="ID197" s="303">
        <v>488</v>
      </c>
      <c r="IE197" s="303">
        <v>0</v>
      </c>
      <c r="IF197" s="303">
        <v>102579.25</v>
      </c>
      <c r="IG197" s="303">
        <v>12623.25</v>
      </c>
      <c r="IH197" s="393">
        <v>68.5</v>
      </c>
      <c r="II197" s="303">
        <v>1822.8389830508474</v>
      </c>
      <c r="IJ197" s="303">
        <v>1738.6313559322034</v>
      </c>
      <c r="IK197" s="303">
        <v>213.95338983050848</v>
      </c>
      <c r="IL197" s="393">
        <v>4.6195866942513764E-2</v>
      </c>
      <c r="IM197" s="303"/>
      <c r="IN197" s="303">
        <v>1827.0412844036698</v>
      </c>
      <c r="IO197" s="303">
        <v>1746.5986238532109</v>
      </c>
      <c r="IP197" s="393">
        <v>4.4028923285504562E-2</v>
      </c>
      <c r="IQ197" s="303">
        <v>1832</v>
      </c>
      <c r="IR197" s="303">
        <v>1755.9999999999998</v>
      </c>
      <c r="IS197" s="393">
        <v>4.1484716157205392E-2</v>
      </c>
      <c r="IT197" s="303">
        <v>1827.7103174603174</v>
      </c>
      <c r="IU197" s="303">
        <v>1747.8670634920634</v>
      </c>
      <c r="IV197" s="393">
        <v>4.3684851590267137E-2</v>
      </c>
      <c r="IW197" s="735"/>
      <c r="IX197" s="303"/>
      <c r="IY197" s="396" t="s">
        <v>498</v>
      </c>
      <c r="IZ197" s="396" t="s">
        <v>449</v>
      </c>
      <c r="JA197" s="396" t="s">
        <v>343</v>
      </c>
      <c r="JB197" s="396">
        <v>155</v>
      </c>
      <c r="JC197" s="396" t="s">
        <v>13</v>
      </c>
      <c r="JD197" s="396" t="s">
        <v>232</v>
      </c>
      <c r="JE197" s="396" t="s">
        <v>9</v>
      </c>
      <c r="JF197" s="396" t="s">
        <v>232</v>
      </c>
      <c r="JG197" s="396" t="s">
        <v>358</v>
      </c>
    </row>
    <row r="198" spans="1:267" customFormat="1">
      <c r="A198">
        <v>3005</v>
      </c>
      <c r="B198">
        <v>1</v>
      </c>
      <c r="F198">
        <v>700</v>
      </c>
      <c r="G198">
        <v>41</v>
      </c>
      <c r="H198">
        <v>1</v>
      </c>
      <c r="I198">
        <v>0</v>
      </c>
      <c r="J198">
        <v>1</v>
      </c>
      <c r="K198">
        <v>0</v>
      </c>
      <c r="L198" t="s">
        <v>482</v>
      </c>
      <c r="M198">
        <v>0</v>
      </c>
      <c r="N198">
        <v>23.79</v>
      </c>
      <c r="O198">
        <v>25.32</v>
      </c>
      <c r="P198">
        <v>40</v>
      </c>
      <c r="Q198">
        <v>40</v>
      </c>
      <c r="R198">
        <v>150</v>
      </c>
      <c r="S198">
        <v>150</v>
      </c>
      <c r="T198" t="s">
        <v>745</v>
      </c>
      <c r="U198">
        <v>0</v>
      </c>
      <c r="V198">
        <v>0</v>
      </c>
      <c r="W198">
        <v>1</v>
      </c>
      <c r="X198">
        <v>1</v>
      </c>
      <c r="Y198">
        <v>5</v>
      </c>
      <c r="Z198">
        <v>0</v>
      </c>
      <c r="AA198">
        <v>0</v>
      </c>
      <c r="AB198">
        <v>0</v>
      </c>
      <c r="AC198">
        <v>0</v>
      </c>
      <c r="AD198">
        <v>0</v>
      </c>
      <c r="AE198">
        <v>0</v>
      </c>
      <c r="AF198">
        <v>0</v>
      </c>
      <c r="AG198">
        <v>0</v>
      </c>
      <c r="AH198">
        <v>0</v>
      </c>
      <c r="AI198">
        <v>0</v>
      </c>
      <c r="AJ198">
        <v>72</v>
      </c>
      <c r="AK198">
        <v>800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190.5</v>
      </c>
      <c r="CB198">
        <v>0</v>
      </c>
      <c r="CC198">
        <v>2.5</v>
      </c>
      <c r="CD198">
        <v>0</v>
      </c>
      <c r="CE198">
        <v>63</v>
      </c>
      <c r="CF198">
        <v>0</v>
      </c>
      <c r="CG198" s="439"/>
      <c r="CH198" s="303">
        <v>23.79</v>
      </c>
      <c r="CI198" s="393">
        <v>25.32</v>
      </c>
      <c r="CJ198" s="303">
        <v>40</v>
      </c>
      <c r="CK198" s="393">
        <v>40</v>
      </c>
      <c r="CL198" s="303">
        <v>150</v>
      </c>
      <c r="CM198" s="393">
        <v>150</v>
      </c>
      <c r="CN198" s="303"/>
      <c r="CO198" s="303"/>
      <c r="CP198" s="393" t="s">
        <v>744</v>
      </c>
      <c r="CQ198" s="303" t="s">
        <v>389</v>
      </c>
      <c r="CR198" s="393" t="s">
        <v>389</v>
      </c>
      <c r="CS198" s="393" t="s">
        <v>744</v>
      </c>
      <c r="CT198" s="303" t="s">
        <v>389</v>
      </c>
      <c r="CU198" s="393" t="s">
        <v>389</v>
      </c>
      <c r="CV198" s="303" t="s">
        <v>744</v>
      </c>
      <c r="CW198" s="303" t="s">
        <v>744</v>
      </c>
      <c r="CX198" s="303" t="s">
        <v>744</v>
      </c>
      <c r="CY198" s="303" t="s">
        <v>744</v>
      </c>
      <c r="CZ198" s="303" t="s">
        <v>744</v>
      </c>
      <c r="DA198" s="303" t="s">
        <v>744</v>
      </c>
      <c r="DB198" s="303" t="s">
        <v>744</v>
      </c>
      <c r="DC198" s="303" t="s">
        <v>744</v>
      </c>
      <c r="DD198" s="303" t="s">
        <v>744</v>
      </c>
      <c r="DE198" s="303" t="s">
        <v>744</v>
      </c>
      <c r="DF198" s="303" t="s">
        <v>744</v>
      </c>
      <c r="DG198" s="393" t="s">
        <v>744</v>
      </c>
      <c r="DH198" s="303" t="s">
        <v>744</v>
      </c>
      <c r="DI198" s="303" t="s">
        <v>744</v>
      </c>
      <c r="DJ198" s="393" t="s">
        <v>744</v>
      </c>
      <c r="DK198" s="303" t="s">
        <v>744</v>
      </c>
      <c r="DL198" s="303" t="s">
        <v>744</v>
      </c>
      <c r="DM198" s="303" t="s">
        <v>744</v>
      </c>
      <c r="DN198" s="303" t="s">
        <v>744</v>
      </c>
      <c r="DO198" s="303" t="s">
        <v>744</v>
      </c>
      <c r="DP198" s="303" t="s">
        <v>744</v>
      </c>
      <c r="DQ198" s="303" t="s">
        <v>744</v>
      </c>
      <c r="DR198" s="303" t="s">
        <v>744</v>
      </c>
      <c r="DS198" s="303" t="s">
        <v>744</v>
      </c>
      <c r="DT198" s="303" t="s">
        <v>744</v>
      </c>
      <c r="DU198" s="303" t="s">
        <v>744</v>
      </c>
      <c r="DV198" s="393" t="s">
        <v>744</v>
      </c>
      <c r="DW198" s="303" t="s">
        <v>744</v>
      </c>
      <c r="DX198" s="303" t="s">
        <v>744</v>
      </c>
      <c r="DY198" s="393" t="s">
        <v>744</v>
      </c>
      <c r="DZ198" s="303" t="s">
        <v>744</v>
      </c>
      <c r="EA198" s="303" t="s">
        <v>744</v>
      </c>
      <c r="EB198" s="303" t="s">
        <v>744</v>
      </c>
      <c r="EC198" s="303" t="s">
        <v>744</v>
      </c>
      <c r="ED198" s="303" t="s">
        <v>744</v>
      </c>
      <c r="EE198" s="303" t="s">
        <v>744</v>
      </c>
      <c r="EF198" s="303" t="s">
        <v>744</v>
      </c>
      <c r="EG198" s="303" t="s">
        <v>744</v>
      </c>
      <c r="EH198" s="303" t="s">
        <v>744</v>
      </c>
      <c r="EI198" s="303" t="s">
        <v>744</v>
      </c>
      <c r="EJ198" s="303" t="s">
        <v>744</v>
      </c>
      <c r="EK198" s="393" t="s">
        <v>744</v>
      </c>
      <c r="EL198" s="303" t="s">
        <v>744</v>
      </c>
      <c r="EM198" s="303" t="s">
        <v>744</v>
      </c>
      <c r="EN198" s="393" t="s">
        <v>744</v>
      </c>
      <c r="EO198" s="303">
        <v>1</v>
      </c>
      <c r="EP198" s="303">
        <v>1696.5750000000003</v>
      </c>
      <c r="EQ198" s="303">
        <v>0</v>
      </c>
      <c r="ER198" s="303">
        <v>0</v>
      </c>
      <c r="ES198" s="303">
        <v>0</v>
      </c>
      <c r="ET198" s="303">
        <v>0</v>
      </c>
      <c r="EU198" s="303">
        <v>0</v>
      </c>
      <c r="EV198" s="303">
        <v>0</v>
      </c>
      <c r="EW198" s="303">
        <v>0</v>
      </c>
      <c r="EX198" s="303">
        <v>0</v>
      </c>
      <c r="EY198" s="303">
        <v>1696.5750000000003</v>
      </c>
      <c r="EZ198" s="303">
        <v>2.5</v>
      </c>
      <c r="FA198" s="393">
        <v>0</v>
      </c>
      <c r="FB198" s="303">
        <v>1696.5750000000003</v>
      </c>
      <c r="FC198" s="303">
        <v>1696.5750000000003</v>
      </c>
      <c r="FD198" s="303">
        <v>2.5</v>
      </c>
      <c r="FE198" s="393">
        <v>0</v>
      </c>
      <c r="FF198" s="303">
        <v>1</v>
      </c>
      <c r="FG198" s="303">
        <v>1696.5750000000003</v>
      </c>
      <c r="FH198" s="303">
        <v>0</v>
      </c>
      <c r="FI198" s="303">
        <v>72</v>
      </c>
      <c r="FJ198" s="303">
        <v>0</v>
      </c>
      <c r="FK198" s="303">
        <v>0</v>
      </c>
      <c r="FL198" s="303">
        <v>0</v>
      </c>
      <c r="FM198" s="303">
        <v>0</v>
      </c>
      <c r="FN198" s="303">
        <v>0</v>
      </c>
      <c r="FO198" s="303">
        <v>0</v>
      </c>
      <c r="FP198" s="303">
        <v>1624.5750000000003</v>
      </c>
      <c r="FQ198" s="303">
        <v>0</v>
      </c>
      <c r="FR198" s="393">
        <v>0</v>
      </c>
      <c r="FS198" s="303">
        <v>1696.5750000000003</v>
      </c>
      <c r="FT198" s="303">
        <v>1624.5750000000003</v>
      </c>
      <c r="FU198" s="303">
        <v>0</v>
      </c>
      <c r="FV198" s="393">
        <v>4.2438442155519174E-2</v>
      </c>
      <c r="FW198" s="303">
        <v>2</v>
      </c>
      <c r="FX198" s="303">
        <v>3393.1500000000005</v>
      </c>
      <c r="FY198" s="303">
        <v>0</v>
      </c>
      <c r="FZ198" s="303">
        <v>72</v>
      </c>
      <c r="GA198" s="303">
        <v>0</v>
      </c>
      <c r="GB198" s="303">
        <v>0</v>
      </c>
      <c r="GC198" s="303">
        <v>0</v>
      </c>
      <c r="GD198" s="303">
        <v>0</v>
      </c>
      <c r="GE198" s="303">
        <v>0</v>
      </c>
      <c r="GF198" s="303">
        <v>0</v>
      </c>
      <c r="GG198" s="303">
        <v>3321.1500000000005</v>
      </c>
      <c r="GH198" s="303">
        <v>2.5</v>
      </c>
      <c r="GI198" s="393">
        <v>0</v>
      </c>
      <c r="GJ198" s="303">
        <v>1696.5750000000003</v>
      </c>
      <c r="GK198" s="303">
        <v>1660.5750000000003</v>
      </c>
      <c r="GL198" s="303">
        <v>1.25</v>
      </c>
      <c r="GM198" s="393">
        <v>2.1219221077759642E-2</v>
      </c>
      <c r="GN198" s="303">
        <v>5</v>
      </c>
      <c r="GO198" s="303">
        <v>8235</v>
      </c>
      <c r="GP198" s="303">
        <v>0</v>
      </c>
      <c r="GQ198" s="303">
        <v>800</v>
      </c>
      <c r="GR198" s="303">
        <v>0</v>
      </c>
      <c r="GS198" s="303">
        <v>0</v>
      </c>
      <c r="GT198" s="303">
        <v>0</v>
      </c>
      <c r="GU198" s="303">
        <v>0</v>
      </c>
      <c r="GV198" s="303">
        <v>0</v>
      </c>
      <c r="GW198" s="303">
        <v>0</v>
      </c>
      <c r="GX198" s="303">
        <v>7435</v>
      </c>
      <c r="GY198" s="303">
        <v>63</v>
      </c>
      <c r="GZ198" s="393">
        <v>190.5</v>
      </c>
      <c r="HA198" s="303">
        <v>1647</v>
      </c>
      <c r="HB198" s="303">
        <v>1487</v>
      </c>
      <c r="HC198" s="303">
        <v>12.6</v>
      </c>
      <c r="HD198" s="393">
        <v>9.7146326654523385E-2</v>
      </c>
      <c r="HE198" s="303" t="s">
        <v>744</v>
      </c>
      <c r="HF198" s="303" t="s">
        <v>744</v>
      </c>
      <c r="HG198" s="303" t="s">
        <v>744</v>
      </c>
      <c r="HH198" s="303" t="s">
        <v>744</v>
      </c>
      <c r="HI198" s="303" t="s">
        <v>744</v>
      </c>
      <c r="HJ198" s="303" t="s">
        <v>744</v>
      </c>
      <c r="HK198" s="303" t="s">
        <v>744</v>
      </c>
      <c r="HL198" s="303" t="s">
        <v>744</v>
      </c>
      <c r="HM198" s="303" t="s">
        <v>744</v>
      </c>
      <c r="HN198" s="303" t="s">
        <v>744</v>
      </c>
      <c r="HO198" s="303" t="s">
        <v>744</v>
      </c>
      <c r="HP198" s="303" t="s">
        <v>744</v>
      </c>
      <c r="HQ198" s="393" t="s">
        <v>744</v>
      </c>
      <c r="HR198" s="303" t="s">
        <v>744</v>
      </c>
      <c r="HS198" s="303" t="s">
        <v>744</v>
      </c>
      <c r="HT198" s="303" t="s">
        <v>744</v>
      </c>
      <c r="HU198" s="393" t="s">
        <v>744</v>
      </c>
      <c r="HV198" s="303">
        <v>5</v>
      </c>
      <c r="HW198" s="303">
        <v>8235</v>
      </c>
      <c r="HX198" s="303">
        <v>0</v>
      </c>
      <c r="HY198" s="303">
        <v>800</v>
      </c>
      <c r="HZ198" s="303">
        <v>0</v>
      </c>
      <c r="IA198" s="303">
        <v>0</v>
      </c>
      <c r="IB198" s="303">
        <v>0</v>
      </c>
      <c r="IC198" s="303">
        <v>0</v>
      </c>
      <c r="ID198" s="303">
        <v>0</v>
      </c>
      <c r="IE198" s="303">
        <v>0</v>
      </c>
      <c r="IF198" s="303">
        <v>7435</v>
      </c>
      <c r="IG198" s="303">
        <v>63</v>
      </c>
      <c r="IH198" s="393">
        <v>190.5</v>
      </c>
      <c r="II198" s="303">
        <v>1647</v>
      </c>
      <c r="IJ198" s="303">
        <v>1487</v>
      </c>
      <c r="IK198" s="303">
        <v>12.6</v>
      </c>
      <c r="IL198" s="393">
        <v>9.7146326654523385E-2</v>
      </c>
      <c r="IM198" s="303"/>
      <c r="IN198" s="303">
        <v>1655.2625</v>
      </c>
      <c r="IO198" s="303">
        <v>1521.9291666666668</v>
      </c>
      <c r="IP198" s="393">
        <v>8.0551171390237708E-2</v>
      </c>
      <c r="IQ198" s="303">
        <v>1696.5750000000003</v>
      </c>
      <c r="IR198" s="303">
        <v>1624.5750000000003</v>
      </c>
      <c r="IS198" s="393">
        <v>4.2438442155519174E-2</v>
      </c>
      <c r="IT198" s="303">
        <v>1661.1642857142858</v>
      </c>
      <c r="IU198" s="303">
        <v>1536.5928571428574</v>
      </c>
      <c r="IV198" s="393">
        <v>7.4990432699956533E-2</v>
      </c>
      <c r="IW198" s="735"/>
      <c r="IX198" s="303"/>
      <c r="IY198" s="396" t="s">
        <v>482</v>
      </c>
      <c r="IZ198" s="396" t="s">
        <v>449</v>
      </c>
      <c r="JA198" s="396" t="s">
        <v>343</v>
      </c>
      <c r="JB198" s="396">
        <v>8</v>
      </c>
      <c r="JC198" s="396" t="s">
        <v>11</v>
      </c>
      <c r="JD198" s="396" t="s">
        <v>232</v>
      </c>
      <c r="JE198" s="396" t="s">
        <v>9</v>
      </c>
      <c r="JF198" s="396" t="s">
        <v>232</v>
      </c>
      <c r="JG198" s="396" t="s">
        <v>358</v>
      </c>
    </row>
    <row r="199" spans="1:267" customFormat="1">
      <c r="A199">
        <v>3202</v>
      </c>
      <c r="B199">
        <v>1</v>
      </c>
      <c r="F199">
        <v>700</v>
      </c>
      <c r="G199">
        <v>42</v>
      </c>
      <c r="H199">
        <v>0</v>
      </c>
      <c r="I199">
        <v>1</v>
      </c>
      <c r="J199">
        <v>1</v>
      </c>
      <c r="K199">
        <v>0</v>
      </c>
      <c r="L199" t="s">
        <v>507</v>
      </c>
      <c r="M199">
        <v>0</v>
      </c>
      <c r="N199">
        <v>27.3</v>
      </c>
      <c r="O199">
        <v>23.8</v>
      </c>
      <c r="P199">
        <v>40</v>
      </c>
      <c r="Q199">
        <v>40</v>
      </c>
      <c r="R199">
        <v>100</v>
      </c>
      <c r="S199">
        <v>50</v>
      </c>
      <c r="T199" t="s">
        <v>754</v>
      </c>
      <c r="U199">
        <v>0</v>
      </c>
      <c r="V199">
        <v>0</v>
      </c>
      <c r="W199">
        <v>5</v>
      </c>
      <c r="X199">
        <v>1</v>
      </c>
      <c r="Y199">
        <v>20</v>
      </c>
      <c r="Z199">
        <v>0</v>
      </c>
      <c r="AA199">
        <v>0</v>
      </c>
      <c r="AB199">
        <v>0</v>
      </c>
      <c r="AC199">
        <v>0</v>
      </c>
      <c r="AD199">
        <v>0</v>
      </c>
      <c r="AE199">
        <v>312</v>
      </c>
      <c r="AF199">
        <v>0</v>
      </c>
      <c r="AG199">
        <v>0</v>
      </c>
      <c r="AH199">
        <v>0</v>
      </c>
      <c r="AI199">
        <v>20</v>
      </c>
      <c r="AJ199">
        <v>4</v>
      </c>
      <c r="AK199">
        <v>2256</v>
      </c>
      <c r="AL199">
        <v>0</v>
      </c>
      <c r="AM199">
        <v>0</v>
      </c>
      <c r="AN199">
        <v>0</v>
      </c>
      <c r="AO199">
        <v>0</v>
      </c>
      <c r="AP199">
        <v>0</v>
      </c>
      <c r="AQ199">
        <v>0</v>
      </c>
      <c r="AR199">
        <v>0</v>
      </c>
      <c r="AS199">
        <v>0</v>
      </c>
      <c r="AT199">
        <v>0</v>
      </c>
      <c r="AU199">
        <v>0</v>
      </c>
      <c r="AV199">
        <v>0</v>
      </c>
      <c r="AW199">
        <v>72</v>
      </c>
      <c r="AX199">
        <v>0</v>
      </c>
      <c r="AY199">
        <v>0</v>
      </c>
      <c r="AZ199">
        <v>0</v>
      </c>
      <c r="BA199">
        <v>0</v>
      </c>
      <c r="BB199">
        <v>0</v>
      </c>
      <c r="BC199">
        <v>0</v>
      </c>
      <c r="BD199">
        <v>0</v>
      </c>
      <c r="BE199">
        <v>0</v>
      </c>
      <c r="BF199">
        <v>0</v>
      </c>
      <c r="BG199">
        <v>0</v>
      </c>
      <c r="BH199">
        <v>16</v>
      </c>
      <c r="BI199">
        <v>240</v>
      </c>
      <c r="BJ199">
        <v>0</v>
      </c>
      <c r="BK199">
        <v>0</v>
      </c>
      <c r="BL199">
        <v>0</v>
      </c>
      <c r="BM199">
        <v>0</v>
      </c>
      <c r="BN199">
        <v>0</v>
      </c>
      <c r="BO199">
        <v>344</v>
      </c>
      <c r="BP199">
        <v>0</v>
      </c>
      <c r="BQ199">
        <v>0</v>
      </c>
      <c r="BR199">
        <v>0</v>
      </c>
      <c r="BS199">
        <v>0</v>
      </c>
      <c r="BT199">
        <v>0</v>
      </c>
      <c r="BU199">
        <v>0</v>
      </c>
      <c r="BV199">
        <v>0</v>
      </c>
      <c r="BW199">
        <v>0</v>
      </c>
      <c r="BX199">
        <v>0</v>
      </c>
      <c r="BY199">
        <v>0</v>
      </c>
      <c r="BZ199">
        <v>0</v>
      </c>
      <c r="CA199">
        <v>2288</v>
      </c>
      <c r="CB199">
        <v>0</v>
      </c>
      <c r="CC199">
        <v>0</v>
      </c>
      <c r="CD199">
        <v>0</v>
      </c>
      <c r="CE199">
        <v>10376</v>
      </c>
      <c r="CF199">
        <v>0</v>
      </c>
      <c r="CG199" s="439"/>
      <c r="CH199" s="303">
        <v>27.3</v>
      </c>
      <c r="CI199" s="393">
        <v>23.8</v>
      </c>
      <c r="CJ199" s="303">
        <v>40</v>
      </c>
      <c r="CK199" s="393">
        <v>40</v>
      </c>
      <c r="CL199" s="303">
        <v>100</v>
      </c>
      <c r="CM199" s="393">
        <v>50</v>
      </c>
      <c r="CN199" s="303"/>
      <c r="CO199" s="303"/>
      <c r="CP199" s="393" t="s">
        <v>744</v>
      </c>
      <c r="CQ199" s="303" t="s">
        <v>389</v>
      </c>
      <c r="CR199" s="393" t="s">
        <v>389</v>
      </c>
      <c r="CS199" s="393" t="s">
        <v>744</v>
      </c>
      <c r="CT199" s="303" t="s">
        <v>389</v>
      </c>
      <c r="CU199" s="393" t="s">
        <v>389</v>
      </c>
      <c r="CV199" s="303" t="s">
        <v>744</v>
      </c>
      <c r="CW199" s="303" t="s">
        <v>744</v>
      </c>
      <c r="CX199" s="303" t="s">
        <v>744</v>
      </c>
      <c r="CY199" s="303" t="s">
        <v>744</v>
      </c>
      <c r="CZ199" s="303" t="s">
        <v>744</v>
      </c>
      <c r="DA199" s="303" t="s">
        <v>744</v>
      </c>
      <c r="DB199" s="303" t="s">
        <v>744</v>
      </c>
      <c r="DC199" s="303" t="s">
        <v>744</v>
      </c>
      <c r="DD199" s="303" t="s">
        <v>744</v>
      </c>
      <c r="DE199" s="303" t="s">
        <v>744</v>
      </c>
      <c r="DF199" s="303" t="s">
        <v>744</v>
      </c>
      <c r="DG199" s="393" t="s">
        <v>744</v>
      </c>
      <c r="DH199" s="303" t="s">
        <v>744</v>
      </c>
      <c r="DI199" s="303" t="s">
        <v>744</v>
      </c>
      <c r="DJ199" s="393" t="s">
        <v>744</v>
      </c>
      <c r="DK199" s="303" t="s">
        <v>744</v>
      </c>
      <c r="DL199" s="303" t="s">
        <v>744</v>
      </c>
      <c r="DM199" s="303" t="s">
        <v>744</v>
      </c>
      <c r="DN199" s="303" t="s">
        <v>744</v>
      </c>
      <c r="DO199" s="303" t="s">
        <v>744</v>
      </c>
      <c r="DP199" s="303" t="s">
        <v>744</v>
      </c>
      <c r="DQ199" s="303" t="s">
        <v>744</v>
      </c>
      <c r="DR199" s="303" t="s">
        <v>744</v>
      </c>
      <c r="DS199" s="303" t="s">
        <v>744</v>
      </c>
      <c r="DT199" s="303" t="s">
        <v>744</v>
      </c>
      <c r="DU199" s="303" t="s">
        <v>744</v>
      </c>
      <c r="DV199" s="393" t="s">
        <v>744</v>
      </c>
      <c r="DW199" s="303" t="s">
        <v>744</v>
      </c>
      <c r="DX199" s="303" t="s">
        <v>744</v>
      </c>
      <c r="DY199" s="393" t="s">
        <v>744</v>
      </c>
      <c r="DZ199" s="303" t="s">
        <v>744</v>
      </c>
      <c r="EA199" s="303" t="s">
        <v>744</v>
      </c>
      <c r="EB199" s="303" t="s">
        <v>744</v>
      </c>
      <c r="EC199" s="303" t="s">
        <v>744</v>
      </c>
      <c r="ED199" s="303" t="s">
        <v>744</v>
      </c>
      <c r="EE199" s="303" t="s">
        <v>744</v>
      </c>
      <c r="EF199" s="303" t="s">
        <v>744</v>
      </c>
      <c r="EG199" s="303" t="s">
        <v>744</v>
      </c>
      <c r="EH199" s="303" t="s">
        <v>744</v>
      </c>
      <c r="EI199" s="303" t="s">
        <v>744</v>
      </c>
      <c r="EJ199" s="303" t="s">
        <v>744</v>
      </c>
      <c r="EK199" s="393" t="s">
        <v>744</v>
      </c>
      <c r="EL199" s="303" t="s">
        <v>744</v>
      </c>
      <c r="EM199" s="303" t="s">
        <v>744</v>
      </c>
      <c r="EN199" s="393" t="s">
        <v>744</v>
      </c>
      <c r="EO199" s="303">
        <v>5</v>
      </c>
      <c r="EP199" s="303">
        <v>8536.8333333333339</v>
      </c>
      <c r="EQ199" s="303">
        <v>0</v>
      </c>
      <c r="ER199" s="303">
        <v>20</v>
      </c>
      <c r="ES199" s="303">
        <v>0</v>
      </c>
      <c r="ET199" s="303">
        <v>0</v>
      </c>
      <c r="EU199" s="303">
        <v>0</v>
      </c>
      <c r="EV199" s="303">
        <v>0</v>
      </c>
      <c r="EW199" s="303">
        <v>0</v>
      </c>
      <c r="EX199" s="303">
        <v>0</v>
      </c>
      <c r="EY199" s="303">
        <v>8516.8333333333339</v>
      </c>
      <c r="EZ199" s="303">
        <v>0</v>
      </c>
      <c r="FA199" s="393">
        <v>0</v>
      </c>
      <c r="FB199" s="303">
        <v>1707.3666666666668</v>
      </c>
      <c r="FC199" s="303">
        <v>1703.3666666666668</v>
      </c>
      <c r="FD199" s="303">
        <v>0</v>
      </c>
      <c r="FE199" s="393">
        <v>2.3427890904121895E-3</v>
      </c>
      <c r="FF199" s="303">
        <v>1</v>
      </c>
      <c r="FG199" s="303">
        <v>1707.3666666666668</v>
      </c>
      <c r="FH199" s="303">
        <v>0</v>
      </c>
      <c r="FI199" s="303">
        <v>4</v>
      </c>
      <c r="FJ199" s="303">
        <v>0</v>
      </c>
      <c r="FK199" s="303">
        <v>0</v>
      </c>
      <c r="FL199" s="303">
        <v>0</v>
      </c>
      <c r="FM199" s="303">
        <v>16</v>
      </c>
      <c r="FN199" s="303">
        <v>0</v>
      </c>
      <c r="FO199" s="303">
        <v>0</v>
      </c>
      <c r="FP199" s="303">
        <v>1687.3666666666668</v>
      </c>
      <c r="FQ199" s="303">
        <v>0</v>
      </c>
      <c r="FR199" s="393">
        <v>0</v>
      </c>
      <c r="FS199" s="303">
        <v>1707.3666666666668</v>
      </c>
      <c r="FT199" s="303">
        <v>1687.3666666666668</v>
      </c>
      <c r="FU199" s="303">
        <v>0</v>
      </c>
      <c r="FV199" s="393">
        <v>1.1713945452060726E-2</v>
      </c>
      <c r="FW199" s="303">
        <v>6</v>
      </c>
      <c r="FX199" s="303">
        <v>10244.200000000001</v>
      </c>
      <c r="FY199" s="303">
        <v>0</v>
      </c>
      <c r="FZ199" s="303">
        <v>24</v>
      </c>
      <c r="GA199" s="303">
        <v>0</v>
      </c>
      <c r="GB199" s="303">
        <v>0</v>
      </c>
      <c r="GC199" s="303">
        <v>0</v>
      </c>
      <c r="GD199" s="303">
        <v>16</v>
      </c>
      <c r="GE199" s="303">
        <v>0</v>
      </c>
      <c r="GF199" s="303">
        <v>0</v>
      </c>
      <c r="GG199" s="303">
        <v>10204.200000000001</v>
      </c>
      <c r="GH199" s="303">
        <v>0</v>
      </c>
      <c r="GI199" s="393">
        <v>0</v>
      </c>
      <c r="GJ199" s="303">
        <v>1707.3666666666668</v>
      </c>
      <c r="GK199" s="303">
        <v>1700.7</v>
      </c>
      <c r="GL199" s="303">
        <v>0</v>
      </c>
      <c r="GM199" s="393">
        <v>3.9046484840202789E-3</v>
      </c>
      <c r="GN199" s="303">
        <v>20</v>
      </c>
      <c r="GO199" s="303">
        <v>33149.999999999993</v>
      </c>
      <c r="GP199" s="303">
        <v>312</v>
      </c>
      <c r="GQ199" s="303">
        <v>2256</v>
      </c>
      <c r="GR199" s="303">
        <v>0</v>
      </c>
      <c r="GS199" s="303">
        <v>72</v>
      </c>
      <c r="GT199" s="303">
        <v>0</v>
      </c>
      <c r="GU199" s="303">
        <v>240</v>
      </c>
      <c r="GV199" s="303">
        <v>344</v>
      </c>
      <c r="GW199" s="303">
        <v>0</v>
      </c>
      <c r="GX199" s="303">
        <v>29925.999999999993</v>
      </c>
      <c r="GY199" s="303">
        <v>10376</v>
      </c>
      <c r="GZ199" s="393">
        <v>2288</v>
      </c>
      <c r="HA199" s="303">
        <v>1657.4999999999995</v>
      </c>
      <c r="HB199" s="303">
        <v>1496.2999999999995</v>
      </c>
      <c r="HC199" s="303">
        <v>518.79999999999995</v>
      </c>
      <c r="HD199" s="393">
        <v>9.7254901960784346E-2</v>
      </c>
      <c r="HE199" s="303" t="s">
        <v>744</v>
      </c>
      <c r="HF199" s="303" t="s">
        <v>744</v>
      </c>
      <c r="HG199" s="303" t="s">
        <v>744</v>
      </c>
      <c r="HH199" s="303" t="s">
        <v>744</v>
      </c>
      <c r="HI199" s="303" t="s">
        <v>744</v>
      </c>
      <c r="HJ199" s="303" t="s">
        <v>744</v>
      </c>
      <c r="HK199" s="303" t="s">
        <v>744</v>
      </c>
      <c r="HL199" s="303" t="s">
        <v>744</v>
      </c>
      <c r="HM199" s="303" t="s">
        <v>744</v>
      </c>
      <c r="HN199" s="303" t="s">
        <v>744</v>
      </c>
      <c r="HO199" s="303" t="s">
        <v>744</v>
      </c>
      <c r="HP199" s="303" t="s">
        <v>744</v>
      </c>
      <c r="HQ199" s="393" t="s">
        <v>744</v>
      </c>
      <c r="HR199" s="303" t="s">
        <v>744</v>
      </c>
      <c r="HS199" s="303" t="s">
        <v>744</v>
      </c>
      <c r="HT199" s="303" t="s">
        <v>744</v>
      </c>
      <c r="HU199" s="393" t="s">
        <v>744</v>
      </c>
      <c r="HV199" s="303">
        <v>20</v>
      </c>
      <c r="HW199" s="303">
        <v>33149.999999999993</v>
      </c>
      <c r="HX199" s="303">
        <v>312</v>
      </c>
      <c r="HY199" s="303">
        <v>2256</v>
      </c>
      <c r="HZ199" s="303">
        <v>0</v>
      </c>
      <c r="IA199" s="303">
        <v>72</v>
      </c>
      <c r="IB199" s="303">
        <v>0</v>
      </c>
      <c r="IC199" s="303">
        <v>240</v>
      </c>
      <c r="ID199" s="303">
        <v>344</v>
      </c>
      <c r="IE199" s="303">
        <v>0</v>
      </c>
      <c r="IF199" s="303">
        <v>29925.999999999993</v>
      </c>
      <c r="IG199" s="303">
        <v>10376</v>
      </c>
      <c r="IH199" s="393">
        <v>2288</v>
      </c>
      <c r="II199" s="303">
        <v>1657.4999999999995</v>
      </c>
      <c r="IJ199" s="303">
        <v>1496.2999999999997</v>
      </c>
      <c r="IK199" s="303">
        <v>518.79999999999995</v>
      </c>
      <c r="IL199" s="393">
        <v>9.7254901960784235E-2</v>
      </c>
      <c r="IM199" s="303"/>
      <c r="IN199" s="303">
        <v>1667.4733333333331</v>
      </c>
      <c r="IO199" s="303">
        <v>1537.7133333333331</v>
      </c>
      <c r="IP199" s="393">
        <v>7.7818335925412097E-2</v>
      </c>
      <c r="IQ199" s="303">
        <v>1707.3666666666668</v>
      </c>
      <c r="IR199" s="303">
        <v>1687.3666666666668</v>
      </c>
      <c r="IS199" s="393">
        <v>1.1713945452060726E-2</v>
      </c>
      <c r="IT199" s="303">
        <v>1669.0076923076922</v>
      </c>
      <c r="IU199" s="303">
        <v>1543.4692307692308</v>
      </c>
      <c r="IV199" s="393">
        <v>7.52174253702107E-2</v>
      </c>
      <c r="IW199" s="735"/>
      <c r="IX199" s="303"/>
      <c r="IY199" s="396" t="s">
        <v>507</v>
      </c>
      <c r="IZ199" s="396" t="s">
        <v>449</v>
      </c>
      <c r="JA199" s="396" t="s">
        <v>343</v>
      </c>
      <c r="JB199" s="396">
        <v>33</v>
      </c>
      <c r="JC199" s="396" t="s">
        <v>12</v>
      </c>
      <c r="JD199" s="396" t="s">
        <v>232</v>
      </c>
      <c r="JE199" s="396" t="s">
        <v>9</v>
      </c>
      <c r="JF199" s="396" t="s">
        <v>232</v>
      </c>
      <c r="JG199" s="396" t="s">
        <v>358</v>
      </c>
    </row>
    <row r="200" spans="1:267" customFormat="1">
      <c r="A200">
        <v>3342</v>
      </c>
      <c r="B200">
        <v>1</v>
      </c>
      <c r="F200">
        <v>700</v>
      </c>
      <c r="G200">
        <v>38</v>
      </c>
      <c r="H200">
        <v>1</v>
      </c>
      <c r="I200">
        <v>0</v>
      </c>
      <c r="J200">
        <v>1</v>
      </c>
      <c r="K200">
        <v>0</v>
      </c>
      <c r="L200" t="s">
        <v>544</v>
      </c>
      <c r="M200">
        <v>0</v>
      </c>
      <c r="N200">
        <v>27</v>
      </c>
      <c r="O200">
        <v>36</v>
      </c>
      <c r="P200">
        <v>40</v>
      </c>
      <c r="Q200">
        <v>40</v>
      </c>
      <c r="R200">
        <v>50</v>
      </c>
      <c r="S200">
        <v>50</v>
      </c>
      <c r="T200" t="s">
        <v>745</v>
      </c>
      <c r="U200">
        <v>0</v>
      </c>
      <c r="V200">
        <v>0</v>
      </c>
      <c r="W200">
        <v>1.5</v>
      </c>
      <c r="X200">
        <v>2</v>
      </c>
      <c r="Y200">
        <v>3</v>
      </c>
      <c r="Z200">
        <v>0</v>
      </c>
      <c r="AA200">
        <v>0</v>
      </c>
      <c r="AB200">
        <v>0</v>
      </c>
      <c r="AC200">
        <v>0</v>
      </c>
      <c r="AD200">
        <v>0</v>
      </c>
      <c r="AE200">
        <v>1250</v>
      </c>
      <c r="AF200">
        <v>0</v>
      </c>
      <c r="AG200">
        <v>0</v>
      </c>
      <c r="AH200">
        <v>0</v>
      </c>
      <c r="AI200">
        <v>0</v>
      </c>
      <c r="AJ200">
        <v>32</v>
      </c>
      <c r="AK200">
        <v>0</v>
      </c>
      <c r="AL200">
        <v>0</v>
      </c>
      <c r="AM200">
        <v>0</v>
      </c>
      <c r="AN200">
        <v>0</v>
      </c>
      <c r="AO200">
        <v>0</v>
      </c>
      <c r="AP200">
        <v>0</v>
      </c>
      <c r="AQ200">
        <v>0</v>
      </c>
      <c r="AR200">
        <v>0</v>
      </c>
      <c r="AS200">
        <v>0</v>
      </c>
      <c r="AT200">
        <v>0</v>
      </c>
      <c r="AU200">
        <v>0</v>
      </c>
      <c r="AV200">
        <v>0</v>
      </c>
      <c r="AW200">
        <v>0</v>
      </c>
      <c r="AX200">
        <v>0</v>
      </c>
      <c r="AY200">
        <v>0</v>
      </c>
      <c r="AZ200">
        <v>0</v>
      </c>
      <c r="BA200">
        <v>0</v>
      </c>
      <c r="BB200">
        <v>16</v>
      </c>
      <c r="BC200">
        <v>0</v>
      </c>
      <c r="BD200">
        <v>0</v>
      </c>
      <c r="BE200">
        <v>0</v>
      </c>
      <c r="BF200">
        <v>0</v>
      </c>
      <c r="BG200">
        <v>18</v>
      </c>
      <c r="BH200">
        <v>62</v>
      </c>
      <c r="BI200">
        <v>6</v>
      </c>
      <c r="BJ200">
        <v>0</v>
      </c>
      <c r="BK200">
        <v>0</v>
      </c>
      <c r="BL200">
        <v>0</v>
      </c>
      <c r="BM200">
        <v>0</v>
      </c>
      <c r="BN200">
        <v>0</v>
      </c>
      <c r="BO200">
        <v>0</v>
      </c>
      <c r="BP200">
        <v>0</v>
      </c>
      <c r="BQ200">
        <v>0</v>
      </c>
      <c r="BR200">
        <v>0</v>
      </c>
      <c r="BS200">
        <v>0</v>
      </c>
      <c r="BT200">
        <v>0</v>
      </c>
      <c r="BU200">
        <v>0</v>
      </c>
      <c r="BV200">
        <v>0</v>
      </c>
      <c r="BW200">
        <v>0</v>
      </c>
      <c r="BX200">
        <v>0</v>
      </c>
      <c r="BY200">
        <v>0</v>
      </c>
      <c r="BZ200">
        <v>0</v>
      </c>
      <c r="CA200">
        <v>570</v>
      </c>
      <c r="CB200">
        <v>0</v>
      </c>
      <c r="CC200">
        <v>0</v>
      </c>
      <c r="CD200">
        <v>0</v>
      </c>
      <c r="CE200">
        <v>170</v>
      </c>
      <c r="CF200">
        <v>0</v>
      </c>
      <c r="CG200" s="439"/>
      <c r="CH200" s="303">
        <v>27</v>
      </c>
      <c r="CI200" s="393">
        <v>36</v>
      </c>
      <c r="CJ200" s="303">
        <v>40</v>
      </c>
      <c r="CK200" s="393">
        <v>40</v>
      </c>
      <c r="CL200" s="303">
        <v>50</v>
      </c>
      <c r="CM200" s="393">
        <v>50</v>
      </c>
      <c r="CN200" s="303"/>
      <c r="CO200" s="303"/>
      <c r="CP200" s="393" t="s">
        <v>744</v>
      </c>
      <c r="CQ200" s="303" t="s">
        <v>389</v>
      </c>
      <c r="CR200" s="393" t="s">
        <v>389</v>
      </c>
      <c r="CS200" s="393" t="s">
        <v>744</v>
      </c>
      <c r="CT200" s="303" t="s">
        <v>389</v>
      </c>
      <c r="CU200" s="393" t="s">
        <v>389</v>
      </c>
      <c r="CV200" s="303" t="s">
        <v>744</v>
      </c>
      <c r="CW200" s="303" t="s">
        <v>744</v>
      </c>
      <c r="CX200" s="303" t="s">
        <v>744</v>
      </c>
      <c r="CY200" s="303" t="s">
        <v>744</v>
      </c>
      <c r="CZ200" s="303" t="s">
        <v>744</v>
      </c>
      <c r="DA200" s="303" t="s">
        <v>744</v>
      </c>
      <c r="DB200" s="303" t="s">
        <v>744</v>
      </c>
      <c r="DC200" s="303" t="s">
        <v>744</v>
      </c>
      <c r="DD200" s="303" t="s">
        <v>744</v>
      </c>
      <c r="DE200" s="303" t="s">
        <v>744</v>
      </c>
      <c r="DF200" s="303" t="s">
        <v>744</v>
      </c>
      <c r="DG200" s="393" t="s">
        <v>744</v>
      </c>
      <c r="DH200" s="303" t="s">
        <v>744</v>
      </c>
      <c r="DI200" s="303" t="s">
        <v>744</v>
      </c>
      <c r="DJ200" s="393" t="s">
        <v>744</v>
      </c>
      <c r="DK200" s="303" t="s">
        <v>744</v>
      </c>
      <c r="DL200" s="303" t="s">
        <v>744</v>
      </c>
      <c r="DM200" s="303" t="s">
        <v>744</v>
      </c>
      <c r="DN200" s="303" t="s">
        <v>744</v>
      </c>
      <c r="DO200" s="303" t="s">
        <v>744</v>
      </c>
      <c r="DP200" s="303" t="s">
        <v>744</v>
      </c>
      <c r="DQ200" s="303" t="s">
        <v>744</v>
      </c>
      <c r="DR200" s="303" t="s">
        <v>744</v>
      </c>
      <c r="DS200" s="303" t="s">
        <v>744</v>
      </c>
      <c r="DT200" s="303" t="s">
        <v>744</v>
      </c>
      <c r="DU200" s="303" t="s">
        <v>744</v>
      </c>
      <c r="DV200" s="393" t="s">
        <v>744</v>
      </c>
      <c r="DW200" s="303" t="s">
        <v>744</v>
      </c>
      <c r="DX200" s="303" t="s">
        <v>744</v>
      </c>
      <c r="DY200" s="393" t="s">
        <v>744</v>
      </c>
      <c r="DZ200" s="303" t="s">
        <v>744</v>
      </c>
      <c r="EA200" s="303" t="s">
        <v>744</v>
      </c>
      <c r="EB200" s="303" t="s">
        <v>744</v>
      </c>
      <c r="EC200" s="303" t="s">
        <v>744</v>
      </c>
      <c r="ED200" s="303" t="s">
        <v>744</v>
      </c>
      <c r="EE200" s="303" t="s">
        <v>744</v>
      </c>
      <c r="EF200" s="303" t="s">
        <v>744</v>
      </c>
      <c r="EG200" s="303" t="s">
        <v>744</v>
      </c>
      <c r="EH200" s="303" t="s">
        <v>744</v>
      </c>
      <c r="EI200" s="303" t="s">
        <v>744</v>
      </c>
      <c r="EJ200" s="303" t="s">
        <v>744</v>
      </c>
      <c r="EK200" s="393" t="s">
        <v>744</v>
      </c>
      <c r="EL200" s="303" t="s">
        <v>744</v>
      </c>
      <c r="EM200" s="303" t="s">
        <v>744</v>
      </c>
      <c r="EN200" s="393" t="s">
        <v>744</v>
      </c>
      <c r="EO200" s="303">
        <v>1.5</v>
      </c>
      <c r="EP200" s="303">
        <v>2620.25</v>
      </c>
      <c r="EQ200" s="303">
        <v>0</v>
      </c>
      <c r="ER200" s="303">
        <v>0</v>
      </c>
      <c r="ES200" s="303">
        <v>0</v>
      </c>
      <c r="ET200" s="303">
        <v>0</v>
      </c>
      <c r="EU200" s="303">
        <v>0</v>
      </c>
      <c r="EV200" s="303">
        <v>18</v>
      </c>
      <c r="EW200" s="303">
        <v>0</v>
      </c>
      <c r="EX200" s="303">
        <v>0</v>
      </c>
      <c r="EY200" s="303">
        <v>2602.25</v>
      </c>
      <c r="EZ200" s="303">
        <v>0</v>
      </c>
      <c r="FA200" s="393">
        <v>0</v>
      </c>
      <c r="FB200" s="303">
        <v>1746.8333333333333</v>
      </c>
      <c r="FC200" s="303">
        <v>1734.8333333333333</v>
      </c>
      <c r="FD200" s="303">
        <v>0</v>
      </c>
      <c r="FE200" s="393">
        <v>6.8695735139776559E-3</v>
      </c>
      <c r="FF200" s="303">
        <v>2</v>
      </c>
      <c r="FG200" s="303">
        <v>3493.6666666666665</v>
      </c>
      <c r="FH200" s="303">
        <v>0</v>
      </c>
      <c r="FI200" s="303">
        <v>32</v>
      </c>
      <c r="FJ200" s="303">
        <v>0</v>
      </c>
      <c r="FK200" s="303">
        <v>0</v>
      </c>
      <c r="FL200" s="303">
        <v>16</v>
      </c>
      <c r="FM200" s="303">
        <v>62</v>
      </c>
      <c r="FN200" s="303">
        <v>0</v>
      </c>
      <c r="FO200" s="303">
        <v>0</v>
      </c>
      <c r="FP200" s="303">
        <v>3383.6666666666665</v>
      </c>
      <c r="FQ200" s="303">
        <v>0</v>
      </c>
      <c r="FR200" s="393">
        <v>0</v>
      </c>
      <c r="FS200" s="303">
        <v>1746.8333333333333</v>
      </c>
      <c r="FT200" s="303">
        <v>1691.8333333333333</v>
      </c>
      <c r="FU200" s="303">
        <v>0</v>
      </c>
      <c r="FV200" s="393">
        <v>3.1485545272397664E-2</v>
      </c>
      <c r="FW200" s="303">
        <v>3.5</v>
      </c>
      <c r="FX200" s="303">
        <v>6113.9166666666661</v>
      </c>
      <c r="FY200" s="303">
        <v>0</v>
      </c>
      <c r="FZ200" s="303">
        <v>32</v>
      </c>
      <c r="GA200" s="303">
        <v>0</v>
      </c>
      <c r="GB200" s="303">
        <v>0</v>
      </c>
      <c r="GC200" s="303">
        <v>16</v>
      </c>
      <c r="GD200" s="303">
        <v>80</v>
      </c>
      <c r="GE200" s="303">
        <v>0</v>
      </c>
      <c r="GF200" s="303">
        <v>0</v>
      </c>
      <c r="GG200" s="303">
        <v>5985.9166666666661</v>
      </c>
      <c r="GH200" s="303">
        <v>0</v>
      </c>
      <c r="GI200" s="393">
        <v>0</v>
      </c>
      <c r="GJ200" s="303">
        <v>1746.8333333333333</v>
      </c>
      <c r="GK200" s="303">
        <v>1710.2619047619046</v>
      </c>
      <c r="GL200" s="303">
        <v>0</v>
      </c>
      <c r="GM200" s="393">
        <v>2.0935843090217676E-2</v>
      </c>
      <c r="GN200" s="303">
        <v>3</v>
      </c>
      <c r="GO200" s="303">
        <v>4458.9999999999991</v>
      </c>
      <c r="GP200" s="303">
        <v>1250</v>
      </c>
      <c r="GQ200" s="303">
        <v>0</v>
      </c>
      <c r="GR200" s="303">
        <v>0</v>
      </c>
      <c r="GS200" s="303">
        <v>0</v>
      </c>
      <c r="GT200" s="303">
        <v>0</v>
      </c>
      <c r="GU200" s="303">
        <v>6</v>
      </c>
      <c r="GV200" s="303">
        <v>0</v>
      </c>
      <c r="GW200" s="303">
        <v>0</v>
      </c>
      <c r="GX200" s="303">
        <v>3202.9999999999991</v>
      </c>
      <c r="GY200" s="303">
        <v>170</v>
      </c>
      <c r="GZ200" s="393">
        <v>570</v>
      </c>
      <c r="HA200" s="303">
        <v>1486.333333333333</v>
      </c>
      <c r="HB200" s="303">
        <v>1067.6666666666663</v>
      </c>
      <c r="HC200" s="303">
        <v>56.666666666666664</v>
      </c>
      <c r="HD200" s="393">
        <v>0.28167750616730225</v>
      </c>
      <c r="HE200" s="303" t="s">
        <v>744</v>
      </c>
      <c r="HF200" s="303" t="s">
        <v>744</v>
      </c>
      <c r="HG200" s="303" t="s">
        <v>744</v>
      </c>
      <c r="HH200" s="303" t="s">
        <v>744</v>
      </c>
      <c r="HI200" s="303" t="s">
        <v>744</v>
      </c>
      <c r="HJ200" s="303" t="s">
        <v>744</v>
      </c>
      <c r="HK200" s="303" t="s">
        <v>744</v>
      </c>
      <c r="HL200" s="303" t="s">
        <v>744</v>
      </c>
      <c r="HM200" s="303" t="s">
        <v>744</v>
      </c>
      <c r="HN200" s="303" t="s">
        <v>744</v>
      </c>
      <c r="HO200" s="303" t="s">
        <v>744</v>
      </c>
      <c r="HP200" s="303" t="s">
        <v>744</v>
      </c>
      <c r="HQ200" s="393" t="s">
        <v>744</v>
      </c>
      <c r="HR200" s="303" t="s">
        <v>744</v>
      </c>
      <c r="HS200" s="303" t="s">
        <v>744</v>
      </c>
      <c r="HT200" s="303" t="s">
        <v>744</v>
      </c>
      <c r="HU200" s="393" t="s">
        <v>744</v>
      </c>
      <c r="HV200" s="303">
        <v>3</v>
      </c>
      <c r="HW200" s="303">
        <v>4458.9999999999991</v>
      </c>
      <c r="HX200" s="303">
        <v>1250</v>
      </c>
      <c r="HY200" s="303">
        <v>0</v>
      </c>
      <c r="HZ200" s="303">
        <v>0</v>
      </c>
      <c r="IA200" s="303">
        <v>0</v>
      </c>
      <c r="IB200" s="303">
        <v>0</v>
      </c>
      <c r="IC200" s="303">
        <v>6</v>
      </c>
      <c r="ID200" s="303">
        <v>0</v>
      </c>
      <c r="IE200" s="303">
        <v>0</v>
      </c>
      <c r="IF200" s="303">
        <v>3202.9999999999991</v>
      </c>
      <c r="IG200" s="303">
        <v>170</v>
      </c>
      <c r="IH200" s="393">
        <v>570</v>
      </c>
      <c r="II200" s="303">
        <v>1486.333333333333</v>
      </c>
      <c r="IJ200" s="303">
        <v>1067.6666666666663</v>
      </c>
      <c r="IK200" s="303">
        <v>56.666666666666664</v>
      </c>
      <c r="IL200" s="393">
        <v>0.28167750616730225</v>
      </c>
      <c r="IM200" s="303"/>
      <c r="IN200" s="303">
        <v>1573.1666666666665</v>
      </c>
      <c r="IO200" s="303">
        <v>1290.0555555555554</v>
      </c>
      <c r="IP200" s="393">
        <v>0.17996256665607235</v>
      </c>
      <c r="IQ200" s="303">
        <v>1746.8333333333333</v>
      </c>
      <c r="IR200" s="303">
        <v>1691.8333333333333</v>
      </c>
      <c r="IS200" s="393">
        <v>3.1485545272397664E-2</v>
      </c>
      <c r="IT200" s="303">
        <v>1626.602564102564</v>
      </c>
      <c r="IU200" s="303">
        <v>1413.6794871794871</v>
      </c>
      <c r="IV200" s="393">
        <v>0.13090049261083747</v>
      </c>
      <c r="IW200" s="735"/>
      <c r="IX200" s="303"/>
      <c r="IY200" s="396" t="s">
        <v>544</v>
      </c>
      <c r="IZ200" s="396" t="s">
        <v>349</v>
      </c>
      <c r="JA200" s="396" t="s">
        <v>350</v>
      </c>
      <c r="JB200" s="396">
        <v>7</v>
      </c>
      <c r="JC200" s="396" t="s">
        <v>11</v>
      </c>
      <c r="JD200" s="396" t="s">
        <v>232</v>
      </c>
      <c r="JE200" s="396" t="s">
        <v>9</v>
      </c>
      <c r="JF200" s="396" t="s">
        <v>232</v>
      </c>
      <c r="JG200" s="396" t="s">
        <v>546</v>
      </c>
    </row>
    <row r="201" spans="1:267" customFormat="1">
      <c r="A201">
        <v>3343</v>
      </c>
      <c r="B201">
        <v>1</v>
      </c>
      <c r="F201">
        <v>700</v>
      </c>
      <c r="G201">
        <v>41</v>
      </c>
      <c r="H201">
        <v>0</v>
      </c>
      <c r="I201">
        <v>1</v>
      </c>
      <c r="J201">
        <v>1</v>
      </c>
      <c r="K201">
        <v>0</v>
      </c>
      <c r="L201" t="s">
        <v>348</v>
      </c>
      <c r="M201">
        <v>0</v>
      </c>
      <c r="N201">
        <v>33</v>
      </c>
      <c r="O201">
        <v>33</v>
      </c>
      <c r="P201">
        <v>40</v>
      </c>
      <c r="Q201">
        <v>40</v>
      </c>
      <c r="R201">
        <v>0</v>
      </c>
      <c r="S201">
        <v>0</v>
      </c>
      <c r="T201" t="s">
        <v>745</v>
      </c>
      <c r="U201">
        <v>0</v>
      </c>
      <c r="V201">
        <v>0</v>
      </c>
      <c r="W201">
        <v>6</v>
      </c>
      <c r="X201">
        <v>2.5</v>
      </c>
      <c r="Y201">
        <v>12</v>
      </c>
      <c r="Z201">
        <v>0</v>
      </c>
      <c r="AA201">
        <v>0</v>
      </c>
      <c r="AB201">
        <v>0</v>
      </c>
      <c r="AC201">
        <v>40</v>
      </c>
      <c r="AD201">
        <v>0</v>
      </c>
      <c r="AE201">
        <v>408</v>
      </c>
      <c r="AF201">
        <v>0</v>
      </c>
      <c r="AG201">
        <v>0</v>
      </c>
      <c r="AH201">
        <v>0</v>
      </c>
      <c r="AI201">
        <v>48</v>
      </c>
      <c r="AJ201">
        <v>64</v>
      </c>
      <c r="AK201">
        <v>2360</v>
      </c>
      <c r="AL201">
        <v>0</v>
      </c>
      <c r="AM201">
        <v>0</v>
      </c>
      <c r="AN201">
        <v>0</v>
      </c>
      <c r="AO201">
        <v>0</v>
      </c>
      <c r="AP201">
        <v>0</v>
      </c>
      <c r="AQ201">
        <v>0</v>
      </c>
      <c r="AR201">
        <v>0</v>
      </c>
      <c r="AS201">
        <v>0</v>
      </c>
      <c r="AT201">
        <v>0</v>
      </c>
      <c r="AU201">
        <v>0</v>
      </c>
      <c r="AV201">
        <v>0</v>
      </c>
      <c r="AW201">
        <v>80</v>
      </c>
      <c r="AX201">
        <v>0</v>
      </c>
      <c r="AY201">
        <v>0</v>
      </c>
      <c r="AZ201">
        <v>0</v>
      </c>
      <c r="BA201">
        <v>0</v>
      </c>
      <c r="BB201">
        <v>95</v>
      </c>
      <c r="BC201">
        <v>0</v>
      </c>
      <c r="BD201">
        <v>0</v>
      </c>
      <c r="BE201">
        <v>0</v>
      </c>
      <c r="BF201">
        <v>0</v>
      </c>
      <c r="BG201">
        <v>0</v>
      </c>
      <c r="BH201">
        <v>0</v>
      </c>
      <c r="BI201">
        <v>0</v>
      </c>
      <c r="BJ201">
        <v>0</v>
      </c>
      <c r="BK201">
        <v>0</v>
      </c>
      <c r="BL201">
        <v>0</v>
      </c>
      <c r="BM201">
        <v>0</v>
      </c>
      <c r="BN201">
        <v>0</v>
      </c>
      <c r="BO201">
        <v>0</v>
      </c>
      <c r="BP201">
        <v>0</v>
      </c>
      <c r="BQ201">
        <v>0</v>
      </c>
      <c r="BR201">
        <v>0</v>
      </c>
      <c r="BS201">
        <v>0</v>
      </c>
      <c r="BT201">
        <v>0</v>
      </c>
      <c r="BU201">
        <v>0</v>
      </c>
      <c r="BV201">
        <v>0</v>
      </c>
      <c r="BW201">
        <v>0</v>
      </c>
      <c r="BX201">
        <v>0</v>
      </c>
      <c r="BY201">
        <v>0</v>
      </c>
      <c r="BZ201">
        <v>0</v>
      </c>
      <c r="CA201">
        <v>184</v>
      </c>
      <c r="CB201">
        <v>0</v>
      </c>
      <c r="CC201">
        <v>0</v>
      </c>
      <c r="CD201">
        <v>0</v>
      </c>
      <c r="CE201">
        <v>0</v>
      </c>
      <c r="CF201">
        <v>0</v>
      </c>
      <c r="CG201" s="439"/>
      <c r="CH201" s="303">
        <v>33</v>
      </c>
      <c r="CI201" s="393">
        <v>33</v>
      </c>
      <c r="CJ201" s="303">
        <v>40</v>
      </c>
      <c r="CK201" s="393">
        <v>40</v>
      </c>
      <c r="CL201" s="303">
        <v>0</v>
      </c>
      <c r="CM201" s="393">
        <v>0</v>
      </c>
      <c r="CN201" s="303"/>
      <c r="CO201" s="303"/>
      <c r="CP201" s="393" t="s">
        <v>744</v>
      </c>
      <c r="CQ201" s="303" t="s">
        <v>389</v>
      </c>
      <c r="CR201" s="393" t="s">
        <v>744</v>
      </c>
      <c r="CS201" s="393" t="s">
        <v>744</v>
      </c>
      <c r="CT201" s="303" t="s">
        <v>389</v>
      </c>
      <c r="CU201" s="393" t="s">
        <v>744</v>
      </c>
      <c r="CV201" s="303" t="s">
        <v>744</v>
      </c>
      <c r="CW201" s="303" t="s">
        <v>744</v>
      </c>
      <c r="CX201" s="303" t="s">
        <v>744</v>
      </c>
      <c r="CY201" s="303" t="s">
        <v>744</v>
      </c>
      <c r="CZ201" s="303" t="s">
        <v>744</v>
      </c>
      <c r="DA201" s="303" t="s">
        <v>744</v>
      </c>
      <c r="DB201" s="303" t="s">
        <v>744</v>
      </c>
      <c r="DC201" s="303" t="s">
        <v>744</v>
      </c>
      <c r="DD201" s="303" t="s">
        <v>744</v>
      </c>
      <c r="DE201" s="303" t="s">
        <v>744</v>
      </c>
      <c r="DF201" s="303" t="s">
        <v>744</v>
      </c>
      <c r="DG201" s="393" t="s">
        <v>744</v>
      </c>
      <c r="DH201" s="303" t="s">
        <v>744</v>
      </c>
      <c r="DI201" s="303" t="s">
        <v>744</v>
      </c>
      <c r="DJ201" s="393" t="s">
        <v>744</v>
      </c>
      <c r="DK201" s="303" t="s">
        <v>744</v>
      </c>
      <c r="DL201" s="303" t="s">
        <v>744</v>
      </c>
      <c r="DM201" s="303" t="s">
        <v>744</v>
      </c>
      <c r="DN201" s="303" t="s">
        <v>744</v>
      </c>
      <c r="DO201" s="303" t="s">
        <v>744</v>
      </c>
      <c r="DP201" s="303" t="s">
        <v>744</v>
      </c>
      <c r="DQ201" s="303" t="s">
        <v>744</v>
      </c>
      <c r="DR201" s="303" t="s">
        <v>744</v>
      </c>
      <c r="DS201" s="303" t="s">
        <v>744</v>
      </c>
      <c r="DT201" s="303" t="s">
        <v>744</v>
      </c>
      <c r="DU201" s="303" t="s">
        <v>744</v>
      </c>
      <c r="DV201" s="393" t="s">
        <v>744</v>
      </c>
      <c r="DW201" s="303" t="s">
        <v>744</v>
      </c>
      <c r="DX201" s="303" t="s">
        <v>744</v>
      </c>
      <c r="DY201" s="393" t="s">
        <v>744</v>
      </c>
      <c r="DZ201" s="303" t="s">
        <v>744</v>
      </c>
      <c r="EA201" s="303" t="s">
        <v>744</v>
      </c>
      <c r="EB201" s="303" t="s">
        <v>744</v>
      </c>
      <c r="EC201" s="303" t="s">
        <v>744</v>
      </c>
      <c r="ED201" s="303" t="s">
        <v>744</v>
      </c>
      <c r="EE201" s="303" t="s">
        <v>744</v>
      </c>
      <c r="EF201" s="303" t="s">
        <v>744</v>
      </c>
      <c r="EG201" s="303" t="s">
        <v>744</v>
      </c>
      <c r="EH201" s="303" t="s">
        <v>744</v>
      </c>
      <c r="EI201" s="303" t="s">
        <v>744</v>
      </c>
      <c r="EJ201" s="303" t="s">
        <v>744</v>
      </c>
      <c r="EK201" s="393" t="s">
        <v>744</v>
      </c>
      <c r="EL201" s="303" t="s">
        <v>744</v>
      </c>
      <c r="EM201" s="303" t="s">
        <v>744</v>
      </c>
      <c r="EN201" s="393" t="s">
        <v>744</v>
      </c>
      <c r="EO201" s="303">
        <v>6</v>
      </c>
      <c r="EP201" s="303">
        <v>10416</v>
      </c>
      <c r="EQ201" s="303">
        <v>40</v>
      </c>
      <c r="ER201" s="303">
        <v>48</v>
      </c>
      <c r="ES201" s="303">
        <v>0</v>
      </c>
      <c r="ET201" s="303">
        <v>0</v>
      </c>
      <c r="EU201" s="303">
        <v>0</v>
      </c>
      <c r="EV201" s="303">
        <v>0</v>
      </c>
      <c r="EW201" s="303">
        <v>0</v>
      </c>
      <c r="EX201" s="303">
        <v>0</v>
      </c>
      <c r="EY201" s="303">
        <v>10328</v>
      </c>
      <c r="EZ201" s="303">
        <v>0</v>
      </c>
      <c r="FA201" s="393">
        <v>0</v>
      </c>
      <c r="FB201" s="303">
        <v>1736</v>
      </c>
      <c r="FC201" s="303">
        <v>1721.3333333333333</v>
      </c>
      <c r="FD201" s="303">
        <v>0</v>
      </c>
      <c r="FE201" s="393">
        <v>8.4485407066052787E-3</v>
      </c>
      <c r="FF201" s="303">
        <v>2.5</v>
      </c>
      <c r="FG201" s="303">
        <v>4340</v>
      </c>
      <c r="FH201" s="303">
        <v>0</v>
      </c>
      <c r="FI201" s="303">
        <v>64</v>
      </c>
      <c r="FJ201" s="303">
        <v>0</v>
      </c>
      <c r="FK201" s="303">
        <v>0</v>
      </c>
      <c r="FL201" s="303">
        <v>95</v>
      </c>
      <c r="FM201" s="303">
        <v>0</v>
      </c>
      <c r="FN201" s="303">
        <v>0</v>
      </c>
      <c r="FO201" s="303">
        <v>0</v>
      </c>
      <c r="FP201" s="303">
        <v>4181</v>
      </c>
      <c r="FQ201" s="303">
        <v>0</v>
      </c>
      <c r="FR201" s="393">
        <v>0</v>
      </c>
      <c r="FS201" s="303">
        <v>1736</v>
      </c>
      <c r="FT201" s="303">
        <v>1672.4</v>
      </c>
      <c r="FU201" s="303">
        <v>0</v>
      </c>
      <c r="FV201" s="393">
        <v>3.6635944700460832E-2</v>
      </c>
      <c r="FW201" s="303">
        <v>8.5</v>
      </c>
      <c r="FX201" s="303">
        <v>14756</v>
      </c>
      <c r="FY201" s="303">
        <v>40</v>
      </c>
      <c r="FZ201" s="303">
        <v>112</v>
      </c>
      <c r="GA201" s="303">
        <v>0</v>
      </c>
      <c r="GB201" s="303">
        <v>0</v>
      </c>
      <c r="GC201" s="303">
        <v>95</v>
      </c>
      <c r="GD201" s="303">
        <v>0</v>
      </c>
      <c r="GE201" s="303">
        <v>0</v>
      </c>
      <c r="GF201" s="303">
        <v>0</v>
      </c>
      <c r="GG201" s="303">
        <v>14509</v>
      </c>
      <c r="GH201" s="303">
        <v>0</v>
      </c>
      <c r="GI201" s="393">
        <v>0</v>
      </c>
      <c r="GJ201" s="303">
        <v>1736</v>
      </c>
      <c r="GK201" s="303">
        <v>1706.9411764705883</v>
      </c>
      <c r="GL201" s="303">
        <v>0</v>
      </c>
      <c r="GM201" s="393">
        <v>1.6738953645974441E-2</v>
      </c>
      <c r="GN201" s="303">
        <v>12</v>
      </c>
      <c r="GO201" s="303">
        <v>20648</v>
      </c>
      <c r="GP201" s="303">
        <v>408</v>
      </c>
      <c r="GQ201" s="303">
        <v>2360</v>
      </c>
      <c r="GR201" s="303">
        <v>0</v>
      </c>
      <c r="GS201" s="303">
        <v>80</v>
      </c>
      <c r="GT201" s="303">
        <v>0</v>
      </c>
      <c r="GU201" s="303">
        <v>0</v>
      </c>
      <c r="GV201" s="303">
        <v>0</v>
      </c>
      <c r="GW201" s="303">
        <v>0</v>
      </c>
      <c r="GX201" s="303">
        <v>17800</v>
      </c>
      <c r="GY201" s="303">
        <v>0</v>
      </c>
      <c r="GZ201" s="393">
        <v>184</v>
      </c>
      <c r="HA201" s="303">
        <v>1720.6666666666667</v>
      </c>
      <c r="HB201" s="303">
        <v>1483.3333333333335</v>
      </c>
      <c r="HC201" s="303">
        <v>0</v>
      </c>
      <c r="HD201" s="393">
        <v>0.13793103448275856</v>
      </c>
      <c r="HE201" s="303" t="s">
        <v>744</v>
      </c>
      <c r="HF201" s="303" t="s">
        <v>744</v>
      </c>
      <c r="HG201" s="303" t="s">
        <v>744</v>
      </c>
      <c r="HH201" s="303" t="s">
        <v>744</v>
      </c>
      <c r="HI201" s="303" t="s">
        <v>744</v>
      </c>
      <c r="HJ201" s="303" t="s">
        <v>744</v>
      </c>
      <c r="HK201" s="303" t="s">
        <v>744</v>
      </c>
      <c r="HL201" s="303" t="s">
        <v>744</v>
      </c>
      <c r="HM201" s="303" t="s">
        <v>744</v>
      </c>
      <c r="HN201" s="303" t="s">
        <v>744</v>
      </c>
      <c r="HO201" s="303" t="s">
        <v>744</v>
      </c>
      <c r="HP201" s="303" t="s">
        <v>744</v>
      </c>
      <c r="HQ201" s="393" t="s">
        <v>744</v>
      </c>
      <c r="HR201" s="303" t="s">
        <v>744</v>
      </c>
      <c r="HS201" s="303" t="s">
        <v>744</v>
      </c>
      <c r="HT201" s="303" t="s">
        <v>744</v>
      </c>
      <c r="HU201" s="393" t="s">
        <v>744</v>
      </c>
      <c r="HV201" s="303">
        <v>12</v>
      </c>
      <c r="HW201" s="303">
        <v>20648</v>
      </c>
      <c r="HX201" s="303">
        <v>408</v>
      </c>
      <c r="HY201" s="303">
        <v>2360</v>
      </c>
      <c r="HZ201" s="303">
        <v>0</v>
      </c>
      <c r="IA201" s="303">
        <v>80</v>
      </c>
      <c r="IB201" s="303">
        <v>0</v>
      </c>
      <c r="IC201" s="303">
        <v>0</v>
      </c>
      <c r="ID201" s="303">
        <v>0</v>
      </c>
      <c r="IE201" s="303">
        <v>0</v>
      </c>
      <c r="IF201" s="303">
        <v>17800</v>
      </c>
      <c r="IG201" s="303">
        <v>0</v>
      </c>
      <c r="IH201" s="393">
        <v>184</v>
      </c>
      <c r="II201" s="303">
        <v>1720.6666666666667</v>
      </c>
      <c r="IJ201" s="303">
        <v>1483.3333333333333</v>
      </c>
      <c r="IK201" s="303">
        <v>0</v>
      </c>
      <c r="IL201" s="393">
        <v>0.13793103448275867</v>
      </c>
      <c r="IM201" s="303"/>
      <c r="IN201" s="303">
        <v>1725.7777777777778</v>
      </c>
      <c r="IO201" s="303">
        <v>1562.6666666666667</v>
      </c>
      <c r="IP201" s="393">
        <v>9.4514550605202197E-2</v>
      </c>
      <c r="IQ201" s="303">
        <v>1736</v>
      </c>
      <c r="IR201" s="303">
        <v>1672.4</v>
      </c>
      <c r="IS201" s="393">
        <v>3.6635944700460832E-2</v>
      </c>
      <c r="IT201" s="303">
        <v>1727.0243902439024</v>
      </c>
      <c r="IU201" s="303">
        <v>1576.0487804878048</v>
      </c>
      <c r="IV201" s="393">
        <v>8.7419500621398694E-2</v>
      </c>
      <c r="IW201" s="735"/>
      <c r="IX201" s="303"/>
      <c r="IY201" s="396" t="s">
        <v>348</v>
      </c>
      <c r="IZ201" s="396" t="s">
        <v>349</v>
      </c>
      <c r="JA201" s="396" t="s">
        <v>350</v>
      </c>
      <c r="JB201" s="396">
        <v>28</v>
      </c>
      <c r="JC201" s="396" t="s">
        <v>12</v>
      </c>
      <c r="JD201" s="396" t="s">
        <v>232</v>
      </c>
      <c r="JE201" s="396" t="s">
        <v>9</v>
      </c>
      <c r="JF201" s="396" t="s">
        <v>232</v>
      </c>
      <c r="JG201" s="396" t="s">
        <v>358</v>
      </c>
    </row>
    <row r="202" spans="1:267" customFormat="1">
      <c r="A202">
        <v>3448</v>
      </c>
      <c r="B202">
        <v>1</v>
      </c>
      <c r="F202">
        <v>700</v>
      </c>
      <c r="G202">
        <v>43</v>
      </c>
      <c r="H202">
        <v>1</v>
      </c>
      <c r="I202">
        <v>0</v>
      </c>
      <c r="J202">
        <v>1</v>
      </c>
      <c r="K202">
        <v>0</v>
      </c>
      <c r="L202" t="s">
        <v>642</v>
      </c>
      <c r="M202">
        <v>0</v>
      </c>
      <c r="N202">
        <v>40</v>
      </c>
      <c r="O202">
        <v>27</v>
      </c>
      <c r="P202">
        <v>40</v>
      </c>
      <c r="Q202">
        <v>40</v>
      </c>
      <c r="R202">
        <v>75</v>
      </c>
      <c r="S202">
        <v>75</v>
      </c>
      <c r="T202" t="s">
        <v>745</v>
      </c>
      <c r="U202">
        <v>0</v>
      </c>
      <c r="V202">
        <v>0</v>
      </c>
      <c r="W202">
        <v>0</v>
      </c>
      <c r="X202">
        <v>1</v>
      </c>
      <c r="Y202">
        <v>7.5</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0</v>
      </c>
      <c r="BE202">
        <v>0</v>
      </c>
      <c r="BF202">
        <v>0</v>
      </c>
      <c r="BG202">
        <v>0</v>
      </c>
      <c r="BH202">
        <v>0</v>
      </c>
      <c r="BI202">
        <v>0</v>
      </c>
      <c r="BJ202">
        <v>0</v>
      </c>
      <c r="BK202">
        <v>0</v>
      </c>
      <c r="BL202">
        <v>0</v>
      </c>
      <c r="BM202">
        <v>0</v>
      </c>
      <c r="BN202">
        <v>0</v>
      </c>
      <c r="BO202">
        <v>0</v>
      </c>
      <c r="BP202">
        <v>0</v>
      </c>
      <c r="BQ202">
        <v>0</v>
      </c>
      <c r="BR202">
        <v>0</v>
      </c>
      <c r="BS202">
        <v>0</v>
      </c>
      <c r="BT202">
        <v>0</v>
      </c>
      <c r="BU202">
        <v>0</v>
      </c>
      <c r="BV202">
        <v>0</v>
      </c>
      <c r="BW202">
        <v>0</v>
      </c>
      <c r="BX202">
        <v>0</v>
      </c>
      <c r="BY202">
        <v>0</v>
      </c>
      <c r="BZ202">
        <v>0</v>
      </c>
      <c r="CA202">
        <v>0</v>
      </c>
      <c r="CB202">
        <v>0</v>
      </c>
      <c r="CC202">
        <v>0</v>
      </c>
      <c r="CD202">
        <v>0</v>
      </c>
      <c r="CE202">
        <v>0</v>
      </c>
      <c r="CF202">
        <v>0</v>
      </c>
      <c r="CG202" s="439"/>
      <c r="CH202" s="303" t="s">
        <v>744</v>
      </c>
      <c r="CI202" s="393" t="s">
        <v>744</v>
      </c>
      <c r="CJ202" s="303" t="s">
        <v>744</v>
      </c>
      <c r="CK202" s="393" t="s">
        <v>744</v>
      </c>
      <c r="CL202" s="303" t="s">
        <v>744</v>
      </c>
      <c r="CM202" s="393" t="s">
        <v>744</v>
      </c>
      <c r="CN202" s="303"/>
      <c r="CO202" s="303"/>
      <c r="CP202" s="393" t="s">
        <v>658</v>
      </c>
      <c r="CQ202" s="303" t="s">
        <v>744</v>
      </c>
      <c r="CR202" s="393" t="s">
        <v>744</v>
      </c>
      <c r="CS202" s="393" t="s">
        <v>658</v>
      </c>
      <c r="CT202" s="303" t="s">
        <v>744</v>
      </c>
      <c r="CU202" s="393" t="s">
        <v>744</v>
      </c>
      <c r="CV202" s="303" t="s">
        <v>744</v>
      </c>
      <c r="CW202" s="303" t="s">
        <v>744</v>
      </c>
      <c r="CX202" s="303" t="s">
        <v>744</v>
      </c>
      <c r="CY202" s="303" t="s">
        <v>744</v>
      </c>
      <c r="CZ202" s="303" t="s">
        <v>744</v>
      </c>
      <c r="DA202" s="303" t="s">
        <v>744</v>
      </c>
      <c r="DB202" s="303" t="s">
        <v>744</v>
      </c>
      <c r="DC202" s="303" t="s">
        <v>744</v>
      </c>
      <c r="DD202" s="303" t="s">
        <v>744</v>
      </c>
      <c r="DE202" s="303" t="s">
        <v>744</v>
      </c>
      <c r="DF202" s="303" t="s">
        <v>744</v>
      </c>
      <c r="DG202" s="393" t="s">
        <v>744</v>
      </c>
      <c r="DH202" s="303" t="s">
        <v>744</v>
      </c>
      <c r="DI202" s="303" t="s">
        <v>744</v>
      </c>
      <c r="DJ202" s="393" t="s">
        <v>744</v>
      </c>
      <c r="DK202" s="303" t="s">
        <v>744</v>
      </c>
      <c r="DL202" s="303" t="s">
        <v>744</v>
      </c>
      <c r="DM202" s="303" t="s">
        <v>744</v>
      </c>
      <c r="DN202" s="303" t="s">
        <v>744</v>
      </c>
      <c r="DO202" s="303" t="s">
        <v>744</v>
      </c>
      <c r="DP202" s="303" t="s">
        <v>744</v>
      </c>
      <c r="DQ202" s="303" t="s">
        <v>744</v>
      </c>
      <c r="DR202" s="303" t="s">
        <v>744</v>
      </c>
      <c r="DS202" s="303" t="s">
        <v>744</v>
      </c>
      <c r="DT202" s="303" t="s">
        <v>744</v>
      </c>
      <c r="DU202" s="303" t="s">
        <v>744</v>
      </c>
      <c r="DV202" s="393" t="s">
        <v>744</v>
      </c>
      <c r="DW202" s="303" t="s">
        <v>744</v>
      </c>
      <c r="DX202" s="303" t="s">
        <v>744</v>
      </c>
      <c r="DY202" s="393" t="s">
        <v>744</v>
      </c>
      <c r="DZ202" s="303" t="s">
        <v>744</v>
      </c>
      <c r="EA202" s="303" t="s">
        <v>744</v>
      </c>
      <c r="EB202" s="303" t="s">
        <v>744</v>
      </c>
      <c r="EC202" s="303" t="s">
        <v>744</v>
      </c>
      <c r="ED202" s="303" t="s">
        <v>744</v>
      </c>
      <c r="EE202" s="303" t="s">
        <v>744</v>
      </c>
      <c r="EF202" s="303" t="s">
        <v>744</v>
      </c>
      <c r="EG202" s="303" t="s">
        <v>744</v>
      </c>
      <c r="EH202" s="303" t="s">
        <v>744</v>
      </c>
      <c r="EI202" s="303" t="s">
        <v>744</v>
      </c>
      <c r="EJ202" s="303" t="s">
        <v>744</v>
      </c>
      <c r="EK202" s="393" t="s">
        <v>744</v>
      </c>
      <c r="EL202" s="303" t="s">
        <v>744</v>
      </c>
      <c r="EM202" s="303" t="s">
        <v>744</v>
      </c>
      <c r="EN202" s="393" t="s">
        <v>744</v>
      </c>
      <c r="EO202" s="303" t="s">
        <v>744</v>
      </c>
      <c r="EP202" s="303" t="s">
        <v>744</v>
      </c>
      <c r="EQ202" s="303" t="s">
        <v>744</v>
      </c>
      <c r="ER202" s="303" t="s">
        <v>744</v>
      </c>
      <c r="ES202" s="303" t="s">
        <v>744</v>
      </c>
      <c r="ET202" s="303" t="s">
        <v>744</v>
      </c>
      <c r="EU202" s="303" t="s">
        <v>744</v>
      </c>
      <c r="EV202" s="303" t="s">
        <v>744</v>
      </c>
      <c r="EW202" s="303" t="s">
        <v>744</v>
      </c>
      <c r="EX202" s="303" t="s">
        <v>744</v>
      </c>
      <c r="EY202" s="303" t="s">
        <v>744</v>
      </c>
      <c r="EZ202" s="303" t="s">
        <v>744</v>
      </c>
      <c r="FA202" s="393" t="s">
        <v>744</v>
      </c>
      <c r="FB202" s="303" t="s">
        <v>744</v>
      </c>
      <c r="FC202" s="303" t="s">
        <v>744</v>
      </c>
      <c r="FD202" s="303" t="s">
        <v>744</v>
      </c>
      <c r="FE202" s="393" t="s">
        <v>744</v>
      </c>
      <c r="FF202" s="303" t="s">
        <v>744</v>
      </c>
      <c r="FG202" s="303" t="s">
        <v>744</v>
      </c>
      <c r="FH202" s="303" t="s">
        <v>744</v>
      </c>
      <c r="FI202" s="303" t="s">
        <v>744</v>
      </c>
      <c r="FJ202" s="303" t="s">
        <v>744</v>
      </c>
      <c r="FK202" s="303" t="s">
        <v>744</v>
      </c>
      <c r="FL202" s="303" t="s">
        <v>744</v>
      </c>
      <c r="FM202" s="303" t="s">
        <v>744</v>
      </c>
      <c r="FN202" s="303" t="s">
        <v>744</v>
      </c>
      <c r="FO202" s="303" t="s">
        <v>744</v>
      </c>
      <c r="FP202" s="303" t="s">
        <v>744</v>
      </c>
      <c r="FQ202" s="303" t="s">
        <v>744</v>
      </c>
      <c r="FR202" s="393" t="s">
        <v>744</v>
      </c>
      <c r="FS202" s="303" t="s">
        <v>744</v>
      </c>
      <c r="FT202" s="303" t="s">
        <v>744</v>
      </c>
      <c r="FU202" s="303" t="s">
        <v>744</v>
      </c>
      <c r="FV202" s="393" t="s">
        <v>744</v>
      </c>
      <c r="FW202" s="303" t="s">
        <v>744</v>
      </c>
      <c r="FX202" s="303" t="s">
        <v>744</v>
      </c>
      <c r="FY202" s="303" t="s">
        <v>744</v>
      </c>
      <c r="FZ202" s="303" t="s">
        <v>744</v>
      </c>
      <c r="GA202" s="303" t="s">
        <v>744</v>
      </c>
      <c r="GB202" s="303" t="s">
        <v>744</v>
      </c>
      <c r="GC202" s="303" t="s">
        <v>744</v>
      </c>
      <c r="GD202" s="303" t="s">
        <v>744</v>
      </c>
      <c r="GE202" s="303" t="s">
        <v>744</v>
      </c>
      <c r="GF202" s="303" t="s">
        <v>744</v>
      </c>
      <c r="GG202" s="303" t="s">
        <v>744</v>
      </c>
      <c r="GH202" s="303" t="s">
        <v>744</v>
      </c>
      <c r="GI202" s="393" t="s">
        <v>744</v>
      </c>
      <c r="GJ202" s="303" t="s">
        <v>744</v>
      </c>
      <c r="GK202" s="303" t="s">
        <v>744</v>
      </c>
      <c r="GL202" s="303" t="s">
        <v>744</v>
      </c>
      <c r="GM202" s="393" t="s">
        <v>744</v>
      </c>
      <c r="GN202" s="303" t="s">
        <v>744</v>
      </c>
      <c r="GO202" s="303" t="s">
        <v>744</v>
      </c>
      <c r="GP202" s="303" t="s">
        <v>744</v>
      </c>
      <c r="GQ202" s="303" t="s">
        <v>744</v>
      </c>
      <c r="GR202" s="303" t="s">
        <v>744</v>
      </c>
      <c r="GS202" s="303" t="s">
        <v>744</v>
      </c>
      <c r="GT202" s="303" t="s">
        <v>744</v>
      </c>
      <c r="GU202" s="303" t="s">
        <v>744</v>
      </c>
      <c r="GV202" s="303" t="s">
        <v>744</v>
      </c>
      <c r="GW202" s="303" t="s">
        <v>744</v>
      </c>
      <c r="GX202" s="303" t="s">
        <v>744</v>
      </c>
      <c r="GY202" s="303" t="s">
        <v>744</v>
      </c>
      <c r="GZ202" s="393" t="s">
        <v>744</v>
      </c>
      <c r="HA202" s="303" t="s">
        <v>744</v>
      </c>
      <c r="HB202" s="303" t="s">
        <v>744</v>
      </c>
      <c r="HC202" s="303" t="s">
        <v>744</v>
      </c>
      <c r="HD202" s="393" t="s">
        <v>744</v>
      </c>
      <c r="HE202" s="303" t="s">
        <v>744</v>
      </c>
      <c r="HF202" s="303" t="s">
        <v>744</v>
      </c>
      <c r="HG202" s="303" t="s">
        <v>744</v>
      </c>
      <c r="HH202" s="303" t="s">
        <v>744</v>
      </c>
      <c r="HI202" s="303" t="s">
        <v>744</v>
      </c>
      <c r="HJ202" s="303" t="s">
        <v>744</v>
      </c>
      <c r="HK202" s="303" t="s">
        <v>744</v>
      </c>
      <c r="HL202" s="303" t="s">
        <v>744</v>
      </c>
      <c r="HM202" s="303" t="s">
        <v>744</v>
      </c>
      <c r="HN202" s="303" t="s">
        <v>744</v>
      </c>
      <c r="HO202" s="303" t="s">
        <v>744</v>
      </c>
      <c r="HP202" s="303" t="s">
        <v>744</v>
      </c>
      <c r="HQ202" s="393" t="s">
        <v>744</v>
      </c>
      <c r="HR202" s="303" t="s">
        <v>744</v>
      </c>
      <c r="HS202" s="303" t="s">
        <v>744</v>
      </c>
      <c r="HT202" s="303" t="s">
        <v>744</v>
      </c>
      <c r="HU202" s="393" t="s">
        <v>744</v>
      </c>
      <c r="HV202" s="303" t="s">
        <v>744</v>
      </c>
      <c r="HW202" s="303" t="s">
        <v>744</v>
      </c>
      <c r="HX202" s="303" t="s">
        <v>744</v>
      </c>
      <c r="HY202" s="303" t="s">
        <v>744</v>
      </c>
      <c r="HZ202" s="303" t="s">
        <v>744</v>
      </c>
      <c r="IA202" s="303" t="s">
        <v>744</v>
      </c>
      <c r="IB202" s="303" t="s">
        <v>744</v>
      </c>
      <c r="IC202" s="303" t="s">
        <v>744</v>
      </c>
      <c r="ID202" s="303" t="s">
        <v>744</v>
      </c>
      <c r="IE202" s="303" t="s">
        <v>744</v>
      </c>
      <c r="IF202" s="303" t="s">
        <v>744</v>
      </c>
      <c r="IG202" s="303" t="s">
        <v>744</v>
      </c>
      <c r="IH202" s="393" t="s">
        <v>744</v>
      </c>
      <c r="II202" s="303" t="s">
        <v>744</v>
      </c>
      <c r="IJ202" s="303" t="s">
        <v>744</v>
      </c>
      <c r="IK202" s="303" t="s">
        <v>744</v>
      </c>
      <c r="IL202" s="393" t="s">
        <v>744</v>
      </c>
      <c r="IM202" s="303"/>
      <c r="IN202" s="303" t="s">
        <v>744</v>
      </c>
      <c r="IO202" s="303" t="s">
        <v>744</v>
      </c>
      <c r="IP202" s="393" t="s">
        <v>744</v>
      </c>
      <c r="IQ202" s="303" t="s">
        <v>744</v>
      </c>
      <c r="IR202" s="303" t="s">
        <v>744</v>
      </c>
      <c r="IS202" s="393" t="s">
        <v>744</v>
      </c>
      <c r="IT202" s="303" t="s">
        <v>744</v>
      </c>
      <c r="IU202" s="303" t="s">
        <v>744</v>
      </c>
      <c r="IV202" s="393" t="s">
        <v>495</v>
      </c>
      <c r="IW202" s="735"/>
      <c r="IX202" s="303"/>
      <c r="IY202" s="396" t="s">
        <v>642</v>
      </c>
      <c r="IZ202" s="396" t="s">
        <v>390</v>
      </c>
      <c r="JA202" s="396" t="s">
        <v>350</v>
      </c>
      <c r="JB202" s="396">
        <v>11</v>
      </c>
      <c r="JC202" s="396" t="s">
        <v>11</v>
      </c>
      <c r="JD202" s="396" t="s">
        <v>232</v>
      </c>
      <c r="JE202" s="396" t="s">
        <v>9</v>
      </c>
      <c r="JF202" s="396" t="s">
        <v>232</v>
      </c>
      <c r="JG202" s="396" t="s">
        <v>358</v>
      </c>
    </row>
    <row r="203" spans="1:267" customFormat="1">
      <c r="A203">
        <v>3476</v>
      </c>
      <c r="B203">
        <v>1</v>
      </c>
      <c r="F203">
        <v>700</v>
      </c>
      <c r="G203">
        <v>41</v>
      </c>
      <c r="H203">
        <v>1</v>
      </c>
      <c r="I203">
        <v>0</v>
      </c>
      <c r="J203">
        <v>1</v>
      </c>
      <c r="K203">
        <v>0</v>
      </c>
      <c r="L203" t="s">
        <v>552</v>
      </c>
      <c r="M203">
        <v>0</v>
      </c>
      <c r="N203">
        <v>33</v>
      </c>
      <c r="O203">
        <v>20</v>
      </c>
      <c r="P203">
        <v>40</v>
      </c>
      <c r="Q203">
        <v>40</v>
      </c>
      <c r="R203">
        <v>50</v>
      </c>
      <c r="S203">
        <v>50</v>
      </c>
      <c r="T203" t="s">
        <v>753</v>
      </c>
      <c r="U203">
        <v>1</v>
      </c>
      <c r="V203">
        <v>0</v>
      </c>
      <c r="W203">
        <v>10.5</v>
      </c>
      <c r="X203">
        <v>3</v>
      </c>
      <c r="Y203">
        <v>26.5</v>
      </c>
      <c r="Z203">
        <v>0</v>
      </c>
      <c r="AA203">
        <v>0</v>
      </c>
      <c r="AB203">
        <v>0</v>
      </c>
      <c r="AC203">
        <v>0</v>
      </c>
      <c r="AD203">
        <v>0</v>
      </c>
      <c r="AE203">
        <v>0</v>
      </c>
      <c r="AF203">
        <v>0</v>
      </c>
      <c r="AG203">
        <v>8</v>
      </c>
      <c r="AH203">
        <v>0</v>
      </c>
      <c r="AI203">
        <v>80</v>
      </c>
      <c r="AJ203">
        <v>0</v>
      </c>
      <c r="AK203">
        <v>160</v>
      </c>
      <c r="AL203">
        <v>0</v>
      </c>
      <c r="AM203">
        <v>0</v>
      </c>
      <c r="AN203">
        <v>0</v>
      </c>
      <c r="AO203">
        <v>0</v>
      </c>
      <c r="AP203">
        <v>0</v>
      </c>
      <c r="AQ203">
        <v>0</v>
      </c>
      <c r="AR203">
        <v>0</v>
      </c>
      <c r="AS203">
        <v>0</v>
      </c>
      <c r="AT203">
        <v>0</v>
      </c>
      <c r="AU203">
        <v>0</v>
      </c>
      <c r="AV203">
        <v>0</v>
      </c>
      <c r="AW203">
        <v>0</v>
      </c>
      <c r="AX203">
        <v>0</v>
      </c>
      <c r="AY203">
        <v>0</v>
      </c>
      <c r="AZ203">
        <v>0</v>
      </c>
      <c r="BA203">
        <v>0</v>
      </c>
      <c r="BB203">
        <v>50</v>
      </c>
      <c r="BC203">
        <v>0</v>
      </c>
      <c r="BD203">
        <v>0</v>
      </c>
      <c r="BE203">
        <v>0</v>
      </c>
      <c r="BF203">
        <v>0</v>
      </c>
      <c r="BG203">
        <v>0</v>
      </c>
      <c r="BH203">
        <v>0</v>
      </c>
      <c r="BI203">
        <v>0</v>
      </c>
      <c r="BJ203">
        <v>0</v>
      </c>
      <c r="BK203">
        <v>0</v>
      </c>
      <c r="BL203">
        <v>0</v>
      </c>
      <c r="BM203">
        <v>0</v>
      </c>
      <c r="BN203">
        <v>0</v>
      </c>
      <c r="BO203">
        <v>0</v>
      </c>
      <c r="BP203">
        <v>0</v>
      </c>
      <c r="BQ203">
        <v>0</v>
      </c>
      <c r="BR203">
        <v>0</v>
      </c>
      <c r="BS203">
        <v>0</v>
      </c>
      <c r="BT203">
        <v>0</v>
      </c>
      <c r="BU203">
        <v>0</v>
      </c>
      <c r="BV203">
        <v>0</v>
      </c>
      <c r="BW203">
        <v>0</v>
      </c>
      <c r="BX203">
        <v>0</v>
      </c>
      <c r="BY203">
        <v>0</v>
      </c>
      <c r="BZ203">
        <v>1500</v>
      </c>
      <c r="CA203">
        <v>0</v>
      </c>
      <c r="CB203">
        <v>0</v>
      </c>
      <c r="CC203">
        <v>0</v>
      </c>
      <c r="CD203">
        <v>0</v>
      </c>
      <c r="CE203">
        <v>0</v>
      </c>
      <c r="CF203">
        <v>0</v>
      </c>
      <c r="CG203" s="439"/>
      <c r="CH203" s="303">
        <v>33</v>
      </c>
      <c r="CI203" s="393">
        <v>20</v>
      </c>
      <c r="CJ203" s="303">
        <v>40</v>
      </c>
      <c r="CK203" s="393">
        <v>40</v>
      </c>
      <c r="CL203" s="303">
        <v>50</v>
      </c>
      <c r="CM203" s="393">
        <v>50</v>
      </c>
      <c r="CN203" s="303"/>
      <c r="CO203" s="303"/>
      <c r="CP203" s="393" t="s">
        <v>744</v>
      </c>
      <c r="CQ203" s="303" t="s">
        <v>389</v>
      </c>
      <c r="CR203" s="393" t="s">
        <v>744</v>
      </c>
      <c r="CS203" s="393" t="s">
        <v>744</v>
      </c>
      <c r="CT203" s="303" t="s">
        <v>389</v>
      </c>
      <c r="CU203" s="393" t="s">
        <v>744</v>
      </c>
      <c r="CV203" s="303">
        <v>1</v>
      </c>
      <c r="CW203" s="303">
        <v>1699.8333333333333</v>
      </c>
      <c r="CX203" s="303">
        <v>0</v>
      </c>
      <c r="CY203" s="303">
        <v>8</v>
      </c>
      <c r="CZ203" s="303">
        <v>0</v>
      </c>
      <c r="DA203" s="303">
        <v>0</v>
      </c>
      <c r="DB203" s="303">
        <v>0</v>
      </c>
      <c r="DC203" s="303">
        <v>0</v>
      </c>
      <c r="DD203" s="303">
        <v>0</v>
      </c>
      <c r="DE203" s="303">
        <v>0</v>
      </c>
      <c r="DF203" s="303">
        <v>1691.8333333333333</v>
      </c>
      <c r="DG203" s="393">
        <v>0</v>
      </c>
      <c r="DH203" s="303">
        <v>1699.8333333333333</v>
      </c>
      <c r="DI203" s="303">
        <v>1691.8333333333333</v>
      </c>
      <c r="DJ203" s="393">
        <v>4.7063437591920998E-3</v>
      </c>
      <c r="DK203" s="303" t="s">
        <v>744</v>
      </c>
      <c r="DL203" s="303" t="s">
        <v>744</v>
      </c>
      <c r="DM203" s="303" t="s">
        <v>744</v>
      </c>
      <c r="DN203" s="303" t="s">
        <v>744</v>
      </c>
      <c r="DO203" s="303" t="s">
        <v>744</v>
      </c>
      <c r="DP203" s="303" t="s">
        <v>744</v>
      </c>
      <c r="DQ203" s="303" t="s">
        <v>744</v>
      </c>
      <c r="DR203" s="303" t="s">
        <v>744</v>
      </c>
      <c r="DS203" s="303" t="s">
        <v>744</v>
      </c>
      <c r="DT203" s="303" t="s">
        <v>744</v>
      </c>
      <c r="DU203" s="303" t="s">
        <v>744</v>
      </c>
      <c r="DV203" s="393" t="s">
        <v>744</v>
      </c>
      <c r="DW203" s="303" t="s">
        <v>744</v>
      </c>
      <c r="DX203" s="303" t="s">
        <v>744</v>
      </c>
      <c r="DY203" s="393" t="s">
        <v>744</v>
      </c>
      <c r="DZ203" s="303">
        <v>1</v>
      </c>
      <c r="EA203" s="303">
        <v>1699.8333333333333</v>
      </c>
      <c r="EB203" s="303">
        <v>0</v>
      </c>
      <c r="EC203" s="303">
        <v>8</v>
      </c>
      <c r="ED203" s="303">
        <v>0</v>
      </c>
      <c r="EE203" s="303">
        <v>0</v>
      </c>
      <c r="EF203" s="303">
        <v>0</v>
      </c>
      <c r="EG203" s="303">
        <v>0</v>
      </c>
      <c r="EH203" s="303">
        <v>0</v>
      </c>
      <c r="EI203" s="303">
        <v>0</v>
      </c>
      <c r="EJ203" s="303">
        <v>1691.8333333333333</v>
      </c>
      <c r="EK203" s="393">
        <v>0</v>
      </c>
      <c r="EL203" s="303">
        <v>1699.8333333333333</v>
      </c>
      <c r="EM203" s="303">
        <v>1691.8333333333333</v>
      </c>
      <c r="EN203" s="393">
        <v>4.7063437591920998E-3</v>
      </c>
      <c r="EO203" s="303">
        <v>10.5</v>
      </c>
      <c r="EP203" s="303">
        <v>17848.25</v>
      </c>
      <c r="EQ203" s="303">
        <v>0</v>
      </c>
      <c r="ER203" s="303">
        <v>80</v>
      </c>
      <c r="ES203" s="303">
        <v>0</v>
      </c>
      <c r="ET203" s="303">
        <v>0</v>
      </c>
      <c r="EU203" s="303">
        <v>0</v>
      </c>
      <c r="EV203" s="303">
        <v>0</v>
      </c>
      <c r="EW203" s="303">
        <v>0</v>
      </c>
      <c r="EX203" s="303">
        <v>0</v>
      </c>
      <c r="EY203" s="303">
        <v>17768.25</v>
      </c>
      <c r="EZ203" s="303">
        <v>0</v>
      </c>
      <c r="FA203" s="393">
        <v>0</v>
      </c>
      <c r="FB203" s="303">
        <v>1699.8333333333333</v>
      </c>
      <c r="FC203" s="303">
        <v>1692.2142857142856</v>
      </c>
      <c r="FD203" s="303">
        <v>0</v>
      </c>
      <c r="FE203" s="393">
        <v>4.4822321516115871E-3</v>
      </c>
      <c r="FF203" s="303">
        <v>3</v>
      </c>
      <c r="FG203" s="303">
        <v>3599.5</v>
      </c>
      <c r="FH203" s="303">
        <v>0</v>
      </c>
      <c r="FI203" s="303">
        <v>0</v>
      </c>
      <c r="FJ203" s="303">
        <v>0</v>
      </c>
      <c r="FK203" s="303">
        <v>0</v>
      </c>
      <c r="FL203" s="303">
        <v>50</v>
      </c>
      <c r="FM203" s="303">
        <v>0</v>
      </c>
      <c r="FN203" s="303">
        <v>0</v>
      </c>
      <c r="FO203" s="303">
        <v>0</v>
      </c>
      <c r="FP203" s="303">
        <v>3549.5</v>
      </c>
      <c r="FQ203" s="303">
        <v>0</v>
      </c>
      <c r="FR203" s="393">
        <v>1500</v>
      </c>
      <c r="FS203" s="303">
        <v>1199.8333333333333</v>
      </c>
      <c r="FT203" s="303">
        <v>1183.1666666666665</v>
      </c>
      <c r="FU203" s="303">
        <v>0</v>
      </c>
      <c r="FV203" s="393">
        <v>1.3890818169190244E-2</v>
      </c>
      <c r="FW203" s="303">
        <v>13.5</v>
      </c>
      <c r="FX203" s="303">
        <v>21447.75</v>
      </c>
      <c r="FY203" s="303">
        <v>0</v>
      </c>
      <c r="FZ203" s="303">
        <v>80</v>
      </c>
      <c r="GA203" s="303">
        <v>0</v>
      </c>
      <c r="GB203" s="303">
        <v>0</v>
      </c>
      <c r="GC203" s="303">
        <v>50</v>
      </c>
      <c r="GD203" s="303">
        <v>0</v>
      </c>
      <c r="GE203" s="303">
        <v>0</v>
      </c>
      <c r="GF203" s="303">
        <v>0</v>
      </c>
      <c r="GG203" s="303">
        <v>21317.75</v>
      </c>
      <c r="GH203" s="303">
        <v>0</v>
      </c>
      <c r="GI203" s="393">
        <v>1500</v>
      </c>
      <c r="GJ203" s="303">
        <v>1588.7222222222222</v>
      </c>
      <c r="GK203" s="303">
        <v>1579.0925925925926</v>
      </c>
      <c r="GL203" s="303">
        <v>0</v>
      </c>
      <c r="GM203" s="393">
        <v>6.0612418552061786E-3</v>
      </c>
      <c r="GN203" s="303">
        <v>26.5</v>
      </c>
      <c r="GO203" s="303">
        <v>47744.166666666664</v>
      </c>
      <c r="GP203" s="303">
        <v>0</v>
      </c>
      <c r="GQ203" s="303">
        <v>160</v>
      </c>
      <c r="GR203" s="303">
        <v>0</v>
      </c>
      <c r="GS203" s="303">
        <v>0</v>
      </c>
      <c r="GT203" s="303">
        <v>0</v>
      </c>
      <c r="GU203" s="303">
        <v>0</v>
      </c>
      <c r="GV203" s="303">
        <v>0</v>
      </c>
      <c r="GW203" s="303">
        <v>0</v>
      </c>
      <c r="GX203" s="303">
        <v>47584.166666666664</v>
      </c>
      <c r="GY203" s="303">
        <v>0</v>
      </c>
      <c r="GZ203" s="393">
        <v>0</v>
      </c>
      <c r="HA203" s="303">
        <v>1801.6666666666665</v>
      </c>
      <c r="HB203" s="303">
        <v>1795.6289308176099</v>
      </c>
      <c r="HC203" s="303">
        <v>0</v>
      </c>
      <c r="HD203" s="393">
        <v>3.3511947358315641E-3</v>
      </c>
      <c r="HE203" s="303" t="s">
        <v>744</v>
      </c>
      <c r="HF203" s="303" t="s">
        <v>744</v>
      </c>
      <c r="HG203" s="303" t="s">
        <v>744</v>
      </c>
      <c r="HH203" s="303" t="s">
        <v>744</v>
      </c>
      <c r="HI203" s="303" t="s">
        <v>744</v>
      </c>
      <c r="HJ203" s="303" t="s">
        <v>744</v>
      </c>
      <c r="HK203" s="303" t="s">
        <v>744</v>
      </c>
      <c r="HL203" s="303" t="s">
        <v>744</v>
      </c>
      <c r="HM203" s="303" t="s">
        <v>744</v>
      </c>
      <c r="HN203" s="303" t="s">
        <v>744</v>
      </c>
      <c r="HO203" s="303" t="s">
        <v>744</v>
      </c>
      <c r="HP203" s="303" t="s">
        <v>744</v>
      </c>
      <c r="HQ203" s="393" t="s">
        <v>744</v>
      </c>
      <c r="HR203" s="303" t="s">
        <v>744</v>
      </c>
      <c r="HS203" s="303" t="s">
        <v>744</v>
      </c>
      <c r="HT203" s="303" t="s">
        <v>744</v>
      </c>
      <c r="HU203" s="393" t="s">
        <v>744</v>
      </c>
      <c r="HV203" s="303">
        <v>26.5</v>
      </c>
      <c r="HW203" s="303">
        <v>47744.166666666664</v>
      </c>
      <c r="HX203" s="303">
        <v>0</v>
      </c>
      <c r="HY203" s="303">
        <v>160</v>
      </c>
      <c r="HZ203" s="303">
        <v>0</v>
      </c>
      <c r="IA203" s="303">
        <v>0</v>
      </c>
      <c r="IB203" s="303">
        <v>0</v>
      </c>
      <c r="IC203" s="303">
        <v>0</v>
      </c>
      <c r="ID203" s="303">
        <v>0</v>
      </c>
      <c r="IE203" s="303">
        <v>0</v>
      </c>
      <c r="IF203" s="303">
        <v>47584.166666666664</v>
      </c>
      <c r="IG203" s="303">
        <v>0</v>
      </c>
      <c r="IH203" s="393">
        <v>0</v>
      </c>
      <c r="II203" s="303">
        <v>1801.6666666666665</v>
      </c>
      <c r="IJ203" s="303">
        <v>1795.6289308176099</v>
      </c>
      <c r="IK203" s="303">
        <v>0</v>
      </c>
      <c r="IL203" s="393">
        <v>3.3511947358315641E-3</v>
      </c>
      <c r="IM203" s="303"/>
      <c r="IN203" s="303">
        <v>1770.848684210526</v>
      </c>
      <c r="IO203" s="303">
        <v>1764.3223684210527</v>
      </c>
      <c r="IP203" s="393">
        <v>3.6854169685214266E-3</v>
      </c>
      <c r="IQ203" s="303">
        <v>1199.8333333333333</v>
      </c>
      <c r="IR203" s="303">
        <v>1183.1666666666667</v>
      </c>
      <c r="IS203" s="393">
        <v>1.3890818169190022E-2</v>
      </c>
      <c r="IT203" s="303">
        <v>1729.0670731707314</v>
      </c>
      <c r="IU203" s="303">
        <v>1721.7987804878048</v>
      </c>
      <c r="IV203" s="393">
        <v>4.2035920964003104E-3</v>
      </c>
      <c r="IW203" s="735"/>
      <c r="IX203" s="303"/>
      <c r="IY203" s="396" t="s">
        <v>552</v>
      </c>
      <c r="IZ203" s="396" t="s">
        <v>480</v>
      </c>
      <c r="JA203" s="396" t="s">
        <v>354</v>
      </c>
      <c r="JB203" s="396">
        <v>48</v>
      </c>
      <c r="JC203" s="396" t="s">
        <v>12</v>
      </c>
      <c r="JD203" s="396" t="s">
        <v>232</v>
      </c>
      <c r="JE203" s="396" t="s">
        <v>9</v>
      </c>
      <c r="JF203" s="396" t="s">
        <v>232</v>
      </c>
      <c r="JG203" s="396" t="s">
        <v>358</v>
      </c>
    </row>
    <row r="204" spans="1:267" customFormat="1">
      <c r="A204">
        <v>3477</v>
      </c>
      <c r="B204">
        <v>1</v>
      </c>
      <c r="F204">
        <v>700</v>
      </c>
      <c r="G204">
        <v>41</v>
      </c>
      <c r="H204">
        <v>1</v>
      </c>
      <c r="I204">
        <v>0</v>
      </c>
      <c r="J204">
        <v>1</v>
      </c>
      <c r="K204">
        <v>0</v>
      </c>
      <c r="L204" t="s">
        <v>552</v>
      </c>
      <c r="M204">
        <v>0</v>
      </c>
      <c r="N204">
        <v>20</v>
      </c>
      <c r="O204">
        <v>20</v>
      </c>
      <c r="P204">
        <v>40</v>
      </c>
      <c r="Q204">
        <v>40</v>
      </c>
      <c r="R204">
        <v>50</v>
      </c>
      <c r="S204">
        <v>50</v>
      </c>
      <c r="T204" t="s">
        <v>755</v>
      </c>
      <c r="U204">
        <v>0</v>
      </c>
      <c r="V204">
        <v>0</v>
      </c>
      <c r="W204">
        <v>1.5</v>
      </c>
      <c r="X204">
        <v>0</v>
      </c>
      <c r="Y204">
        <v>2.5</v>
      </c>
      <c r="Z204">
        <v>0</v>
      </c>
      <c r="AA204">
        <v>0</v>
      </c>
      <c r="AB204">
        <v>0</v>
      </c>
      <c r="AC204">
        <v>0</v>
      </c>
      <c r="AD204">
        <v>0</v>
      </c>
      <c r="AE204">
        <v>0</v>
      </c>
      <c r="AF204">
        <v>0</v>
      </c>
      <c r="AG204">
        <v>0</v>
      </c>
      <c r="AH204">
        <v>0</v>
      </c>
      <c r="AI204">
        <v>0</v>
      </c>
      <c r="AJ204">
        <v>0</v>
      </c>
      <c r="AK204">
        <v>136</v>
      </c>
      <c r="AL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0</v>
      </c>
      <c r="BF204">
        <v>0</v>
      </c>
      <c r="BG204">
        <v>0</v>
      </c>
      <c r="BH204">
        <v>0</v>
      </c>
      <c r="BI204">
        <v>0</v>
      </c>
      <c r="BJ204">
        <v>0</v>
      </c>
      <c r="BK204">
        <v>0</v>
      </c>
      <c r="BL204">
        <v>0</v>
      </c>
      <c r="BM204">
        <v>0</v>
      </c>
      <c r="BN204">
        <v>0</v>
      </c>
      <c r="BO204">
        <v>112</v>
      </c>
      <c r="BP204">
        <v>0</v>
      </c>
      <c r="BQ204">
        <v>0</v>
      </c>
      <c r="BR204">
        <v>0</v>
      </c>
      <c r="BS204">
        <v>0</v>
      </c>
      <c r="BT204">
        <v>0</v>
      </c>
      <c r="BU204">
        <v>0</v>
      </c>
      <c r="BV204">
        <v>0</v>
      </c>
      <c r="BW204">
        <v>0</v>
      </c>
      <c r="BX204">
        <v>0</v>
      </c>
      <c r="BY204">
        <v>0</v>
      </c>
      <c r="BZ204">
        <v>0</v>
      </c>
      <c r="CA204">
        <v>52</v>
      </c>
      <c r="CB204">
        <v>0</v>
      </c>
      <c r="CC204">
        <v>0</v>
      </c>
      <c r="CD204">
        <v>0</v>
      </c>
      <c r="CE204">
        <v>28</v>
      </c>
      <c r="CF204">
        <v>0</v>
      </c>
      <c r="CG204" s="439"/>
      <c r="CH204" s="303">
        <v>20</v>
      </c>
      <c r="CI204" s="393">
        <v>20</v>
      </c>
      <c r="CJ204" s="303">
        <v>40</v>
      </c>
      <c r="CK204" s="393">
        <v>40</v>
      </c>
      <c r="CL204" s="303">
        <v>50</v>
      </c>
      <c r="CM204" s="393">
        <v>50</v>
      </c>
      <c r="CN204" s="303"/>
      <c r="CO204" s="303"/>
      <c r="CP204" s="393" t="s">
        <v>744</v>
      </c>
      <c r="CQ204" s="303" t="s">
        <v>389</v>
      </c>
      <c r="CR204" s="393" t="s">
        <v>389</v>
      </c>
      <c r="CS204" s="393" t="s">
        <v>744</v>
      </c>
      <c r="CT204" s="303" t="s">
        <v>389</v>
      </c>
      <c r="CU204" s="393" t="s">
        <v>389</v>
      </c>
      <c r="CV204" s="303" t="s">
        <v>744</v>
      </c>
      <c r="CW204" s="303" t="s">
        <v>744</v>
      </c>
      <c r="CX204" s="303" t="s">
        <v>744</v>
      </c>
      <c r="CY204" s="303" t="s">
        <v>744</v>
      </c>
      <c r="CZ204" s="303" t="s">
        <v>744</v>
      </c>
      <c r="DA204" s="303" t="s">
        <v>744</v>
      </c>
      <c r="DB204" s="303" t="s">
        <v>744</v>
      </c>
      <c r="DC204" s="303" t="s">
        <v>744</v>
      </c>
      <c r="DD204" s="303" t="s">
        <v>744</v>
      </c>
      <c r="DE204" s="303" t="s">
        <v>744</v>
      </c>
      <c r="DF204" s="303" t="s">
        <v>744</v>
      </c>
      <c r="DG204" s="393" t="s">
        <v>744</v>
      </c>
      <c r="DH204" s="303" t="s">
        <v>744</v>
      </c>
      <c r="DI204" s="303" t="s">
        <v>744</v>
      </c>
      <c r="DJ204" s="393" t="s">
        <v>744</v>
      </c>
      <c r="DK204" s="303" t="s">
        <v>744</v>
      </c>
      <c r="DL204" s="303" t="s">
        <v>744</v>
      </c>
      <c r="DM204" s="303" t="s">
        <v>744</v>
      </c>
      <c r="DN204" s="303" t="s">
        <v>744</v>
      </c>
      <c r="DO204" s="303" t="s">
        <v>744</v>
      </c>
      <c r="DP204" s="303" t="s">
        <v>744</v>
      </c>
      <c r="DQ204" s="303" t="s">
        <v>744</v>
      </c>
      <c r="DR204" s="303" t="s">
        <v>744</v>
      </c>
      <c r="DS204" s="303" t="s">
        <v>744</v>
      </c>
      <c r="DT204" s="303" t="s">
        <v>744</v>
      </c>
      <c r="DU204" s="303" t="s">
        <v>744</v>
      </c>
      <c r="DV204" s="393" t="s">
        <v>744</v>
      </c>
      <c r="DW204" s="303" t="s">
        <v>744</v>
      </c>
      <c r="DX204" s="303" t="s">
        <v>744</v>
      </c>
      <c r="DY204" s="393" t="s">
        <v>744</v>
      </c>
      <c r="DZ204" s="303" t="s">
        <v>744</v>
      </c>
      <c r="EA204" s="303" t="s">
        <v>744</v>
      </c>
      <c r="EB204" s="303" t="s">
        <v>744</v>
      </c>
      <c r="EC204" s="303" t="s">
        <v>744</v>
      </c>
      <c r="ED204" s="303" t="s">
        <v>744</v>
      </c>
      <c r="EE204" s="303" t="s">
        <v>744</v>
      </c>
      <c r="EF204" s="303" t="s">
        <v>744</v>
      </c>
      <c r="EG204" s="303" t="s">
        <v>744</v>
      </c>
      <c r="EH204" s="303" t="s">
        <v>744</v>
      </c>
      <c r="EI204" s="303" t="s">
        <v>744</v>
      </c>
      <c r="EJ204" s="303" t="s">
        <v>744</v>
      </c>
      <c r="EK204" s="393" t="s">
        <v>744</v>
      </c>
      <c r="EL204" s="303" t="s">
        <v>744</v>
      </c>
      <c r="EM204" s="303" t="s">
        <v>744</v>
      </c>
      <c r="EN204" s="393" t="s">
        <v>744</v>
      </c>
      <c r="EO204" s="303">
        <v>1.5</v>
      </c>
      <c r="EP204" s="303">
        <v>2702.5</v>
      </c>
      <c r="EQ204" s="303">
        <v>0</v>
      </c>
      <c r="ER204" s="303">
        <v>0</v>
      </c>
      <c r="ES204" s="303">
        <v>0</v>
      </c>
      <c r="ET204" s="303">
        <v>0</v>
      </c>
      <c r="EU204" s="303">
        <v>0</v>
      </c>
      <c r="EV204" s="303">
        <v>0</v>
      </c>
      <c r="EW204" s="303">
        <v>0</v>
      </c>
      <c r="EX204" s="303">
        <v>0</v>
      </c>
      <c r="EY204" s="303">
        <v>2702.5</v>
      </c>
      <c r="EZ204" s="303">
        <v>0</v>
      </c>
      <c r="FA204" s="393">
        <v>0</v>
      </c>
      <c r="FB204" s="303">
        <v>1801.6666666666665</v>
      </c>
      <c r="FC204" s="303">
        <v>1801.6666666666665</v>
      </c>
      <c r="FD204" s="303">
        <v>0</v>
      </c>
      <c r="FE204" s="393">
        <v>0</v>
      </c>
      <c r="FF204" s="303" t="s">
        <v>744</v>
      </c>
      <c r="FG204" s="303" t="s">
        <v>744</v>
      </c>
      <c r="FH204" s="303" t="s">
        <v>744</v>
      </c>
      <c r="FI204" s="303" t="s">
        <v>744</v>
      </c>
      <c r="FJ204" s="303" t="s">
        <v>744</v>
      </c>
      <c r="FK204" s="303" t="s">
        <v>744</v>
      </c>
      <c r="FL204" s="303" t="s">
        <v>744</v>
      </c>
      <c r="FM204" s="303" t="s">
        <v>744</v>
      </c>
      <c r="FN204" s="303" t="s">
        <v>744</v>
      </c>
      <c r="FO204" s="303" t="s">
        <v>744</v>
      </c>
      <c r="FP204" s="303" t="s">
        <v>744</v>
      </c>
      <c r="FQ204" s="303" t="s">
        <v>744</v>
      </c>
      <c r="FR204" s="393" t="s">
        <v>744</v>
      </c>
      <c r="FS204" s="303" t="s">
        <v>744</v>
      </c>
      <c r="FT204" s="303" t="s">
        <v>744</v>
      </c>
      <c r="FU204" s="303" t="s">
        <v>744</v>
      </c>
      <c r="FV204" s="393" t="s">
        <v>744</v>
      </c>
      <c r="FW204" s="303">
        <v>1.5</v>
      </c>
      <c r="FX204" s="303">
        <v>2702.5</v>
      </c>
      <c r="FY204" s="303">
        <v>0</v>
      </c>
      <c r="FZ204" s="303">
        <v>0</v>
      </c>
      <c r="GA204" s="303">
        <v>0</v>
      </c>
      <c r="GB204" s="303">
        <v>0</v>
      </c>
      <c r="GC204" s="303">
        <v>0</v>
      </c>
      <c r="GD204" s="303">
        <v>0</v>
      </c>
      <c r="GE204" s="303">
        <v>0</v>
      </c>
      <c r="GF204" s="303">
        <v>0</v>
      </c>
      <c r="GG204" s="303">
        <v>2702.5</v>
      </c>
      <c r="GH204" s="303">
        <v>0</v>
      </c>
      <c r="GI204" s="393">
        <v>0</v>
      </c>
      <c r="GJ204" s="303">
        <v>1801.6666666666667</v>
      </c>
      <c r="GK204" s="303">
        <v>1801.6666666666667</v>
      </c>
      <c r="GL204" s="303">
        <v>0</v>
      </c>
      <c r="GM204" s="393">
        <v>0</v>
      </c>
      <c r="GN204" s="303">
        <v>2.5</v>
      </c>
      <c r="GO204" s="303">
        <v>4452.1666666666661</v>
      </c>
      <c r="GP204" s="303">
        <v>0</v>
      </c>
      <c r="GQ204" s="303">
        <v>136</v>
      </c>
      <c r="GR204" s="303">
        <v>0</v>
      </c>
      <c r="GS204" s="303">
        <v>0</v>
      </c>
      <c r="GT204" s="303">
        <v>0</v>
      </c>
      <c r="GU204" s="303">
        <v>0</v>
      </c>
      <c r="GV204" s="303">
        <v>112</v>
      </c>
      <c r="GW204" s="303">
        <v>0</v>
      </c>
      <c r="GX204" s="303">
        <v>4204.1666666666661</v>
      </c>
      <c r="GY204" s="303">
        <v>28</v>
      </c>
      <c r="GZ204" s="393">
        <v>52</v>
      </c>
      <c r="HA204" s="303">
        <v>1780.8666666666666</v>
      </c>
      <c r="HB204" s="303">
        <v>1681.6666666666665</v>
      </c>
      <c r="HC204" s="303">
        <v>11.2</v>
      </c>
      <c r="HD204" s="393">
        <v>5.570321566278591E-2</v>
      </c>
      <c r="HE204" s="303" t="s">
        <v>744</v>
      </c>
      <c r="HF204" s="303" t="s">
        <v>744</v>
      </c>
      <c r="HG204" s="303" t="s">
        <v>744</v>
      </c>
      <c r="HH204" s="303" t="s">
        <v>744</v>
      </c>
      <c r="HI204" s="303" t="s">
        <v>744</v>
      </c>
      <c r="HJ204" s="303" t="s">
        <v>744</v>
      </c>
      <c r="HK204" s="303" t="s">
        <v>744</v>
      </c>
      <c r="HL204" s="303" t="s">
        <v>744</v>
      </c>
      <c r="HM204" s="303" t="s">
        <v>744</v>
      </c>
      <c r="HN204" s="303" t="s">
        <v>744</v>
      </c>
      <c r="HO204" s="303" t="s">
        <v>744</v>
      </c>
      <c r="HP204" s="303" t="s">
        <v>744</v>
      </c>
      <c r="HQ204" s="393" t="s">
        <v>744</v>
      </c>
      <c r="HR204" s="303" t="s">
        <v>744</v>
      </c>
      <c r="HS204" s="303" t="s">
        <v>744</v>
      </c>
      <c r="HT204" s="303" t="s">
        <v>744</v>
      </c>
      <c r="HU204" s="393" t="s">
        <v>744</v>
      </c>
      <c r="HV204" s="303">
        <v>2.5</v>
      </c>
      <c r="HW204" s="303">
        <v>4452.1666666666661</v>
      </c>
      <c r="HX204" s="303">
        <v>0</v>
      </c>
      <c r="HY204" s="303">
        <v>136</v>
      </c>
      <c r="HZ204" s="303">
        <v>0</v>
      </c>
      <c r="IA204" s="303">
        <v>0</v>
      </c>
      <c r="IB204" s="303">
        <v>0</v>
      </c>
      <c r="IC204" s="303">
        <v>0</v>
      </c>
      <c r="ID204" s="303">
        <v>112</v>
      </c>
      <c r="IE204" s="303">
        <v>0</v>
      </c>
      <c r="IF204" s="303">
        <v>4204.1666666666661</v>
      </c>
      <c r="IG204" s="303">
        <v>28</v>
      </c>
      <c r="IH204" s="393">
        <v>52</v>
      </c>
      <c r="II204" s="303">
        <v>1780.8666666666663</v>
      </c>
      <c r="IJ204" s="303">
        <v>1681.6666666666665</v>
      </c>
      <c r="IK204" s="303">
        <v>11.2</v>
      </c>
      <c r="IL204" s="393">
        <v>5.5703215662785799E-2</v>
      </c>
      <c r="IM204" s="303"/>
      <c r="IN204" s="303">
        <v>1788.6666666666665</v>
      </c>
      <c r="IO204" s="303">
        <v>1726.6666666666665</v>
      </c>
      <c r="IP204" s="393">
        <v>3.4662691017517733E-2</v>
      </c>
      <c r="IQ204" s="303" t="s">
        <v>744</v>
      </c>
      <c r="IR204" s="303" t="s">
        <v>744</v>
      </c>
      <c r="IS204" s="393" t="s">
        <v>744</v>
      </c>
      <c r="IT204" s="303">
        <v>1788.6666666666665</v>
      </c>
      <c r="IU204" s="303">
        <v>1726.6666666666665</v>
      </c>
      <c r="IV204" s="393">
        <v>3.4662691017517733E-2</v>
      </c>
      <c r="IW204" s="735"/>
      <c r="IX204" s="303"/>
      <c r="IY204" s="396" t="s">
        <v>552</v>
      </c>
      <c r="IZ204" s="396" t="s">
        <v>480</v>
      </c>
      <c r="JA204" s="396" t="s">
        <v>354</v>
      </c>
      <c r="JB204" s="396">
        <v>6</v>
      </c>
      <c r="JC204" s="396" t="s">
        <v>11</v>
      </c>
      <c r="JD204" s="396" t="s">
        <v>232</v>
      </c>
      <c r="JE204" s="396" t="s">
        <v>9</v>
      </c>
      <c r="JF204" s="396" t="s">
        <v>232</v>
      </c>
      <c r="JG204" s="396" t="s">
        <v>358</v>
      </c>
    </row>
    <row r="205" spans="1:267" customFormat="1">
      <c r="A205">
        <v>3478</v>
      </c>
      <c r="B205">
        <v>1</v>
      </c>
      <c r="F205">
        <v>700</v>
      </c>
      <c r="G205">
        <v>41</v>
      </c>
      <c r="H205">
        <v>1</v>
      </c>
      <c r="I205">
        <v>0</v>
      </c>
      <c r="J205">
        <v>1</v>
      </c>
      <c r="K205">
        <v>0</v>
      </c>
      <c r="L205" t="s">
        <v>552</v>
      </c>
      <c r="M205">
        <v>0</v>
      </c>
      <c r="N205">
        <v>25</v>
      </c>
      <c r="O205">
        <v>32.5</v>
      </c>
      <c r="P205">
        <v>40</v>
      </c>
      <c r="Q205">
        <v>40</v>
      </c>
      <c r="R205">
        <v>0</v>
      </c>
      <c r="S205">
        <v>0</v>
      </c>
      <c r="T205" t="s">
        <v>756</v>
      </c>
      <c r="U205">
        <v>0</v>
      </c>
      <c r="V205">
        <v>0</v>
      </c>
      <c r="W205">
        <v>1</v>
      </c>
      <c r="X205">
        <v>1</v>
      </c>
      <c r="Y205">
        <v>4</v>
      </c>
      <c r="Z205">
        <v>0</v>
      </c>
      <c r="AA205">
        <v>0</v>
      </c>
      <c r="AB205">
        <v>0</v>
      </c>
      <c r="AC205">
        <v>0</v>
      </c>
      <c r="AD205">
        <v>0</v>
      </c>
      <c r="AE205">
        <v>0</v>
      </c>
      <c r="AF205">
        <v>0</v>
      </c>
      <c r="AG205">
        <v>0</v>
      </c>
      <c r="AH205">
        <v>0</v>
      </c>
      <c r="AI205">
        <v>0</v>
      </c>
      <c r="AJ205">
        <v>0</v>
      </c>
      <c r="AK205">
        <v>1328</v>
      </c>
      <c r="AL205">
        <v>0</v>
      </c>
      <c r="AM205">
        <v>0</v>
      </c>
      <c r="AN205">
        <v>0</v>
      </c>
      <c r="AO205">
        <v>0</v>
      </c>
      <c r="AP205">
        <v>0</v>
      </c>
      <c r="AQ205">
        <v>0</v>
      </c>
      <c r="AR205">
        <v>0</v>
      </c>
      <c r="AS205">
        <v>0</v>
      </c>
      <c r="AT205">
        <v>0</v>
      </c>
      <c r="AU205">
        <v>0</v>
      </c>
      <c r="AV205">
        <v>0</v>
      </c>
      <c r="AW205">
        <v>0</v>
      </c>
      <c r="AX205">
        <v>0</v>
      </c>
      <c r="AY205">
        <v>0</v>
      </c>
      <c r="AZ205">
        <v>0</v>
      </c>
      <c r="BA205">
        <v>0</v>
      </c>
      <c r="BB205">
        <v>0</v>
      </c>
      <c r="BC205">
        <v>0</v>
      </c>
      <c r="BD205">
        <v>0</v>
      </c>
      <c r="BE205">
        <v>0</v>
      </c>
      <c r="BF205">
        <v>0</v>
      </c>
      <c r="BG205">
        <v>0</v>
      </c>
      <c r="BH205">
        <v>0</v>
      </c>
      <c r="BI205">
        <v>0</v>
      </c>
      <c r="BJ205">
        <v>0</v>
      </c>
      <c r="BK205">
        <v>0</v>
      </c>
      <c r="BL205">
        <v>0</v>
      </c>
      <c r="BM205">
        <v>0</v>
      </c>
      <c r="BN205">
        <v>0</v>
      </c>
      <c r="BO205">
        <v>0</v>
      </c>
      <c r="BP205">
        <v>0</v>
      </c>
      <c r="BQ205">
        <v>0</v>
      </c>
      <c r="BR205">
        <v>0</v>
      </c>
      <c r="BS205">
        <v>0</v>
      </c>
      <c r="BT205">
        <v>0</v>
      </c>
      <c r="BU205">
        <v>0</v>
      </c>
      <c r="BV205">
        <v>0</v>
      </c>
      <c r="BW205">
        <v>0</v>
      </c>
      <c r="BX205">
        <v>0</v>
      </c>
      <c r="BY205">
        <v>0</v>
      </c>
      <c r="BZ205">
        <v>0</v>
      </c>
      <c r="CA205">
        <v>200</v>
      </c>
      <c r="CB205">
        <v>0</v>
      </c>
      <c r="CC205">
        <v>0</v>
      </c>
      <c r="CD205">
        <v>0</v>
      </c>
      <c r="CE205">
        <v>0</v>
      </c>
      <c r="CF205">
        <v>0</v>
      </c>
      <c r="CG205" s="439"/>
      <c r="CH205" s="303">
        <v>25</v>
      </c>
      <c r="CI205" s="393">
        <v>32.5</v>
      </c>
      <c r="CJ205" s="303">
        <v>40</v>
      </c>
      <c r="CK205" s="393">
        <v>40</v>
      </c>
      <c r="CL205" s="303">
        <v>0</v>
      </c>
      <c r="CM205" s="393">
        <v>0</v>
      </c>
      <c r="CN205" s="303"/>
      <c r="CO205" s="303"/>
      <c r="CP205" s="393" t="s">
        <v>744</v>
      </c>
      <c r="CQ205" s="303" t="s">
        <v>389</v>
      </c>
      <c r="CR205" s="393" t="s">
        <v>744</v>
      </c>
      <c r="CS205" s="393" t="s">
        <v>744</v>
      </c>
      <c r="CT205" s="303" t="s">
        <v>389</v>
      </c>
      <c r="CU205" s="393" t="s">
        <v>744</v>
      </c>
      <c r="CV205" s="303" t="s">
        <v>744</v>
      </c>
      <c r="CW205" s="303" t="s">
        <v>744</v>
      </c>
      <c r="CX205" s="303" t="s">
        <v>744</v>
      </c>
      <c r="CY205" s="303" t="s">
        <v>744</v>
      </c>
      <c r="CZ205" s="303" t="s">
        <v>744</v>
      </c>
      <c r="DA205" s="303" t="s">
        <v>744</v>
      </c>
      <c r="DB205" s="303" t="s">
        <v>744</v>
      </c>
      <c r="DC205" s="303" t="s">
        <v>744</v>
      </c>
      <c r="DD205" s="303" t="s">
        <v>744</v>
      </c>
      <c r="DE205" s="303" t="s">
        <v>744</v>
      </c>
      <c r="DF205" s="303" t="s">
        <v>744</v>
      </c>
      <c r="DG205" s="393" t="s">
        <v>744</v>
      </c>
      <c r="DH205" s="303" t="s">
        <v>744</v>
      </c>
      <c r="DI205" s="303" t="s">
        <v>744</v>
      </c>
      <c r="DJ205" s="393" t="s">
        <v>744</v>
      </c>
      <c r="DK205" s="303" t="s">
        <v>744</v>
      </c>
      <c r="DL205" s="303" t="s">
        <v>744</v>
      </c>
      <c r="DM205" s="303" t="s">
        <v>744</v>
      </c>
      <c r="DN205" s="303" t="s">
        <v>744</v>
      </c>
      <c r="DO205" s="303" t="s">
        <v>744</v>
      </c>
      <c r="DP205" s="303" t="s">
        <v>744</v>
      </c>
      <c r="DQ205" s="303" t="s">
        <v>744</v>
      </c>
      <c r="DR205" s="303" t="s">
        <v>744</v>
      </c>
      <c r="DS205" s="303" t="s">
        <v>744</v>
      </c>
      <c r="DT205" s="303" t="s">
        <v>744</v>
      </c>
      <c r="DU205" s="303" t="s">
        <v>744</v>
      </c>
      <c r="DV205" s="393" t="s">
        <v>744</v>
      </c>
      <c r="DW205" s="303" t="s">
        <v>744</v>
      </c>
      <c r="DX205" s="303" t="s">
        <v>744</v>
      </c>
      <c r="DY205" s="393" t="s">
        <v>744</v>
      </c>
      <c r="DZ205" s="303" t="s">
        <v>744</v>
      </c>
      <c r="EA205" s="303" t="s">
        <v>744</v>
      </c>
      <c r="EB205" s="303" t="s">
        <v>744</v>
      </c>
      <c r="EC205" s="303" t="s">
        <v>744</v>
      </c>
      <c r="ED205" s="303" t="s">
        <v>744</v>
      </c>
      <c r="EE205" s="303" t="s">
        <v>744</v>
      </c>
      <c r="EF205" s="303" t="s">
        <v>744</v>
      </c>
      <c r="EG205" s="303" t="s">
        <v>744</v>
      </c>
      <c r="EH205" s="303" t="s">
        <v>744</v>
      </c>
      <c r="EI205" s="303" t="s">
        <v>744</v>
      </c>
      <c r="EJ205" s="303" t="s">
        <v>744</v>
      </c>
      <c r="EK205" s="393" t="s">
        <v>744</v>
      </c>
      <c r="EL205" s="303" t="s">
        <v>744</v>
      </c>
      <c r="EM205" s="303" t="s">
        <v>744</v>
      </c>
      <c r="EN205" s="393" t="s">
        <v>744</v>
      </c>
      <c r="EO205" s="303">
        <v>1</v>
      </c>
      <c r="EP205" s="303">
        <v>1800</v>
      </c>
      <c r="EQ205" s="303">
        <v>0</v>
      </c>
      <c r="ER205" s="303">
        <v>0</v>
      </c>
      <c r="ES205" s="303">
        <v>0</v>
      </c>
      <c r="ET205" s="303">
        <v>0</v>
      </c>
      <c r="EU205" s="303">
        <v>0</v>
      </c>
      <c r="EV205" s="303">
        <v>0</v>
      </c>
      <c r="EW205" s="303">
        <v>0</v>
      </c>
      <c r="EX205" s="303">
        <v>0</v>
      </c>
      <c r="EY205" s="303">
        <v>1800</v>
      </c>
      <c r="EZ205" s="303">
        <v>0</v>
      </c>
      <c r="FA205" s="393">
        <v>0</v>
      </c>
      <c r="FB205" s="303">
        <v>1800</v>
      </c>
      <c r="FC205" s="303">
        <v>1800</v>
      </c>
      <c r="FD205" s="303">
        <v>0</v>
      </c>
      <c r="FE205" s="393">
        <v>0</v>
      </c>
      <c r="FF205" s="303">
        <v>1</v>
      </c>
      <c r="FG205" s="303">
        <v>1800</v>
      </c>
      <c r="FH205" s="303">
        <v>0</v>
      </c>
      <c r="FI205" s="303">
        <v>0</v>
      </c>
      <c r="FJ205" s="303">
        <v>0</v>
      </c>
      <c r="FK205" s="303">
        <v>0</v>
      </c>
      <c r="FL205" s="303">
        <v>0</v>
      </c>
      <c r="FM205" s="303">
        <v>0</v>
      </c>
      <c r="FN205" s="303">
        <v>0</v>
      </c>
      <c r="FO205" s="303">
        <v>0</v>
      </c>
      <c r="FP205" s="303">
        <v>1800</v>
      </c>
      <c r="FQ205" s="303">
        <v>0</v>
      </c>
      <c r="FR205" s="393">
        <v>0</v>
      </c>
      <c r="FS205" s="303">
        <v>1800</v>
      </c>
      <c r="FT205" s="303">
        <v>1800</v>
      </c>
      <c r="FU205" s="303">
        <v>0</v>
      </c>
      <c r="FV205" s="393">
        <v>0</v>
      </c>
      <c r="FW205" s="303">
        <v>2</v>
      </c>
      <c r="FX205" s="303">
        <v>3600</v>
      </c>
      <c r="FY205" s="303">
        <v>0</v>
      </c>
      <c r="FZ205" s="303">
        <v>0</v>
      </c>
      <c r="GA205" s="303">
        <v>0</v>
      </c>
      <c r="GB205" s="303">
        <v>0</v>
      </c>
      <c r="GC205" s="303">
        <v>0</v>
      </c>
      <c r="GD205" s="303">
        <v>0</v>
      </c>
      <c r="GE205" s="303">
        <v>0</v>
      </c>
      <c r="GF205" s="303">
        <v>0</v>
      </c>
      <c r="GG205" s="303">
        <v>3600</v>
      </c>
      <c r="GH205" s="303">
        <v>0</v>
      </c>
      <c r="GI205" s="393">
        <v>0</v>
      </c>
      <c r="GJ205" s="303">
        <v>1800</v>
      </c>
      <c r="GK205" s="303">
        <v>1800</v>
      </c>
      <c r="GL205" s="303">
        <v>0</v>
      </c>
      <c r="GM205" s="393">
        <v>0</v>
      </c>
      <c r="GN205" s="303">
        <v>4</v>
      </c>
      <c r="GO205" s="303">
        <v>6760</v>
      </c>
      <c r="GP205" s="303">
        <v>0</v>
      </c>
      <c r="GQ205" s="303">
        <v>1328</v>
      </c>
      <c r="GR205" s="303">
        <v>0</v>
      </c>
      <c r="GS205" s="303">
        <v>0</v>
      </c>
      <c r="GT205" s="303">
        <v>0</v>
      </c>
      <c r="GU205" s="303">
        <v>0</v>
      </c>
      <c r="GV205" s="303">
        <v>0</v>
      </c>
      <c r="GW205" s="303">
        <v>0</v>
      </c>
      <c r="GX205" s="303">
        <v>5432</v>
      </c>
      <c r="GY205" s="303">
        <v>0</v>
      </c>
      <c r="GZ205" s="393">
        <v>200</v>
      </c>
      <c r="HA205" s="303">
        <v>1690</v>
      </c>
      <c r="HB205" s="303">
        <v>1358</v>
      </c>
      <c r="HC205" s="303">
        <v>0</v>
      </c>
      <c r="HD205" s="393">
        <v>0.19644970414201179</v>
      </c>
      <c r="HE205" s="303" t="s">
        <v>744</v>
      </c>
      <c r="HF205" s="303" t="s">
        <v>744</v>
      </c>
      <c r="HG205" s="303" t="s">
        <v>744</v>
      </c>
      <c r="HH205" s="303" t="s">
        <v>744</v>
      </c>
      <c r="HI205" s="303" t="s">
        <v>744</v>
      </c>
      <c r="HJ205" s="303" t="s">
        <v>744</v>
      </c>
      <c r="HK205" s="303" t="s">
        <v>744</v>
      </c>
      <c r="HL205" s="303" t="s">
        <v>744</v>
      </c>
      <c r="HM205" s="303" t="s">
        <v>744</v>
      </c>
      <c r="HN205" s="303" t="s">
        <v>744</v>
      </c>
      <c r="HO205" s="303" t="s">
        <v>744</v>
      </c>
      <c r="HP205" s="303" t="s">
        <v>744</v>
      </c>
      <c r="HQ205" s="393" t="s">
        <v>744</v>
      </c>
      <c r="HR205" s="303" t="s">
        <v>744</v>
      </c>
      <c r="HS205" s="303" t="s">
        <v>744</v>
      </c>
      <c r="HT205" s="303" t="s">
        <v>744</v>
      </c>
      <c r="HU205" s="393" t="s">
        <v>744</v>
      </c>
      <c r="HV205" s="303">
        <v>4</v>
      </c>
      <c r="HW205" s="303">
        <v>6760</v>
      </c>
      <c r="HX205" s="303">
        <v>0</v>
      </c>
      <c r="HY205" s="303">
        <v>1328</v>
      </c>
      <c r="HZ205" s="303">
        <v>0</v>
      </c>
      <c r="IA205" s="303">
        <v>0</v>
      </c>
      <c r="IB205" s="303">
        <v>0</v>
      </c>
      <c r="IC205" s="303">
        <v>0</v>
      </c>
      <c r="ID205" s="303">
        <v>0</v>
      </c>
      <c r="IE205" s="303">
        <v>0</v>
      </c>
      <c r="IF205" s="303">
        <v>5432</v>
      </c>
      <c r="IG205" s="303">
        <v>0</v>
      </c>
      <c r="IH205" s="393">
        <v>200</v>
      </c>
      <c r="II205" s="303">
        <v>1690</v>
      </c>
      <c r="IJ205" s="303">
        <v>1358</v>
      </c>
      <c r="IK205" s="303">
        <v>0</v>
      </c>
      <c r="IL205" s="393">
        <v>0.19644970414201179</v>
      </c>
      <c r="IM205" s="303"/>
      <c r="IN205" s="303">
        <v>1712</v>
      </c>
      <c r="IO205" s="303">
        <v>1446.4</v>
      </c>
      <c r="IP205" s="393">
        <v>0.15514018691588782</v>
      </c>
      <c r="IQ205" s="303">
        <v>1800</v>
      </c>
      <c r="IR205" s="303">
        <v>1800</v>
      </c>
      <c r="IS205" s="393">
        <v>0</v>
      </c>
      <c r="IT205" s="303">
        <v>1726.6666666666667</v>
      </c>
      <c r="IU205" s="303">
        <v>1505.3333333333333</v>
      </c>
      <c r="IV205" s="393">
        <v>0.12818532818532824</v>
      </c>
      <c r="IW205" s="735"/>
      <c r="IX205" s="303"/>
      <c r="IY205" s="396" t="s">
        <v>552</v>
      </c>
      <c r="IZ205" s="396" t="s">
        <v>480</v>
      </c>
      <c r="JA205" s="396" t="s">
        <v>354</v>
      </c>
      <c r="JB205" s="396">
        <v>12</v>
      </c>
      <c r="JC205" s="396" t="s">
        <v>11</v>
      </c>
      <c r="JD205" s="396" t="s">
        <v>232</v>
      </c>
      <c r="JE205" s="396" t="s">
        <v>9</v>
      </c>
      <c r="JF205" s="396" t="s">
        <v>232</v>
      </c>
      <c r="JG205" s="396" t="s">
        <v>358</v>
      </c>
    </row>
    <row r="206" spans="1:267" customFormat="1">
      <c r="A206">
        <v>3479</v>
      </c>
      <c r="B206">
        <v>1</v>
      </c>
      <c r="F206">
        <v>700</v>
      </c>
      <c r="G206">
        <v>43</v>
      </c>
      <c r="H206">
        <v>1</v>
      </c>
      <c r="I206">
        <v>0</v>
      </c>
      <c r="J206">
        <v>1</v>
      </c>
      <c r="K206">
        <v>0</v>
      </c>
      <c r="L206" t="s">
        <v>552</v>
      </c>
      <c r="M206">
        <v>0</v>
      </c>
      <c r="N206">
        <v>29</v>
      </c>
      <c r="O206">
        <v>39</v>
      </c>
      <c r="P206">
        <v>40</v>
      </c>
      <c r="Q206">
        <v>40</v>
      </c>
      <c r="R206">
        <v>0</v>
      </c>
      <c r="S206">
        <v>0</v>
      </c>
      <c r="T206" t="s">
        <v>745</v>
      </c>
      <c r="U206">
        <v>0</v>
      </c>
      <c r="V206">
        <v>0</v>
      </c>
      <c r="W206">
        <v>3.5</v>
      </c>
      <c r="X206">
        <v>2.5</v>
      </c>
      <c r="Y206">
        <v>33.5</v>
      </c>
      <c r="Z206">
        <v>0</v>
      </c>
      <c r="AA206">
        <v>0</v>
      </c>
      <c r="AB206">
        <v>0</v>
      </c>
      <c r="AC206">
        <v>440</v>
      </c>
      <c r="AD206">
        <v>0</v>
      </c>
      <c r="AE206">
        <v>880</v>
      </c>
      <c r="AF206">
        <v>0</v>
      </c>
      <c r="AG206">
        <v>0</v>
      </c>
      <c r="AH206">
        <v>0</v>
      </c>
      <c r="AI206">
        <v>0</v>
      </c>
      <c r="AJ206">
        <v>0</v>
      </c>
      <c r="AK206">
        <v>0</v>
      </c>
      <c r="AL206">
        <v>0</v>
      </c>
      <c r="AM206">
        <v>0</v>
      </c>
      <c r="AN206">
        <v>0</v>
      </c>
      <c r="AO206">
        <v>0</v>
      </c>
      <c r="AP206">
        <v>0</v>
      </c>
      <c r="AQ206">
        <v>0</v>
      </c>
      <c r="AR206">
        <v>0</v>
      </c>
      <c r="AS206">
        <v>0</v>
      </c>
      <c r="AT206">
        <v>0</v>
      </c>
      <c r="AU206">
        <v>0</v>
      </c>
      <c r="AV206">
        <v>0</v>
      </c>
      <c r="AW206">
        <v>144</v>
      </c>
      <c r="AX206">
        <v>0</v>
      </c>
      <c r="AY206">
        <v>0</v>
      </c>
      <c r="AZ206">
        <v>0</v>
      </c>
      <c r="BA206">
        <v>0</v>
      </c>
      <c r="BB206">
        <v>0</v>
      </c>
      <c r="BC206">
        <v>0</v>
      </c>
      <c r="BD206">
        <v>0</v>
      </c>
      <c r="BE206">
        <v>0</v>
      </c>
      <c r="BF206">
        <v>0</v>
      </c>
      <c r="BG206">
        <v>0</v>
      </c>
      <c r="BH206">
        <v>0</v>
      </c>
      <c r="BI206">
        <v>136</v>
      </c>
      <c r="BJ206">
        <v>0</v>
      </c>
      <c r="BK206">
        <v>0</v>
      </c>
      <c r="BL206">
        <v>0</v>
      </c>
      <c r="BM206">
        <v>0</v>
      </c>
      <c r="BN206">
        <v>0</v>
      </c>
      <c r="BO206">
        <v>1370</v>
      </c>
      <c r="BP206">
        <v>0</v>
      </c>
      <c r="BQ206">
        <v>0</v>
      </c>
      <c r="BR206">
        <v>0</v>
      </c>
      <c r="BS206">
        <v>0</v>
      </c>
      <c r="BT206">
        <v>0</v>
      </c>
      <c r="BU206">
        <v>0</v>
      </c>
      <c r="BV206">
        <v>0</v>
      </c>
      <c r="BW206">
        <v>0</v>
      </c>
      <c r="BX206">
        <v>0</v>
      </c>
      <c r="BY206">
        <v>0</v>
      </c>
      <c r="BZ206">
        <v>0</v>
      </c>
      <c r="CA206">
        <v>3421</v>
      </c>
      <c r="CB206">
        <v>0</v>
      </c>
      <c r="CC206">
        <v>0</v>
      </c>
      <c r="CD206">
        <v>0</v>
      </c>
      <c r="CE206">
        <v>0</v>
      </c>
      <c r="CF206">
        <v>0</v>
      </c>
      <c r="CG206" s="439"/>
      <c r="CH206" s="303">
        <v>29</v>
      </c>
      <c r="CI206" s="393">
        <v>39</v>
      </c>
      <c r="CJ206" s="303">
        <v>40</v>
      </c>
      <c r="CK206" s="393">
        <v>40</v>
      </c>
      <c r="CL206" s="303">
        <v>0</v>
      </c>
      <c r="CM206" s="393">
        <v>0</v>
      </c>
      <c r="CN206" s="303"/>
      <c r="CO206" s="303"/>
      <c r="CP206" s="393" t="s">
        <v>744</v>
      </c>
      <c r="CQ206" s="303" t="s">
        <v>389</v>
      </c>
      <c r="CR206" s="393" t="s">
        <v>744</v>
      </c>
      <c r="CS206" s="393" t="s">
        <v>744</v>
      </c>
      <c r="CT206" s="303" t="s">
        <v>389</v>
      </c>
      <c r="CU206" s="393" t="s">
        <v>744</v>
      </c>
      <c r="CV206" s="303" t="s">
        <v>744</v>
      </c>
      <c r="CW206" s="303" t="s">
        <v>744</v>
      </c>
      <c r="CX206" s="303" t="s">
        <v>744</v>
      </c>
      <c r="CY206" s="303" t="s">
        <v>744</v>
      </c>
      <c r="CZ206" s="303" t="s">
        <v>744</v>
      </c>
      <c r="DA206" s="303" t="s">
        <v>744</v>
      </c>
      <c r="DB206" s="303" t="s">
        <v>744</v>
      </c>
      <c r="DC206" s="303" t="s">
        <v>744</v>
      </c>
      <c r="DD206" s="303" t="s">
        <v>744</v>
      </c>
      <c r="DE206" s="303" t="s">
        <v>744</v>
      </c>
      <c r="DF206" s="303" t="s">
        <v>744</v>
      </c>
      <c r="DG206" s="393" t="s">
        <v>744</v>
      </c>
      <c r="DH206" s="303" t="s">
        <v>744</v>
      </c>
      <c r="DI206" s="303" t="s">
        <v>744</v>
      </c>
      <c r="DJ206" s="393" t="s">
        <v>744</v>
      </c>
      <c r="DK206" s="303" t="s">
        <v>744</v>
      </c>
      <c r="DL206" s="303" t="s">
        <v>744</v>
      </c>
      <c r="DM206" s="303" t="s">
        <v>744</v>
      </c>
      <c r="DN206" s="303" t="s">
        <v>744</v>
      </c>
      <c r="DO206" s="303" t="s">
        <v>744</v>
      </c>
      <c r="DP206" s="303" t="s">
        <v>744</v>
      </c>
      <c r="DQ206" s="303" t="s">
        <v>744</v>
      </c>
      <c r="DR206" s="303" t="s">
        <v>744</v>
      </c>
      <c r="DS206" s="303" t="s">
        <v>744</v>
      </c>
      <c r="DT206" s="303" t="s">
        <v>744</v>
      </c>
      <c r="DU206" s="303" t="s">
        <v>744</v>
      </c>
      <c r="DV206" s="393" t="s">
        <v>744</v>
      </c>
      <c r="DW206" s="303" t="s">
        <v>744</v>
      </c>
      <c r="DX206" s="303" t="s">
        <v>744</v>
      </c>
      <c r="DY206" s="393" t="s">
        <v>744</v>
      </c>
      <c r="DZ206" s="303" t="s">
        <v>744</v>
      </c>
      <c r="EA206" s="303" t="s">
        <v>744</v>
      </c>
      <c r="EB206" s="303" t="s">
        <v>744</v>
      </c>
      <c r="EC206" s="303" t="s">
        <v>744</v>
      </c>
      <c r="ED206" s="303" t="s">
        <v>744</v>
      </c>
      <c r="EE206" s="303" t="s">
        <v>744</v>
      </c>
      <c r="EF206" s="303" t="s">
        <v>744</v>
      </c>
      <c r="EG206" s="303" t="s">
        <v>744</v>
      </c>
      <c r="EH206" s="303" t="s">
        <v>744</v>
      </c>
      <c r="EI206" s="303" t="s">
        <v>744</v>
      </c>
      <c r="EJ206" s="303" t="s">
        <v>744</v>
      </c>
      <c r="EK206" s="393" t="s">
        <v>744</v>
      </c>
      <c r="EL206" s="303" t="s">
        <v>744</v>
      </c>
      <c r="EM206" s="303" t="s">
        <v>744</v>
      </c>
      <c r="EN206" s="393" t="s">
        <v>744</v>
      </c>
      <c r="EO206" s="303">
        <v>3.5</v>
      </c>
      <c r="EP206" s="303">
        <v>6188</v>
      </c>
      <c r="EQ206" s="303">
        <v>440</v>
      </c>
      <c r="ER206" s="303">
        <v>0</v>
      </c>
      <c r="ES206" s="303">
        <v>0</v>
      </c>
      <c r="ET206" s="303">
        <v>0</v>
      </c>
      <c r="EU206" s="303">
        <v>0</v>
      </c>
      <c r="EV206" s="303">
        <v>0</v>
      </c>
      <c r="EW206" s="303">
        <v>0</v>
      </c>
      <c r="EX206" s="303">
        <v>0</v>
      </c>
      <c r="EY206" s="303">
        <v>5748</v>
      </c>
      <c r="EZ206" s="303">
        <v>0</v>
      </c>
      <c r="FA206" s="393">
        <v>0</v>
      </c>
      <c r="FB206" s="303">
        <v>1768</v>
      </c>
      <c r="FC206" s="303">
        <v>1642.2857142857142</v>
      </c>
      <c r="FD206" s="303">
        <v>0</v>
      </c>
      <c r="FE206" s="393">
        <v>7.1105365223012362E-2</v>
      </c>
      <c r="FF206" s="303">
        <v>2.5</v>
      </c>
      <c r="FG206" s="303">
        <v>4420</v>
      </c>
      <c r="FH206" s="303">
        <v>0</v>
      </c>
      <c r="FI206" s="303">
        <v>0</v>
      </c>
      <c r="FJ206" s="303">
        <v>0</v>
      </c>
      <c r="FK206" s="303">
        <v>0</v>
      </c>
      <c r="FL206" s="303">
        <v>0</v>
      </c>
      <c r="FM206" s="303">
        <v>0</v>
      </c>
      <c r="FN206" s="303">
        <v>0</v>
      </c>
      <c r="FO206" s="303">
        <v>0</v>
      </c>
      <c r="FP206" s="303">
        <v>4420</v>
      </c>
      <c r="FQ206" s="303">
        <v>0</v>
      </c>
      <c r="FR206" s="393">
        <v>0</v>
      </c>
      <c r="FS206" s="303">
        <v>1768</v>
      </c>
      <c r="FT206" s="303">
        <v>1768</v>
      </c>
      <c r="FU206" s="303">
        <v>0</v>
      </c>
      <c r="FV206" s="393">
        <v>0</v>
      </c>
      <c r="FW206" s="303">
        <v>6</v>
      </c>
      <c r="FX206" s="303">
        <v>10608</v>
      </c>
      <c r="FY206" s="303">
        <v>440</v>
      </c>
      <c r="FZ206" s="303">
        <v>0</v>
      </c>
      <c r="GA206" s="303">
        <v>0</v>
      </c>
      <c r="GB206" s="303">
        <v>0</v>
      </c>
      <c r="GC206" s="303">
        <v>0</v>
      </c>
      <c r="GD206" s="303">
        <v>0</v>
      </c>
      <c r="GE206" s="303">
        <v>0</v>
      </c>
      <c r="GF206" s="303">
        <v>0</v>
      </c>
      <c r="GG206" s="303">
        <v>10168</v>
      </c>
      <c r="GH206" s="303">
        <v>0</v>
      </c>
      <c r="GI206" s="393">
        <v>0</v>
      </c>
      <c r="GJ206" s="303">
        <v>1768</v>
      </c>
      <c r="GK206" s="303">
        <v>1694.6666666666667</v>
      </c>
      <c r="GL206" s="303">
        <v>0</v>
      </c>
      <c r="GM206" s="393">
        <v>4.1478129713423795E-2</v>
      </c>
      <c r="GN206" s="303">
        <v>33.5</v>
      </c>
      <c r="GO206" s="303">
        <v>53127</v>
      </c>
      <c r="GP206" s="303">
        <v>880</v>
      </c>
      <c r="GQ206" s="303">
        <v>0</v>
      </c>
      <c r="GR206" s="303">
        <v>0</v>
      </c>
      <c r="GS206" s="303">
        <v>144</v>
      </c>
      <c r="GT206" s="303">
        <v>0</v>
      </c>
      <c r="GU206" s="303">
        <v>136</v>
      </c>
      <c r="GV206" s="303">
        <v>1370</v>
      </c>
      <c r="GW206" s="303">
        <v>0</v>
      </c>
      <c r="GX206" s="303">
        <v>50597</v>
      </c>
      <c r="GY206" s="303">
        <v>0</v>
      </c>
      <c r="GZ206" s="393">
        <v>3421</v>
      </c>
      <c r="HA206" s="303">
        <v>1585.8805970149253</v>
      </c>
      <c r="HB206" s="303">
        <v>1510.3582089552237</v>
      </c>
      <c r="HC206" s="303">
        <v>0</v>
      </c>
      <c r="HD206" s="393">
        <v>4.7621736593445929E-2</v>
      </c>
      <c r="HE206" s="303" t="s">
        <v>744</v>
      </c>
      <c r="HF206" s="303" t="s">
        <v>744</v>
      </c>
      <c r="HG206" s="303" t="s">
        <v>744</v>
      </c>
      <c r="HH206" s="303" t="s">
        <v>744</v>
      </c>
      <c r="HI206" s="303" t="s">
        <v>744</v>
      </c>
      <c r="HJ206" s="303" t="s">
        <v>744</v>
      </c>
      <c r="HK206" s="303" t="s">
        <v>744</v>
      </c>
      <c r="HL206" s="303" t="s">
        <v>744</v>
      </c>
      <c r="HM206" s="303" t="s">
        <v>744</v>
      </c>
      <c r="HN206" s="303" t="s">
        <v>744</v>
      </c>
      <c r="HO206" s="303" t="s">
        <v>744</v>
      </c>
      <c r="HP206" s="303" t="s">
        <v>744</v>
      </c>
      <c r="HQ206" s="393" t="s">
        <v>744</v>
      </c>
      <c r="HR206" s="303" t="s">
        <v>744</v>
      </c>
      <c r="HS206" s="303" t="s">
        <v>744</v>
      </c>
      <c r="HT206" s="303" t="s">
        <v>744</v>
      </c>
      <c r="HU206" s="393" t="s">
        <v>744</v>
      </c>
      <c r="HV206" s="303">
        <v>33.5</v>
      </c>
      <c r="HW206" s="303">
        <v>53127</v>
      </c>
      <c r="HX206" s="303">
        <v>880</v>
      </c>
      <c r="HY206" s="303">
        <v>0</v>
      </c>
      <c r="HZ206" s="303">
        <v>0</v>
      </c>
      <c r="IA206" s="303">
        <v>144</v>
      </c>
      <c r="IB206" s="303">
        <v>0</v>
      </c>
      <c r="IC206" s="303">
        <v>136</v>
      </c>
      <c r="ID206" s="303">
        <v>1370</v>
      </c>
      <c r="IE206" s="303">
        <v>0</v>
      </c>
      <c r="IF206" s="303">
        <v>50597</v>
      </c>
      <c r="IG206" s="303">
        <v>0</v>
      </c>
      <c r="IH206" s="393">
        <v>3421</v>
      </c>
      <c r="II206" s="303">
        <v>1585.8805970149253</v>
      </c>
      <c r="IJ206" s="303">
        <v>1510.358208955224</v>
      </c>
      <c r="IK206" s="303">
        <v>0</v>
      </c>
      <c r="IL206" s="393">
        <v>4.7621736593445818E-2</v>
      </c>
      <c r="IM206" s="303"/>
      <c r="IN206" s="303">
        <v>1603.1081081081081</v>
      </c>
      <c r="IO206" s="303">
        <v>1522.8378378378379</v>
      </c>
      <c r="IP206" s="393">
        <v>5.0071651352946112E-2</v>
      </c>
      <c r="IQ206" s="303">
        <v>1768</v>
      </c>
      <c r="IR206" s="303">
        <v>1768</v>
      </c>
      <c r="IS206" s="393">
        <v>0</v>
      </c>
      <c r="IT206" s="303">
        <v>1613.5443037974683</v>
      </c>
      <c r="IU206" s="303">
        <v>1538.3544303797469</v>
      </c>
      <c r="IV206" s="393">
        <v>4.6599199811720338E-2</v>
      </c>
      <c r="IW206" s="735"/>
      <c r="IX206" s="303"/>
      <c r="IY206" s="396" t="s">
        <v>552</v>
      </c>
      <c r="IZ206" s="396" t="s">
        <v>480</v>
      </c>
      <c r="JA206" s="396" t="s">
        <v>354</v>
      </c>
      <c r="JB206" s="396">
        <v>50</v>
      </c>
      <c r="JC206" s="396" t="s">
        <v>12</v>
      </c>
      <c r="JD206" s="396" t="s">
        <v>232</v>
      </c>
      <c r="JE206" s="396" t="s">
        <v>9</v>
      </c>
      <c r="JF206" s="396" t="s">
        <v>232</v>
      </c>
      <c r="JG206" s="396" t="s">
        <v>358</v>
      </c>
    </row>
    <row r="207" spans="1:267" customFormat="1">
      <c r="A207">
        <v>3480</v>
      </c>
      <c r="B207">
        <v>1</v>
      </c>
      <c r="F207">
        <v>700</v>
      </c>
      <c r="G207">
        <v>43</v>
      </c>
      <c r="H207">
        <v>1</v>
      </c>
      <c r="I207">
        <v>0</v>
      </c>
      <c r="J207">
        <v>1</v>
      </c>
      <c r="K207">
        <v>0</v>
      </c>
      <c r="L207" t="s">
        <v>552</v>
      </c>
      <c r="M207">
        <v>0</v>
      </c>
      <c r="N207">
        <v>0</v>
      </c>
      <c r="O207">
        <v>31</v>
      </c>
      <c r="P207">
        <v>0</v>
      </c>
      <c r="Q207">
        <v>40</v>
      </c>
      <c r="R207">
        <v>0</v>
      </c>
      <c r="S207">
        <v>75</v>
      </c>
      <c r="T207" t="s">
        <v>745</v>
      </c>
      <c r="U207">
        <v>0</v>
      </c>
      <c r="V207">
        <v>0</v>
      </c>
      <c r="W207">
        <v>0</v>
      </c>
      <c r="X207">
        <v>0</v>
      </c>
      <c r="Y207">
        <v>9.5</v>
      </c>
      <c r="Z207">
        <v>0</v>
      </c>
      <c r="AA207">
        <v>0</v>
      </c>
      <c r="AB207">
        <v>0</v>
      </c>
      <c r="AC207">
        <v>0</v>
      </c>
      <c r="AD207">
        <v>0</v>
      </c>
      <c r="AE207">
        <v>0</v>
      </c>
      <c r="AF207">
        <v>0</v>
      </c>
      <c r="AG207">
        <v>0</v>
      </c>
      <c r="AH207">
        <v>0</v>
      </c>
      <c r="AI207">
        <v>0</v>
      </c>
      <c r="AJ207">
        <v>0</v>
      </c>
      <c r="AK207">
        <v>192</v>
      </c>
      <c r="AL207">
        <v>0</v>
      </c>
      <c r="AM207">
        <v>0</v>
      </c>
      <c r="AN207">
        <v>0</v>
      </c>
      <c r="AO207">
        <v>0</v>
      </c>
      <c r="AP207">
        <v>0</v>
      </c>
      <c r="AQ207">
        <v>0</v>
      </c>
      <c r="AR207">
        <v>0</v>
      </c>
      <c r="AS207">
        <v>0</v>
      </c>
      <c r="AT207">
        <v>0</v>
      </c>
      <c r="AU207">
        <v>0</v>
      </c>
      <c r="AV207">
        <v>0</v>
      </c>
      <c r="AW207">
        <v>0</v>
      </c>
      <c r="AX207">
        <v>0</v>
      </c>
      <c r="AY207">
        <v>0</v>
      </c>
      <c r="AZ207">
        <v>0</v>
      </c>
      <c r="BA207">
        <v>0</v>
      </c>
      <c r="BB207">
        <v>0</v>
      </c>
      <c r="BC207">
        <v>0</v>
      </c>
      <c r="BD207">
        <v>0</v>
      </c>
      <c r="BE207">
        <v>0</v>
      </c>
      <c r="BF207">
        <v>0</v>
      </c>
      <c r="BG207">
        <v>0</v>
      </c>
      <c r="BH207">
        <v>0</v>
      </c>
      <c r="BI207">
        <v>0</v>
      </c>
      <c r="BJ207">
        <v>0</v>
      </c>
      <c r="BK207">
        <v>0</v>
      </c>
      <c r="BL207">
        <v>0</v>
      </c>
      <c r="BM207">
        <v>0</v>
      </c>
      <c r="BN207">
        <v>0</v>
      </c>
      <c r="BO207">
        <v>24</v>
      </c>
      <c r="BP207">
        <v>0</v>
      </c>
      <c r="BQ207">
        <v>0</v>
      </c>
      <c r="BR207">
        <v>0</v>
      </c>
      <c r="BS207">
        <v>0</v>
      </c>
      <c r="BT207">
        <v>0</v>
      </c>
      <c r="BU207">
        <v>0</v>
      </c>
      <c r="BV207">
        <v>0</v>
      </c>
      <c r="BW207">
        <v>0</v>
      </c>
      <c r="BX207">
        <v>0</v>
      </c>
      <c r="BY207">
        <v>0</v>
      </c>
      <c r="BZ207">
        <v>0</v>
      </c>
      <c r="CA207">
        <v>0</v>
      </c>
      <c r="CB207">
        <v>0</v>
      </c>
      <c r="CC207">
        <v>0</v>
      </c>
      <c r="CD207">
        <v>0</v>
      </c>
      <c r="CE207">
        <v>2570</v>
      </c>
      <c r="CF207">
        <v>0</v>
      </c>
      <c r="CG207" s="439"/>
      <c r="CH207" s="303" t="s">
        <v>744</v>
      </c>
      <c r="CI207" s="393">
        <v>31</v>
      </c>
      <c r="CJ207" s="303" t="s">
        <v>744</v>
      </c>
      <c r="CK207" s="393">
        <v>40</v>
      </c>
      <c r="CL207" s="303" t="s">
        <v>744</v>
      </c>
      <c r="CM207" s="393">
        <v>75</v>
      </c>
      <c r="CN207" s="303"/>
      <c r="CO207" s="303"/>
      <c r="CP207" s="393" t="s">
        <v>744</v>
      </c>
      <c r="CQ207" s="303" t="s">
        <v>744</v>
      </c>
      <c r="CR207" s="393" t="s">
        <v>389</v>
      </c>
      <c r="CS207" s="393" t="s">
        <v>744</v>
      </c>
      <c r="CT207" s="303" t="s">
        <v>744</v>
      </c>
      <c r="CU207" s="393" t="s">
        <v>389</v>
      </c>
      <c r="CV207" s="303" t="s">
        <v>744</v>
      </c>
      <c r="CW207" s="303" t="s">
        <v>744</v>
      </c>
      <c r="CX207" s="303" t="s">
        <v>744</v>
      </c>
      <c r="CY207" s="303" t="s">
        <v>744</v>
      </c>
      <c r="CZ207" s="303" t="s">
        <v>744</v>
      </c>
      <c r="DA207" s="303" t="s">
        <v>744</v>
      </c>
      <c r="DB207" s="303" t="s">
        <v>744</v>
      </c>
      <c r="DC207" s="303" t="s">
        <v>744</v>
      </c>
      <c r="DD207" s="303" t="s">
        <v>744</v>
      </c>
      <c r="DE207" s="303" t="s">
        <v>744</v>
      </c>
      <c r="DF207" s="303" t="s">
        <v>744</v>
      </c>
      <c r="DG207" s="393" t="s">
        <v>744</v>
      </c>
      <c r="DH207" s="303" t="s">
        <v>744</v>
      </c>
      <c r="DI207" s="303" t="s">
        <v>744</v>
      </c>
      <c r="DJ207" s="393" t="s">
        <v>744</v>
      </c>
      <c r="DK207" s="303" t="s">
        <v>744</v>
      </c>
      <c r="DL207" s="303" t="s">
        <v>744</v>
      </c>
      <c r="DM207" s="303" t="s">
        <v>744</v>
      </c>
      <c r="DN207" s="303" t="s">
        <v>744</v>
      </c>
      <c r="DO207" s="303" t="s">
        <v>744</v>
      </c>
      <c r="DP207" s="303" t="s">
        <v>744</v>
      </c>
      <c r="DQ207" s="303" t="s">
        <v>744</v>
      </c>
      <c r="DR207" s="303" t="s">
        <v>744</v>
      </c>
      <c r="DS207" s="303" t="s">
        <v>744</v>
      </c>
      <c r="DT207" s="303" t="s">
        <v>744</v>
      </c>
      <c r="DU207" s="303" t="s">
        <v>744</v>
      </c>
      <c r="DV207" s="393" t="s">
        <v>744</v>
      </c>
      <c r="DW207" s="303" t="s">
        <v>744</v>
      </c>
      <c r="DX207" s="303" t="s">
        <v>744</v>
      </c>
      <c r="DY207" s="393" t="s">
        <v>744</v>
      </c>
      <c r="DZ207" s="303" t="s">
        <v>744</v>
      </c>
      <c r="EA207" s="303" t="s">
        <v>744</v>
      </c>
      <c r="EB207" s="303" t="s">
        <v>744</v>
      </c>
      <c r="EC207" s="303" t="s">
        <v>744</v>
      </c>
      <c r="ED207" s="303" t="s">
        <v>744</v>
      </c>
      <c r="EE207" s="303" t="s">
        <v>744</v>
      </c>
      <c r="EF207" s="303" t="s">
        <v>744</v>
      </c>
      <c r="EG207" s="303" t="s">
        <v>744</v>
      </c>
      <c r="EH207" s="303" t="s">
        <v>744</v>
      </c>
      <c r="EI207" s="303" t="s">
        <v>744</v>
      </c>
      <c r="EJ207" s="303" t="s">
        <v>744</v>
      </c>
      <c r="EK207" s="393" t="s">
        <v>744</v>
      </c>
      <c r="EL207" s="303" t="s">
        <v>744</v>
      </c>
      <c r="EM207" s="303" t="s">
        <v>744</v>
      </c>
      <c r="EN207" s="393" t="s">
        <v>744</v>
      </c>
      <c r="EO207" s="303" t="s">
        <v>744</v>
      </c>
      <c r="EP207" s="303" t="s">
        <v>744</v>
      </c>
      <c r="EQ207" s="303" t="s">
        <v>744</v>
      </c>
      <c r="ER207" s="303" t="s">
        <v>744</v>
      </c>
      <c r="ES207" s="303" t="s">
        <v>744</v>
      </c>
      <c r="ET207" s="303" t="s">
        <v>744</v>
      </c>
      <c r="EU207" s="303" t="s">
        <v>744</v>
      </c>
      <c r="EV207" s="303" t="s">
        <v>744</v>
      </c>
      <c r="EW207" s="303" t="s">
        <v>744</v>
      </c>
      <c r="EX207" s="303" t="s">
        <v>744</v>
      </c>
      <c r="EY207" s="303" t="s">
        <v>744</v>
      </c>
      <c r="EZ207" s="303" t="s">
        <v>744</v>
      </c>
      <c r="FA207" s="393" t="s">
        <v>744</v>
      </c>
      <c r="FB207" s="303" t="s">
        <v>744</v>
      </c>
      <c r="FC207" s="303" t="s">
        <v>744</v>
      </c>
      <c r="FD207" s="303" t="s">
        <v>744</v>
      </c>
      <c r="FE207" s="393" t="s">
        <v>744</v>
      </c>
      <c r="FF207" s="303" t="s">
        <v>744</v>
      </c>
      <c r="FG207" s="303" t="s">
        <v>744</v>
      </c>
      <c r="FH207" s="303" t="s">
        <v>744</v>
      </c>
      <c r="FI207" s="303" t="s">
        <v>744</v>
      </c>
      <c r="FJ207" s="303" t="s">
        <v>744</v>
      </c>
      <c r="FK207" s="303" t="s">
        <v>744</v>
      </c>
      <c r="FL207" s="303" t="s">
        <v>744</v>
      </c>
      <c r="FM207" s="303" t="s">
        <v>744</v>
      </c>
      <c r="FN207" s="303" t="s">
        <v>744</v>
      </c>
      <c r="FO207" s="303" t="s">
        <v>744</v>
      </c>
      <c r="FP207" s="303" t="s">
        <v>744</v>
      </c>
      <c r="FQ207" s="303" t="s">
        <v>744</v>
      </c>
      <c r="FR207" s="393" t="s">
        <v>744</v>
      </c>
      <c r="FS207" s="303" t="s">
        <v>744</v>
      </c>
      <c r="FT207" s="303" t="s">
        <v>744</v>
      </c>
      <c r="FU207" s="303" t="s">
        <v>744</v>
      </c>
      <c r="FV207" s="393" t="s">
        <v>744</v>
      </c>
      <c r="FW207" s="303" t="s">
        <v>744</v>
      </c>
      <c r="FX207" s="303" t="s">
        <v>744</v>
      </c>
      <c r="FY207" s="303" t="s">
        <v>744</v>
      </c>
      <c r="FZ207" s="303" t="s">
        <v>744</v>
      </c>
      <c r="GA207" s="303" t="s">
        <v>744</v>
      </c>
      <c r="GB207" s="303" t="s">
        <v>744</v>
      </c>
      <c r="GC207" s="303" t="s">
        <v>744</v>
      </c>
      <c r="GD207" s="303" t="s">
        <v>744</v>
      </c>
      <c r="GE207" s="303" t="s">
        <v>744</v>
      </c>
      <c r="GF207" s="303" t="s">
        <v>744</v>
      </c>
      <c r="GG207" s="303" t="s">
        <v>744</v>
      </c>
      <c r="GH207" s="303" t="s">
        <v>744</v>
      </c>
      <c r="GI207" s="393" t="s">
        <v>744</v>
      </c>
      <c r="GJ207" s="303" t="s">
        <v>744</v>
      </c>
      <c r="GK207" s="303" t="s">
        <v>744</v>
      </c>
      <c r="GL207" s="303" t="s">
        <v>744</v>
      </c>
      <c r="GM207" s="393" t="s">
        <v>744</v>
      </c>
      <c r="GN207" s="303">
        <v>9.5</v>
      </c>
      <c r="GO207" s="303">
        <v>16123.875</v>
      </c>
      <c r="GP207" s="303">
        <v>0</v>
      </c>
      <c r="GQ207" s="303">
        <v>192</v>
      </c>
      <c r="GR207" s="303">
        <v>0</v>
      </c>
      <c r="GS207" s="303">
        <v>0</v>
      </c>
      <c r="GT207" s="303">
        <v>0</v>
      </c>
      <c r="GU207" s="303">
        <v>0</v>
      </c>
      <c r="GV207" s="303">
        <v>24</v>
      </c>
      <c r="GW207" s="303">
        <v>0</v>
      </c>
      <c r="GX207" s="303">
        <v>15907.875</v>
      </c>
      <c r="GY207" s="303">
        <v>2570</v>
      </c>
      <c r="GZ207" s="393">
        <v>0</v>
      </c>
      <c r="HA207" s="303">
        <v>1697.25</v>
      </c>
      <c r="HB207" s="303">
        <v>1674.5131578947369</v>
      </c>
      <c r="HC207" s="303">
        <v>270.5263157894737</v>
      </c>
      <c r="HD207" s="393">
        <v>1.3396283461636793E-2</v>
      </c>
      <c r="HE207" s="303" t="s">
        <v>744</v>
      </c>
      <c r="HF207" s="303" t="s">
        <v>744</v>
      </c>
      <c r="HG207" s="303" t="s">
        <v>744</v>
      </c>
      <c r="HH207" s="303" t="s">
        <v>744</v>
      </c>
      <c r="HI207" s="303" t="s">
        <v>744</v>
      </c>
      <c r="HJ207" s="303" t="s">
        <v>744</v>
      </c>
      <c r="HK207" s="303" t="s">
        <v>744</v>
      </c>
      <c r="HL207" s="303" t="s">
        <v>744</v>
      </c>
      <c r="HM207" s="303" t="s">
        <v>744</v>
      </c>
      <c r="HN207" s="303" t="s">
        <v>744</v>
      </c>
      <c r="HO207" s="303" t="s">
        <v>744</v>
      </c>
      <c r="HP207" s="303" t="s">
        <v>744</v>
      </c>
      <c r="HQ207" s="393" t="s">
        <v>744</v>
      </c>
      <c r="HR207" s="303" t="s">
        <v>744</v>
      </c>
      <c r="HS207" s="303" t="s">
        <v>744</v>
      </c>
      <c r="HT207" s="303" t="s">
        <v>744</v>
      </c>
      <c r="HU207" s="393" t="s">
        <v>744</v>
      </c>
      <c r="HV207" s="303">
        <v>9.5</v>
      </c>
      <c r="HW207" s="303">
        <v>16123.875</v>
      </c>
      <c r="HX207" s="303">
        <v>0</v>
      </c>
      <c r="HY207" s="303">
        <v>192</v>
      </c>
      <c r="HZ207" s="303">
        <v>0</v>
      </c>
      <c r="IA207" s="303">
        <v>0</v>
      </c>
      <c r="IB207" s="303">
        <v>0</v>
      </c>
      <c r="IC207" s="303">
        <v>0</v>
      </c>
      <c r="ID207" s="303">
        <v>24</v>
      </c>
      <c r="IE207" s="303">
        <v>0</v>
      </c>
      <c r="IF207" s="303">
        <v>15907.875</v>
      </c>
      <c r="IG207" s="303">
        <v>2570</v>
      </c>
      <c r="IH207" s="393">
        <v>0</v>
      </c>
      <c r="II207" s="303">
        <v>1697.25</v>
      </c>
      <c r="IJ207" s="303">
        <v>1674.5131578947369</v>
      </c>
      <c r="IK207" s="303">
        <v>270.5263157894737</v>
      </c>
      <c r="IL207" s="393">
        <v>1.3396283461636793E-2</v>
      </c>
      <c r="IM207" s="303"/>
      <c r="IN207" s="303">
        <v>1697.25</v>
      </c>
      <c r="IO207" s="303">
        <v>1674.5131578947369</v>
      </c>
      <c r="IP207" s="393">
        <v>1.3396283461636793E-2</v>
      </c>
      <c r="IQ207" s="303" t="s">
        <v>744</v>
      </c>
      <c r="IR207" s="303" t="s">
        <v>744</v>
      </c>
      <c r="IS207" s="393" t="s">
        <v>744</v>
      </c>
      <c r="IT207" s="303">
        <v>1697.25</v>
      </c>
      <c r="IU207" s="303">
        <v>1674.5131578947369</v>
      </c>
      <c r="IV207" s="393">
        <v>1.3396283461636793E-2</v>
      </c>
      <c r="IW207" s="735"/>
      <c r="IX207" s="303"/>
      <c r="IY207" s="396" t="s">
        <v>552</v>
      </c>
      <c r="IZ207" s="396" t="s">
        <v>480</v>
      </c>
      <c r="JA207" s="396" t="s">
        <v>354</v>
      </c>
      <c r="JB207" s="396">
        <v>10</v>
      </c>
      <c r="JC207" s="396" t="s">
        <v>11</v>
      </c>
      <c r="JD207" s="396" t="s">
        <v>232</v>
      </c>
      <c r="JE207" s="396" t="s">
        <v>9</v>
      </c>
      <c r="JF207" s="396" t="s">
        <v>232</v>
      </c>
      <c r="JG207" s="396" t="s">
        <v>358</v>
      </c>
    </row>
    <row r="208" spans="1:267" customFormat="1">
      <c r="A208">
        <v>3481</v>
      </c>
      <c r="B208">
        <v>1</v>
      </c>
      <c r="F208">
        <v>700</v>
      </c>
      <c r="G208">
        <v>42</v>
      </c>
      <c r="H208">
        <v>1</v>
      </c>
      <c r="I208">
        <v>0</v>
      </c>
      <c r="J208">
        <v>1</v>
      </c>
      <c r="K208">
        <v>0</v>
      </c>
      <c r="L208" t="s">
        <v>552</v>
      </c>
      <c r="M208">
        <v>0</v>
      </c>
      <c r="N208">
        <v>29</v>
      </c>
      <c r="O208">
        <v>35</v>
      </c>
      <c r="P208">
        <v>40</v>
      </c>
      <c r="Q208">
        <v>40</v>
      </c>
      <c r="R208">
        <v>0</v>
      </c>
      <c r="S208">
        <v>0</v>
      </c>
      <c r="T208" t="s">
        <v>745</v>
      </c>
      <c r="U208">
        <v>0</v>
      </c>
      <c r="V208">
        <v>0</v>
      </c>
      <c r="W208">
        <v>1</v>
      </c>
      <c r="X208">
        <v>0</v>
      </c>
      <c r="Y208">
        <v>8.5</v>
      </c>
      <c r="Z208">
        <v>0</v>
      </c>
      <c r="AA208">
        <v>0</v>
      </c>
      <c r="AB208">
        <v>0</v>
      </c>
      <c r="AC208">
        <v>0</v>
      </c>
      <c r="AD208">
        <v>0</v>
      </c>
      <c r="AE208">
        <v>0</v>
      </c>
      <c r="AF208">
        <v>0</v>
      </c>
      <c r="AG208">
        <v>0</v>
      </c>
      <c r="AH208">
        <v>0</v>
      </c>
      <c r="AI208">
        <v>0</v>
      </c>
      <c r="AJ208">
        <v>0</v>
      </c>
      <c r="AK208">
        <v>496</v>
      </c>
      <c r="AL208">
        <v>0</v>
      </c>
      <c r="AM208">
        <v>0</v>
      </c>
      <c r="AN208">
        <v>0</v>
      </c>
      <c r="AO208">
        <v>0</v>
      </c>
      <c r="AP208">
        <v>0</v>
      </c>
      <c r="AQ208">
        <v>0</v>
      </c>
      <c r="AR208">
        <v>0</v>
      </c>
      <c r="AS208">
        <v>0</v>
      </c>
      <c r="AT208">
        <v>0</v>
      </c>
      <c r="AU208">
        <v>0</v>
      </c>
      <c r="AV208">
        <v>0</v>
      </c>
      <c r="AW208">
        <v>0</v>
      </c>
      <c r="AX208">
        <v>0</v>
      </c>
      <c r="AY208">
        <v>0</v>
      </c>
      <c r="AZ208">
        <v>0</v>
      </c>
      <c r="BA208">
        <v>0</v>
      </c>
      <c r="BB208">
        <v>0</v>
      </c>
      <c r="BC208">
        <v>0</v>
      </c>
      <c r="BD208">
        <v>0</v>
      </c>
      <c r="BE208">
        <v>0</v>
      </c>
      <c r="BF208">
        <v>0</v>
      </c>
      <c r="BG208">
        <v>0</v>
      </c>
      <c r="BH208">
        <v>0</v>
      </c>
      <c r="BI208">
        <v>0</v>
      </c>
      <c r="BJ208">
        <v>0</v>
      </c>
      <c r="BK208">
        <v>0</v>
      </c>
      <c r="BL208">
        <v>0</v>
      </c>
      <c r="BM208">
        <v>0</v>
      </c>
      <c r="BN208">
        <v>0</v>
      </c>
      <c r="BO208">
        <v>0</v>
      </c>
      <c r="BP208">
        <v>0</v>
      </c>
      <c r="BQ208">
        <v>0</v>
      </c>
      <c r="BR208">
        <v>0</v>
      </c>
      <c r="BS208">
        <v>0</v>
      </c>
      <c r="BT208">
        <v>0</v>
      </c>
      <c r="BU208">
        <v>0</v>
      </c>
      <c r="BV208">
        <v>0</v>
      </c>
      <c r="BW208">
        <v>0</v>
      </c>
      <c r="BX208">
        <v>0</v>
      </c>
      <c r="BY208">
        <v>0</v>
      </c>
      <c r="BZ208">
        <v>0</v>
      </c>
      <c r="CA208">
        <v>311</v>
      </c>
      <c r="CB208">
        <v>0</v>
      </c>
      <c r="CC208">
        <v>0</v>
      </c>
      <c r="CD208">
        <v>0</v>
      </c>
      <c r="CE208">
        <v>745.5</v>
      </c>
      <c r="CF208">
        <v>0</v>
      </c>
      <c r="CG208" s="439"/>
      <c r="CH208" s="303">
        <v>29</v>
      </c>
      <c r="CI208" s="393">
        <v>35</v>
      </c>
      <c r="CJ208" s="303">
        <v>40</v>
      </c>
      <c r="CK208" s="393">
        <v>40</v>
      </c>
      <c r="CL208" s="303">
        <v>0</v>
      </c>
      <c r="CM208" s="393">
        <v>0</v>
      </c>
      <c r="CN208" s="303"/>
      <c r="CO208" s="303"/>
      <c r="CP208" s="393" t="s">
        <v>744</v>
      </c>
      <c r="CQ208" s="303" t="s">
        <v>389</v>
      </c>
      <c r="CR208" s="393" t="s">
        <v>389</v>
      </c>
      <c r="CS208" s="393" t="s">
        <v>744</v>
      </c>
      <c r="CT208" s="303" t="s">
        <v>389</v>
      </c>
      <c r="CU208" s="393" t="s">
        <v>389</v>
      </c>
      <c r="CV208" s="303" t="s">
        <v>744</v>
      </c>
      <c r="CW208" s="303" t="s">
        <v>744</v>
      </c>
      <c r="CX208" s="303" t="s">
        <v>744</v>
      </c>
      <c r="CY208" s="303" t="s">
        <v>744</v>
      </c>
      <c r="CZ208" s="303" t="s">
        <v>744</v>
      </c>
      <c r="DA208" s="303" t="s">
        <v>744</v>
      </c>
      <c r="DB208" s="303" t="s">
        <v>744</v>
      </c>
      <c r="DC208" s="303" t="s">
        <v>744</v>
      </c>
      <c r="DD208" s="303" t="s">
        <v>744</v>
      </c>
      <c r="DE208" s="303" t="s">
        <v>744</v>
      </c>
      <c r="DF208" s="303" t="s">
        <v>744</v>
      </c>
      <c r="DG208" s="393" t="s">
        <v>744</v>
      </c>
      <c r="DH208" s="303" t="s">
        <v>744</v>
      </c>
      <c r="DI208" s="303" t="s">
        <v>744</v>
      </c>
      <c r="DJ208" s="393" t="s">
        <v>744</v>
      </c>
      <c r="DK208" s="303" t="s">
        <v>744</v>
      </c>
      <c r="DL208" s="303" t="s">
        <v>744</v>
      </c>
      <c r="DM208" s="303" t="s">
        <v>744</v>
      </c>
      <c r="DN208" s="303" t="s">
        <v>744</v>
      </c>
      <c r="DO208" s="303" t="s">
        <v>744</v>
      </c>
      <c r="DP208" s="303" t="s">
        <v>744</v>
      </c>
      <c r="DQ208" s="303" t="s">
        <v>744</v>
      </c>
      <c r="DR208" s="303" t="s">
        <v>744</v>
      </c>
      <c r="DS208" s="303" t="s">
        <v>744</v>
      </c>
      <c r="DT208" s="303" t="s">
        <v>744</v>
      </c>
      <c r="DU208" s="303" t="s">
        <v>744</v>
      </c>
      <c r="DV208" s="393" t="s">
        <v>744</v>
      </c>
      <c r="DW208" s="303" t="s">
        <v>744</v>
      </c>
      <c r="DX208" s="303" t="s">
        <v>744</v>
      </c>
      <c r="DY208" s="393" t="s">
        <v>744</v>
      </c>
      <c r="DZ208" s="303" t="s">
        <v>744</v>
      </c>
      <c r="EA208" s="303" t="s">
        <v>744</v>
      </c>
      <c r="EB208" s="303" t="s">
        <v>744</v>
      </c>
      <c r="EC208" s="303" t="s">
        <v>744</v>
      </c>
      <c r="ED208" s="303" t="s">
        <v>744</v>
      </c>
      <c r="EE208" s="303" t="s">
        <v>744</v>
      </c>
      <c r="EF208" s="303" t="s">
        <v>744</v>
      </c>
      <c r="EG208" s="303" t="s">
        <v>744</v>
      </c>
      <c r="EH208" s="303" t="s">
        <v>744</v>
      </c>
      <c r="EI208" s="303" t="s">
        <v>744</v>
      </c>
      <c r="EJ208" s="303" t="s">
        <v>744</v>
      </c>
      <c r="EK208" s="393" t="s">
        <v>744</v>
      </c>
      <c r="EL208" s="303" t="s">
        <v>744</v>
      </c>
      <c r="EM208" s="303" t="s">
        <v>744</v>
      </c>
      <c r="EN208" s="393" t="s">
        <v>744</v>
      </c>
      <c r="EO208" s="303">
        <v>1</v>
      </c>
      <c r="EP208" s="303">
        <v>1768</v>
      </c>
      <c r="EQ208" s="303">
        <v>0</v>
      </c>
      <c r="ER208" s="303">
        <v>0</v>
      </c>
      <c r="ES208" s="303">
        <v>0</v>
      </c>
      <c r="ET208" s="303">
        <v>0</v>
      </c>
      <c r="EU208" s="303">
        <v>0</v>
      </c>
      <c r="EV208" s="303">
        <v>0</v>
      </c>
      <c r="EW208" s="303">
        <v>0</v>
      </c>
      <c r="EX208" s="303">
        <v>0</v>
      </c>
      <c r="EY208" s="303">
        <v>1768</v>
      </c>
      <c r="EZ208" s="303">
        <v>0</v>
      </c>
      <c r="FA208" s="393">
        <v>0</v>
      </c>
      <c r="FB208" s="303">
        <v>1768</v>
      </c>
      <c r="FC208" s="303">
        <v>1768</v>
      </c>
      <c r="FD208" s="303">
        <v>0</v>
      </c>
      <c r="FE208" s="393">
        <v>0</v>
      </c>
      <c r="FF208" s="303" t="s">
        <v>744</v>
      </c>
      <c r="FG208" s="303" t="s">
        <v>744</v>
      </c>
      <c r="FH208" s="303" t="s">
        <v>744</v>
      </c>
      <c r="FI208" s="303" t="s">
        <v>744</v>
      </c>
      <c r="FJ208" s="303" t="s">
        <v>744</v>
      </c>
      <c r="FK208" s="303" t="s">
        <v>744</v>
      </c>
      <c r="FL208" s="303" t="s">
        <v>744</v>
      </c>
      <c r="FM208" s="303" t="s">
        <v>744</v>
      </c>
      <c r="FN208" s="303" t="s">
        <v>744</v>
      </c>
      <c r="FO208" s="303" t="s">
        <v>744</v>
      </c>
      <c r="FP208" s="303" t="s">
        <v>744</v>
      </c>
      <c r="FQ208" s="303" t="s">
        <v>744</v>
      </c>
      <c r="FR208" s="393" t="s">
        <v>744</v>
      </c>
      <c r="FS208" s="303" t="s">
        <v>744</v>
      </c>
      <c r="FT208" s="303" t="s">
        <v>744</v>
      </c>
      <c r="FU208" s="303" t="s">
        <v>744</v>
      </c>
      <c r="FV208" s="393" t="s">
        <v>744</v>
      </c>
      <c r="FW208" s="303">
        <v>1</v>
      </c>
      <c r="FX208" s="303">
        <v>1768</v>
      </c>
      <c r="FY208" s="303">
        <v>0</v>
      </c>
      <c r="FZ208" s="303">
        <v>0</v>
      </c>
      <c r="GA208" s="303">
        <v>0</v>
      </c>
      <c r="GB208" s="303">
        <v>0</v>
      </c>
      <c r="GC208" s="303">
        <v>0</v>
      </c>
      <c r="GD208" s="303">
        <v>0</v>
      </c>
      <c r="GE208" s="303">
        <v>0</v>
      </c>
      <c r="GF208" s="303">
        <v>0</v>
      </c>
      <c r="GG208" s="303">
        <v>1768</v>
      </c>
      <c r="GH208" s="303">
        <v>0</v>
      </c>
      <c r="GI208" s="393">
        <v>0</v>
      </c>
      <c r="GJ208" s="303">
        <v>1768</v>
      </c>
      <c r="GK208" s="303">
        <v>1768</v>
      </c>
      <c r="GL208" s="303">
        <v>0</v>
      </c>
      <c r="GM208" s="393">
        <v>0</v>
      </c>
      <c r="GN208" s="303">
        <v>8.5</v>
      </c>
      <c r="GO208" s="303">
        <v>14309</v>
      </c>
      <c r="GP208" s="303">
        <v>0</v>
      </c>
      <c r="GQ208" s="303">
        <v>496</v>
      </c>
      <c r="GR208" s="303">
        <v>0</v>
      </c>
      <c r="GS208" s="303">
        <v>0</v>
      </c>
      <c r="GT208" s="303">
        <v>0</v>
      </c>
      <c r="GU208" s="303">
        <v>0</v>
      </c>
      <c r="GV208" s="303">
        <v>0</v>
      </c>
      <c r="GW208" s="303">
        <v>0</v>
      </c>
      <c r="GX208" s="303">
        <v>13813</v>
      </c>
      <c r="GY208" s="303">
        <v>745.5</v>
      </c>
      <c r="GZ208" s="393">
        <v>311</v>
      </c>
      <c r="HA208" s="303">
        <v>1683.4117647058824</v>
      </c>
      <c r="HB208" s="303">
        <v>1625.0588235294119</v>
      </c>
      <c r="HC208" s="303">
        <v>87.705882352941174</v>
      </c>
      <c r="HD208" s="393">
        <v>3.4663498497449097E-2</v>
      </c>
      <c r="HE208" s="303" t="s">
        <v>744</v>
      </c>
      <c r="HF208" s="303" t="s">
        <v>744</v>
      </c>
      <c r="HG208" s="303" t="s">
        <v>744</v>
      </c>
      <c r="HH208" s="303" t="s">
        <v>744</v>
      </c>
      <c r="HI208" s="303" t="s">
        <v>744</v>
      </c>
      <c r="HJ208" s="303" t="s">
        <v>744</v>
      </c>
      <c r="HK208" s="303" t="s">
        <v>744</v>
      </c>
      <c r="HL208" s="303" t="s">
        <v>744</v>
      </c>
      <c r="HM208" s="303" t="s">
        <v>744</v>
      </c>
      <c r="HN208" s="303" t="s">
        <v>744</v>
      </c>
      <c r="HO208" s="303" t="s">
        <v>744</v>
      </c>
      <c r="HP208" s="303" t="s">
        <v>744</v>
      </c>
      <c r="HQ208" s="393" t="s">
        <v>744</v>
      </c>
      <c r="HR208" s="303" t="s">
        <v>744</v>
      </c>
      <c r="HS208" s="303" t="s">
        <v>744</v>
      </c>
      <c r="HT208" s="303" t="s">
        <v>744</v>
      </c>
      <c r="HU208" s="393" t="s">
        <v>744</v>
      </c>
      <c r="HV208" s="303">
        <v>8.5</v>
      </c>
      <c r="HW208" s="303">
        <v>14309</v>
      </c>
      <c r="HX208" s="303">
        <v>0</v>
      </c>
      <c r="HY208" s="303">
        <v>496</v>
      </c>
      <c r="HZ208" s="303">
        <v>0</v>
      </c>
      <c r="IA208" s="303">
        <v>0</v>
      </c>
      <c r="IB208" s="303">
        <v>0</v>
      </c>
      <c r="IC208" s="303">
        <v>0</v>
      </c>
      <c r="ID208" s="303">
        <v>0</v>
      </c>
      <c r="IE208" s="303">
        <v>0</v>
      </c>
      <c r="IF208" s="303">
        <v>13813</v>
      </c>
      <c r="IG208" s="303">
        <v>745.5</v>
      </c>
      <c r="IH208" s="393">
        <v>311</v>
      </c>
      <c r="II208" s="303">
        <v>1683.4117647058824</v>
      </c>
      <c r="IJ208" s="303">
        <v>1625.0588235294117</v>
      </c>
      <c r="IK208" s="303">
        <v>87.705882352941174</v>
      </c>
      <c r="IL208" s="393">
        <v>3.4663498497449208E-2</v>
      </c>
      <c r="IM208" s="303"/>
      <c r="IN208" s="303">
        <v>1692.3157894736842</v>
      </c>
      <c r="IO208" s="303">
        <v>1640.1052631578948</v>
      </c>
      <c r="IP208" s="393">
        <v>3.0851527026186432E-2</v>
      </c>
      <c r="IQ208" s="303" t="s">
        <v>744</v>
      </c>
      <c r="IR208" s="303" t="s">
        <v>744</v>
      </c>
      <c r="IS208" s="393" t="s">
        <v>744</v>
      </c>
      <c r="IT208" s="303">
        <v>1692.3157894736842</v>
      </c>
      <c r="IU208" s="303">
        <v>1640.1052631578948</v>
      </c>
      <c r="IV208" s="393">
        <v>3.0851527026186432E-2</v>
      </c>
      <c r="IW208" s="735"/>
      <c r="IX208" s="303"/>
      <c r="IY208" s="396" t="s">
        <v>552</v>
      </c>
      <c r="IZ208" s="396" t="s">
        <v>480</v>
      </c>
      <c r="JA208" s="396" t="s">
        <v>354</v>
      </c>
      <c r="JB208" s="396">
        <v>11</v>
      </c>
      <c r="JC208" s="396" t="s">
        <v>11</v>
      </c>
      <c r="JD208" s="396" t="s">
        <v>232</v>
      </c>
      <c r="JE208" s="396" t="s">
        <v>9</v>
      </c>
      <c r="JF208" s="396" t="s">
        <v>232</v>
      </c>
      <c r="JG208" s="396" t="s">
        <v>358</v>
      </c>
    </row>
    <row r="209" spans="1:267" customFormat="1">
      <c r="A209">
        <v>3482</v>
      </c>
      <c r="B209">
        <v>1</v>
      </c>
      <c r="F209">
        <v>700</v>
      </c>
      <c r="G209">
        <v>41</v>
      </c>
      <c r="H209">
        <v>1</v>
      </c>
      <c r="I209">
        <v>0</v>
      </c>
      <c r="J209">
        <v>1</v>
      </c>
      <c r="K209">
        <v>0</v>
      </c>
      <c r="L209" t="s">
        <v>552</v>
      </c>
      <c r="M209">
        <v>0</v>
      </c>
      <c r="N209">
        <v>20</v>
      </c>
      <c r="O209">
        <v>0</v>
      </c>
      <c r="P209">
        <v>40</v>
      </c>
      <c r="Q209">
        <v>0</v>
      </c>
      <c r="R209">
        <v>0</v>
      </c>
      <c r="S209">
        <v>0</v>
      </c>
      <c r="T209" t="s">
        <v>745</v>
      </c>
      <c r="U209">
        <v>0</v>
      </c>
      <c r="V209">
        <v>0</v>
      </c>
      <c r="W209">
        <v>0</v>
      </c>
      <c r="X209">
        <v>1</v>
      </c>
      <c r="Y209">
        <v>0</v>
      </c>
      <c r="Z209">
        <v>0</v>
      </c>
      <c r="AA209">
        <v>0</v>
      </c>
      <c r="AB209">
        <v>0</v>
      </c>
      <c r="AC209">
        <v>0</v>
      </c>
      <c r="AD209">
        <v>24</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0</v>
      </c>
      <c r="AX209">
        <v>0</v>
      </c>
      <c r="AY209">
        <v>0</v>
      </c>
      <c r="AZ209">
        <v>0</v>
      </c>
      <c r="BA209">
        <v>0</v>
      </c>
      <c r="BB209">
        <v>0</v>
      </c>
      <c r="BC209">
        <v>0</v>
      </c>
      <c r="BD209">
        <v>0</v>
      </c>
      <c r="BE209">
        <v>0</v>
      </c>
      <c r="BF209">
        <v>0</v>
      </c>
      <c r="BG209">
        <v>0</v>
      </c>
      <c r="BH209">
        <v>0</v>
      </c>
      <c r="BI209">
        <v>0</v>
      </c>
      <c r="BJ209">
        <v>0</v>
      </c>
      <c r="BK209">
        <v>0</v>
      </c>
      <c r="BL209">
        <v>0</v>
      </c>
      <c r="BM209">
        <v>0</v>
      </c>
      <c r="BN209">
        <v>0</v>
      </c>
      <c r="BO209">
        <v>0</v>
      </c>
      <c r="BP209">
        <v>0</v>
      </c>
      <c r="BQ209">
        <v>0</v>
      </c>
      <c r="BR209">
        <v>0</v>
      </c>
      <c r="BS209">
        <v>0</v>
      </c>
      <c r="BT209">
        <v>0</v>
      </c>
      <c r="BU209">
        <v>0</v>
      </c>
      <c r="BV209">
        <v>0</v>
      </c>
      <c r="BW209">
        <v>0</v>
      </c>
      <c r="BX209">
        <v>0</v>
      </c>
      <c r="BY209">
        <v>0</v>
      </c>
      <c r="BZ209">
        <v>0</v>
      </c>
      <c r="CA209">
        <v>0</v>
      </c>
      <c r="CB209">
        <v>0</v>
      </c>
      <c r="CC209">
        <v>0</v>
      </c>
      <c r="CD209">
        <v>2.5</v>
      </c>
      <c r="CE209">
        <v>0</v>
      </c>
      <c r="CF209">
        <v>0</v>
      </c>
      <c r="CG209" s="439"/>
      <c r="CH209" s="303">
        <v>20</v>
      </c>
      <c r="CI209" s="393" t="s">
        <v>744</v>
      </c>
      <c r="CJ209" s="303">
        <v>40</v>
      </c>
      <c r="CK209" s="393" t="s">
        <v>744</v>
      </c>
      <c r="CL209" s="303">
        <v>0</v>
      </c>
      <c r="CM209" s="393" t="s">
        <v>744</v>
      </c>
      <c r="CN209" s="303"/>
      <c r="CO209" s="303"/>
      <c r="CP209" s="393" t="s">
        <v>744</v>
      </c>
      <c r="CQ209" s="303" t="s">
        <v>744</v>
      </c>
      <c r="CR209" s="393" t="s">
        <v>389</v>
      </c>
      <c r="CS209" s="393" t="s">
        <v>744</v>
      </c>
      <c r="CT209" s="303" t="s">
        <v>744</v>
      </c>
      <c r="CU209" s="393" t="s">
        <v>389</v>
      </c>
      <c r="CV209" s="303" t="s">
        <v>744</v>
      </c>
      <c r="CW209" s="303" t="s">
        <v>744</v>
      </c>
      <c r="CX209" s="303" t="s">
        <v>744</v>
      </c>
      <c r="CY209" s="303" t="s">
        <v>744</v>
      </c>
      <c r="CZ209" s="303" t="s">
        <v>744</v>
      </c>
      <c r="DA209" s="303" t="s">
        <v>744</v>
      </c>
      <c r="DB209" s="303" t="s">
        <v>744</v>
      </c>
      <c r="DC209" s="303" t="s">
        <v>744</v>
      </c>
      <c r="DD209" s="303" t="s">
        <v>744</v>
      </c>
      <c r="DE209" s="303" t="s">
        <v>744</v>
      </c>
      <c r="DF209" s="303" t="s">
        <v>744</v>
      </c>
      <c r="DG209" s="393" t="s">
        <v>744</v>
      </c>
      <c r="DH209" s="303" t="s">
        <v>744</v>
      </c>
      <c r="DI209" s="303" t="s">
        <v>744</v>
      </c>
      <c r="DJ209" s="393" t="s">
        <v>744</v>
      </c>
      <c r="DK209" s="303" t="s">
        <v>744</v>
      </c>
      <c r="DL209" s="303" t="s">
        <v>744</v>
      </c>
      <c r="DM209" s="303" t="s">
        <v>744</v>
      </c>
      <c r="DN209" s="303" t="s">
        <v>744</v>
      </c>
      <c r="DO209" s="303" t="s">
        <v>744</v>
      </c>
      <c r="DP209" s="303" t="s">
        <v>744</v>
      </c>
      <c r="DQ209" s="303" t="s">
        <v>744</v>
      </c>
      <c r="DR209" s="303" t="s">
        <v>744</v>
      </c>
      <c r="DS209" s="303" t="s">
        <v>744</v>
      </c>
      <c r="DT209" s="303" t="s">
        <v>744</v>
      </c>
      <c r="DU209" s="303" t="s">
        <v>744</v>
      </c>
      <c r="DV209" s="393" t="s">
        <v>744</v>
      </c>
      <c r="DW209" s="303" t="s">
        <v>744</v>
      </c>
      <c r="DX209" s="303" t="s">
        <v>744</v>
      </c>
      <c r="DY209" s="393" t="s">
        <v>744</v>
      </c>
      <c r="DZ209" s="303" t="s">
        <v>744</v>
      </c>
      <c r="EA209" s="303" t="s">
        <v>744</v>
      </c>
      <c r="EB209" s="303" t="s">
        <v>744</v>
      </c>
      <c r="EC209" s="303" t="s">
        <v>744</v>
      </c>
      <c r="ED209" s="303" t="s">
        <v>744</v>
      </c>
      <c r="EE209" s="303" t="s">
        <v>744</v>
      </c>
      <c r="EF209" s="303" t="s">
        <v>744</v>
      </c>
      <c r="EG209" s="303" t="s">
        <v>744</v>
      </c>
      <c r="EH209" s="303" t="s">
        <v>744</v>
      </c>
      <c r="EI209" s="303" t="s">
        <v>744</v>
      </c>
      <c r="EJ209" s="303" t="s">
        <v>744</v>
      </c>
      <c r="EK209" s="393" t="s">
        <v>744</v>
      </c>
      <c r="EL209" s="303" t="s">
        <v>744</v>
      </c>
      <c r="EM209" s="303" t="s">
        <v>744</v>
      </c>
      <c r="EN209" s="393" t="s">
        <v>744</v>
      </c>
      <c r="EO209" s="303" t="s">
        <v>744</v>
      </c>
      <c r="EP209" s="303" t="s">
        <v>744</v>
      </c>
      <c r="EQ209" s="303" t="s">
        <v>744</v>
      </c>
      <c r="ER209" s="303" t="s">
        <v>744</v>
      </c>
      <c r="ES209" s="303" t="s">
        <v>744</v>
      </c>
      <c r="ET209" s="303" t="s">
        <v>744</v>
      </c>
      <c r="EU209" s="303" t="s">
        <v>744</v>
      </c>
      <c r="EV209" s="303" t="s">
        <v>744</v>
      </c>
      <c r="EW209" s="303" t="s">
        <v>744</v>
      </c>
      <c r="EX209" s="303" t="s">
        <v>744</v>
      </c>
      <c r="EY209" s="303" t="s">
        <v>744</v>
      </c>
      <c r="EZ209" s="303" t="s">
        <v>744</v>
      </c>
      <c r="FA209" s="393" t="s">
        <v>744</v>
      </c>
      <c r="FB209" s="303" t="s">
        <v>744</v>
      </c>
      <c r="FC209" s="303" t="s">
        <v>744</v>
      </c>
      <c r="FD209" s="303" t="s">
        <v>744</v>
      </c>
      <c r="FE209" s="393" t="s">
        <v>744</v>
      </c>
      <c r="FF209" s="303">
        <v>1</v>
      </c>
      <c r="FG209" s="303">
        <v>1840</v>
      </c>
      <c r="FH209" s="303">
        <v>24</v>
      </c>
      <c r="FI209" s="303">
        <v>0</v>
      </c>
      <c r="FJ209" s="303">
        <v>0</v>
      </c>
      <c r="FK209" s="303">
        <v>0</v>
      </c>
      <c r="FL209" s="303">
        <v>0</v>
      </c>
      <c r="FM209" s="303">
        <v>0</v>
      </c>
      <c r="FN209" s="303">
        <v>0</v>
      </c>
      <c r="FO209" s="303">
        <v>0</v>
      </c>
      <c r="FP209" s="303">
        <v>1816</v>
      </c>
      <c r="FQ209" s="303">
        <v>2.5</v>
      </c>
      <c r="FR209" s="393">
        <v>0</v>
      </c>
      <c r="FS209" s="303">
        <v>1840</v>
      </c>
      <c r="FT209" s="303">
        <v>1816</v>
      </c>
      <c r="FU209" s="303">
        <v>2.5</v>
      </c>
      <c r="FV209" s="393">
        <v>1.3043478260869601E-2</v>
      </c>
      <c r="FW209" s="303">
        <v>1</v>
      </c>
      <c r="FX209" s="303">
        <v>1840</v>
      </c>
      <c r="FY209" s="303">
        <v>24</v>
      </c>
      <c r="FZ209" s="303">
        <v>0</v>
      </c>
      <c r="GA209" s="303">
        <v>0</v>
      </c>
      <c r="GB209" s="303">
        <v>0</v>
      </c>
      <c r="GC209" s="303">
        <v>0</v>
      </c>
      <c r="GD209" s="303">
        <v>0</v>
      </c>
      <c r="GE209" s="303">
        <v>0</v>
      </c>
      <c r="GF209" s="303">
        <v>0</v>
      </c>
      <c r="GG209" s="303">
        <v>1816</v>
      </c>
      <c r="GH209" s="303">
        <v>2.5</v>
      </c>
      <c r="GI209" s="393">
        <v>0</v>
      </c>
      <c r="GJ209" s="303">
        <v>1840</v>
      </c>
      <c r="GK209" s="303">
        <v>1816</v>
      </c>
      <c r="GL209" s="303">
        <v>2.5</v>
      </c>
      <c r="GM209" s="393">
        <v>1.3043478260869601E-2</v>
      </c>
      <c r="GN209" s="303" t="s">
        <v>744</v>
      </c>
      <c r="GO209" s="303" t="s">
        <v>744</v>
      </c>
      <c r="GP209" s="303" t="s">
        <v>744</v>
      </c>
      <c r="GQ209" s="303" t="s">
        <v>744</v>
      </c>
      <c r="GR209" s="303" t="s">
        <v>744</v>
      </c>
      <c r="GS209" s="303" t="s">
        <v>744</v>
      </c>
      <c r="GT209" s="303" t="s">
        <v>744</v>
      </c>
      <c r="GU209" s="303" t="s">
        <v>744</v>
      </c>
      <c r="GV209" s="303" t="s">
        <v>744</v>
      </c>
      <c r="GW209" s="303" t="s">
        <v>744</v>
      </c>
      <c r="GX209" s="303" t="s">
        <v>744</v>
      </c>
      <c r="GY209" s="303" t="s">
        <v>744</v>
      </c>
      <c r="GZ209" s="393" t="s">
        <v>744</v>
      </c>
      <c r="HA209" s="303" t="s">
        <v>744</v>
      </c>
      <c r="HB209" s="303" t="s">
        <v>744</v>
      </c>
      <c r="HC209" s="303" t="s">
        <v>744</v>
      </c>
      <c r="HD209" s="393" t="s">
        <v>744</v>
      </c>
      <c r="HE209" s="303" t="s">
        <v>744</v>
      </c>
      <c r="HF209" s="303" t="s">
        <v>744</v>
      </c>
      <c r="HG209" s="303" t="s">
        <v>744</v>
      </c>
      <c r="HH209" s="303" t="s">
        <v>744</v>
      </c>
      <c r="HI209" s="303" t="s">
        <v>744</v>
      </c>
      <c r="HJ209" s="303" t="s">
        <v>744</v>
      </c>
      <c r="HK209" s="303" t="s">
        <v>744</v>
      </c>
      <c r="HL209" s="303" t="s">
        <v>744</v>
      </c>
      <c r="HM209" s="303" t="s">
        <v>744</v>
      </c>
      <c r="HN209" s="303" t="s">
        <v>744</v>
      </c>
      <c r="HO209" s="303" t="s">
        <v>744</v>
      </c>
      <c r="HP209" s="303" t="s">
        <v>744</v>
      </c>
      <c r="HQ209" s="393" t="s">
        <v>744</v>
      </c>
      <c r="HR209" s="303" t="s">
        <v>744</v>
      </c>
      <c r="HS209" s="303" t="s">
        <v>744</v>
      </c>
      <c r="HT209" s="303" t="s">
        <v>744</v>
      </c>
      <c r="HU209" s="393" t="s">
        <v>744</v>
      </c>
      <c r="HV209" s="303" t="s">
        <v>744</v>
      </c>
      <c r="HW209" s="303" t="s">
        <v>744</v>
      </c>
      <c r="HX209" s="303" t="s">
        <v>744</v>
      </c>
      <c r="HY209" s="303" t="s">
        <v>744</v>
      </c>
      <c r="HZ209" s="303" t="s">
        <v>744</v>
      </c>
      <c r="IA209" s="303" t="s">
        <v>744</v>
      </c>
      <c r="IB209" s="303" t="s">
        <v>744</v>
      </c>
      <c r="IC209" s="303" t="s">
        <v>744</v>
      </c>
      <c r="ID209" s="303" t="s">
        <v>744</v>
      </c>
      <c r="IE209" s="303" t="s">
        <v>744</v>
      </c>
      <c r="IF209" s="303" t="s">
        <v>744</v>
      </c>
      <c r="IG209" s="303" t="s">
        <v>744</v>
      </c>
      <c r="IH209" s="393" t="s">
        <v>744</v>
      </c>
      <c r="II209" s="303" t="s">
        <v>744</v>
      </c>
      <c r="IJ209" s="303" t="s">
        <v>744</v>
      </c>
      <c r="IK209" s="303" t="s">
        <v>744</v>
      </c>
      <c r="IL209" s="393" t="s">
        <v>744</v>
      </c>
      <c r="IM209" s="303"/>
      <c r="IN209" s="303" t="s">
        <v>744</v>
      </c>
      <c r="IO209" s="303" t="s">
        <v>744</v>
      </c>
      <c r="IP209" s="393" t="s">
        <v>744</v>
      </c>
      <c r="IQ209" s="303">
        <v>1840</v>
      </c>
      <c r="IR209" s="303">
        <v>1816</v>
      </c>
      <c r="IS209" s="393">
        <v>1.3043478260869601E-2</v>
      </c>
      <c r="IT209" s="303">
        <v>1840</v>
      </c>
      <c r="IU209" s="303">
        <v>1816</v>
      </c>
      <c r="IV209" s="393">
        <v>1.3043478260869601E-2</v>
      </c>
      <c r="IW209" s="735"/>
      <c r="IX209" s="303"/>
      <c r="IY209" s="396" t="s">
        <v>552</v>
      </c>
      <c r="IZ209" s="396" t="s">
        <v>480</v>
      </c>
      <c r="JA209" s="396" t="s">
        <v>354</v>
      </c>
      <c r="JB209" s="396">
        <v>1</v>
      </c>
      <c r="JC209" s="396" t="s">
        <v>11</v>
      </c>
      <c r="JD209" s="396" t="s">
        <v>232</v>
      </c>
      <c r="JE209" s="396" t="s">
        <v>9</v>
      </c>
      <c r="JF209" s="396" t="s">
        <v>232</v>
      </c>
      <c r="JG209" s="396" t="s">
        <v>358</v>
      </c>
    </row>
    <row r="210" spans="1:267" customFormat="1">
      <c r="A210">
        <v>3483</v>
      </c>
      <c r="B210">
        <v>1</v>
      </c>
      <c r="F210">
        <v>700</v>
      </c>
      <c r="G210">
        <v>41</v>
      </c>
      <c r="H210">
        <v>1</v>
      </c>
      <c r="I210">
        <v>0</v>
      </c>
      <c r="J210">
        <v>1</v>
      </c>
      <c r="K210">
        <v>0</v>
      </c>
      <c r="L210" t="s">
        <v>552</v>
      </c>
      <c r="M210">
        <v>0</v>
      </c>
      <c r="N210">
        <v>0</v>
      </c>
      <c r="O210">
        <v>30</v>
      </c>
      <c r="P210">
        <v>0</v>
      </c>
      <c r="Q210">
        <v>40</v>
      </c>
      <c r="R210">
        <v>0</v>
      </c>
      <c r="S210">
        <v>0</v>
      </c>
      <c r="T210" t="s">
        <v>745</v>
      </c>
      <c r="U210">
        <v>0</v>
      </c>
      <c r="V210">
        <v>0</v>
      </c>
      <c r="W210">
        <v>0</v>
      </c>
      <c r="X210">
        <v>0</v>
      </c>
      <c r="Y210">
        <v>2.5</v>
      </c>
      <c r="Z210">
        <v>0</v>
      </c>
      <c r="AA210">
        <v>0</v>
      </c>
      <c r="AB210">
        <v>0</v>
      </c>
      <c r="AC210">
        <v>0</v>
      </c>
      <c r="AD210">
        <v>0</v>
      </c>
      <c r="AE210">
        <v>0</v>
      </c>
      <c r="AF210">
        <v>0</v>
      </c>
      <c r="AG210">
        <v>0</v>
      </c>
      <c r="AH210">
        <v>0</v>
      </c>
      <c r="AI210">
        <v>0</v>
      </c>
      <c r="AJ210">
        <v>0</v>
      </c>
      <c r="AK210">
        <v>32</v>
      </c>
      <c r="AL210">
        <v>0</v>
      </c>
      <c r="AM210">
        <v>0</v>
      </c>
      <c r="AN210">
        <v>0</v>
      </c>
      <c r="AO210">
        <v>0</v>
      </c>
      <c r="AP210">
        <v>0</v>
      </c>
      <c r="AQ210">
        <v>0</v>
      </c>
      <c r="AR210">
        <v>0</v>
      </c>
      <c r="AS210">
        <v>0</v>
      </c>
      <c r="AT210">
        <v>0</v>
      </c>
      <c r="AU210">
        <v>0</v>
      </c>
      <c r="AV210">
        <v>0</v>
      </c>
      <c r="AW210">
        <v>0</v>
      </c>
      <c r="AX210">
        <v>0</v>
      </c>
      <c r="AY210">
        <v>0</v>
      </c>
      <c r="AZ210">
        <v>0</v>
      </c>
      <c r="BA210">
        <v>0</v>
      </c>
      <c r="BB210">
        <v>0</v>
      </c>
      <c r="BC210">
        <v>0</v>
      </c>
      <c r="BD210">
        <v>0</v>
      </c>
      <c r="BE210">
        <v>0</v>
      </c>
      <c r="BF210">
        <v>0</v>
      </c>
      <c r="BG210">
        <v>0</v>
      </c>
      <c r="BH210">
        <v>0</v>
      </c>
      <c r="BI210">
        <v>310</v>
      </c>
      <c r="BJ210">
        <v>0</v>
      </c>
      <c r="BK210">
        <v>0</v>
      </c>
      <c r="BL210">
        <v>0</v>
      </c>
      <c r="BM210">
        <v>0</v>
      </c>
      <c r="BN210">
        <v>0</v>
      </c>
      <c r="BO210">
        <v>0</v>
      </c>
      <c r="BP210">
        <v>0</v>
      </c>
      <c r="BQ210">
        <v>0</v>
      </c>
      <c r="BR210">
        <v>0</v>
      </c>
      <c r="BS210">
        <v>0</v>
      </c>
      <c r="BT210">
        <v>0</v>
      </c>
      <c r="BU210">
        <v>0</v>
      </c>
      <c r="BV210">
        <v>0</v>
      </c>
      <c r="BW210">
        <v>0</v>
      </c>
      <c r="BX210">
        <v>0</v>
      </c>
      <c r="BY210">
        <v>0</v>
      </c>
      <c r="BZ210">
        <v>0</v>
      </c>
      <c r="CA210">
        <v>112</v>
      </c>
      <c r="CB210">
        <v>0</v>
      </c>
      <c r="CC210">
        <v>0</v>
      </c>
      <c r="CD210">
        <v>0</v>
      </c>
      <c r="CE210">
        <v>170</v>
      </c>
      <c r="CF210">
        <v>0</v>
      </c>
      <c r="CG210" s="439"/>
      <c r="CH210" s="303" t="s">
        <v>744</v>
      </c>
      <c r="CI210" s="393">
        <v>30</v>
      </c>
      <c r="CJ210" s="303" t="s">
        <v>744</v>
      </c>
      <c r="CK210" s="393">
        <v>40</v>
      </c>
      <c r="CL210" s="303" t="s">
        <v>744</v>
      </c>
      <c r="CM210" s="393">
        <v>0</v>
      </c>
      <c r="CN210" s="303"/>
      <c r="CO210" s="303"/>
      <c r="CP210" s="393" t="s">
        <v>744</v>
      </c>
      <c r="CQ210" s="303" t="s">
        <v>389</v>
      </c>
      <c r="CR210" s="393" t="s">
        <v>389</v>
      </c>
      <c r="CS210" s="393" t="s">
        <v>744</v>
      </c>
      <c r="CT210" s="303" t="s">
        <v>389</v>
      </c>
      <c r="CU210" s="393" t="s">
        <v>389</v>
      </c>
      <c r="CV210" s="303" t="s">
        <v>744</v>
      </c>
      <c r="CW210" s="303" t="s">
        <v>744</v>
      </c>
      <c r="CX210" s="303" t="s">
        <v>744</v>
      </c>
      <c r="CY210" s="303" t="s">
        <v>744</v>
      </c>
      <c r="CZ210" s="303" t="s">
        <v>744</v>
      </c>
      <c r="DA210" s="303" t="s">
        <v>744</v>
      </c>
      <c r="DB210" s="303" t="s">
        <v>744</v>
      </c>
      <c r="DC210" s="303" t="s">
        <v>744</v>
      </c>
      <c r="DD210" s="303" t="s">
        <v>744</v>
      </c>
      <c r="DE210" s="303" t="s">
        <v>744</v>
      </c>
      <c r="DF210" s="303" t="s">
        <v>744</v>
      </c>
      <c r="DG210" s="393" t="s">
        <v>744</v>
      </c>
      <c r="DH210" s="303" t="s">
        <v>744</v>
      </c>
      <c r="DI210" s="303" t="s">
        <v>744</v>
      </c>
      <c r="DJ210" s="393" t="s">
        <v>744</v>
      </c>
      <c r="DK210" s="303" t="s">
        <v>744</v>
      </c>
      <c r="DL210" s="303" t="s">
        <v>744</v>
      </c>
      <c r="DM210" s="303" t="s">
        <v>744</v>
      </c>
      <c r="DN210" s="303" t="s">
        <v>744</v>
      </c>
      <c r="DO210" s="303" t="s">
        <v>744</v>
      </c>
      <c r="DP210" s="303" t="s">
        <v>744</v>
      </c>
      <c r="DQ210" s="303" t="s">
        <v>744</v>
      </c>
      <c r="DR210" s="303" t="s">
        <v>744</v>
      </c>
      <c r="DS210" s="303" t="s">
        <v>744</v>
      </c>
      <c r="DT210" s="303" t="s">
        <v>744</v>
      </c>
      <c r="DU210" s="303" t="s">
        <v>744</v>
      </c>
      <c r="DV210" s="393" t="s">
        <v>744</v>
      </c>
      <c r="DW210" s="303" t="s">
        <v>744</v>
      </c>
      <c r="DX210" s="303" t="s">
        <v>744</v>
      </c>
      <c r="DY210" s="393" t="s">
        <v>744</v>
      </c>
      <c r="DZ210" s="303" t="s">
        <v>744</v>
      </c>
      <c r="EA210" s="303" t="s">
        <v>744</v>
      </c>
      <c r="EB210" s="303" t="s">
        <v>744</v>
      </c>
      <c r="EC210" s="303" t="s">
        <v>744</v>
      </c>
      <c r="ED210" s="303" t="s">
        <v>744</v>
      </c>
      <c r="EE210" s="303" t="s">
        <v>744</v>
      </c>
      <c r="EF210" s="303" t="s">
        <v>744</v>
      </c>
      <c r="EG210" s="303" t="s">
        <v>744</v>
      </c>
      <c r="EH210" s="303" t="s">
        <v>744</v>
      </c>
      <c r="EI210" s="303" t="s">
        <v>744</v>
      </c>
      <c r="EJ210" s="303" t="s">
        <v>744</v>
      </c>
      <c r="EK210" s="393" t="s">
        <v>744</v>
      </c>
      <c r="EL210" s="303" t="s">
        <v>744</v>
      </c>
      <c r="EM210" s="303" t="s">
        <v>744</v>
      </c>
      <c r="EN210" s="393" t="s">
        <v>744</v>
      </c>
      <c r="EO210" s="303" t="s">
        <v>744</v>
      </c>
      <c r="EP210" s="303" t="s">
        <v>744</v>
      </c>
      <c r="EQ210" s="303" t="s">
        <v>744</v>
      </c>
      <c r="ER210" s="303" t="s">
        <v>744</v>
      </c>
      <c r="ES210" s="303" t="s">
        <v>744</v>
      </c>
      <c r="ET210" s="303" t="s">
        <v>744</v>
      </c>
      <c r="EU210" s="303" t="s">
        <v>744</v>
      </c>
      <c r="EV210" s="303" t="s">
        <v>744</v>
      </c>
      <c r="EW210" s="303" t="s">
        <v>744</v>
      </c>
      <c r="EX210" s="303" t="s">
        <v>744</v>
      </c>
      <c r="EY210" s="303" t="s">
        <v>744</v>
      </c>
      <c r="EZ210" s="303" t="s">
        <v>744</v>
      </c>
      <c r="FA210" s="393" t="s">
        <v>744</v>
      </c>
      <c r="FB210" s="303" t="s">
        <v>744</v>
      </c>
      <c r="FC210" s="303" t="s">
        <v>744</v>
      </c>
      <c r="FD210" s="303" t="s">
        <v>744</v>
      </c>
      <c r="FE210" s="393" t="s">
        <v>744</v>
      </c>
      <c r="FF210" s="303" t="s">
        <v>744</v>
      </c>
      <c r="FG210" s="303" t="s">
        <v>744</v>
      </c>
      <c r="FH210" s="303" t="s">
        <v>744</v>
      </c>
      <c r="FI210" s="303" t="s">
        <v>744</v>
      </c>
      <c r="FJ210" s="303" t="s">
        <v>744</v>
      </c>
      <c r="FK210" s="303" t="s">
        <v>744</v>
      </c>
      <c r="FL210" s="303" t="s">
        <v>744</v>
      </c>
      <c r="FM210" s="303" t="s">
        <v>744</v>
      </c>
      <c r="FN210" s="303" t="s">
        <v>744</v>
      </c>
      <c r="FO210" s="303" t="s">
        <v>744</v>
      </c>
      <c r="FP210" s="303" t="s">
        <v>744</v>
      </c>
      <c r="FQ210" s="303" t="s">
        <v>744</v>
      </c>
      <c r="FR210" s="393" t="s">
        <v>744</v>
      </c>
      <c r="FS210" s="303" t="s">
        <v>744</v>
      </c>
      <c r="FT210" s="303" t="s">
        <v>744</v>
      </c>
      <c r="FU210" s="303" t="s">
        <v>744</v>
      </c>
      <c r="FV210" s="393" t="s">
        <v>744</v>
      </c>
      <c r="FW210" s="303" t="s">
        <v>744</v>
      </c>
      <c r="FX210" s="303" t="s">
        <v>744</v>
      </c>
      <c r="FY210" s="303" t="s">
        <v>744</v>
      </c>
      <c r="FZ210" s="303" t="s">
        <v>744</v>
      </c>
      <c r="GA210" s="303" t="s">
        <v>744</v>
      </c>
      <c r="GB210" s="303" t="s">
        <v>744</v>
      </c>
      <c r="GC210" s="303" t="s">
        <v>744</v>
      </c>
      <c r="GD210" s="303" t="s">
        <v>744</v>
      </c>
      <c r="GE210" s="303" t="s">
        <v>744</v>
      </c>
      <c r="GF210" s="303" t="s">
        <v>744</v>
      </c>
      <c r="GG210" s="303" t="s">
        <v>744</v>
      </c>
      <c r="GH210" s="303" t="s">
        <v>744</v>
      </c>
      <c r="GI210" s="393" t="s">
        <v>744</v>
      </c>
      <c r="GJ210" s="303" t="s">
        <v>744</v>
      </c>
      <c r="GK210" s="303" t="s">
        <v>744</v>
      </c>
      <c r="GL210" s="303" t="s">
        <v>744</v>
      </c>
      <c r="GM210" s="393" t="s">
        <v>744</v>
      </c>
      <c r="GN210" s="303">
        <v>2.5</v>
      </c>
      <c r="GO210" s="303">
        <v>4288</v>
      </c>
      <c r="GP210" s="303">
        <v>0</v>
      </c>
      <c r="GQ210" s="303">
        <v>32</v>
      </c>
      <c r="GR210" s="303">
        <v>0</v>
      </c>
      <c r="GS210" s="303">
        <v>0</v>
      </c>
      <c r="GT210" s="303">
        <v>0</v>
      </c>
      <c r="GU210" s="303">
        <v>310</v>
      </c>
      <c r="GV210" s="303">
        <v>0</v>
      </c>
      <c r="GW210" s="303">
        <v>0</v>
      </c>
      <c r="GX210" s="303">
        <v>3946</v>
      </c>
      <c r="GY210" s="303">
        <v>170</v>
      </c>
      <c r="GZ210" s="393">
        <v>112</v>
      </c>
      <c r="HA210" s="303">
        <v>1715.2</v>
      </c>
      <c r="HB210" s="303">
        <v>1578.4</v>
      </c>
      <c r="HC210" s="303">
        <v>68</v>
      </c>
      <c r="HD210" s="393">
        <v>7.9757462686567138E-2</v>
      </c>
      <c r="HE210" s="303" t="s">
        <v>744</v>
      </c>
      <c r="HF210" s="303" t="s">
        <v>744</v>
      </c>
      <c r="HG210" s="303" t="s">
        <v>744</v>
      </c>
      <c r="HH210" s="303" t="s">
        <v>744</v>
      </c>
      <c r="HI210" s="303" t="s">
        <v>744</v>
      </c>
      <c r="HJ210" s="303" t="s">
        <v>744</v>
      </c>
      <c r="HK210" s="303" t="s">
        <v>744</v>
      </c>
      <c r="HL210" s="303" t="s">
        <v>744</v>
      </c>
      <c r="HM210" s="303" t="s">
        <v>744</v>
      </c>
      <c r="HN210" s="303" t="s">
        <v>744</v>
      </c>
      <c r="HO210" s="303" t="s">
        <v>744</v>
      </c>
      <c r="HP210" s="303" t="s">
        <v>744</v>
      </c>
      <c r="HQ210" s="393" t="s">
        <v>744</v>
      </c>
      <c r="HR210" s="303" t="s">
        <v>744</v>
      </c>
      <c r="HS210" s="303" t="s">
        <v>744</v>
      </c>
      <c r="HT210" s="303" t="s">
        <v>744</v>
      </c>
      <c r="HU210" s="393" t="s">
        <v>744</v>
      </c>
      <c r="HV210" s="303">
        <v>2.5</v>
      </c>
      <c r="HW210" s="303">
        <v>4288</v>
      </c>
      <c r="HX210" s="303">
        <v>0</v>
      </c>
      <c r="HY210" s="303">
        <v>32</v>
      </c>
      <c r="HZ210" s="303">
        <v>0</v>
      </c>
      <c r="IA210" s="303">
        <v>0</v>
      </c>
      <c r="IB210" s="303">
        <v>0</v>
      </c>
      <c r="IC210" s="303">
        <v>310</v>
      </c>
      <c r="ID210" s="303">
        <v>0</v>
      </c>
      <c r="IE210" s="303">
        <v>0</v>
      </c>
      <c r="IF210" s="303">
        <v>3946</v>
      </c>
      <c r="IG210" s="303">
        <v>170</v>
      </c>
      <c r="IH210" s="393">
        <v>112</v>
      </c>
      <c r="II210" s="303">
        <v>1715.2</v>
      </c>
      <c r="IJ210" s="303">
        <v>1578.4</v>
      </c>
      <c r="IK210" s="303">
        <v>68</v>
      </c>
      <c r="IL210" s="393">
        <v>7.9757462686567138E-2</v>
      </c>
      <c r="IM210" s="303"/>
      <c r="IN210" s="303">
        <v>1715.2</v>
      </c>
      <c r="IO210" s="303">
        <v>1578.4</v>
      </c>
      <c r="IP210" s="393">
        <v>7.9757462686567138E-2</v>
      </c>
      <c r="IQ210" s="303" t="s">
        <v>744</v>
      </c>
      <c r="IR210" s="303" t="s">
        <v>744</v>
      </c>
      <c r="IS210" s="393" t="s">
        <v>744</v>
      </c>
      <c r="IT210" s="303">
        <v>1715.2</v>
      </c>
      <c r="IU210" s="303">
        <v>1578.4</v>
      </c>
      <c r="IV210" s="393">
        <v>7.9757462686567138E-2</v>
      </c>
      <c r="IW210" s="735"/>
      <c r="IX210" s="303"/>
      <c r="IY210" s="396" t="s">
        <v>552</v>
      </c>
      <c r="IZ210" s="396" t="s">
        <v>480</v>
      </c>
      <c r="JA210" s="396" t="s">
        <v>354</v>
      </c>
      <c r="JB210" s="396">
        <v>3</v>
      </c>
      <c r="JC210" s="396" t="s">
        <v>11</v>
      </c>
      <c r="JD210" s="396" t="s">
        <v>232</v>
      </c>
      <c r="JE210" s="396" t="s">
        <v>9</v>
      </c>
      <c r="JF210" s="396" t="s">
        <v>232</v>
      </c>
      <c r="JG210" s="396" t="s">
        <v>358</v>
      </c>
    </row>
    <row r="211" spans="1:267" customFormat="1">
      <c r="A211">
        <v>3484</v>
      </c>
      <c r="B211">
        <v>1</v>
      </c>
      <c r="F211">
        <v>700</v>
      </c>
      <c r="G211">
        <v>41</v>
      </c>
      <c r="H211">
        <v>1</v>
      </c>
      <c r="I211">
        <v>0</v>
      </c>
      <c r="J211">
        <v>1</v>
      </c>
      <c r="K211">
        <v>0</v>
      </c>
      <c r="L211" t="s">
        <v>552</v>
      </c>
      <c r="M211">
        <v>0</v>
      </c>
      <c r="N211">
        <v>20</v>
      </c>
      <c r="O211">
        <v>20</v>
      </c>
      <c r="P211">
        <v>40</v>
      </c>
      <c r="Q211">
        <v>40</v>
      </c>
      <c r="R211">
        <v>0</v>
      </c>
      <c r="S211">
        <v>0</v>
      </c>
      <c r="T211" t="s">
        <v>745</v>
      </c>
      <c r="U211">
        <v>0.5</v>
      </c>
      <c r="V211">
        <v>0</v>
      </c>
      <c r="W211">
        <v>1.5</v>
      </c>
      <c r="X211">
        <v>1</v>
      </c>
      <c r="Y211">
        <v>1</v>
      </c>
      <c r="Z211">
        <v>0</v>
      </c>
      <c r="AA211">
        <v>0</v>
      </c>
      <c r="AB211">
        <v>0</v>
      </c>
      <c r="AC211">
        <v>0</v>
      </c>
      <c r="AD211">
        <v>0</v>
      </c>
      <c r="AE211">
        <v>0</v>
      </c>
      <c r="AF211">
        <v>0</v>
      </c>
      <c r="AG211">
        <v>640</v>
      </c>
      <c r="AH211">
        <v>0</v>
      </c>
      <c r="AI211">
        <v>0</v>
      </c>
      <c r="AJ211">
        <v>32</v>
      </c>
      <c r="AK211">
        <v>0</v>
      </c>
      <c r="AL211">
        <v>0</v>
      </c>
      <c r="AM211">
        <v>0</v>
      </c>
      <c r="AN211">
        <v>0</v>
      </c>
      <c r="AO211">
        <v>0</v>
      </c>
      <c r="AP211">
        <v>0</v>
      </c>
      <c r="AQ211">
        <v>0</v>
      </c>
      <c r="AR211">
        <v>0</v>
      </c>
      <c r="AS211">
        <v>0</v>
      </c>
      <c r="AT211">
        <v>0</v>
      </c>
      <c r="AU211">
        <v>0</v>
      </c>
      <c r="AV211">
        <v>628</v>
      </c>
      <c r="AW211">
        <v>0</v>
      </c>
      <c r="AX211">
        <v>0</v>
      </c>
      <c r="AY211">
        <v>0</v>
      </c>
      <c r="AZ211">
        <v>0</v>
      </c>
      <c r="BA211">
        <v>0</v>
      </c>
      <c r="BB211">
        <v>0</v>
      </c>
      <c r="BC211">
        <v>0</v>
      </c>
      <c r="BD211">
        <v>0</v>
      </c>
      <c r="BE211">
        <v>0</v>
      </c>
      <c r="BF211">
        <v>0</v>
      </c>
      <c r="BG211">
        <v>0</v>
      </c>
      <c r="BH211">
        <v>0</v>
      </c>
      <c r="BI211">
        <v>184</v>
      </c>
      <c r="BJ211">
        <v>0</v>
      </c>
      <c r="BK211">
        <v>0</v>
      </c>
      <c r="BL211">
        <v>0</v>
      </c>
      <c r="BM211">
        <v>0</v>
      </c>
      <c r="BN211">
        <v>0</v>
      </c>
      <c r="BO211">
        <v>0</v>
      </c>
      <c r="BP211">
        <v>0</v>
      </c>
      <c r="BQ211">
        <v>0</v>
      </c>
      <c r="BR211">
        <v>0</v>
      </c>
      <c r="BS211">
        <v>0</v>
      </c>
      <c r="BT211">
        <v>0</v>
      </c>
      <c r="BU211">
        <v>0</v>
      </c>
      <c r="BV211">
        <v>0</v>
      </c>
      <c r="BW211">
        <v>0</v>
      </c>
      <c r="BX211">
        <v>0</v>
      </c>
      <c r="BY211">
        <v>0</v>
      </c>
      <c r="BZ211">
        <v>0</v>
      </c>
      <c r="CA211">
        <v>0</v>
      </c>
      <c r="CB211">
        <v>0</v>
      </c>
      <c r="CC211">
        <v>0</v>
      </c>
      <c r="CD211">
        <v>0</v>
      </c>
      <c r="CE211">
        <v>0</v>
      </c>
      <c r="CF211">
        <v>0</v>
      </c>
      <c r="CG211" s="439"/>
      <c r="CH211" s="303">
        <v>20</v>
      </c>
      <c r="CI211" s="393">
        <v>20</v>
      </c>
      <c r="CJ211" s="303">
        <v>40</v>
      </c>
      <c r="CK211" s="393">
        <v>40</v>
      </c>
      <c r="CL211" s="303">
        <v>0</v>
      </c>
      <c r="CM211" s="393">
        <v>0</v>
      </c>
      <c r="CN211" s="303"/>
      <c r="CO211" s="303"/>
      <c r="CP211" s="393" t="s">
        <v>744</v>
      </c>
      <c r="CQ211" s="303" t="s">
        <v>744</v>
      </c>
      <c r="CR211" s="393" t="s">
        <v>744</v>
      </c>
      <c r="CS211" s="393" t="s">
        <v>744</v>
      </c>
      <c r="CT211" s="303" t="s">
        <v>744</v>
      </c>
      <c r="CU211" s="393" t="s">
        <v>744</v>
      </c>
      <c r="CV211" s="303">
        <v>0.5</v>
      </c>
      <c r="CW211" s="303">
        <v>920</v>
      </c>
      <c r="CX211" s="303">
        <v>0</v>
      </c>
      <c r="CY211" s="303">
        <v>640</v>
      </c>
      <c r="CZ211" s="303">
        <v>0</v>
      </c>
      <c r="DA211" s="303">
        <v>0</v>
      </c>
      <c r="DB211" s="303">
        <v>0</v>
      </c>
      <c r="DC211" s="303">
        <v>0</v>
      </c>
      <c r="DD211" s="303">
        <v>0</v>
      </c>
      <c r="DE211" s="303">
        <v>0</v>
      </c>
      <c r="DF211" s="303">
        <v>280</v>
      </c>
      <c r="DG211" s="393">
        <v>0</v>
      </c>
      <c r="DH211" s="303">
        <v>1840</v>
      </c>
      <c r="DI211" s="303">
        <v>560</v>
      </c>
      <c r="DJ211" s="393">
        <v>0.69565217391304346</v>
      </c>
      <c r="DK211" s="303" t="s">
        <v>744</v>
      </c>
      <c r="DL211" s="303" t="s">
        <v>744</v>
      </c>
      <c r="DM211" s="303" t="s">
        <v>744</v>
      </c>
      <c r="DN211" s="303" t="s">
        <v>744</v>
      </c>
      <c r="DO211" s="303" t="s">
        <v>744</v>
      </c>
      <c r="DP211" s="303" t="s">
        <v>744</v>
      </c>
      <c r="DQ211" s="303" t="s">
        <v>744</v>
      </c>
      <c r="DR211" s="303" t="s">
        <v>744</v>
      </c>
      <c r="DS211" s="303" t="s">
        <v>744</v>
      </c>
      <c r="DT211" s="303" t="s">
        <v>744</v>
      </c>
      <c r="DU211" s="303" t="s">
        <v>744</v>
      </c>
      <c r="DV211" s="393" t="s">
        <v>744</v>
      </c>
      <c r="DW211" s="303" t="s">
        <v>744</v>
      </c>
      <c r="DX211" s="303" t="s">
        <v>744</v>
      </c>
      <c r="DY211" s="393" t="s">
        <v>744</v>
      </c>
      <c r="DZ211" s="303">
        <v>0.5</v>
      </c>
      <c r="EA211" s="303">
        <v>920</v>
      </c>
      <c r="EB211" s="303">
        <v>0</v>
      </c>
      <c r="EC211" s="303">
        <v>640</v>
      </c>
      <c r="ED211" s="303">
        <v>0</v>
      </c>
      <c r="EE211" s="303">
        <v>0</v>
      </c>
      <c r="EF211" s="303">
        <v>0</v>
      </c>
      <c r="EG211" s="303">
        <v>0</v>
      </c>
      <c r="EH211" s="303">
        <v>0</v>
      </c>
      <c r="EI211" s="303">
        <v>0</v>
      </c>
      <c r="EJ211" s="303">
        <v>280</v>
      </c>
      <c r="EK211" s="393">
        <v>0</v>
      </c>
      <c r="EL211" s="303">
        <v>1840</v>
      </c>
      <c r="EM211" s="303">
        <v>560</v>
      </c>
      <c r="EN211" s="393">
        <v>0.69565217391304346</v>
      </c>
      <c r="EO211" s="303">
        <v>1.5</v>
      </c>
      <c r="EP211" s="303">
        <v>2760</v>
      </c>
      <c r="EQ211" s="303">
        <v>0</v>
      </c>
      <c r="ER211" s="303">
        <v>0</v>
      </c>
      <c r="ES211" s="303">
        <v>0</v>
      </c>
      <c r="ET211" s="303">
        <v>0</v>
      </c>
      <c r="EU211" s="303">
        <v>0</v>
      </c>
      <c r="EV211" s="303">
        <v>0</v>
      </c>
      <c r="EW211" s="303">
        <v>0</v>
      </c>
      <c r="EX211" s="303">
        <v>0</v>
      </c>
      <c r="EY211" s="303">
        <v>2760</v>
      </c>
      <c r="EZ211" s="303">
        <v>0</v>
      </c>
      <c r="FA211" s="393">
        <v>0</v>
      </c>
      <c r="FB211" s="303">
        <v>1840</v>
      </c>
      <c r="FC211" s="303">
        <v>1840</v>
      </c>
      <c r="FD211" s="303">
        <v>0</v>
      </c>
      <c r="FE211" s="393">
        <v>0</v>
      </c>
      <c r="FF211" s="303">
        <v>1</v>
      </c>
      <c r="FG211" s="303">
        <v>1840</v>
      </c>
      <c r="FH211" s="303">
        <v>0</v>
      </c>
      <c r="FI211" s="303">
        <v>32</v>
      </c>
      <c r="FJ211" s="303">
        <v>0</v>
      </c>
      <c r="FK211" s="303">
        <v>628</v>
      </c>
      <c r="FL211" s="303">
        <v>0</v>
      </c>
      <c r="FM211" s="303">
        <v>0</v>
      </c>
      <c r="FN211" s="303">
        <v>0</v>
      </c>
      <c r="FO211" s="303">
        <v>0</v>
      </c>
      <c r="FP211" s="303">
        <v>1180</v>
      </c>
      <c r="FQ211" s="303">
        <v>0</v>
      </c>
      <c r="FR211" s="393">
        <v>0</v>
      </c>
      <c r="FS211" s="303">
        <v>1840</v>
      </c>
      <c r="FT211" s="303">
        <v>1180</v>
      </c>
      <c r="FU211" s="303">
        <v>0</v>
      </c>
      <c r="FV211" s="393">
        <v>0.35869565217391308</v>
      </c>
      <c r="FW211" s="303">
        <v>2.5</v>
      </c>
      <c r="FX211" s="303">
        <v>4600</v>
      </c>
      <c r="FY211" s="303">
        <v>0</v>
      </c>
      <c r="FZ211" s="303">
        <v>32</v>
      </c>
      <c r="GA211" s="303">
        <v>0</v>
      </c>
      <c r="GB211" s="303">
        <v>628</v>
      </c>
      <c r="GC211" s="303">
        <v>0</v>
      </c>
      <c r="GD211" s="303">
        <v>0</v>
      </c>
      <c r="GE211" s="303">
        <v>0</v>
      </c>
      <c r="GF211" s="303">
        <v>0</v>
      </c>
      <c r="GG211" s="303">
        <v>3940</v>
      </c>
      <c r="GH211" s="303">
        <v>0</v>
      </c>
      <c r="GI211" s="393">
        <v>0</v>
      </c>
      <c r="GJ211" s="303">
        <v>1840</v>
      </c>
      <c r="GK211" s="303">
        <v>1576</v>
      </c>
      <c r="GL211" s="303">
        <v>0</v>
      </c>
      <c r="GM211" s="393">
        <v>0.14347826086956517</v>
      </c>
      <c r="GN211" s="303">
        <v>1</v>
      </c>
      <c r="GO211" s="303">
        <v>1840</v>
      </c>
      <c r="GP211" s="303">
        <v>0</v>
      </c>
      <c r="GQ211" s="303">
        <v>0</v>
      </c>
      <c r="GR211" s="303">
        <v>0</v>
      </c>
      <c r="GS211" s="303">
        <v>0</v>
      </c>
      <c r="GT211" s="303">
        <v>0</v>
      </c>
      <c r="GU211" s="303">
        <v>184</v>
      </c>
      <c r="GV211" s="303">
        <v>0</v>
      </c>
      <c r="GW211" s="303">
        <v>0</v>
      </c>
      <c r="GX211" s="303">
        <v>1656</v>
      </c>
      <c r="GY211" s="303">
        <v>0</v>
      </c>
      <c r="GZ211" s="393">
        <v>0</v>
      </c>
      <c r="HA211" s="303">
        <v>1840</v>
      </c>
      <c r="HB211" s="303">
        <v>1656</v>
      </c>
      <c r="HC211" s="303">
        <v>0</v>
      </c>
      <c r="HD211" s="393">
        <v>9.9999999999999978E-2</v>
      </c>
      <c r="HE211" s="303" t="s">
        <v>744</v>
      </c>
      <c r="HF211" s="303" t="s">
        <v>744</v>
      </c>
      <c r="HG211" s="303" t="s">
        <v>744</v>
      </c>
      <c r="HH211" s="303" t="s">
        <v>744</v>
      </c>
      <c r="HI211" s="303" t="s">
        <v>744</v>
      </c>
      <c r="HJ211" s="303" t="s">
        <v>744</v>
      </c>
      <c r="HK211" s="303" t="s">
        <v>744</v>
      </c>
      <c r="HL211" s="303" t="s">
        <v>744</v>
      </c>
      <c r="HM211" s="303" t="s">
        <v>744</v>
      </c>
      <c r="HN211" s="303" t="s">
        <v>744</v>
      </c>
      <c r="HO211" s="303" t="s">
        <v>744</v>
      </c>
      <c r="HP211" s="303" t="s">
        <v>744</v>
      </c>
      <c r="HQ211" s="393" t="s">
        <v>744</v>
      </c>
      <c r="HR211" s="303" t="s">
        <v>744</v>
      </c>
      <c r="HS211" s="303" t="s">
        <v>744</v>
      </c>
      <c r="HT211" s="303" t="s">
        <v>744</v>
      </c>
      <c r="HU211" s="393" t="s">
        <v>744</v>
      </c>
      <c r="HV211" s="303">
        <v>1</v>
      </c>
      <c r="HW211" s="303">
        <v>1840</v>
      </c>
      <c r="HX211" s="303">
        <v>0</v>
      </c>
      <c r="HY211" s="303">
        <v>0</v>
      </c>
      <c r="HZ211" s="303">
        <v>0</v>
      </c>
      <c r="IA211" s="303">
        <v>0</v>
      </c>
      <c r="IB211" s="303">
        <v>0</v>
      </c>
      <c r="IC211" s="303">
        <v>184</v>
      </c>
      <c r="ID211" s="303">
        <v>0</v>
      </c>
      <c r="IE211" s="303">
        <v>0</v>
      </c>
      <c r="IF211" s="303">
        <v>1656</v>
      </c>
      <c r="IG211" s="303">
        <v>0</v>
      </c>
      <c r="IH211" s="393">
        <v>0</v>
      </c>
      <c r="II211" s="303">
        <v>1840</v>
      </c>
      <c r="IJ211" s="303">
        <v>1656</v>
      </c>
      <c r="IK211" s="303">
        <v>0</v>
      </c>
      <c r="IL211" s="393">
        <v>9.9999999999999978E-2</v>
      </c>
      <c r="IM211" s="303"/>
      <c r="IN211" s="303">
        <v>1840</v>
      </c>
      <c r="IO211" s="303">
        <v>1565.3333333333333</v>
      </c>
      <c r="IP211" s="393">
        <v>0.14927536231884064</v>
      </c>
      <c r="IQ211" s="303">
        <v>1840</v>
      </c>
      <c r="IR211" s="303">
        <v>1180</v>
      </c>
      <c r="IS211" s="393">
        <v>0.35869565217391308</v>
      </c>
      <c r="IT211" s="303">
        <v>1840</v>
      </c>
      <c r="IU211" s="303">
        <v>1469</v>
      </c>
      <c r="IV211" s="393">
        <v>0.20163043478260867</v>
      </c>
      <c r="IW211" s="735"/>
      <c r="IX211" s="303"/>
      <c r="IY211" s="396" t="s">
        <v>552</v>
      </c>
      <c r="IZ211" s="396" t="s">
        <v>480</v>
      </c>
      <c r="JA211" s="396" t="s">
        <v>354</v>
      </c>
      <c r="JB211" s="396">
        <v>4</v>
      </c>
      <c r="JC211" s="396" t="s">
        <v>11</v>
      </c>
      <c r="JD211" s="396" t="s">
        <v>232</v>
      </c>
      <c r="JE211" s="396" t="s">
        <v>9</v>
      </c>
      <c r="JF211" s="396" t="s">
        <v>232</v>
      </c>
      <c r="JG211" s="396" t="s">
        <v>358</v>
      </c>
    </row>
    <row r="212" spans="1:267" customFormat="1">
      <c r="A212">
        <v>3485</v>
      </c>
      <c r="B212">
        <v>1</v>
      </c>
      <c r="F212">
        <v>700</v>
      </c>
      <c r="G212">
        <v>43</v>
      </c>
      <c r="H212">
        <v>1</v>
      </c>
      <c r="I212">
        <v>0</v>
      </c>
      <c r="J212">
        <v>1</v>
      </c>
      <c r="K212">
        <v>0</v>
      </c>
      <c r="L212" t="s">
        <v>552</v>
      </c>
      <c r="M212">
        <v>0</v>
      </c>
      <c r="N212">
        <v>36.5</v>
      </c>
      <c r="O212">
        <v>0</v>
      </c>
      <c r="P212">
        <v>40</v>
      </c>
      <c r="Q212">
        <v>0</v>
      </c>
      <c r="R212">
        <v>0</v>
      </c>
      <c r="S212">
        <v>0</v>
      </c>
      <c r="T212" t="s">
        <v>757</v>
      </c>
      <c r="U212">
        <v>0</v>
      </c>
      <c r="V212">
        <v>0</v>
      </c>
      <c r="W212">
        <v>1</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c r="AZ212">
        <v>0</v>
      </c>
      <c r="BA212">
        <v>0</v>
      </c>
      <c r="BB212">
        <v>0</v>
      </c>
      <c r="BC212">
        <v>0</v>
      </c>
      <c r="BD212">
        <v>0</v>
      </c>
      <c r="BE212">
        <v>0</v>
      </c>
      <c r="BF212">
        <v>0</v>
      </c>
      <c r="BG212">
        <v>0</v>
      </c>
      <c r="BH212">
        <v>0</v>
      </c>
      <c r="BI212">
        <v>0</v>
      </c>
      <c r="BJ212">
        <v>0</v>
      </c>
      <c r="BK212">
        <v>0</v>
      </c>
      <c r="BL212">
        <v>0</v>
      </c>
      <c r="BM212">
        <v>0</v>
      </c>
      <c r="BN212">
        <v>0</v>
      </c>
      <c r="BO212">
        <v>0</v>
      </c>
      <c r="BP212">
        <v>0</v>
      </c>
      <c r="BQ212">
        <v>0</v>
      </c>
      <c r="BR212">
        <v>0</v>
      </c>
      <c r="BS212">
        <v>0</v>
      </c>
      <c r="BT212">
        <v>0</v>
      </c>
      <c r="BU212">
        <v>0</v>
      </c>
      <c r="BV212">
        <v>0</v>
      </c>
      <c r="BW212">
        <v>0</v>
      </c>
      <c r="BX212">
        <v>0</v>
      </c>
      <c r="BY212">
        <v>0</v>
      </c>
      <c r="BZ212">
        <v>0</v>
      </c>
      <c r="CA212">
        <v>0</v>
      </c>
      <c r="CB212">
        <v>0</v>
      </c>
      <c r="CC212">
        <v>0</v>
      </c>
      <c r="CD212">
        <v>0</v>
      </c>
      <c r="CE212">
        <v>0</v>
      </c>
      <c r="CF212">
        <v>0</v>
      </c>
      <c r="CG212" s="439"/>
      <c r="CH212" s="303" t="s">
        <v>744</v>
      </c>
      <c r="CI212" s="393" t="s">
        <v>744</v>
      </c>
      <c r="CJ212" s="303" t="s">
        <v>744</v>
      </c>
      <c r="CK212" s="393" t="s">
        <v>744</v>
      </c>
      <c r="CL212" s="303" t="s">
        <v>744</v>
      </c>
      <c r="CM212" s="393" t="s">
        <v>744</v>
      </c>
      <c r="CN212" s="303"/>
      <c r="CO212" s="303"/>
      <c r="CP212" s="393" t="s">
        <v>658</v>
      </c>
      <c r="CQ212" s="303" t="s">
        <v>744</v>
      </c>
      <c r="CR212" s="393" t="s">
        <v>744</v>
      </c>
      <c r="CS212" s="393" t="s">
        <v>658</v>
      </c>
      <c r="CT212" s="303" t="s">
        <v>744</v>
      </c>
      <c r="CU212" s="393" t="s">
        <v>744</v>
      </c>
      <c r="CV212" s="303" t="s">
        <v>744</v>
      </c>
      <c r="CW212" s="303" t="s">
        <v>744</v>
      </c>
      <c r="CX212" s="303" t="s">
        <v>744</v>
      </c>
      <c r="CY212" s="303" t="s">
        <v>744</v>
      </c>
      <c r="CZ212" s="303" t="s">
        <v>744</v>
      </c>
      <c r="DA212" s="303" t="s">
        <v>744</v>
      </c>
      <c r="DB212" s="303" t="s">
        <v>744</v>
      </c>
      <c r="DC212" s="303" t="s">
        <v>744</v>
      </c>
      <c r="DD212" s="303" t="s">
        <v>744</v>
      </c>
      <c r="DE212" s="303" t="s">
        <v>744</v>
      </c>
      <c r="DF212" s="303" t="s">
        <v>744</v>
      </c>
      <c r="DG212" s="393" t="s">
        <v>744</v>
      </c>
      <c r="DH212" s="303" t="s">
        <v>744</v>
      </c>
      <c r="DI212" s="303" t="s">
        <v>744</v>
      </c>
      <c r="DJ212" s="393" t="s">
        <v>744</v>
      </c>
      <c r="DK212" s="303" t="s">
        <v>744</v>
      </c>
      <c r="DL212" s="303" t="s">
        <v>744</v>
      </c>
      <c r="DM212" s="303" t="s">
        <v>744</v>
      </c>
      <c r="DN212" s="303" t="s">
        <v>744</v>
      </c>
      <c r="DO212" s="303" t="s">
        <v>744</v>
      </c>
      <c r="DP212" s="303" t="s">
        <v>744</v>
      </c>
      <c r="DQ212" s="303" t="s">
        <v>744</v>
      </c>
      <c r="DR212" s="303" t="s">
        <v>744</v>
      </c>
      <c r="DS212" s="303" t="s">
        <v>744</v>
      </c>
      <c r="DT212" s="303" t="s">
        <v>744</v>
      </c>
      <c r="DU212" s="303" t="s">
        <v>744</v>
      </c>
      <c r="DV212" s="393" t="s">
        <v>744</v>
      </c>
      <c r="DW212" s="303" t="s">
        <v>744</v>
      </c>
      <c r="DX212" s="303" t="s">
        <v>744</v>
      </c>
      <c r="DY212" s="393" t="s">
        <v>744</v>
      </c>
      <c r="DZ212" s="303" t="s">
        <v>744</v>
      </c>
      <c r="EA212" s="303" t="s">
        <v>744</v>
      </c>
      <c r="EB212" s="303" t="s">
        <v>744</v>
      </c>
      <c r="EC212" s="303" t="s">
        <v>744</v>
      </c>
      <c r="ED212" s="303" t="s">
        <v>744</v>
      </c>
      <c r="EE212" s="303" t="s">
        <v>744</v>
      </c>
      <c r="EF212" s="303" t="s">
        <v>744</v>
      </c>
      <c r="EG212" s="303" t="s">
        <v>744</v>
      </c>
      <c r="EH212" s="303" t="s">
        <v>744</v>
      </c>
      <c r="EI212" s="303" t="s">
        <v>744</v>
      </c>
      <c r="EJ212" s="303" t="s">
        <v>744</v>
      </c>
      <c r="EK212" s="393" t="s">
        <v>744</v>
      </c>
      <c r="EL212" s="303" t="s">
        <v>744</v>
      </c>
      <c r="EM212" s="303" t="s">
        <v>744</v>
      </c>
      <c r="EN212" s="393" t="s">
        <v>744</v>
      </c>
      <c r="EO212" s="303" t="s">
        <v>744</v>
      </c>
      <c r="EP212" s="303" t="s">
        <v>744</v>
      </c>
      <c r="EQ212" s="303" t="s">
        <v>744</v>
      </c>
      <c r="ER212" s="303" t="s">
        <v>744</v>
      </c>
      <c r="ES212" s="303" t="s">
        <v>744</v>
      </c>
      <c r="ET212" s="303" t="s">
        <v>744</v>
      </c>
      <c r="EU212" s="303" t="s">
        <v>744</v>
      </c>
      <c r="EV212" s="303" t="s">
        <v>744</v>
      </c>
      <c r="EW212" s="303" t="s">
        <v>744</v>
      </c>
      <c r="EX212" s="303" t="s">
        <v>744</v>
      </c>
      <c r="EY212" s="303" t="s">
        <v>744</v>
      </c>
      <c r="EZ212" s="303" t="s">
        <v>744</v>
      </c>
      <c r="FA212" s="393" t="s">
        <v>744</v>
      </c>
      <c r="FB212" s="303" t="s">
        <v>744</v>
      </c>
      <c r="FC212" s="303" t="s">
        <v>744</v>
      </c>
      <c r="FD212" s="303" t="s">
        <v>744</v>
      </c>
      <c r="FE212" s="393" t="s">
        <v>744</v>
      </c>
      <c r="FF212" s="303" t="s">
        <v>744</v>
      </c>
      <c r="FG212" s="303" t="s">
        <v>744</v>
      </c>
      <c r="FH212" s="303" t="s">
        <v>744</v>
      </c>
      <c r="FI212" s="303" t="s">
        <v>744</v>
      </c>
      <c r="FJ212" s="303" t="s">
        <v>744</v>
      </c>
      <c r="FK212" s="303" t="s">
        <v>744</v>
      </c>
      <c r="FL212" s="303" t="s">
        <v>744</v>
      </c>
      <c r="FM212" s="303" t="s">
        <v>744</v>
      </c>
      <c r="FN212" s="303" t="s">
        <v>744</v>
      </c>
      <c r="FO212" s="303" t="s">
        <v>744</v>
      </c>
      <c r="FP212" s="303" t="s">
        <v>744</v>
      </c>
      <c r="FQ212" s="303" t="s">
        <v>744</v>
      </c>
      <c r="FR212" s="393" t="s">
        <v>744</v>
      </c>
      <c r="FS212" s="303" t="s">
        <v>744</v>
      </c>
      <c r="FT212" s="303" t="s">
        <v>744</v>
      </c>
      <c r="FU212" s="303" t="s">
        <v>744</v>
      </c>
      <c r="FV212" s="393" t="s">
        <v>744</v>
      </c>
      <c r="FW212" s="303" t="s">
        <v>744</v>
      </c>
      <c r="FX212" s="303" t="s">
        <v>744</v>
      </c>
      <c r="FY212" s="303" t="s">
        <v>744</v>
      </c>
      <c r="FZ212" s="303" t="s">
        <v>744</v>
      </c>
      <c r="GA212" s="303" t="s">
        <v>744</v>
      </c>
      <c r="GB212" s="303" t="s">
        <v>744</v>
      </c>
      <c r="GC212" s="303" t="s">
        <v>744</v>
      </c>
      <c r="GD212" s="303" t="s">
        <v>744</v>
      </c>
      <c r="GE212" s="303" t="s">
        <v>744</v>
      </c>
      <c r="GF212" s="303" t="s">
        <v>744</v>
      </c>
      <c r="GG212" s="303" t="s">
        <v>744</v>
      </c>
      <c r="GH212" s="303" t="s">
        <v>744</v>
      </c>
      <c r="GI212" s="393" t="s">
        <v>744</v>
      </c>
      <c r="GJ212" s="303" t="s">
        <v>744</v>
      </c>
      <c r="GK212" s="303" t="s">
        <v>744</v>
      </c>
      <c r="GL212" s="303" t="s">
        <v>744</v>
      </c>
      <c r="GM212" s="393" t="s">
        <v>744</v>
      </c>
      <c r="GN212" s="303" t="s">
        <v>744</v>
      </c>
      <c r="GO212" s="303" t="s">
        <v>744</v>
      </c>
      <c r="GP212" s="303" t="s">
        <v>744</v>
      </c>
      <c r="GQ212" s="303" t="s">
        <v>744</v>
      </c>
      <c r="GR212" s="303" t="s">
        <v>744</v>
      </c>
      <c r="GS212" s="303" t="s">
        <v>744</v>
      </c>
      <c r="GT212" s="303" t="s">
        <v>744</v>
      </c>
      <c r="GU212" s="303" t="s">
        <v>744</v>
      </c>
      <c r="GV212" s="303" t="s">
        <v>744</v>
      </c>
      <c r="GW212" s="303" t="s">
        <v>744</v>
      </c>
      <c r="GX212" s="303" t="s">
        <v>744</v>
      </c>
      <c r="GY212" s="303" t="s">
        <v>744</v>
      </c>
      <c r="GZ212" s="393" t="s">
        <v>744</v>
      </c>
      <c r="HA212" s="303" t="s">
        <v>744</v>
      </c>
      <c r="HB212" s="303" t="s">
        <v>744</v>
      </c>
      <c r="HC212" s="303" t="s">
        <v>744</v>
      </c>
      <c r="HD212" s="393" t="s">
        <v>744</v>
      </c>
      <c r="HE212" s="303" t="s">
        <v>744</v>
      </c>
      <c r="HF212" s="303" t="s">
        <v>744</v>
      </c>
      <c r="HG212" s="303" t="s">
        <v>744</v>
      </c>
      <c r="HH212" s="303" t="s">
        <v>744</v>
      </c>
      <c r="HI212" s="303" t="s">
        <v>744</v>
      </c>
      <c r="HJ212" s="303" t="s">
        <v>744</v>
      </c>
      <c r="HK212" s="303" t="s">
        <v>744</v>
      </c>
      <c r="HL212" s="303" t="s">
        <v>744</v>
      </c>
      <c r="HM212" s="303" t="s">
        <v>744</v>
      </c>
      <c r="HN212" s="303" t="s">
        <v>744</v>
      </c>
      <c r="HO212" s="303" t="s">
        <v>744</v>
      </c>
      <c r="HP212" s="303" t="s">
        <v>744</v>
      </c>
      <c r="HQ212" s="393" t="s">
        <v>744</v>
      </c>
      <c r="HR212" s="303" t="s">
        <v>744</v>
      </c>
      <c r="HS212" s="303" t="s">
        <v>744</v>
      </c>
      <c r="HT212" s="303" t="s">
        <v>744</v>
      </c>
      <c r="HU212" s="393" t="s">
        <v>744</v>
      </c>
      <c r="HV212" s="303" t="s">
        <v>744</v>
      </c>
      <c r="HW212" s="303" t="s">
        <v>744</v>
      </c>
      <c r="HX212" s="303" t="s">
        <v>744</v>
      </c>
      <c r="HY212" s="303" t="s">
        <v>744</v>
      </c>
      <c r="HZ212" s="303" t="s">
        <v>744</v>
      </c>
      <c r="IA212" s="303" t="s">
        <v>744</v>
      </c>
      <c r="IB212" s="303" t="s">
        <v>744</v>
      </c>
      <c r="IC212" s="303" t="s">
        <v>744</v>
      </c>
      <c r="ID212" s="303" t="s">
        <v>744</v>
      </c>
      <c r="IE212" s="303" t="s">
        <v>744</v>
      </c>
      <c r="IF212" s="303" t="s">
        <v>744</v>
      </c>
      <c r="IG212" s="303" t="s">
        <v>744</v>
      </c>
      <c r="IH212" s="393" t="s">
        <v>744</v>
      </c>
      <c r="II212" s="303" t="s">
        <v>744</v>
      </c>
      <c r="IJ212" s="303" t="s">
        <v>744</v>
      </c>
      <c r="IK212" s="303" t="s">
        <v>744</v>
      </c>
      <c r="IL212" s="393" t="s">
        <v>744</v>
      </c>
      <c r="IM212" s="303"/>
      <c r="IN212" s="303" t="s">
        <v>744</v>
      </c>
      <c r="IO212" s="303" t="s">
        <v>744</v>
      </c>
      <c r="IP212" s="393" t="s">
        <v>744</v>
      </c>
      <c r="IQ212" s="303" t="s">
        <v>744</v>
      </c>
      <c r="IR212" s="303" t="s">
        <v>744</v>
      </c>
      <c r="IS212" s="393" t="s">
        <v>744</v>
      </c>
      <c r="IT212" s="303" t="s">
        <v>744</v>
      </c>
      <c r="IU212" s="303" t="s">
        <v>744</v>
      </c>
      <c r="IV212" s="393" t="s">
        <v>495</v>
      </c>
      <c r="IW212" s="735"/>
      <c r="IX212" s="303"/>
      <c r="IY212" s="396" t="s">
        <v>552</v>
      </c>
      <c r="IZ212" s="396" t="s">
        <v>480</v>
      </c>
      <c r="JA212" s="396" t="s">
        <v>354</v>
      </c>
      <c r="JB212" s="396">
        <v>2</v>
      </c>
      <c r="JC212" s="396" t="s">
        <v>11</v>
      </c>
      <c r="JD212" s="396" t="s">
        <v>232</v>
      </c>
      <c r="JE212" s="396" t="s">
        <v>9</v>
      </c>
      <c r="JF212" s="396" t="s">
        <v>232</v>
      </c>
      <c r="JG212" s="396" t="s">
        <v>358</v>
      </c>
    </row>
    <row r="213" spans="1:267" customFormat="1">
      <c r="A213">
        <v>3486</v>
      </c>
      <c r="B213">
        <v>1</v>
      </c>
      <c r="F213">
        <v>700</v>
      </c>
      <c r="G213">
        <v>8</v>
      </c>
      <c r="H213">
        <v>0</v>
      </c>
      <c r="I213">
        <v>1</v>
      </c>
      <c r="J213">
        <v>1</v>
      </c>
      <c r="K213">
        <v>0</v>
      </c>
      <c r="L213" t="s">
        <v>552</v>
      </c>
      <c r="M213">
        <v>0</v>
      </c>
      <c r="N213">
        <v>22</v>
      </c>
      <c r="O213">
        <v>22</v>
      </c>
      <c r="P213">
        <v>40</v>
      </c>
      <c r="Q213">
        <v>40</v>
      </c>
      <c r="R213">
        <v>0</v>
      </c>
      <c r="S213">
        <v>0</v>
      </c>
      <c r="T213" t="s">
        <v>745</v>
      </c>
      <c r="U213">
        <v>0</v>
      </c>
      <c r="V213">
        <v>0</v>
      </c>
      <c r="W213">
        <v>23.5</v>
      </c>
      <c r="X213">
        <v>6</v>
      </c>
      <c r="Y213">
        <v>77.5</v>
      </c>
      <c r="Z213">
        <v>0</v>
      </c>
      <c r="AA213">
        <v>0</v>
      </c>
      <c r="AB213">
        <v>0</v>
      </c>
      <c r="AC213">
        <v>0</v>
      </c>
      <c r="AD213">
        <v>0</v>
      </c>
      <c r="AE213">
        <v>112</v>
      </c>
      <c r="AF213">
        <v>0</v>
      </c>
      <c r="AG213">
        <v>0</v>
      </c>
      <c r="AH213">
        <v>0</v>
      </c>
      <c r="AI213">
        <v>684</v>
      </c>
      <c r="AJ213">
        <v>476</v>
      </c>
      <c r="AK213">
        <v>3352</v>
      </c>
      <c r="AL213">
        <v>689.5</v>
      </c>
      <c r="AM213">
        <v>0</v>
      </c>
      <c r="AN213">
        <v>0</v>
      </c>
      <c r="AO213">
        <v>0</v>
      </c>
      <c r="AP213">
        <v>0</v>
      </c>
      <c r="AQ213">
        <v>0</v>
      </c>
      <c r="AR213">
        <v>0</v>
      </c>
      <c r="AS213">
        <v>0</v>
      </c>
      <c r="AT213">
        <v>0</v>
      </c>
      <c r="AU213">
        <v>88</v>
      </c>
      <c r="AV213">
        <v>0</v>
      </c>
      <c r="AW213">
        <v>320</v>
      </c>
      <c r="AX213">
        <v>0</v>
      </c>
      <c r="AY213">
        <v>0</v>
      </c>
      <c r="AZ213">
        <v>0</v>
      </c>
      <c r="BA213">
        <v>0</v>
      </c>
      <c r="BB213">
        <v>0</v>
      </c>
      <c r="BC213">
        <v>728</v>
      </c>
      <c r="BD213">
        <v>0</v>
      </c>
      <c r="BE213">
        <v>0</v>
      </c>
      <c r="BF213">
        <v>0</v>
      </c>
      <c r="BG213">
        <v>504.5</v>
      </c>
      <c r="BH213">
        <v>288.5</v>
      </c>
      <c r="BI213">
        <v>0</v>
      </c>
      <c r="BJ213">
        <v>0</v>
      </c>
      <c r="BK213">
        <v>0</v>
      </c>
      <c r="BL213">
        <v>0</v>
      </c>
      <c r="BM213">
        <v>0</v>
      </c>
      <c r="BN213">
        <v>0</v>
      </c>
      <c r="BO213">
        <v>2726</v>
      </c>
      <c r="BP213">
        <v>0</v>
      </c>
      <c r="BQ213">
        <v>0</v>
      </c>
      <c r="BR213">
        <v>0</v>
      </c>
      <c r="BS213">
        <v>0</v>
      </c>
      <c r="BT213">
        <v>0</v>
      </c>
      <c r="BU213">
        <v>0</v>
      </c>
      <c r="BV213">
        <v>0</v>
      </c>
      <c r="BW213">
        <v>0</v>
      </c>
      <c r="BX213">
        <v>0</v>
      </c>
      <c r="BY213">
        <v>0</v>
      </c>
      <c r="BZ213">
        <v>0</v>
      </c>
      <c r="CA213">
        <v>4076</v>
      </c>
      <c r="CB213">
        <v>0</v>
      </c>
      <c r="CC213">
        <v>0</v>
      </c>
      <c r="CD213">
        <v>0</v>
      </c>
      <c r="CE213">
        <v>22533</v>
      </c>
      <c r="CF213">
        <v>0</v>
      </c>
      <c r="CG213" s="439"/>
      <c r="CH213" s="303">
        <v>22</v>
      </c>
      <c r="CI213" s="393">
        <v>22</v>
      </c>
      <c r="CJ213" s="303">
        <v>40</v>
      </c>
      <c r="CK213" s="393">
        <v>40</v>
      </c>
      <c r="CL213" s="303">
        <v>0</v>
      </c>
      <c r="CM213" s="393">
        <v>0</v>
      </c>
      <c r="CN213" s="303"/>
      <c r="CO213" s="303"/>
      <c r="CP213" s="393" t="s">
        <v>744</v>
      </c>
      <c r="CQ213" s="303" t="s">
        <v>389</v>
      </c>
      <c r="CR213" s="393" t="s">
        <v>389</v>
      </c>
      <c r="CS213" s="393" t="s">
        <v>744</v>
      </c>
      <c r="CT213" s="303" t="s">
        <v>389</v>
      </c>
      <c r="CU213" s="393" t="s">
        <v>389</v>
      </c>
      <c r="CV213" s="303" t="s">
        <v>744</v>
      </c>
      <c r="CW213" s="303" t="s">
        <v>744</v>
      </c>
      <c r="CX213" s="303" t="s">
        <v>744</v>
      </c>
      <c r="CY213" s="303" t="s">
        <v>744</v>
      </c>
      <c r="CZ213" s="303" t="s">
        <v>744</v>
      </c>
      <c r="DA213" s="303" t="s">
        <v>744</v>
      </c>
      <c r="DB213" s="303" t="s">
        <v>744</v>
      </c>
      <c r="DC213" s="303" t="s">
        <v>744</v>
      </c>
      <c r="DD213" s="303" t="s">
        <v>744</v>
      </c>
      <c r="DE213" s="303" t="s">
        <v>744</v>
      </c>
      <c r="DF213" s="303" t="s">
        <v>744</v>
      </c>
      <c r="DG213" s="393" t="s">
        <v>744</v>
      </c>
      <c r="DH213" s="303" t="s">
        <v>744</v>
      </c>
      <c r="DI213" s="303" t="s">
        <v>744</v>
      </c>
      <c r="DJ213" s="393" t="s">
        <v>744</v>
      </c>
      <c r="DK213" s="303" t="s">
        <v>744</v>
      </c>
      <c r="DL213" s="303" t="s">
        <v>744</v>
      </c>
      <c r="DM213" s="303" t="s">
        <v>744</v>
      </c>
      <c r="DN213" s="303" t="s">
        <v>744</v>
      </c>
      <c r="DO213" s="303" t="s">
        <v>744</v>
      </c>
      <c r="DP213" s="303" t="s">
        <v>744</v>
      </c>
      <c r="DQ213" s="303" t="s">
        <v>744</v>
      </c>
      <c r="DR213" s="303" t="s">
        <v>744</v>
      </c>
      <c r="DS213" s="303" t="s">
        <v>744</v>
      </c>
      <c r="DT213" s="303" t="s">
        <v>744</v>
      </c>
      <c r="DU213" s="303" t="s">
        <v>744</v>
      </c>
      <c r="DV213" s="393" t="s">
        <v>744</v>
      </c>
      <c r="DW213" s="303" t="s">
        <v>744</v>
      </c>
      <c r="DX213" s="303" t="s">
        <v>744</v>
      </c>
      <c r="DY213" s="393" t="s">
        <v>744</v>
      </c>
      <c r="DZ213" s="303" t="s">
        <v>744</v>
      </c>
      <c r="EA213" s="303" t="s">
        <v>744</v>
      </c>
      <c r="EB213" s="303" t="s">
        <v>744</v>
      </c>
      <c r="EC213" s="303" t="s">
        <v>744</v>
      </c>
      <c r="ED213" s="303" t="s">
        <v>744</v>
      </c>
      <c r="EE213" s="303" t="s">
        <v>744</v>
      </c>
      <c r="EF213" s="303" t="s">
        <v>744</v>
      </c>
      <c r="EG213" s="303" t="s">
        <v>744</v>
      </c>
      <c r="EH213" s="303" t="s">
        <v>744</v>
      </c>
      <c r="EI213" s="303" t="s">
        <v>744</v>
      </c>
      <c r="EJ213" s="303" t="s">
        <v>744</v>
      </c>
      <c r="EK213" s="393" t="s">
        <v>744</v>
      </c>
      <c r="EL213" s="303" t="s">
        <v>744</v>
      </c>
      <c r="EM213" s="303" t="s">
        <v>744</v>
      </c>
      <c r="EN213" s="393" t="s">
        <v>744</v>
      </c>
      <c r="EO213" s="303">
        <v>23.5</v>
      </c>
      <c r="EP213" s="303">
        <v>42864</v>
      </c>
      <c r="EQ213" s="303">
        <v>0</v>
      </c>
      <c r="ER213" s="303">
        <v>684</v>
      </c>
      <c r="ES213" s="303">
        <v>0</v>
      </c>
      <c r="ET213" s="303">
        <v>88</v>
      </c>
      <c r="EU213" s="303">
        <v>0</v>
      </c>
      <c r="EV213" s="303">
        <v>504.5</v>
      </c>
      <c r="EW213" s="303">
        <v>0</v>
      </c>
      <c r="EX213" s="303">
        <v>0</v>
      </c>
      <c r="EY213" s="303">
        <v>41587.5</v>
      </c>
      <c r="EZ213" s="303">
        <v>0</v>
      </c>
      <c r="FA213" s="393">
        <v>0</v>
      </c>
      <c r="FB213" s="303">
        <v>1824</v>
      </c>
      <c r="FC213" s="303">
        <v>1769.6808510638298</v>
      </c>
      <c r="FD213" s="303">
        <v>0</v>
      </c>
      <c r="FE213" s="393">
        <v>2.9780235162374047E-2</v>
      </c>
      <c r="FF213" s="303">
        <v>6</v>
      </c>
      <c r="FG213" s="303">
        <v>10944</v>
      </c>
      <c r="FH213" s="303">
        <v>0</v>
      </c>
      <c r="FI213" s="303">
        <v>476</v>
      </c>
      <c r="FJ213" s="303">
        <v>0</v>
      </c>
      <c r="FK213" s="303">
        <v>0</v>
      </c>
      <c r="FL213" s="303">
        <v>0</v>
      </c>
      <c r="FM213" s="303">
        <v>288.5</v>
      </c>
      <c r="FN213" s="303">
        <v>0</v>
      </c>
      <c r="FO213" s="303">
        <v>0</v>
      </c>
      <c r="FP213" s="303">
        <v>10179.5</v>
      </c>
      <c r="FQ213" s="303">
        <v>0</v>
      </c>
      <c r="FR213" s="393">
        <v>0</v>
      </c>
      <c r="FS213" s="303">
        <v>1824</v>
      </c>
      <c r="FT213" s="303">
        <v>1696.5833333333333</v>
      </c>
      <c r="FU213" s="303">
        <v>0</v>
      </c>
      <c r="FV213" s="393">
        <v>6.9855628654970747E-2</v>
      </c>
      <c r="FW213" s="303">
        <v>29.5</v>
      </c>
      <c r="FX213" s="303">
        <v>53808</v>
      </c>
      <c r="FY213" s="303">
        <v>0</v>
      </c>
      <c r="FZ213" s="303">
        <v>1160</v>
      </c>
      <c r="GA213" s="303">
        <v>0</v>
      </c>
      <c r="GB213" s="303">
        <v>88</v>
      </c>
      <c r="GC213" s="303">
        <v>0</v>
      </c>
      <c r="GD213" s="303">
        <v>793</v>
      </c>
      <c r="GE213" s="303">
        <v>0</v>
      </c>
      <c r="GF213" s="303">
        <v>0</v>
      </c>
      <c r="GG213" s="303">
        <v>51767</v>
      </c>
      <c r="GH213" s="303">
        <v>0</v>
      </c>
      <c r="GI213" s="393">
        <v>0</v>
      </c>
      <c r="GJ213" s="303">
        <v>1824</v>
      </c>
      <c r="GK213" s="303">
        <v>1754.8135593220338</v>
      </c>
      <c r="GL213" s="303">
        <v>0</v>
      </c>
      <c r="GM213" s="393">
        <v>3.7931162652393713E-2</v>
      </c>
      <c r="GN213" s="303">
        <v>77.5</v>
      </c>
      <c r="GO213" s="303">
        <v>137284</v>
      </c>
      <c r="GP213" s="303">
        <v>112</v>
      </c>
      <c r="GQ213" s="303">
        <v>3352</v>
      </c>
      <c r="GR213" s="303">
        <v>0</v>
      </c>
      <c r="GS213" s="303">
        <v>320</v>
      </c>
      <c r="GT213" s="303">
        <v>728</v>
      </c>
      <c r="GU213" s="303">
        <v>0</v>
      </c>
      <c r="GV213" s="303">
        <v>2726</v>
      </c>
      <c r="GW213" s="303">
        <v>0</v>
      </c>
      <c r="GX213" s="303">
        <v>130046</v>
      </c>
      <c r="GY213" s="303">
        <v>22533</v>
      </c>
      <c r="GZ213" s="393">
        <v>4076</v>
      </c>
      <c r="HA213" s="303">
        <v>1771.4064516129033</v>
      </c>
      <c r="HB213" s="303">
        <v>1678.0129032258064</v>
      </c>
      <c r="HC213" s="303">
        <v>290.7483870967742</v>
      </c>
      <c r="HD213" s="393">
        <v>5.2722822761574584E-2</v>
      </c>
      <c r="HE213" s="303" t="s">
        <v>744</v>
      </c>
      <c r="HF213" s="303" t="s">
        <v>744</v>
      </c>
      <c r="HG213" s="303" t="s">
        <v>744</v>
      </c>
      <c r="HH213" s="303" t="s">
        <v>744</v>
      </c>
      <c r="HI213" s="303" t="s">
        <v>744</v>
      </c>
      <c r="HJ213" s="303" t="s">
        <v>744</v>
      </c>
      <c r="HK213" s="303" t="s">
        <v>744</v>
      </c>
      <c r="HL213" s="303" t="s">
        <v>744</v>
      </c>
      <c r="HM213" s="303" t="s">
        <v>744</v>
      </c>
      <c r="HN213" s="303" t="s">
        <v>744</v>
      </c>
      <c r="HO213" s="303" t="s">
        <v>744</v>
      </c>
      <c r="HP213" s="303" t="s">
        <v>744</v>
      </c>
      <c r="HQ213" s="393" t="s">
        <v>744</v>
      </c>
      <c r="HR213" s="303" t="s">
        <v>744</v>
      </c>
      <c r="HS213" s="303" t="s">
        <v>744</v>
      </c>
      <c r="HT213" s="303" t="s">
        <v>744</v>
      </c>
      <c r="HU213" s="393" t="s">
        <v>744</v>
      </c>
      <c r="HV213" s="303">
        <v>77.5</v>
      </c>
      <c r="HW213" s="303">
        <v>137284</v>
      </c>
      <c r="HX213" s="303">
        <v>112</v>
      </c>
      <c r="HY213" s="303">
        <v>3352</v>
      </c>
      <c r="HZ213" s="303">
        <v>0</v>
      </c>
      <c r="IA213" s="303">
        <v>320</v>
      </c>
      <c r="IB213" s="303">
        <v>728</v>
      </c>
      <c r="IC213" s="303">
        <v>0</v>
      </c>
      <c r="ID213" s="303">
        <v>2726</v>
      </c>
      <c r="IE213" s="303">
        <v>0</v>
      </c>
      <c r="IF213" s="303">
        <v>130046</v>
      </c>
      <c r="IG213" s="303">
        <v>22533</v>
      </c>
      <c r="IH213" s="393">
        <v>4076</v>
      </c>
      <c r="II213" s="303">
        <v>1771.4064516129033</v>
      </c>
      <c r="IJ213" s="303">
        <v>1678.0129032258064</v>
      </c>
      <c r="IK213" s="303">
        <v>290.7483870967742</v>
      </c>
      <c r="IL213" s="393">
        <v>5.2722822761574584E-2</v>
      </c>
      <c r="IM213" s="303"/>
      <c r="IN213" s="303">
        <v>1783.6435643564357</v>
      </c>
      <c r="IO213" s="303">
        <v>1699.3415841584158</v>
      </c>
      <c r="IP213" s="393">
        <v>4.7263916335457568E-2</v>
      </c>
      <c r="IQ213" s="303">
        <v>1824</v>
      </c>
      <c r="IR213" s="303">
        <v>1696.5833333333333</v>
      </c>
      <c r="IS213" s="393">
        <v>6.9855628654970747E-2</v>
      </c>
      <c r="IT213" s="303">
        <v>1785.9065420560748</v>
      </c>
      <c r="IU213" s="303">
        <v>1699.1869158878505</v>
      </c>
      <c r="IV213" s="393">
        <v>4.8557762753019484E-2</v>
      </c>
      <c r="IW213" s="735"/>
      <c r="IX213" s="303"/>
      <c r="IY213" s="396" t="s">
        <v>552</v>
      </c>
      <c r="IZ213" s="396" t="s">
        <v>480</v>
      </c>
      <c r="JA213" s="396" t="s">
        <v>354</v>
      </c>
      <c r="JB213" s="396">
        <v>131</v>
      </c>
      <c r="JC213" s="396" t="s">
        <v>13</v>
      </c>
      <c r="JD213" s="396" t="s">
        <v>232</v>
      </c>
      <c r="JE213" s="396" t="s">
        <v>9</v>
      </c>
      <c r="JF213" s="396" t="s">
        <v>232</v>
      </c>
      <c r="JG213" s="396" t="s">
        <v>366</v>
      </c>
    </row>
    <row r="214" spans="1:267" customFormat="1">
      <c r="A214">
        <v>3556</v>
      </c>
      <c r="B214">
        <v>1</v>
      </c>
      <c r="F214">
        <v>700</v>
      </c>
      <c r="G214">
        <v>43</v>
      </c>
      <c r="H214">
        <v>1</v>
      </c>
      <c r="I214">
        <v>0</v>
      </c>
      <c r="J214">
        <v>1</v>
      </c>
      <c r="K214">
        <v>0</v>
      </c>
      <c r="L214" t="s">
        <v>443</v>
      </c>
      <c r="M214">
        <v>0</v>
      </c>
      <c r="N214">
        <v>20</v>
      </c>
      <c r="O214">
        <v>20</v>
      </c>
      <c r="P214">
        <v>40</v>
      </c>
      <c r="Q214">
        <v>40</v>
      </c>
      <c r="R214">
        <v>50</v>
      </c>
      <c r="S214">
        <v>50</v>
      </c>
      <c r="T214" t="s">
        <v>758</v>
      </c>
      <c r="U214">
        <v>0</v>
      </c>
      <c r="V214">
        <v>0</v>
      </c>
      <c r="W214">
        <v>2</v>
      </c>
      <c r="X214">
        <v>1</v>
      </c>
      <c r="Y214">
        <v>10</v>
      </c>
      <c r="Z214">
        <v>0</v>
      </c>
      <c r="AA214">
        <v>0</v>
      </c>
      <c r="AB214">
        <v>0</v>
      </c>
      <c r="AC214">
        <v>73.84615384615384</v>
      </c>
      <c r="AD214">
        <v>36.92307692307692</v>
      </c>
      <c r="AE214">
        <v>369.23076923076923</v>
      </c>
      <c r="AF214">
        <v>0</v>
      </c>
      <c r="AG214">
        <v>0</v>
      </c>
      <c r="AH214">
        <v>0</v>
      </c>
      <c r="AI214">
        <v>155.07692307692307</v>
      </c>
      <c r="AJ214">
        <v>77.538461538461533</v>
      </c>
      <c r="AK214">
        <v>775.38461538461536</v>
      </c>
      <c r="AL214">
        <v>0</v>
      </c>
      <c r="AM214">
        <v>0</v>
      </c>
      <c r="AN214">
        <v>0</v>
      </c>
      <c r="AO214">
        <v>0</v>
      </c>
      <c r="AP214">
        <v>0</v>
      </c>
      <c r="AQ214">
        <v>0</v>
      </c>
      <c r="AR214">
        <v>0</v>
      </c>
      <c r="AS214">
        <v>0</v>
      </c>
      <c r="AT214">
        <v>0</v>
      </c>
      <c r="AU214">
        <v>1.2307692307692308</v>
      </c>
      <c r="AV214">
        <v>0.61538461538461542</v>
      </c>
      <c r="AW214">
        <v>6.1538461538461542</v>
      </c>
      <c r="AX214">
        <v>0</v>
      </c>
      <c r="AY214">
        <v>0</v>
      </c>
      <c r="AZ214">
        <v>0</v>
      </c>
      <c r="BA214">
        <v>36.92307692307692</v>
      </c>
      <c r="BB214">
        <v>18.46153846153846</v>
      </c>
      <c r="BC214">
        <v>184.61538461538461</v>
      </c>
      <c r="BD214">
        <v>0</v>
      </c>
      <c r="BE214">
        <v>0</v>
      </c>
      <c r="BF214">
        <v>0</v>
      </c>
      <c r="BG214">
        <v>138.69230769230768</v>
      </c>
      <c r="BH214">
        <v>69.34615384615384</v>
      </c>
      <c r="BI214">
        <v>693.46153846153845</v>
      </c>
      <c r="BJ214">
        <v>0</v>
      </c>
      <c r="BK214">
        <v>0</v>
      </c>
      <c r="BL214">
        <v>0</v>
      </c>
      <c r="BM214">
        <v>2.4615384615384617</v>
      </c>
      <c r="BN214">
        <v>1.2307692307692308</v>
      </c>
      <c r="BO214">
        <v>12.307692307692308</v>
      </c>
      <c r="BP214">
        <v>0</v>
      </c>
      <c r="BQ214">
        <v>0</v>
      </c>
      <c r="BR214">
        <v>0</v>
      </c>
      <c r="BS214">
        <v>0</v>
      </c>
      <c r="BT214">
        <v>0</v>
      </c>
      <c r="BU214">
        <v>0</v>
      </c>
      <c r="BV214">
        <v>0</v>
      </c>
      <c r="BW214">
        <v>0</v>
      </c>
      <c r="BX214">
        <v>0</v>
      </c>
      <c r="BY214">
        <v>0</v>
      </c>
      <c r="BZ214">
        <v>0</v>
      </c>
      <c r="CA214">
        <v>0</v>
      </c>
      <c r="CB214">
        <v>0</v>
      </c>
      <c r="CC214">
        <v>0</v>
      </c>
      <c r="CD214">
        <v>0</v>
      </c>
      <c r="CE214">
        <v>0</v>
      </c>
      <c r="CF214">
        <v>0</v>
      </c>
      <c r="CG214" s="439"/>
      <c r="CH214" s="303">
        <v>20</v>
      </c>
      <c r="CI214" s="393">
        <v>20</v>
      </c>
      <c r="CJ214" s="303">
        <v>40</v>
      </c>
      <c r="CK214" s="393">
        <v>40</v>
      </c>
      <c r="CL214" s="303">
        <v>50</v>
      </c>
      <c r="CM214" s="393">
        <v>50</v>
      </c>
      <c r="CN214" s="303"/>
      <c r="CO214" s="303"/>
      <c r="CP214" s="393" t="s">
        <v>744</v>
      </c>
      <c r="CQ214" s="303" t="s">
        <v>744</v>
      </c>
      <c r="CR214" s="393" t="s">
        <v>744</v>
      </c>
      <c r="CS214" s="393" t="s">
        <v>744</v>
      </c>
      <c r="CT214" s="303" t="s">
        <v>744</v>
      </c>
      <c r="CU214" s="393" t="s">
        <v>744</v>
      </c>
      <c r="CV214" s="303" t="s">
        <v>744</v>
      </c>
      <c r="CW214" s="303" t="s">
        <v>744</v>
      </c>
      <c r="CX214" s="303" t="s">
        <v>744</v>
      </c>
      <c r="CY214" s="303" t="s">
        <v>744</v>
      </c>
      <c r="CZ214" s="303" t="s">
        <v>744</v>
      </c>
      <c r="DA214" s="303" t="s">
        <v>744</v>
      </c>
      <c r="DB214" s="303" t="s">
        <v>744</v>
      </c>
      <c r="DC214" s="303" t="s">
        <v>744</v>
      </c>
      <c r="DD214" s="303" t="s">
        <v>744</v>
      </c>
      <c r="DE214" s="303" t="s">
        <v>744</v>
      </c>
      <c r="DF214" s="303" t="s">
        <v>744</v>
      </c>
      <c r="DG214" s="393" t="s">
        <v>744</v>
      </c>
      <c r="DH214" s="303" t="s">
        <v>744</v>
      </c>
      <c r="DI214" s="303" t="s">
        <v>744</v>
      </c>
      <c r="DJ214" s="393" t="s">
        <v>744</v>
      </c>
      <c r="DK214" s="303" t="s">
        <v>744</v>
      </c>
      <c r="DL214" s="303" t="s">
        <v>744</v>
      </c>
      <c r="DM214" s="303" t="s">
        <v>744</v>
      </c>
      <c r="DN214" s="303" t="s">
        <v>744</v>
      </c>
      <c r="DO214" s="303" t="s">
        <v>744</v>
      </c>
      <c r="DP214" s="303" t="s">
        <v>744</v>
      </c>
      <c r="DQ214" s="303" t="s">
        <v>744</v>
      </c>
      <c r="DR214" s="303" t="s">
        <v>744</v>
      </c>
      <c r="DS214" s="303" t="s">
        <v>744</v>
      </c>
      <c r="DT214" s="303" t="s">
        <v>744</v>
      </c>
      <c r="DU214" s="303" t="s">
        <v>744</v>
      </c>
      <c r="DV214" s="393" t="s">
        <v>744</v>
      </c>
      <c r="DW214" s="303" t="s">
        <v>744</v>
      </c>
      <c r="DX214" s="303" t="s">
        <v>744</v>
      </c>
      <c r="DY214" s="393" t="s">
        <v>744</v>
      </c>
      <c r="DZ214" s="303" t="s">
        <v>744</v>
      </c>
      <c r="EA214" s="303" t="s">
        <v>744</v>
      </c>
      <c r="EB214" s="303" t="s">
        <v>744</v>
      </c>
      <c r="EC214" s="303" t="s">
        <v>744</v>
      </c>
      <c r="ED214" s="303" t="s">
        <v>744</v>
      </c>
      <c r="EE214" s="303" t="s">
        <v>744</v>
      </c>
      <c r="EF214" s="303" t="s">
        <v>744</v>
      </c>
      <c r="EG214" s="303" t="s">
        <v>744</v>
      </c>
      <c r="EH214" s="303" t="s">
        <v>744</v>
      </c>
      <c r="EI214" s="303" t="s">
        <v>744</v>
      </c>
      <c r="EJ214" s="303" t="s">
        <v>744</v>
      </c>
      <c r="EK214" s="393" t="s">
        <v>744</v>
      </c>
      <c r="EL214" s="303" t="s">
        <v>744</v>
      </c>
      <c r="EM214" s="303" t="s">
        <v>744</v>
      </c>
      <c r="EN214" s="393" t="s">
        <v>744</v>
      </c>
      <c r="EO214" s="303">
        <v>2</v>
      </c>
      <c r="EP214" s="303">
        <v>3603.333333333333</v>
      </c>
      <c r="EQ214" s="303">
        <v>73.84615384615384</v>
      </c>
      <c r="ER214" s="303">
        <v>155.07692307692307</v>
      </c>
      <c r="ES214" s="303">
        <v>0</v>
      </c>
      <c r="ET214" s="303">
        <v>1.2307692307692308</v>
      </c>
      <c r="EU214" s="303">
        <v>36.92307692307692</v>
      </c>
      <c r="EV214" s="303">
        <v>138.69230769230768</v>
      </c>
      <c r="EW214" s="303">
        <v>2.4615384615384617</v>
      </c>
      <c r="EX214" s="303">
        <v>0</v>
      </c>
      <c r="EY214" s="303">
        <v>3195.102564102564</v>
      </c>
      <c r="EZ214" s="303">
        <v>0</v>
      </c>
      <c r="FA214" s="393">
        <v>0</v>
      </c>
      <c r="FB214" s="303">
        <v>1801.6666666666665</v>
      </c>
      <c r="FC214" s="303">
        <v>1597.551282051282</v>
      </c>
      <c r="FD214" s="303">
        <v>0</v>
      </c>
      <c r="FE214" s="393">
        <v>0.11329253540169359</v>
      </c>
      <c r="FF214" s="303">
        <v>1</v>
      </c>
      <c r="FG214" s="303">
        <v>1801.6666666666665</v>
      </c>
      <c r="FH214" s="303">
        <v>36.92307692307692</v>
      </c>
      <c r="FI214" s="303">
        <v>77.538461538461533</v>
      </c>
      <c r="FJ214" s="303">
        <v>0</v>
      </c>
      <c r="FK214" s="303">
        <v>0.61538461538461542</v>
      </c>
      <c r="FL214" s="303">
        <v>18.46153846153846</v>
      </c>
      <c r="FM214" s="303">
        <v>69.34615384615384</v>
      </c>
      <c r="FN214" s="303">
        <v>1.2307692307692308</v>
      </c>
      <c r="FO214" s="303">
        <v>0</v>
      </c>
      <c r="FP214" s="303">
        <v>1597.551282051282</v>
      </c>
      <c r="FQ214" s="303">
        <v>0</v>
      </c>
      <c r="FR214" s="393">
        <v>0</v>
      </c>
      <c r="FS214" s="303">
        <v>1801.6666666666665</v>
      </c>
      <c r="FT214" s="303">
        <v>1597.551282051282</v>
      </c>
      <c r="FU214" s="303">
        <v>0</v>
      </c>
      <c r="FV214" s="393">
        <v>0.11329253540169359</v>
      </c>
      <c r="FW214" s="303">
        <v>3</v>
      </c>
      <c r="FX214" s="303">
        <v>5405</v>
      </c>
      <c r="FY214" s="303">
        <v>110.76923076923076</v>
      </c>
      <c r="FZ214" s="303">
        <v>232.61538461538458</v>
      </c>
      <c r="GA214" s="303">
        <v>0</v>
      </c>
      <c r="GB214" s="303">
        <v>1.8461538461538463</v>
      </c>
      <c r="GC214" s="303">
        <v>55.38461538461538</v>
      </c>
      <c r="GD214" s="303">
        <v>208.03846153846152</v>
      </c>
      <c r="GE214" s="303">
        <v>3.6923076923076925</v>
      </c>
      <c r="GF214" s="303">
        <v>0</v>
      </c>
      <c r="GG214" s="303">
        <v>4792.6538461538457</v>
      </c>
      <c r="GH214" s="303">
        <v>0</v>
      </c>
      <c r="GI214" s="393">
        <v>0</v>
      </c>
      <c r="GJ214" s="303">
        <v>1801.6666666666667</v>
      </c>
      <c r="GK214" s="303">
        <v>1597.551282051282</v>
      </c>
      <c r="GL214" s="303">
        <v>0</v>
      </c>
      <c r="GM214" s="393">
        <v>0.11329253540169371</v>
      </c>
      <c r="GN214" s="303">
        <v>10</v>
      </c>
      <c r="GO214" s="303">
        <v>18016.666666666664</v>
      </c>
      <c r="GP214" s="303">
        <v>369.23076923076923</v>
      </c>
      <c r="GQ214" s="303">
        <v>775.38461538461536</v>
      </c>
      <c r="GR214" s="303">
        <v>0</v>
      </c>
      <c r="GS214" s="303">
        <v>6.1538461538461542</v>
      </c>
      <c r="GT214" s="303">
        <v>184.61538461538461</v>
      </c>
      <c r="GU214" s="303">
        <v>693.46153846153845</v>
      </c>
      <c r="GV214" s="303">
        <v>12.307692307692308</v>
      </c>
      <c r="GW214" s="303">
        <v>0</v>
      </c>
      <c r="GX214" s="303">
        <v>15975.512820512817</v>
      </c>
      <c r="GY214" s="303">
        <v>0</v>
      </c>
      <c r="GZ214" s="393">
        <v>0</v>
      </c>
      <c r="HA214" s="303">
        <v>1801.6666666666665</v>
      </c>
      <c r="HB214" s="303">
        <v>1597.551282051282</v>
      </c>
      <c r="HC214" s="303">
        <v>0</v>
      </c>
      <c r="HD214" s="393">
        <v>0.11329253540169359</v>
      </c>
      <c r="HE214" s="303" t="s">
        <v>744</v>
      </c>
      <c r="HF214" s="303" t="s">
        <v>744</v>
      </c>
      <c r="HG214" s="303" t="s">
        <v>744</v>
      </c>
      <c r="HH214" s="303" t="s">
        <v>744</v>
      </c>
      <c r="HI214" s="303" t="s">
        <v>744</v>
      </c>
      <c r="HJ214" s="303" t="s">
        <v>744</v>
      </c>
      <c r="HK214" s="303" t="s">
        <v>744</v>
      </c>
      <c r="HL214" s="303" t="s">
        <v>744</v>
      </c>
      <c r="HM214" s="303" t="s">
        <v>744</v>
      </c>
      <c r="HN214" s="303" t="s">
        <v>744</v>
      </c>
      <c r="HO214" s="303" t="s">
        <v>744</v>
      </c>
      <c r="HP214" s="303" t="s">
        <v>744</v>
      </c>
      <c r="HQ214" s="393" t="s">
        <v>744</v>
      </c>
      <c r="HR214" s="303" t="s">
        <v>744</v>
      </c>
      <c r="HS214" s="303" t="s">
        <v>744</v>
      </c>
      <c r="HT214" s="303" t="s">
        <v>744</v>
      </c>
      <c r="HU214" s="393" t="s">
        <v>744</v>
      </c>
      <c r="HV214" s="303">
        <v>10</v>
      </c>
      <c r="HW214" s="303">
        <v>18016.666666666664</v>
      </c>
      <c r="HX214" s="303">
        <v>369.23076923076923</v>
      </c>
      <c r="HY214" s="303">
        <v>775.38461538461536</v>
      </c>
      <c r="HZ214" s="303">
        <v>0</v>
      </c>
      <c r="IA214" s="303">
        <v>6.1538461538461542</v>
      </c>
      <c r="IB214" s="303">
        <v>184.61538461538461</v>
      </c>
      <c r="IC214" s="303">
        <v>693.46153846153845</v>
      </c>
      <c r="ID214" s="303">
        <v>12.307692307692308</v>
      </c>
      <c r="IE214" s="303">
        <v>0</v>
      </c>
      <c r="IF214" s="303">
        <v>15975.512820512817</v>
      </c>
      <c r="IG214" s="303">
        <v>0</v>
      </c>
      <c r="IH214" s="393">
        <v>0</v>
      </c>
      <c r="II214" s="303">
        <v>1801.6666666666665</v>
      </c>
      <c r="IJ214" s="303">
        <v>1597.5512820512818</v>
      </c>
      <c r="IK214" s="303">
        <v>0</v>
      </c>
      <c r="IL214" s="393">
        <v>0.11329253540169371</v>
      </c>
      <c r="IM214" s="303"/>
      <c r="IN214" s="303">
        <v>1801.6666666666663</v>
      </c>
      <c r="IO214" s="303">
        <v>1597.5512820512815</v>
      </c>
      <c r="IP214" s="393">
        <v>0.11329253540169371</v>
      </c>
      <c r="IQ214" s="303">
        <v>1801.6666666666665</v>
      </c>
      <c r="IR214" s="303">
        <v>1597.551282051282</v>
      </c>
      <c r="IS214" s="393">
        <v>0.11329253540169359</v>
      </c>
      <c r="IT214" s="303">
        <v>1801.6666666666665</v>
      </c>
      <c r="IU214" s="303">
        <v>1597.5512820512815</v>
      </c>
      <c r="IV214" s="393">
        <v>0.11329253540169382</v>
      </c>
      <c r="IW214" s="735"/>
      <c r="IX214" s="303"/>
      <c r="IY214" s="396" t="s">
        <v>443</v>
      </c>
      <c r="IZ214" s="396" t="s">
        <v>353</v>
      </c>
      <c r="JA214" s="396" t="s">
        <v>354</v>
      </c>
      <c r="JB214" s="396">
        <v>15</v>
      </c>
      <c r="JC214" s="396" t="s">
        <v>11</v>
      </c>
      <c r="JD214" s="396" t="s">
        <v>232</v>
      </c>
      <c r="JE214" s="396" t="s">
        <v>9</v>
      </c>
      <c r="JF214" s="396" t="s">
        <v>232</v>
      </c>
      <c r="JG214" s="396" t="s">
        <v>358</v>
      </c>
    </row>
    <row r="215" spans="1:267" customFormat="1">
      <c r="A215">
        <v>3658</v>
      </c>
      <c r="B215">
        <v>1</v>
      </c>
      <c r="F215">
        <v>700</v>
      </c>
      <c r="G215">
        <v>41</v>
      </c>
      <c r="H215">
        <v>1</v>
      </c>
      <c r="I215">
        <v>0</v>
      </c>
      <c r="J215">
        <v>1</v>
      </c>
      <c r="K215">
        <v>0</v>
      </c>
      <c r="L215" t="s">
        <v>491</v>
      </c>
      <c r="M215">
        <v>0</v>
      </c>
      <c r="N215">
        <v>40</v>
      </c>
      <c r="O215">
        <v>23</v>
      </c>
      <c r="P215">
        <v>40</v>
      </c>
      <c r="Q215">
        <v>40</v>
      </c>
      <c r="R215">
        <v>0</v>
      </c>
      <c r="S215">
        <v>0</v>
      </c>
      <c r="T215" t="s">
        <v>745</v>
      </c>
      <c r="U215">
        <v>0</v>
      </c>
      <c r="V215">
        <v>0</v>
      </c>
      <c r="W215">
        <v>3.5</v>
      </c>
      <c r="X215">
        <v>0</v>
      </c>
      <c r="Y215">
        <v>10</v>
      </c>
      <c r="Z215">
        <v>0</v>
      </c>
      <c r="AA215">
        <v>0</v>
      </c>
      <c r="AB215">
        <v>0</v>
      </c>
      <c r="AC215">
        <v>0</v>
      </c>
      <c r="AD215">
        <v>0</v>
      </c>
      <c r="AE215">
        <v>0</v>
      </c>
      <c r="AF215">
        <v>0</v>
      </c>
      <c r="AG215">
        <v>0</v>
      </c>
      <c r="AH215">
        <v>0</v>
      </c>
      <c r="AI215">
        <v>544</v>
      </c>
      <c r="AJ215">
        <v>0</v>
      </c>
      <c r="AK215">
        <v>360</v>
      </c>
      <c r="AL215">
        <v>0</v>
      </c>
      <c r="AM215">
        <v>0</v>
      </c>
      <c r="AN215">
        <v>0</v>
      </c>
      <c r="AO215">
        <v>0</v>
      </c>
      <c r="AP215">
        <v>0</v>
      </c>
      <c r="AQ215">
        <v>0</v>
      </c>
      <c r="AR215">
        <v>0</v>
      </c>
      <c r="AS215">
        <v>0</v>
      </c>
      <c r="AT215">
        <v>0</v>
      </c>
      <c r="AU215">
        <v>0</v>
      </c>
      <c r="AV215">
        <v>0</v>
      </c>
      <c r="AW215">
        <v>248</v>
      </c>
      <c r="AX215">
        <v>0</v>
      </c>
      <c r="AY215">
        <v>0</v>
      </c>
      <c r="AZ215">
        <v>0</v>
      </c>
      <c r="BA215">
        <v>0</v>
      </c>
      <c r="BB215">
        <v>0</v>
      </c>
      <c r="BC215">
        <v>0</v>
      </c>
      <c r="BD215">
        <v>0</v>
      </c>
      <c r="BE215">
        <v>0</v>
      </c>
      <c r="BF215">
        <v>0</v>
      </c>
      <c r="BG215">
        <v>0</v>
      </c>
      <c r="BH215">
        <v>0</v>
      </c>
      <c r="BI215">
        <v>0</v>
      </c>
      <c r="BJ215">
        <v>0</v>
      </c>
      <c r="BK215">
        <v>0</v>
      </c>
      <c r="BL215">
        <v>0</v>
      </c>
      <c r="BM215">
        <v>0</v>
      </c>
      <c r="BN215">
        <v>0</v>
      </c>
      <c r="BO215">
        <v>214</v>
      </c>
      <c r="BP215">
        <v>0</v>
      </c>
      <c r="BQ215">
        <v>0</v>
      </c>
      <c r="BR215">
        <v>0</v>
      </c>
      <c r="BS215">
        <v>0</v>
      </c>
      <c r="BT215">
        <v>0</v>
      </c>
      <c r="BU215">
        <v>0</v>
      </c>
      <c r="BV215">
        <v>0</v>
      </c>
      <c r="BW215">
        <v>0</v>
      </c>
      <c r="BX215">
        <v>0</v>
      </c>
      <c r="BY215">
        <v>0</v>
      </c>
      <c r="BZ215">
        <v>0</v>
      </c>
      <c r="CA215">
        <v>184</v>
      </c>
      <c r="CB215">
        <v>0</v>
      </c>
      <c r="CC215">
        <v>0</v>
      </c>
      <c r="CD215">
        <v>0</v>
      </c>
      <c r="CE215">
        <v>1821.5</v>
      </c>
      <c r="CF215">
        <v>0</v>
      </c>
      <c r="CG215" s="439"/>
      <c r="CH215" s="303">
        <v>40</v>
      </c>
      <c r="CI215" s="393">
        <v>23</v>
      </c>
      <c r="CJ215" s="303">
        <v>40</v>
      </c>
      <c r="CK215" s="393">
        <v>40</v>
      </c>
      <c r="CL215" s="303">
        <v>0</v>
      </c>
      <c r="CM215" s="393">
        <v>0</v>
      </c>
      <c r="CN215" s="303"/>
      <c r="CO215" s="303"/>
      <c r="CP215" s="393" t="s">
        <v>744</v>
      </c>
      <c r="CQ215" s="303" t="s">
        <v>389</v>
      </c>
      <c r="CR215" s="393" t="s">
        <v>389</v>
      </c>
      <c r="CS215" s="393" t="s">
        <v>744</v>
      </c>
      <c r="CT215" s="303" t="s">
        <v>389</v>
      </c>
      <c r="CU215" s="393" t="s">
        <v>389</v>
      </c>
      <c r="CV215" s="303" t="s">
        <v>744</v>
      </c>
      <c r="CW215" s="303" t="s">
        <v>744</v>
      </c>
      <c r="CX215" s="303" t="s">
        <v>744</v>
      </c>
      <c r="CY215" s="303" t="s">
        <v>744</v>
      </c>
      <c r="CZ215" s="303" t="s">
        <v>744</v>
      </c>
      <c r="DA215" s="303" t="s">
        <v>744</v>
      </c>
      <c r="DB215" s="303" t="s">
        <v>744</v>
      </c>
      <c r="DC215" s="303" t="s">
        <v>744</v>
      </c>
      <c r="DD215" s="303" t="s">
        <v>744</v>
      </c>
      <c r="DE215" s="303" t="s">
        <v>744</v>
      </c>
      <c r="DF215" s="303" t="s">
        <v>744</v>
      </c>
      <c r="DG215" s="393" t="s">
        <v>744</v>
      </c>
      <c r="DH215" s="303" t="s">
        <v>744</v>
      </c>
      <c r="DI215" s="303" t="s">
        <v>744</v>
      </c>
      <c r="DJ215" s="393" t="s">
        <v>744</v>
      </c>
      <c r="DK215" s="303" t="s">
        <v>744</v>
      </c>
      <c r="DL215" s="303" t="s">
        <v>744</v>
      </c>
      <c r="DM215" s="303" t="s">
        <v>744</v>
      </c>
      <c r="DN215" s="303" t="s">
        <v>744</v>
      </c>
      <c r="DO215" s="303" t="s">
        <v>744</v>
      </c>
      <c r="DP215" s="303" t="s">
        <v>744</v>
      </c>
      <c r="DQ215" s="303" t="s">
        <v>744</v>
      </c>
      <c r="DR215" s="303" t="s">
        <v>744</v>
      </c>
      <c r="DS215" s="303" t="s">
        <v>744</v>
      </c>
      <c r="DT215" s="303" t="s">
        <v>744</v>
      </c>
      <c r="DU215" s="303" t="s">
        <v>744</v>
      </c>
      <c r="DV215" s="393" t="s">
        <v>744</v>
      </c>
      <c r="DW215" s="303" t="s">
        <v>744</v>
      </c>
      <c r="DX215" s="303" t="s">
        <v>744</v>
      </c>
      <c r="DY215" s="393" t="s">
        <v>744</v>
      </c>
      <c r="DZ215" s="303" t="s">
        <v>744</v>
      </c>
      <c r="EA215" s="303" t="s">
        <v>744</v>
      </c>
      <c r="EB215" s="303" t="s">
        <v>744</v>
      </c>
      <c r="EC215" s="303" t="s">
        <v>744</v>
      </c>
      <c r="ED215" s="303" t="s">
        <v>744</v>
      </c>
      <c r="EE215" s="303" t="s">
        <v>744</v>
      </c>
      <c r="EF215" s="303" t="s">
        <v>744</v>
      </c>
      <c r="EG215" s="303" t="s">
        <v>744</v>
      </c>
      <c r="EH215" s="303" t="s">
        <v>744</v>
      </c>
      <c r="EI215" s="303" t="s">
        <v>744</v>
      </c>
      <c r="EJ215" s="303" t="s">
        <v>744</v>
      </c>
      <c r="EK215" s="393" t="s">
        <v>744</v>
      </c>
      <c r="EL215" s="303" t="s">
        <v>744</v>
      </c>
      <c r="EM215" s="303" t="s">
        <v>744</v>
      </c>
      <c r="EN215" s="393" t="s">
        <v>744</v>
      </c>
      <c r="EO215" s="303">
        <v>3.5</v>
      </c>
      <c r="EP215" s="303">
        <v>5880</v>
      </c>
      <c r="EQ215" s="303">
        <v>0</v>
      </c>
      <c r="ER215" s="303">
        <v>544</v>
      </c>
      <c r="ES215" s="303">
        <v>0</v>
      </c>
      <c r="ET215" s="303">
        <v>0</v>
      </c>
      <c r="EU215" s="303">
        <v>0</v>
      </c>
      <c r="EV215" s="303">
        <v>0</v>
      </c>
      <c r="EW215" s="303">
        <v>0</v>
      </c>
      <c r="EX215" s="303">
        <v>0</v>
      </c>
      <c r="EY215" s="303">
        <v>5336</v>
      </c>
      <c r="EZ215" s="303">
        <v>0</v>
      </c>
      <c r="FA215" s="393">
        <v>0</v>
      </c>
      <c r="FB215" s="303">
        <v>1680</v>
      </c>
      <c r="FC215" s="303">
        <v>1524.5714285714287</v>
      </c>
      <c r="FD215" s="303">
        <v>0</v>
      </c>
      <c r="FE215" s="393">
        <v>9.2517006802721014E-2</v>
      </c>
      <c r="FF215" s="303" t="s">
        <v>744</v>
      </c>
      <c r="FG215" s="303" t="s">
        <v>744</v>
      </c>
      <c r="FH215" s="303" t="s">
        <v>744</v>
      </c>
      <c r="FI215" s="303" t="s">
        <v>744</v>
      </c>
      <c r="FJ215" s="303" t="s">
        <v>744</v>
      </c>
      <c r="FK215" s="303" t="s">
        <v>744</v>
      </c>
      <c r="FL215" s="303" t="s">
        <v>744</v>
      </c>
      <c r="FM215" s="303" t="s">
        <v>744</v>
      </c>
      <c r="FN215" s="303" t="s">
        <v>744</v>
      </c>
      <c r="FO215" s="303" t="s">
        <v>744</v>
      </c>
      <c r="FP215" s="303" t="s">
        <v>744</v>
      </c>
      <c r="FQ215" s="303" t="s">
        <v>744</v>
      </c>
      <c r="FR215" s="393" t="s">
        <v>744</v>
      </c>
      <c r="FS215" s="303" t="s">
        <v>744</v>
      </c>
      <c r="FT215" s="303" t="s">
        <v>744</v>
      </c>
      <c r="FU215" s="303" t="s">
        <v>744</v>
      </c>
      <c r="FV215" s="393" t="s">
        <v>744</v>
      </c>
      <c r="FW215" s="303">
        <v>3.5</v>
      </c>
      <c r="FX215" s="303">
        <v>5880</v>
      </c>
      <c r="FY215" s="303">
        <v>0</v>
      </c>
      <c r="FZ215" s="303">
        <v>544</v>
      </c>
      <c r="GA215" s="303">
        <v>0</v>
      </c>
      <c r="GB215" s="303">
        <v>0</v>
      </c>
      <c r="GC215" s="303">
        <v>0</v>
      </c>
      <c r="GD215" s="303">
        <v>0</v>
      </c>
      <c r="GE215" s="303">
        <v>0</v>
      </c>
      <c r="GF215" s="303">
        <v>0</v>
      </c>
      <c r="GG215" s="303">
        <v>5336</v>
      </c>
      <c r="GH215" s="303">
        <v>0</v>
      </c>
      <c r="GI215" s="393">
        <v>0</v>
      </c>
      <c r="GJ215" s="303">
        <v>1680</v>
      </c>
      <c r="GK215" s="303">
        <v>1524.5714285714287</v>
      </c>
      <c r="GL215" s="303">
        <v>0</v>
      </c>
      <c r="GM215" s="393">
        <v>9.2517006802721014E-2</v>
      </c>
      <c r="GN215" s="303">
        <v>10</v>
      </c>
      <c r="GO215" s="303">
        <v>17976</v>
      </c>
      <c r="GP215" s="303">
        <v>0</v>
      </c>
      <c r="GQ215" s="303">
        <v>360</v>
      </c>
      <c r="GR215" s="303">
        <v>0</v>
      </c>
      <c r="GS215" s="303">
        <v>248</v>
      </c>
      <c r="GT215" s="303">
        <v>0</v>
      </c>
      <c r="GU215" s="303">
        <v>0</v>
      </c>
      <c r="GV215" s="303">
        <v>214</v>
      </c>
      <c r="GW215" s="303">
        <v>0</v>
      </c>
      <c r="GX215" s="303">
        <v>17154</v>
      </c>
      <c r="GY215" s="303">
        <v>1821.5</v>
      </c>
      <c r="GZ215" s="393">
        <v>184</v>
      </c>
      <c r="HA215" s="303">
        <v>1797.6</v>
      </c>
      <c r="HB215" s="303">
        <v>1715.3999999999999</v>
      </c>
      <c r="HC215" s="303">
        <v>182.15</v>
      </c>
      <c r="HD215" s="393">
        <v>4.5727636849132169E-2</v>
      </c>
      <c r="HE215" s="303" t="s">
        <v>744</v>
      </c>
      <c r="HF215" s="303" t="s">
        <v>744</v>
      </c>
      <c r="HG215" s="303" t="s">
        <v>744</v>
      </c>
      <c r="HH215" s="303" t="s">
        <v>744</v>
      </c>
      <c r="HI215" s="303" t="s">
        <v>744</v>
      </c>
      <c r="HJ215" s="303" t="s">
        <v>744</v>
      </c>
      <c r="HK215" s="303" t="s">
        <v>744</v>
      </c>
      <c r="HL215" s="303" t="s">
        <v>744</v>
      </c>
      <c r="HM215" s="303" t="s">
        <v>744</v>
      </c>
      <c r="HN215" s="303" t="s">
        <v>744</v>
      </c>
      <c r="HO215" s="303" t="s">
        <v>744</v>
      </c>
      <c r="HP215" s="303" t="s">
        <v>744</v>
      </c>
      <c r="HQ215" s="393" t="s">
        <v>744</v>
      </c>
      <c r="HR215" s="303" t="s">
        <v>744</v>
      </c>
      <c r="HS215" s="303" t="s">
        <v>744</v>
      </c>
      <c r="HT215" s="303" t="s">
        <v>744</v>
      </c>
      <c r="HU215" s="393" t="s">
        <v>744</v>
      </c>
      <c r="HV215" s="303">
        <v>10</v>
      </c>
      <c r="HW215" s="303">
        <v>17976</v>
      </c>
      <c r="HX215" s="303">
        <v>0</v>
      </c>
      <c r="HY215" s="303">
        <v>360</v>
      </c>
      <c r="HZ215" s="303">
        <v>0</v>
      </c>
      <c r="IA215" s="303">
        <v>248</v>
      </c>
      <c r="IB215" s="303">
        <v>0</v>
      </c>
      <c r="IC215" s="303">
        <v>0</v>
      </c>
      <c r="ID215" s="303">
        <v>214</v>
      </c>
      <c r="IE215" s="303">
        <v>0</v>
      </c>
      <c r="IF215" s="303">
        <v>17154</v>
      </c>
      <c r="IG215" s="303">
        <v>1821.5</v>
      </c>
      <c r="IH215" s="393">
        <v>184</v>
      </c>
      <c r="II215" s="303">
        <v>1797.6</v>
      </c>
      <c r="IJ215" s="303">
        <v>1715.4</v>
      </c>
      <c r="IK215" s="303">
        <v>182.15</v>
      </c>
      <c r="IL215" s="393">
        <v>4.5727636849132058E-2</v>
      </c>
      <c r="IM215" s="303"/>
      <c r="IN215" s="303">
        <v>1767.1111111111111</v>
      </c>
      <c r="IO215" s="303">
        <v>1665.9259259259259</v>
      </c>
      <c r="IP215" s="393">
        <v>5.726022803487596E-2</v>
      </c>
      <c r="IQ215" s="303" t="s">
        <v>744</v>
      </c>
      <c r="IR215" s="303" t="s">
        <v>744</v>
      </c>
      <c r="IS215" s="393" t="s">
        <v>744</v>
      </c>
      <c r="IT215" s="303">
        <v>1767.1111111111111</v>
      </c>
      <c r="IU215" s="303">
        <v>1665.9259259259259</v>
      </c>
      <c r="IV215" s="393">
        <v>5.726022803487596E-2</v>
      </c>
      <c r="IW215" s="735"/>
      <c r="IX215" s="303"/>
      <c r="IY215" s="396" t="s">
        <v>491</v>
      </c>
      <c r="IZ215" s="396" t="s">
        <v>342</v>
      </c>
      <c r="JA215" s="396" t="s">
        <v>343</v>
      </c>
      <c r="JB215" s="396">
        <v>16</v>
      </c>
      <c r="JC215" s="396" t="s">
        <v>12</v>
      </c>
      <c r="JD215" s="396" t="s">
        <v>232</v>
      </c>
      <c r="JE215" s="396" t="s">
        <v>9</v>
      </c>
      <c r="JF215" s="396" t="s">
        <v>232</v>
      </c>
      <c r="JG215" s="396" t="s">
        <v>358</v>
      </c>
    </row>
    <row r="216" spans="1:267" customFormat="1">
      <c r="A216">
        <v>3659</v>
      </c>
      <c r="B216">
        <v>1</v>
      </c>
      <c r="F216">
        <v>700</v>
      </c>
      <c r="G216">
        <v>41</v>
      </c>
      <c r="H216">
        <v>1</v>
      </c>
      <c r="I216">
        <v>0</v>
      </c>
      <c r="J216">
        <v>1</v>
      </c>
      <c r="K216">
        <v>0</v>
      </c>
      <c r="L216" t="s">
        <v>491</v>
      </c>
      <c r="M216">
        <v>0</v>
      </c>
      <c r="N216">
        <v>38</v>
      </c>
      <c r="O216">
        <v>27.5</v>
      </c>
      <c r="P216">
        <v>40</v>
      </c>
      <c r="Q216">
        <v>40</v>
      </c>
      <c r="R216">
        <v>0</v>
      </c>
      <c r="S216">
        <v>0</v>
      </c>
      <c r="T216" t="s">
        <v>745</v>
      </c>
      <c r="U216">
        <v>0</v>
      </c>
      <c r="V216">
        <v>0</v>
      </c>
      <c r="W216">
        <v>9</v>
      </c>
      <c r="X216">
        <v>1</v>
      </c>
      <c r="Y216">
        <v>18.5</v>
      </c>
      <c r="Z216">
        <v>0</v>
      </c>
      <c r="AA216">
        <v>0</v>
      </c>
      <c r="AB216">
        <v>0</v>
      </c>
      <c r="AC216">
        <v>0</v>
      </c>
      <c r="AD216">
        <v>0</v>
      </c>
      <c r="AE216">
        <v>16</v>
      </c>
      <c r="AF216">
        <v>0</v>
      </c>
      <c r="AG216">
        <v>0</v>
      </c>
      <c r="AH216">
        <v>0</v>
      </c>
      <c r="AI216">
        <v>24</v>
      </c>
      <c r="AJ216">
        <v>24</v>
      </c>
      <c r="AK216">
        <v>0</v>
      </c>
      <c r="AL216">
        <v>0</v>
      </c>
      <c r="AM216">
        <v>0</v>
      </c>
      <c r="AN216">
        <v>0</v>
      </c>
      <c r="AO216">
        <v>0</v>
      </c>
      <c r="AP216">
        <v>0</v>
      </c>
      <c r="AQ216">
        <v>0</v>
      </c>
      <c r="AR216">
        <v>0</v>
      </c>
      <c r="AS216">
        <v>0</v>
      </c>
      <c r="AT216">
        <v>0</v>
      </c>
      <c r="AU216">
        <v>0</v>
      </c>
      <c r="AV216">
        <v>0</v>
      </c>
      <c r="AW216">
        <v>80</v>
      </c>
      <c r="AX216">
        <v>0</v>
      </c>
      <c r="AY216">
        <v>0</v>
      </c>
      <c r="AZ216">
        <v>0</v>
      </c>
      <c r="BA216">
        <v>0</v>
      </c>
      <c r="BB216">
        <v>0</v>
      </c>
      <c r="BC216">
        <v>104</v>
      </c>
      <c r="BD216">
        <v>0</v>
      </c>
      <c r="BE216">
        <v>0</v>
      </c>
      <c r="BF216">
        <v>0</v>
      </c>
      <c r="BG216">
        <v>0</v>
      </c>
      <c r="BH216">
        <v>24</v>
      </c>
      <c r="BI216">
        <v>0</v>
      </c>
      <c r="BJ216">
        <v>0</v>
      </c>
      <c r="BK216">
        <v>0</v>
      </c>
      <c r="BL216">
        <v>0</v>
      </c>
      <c r="BM216">
        <v>0</v>
      </c>
      <c r="BN216">
        <v>0</v>
      </c>
      <c r="BO216">
        <v>1424</v>
      </c>
      <c r="BP216">
        <v>0</v>
      </c>
      <c r="BQ216">
        <v>0</v>
      </c>
      <c r="BR216">
        <v>0</v>
      </c>
      <c r="BS216">
        <v>0</v>
      </c>
      <c r="BT216">
        <v>0</v>
      </c>
      <c r="BU216">
        <v>0</v>
      </c>
      <c r="BV216">
        <v>0</v>
      </c>
      <c r="BW216">
        <v>0</v>
      </c>
      <c r="BX216">
        <v>0</v>
      </c>
      <c r="BY216">
        <v>0</v>
      </c>
      <c r="BZ216">
        <v>0</v>
      </c>
      <c r="CA216">
        <v>264</v>
      </c>
      <c r="CB216">
        <v>0</v>
      </c>
      <c r="CC216">
        <v>0</v>
      </c>
      <c r="CD216">
        <v>0</v>
      </c>
      <c r="CE216">
        <v>755</v>
      </c>
      <c r="CF216">
        <v>0</v>
      </c>
      <c r="CG216" s="439"/>
      <c r="CH216" s="303">
        <v>38</v>
      </c>
      <c r="CI216" s="393">
        <v>27.5</v>
      </c>
      <c r="CJ216" s="303">
        <v>40</v>
      </c>
      <c r="CK216" s="393">
        <v>40</v>
      </c>
      <c r="CL216" s="303">
        <v>0</v>
      </c>
      <c r="CM216" s="393">
        <v>0</v>
      </c>
      <c r="CN216" s="303"/>
      <c r="CO216" s="303"/>
      <c r="CP216" s="393" t="s">
        <v>744</v>
      </c>
      <c r="CQ216" s="303" t="s">
        <v>389</v>
      </c>
      <c r="CR216" s="393" t="s">
        <v>389</v>
      </c>
      <c r="CS216" s="393" t="s">
        <v>744</v>
      </c>
      <c r="CT216" s="303" t="s">
        <v>389</v>
      </c>
      <c r="CU216" s="393" t="s">
        <v>389</v>
      </c>
      <c r="CV216" s="303" t="s">
        <v>744</v>
      </c>
      <c r="CW216" s="303" t="s">
        <v>744</v>
      </c>
      <c r="CX216" s="303" t="s">
        <v>744</v>
      </c>
      <c r="CY216" s="303" t="s">
        <v>744</v>
      </c>
      <c r="CZ216" s="303" t="s">
        <v>744</v>
      </c>
      <c r="DA216" s="303" t="s">
        <v>744</v>
      </c>
      <c r="DB216" s="303" t="s">
        <v>744</v>
      </c>
      <c r="DC216" s="303" t="s">
        <v>744</v>
      </c>
      <c r="DD216" s="303" t="s">
        <v>744</v>
      </c>
      <c r="DE216" s="303" t="s">
        <v>744</v>
      </c>
      <c r="DF216" s="303" t="s">
        <v>744</v>
      </c>
      <c r="DG216" s="393" t="s">
        <v>744</v>
      </c>
      <c r="DH216" s="303" t="s">
        <v>744</v>
      </c>
      <c r="DI216" s="303" t="s">
        <v>744</v>
      </c>
      <c r="DJ216" s="393" t="s">
        <v>744</v>
      </c>
      <c r="DK216" s="303" t="s">
        <v>744</v>
      </c>
      <c r="DL216" s="303" t="s">
        <v>744</v>
      </c>
      <c r="DM216" s="303" t="s">
        <v>744</v>
      </c>
      <c r="DN216" s="303" t="s">
        <v>744</v>
      </c>
      <c r="DO216" s="303" t="s">
        <v>744</v>
      </c>
      <c r="DP216" s="303" t="s">
        <v>744</v>
      </c>
      <c r="DQ216" s="303" t="s">
        <v>744</v>
      </c>
      <c r="DR216" s="303" t="s">
        <v>744</v>
      </c>
      <c r="DS216" s="303" t="s">
        <v>744</v>
      </c>
      <c r="DT216" s="303" t="s">
        <v>744</v>
      </c>
      <c r="DU216" s="303" t="s">
        <v>744</v>
      </c>
      <c r="DV216" s="393" t="s">
        <v>744</v>
      </c>
      <c r="DW216" s="303" t="s">
        <v>744</v>
      </c>
      <c r="DX216" s="303" t="s">
        <v>744</v>
      </c>
      <c r="DY216" s="393" t="s">
        <v>744</v>
      </c>
      <c r="DZ216" s="303" t="s">
        <v>744</v>
      </c>
      <c r="EA216" s="303" t="s">
        <v>744</v>
      </c>
      <c r="EB216" s="303" t="s">
        <v>744</v>
      </c>
      <c r="EC216" s="303" t="s">
        <v>744</v>
      </c>
      <c r="ED216" s="303" t="s">
        <v>744</v>
      </c>
      <c r="EE216" s="303" t="s">
        <v>744</v>
      </c>
      <c r="EF216" s="303" t="s">
        <v>744</v>
      </c>
      <c r="EG216" s="303" t="s">
        <v>744</v>
      </c>
      <c r="EH216" s="303" t="s">
        <v>744</v>
      </c>
      <c r="EI216" s="303" t="s">
        <v>744</v>
      </c>
      <c r="EJ216" s="303" t="s">
        <v>744</v>
      </c>
      <c r="EK216" s="393" t="s">
        <v>744</v>
      </c>
      <c r="EL216" s="303" t="s">
        <v>744</v>
      </c>
      <c r="EM216" s="303" t="s">
        <v>744</v>
      </c>
      <c r="EN216" s="393" t="s">
        <v>744</v>
      </c>
      <c r="EO216" s="303">
        <v>9</v>
      </c>
      <c r="EP216" s="303">
        <v>15264</v>
      </c>
      <c r="EQ216" s="303">
        <v>0</v>
      </c>
      <c r="ER216" s="303">
        <v>24</v>
      </c>
      <c r="ES216" s="303">
        <v>0</v>
      </c>
      <c r="ET216" s="303">
        <v>0</v>
      </c>
      <c r="EU216" s="303">
        <v>0</v>
      </c>
      <c r="EV216" s="303">
        <v>0</v>
      </c>
      <c r="EW216" s="303">
        <v>0</v>
      </c>
      <c r="EX216" s="303">
        <v>0</v>
      </c>
      <c r="EY216" s="303">
        <v>15240</v>
      </c>
      <c r="EZ216" s="303">
        <v>0</v>
      </c>
      <c r="FA216" s="393">
        <v>0</v>
      </c>
      <c r="FB216" s="303">
        <v>1696</v>
      </c>
      <c r="FC216" s="303">
        <v>1693.3333333333333</v>
      </c>
      <c r="FD216" s="303">
        <v>0</v>
      </c>
      <c r="FE216" s="393">
        <v>1.5723270440252124E-3</v>
      </c>
      <c r="FF216" s="303">
        <v>1</v>
      </c>
      <c r="FG216" s="303">
        <v>1696</v>
      </c>
      <c r="FH216" s="303">
        <v>0</v>
      </c>
      <c r="FI216" s="303">
        <v>24</v>
      </c>
      <c r="FJ216" s="303">
        <v>0</v>
      </c>
      <c r="FK216" s="303">
        <v>0</v>
      </c>
      <c r="FL216" s="303">
        <v>0</v>
      </c>
      <c r="FM216" s="303">
        <v>24</v>
      </c>
      <c r="FN216" s="303">
        <v>0</v>
      </c>
      <c r="FO216" s="303">
        <v>0</v>
      </c>
      <c r="FP216" s="303">
        <v>1648</v>
      </c>
      <c r="FQ216" s="303">
        <v>0</v>
      </c>
      <c r="FR216" s="393">
        <v>0</v>
      </c>
      <c r="FS216" s="303">
        <v>1696</v>
      </c>
      <c r="FT216" s="303">
        <v>1648</v>
      </c>
      <c r="FU216" s="303">
        <v>0</v>
      </c>
      <c r="FV216" s="393">
        <v>2.8301886792452824E-2</v>
      </c>
      <c r="FW216" s="303">
        <v>10</v>
      </c>
      <c r="FX216" s="303">
        <v>16960</v>
      </c>
      <c r="FY216" s="303">
        <v>0</v>
      </c>
      <c r="FZ216" s="303">
        <v>48</v>
      </c>
      <c r="GA216" s="303">
        <v>0</v>
      </c>
      <c r="GB216" s="303">
        <v>0</v>
      </c>
      <c r="GC216" s="303">
        <v>0</v>
      </c>
      <c r="GD216" s="303">
        <v>24</v>
      </c>
      <c r="GE216" s="303">
        <v>0</v>
      </c>
      <c r="GF216" s="303">
        <v>0</v>
      </c>
      <c r="GG216" s="303">
        <v>16888</v>
      </c>
      <c r="GH216" s="303">
        <v>0</v>
      </c>
      <c r="GI216" s="393">
        <v>0</v>
      </c>
      <c r="GJ216" s="303">
        <v>1696</v>
      </c>
      <c r="GK216" s="303">
        <v>1688.8</v>
      </c>
      <c r="GL216" s="303">
        <v>0</v>
      </c>
      <c r="GM216" s="393">
        <v>4.2452830188679513E-3</v>
      </c>
      <c r="GN216" s="303">
        <v>18.5</v>
      </c>
      <c r="GO216" s="303">
        <v>32666</v>
      </c>
      <c r="GP216" s="303">
        <v>16</v>
      </c>
      <c r="GQ216" s="303">
        <v>0</v>
      </c>
      <c r="GR216" s="303">
        <v>0</v>
      </c>
      <c r="GS216" s="303">
        <v>80</v>
      </c>
      <c r="GT216" s="303">
        <v>104</v>
      </c>
      <c r="GU216" s="303">
        <v>0</v>
      </c>
      <c r="GV216" s="303">
        <v>1424</v>
      </c>
      <c r="GW216" s="303">
        <v>0</v>
      </c>
      <c r="GX216" s="303">
        <v>31042</v>
      </c>
      <c r="GY216" s="303">
        <v>755</v>
      </c>
      <c r="GZ216" s="393">
        <v>264</v>
      </c>
      <c r="HA216" s="303">
        <v>1765.7297297297298</v>
      </c>
      <c r="HB216" s="303">
        <v>1677.9459459459461</v>
      </c>
      <c r="HC216" s="303">
        <v>40.810810810810814</v>
      </c>
      <c r="HD216" s="393">
        <v>4.9715300312251243E-2</v>
      </c>
      <c r="HE216" s="303" t="s">
        <v>744</v>
      </c>
      <c r="HF216" s="303" t="s">
        <v>744</v>
      </c>
      <c r="HG216" s="303" t="s">
        <v>744</v>
      </c>
      <c r="HH216" s="303" t="s">
        <v>744</v>
      </c>
      <c r="HI216" s="303" t="s">
        <v>744</v>
      </c>
      <c r="HJ216" s="303" t="s">
        <v>744</v>
      </c>
      <c r="HK216" s="303" t="s">
        <v>744</v>
      </c>
      <c r="HL216" s="303" t="s">
        <v>744</v>
      </c>
      <c r="HM216" s="303" t="s">
        <v>744</v>
      </c>
      <c r="HN216" s="303" t="s">
        <v>744</v>
      </c>
      <c r="HO216" s="303" t="s">
        <v>744</v>
      </c>
      <c r="HP216" s="303" t="s">
        <v>744</v>
      </c>
      <c r="HQ216" s="393" t="s">
        <v>744</v>
      </c>
      <c r="HR216" s="303" t="s">
        <v>744</v>
      </c>
      <c r="HS216" s="303" t="s">
        <v>744</v>
      </c>
      <c r="HT216" s="303" t="s">
        <v>744</v>
      </c>
      <c r="HU216" s="393" t="s">
        <v>744</v>
      </c>
      <c r="HV216" s="303">
        <v>18.5</v>
      </c>
      <c r="HW216" s="303">
        <v>32666</v>
      </c>
      <c r="HX216" s="303">
        <v>16</v>
      </c>
      <c r="HY216" s="303">
        <v>0</v>
      </c>
      <c r="HZ216" s="303">
        <v>0</v>
      </c>
      <c r="IA216" s="303">
        <v>80</v>
      </c>
      <c r="IB216" s="303">
        <v>104</v>
      </c>
      <c r="IC216" s="303">
        <v>0</v>
      </c>
      <c r="ID216" s="303">
        <v>1424</v>
      </c>
      <c r="IE216" s="303">
        <v>0</v>
      </c>
      <c r="IF216" s="303">
        <v>31042</v>
      </c>
      <c r="IG216" s="303">
        <v>755</v>
      </c>
      <c r="IH216" s="393">
        <v>264</v>
      </c>
      <c r="II216" s="303">
        <v>1765.7297297297298</v>
      </c>
      <c r="IJ216" s="303">
        <v>1677.9459459459461</v>
      </c>
      <c r="IK216" s="303">
        <v>40.810810810810814</v>
      </c>
      <c r="IL216" s="393">
        <v>4.9715300312251243E-2</v>
      </c>
      <c r="IM216" s="303"/>
      <c r="IN216" s="303">
        <v>1742.909090909091</v>
      </c>
      <c r="IO216" s="303">
        <v>1682.9818181818182</v>
      </c>
      <c r="IP216" s="393">
        <v>3.4383475902357685E-2</v>
      </c>
      <c r="IQ216" s="303">
        <v>1696</v>
      </c>
      <c r="IR216" s="303">
        <v>1648</v>
      </c>
      <c r="IS216" s="393">
        <v>2.8301886792452824E-2</v>
      </c>
      <c r="IT216" s="303">
        <v>1741.2631578947369</v>
      </c>
      <c r="IU216" s="303">
        <v>1681.7543859649122</v>
      </c>
      <c r="IV216" s="393">
        <v>3.4175633740378131E-2</v>
      </c>
      <c r="IW216" s="735"/>
      <c r="IX216" s="303"/>
      <c r="IY216" s="396" t="s">
        <v>491</v>
      </c>
      <c r="IZ216" s="396" t="s">
        <v>342</v>
      </c>
      <c r="JA216" s="396" t="s">
        <v>343</v>
      </c>
      <c r="JB216" s="396">
        <v>30</v>
      </c>
      <c r="JC216" s="396" t="s">
        <v>12</v>
      </c>
      <c r="JD216" s="396" t="s">
        <v>232</v>
      </c>
      <c r="JE216" s="396" t="s">
        <v>9</v>
      </c>
      <c r="JF216" s="396" t="s">
        <v>232</v>
      </c>
      <c r="JG216" s="396" t="s">
        <v>358</v>
      </c>
    </row>
    <row r="217" spans="1:267" customFormat="1">
      <c r="A217">
        <v>3660</v>
      </c>
      <c r="B217">
        <v>1</v>
      </c>
      <c r="F217">
        <v>700</v>
      </c>
      <c r="G217">
        <v>41</v>
      </c>
      <c r="H217">
        <v>1</v>
      </c>
      <c r="I217">
        <v>0</v>
      </c>
      <c r="J217">
        <v>1</v>
      </c>
      <c r="K217">
        <v>0</v>
      </c>
      <c r="L217" t="s">
        <v>491</v>
      </c>
      <c r="M217">
        <v>0</v>
      </c>
      <c r="N217">
        <v>22.65</v>
      </c>
      <c r="O217">
        <v>23.32</v>
      </c>
      <c r="P217">
        <v>40</v>
      </c>
      <c r="Q217">
        <v>40</v>
      </c>
      <c r="R217">
        <v>0</v>
      </c>
      <c r="S217">
        <v>0</v>
      </c>
      <c r="T217" t="s">
        <v>745</v>
      </c>
      <c r="U217">
        <v>3</v>
      </c>
      <c r="V217">
        <v>1</v>
      </c>
      <c r="W217">
        <v>7</v>
      </c>
      <c r="X217">
        <v>4</v>
      </c>
      <c r="Y217">
        <v>14</v>
      </c>
      <c r="Z217">
        <v>0</v>
      </c>
      <c r="AA217">
        <v>0</v>
      </c>
      <c r="AB217">
        <v>0</v>
      </c>
      <c r="AC217">
        <v>0</v>
      </c>
      <c r="AD217">
        <v>0</v>
      </c>
      <c r="AE217">
        <v>0</v>
      </c>
      <c r="AF217">
        <v>0</v>
      </c>
      <c r="AG217">
        <v>40</v>
      </c>
      <c r="AH217">
        <v>16</v>
      </c>
      <c r="AI217">
        <v>224</v>
      </c>
      <c r="AJ217">
        <v>104</v>
      </c>
      <c r="AK217">
        <v>632</v>
      </c>
      <c r="AL217">
        <v>0</v>
      </c>
      <c r="AM217">
        <v>0</v>
      </c>
      <c r="AN217">
        <v>0</v>
      </c>
      <c r="AO217">
        <v>0</v>
      </c>
      <c r="AP217">
        <v>0</v>
      </c>
      <c r="AQ217">
        <v>0</v>
      </c>
      <c r="AR217">
        <v>0</v>
      </c>
      <c r="AS217">
        <v>0</v>
      </c>
      <c r="AT217">
        <v>0</v>
      </c>
      <c r="AU217">
        <v>0</v>
      </c>
      <c r="AV217">
        <v>0</v>
      </c>
      <c r="AW217">
        <v>0</v>
      </c>
      <c r="AX217">
        <v>0</v>
      </c>
      <c r="AY217">
        <v>0</v>
      </c>
      <c r="AZ217">
        <v>0</v>
      </c>
      <c r="BA217">
        <v>0</v>
      </c>
      <c r="BB217">
        <v>0</v>
      </c>
      <c r="BC217">
        <v>120</v>
      </c>
      <c r="BD217">
        <v>0</v>
      </c>
      <c r="BE217">
        <v>0</v>
      </c>
      <c r="BF217">
        <v>0</v>
      </c>
      <c r="BG217">
        <v>36</v>
      </c>
      <c r="BH217">
        <v>74</v>
      </c>
      <c r="BI217">
        <v>48</v>
      </c>
      <c r="BJ217">
        <v>0</v>
      </c>
      <c r="BK217">
        <v>0</v>
      </c>
      <c r="BL217">
        <v>0</v>
      </c>
      <c r="BM217">
        <v>0</v>
      </c>
      <c r="BN217">
        <v>0</v>
      </c>
      <c r="BO217">
        <v>0</v>
      </c>
      <c r="BP217">
        <v>0</v>
      </c>
      <c r="BQ217">
        <v>0</v>
      </c>
      <c r="BR217">
        <v>0</v>
      </c>
      <c r="BS217">
        <v>0</v>
      </c>
      <c r="BT217">
        <v>0</v>
      </c>
      <c r="BU217">
        <v>0</v>
      </c>
      <c r="BV217">
        <v>0</v>
      </c>
      <c r="BW217">
        <v>0</v>
      </c>
      <c r="BX217">
        <v>0</v>
      </c>
      <c r="BY217">
        <v>0</v>
      </c>
      <c r="BZ217">
        <v>0</v>
      </c>
      <c r="CA217">
        <v>59</v>
      </c>
      <c r="CB217">
        <v>0</v>
      </c>
      <c r="CC217">
        <v>0</v>
      </c>
      <c r="CD217">
        <v>0</v>
      </c>
      <c r="CE217">
        <v>0</v>
      </c>
      <c r="CF217">
        <v>0</v>
      </c>
      <c r="CG217" s="439"/>
      <c r="CH217" s="303">
        <v>22.65</v>
      </c>
      <c r="CI217" s="393">
        <v>23.32</v>
      </c>
      <c r="CJ217" s="303">
        <v>40</v>
      </c>
      <c r="CK217" s="393">
        <v>40</v>
      </c>
      <c r="CL217" s="303">
        <v>0</v>
      </c>
      <c r="CM217" s="393">
        <v>0</v>
      </c>
      <c r="CN217" s="303"/>
      <c r="CO217" s="303"/>
      <c r="CP217" s="393" t="s">
        <v>744</v>
      </c>
      <c r="CQ217" s="303" t="s">
        <v>389</v>
      </c>
      <c r="CR217" s="393" t="s">
        <v>744</v>
      </c>
      <c r="CS217" s="393" t="s">
        <v>744</v>
      </c>
      <c r="CT217" s="303" t="s">
        <v>389</v>
      </c>
      <c r="CU217" s="393" t="s">
        <v>744</v>
      </c>
      <c r="CV217" s="303">
        <v>3</v>
      </c>
      <c r="CW217" s="303">
        <v>5456.4</v>
      </c>
      <c r="CX217" s="303">
        <v>0</v>
      </c>
      <c r="CY217" s="303">
        <v>40</v>
      </c>
      <c r="CZ217" s="303">
        <v>0</v>
      </c>
      <c r="DA217" s="303">
        <v>0</v>
      </c>
      <c r="DB217" s="303">
        <v>0</v>
      </c>
      <c r="DC217" s="303">
        <v>0</v>
      </c>
      <c r="DD217" s="303">
        <v>0</v>
      </c>
      <c r="DE217" s="303">
        <v>0</v>
      </c>
      <c r="DF217" s="303">
        <v>5416.4</v>
      </c>
      <c r="DG217" s="393">
        <v>0</v>
      </c>
      <c r="DH217" s="303">
        <v>1818.8</v>
      </c>
      <c r="DI217" s="303">
        <v>1805.4666666666667</v>
      </c>
      <c r="DJ217" s="393">
        <v>7.3308408474451747E-3</v>
      </c>
      <c r="DK217" s="303">
        <v>1</v>
      </c>
      <c r="DL217" s="303">
        <v>1818.8</v>
      </c>
      <c r="DM217" s="303">
        <v>0</v>
      </c>
      <c r="DN217" s="303">
        <v>16</v>
      </c>
      <c r="DO217" s="303">
        <v>0</v>
      </c>
      <c r="DP217" s="303">
        <v>0</v>
      </c>
      <c r="DQ217" s="303">
        <v>0</v>
      </c>
      <c r="DR217" s="303">
        <v>0</v>
      </c>
      <c r="DS217" s="303">
        <v>0</v>
      </c>
      <c r="DT217" s="303">
        <v>0</v>
      </c>
      <c r="DU217" s="303">
        <v>1802.8</v>
      </c>
      <c r="DV217" s="393">
        <v>0</v>
      </c>
      <c r="DW217" s="303">
        <v>1818.8</v>
      </c>
      <c r="DX217" s="303">
        <v>1802.8</v>
      </c>
      <c r="DY217" s="393">
        <v>8.7970090169342541E-3</v>
      </c>
      <c r="DZ217" s="303">
        <v>4</v>
      </c>
      <c r="EA217" s="303">
        <v>7275.2</v>
      </c>
      <c r="EB217" s="303">
        <v>0</v>
      </c>
      <c r="EC217" s="303">
        <v>56</v>
      </c>
      <c r="ED217" s="303">
        <v>0</v>
      </c>
      <c r="EE217" s="303">
        <v>0</v>
      </c>
      <c r="EF217" s="303">
        <v>0</v>
      </c>
      <c r="EG217" s="303">
        <v>0</v>
      </c>
      <c r="EH217" s="303">
        <v>0</v>
      </c>
      <c r="EI217" s="303">
        <v>0</v>
      </c>
      <c r="EJ217" s="303">
        <v>7219.2</v>
      </c>
      <c r="EK217" s="393">
        <v>0</v>
      </c>
      <c r="EL217" s="303">
        <v>1818.8</v>
      </c>
      <c r="EM217" s="303">
        <v>1804.8</v>
      </c>
      <c r="EN217" s="393">
        <v>7.6973828898174723E-3</v>
      </c>
      <c r="EO217" s="303">
        <v>7</v>
      </c>
      <c r="EP217" s="303">
        <v>12731.6</v>
      </c>
      <c r="EQ217" s="303">
        <v>0</v>
      </c>
      <c r="ER217" s="303">
        <v>224</v>
      </c>
      <c r="ES217" s="303">
        <v>0</v>
      </c>
      <c r="ET217" s="303">
        <v>0</v>
      </c>
      <c r="EU217" s="303">
        <v>0</v>
      </c>
      <c r="EV217" s="303">
        <v>36</v>
      </c>
      <c r="EW217" s="303">
        <v>0</v>
      </c>
      <c r="EX217" s="303">
        <v>0</v>
      </c>
      <c r="EY217" s="303">
        <v>12471.6</v>
      </c>
      <c r="EZ217" s="303">
        <v>0</v>
      </c>
      <c r="FA217" s="393">
        <v>0</v>
      </c>
      <c r="FB217" s="303">
        <v>1818.8</v>
      </c>
      <c r="FC217" s="303">
        <v>1781.6571428571428</v>
      </c>
      <c r="FD217" s="303">
        <v>0</v>
      </c>
      <c r="FE217" s="393">
        <v>2.0421628075025899E-2</v>
      </c>
      <c r="FF217" s="303">
        <v>4</v>
      </c>
      <c r="FG217" s="303">
        <v>7275.2</v>
      </c>
      <c r="FH217" s="303">
        <v>0</v>
      </c>
      <c r="FI217" s="303">
        <v>104</v>
      </c>
      <c r="FJ217" s="303">
        <v>0</v>
      </c>
      <c r="FK217" s="303">
        <v>0</v>
      </c>
      <c r="FL217" s="303">
        <v>0</v>
      </c>
      <c r="FM217" s="303">
        <v>74</v>
      </c>
      <c r="FN217" s="303">
        <v>0</v>
      </c>
      <c r="FO217" s="303">
        <v>0</v>
      </c>
      <c r="FP217" s="303">
        <v>7097.2</v>
      </c>
      <c r="FQ217" s="303">
        <v>0</v>
      </c>
      <c r="FR217" s="393">
        <v>0</v>
      </c>
      <c r="FS217" s="303">
        <v>1818.8</v>
      </c>
      <c r="FT217" s="303">
        <v>1774.3</v>
      </c>
      <c r="FU217" s="303">
        <v>0</v>
      </c>
      <c r="FV217" s="393">
        <v>2.4466681328348394E-2</v>
      </c>
      <c r="FW217" s="303">
        <v>11</v>
      </c>
      <c r="FX217" s="303">
        <v>20006.8</v>
      </c>
      <c r="FY217" s="303">
        <v>0</v>
      </c>
      <c r="FZ217" s="303">
        <v>328</v>
      </c>
      <c r="GA217" s="303">
        <v>0</v>
      </c>
      <c r="GB217" s="303">
        <v>0</v>
      </c>
      <c r="GC217" s="303">
        <v>0</v>
      </c>
      <c r="GD217" s="303">
        <v>110</v>
      </c>
      <c r="GE217" s="303">
        <v>0</v>
      </c>
      <c r="GF217" s="303">
        <v>0</v>
      </c>
      <c r="GG217" s="303">
        <v>19568.8</v>
      </c>
      <c r="GH217" s="303">
        <v>0</v>
      </c>
      <c r="GI217" s="393">
        <v>0</v>
      </c>
      <c r="GJ217" s="303">
        <v>1818.8</v>
      </c>
      <c r="GK217" s="303">
        <v>1778.9818181818182</v>
      </c>
      <c r="GL217" s="303">
        <v>0</v>
      </c>
      <c r="GM217" s="393">
        <v>2.1892556530779483E-2</v>
      </c>
      <c r="GN217" s="303">
        <v>14</v>
      </c>
      <c r="GO217" s="303">
        <v>25329.16</v>
      </c>
      <c r="GP217" s="303">
        <v>0</v>
      </c>
      <c r="GQ217" s="303">
        <v>632</v>
      </c>
      <c r="GR217" s="303">
        <v>0</v>
      </c>
      <c r="GS217" s="303">
        <v>0</v>
      </c>
      <c r="GT217" s="303">
        <v>120</v>
      </c>
      <c r="GU217" s="303">
        <v>48</v>
      </c>
      <c r="GV217" s="303">
        <v>0</v>
      </c>
      <c r="GW217" s="303">
        <v>0</v>
      </c>
      <c r="GX217" s="303">
        <v>24529.16</v>
      </c>
      <c r="GY217" s="303">
        <v>0</v>
      </c>
      <c r="GZ217" s="393">
        <v>59</v>
      </c>
      <c r="HA217" s="303">
        <v>1809.2257142857143</v>
      </c>
      <c r="HB217" s="303">
        <v>1752.0828571428572</v>
      </c>
      <c r="HC217" s="303">
        <v>0</v>
      </c>
      <c r="HD217" s="393">
        <v>3.1584150441625325E-2</v>
      </c>
      <c r="HE217" s="303" t="s">
        <v>744</v>
      </c>
      <c r="HF217" s="303" t="s">
        <v>744</v>
      </c>
      <c r="HG217" s="303" t="s">
        <v>744</v>
      </c>
      <c r="HH217" s="303" t="s">
        <v>744</v>
      </c>
      <c r="HI217" s="303" t="s">
        <v>744</v>
      </c>
      <c r="HJ217" s="303" t="s">
        <v>744</v>
      </c>
      <c r="HK217" s="303" t="s">
        <v>744</v>
      </c>
      <c r="HL217" s="303" t="s">
        <v>744</v>
      </c>
      <c r="HM217" s="303" t="s">
        <v>744</v>
      </c>
      <c r="HN217" s="303" t="s">
        <v>744</v>
      </c>
      <c r="HO217" s="303" t="s">
        <v>744</v>
      </c>
      <c r="HP217" s="303" t="s">
        <v>744</v>
      </c>
      <c r="HQ217" s="393" t="s">
        <v>744</v>
      </c>
      <c r="HR217" s="303" t="s">
        <v>744</v>
      </c>
      <c r="HS217" s="303" t="s">
        <v>744</v>
      </c>
      <c r="HT217" s="303" t="s">
        <v>744</v>
      </c>
      <c r="HU217" s="393" t="s">
        <v>744</v>
      </c>
      <c r="HV217" s="303">
        <v>14</v>
      </c>
      <c r="HW217" s="303">
        <v>25329.16</v>
      </c>
      <c r="HX217" s="303">
        <v>0</v>
      </c>
      <c r="HY217" s="303">
        <v>632</v>
      </c>
      <c r="HZ217" s="303">
        <v>0</v>
      </c>
      <c r="IA217" s="303">
        <v>0</v>
      </c>
      <c r="IB217" s="303">
        <v>120</v>
      </c>
      <c r="IC217" s="303">
        <v>48</v>
      </c>
      <c r="ID217" s="303">
        <v>0</v>
      </c>
      <c r="IE217" s="303">
        <v>0</v>
      </c>
      <c r="IF217" s="303">
        <v>24529.16</v>
      </c>
      <c r="IG217" s="303">
        <v>0</v>
      </c>
      <c r="IH217" s="393">
        <v>59</v>
      </c>
      <c r="II217" s="303">
        <v>1809.2257142857143</v>
      </c>
      <c r="IJ217" s="303">
        <v>1752.0828571428572</v>
      </c>
      <c r="IK217" s="303">
        <v>0</v>
      </c>
      <c r="IL217" s="393">
        <v>3.1584150441625325E-2</v>
      </c>
      <c r="IM217" s="303"/>
      <c r="IN217" s="303">
        <v>1813.2150000000001</v>
      </c>
      <c r="IO217" s="303">
        <v>1767.3816666666669</v>
      </c>
      <c r="IP217" s="393">
        <v>2.5277384829340832E-2</v>
      </c>
      <c r="IQ217" s="303">
        <v>1818.8</v>
      </c>
      <c r="IR217" s="303">
        <v>1780</v>
      </c>
      <c r="IS217" s="393">
        <v>2.1332746866065566E-2</v>
      </c>
      <c r="IT217" s="303">
        <v>1814.177931034483</v>
      </c>
      <c r="IU217" s="303">
        <v>1769.5572413793104</v>
      </c>
      <c r="IV217" s="393">
        <v>2.4595542086507938E-2</v>
      </c>
      <c r="IW217" s="735"/>
      <c r="IX217" s="303"/>
      <c r="IY217" s="396" t="s">
        <v>491</v>
      </c>
      <c r="IZ217" s="396" t="s">
        <v>342</v>
      </c>
      <c r="JA217" s="396" t="s">
        <v>343</v>
      </c>
      <c r="JB217" s="396">
        <v>34</v>
      </c>
      <c r="JC217" s="396" t="s">
        <v>12</v>
      </c>
      <c r="JD217" s="396" t="s">
        <v>232</v>
      </c>
      <c r="JE217" s="396" t="s">
        <v>9</v>
      </c>
      <c r="JF217" s="396" t="s">
        <v>232</v>
      </c>
      <c r="JG217" s="396" t="s">
        <v>358</v>
      </c>
    </row>
    <row r="218" spans="1:267" customFormat="1">
      <c r="A218">
        <v>3661</v>
      </c>
      <c r="B218">
        <v>1</v>
      </c>
      <c r="F218">
        <v>700</v>
      </c>
      <c r="G218">
        <v>41</v>
      </c>
      <c r="H218">
        <v>1</v>
      </c>
      <c r="I218">
        <v>0</v>
      </c>
      <c r="J218">
        <v>1</v>
      </c>
      <c r="K218">
        <v>0</v>
      </c>
      <c r="L218" t="s">
        <v>491</v>
      </c>
      <c r="M218">
        <v>0</v>
      </c>
      <c r="N218">
        <v>0</v>
      </c>
      <c r="O218">
        <v>30</v>
      </c>
      <c r="P218">
        <v>0</v>
      </c>
      <c r="Q218">
        <v>40</v>
      </c>
      <c r="R218">
        <v>0</v>
      </c>
      <c r="S218">
        <v>50</v>
      </c>
      <c r="T218" t="s">
        <v>745</v>
      </c>
      <c r="U218">
        <v>0</v>
      </c>
      <c r="V218">
        <v>0</v>
      </c>
      <c r="W218">
        <v>0</v>
      </c>
      <c r="X218">
        <v>0</v>
      </c>
      <c r="Y218">
        <v>4</v>
      </c>
      <c r="Z218">
        <v>0</v>
      </c>
      <c r="AA218">
        <v>0</v>
      </c>
      <c r="AB218">
        <v>0</v>
      </c>
      <c r="AC218">
        <v>0</v>
      </c>
      <c r="AD218">
        <v>0</v>
      </c>
      <c r="AE218">
        <v>0</v>
      </c>
      <c r="AF218">
        <v>0</v>
      </c>
      <c r="AG218">
        <v>0</v>
      </c>
      <c r="AH218">
        <v>0</v>
      </c>
      <c r="AI218">
        <v>0</v>
      </c>
      <c r="AJ218">
        <v>0</v>
      </c>
      <c r="AK218">
        <v>40</v>
      </c>
      <c r="AL218">
        <v>0</v>
      </c>
      <c r="AM218">
        <v>0</v>
      </c>
      <c r="AN218">
        <v>0</v>
      </c>
      <c r="AO218">
        <v>0</v>
      </c>
      <c r="AP218">
        <v>0</v>
      </c>
      <c r="AQ218">
        <v>0</v>
      </c>
      <c r="AR218">
        <v>0</v>
      </c>
      <c r="AS218">
        <v>0</v>
      </c>
      <c r="AT218">
        <v>0</v>
      </c>
      <c r="AU218">
        <v>0</v>
      </c>
      <c r="AV218">
        <v>0</v>
      </c>
      <c r="AW218">
        <v>0</v>
      </c>
      <c r="AX218">
        <v>0</v>
      </c>
      <c r="AY218">
        <v>0</v>
      </c>
      <c r="AZ218">
        <v>0</v>
      </c>
      <c r="BA218">
        <v>0</v>
      </c>
      <c r="BB218">
        <v>0</v>
      </c>
      <c r="BC218">
        <v>0</v>
      </c>
      <c r="BD218">
        <v>0</v>
      </c>
      <c r="BE218">
        <v>0</v>
      </c>
      <c r="BF218">
        <v>0</v>
      </c>
      <c r="BG218">
        <v>0</v>
      </c>
      <c r="BH218">
        <v>0</v>
      </c>
      <c r="BI218">
        <v>0</v>
      </c>
      <c r="BJ218">
        <v>0</v>
      </c>
      <c r="BK218">
        <v>0</v>
      </c>
      <c r="BL218">
        <v>0</v>
      </c>
      <c r="BM218">
        <v>0</v>
      </c>
      <c r="BN218">
        <v>0</v>
      </c>
      <c r="BO218">
        <v>0</v>
      </c>
      <c r="BP218">
        <v>0</v>
      </c>
      <c r="BQ218">
        <v>0</v>
      </c>
      <c r="BR218">
        <v>0</v>
      </c>
      <c r="BS218">
        <v>0</v>
      </c>
      <c r="BT218">
        <v>0</v>
      </c>
      <c r="BU218">
        <v>0</v>
      </c>
      <c r="BV218">
        <v>0</v>
      </c>
      <c r="BW218">
        <v>0</v>
      </c>
      <c r="BX218">
        <v>0</v>
      </c>
      <c r="BY218">
        <v>0</v>
      </c>
      <c r="BZ218">
        <v>0</v>
      </c>
      <c r="CA218">
        <v>671</v>
      </c>
      <c r="CB218">
        <v>0</v>
      </c>
      <c r="CC218">
        <v>0</v>
      </c>
      <c r="CD218">
        <v>0</v>
      </c>
      <c r="CE218">
        <v>0</v>
      </c>
      <c r="CF218">
        <v>0</v>
      </c>
      <c r="CG218" s="439"/>
      <c r="CH218" s="303" t="s">
        <v>744</v>
      </c>
      <c r="CI218" s="393">
        <v>30</v>
      </c>
      <c r="CJ218" s="303" t="s">
        <v>744</v>
      </c>
      <c r="CK218" s="393">
        <v>40</v>
      </c>
      <c r="CL218" s="303" t="s">
        <v>744</v>
      </c>
      <c r="CM218" s="393">
        <v>50</v>
      </c>
      <c r="CN218" s="303"/>
      <c r="CO218" s="303"/>
      <c r="CP218" s="393" t="s">
        <v>744</v>
      </c>
      <c r="CQ218" s="303" t="s">
        <v>389</v>
      </c>
      <c r="CR218" s="393" t="s">
        <v>744</v>
      </c>
      <c r="CS218" s="393" t="s">
        <v>744</v>
      </c>
      <c r="CT218" s="303" t="s">
        <v>389</v>
      </c>
      <c r="CU218" s="393" t="s">
        <v>744</v>
      </c>
      <c r="CV218" s="303" t="s">
        <v>744</v>
      </c>
      <c r="CW218" s="303" t="s">
        <v>744</v>
      </c>
      <c r="CX218" s="303" t="s">
        <v>744</v>
      </c>
      <c r="CY218" s="303" t="s">
        <v>744</v>
      </c>
      <c r="CZ218" s="303" t="s">
        <v>744</v>
      </c>
      <c r="DA218" s="303" t="s">
        <v>744</v>
      </c>
      <c r="DB218" s="303" t="s">
        <v>744</v>
      </c>
      <c r="DC218" s="303" t="s">
        <v>744</v>
      </c>
      <c r="DD218" s="303" t="s">
        <v>744</v>
      </c>
      <c r="DE218" s="303" t="s">
        <v>744</v>
      </c>
      <c r="DF218" s="303" t="s">
        <v>744</v>
      </c>
      <c r="DG218" s="393" t="s">
        <v>744</v>
      </c>
      <c r="DH218" s="303" t="s">
        <v>744</v>
      </c>
      <c r="DI218" s="303" t="s">
        <v>744</v>
      </c>
      <c r="DJ218" s="393" t="s">
        <v>744</v>
      </c>
      <c r="DK218" s="303" t="s">
        <v>744</v>
      </c>
      <c r="DL218" s="303" t="s">
        <v>744</v>
      </c>
      <c r="DM218" s="303" t="s">
        <v>744</v>
      </c>
      <c r="DN218" s="303" t="s">
        <v>744</v>
      </c>
      <c r="DO218" s="303" t="s">
        <v>744</v>
      </c>
      <c r="DP218" s="303" t="s">
        <v>744</v>
      </c>
      <c r="DQ218" s="303" t="s">
        <v>744</v>
      </c>
      <c r="DR218" s="303" t="s">
        <v>744</v>
      </c>
      <c r="DS218" s="303" t="s">
        <v>744</v>
      </c>
      <c r="DT218" s="303" t="s">
        <v>744</v>
      </c>
      <c r="DU218" s="303" t="s">
        <v>744</v>
      </c>
      <c r="DV218" s="393" t="s">
        <v>744</v>
      </c>
      <c r="DW218" s="303" t="s">
        <v>744</v>
      </c>
      <c r="DX218" s="303" t="s">
        <v>744</v>
      </c>
      <c r="DY218" s="393" t="s">
        <v>744</v>
      </c>
      <c r="DZ218" s="303" t="s">
        <v>744</v>
      </c>
      <c r="EA218" s="303" t="s">
        <v>744</v>
      </c>
      <c r="EB218" s="303" t="s">
        <v>744</v>
      </c>
      <c r="EC218" s="303" t="s">
        <v>744</v>
      </c>
      <c r="ED218" s="303" t="s">
        <v>744</v>
      </c>
      <c r="EE218" s="303" t="s">
        <v>744</v>
      </c>
      <c r="EF218" s="303" t="s">
        <v>744</v>
      </c>
      <c r="EG218" s="303" t="s">
        <v>744</v>
      </c>
      <c r="EH218" s="303" t="s">
        <v>744</v>
      </c>
      <c r="EI218" s="303" t="s">
        <v>744</v>
      </c>
      <c r="EJ218" s="303" t="s">
        <v>744</v>
      </c>
      <c r="EK218" s="393" t="s">
        <v>744</v>
      </c>
      <c r="EL218" s="303" t="s">
        <v>744</v>
      </c>
      <c r="EM218" s="303" t="s">
        <v>744</v>
      </c>
      <c r="EN218" s="393" t="s">
        <v>744</v>
      </c>
      <c r="EO218" s="303" t="s">
        <v>744</v>
      </c>
      <c r="EP218" s="303" t="s">
        <v>744</v>
      </c>
      <c r="EQ218" s="303" t="s">
        <v>744</v>
      </c>
      <c r="ER218" s="303" t="s">
        <v>744</v>
      </c>
      <c r="ES218" s="303" t="s">
        <v>744</v>
      </c>
      <c r="ET218" s="303" t="s">
        <v>744</v>
      </c>
      <c r="EU218" s="303" t="s">
        <v>744</v>
      </c>
      <c r="EV218" s="303" t="s">
        <v>744</v>
      </c>
      <c r="EW218" s="303" t="s">
        <v>744</v>
      </c>
      <c r="EX218" s="303" t="s">
        <v>744</v>
      </c>
      <c r="EY218" s="303" t="s">
        <v>744</v>
      </c>
      <c r="EZ218" s="303" t="s">
        <v>744</v>
      </c>
      <c r="FA218" s="393" t="s">
        <v>744</v>
      </c>
      <c r="FB218" s="303" t="s">
        <v>744</v>
      </c>
      <c r="FC218" s="303" t="s">
        <v>744</v>
      </c>
      <c r="FD218" s="303" t="s">
        <v>744</v>
      </c>
      <c r="FE218" s="393" t="s">
        <v>744</v>
      </c>
      <c r="FF218" s="303" t="s">
        <v>744</v>
      </c>
      <c r="FG218" s="303" t="s">
        <v>744</v>
      </c>
      <c r="FH218" s="303" t="s">
        <v>744</v>
      </c>
      <c r="FI218" s="303" t="s">
        <v>744</v>
      </c>
      <c r="FJ218" s="303" t="s">
        <v>744</v>
      </c>
      <c r="FK218" s="303" t="s">
        <v>744</v>
      </c>
      <c r="FL218" s="303" t="s">
        <v>744</v>
      </c>
      <c r="FM218" s="303" t="s">
        <v>744</v>
      </c>
      <c r="FN218" s="303" t="s">
        <v>744</v>
      </c>
      <c r="FO218" s="303" t="s">
        <v>744</v>
      </c>
      <c r="FP218" s="303" t="s">
        <v>744</v>
      </c>
      <c r="FQ218" s="303" t="s">
        <v>744</v>
      </c>
      <c r="FR218" s="393" t="s">
        <v>744</v>
      </c>
      <c r="FS218" s="303" t="s">
        <v>744</v>
      </c>
      <c r="FT218" s="303" t="s">
        <v>744</v>
      </c>
      <c r="FU218" s="303" t="s">
        <v>744</v>
      </c>
      <c r="FV218" s="393" t="s">
        <v>744</v>
      </c>
      <c r="FW218" s="303" t="s">
        <v>744</v>
      </c>
      <c r="FX218" s="303" t="s">
        <v>744</v>
      </c>
      <c r="FY218" s="303" t="s">
        <v>744</v>
      </c>
      <c r="FZ218" s="303" t="s">
        <v>744</v>
      </c>
      <c r="GA218" s="303" t="s">
        <v>744</v>
      </c>
      <c r="GB218" s="303" t="s">
        <v>744</v>
      </c>
      <c r="GC218" s="303" t="s">
        <v>744</v>
      </c>
      <c r="GD218" s="303" t="s">
        <v>744</v>
      </c>
      <c r="GE218" s="303" t="s">
        <v>744</v>
      </c>
      <c r="GF218" s="303" t="s">
        <v>744</v>
      </c>
      <c r="GG218" s="303" t="s">
        <v>744</v>
      </c>
      <c r="GH218" s="303" t="s">
        <v>744</v>
      </c>
      <c r="GI218" s="393" t="s">
        <v>744</v>
      </c>
      <c r="GJ218" s="303" t="s">
        <v>744</v>
      </c>
      <c r="GK218" s="303" t="s">
        <v>744</v>
      </c>
      <c r="GL218" s="303" t="s">
        <v>744</v>
      </c>
      <c r="GM218" s="393" t="s">
        <v>744</v>
      </c>
      <c r="GN218" s="303">
        <v>4</v>
      </c>
      <c r="GO218" s="303">
        <v>6222.333333333333</v>
      </c>
      <c r="GP218" s="303">
        <v>0</v>
      </c>
      <c r="GQ218" s="303">
        <v>40</v>
      </c>
      <c r="GR218" s="303">
        <v>0</v>
      </c>
      <c r="GS218" s="303">
        <v>0</v>
      </c>
      <c r="GT218" s="303">
        <v>0</v>
      </c>
      <c r="GU218" s="303">
        <v>0</v>
      </c>
      <c r="GV218" s="303">
        <v>0</v>
      </c>
      <c r="GW218" s="303">
        <v>0</v>
      </c>
      <c r="GX218" s="303">
        <v>6182.333333333333</v>
      </c>
      <c r="GY218" s="303">
        <v>0</v>
      </c>
      <c r="GZ218" s="393">
        <v>671</v>
      </c>
      <c r="HA218" s="303">
        <v>1555.5833333333333</v>
      </c>
      <c r="HB218" s="303">
        <v>1545.5833333333333</v>
      </c>
      <c r="HC218" s="303">
        <v>0</v>
      </c>
      <c r="HD218" s="393">
        <v>6.4284566347029282E-3</v>
      </c>
      <c r="HE218" s="303" t="s">
        <v>744</v>
      </c>
      <c r="HF218" s="303" t="s">
        <v>744</v>
      </c>
      <c r="HG218" s="303" t="s">
        <v>744</v>
      </c>
      <c r="HH218" s="303" t="s">
        <v>744</v>
      </c>
      <c r="HI218" s="303" t="s">
        <v>744</v>
      </c>
      <c r="HJ218" s="303" t="s">
        <v>744</v>
      </c>
      <c r="HK218" s="303" t="s">
        <v>744</v>
      </c>
      <c r="HL218" s="303" t="s">
        <v>744</v>
      </c>
      <c r="HM218" s="303" t="s">
        <v>744</v>
      </c>
      <c r="HN218" s="303" t="s">
        <v>744</v>
      </c>
      <c r="HO218" s="303" t="s">
        <v>744</v>
      </c>
      <c r="HP218" s="303" t="s">
        <v>744</v>
      </c>
      <c r="HQ218" s="393" t="s">
        <v>744</v>
      </c>
      <c r="HR218" s="303" t="s">
        <v>744</v>
      </c>
      <c r="HS218" s="303" t="s">
        <v>744</v>
      </c>
      <c r="HT218" s="303" t="s">
        <v>744</v>
      </c>
      <c r="HU218" s="393" t="s">
        <v>744</v>
      </c>
      <c r="HV218" s="303">
        <v>4</v>
      </c>
      <c r="HW218" s="303">
        <v>6222.333333333333</v>
      </c>
      <c r="HX218" s="303">
        <v>0</v>
      </c>
      <c r="HY218" s="303">
        <v>40</v>
      </c>
      <c r="HZ218" s="303">
        <v>0</v>
      </c>
      <c r="IA218" s="303">
        <v>0</v>
      </c>
      <c r="IB218" s="303">
        <v>0</v>
      </c>
      <c r="IC218" s="303">
        <v>0</v>
      </c>
      <c r="ID218" s="303">
        <v>0</v>
      </c>
      <c r="IE218" s="303">
        <v>0</v>
      </c>
      <c r="IF218" s="303">
        <v>6182.333333333333</v>
      </c>
      <c r="IG218" s="303">
        <v>0</v>
      </c>
      <c r="IH218" s="393">
        <v>671</v>
      </c>
      <c r="II218" s="303">
        <v>1555.5833333333333</v>
      </c>
      <c r="IJ218" s="303">
        <v>1545.5833333333333</v>
      </c>
      <c r="IK218" s="303">
        <v>0</v>
      </c>
      <c r="IL218" s="393">
        <v>6.4284566347029282E-3</v>
      </c>
      <c r="IM218" s="303"/>
      <c r="IN218" s="303">
        <v>1555.5833333333333</v>
      </c>
      <c r="IO218" s="303">
        <v>1545.5833333333333</v>
      </c>
      <c r="IP218" s="393">
        <v>6.4284566347029282E-3</v>
      </c>
      <c r="IQ218" s="303" t="s">
        <v>744</v>
      </c>
      <c r="IR218" s="303" t="s">
        <v>744</v>
      </c>
      <c r="IS218" s="393" t="s">
        <v>744</v>
      </c>
      <c r="IT218" s="303">
        <v>1555.5833333333333</v>
      </c>
      <c r="IU218" s="303">
        <v>1545.5833333333333</v>
      </c>
      <c r="IV218" s="393">
        <v>6.4284566347029282E-3</v>
      </c>
      <c r="IW218" s="735"/>
      <c r="IX218" s="303"/>
      <c r="IY218" s="396" t="s">
        <v>491</v>
      </c>
      <c r="IZ218" s="396" t="s">
        <v>342</v>
      </c>
      <c r="JA218" s="396" t="s">
        <v>343</v>
      </c>
      <c r="JB218" s="396">
        <v>6</v>
      </c>
      <c r="JC218" s="396" t="s">
        <v>11</v>
      </c>
      <c r="JD218" s="396" t="s">
        <v>232</v>
      </c>
      <c r="JE218" s="396" t="s">
        <v>9</v>
      </c>
      <c r="JF218" s="396" t="s">
        <v>232</v>
      </c>
      <c r="JG218" s="396" t="s">
        <v>358</v>
      </c>
    </row>
    <row r="219" spans="1:267" customFormat="1">
      <c r="A219">
        <v>3662</v>
      </c>
      <c r="B219">
        <v>1</v>
      </c>
      <c r="F219">
        <v>700</v>
      </c>
      <c r="G219">
        <v>41</v>
      </c>
      <c r="H219">
        <v>1</v>
      </c>
      <c r="I219">
        <v>0</v>
      </c>
      <c r="J219">
        <v>1</v>
      </c>
      <c r="K219">
        <v>0</v>
      </c>
      <c r="L219" t="s">
        <v>491</v>
      </c>
      <c r="M219">
        <v>0</v>
      </c>
      <c r="N219">
        <v>36</v>
      </c>
      <c r="O219">
        <v>27</v>
      </c>
      <c r="P219">
        <v>40</v>
      </c>
      <c r="Q219">
        <v>40</v>
      </c>
      <c r="R219">
        <v>50</v>
      </c>
      <c r="S219">
        <v>50</v>
      </c>
      <c r="T219" t="s">
        <v>745</v>
      </c>
      <c r="U219">
        <v>0</v>
      </c>
      <c r="V219">
        <v>0</v>
      </c>
      <c r="W219">
        <v>2</v>
      </c>
      <c r="X219">
        <v>2.5</v>
      </c>
      <c r="Y219">
        <v>9</v>
      </c>
      <c r="Z219">
        <v>0</v>
      </c>
      <c r="AA219">
        <v>0</v>
      </c>
      <c r="AB219">
        <v>0</v>
      </c>
      <c r="AC219">
        <v>0</v>
      </c>
      <c r="AD219">
        <v>0</v>
      </c>
      <c r="AE219">
        <v>28</v>
      </c>
      <c r="AF219">
        <v>0</v>
      </c>
      <c r="AG219">
        <v>0</v>
      </c>
      <c r="AH219">
        <v>0</v>
      </c>
      <c r="AI219">
        <v>0</v>
      </c>
      <c r="AJ219">
        <v>64</v>
      </c>
      <c r="AK219">
        <v>806</v>
      </c>
      <c r="AL219">
        <v>0</v>
      </c>
      <c r="AM219">
        <v>0</v>
      </c>
      <c r="AN219">
        <v>0</v>
      </c>
      <c r="AO219">
        <v>0</v>
      </c>
      <c r="AP219">
        <v>0</v>
      </c>
      <c r="AQ219">
        <v>0</v>
      </c>
      <c r="AR219">
        <v>0</v>
      </c>
      <c r="AS219">
        <v>0</v>
      </c>
      <c r="AT219">
        <v>0</v>
      </c>
      <c r="AU219">
        <v>0</v>
      </c>
      <c r="AV219">
        <v>0</v>
      </c>
      <c r="AW219">
        <v>0</v>
      </c>
      <c r="AX219">
        <v>0</v>
      </c>
      <c r="AY219">
        <v>0</v>
      </c>
      <c r="AZ219">
        <v>0</v>
      </c>
      <c r="BA219">
        <v>0</v>
      </c>
      <c r="BB219">
        <v>0</v>
      </c>
      <c r="BC219">
        <v>0</v>
      </c>
      <c r="BD219">
        <v>0</v>
      </c>
      <c r="BE219">
        <v>0</v>
      </c>
      <c r="BF219">
        <v>0</v>
      </c>
      <c r="BG219">
        <v>0</v>
      </c>
      <c r="BH219">
        <v>0</v>
      </c>
      <c r="BI219">
        <v>0</v>
      </c>
      <c r="BJ219">
        <v>0</v>
      </c>
      <c r="BK219">
        <v>0</v>
      </c>
      <c r="BL219">
        <v>0</v>
      </c>
      <c r="BM219">
        <v>0</v>
      </c>
      <c r="BN219">
        <v>0</v>
      </c>
      <c r="BO219">
        <v>13</v>
      </c>
      <c r="BP219">
        <v>0</v>
      </c>
      <c r="BQ219">
        <v>0</v>
      </c>
      <c r="BR219">
        <v>0</v>
      </c>
      <c r="BS219">
        <v>0</v>
      </c>
      <c r="BT219">
        <v>0</v>
      </c>
      <c r="BU219">
        <v>0</v>
      </c>
      <c r="BV219">
        <v>0</v>
      </c>
      <c r="BW219">
        <v>0</v>
      </c>
      <c r="BX219">
        <v>0</v>
      </c>
      <c r="BY219">
        <v>0</v>
      </c>
      <c r="BZ219">
        <v>0</v>
      </c>
      <c r="CA219">
        <v>511</v>
      </c>
      <c r="CB219">
        <v>0</v>
      </c>
      <c r="CC219">
        <v>660</v>
      </c>
      <c r="CD219">
        <v>166</v>
      </c>
      <c r="CE219">
        <v>690</v>
      </c>
      <c r="CF219">
        <v>0</v>
      </c>
      <c r="CG219" s="439"/>
      <c r="CH219" s="303">
        <v>36</v>
      </c>
      <c r="CI219" s="393">
        <v>27</v>
      </c>
      <c r="CJ219" s="303">
        <v>40</v>
      </c>
      <c r="CK219" s="393">
        <v>40</v>
      </c>
      <c r="CL219" s="303">
        <v>50</v>
      </c>
      <c r="CM219" s="393">
        <v>50</v>
      </c>
      <c r="CN219" s="303"/>
      <c r="CO219" s="303"/>
      <c r="CP219" s="393" t="s">
        <v>744</v>
      </c>
      <c r="CQ219" s="303" t="s">
        <v>389</v>
      </c>
      <c r="CR219" s="393" t="s">
        <v>389</v>
      </c>
      <c r="CS219" s="393" t="s">
        <v>744</v>
      </c>
      <c r="CT219" s="303" t="s">
        <v>389</v>
      </c>
      <c r="CU219" s="393" t="s">
        <v>389</v>
      </c>
      <c r="CV219" s="303" t="s">
        <v>744</v>
      </c>
      <c r="CW219" s="303" t="s">
        <v>744</v>
      </c>
      <c r="CX219" s="303" t="s">
        <v>744</v>
      </c>
      <c r="CY219" s="303" t="s">
        <v>744</v>
      </c>
      <c r="CZ219" s="303" t="s">
        <v>744</v>
      </c>
      <c r="DA219" s="303" t="s">
        <v>744</v>
      </c>
      <c r="DB219" s="303" t="s">
        <v>744</v>
      </c>
      <c r="DC219" s="303" t="s">
        <v>744</v>
      </c>
      <c r="DD219" s="303" t="s">
        <v>744</v>
      </c>
      <c r="DE219" s="303" t="s">
        <v>744</v>
      </c>
      <c r="DF219" s="303" t="s">
        <v>744</v>
      </c>
      <c r="DG219" s="393" t="s">
        <v>744</v>
      </c>
      <c r="DH219" s="303" t="s">
        <v>744</v>
      </c>
      <c r="DI219" s="303" t="s">
        <v>744</v>
      </c>
      <c r="DJ219" s="393" t="s">
        <v>744</v>
      </c>
      <c r="DK219" s="303" t="s">
        <v>744</v>
      </c>
      <c r="DL219" s="303" t="s">
        <v>744</v>
      </c>
      <c r="DM219" s="303" t="s">
        <v>744</v>
      </c>
      <c r="DN219" s="303" t="s">
        <v>744</v>
      </c>
      <c r="DO219" s="303" t="s">
        <v>744</v>
      </c>
      <c r="DP219" s="303" t="s">
        <v>744</v>
      </c>
      <c r="DQ219" s="303" t="s">
        <v>744</v>
      </c>
      <c r="DR219" s="303" t="s">
        <v>744</v>
      </c>
      <c r="DS219" s="303" t="s">
        <v>744</v>
      </c>
      <c r="DT219" s="303" t="s">
        <v>744</v>
      </c>
      <c r="DU219" s="303" t="s">
        <v>744</v>
      </c>
      <c r="DV219" s="393" t="s">
        <v>744</v>
      </c>
      <c r="DW219" s="303" t="s">
        <v>744</v>
      </c>
      <c r="DX219" s="303" t="s">
        <v>744</v>
      </c>
      <c r="DY219" s="393" t="s">
        <v>744</v>
      </c>
      <c r="DZ219" s="303" t="s">
        <v>744</v>
      </c>
      <c r="EA219" s="303" t="s">
        <v>744</v>
      </c>
      <c r="EB219" s="303" t="s">
        <v>744</v>
      </c>
      <c r="EC219" s="303" t="s">
        <v>744</v>
      </c>
      <c r="ED219" s="303" t="s">
        <v>744</v>
      </c>
      <c r="EE219" s="303" t="s">
        <v>744</v>
      </c>
      <c r="EF219" s="303" t="s">
        <v>744</v>
      </c>
      <c r="EG219" s="303" t="s">
        <v>744</v>
      </c>
      <c r="EH219" s="303" t="s">
        <v>744</v>
      </c>
      <c r="EI219" s="303" t="s">
        <v>744</v>
      </c>
      <c r="EJ219" s="303" t="s">
        <v>744</v>
      </c>
      <c r="EK219" s="393" t="s">
        <v>744</v>
      </c>
      <c r="EL219" s="303" t="s">
        <v>744</v>
      </c>
      <c r="EM219" s="303" t="s">
        <v>744</v>
      </c>
      <c r="EN219" s="393" t="s">
        <v>744</v>
      </c>
      <c r="EO219" s="303">
        <v>2</v>
      </c>
      <c r="EP219" s="303">
        <v>3352.6666666666661</v>
      </c>
      <c r="EQ219" s="303">
        <v>0</v>
      </c>
      <c r="ER219" s="303">
        <v>0</v>
      </c>
      <c r="ES219" s="303">
        <v>0</v>
      </c>
      <c r="ET219" s="303">
        <v>0</v>
      </c>
      <c r="EU219" s="303">
        <v>0</v>
      </c>
      <c r="EV219" s="303">
        <v>0</v>
      </c>
      <c r="EW219" s="303">
        <v>0</v>
      </c>
      <c r="EX219" s="303">
        <v>0</v>
      </c>
      <c r="EY219" s="303">
        <v>3352.6666666666661</v>
      </c>
      <c r="EZ219" s="303">
        <v>660</v>
      </c>
      <c r="FA219" s="393">
        <v>0</v>
      </c>
      <c r="FB219" s="303">
        <v>1676.333333333333</v>
      </c>
      <c r="FC219" s="303">
        <v>1676.333333333333</v>
      </c>
      <c r="FD219" s="303">
        <v>330</v>
      </c>
      <c r="FE219" s="393">
        <v>0</v>
      </c>
      <c r="FF219" s="303">
        <v>2.5</v>
      </c>
      <c r="FG219" s="303">
        <v>4190.8333333333321</v>
      </c>
      <c r="FH219" s="303">
        <v>0</v>
      </c>
      <c r="FI219" s="303">
        <v>64</v>
      </c>
      <c r="FJ219" s="303">
        <v>0</v>
      </c>
      <c r="FK219" s="303">
        <v>0</v>
      </c>
      <c r="FL219" s="303">
        <v>0</v>
      </c>
      <c r="FM219" s="303">
        <v>0</v>
      </c>
      <c r="FN219" s="303">
        <v>0</v>
      </c>
      <c r="FO219" s="303">
        <v>0</v>
      </c>
      <c r="FP219" s="303">
        <v>4126.8333333333321</v>
      </c>
      <c r="FQ219" s="303">
        <v>166</v>
      </c>
      <c r="FR219" s="393">
        <v>0</v>
      </c>
      <c r="FS219" s="303">
        <v>1676.333333333333</v>
      </c>
      <c r="FT219" s="303">
        <v>1650.7333333333331</v>
      </c>
      <c r="FU219" s="303">
        <v>66.400000000000006</v>
      </c>
      <c r="FV219" s="393">
        <v>1.5271425730761568E-2</v>
      </c>
      <c r="FW219" s="303">
        <v>4.5</v>
      </c>
      <c r="FX219" s="303">
        <v>7543.4999999999982</v>
      </c>
      <c r="FY219" s="303">
        <v>0</v>
      </c>
      <c r="FZ219" s="303">
        <v>64</v>
      </c>
      <c r="GA219" s="303">
        <v>0</v>
      </c>
      <c r="GB219" s="303">
        <v>0</v>
      </c>
      <c r="GC219" s="303">
        <v>0</v>
      </c>
      <c r="GD219" s="303">
        <v>0</v>
      </c>
      <c r="GE219" s="303">
        <v>0</v>
      </c>
      <c r="GF219" s="303">
        <v>0</v>
      </c>
      <c r="GG219" s="303">
        <v>7479.4999999999982</v>
      </c>
      <c r="GH219" s="303">
        <v>826</v>
      </c>
      <c r="GI219" s="393">
        <v>0</v>
      </c>
      <c r="GJ219" s="303">
        <v>1676.333333333333</v>
      </c>
      <c r="GK219" s="303">
        <v>1662.1111111111106</v>
      </c>
      <c r="GL219" s="303">
        <v>183.55555555555554</v>
      </c>
      <c r="GM219" s="393">
        <v>8.4841254059787596E-3</v>
      </c>
      <c r="GN219" s="303">
        <v>9</v>
      </c>
      <c r="GO219" s="303">
        <v>15210.499999999998</v>
      </c>
      <c r="GP219" s="303">
        <v>28</v>
      </c>
      <c r="GQ219" s="303">
        <v>806</v>
      </c>
      <c r="GR219" s="303">
        <v>0</v>
      </c>
      <c r="GS219" s="303">
        <v>0</v>
      </c>
      <c r="GT219" s="303">
        <v>0</v>
      </c>
      <c r="GU219" s="303">
        <v>0</v>
      </c>
      <c r="GV219" s="303">
        <v>13</v>
      </c>
      <c r="GW219" s="303">
        <v>0</v>
      </c>
      <c r="GX219" s="303">
        <v>14363.499999999998</v>
      </c>
      <c r="GY219" s="303">
        <v>690</v>
      </c>
      <c r="GZ219" s="393">
        <v>511</v>
      </c>
      <c r="HA219" s="303">
        <v>1690.0555555555554</v>
      </c>
      <c r="HB219" s="303">
        <v>1595.9444444444443</v>
      </c>
      <c r="HC219" s="303">
        <v>76.666666666666671</v>
      </c>
      <c r="HD219" s="393">
        <v>5.5685217448473101E-2</v>
      </c>
      <c r="HE219" s="303" t="s">
        <v>744</v>
      </c>
      <c r="HF219" s="303" t="s">
        <v>744</v>
      </c>
      <c r="HG219" s="303" t="s">
        <v>744</v>
      </c>
      <c r="HH219" s="303" t="s">
        <v>744</v>
      </c>
      <c r="HI219" s="303" t="s">
        <v>744</v>
      </c>
      <c r="HJ219" s="303" t="s">
        <v>744</v>
      </c>
      <c r="HK219" s="303" t="s">
        <v>744</v>
      </c>
      <c r="HL219" s="303" t="s">
        <v>744</v>
      </c>
      <c r="HM219" s="303" t="s">
        <v>744</v>
      </c>
      <c r="HN219" s="303" t="s">
        <v>744</v>
      </c>
      <c r="HO219" s="303" t="s">
        <v>744</v>
      </c>
      <c r="HP219" s="303" t="s">
        <v>744</v>
      </c>
      <c r="HQ219" s="393" t="s">
        <v>744</v>
      </c>
      <c r="HR219" s="303" t="s">
        <v>744</v>
      </c>
      <c r="HS219" s="303" t="s">
        <v>744</v>
      </c>
      <c r="HT219" s="303" t="s">
        <v>744</v>
      </c>
      <c r="HU219" s="393" t="s">
        <v>744</v>
      </c>
      <c r="HV219" s="303">
        <v>9</v>
      </c>
      <c r="HW219" s="303">
        <v>15210.499999999998</v>
      </c>
      <c r="HX219" s="303">
        <v>28</v>
      </c>
      <c r="HY219" s="303">
        <v>806</v>
      </c>
      <c r="HZ219" s="303">
        <v>0</v>
      </c>
      <c r="IA219" s="303">
        <v>0</v>
      </c>
      <c r="IB219" s="303">
        <v>0</v>
      </c>
      <c r="IC219" s="303">
        <v>0</v>
      </c>
      <c r="ID219" s="303">
        <v>13</v>
      </c>
      <c r="IE219" s="303">
        <v>0</v>
      </c>
      <c r="IF219" s="303">
        <v>14363.499999999998</v>
      </c>
      <c r="IG219" s="303">
        <v>690</v>
      </c>
      <c r="IH219" s="393">
        <v>511</v>
      </c>
      <c r="II219" s="303">
        <v>1690.0555555555554</v>
      </c>
      <c r="IJ219" s="303">
        <v>1595.9444444444443</v>
      </c>
      <c r="IK219" s="303">
        <v>76.666666666666671</v>
      </c>
      <c r="IL219" s="393">
        <v>5.5685217448473101E-2</v>
      </c>
      <c r="IM219" s="303"/>
      <c r="IN219" s="303">
        <v>1687.5606060606058</v>
      </c>
      <c r="IO219" s="303">
        <v>1610.5606060606058</v>
      </c>
      <c r="IP219" s="393">
        <v>4.5627990913906569E-2</v>
      </c>
      <c r="IQ219" s="303">
        <v>1676.3333333333328</v>
      </c>
      <c r="IR219" s="303">
        <v>1650.7333333333329</v>
      </c>
      <c r="IS219" s="393">
        <v>1.5271425730761568E-2</v>
      </c>
      <c r="IT219" s="303">
        <v>1685.4814814814813</v>
      </c>
      <c r="IU219" s="303">
        <v>1617.9999999999998</v>
      </c>
      <c r="IV219" s="393">
        <v>4.0036916586094762E-2</v>
      </c>
      <c r="IW219" s="735"/>
      <c r="IX219" s="303"/>
      <c r="IY219" s="396" t="s">
        <v>491</v>
      </c>
      <c r="IZ219" s="396" t="s">
        <v>342</v>
      </c>
      <c r="JA219" s="396" t="s">
        <v>343</v>
      </c>
      <c r="JB219" s="396">
        <v>18</v>
      </c>
      <c r="JC219" s="396" t="s">
        <v>12</v>
      </c>
      <c r="JD219" s="396" t="s">
        <v>232</v>
      </c>
      <c r="JE219" s="396" t="s">
        <v>9</v>
      </c>
      <c r="JF219" s="396" t="s">
        <v>232</v>
      </c>
      <c r="JG219" s="396" t="s">
        <v>358</v>
      </c>
    </row>
    <row r="220" spans="1:267" customFormat="1">
      <c r="A220">
        <v>3663</v>
      </c>
      <c r="B220">
        <v>1</v>
      </c>
      <c r="F220">
        <v>700</v>
      </c>
      <c r="G220">
        <v>41</v>
      </c>
      <c r="H220">
        <v>1</v>
      </c>
      <c r="I220">
        <v>0</v>
      </c>
      <c r="J220">
        <v>1</v>
      </c>
      <c r="K220">
        <v>0</v>
      </c>
      <c r="L220" t="s">
        <v>491</v>
      </c>
      <c r="M220">
        <v>0</v>
      </c>
      <c r="N220">
        <v>0</v>
      </c>
      <c r="O220">
        <v>0</v>
      </c>
      <c r="P220">
        <v>0</v>
      </c>
      <c r="Q220">
        <v>0</v>
      </c>
      <c r="R220">
        <v>0</v>
      </c>
      <c r="S220">
        <v>0</v>
      </c>
      <c r="T220" t="s">
        <v>745</v>
      </c>
      <c r="U220">
        <v>0.5</v>
      </c>
      <c r="V220">
        <v>0</v>
      </c>
      <c r="W220">
        <v>4.5</v>
      </c>
      <c r="X220">
        <v>1.5</v>
      </c>
      <c r="Y220">
        <v>0</v>
      </c>
      <c r="Z220">
        <v>0</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c r="AZ220">
        <v>0</v>
      </c>
      <c r="BA220">
        <v>0</v>
      </c>
      <c r="BB220">
        <v>0</v>
      </c>
      <c r="BC220">
        <v>0</v>
      </c>
      <c r="BD220">
        <v>0</v>
      </c>
      <c r="BE220">
        <v>0</v>
      </c>
      <c r="BF220">
        <v>0</v>
      </c>
      <c r="BG220">
        <v>0</v>
      </c>
      <c r="BH220">
        <v>0</v>
      </c>
      <c r="BI220">
        <v>0</v>
      </c>
      <c r="BJ220">
        <v>0</v>
      </c>
      <c r="BK220">
        <v>0</v>
      </c>
      <c r="BL220">
        <v>0</v>
      </c>
      <c r="BM220">
        <v>0</v>
      </c>
      <c r="BN220">
        <v>0</v>
      </c>
      <c r="BO220">
        <v>0</v>
      </c>
      <c r="BP220">
        <v>0</v>
      </c>
      <c r="BQ220">
        <v>0</v>
      </c>
      <c r="BR220">
        <v>0</v>
      </c>
      <c r="BS220">
        <v>0</v>
      </c>
      <c r="BT220">
        <v>0</v>
      </c>
      <c r="BU220">
        <v>0</v>
      </c>
      <c r="BV220">
        <v>0</v>
      </c>
      <c r="BW220">
        <v>0</v>
      </c>
      <c r="BX220">
        <v>0</v>
      </c>
      <c r="BY220">
        <v>0</v>
      </c>
      <c r="BZ220">
        <v>0</v>
      </c>
      <c r="CA220">
        <v>0</v>
      </c>
      <c r="CB220">
        <v>0</v>
      </c>
      <c r="CC220">
        <v>0</v>
      </c>
      <c r="CD220">
        <v>0</v>
      </c>
      <c r="CE220">
        <v>0</v>
      </c>
      <c r="CF220">
        <v>0</v>
      </c>
      <c r="CG220" s="439"/>
      <c r="CH220" s="303" t="s">
        <v>744</v>
      </c>
      <c r="CI220" s="393" t="s">
        <v>744</v>
      </c>
      <c r="CJ220" s="303" t="s">
        <v>744</v>
      </c>
      <c r="CK220" s="393" t="s">
        <v>744</v>
      </c>
      <c r="CL220" s="303" t="s">
        <v>744</v>
      </c>
      <c r="CM220" s="393" t="s">
        <v>744</v>
      </c>
      <c r="CN220" s="303"/>
      <c r="CO220" s="303"/>
      <c r="CP220" s="393" t="s">
        <v>658</v>
      </c>
      <c r="CQ220" s="303" t="s">
        <v>744</v>
      </c>
      <c r="CR220" s="393" t="s">
        <v>744</v>
      </c>
      <c r="CS220" s="393" t="s">
        <v>658</v>
      </c>
      <c r="CT220" s="303" t="s">
        <v>744</v>
      </c>
      <c r="CU220" s="393" t="s">
        <v>744</v>
      </c>
      <c r="CV220" s="303" t="s">
        <v>744</v>
      </c>
      <c r="CW220" s="303" t="s">
        <v>744</v>
      </c>
      <c r="CX220" s="303" t="s">
        <v>744</v>
      </c>
      <c r="CY220" s="303" t="s">
        <v>744</v>
      </c>
      <c r="CZ220" s="303" t="s">
        <v>744</v>
      </c>
      <c r="DA220" s="303" t="s">
        <v>744</v>
      </c>
      <c r="DB220" s="303" t="s">
        <v>744</v>
      </c>
      <c r="DC220" s="303" t="s">
        <v>744</v>
      </c>
      <c r="DD220" s="303" t="s">
        <v>744</v>
      </c>
      <c r="DE220" s="303" t="s">
        <v>744</v>
      </c>
      <c r="DF220" s="303" t="s">
        <v>744</v>
      </c>
      <c r="DG220" s="393" t="s">
        <v>744</v>
      </c>
      <c r="DH220" s="303" t="s">
        <v>744</v>
      </c>
      <c r="DI220" s="303" t="s">
        <v>744</v>
      </c>
      <c r="DJ220" s="393" t="s">
        <v>744</v>
      </c>
      <c r="DK220" s="303" t="s">
        <v>744</v>
      </c>
      <c r="DL220" s="303" t="s">
        <v>744</v>
      </c>
      <c r="DM220" s="303" t="s">
        <v>744</v>
      </c>
      <c r="DN220" s="303" t="s">
        <v>744</v>
      </c>
      <c r="DO220" s="303" t="s">
        <v>744</v>
      </c>
      <c r="DP220" s="303" t="s">
        <v>744</v>
      </c>
      <c r="DQ220" s="303" t="s">
        <v>744</v>
      </c>
      <c r="DR220" s="303" t="s">
        <v>744</v>
      </c>
      <c r="DS220" s="303" t="s">
        <v>744</v>
      </c>
      <c r="DT220" s="303" t="s">
        <v>744</v>
      </c>
      <c r="DU220" s="303" t="s">
        <v>744</v>
      </c>
      <c r="DV220" s="393" t="s">
        <v>744</v>
      </c>
      <c r="DW220" s="303" t="s">
        <v>744</v>
      </c>
      <c r="DX220" s="303" t="s">
        <v>744</v>
      </c>
      <c r="DY220" s="393" t="s">
        <v>744</v>
      </c>
      <c r="DZ220" s="303" t="s">
        <v>744</v>
      </c>
      <c r="EA220" s="303" t="s">
        <v>744</v>
      </c>
      <c r="EB220" s="303" t="s">
        <v>744</v>
      </c>
      <c r="EC220" s="303" t="s">
        <v>744</v>
      </c>
      <c r="ED220" s="303" t="s">
        <v>744</v>
      </c>
      <c r="EE220" s="303" t="s">
        <v>744</v>
      </c>
      <c r="EF220" s="303" t="s">
        <v>744</v>
      </c>
      <c r="EG220" s="303" t="s">
        <v>744</v>
      </c>
      <c r="EH220" s="303" t="s">
        <v>744</v>
      </c>
      <c r="EI220" s="303" t="s">
        <v>744</v>
      </c>
      <c r="EJ220" s="303" t="s">
        <v>744</v>
      </c>
      <c r="EK220" s="393" t="s">
        <v>744</v>
      </c>
      <c r="EL220" s="303" t="s">
        <v>744</v>
      </c>
      <c r="EM220" s="303" t="s">
        <v>744</v>
      </c>
      <c r="EN220" s="393" t="s">
        <v>744</v>
      </c>
      <c r="EO220" s="303" t="s">
        <v>744</v>
      </c>
      <c r="EP220" s="303" t="s">
        <v>744</v>
      </c>
      <c r="EQ220" s="303" t="s">
        <v>744</v>
      </c>
      <c r="ER220" s="303" t="s">
        <v>744</v>
      </c>
      <c r="ES220" s="303" t="s">
        <v>744</v>
      </c>
      <c r="ET220" s="303" t="s">
        <v>744</v>
      </c>
      <c r="EU220" s="303" t="s">
        <v>744</v>
      </c>
      <c r="EV220" s="303" t="s">
        <v>744</v>
      </c>
      <c r="EW220" s="303" t="s">
        <v>744</v>
      </c>
      <c r="EX220" s="303" t="s">
        <v>744</v>
      </c>
      <c r="EY220" s="303" t="s">
        <v>744</v>
      </c>
      <c r="EZ220" s="303" t="s">
        <v>744</v>
      </c>
      <c r="FA220" s="393" t="s">
        <v>744</v>
      </c>
      <c r="FB220" s="303" t="s">
        <v>744</v>
      </c>
      <c r="FC220" s="303" t="s">
        <v>744</v>
      </c>
      <c r="FD220" s="303" t="s">
        <v>744</v>
      </c>
      <c r="FE220" s="393" t="s">
        <v>744</v>
      </c>
      <c r="FF220" s="303" t="s">
        <v>744</v>
      </c>
      <c r="FG220" s="303" t="s">
        <v>744</v>
      </c>
      <c r="FH220" s="303" t="s">
        <v>744</v>
      </c>
      <c r="FI220" s="303" t="s">
        <v>744</v>
      </c>
      <c r="FJ220" s="303" t="s">
        <v>744</v>
      </c>
      <c r="FK220" s="303" t="s">
        <v>744</v>
      </c>
      <c r="FL220" s="303" t="s">
        <v>744</v>
      </c>
      <c r="FM220" s="303" t="s">
        <v>744</v>
      </c>
      <c r="FN220" s="303" t="s">
        <v>744</v>
      </c>
      <c r="FO220" s="303" t="s">
        <v>744</v>
      </c>
      <c r="FP220" s="303" t="s">
        <v>744</v>
      </c>
      <c r="FQ220" s="303" t="s">
        <v>744</v>
      </c>
      <c r="FR220" s="393" t="s">
        <v>744</v>
      </c>
      <c r="FS220" s="303" t="s">
        <v>744</v>
      </c>
      <c r="FT220" s="303" t="s">
        <v>744</v>
      </c>
      <c r="FU220" s="303" t="s">
        <v>744</v>
      </c>
      <c r="FV220" s="393" t="s">
        <v>744</v>
      </c>
      <c r="FW220" s="303" t="s">
        <v>744</v>
      </c>
      <c r="FX220" s="303" t="s">
        <v>744</v>
      </c>
      <c r="FY220" s="303" t="s">
        <v>744</v>
      </c>
      <c r="FZ220" s="303" t="s">
        <v>744</v>
      </c>
      <c r="GA220" s="303" t="s">
        <v>744</v>
      </c>
      <c r="GB220" s="303" t="s">
        <v>744</v>
      </c>
      <c r="GC220" s="303" t="s">
        <v>744</v>
      </c>
      <c r="GD220" s="303" t="s">
        <v>744</v>
      </c>
      <c r="GE220" s="303" t="s">
        <v>744</v>
      </c>
      <c r="GF220" s="303" t="s">
        <v>744</v>
      </c>
      <c r="GG220" s="303" t="s">
        <v>744</v>
      </c>
      <c r="GH220" s="303" t="s">
        <v>744</v>
      </c>
      <c r="GI220" s="393" t="s">
        <v>744</v>
      </c>
      <c r="GJ220" s="303" t="s">
        <v>744</v>
      </c>
      <c r="GK220" s="303" t="s">
        <v>744</v>
      </c>
      <c r="GL220" s="303" t="s">
        <v>744</v>
      </c>
      <c r="GM220" s="393" t="s">
        <v>744</v>
      </c>
      <c r="GN220" s="303" t="s">
        <v>744</v>
      </c>
      <c r="GO220" s="303" t="s">
        <v>744</v>
      </c>
      <c r="GP220" s="303" t="s">
        <v>744</v>
      </c>
      <c r="GQ220" s="303" t="s">
        <v>744</v>
      </c>
      <c r="GR220" s="303" t="s">
        <v>744</v>
      </c>
      <c r="GS220" s="303" t="s">
        <v>744</v>
      </c>
      <c r="GT220" s="303" t="s">
        <v>744</v>
      </c>
      <c r="GU220" s="303" t="s">
        <v>744</v>
      </c>
      <c r="GV220" s="303" t="s">
        <v>744</v>
      </c>
      <c r="GW220" s="303" t="s">
        <v>744</v>
      </c>
      <c r="GX220" s="303" t="s">
        <v>744</v>
      </c>
      <c r="GY220" s="303" t="s">
        <v>744</v>
      </c>
      <c r="GZ220" s="393" t="s">
        <v>744</v>
      </c>
      <c r="HA220" s="303" t="s">
        <v>744</v>
      </c>
      <c r="HB220" s="303" t="s">
        <v>744</v>
      </c>
      <c r="HC220" s="303" t="s">
        <v>744</v>
      </c>
      <c r="HD220" s="393" t="s">
        <v>744</v>
      </c>
      <c r="HE220" s="303" t="s">
        <v>744</v>
      </c>
      <c r="HF220" s="303" t="s">
        <v>744</v>
      </c>
      <c r="HG220" s="303" t="s">
        <v>744</v>
      </c>
      <c r="HH220" s="303" t="s">
        <v>744</v>
      </c>
      <c r="HI220" s="303" t="s">
        <v>744</v>
      </c>
      <c r="HJ220" s="303" t="s">
        <v>744</v>
      </c>
      <c r="HK220" s="303" t="s">
        <v>744</v>
      </c>
      <c r="HL220" s="303" t="s">
        <v>744</v>
      </c>
      <c r="HM220" s="303" t="s">
        <v>744</v>
      </c>
      <c r="HN220" s="303" t="s">
        <v>744</v>
      </c>
      <c r="HO220" s="303" t="s">
        <v>744</v>
      </c>
      <c r="HP220" s="303" t="s">
        <v>744</v>
      </c>
      <c r="HQ220" s="393" t="s">
        <v>744</v>
      </c>
      <c r="HR220" s="303" t="s">
        <v>744</v>
      </c>
      <c r="HS220" s="303" t="s">
        <v>744</v>
      </c>
      <c r="HT220" s="303" t="s">
        <v>744</v>
      </c>
      <c r="HU220" s="393" t="s">
        <v>744</v>
      </c>
      <c r="HV220" s="303" t="s">
        <v>744</v>
      </c>
      <c r="HW220" s="303" t="s">
        <v>744</v>
      </c>
      <c r="HX220" s="303" t="s">
        <v>744</v>
      </c>
      <c r="HY220" s="303" t="s">
        <v>744</v>
      </c>
      <c r="HZ220" s="303" t="s">
        <v>744</v>
      </c>
      <c r="IA220" s="303" t="s">
        <v>744</v>
      </c>
      <c r="IB220" s="303" t="s">
        <v>744</v>
      </c>
      <c r="IC220" s="303" t="s">
        <v>744</v>
      </c>
      <c r="ID220" s="303" t="s">
        <v>744</v>
      </c>
      <c r="IE220" s="303" t="s">
        <v>744</v>
      </c>
      <c r="IF220" s="303" t="s">
        <v>744</v>
      </c>
      <c r="IG220" s="303" t="s">
        <v>744</v>
      </c>
      <c r="IH220" s="393" t="s">
        <v>744</v>
      </c>
      <c r="II220" s="303" t="s">
        <v>744</v>
      </c>
      <c r="IJ220" s="303" t="s">
        <v>744</v>
      </c>
      <c r="IK220" s="303" t="s">
        <v>744</v>
      </c>
      <c r="IL220" s="393" t="s">
        <v>744</v>
      </c>
      <c r="IM220" s="303"/>
      <c r="IN220" s="303" t="s">
        <v>744</v>
      </c>
      <c r="IO220" s="303" t="s">
        <v>744</v>
      </c>
      <c r="IP220" s="393" t="s">
        <v>744</v>
      </c>
      <c r="IQ220" s="303" t="s">
        <v>744</v>
      </c>
      <c r="IR220" s="303" t="s">
        <v>744</v>
      </c>
      <c r="IS220" s="393" t="s">
        <v>744</v>
      </c>
      <c r="IT220" s="303" t="s">
        <v>744</v>
      </c>
      <c r="IU220" s="303" t="s">
        <v>744</v>
      </c>
      <c r="IV220" s="393" t="s">
        <v>495</v>
      </c>
      <c r="IW220" s="735"/>
      <c r="IX220" s="303"/>
      <c r="IY220" s="396" t="s">
        <v>491</v>
      </c>
      <c r="IZ220" s="396" t="s">
        <v>342</v>
      </c>
      <c r="JA220" s="396" t="s">
        <v>343</v>
      </c>
      <c r="JB220" s="396">
        <v>10</v>
      </c>
      <c r="JC220" s="396" t="s">
        <v>11</v>
      </c>
      <c r="JD220" s="396" t="s">
        <v>232</v>
      </c>
      <c r="JE220" s="396" t="s">
        <v>9</v>
      </c>
      <c r="JF220" s="396" t="s">
        <v>232</v>
      </c>
      <c r="JG220" s="396" t="s">
        <v>358</v>
      </c>
    </row>
    <row r="221" spans="1:267" customFormat="1">
      <c r="A221">
        <v>3664</v>
      </c>
      <c r="B221">
        <v>1</v>
      </c>
      <c r="F221">
        <v>700</v>
      </c>
      <c r="G221">
        <v>41</v>
      </c>
      <c r="H221">
        <v>1</v>
      </c>
      <c r="I221">
        <v>0</v>
      </c>
      <c r="J221">
        <v>1</v>
      </c>
      <c r="K221">
        <v>0</v>
      </c>
      <c r="L221" t="s">
        <v>491</v>
      </c>
      <c r="M221">
        <v>0</v>
      </c>
      <c r="N221">
        <v>32.125</v>
      </c>
      <c r="O221">
        <v>32</v>
      </c>
      <c r="P221">
        <v>40</v>
      </c>
      <c r="Q221">
        <v>40</v>
      </c>
      <c r="R221">
        <v>0</v>
      </c>
      <c r="S221">
        <v>0</v>
      </c>
      <c r="T221" t="s">
        <v>745</v>
      </c>
      <c r="U221">
        <v>2.5</v>
      </c>
      <c r="V221">
        <v>0</v>
      </c>
      <c r="W221">
        <v>10.5</v>
      </c>
      <c r="X221">
        <v>5</v>
      </c>
      <c r="Y221">
        <v>3.5</v>
      </c>
      <c r="Z221">
        <v>0</v>
      </c>
      <c r="AA221">
        <v>0</v>
      </c>
      <c r="AB221">
        <v>0</v>
      </c>
      <c r="AC221">
        <v>0</v>
      </c>
      <c r="AD221">
        <v>0</v>
      </c>
      <c r="AE221">
        <v>0</v>
      </c>
      <c r="AF221">
        <v>0</v>
      </c>
      <c r="AG221">
        <v>2</v>
      </c>
      <c r="AH221">
        <v>0</v>
      </c>
      <c r="AI221">
        <v>11</v>
      </c>
      <c r="AJ221">
        <v>15</v>
      </c>
      <c r="AK221">
        <v>9</v>
      </c>
      <c r="AL221">
        <v>0</v>
      </c>
      <c r="AM221">
        <v>0</v>
      </c>
      <c r="AN221">
        <v>0</v>
      </c>
      <c r="AO221">
        <v>0</v>
      </c>
      <c r="AP221">
        <v>0</v>
      </c>
      <c r="AQ221">
        <v>0</v>
      </c>
      <c r="AR221">
        <v>0</v>
      </c>
      <c r="AS221">
        <v>0</v>
      </c>
      <c r="AT221">
        <v>0</v>
      </c>
      <c r="AU221">
        <v>8</v>
      </c>
      <c r="AV221">
        <v>6</v>
      </c>
      <c r="AW221">
        <v>0</v>
      </c>
      <c r="AX221">
        <v>0</v>
      </c>
      <c r="AY221">
        <v>0</v>
      </c>
      <c r="AZ221">
        <v>0</v>
      </c>
      <c r="BA221">
        <v>0</v>
      </c>
      <c r="BB221">
        <v>63</v>
      </c>
      <c r="BC221">
        <v>0</v>
      </c>
      <c r="BD221">
        <v>0</v>
      </c>
      <c r="BE221">
        <v>0</v>
      </c>
      <c r="BF221">
        <v>0</v>
      </c>
      <c r="BG221">
        <v>55</v>
      </c>
      <c r="BH221">
        <v>22</v>
      </c>
      <c r="BI221">
        <v>0</v>
      </c>
      <c r="BJ221">
        <v>0</v>
      </c>
      <c r="BK221">
        <v>0</v>
      </c>
      <c r="BL221">
        <v>0</v>
      </c>
      <c r="BM221">
        <v>0</v>
      </c>
      <c r="BN221">
        <v>39</v>
      </c>
      <c r="BO221">
        <v>0</v>
      </c>
      <c r="BP221">
        <v>0</v>
      </c>
      <c r="BQ221">
        <v>0</v>
      </c>
      <c r="BR221">
        <v>0</v>
      </c>
      <c r="BS221">
        <v>0</v>
      </c>
      <c r="BT221">
        <v>0</v>
      </c>
      <c r="BU221">
        <v>0</v>
      </c>
      <c r="BV221">
        <v>0</v>
      </c>
      <c r="BW221">
        <v>0</v>
      </c>
      <c r="BX221">
        <v>0</v>
      </c>
      <c r="BY221">
        <v>0</v>
      </c>
      <c r="BZ221">
        <v>0</v>
      </c>
      <c r="CA221">
        <v>0</v>
      </c>
      <c r="CB221">
        <v>0</v>
      </c>
      <c r="CC221">
        <v>0</v>
      </c>
      <c r="CD221">
        <v>61.5</v>
      </c>
      <c r="CE221">
        <v>290</v>
      </c>
      <c r="CF221">
        <v>0</v>
      </c>
      <c r="CG221" s="439"/>
      <c r="CH221" s="303">
        <v>32.125</v>
      </c>
      <c r="CI221" s="393">
        <v>32</v>
      </c>
      <c r="CJ221" s="303">
        <v>40</v>
      </c>
      <c r="CK221" s="393">
        <v>40</v>
      </c>
      <c r="CL221" s="303">
        <v>0</v>
      </c>
      <c r="CM221" s="393">
        <v>0</v>
      </c>
      <c r="CN221" s="303"/>
      <c r="CO221" s="303"/>
      <c r="CP221" s="393" t="s">
        <v>744</v>
      </c>
      <c r="CQ221" s="303" t="s">
        <v>744</v>
      </c>
      <c r="CR221" s="393" t="s">
        <v>389</v>
      </c>
      <c r="CS221" s="393" t="s">
        <v>744</v>
      </c>
      <c r="CT221" s="303" t="s">
        <v>744</v>
      </c>
      <c r="CU221" s="393" t="s">
        <v>389</v>
      </c>
      <c r="CV221" s="303">
        <v>2.5</v>
      </c>
      <c r="CW221" s="303">
        <v>4357.5</v>
      </c>
      <c r="CX221" s="303">
        <v>0</v>
      </c>
      <c r="CY221" s="303">
        <v>2</v>
      </c>
      <c r="CZ221" s="303">
        <v>0</v>
      </c>
      <c r="DA221" s="303">
        <v>0</v>
      </c>
      <c r="DB221" s="303">
        <v>0</v>
      </c>
      <c r="DC221" s="303">
        <v>0</v>
      </c>
      <c r="DD221" s="303">
        <v>0</v>
      </c>
      <c r="DE221" s="303">
        <v>0</v>
      </c>
      <c r="DF221" s="303">
        <v>4355.5</v>
      </c>
      <c r="DG221" s="393">
        <v>0</v>
      </c>
      <c r="DH221" s="303">
        <v>1743</v>
      </c>
      <c r="DI221" s="303">
        <v>1742.2</v>
      </c>
      <c r="DJ221" s="393">
        <v>4.589787722317773E-4</v>
      </c>
      <c r="DK221" s="303" t="s">
        <v>744</v>
      </c>
      <c r="DL221" s="303" t="s">
        <v>744</v>
      </c>
      <c r="DM221" s="303" t="s">
        <v>744</v>
      </c>
      <c r="DN221" s="303" t="s">
        <v>744</v>
      </c>
      <c r="DO221" s="303" t="s">
        <v>744</v>
      </c>
      <c r="DP221" s="303" t="s">
        <v>744</v>
      </c>
      <c r="DQ221" s="303" t="s">
        <v>744</v>
      </c>
      <c r="DR221" s="303" t="s">
        <v>744</v>
      </c>
      <c r="DS221" s="303" t="s">
        <v>744</v>
      </c>
      <c r="DT221" s="303" t="s">
        <v>744</v>
      </c>
      <c r="DU221" s="303" t="s">
        <v>744</v>
      </c>
      <c r="DV221" s="393" t="s">
        <v>744</v>
      </c>
      <c r="DW221" s="303" t="s">
        <v>744</v>
      </c>
      <c r="DX221" s="303" t="s">
        <v>744</v>
      </c>
      <c r="DY221" s="393" t="s">
        <v>744</v>
      </c>
      <c r="DZ221" s="303">
        <v>2.5</v>
      </c>
      <c r="EA221" s="303">
        <v>4357.5</v>
      </c>
      <c r="EB221" s="303">
        <v>0</v>
      </c>
      <c r="EC221" s="303">
        <v>2</v>
      </c>
      <c r="ED221" s="303">
        <v>0</v>
      </c>
      <c r="EE221" s="303">
        <v>0</v>
      </c>
      <c r="EF221" s="303">
        <v>0</v>
      </c>
      <c r="EG221" s="303">
        <v>0</v>
      </c>
      <c r="EH221" s="303">
        <v>0</v>
      </c>
      <c r="EI221" s="303">
        <v>0</v>
      </c>
      <c r="EJ221" s="303">
        <v>4355.5</v>
      </c>
      <c r="EK221" s="393">
        <v>0</v>
      </c>
      <c r="EL221" s="303">
        <v>1743</v>
      </c>
      <c r="EM221" s="303">
        <v>1742.2</v>
      </c>
      <c r="EN221" s="393">
        <v>4.589787722317773E-4</v>
      </c>
      <c r="EO221" s="303">
        <v>10.5</v>
      </c>
      <c r="EP221" s="303">
        <v>18301.5</v>
      </c>
      <c r="EQ221" s="303">
        <v>0</v>
      </c>
      <c r="ER221" s="303">
        <v>11</v>
      </c>
      <c r="ES221" s="303">
        <v>0</v>
      </c>
      <c r="ET221" s="303">
        <v>8</v>
      </c>
      <c r="EU221" s="303">
        <v>0</v>
      </c>
      <c r="EV221" s="303">
        <v>55</v>
      </c>
      <c r="EW221" s="303">
        <v>0</v>
      </c>
      <c r="EX221" s="303">
        <v>0</v>
      </c>
      <c r="EY221" s="303">
        <v>18227.5</v>
      </c>
      <c r="EZ221" s="303">
        <v>0</v>
      </c>
      <c r="FA221" s="393">
        <v>0</v>
      </c>
      <c r="FB221" s="303">
        <v>1743</v>
      </c>
      <c r="FC221" s="303">
        <v>1735.952380952381</v>
      </c>
      <c r="FD221" s="303">
        <v>0</v>
      </c>
      <c r="FE221" s="393">
        <v>4.0433844220418846E-3</v>
      </c>
      <c r="FF221" s="303">
        <v>5</v>
      </c>
      <c r="FG221" s="303">
        <v>8715</v>
      </c>
      <c r="FH221" s="303">
        <v>0</v>
      </c>
      <c r="FI221" s="303">
        <v>15</v>
      </c>
      <c r="FJ221" s="303">
        <v>0</v>
      </c>
      <c r="FK221" s="303">
        <v>6</v>
      </c>
      <c r="FL221" s="303">
        <v>63</v>
      </c>
      <c r="FM221" s="303">
        <v>22</v>
      </c>
      <c r="FN221" s="303">
        <v>39</v>
      </c>
      <c r="FO221" s="303">
        <v>0</v>
      </c>
      <c r="FP221" s="303">
        <v>8570</v>
      </c>
      <c r="FQ221" s="303">
        <v>61.5</v>
      </c>
      <c r="FR221" s="393">
        <v>0</v>
      </c>
      <c r="FS221" s="303">
        <v>1743</v>
      </c>
      <c r="FT221" s="303">
        <v>1714</v>
      </c>
      <c r="FU221" s="303">
        <v>12.3</v>
      </c>
      <c r="FV221" s="393">
        <v>1.6637980493402149E-2</v>
      </c>
      <c r="FW221" s="303">
        <v>15.5</v>
      </c>
      <c r="FX221" s="303">
        <v>27016.5</v>
      </c>
      <c r="FY221" s="303">
        <v>0</v>
      </c>
      <c r="FZ221" s="303">
        <v>26</v>
      </c>
      <c r="GA221" s="303">
        <v>0</v>
      </c>
      <c r="GB221" s="303">
        <v>14</v>
      </c>
      <c r="GC221" s="303">
        <v>63</v>
      </c>
      <c r="GD221" s="303">
        <v>77</v>
      </c>
      <c r="GE221" s="303">
        <v>39</v>
      </c>
      <c r="GF221" s="303">
        <v>0</v>
      </c>
      <c r="GG221" s="303">
        <v>26797.5</v>
      </c>
      <c r="GH221" s="303">
        <v>61.5</v>
      </c>
      <c r="GI221" s="393">
        <v>0</v>
      </c>
      <c r="GJ221" s="303">
        <v>1743</v>
      </c>
      <c r="GK221" s="303">
        <v>1728.8709677419354</v>
      </c>
      <c r="GL221" s="303">
        <v>3.967741935483871</v>
      </c>
      <c r="GM221" s="393">
        <v>8.1061573482872351E-3</v>
      </c>
      <c r="GN221" s="303">
        <v>3.5</v>
      </c>
      <c r="GO221" s="303">
        <v>6104</v>
      </c>
      <c r="GP221" s="303">
        <v>0</v>
      </c>
      <c r="GQ221" s="303">
        <v>9</v>
      </c>
      <c r="GR221" s="303">
        <v>0</v>
      </c>
      <c r="GS221" s="303">
        <v>0</v>
      </c>
      <c r="GT221" s="303">
        <v>0</v>
      </c>
      <c r="GU221" s="303">
        <v>0</v>
      </c>
      <c r="GV221" s="303">
        <v>0</v>
      </c>
      <c r="GW221" s="303">
        <v>0</v>
      </c>
      <c r="GX221" s="303">
        <v>6095</v>
      </c>
      <c r="GY221" s="303">
        <v>290</v>
      </c>
      <c r="GZ221" s="393">
        <v>0</v>
      </c>
      <c r="HA221" s="303">
        <v>1744</v>
      </c>
      <c r="HB221" s="303">
        <v>1741.4285714285713</v>
      </c>
      <c r="HC221" s="303">
        <v>82.857142857142861</v>
      </c>
      <c r="HD221" s="393">
        <v>1.4744429882045385E-3</v>
      </c>
      <c r="HE221" s="303" t="s">
        <v>744</v>
      </c>
      <c r="HF221" s="303" t="s">
        <v>744</v>
      </c>
      <c r="HG221" s="303" t="s">
        <v>744</v>
      </c>
      <c r="HH221" s="303" t="s">
        <v>744</v>
      </c>
      <c r="HI221" s="303" t="s">
        <v>744</v>
      </c>
      <c r="HJ221" s="303" t="s">
        <v>744</v>
      </c>
      <c r="HK221" s="303" t="s">
        <v>744</v>
      </c>
      <c r="HL221" s="303" t="s">
        <v>744</v>
      </c>
      <c r="HM221" s="303" t="s">
        <v>744</v>
      </c>
      <c r="HN221" s="303" t="s">
        <v>744</v>
      </c>
      <c r="HO221" s="303" t="s">
        <v>744</v>
      </c>
      <c r="HP221" s="303" t="s">
        <v>744</v>
      </c>
      <c r="HQ221" s="393" t="s">
        <v>744</v>
      </c>
      <c r="HR221" s="303" t="s">
        <v>744</v>
      </c>
      <c r="HS221" s="303" t="s">
        <v>744</v>
      </c>
      <c r="HT221" s="303" t="s">
        <v>744</v>
      </c>
      <c r="HU221" s="393" t="s">
        <v>744</v>
      </c>
      <c r="HV221" s="303">
        <v>3.5</v>
      </c>
      <c r="HW221" s="303">
        <v>6104</v>
      </c>
      <c r="HX221" s="303">
        <v>0</v>
      </c>
      <c r="HY221" s="303">
        <v>9</v>
      </c>
      <c r="HZ221" s="303">
        <v>0</v>
      </c>
      <c r="IA221" s="303">
        <v>0</v>
      </c>
      <c r="IB221" s="303">
        <v>0</v>
      </c>
      <c r="IC221" s="303">
        <v>0</v>
      </c>
      <c r="ID221" s="303">
        <v>0</v>
      </c>
      <c r="IE221" s="303">
        <v>0</v>
      </c>
      <c r="IF221" s="303">
        <v>6095</v>
      </c>
      <c r="IG221" s="303">
        <v>290</v>
      </c>
      <c r="IH221" s="393">
        <v>0</v>
      </c>
      <c r="II221" s="303">
        <v>1744</v>
      </c>
      <c r="IJ221" s="303">
        <v>1741.4285714285713</v>
      </c>
      <c r="IK221" s="303">
        <v>82.857142857142861</v>
      </c>
      <c r="IL221" s="393">
        <v>1.4744429882045385E-3</v>
      </c>
      <c r="IM221" s="303"/>
      <c r="IN221" s="303">
        <v>1743.2121212121212</v>
      </c>
      <c r="IO221" s="303">
        <v>1738.060606060606</v>
      </c>
      <c r="IP221" s="393">
        <v>2.9551854813476552E-3</v>
      </c>
      <c r="IQ221" s="303">
        <v>1743</v>
      </c>
      <c r="IR221" s="303">
        <v>1714</v>
      </c>
      <c r="IS221" s="393">
        <v>1.6637980493402149E-2</v>
      </c>
      <c r="IT221" s="303">
        <v>1743.1627906976744</v>
      </c>
      <c r="IU221" s="303">
        <v>1732.4651162790697</v>
      </c>
      <c r="IV221" s="393">
        <v>6.1369336677518094E-3</v>
      </c>
      <c r="IW221" s="735"/>
      <c r="IX221" s="303"/>
      <c r="IY221" s="396" t="s">
        <v>491</v>
      </c>
      <c r="IZ221" s="396" t="s">
        <v>342</v>
      </c>
      <c r="JA221" s="396" t="s">
        <v>343</v>
      </c>
      <c r="JB221" s="396">
        <v>29</v>
      </c>
      <c r="JC221" s="396" t="s">
        <v>12</v>
      </c>
      <c r="JD221" s="396" t="s">
        <v>232</v>
      </c>
      <c r="JE221" s="396" t="s">
        <v>9</v>
      </c>
      <c r="JF221" s="396" t="s">
        <v>232</v>
      </c>
      <c r="JG221" s="396" t="s">
        <v>358</v>
      </c>
    </row>
    <row r="222" spans="1:267" s="303" customFormat="1">
      <c r="A222" s="56"/>
      <c r="B222" s="56"/>
      <c r="C222" s="57"/>
      <c r="D222" s="56"/>
      <c r="E222" s="58"/>
      <c r="F222" s="58"/>
      <c r="G222" s="58"/>
      <c r="H222" s="59"/>
      <c r="I222" s="60"/>
      <c r="J222" s="59"/>
      <c r="K222" s="60"/>
      <c r="L222" s="59"/>
      <c r="M222" s="60"/>
      <c r="N222" s="775"/>
      <c r="O222" s="776"/>
      <c r="P222" s="59"/>
      <c r="Q222" s="60"/>
      <c r="R222" s="59"/>
      <c r="S222" s="60"/>
      <c r="T222" s="571"/>
      <c r="U222" s="361"/>
      <c r="V222" s="360"/>
      <c r="W222" s="359"/>
      <c r="X222" s="360"/>
      <c r="Y222" s="359"/>
      <c r="Z222" s="360"/>
      <c r="AA222" s="59"/>
      <c r="AB222" s="58"/>
      <c r="AC222" s="58"/>
      <c r="AD222" s="58"/>
      <c r="AE222" s="58"/>
      <c r="AF222" s="60"/>
      <c r="AG222" s="59"/>
      <c r="AH222" s="58"/>
      <c r="AI222" s="58"/>
      <c r="AJ222" s="58"/>
      <c r="AK222" s="58"/>
      <c r="AL222" s="60"/>
      <c r="AM222" s="675"/>
      <c r="AN222" s="675"/>
      <c r="AO222" s="675"/>
      <c r="AP222" s="675"/>
      <c r="AQ222" s="675"/>
      <c r="AR222" s="675"/>
      <c r="AS222" s="59"/>
      <c r="AT222" s="58"/>
      <c r="AU222" s="58"/>
      <c r="AV222" s="58"/>
      <c r="AW222" s="58"/>
      <c r="AX222" s="60"/>
      <c r="AY222" s="59"/>
      <c r="AZ222" s="58"/>
      <c r="BA222" s="58"/>
      <c r="BB222" s="58"/>
      <c r="BC222" s="58"/>
      <c r="BD222" s="60"/>
      <c r="BE222" s="59"/>
      <c r="BF222" s="58"/>
      <c r="BG222" s="58"/>
      <c r="BH222" s="58"/>
      <c r="BI222" s="58"/>
      <c r="BJ222" s="60"/>
      <c r="BK222" s="59"/>
      <c r="BL222" s="58"/>
      <c r="BM222" s="58"/>
      <c r="BN222" s="58"/>
      <c r="BO222" s="58"/>
      <c r="BP222" s="60"/>
      <c r="BQ222" s="59"/>
      <c r="BR222" s="58"/>
      <c r="BS222" s="58"/>
      <c r="BT222" s="58"/>
      <c r="BU222" s="58"/>
      <c r="BV222" s="60"/>
      <c r="BW222" s="59"/>
      <c r="BX222" s="58"/>
      <c r="BY222" s="58"/>
      <c r="BZ222" s="58"/>
      <c r="CA222" s="58"/>
      <c r="CB222" s="60"/>
      <c r="CC222" s="58"/>
      <c r="CD222" s="58"/>
      <c r="CE222" s="58"/>
      <c r="CF222" s="58"/>
      <c r="CG222" s="438"/>
      <c r="CH222" s="64"/>
      <c r="CI222" s="66"/>
      <c r="CJ222" s="68"/>
      <c r="CK222" s="66"/>
      <c r="CL222" s="68"/>
      <c r="CM222" s="66"/>
      <c r="CN222" s="68"/>
      <c r="CO222" s="66"/>
      <c r="CP222" s="72"/>
      <c r="CQ222" s="68"/>
      <c r="CR222" s="66"/>
      <c r="CS222" s="281"/>
      <c r="CT222" s="282"/>
      <c r="CU222" s="283"/>
      <c r="CV222" s="68"/>
      <c r="CW222" s="64"/>
      <c r="CX222" s="64"/>
      <c r="CY222" s="64"/>
      <c r="CZ222" s="64"/>
      <c r="DA222" s="64"/>
      <c r="DB222" s="64"/>
      <c r="DC222" s="64"/>
      <c r="DD222" s="64"/>
      <c r="DE222" s="64"/>
      <c r="DF222" s="64"/>
      <c r="DG222" s="66"/>
      <c r="DH222" s="68"/>
      <c r="DI222" s="64"/>
      <c r="DJ222" s="66"/>
      <c r="DK222" s="64"/>
      <c r="DL222" s="64"/>
      <c r="DM222" s="64"/>
      <c r="DN222" s="64"/>
      <c r="DO222" s="64"/>
      <c r="DP222" s="64"/>
      <c r="DQ222" s="64"/>
      <c r="DR222" s="64"/>
      <c r="DS222" s="64"/>
      <c r="DT222" s="64"/>
      <c r="DU222" s="64"/>
      <c r="DV222" s="66"/>
      <c r="DW222" s="68"/>
      <c r="DX222" s="64"/>
      <c r="DY222" s="66"/>
      <c r="DZ222" s="64"/>
      <c r="EA222" s="64"/>
      <c r="EB222" s="64"/>
      <c r="EC222" s="64"/>
      <c r="ED222" s="64"/>
      <c r="EE222" s="64"/>
      <c r="EF222" s="64"/>
      <c r="EG222" s="64"/>
      <c r="EH222" s="64"/>
      <c r="EI222" s="64"/>
      <c r="EJ222" s="64"/>
      <c r="EK222" s="66"/>
      <c r="EL222" s="68"/>
      <c r="EM222" s="64"/>
      <c r="EN222" s="66"/>
      <c r="EO222" s="68"/>
      <c r="EP222" s="64"/>
      <c r="EQ222" s="64"/>
      <c r="ER222" s="64"/>
      <c r="ES222" s="64"/>
      <c r="ET222" s="64"/>
      <c r="EU222" s="64"/>
      <c r="EV222" s="64"/>
      <c r="EW222" s="64"/>
      <c r="EX222" s="64"/>
      <c r="EY222" s="64"/>
      <c r="EZ222" s="64"/>
      <c r="FA222" s="66"/>
      <c r="FB222" s="68"/>
      <c r="FC222" s="64"/>
      <c r="FD222" s="64"/>
      <c r="FE222" s="66"/>
      <c r="FF222" s="68"/>
      <c r="FG222" s="64"/>
      <c r="FH222" s="64"/>
      <c r="FI222" s="64"/>
      <c r="FJ222" s="64"/>
      <c r="FK222" s="64"/>
      <c r="FL222" s="64"/>
      <c r="FM222" s="64"/>
      <c r="FN222" s="64"/>
      <c r="FO222" s="64"/>
      <c r="FP222" s="64"/>
      <c r="FQ222" s="64"/>
      <c r="FR222" s="66"/>
      <c r="FS222" s="68"/>
      <c r="FT222" s="64"/>
      <c r="FU222" s="64"/>
      <c r="FV222" s="66"/>
      <c r="FW222" s="68"/>
      <c r="FX222" s="64"/>
      <c r="FY222" s="64"/>
      <c r="FZ222" s="64"/>
      <c r="GA222" s="64"/>
      <c r="GB222" s="64"/>
      <c r="GC222" s="64"/>
      <c r="GD222" s="64"/>
      <c r="GE222" s="64"/>
      <c r="GF222" s="64"/>
      <c r="GG222" s="64"/>
      <c r="GH222" s="64"/>
      <c r="GI222" s="66"/>
      <c r="GJ222" s="68"/>
      <c r="GK222" s="64"/>
      <c r="GL222" s="64"/>
      <c r="GM222" s="66"/>
      <c r="GN222" s="68"/>
      <c r="GO222" s="64"/>
      <c r="GP222" s="64"/>
      <c r="GQ222" s="64"/>
      <c r="GR222" s="64"/>
      <c r="GS222" s="64"/>
      <c r="GT222" s="64"/>
      <c r="GU222" s="64"/>
      <c r="GV222" s="64"/>
      <c r="GW222" s="64"/>
      <c r="GX222" s="64"/>
      <c r="GY222" s="64"/>
      <c r="GZ222" s="66"/>
      <c r="HA222" s="68"/>
      <c r="HB222" s="64"/>
      <c r="HC222" s="64"/>
      <c r="HD222" s="66"/>
      <c r="HE222" s="68"/>
      <c r="HF222" s="64"/>
      <c r="HG222" s="64"/>
      <c r="HH222" s="64"/>
      <c r="HI222" s="64"/>
      <c r="HJ222" s="64"/>
      <c r="HK222" s="64"/>
      <c r="HL222" s="64"/>
      <c r="HM222" s="64"/>
      <c r="HN222" s="64"/>
      <c r="HO222" s="64"/>
      <c r="HP222" s="64"/>
      <c r="HQ222" s="66"/>
      <c r="HR222" s="68"/>
      <c r="HS222" s="64"/>
      <c r="HT222" s="64"/>
      <c r="HU222" s="64"/>
      <c r="HV222" s="68"/>
      <c r="HW222" s="64"/>
      <c r="HX222" s="64"/>
      <c r="HY222" s="64"/>
      <c r="HZ222" s="64"/>
      <c r="IA222" s="64"/>
      <c r="IB222" s="64"/>
      <c r="IC222" s="64"/>
      <c r="ID222" s="64"/>
      <c r="IE222" s="64"/>
      <c r="IF222" s="64"/>
      <c r="IG222" s="64"/>
      <c r="IH222" s="66"/>
      <c r="II222" s="64"/>
      <c r="IJ222" s="64"/>
      <c r="IK222" s="64"/>
      <c r="IL222" s="64"/>
      <c r="IM222" s="64"/>
      <c r="IN222" s="64"/>
      <c r="IO222" s="64"/>
      <c r="IP222" s="66"/>
      <c r="IQ222" s="68"/>
      <c r="IR222" s="64"/>
      <c r="IS222" s="66"/>
      <c r="IT222" s="68"/>
      <c r="IU222" s="64"/>
      <c r="IV222" s="64"/>
      <c r="IW222" s="409"/>
      <c r="IX222" s="64"/>
      <c r="IY222" s="64"/>
      <c r="IZ222" s="64"/>
      <c r="JA222" s="64"/>
      <c r="JB222" s="64"/>
      <c r="JC222" s="64"/>
      <c r="JD222" s="64"/>
      <c r="JE222" s="64"/>
      <c r="JF222" s="64"/>
      <c r="JG222" s="64"/>
    </row>
    <row r="223" spans="1:267">
      <c r="H223" s="30"/>
      <c r="I223" s="30"/>
      <c r="J223" s="30"/>
      <c r="K223" s="30"/>
      <c r="T223" s="10"/>
      <c r="U223" s="340"/>
      <c r="V223" s="340"/>
      <c r="AA223" s="12"/>
      <c r="AB223" s="12"/>
      <c r="AM223" s="676"/>
      <c r="AN223" s="676"/>
      <c r="AO223" s="676"/>
      <c r="AP223" s="676"/>
      <c r="AQ223" s="676"/>
      <c r="AR223" s="676"/>
      <c r="CG223" s="830"/>
      <c r="CH223" s="237" t="s">
        <v>759</v>
      </c>
      <c r="CI223" s="236"/>
      <c r="CJ223" s="236"/>
      <c r="CK223" s="236"/>
      <c r="CL223" s="236"/>
      <c r="CM223" s="236"/>
      <c r="CN223" s="236"/>
      <c r="CO223" s="236"/>
      <c r="CP223" s="242" t="s">
        <v>760</v>
      </c>
      <c r="CQ223" s="243"/>
      <c r="CR223" s="243"/>
      <c r="CS223" s="284" t="s">
        <v>760</v>
      </c>
      <c r="CT223" s="285"/>
      <c r="CU223" s="285"/>
      <c r="CV223" s="11"/>
      <c r="CW223" s="11"/>
      <c r="IH223" s="272"/>
      <c r="IW223" s="405"/>
    </row>
    <row r="224" spans="1:267">
      <c r="T224" s="10"/>
      <c r="U224" s="340"/>
      <c r="V224" s="340"/>
      <c r="AA224" s="12"/>
      <c r="AB224" s="12"/>
      <c r="AM224" s="676"/>
      <c r="AN224" s="676"/>
      <c r="AO224" s="676"/>
      <c r="AP224" s="676"/>
      <c r="AQ224" s="676"/>
      <c r="AR224" s="676"/>
      <c r="CG224" s="830"/>
      <c r="CH224" s="235"/>
      <c r="CI224" s="235"/>
      <c r="CP224" s="239" t="s">
        <v>761</v>
      </c>
      <c r="CQ224" s="238" t="s">
        <v>762</v>
      </c>
      <c r="CR224" s="238" t="s">
        <v>763</v>
      </c>
      <c r="CS224" s="286" t="s">
        <v>764</v>
      </c>
      <c r="CT224" s="287" t="s">
        <v>765</v>
      </c>
      <c r="CU224" s="287" t="s">
        <v>766</v>
      </c>
      <c r="CV224" s="62" t="s">
        <v>767</v>
      </c>
      <c r="CW224" s="62" t="s">
        <v>768</v>
      </c>
      <c r="DH224" s="255" t="s">
        <v>769</v>
      </c>
      <c r="DI224" s="255"/>
      <c r="DW224" s="255" t="s">
        <v>769</v>
      </c>
      <c r="DX224" s="255"/>
      <c r="EL224" s="255" t="s">
        <v>769</v>
      </c>
      <c r="EM224" s="255"/>
      <c r="FB224" s="255" t="s">
        <v>769</v>
      </c>
      <c r="FC224" s="255"/>
      <c r="FS224" s="255" t="s">
        <v>769</v>
      </c>
      <c r="FT224" s="255"/>
      <c r="GJ224" s="255" t="s">
        <v>769</v>
      </c>
      <c r="GK224" s="255"/>
      <c r="HA224" s="255" t="s">
        <v>769</v>
      </c>
      <c r="HB224" s="255"/>
      <c r="HR224" s="255" t="s">
        <v>769</v>
      </c>
      <c r="HS224" s="255"/>
      <c r="IH224" s="272"/>
      <c r="II224" s="255" t="s">
        <v>769</v>
      </c>
      <c r="IJ224" s="255"/>
      <c r="IW224" s="72"/>
    </row>
    <row r="225" spans="1:267">
      <c r="A225" s="49">
        <f>+COUNT(A$5:A$222)</f>
        <v>216</v>
      </c>
      <c r="B225" s="49"/>
      <c r="C225" s="77"/>
      <c r="D225" s="77"/>
      <c r="E225" s="78"/>
      <c r="F225" s="78"/>
      <c r="G225" s="78"/>
      <c r="H225" s="78"/>
      <c r="I225" s="78"/>
      <c r="J225" s="78"/>
      <c r="K225" s="78"/>
      <c r="L225" s="78"/>
      <c r="M225" s="78"/>
      <c r="N225" s="78"/>
      <c r="O225" s="78"/>
      <c r="P225" s="78"/>
      <c r="Q225" s="78"/>
      <c r="R225" s="78"/>
      <c r="S225" s="78"/>
      <c r="T225" s="77"/>
      <c r="U225" s="829">
        <f t="shared" ref="U225:Z225" si="0">SUM(U5:U222)</f>
        <v>108</v>
      </c>
      <c r="V225" s="829">
        <f t="shared" si="0"/>
        <v>14</v>
      </c>
      <c r="W225" s="829">
        <f t="shared" si="0"/>
        <v>1454</v>
      </c>
      <c r="X225" s="829">
        <f t="shared" si="0"/>
        <v>446.5</v>
      </c>
      <c r="Y225" s="829">
        <f t="shared" si="0"/>
        <v>4060.5</v>
      </c>
      <c r="Z225" s="829">
        <f t="shared" si="0"/>
        <v>9</v>
      </c>
      <c r="AA225" s="78"/>
      <c r="AB225" s="78"/>
      <c r="AC225" s="78"/>
      <c r="AD225" s="78"/>
      <c r="AE225" s="78"/>
      <c r="AF225" s="78"/>
      <c r="AG225" s="78"/>
      <c r="AH225" s="78"/>
      <c r="AI225" s="78"/>
      <c r="AJ225" s="78"/>
      <c r="AK225" s="78"/>
      <c r="AL225" s="78"/>
      <c r="AM225" s="677"/>
      <c r="AN225" s="677"/>
      <c r="AO225" s="677"/>
      <c r="AP225" s="677"/>
      <c r="AQ225" s="677"/>
      <c r="AR225" s="677"/>
      <c r="AS225" s="78"/>
      <c r="AT225" s="78"/>
      <c r="AU225" s="78"/>
      <c r="AV225" s="78"/>
      <c r="AW225" s="78"/>
      <c r="AX225" s="78"/>
      <c r="AY225" s="78"/>
      <c r="AZ225" s="78"/>
      <c r="BA225" s="78"/>
      <c r="BB225" s="78"/>
      <c r="BC225" s="78"/>
      <c r="BD225" s="78"/>
      <c r="BE225" s="78"/>
      <c r="BF225" s="78"/>
      <c r="BG225" s="78"/>
      <c r="BH225" s="78"/>
      <c r="BI225" s="78"/>
      <c r="BJ225" s="78"/>
      <c r="BK225" s="78"/>
      <c r="BL225" s="78"/>
      <c r="BM225" s="78"/>
      <c r="BN225" s="78"/>
      <c r="BO225" s="78"/>
      <c r="BP225" s="78"/>
      <c r="BQ225" s="78"/>
      <c r="BR225" s="78"/>
      <c r="BS225" s="78"/>
      <c r="BT225" s="78"/>
      <c r="BU225" s="78"/>
      <c r="BV225" s="78"/>
      <c r="BW225" s="78"/>
      <c r="BX225" s="78"/>
      <c r="BY225" s="78"/>
      <c r="BZ225" s="78"/>
      <c r="CA225" s="78"/>
      <c r="CB225" s="78"/>
      <c r="CC225" s="78"/>
      <c r="CD225" s="78"/>
      <c r="CE225" s="78"/>
      <c r="CF225" s="78"/>
      <c r="CG225" s="64"/>
      <c r="CH225" s="80">
        <f>(SUMPRODUCT(CH5:CH222,DZ5:DZ222)+SUMPRODUCT(CH5:CH222,FW5:FW222))/(SUM(DZ5:DZ222)+SUM(FW5:FW222))</f>
        <v>27.199449385884911</v>
      </c>
      <c r="CI225" s="80">
        <f>SUMPRODUCT(CI5:CI222,HV5:HV222)/SUM(HV5:HV222)</f>
        <v>26.372581833997184</v>
      </c>
      <c r="CJ225" s="80">
        <f>+(SUMPRODUCT(DZ5:DZ222,CJ5:CJ222)+SUMPRODUCT(FW5:FW222,CJ5:CJ222))/(SUM(DZ5:DZ222)+SUM(FW5:FW222))</f>
        <v>39.967445484581503</v>
      </c>
      <c r="CK225" s="80">
        <f>SUMPRODUCT(HV5:HV222,CK5:CK222)/SUM(HV5:HV222)</f>
        <v>39.964976779987175</v>
      </c>
      <c r="CL225" s="80">
        <f>+(SUMPRODUCT(CL5:CL222,DZ5:DZ222)+SUMPRODUCT(CL5:CL222,FW5:FW222))/(SUM(DZ5:DZ222)+SUM(FW5:FW222))</f>
        <v>36.049008810572687</v>
      </c>
      <c r="CM225" s="80">
        <f>SUMPRODUCT(CM5:CM222,HV5:HV222)/SUM(HV5:HV222)</f>
        <v>38.173829377806285</v>
      </c>
      <c r="CN225" s="74">
        <f>+(SUMPRODUCT(CN5:CN222,DZ5:DZ222)+SUMPRODUCT(CN5:CN222,FW5:FW222))/(SUM(DZ5:DZ222)+SUM(FW5:FW222))</f>
        <v>0</v>
      </c>
      <c r="CO225" s="74">
        <f>SUMPRODUCT(CO5:CO222,HV5:HV222)/SUM(HV5:HV222)</f>
        <v>0</v>
      </c>
      <c r="CP225" s="240">
        <f>COUNTIF(CP5:CP222,"0")</f>
        <v>190</v>
      </c>
      <c r="CQ225" s="50">
        <f>COUNTIF(CQ5:CQ$222,"SI")</f>
        <v>113</v>
      </c>
      <c r="CR225" s="50">
        <f>COUNTIF(CR5:CR222,"SI")</f>
        <v>129</v>
      </c>
      <c r="CS225" s="288">
        <f>COUNTIF(CS5:CS222,"0")</f>
        <v>191</v>
      </c>
      <c r="CT225" s="289">
        <f>COUNTIF(CT5:CT$222,"SI")</f>
        <v>114</v>
      </c>
      <c r="CU225" s="289">
        <f>COUNTIF(CU5:CU222,"SI")</f>
        <v>129</v>
      </c>
      <c r="CV225" s="80">
        <f>SUM(CV5:CV222)</f>
        <v>106.5</v>
      </c>
      <c r="CW225" s="80">
        <f>SUM(CW5:CW222)/CV225</f>
        <v>1734.8340619015428</v>
      </c>
      <c r="CX225" s="80">
        <f>SUM(CX5:CX222)/CV225</f>
        <v>9.1058790554270908E-2</v>
      </c>
      <c r="CY225" s="80">
        <f>SUM(CY5:CY222)/CV225</f>
        <v>41.259757550276788</v>
      </c>
      <c r="CZ225" s="80">
        <f>SUM(CZ5:CZ222)/CV225</f>
        <v>0</v>
      </c>
      <c r="DA225" s="366">
        <f>SUM(DA5:DA222)/CV225</f>
        <v>2.5424987737369489</v>
      </c>
      <c r="DB225" s="80">
        <f>SUM(DB5:DB222)/CV225</f>
        <v>1.7515240697918857</v>
      </c>
      <c r="DC225" s="80">
        <f>SUM(DC5:DC222)/CV225</f>
        <v>4.8246443837152269</v>
      </c>
      <c r="DD225" s="80">
        <f>SUM(DD5:DD222)/CV225</f>
        <v>20.187793427230048</v>
      </c>
      <c r="DE225" s="80">
        <f>SUM(DE5:DE222)/CV225</f>
        <v>0</v>
      </c>
      <c r="DF225" s="80">
        <f>SUM(DF5:DF222)/CV225</f>
        <v>1664.1767849062376</v>
      </c>
      <c r="DG225" s="80">
        <f>SUM(DG5:DG222)/CV225</f>
        <v>12.845070422535212</v>
      </c>
      <c r="DH225" s="253">
        <f>AVERAGE(DH$5:DH$222)</f>
        <v>1743.3863052369784</v>
      </c>
      <c r="DI225" s="253">
        <f>AVERAGE(DI$5:DI$222)</f>
        <v>1651.3086406771499</v>
      </c>
      <c r="DJ225" s="254">
        <f>1-DI225/DH225</f>
        <v>5.2815411181810545E-2</v>
      </c>
      <c r="DK225" s="80">
        <f>SUM(DK5:DK222)</f>
        <v>14</v>
      </c>
      <c r="DL225" s="380">
        <f>SUM(DL5:DL222)/DK225</f>
        <v>1747.9463093333329</v>
      </c>
      <c r="DM225" s="80">
        <f>SUM(DM5:DM222)/DK225</f>
        <v>0</v>
      </c>
      <c r="DN225" s="80">
        <f>SUM(DN5:DN222)/DK225</f>
        <v>9.1238095238095234</v>
      </c>
      <c r="DO225" s="80">
        <f>SUM(DO5:DO222)/DK225</f>
        <v>0</v>
      </c>
      <c r="DP225" s="80">
        <f>SUM(DP5:DP222)/DK225</f>
        <v>7.0476190476190483</v>
      </c>
      <c r="DQ225" s="80">
        <f>SUM(DQ5:DQ222)/DK225</f>
        <v>0</v>
      </c>
      <c r="DR225" s="80">
        <f>SUM(DR5:DR222)/DK225</f>
        <v>8.723809523809523</v>
      </c>
      <c r="DS225" s="80">
        <f>SUM(DS5:DS222)/DK225</f>
        <v>0</v>
      </c>
      <c r="DT225" s="80">
        <f>SUM(DT5:DT222)/DK225</f>
        <v>0</v>
      </c>
      <c r="DU225" s="80">
        <f>SUM(DU5:DU222)/DK225</f>
        <v>1723.0510712380949</v>
      </c>
      <c r="DV225" s="80">
        <f>SUM(DV5:DV222)/DK225</f>
        <v>0</v>
      </c>
      <c r="DW225" s="253">
        <f>AVERAGE(DW$5:DW$222)</f>
        <v>1745.0243746666663</v>
      </c>
      <c r="DX225" s="253">
        <f>AVERAGE(DX$5:DX$222)</f>
        <v>1725.0827079999997</v>
      </c>
      <c r="DY225" s="254">
        <f>1-DX225/DW225</f>
        <v>1.1427729581413915E-2</v>
      </c>
      <c r="DZ225" s="80">
        <f>SUM(DZ5:DZ222)</f>
        <v>120.5</v>
      </c>
      <c r="EA225" s="80">
        <f>SUM(EA5:EA222)/DZ225</f>
        <v>1736.357476540921</v>
      </c>
      <c r="EB225" s="80">
        <f>SUM(EB5:EB222)/DZ225</f>
        <v>8.047934600854649E-2</v>
      </c>
      <c r="EC225" s="80">
        <f>SUM(EC5:EC222)/DZ225</f>
        <v>37.526120435168558</v>
      </c>
      <c r="ED225" s="80">
        <f>SUM(ED5:ED222)/DZ225</f>
        <v>0</v>
      </c>
      <c r="EE225" s="80">
        <f>SUM(EE5:EE222)/DZ225</f>
        <v>3.065915237092546</v>
      </c>
      <c r="EF225" s="80">
        <f>SUM(EF5:EF222)/DZ225</f>
        <v>1.548027497367932</v>
      </c>
      <c r="EG225" s="80">
        <f>SUM(EG5:EG222)/DZ225</f>
        <v>5.2776594207386305</v>
      </c>
      <c r="EH225" s="80">
        <f>SUM(EH5:EH222)/DZ225</f>
        <v>17.842323651452283</v>
      </c>
      <c r="EI225" s="80">
        <f>SUM(EI5:EI222)/DZ225</f>
        <v>0</v>
      </c>
      <c r="EJ225" s="80">
        <f>SUM(EJ5:EJ222)/DZ225</f>
        <v>1671.0169509530924</v>
      </c>
      <c r="EK225" s="80">
        <f>SUM(EK5:EK222)/DZ225</f>
        <v>11.352697095435685</v>
      </c>
      <c r="EL225" s="253">
        <f>AVERAGE(EL$5:EL$222)</f>
        <v>1744.6403657642293</v>
      </c>
      <c r="EM225" s="253">
        <f>AVERAGE(EM$5:EM$222)</f>
        <v>1658.7426476093679</v>
      </c>
      <c r="EN225" s="254">
        <f>1-EM225/EL225</f>
        <v>4.9235200469086027E-2</v>
      </c>
      <c r="EO225" s="80">
        <f>SUM(EO5:EO222)</f>
        <v>1273.5</v>
      </c>
      <c r="EP225" s="80">
        <f>SUM(EP5:EP222)/EO225</f>
        <v>1754.8083608457043</v>
      </c>
      <c r="EQ225" s="80">
        <f>SUM(EQ5:EQ222)/EO225</f>
        <v>1.6543893066016937</v>
      </c>
      <c r="ER225" s="80">
        <f>SUM(ER5:ER222)/EO225</f>
        <v>17.97636547331496</v>
      </c>
      <c r="ES225" s="80">
        <f>SUM(ES5:ES222)/EO225</f>
        <v>0</v>
      </c>
      <c r="ET225" s="80">
        <f>SUM(ET5:ET222)/EO225</f>
        <v>14.324086360321401</v>
      </c>
      <c r="EU225" s="80">
        <f>SUM(EU5:EU222)/EO225</f>
        <v>3.6557854295690841</v>
      </c>
      <c r="EV225" s="80">
        <f>SUM(EV5:EV222)/EO225</f>
        <v>9.8734102703840598</v>
      </c>
      <c r="EW225" s="80">
        <f>SUM(EW5:EW222)/EO225</f>
        <v>15.631254585733904</v>
      </c>
      <c r="EX225" s="80">
        <f>SUM(EX5:EX222)/EO225</f>
        <v>1.1778563015312132E-2</v>
      </c>
      <c r="EY225" s="80">
        <f>SUM(EY5:EY222)/EO225</f>
        <v>1691.6812908567636</v>
      </c>
      <c r="EZ225" s="80">
        <f>SUM(EZ5:EZ222)/EO225</f>
        <v>76.541513676464135</v>
      </c>
      <c r="FA225" s="80">
        <f>SUM(FA5:FA222)/EO225</f>
        <v>1.7133338602053159</v>
      </c>
      <c r="FB225" s="253">
        <f>AVERAGE(FB$5:FB$222)</f>
        <v>1753.2440721070068</v>
      </c>
      <c r="FC225" s="253">
        <f>AVERAGE(FC$5:FC$222)</f>
        <v>1709.9243872256698</v>
      </c>
      <c r="FD225" s="254">
        <f>AVERAGE(FD$5:FD$222)/FB225</f>
        <v>1.8312228549522139E-2</v>
      </c>
      <c r="FE225" s="254">
        <f>1-FC225/FB225</f>
        <v>2.4708302495086376E-2</v>
      </c>
      <c r="FF225" s="80">
        <f>SUM(FF5:FF222)</f>
        <v>422</v>
      </c>
      <c r="FG225" s="80">
        <f>SUM(FG5:FG222)/FF225</f>
        <v>1743.5062440148229</v>
      </c>
      <c r="FH225" s="80">
        <f>SUM(FH5:FH222)/FF225</f>
        <v>0.46618909814466736</v>
      </c>
      <c r="FI225" s="80">
        <f>SUM(FI5:FI222)/FF225</f>
        <v>31.753377893266713</v>
      </c>
      <c r="FJ225" s="80">
        <f>SUM(FJ5:FJ222)/FF225</f>
        <v>0</v>
      </c>
      <c r="FK225" s="80">
        <f>SUM(FK5:FK222)/FF225</f>
        <v>19.895245078187003</v>
      </c>
      <c r="FL225" s="80">
        <f>SUM(FL5:FL222)/FF225</f>
        <v>13.196248371887727</v>
      </c>
      <c r="FM225" s="80">
        <f>SUM(FM5:FM222)/FF225</f>
        <v>16.882244654567724</v>
      </c>
      <c r="FN225" s="80">
        <f>SUM(FN5:FN222)/FF225</f>
        <v>7.0447341897021296</v>
      </c>
      <c r="FO225" s="80">
        <f>SUM(FO5:FO222)/FF225</f>
        <v>0</v>
      </c>
      <c r="FP225" s="80">
        <f>SUM(FP5:FP222)/FF225</f>
        <v>1654.2682047290671</v>
      </c>
      <c r="FQ225" s="80">
        <f>SUM(FQ5:FQ222)/FF225</f>
        <v>24.572971439664308</v>
      </c>
      <c r="FR225" s="80">
        <f>SUM(FR5:FR222)/FF225</f>
        <v>4.8409466552572775</v>
      </c>
      <c r="FS225" s="253">
        <f>AVERAGE(FS$5:FS$222)</f>
        <v>1753.7676606749583</v>
      </c>
      <c r="FT225" s="253">
        <f>AVERAGE(FT$5:FT$222)</f>
        <v>1675.8386665616933</v>
      </c>
      <c r="FU225" s="254">
        <f>AVERAGE(FU$5:FU$222)/FS225</f>
        <v>8.3930719218074986E-3</v>
      </c>
      <c r="FV225" s="254">
        <f>1-FT225/FS225</f>
        <v>4.4435187089305273E-2</v>
      </c>
      <c r="FW225" s="80">
        <f>SUM(FW5:FW222)</f>
        <v>1695.5</v>
      </c>
      <c r="FX225" s="80">
        <f>SUM(FX5:FX222)/FW225</f>
        <v>1751.9953302926922</v>
      </c>
      <c r="FY225" s="366">
        <f>SUM(FY5:FY222)/FW225</f>
        <v>1.358653247640405</v>
      </c>
      <c r="FZ225" s="80">
        <f>SUM(FZ5:FZ222)/FW225</f>
        <v>21.40538301458281</v>
      </c>
      <c r="GA225" s="80">
        <f>SUM(GA5:GA222)/FW225</f>
        <v>0</v>
      </c>
      <c r="GB225" s="80">
        <f>SUM(GB5:GB222)/FW225</f>
        <v>15.7107150709904</v>
      </c>
      <c r="GC225" s="80">
        <f>SUM(GC5:GC222)/FW225</f>
        <v>6.0303506679403407</v>
      </c>
      <c r="GD225" s="80">
        <f>SUM(GD5:GD222)/FW225</f>
        <v>11.617868017435375</v>
      </c>
      <c r="GE225" s="80">
        <f>SUM(GE5:GE222)/FW225</f>
        <v>13.494120048945106</v>
      </c>
      <c r="GF225" s="80">
        <f>SUM(GF5:GF222)/FW225</f>
        <v>8.846947803007963E-3</v>
      </c>
      <c r="GG225" s="366">
        <f>SUM(GG5:GG222)/FW225</f>
        <v>1682.3693932773547</v>
      </c>
      <c r="GH225" s="80">
        <f>SUM(GH5:GH222)/FW225</f>
        <v>63.606848489835109</v>
      </c>
      <c r="GI225" s="80">
        <f>SUM(GI5:GI222)/FW225</f>
        <v>2.4917783305750758</v>
      </c>
      <c r="GJ225" s="253">
        <f>AVERAGE(GJ$5:GJ$222)</f>
        <v>1755.296121620032</v>
      </c>
      <c r="GK225" s="253">
        <f>AVERAGE(GK$5:GK$222)</f>
        <v>1697.0927179626867</v>
      </c>
      <c r="GL225" s="254">
        <f>AVERAGE(GL$5:GL$222)/GJ225</f>
        <v>1.4616099689716779E-2</v>
      </c>
      <c r="GM225" s="254">
        <f>1-GK225/GJ225</f>
        <v>3.3158737685597517E-2</v>
      </c>
      <c r="GN225" s="80">
        <f>SUM(GN5:GN222)</f>
        <v>3889</v>
      </c>
      <c r="GO225" s="80">
        <f>SUM(GO5:GO222)/GN225</f>
        <v>1730.4816357634672</v>
      </c>
      <c r="GP225" s="80">
        <f>SUM(GP5:GP222)/GN225</f>
        <v>12.166226705433701</v>
      </c>
      <c r="GQ225" s="80">
        <f>SUM(GQ5:GQ222)/GN225</f>
        <v>62.965665186388904</v>
      </c>
      <c r="GR225" s="80">
        <f>SUM(GR5:GR222)/GN225</f>
        <v>0</v>
      </c>
      <c r="GS225" s="80">
        <f>SUM(GS5:GS222)/GN225</f>
        <v>4.4143841118709517</v>
      </c>
      <c r="GT225" s="80">
        <f>SUM(GT5:GT222)/GN225</f>
        <v>5.0511193440664215</v>
      </c>
      <c r="GU225" s="80">
        <f>SUM(GU5:GU222)/GN225</f>
        <v>8.9401489627768882</v>
      </c>
      <c r="GV225" s="80">
        <f>SUM(GV5:GV222)/GN225</f>
        <v>11.209202891552808</v>
      </c>
      <c r="GW225" s="80">
        <f>SUM(GW5:GW222)/GN225</f>
        <v>6.8398045770120861E-2</v>
      </c>
      <c r="GX225" s="80">
        <f>SUM(GX5:GX222)/GN225</f>
        <v>1625.6664905156076</v>
      </c>
      <c r="GY225" s="80">
        <f>SUM(GY5:GY222)/GN225</f>
        <v>135.78455216906264</v>
      </c>
      <c r="GZ225" s="80">
        <f>SUM(GZ5:GZ222)/GN225</f>
        <v>28.315374091157096</v>
      </c>
      <c r="HA225" s="253">
        <f>AVERAGE(HA$5:HA$222)</f>
        <v>1720.2386574781822</v>
      </c>
      <c r="HB225" s="253">
        <f>AVERAGE(HB$5:HB$222)</f>
        <v>1612.7619980826037</v>
      </c>
      <c r="HC225" s="254">
        <f>AVERAGE(HC$5:HC$222)/HA225</f>
        <v>5.5294966070993636E-2</v>
      </c>
      <c r="HD225" s="254">
        <f>1-HB225/HA225</f>
        <v>6.2477760820196959E-2</v>
      </c>
      <c r="HE225" s="80">
        <f>SUM(HE5:HE222)</f>
        <v>8.5</v>
      </c>
      <c r="HF225" s="80">
        <f>SUM(HF5:HF222)/HE225</f>
        <v>1768.0882352941176</v>
      </c>
      <c r="HG225" s="80">
        <f>SUM(HG5:HG222)/HE225</f>
        <v>0</v>
      </c>
      <c r="HH225" s="80">
        <f>SUM(HH5:HH222)/HE225</f>
        <v>49.413865546218481</v>
      </c>
      <c r="HI225" s="80">
        <f>SUM(HI5:HI222)/HE225</f>
        <v>0</v>
      </c>
      <c r="HJ225" s="80">
        <f>SUM(HJ5:HJ222)/HE225</f>
        <v>129.88235294117646</v>
      </c>
      <c r="HK225" s="80">
        <f>SUM(HK5:HK222)/HE225</f>
        <v>16.411764705882351</v>
      </c>
      <c r="HL225" s="80">
        <f>SUM(HL5:HL222)/HE225</f>
        <v>11.941176470588236</v>
      </c>
      <c r="HM225" s="80">
        <f>SUM(HM5:HM222)/HE225</f>
        <v>415.56512605042019</v>
      </c>
      <c r="HN225" s="80">
        <f>SUM(HN5:HN222)/HE225</f>
        <v>5.5294117647058822</v>
      </c>
      <c r="HO225" s="80">
        <f>SUM(HO5:HO222)/HE225</f>
        <v>1139.3445378151262</v>
      </c>
      <c r="HP225" s="80">
        <f>SUM(HP5:HP222)/HE225</f>
        <v>59.352941176470587</v>
      </c>
      <c r="HQ225" s="80">
        <f>SUM(HQ5:HQ222)/HE225</f>
        <v>30.882352941176471</v>
      </c>
      <c r="HR225" s="253">
        <f>AVERAGE(HR$5:HR$222)</f>
        <v>1336.25</v>
      </c>
      <c r="HS225" s="253">
        <f>AVERAGE(HS$5:HS$222)</f>
        <v>1105.0267857142858</v>
      </c>
      <c r="HT225" s="254">
        <f>AVERAGE(HT$5:HT$222)/HR225</f>
        <v>1.3483896832821061E-2</v>
      </c>
      <c r="HU225" s="254">
        <f>1-HS225/HR225</f>
        <v>0.17303888814646529</v>
      </c>
      <c r="HV225" s="80">
        <f>SUM(HV5:HV222)</f>
        <v>3897.5</v>
      </c>
      <c r="HW225" s="80">
        <f>SUM(HW5:HW222)/HV225</f>
        <v>1730.5636514391595</v>
      </c>
      <c r="HX225" s="80">
        <f>SUM(HX5:HX222)/HV225</f>
        <v>12.139693561881119</v>
      </c>
      <c r="HY225" s="80">
        <f>SUM(HY5:HY222)/HV225</f>
        <v>62.93611026735325</v>
      </c>
      <c r="HZ225" s="80">
        <f>SUM(HZ5:HZ222)/HV225</f>
        <v>0</v>
      </c>
      <c r="IA225" s="80">
        <f>SUM(IA5:IA222)/HV225</f>
        <v>4.6880153460079868</v>
      </c>
      <c r="IB225" s="80">
        <f>SUM(IB5:IB222)/HV225</f>
        <v>5.0758956072031589</v>
      </c>
      <c r="IC225" s="80">
        <f>SUM(IC5:IC222)/HV225</f>
        <v>8.9466938592018774</v>
      </c>
      <c r="ID225" s="80">
        <f>SUM(ID5:ID222)/HV225</f>
        <v>12.091056732951236</v>
      </c>
      <c r="IE225" s="80">
        <f>SUM(IE$5:IE$222)/HV225</f>
        <v>8.0307889672867228E-2</v>
      </c>
      <c r="IF225" s="80">
        <f>SUM(IF$5:IF$222)/HV225</f>
        <v>1624.6058781748879</v>
      </c>
      <c r="IG225" s="80">
        <f>SUM(IG$5:IG$222)/HV225</f>
        <v>135.61786360115062</v>
      </c>
      <c r="IH225" s="273">
        <f>SUM(IH$5:IH$222)/HV225</f>
        <v>28.320972377295689</v>
      </c>
      <c r="II225" s="253">
        <f>AVERAGE(II$5:II$222)</f>
        <v>1720.2674819401348</v>
      </c>
      <c r="IJ225" s="253">
        <f>AVERAGE(IJ$5:IJ$222)</f>
        <v>1612.1391591306719</v>
      </c>
      <c r="IK225" s="254">
        <f>AVERAGE(IK$5:IK$222)/II225</f>
        <v>5.5305801348342294E-2</v>
      </c>
      <c r="IL225" s="254">
        <f>1-IJ225/II225</f>
        <v>6.2855529122433085E-2</v>
      </c>
      <c r="IN225" s="253">
        <f>AVERAGE(IN$5:IN$222)</f>
        <v>1725.1777133018795</v>
      </c>
      <c r="IO225" s="253">
        <f>AVERAGE(IO$5:IO$222)</f>
        <v>1628.2102458621932</v>
      </c>
      <c r="IP225" s="254">
        <f>1-IO225/IN226</f>
        <v>6.233355228548465E-2</v>
      </c>
      <c r="IQ225" s="253">
        <f>AVERAGE(IQ$5:IQ$222)</f>
        <v>1753.3544472980045</v>
      </c>
      <c r="IR225" s="253">
        <f>AVERAGE(IR$5:IR$222)</f>
        <v>1672.8077132521521</v>
      </c>
      <c r="IS225" s="254">
        <f>1-IR225/IQ226</f>
        <v>4.0885147894542229E-2</v>
      </c>
      <c r="IT225" s="253">
        <f>AVERAGE(IT$5:IT$222)</f>
        <v>1728.1300061481097</v>
      </c>
      <c r="IU225" s="253">
        <f>AVERAGE(IU$5:IU$222)</f>
        <v>1632.7902354761527</v>
      </c>
      <c r="IV225" s="254">
        <f>1-IU225/IT226</f>
        <v>6.0018874304558878E-2</v>
      </c>
      <c r="IW225" s="72"/>
      <c r="IX225" s="79"/>
      <c r="IY225" s="79"/>
      <c r="IZ225" s="79"/>
      <c r="JA225" s="79"/>
      <c r="JB225" s="79"/>
      <c r="JC225" s="79"/>
      <c r="JD225" s="79"/>
      <c r="JE225" s="79"/>
      <c r="JF225" s="79"/>
      <c r="JG225" s="79"/>
    </row>
    <row r="226" spans="1:267">
      <c r="T226" s="10"/>
      <c r="U226" s="340"/>
      <c r="V226" s="340"/>
      <c r="AA226" s="12"/>
      <c r="AB226" s="12"/>
      <c r="CG226" s="64"/>
      <c r="CH226" s="8"/>
      <c r="CI226" s="8"/>
      <c r="CJ226" s="8"/>
      <c r="CK226" s="8"/>
      <c r="CL226" s="8"/>
      <c r="CM226" s="8"/>
      <c r="CN226" s="8"/>
      <c r="CO226" s="8"/>
      <c r="CP226" s="30">
        <f>COUNTIF(CP5:CP222,"NO")</f>
        <v>26</v>
      </c>
      <c r="CQ226" s="30">
        <f>COUNTIF(CQ5:CQ222,"NO")</f>
        <v>0</v>
      </c>
      <c r="CR226" s="30">
        <f>COUNTIF(CR5:CR222,"NO")</f>
        <v>0</v>
      </c>
      <c r="CS226" s="290">
        <f>COUNTIF(CS5:CS222,"NO")</f>
        <v>25</v>
      </c>
      <c r="CT226" s="290">
        <f>COUNTIF(CT5:CT222,"0")</f>
        <v>102</v>
      </c>
      <c r="CU226" s="290">
        <f>COUNTIF(CU5:CU222,"0")</f>
        <v>87</v>
      </c>
      <c r="CV226" s="8"/>
      <c r="CW226" s="8"/>
      <c r="CX226" s="8"/>
      <c r="CY226" s="8"/>
      <c r="CZ226" s="8"/>
      <c r="DA226" s="8"/>
      <c r="DB226" s="8"/>
      <c r="DC226" s="8"/>
      <c r="DD226" s="8"/>
      <c r="DE226" s="8"/>
      <c r="DF226" s="81">
        <f>+DF225+DE225+DD225+DC225+DB225+DA225+CY225+CX225-CW225</f>
        <v>0</v>
      </c>
      <c r="DG226" s="8"/>
      <c r="DH226" s="8"/>
      <c r="DI226" s="8"/>
      <c r="DJ226" s="8"/>
      <c r="DK226" s="8"/>
      <c r="DL226" s="8"/>
      <c r="DM226" s="8"/>
      <c r="DN226" s="8"/>
      <c r="DO226" s="8"/>
      <c r="DP226" s="8"/>
      <c r="DQ226" s="8"/>
      <c r="DR226" s="8"/>
      <c r="DS226" s="8"/>
      <c r="DT226" s="8"/>
      <c r="DU226" s="81">
        <f>+DU225+DT225+DS225+DR225+DQ225+DP225+DN225+DM225-DL225</f>
        <v>0</v>
      </c>
      <c r="DV226" s="8"/>
      <c r="DW226" s="8"/>
      <c r="DX226" s="8"/>
      <c r="DY226" s="8"/>
      <c r="DZ226" s="8"/>
      <c r="EA226" s="8"/>
      <c r="EB226" s="8"/>
      <c r="EC226" s="8"/>
      <c r="ED226" s="8"/>
      <c r="EE226" s="8"/>
      <c r="EF226" s="8"/>
      <c r="EG226" s="8"/>
      <c r="EH226" s="8"/>
      <c r="EI226" s="8"/>
      <c r="EJ226" s="81">
        <f>+EJ225+EI225+EH225+EG225+EF225+EE225+EC225+EB225-EA225</f>
        <v>0</v>
      </c>
      <c r="EK226" s="8"/>
      <c r="EL226" s="8"/>
      <c r="EM226" s="8"/>
      <c r="EN226" s="8"/>
      <c r="EO226" s="8"/>
      <c r="EP226" s="8"/>
      <c r="EQ226" s="8"/>
      <c r="ER226" s="8"/>
      <c r="ES226" s="8"/>
      <c r="ET226" s="8"/>
      <c r="EU226" s="8"/>
      <c r="EV226" s="8"/>
      <c r="EW226" s="8"/>
      <c r="EX226" s="8"/>
      <c r="EY226" s="81">
        <f>+EY225+EX225+EW225+EV225+EU225+ET225+ER225+EQ225-EP225</f>
        <v>0</v>
      </c>
      <c r="EZ226" s="8"/>
      <c r="FA226" s="8"/>
      <c r="FB226" s="8"/>
      <c r="FC226" s="8"/>
      <c r="FD226" s="8"/>
      <c r="FE226" s="8"/>
      <c r="FF226" s="8"/>
      <c r="FG226" s="8"/>
      <c r="FH226" s="8"/>
      <c r="FI226" s="8"/>
      <c r="FJ226" s="8"/>
      <c r="FK226" s="8"/>
      <c r="FL226" s="8"/>
      <c r="FM226" s="8"/>
      <c r="FN226" s="8"/>
      <c r="FO226" s="8"/>
      <c r="FP226" s="81">
        <f>+FP225+FO225+FN225+FM225+FL225+FK225+FI225+FH225-FG225</f>
        <v>0</v>
      </c>
      <c r="FQ226" s="8"/>
      <c r="FR226" s="8"/>
      <c r="FS226" s="8"/>
      <c r="FT226" s="8"/>
      <c r="FU226" s="8"/>
      <c r="FV226" s="8"/>
      <c r="FW226" s="8"/>
      <c r="FX226" s="8"/>
      <c r="FY226" s="8"/>
      <c r="FZ226" s="8"/>
      <c r="GA226" s="8"/>
      <c r="GB226" s="8"/>
      <c r="GC226" s="8"/>
      <c r="GD226" s="8"/>
      <c r="GE226" s="8"/>
      <c r="GF226" s="8"/>
      <c r="GG226" s="81">
        <f>+GG225+GF225+GE225+GD225+GC225+GB225+FZ225+FY225-FX225</f>
        <v>0</v>
      </c>
      <c r="GH226" s="8"/>
      <c r="GI226" s="8"/>
      <c r="GJ226" s="8"/>
      <c r="GK226" s="8"/>
      <c r="GL226" s="8"/>
      <c r="GM226" s="8"/>
      <c r="GN226" s="8"/>
      <c r="GO226" s="8"/>
      <c r="GP226" s="8"/>
      <c r="GQ226" s="8"/>
      <c r="GR226" s="8"/>
      <c r="GS226" s="8"/>
      <c r="GT226" s="8"/>
      <c r="GU226" s="8"/>
      <c r="GV226" s="8"/>
      <c r="GW226" s="8"/>
      <c r="GX226" s="81">
        <f>+GX225+GW225+GV225+GU225+GT225+GS225+GQ225+GP225-GO225</f>
        <v>0</v>
      </c>
      <c r="GY226" s="8"/>
      <c r="GZ226" s="8"/>
      <c r="HA226" s="8"/>
      <c r="HB226" s="8"/>
      <c r="HC226" s="8"/>
      <c r="HD226" s="8"/>
      <c r="HE226" s="8"/>
      <c r="HF226" s="8"/>
      <c r="HG226" s="8"/>
      <c r="HH226" s="8"/>
      <c r="HI226" s="8"/>
      <c r="HJ226" s="8"/>
      <c r="HK226" s="8"/>
      <c r="HL226" s="8"/>
      <c r="HM226" s="8"/>
      <c r="HN226" s="8"/>
      <c r="HO226" s="81">
        <f>+HO225+HN225+HM225+HL225+HK225+HJ225+HH225+HG225-HF225</f>
        <v>0</v>
      </c>
      <c r="HP226" s="8"/>
      <c r="HQ226" s="8"/>
      <c r="HR226" s="8"/>
      <c r="HS226" s="8"/>
      <c r="HT226" s="8"/>
      <c r="HU226" s="8"/>
      <c r="HV226" s="8"/>
      <c r="HW226" s="8"/>
      <c r="HX226" s="8"/>
      <c r="HY226" s="8"/>
      <c r="HZ226" s="8"/>
      <c r="IA226" s="8"/>
      <c r="IB226" s="8"/>
      <c r="IC226" s="8"/>
      <c r="ID226" s="8"/>
      <c r="IE226" s="8"/>
      <c r="IF226" s="81">
        <f>+IF225+IE225+ID225+IC225+IB225+IA225+HY225+HX225-HW225</f>
        <v>0</v>
      </c>
      <c r="IG226" s="8"/>
      <c r="IH226" s="431"/>
      <c r="II226" s="8"/>
      <c r="IJ226" s="8"/>
      <c r="IK226" s="8"/>
      <c r="IL226" s="8"/>
      <c r="IN226" s="80">
        <f>+(CV225*CW225+EO225*EP225+GN225*GO225)/(GN225+EO225+CV225)</f>
        <v>1736.4492990346637</v>
      </c>
      <c r="IO226" s="8"/>
      <c r="IP226" s="8"/>
      <c r="IQ226" s="80">
        <f>+(DL225*DK225+FG225*FF225+HF225*HE225)/(+HE225+FF225+DK225)</f>
        <v>1744.1161604160222</v>
      </c>
      <c r="IR226" s="8"/>
      <c r="IS226" s="8"/>
      <c r="IT226" s="80">
        <f>+(DZ225*EA225+FW225*FX225+HV225*HW225)/(HV225+FW225+DZ225)</f>
        <v>1737.0457670287153</v>
      </c>
      <c r="IU226" s="75"/>
      <c r="IV226" s="8"/>
      <c r="IW226" s="72"/>
    </row>
    <row r="227" spans="1:267">
      <c r="T227" s="10"/>
      <c r="U227" s="340"/>
      <c r="V227" s="340"/>
      <c r="AA227" s="12"/>
      <c r="AB227" s="12"/>
      <c r="CG227" s="64"/>
      <c r="CH227" s="8"/>
      <c r="CI227" s="8"/>
      <c r="CJ227" s="8"/>
      <c r="CK227" s="8"/>
      <c r="CL227" s="8"/>
      <c r="CM227" s="8"/>
      <c r="CN227" s="8"/>
      <c r="CO227" s="8"/>
      <c r="CP227" s="241">
        <f>CP225/(CP225+CP226)</f>
        <v>0.87962962962962965</v>
      </c>
      <c r="CQ227" s="241">
        <f>CQ225/(CQ225+CQ226)</f>
        <v>1</v>
      </c>
      <c r="CR227" s="241">
        <f>CR225/(CR225+CR226)</f>
        <v>1</v>
      </c>
      <c r="CS227" s="291">
        <f>CS225/(CS225+CS226)</f>
        <v>0.8842592592592593</v>
      </c>
      <c r="CT227" s="292">
        <f>+CT225/(CT226+CT225)</f>
        <v>0.52777777777777779</v>
      </c>
      <c r="CU227" s="292">
        <f>+CU225/(CU226+CU225)</f>
        <v>0.59722222222222221</v>
      </c>
      <c r="CV227" s="83" t="s">
        <v>770</v>
      </c>
      <c r="CW227" s="84">
        <f>+(CW225-DF225)/CW225</f>
        <v>4.07285506706377E-2</v>
      </c>
      <c r="CX227" s="76"/>
      <c r="CY227" s="8"/>
      <c r="CZ227" s="8"/>
      <c r="DA227" s="8"/>
      <c r="DB227" s="8"/>
      <c r="DC227" s="8"/>
      <c r="DD227" s="8"/>
      <c r="DE227" s="8"/>
      <c r="DF227" s="8"/>
      <c r="DG227" s="8"/>
      <c r="DH227" s="8"/>
      <c r="DI227" s="8"/>
      <c r="DJ227" s="8"/>
      <c r="DK227" s="83" t="s">
        <v>770</v>
      </c>
      <c r="DL227" s="84">
        <f>+(DL225-DU225)/DL225</f>
        <v>1.4242564524040258E-2</v>
      </c>
      <c r="DM227" s="76"/>
      <c r="DN227" s="8"/>
      <c r="DO227" s="8"/>
      <c r="DP227" s="8"/>
      <c r="DQ227" s="8"/>
      <c r="DR227" s="8"/>
      <c r="DS227" s="8"/>
      <c r="DT227" s="8"/>
      <c r="DU227" s="8"/>
      <c r="DV227" s="8"/>
      <c r="DW227" s="8"/>
      <c r="DX227" s="8"/>
      <c r="DY227" s="8"/>
      <c r="DZ227" s="83" t="s">
        <v>770</v>
      </c>
      <c r="EA227" s="84">
        <f>+(EA225-EJ225)/EA225</f>
        <v>3.7630802683555967E-2</v>
      </c>
      <c r="EB227" s="8"/>
      <c r="EC227" s="8"/>
      <c r="ED227" s="8"/>
      <c r="EE227" s="8"/>
      <c r="EF227" s="8"/>
      <c r="EG227" s="8"/>
      <c r="EH227" s="8"/>
      <c r="EI227" s="8"/>
      <c r="EJ227" s="8"/>
      <c r="EK227" s="8"/>
      <c r="EL227" s="8"/>
      <c r="EM227" s="8"/>
      <c r="EN227" s="8"/>
      <c r="EO227" s="83" t="s">
        <v>770</v>
      </c>
      <c r="EP227" s="84">
        <f>+(EP225-EY225)/EP225</f>
        <v>3.5973768644752525E-2</v>
      </c>
      <c r="EQ227" s="8"/>
      <c r="ER227" s="8"/>
      <c r="ES227" s="8"/>
      <c r="ET227" s="8"/>
      <c r="EU227" s="8"/>
      <c r="EV227" s="8"/>
      <c r="EW227" s="8"/>
      <c r="EX227" s="8"/>
      <c r="EY227" s="8"/>
      <c r="EZ227" s="8"/>
      <c r="FA227" s="8"/>
      <c r="FB227" s="8"/>
      <c r="FC227" s="8"/>
      <c r="FD227" s="8"/>
      <c r="FE227" s="8"/>
      <c r="FF227" s="83" t="s">
        <v>770</v>
      </c>
      <c r="FG227" s="84">
        <f>+(FG225-FP225)/FG225</f>
        <v>5.1183091309305984E-2</v>
      </c>
      <c r="FH227" s="8"/>
      <c r="FI227" s="8"/>
      <c r="FJ227" s="8"/>
      <c r="FK227" s="8"/>
      <c r="FL227" s="8"/>
      <c r="FM227" s="8"/>
      <c r="FN227" s="8"/>
      <c r="FO227" s="8"/>
      <c r="FP227" s="8"/>
      <c r="FQ227" s="8"/>
      <c r="FR227" s="8"/>
      <c r="FS227" s="8"/>
      <c r="FT227" s="8"/>
      <c r="FU227" s="8"/>
      <c r="FV227" s="8"/>
      <c r="FW227" s="83" t="s">
        <v>770</v>
      </c>
      <c r="FX227" s="84">
        <f>+(FX225-GG225)/FX225</f>
        <v>3.9740937553586771E-2</v>
      </c>
      <c r="FY227" s="8"/>
      <c r="FZ227" s="8"/>
      <c r="GA227" s="8"/>
      <c r="GB227" s="8"/>
      <c r="GC227" s="8"/>
      <c r="GD227" s="8"/>
      <c r="GE227" s="8"/>
      <c r="GF227" s="8"/>
      <c r="GG227" s="8"/>
      <c r="GH227" s="8"/>
      <c r="GI227" s="8"/>
      <c r="GJ227" s="8"/>
      <c r="GK227" s="8"/>
      <c r="GL227" s="8"/>
      <c r="GM227" s="8"/>
      <c r="GN227" s="83" t="s">
        <v>770</v>
      </c>
      <c r="GO227" s="84">
        <f>+(GO225-GX225)/GO225</f>
        <v>6.0569926361348794E-2</v>
      </c>
      <c r="GP227" s="8"/>
      <c r="GQ227" s="8"/>
      <c r="GR227" s="8"/>
      <c r="GS227" s="8"/>
      <c r="GT227" s="8"/>
      <c r="GU227" s="8"/>
      <c r="GV227" s="8"/>
      <c r="GW227" s="8"/>
      <c r="GX227" s="8"/>
      <c r="GY227" s="8"/>
      <c r="GZ227" s="8"/>
      <c r="HA227" s="8"/>
      <c r="HB227" s="8"/>
      <c r="HC227" s="8"/>
      <c r="HD227" s="8"/>
      <c r="HE227" s="83" t="s">
        <v>770</v>
      </c>
      <c r="HF227" s="84">
        <f>+(HF225-HO225)/HF225</f>
        <v>0.35560651608227078</v>
      </c>
      <c r="HG227" s="8"/>
      <c r="HH227" s="8"/>
      <c r="HI227" s="8"/>
      <c r="HJ227" s="8"/>
      <c r="HK227" s="8"/>
      <c r="HL227" s="8"/>
      <c r="HM227" s="8"/>
      <c r="HN227" s="8"/>
      <c r="HO227" s="8"/>
      <c r="HP227" s="8"/>
      <c r="HQ227" s="8"/>
      <c r="HR227" s="8"/>
      <c r="HS227" s="8"/>
      <c r="HT227" s="8"/>
      <c r="HU227" s="8"/>
      <c r="HV227" s="83" t="s">
        <v>770</v>
      </c>
      <c r="HW227" s="84">
        <f>+(HW225-IF225)/HW225</f>
        <v>6.1227319304988079E-2</v>
      </c>
      <c r="HX227" s="8"/>
      <c r="HY227" s="8"/>
      <c r="HZ227" s="8"/>
      <c r="IA227" s="8"/>
      <c r="IB227" s="8"/>
      <c r="IC227" s="8"/>
      <c r="ID227" s="8"/>
      <c r="IE227" s="8"/>
      <c r="IF227" s="8"/>
      <c r="IG227" s="8"/>
      <c r="IH227" s="431"/>
      <c r="II227" s="8"/>
      <c r="IJ227" s="8"/>
      <c r="IK227" s="8"/>
      <c r="IL227" s="8"/>
      <c r="IN227" s="8"/>
      <c r="IO227" s="8"/>
      <c r="IP227" s="8"/>
      <c r="IQ227" s="8"/>
      <c r="IR227" s="8"/>
      <c r="IS227" s="8"/>
      <c r="IT227" s="8"/>
      <c r="IU227" s="8"/>
      <c r="IV227" s="8"/>
      <c r="IW227" s="72"/>
    </row>
    <row r="228" spans="1:267">
      <c r="A228" s="416" t="s">
        <v>771</v>
      </c>
      <c r="B228" s="416"/>
      <c r="T228" s="10"/>
      <c r="U228" s="340"/>
      <c r="V228" s="340"/>
      <c r="AA228" s="12"/>
      <c r="AB228" s="12"/>
      <c r="CG228" s="64"/>
      <c r="CH228" s="269">
        <f t="shared" ref="CH228:CO228" si="1">+MAX(CH5:CH222)</f>
        <v>62</v>
      </c>
      <c r="CI228" s="269">
        <f t="shared" si="1"/>
        <v>52</v>
      </c>
      <c r="CJ228" s="269">
        <f t="shared" si="1"/>
        <v>40</v>
      </c>
      <c r="CK228" s="269">
        <f t="shared" si="1"/>
        <v>40</v>
      </c>
      <c r="CL228" s="269">
        <f t="shared" si="1"/>
        <v>300</v>
      </c>
      <c r="CM228" s="269">
        <f t="shared" si="1"/>
        <v>375</v>
      </c>
      <c r="CN228" s="269">
        <f t="shared" si="1"/>
        <v>0</v>
      </c>
      <c r="CO228" s="269">
        <f t="shared" si="1"/>
        <v>0</v>
      </c>
      <c r="CS228" s="293"/>
      <c r="CT228" s="293"/>
      <c r="CV228" s="11"/>
      <c r="CW228" s="244"/>
      <c r="DH228" s="244">
        <f>+MAX(DH5:DH222)</f>
        <v>1840</v>
      </c>
      <c r="DI228" s="244">
        <f>+MAX(DI5:DI222)</f>
        <v>1824</v>
      </c>
      <c r="DJ228" s="82">
        <f>+MAX(DJ5:DJ222)</f>
        <v>0.69565217391304346</v>
      </c>
      <c r="DW228" s="244">
        <f>+MAX(DW5:DW222)</f>
        <v>1818.8</v>
      </c>
      <c r="DX228" s="244">
        <f>+MAX(DX5:DX222)</f>
        <v>1802.8</v>
      </c>
      <c r="DY228" s="82">
        <f>+MAX(DY5:DY222)</f>
        <v>3.6684782608695676E-2</v>
      </c>
      <c r="EL228" s="244">
        <f>+MAX(EL5:EL222)</f>
        <v>1840</v>
      </c>
      <c r="EM228" s="244">
        <f>+MAX(EM5:EM222)</f>
        <v>1824</v>
      </c>
      <c r="EN228" s="82">
        <f>+MAX(EN5:EN222)</f>
        <v>0.69565217391304346</v>
      </c>
      <c r="EO228" s="82"/>
      <c r="FB228" s="244">
        <f>+MAX(FB5:FB222)</f>
        <v>1840</v>
      </c>
      <c r="FC228" s="244">
        <f>+MAX(FC5:FC222)</f>
        <v>1840</v>
      </c>
      <c r="FD228" s="244">
        <f>+MAX(FD5:FD222)</f>
        <v>330</v>
      </c>
      <c r="FE228" s="82">
        <f>+MAX(FE5:FE222)</f>
        <v>0.24205770912270475</v>
      </c>
      <c r="FS228" s="244">
        <f>+MAX(FS5:FS222)</f>
        <v>1840</v>
      </c>
      <c r="FT228" s="244">
        <f>+MAX(FT5:FT222)</f>
        <v>1840</v>
      </c>
      <c r="FU228" s="244">
        <f>+MAX(FU5:FU222)</f>
        <v>188.75</v>
      </c>
      <c r="FV228" s="82">
        <f>+MAX(FV5:FV222)</f>
        <v>0.35869565217391308</v>
      </c>
      <c r="GJ228" s="244">
        <f>+MAX(GJ5:GJ222)</f>
        <v>1840</v>
      </c>
      <c r="GK228" s="244">
        <f>+MAX(GK5:GK222)</f>
        <v>1840</v>
      </c>
      <c r="GL228" s="244">
        <f>+MAX(GL5:GL222)</f>
        <v>244</v>
      </c>
      <c r="GM228" s="82">
        <f>+MAX(GM5:GM222)</f>
        <v>0.24096880131362886</v>
      </c>
      <c r="HA228" s="244">
        <f>+MAX(HA5:HA222)</f>
        <v>1840</v>
      </c>
      <c r="HB228" s="244">
        <f>+MAX(HB5:HB222)</f>
        <v>1837.7142857142858</v>
      </c>
      <c r="HC228" s="244">
        <f>+MAX(HC5:HC222)</f>
        <v>1136.0454545454545</v>
      </c>
      <c r="HD228" s="82">
        <f>+MAX(HD5:HD222)</f>
        <v>0.28167750616730225</v>
      </c>
      <c r="HR228" s="244">
        <f>+MAX(HR5:HR222)</f>
        <v>1800</v>
      </c>
      <c r="HS228" s="244">
        <f>+MAX(HS5:HS222)</f>
        <v>1782.5</v>
      </c>
      <c r="HT228" s="244">
        <f>+MAX(HT5:HT222)</f>
        <v>72.071428571428569</v>
      </c>
      <c r="HU228" s="82">
        <f>+MAX(HU5:HU222)</f>
        <v>0.41791286727456933</v>
      </c>
      <c r="IH228" s="272"/>
      <c r="II228" s="244">
        <f>+MAX(II5:II222)</f>
        <v>1840</v>
      </c>
      <c r="IJ228" s="244">
        <f>+MAX(IJ5:IJ222)</f>
        <v>1837.7142857142858</v>
      </c>
      <c r="IK228" s="244">
        <f>+MAX(IK5:IK222)</f>
        <v>1136.0454545454545</v>
      </c>
      <c r="IL228" s="82">
        <f>+MAX(IL5:IL222)</f>
        <v>0.28167750616730225</v>
      </c>
      <c r="IN228" s="244">
        <f t="shared" ref="IN228:IV228" si="2">+MAX(IN5:IN222)</f>
        <v>1840</v>
      </c>
      <c r="IO228" s="244">
        <f t="shared" si="2"/>
        <v>1837.9130434782608</v>
      </c>
      <c r="IP228" s="82">
        <f t="shared" si="2"/>
        <v>0.24627672851318749</v>
      </c>
      <c r="IQ228" s="244">
        <f t="shared" si="2"/>
        <v>1840</v>
      </c>
      <c r="IR228" s="244">
        <f t="shared" si="2"/>
        <v>1840</v>
      </c>
      <c r="IS228" s="82">
        <f t="shared" si="2"/>
        <v>0.35869565217391308</v>
      </c>
      <c r="IT228" s="244">
        <f t="shared" si="2"/>
        <v>1840</v>
      </c>
      <c r="IU228" s="244">
        <f t="shared" si="2"/>
        <v>1838.08</v>
      </c>
      <c r="IV228" s="82">
        <f t="shared" si="2"/>
        <v>0.24627672851318749</v>
      </c>
      <c r="IW228" s="72"/>
    </row>
    <row r="229" spans="1:267">
      <c r="A229" s="416" t="s">
        <v>772</v>
      </c>
      <c r="B229" s="416"/>
      <c r="T229" s="10"/>
      <c r="U229" s="340"/>
      <c r="V229" s="340"/>
      <c r="AA229" s="12"/>
      <c r="AB229" s="12"/>
      <c r="CG229" s="64"/>
      <c r="CH229" s="269">
        <f t="shared" ref="CH229:CO229" si="3">+MIN(CH5:CH222)</f>
        <v>20</v>
      </c>
      <c r="CI229" s="269">
        <f t="shared" si="3"/>
        <v>20</v>
      </c>
      <c r="CJ229" s="269">
        <f t="shared" si="3"/>
        <v>36.726999999999997</v>
      </c>
      <c r="CK229" s="269">
        <f t="shared" si="3"/>
        <v>35</v>
      </c>
      <c r="CL229" s="269">
        <f t="shared" si="3"/>
        <v>0</v>
      </c>
      <c r="CM229" s="269">
        <f t="shared" si="3"/>
        <v>0</v>
      </c>
      <c r="CN229" s="269">
        <f t="shared" si="3"/>
        <v>0</v>
      </c>
      <c r="CO229" s="269">
        <f t="shared" si="3"/>
        <v>0</v>
      </c>
      <c r="CS229" s="293"/>
      <c r="CT229" s="293"/>
      <c r="CV229" s="11"/>
      <c r="CW229" s="244"/>
      <c r="DH229" s="244">
        <f>+MIN(DH5:DH222)</f>
        <v>1554</v>
      </c>
      <c r="DI229" s="244">
        <f>+MIN(DI5:DI222)</f>
        <v>560</v>
      </c>
      <c r="DJ229" s="82">
        <f>+MIN(DJ5:DJ222)</f>
        <v>0</v>
      </c>
      <c r="DW229" s="244">
        <f>+MIN(DW5:DW222)</f>
        <v>1637.6516640000002</v>
      </c>
      <c r="DX229" s="244">
        <f>+MIN(DX5:DX222)</f>
        <v>1621.6516640000002</v>
      </c>
      <c r="DY229" s="82">
        <f>+MIN(DY5:DY222)</f>
        <v>0</v>
      </c>
      <c r="EL229" s="244">
        <f>+MIN(EL5:EL222)</f>
        <v>1554</v>
      </c>
      <c r="EM229" s="244">
        <f>+MIN(EM5:EM222)</f>
        <v>560</v>
      </c>
      <c r="EN229" s="82">
        <f>+MIN(EN5:EN222)</f>
        <v>0</v>
      </c>
      <c r="EO229" s="82"/>
      <c r="FB229" s="244">
        <f>+MIN(FB5:FB222)</f>
        <v>1472.6666666666667</v>
      </c>
      <c r="FC229" s="244">
        <f>+MIN(FC5:FC222)</f>
        <v>1300.2499999999998</v>
      </c>
      <c r="FD229" s="244">
        <f>+MIN(FD5:FD222)</f>
        <v>0</v>
      </c>
      <c r="FE229" s="82">
        <f>+MIN(FE5:FE222)</f>
        <v>0</v>
      </c>
      <c r="FS229" s="244">
        <f>+MIN(FS5:FS222)</f>
        <v>1199.8333333333333</v>
      </c>
      <c r="FT229" s="244">
        <f>+MIN(FT5:FT222)</f>
        <v>1064.08</v>
      </c>
      <c r="FU229" s="244">
        <f>+MIN(FU5:FU222)</f>
        <v>0</v>
      </c>
      <c r="FV229" s="82">
        <f>+MIN(FV5:FV222)</f>
        <v>0</v>
      </c>
      <c r="GJ229" s="244">
        <f>+MIN(GJ5:GJ222)</f>
        <v>1472.6666666666667</v>
      </c>
      <c r="GK229" s="244">
        <f>+MIN(GK5:GK222)</f>
        <v>1232.6666666666667</v>
      </c>
      <c r="GL229" s="244">
        <f>+MIN(GL5:GL222)</f>
        <v>0</v>
      </c>
      <c r="GM229" s="82">
        <f>+MIN(GM5:GM222)</f>
        <v>0</v>
      </c>
      <c r="HA229" s="244">
        <f>+MIN(HA5:HA222)</f>
        <v>1262.1600000000001</v>
      </c>
      <c r="HB229" s="244">
        <f>+MIN(HB5:HB222)</f>
        <v>1067.6666666666663</v>
      </c>
      <c r="HC229" s="244">
        <f>+MIN(HC5:HC222)</f>
        <v>0</v>
      </c>
      <c r="HD229" s="82">
        <f>+MIN(HD5:HD222)</f>
        <v>0</v>
      </c>
      <c r="HR229" s="244">
        <f>+MIN(HR5:HR222)</f>
        <v>0</v>
      </c>
      <c r="HS229" s="244">
        <f>+MIN(HS5:HS222)</f>
        <v>0</v>
      </c>
      <c r="HT229" s="244">
        <f>+MIN(HT5:HT222)</f>
        <v>0</v>
      </c>
      <c r="HU229" s="82">
        <f>+MIN(HU5:HU222)</f>
        <v>0</v>
      </c>
      <c r="IH229" s="272"/>
      <c r="II229" s="244">
        <f>+MIN(II5:II222)</f>
        <v>1262.1600000000001</v>
      </c>
      <c r="IJ229" s="244">
        <f>+MIN(IJ5:IJ222)</f>
        <v>1067.6666666666663</v>
      </c>
      <c r="IK229" s="244">
        <f>+MIN(IK5:IK222)</f>
        <v>0</v>
      </c>
      <c r="IL229" s="82">
        <f>+MIN(IL5:IL222)</f>
        <v>0</v>
      </c>
      <c r="IN229" s="244">
        <f t="shared" ref="IN229:IV229" si="4">+MIN(IN5:IN222)</f>
        <v>1262.1600000000001</v>
      </c>
      <c r="IO229" s="244">
        <f t="shared" si="4"/>
        <v>1222</v>
      </c>
      <c r="IP229" s="82">
        <f t="shared" si="4"/>
        <v>0</v>
      </c>
      <c r="IQ229" s="244">
        <f t="shared" si="4"/>
        <v>1199.8333333333333</v>
      </c>
      <c r="IR229" s="244">
        <f t="shared" si="4"/>
        <v>1064.08</v>
      </c>
      <c r="IS229" s="82">
        <f t="shared" si="4"/>
        <v>0</v>
      </c>
      <c r="IT229" s="244">
        <f t="shared" si="4"/>
        <v>1262.1600000000001</v>
      </c>
      <c r="IU229" s="244">
        <f t="shared" si="4"/>
        <v>1200.0533333333331</v>
      </c>
      <c r="IV229" s="82">
        <f t="shared" si="4"/>
        <v>0</v>
      </c>
      <c r="IW229" s="72"/>
    </row>
    <row r="230" spans="1:267">
      <c r="T230" s="10"/>
      <c r="U230" s="340"/>
      <c r="V230" s="340"/>
      <c r="AA230" s="12"/>
      <c r="AB230" s="12"/>
      <c r="CG230" s="64"/>
      <c r="CH230" s="11"/>
      <c r="CS230" s="293"/>
      <c r="CT230" s="293"/>
      <c r="CV230" s="11"/>
      <c r="CW230" s="341"/>
      <c r="FW230" s="309"/>
      <c r="FX230" s="309"/>
      <c r="FY230" s="309"/>
      <c r="FZ230" s="309"/>
      <c r="GB230" s="309"/>
      <c r="GC230" s="309"/>
      <c r="GD230" s="309"/>
      <c r="GE230" s="309"/>
      <c r="GF230" s="309"/>
      <c r="GG230" s="309"/>
      <c r="GH230" s="309"/>
      <c r="GI230" s="309"/>
      <c r="IH230" s="272"/>
      <c r="IW230" s="72"/>
    </row>
    <row r="231" spans="1:267">
      <c r="A231" s="245" t="s">
        <v>773</v>
      </c>
      <c r="B231" s="245"/>
      <c r="T231" s="10"/>
      <c r="U231" s="340"/>
      <c r="V231" s="340"/>
      <c r="AA231" s="12"/>
      <c r="AB231" s="12"/>
      <c r="CG231" s="64"/>
      <c r="CH231" s="246">
        <f>+VLOOKUP(CH228,($CH$5:$JF$3381),173,FALSE)</f>
        <v>0</v>
      </c>
      <c r="CI231" s="246" t="e">
        <f>+VLOOKUP(CI228,($CH$5:$JF$222),173,FALSE)</f>
        <v>#N/A</v>
      </c>
      <c r="CJ231" s="246">
        <f>+VLOOKUP(CJ228,($CH$5:$JF$3381),173,FALSE)</f>
        <v>0</v>
      </c>
      <c r="CK231" s="246">
        <f>+VLOOKUP(CK228,($CH$5:$JF$3381),173,FALSE)</f>
        <v>0</v>
      </c>
      <c r="CL231" s="246" t="e">
        <f>+VLOOKUP(CL228,($CH$5:$JF$3381),173,FALSE)</f>
        <v>#N/A</v>
      </c>
      <c r="CM231" s="246" t="e">
        <f>+VLOOKUP(CM228,($CH$5:$JF$3381),173,FALSE)</f>
        <v>#N/A</v>
      </c>
      <c r="CN231" s="247"/>
      <c r="CO231" s="247"/>
      <c r="CP231" s="247"/>
      <c r="CQ231" s="247"/>
      <c r="CR231" s="247"/>
      <c r="CS231" s="294"/>
      <c r="CT231" s="294"/>
      <c r="CU231" s="294"/>
      <c r="CV231" s="247"/>
      <c r="CW231" s="247"/>
      <c r="CX231" s="247"/>
      <c r="CY231" s="247"/>
      <c r="CZ231" s="247"/>
      <c r="DA231" s="247"/>
      <c r="DB231" s="247"/>
      <c r="DC231" s="247"/>
      <c r="DD231" s="247"/>
      <c r="DE231" s="247"/>
      <c r="DF231" s="247"/>
      <c r="DG231" s="247"/>
      <c r="DH231" s="247"/>
      <c r="DI231" s="247"/>
      <c r="DJ231" s="246" t="e">
        <f>+VLOOKUP(DJ228,(DJ$3381:$JF$3381),149,FALSE)</f>
        <v>#N/A</v>
      </c>
      <c r="DK231" s="247"/>
      <c r="DL231" s="247"/>
      <c r="DM231" s="247"/>
      <c r="DN231" s="247"/>
      <c r="DO231" s="247"/>
      <c r="DP231" s="247"/>
      <c r="DQ231" s="247"/>
      <c r="DR231" s="247"/>
      <c r="DS231" s="247"/>
      <c r="DT231" s="247"/>
      <c r="DU231" s="247"/>
      <c r="DV231" s="247"/>
      <c r="DW231" s="247"/>
      <c r="DX231" s="247"/>
      <c r="DY231" s="247"/>
      <c r="DZ231" s="247"/>
      <c r="EA231" s="247"/>
      <c r="EB231" s="247"/>
      <c r="EC231" s="247"/>
      <c r="ED231" s="247"/>
      <c r="EE231" s="247"/>
      <c r="EF231" s="247"/>
      <c r="EG231" s="247"/>
      <c r="EH231" s="247"/>
      <c r="EI231" s="247"/>
      <c r="EJ231" s="247"/>
      <c r="EK231" s="247"/>
      <c r="EL231" s="246" t="e">
        <f>+VLOOKUP(EL228,(EL$223:$JF$223),123,FALSE)</f>
        <v>#N/A</v>
      </c>
      <c r="EM231" s="246" t="e">
        <f>+VLOOKUP(EM228,(EL$223:$JE$223),123,FALSE)</f>
        <v>#N/A</v>
      </c>
      <c r="EN231" s="246" t="e">
        <f>+VLOOKUP(EN228,(EL$223:$JD$223),123,FALSE)</f>
        <v>#N/A</v>
      </c>
      <c r="ES231" s="247"/>
      <c r="FF231" s="85"/>
      <c r="FJ231" s="247"/>
      <c r="FW231" s="61"/>
      <c r="FX231" s="61"/>
      <c r="FY231" s="61"/>
      <c r="FZ231" s="61"/>
      <c r="GA231" s="247"/>
      <c r="GB231" s="61"/>
      <c r="GC231" s="61"/>
      <c r="GD231" s="61"/>
      <c r="GE231" s="61"/>
      <c r="GF231" s="61"/>
      <c r="GG231" s="61"/>
      <c r="GH231" s="61"/>
      <c r="GI231" s="61"/>
      <c r="GR231" s="247"/>
      <c r="HI231" s="247"/>
      <c r="HV231" s="309"/>
      <c r="HW231" s="309"/>
      <c r="HX231" s="309"/>
      <c r="HY231" s="309"/>
      <c r="HZ231" s="247"/>
      <c r="IA231" s="309"/>
      <c r="IB231" s="309"/>
      <c r="IC231" s="309"/>
      <c r="ID231" s="309"/>
      <c r="IE231" s="309"/>
      <c r="IF231" s="309"/>
      <c r="IG231" s="309"/>
      <c r="IH231" s="308"/>
      <c r="IW231" s="72"/>
    </row>
    <row r="232" spans="1:267">
      <c r="A232" s="245" t="s">
        <v>774</v>
      </c>
      <c r="B232" s="245"/>
      <c r="T232" s="10"/>
      <c r="U232" s="340"/>
      <c r="V232" s="340"/>
      <c r="AA232" s="12"/>
      <c r="AB232" s="12"/>
      <c r="CG232" s="64"/>
      <c r="CH232" s="246">
        <f>+VLOOKUP(CH229,($CH$5:$JF$3381),173,FALSE)</f>
        <v>0</v>
      </c>
      <c r="CI232" s="246">
        <f>+VLOOKUP(CI229,($CH$5:$JF$3381),173,FALSE)</f>
        <v>0</v>
      </c>
      <c r="CJ232" s="246" t="e">
        <f>+VLOOKUP(CJ229,($CH$5:$JF$3381),173,FALSE)</f>
        <v>#N/A</v>
      </c>
      <c r="CK232" s="246">
        <f>+VLOOKUP(CK229,($CH$5:$JF$3381),173,FALSE)</f>
        <v>0</v>
      </c>
      <c r="CL232" s="246">
        <f>+VLOOKUP(CL229,($CH$5:$JF$3381),173,FALSE)</f>
        <v>0</v>
      </c>
      <c r="CM232" s="246">
        <f>+VLOOKUP(CM229,($CH$5:$JF$3381),173,FALSE)</f>
        <v>0</v>
      </c>
      <c r="CS232" s="293"/>
      <c r="CT232" s="293"/>
      <c r="CV232" s="11"/>
      <c r="CW232" s="11"/>
      <c r="EL232" s="246" t="e">
        <f>+VLOOKUP(EL229,(EL$223:$JF$223),123,FALSE)</f>
        <v>#N/A</v>
      </c>
      <c r="EM232" s="246" t="e">
        <f>+VLOOKUP(EM229,(EL$223:$JE$223),123,FALSE)</f>
        <v>#N/A</v>
      </c>
      <c r="EN232" s="246" t="e">
        <f>+VLOOKUP(EN229,(EL$223:$JD$223),123,FALSE)</f>
        <v>#N/A</v>
      </c>
      <c r="FF232" s="85"/>
      <c r="FW232"/>
      <c r="FX232"/>
      <c r="FY232"/>
      <c r="FZ232"/>
      <c r="GB232"/>
      <c r="GC232"/>
      <c r="GD232"/>
      <c r="GE232"/>
      <c r="GF232"/>
      <c r="GG232"/>
      <c r="GH232"/>
      <c r="GI232"/>
      <c r="HV232" s="61"/>
      <c r="HW232" s="61"/>
      <c r="HX232" s="61"/>
      <c r="HY232" s="61"/>
      <c r="IA232" s="61"/>
      <c r="IB232" s="61"/>
      <c r="IC232" s="61"/>
      <c r="ID232" s="61"/>
      <c r="IE232" s="61"/>
      <c r="IF232" s="61"/>
      <c r="IG232" s="61"/>
      <c r="IH232" s="73"/>
      <c r="IW232" s="72"/>
    </row>
  </sheetData>
  <autoFilter ref="A5:JG5" xr:uid="{00000000-0001-0000-0B00-000000000000}"/>
  <mergeCells count="47">
    <mergeCell ref="U1:Z1"/>
    <mergeCell ref="H2:I2"/>
    <mergeCell ref="J2:K2"/>
    <mergeCell ref="L2:M2"/>
    <mergeCell ref="N2:O2"/>
    <mergeCell ref="P2:Q2"/>
    <mergeCell ref="R2:S2"/>
    <mergeCell ref="U2:V2"/>
    <mergeCell ref="W2:X2"/>
    <mergeCell ref="Y2:Z2"/>
    <mergeCell ref="AA2:AF2"/>
    <mergeCell ref="AG2:AL2"/>
    <mergeCell ref="AS2:AX2"/>
    <mergeCell ref="AY2:BD2"/>
    <mergeCell ref="BE2:BJ2"/>
    <mergeCell ref="AM2:AR2"/>
    <mergeCell ref="BK2:BP2"/>
    <mergeCell ref="BQ2:BV2"/>
    <mergeCell ref="BW2:CB2"/>
    <mergeCell ref="CC2:CF2"/>
    <mergeCell ref="CH2:CI2"/>
    <mergeCell ref="EL2:EN2"/>
    <mergeCell ref="DZ2:EK2"/>
    <mergeCell ref="FB2:FE2"/>
    <mergeCell ref="EO2:FA2"/>
    <mergeCell ref="CJ2:CK2"/>
    <mergeCell ref="CL2:CM2"/>
    <mergeCell ref="CN2:CO2"/>
    <mergeCell ref="CQ2:CR2"/>
    <mergeCell ref="DH2:DJ2"/>
    <mergeCell ref="CV2:DG2"/>
    <mergeCell ref="CT2:CU2"/>
    <mergeCell ref="DW2:DY2"/>
    <mergeCell ref="DK2:DV2"/>
    <mergeCell ref="IQ2:IS2"/>
    <mergeCell ref="IT2:IV2"/>
    <mergeCell ref="HA2:HD2"/>
    <mergeCell ref="GN2:GZ2"/>
    <mergeCell ref="HR2:HU2"/>
    <mergeCell ref="HE2:HQ2"/>
    <mergeCell ref="II2:IL2"/>
    <mergeCell ref="HV2:IH2"/>
    <mergeCell ref="FS2:FV2"/>
    <mergeCell ref="FF2:FR2"/>
    <mergeCell ref="GJ2:GM2"/>
    <mergeCell ref="FW2:GI2"/>
    <mergeCell ref="IN2:IP2"/>
  </mergeCells>
  <conditionalFormatting sqref="CH225:CP225 CS225">
    <cfRule type="cellIs" dxfId="226" priority="1533" stopIfTrue="1" operator="equal">
      <formula>"0"</formula>
    </cfRule>
  </conditionalFormatting>
  <conditionalFormatting sqref="CP226:CS226">
    <cfRule type="cellIs" dxfId="225" priority="595" stopIfTrue="1" operator="equal">
      <formula>"NO"</formula>
    </cfRule>
    <cfRule type="cellIs" dxfId="224" priority="596" stopIfTrue="1" operator="equal">
      <formula>"0"</formula>
    </cfRule>
  </conditionalFormatting>
  <conditionalFormatting sqref="CQ225:CU225">
    <cfRule type="cellIs" dxfId="223" priority="1530" stopIfTrue="1" operator="equal">
      <formula>"SI"</formula>
    </cfRule>
  </conditionalFormatting>
  <conditionalFormatting sqref="CQ225:IL225">
    <cfRule type="cellIs" dxfId="222" priority="1531" stopIfTrue="1" operator="equal">
      <formula>"0"</formula>
    </cfRule>
  </conditionalFormatting>
  <conditionalFormatting sqref="CS225 CP225">
    <cfRule type="cellIs" dxfId="221" priority="1532" stopIfTrue="1" operator="equal">
      <formula>"NO"</formula>
    </cfRule>
  </conditionalFormatting>
  <conditionalFormatting sqref="CS226:CU226">
    <cfRule type="cellIs" dxfId="220" priority="593" stopIfTrue="1" operator="equal">
      <formula>"SI"</formula>
    </cfRule>
    <cfRule type="cellIs" dxfId="219" priority="594" stopIfTrue="1" operator="equal">
      <formula>"0"</formula>
    </cfRule>
  </conditionalFormatting>
  <conditionalFormatting sqref="IN226 IQ226 IT226 CV226:DG227 DK226:DV227 ED226:ED227 EK226:EK227 EO226:FA227 FF226:FR227 FW226:GI227 GN226:GZ227 HE226:HQ227 HV226:IH227 CH228:CO229 CW228:CW229 DH228:DJ229 DW228:DY229 EL228:EO229 FB228:FE229 FS228:FV229 GJ228:GM229 HA228:HD229 HR228:HU229 II228:IL229 IN228:IV229 CN231:EN231 ES231 FJ231 GA231 GR231 HI231 HZ231 CH231:CM232 EL232:EN232">
    <cfRule type="cellIs" dxfId="218" priority="597" stopIfTrue="1" operator="equal">
      <formula>"0"</formula>
    </cfRule>
  </conditionalFormatting>
  <conditionalFormatting sqref="IN225:IV225">
    <cfRule type="cellIs" dxfId="217" priority="1534" stopIfTrue="1" operator="equal">
      <formula>"0"</formula>
    </cfRule>
  </conditionalFormatting>
  <conditionalFormatting sqref="CH6:IL221 IN6:IV221">
    <cfRule type="cellIs" dxfId="216" priority="4" stopIfTrue="1" operator="equal">
      <formula>"0"</formula>
    </cfRule>
  </conditionalFormatting>
  <conditionalFormatting sqref="CQ6:CU221">
    <cfRule type="cellIs" dxfId="215" priority="1" stopIfTrue="1" operator="equal">
      <formula>"SI"</formula>
    </cfRule>
    <cfRule type="cellIs" dxfId="214" priority="2" stopIfTrue="1" operator="equal">
      <formula>"0"</formula>
    </cfRule>
  </conditionalFormatting>
  <conditionalFormatting sqref="CS6:CS221 CP6:CP221">
    <cfRule type="cellIs" dxfId="213" priority="3" stopIfTrue="1" operator="equal">
      <formula>"NO"</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A745802FC001D4197C1CA53B925CA6E" ma:contentTypeVersion="16" ma:contentTypeDescription="Creare un nuovo documento." ma:contentTypeScope="" ma:versionID="8f6367633e2d4b370c2d4e9423301e3c">
  <xsd:schema xmlns:xsd="http://www.w3.org/2001/XMLSchema" xmlns:xs="http://www.w3.org/2001/XMLSchema" xmlns:p="http://schemas.microsoft.com/office/2006/metadata/properties" xmlns:ns2="42f59f74-7fc0-4c72-80b3-90d7e4b8f02e" xmlns:ns3="ac3a5671-46e1-432e-9665-3e7a5ff7ac36" targetNamespace="http://schemas.microsoft.com/office/2006/metadata/properties" ma:root="true" ma:fieldsID="a9d40ccf288367a6c275df83fd3aa1c0" ns2:_="" ns3:_="">
    <xsd:import namespace="42f59f74-7fc0-4c72-80b3-90d7e4b8f02e"/>
    <xsd:import namespace="ac3a5671-46e1-432e-9665-3e7a5ff7ac36"/>
    <xsd:element name="properties">
      <xsd:complexType>
        <xsd:sequence>
          <xsd:element name="documentManagement">
            <xsd:complexType>
              <xsd:all>
                <xsd:element ref="ns2:MediaServiceMetadata" minOccurs="0"/>
                <xsd:element ref="ns2:MediaServiceFastMetadata"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f59f74-7fc0-4c72-80b3-90d7e4b8f0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Tag immagine" ma:readOnly="false" ma:fieldId="{5cf76f15-5ced-4ddc-b409-7134ff3c332f}" ma:taxonomyMulti="true" ma:sspId="c5a36491-74e0-4c35-a6f0-68b60f884cc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3a5671-46e1-432e-9665-3e7a5ff7ac36"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aa89bcbd-c9bb-409c-9719-16cec3473227}" ma:internalName="TaxCatchAll" ma:showField="CatchAllData" ma:web="ac3a5671-46e1-432e-9665-3e7a5ff7ac3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ac3a5671-46e1-432e-9665-3e7a5ff7ac36">
      <UserInfo>
        <DisplayName/>
        <AccountId xsi:nil="true"/>
        <AccountType/>
      </UserInfo>
    </SharedWithUsers>
    <TaxCatchAll xmlns="ac3a5671-46e1-432e-9665-3e7a5ff7ac36" xsi:nil="true"/>
    <lcf76f155ced4ddcb4097134ff3c332f xmlns="42f59f74-7fc0-4c72-80b3-90d7e4b8f02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BF12CE-3EAA-457E-95F2-BAA1EB60EF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f59f74-7fc0-4c72-80b3-90d7e4b8f02e"/>
    <ds:schemaRef ds:uri="ac3a5671-46e1-432e-9665-3e7a5ff7ac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E5C2DA-1A8A-4EEA-9E96-561687086F2E}">
  <ds:schemaRefs>
    <ds:schemaRef ds:uri="http://schemas.microsoft.com/sharepoint/v3/contenttype/forms"/>
  </ds:schemaRefs>
</ds:datastoreItem>
</file>

<file path=customXml/itemProps3.xml><?xml version="1.0" encoding="utf-8"?>
<ds:datastoreItem xmlns:ds="http://schemas.openxmlformats.org/officeDocument/2006/customXml" ds:itemID="{F629D603-1861-424F-BE82-2E4544276C8A}">
  <ds:schemaRefs>
    <ds:schemaRef ds:uri="http://schemas.microsoft.com/office/2006/metadata/properties"/>
    <ds:schemaRef ds:uri="http://schemas.microsoft.com/office/infopath/2007/PartnerControls"/>
    <ds:schemaRef ds:uri="ac3a5671-46e1-432e-9665-3e7a5ff7ac36"/>
    <ds:schemaRef ds:uri="42f59f74-7fc0-4c72-80b3-90d7e4b8f02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26</vt:i4>
      </vt:variant>
      <vt:variant>
        <vt:lpstr>Intervalli denominati</vt:lpstr>
      </vt:variant>
      <vt:variant>
        <vt:i4>6</vt:i4>
      </vt:variant>
    </vt:vector>
  </HeadingPairs>
  <TitlesOfParts>
    <vt:vector size="32" baseType="lpstr">
      <vt:lpstr>Occupazione - confronto</vt:lpstr>
      <vt:lpstr>Assenze - confronto</vt:lpstr>
      <vt:lpstr>SW, Cap. Umano e IA - confronto</vt:lpstr>
      <vt:lpstr>Politiche aziendali - confronto</vt:lpstr>
      <vt:lpstr>db A-B</vt:lpstr>
      <vt:lpstr>db A-C</vt:lpstr>
      <vt:lpstr>db A-DF</vt:lpstr>
      <vt:lpstr>test A-B</vt:lpstr>
      <vt:lpstr>test A-C</vt:lpstr>
      <vt:lpstr>test A-DF</vt:lpstr>
      <vt:lpstr>Riepilogo</vt:lpstr>
      <vt:lpstr>ITALIA</vt:lpstr>
      <vt:lpstr>NO</vt:lpstr>
      <vt:lpstr>NE</vt:lpstr>
      <vt:lpstr>CSI</vt:lpstr>
      <vt:lpstr>1-15</vt:lpstr>
      <vt:lpstr>16-99</vt:lpstr>
      <vt:lpstr>100+</vt:lpstr>
      <vt:lpstr>Industria</vt:lpstr>
      <vt:lpstr>IND netto COSTR</vt:lpstr>
      <vt:lpstr>Servizi</vt:lpstr>
      <vt:lpstr>ccnl</vt:lpstr>
      <vt:lpstr>provincia</vt:lpstr>
      <vt:lpstr>ateco2025_2digit</vt:lpstr>
      <vt:lpstr>ateco2025</vt:lpstr>
      <vt:lpstr>elenco associate</vt:lpstr>
      <vt:lpstr>'Assenze - confronto'!Area_stampa</vt:lpstr>
      <vt:lpstr>'Occupazione - confronto'!Area_stampa</vt:lpstr>
      <vt:lpstr>'Politiche aziendali - confronto'!Area_stampa</vt:lpstr>
      <vt:lpstr>provincia!Area_stampa</vt:lpstr>
      <vt:lpstr>Riepilogo!Area_stampa</vt:lpstr>
      <vt:lpstr>'SW, Cap. Umano e IA - confronto'!Area_stampa</vt:lpstr>
    </vt:vector>
  </TitlesOfParts>
  <Manager/>
  <Company>Confindustria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lscaperrotta</dc:creator>
  <cp:keywords/>
  <dc:description/>
  <cp:lastModifiedBy>Morleo Giovanni</cp:lastModifiedBy>
  <cp:revision/>
  <dcterms:created xsi:type="dcterms:W3CDTF">2012-01-13T15:02:24Z</dcterms:created>
  <dcterms:modified xsi:type="dcterms:W3CDTF">2026-08-25T09:58:17Z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0x0101004A745802FC001D4197C1CA53B925CA6E</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